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5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filterPrivacy="1" hidePivotFieldList="1"/>
  <xr:revisionPtr revIDLastSave="0" documentId="11_BE7E92A7BA3607298E0C1B103ACE3815DA265E25" xr6:coauthVersionLast="47" xr6:coauthVersionMax="47" xr10:uidLastSave="{00000000-0000-0000-0000-000000000000}"/>
  <bookViews>
    <workbookView xWindow="-108" yWindow="-108" windowWidth="41496" windowHeight="17496" tabRatio="998" xr2:uid="{00000000-000D-0000-FFFF-FFFF00000000}"/>
  </bookViews>
  <sheets>
    <sheet name="R_Global" sheetId="14" r:id="rId1"/>
    <sheet name="R_Domestic" sheetId="22" r:id="rId2"/>
    <sheet name="R_Company Forecast" sheetId="24" r:id="rId3"/>
    <sheet name="R_Mkt Forcast" sheetId="27" r:id="rId4"/>
    <sheet name="R_IVI" sheetId="25" r:id="rId5"/>
    <sheet name="LG전자" sheetId="13" r:id="rId6"/>
    <sheet name="BMW" sheetId="28" r:id="rId7"/>
    <sheet name="현대차" sheetId="9" r:id="rId8"/>
    <sheet name="Preview 보고서" sheetId="7" r:id="rId9"/>
    <sheet name="Global" sheetId="2" r:id="rId10"/>
    <sheet name="국내최근동향" sheetId="5" r:id="rId11"/>
    <sheet name="미국" sheetId="1" r:id="rId12"/>
    <sheet name="유럽" sheetId="3" r:id="rId13"/>
    <sheet name="아시아" sheetId="6" r:id="rId14"/>
    <sheet name="Raw Data&gt;&gt;" sheetId="15" r:id="rId15"/>
    <sheet name="전체" sheetId="19" r:id="rId16"/>
    <sheet name="내수" sheetId="16" r:id="rId17"/>
    <sheet name="생산" sheetId="17" r:id="rId18"/>
    <sheet name="수출" sheetId="18" r:id="rId19"/>
    <sheet name="국내업체" sheetId="26" r:id="rId20"/>
    <sheet name="지역별수출" sheetId="20" r:id="rId21"/>
    <sheet name="LMC Pivot" sheetId="11" r:id="rId22"/>
    <sheet name="BMW_Raw" sheetId="29" r:id="rId23"/>
  </sheets>
  <definedNames>
    <definedName name="_xlnm._FilterDatabase" localSheetId="20" hidden="1">지역별수출!$C$5543:$G$10570</definedName>
  </definedNames>
  <calcPr calcId="191029"/>
  <pivotCaches>
    <pivotCache cacheId="14" r:id="rId24"/>
    <pivotCache cacheId="15" r:id="rId25"/>
    <pivotCache cacheId="16" r:id="rId26"/>
    <pivotCache cacheId="17" r:id="rId27"/>
    <pivotCache cacheId="18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1" i="28" l="1"/>
  <c r="I101" i="28"/>
  <c r="H101" i="28"/>
  <c r="G101" i="28"/>
  <c r="F101" i="28"/>
  <c r="J100" i="28"/>
  <c r="I100" i="28"/>
  <c r="H100" i="28"/>
  <c r="G100" i="28"/>
  <c r="F100" i="28"/>
  <c r="E100" i="28"/>
  <c r="J99" i="28"/>
  <c r="I99" i="28"/>
  <c r="H99" i="28"/>
  <c r="G99" i="28"/>
  <c r="F99" i="28"/>
  <c r="E99" i="28"/>
  <c r="J98" i="28"/>
  <c r="J102" i="28" s="1"/>
  <c r="I98" i="28"/>
  <c r="H98" i="28"/>
  <c r="H102" i="28" s="1"/>
  <c r="G98" i="28"/>
  <c r="F98" i="28"/>
  <c r="E98" i="28"/>
  <c r="I102" i="28"/>
  <c r="E93" i="28"/>
  <c r="F93" i="28"/>
  <c r="G93" i="28"/>
  <c r="H93" i="28"/>
  <c r="I93" i="28"/>
  <c r="J93" i="28"/>
  <c r="K93" i="28"/>
  <c r="L93" i="28"/>
  <c r="M93" i="28"/>
  <c r="N93" i="28"/>
  <c r="O93" i="28"/>
  <c r="P93" i="28"/>
  <c r="O62" i="28"/>
  <c r="P62" i="28" s="1"/>
  <c r="Q62" i="28" s="1"/>
  <c r="R62" i="28" s="1"/>
  <c r="S62" i="28" s="1"/>
  <c r="F62" i="28"/>
  <c r="G62" i="28" s="1"/>
  <c r="H62" i="28" s="1"/>
  <c r="I62" i="28" s="1"/>
  <c r="J62" i="28" s="1"/>
  <c r="J70" i="28"/>
  <c r="I70" i="28"/>
  <c r="R68" i="28" s="1"/>
  <c r="H70" i="28"/>
  <c r="Q68" i="28" s="1"/>
  <c r="G70" i="28"/>
  <c r="P68" i="28" s="1"/>
  <c r="F70" i="28"/>
  <c r="O68" i="28" s="1"/>
  <c r="E70" i="28"/>
  <c r="N68" i="28" s="1"/>
  <c r="J69" i="28"/>
  <c r="I69" i="28"/>
  <c r="R67" i="28" s="1"/>
  <c r="H69" i="28"/>
  <c r="Q67" i="28" s="1"/>
  <c r="G69" i="28"/>
  <c r="P67" i="28" s="1"/>
  <c r="F69" i="28"/>
  <c r="O67" i="28" s="1"/>
  <c r="E69" i="28"/>
  <c r="N67" i="28" s="1"/>
  <c r="J68" i="28"/>
  <c r="S66" i="28" s="1"/>
  <c r="I68" i="28"/>
  <c r="R66" i="28" s="1"/>
  <c r="H68" i="28"/>
  <c r="Q66" i="28" s="1"/>
  <c r="G68" i="28"/>
  <c r="P66" i="28" s="1"/>
  <c r="F68" i="28"/>
  <c r="O66" i="28" s="1"/>
  <c r="E68" i="28"/>
  <c r="N66" i="28" s="1"/>
  <c r="J67" i="28"/>
  <c r="I67" i="28"/>
  <c r="R69" i="28" s="1"/>
  <c r="H67" i="28"/>
  <c r="Q69" i="28" s="1"/>
  <c r="G67" i="28"/>
  <c r="P69" i="28" s="1"/>
  <c r="F67" i="28"/>
  <c r="O69" i="28" s="1"/>
  <c r="E67" i="28"/>
  <c r="N69" i="28" s="1"/>
  <c r="J66" i="28"/>
  <c r="I66" i="28"/>
  <c r="R65" i="28" s="1"/>
  <c r="H66" i="28"/>
  <c r="Q65" i="28" s="1"/>
  <c r="G66" i="28"/>
  <c r="P65" i="28" s="1"/>
  <c r="F66" i="28"/>
  <c r="O65" i="28" s="1"/>
  <c r="E66" i="28"/>
  <c r="N65" i="28" s="1"/>
  <c r="J65" i="28"/>
  <c r="I65" i="28"/>
  <c r="H65" i="28"/>
  <c r="G65" i="28"/>
  <c r="F65" i="28"/>
  <c r="E65" i="28"/>
  <c r="J64" i="28"/>
  <c r="S64" i="28" s="1"/>
  <c r="I64" i="28"/>
  <c r="R64" i="28" s="1"/>
  <c r="H64" i="28"/>
  <c r="Q64" i="28" s="1"/>
  <c r="G64" i="28"/>
  <c r="P64" i="28" s="1"/>
  <c r="F64" i="28"/>
  <c r="O64" i="28" s="1"/>
  <c r="E64" i="28"/>
  <c r="N64" i="28" s="1"/>
  <c r="J63" i="28"/>
  <c r="S63" i="28" s="1"/>
  <c r="I63" i="28"/>
  <c r="R63" i="28" s="1"/>
  <c r="H63" i="28"/>
  <c r="Q63" i="28" s="1"/>
  <c r="G63" i="28"/>
  <c r="P63" i="28" s="1"/>
  <c r="F63" i="28"/>
  <c r="O63" i="28" s="1"/>
  <c r="E63" i="28"/>
  <c r="N63" i="28" s="1"/>
  <c r="O10" i="28"/>
  <c r="N10" i="28"/>
  <c r="M10" i="28"/>
  <c r="L10" i="28"/>
  <c r="K10" i="28"/>
  <c r="J10" i="28"/>
  <c r="I10" i="28"/>
  <c r="H10" i="28"/>
  <c r="G10" i="28"/>
  <c r="F10" i="28"/>
  <c r="E10" i="28"/>
  <c r="O9" i="28"/>
  <c r="N9" i="28"/>
  <c r="M9" i="28"/>
  <c r="L9" i="28"/>
  <c r="K9" i="28"/>
  <c r="J9" i="28"/>
  <c r="I9" i="28"/>
  <c r="H9" i="28"/>
  <c r="G9" i="28"/>
  <c r="F9" i="28"/>
  <c r="E9" i="28"/>
  <c r="F102" i="28" l="1"/>
  <c r="K100" i="28"/>
  <c r="G102" i="28"/>
  <c r="K99" i="28"/>
  <c r="K101" i="28"/>
  <c r="K98" i="28"/>
  <c r="E102" i="28"/>
  <c r="K65" i="28"/>
  <c r="K67" i="28"/>
  <c r="K69" i="28"/>
  <c r="K66" i="28"/>
  <c r="K70" i="28"/>
  <c r="S69" i="28"/>
  <c r="K63" i="28"/>
  <c r="S67" i="28"/>
  <c r="K64" i="28"/>
  <c r="K68" i="28"/>
  <c r="S65" i="28"/>
  <c r="S68" i="28"/>
  <c r="K11" i="28"/>
  <c r="G11" i="28"/>
  <c r="E11" i="28"/>
  <c r="I11" i="28"/>
  <c r="M11" i="28"/>
  <c r="H11" i="28"/>
  <c r="L11" i="28"/>
  <c r="O11" i="28"/>
  <c r="E13" i="28"/>
  <c r="E15" i="28"/>
  <c r="F11" i="28"/>
  <c r="J11" i="28"/>
  <c r="N11" i="28"/>
  <c r="E14" i="28"/>
  <c r="H247" i="25"/>
  <c r="G247" i="25"/>
  <c r="F247" i="25"/>
  <c r="K102" i="28" l="1"/>
  <c r="F246" i="25"/>
  <c r="G246" i="25"/>
  <c r="H246" i="25"/>
  <c r="H244" i="25" l="1"/>
  <c r="G244" i="25"/>
  <c r="F244" i="25"/>
  <c r="H243" i="25"/>
  <c r="H245" i="25" s="1"/>
  <c r="G243" i="25"/>
  <c r="G245" i="25" s="1"/>
  <c r="F243" i="25"/>
  <c r="F245" i="25" s="1"/>
  <c r="M248" i="25"/>
  <c r="L248" i="25"/>
  <c r="K248" i="25"/>
  <c r="J248" i="25"/>
  <c r="I248" i="25"/>
  <c r="H248" i="25"/>
  <c r="G248" i="25"/>
  <c r="D248" i="25"/>
  <c r="H250" i="25"/>
  <c r="G357" i="14" l="1"/>
  <c r="M356" i="14"/>
  <c r="M355" i="14"/>
  <c r="M354" i="14"/>
  <c r="M353" i="14"/>
  <c r="M352" i="14"/>
  <c r="M351" i="14"/>
  <c r="M350" i="14"/>
  <c r="M349" i="14"/>
  <c r="M348" i="14"/>
  <c r="M347" i="14"/>
  <c r="M346" i="14"/>
  <c r="E332" i="14"/>
  <c r="L338" i="14" s="1"/>
  <c r="F321" i="14"/>
  <c r="P336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F327" i="14"/>
  <c r="E321" i="14"/>
  <c r="F326" i="14"/>
  <c r="F324" i="14"/>
  <c r="K338" i="14" l="1"/>
  <c r="N356" i="14"/>
  <c r="G356" i="14" s="1"/>
  <c r="N350" i="14"/>
  <c r="G350" i="14" s="1"/>
  <c r="F338" i="14"/>
  <c r="N347" i="14"/>
  <c r="G347" i="14" s="1"/>
  <c r="P338" i="14"/>
  <c r="G338" i="14"/>
  <c r="M338" i="14"/>
  <c r="N354" i="14"/>
  <c r="G354" i="14" s="1"/>
  <c r="N349" i="14"/>
  <c r="G349" i="14" s="1"/>
  <c r="N353" i="14"/>
  <c r="G353" i="14" s="1"/>
  <c r="N351" i="14"/>
  <c r="G351" i="14" s="1"/>
  <c r="N348" i="14"/>
  <c r="G348" i="14" s="1"/>
  <c r="N352" i="14"/>
  <c r="G352" i="14" s="1"/>
  <c r="N346" i="14"/>
  <c r="G346" i="14" s="1"/>
  <c r="N355" i="14"/>
  <c r="G355" i="14" s="1"/>
  <c r="I338" i="14"/>
  <c r="N338" i="14"/>
  <c r="E338" i="14"/>
  <c r="F218" i="25" s="1"/>
  <c r="K220" i="25" s="1"/>
  <c r="J338" i="14"/>
  <c r="O338" i="14"/>
  <c r="H338" i="14"/>
  <c r="F53" i="13"/>
  <c r="I51" i="13"/>
  <c r="H51" i="13"/>
  <c r="G51" i="13"/>
  <c r="F51" i="13"/>
  <c r="F220" i="25" l="1"/>
  <c r="G220" i="25"/>
  <c r="H220" i="25"/>
  <c r="J220" i="25"/>
  <c r="I220" i="25"/>
  <c r="G19" i="13"/>
  <c r="H11" i="13"/>
  <c r="G11" i="13"/>
  <c r="I11" i="13"/>
  <c r="T33" i="14" l="1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G31" i="14"/>
  <c r="H31" i="14" s="1"/>
  <c r="I31" i="14" s="1"/>
  <c r="J31" i="14" s="1"/>
  <c r="K31" i="14" s="1"/>
  <c r="L31" i="14" s="1"/>
  <c r="M31" i="14" s="1"/>
  <c r="N31" i="14" s="1"/>
  <c r="O31" i="14" s="1"/>
  <c r="P31" i="14" s="1"/>
  <c r="Q31" i="14" s="1"/>
  <c r="R31" i="14" s="1"/>
  <c r="S31" i="14" s="1"/>
  <c r="T31" i="14" s="1"/>
  <c r="U31" i="14" s="1"/>
  <c r="V31" i="14" s="1"/>
  <c r="W31" i="14" s="1"/>
  <c r="X31" i="14" s="1"/>
  <c r="Y31" i="14" s="1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3" i="14" l="1"/>
  <c r="E224" i="25" s="1"/>
  <c r="I216" i="25" s="1"/>
  <c r="E32" i="14"/>
  <c r="W129" i="25"/>
  <c r="E375" i="25"/>
  <c r="F216" i="25" l="1"/>
  <c r="K216" i="25"/>
  <c r="H216" i="25"/>
  <c r="G216" i="25"/>
  <c r="J216" i="25"/>
  <c r="E216" i="25"/>
  <c r="P333" i="25"/>
  <c r="I340" i="25"/>
  <c r="E223" i="25"/>
  <c r="E138" i="25"/>
  <c r="F307" i="25"/>
  <c r="G307" i="25" s="1"/>
  <c r="H307" i="25" s="1"/>
  <c r="I307" i="25" s="1"/>
  <c r="J307" i="25" s="1"/>
  <c r="F213" i="25"/>
  <c r="F135" i="25"/>
  <c r="K84" i="25"/>
  <c r="J84" i="25"/>
  <c r="I84" i="25"/>
  <c r="H84" i="25"/>
  <c r="G84" i="25"/>
  <c r="F84" i="25"/>
  <c r="E84" i="25"/>
  <c r="K83" i="25"/>
  <c r="J83" i="25"/>
  <c r="I83" i="25"/>
  <c r="H83" i="25"/>
  <c r="G83" i="25"/>
  <c r="F83" i="25"/>
  <c r="E83" i="25"/>
  <c r="K82" i="25"/>
  <c r="J82" i="25"/>
  <c r="I82" i="25"/>
  <c r="H82" i="25"/>
  <c r="G82" i="25"/>
  <c r="F82" i="25"/>
  <c r="E82" i="25"/>
  <c r="K81" i="25"/>
  <c r="J81" i="25"/>
  <c r="I81" i="25"/>
  <c r="H81" i="25"/>
  <c r="G81" i="25"/>
  <c r="F81" i="25"/>
  <c r="E81" i="25"/>
  <c r="K80" i="25"/>
  <c r="J80" i="25"/>
  <c r="I80" i="25"/>
  <c r="H80" i="25"/>
  <c r="G80" i="25"/>
  <c r="F80" i="25"/>
  <c r="E80" i="25"/>
  <c r="F79" i="25"/>
  <c r="I76" i="25"/>
  <c r="K76" i="25"/>
  <c r="J76" i="25"/>
  <c r="H76" i="25"/>
  <c r="G76" i="25"/>
  <c r="F76" i="25"/>
  <c r="E76" i="25"/>
  <c r="F70" i="25"/>
  <c r="G357" i="25"/>
  <c r="D341" i="25"/>
  <c r="D342" i="25" s="1"/>
  <c r="D343" i="25" s="1"/>
  <c r="D344" i="25" s="1"/>
  <c r="D345" i="25" s="1"/>
  <c r="D346" i="25" s="1"/>
  <c r="D347" i="25" s="1"/>
  <c r="D348" i="25" s="1"/>
  <c r="D349" i="25" s="1"/>
  <c r="D350" i="25" s="1"/>
  <c r="D351" i="25" s="1"/>
  <c r="D352" i="25" s="1"/>
  <c r="D353" i="25" s="1"/>
  <c r="D354" i="25" s="1"/>
  <c r="D355" i="25" s="1"/>
  <c r="K308" i="25"/>
  <c r="H314" i="25" s="1"/>
  <c r="E308" i="25"/>
  <c r="E314" i="25" s="1"/>
  <c r="J250" i="25" l="1"/>
  <c r="M250" i="25"/>
  <c r="K250" i="25"/>
  <c r="I250" i="25"/>
  <c r="I242" i="25" s="1"/>
  <c r="L250" i="25"/>
  <c r="L81" i="25"/>
  <c r="L83" i="25"/>
  <c r="L82" i="25"/>
  <c r="L80" i="25"/>
  <c r="L84" i="25"/>
  <c r="K85" i="25"/>
  <c r="G85" i="25"/>
  <c r="H85" i="25"/>
  <c r="I85" i="25"/>
  <c r="F308" i="25"/>
  <c r="G308" i="25" s="1"/>
  <c r="F85" i="25"/>
  <c r="J85" i="25"/>
  <c r="E85" i="25"/>
  <c r="E311" i="25"/>
  <c r="M51" i="24"/>
  <c r="M50" i="24"/>
  <c r="M49" i="24"/>
  <c r="E55" i="24"/>
  <c r="E54" i="24"/>
  <c r="E53" i="24"/>
  <c r="E52" i="24"/>
  <c r="E51" i="24"/>
  <c r="E50" i="24"/>
  <c r="E49" i="24"/>
  <c r="R371" i="22"/>
  <c r="O381" i="22"/>
  <c r="M48" i="24" s="1"/>
  <c r="N264" i="22"/>
  <c r="M264" i="22"/>
  <c r="L264" i="22"/>
  <c r="K264" i="22"/>
  <c r="J264" i="22"/>
  <c r="I264" i="22"/>
  <c r="H264" i="22"/>
  <c r="G264" i="22"/>
  <c r="F264" i="22"/>
  <c r="N263" i="22"/>
  <c r="M263" i="22"/>
  <c r="L263" i="22"/>
  <c r="K263" i="22"/>
  <c r="J263" i="22"/>
  <c r="I263" i="22"/>
  <c r="H263" i="22"/>
  <c r="G263" i="22"/>
  <c r="F263" i="22"/>
  <c r="N262" i="22"/>
  <c r="M262" i="22"/>
  <c r="M266" i="22" s="1"/>
  <c r="L262" i="22"/>
  <c r="K262" i="22"/>
  <c r="J262" i="22"/>
  <c r="I262" i="22"/>
  <c r="H262" i="22"/>
  <c r="H266" i="22" s="1"/>
  <c r="G262" i="22"/>
  <c r="F262" i="22"/>
  <c r="N261" i="22"/>
  <c r="M261" i="22"/>
  <c r="L261" i="22"/>
  <c r="K261" i="22"/>
  <c r="J261" i="22"/>
  <c r="I261" i="22"/>
  <c r="H261" i="22"/>
  <c r="G261" i="22"/>
  <c r="F261" i="22"/>
  <c r="F266" i="22" s="1"/>
  <c r="N260" i="22"/>
  <c r="M260" i="22"/>
  <c r="L260" i="22"/>
  <c r="L266" i="22" s="1"/>
  <c r="K260" i="22"/>
  <c r="K266" i="22" s="1"/>
  <c r="J260" i="22"/>
  <c r="J266" i="22" s="1"/>
  <c r="I260" i="22"/>
  <c r="H260" i="22"/>
  <c r="G260" i="22"/>
  <c r="G266" i="22" s="1"/>
  <c r="F260" i="22"/>
  <c r="N259" i="22"/>
  <c r="M259" i="22"/>
  <c r="L259" i="22"/>
  <c r="K259" i="22"/>
  <c r="K265" i="22" s="1"/>
  <c r="J259" i="22"/>
  <c r="I259" i="22"/>
  <c r="H259" i="22"/>
  <c r="H265" i="22" s="1"/>
  <c r="G259" i="22"/>
  <c r="F259" i="22"/>
  <c r="N258" i="22"/>
  <c r="M258" i="22"/>
  <c r="M265" i="22" s="1"/>
  <c r="L258" i="22"/>
  <c r="K258" i="22"/>
  <c r="J258" i="22"/>
  <c r="J265" i="22" s="1"/>
  <c r="I258" i="22"/>
  <c r="I265" i="22" s="1"/>
  <c r="H258" i="22"/>
  <c r="G258" i="22"/>
  <c r="G265" i="22" s="1"/>
  <c r="F258" i="22"/>
  <c r="E264" i="22"/>
  <c r="E263" i="22"/>
  <c r="E262" i="22"/>
  <c r="E261" i="22"/>
  <c r="E260" i="22"/>
  <c r="E259" i="22"/>
  <c r="E258" i="22"/>
  <c r="N265" i="22"/>
  <c r="F265" i="22"/>
  <c r="N241" i="22"/>
  <c r="M241" i="22"/>
  <c r="L241" i="22"/>
  <c r="K241" i="22"/>
  <c r="J241" i="22"/>
  <c r="I241" i="22"/>
  <c r="H241" i="22"/>
  <c r="G241" i="22"/>
  <c r="F241" i="22"/>
  <c r="E241" i="22"/>
  <c r="N240" i="22"/>
  <c r="M240" i="22"/>
  <c r="L240" i="22"/>
  <c r="K240" i="22"/>
  <c r="J240" i="22"/>
  <c r="I240" i="22"/>
  <c r="H240" i="22"/>
  <c r="G240" i="22"/>
  <c r="F240" i="22"/>
  <c r="E240" i="22"/>
  <c r="N239" i="22"/>
  <c r="M239" i="22"/>
  <c r="L239" i="22"/>
  <c r="K239" i="22"/>
  <c r="J239" i="22"/>
  <c r="I239" i="22"/>
  <c r="H239" i="22"/>
  <c r="G239" i="22"/>
  <c r="F239" i="22"/>
  <c r="E239" i="22"/>
  <c r="N238" i="22"/>
  <c r="M238" i="22"/>
  <c r="L238" i="22"/>
  <c r="K238" i="22"/>
  <c r="J238" i="22"/>
  <c r="I238" i="22"/>
  <c r="H238" i="22"/>
  <c r="G238" i="22"/>
  <c r="F238" i="22"/>
  <c r="E238" i="22"/>
  <c r="N237" i="22"/>
  <c r="M237" i="22"/>
  <c r="L237" i="22"/>
  <c r="K237" i="22"/>
  <c r="J237" i="22"/>
  <c r="I237" i="22"/>
  <c r="H237" i="22"/>
  <c r="G237" i="22"/>
  <c r="F237" i="22"/>
  <c r="E237" i="22"/>
  <c r="N236" i="22"/>
  <c r="M236" i="22"/>
  <c r="L236" i="22"/>
  <c r="K236" i="22"/>
  <c r="J236" i="22"/>
  <c r="I236" i="22"/>
  <c r="H236" i="22"/>
  <c r="G236" i="22"/>
  <c r="F236" i="22"/>
  <c r="E236" i="22"/>
  <c r="N235" i="22"/>
  <c r="M235" i="22"/>
  <c r="L235" i="22"/>
  <c r="K235" i="22"/>
  <c r="J235" i="22"/>
  <c r="I235" i="22"/>
  <c r="H235" i="22"/>
  <c r="G235" i="22"/>
  <c r="F235" i="22"/>
  <c r="E235" i="22"/>
  <c r="F257" i="22"/>
  <c r="G257" i="22"/>
  <c r="H257" i="22" s="1"/>
  <c r="I257" i="22" s="1"/>
  <c r="J257" i="22" s="1"/>
  <c r="K257" i="22" s="1"/>
  <c r="L257" i="22" s="1"/>
  <c r="M257" i="22" s="1"/>
  <c r="N257" i="22" s="1"/>
  <c r="N226" i="22"/>
  <c r="M226" i="22"/>
  <c r="L226" i="22"/>
  <c r="K226" i="22"/>
  <c r="J226" i="22"/>
  <c r="I226" i="22"/>
  <c r="H226" i="22"/>
  <c r="G226" i="22"/>
  <c r="F226" i="22"/>
  <c r="E226" i="22"/>
  <c r="N225" i="22"/>
  <c r="M225" i="22"/>
  <c r="L225" i="22"/>
  <c r="K225" i="22"/>
  <c r="J225" i="22"/>
  <c r="I225" i="22"/>
  <c r="H225" i="22"/>
  <c r="G225" i="22"/>
  <c r="F225" i="22"/>
  <c r="E225" i="22"/>
  <c r="N224" i="22"/>
  <c r="M224" i="22"/>
  <c r="L224" i="22"/>
  <c r="K224" i="22"/>
  <c r="J224" i="22"/>
  <c r="I224" i="22"/>
  <c r="H224" i="22"/>
  <c r="G224" i="22"/>
  <c r="F224" i="22"/>
  <c r="E224" i="22"/>
  <c r="N223" i="22"/>
  <c r="M223" i="22"/>
  <c r="L223" i="22"/>
  <c r="K223" i="22"/>
  <c r="J223" i="22"/>
  <c r="I223" i="22"/>
  <c r="H223" i="22"/>
  <c r="G223" i="22"/>
  <c r="F223" i="22"/>
  <c r="E223" i="22"/>
  <c r="F222" i="22"/>
  <c r="G222" i="22" s="1"/>
  <c r="H222" i="22" s="1"/>
  <c r="I222" i="22" s="1"/>
  <c r="J222" i="22" s="1"/>
  <c r="K222" i="22" s="1"/>
  <c r="L222" i="22" s="1"/>
  <c r="M222" i="22" s="1"/>
  <c r="N222" i="22" s="1"/>
  <c r="L265" i="22" l="1"/>
  <c r="E265" i="22"/>
  <c r="I247" i="25"/>
  <c r="I246" i="25"/>
  <c r="N266" i="22"/>
  <c r="I266" i="22"/>
  <c r="I243" i="25"/>
  <c r="I245" i="25" s="1"/>
  <c r="I244" i="25"/>
  <c r="J242" i="25"/>
  <c r="E86" i="25"/>
  <c r="L85" i="25"/>
  <c r="H308" i="25"/>
  <c r="I308" i="25" s="1"/>
  <c r="F314" i="25"/>
  <c r="E266" i="22"/>
  <c r="N83" i="27"/>
  <c r="P83" i="27" s="1"/>
  <c r="N82" i="27"/>
  <c r="P82" i="27" s="1"/>
  <c r="N81" i="27"/>
  <c r="P81" i="27" s="1"/>
  <c r="N80" i="27"/>
  <c r="N78" i="27"/>
  <c r="P78" i="27" s="1"/>
  <c r="N77" i="27"/>
  <c r="P77" i="27" s="1"/>
  <c r="N76" i="27"/>
  <c r="P76" i="27" s="1"/>
  <c r="N75" i="27"/>
  <c r="P75" i="27" s="1"/>
  <c r="N74" i="27"/>
  <c r="P74" i="27" s="1"/>
  <c r="N73" i="27"/>
  <c r="P73" i="27" s="1"/>
  <c r="N72" i="27"/>
  <c r="P72" i="27" s="1"/>
  <c r="K24" i="27"/>
  <c r="E22" i="27"/>
  <c r="K23" i="27" s="1"/>
  <c r="F13" i="27"/>
  <c r="F14" i="27"/>
  <c r="N22" i="11"/>
  <c r="O22" i="11" s="1"/>
  <c r="P22" i="11" s="1"/>
  <c r="Q22" i="11" s="1"/>
  <c r="R22" i="11" s="1"/>
  <c r="S22" i="11" s="1"/>
  <c r="T22" i="11" s="1"/>
  <c r="U22" i="11" s="1"/>
  <c r="V22" i="11" s="1"/>
  <c r="W22" i="11" s="1"/>
  <c r="J247" i="25" l="1"/>
  <c r="K242" i="25"/>
  <c r="J246" i="25"/>
  <c r="J244" i="25"/>
  <c r="J243" i="25"/>
  <c r="J245" i="25" s="1"/>
  <c r="N79" i="27"/>
  <c r="P79" i="27" s="1"/>
  <c r="J308" i="25"/>
  <c r="G314" i="25"/>
  <c r="P80" i="27"/>
  <c r="K247" i="25" l="1"/>
  <c r="K246" i="25"/>
  <c r="K244" i="25"/>
  <c r="L242" i="25"/>
  <c r="K243" i="25"/>
  <c r="K245" i="25" s="1"/>
  <c r="P380" i="22"/>
  <c r="P379" i="22"/>
  <c r="P378" i="22"/>
  <c r="P376" i="22"/>
  <c r="P375" i="22"/>
  <c r="P374" i="22"/>
  <c r="P373" i="22"/>
  <c r="P372" i="22"/>
  <c r="P370" i="22"/>
  <c r="R381" i="22"/>
  <c r="P371" i="22"/>
  <c r="P381" i="22"/>
  <c r="O377" i="22"/>
  <c r="E48" i="24" s="1"/>
  <c r="L247" i="25" l="1"/>
  <c r="L246" i="25"/>
  <c r="L244" i="25"/>
  <c r="M242" i="25"/>
  <c r="L243" i="25"/>
  <c r="L245" i="25" s="1"/>
  <c r="R377" i="22"/>
  <c r="R382" i="22" s="1"/>
  <c r="O382" i="22"/>
  <c r="M78" i="22"/>
  <c r="L78" i="22"/>
  <c r="K78" i="22"/>
  <c r="J78" i="22"/>
  <c r="I78" i="22"/>
  <c r="H78" i="22"/>
  <c r="G78" i="22"/>
  <c r="F78" i="22"/>
  <c r="E78" i="22"/>
  <c r="N78" i="22"/>
  <c r="K127" i="22"/>
  <c r="P135" i="22"/>
  <c r="O135" i="22"/>
  <c r="N135" i="22"/>
  <c r="M135" i="22"/>
  <c r="L135" i="22"/>
  <c r="K135" i="22"/>
  <c r="J135" i="22"/>
  <c r="I135" i="22"/>
  <c r="H135" i="22"/>
  <c r="G135" i="22"/>
  <c r="F135" i="22"/>
  <c r="P134" i="22"/>
  <c r="O134" i="22"/>
  <c r="N134" i="22"/>
  <c r="M134" i="22"/>
  <c r="L134" i="22"/>
  <c r="K134" i="22"/>
  <c r="J134" i="22"/>
  <c r="I134" i="22"/>
  <c r="H134" i="22"/>
  <c r="G134" i="22"/>
  <c r="F134" i="22"/>
  <c r="P133" i="22"/>
  <c r="O133" i="22"/>
  <c r="N133" i="22"/>
  <c r="M133" i="22"/>
  <c r="L133" i="22"/>
  <c r="K133" i="22"/>
  <c r="J133" i="22"/>
  <c r="I133" i="22"/>
  <c r="H133" i="22"/>
  <c r="G133" i="22"/>
  <c r="F133" i="22"/>
  <c r="P132" i="22"/>
  <c r="O132" i="22"/>
  <c r="N132" i="22"/>
  <c r="M132" i="22"/>
  <c r="L132" i="22"/>
  <c r="K132" i="22"/>
  <c r="J132" i="22"/>
  <c r="I132" i="22"/>
  <c r="H132" i="22"/>
  <c r="G132" i="22"/>
  <c r="F132" i="22"/>
  <c r="P131" i="22"/>
  <c r="O131" i="22"/>
  <c r="N131" i="22"/>
  <c r="M131" i="22"/>
  <c r="L131" i="22"/>
  <c r="K131" i="22"/>
  <c r="J131" i="22"/>
  <c r="I131" i="22"/>
  <c r="H131" i="22"/>
  <c r="G131" i="22"/>
  <c r="F131" i="22"/>
  <c r="P130" i="22"/>
  <c r="O130" i="22"/>
  <c r="N130" i="22"/>
  <c r="M130" i="22"/>
  <c r="L130" i="22"/>
  <c r="K130" i="22"/>
  <c r="J130" i="22"/>
  <c r="I130" i="22"/>
  <c r="H130" i="22"/>
  <c r="G130" i="22"/>
  <c r="F130" i="22"/>
  <c r="P129" i="22"/>
  <c r="O129" i="22"/>
  <c r="N129" i="22"/>
  <c r="M129" i="22"/>
  <c r="L129" i="22"/>
  <c r="K129" i="22"/>
  <c r="J129" i="22"/>
  <c r="I129" i="22"/>
  <c r="H129" i="22"/>
  <c r="G129" i="22"/>
  <c r="F129" i="22"/>
  <c r="P128" i="22"/>
  <c r="O128" i="22"/>
  <c r="N128" i="22"/>
  <c r="M128" i="22"/>
  <c r="L128" i="22"/>
  <c r="K128" i="22"/>
  <c r="J128" i="22"/>
  <c r="I128" i="22"/>
  <c r="H128" i="22"/>
  <c r="G128" i="22"/>
  <c r="F128" i="22"/>
  <c r="P127" i="22"/>
  <c r="O127" i="22"/>
  <c r="N127" i="22"/>
  <c r="M127" i="22"/>
  <c r="L127" i="22"/>
  <c r="J127" i="22"/>
  <c r="I127" i="22"/>
  <c r="H127" i="22"/>
  <c r="G127" i="22"/>
  <c r="F127" i="22"/>
  <c r="E135" i="22"/>
  <c r="E134" i="22"/>
  <c r="E133" i="22"/>
  <c r="E132" i="22"/>
  <c r="E131" i="22"/>
  <c r="E130" i="22"/>
  <c r="E129" i="22"/>
  <c r="E128" i="22"/>
  <c r="E127" i="22"/>
  <c r="N252" i="22"/>
  <c r="M252" i="22"/>
  <c r="L252" i="22"/>
  <c r="K252" i="22"/>
  <c r="J252" i="22"/>
  <c r="I252" i="22"/>
  <c r="H252" i="22"/>
  <c r="G252" i="22"/>
  <c r="F252" i="22"/>
  <c r="N251" i="22"/>
  <c r="M251" i="22"/>
  <c r="L251" i="22"/>
  <c r="K251" i="22"/>
  <c r="J251" i="22"/>
  <c r="I251" i="22"/>
  <c r="H251" i="22"/>
  <c r="G251" i="22"/>
  <c r="F251" i="22"/>
  <c r="N250" i="22"/>
  <c r="M250" i="22"/>
  <c r="L250" i="22"/>
  <c r="K250" i="22"/>
  <c r="J250" i="22"/>
  <c r="I250" i="22"/>
  <c r="H250" i="22"/>
  <c r="G250" i="22"/>
  <c r="F250" i="22"/>
  <c r="N249" i="22"/>
  <c r="M249" i="22"/>
  <c r="L249" i="22"/>
  <c r="K249" i="22"/>
  <c r="J249" i="22"/>
  <c r="I249" i="22"/>
  <c r="H249" i="22"/>
  <c r="G249" i="22"/>
  <c r="F249" i="22"/>
  <c r="N248" i="22"/>
  <c r="M248" i="22"/>
  <c r="L248" i="22"/>
  <c r="K248" i="22"/>
  <c r="J248" i="22"/>
  <c r="I248" i="22"/>
  <c r="H248" i="22"/>
  <c r="G248" i="22"/>
  <c r="F248" i="22"/>
  <c r="N247" i="22"/>
  <c r="M247" i="22"/>
  <c r="L247" i="22"/>
  <c r="K247" i="22"/>
  <c r="J247" i="22"/>
  <c r="I247" i="22"/>
  <c r="H247" i="22"/>
  <c r="G247" i="22"/>
  <c r="F247" i="22"/>
  <c r="N246" i="22"/>
  <c r="M246" i="22"/>
  <c r="L246" i="22"/>
  <c r="K246" i="22"/>
  <c r="J246" i="22"/>
  <c r="I246" i="22"/>
  <c r="H246" i="22"/>
  <c r="G246" i="22"/>
  <c r="F246" i="22"/>
  <c r="E252" i="22"/>
  <c r="E251" i="22"/>
  <c r="E250" i="22"/>
  <c r="E249" i="22"/>
  <c r="E248" i="22"/>
  <c r="E247" i="22"/>
  <c r="E246" i="22"/>
  <c r="F245" i="22"/>
  <c r="G245" i="22" s="1"/>
  <c r="H245" i="22" s="1"/>
  <c r="I245" i="22" s="1"/>
  <c r="J245" i="22" s="1"/>
  <c r="K245" i="22" s="1"/>
  <c r="L245" i="22" s="1"/>
  <c r="M245" i="22" s="1"/>
  <c r="N245" i="22" s="1"/>
  <c r="F234" i="22"/>
  <c r="G234" i="22" s="1"/>
  <c r="H234" i="22" s="1"/>
  <c r="I234" i="22" s="1"/>
  <c r="J234" i="22" s="1"/>
  <c r="K234" i="22" s="1"/>
  <c r="L234" i="22" s="1"/>
  <c r="M234" i="22" s="1"/>
  <c r="N234" i="22" s="1"/>
  <c r="F212" i="22"/>
  <c r="G212" i="22" s="1"/>
  <c r="H212" i="22" s="1"/>
  <c r="I212" i="22" s="1"/>
  <c r="J212" i="22" s="1"/>
  <c r="K212" i="22" s="1"/>
  <c r="L212" i="22" s="1"/>
  <c r="M212" i="22" s="1"/>
  <c r="N212" i="22" s="1"/>
  <c r="E25" i="26"/>
  <c r="F25" i="26" s="1"/>
  <c r="G25" i="26" s="1"/>
  <c r="H25" i="26" s="1"/>
  <c r="I25" i="26" s="1"/>
  <c r="J25" i="26" s="1"/>
  <c r="K25" i="26" s="1"/>
  <c r="L25" i="26" s="1"/>
  <c r="M25" i="26" s="1"/>
  <c r="I57" i="22"/>
  <c r="G56" i="22"/>
  <c r="F56" i="22"/>
  <c r="M247" i="25" l="1"/>
  <c r="I253" i="25" s="1"/>
  <c r="M246" i="25"/>
  <c r="I252" i="25" s="1"/>
  <c r="M243" i="25"/>
  <c r="M245" i="25" s="1"/>
  <c r="M244" i="25"/>
  <c r="P382" i="22"/>
  <c r="G253" i="22"/>
  <c r="K253" i="22"/>
  <c r="E254" i="22"/>
  <c r="I253" i="22"/>
  <c r="M253" i="22"/>
  <c r="H253" i="22"/>
  <c r="G254" i="22"/>
  <c r="K254" i="22"/>
  <c r="F253" i="22"/>
  <c r="F242" i="22"/>
  <c r="J242" i="22"/>
  <c r="N242" i="22"/>
  <c r="H242" i="22"/>
  <c r="L242" i="22"/>
  <c r="I254" i="22"/>
  <c r="M254" i="22"/>
  <c r="E242" i="22"/>
  <c r="I242" i="22"/>
  <c r="M242" i="22"/>
  <c r="L253" i="22"/>
  <c r="F254" i="22"/>
  <c r="J254" i="22"/>
  <c r="N254" i="22"/>
  <c r="G242" i="22"/>
  <c r="K242" i="22"/>
  <c r="J253" i="22"/>
  <c r="H254" i="22"/>
  <c r="L254" i="22"/>
  <c r="P377" i="22"/>
  <c r="N253" i="22"/>
  <c r="E253" i="22"/>
  <c r="G306" i="14"/>
  <c r="H306" i="14"/>
  <c r="S93" i="14"/>
  <c r="T93" i="14" s="1"/>
  <c r="S92" i="14"/>
  <c r="T92" i="14" s="1"/>
  <c r="S97" i="14"/>
  <c r="T97" i="14" s="1"/>
  <c r="S96" i="14"/>
  <c r="T96" i="14" s="1"/>
  <c r="T99" i="14"/>
  <c r="T95" i="14"/>
  <c r="T94" i="14"/>
  <c r="T90" i="14"/>
  <c r="S91" i="14"/>
  <c r="T91" i="14" s="1"/>
  <c r="F27" i="14"/>
  <c r="E27" i="14"/>
  <c r="G281" i="14" l="1"/>
  <c r="H281" i="14" s="1"/>
  <c r="O102" i="14"/>
  <c r="P102" i="14"/>
  <c r="H90" i="14"/>
  <c r="H91" i="14"/>
  <c r="H92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O24" i="14" l="1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D10" i="14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G25" i="14" l="1"/>
  <c r="K26" i="14"/>
  <c r="G26" i="14"/>
  <c r="M26" i="14"/>
  <c r="H26" i="14"/>
  <c r="J26" i="14"/>
  <c r="I26" i="14"/>
  <c r="L26" i="14"/>
  <c r="M25" i="14"/>
  <c r="I25" i="14"/>
  <c r="L25" i="14"/>
  <c r="H25" i="14"/>
  <c r="K25" i="14"/>
  <c r="J25" i="14"/>
  <c r="F113" i="24" l="1"/>
  <c r="G113" i="24"/>
  <c r="H113" i="24"/>
  <c r="I113" i="24"/>
  <c r="J113" i="24"/>
  <c r="F117" i="24"/>
  <c r="G117" i="24"/>
  <c r="H117" i="24"/>
  <c r="I117" i="24"/>
  <c r="J117" i="24"/>
  <c r="P106" i="24"/>
  <c r="G118" i="24" s="1"/>
  <c r="Q106" i="24"/>
  <c r="H118" i="24" s="1"/>
  <c r="R106" i="24"/>
  <c r="I118" i="24" s="1"/>
  <c r="S106" i="24"/>
  <c r="J118" i="24" s="1"/>
  <c r="P107" i="24"/>
  <c r="T106" i="24"/>
  <c r="F105" i="24"/>
  <c r="F114" i="24" s="1"/>
  <c r="F116" i="24" s="1"/>
  <c r="G105" i="24"/>
  <c r="G114" i="24" s="1"/>
  <c r="H105" i="24"/>
  <c r="H114" i="24" s="1"/>
  <c r="E94" i="24"/>
  <c r="F94" i="24"/>
  <c r="D43" i="22"/>
  <c r="D44" i="22" s="1"/>
  <c r="D45" i="22" s="1"/>
  <c r="D46" i="22" s="1"/>
  <c r="D47" i="22" s="1"/>
  <c r="D48" i="22" s="1"/>
  <c r="D49" i="22" s="1"/>
  <c r="D50" i="22" s="1"/>
  <c r="D51" i="22" s="1"/>
  <c r="D52" i="22" s="1"/>
  <c r="D53" i="22" s="1"/>
  <c r="D54" i="22" s="1"/>
  <c r="D55" i="22" s="1"/>
  <c r="I33" i="22"/>
  <c r="I32" i="22"/>
  <c r="I31" i="22"/>
  <c r="I30" i="22"/>
  <c r="I29" i="22"/>
  <c r="I28" i="22"/>
  <c r="I27" i="22"/>
  <c r="I26" i="22"/>
  <c r="I25" i="22"/>
  <c r="I24" i="22"/>
  <c r="I23" i="22"/>
  <c r="I22" i="22"/>
  <c r="I21" i="22"/>
  <c r="I20" i="22"/>
  <c r="I19" i="22"/>
  <c r="I18" i="22"/>
  <c r="I17" i="22"/>
  <c r="I16" i="22"/>
  <c r="I15" i="22"/>
  <c r="I14" i="22"/>
  <c r="I13" i="22"/>
  <c r="I12" i="22"/>
  <c r="I11" i="22"/>
  <c r="I10" i="22"/>
  <c r="D10" i="22"/>
  <c r="D11" i="22" s="1"/>
  <c r="D12" i="22" s="1"/>
  <c r="D13" i="22" s="1"/>
  <c r="D14" i="22" s="1"/>
  <c r="D15" i="22" s="1"/>
  <c r="D16" i="22" s="1"/>
  <c r="D17" i="22" s="1"/>
  <c r="D18" i="22" s="1"/>
  <c r="D19" i="22" s="1"/>
  <c r="D20" i="22" s="1"/>
  <c r="D21" i="22" s="1"/>
  <c r="D22" i="22" s="1"/>
  <c r="D23" i="22" s="1"/>
  <c r="D24" i="22" s="1"/>
  <c r="D25" i="22" s="1"/>
  <c r="D26" i="22" s="1"/>
  <c r="D27" i="22" s="1"/>
  <c r="D28" i="22" s="1"/>
  <c r="D29" i="22" s="1"/>
  <c r="D30" i="22" s="1"/>
  <c r="D31" i="22" s="1"/>
  <c r="D32" i="22" s="1"/>
  <c r="D33" i="22" s="1"/>
  <c r="D34" i="22" s="1"/>
  <c r="I9" i="22"/>
  <c r="H119" i="24" l="1"/>
  <c r="H116" i="24"/>
  <c r="G119" i="24"/>
  <c r="G116" i="24"/>
  <c r="F119" i="24"/>
  <c r="H106" i="24"/>
  <c r="H115" i="24" s="1"/>
  <c r="G106" i="24"/>
  <c r="G115" i="24" s="1"/>
  <c r="E95" i="24"/>
  <c r="H120" i="24" l="1"/>
  <c r="G120" i="24"/>
  <c r="J105" i="24"/>
  <c r="J114" i="24" s="1"/>
  <c r="I105" i="24"/>
  <c r="I106" i="24" l="1"/>
  <c r="I115" i="24" s="1"/>
  <c r="I114" i="24"/>
  <c r="J116" i="24"/>
  <c r="J119" i="24"/>
  <c r="J121" i="24" s="1"/>
  <c r="J106" i="24"/>
  <c r="J115" i="24" s="1"/>
  <c r="G107" i="24"/>
  <c r="I119" i="24" l="1"/>
  <c r="I120" i="24" s="1"/>
  <c r="I116" i="24"/>
  <c r="J120" i="24" l="1"/>
  <c r="F53" i="19" l="1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B41" i="19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M26" i="11" l="1"/>
  <c r="M25" i="11" l="1"/>
  <c r="V39" i="7"/>
  <c r="V38" i="7"/>
  <c r="V36" i="7"/>
  <c r="V35" i="7"/>
  <c r="V33" i="7"/>
  <c r="V32" i="7"/>
  <c r="V31" i="7"/>
  <c r="V28" i="7"/>
  <c r="V27" i="7"/>
  <c r="V26" i="7"/>
  <c r="V25" i="7"/>
  <c r="V24" i="7"/>
  <c r="T39" i="7"/>
  <c r="T38" i="7"/>
  <c r="T36" i="7"/>
  <c r="T35" i="7"/>
  <c r="T34" i="7"/>
  <c r="T33" i="7"/>
  <c r="T32" i="7"/>
  <c r="T31" i="7"/>
  <c r="T28" i="7"/>
  <c r="T27" i="7"/>
  <c r="T26" i="7"/>
  <c r="T24" i="7"/>
  <c r="R23" i="7"/>
  <c r="R42" i="7" s="1"/>
  <c r="R25" i="7"/>
  <c r="S25" i="7"/>
  <c r="T25" i="7" s="1"/>
  <c r="U25" i="7"/>
  <c r="R29" i="7"/>
  <c r="R30" i="7"/>
  <c r="S30" i="7"/>
  <c r="S23" i="7" s="1"/>
  <c r="S42" i="7" s="1"/>
  <c r="U30" i="7"/>
  <c r="U23" i="7" s="1"/>
  <c r="T42" i="7" s="1"/>
  <c r="R34" i="7"/>
  <c r="S34" i="7"/>
  <c r="U34" i="7"/>
  <c r="V34" i="7" s="1"/>
  <c r="R37" i="7"/>
  <c r="S37" i="7"/>
  <c r="T37" i="7" s="1"/>
  <c r="U37" i="7"/>
  <c r="V37" i="7" s="1"/>
  <c r="T30" i="7" l="1"/>
  <c r="T23" i="7"/>
  <c r="V30" i="7"/>
  <c r="U29" i="7"/>
  <c r="V23" i="7"/>
  <c r="S29" i="7"/>
  <c r="T29" i="7" s="1"/>
  <c r="V29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만든 이</author>
  </authors>
  <commentList>
    <comment ref="F321" authorId="0" shapeId="0" xr:uid="{00000000-0006-0000-0000-000001000000}">
      <text>
        <r>
          <rPr>
            <sz val="9"/>
            <color indexed="81"/>
            <rFont val="돋움"/>
            <family val="3"/>
            <charset val="129"/>
          </rPr>
          <t>자동차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산업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협회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숫자로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수정</t>
        </r>
      </text>
    </comment>
    <comment ref="F326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자동차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산업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협회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만든 이</author>
  </authors>
  <commentList>
    <comment ref="M4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hskim: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수출판매량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잘못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한국자동차산업협회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수출판매량으로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수정</t>
        </r>
      </text>
    </comment>
  </commentList>
</comments>
</file>

<file path=xl/sharedStrings.xml><?xml version="1.0" encoding="utf-8"?>
<sst xmlns="http://schemas.openxmlformats.org/spreadsheetml/2006/main" count="19660" uniqueCount="1433">
  <si>
    <t>수출</t>
    <phoneticPr fontId="2" type="noConversion"/>
  </si>
  <si>
    <t>IBK투자증권_산업_자동차_20160405081928</t>
  </si>
  <si>
    <t>Source: LMC오토모티브 세계 자동차시장 전망</t>
    <phoneticPr fontId="2" type="noConversion"/>
  </si>
  <si>
    <t>세계 주요 자동차 시장 총괄표</t>
    <phoneticPr fontId="2" type="noConversion"/>
  </si>
  <si>
    <t>미국시장 총괄표</t>
    <phoneticPr fontId="2" type="noConversion"/>
  </si>
  <si>
    <t>생산</t>
    <phoneticPr fontId="2" type="noConversion"/>
  </si>
  <si>
    <t>합계</t>
    <phoneticPr fontId="2" type="noConversion"/>
  </si>
  <si>
    <t>기타</t>
    <phoneticPr fontId="2" type="noConversion"/>
  </si>
  <si>
    <t>국가별 현황_최근자료</t>
    <phoneticPr fontId="2" type="noConversion"/>
  </si>
  <si>
    <t>Source: KAMA_http://www.kama.or.kr/NewsController</t>
    <phoneticPr fontId="2" type="noConversion"/>
  </si>
  <si>
    <t>ㅍ</t>
    <phoneticPr fontId="2" type="noConversion"/>
  </si>
  <si>
    <t>I. Global Auto Industry</t>
    <phoneticPr fontId="2" type="noConversion"/>
  </si>
  <si>
    <t>Overview</t>
    <phoneticPr fontId="2" type="noConversion"/>
  </si>
  <si>
    <t>II. Domestic Auto Industry</t>
    <phoneticPr fontId="2" type="noConversion"/>
  </si>
  <si>
    <t>산업동향</t>
    <phoneticPr fontId="2" type="noConversion"/>
  </si>
  <si>
    <t>생산/내수/수출 추이</t>
    <phoneticPr fontId="2" type="noConversion"/>
  </si>
  <si>
    <t>Detail - 내수</t>
    <phoneticPr fontId="2" type="noConversion"/>
  </si>
  <si>
    <t>Detail - 수출</t>
    <phoneticPr fontId="2" type="noConversion"/>
  </si>
  <si>
    <t>주요국가 (미국, 일본, 독일)</t>
    <phoneticPr fontId="2" type="noConversion"/>
  </si>
  <si>
    <t>신흥국 (중국)</t>
    <phoneticPr fontId="2" type="noConversion"/>
  </si>
  <si>
    <t>우리나라</t>
    <phoneticPr fontId="2" type="noConversion"/>
  </si>
  <si>
    <t>현대차_미국판매동향</t>
    <phoneticPr fontId="2" type="noConversion"/>
  </si>
  <si>
    <t>기아차_미국판매동향</t>
    <phoneticPr fontId="2" type="noConversion"/>
  </si>
  <si>
    <t>구분</t>
    <phoneticPr fontId="2" type="noConversion"/>
  </si>
  <si>
    <t>총계</t>
    <phoneticPr fontId="2" type="noConversion"/>
  </si>
  <si>
    <t>북미</t>
    <phoneticPr fontId="2" type="noConversion"/>
  </si>
  <si>
    <t>미국</t>
    <phoneticPr fontId="2" type="noConversion"/>
  </si>
  <si>
    <t>서유럽</t>
    <phoneticPr fontId="2" type="noConversion"/>
  </si>
  <si>
    <t>아시아</t>
    <phoneticPr fontId="2" type="noConversion"/>
  </si>
  <si>
    <t>일본</t>
    <phoneticPr fontId="2" type="noConversion"/>
  </si>
  <si>
    <t>중국</t>
    <phoneticPr fontId="2" type="noConversion"/>
  </si>
  <si>
    <t>인도</t>
    <phoneticPr fontId="2" type="noConversion"/>
  </si>
  <si>
    <t>중남미</t>
    <phoneticPr fontId="2" type="noConversion"/>
  </si>
  <si>
    <t>브라질</t>
    <phoneticPr fontId="2" type="noConversion"/>
  </si>
  <si>
    <t>러시아</t>
    <phoneticPr fontId="2" type="noConversion"/>
  </si>
  <si>
    <t>유럽</t>
    <phoneticPr fontId="2" type="noConversion"/>
  </si>
  <si>
    <t>북미계</t>
    <phoneticPr fontId="2" type="noConversion"/>
  </si>
  <si>
    <t>유럽계</t>
    <phoneticPr fontId="2" type="noConversion"/>
  </si>
  <si>
    <t>아시아계</t>
    <phoneticPr fontId="2" type="noConversion"/>
  </si>
  <si>
    <t>남미계</t>
    <phoneticPr fontId="2" type="noConversion"/>
  </si>
  <si>
    <t>2015 (추정)</t>
    <phoneticPr fontId="2" type="noConversion"/>
  </si>
  <si>
    <t>2016 (전망)</t>
    <phoneticPr fontId="2" type="noConversion"/>
  </si>
  <si>
    <t>수요</t>
    <phoneticPr fontId="2" type="noConversion"/>
  </si>
  <si>
    <t>수요</t>
    <phoneticPr fontId="2" type="noConversion"/>
  </si>
  <si>
    <t>증감률</t>
    <phoneticPr fontId="2" type="noConversion"/>
  </si>
  <si>
    <t>증감률</t>
    <phoneticPr fontId="2" type="noConversion"/>
  </si>
  <si>
    <t>Data</t>
  </si>
  <si>
    <t>Region</t>
  </si>
  <si>
    <t>Country</t>
  </si>
  <si>
    <t>Item</t>
  </si>
  <si>
    <t>합계 : 2000</t>
  </si>
  <si>
    <t>합계 : 2001</t>
  </si>
  <si>
    <t>합계 : 2002</t>
  </si>
  <si>
    <t>합계 : 2003</t>
  </si>
  <si>
    <t>합계 : 2004</t>
  </si>
  <si>
    <t>합계 : 2005</t>
  </si>
  <si>
    <t>합계 : 2006</t>
  </si>
  <si>
    <t>합계 :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</si>
  <si>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</si>
  <si>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</si>
  <si>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</si>
  <si>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</si>
  <si>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</si>
  <si>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</si>
  <si>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</si>
  <si>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</si>
  <si>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</si>
  <si>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</si>
  <si>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</si>
  <si>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</si>
  <si>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Africa</t>
  </si>
  <si>
    <t>New Vehicle Sales</t>
  </si>
  <si>
    <t>ASEAN</t>
  </si>
  <si>
    <t>Central Europe</t>
  </si>
  <si>
    <t>China</t>
  </si>
  <si>
    <t>East Asia</t>
  </si>
  <si>
    <t>Eastern Europe</t>
  </si>
  <si>
    <t>India</t>
  </si>
  <si>
    <t>Middle East</t>
  </si>
  <si>
    <t>NAFTA</t>
  </si>
  <si>
    <t>North Africa</t>
  </si>
  <si>
    <t>Oceania</t>
  </si>
  <si>
    <t>South America</t>
  </si>
  <si>
    <t>Western Europe</t>
  </si>
  <si>
    <t>총합계</t>
  </si>
  <si>
    <t>CAGR</t>
    <phoneticPr fontId="2" type="noConversion"/>
  </si>
  <si>
    <t>'09-19</t>
    <phoneticPr fontId="2" type="noConversion"/>
  </si>
  <si>
    <t>'16-19</t>
    <phoneticPr fontId="2" type="noConversion"/>
  </si>
  <si>
    <t>All</t>
    <phoneticPr fontId="2" type="noConversion"/>
  </si>
  <si>
    <t>신한금융투자</t>
    <phoneticPr fontId="2" type="noConversion"/>
  </si>
  <si>
    <t>부국증권</t>
    <phoneticPr fontId="2" type="noConversion"/>
  </si>
  <si>
    <t>미래에셋증권</t>
    <phoneticPr fontId="2" type="noConversion"/>
  </si>
  <si>
    <t>하나금융투자</t>
    <phoneticPr fontId="2" type="noConversion"/>
  </si>
  <si>
    <t>SK증권</t>
    <phoneticPr fontId="2" type="noConversion"/>
  </si>
  <si>
    <t>2016E</t>
    <phoneticPr fontId="2" type="noConversion"/>
  </si>
  <si>
    <t>2017E</t>
    <phoneticPr fontId="2" type="noConversion"/>
  </si>
  <si>
    <t>2018E</t>
    <phoneticPr fontId="2" type="noConversion"/>
  </si>
  <si>
    <t>이베스트투자증권</t>
    <phoneticPr fontId="2" type="noConversion"/>
  </si>
  <si>
    <t>2019E</t>
    <phoneticPr fontId="2" type="noConversion"/>
  </si>
  <si>
    <t>2020E</t>
    <phoneticPr fontId="2" type="noConversion"/>
  </si>
  <si>
    <t>(단위: 십억원)</t>
    <phoneticPr fontId="2" type="noConversion"/>
  </si>
  <si>
    <t>자동차비중</t>
    <phoneticPr fontId="2" type="noConversion"/>
  </si>
  <si>
    <t>자동차비중평균</t>
    <phoneticPr fontId="2" type="noConversion"/>
  </si>
  <si>
    <t>성장률(yoy)</t>
    <phoneticPr fontId="2" type="noConversion"/>
  </si>
  <si>
    <t>성장률('16-19)</t>
    <phoneticPr fontId="2" type="noConversion"/>
  </si>
  <si>
    <t>현대차</t>
    <phoneticPr fontId="2" type="noConversion"/>
  </si>
  <si>
    <t>기아차</t>
    <phoneticPr fontId="2" type="noConversion"/>
  </si>
  <si>
    <t>yoy(%)</t>
  </si>
  <si>
    <t>yoy(%)</t>
    <phoneticPr fontId="2" type="noConversion"/>
  </si>
  <si>
    <t>CAGR('16-19)</t>
    <phoneticPr fontId="2" type="noConversion"/>
  </si>
  <si>
    <t>RAW DATA</t>
    <phoneticPr fontId="2" type="noConversion"/>
  </si>
  <si>
    <t>LG전자 - 모바일</t>
    <phoneticPr fontId="2" type="noConversion"/>
  </si>
  <si>
    <t>2016/04/15 기업LG전자-눈 높이를 뛰어넘은 깜짝 실적</t>
    <phoneticPr fontId="2" type="noConversion"/>
  </si>
  <si>
    <t>기타</t>
    <phoneticPr fontId="2" type="noConversion"/>
  </si>
  <si>
    <t>현대기아차</t>
    <phoneticPr fontId="2" type="noConversion"/>
  </si>
  <si>
    <t>자동차 사업부문</t>
    <phoneticPr fontId="2" type="noConversion"/>
  </si>
  <si>
    <t>글로벌 출하</t>
    <phoneticPr fontId="2" type="noConversion"/>
  </si>
  <si>
    <t>인도</t>
    <phoneticPr fontId="2" type="noConversion"/>
  </si>
  <si>
    <t>중국</t>
    <phoneticPr fontId="2" type="noConversion"/>
  </si>
  <si>
    <t>미국</t>
    <phoneticPr fontId="2" type="noConversion"/>
  </si>
  <si>
    <t>터키</t>
    <phoneticPr fontId="2" type="noConversion"/>
  </si>
  <si>
    <t>체코</t>
    <phoneticPr fontId="2" type="noConversion"/>
  </si>
  <si>
    <t>러시아</t>
    <phoneticPr fontId="2" type="noConversion"/>
  </si>
  <si>
    <t>브라질</t>
    <phoneticPr fontId="2" type="noConversion"/>
  </si>
  <si>
    <t>글로벌 Retail 판매</t>
    <phoneticPr fontId="2" type="noConversion"/>
  </si>
  <si>
    <t>한국</t>
    <phoneticPr fontId="2" type="noConversion"/>
  </si>
  <si>
    <t>서유럽</t>
    <phoneticPr fontId="2" type="noConversion"/>
  </si>
  <si>
    <t>%</t>
    <phoneticPr fontId="2" type="noConversion"/>
  </si>
  <si>
    <t>구분</t>
    <phoneticPr fontId="2" type="noConversion"/>
  </si>
  <si>
    <t>슬로바키아</t>
    <phoneticPr fontId="2" type="noConversion"/>
  </si>
  <si>
    <t>멕시코</t>
    <phoneticPr fontId="2" type="noConversion"/>
  </si>
  <si>
    <t>제작사,차종별 내수통계</t>
  </si>
  <si>
    <t>1991년 ~ 2016년도</t>
  </si>
  <si>
    <t>단위 : 대</t>
  </si>
  <si>
    <t>제작사</t>
  </si>
  <si>
    <t>차종</t>
  </si>
  <si>
    <t>년도</t>
  </si>
  <si>
    <t>년 대수</t>
  </si>
  <si>
    <t>합계</t>
  </si>
  <si>
    <t>현대</t>
  </si>
  <si>
    <t>승용차</t>
  </si>
  <si>
    <t>승용</t>
  </si>
  <si>
    <t>소계</t>
  </si>
  <si>
    <t>SUV</t>
  </si>
  <si>
    <t>CDV</t>
  </si>
  <si>
    <t>계</t>
  </si>
  <si>
    <t>상용차</t>
  </si>
  <si>
    <t>버스</t>
  </si>
  <si>
    <t>트럭</t>
  </si>
  <si>
    <t>특장</t>
  </si>
  <si>
    <t>기아</t>
  </si>
  <si>
    <t>한국지엠</t>
  </si>
  <si>
    <t>대우인천</t>
  </si>
  <si>
    <t>대우버스</t>
  </si>
  <si>
    <t>타타대우</t>
  </si>
  <si>
    <t>아시아</t>
  </si>
  <si>
    <t>쌍용</t>
  </si>
  <si>
    <t>현대정</t>
  </si>
  <si>
    <t>대우중</t>
  </si>
  <si>
    <t>삼성상</t>
  </si>
  <si>
    <t>르노삼성</t>
  </si>
  <si>
    <t>진도</t>
  </si>
  <si>
    <t>총계</t>
  </si>
  <si>
    <t>제작사,차종별 수출통계</t>
  </si>
  <si>
    <t>년도별 전체총괄</t>
  </si>
  <si>
    <t>(단위 : 대,천$)</t>
  </si>
  <si>
    <t>년도별 구분</t>
  </si>
  <si>
    <t>생산</t>
  </si>
  <si>
    <t>내수</t>
  </si>
  <si>
    <t>수출(수량)</t>
  </si>
  <si>
    <t>수출(금액)</t>
  </si>
  <si>
    <t>1991 년</t>
  </si>
  <si>
    <t>1992 년</t>
  </si>
  <si>
    <t>1993 년</t>
  </si>
  <si>
    <t>1994 년</t>
  </si>
  <si>
    <t>1995 년</t>
  </si>
  <si>
    <t>1996 년</t>
  </si>
  <si>
    <t>1997 년</t>
  </si>
  <si>
    <t>1998 년</t>
  </si>
  <si>
    <t>1999 년</t>
  </si>
  <si>
    <t>2000 년</t>
  </si>
  <si>
    <t>2001 년</t>
  </si>
  <si>
    <t>2002 년</t>
  </si>
  <si>
    <t>2003 년</t>
  </si>
  <si>
    <t>2004 년</t>
  </si>
  <si>
    <t>2005 년</t>
  </si>
  <si>
    <t>2006 년</t>
  </si>
  <si>
    <t>2007 년</t>
  </si>
  <si>
    <t>2008 년</t>
  </si>
  <si>
    <t>2009 년</t>
  </si>
  <si>
    <t>2010 년</t>
  </si>
  <si>
    <t>2011 년</t>
  </si>
  <si>
    <t>2012 년</t>
  </si>
  <si>
    <t>2013 년</t>
  </si>
  <si>
    <t>2014 년</t>
  </si>
  <si>
    <t>2015 년</t>
  </si>
  <si>
    <t>2016 년</t>
  </si>
  <si>
    <t>지역(국가별)별 수출통계(지역)</t>
  </si>
  <si>
    <t>지역</t>
  </si>
  <si>
    <t>국가</t>
  </si>
  <si>
    <t>EU</t>
  </si>
  <si>
    <t>오스트리아</t>
  </si>
  <si>
    <t>벨기에</t>
  </si>
  <si>
    <t>불가리아</t>
  </si>
  <si>
    <t>크로아티아</t>
  </si>
  <si>
    <t>키프로스</t>
  </si>
  <si>
    <t>덴마크</t>
  </si>
  <si>
    <t>스페인</t>
  </si>
  <si>
    <t>에스토니아</t>
  </si>
  <si>
    <t>독일</t>
  </si>
  <si>
    <t>핀란드</t>
  </si>
  <si>
    <t>프랑스</t>
  </si>
  <si>
    <t>영국</t>
  </si>
  <si>
    <t>그리스</t>
  </si>
  <si>
    <t>네덜란드</t>
  </si>
  <si>
    <t>헝가리</t>
  </si>
  <si>
    <t>아일랜드</t>
  </si>
  <si>
    <t>이탈리아</t>
  </si>
  <si>
    <t>라트비아</t>
  </si>
  <si>
    <t>리투아니아</t>
  </si>
  <si>
    <t>룩셈부르크</t>
  </si>
  <si>
    <t>몰타</t>
  </si>
  <si>
    <t>폴란드</t>
  </si>
  <si>
    <t>포르투갈</t>
  </si>
  <si>
    <t>루마니아</t>
  </si>
  <si>
    <t>슬로베니아</t>
  </si>
  <si>
    <t>슬로바키아</t>
  </si>
  <si>
    <t>스웨덴</t>
  </si>
  <si>
    <t>체코</t>
  </si>
  <si>
    <t>유럽기타</t>
  </si>
  <si>
    <t>알바니아</t>
  </si>
  <si>
    <t>안도라</t>
  </si>
  <si>
    <t>아르메니아</t>
  </si>
  <si>
    <t>아제르바이잔</t>
  </si>
  <si>
    <t>벨로러시아</t>
  </si>
  <si>
    <t>벨로루시</t>
  </si>
  <si>
    <t>보스니아</t>
  </si>
  <si>
    <t>그루지야</t>
  </si>
  <si>
    <t>지브랄타</t>
  </si>
  <si>
    <t>이르크츠크</t>
  </si>
  <si>
    <t>아이슬란드</t>
  </si>
  <si>
    <t>카자흐스탄</t>
  </si>
  <si>
    <t>키르기스스탄</t>
  </si>
  <si>
    <t>마케도니아</t>
  </si>
  <si>
    <t>몰도비아</t>
  </si>
  <si>
    <t>몰도바</t>
  </si>
  <si>
    <t>몬테네그로</t>
  </si>
  <si>
    <t>노르웨이</t>
  </si>
  <si>
    <t>세인트피터스버그</t>
  </si>
  <si>
    <t>러시아</t>
  </si>
  <si>
    <t>세르비아</t>
  </si>
  <si>
    <t>스위스</t>
  </si>
  <si>
    <t>타지키스탄</t>
  </si>
  <si>
    <t>투루크메니스탄</t>
  </si>
  <si>
    <t>우크라이나</t>
  </si>
  <si>
    <t>독립국가연합</t>
  </si>
  <si>
    <t>우즈베키스탄</t>
  </si>
  <si>
    <t>유고슬라비아</t>
  </si>
  <si>
    <t>동유럽기타</t>
  </si>
  <si>
    <t>아프리카</t>
  </si>
  <si>
    <t>알제리</t>
  </si>
  <si>
    <t>아나리　제도</t>
  </si>
  <si>
    <t>앙골라</t>
  </si>
  <si>
    <t>베닝</t>
  </si>
  <si>
    <t>보츠와나</t>
  </si>
  <si>
    <t>브룬디</t>
  </si>
  <si>
    <t>비사우</t>
  </si>
  <si>
    <t>부르키나파소</t>
  </si>
  <si>
    <t>중앙아프리카</t>
  </si>
  <si>
    <t>카나리</t>
  </si>
  <si>
    <t>카보베르데</t>
  </si>
  <si>
    <t>세우타</t>
  </si>
  <si>
    <t>콩고</t>
  </si>
  <si>
    <t>차드</t>
  </si>
  <si>
    <t>코모로스</t>
  </si>
  <si>
    <t>카메룬</t>
  </si>
  <si>
    <t>코모로</t>
  </si>
  <si>
    <t>지브티</t>
  </si>
  <si>
    <t>적도기니</t>
  </si>
  <si>
    <t>에리트리아</t>
  </si>
  <si>
    <t>이디오피아</t>
  </si>
  <si>
    <t>가봉</t>
  </si>
  <si>
    <t>감비아</t>
  </si>
  <si>
    <t>기네비소</t>
  </si>
  <si>
    <t>가나</t>
  </si>
  <si>
    <t>기니</t>
  </si>
  <si>
    <t>아이보리코스트</t>
  </si>
  <si>
    <t>케냐</t>
  </si>
  <si>
    <t>리비아</t>
  </si>
  <si>
    <t>레소토</t>
  </si>
  <si>
    <t>라이베리아</t>
  </si>
  <si>
    <t>마다가스카르</t>
  </si>
  <si>
    <t>마그라레브</t>
  </si>
  <si>
    <t>MALLILA</t>
  </si>
  <si>
    <t>모로코</t>
  </si>
  <si>
    <t>말라위</t>
  </si>
  <si>
    <t>메요트</t>
  </si>
  <si>
    <t>멜리아</t>
  </si>
  <si>
    <t>말리</t>
  </si>
  <si>
    <t>모잠비크</t>
  </si>
  <si>
    <t>모리셔스</t>
  </si>
  <si>
    <t>모리타니</t>
  </si>
  <si>
    <t>나미비아</t>
  </si>
  <si>
    <t>나이제리아</t>
  </si>
  <si>
    <t>니제르</t>
  </si>
  <si>
    <t>ST. PRINCIPE</t>
  </si>
  <si>
    <t>리유니온</t>
  </si>
  <si>
    <t>R.V.I</t>
  </si>
  <si>
    <t>르완다</t>
  </si>
  <si>
    <t>상투메</t>
  </si>
  <si>
    <t>세네갈</t>
  </si>
  <si>
    <t>세이셀</t>
  </si>
  <si>
    <t>시에라리온</t>
  </si>
  <si>
    <t>남아프리카</t>
  </si>
  <si>
    <t>수단</t>
  </si>
  <si>
    <t>스와질랜드</t>
  </si>
  <si>
    <t>탄자니아</t>
  </si>
  <si>
    <t>토고</t>
  </si>
  <si>
    <t>튀니지</t>
  </si>
  <si>
    <t>우간다</t>
  </si>
  <si>
    <t>WEST BANK</t>
  </si>
  <si>
    <t>WEST SAHARA</t>
  </si>
  <si>
    <t>콩고민주공화국</t>
  </si>
  <si>
    <t>잠비아</t>
  </si>
  <si>
    <t>잠바브웨</t>
  </si>
  <si>
    <t>아프리카기타</t>
  </si>
  <si>
    <t>아프가니스탄</t>
  </si>
  <si>
    <t>방글라데시</t>
  </si>
  <si>
    <t>부탄</t>
  </si>
  <si>
    <t>미얀마</t>
  </si>
  <si>
    <t>브루나이</t>
  </si>
  <si>
    <t>캄보디아</t>
  </si>
  <si>
    <t>중국</t>
  </si>
  <si>
    <t>티모르</t>
  </si>
  <si>
    <t>홍콩</t>
  </si>
  <si>
    <t>인도네시아</t>
  </si>
  <si>
    <t>인도</t>
  </si>
  <si>
    <t>일본</t>
  </si>
  <si>
    <t>캄푸치아</t>
  </si>
  <si>
    <t>라오스</t>
  </si>
  <si>
    <t>마카오</t>
  </si>
  <si>
    <t>말레이지아</t>
  </si>
  <si>
    <t>MACNU</t>
  </si>
  <si>
    <t>몰디브</t>
  </si>
  <si>
    <t>몽골</t>
  </si>
  <si>
    <t>네팔</t>
  </si>
  <si>
    <t>북한</t>
  </si>
  <si>
    <t>파키스탄</t>
  </si>
  <si>
    <t>필리핀</t>
  </si>
  <si>
    <t>싱가포르</t>
  </si>
  <si>
    <t>스리랑카</t>
  </si>
  <si>
    <t>타이완</t>
  </si>
  <si>
    <t>태국</t>
  </si>
  <si>
    <t>베트남</t>
  </si>
  <si>
    <t>극동기타</t>
  </si>
  <si>
    <t>중　동</t>
  </si>
  <si>
    <t>바레인</t>
  </si>
  <si>
    <t>이집트</t>
  </si>
  <si>
    <t>이란</t>
  </si>
  <si>
    <t>이라크</t>
  </si>
  <si>
    <t>이스라엘</t>
  </si>
  <si>
    <t>요르단</t>
  </si>
  <si>
    <t>사우디아라비아</t>
  </si>
  <si>
    <t>쿠웨이트</t>
  </si>
  <si>
    <t>레바논</t>
  </si>
  <si>
    <t>오만</t>
  </si>
  <si>
    <t>팔레스타인</t>
  </si>
  <si>
    <t>카타르</t>
  </si>
  <si>
    <t>시리아</t>
  </si>
  <si>
    <t>터키</t>
  </si>
  <si>
    <t>아랍에미리트</t>
  </si>
  <si>
    <t>예멘아랍공화국</t>
  </si>
  <si>
    <t>예멘</t>
  </si>
  <si>
    <t>중동기타</t>
  </si>
  <si>
    <t>대양주</t>
  </si>
  <si>
    <t>사모아</t>
  </si>
  <si>
    <t>호주</t>
  </si>
  <si>
    <t>뉴칼레도니아</t>
  </si>
  <si>
    <t>캔톤아일랜드</t>
  </si>
  <si>
    <t>쿡　아일랜드</t>
  </si>
  <si>
    <t>피지</t>
  </si>
  <si>
    <t>FUTUNA ISL</t>
  </si>
  <si>
    <t>괌</t>
  </si>
  <si>
    <t>키리바시</t>
  </si>
  <si>
    <t>마아샬군도</t>
  </si>
  <si>
    <t>마이크로네시아</t>
  </si>
  <si>
    <t>나우르</t>
  </si>
  <si>
    <t>파푸아뉴기니</t>
  </si>
  <si>
    <t>뉴아일랜드</t>
  </si>
  <si>
    <t>뉴질랜드</t>
  </si>
  <si>
    <t>팔라우</t>
  </si>
  <si>
    <t>폴리네시아</t>
  </si>
  <si>
    <t>사이판</t>
  </si>
  <si>
    <t>사모아（미）</t>
  </si>
  <si>
    <t>솔로몬제도</t>
  </si>
  <si>
    <t>통가</t>
  </si>
  <si>
    <t>타히티</t>
  </si>
  <si>
    <t>투발루</t>
  </si>
  <si>
    <t>바누아투</t>
  </si>
  <si>
    <t>왈라스＆퓨투나군도</t>
  </si>
  <si>
    <t>태평양기타</t>
  </si>
  <si>
    <t>북　미</t>
  </si>
  <si>
    <t>캐나다</t>
  </si>
  <si>
    <t>멕시코</t>
  </si>
  <si>
    <t>미국</t>
  </si>
  <si>
    <t>북미기타</t>
  </si>
  <si>
    <t>중남미</t>
  </si>
  <si>
    <t>안티과</t>
  </si>
  <si>
    <t>아루바</t>
  </si>
  <si>
    <t>안틸레스</t>
  </si>
  <si>
    <t>안타티카</t>
  </si>
  <si>
    <t>아이맨　제도</t>
  </si>
  <si>
    <t>바하마</t>
  </si>
  <si>
    <t>바베이도스</t>
  </si>
  <si>
    <t>브리티시도미니카</t>
  </si>
  <si>
    <t>버뮤다</t>
  </si>
  <si>
    <t>벨리제</t>
  </si>
  <si>
    <t>볼리비아</t>
  </si>
  <si>
    <t>보나르</t>
  </si>
  <si>
    <t>브라질</t>
  </si>
  <si>
    <t>ST. BARTHELEMY</t>
  </si>
  <si>
    <t>아르헨티나</t>
  </si>
  <si>
    <t>케이맨제도</t>
  </si>
  <si>
    <t>칠레</t>
  </si>
  <si>
    <t>콜롬비아</t>
  </si>
  <si>
    <t>코스타리카</t>
  </si>
  <si>
    <t>쿠바</t>
  </si>
  <si>
    <t>쿠라사오</t>
  </si>
  <si>
    <t>도미니카연방</t>
  </si>
  <si>
    <t>도미니카공화국</t>
  </si>
  <si>
    <t>에콰도르</t>
  </si>
  <si>
    <t>엘살바도르</t>
  </si>
  <si>
    <t>불령　기아나</t>
  </si>
  <si>
    <t>불령GUIANA</t>
  </si>
  <si>
    <t>폴리네시아（불）</t>
  </si>
  <si>
    <t>FR.GUAYANG</t>
  </si>
  <si>
    <t>그린랜드</t>
  </si>
  <si>
    <t>그레나다</t>
  </si>
  <si>
    <t>과테말라</t>
  </si>
  <si>
    <t>과델로프</t>
  </si>
  <si>
    <t>가이아나</t>
  </si>
  <si>
    <t>하이티</t>
  </si>
  <si>
    <t>온두라스</t>
  </si>
  <si>
    <t>버진군도（미）</t>
  </si>
  <si>
    <t>자마이카</t>
  </si>
  <si>
    <t>세인트키츠</t>
  </si>
  <si>
    <t>세인트루치아</t>
  </si>
  <si>
    <t>세인트마틴</t>
  </si>
  <si>
    <t>마티니크</t>
  </si>
  <si>
    <t>캐리비언</t>
  </si>
  <si>
    <t>MONINICAN REP.</t>
  </si>
  <si>
    <t>몬트세라트</t>
  </si>
  <si>
    <t>MARITINI</t>
  </si>
  <si>
    <t>네이오스</t>
  </si>
  <si>
    <t>니카라과</t>
  </si>
  <si>
    <t>파나마</t>
  </si>
  <si>
    <t>파라과이</t>
  </si>
  <si>
    <t>페루</t>
  </si>
  <si>
    <t>푸에르토리코</t>
  </si>
  <si>
    <t>수리남</t>
  </si>
  <si>
    <t>TORTOLA</t>
  </si>
  <si>
    <t>트리니다드토바고</t>
  </si>
  <si>
    <t>TURKS&amp;CAICOS</t>
  </si>
  <si>
    <t>우루과이</t>
  </si>
  <si>
    <t>베네수엘라</t>
  </si>
  <si>
    <t>버진군도（영）</t>
  </si>
  <si>
    <t>세인트빈센트</t>
  </si>
  <si>
    <t>남미기타</t>
  </si>
  <si>
    <t>Source: 자동차산업협회(KAMA)</t>
    <phoneticPr fontId="2" type="noConversion"/>
  </si>
  <si>
    <t>(단위 : 백만대,천$)</t>
    <phoneticPr fontId="2" type="noConversion"/>
  </si>
  <si>
    <t>생산, 내수, 수출(수량)</t>
    <phoneticPr fontId="2" type="noConversion"/>
  </si>
  <si>
    <t>수출(수량/금액)</t>
    <phoneticPr fontId="2" type="noConversion"/>
  </si>
  <si>
    <t>제작사,차종,크기별 생산통계</t>
  </si>
  <si>
    <t>크기</t>
  </si>
  <si>
    <t>경형</t>
  </si>
  <si>
    <t>소형</t>
  </si>
  <si>
    <t>중형</t>
  </si>
  <si>
    <t>대형</t>
  </si>
  <si>
    <t>기타</t>
  </si>
  <si>
    <t>PIVOT용 RAW DATA</t>
    <phoneticPr fontId="2" type="noConversion"/>
  </si>
  <si>
    <t>차종(대분류)</t>
    <phoneticPr fontId="2" type="noConversion"/>
  </si>
  <si>
    <t>차종(중분류)</t>
    <phoneticPr fontId="2" type="noConversion"/>
  </si>
  <si>
    <t>PIVOT</t>
    <phoneticPr fontId="2" type="noConversion"/>
  </si>
  <si>
    <t>열 레이블</t>
  </si>
  <si>
    <t>행 레이블</t>
  </si>
  <si>
    <t>합계 : 합계</t>
  </si>
  <si>
    <t>단위: 만대</t>
    <phoneticPr fontId="2" type="noConversion"/>
  </si>
  <si>
    <t>국가별 수출통계_RAW DATA</t>
    <phoneticPr fontId="2" type="noConversion"/>
  </si>
  <si>
    <t>국가별 수출통계_PIVOT가공</t>
    <phoneticPr fontId="2" type="noConversion"/>
  </si>
  <si>
    <t>말라위</t>
    <phoneticPr fontId="2" type="noConversion"/>
  </si>
  <si>
    <t>중동</t>
    <phoneticPr fontId="2" type="noConversion"/>
  </si>
  <si>
    <t>북미</t>
    <phoneticPr fontId="2" type="noConversion"/>
  </si>
  <si>
    <t>국가별 수출통계_PIVOT</t>
    <phoneticPr fontId="2" type="noConversion"/>
  </si>
  <si>
    <t>북미</t>
  </si>
  <si>
    <t>중동</t>
  </si>
  <si>
    <t>단위: 대수)</t>
    <phoneticPr fontId="2" type="noConversion"/>
  </si>
  <si>
    <t>국내총괄: 국내 시장규모 및 생산 CAPA 현황</t>
    <phoneticPr fontId="2" type="noConversion"/>
  </si>
  <si>
    <t>(단위: 천대)</t>
    <phoneticPr fontId="2" type="noConversion"/>
  </si>
  <si>
    <t>국내 생산 CAPA (from. KAMA - 1.+생산능력.생산업체)</t>
    <phoneticPr fontId="2" type="noConversion"/>
  </si>
  <si>
    <t>년도별 국내 전체 총괄 (fr. Raw Data 전체)</t>
    <phoneticPr fontId="2" type="noConversion"/>
  </si>
  <si>
    <t>제작사별 생산물량 (fr. Raw Data 생산)</t>
    <phoneticPr fontId="2" type="noConversion"/>
  </si>
  <si>
    <t>종류별 생산물량 (fr. Raw Data 생산)</t>
    <phoneticPr fontId="2" type="noConversion"/>
  </si>
  <si>
    <t>국내 주요 Player 분석</t>
    <phoneticPr fontId="2" type="noConversion"/>
  </si>
  <si>
    <t>구분</t>
  </si>
  <si>
    <t>구분</t>
    <phoneticPr fontId="2" type="noConversion"/>
  </si>
  <si>
    <t>현대</t>
    <phoneticPr fontId="2" type="noConversion"/>
  </si>
  <si>
    <t>기아</t>
    <phoneticPr fontId="2" type="noConversion"/>
  </si>
  <si>
    <t>한국지엠</t>
    <phoneticPr fontId="2" type="noConversion"/>
  </si>
  <si>
    <t>쌍용</t>
    <phoneticPr fontId="2" type="noConversion"/>
  </si>
  <si>
    <t>르노삼성</t>
    <phoneticPr fontId="2" type="noConversion"/>
  </si>
  <si>
    <t>설립</t>
    <phoneticPr fontId="2" type="noConversion"/>
  </si>
  <si>
    <t>공장소재지</t>
    <phoneticPr fontId="2" type="noConversion"/>
  </si>
  <si>
    <t>직원수(명)</t>
    <phoneticPr fontId="2" type="noConversion"/>
  </si>
  <si>
    <t>생산차종</t>
    <phoneticPr fontId="2" type="noConversion"/>
  </si>
  <si>
    <t>생산능력(국내, 천대)</t>
    <phoneticPr fontId="2" type="noConversion"/>
  </si>
  <si>
    <t>생산(천대)</t>
    <phoneticPr fontId="2" type="noConversion"/>
  </si>
  <si>
    <t>내수(천대)</t>
    <phoneticPr fontId="2" type="noConversion"/>
  </si>
  <si>
    <t>수출(천대)</t>
    <phoneticPr fontId="2" type="noConversion"/>
  </si>
  <si>
    <t>해외공장</t>
    <phoneticPr fontId="2" type="noConversion"/>
  </si>
  <si>
    <t>Source: 각사 사업보고서, 감사보고서(2015), 자동차산업협회(KAMA)</t>
    <phoneticPr fontId="2" type="noConversion"/>
  </si>
  <si>
    <t>1967. 12</t>
    <phoneticPr fontId="2" type="noConversion"/>
  </si>
  <si>
    <t>1944. 12</t>
    <phoneticPr fontId="2" type="noConversion"/>
  </si>
  <si>
    <t>1954. 03</t>
    <phoneticPr fontId="2" type="noConversion"/>
  </si>
  <si>
    <t>2002. 08</t>
    <phoneticPr fontId="2" type="noConversion"/>
  </si>
  <si>
    <t>2000. 09</t>
    <phoneticPr fontId="2" type="noConversion"/>
  </si>
  <si>
    <t>울산, 전주, 아산</t>
    <phoneticPr fontId="2" type="noConversion"/>
  </si>
  <si>
    <t>광명, 화성, 광주</t>
    <phoneticPr fontId="2" type="noConversion"/>
  </si>
  <si>
    <t>부평, 군산, 창원</t>
    <phoneticPr fontId="2" type="noConversion"/>
  </si>
  <si>
    <t>평택, 창원</t>
    <phoneticPr fontId="2" type="noConversion"/>
  </si>
  <si>
    <t>부산</t>
    <phoneticPr fontId="2" type="noConversion"/>
  </si>
  <si>
    <t>승용차, SUV, CDV, 버스, 트럭, 특장차</t>
    <phoneticPr fontId="2" type="noConversion"/>
  </si>
  <si>
    <t>승용차, SUV, CDV, 버스, 트럭</t>
    <phoneticPr fontId="2" type="noConversion"/>
  </si>
  <si>
    <t>승용차, SUV</t>
    <phoneticPr fontId="2" type="noConversion"/>
  </si>
  <si>
    <t>미국, 중국, 인도, 터키, 체코, 러시아, 브라질</t>
    <phoneticPr fontId="2" type="noConversion"/>
  </si>
  <si>
    <t>중국, 슬로바키아, 미국</t>
    <phoneticPr fontId="2" type="noConversion"/>
  </si>
  <si>
    <t>-</t>
    <phoneticPr fontId="2" type="noConversion"/>
  </si>
  <si>
    <t>비교 Summary (fr. KAMA - 1.+생산능력.생산업체)</t>
    <phoneticPr fontId="2" type="noConversion"/>
  </si>
  <si>
    <t>Global Market</t>
    <phoneticPr fontId="2" type="noConversion"/>
  </si>
  <si>
    <t>지역별 자동차 생산 (fr. 1.+지역별+자동차+생산)</t>
    <phoneticPr fontId="2" type="noConversion"/>
  </si>
  <si>
    <t>수출 (fr. Raw Data 지역별 수출) : 한국 --&gt; 전세계</t>
    <phoneticPr fontId="2" type="noConversion"/>
  </si>
  <si>
    <t>국가별 자동차 생산 (fr. 2.+국가별+자동차+생산)</t>
    <phoneticPr fontId="2" type="noConversion"/>
  </si>
  <si>
    <t>국내 제조사 BS / IS</t>
    <phoneticPr fontId="2" type="noConversion"/>
  </si>
  <si>
    <t>홈페이지 다운로드 (KAMA)</t>
    <phoneticPr fontId="2" type="noConversion"/>
  </si>
  <si>
    <t>PDF자료 (fr. 2.+총괄)</t>
    <phoneticPr fontId="2" type="noConversion"/>
  </si>
  <si>
    <t>연도</t>
    <phoneticPr fontId="2" type="noConversion"/>
  </si>
  <si>
    <t>생산</t>
    <phoneticPr fontId="2" type="noConversion"/>
  </si>
  <si>
    <t>판매</t>
    <phoneticPr fontId="2" type="noConversion"/>
  </si>
  <si>
    <t>내수</t>
    <phoneticPr fontId="2" type="noConversion"/>
  </si>
  <si>
    <t>판매계</t>
    <phoneticPr fontId="2" type="noConversion"/>
  </si>
  <si>
    <t>수입</t>
    <phoneticPr fontId="2" type="noConversion"/>
  </si>
  <si>
    <t>보유</t>
    <phoneticPr fontId="2" type="noConversion"/>
  </si>
  <si>
    <t>수출</t>
    <phoneticPr fontId="2" type="noConversion"/>
  </si>
  <si>
    <t>단위: 대</t>
    <phoneticPr fontId="2" type="noConversion"/>
  </si>
  <si>
    <t>수출(금액)</t>
    <phoneticPr fontId="2" type="noConversion"/>
  </si>
  <si>
    <t>단위: 천불</t>
    <phoneticPr fontId="2" type="noConversion"/>
  </si>
  <si>
    <t>1. 이것 말고, 아래 2번 표가 더 낫으니. 2번 장표로 보자</t>
    <phoneticPr fontId="2" type="noConversion"/>
  </si>
  <si>
    <t xml:space="preserve">2. 이것으로 보자. </t>
    <phoneticPr fontId="2" type="noConversion"/>
  </si>
  <si>
    <t>Source: 자동차산업협회(KAMA), 국토교통부, 통계청, 한국은행</t>
    <phoneticPr fontId="2" type="noConversion"/>
  </si>
  <si>
    <t>주요국 자동차 판매 (신차등록)</t>
    <phoneticPr fontId="2" type="noConversion"/>
  </si>
  <si>
    <t>국가별 자동차 판매 (신차등록)</t>
    <phoneticPr fontId="2" type="noConversion"/>
  </si>
  <si>
    <t>지분관계 및 각사의 역사</t>
    <phoneticPr fontId="2" type="noConversion"/>
  </si>
  <si>
    <t>가동률(`14)</t>
  </si>
  <si>
    <t>현대계</t>
  </si>
  <si>
    <t>기아계</t>
  </si>
  <si>
    <t>현대기아차 합계</t>
  </si>
  <si>
    <t>주요 생산공장 (fr. 예전 금호산업 보고서)</t>
    <phoneticPr fontId="2" type="noConversion"/>
  </si>
  <si>
    <t>단위: 만대</t>
    <phoneticPr fontId="2" type="noConversion"/>
  </si>
  <si>
    <t>중장기 생산 계획 (fr. 예전 금호산업 보고서)</t>
    <phoneticPr fontId="2" type="noConversion"/>
  </si>
  <si>
    <t>(단위: 만대)</t>
    <phoneticPr fontId="2" type="noConversion"/>
  </si>
  <si>
    <t>현대/기아</t>
    <phoneticPr fontId="2" type="noConversion"/>
  </si>
  <si>
    <t>지역</t>
    <phoneticPr fontId="2" type="noConversion"/>
  </si>
  <si>
    <t>2015F</t>
    <phoneticPr fontId="2" type="noConversion"/>
  </si>
  <si>
    <t>2016F</t>
    <phoneticPr fontId="2" type="noConversion"/>
  </si>
  <si>
    <t>2017F</t>
    <phoneticPr fontId="2" type="noConversion"/>
  </si>
  <si>
    <t>2018F</t>
    <phoneticPr fontId="2" type="noConversion"/>
  </si>
  <si>
    <t>2019F</t>
    <phoneticPr fontId="2" type="noConversion"/>
  </si>
  <si>
    <t>국내</t>
    <phoneticPr fontId="2" type="noConversion"/>
  </si>
  <si>
    <t>국내 합계</t>
  </si>
  <si>
    <t>해외</t>
    <phoneticPr fontId="2" type="noConversion"/>
  </si>
  <si>
    <t>HMMA</t>
  </si>
  <si>
    <t>DYKMC</t>
  </si>
  <si>
    <t>미국(조지아)</t>
    <phoneticPr fontId="2" type="noConversion"/>
  </si>
  <si>
    <t>KMMG</t>
  </si>
  <si>
    <t xml:space="preserve">- </t>
  </si>
  <si>
    <t>슬로박</t>
  </si>
  <si>
    <t>해외 합계</t>
  </si>
  <si>
    <t xml:space="preserve"> Source: 회사제시</t>
  </si>
  <si>
    <t xml:space="preserve">    - 중국 시장  점유율 확대를 위한 투자 확대 및 신차 개발 가속화 추진</t>
  </si>
  <si>
    <t xml:space="preserve">    - HEV 확대 및  FCEV 조기 출시 추진으로 친환경차 시장 본격 진출 추진       </t>
  </si>
  <si>
    <t>현대기아차 총 생산량</t>
    <phoneticPr fontId="2" type="noConversion"/>
  </si>
  <si>
    <t>■ 글로벌 빅3 : 중국과  신흥시장  점유율 확대 판매 전략  추진 - 글로벌 빅3는 (도요타, 폭스바겐, GM) - 글로벌 빅3는 1천만대 판매 체제</t>
    <phoneticPr fontId="2" type="noConversion"/>
  </si>
  <si>
    <t>■ HKMC  향후 5년  2020년 1천만대 판매 체제 구축</t>
    <phoneticPr fontId="2" type="noConversion"/>
  </si>
  <si>
    <t xml:space="preserve">   - 2017년  900만대 생산 체제 구축 이후  2020년 1천 만대 생산 체제 구축 추진</t>
    <phoneticPr fontId="2" type="noConversion"/>
  </si>
  <si>
    <t xml:space="preserve">     (북미 증설 및 중남미 시장 신규 진출 / 중국 4공장,5공장 건설)  </t>
    <phoneticPr fontId="2" type="noConversion"/>
  </si>
  <si>
    <t>현대기아차 중장기 생산계획 (2014. 11월 기준. 이라 업데이트 필요)</t>
    <phoneticPr fontId="2" type="noConversion"/>
  </si>
  <si>
    <t>향후전망</t>
    <phoneticPr fontId="2" type="noConversion"/>
  </si>
  <si>
    <t>현대기아차 중장기 생산계획 (2016. 5월 기준)</t>
    <phoneticPr fontId="2" type="noConversion"/>
  </si>
  <si>
    <t>현대차 자동차 사업부문 생산량</t>
    <phoneticPr fontId="2" type="noConversion"/>
  </si>
  <si>
    <t>기아차 자동차 사업부문 생산량</t>
    <phoneticPr fontId="2" type="noConversion"/>
  </si>
  <si>
    <t>구분</t>
    <phoneticPr fontId="2" type="noConversion"/>
  </si>
  <si>
    <t>2016E</t>
    <phoneticPr fontId="2" type="noConversion"/>
  </si>
  <si>
    <t>2017E</t>
    <phoneticPr fontId="2" type="noConversion"/>
  </si>
  <si>
    <t>Source: 현대차, 미래에셋증권</t>
    <phoneticPr fontId="2" type="noConversion"/>
  </si>
  <si>
    <t>현대자동차</t>
    <phoneticPr fontId="2" type="noConversion"/>
  </si>
  <si>
    <t>2016E</t>
    <phoneticPr fontId="2" type="noConversion"/>
  </si>
  <si>
    <t>2017E</t>
    <phoneticPr fontId="2" type="noConversion"/>
  </si>
  <si>
    <t>2018E</t>
    <phoneticPr fontId="2" type="noConversion"/>
  </si>
  <si>
    <t>2019E</t>
    <phoneticPr fontId="2" type="noConversion"/>
  </si>
  <si>
    <t>2020E</t>
    <phoneticPr fontId="2" type="noConversion"/>
  </si>
  <si>
    <t>2016E</t>
    <phoneticPr fontId="2" type="noConversion"/>
  </si>
  <si>
    <t>2017E</t>
    <phoneticPr fontId="2" type="noConversion"/>
  </si>
  <si>
    <t>2018E</t>
    <phoneticPr fontId="2" type="noConversion"/>
  </si>
  <si>
    <t>2019E</t>
    <phoneticPr fontId="2" type="noConversion"/>
  </si>
  <si>
    <t>2020E</t>
    <phoneticPr fontId="2" type="noConversion"/>
  </si>
  <si>
    <t>향후 실적전망 (현대차, 기아차)</t>
    <phoneticPr fontId="2" type="noConversion"/>
  </si>
  <si>
    <t>2016E</t>
    <phoneticPr fontId="2" type="noConversion"/>
  </si>
  <si>
    <t>2017E</t>
    <phoneticPr fontId="2" type="noConversion"/>
  </si>
  <si>
    <t>2018E</t>
    <phoneticPr fontId="2" type="noConversion"/>
  </si>
  <si>
    <t>2019E</t>
    <phoneticPr fontId="2" type="noConversion"/>
  </si>
  <si>
    <t>매출액추정</t>
    <phoneticPr fontId="2" type="noConversion"/>
  </si>
  <si>
    <t>자동차 사업부 실적 추정 (fr. 증권사 리포트)</t>
    <phoneticPr fontId="2" type="noConversion"/>
  </si>
  <si>
    <t>전체 사업부 실적 추정 (fr. 증권사 리포트)</t>
    <phoneticPr fontId="2" type="noConversion"/>
  </si>
  <si>
    <t>전체 사업부문</t>
    <phoneticPr fontId="2" type="noConversion"/>
  </si>
  <si>
    <t>자동차 사업부가 전체 사업부의 수익 100% 차지</t>
    <phoneticPr fontId="2" type="noConversion"/>
  </si>
  <si>
    <t>자동차 사업부문_현대차</t>
    <phoneticPr fontId="2" type="noConversion"/>
  </si>
  <si>
    <t>자동차 사업부문_기아차</t>
    <phoneticPr fontId="2" type="noConversion"/>
  </si>
  <si>
    <t>자동차 사업부 실적 추정 (보고서용)</t>
    <phoneticPr fontId="2" type="noConversion"/>
  </si>
  <si>
    <t>개별회사 실적추정_현대차</t>
    <phoneticPr fontId="2" type="noConversion"/>
  </si>
  <si>
    <t>개별회사 실적추정_기아차</t>
    <phoneticPr fontId="2" type="noConversion"/>
  </si>
  <si>
    <t>개별회사 실적추정_합산 (현대차 + 기아차)</t>
    <phoneticPr fontId="2" type="noConversion"/>
  </si>
  <si>
    <t>예전 보고서</t>
    <phoneticPr fontId="2" type="noConversion"/>
  </si>
  <si>
    <t>연도</t>
    <phoneticPr fontId="2" type="noConversion"/>
  </si>
  <si>
    <t>승용</t>
    <phoneticPr fontId="2" type="noConversion"/>
  </si>
  <si>
    <t>상용</t>
    <phoneticPr fontId="2" type="noConversion"/>
  </si>
  <si>
    <t>계</t>
    <phoneticPr fontId="2" type="noConversion"/>
  </si>
  <si>
    <t>세계</t>
    <phoneticPr fontId="2" type="noConversion"/>
  </si>
  <si>
    <t>북미</t>
    <phoneticPr fontId="2" type="noConversion"/>
  </si>
  <si>
    <t>유럽</t>
    <phoneticPr fontId="2" type="noConversion"/>
  </si>
  <si>
    <t>아프리카</t>
    <phoneticPr fontId="2" type="noConversion"/>
  </si>
  <si>
    <t>아시아태평양</t>
    <phoneticPr fontId="2" type="noConversion"/>
  </si>
  <si>
    <t>중동</t>
    <phoneticPr fontId="2" type="noConversion"/>
  </si>
  <si>
    <t>중남미</t>
    <phoneticPr fontId="2" type="noConversion"/>
  </si>
  <si>
    <t>지역별</t>
    <phoneticPr fontId="2" type="noConversion"/>
  </si>
  <si>
    <t>검증</t>
    <phoneticPr fontId="2" type="noConversion"/>
  </si>
  <si>
    <t>https://www.semcon.com/Global/Docs/AUTOMOTIVE/Accenture_Auto_IVI_POV.pdf?epslanguage=en</t>
  </si>
  <si>
    <t>차량관련 부분이 부침을 겪는반면 IVI는 계속 상승</t>
    <phoneticPr fontId="2" type="noConversion"/>
  </si>
  <si>
    <t>Acceuture</t>
    <phoneticPr fontId="2" type="noConversion"/>
  </si>
  <si>
    <t>https://www.accenture.com/t20150523T020852__w__/us-en/_acnmedia/Accenture/Conversion-Assets/DotCom/Documents/Global/PDF/Digital_1/Accenture-Auto-Infotainment-Online-Version.pdf</t>
  </si>
  <si>
    <t>구분</t>
    <phoneticPr fontId="2" type="noConversion"/>
  </si>
  <si>
    <t>캐나다</t>
    <phoneticPr fontId="2" type="noConversion"/>
  </si>
  <si>
    <t>멕시코</t>
    <phoneticPr fontId="2" type="noConversion"/>
  </si>
  <si>
    <t>미국</t>
    <phoneticPr fontId="2" type="noConversion"/>
  </si>
  <si>
    <t>체코</t>
    <phoneticPr fontId="2" type="noConversion"/>
  </si>
  <si>
    <t>프랑스</t>
    <phoneticPr fontId="2" type="noConversion"/>
  </si>
  <si>
    <t>독일</t>
    <phoneticPr fontId="2" type="noConversion"/>
  </si>
  <si>
    <t>이탈리아</t>
    <phoneticPr fontId="2" type="noConversion"/>
  </si>
  <si>
    <t>스페인</t>
    <phoneticPr fontId="2" type="noConversion"/>
  </si>
  <si>
    <t>영국</t>
    <phoneticPr fontId="2" type="noConversion"/>
  </si>
  <si>
    <t>러시아</t>
    <phoneticPr fontId="2" type="noConversion"/>
  </si>
  <si>
    <t>중국</t>
    <phoneticPr fontId="2" type="noConversion"/>
  </si>
  <si>
    <t>인도</t>
    <phoneticPr fontId="2" type="noConversion"/>
  </si>
  <si>
    <t>일본</t>
    <phoneticPr fontId="2" type="noConversion"/>
  </si>
  <si>
    <t>한국</t>
    <phoneticPr fontId="2" type="noConversion"/>
  </si>
  <si>
    <t>태국</t>
    <phoneticPr fontId="2" type="noConversion"/>
  </si>
  <si>
    <t>브라질</t>
    <phoneticPr fontId="2" type="noConversion"/>
  </si>
  <si>
    <t>북미</t>
    <phoneticPr fontId="2" type="noConversion"/>
  </si>
  <si>
    <t>EU</t>
    <phoneticPr fontId="2" type="noConversion"/>
  </si>
  <si>
    <t>아프리카</t>
    <phoneticPr fontId="2" type="noConversion"/>
  </si>
  <si>
    <t>아시아태평양</t>
    <phoneticPr fontId="2" type="noConversion"/>
  </si>
  <si>
    <t>중동</t>
    <phoneticPr fontId="2" type="noConversion"/>
  </si>
  <si>
    <t>중남미</t>
    <phoneticPr fontId="2" type="noConversion"/>
  </si>
  <si>
    <t>유럽기타</t>
    <phoneticPr fontId="2" type="noConversion"/>
  </si>
  <si>
    <t>Global 합계</t>
    <phoneticPr fontId="2" type="noConversion"/>
  </si>
  <si>
    <t>2015(%)</t>
    <phoneticPr fontId="2" type="noConversion"/>
  </si>
  <si>
    <t>단위: 만대</t>
    <phoneticPr fontId="2" type="noConversion"/>
  </si>
  <si>
    <t>(%)</t>
    <phoneticPr fontId="2" type="noConversion"/>
  </si>
  <si>
    <t>지역</t>
    <phoneticPr fontId="2" type="noConversion"/>
  </si>
  <si>
    <t>Growth Rate (14-15)</t>
    <phoneticPr fontId="2" type="noConversion"/>
  </si>
  <si>
    <t>CAGR (06-15)</t>
    <phoneticPr fontId="2" type="noConversion"/>
  </si>
  <si>
    <t>기타</t>
    <phoneticPr fontId="2" type="noConversion"/>
  </si>
  <si>
    <t>Ford</t>
  </si>
  <si>
    <t>Ford</t>
    <phoneticPr fontId="2" type="noConversion"/>
  </si>
  <si>
    <t>GM</t>
  </si>
  <si>
    <t>GM</t>
    <phoneticPr fontId="2" type="noConversion"/>
  </si>
  <si>
    <t>업체명</t>
    <phoneticPr fontId="2" type="noConversion"/>
  </si>
  <si>
    <t>FCA</t>
  </si>
  <si>
    <t>FCA</t>
    <phoneticPr fontId="2" type="noConversion"/>
  </si>
  <si>
    <t>Honda</t>
  </si>
  <si>
    <t>Honda</t>
    <phoneticPr fontId="2" type="noConversion"/>
  </si>
  <si>
    <t>Toyota</t>
  </si>
  <si>
    <t>Toyota</t>
    <phoneticPr fontId="2" type="noConversion"/>
  </si>
  <si>
    <t>Nissan</t>
  </si>
  <si>
    <t>Nissan</t>
    <phoneticPr fontId="2" type="noConversion"/>
  </si>
  <si>
    <t>Hyundai Group</t>
  </si>
  <si>
    <t>Hyundai Group</t>
    <phoneticPr fontId="2" type="noConversion"/>
  </si>
  <si>
    <t>BMW</t>
  </si>
  <si>
    <t>BMW</t>
    <phoneticPr fontId="2" type="noConversion"/>
  </si>
  <si>
    <t>Subaru</t>
  </si>
  <si>
    <t>Subaru</t>
    <phoneticPr fontId="2" type="noConversion"/>
  </si>
  <si>
    <t>Daimler</t>
  </si>
  <si>
    <t>Daimler</t>
    <phoneticPr fontId="2" type="noConversion"/>
  </si>
  <si>
    <t>VW</t>
  </si>
  <si>
    <t>VW</t>
    <phoneticPr fontId="2" type="noConversion"/>
  </si>
  <si>
    <t>Mitsubishi</t>
  </si>
  <si>
    <t>Mitsubishi</t>
    <phoneticPr fontId="2" type="noConversion"/>
  </si>
  <si>
    <t>Telsa</t>
  </si>
  <si>
    <t>Telsa</t>
    <phoneticPr fontId="2" type="noConversion"/>
  </si>
  <si>
    <t>Isuzu</t>
  </si>
  <si>
    <t>Isuzu</t>
    <phoneticPr fontId="2" type="noConversion"/>
  </si>
  <si>
    <t>Land Rover</t>
  </si>
  <si>
    <t>Land Rover</t>
    <phoneticPr fontId="2" type="noConversion"/>
  </si>
  <si>
    <t>Jagular</t>
  </si>
  <si>
    <t>Jagular</t>
    <phoneticPr fontId="2" type="noConversion"/>
  </si>
  <si>
    <t>PSA</t>
  </si>
  <si>
    <t>PSA</t>
    <phoneticPr fontId="2" type="noConversion"/>
  </si>
  <si>
    <t>Fasa-Renault</t>
  </si>
  <si>
    <t>Fasa-Renault</t>
    <phoneticPr fontId="2" type="noConversion"/>
  </si>
  <si>
    <t>Ford-Espana</t>
  </si>
  <si>
    <t>Ford-Espana</t>
    <phoneticPr fontId="2" type="noConversion"/>
  </si>
  <si>
    <t>Nissan-Motor Iberica</t>
  </si>
  <si>
    <t>Nissan-Motor Iberica</t>
    <phoneticPr fontId="2" type="noConversion"/>
  </si>
  <si>
    <t>Geugeot</t>
  </si>
  <si>
    <t>Geugeot</t>
    <phoneticPr fontId="2" type="noConversion"/>
  </si>
  <si>
    <t>Citroen</t>
  </si>
  <si>
    <t>Citroen</t>
    <phoneticPr fontId="2" type="noConversion"/>
  </si>
  <si>
    <t>Renault</t>
  </si>
  <si>
    <t>Renault</t>
    <phoneticPr fontId="2" type="noConversion"/>
  </si>
  <si>
    <t>Fenault Truck</t>
  </si>
  <si>
    <t>Fenault Truck</t>
    <phoneticPr fontId="2" type="noConversion"/>
  </si>
  <si>
    <t>Suzuki</t>
  </si>
  <si>
    <t>Suzuki</t>
    <phoneticPr fontId="2" type="noConversion"/>
  </si>
  <si>
    <t>Mazda</t>
  </si>
  <si>
    <t>Mazda</t>
    <phoneticPr fontId="2" type="noConversion"/>
  </si>
  <si>
    <t>Daihatsu</t>
  </si>
  <si>
    <t>Daihatsu</t>
    <phoneticPr fontId="2" type="noConversion"/>
  </si>
  <si>
    <t>Hino</t>
  </si>
  <si>
    <t>Hino</t>
    <phoneticPr fontId="2" type="noConversion"/>
  </si>
  <si>
    <t>UD Trucks</t>
  </si>
  <si>
    <t>UD Trucks</t>
    <phoneticPr fontId="2" type="noConversion"/>
  </si>
  <si>
    <t>SAIC Group</t>
  </si>
  <si>
    <t>SAIC Group</t>
    <phoneticPr fontId="2" type="noConversion"/>
  </si>
  <si>
    <t>FAW Group</t>
  </si>
  <si>
    <t>FAW Group</t>
    <phoneticPr fontId="2" type="noConversion"/>
  </si>
  <si>
    <t>Brilliance China Auto.</t>
  </si>
  <si>
    <t>Brilliance China Auto.</t>
    <phoneticPr fontId="2" type="noConversion"/>
  </si>
  <si>
    <t>Guangzhou Auto.</t>
  </si>
  <si>
    <t>Guangzhou Auto.</t>
    <phoneticPr fontId="2" type="noConversion"/>
  </si>
  <si>
    <t>Beijing Auto.</t>
  </si>
  <si>
    <t>Beijing Auto.</t>
    <phoneticPr fontId="2" type="noConversion"/>
  </si>
  <si>
    <t>China Chang'an Auto.</t>
  </si>
  <si>
    <t>China Chang'an Auto.</t>
    <phoneticPr fontId="2" type="noConversion"/>
  </si>
  <si>
    <t>Great Wall Motor.</t>
  </si>
  <si>
    <t>Great Wall Motor.</t>
    <phoneticPr fontId="2" type="noConversion"/>
  </si>
  <si>
    <t>Zhejiang Geely</t>
  </si>
  <si>
    <t>Zhejiang Geely</t>
    <phoneticPr fontId="2" type="noConversion"/>
  </si>
  <si>
    <t>Anhui Jianghuai</t>
  </si>
  <si>
    <t>Anhui Jianghuai</t>
    <phoneticPr fontId="2" type="noConversion"/>
  </si>
  <si>
    <t>Dongfeng Motor.</t>
  </si>
  <si>
    <t>Dongfeng Motor.</t>
    <phoneticPr fontId="2" type="noConversion"/>
  </si>
  <si>
    <t>Chery Auto.</t>
  </si>
  <si>
    <t>Chery Auto.</t>
    <phoneticPr fontId="2" type="noConversion"/>
  </si>
  <si>
    <t>BYD Auto</t>
  </si>
  <si>
    <t>BYD Auto</t>
    <phoneticPr fontId="2" type="noConversion"/>
  </si>
  <si>
    <t>Maruti Suzuki</t>
  </si>
  <si>
    <t>Maruti Suzuki</t>
    <phoneticPr fontId="2" type="noConversion"/>
  </si>
  <si>
    <t>Tata</t>
  </si>
  <si>
    <t>Tata</t>
    <phoneticPr fontId="2" type="noConversion"/>
  </si>
  <si>
    <t>M &amp; Mahindra</t>
  </si>
  <si>
    <t>M &amp; Mahindra</t>
    <phoneticPr fontId="2" type="noConversion"/>
  </si>
  <si>
    <t>Ashok Leyland</t>
  </si>
  <si>
    <t>Ashok Leyland</t>
    <phoneticPr fontId="2" type="noConversion"/>
  </si>
  <si>
    <t>Eicher Motors</t>
  </si>
  <si>
    <t>Eicher Motors</t>
    <phoneticPr fontId="2" type="noConversion"/>
  </si>
  <si>
    <t>Force Motors</t>
  </si>
  <si>
    <t>Force Motors</t>
    <phoneticPr fontId="2" type="noConversion"/>
  </si>
  <si>
    <t>Fiat</t>
  </si>
  <si>
    <t>Fiat</t>
    <phoneticPr fontId="2" type="noConversion"/>
  </si>
  <si>
    <t>Hindustan</t>
  </si>
  <si>
    <t>Hindustan</t>
    <phoneticPr fontId="2" type="noConversion"/>
  </si>
  <si>
    <t>합계 : 2015</t>
  </si>
  <si>
    <t>국가별</t>
    <phoneticPr fontId="2" type="noConversion"/>
  </si>
  <si>
    <t>AvtoVAZ(LADA)</t>
  </si>
  <si>
    <t>AvtoVAZ(LADA)</t>
    <phoneticPr fontId="2" type="noConversion"/>
  </si>
  <si>
    <t>Avtotor</t>
  </si>
  <si>
    <t>Avtotor</t>
    <phoneticPr fontId="2" type="noConversion"/>
  </si>
  <si>
    <t>Volkswagen</t>
  </si>
  <si>
    <t>Volkswagen</t>
    <phoneticPr fontId="2" type="noConversion"/>
  </si>
  <si>
    <t>Sollers</t>
  </si>
  <si>
    <t>Sollers</t>
    <phoneticPr fontId="2" type="noConversion"/>
  </si>
  <si>
    <t>UAZ</t>
  </si>
  <si>
    <t>UAZ</t>
    <phoneticPr fontId="2" type="noConversion"/>
  </si>
  <si>
    <t>Derways</t>
  </si>
  <si>
    <t>Derways</t>
    <phoneticPr fontId="2" type="noConversion"/>
  </si>
  <si>
    <t>KAMAZ</t>
  </si>
  <si>
    <t>KAMAZ</t>
    <phoneticPr fontId="2" type="noConversion"/>
  </si>
  <si>
    <t>International</t>
  </si>
  <si>
    <t>International</t>
    <phoneticPr fontId="2" type="noConversion"/>
  </si>
  <si>
    <t>PACCAR</t>
  </si>
  <si>
    <t>PACCAR</t>
    <phoneticPr fontId="2" type="noConversion"/>
  </si>
  <si>
    <t>MAN</t>
  </si>
  <si>
    <t>MAN</t>
    <phoneticPr fontId="2" type="noConversion"/>
  </si>
  <si>
    <t>Volvo Truck</t>
  </si>
  <si>
    <t>Volvo Truck</t>
    <phoneticPr fontId="2" type="noConversion"/>
  </si>
  <si>
    <t xml:space="preserve">국가별 / 메이커별 자동차 생산량 --&gt; 여기서 현대랑 기아차 찾으면 현대/기아차의 전세계 생산물량 알 수 있음 --&gt; DATA가 Gross DATA가 아닌 듯함.(전세계 생산물량을 제대로 집계를 못하고, 주요국가별 주요 메이커별 생산량을 쓴 듯 함). 전체 합계가 맞지 않음. </t>
    <phoneticPr fontId="2" type="noConversion"/>
  </si>
  <si>
    <t>북미계</t>
  </si>
  <si>
    <t>유럽</t>
  </si>
  <si>
    <t>유럽계</t>
  </si>
  <si>
    <t>아시아계</t>
  </si>
  <si>
    <t>중남미계</t>
  </si>
  <si>
    <t>기타계</t>
  </si>
  <si>
    <t>소비국</t>
    <phoneticPr fontId="2" type="noConversion"/>
  </si>
  <si>
    <t>아세안기타</t>
    <phoneticPr fontId="2" type="noConversion"/>
  </si>
  <si>
    <t>중남미기타</t>
    <phoneticPr fontId="2" type="noConversion"/>
  </si>
  <si>
    <t>한국은 신규등록 수치임</t>
    <phoneticPr fontId="2" type="noConversion"/>
  </si>
  <si>
    <t>2015년 세계합계는 추정치임</t>
    <phoneticPr fontId="2" type="noConversion"/>
  </si>
  <si>
    <t>단위: 만대</t>
    <phoneticPr fontId="2" type="noConversion"/>
  </si>
  <si>
    <t>단위: 백만대</t>
    <phoneticPr fontId="2" type="noConversion"/>
  </si>
  <si>
    <t>%</t>
    <phoneticPr fontId="2" type="noConversion"/>
  </si>
  <si>
    <t>CAGR (10-15)</t>
    <phoneticPr fontId="2" type="noConversion"/>
  </si>
  <si>
    <t>북미</t>
    <phoneticPr fontId="2" type="noConversion"/>
  </si>
  <si>
    <t>남미</t>
    <phoneticPr fontId="2" type="noConversion"/>
  </si>
  <si>
    <t>동남아시아</t>
    <phoneticPr fontId="2" type="noConversion"/>
  </si>
  <si>
    <r>
      <t>중동</t>
    </r>
    <r>
      <rPr>
        <sz val="10"/>
        <color theme="1"/>
        <rFont val="바탕"/>
        <family val="1"/>
        <charset val="129"/>
      </rPr>
      <t xml:space="preserve">∙  </t>
    </r>
    <r>
      <rPr>
        <sz val="10"/>
        <color theme="1"/>
        <rFont val="맑은 고딕"/>
        <family val="3"/>
        <charset val="129"/>
        <scheme val="minor"/>
      </rPr>
      <t>아프리카</t>
    </r>
    <phoneticPr fontId="2" type="noConversion"/>
  </si>
  <si>
    <t>각국 자동차산업협회, OICA, 세계자동차통계자료</t>
    <phoneticPr fontId="2" type="noConversion"/>
  </si>
  <si>
    <t>CAGR</t>
    <phoneticPr fontId="2" type="noConversion"/>
  </si>
  <si>
    <t>%</t>
    <phoneticPr fontId="2" type="noConversion"/>
  </si>
  <si>
    <t>수입차 판매비중</t>
    <phoneticPr fontId="2" type="noConversion"/>
  </si>
  <si>
    <t>구분</t>
    <phoneticPr fontId="2" type="noConversion"/>
  </si>
  <si>
    <t>현대</t>
    <phoneticPr fontId="2" type="noConversion"/>
  </si>
  <si>
    <t>기업</t>
    <phoneticPr fontId="2" type="noConversion"/>
  </si>
  <si>
    <t>판매</t>
  </si>
  <si>
    <t>판매</t>
    <phoneticPr fontId="2" type="noConversion"/>
  </si>
  <si>
    <t>수출</t>
  </si>
  <si>
    <t>르노삼성</t>
    <phoneticPr fontId="2" type="noConversion"/>
  </si>
  <si>
    <t>합계 : 2014</t>
  </si>
  <si>
    <t>합계 : 2008</t>
  </si>
  <si>
    <t>합계 : 2009</t>
  </si>
  <si>
    <t>합계 : 2010</t>
  </si>
  <si>
    <t>합계 : 2011</t>
  </si>
  <si>
    <t>합계 : 2012</t>
  </si>
  <si>
    <t>합계 : 2013</t>
  </si>
  <si>
    <t xml:space="preserve">업체별 생산/판매/내수/수출 총괄표 </t>
    <phoneticPr fontId="2" type="noConversion"/>
  </si>
  <si>
    <t>판매 - 국내 업체별</t>
    <phoneticPr fontId="2" type="noConversion"/>
  </si>
  <si>
    <t>합계</t>
    <phoneticPr fontId="2" type="noConversion"/>
  </si>
  <si>
    <t>단위: 만대</t>
    <phoneticPr fontId="2" type="noConversion"/>
  </si>
  <si>
    <t>현대기아차</t>
    <phoneticPr fontId="2" type="noConversion"/>
  </si>
  <si>
    <t>국내 업체별 판매 (수출+내수)</t>
    <phoneticPr fontId="2" type="noConversion"/>
  </si>
  <si>
    <t>국내 업체별 판매 (내수)</t>
    <phoneticPr fontId="2" type="noConversion"/>
  </si>
  <si>
    <t>지엠/삼성/쌍용</t>
    <phoneticPr fontId="2" type="noConversion"/>
  </si>
  <si>
    <t>(단위: 십억원)</t>
    <phoneticPr fontId="2" type="noConversion"/>
  </si>
  <si>
    <t>매출액</t>
    <phoneticPr fontId="2" type="noConversion"/>
  </si>
  <si>
    <t>당기순이익</t>
    <phoneticPr fontId="2" type="noConversion"/>
  </si>
  <si>
    <t>영업이익</t>
    <phoneticPr fontId="2" type="noConversion"/>
  </si>
  <si>
    <t>자산</t>
    <phoneticPr fontId="2" type="noConversion"/>
  </si>
  <si>
    <t>부채</t>
    <phoneticPr fontId="2" type="noConversion"/>
  </si>
  <si>
    <t>자본</t>
    <phoneticPr fontId="2" type="noConversion"/>
  </si>
  <si>
    <t>해외생산능력</t>
    <phoneticPr fontId="2" type="noConversion"/>
  </si>
  <si>
    <t>http://www.newspim.com/view.jsp?newsId=20150423000518</t>
    <phoneticPr fontId="2" type="noConversion"/>
  </si>
  <si>
    <t>대수</t>
    <phoneticPr fontId="2" type="noConversion"/>
  </si>
  <si>
    <t>향후전망 글로벌 마켓</t>
    <phoneticPr fontId="2" type="noConversion"/>
  </si>
  <si>
    <t>LMC DATA(2013)</t>
    <phoneticPr fontId="2" type="noConversion"/>
  </si>
  <si>
    <t>판매량 예측</t>
    <phoneticPr fontId="2" type="noConversion"/>
  </si>
  <si>
    <t>단위: 백만대</t>
    <phoneticPr fontId="2" type="noConversion"/>
  </si>
  <si>
    <t>년도</t>
    <phoneticPr fontId="2" type="noConversion"/>
  </si>
  <si>
    <t>판매량</t>
    <phoneticPr fontId="2" type="noConversion"/>
  </si>
  <si>
    <t>2019F</t>
    <phoneticPr fontId="2" type="noConversion"/>
  </si>
  <si>
    <t>2020F</t>
    <phoneticPr fontId="2" type="noConversion"/>
  </si>
  <si>
    <t>DATA가 올드해서 쓸 수 없음. (Matching 문제)</t>
    <phoneticPr fontId="2" type="noConversion"/>
  </si>
  <si>
    <t>All</t>
  </si>
  <si>
    <t>CAGR</t>
  </si>
  <si>
    <t>'09-19</t>
  </si>
  <si>
    <t>'16-19</t>
  </si>
  <si>
    <t>Statista --&gt; 이걸로 보고서 작성</t>
    <phoneticPr fontId="2" type="noConversion"/>
  </si>
  <si>
    <t>Global 마켓 사이즈 예측</t>
    <phoneticPr fontId="2" type="noConversion"/>
  </si>
  <si>
    <t>http://www.statista.com/statistics/267128/outlook-on-worldwide-passenger-car-sales/</t>
  </si>
  <si>
    <t>금호타이어 FS 리포트</t>
    <phoneticPr fontId="2" type="noConversion"/>
  </si>
  <si>
    <t>IHS-Global report - 너무 outdated</t>
    <phoneticPr fontId="2" type="noConversion"/>
  </si>
  <si>
    <t>동희산업 작성당히 World Class 300 에 들어있던 회사 내부 자료</t>
    <phoneticPr fontId="2" type="noConversion"/>
  </si>
  <si>
    <t>내가 실제 판매량으로 교체↑</t>
    <phoneticPr fontId="2" type="noConversion"/>
  </si>
  <si>
    <t>Statista 원래 판매량은 90</t>
    <phoneticPr fontId="2" type="noConversion"/>
  </si>
  <si>
    <t>CAGR '15-'20</t>
    <phoneticPr fontId="2" type="noConversion"/>
  </si>
  <si>
    <t>CAGR '16-'20</t>
    <phoneticPr fontId="2" type="noConversion"/>
  </si>
  <si>
    <t>2015 (추정)</t>
  </si>
  <si>
    <t>2016 (전망)</t>
  </si>
  <si>
    <t>증감률</t>
  </si>
  <si>
    <t>서유럽</t>
  </si>
  <si>
    <t>Source: LMC Automotive ‘Global Car &amp; Truck Forecast 2015. 3Q’</t>
  </si>
  <si>
    <t>LMC - 2016 전망자료 (fr. 자동차산업협회)</t>
    <phoneticPr fontId="2" type="noConversion"/>
  </si>
  <si>
    <t>보고서용</t>
    <phoneticPr fontId="2" type="noConversion"/>
  </si>
  <si>
    <t>기타계</t>
    <phoneticPr fontId="2" type="noConversion"/>
  </si>
  <si>
    <t>중남미계</t>
    <phoneticPr fontId="2" type="noConversion"/>
  </si>
  <si>
    <t>북미기타</t>
    <phoneticPr fontId="2" type="noConversion"/>
  </si>
  <si>
    <t>아시아기타</t>
    <phoneticPr fontId="2" type="noConversion"/>
  </si>
  <si>
    <t>캐나다/멕시코</t>
    <phoneticPr fontId="2" type="noConversion"/>
  </si>
  <si>
    <t>↓[R_Global] Sheet 국가별 자동차 판매 (신차등록에서 가져옴)</t>
    <phoneticPr fontId="2" type="noConversion"/>
  </si>
  <si>
    <t>단위: 대수</t>
    <phoneticPr fontId="2" type="noConversion"/>
  </si>
  <si>
    <t>현대-내수</t>
    <phoneticPr fontId="2" type="noConversion"/>
  </si>
  <si>
    <t>현대-수출</t>
    <phoneticPr fontId="2" type="noConversion"/>
  </si>
  <si>
    <t>기아-내수</t>
    <phoneticPr fontId="2" type="noConversion"/>
  </si>
  <si>
    <t>기아-수출</t>
    <phoneticPr fontId="2" type="noConversion"/>
  </si>
  <si>
    <t>보고서용</t>
    <phoneticPr fontId="2" type="noConversion"/>
  </si>
  <si>
    <t>국내 업체별 판매 (수출)</t>
    <phoneticPr fontId="2" type="noConversion"/>
  </si>
  <si>
    <t>글로벌 생산량</t>
    <phoneticPr fontId="2" type="noConversion"/>
  </si>
  <si>
    <t>국내공장 생산</t>
    <phoneticPr fontId="2" type="noConversion"/>
  </si>
  <si>
    <t>(판매-내수)</t>
    <phoneticPr fontId="2" type="noConversion"/>
  </si>
  <si>
    <t>(판매-수출)</t>
    <phoneticPr fontId="2" type="noConversion"/>
  </si>
  <si>
    <t>해외공장 생산</t>
    <phoneticPr fontId="2" type="noConversion"/>
  </si>
  <si>
    <t>http://www.kocca.kr/cop/bbs/view/B0000153/1828774.do?searchCnd=&amp;searchWrd=&amp;cateTp1=&amp;cateTp2=&amp;useAt=&amp;menuNo=200911&amp;categorys=0&amp;subcate=0&amp;cateCode=&amp;type=&amp;instNo=0&amp;questionTp=&amp;uf_Setting=&amp;recovery=&amp;option1=&amp;option2=&amp;pageIndex=1</t>
    <phoneticPr fontId="2" type="noConversion"/>
  </si>
  <si>
    <t>IVI Market</t>
    <phoneticPr fontId="2" type="noConversion"/>
  </si>
  <si>
    <t>http://www.strategyr.com/MarketResearch/Automotive_Infotainment_Systems_Market_Trends.asp</t>
    <phoneticPr fontId="2" type="noConversion"/>
  </si>
  <si>
    <t>http://eecatalog.com/automotive/2013/12/04/linux-to-take-the-lead-in-automotive-infotainment-operating-system-market/</t>
  </si>
  <si>
    <t>http://telematicswire.net/global-in-car-infotainment-market-to-hit-14-4-billion-by-2016/</t>
  </si>
  <si>
    <t>http://english.hankyung.com/news/apps/news.view?c1=04&amp;nkey=201512141416341</t>
  </si>
  <si>
    <t>Hyundai Mobis and LG Electronics to Vie for Electronic Car Parts Market Share</t>
    <phoneticPr fontId="2" type="noConversion"/>
  </si>
  <si>
    <t>http://biz.heraldcorp.com/view.php?ud=20151021000500</t>
  </si>
  <si>
    <t>LG전자, 차량 인포테인먼트 기기 SW플랫폼 표준화 선도</t>
    <phoneticPr fontId="2" type="noConversion"/>
  </si>
  <si>
    <t>http://social.lge.co.kr/lg_story2/lg_ivi_sw_0426/</t>
  </si>
  <si>
    <t>https://www.lge.co.kr/kr/business/product/vc</t>
  </si>
  <si>
    <t>Market Size</t>
    <phoneticPr fontId="2" type="noConversion"/>
  </si>
  <si>
    <t>EUR</t>
    <phoneticPr fontId="2" type="noConversion"/>
  </si>
  <si>
    <t>USD</t>
    <phoneticPr fontId="2" type="noConversion"/>
  </si>
  <si>
    <t>CAGR</t>
    <phoneticPr fontId="2" type="noConversion"/>
  </si>
  <si>
    <t>Currency</t>
    <phoneticPr fontId="2" type="noConversion"/>
  </si>
  <si>
    <t>Billion</t>
    <phoneticPr fontId="2" type="noConversion"/>
  </si>
  <si>
    <t>&gt;&gt; 여기자료는 연간 USD 25.78 billion 수준</t>
    <phoneticPr fontId="2" type="noConversion"/>
  </si>
  <si>
    <t>http://www.statista.com/statistics/377940/global-automotive-infotainmant-market-size/</t>
    <phoneticPr fontId="2" type="noConversion"/>
  </si>
  <si>
    <t>&gt;&gt; 여기자료는 연간 USD 35.2 수준인데, 현재 수준이 어느정도인지 나오질 않아 쓸 수 없음</t>
    <phoneticPr fontId="2" type="noConversion"/>
  </si>
  <si>
    <t>(Source: Statista)</t>
    <phoneticPr fontId="2" type="noConversion"/>
  </si>
  <si>
    <t>Market Share / Top Companies</t>
    <phoneticPr fontId="2" type="noConversion"/>
  </si>
  <si>
    <t>http://electronics360.globalspec.com/article/2282/panasonic-tops-list-of-auto-infotainment-suppliers</t>
    <phoneticPr fontId="2" type="noConversion"/>
  </si>
  <si>
    <t>http://www.statista.com/statistics/282275/market-share-of-leading-automotive-infotainment-suppliers/</t>
    <phoneticPr fontId="2" type="noConversion"/>
  </si>
  <si>
    <t>Panasonic</t>
    <phoneticPr fontId="2" type="noConversion"/>
  </si>
  <si>
    <t>Harman International</t>
    <phoneticPr fontId="2" type="noConversion"/>
  </si>
  <si>
    <t>기업명</t>
    <phoneticPr fontId="2" type="noConversion"/>
  </si>
  <si>
    <t>국가</t>
    <phoneticPr fontId="2" type="noConversion"/>
  </si>
  <si>
    <t>매출액</t>
    <phoneticPr fontId="2" type="noConversion"/>
  </si>
  <si>
    <t>순위</t>
    <phoneticPr fontId="2" type="noConversion"/>
  </si>
  <si>
    <t>Continental</t>
    <phoneticPr fontId="2" type="noConversion"/>
  </si>
  <si>
    <t>Pioneer</t>
    <phoneticPr fontId="2" type="noConversion"/>
  </si>
  <si>
    <t>Alpine</t>
    <phoneticPr fontId="2" type="noConversion"/>
  </si>
  <si>
    <t>Fujitsu</t>
    <phoneticPr fontId="2" type="noConversion"/>
  </si>
  <si>
    <t>Clarion</t>
    <phoneticPr fontId="2" type="noConversion"/>
  </si>
  <si>
    <t>AisinAW</t>
    <phoneticPr fontId="2" type="noConversion"/>
  </si>
  <si>
    <t>Denso</t>
    <phoneticPr fontId="2" type="noConversion"/>
  </si>
  <si>
    <t>Delphi</t>
    <phoneticPr fontId="2" type="noConversion"/>
  </si>
  <si>
    <t>Bosch</t>
    <phoneticPr fontId="2" type="noConversion"/>
  </si>
  <si>
    <t>Mobis</t>
    <phoneticPr fontId="2" type="noConversion"/>
  </si>
  <si>
    <t>JVCKenwood</t>
    <phoneticPr fontId="2" type="noConversion"/>
  </si>
  <si>
    <t>Visteon</t>
    <phoneticPr fontId="2" type="noConversion"/>
  </si>
  <si>
    <t>Bose</t>
    <phoneticPr fontId="2" type="noConversion"/>
  </si>
  <si>
    <t>Garmin</t>
    <phoneticPr fontId="2" type="noConversion"/>
  </si>
  <si>
    <t>Japan</t>
    <phoneticPr fontId="2" type="noConversion"/>
  </si>
  <si>
    <t>U.S.</t>
    <phoneticPr fontId="2" type="noConversion"/>
  </si>
  <si>
    <t>Germany</t>
    <phoneticPr fontId="2" type="noConversion"/>
  </si>
  <si>
    <t>U.K.</t>
    <phoneticPr fontId="2" type="noConversion"/>
  </si>
  <si>
    <t>S.Korea</t>
    <phoneticPr fontId="2" type="noConversion"/>
  </si>
  <si>
    <t>sum</t>
    <phoneticPr fontId="2" type="noConversion"/>
  </si>
  <si>
    <t>Infortainment Market</t>
    <phoneticPr fontId="2" type="noConversion"/>
  </si>
  <si>
    <t>Connected Car Market</t>
    <phoneticPr fontId="2" type="noConversion"/>
  </si>
  <si>
    <t>In-Car Content &amp; Services Market (mostly infortainment)</t>
    <phoneticPr fontId="2" type="noConversion"/>
  </si>
  <si>
    <t>Global Market</t>
    <phoneticPr fontId="2" type="noConversion"/>
  </si>
  <si>
    <t>https://www.statista.com/outlook/320/100/connected-car/worldwide#market-arpcc</t>
  </si>
  <si>
    <t>Market Size --&gt; 이건 보고서에 안쓰기로. (S/W 에 관한 마켓 사이즈 자료이니)</t>
    <phoneticPr fontId="2" type="noConversion"/>
  </si>
  <si>
    <t>In-Car Content &amp; Services</t>
    <phoneticPr fontId="2" type="noConversion"/>
  </si>
  <si>
    <t>Safety &amp; Driving Assistance</t>
    <phoneticPr fontId="2" type="noConversion"/>
  </si>
  <si>
    <t>Navigation Services</t>
    <phoneticPr fontId="2" type="noConversion"/>
  </si>
  <si>
    <t>Diagnostic &amp; Maintenance</t>
    <phoneticPr fontId="2" type="noConversion"/>
  </si>
  <si>
    <t>Connectivity</t>
    <phoneticPr fontId="2" type="noConversion"/>
  </si>
  <si>
    <t>USD million</t>
    <phoneticPr fontId="2" type="noConversion"/>
  </si>
  <si>
    <t>합계</t>
    <phoneticPr fontId="2" type="noConversion"/>
  </si>
  <si>
    <t>2016F</t>
    <phoneticPr fontId="2" type="noConversion"/>
  </si>
  <si>
    <t>2017F</t>
    <phoneticPr fontId="2" type="noConversion"/>
  </si>
  <si>
    <t>2018F</t>
    <phoneticPr fontId="2" type="noConversion"/>
  </si>
  <si>
    <t>2019F</t>
    <phoneticPr fontId="2" type="noConversion"/>
  </si>
  <si>
    <t>2020F</t>
    <phoneticPr fontId="2" type="noConversion"/>
  </si>
  <si>
    <t>USD billion</t>
    <phoneticPr fontId="2" type="noConversion"/>
  </si>
  <si>
    <t># of Connected Cars</t>
    <phoneticPr fontId="2" type="noConversion"/>
  </si>
  <si>
    <t>% of Connected Cars</t>
    <phoneticPr fontId="2" type="noConversion"/>
  </si>
  <si>
    <t>million USD</t>
    <phoneticPr fontId="2" type="noConversion"/>
  </si>
  <si>
    <t>미국</t>
    <phoneticPr fontId="2" type="noConversion"/>
  </si>
  <si>
    <t>중국</t>
    <phoneticPr fontId="2" type="noConversion"/>
  </si>
  <si>
    <t>일본</t>
    <phoneticPr fontId="2" type="noConversion"/>
  </si>
  <si>
    <t>독일</t>
    <phoneticPr fontId="2" type="noConversion"/>
  </si>
  <si>
    <t>영국</t>
    <phoneticPr fontId="2" type="noConversion"/>
  </si>
  <si>
    <t>한국</t>
    <phoneticPr fontId="2" type="noConversion"/>
  </si>
  <si>
    <t>보급률</t>
    <phoneticPr fontId="2" type="noConversion"/>
  </si>
  <si>
    <t>시장규모</t>
    <phoneticPr fontId="2" type="noConversion"/>
  </si>
  <si>
    <t>러시아</t>
    <phoneticPr fontId="2" type="noConversion"/>
  </si>
  <si>
    <t>캐나다</t>
    <phoneticPr fontId="2" type="noConversion"/>
  </si>
  <si>
    <t>브라질</t>
    <phoneticPr fontId="2" type="noConversion"/>
  </si>
  <si>
    <t>프랑스</t>
    <phoneticPr fontId="2" type="noConversion"/>
  </si>
  <si>
    <t>인도</t>
    <phoneticPr fontId="2" type="noConversion"/>
  </si>
  <si>
    <t>주요국가별 시장규모 및 보급률 - Global Comparison - Revenue</t>
    <phoneticPr fontId="2" type="noConversion"/>
  </si>
  <si>
    <t>보급량 및 보급률 / Penetration Amount / Rate</t>
    <phoneticPr fontId="2" type="noConversion"/>
  </si>
  <si>
    <t>% of Connected Cars with Infotainment</t>
    <phoneticPr fontId="2" type="noConversion"/>
  </si>
  <si>
    <t>Number of connected car with infotainment</t>
    <phoneticPr fontId="2" type="noConversion"/>
  </si>
  <si>
    <t>↑'15~19년도 데이터는 제공 안됨. 따라서 가공된 숫자를 평균치로 임의로 넣음</t>
    <phoneticPr fontId="2" type="noConversion"/>
  </si>
  <si>
    <t>CAGR ('14-'20)</t>
    <phoneticPr fontId="2" type="noConversion"/>
  </si>
  <si>
    <t>https://www.statista.com/outlook/321/100/in-car-content-services/worldwide#market-global</t>
  </si>
  <si>
    <t>million / million USD</t>
    <phoneticPr fontId="2" type="noConversion"/>
  </si>
  <si>
    <t>https://www.alliedmarketresearch.com/connected-car-market</t>
  </si>
  <si>
    <t>http://blog.lginnotek.com/384</t>
  </si>
  <si>
    <t>http://m.inews24.com/view.php?g_serial=813417&amp;g_menu=041700</t>
  </si>
  <si>
    <t>CAGR ('15-20)</t>
    <phoneticPr fontId="2" type="noConversion"/>
  </si>
  <si>
    <t># CAGR ('15-'20)</t>
    <phoneticPr fontId="2" type="noConversion"/>
  </si>
  <si>
    <t>CAGR('20-15)</t>
    <phoneticPr fontId="2" type="noConversion"/>
  </si>
  <si>
    <t>2012(%)</t>
    <phoneticPr fontId="2" type="noConversion"/>
  </si>
  <si>
    <t>시장규모추정</t>
    <phoneticPr fontId="2" type="noConversion"/>
  </si>
  <si>
    <t>http://www.semi.org/ko/node/20471</t>
  </si>
  <si>
    <t>https://www.statista.com/outlook/320/100/connected-car/worldwide#</t>
    <phoneticPr fontId="2" type="noConversion"/>
  </si>
  <si>
    <t>Peer Comparison</t>
    <phoneticPr fontId="2" type="noConversion"/>
  </si>
  <si>
    <t>LG전자 하이퐁 캠퍼스 운영계획</t>
    <phoneticPr fontId="2" type="noConversion"/>
  </si>
  <si>
    <t xml:space="preserve">IVI  </t>
  </si>
  <si>
    <t xml:space="preserve">세탁기 </t>
  </si>
  <si>
    <t xml:space="preserve">TV  </t>
  </si>
  <si>
    <t xml:space="preserve">단말 </t>
  </si>
  <si>
    <t xml:space="preserve">청소기  </t>
  </si>
  <si>
    <t xml:space="preserve">에어컨 </t>
  </si>
  <si>
    <t xml:space="preserve">소계 </t>
  </si>
  <si>
    <t>2016F</t>
    <phoneticPr fontId="2" type="noConversion"/>
  </si>
  <si>
    <t>2017F</t>
    <phoneticPr fontId="2" type="noConversion"/>
  </si>
  <si>
    <t>2018F</t>
    <phoneticPr fontId="2" type="noConversion"/>
  </si>
  <si>
    <t>2019F</t>
    <phoneticPr fontId="2" type="noConversion"/>
  </si>
  <si>
    <t>2020F</t>
    <phoneticPr fontId="2" type="noConversion"/>
  </si>
  <si>
    <t>CAGR ('16-20)</t>
    <phoneticPr fontId="2" type="noConversion"/>
  </si>
  <si>
    <t>Vehicle Parc</t>
  </si>
  <si>
    <t>백만대</t>
    <phoneticPr fontId="2" type="noConversion"/>
  </si>
  <si>
    <t>Vehicle Production</t>
  </si>
  <si>
    <t>← 차량 보유수</t>
    <phoneticPr fontId="2" type="noConversion"/>
  </si>
  <si>
    <t>LMC DATA</t>
    <phoneticPr fontId="2" type="noConversion"/>
  </si>
  <si>
    <t>AVERAGE</t>
    <phoneticPr fontId="2" type="noConversion"/>
  </si>
  <si>
    <t>LMC ('00-19)</t>
    <phoneticPr fontId="2" type="noConversion"/>
  </si>
  <si>
    <t>신규자동차 생산률 = Global 자동차 생산량 / Global 자동차 보유량</t>
    <phoneticPr fontId="2" type="noConversion"/>
  </si>
  <si>
    <t>KAMA</t>
    <phoneticPr fontId="2" type="noConversion"/>
  </si>
  <si>
    <t>연도</t>
    <phoneticPr fontId="2" type="noConversion"/>
  </si>
  <si>
    <t>생산량</t>
    <phoneticPr fontId="2" type="noConversion"/>
  </si>
  <si>
    <t>보유량</t>
    <phoneticPr fontId="2" type="noConversion"/>
  </si>
  <si>
    <t>백만대</t>
    <phoneticPr fontId="2" type="noConversion"/>
  </si>
  <si>
    <t>KAMA ('00-14)</t>
    <phoneticPr fontId="2" type="noConversion"/>
  </si>
  <si>
    <t>신규차량보급률</t>
    <phoneticPr fontId="2" type="noConversion"/>
  </si>
  <si>
    <t># of New Vehicle Production with Infotainment</t>
    <phoneticPr fontId="2" type="noConversion"/>
  </si>
  <si>
    <t>내용</t>
  </si>
  <si>
    <t>부문장</t>
  </si>
  <si>
    <t>주요제품</t>
  </si>
  <si>
    <t>직원수</t>
  </si>
  <si>
    <t>2013년</t>
  </si>
  <si>
    <t>2015년</t>
  </si>
  <si>
    <t>LG전자 VC사업부 개요</t>
    <phoneticPr fontId="2" type="noConversion"/>
  </si>
  <si>
    <t>이우종 사장(VC사업본부장)</t>
    <phoneticPr fontId="2" type="noConversion"/>
  </si>
  <si>
    <t>2014년</t>
    <phoneticPr fontId="2" type="noConversion"/>
  </si>
  <si>
    <t>차량용 통신 및 멀티미디어 제품 (텔레매틱스, AV, AVN 등)</t>
    <phoneticPr fontId="2" type="noConversion"/>
  </si>
  <si>
    <t>총 3,393명(남자 2,822, 여자 571)</t>
    <phoneticPr fontId="2" type="noConversion"/>
  </si>
  <si>
    <t>생산실적
(천대)</t>
    <phoneticPr fontId="2" type="noConversion"/>
  </si>
  <si>
    <t>가동율
(%)</t>
    <phoneticPr fontId="2" type="noConversion"/>
  </si>
  <si>
    <t>텔레메틱스
AV
AVN</t>
  </si>
  <si>
    <t>텔레메틱스
AV
AVN</t>
    <phoneticPr fontId="2" type="noConversion"/>
  </si>
  <si>
    <t>생산능력
(천대)</t>
    <phoneticPr fontId="2" type="noConversion"/>
  </si>
  <si>
    <t>매출액</t>
    <phoneticPr fontId="2" type="noConversion"/>
  </si>
  <si>
    <t>영업이익</t>
    <phoneticPr fontId="2" type="noConversion"/>
  </si>
  <si>
    <t>영업이익률</t>
    <phoneticPr fontId="2" type="noConversion"/>
  </si>
  <si>
    <t>(십억원)</t>
    <phoneticPr fontId="2" type="noConversion"/>
  </si>
  <si>
    <t>(Source: 사업보고서)</t>
    <phoneticPr fontId="2" type="noConversion"/>
  </si>
  <si>
    <t>Infotinment System 매출액 비교 (2015)</t>
    <phoneticPr fontId="2" type="noConversion"/>
  </si>
  <si>
    <t>Panasonic</t>
    <phoneticPr fontId="2" type="noConversion"/>
  </si>
  <si>
    <t>LG전자</t>
    <phoneticPr fontId="2" type="noConversion"/>
  </si>
  <si>
    <t>Hitachi</t>
    <phoneticPr fontId="2" type="noConversion"/>
  </si>
  <si>
    <t>Denso</t>
    <phoneticPr fontId="2" type="noConversion"/>
  </si>
  <si>
    <t>HMC투자증권 리포트</t>
    <phoneticPr fontId="2" type="noConversion"/>
  </si>
  <si>
    <t>(단위: 십억원)</t>
    <phoneticPr fontId="2" type="noConversion"/>
  </si>
  <si>
    <t>VC사업부 매출액 / 영업이익 / 영업이익률 전망 (2015-2018F)</t>
    <phoneticPr fontId="2" type="noConversion"/>
  </si>
  <si>
    <t>2016F</t>
    <phoneticPr fontId="2" type="noConversion"/>
  </si>
  <si>
    <t>2017F</t>
    <phoneticPr fontId="2" type="noConversion"/>
  </si>
  <si>
    <t>2018F</t>
    <phoneticPr fontId="2" type="noConversion"/>
  </si>
  <si>
    <t>시장점유율
(%)</t>
    <phoneticPr fontId="2" type="noConversion"/>
  </si>
  <si>
    <t>텔레메틱스</t>
    <phoneticPr fontId="2" type="noConversion"/>
  </si>
  <si>
    <t>AV
AVN</t>
    <phoneticPr fontId="2" type="noConversion"/>
  </si>
  <si>
    <t>CAGR ('15-'18)</t>
    <phoneticPr fontId="2" type="noConversion"/>
  </si>
  <si>
    <t>브랜드별 차량 생산 / 판매</t>
    <phoneticPr fontId="2" type="noConversion"/>
  </si>
  <si>
    <t>http://www.oica.net/category/production-statistics/</t>
  </si>
  <si>
    <t>OICA - DATA 총계값이 약간 상이함.</t>
    <phoneticPr fontId="2" type="noConversion"/>
  </si>
  <si>
    <t>Total</t>
    <phoneticPr fontId="2" type="noConversion"/>
  </si>
  <si>
    <t>단위</t>
    <phoneticPr fontId="2" type="noConversion"/>
  </si>
  <si>
    <t>Toyota</t>
    <phoneticPr fontId="2" type="noConversion"/>
  </si>
  <si>
    <t>백만대</t>
    <phoneticPr fontId="2" type="noConversion"/>
  </si>
  <si>
    <t>Volkswagen Group</t>
    <phoneticPr fontId="2" type="noConversion"/>
  </si>
  <si>
    <t>GM</t>
    <phoneticPr fontId="2" type="noConversion"/>
  </si>
  <si>
    <t>Renault-Nissan</t>
    <phoneticPr fontId="2" type="noConversion"/>
  </si>
  <si>
    <t>Ford</t>
    <phoneticPr fontId="2" type="noConversion"/>
  </si>
  <si>
    <t>전세계 차량 판매대수 (by brands)</t>
    <phoneticPr fontId="2" type="noConversion"/>
  </si>
  <si>
    <t>STATISTA</t>
    <phoneticPr fontId="2" type="noConversion"/>
  </si>
  <si>
    <t>협회자료+리서치센터</t>
    <phoneticPr fontId="2" type="noConversion"/>
  </si>
  <si>
    <t>Hyundai-Kia</t>
    <phoneticPr fontId="2" type="noConversion"/>
  </si>
  <si>
    <t>(Source: 하나금융 리포트)</t>
    <phoneticPr fontId="2" type="noConversion"/>
  </si>
  <si>
    <t>총괄표: 브랜드별 차량 생산 / 판매</t>
    <phoneticPr fontId="2" type="noConversion"/>
  </si>
  <si>
    <t>북미</t>
    <phoneticPr fontId="2" type="noConversion"/>
  </si>
  <si>
    <t>유럽</t>
    <phoneticPr fontId="2" type="noConversion"/>
  </si>
  <si>
    <t>판매순위</t>
    <phoneticPr fontId="2" type="noConversion"/>
  </si>
  <si>
    <t>1위</t>
    <phoneticPr fontId="2" type="noConversion"/>
  </si>
  <si>
    <t>2위</t>
    <phoneticPr fontId="2" type="noConversion"/>
  </si>
  <si>
    <t>3위</t>
    <phoneticPr fontId="2" type="noConversion"/>
  </si>
  <si>
    <t>5위</t>
    <phoneticPr fontId="2" type="noConversion"/>
  </si>
  <si>
    <t>6위</t>
    <phoneticPr fontId="2" type="noConversion"/>
  </si>
  <si>
    <t>영업이익률</t>
    <phoneticPr fontId="2" type="noConversion"/>
  </si>
  <si>
    <t>FCA</t>
    <phoneticPr fontId="2" type="noConversion"/>
  </si>
  <si>
    <t>도요타</t>
    <phoneticPr fontId="2" type="noConversion"/>
  </si>
  <si>
    <t>혼다</t>
    <phoneticPr fontId="2" type="noConversion"/>
  </si>
  <si>
    <t>닛산</t>
    <phoneticPr fontId="2" type="noConversion"/>
  </si>
  <si>
    <t>다임러</t>
    <phoneticPr fontId="2" type="noConversion"/>
  </si>
  <si>
    <t>BMW</t>
    <phoneticPr fontId="2" type="noConversion"/>
  </si>
  <si>
    <t>PSA</t>
    <phoneticPr fontId="2" type="noConversion"/>
  </si>
  <si>
    <t>VW</t>
    <phoneticPr fontId="2" type="noConversion"/>
  </si>
  <si>
    <t>현대</t>
    <phoneticPr fontId="2" type="noConversion"/>
  </si>
  <si>
    <t>기아</t>
    <phoneticPr fontId="2" type="noConversion"/>
  </si>
  <si>
    <t>일본</t>
    <phoneticPr fontId="2" type="noConversion"/>
  </si>
  <si>
    <t>한국</t>
    <phoneticPr fontId="2" type="noConversion"/>
  </si>
  <si>
    <t>판매규모(천대)</t>
    <phoneticPr fontId="2" type="noConversion"/>
  </si>
  <si>
    <t>매출액(십억USD)</t>
    <phoneticPr fontId="2" type="noConversion"/>
  </si>
  <si>
    <t>영업이익(십억USD)</t>
    <phoneticPr fontId="2" type="noConversion"/>
  </si>
  <si>
    <t>세전이익률</t>
    <phoneticPr fontId="2" type="noConversion"/>
  </si>
  <si>
    <t>1대당 세전이익(달러)</t>
    <phoneticPr fontId="2" type="noConversion"/>
  </si>
  <si>
    <t>전세계 판매대수</t>
    <phoneticPr fontId="2" type="noConversion"/>
  </si>
  <si>
    <t>(단위: 천대)</t>
    <phoneticPr fontId="2" type="noConversion"/>
  </si>
  <si>
    <t>M/S(%)</t>
    <phoneticPr fontId="2" type="noConversion"/>
  </si>
  <si>
    <t>GM</t>
    <phoneticPr fontId="2" type="noConversion"/>
  </si>
  <si>
    <t>Infotainment</t>
    <phoneticPr fontId="2" type="noConversion"/>
  </si>
  <si>
    <t>M/S</t>
    <phoneticPr fontId="2" type="noConversion"/>
  </si>
  <si>
    <t># of Connected Cars with Infotainment</t>
    <phoneticPr fontId="2" type="noConversion"/>
  </si>
  <si>
    <t># of Connected Cars with Infotainment Sales by GM</t>
    <phoneticPr fontId="2" type="noConversion"/>
  </si>
  <si>
    <t>매출액
(십억USD)</t>
    <phoneticPr fontId="2" type="noConversion"/>
  </si>
  <si>
    <t>영업이익
(십억USD)</t>
    <phoneticPr fontId="2" type="noConversion"/>
  </si>
  <si>
    <t>판매순위</t>
    <phoneticPr fontId="2" type="noConversion"/>
  </si>
  <si>
    <t>M/S(%)</t>
    <phoneticPr fontId="2" type="noConversion"/>
  </si>
  <si>
    <t>영업이익률
(%)</t>
    <phoneticPr fontId="2" type="noConversion"/>
  </si>
  <si>
    <t>지역</t>
    <phoneticPr fontId="2" type="noConversion"/>
  </si>
  <si>
    <t>회사명</t>
    <phoneticPr fontId="2" type="noConversion"/>
  </si>
  <si>
    <t>판매규모
(만대)</t>
    <phoneticPr fontId="2" type="noConversion"/>
  </si>
  <si>
    <t>다른 리서치 기관 자료</t>
    <phoneticPr fontId="2" type="noConversion"/>
  </si>
  <si>
    <t>IVI 생산량 예측 (LG)</t>
    <phoneticPr fontId="2" type="noConversion"/>
  </si>
  <si>
    <t>2016F</t>
    <phoneticPr fontId="2" type="noConversion"/>
  </si>
  <si>
    <t>2017F</t>
    <phoneticPr fontId="2" type="noConversion"/>
  </si>
  <si>
    <t>2018F</t>
    <phoneticPr fontId="2" type="noConversion"/>
  </si>
  <si>
    <t>2020F</t>
    <phoneticPr fontId="2" type="noConversion"/>
  </si>
  <si>
    <t>2019F</t>
    <phoneticPr fontId="2" type="noConversion"/>
  </si>
  <si>
    <t>VC사업부 성장률</t>
    <phoneticPr fontId="2" type="noConversion"/>
  </si>
  <si>
    <t>LG전자 VC사업부 생산량 전망</t>
    <phoneticPr fontId="2" type="noConversion"/>
  </si>
  <si>
    <t>million, million USD</t>
    <phoneticPr fontId="2" type="noConversion"/>
  </si>
  <si>
    <t>천</t>
    <phoneticPr fontId="2" type="noConversion"/>
  </si>
  <si>
    <t>백만</t>
    <phoneticPr fontId="2" type="noConversion"/>
  </si>
  <si>
    <t>LG전자 VC사업부 생산량 전망(1/3)</t>
    <phoneticPr fontId="2" type="noConversion"/>
  </si>
  <si>
    <t>보고서에 쓴 장표</t>
    <phoneticPr fontId="2" type="noConversion"/>
  </si>
  <si>
    <t>CAGR</t>
    <phoneticPr fontId="2" type="noConversion"/>
  </si>
  <si>
    <t>LG전자 VC사업부 생산량 전망</t>
  </si>
  <si>
    <t>백만</t>
    <phoneticPr fontId="2" type="noConversion"/>
  </si>
  <si>
    <t>/4</t>
    <phoneticPr fontId="2" type="noConversion"/>
  </si>
  <si>
    <t>/18</t>
    <phoneticPr fontId="2" type="noConversion"/>
  </si>
  <si>
    <t>단위: EUR 천(주당수치 제외)</t>
  </si>
  <si>
    <t>FY 2010</t>
  </si>
  <si>
    <t>FY 2011</t>
  </si>
  <si>
    <t>FY 2012</t>
  </si>
  <si>
    <t>FY 2013</t>
  </si>
  <si>
    <t>FY 2014</t>
  </si>
  <si>
    <t>FY 2015</t>
  </si>
  <si>
    <t>최근12개월</t>
  </si>
  <si>
    <t>FY 2016 예상</t>
  </si>
  <si>
    <t>FY 2017 예상</t>
  </si>
  <si>
    <t>FY 2018 예상</t>
  </si>
  <si>
    <t>FY 2019 예상</t>
  </si>
  <si>
    <t>FY 2020 예상</t>
  </si>
  <si>
    <t>12 개월 결산</t>
  </si>
  <si>
    <t>12/31/2010</t>
  </si>
  <si>
    <t>12/31/2011</t>
  </si>
  <si>
    <t>12/31/2012</t>
  </si>
  <si>
    <t>12/31/2013</t>
  </si>
  <si>
    <t>12/31/2014</t>
  </si>
  <si>
    <t>12/31/2015</t>
  </si>
  <si>
    <t>03/31/2016</t>
  </si>
  <si>
    <t>12/31/2016</t>
  </si>
  <si>
    <t>12/31/2017</t>
  </si>
  <si>
    <t>12/31/2018</t>
  </si>
  <si>
    <t>12/31/2019</t>
  </si>
  <si>
    <t>12/31/2020</t>
  </si>
  <si>
    <t>매출액</t>
  </si>
  <si>
    <t>SALES_REV_TURN</t>
  </si>
  <si>
    <t xml:space="preserve">    + 매출 &amp; 서비스 수익</t>
  </si>
  <si>
    <t>IS_S&amp;SR_GAAP</t>
  </si>
  <si>
    <t xml:space="preserve">    + 자금조달수익</t>
  </si>
  <si>
    <t>IS_ADJUSTED_FIN_SUBSIDIARY_REV</t>
  </si>
  <si>
    <t xml:space="preserve">    + 기타수익</t>
  </si>
  <si>
    <t>IS_OTHER_REVENUE_GAAP</t>
  </si>
  <si>
    <t xml:space="preserve">  - 매출원가</t>
  </si>
  <si>
    <t>IS_COGS_TO_FE_AND_PP_AND_G</t>
  </si>
  <si>
    <t xml:space="preserve">    + 매출 및 서비스 원가</t>
  </si>
  <si>
    <t>IS_COG&amp;SS_GAAP</t>
  </si>
  <si>
    <t xml:space="preserve">    + 감가상각비 &amp; 무형자산상각비</t>
  </si>
  <si>
    <t>IS_D&amp;A_COR_GAAP</t>
  </si>
  <si>
    <t xml:space="preserve">    + 연구개발 (R&amp;D)</t>
  </si>
  <si>
    <t>IS_R&amp;D_GAAP</t>
  </si>
  <si>
    <t>매출총이익</t>
  </si>
  <si>
    <t>GROSS_PROFIT</t>
  </si>
  <si>
    <t xml:space="preserve">  + 기타영업이익</t>
  </si>
  <si>
    <t>IS_OTHER_OPER_INC</t>
  </si>
  <si>
    <t xml:space="preserve">  - 영업비용</t>
  </si>
  <si>
    <t>IS_OPERATING_EXPN</t>
  </si>
  <si>
    <t xml:space="preserve">    + 일반판매관리비</t>
  </si>
  <si>
    <t>IS_SG&amp;A_EXPENSE</t>
  </si>
  <si>
    <t xml:space="preserve">    + 판매 및 마케팅 비용</t>
  </si>
  <si>
    <t>IS_SELLING_EXPENSES</t>
  </si>
  <si>
    <t>—</t>
  </si>
  <si>
    <t xml:space="preserve">    + 일반관리비</t>
  </si>
  <si>
    <t>IS_GENERAL_AND_ADMIN_GAAP</t>
  </si>
  <si>
    <t xml:space="preserve">    + 대손상각비</t>
  </si>
  <si>
    <t>IS_PROVISION_DOUBTFUL_ACCOUNTS</t>
  </si>
  <si>
    <t xml:space="preserve">    + 기타 영업비용</t>
  </si>
  <si>
    <t>IS_OTHER_OPERATING_EXPENSES_GAAP</t>
  </si>
  <si>
    <t>영업이익 (손실)</t>
  </si>
  <si>
    <t>IS_OPER_INC</t>
  </si>
  <si>
    <t xml:space="preserve">  - 영업외 (이익) 손실</t>
  </si>
  <si>
    <t>IS_NON-OPERATING_INC_LOSS_GAAP</t>
  </si>
  <si>
    <t xml:space="preserve">    + 순 이자비용</t>
  </si>
  <si>
    <t>IS_NET_INTEREST_EXPENSE</t>
  </si>
  <si>
    <t xml:space="preserve">    + 이자비용</t>
  </si>
  <si>
    <t>IS_INT_EXPENSE</t>
  </si>
  <si>
    <t xml:space="preserve">    - 이자수익</t>
  </si>
  <si>
    <t>IS_INT_INC</t>
  </si>
  <si>
    <t xml:space="preserve">    + 기타 투자 (수익) 손실</t>
  </si>
  <si>
    <t>IS_OTHER_INVEST_INC_LOSS_GAAP</t>
  </si>
  <si>
    <t xml:space="preserve">    + 외환 (이익) 손실</t>
  </si>
  <si>
    <t>IS_FOREIGN_EXCH_LOSS</t>
  </si>
  <si>
    <t xml:space="preserve">    + 관계회사 (이익) 손실</t>
  </si>
  <si>
    <t>INCOME_LOSS_FROM_AFFILIATES</t>
  </si>
  <si>
    <t xml:space="preserve">    + 기타 영업외 (이익) 손실</t>
  </si>
  <si>
    <t>IS_OTHER_NONOP_INC_LOSS_GAAP</t>
  </si>
  <si>
    <t>세전이익 (손실), 조정</t>
  </si>
  <si>
    <t>PRETAX_INC</t>
  </si>
  <si>
    <t xml:space="preserve">  - 비정상 손실</t>
  </si>
  <si>
    <t>IS_ABNORMAL_ITEM</t>
  </si>
  <si>
    <t xml:space="preserve">    + 자산처분</t>
  </si>
  <si>
    <t>IS_GAIN_LOSS_DISPOSAL_ASSETS</t>
  </si>
  <si>
    <t xml:space="preserve">    + 자산상각</t>
  </si>
  <si>
    <t>IS_IMPAIRMENT_ASSETS</t>
  </si>
  <si>
    <t xml:space="preserve">    + 영업권 상각비용</t>
  </si>
  <si>
    <t>IS_IMPAIRMENT_GOODWILL_INTANGIBL</t>
  </si>
  <si>
    <t xml:space="preserve">    + 미실현 투자</t>
  </si>
  <si>
    <t>IS_UNREALIZED_INVESTMENTS</t>
  </si>
  <si>
    <t>세전이익 (손실), GAAP</t>
  </si>
  <si>
    <t xml:space="preserve">  - 법인세비용 (혜택)</t>
  </si>
  <si>
    <t>IS_INC_TAX_EXP</t>
  </si>
  <si>
    <t xml:space="preserve">    + 당기법인세</t>
  </si>
  <si>
    <t>IS_CURRENT_INCOME_TAX_BENEFIT</t>
  </si>
  <si>
    <t xml:space="preserve">    + 이연법인세</t>
  </si>
  <si>
    <t>IS_DEFERRED_INCOME_TAX_BENEFIT</t>
  </si>
  <si>
    <t>계속사업 이익 (손실)</t>
  </si>
  <si>
    <t>IS_INC_BEF_XO_ITEM</t>
  </si>
  <si>
    <t xml:space="preserve">  - 순 특별손실(이익)</t>
  </si>
  <si>
    <t>XO_GL_NET_OF_TAX</t>
  </si>
  <si>
    <t xml:space="preserve">    + 중단사업</t>
  </si>
  <si>
    <t>IS_DISCONTINUED_OPERATIONS</t>
  </si>
  <si>
    <t xml:space="preserve">    + 특별항목 &amp; 회계기준 변경</t>
  </si>
  <si>
    <t>IS_EXTRAORD_ITEMS_&amp;_ACCTG_CHNG</t>
  </si>
  <si>
    <t>소수주주지분 포함 이익 (손실)</t>
  </si>
  <si>
    <t>NI_INCLUDING_MINORITY_INT_RATIO</t>
  </si>
  <si>
    <t xml:space="preserve">  - 소수주주지분</t>
  </si>
  <si>
    <t>MIN_NONCONTROL_INTEREST_CREDITS</t>
  </si>
  <si>
    <t>순이익, GAAP</t>
  </si>
  <si>
    <t>NET_INCOME</t>
  </si>
  <si>
    <t xml:space="preserve">  - 우선주 배당</t>
  </si>
  <si>
    <t>IS_TOT_CASH_PFD_DVD</t>
  </si>
  <si>
    <t xml:space="preserve">  - 기타조정액</t>
  </si>
  <si>
    <t>OTHER_ADJUSTMENTS</t>
  </si>
  <si>
    <t>보통주 순이익, GAAP</t>
  </si>
  <si>
    <t>EARN_FOR_COMMON</t>
  </si>
  <si>
    <t>보통주주에 대한 배당가능 순이익, 조정</t>
  </si>
  <si>
    <t xml:space="preserve">  비정상손익</t>
  </si>
  <si>
    <t>IS_NET_ABNORMAL_ITEMS</t>
  </si>
  <si>
    <t xml:space="preserve">  순 특별손실(이익)</t>
  </si>
  <si>
    <t>기본 가중평균주수</t>
  </si>
  <si>
    <t>IS_AVG_NUM_SH_FOR_EPS</t>
  </si>
  <si>
    <t>기본 EPS, GAAP</t>
  </si>
  <si>
    <t>IS_EPS</t>
  </si>
  <si>
    <t>계속사업 기본 EPS</t>
  </si>
  <si>
    <t>IS_EARN_BEF_XO_ITEMS_PER_SH</t>
  </si>
  <si>
    <t>계속사업 기본 EPS, 조정</t>
  </si>
  <si>
    <t>IS_BASIC_EPS_CONT_OPS</t>
  </si>
  <si>
    <t>희석가중평균주수</t>
  </si>
  <si>
    <t>IS_SH_FOR_DILUTED_EPS</t>
  </si>
  <si>
    <t>희석 EPS, GAAP</t>
  </si>
  <si>
    <t>IS_DILUTED_EPS</t>
  </si>
  <si>
    <t>계속사업 희석 EPS</t>
  </si>
  <si>
    <t>IS_DIL_EPS_BEF_XO</t>
  </si>
  <si>
    <t>계속사업 희석 EPS, 조정</t>
  </si>
  <si>
    <t>IS_DIL_EPS_CONT_OPS</t>
  </si>
  <si>
    <t>주석 항목</t>
  </si>
  <si>
    <t>회계표준</t>
  </si>
  <si>
    <t>ACCOUNTING_STANDARD</t>
  </si>
  <si>
    <t>IAS/IFRS</t>
  </si>
  <si>
    <t>EBITDA</t>
  </si>
  <si>
    <t>EBITDA 마진 (T12M)</t>
  </si>
  <si>
    <t>EBITDA_MARGIN</t>
  </si>
  <si>
    <t>EBITA</t>
  </si>
  <si>
    <t>EBIT</t>
  </si>
  <si>
    <t>매출총이익률</t>
  </si>
  <si>
    <t>GROSS_MARGIN</t>
  </si>
  <si>
    <t>영업이익률</t>
  </si>
  <si>
    <t>OPER_MARGIN</t>
  </si>
  <si>
    <t>매출이익률</t>
  </si>
  <si>
    <t>PROF_MARGIN</t>
  </si>
  <si>
    <t>직원당 매출</t>
  </si>
  <si>
    <t>ACTUAL_SALES_PER_EMPL</t>
  </si>
  <si>
    <t>주당 배당금</t>
  </si>
  <si>
    <t>EQY_DPS</t>
  </si>
  <si>
    <t>보통주현금배당금</t>
  </si>
  <si>
    <t>IS_TOT_CASH_COM_DVD</t>
  </si>
  <si>
    <t>인건비</t>
  </si>
  <si>
    <t>IS_PERSONNEL_EXP</t>
  </si>
  <si>
    <t>감가상각비</t>
  </si>
  <si>
    <t>IS_DEPR_EXP</t>
  </si>
  <si>
    <t>임차지출비용</t>
  </si>
  <si>
    <t>BS_CURR_RENTAL_EXPENSE</t>
  </si>
  <si>
    <t>손익계산서 (Forecast)</t>
    <phoneticPr fontId="2" type="noConversion"/>
  </si>
  <si>
    <t>손익계산서 Summary</t>
    <phoneticPr fontId="2" type="noConversion"/>
  </si>
  <si>
    <t>매출액</t>
    <phoneticPr fontId="2" type="noConversion"/>
  </si>
  <si>
    <t>EUR Billions</t>
    <phoneticPr fontId="2" type="noConversion"/>
  </si>
  <si>
    <t>2016F</t>
    <phoneticPr fontId="2" type="noConversion"/>
  </si>
  <si>
    <t>2017F</t>
    <phoneticPr fontId="2" type="noConversion"/>
  </si>
  <si>
    <t>2018F</t>
    <phoneticPr fontId="2" type="noConversion"/>
  </si>
  <si>
    <t>2019F</t>
    <phoneticPr fontId="2" type="noConversion"/>
  </si>
  <si>
    <t>2020F</t>
    <phoneticPr fontId="2" type="noConversion"/>
  </si>
  <si>
    <t>영업이익</t>
    <phoneticPr fontId="2" type="noConversion"/>
  </si>
  <si>
    <t>영업이익률</t>
    <phoneticPr fontId="2" type="noConversion"/>
  </si>
  <si>
    <t>CAGR ('11-20)</t>
    <phoneticPr fontId="2" type="noConversion"/>
  </si>
  <si>
    <t>CAGR ('11-15)</t>
    <phoneticPr fontId="2" type="noConversion"/>
  </si>
  <si>
    <t>CAGR ('15-20)-F</t>
    <phoneticPr fontId="2" type="noConversion"/>
  </si>
  <si>
    <t>FY 2004</t>
  </si>
  <si>
    <t>FY 2005</t>
  </si>
  <si>
    <t>FY 2006</t>
  </si>
  <si>
    <t>FY 2007</t>
  </si>
  <si>
    <t>FY 2008</t>
  </si>
  <si>
    <t>FY 2009</t>
  </si>
  <si>
    <t>12/31/2004</t>
  </si>
  <si>
    <t>12/31/2005</t>
  </si>
  <si>
    <t>12/31/2006</t>
  </si>
  <si>
    <t>12/31/2007</t>
  </si>
  <si>
    <t>12/31/2008</t>
  </si>
  <si>
    <t>12/31/2009</t>
  </si>
  <si>
    <t>매출</t>
  </si>
  <si>
    <t xml:space="preserve">  Rest of Europe</t>
  </si>
  <si>
    <t xml:space="preserve">  Americas</t>
  </si>
  <si>
    <t xml:space="preserve">    United States of America</t>
  </si>
  <si>
    <t xml:space="preserve">    Rest of America</t>
  </si>
  <si>
    <t xml:space="preserve">  China</t>
  </si>
  <si>
    <t xml:space="preserve">  Germany</t>
  </si>
  <si>
    <t xml:space="preserve">  Other Markets</t>
  </si>
  <si>
    <t xml:space="preserve">  Eliminations</t>
  </si>
  <si>
    <t xml:space="preserve">  United Kingdom</t>
  </si>
  <si>
    <t xml:space="preserve">  Africa, Asia, Oceania</t>
  </si>
  <si>
    <t>장기자산</t>
  </si>
  <si>
    <t>자동차 판매 - 전세계</t>
  </si>
  <si>
    <t xml:space="preserve">  Worldwide</t>
  </si>
  <si>
    <t xml:space="preserve">    Europe</t>
  </si>
  <si>
    <t xml:space="preserve">      Rest of Europe</t>
  </si>
  <si>
    <t xml:space="preserve">      Germany</t>
  </si>
  <si>
    <t xml:space="preserve">      Great Britain</t>
  </si>
  <si>
    <t xml:space="preserve">    Asia</t>
  </si>
  <si>
    <t xml:space="preserve">      China</t>
  </si>
  <si>
    <t xml:space="preserve">      Rest of Asia</t>
  </si>
  <si>
    <t xml:space="preserve">    The Americas</t>
  </si>
  <si>
    <t xml:space="preserve">      USA</t>
  </si>
  <si>
    <t xml:space="preserve">      Rest of America</t>
  </si>
  <si>
    <t xml:space="preserve">    Rest of the World/Adjustments</t>
  </si>
  <si>
    <t>자동차 판매 - 전세계 연초대비</t>
  </si>
  <si>
    <t xml:space="preserve">  BMW Group Worldwide</t>
  </si>
  <si>
    <t xml:space="preserve">    Americas</t>
  </si>
  <si>
    <t xml:space="preserve">      United States of America</t>
  </si>
  <si>
    <t xml:space="preserve">    Rest of the World</t>
  </si>
  <si>
    <t>Source: Bloomberg</t>
  </si>
  <si>
    <t>FS - 지역별</t>
    <phoneticPr fontId="2" type="noConversion"/>
  </si>
  <si>
    <t xml:space="preserve">지역별 Financial Info. </t>
    <phoneticPr fontId="2" type="noConversion"/>
  </si>
  <si>
    <t>단위: EUR thousands</t>
    <phoneticPr fontId="2" type="noConversion"/>
  </si>
  <si>
    <t>지역별 매출액(%)</t>
    <phoneticPr fontId="2" type="noConversion"/>
  </si>
  <si>
    <t>지역별</t>
    <phoneticPr fontId="2" type="noConversion"/>
  </si>
  <si>
    <t>지역별 매출액(€)</t>
    <phoneticPr fontId="2" type="noConversion"/>
  </si>
  <si>
    <t>보고서용_지역별 매출액(€)</t>
    <phoneticPr fontId="2" type="noConversion"/>
  </si>
  <si>
    <t>단위: EUR billions</t>
    <phoneticPr fontId="2" type="noConversion"/>
  </si>
  <si>
    <t>Other Markets</t>
    <phoneticPr fontId="2" type="noConversion"/>
  </si>
  <si>
    <t>유럽(독일제외)</t>
    <phoneticPr fontId="2" type="noConversion"/>
  </si>
  <si>
    <t>독일</t>
    <phoneticPr fontId="2" type="noConversion"/>
  </si>
  <si>
    <t>중국</t>
    <phoneticPr fontId="2" type="noConversion"/>
  </si>
  <si>
    <t>미국</t>
    <phoneticPr fontId="2" type="noConversion"/>
  </si>
  <si>
    <t>아메리카(미국제외)</t>
    <phoneticPr fontId="2" type="noConversion"/>
  </si>
  <si>
    <t>2015(%)</t>
    <phoneticPr fontId="2" type="noConversion"/>
  </si>
  <si>
    <t>Automobiles</t>
  </si>
  <si>
    <t xml:space="preserve">  매출</t>
  </si>
  <si>
    <t xml:space="preserve">  영업이익</t>
  </si>
  <si>
    <t xml:space="preserve">  자산</t>
  </si>
  <si>
    <t xml:space="preserve">  감가상각비 및 상각비</t>
  </si>
  <si>
    <t xml:space="preserve">  자본지출</t>
  </si>
  <si>
    <t xml:space="preserve">  유형고정자산</t>
  </si>
  <si>
    <t xml:space="preserve">  부채</t>
  </si>
  <si>
    <t xml:space="preserve">  장기자산</t>
  </si>
  <si>
    <t xml:space="preserve">  당기순이익</t>
  </si>
  <si>
    <t xml:space="preserve">  총이익</t>
  </si>
  <si>
    <t xml:space="preserve">  종업원 수</t>
  </si>
  <si>
    <t xml:space="preserve">  세전수입</t>
  </si>
  <si>
    <t xml:space="preserve">  자동차 생산 - 전세계</t>
  </si>
  <si>
    <t xml:space="preserve">  현금, 현금등가물 및 유가증권</t>
  </si>
  <si>
    <t xml:space="preserve">  법인세</t>
  </si>
  <si>
    <t xml:space="preserve">  사업부문간 매출액</t>
  </si>
  <si>
    <t xml:space="preserve">  매출원가</t>
  </si>
  <si>
    <t xml:space="preserve">  무형자산</t>
  </si>
  <si>
    <t xml:space="preserve">  모터사이클 생산</t>
  </si>
  <si>
    <t xml:space="preserve">  모터사이클 판매</t>
  </si>
  <si>
    <t>Financial Services</t>
  </si>
  <si>
    <t>Motorcycles</t>
  </si>
  <si>
    <t>Other Entities</t>
  </si>
  <si>
    <t>Reconciliations</t>
  </si>
  <si>
    <t>BMW Group</t>
  </si>
  <si>
    <t xml:space="preserve">  자동차 판매 - 전세계</t>
  </si>
  <si>
    <t xml:space="preserve">  자동차 판매 - 전세계 연초대비</t>
  </si>
  <si>
    <t>Mini</t>
  </si>
  <si>
    <t>Rolls-Royce</t>
  </si>
  <si>
    <t>FS - by Business Unit</t>
    <phoneticPr fontId="2" type="noConversion"/>
  </si>
  <si>
    <t xml:space="preserve">사업부별 Financial Info. </t>
    <phoneticPr fontId="2" type="noConversion"/>
  </si>
  <si>
    <t>단위: EUR 천(주당수치 제외)</t>
    <phoneticPr fontId="2" type="noConversion"/>
  </si>
  <si>
    <t>FY 2004</t>
    <phoneticPr fontId="2" type="noConversion"/>
  </si>
  <si>
    <t>FY 2005</t>
    <phoneticPr fontId="2" type="noConversion"/>
  </si>
  <si>
    <t>FY 2006</t>
    <phoneticPr fontId="2" type="noConversion"/>
  </si>
  <si>
    <t>FY 2007</t>
    <phoneticPr fontId="2" type="noConversion"/>
  </si>
  <si>
    <t>FY 2008</t>
    <phoneticPr fontId="2" type="noConversion"/>
  </si>
  <si>
    <t>FY 2009</t>
    <phoneticPr fontId="2" type="noConversion"/>
  </si>
  <si>
    <t xml:space="preserve">사업부별 매출액 </t>
    <phoneticPr fontId="2" type="noConversion"/>
  </si>
  <si>
    <t>Total</t>
    <phoneticPr fontId="2" type="noConversion"/>
  </si>
  <si>
    <t>TOTAL Revenue</t>
    <phoneticPr fontId="2" type="noConversion"/>
  </si>
  <si>
    <t>사업부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</si>
</sst>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%"/>
    <numFmt numFmtId="177" formatCode="#,##0_);[Red]\(#,##0\)"/>
    <numFmt numFmtId="178" formatCode="#,##0.0"/>
    <numFmt numFmtId="179" formatCode="#,##0_ "/>
    <numFmt numFmtId="180" formatCode="0.0"/>
    <numFmt numFmtId="181" formatCode="#,##0&quot;위&quot;"/>
  </numFmts>
  <fonts count="80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10"/>
      <color theme="1"/>
      <name val="맑은 고딕"/>
      <family val="2"/>
      <scheme val="minor"/>
    </font>
    <font>
      <b/>
      <sz val="9"/>
      <color theme="1"/>
      <name val="맑은 고딕"/>
      <family val="2"/>
      <scheme val="minor"/>
    </font>
    <font>
      <b/>
      <sz val="11"/>
      <color rgb="FF0851A3"/>
      <name val="맑은 고딕"/>
      <family val="3"/>
      <charset val="129"/>
      <scheme val="minor"/>
    </font>
    <font>
      <sz val="11"/>
      <color theme="0"/>
      <name val="맑은 고딕"/>
      <family val="2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1"/>
      <color theme="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ajor"/>
    </font>
    <font>
      <b/>
      <sz val="11"/>
      <color theme="3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3"/>
      <name val="맑은 고딕"/>
      <family val="3"/>
      <charset val="129"/>
      <scheme val="minor"/>
    </font>
    <font>
      <sz val="10"/>
      <color theme="3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sz val="10"/>
      <color theme="1"/>
      <name val="바탕"/>
      <family val="1"/>
      <charset val="129"/>
    </font>
    <font>
      <b/>
      <sz val="10"/>
      <color theme="0"/>
      <name val="맑은 고딕"/>
      <family val="3"/>
      <charset val="129"/>
    </font>
    <font>
      <u/>
      <sz val="11"/>
      <color theme="10"/>
      <name val="맑은 고딕"/>
      <family val="2"/>
      <scheme val="minor"/>
    </font>
    <font>
      <b/>
      <sz val="10"/>
      <name val="맑은 고딕"/>
      <family val="3"/>
      <charset val="129"/>
    </font>
    <font>
      <b/>
      <sz val="11"/>
      <color theme="3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  <font>
      <i/>
      <sz val="10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rgb="FF821A1A"/>
      <name val="맑은 고딕"/>
      <family val="3"/>
      <charset val="129"/>
    </font>
    <font>
      <b/>
      <sz val="10"/>
      <color rgb="FFFFFFFF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0"/>
      <color rgb="FF000000"/>
      <name val="맑은 고딕"/>
      <family val="3"/>
      <charset val="129"/>
      <scheme val="major"/>
    </font>
    <font>
      <sz val="10"/>
      <color theme="1"/>
      <name val="맑은 고딕"/>
      <family val="2"/>
      <scheme val="major"/>
    </font>
    <font>
      <b/>
      <sz val="10"/>
      <color theme="1"/>
      <name val="맑은 고딕"/>
      <family val="2"/>
      <scheme val="major"/>
    </font>
    <font>
      <b/>
      <sz val="10"/>
      <color theme="1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sz val="10"/>
      <name val="맑은 고딕"/>
      <family val="3"/>
      <charset val="129"/>
      <scheme val="minor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63"/>
      <name val="Arial"/>
      <family val="2"/>
    </font>
    <font>
      <sz val="10"/>
      <color indexed="8"/>
      <name val="Arial"/>
      <family val="2"/>
    </font>
    <font>
      <i/>
      <sz val="10"/>
      <color indexed="63"/>
      <name val="Arial"/>
      <family val="2"/>
    </font>
    <font>
      <i/>
      <sz val="10"/>
      <color indexed="8"/>
      <name val="Arial"/>
      <family val="2"/>
    </font>
    <font>
      <sz val="9"/>
      <color theme="1"/>
      <name val="맑은 고딕"/>
      <family val="2"/>
      <scheme val="minor"/>
    </font>
    <font>
      <b/>
      <sz val="9"/>
      <color indexed="9"/>
      <name val="Arial"/>
      <family val="2"/>
    </font>
    <font>
      <b/>
      <sz val="9"/>
      <color indexed="8"/>
      <name val="Arial"/>
      <family val="2"/>
    </font>
    <font>
      <sz val="9"/>
      <color indexed="63"/>
      <name val="Arial"/>
      <family val="2"/>
    </font>
    <font>
      <sz val="9"/>
      <color indexed="8"/>
      <name val="Arial"/>
      <family val="2"/>
    </font>
    <font>
      <i/>
      <sz val="9"/>
      <color indexed="63"/>
      <name val="Arial"/>
      <family val="2"/>
    </font>
    <font>
      <i/>
      <sz val="9"/>
      <color indexed="8"/>
      <name val="Arial"/>
      <family val="2"/>
    </font>
    <font>
      <b/>
      <sz val="10"/>
      <color indexed="9"/>
      <name val="맑은 고딕"/>
      <family val="3"/>
      <charset val="129"/>
      <scheme val="major"/>
    </font>
    <font>
      <b/>
      <sz val="10"/>
      <color indexed="8"/>
      <name val="맑은 고딕"/>
      <family val="3"/>
      <charset val="129"/>
      <scheme val="major"/>
    </font>
    <font>
      <sz val="10"/>
      <color indexed="63"/>
      <name val="맑은 고딕"/>
      <family val="3"/>
      <charset val="129"/>
      <scheme val="major"/>
    </font>
    <font>
      <sz val="10"/>
      <color indexed="8"/>
      <name val="맑은 고딕"/>
      <family val="3"/>
      <charset val="129"/>
      <scheme val="major"/>
    </font>
    <font>
      <b/>
      <sz val="10"/>
      <color theme="3"/>
      <name val="맑은 고딕"/>
      <family val="3"/>
      <charset val="129"/>
      <scheme val="major"/>
    </font>
    <font>
      <sz val="10"/>
      <color theme="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i/>
      <sz val="10"/>
      <color indexed="8"/>
      <name val="맑은 고딕"/>
      <family val="3"/>
      <charset val="129"/>
      <scheme val="major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EF6CE"/>
        <bgColor indexed="64"/>
      </patternFill>
    </fill>
    <fill>
      <patternFill patternType="solid">
        <fgColor rgb="FFF6CEE3"/>
        <bgColor indexed="64"/>
      </patternFill>
    </fill>
    <fill>
      <patternFill patternType="solid">
        <fgColor rgb="FFECCEF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A3202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21A1A"/>
        <bgColor indexed="64"/>
      </patternFill>
    </fill>
    <fill>
      <patternFill patternType="solid">
        <fgColor rgb="FFD8CCCC"/>
        <bgColor indexed="64"/>
      </patternFill>
    </fill>
    <fill>
      <patternFill patternType="solid">
        <fgColor rgb="FFEDE7E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</fills>
  <borders count="7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/>
      <bottom style="thin">
        <color rgb="FFCEDBE8"/>
      </bottom>
      <diagonal/>
    </border>
    <border>
      <left style="thin">
        <color rgb="FFCEDBE8"/>
      </left>
      <right style="thin">
        <color rgb="FFCEDBE8"/>
      </right>
      <top style="thin">
        <color rgb="FFCEDBE8"/>
      </top>
      <bottom style="thin">
        <color rgb="FFCEDBE8"/>
      </bottom>
      <diagonal/>
    </border>
    <border>
      <left style="thin">
        <color rgb="FFCEDBE8"/>
      </left>
      <right/>
      <top style="thin">
        <color rgb="FFCEDBE8"/>
      </top>
      <bottom style="thin">
        <color rgb="FFCEDBE8"/>
      </bottom>
      <diagonal/>
    </border>
    <border>
      <left/>
      <right style="thin">
        <color rgb="FFCEDBE8"/>
      </right>
      <top style="thin">
        <color rgb="FFCEDBE8"/>
      </top>
      <bottom style="thin">
        <color rgb="FFCEDBE8"/>
      </bottom>
      <diagonal/>
    </border>
    <border>
      <left style="thin">
        <color rgb="FFCEDBE8"/>
      </left>
      <right style="thin">
        <color rgb="FFCEDBE8"/>
      </right>
      <top style="thin">
        <color rgb="FFCEDBE8"/>
      </top>
      <bottom/>
      <diagonal/>
    </border>
    <border>
      <left style="thin">
        <color rgb="FFCEDBE8"/>
      </left>
      <right style="thin">
        <color rgb="FFCEDBE8"/>
      </right>
      <top/>
      <bottom/>
      <diagonal/>
    </border>
    <border>
      <left style="thin">
        <color rgb="FFCEDBE8"/>
      </left>
      <right style="thin">
        <color rgb="FFCEDBE8"/>
      </right>
      <top/>
      <bottom style="thin">
        <color rgb="FFCEDBE8"/>
      </bottom>
      <diagonal/>
    </border>
    <border>
      <left/>
      <right/>
      <top style="thin">
        <color rgb="FFCEDBE8"/>
      </top>
      <bottom style="thin">
        <color rgb="FFCEDBE8"/>
      </bottom>
      <diagonal/>
    </border>
    <border>
      <left/>
      <right/>
      <top style="thin">
        <color rgb="FFCEDBE8"/>
      </top>
      <bottom/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  <border>
      <left/>
      <right/>
      <top/>
      <bottom style="medium">
        <color theme="3"/>
      </bottom>
      <diagonal/>
    </border>
    <border>
      <left/>
      <right/>
      <top/>
      <bottom style="medium">
        <color rgb="FF821A1A"/>
      </bottom>
      <diagonal/>
    </border>
    <border>
      <left/>
      <right/>
      <top style="medium">
        <color rgb="FF821A1A"/>
      </top>
      <bottom/>
      <diagonal/>
    </border>
    <border>
      <left/>
      <right/>
      <top/>
      <bottom style="thin">
        <color rgb="FF821A1A"/>
      </bottom>
      <diagonal/>
    </border>
    <border>
      <left/>
      <right/>
      <top style="thin">
        <color rgb="FF821A1A"/>
      </top>
      <bottom style="thin">
        <color rgb="FF821A1A"/>
      </bottom>
      <diagonal/>
    </border>
    <border>
      <left/>
      <right/>
      <top style="thin">
        <color rgb="FF821A1A"/>
      </top>
      <bottom/>
      <diagonal/>
    </border>
    <border>
      <left/>
      <right/>
      <top style="thin">
        <color rgb="FF821A1A"/>
      </top>
      <bottom style="medium">
        <color rgb="FF821A1A"/>
      </bottom>
      <diagonal/>
    </border>
    <border>
      <left/>
      <right/>
      <top style="medium">
        <color rgb="FF821A1A"/>
      </top>
      <bottom style="medium">
        <color rgb="FF821A1A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theme="3"/>
      </top>
      <bottom style="medium">
        <color theme="3"/>
      </bottom>
      <diagonal/>
    </border>
    <border>
      <left/>
      <right style="hair">
        <color theme="3"/>
      </right>
      <top/>
      <bottom style="medium">
        <color theme="3"/>
      </bottom>
      <diagonal/>
    </border>
    <border>
      <left/>
      <right style="hair">
        <color theme="3"/>
      </right>
      <top/>
      <bottom/>
      <diagonal/>
    </border>
    <border>
      <left style="hair">
        <color theme="3"/>
      </left>
      <right/>
      <top/>
      <bottom/>
      <diagonal/>
    </border>
    <border>
      <left style="hair">
        <color theme="3"/>
      </left>
      <right/>
      <top/>
      <bottom style="medium">
        <color theme="3"/>
      </bottom>
      <diagonal/>
    </border>
    <border>
      <left/>
      <right/>
      <top/>
      <bottom style="hair">
        <color theme="3"/>
      </bottom>
      <diagonal/>
    </border>
    <border>
      <left/>
      <right/>
      <top style="hair">
        <color theme="3"/>
      </top>
      <bottom style="hair">
        <color theme="3"/>
      </bottom>
      <diagonal/>
    </border>
    <border>
      <left/>
      <right/>
      <top style="medium">
        <color theme="4" tint="-0.249977111117893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/>
      <top style="medium">
        <color rgb="FFFFFFFF"/>
      </top>
      <bottom style="thick">
        <color rgb="FFFFFFFF"/>
      </bottom>
      <diagonal/>
    </border>
    <border>
      <left/>
      <right/>
      <top style="medium">
        <color rgb="FFFFFFFF"/>
      </top>
      <bottom style="thick">
        <color rgb="FFFFFFFF"/>
      </bottom>
      <diagonal/>
    </border>
    <border>
      <left/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FFFFFF"/>
      </top>
      <bottom style="medium">
        <color rgb="FFFFFFFF"/>
      </bottom>
      <diagonal/>
    </border>
    <border>
      <left/>
      <right/>
      <top style="thick">
        <color rgb="FFFFFFFF"/>
      </top>
      <bottom style="medium">
        <color rgb="FFFFFFFF"/>
      </bottom>
      <diagonal/>
    </border>
    <border>
      <left/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hair">
        <color theme="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5">
    <xf numFmtId="0" fontId="0" fillId="0" borderId="0"/>
    <xf numFmtId="0" fontId="39" fillId="0" borderId="0" applyNumberFormat="0" applyFill="0" applyBorder="0" applyAlignment="0" applyProtection="0"/>
    <xf numFmtId="0" fontId="1" fillId="0" borderId="0">
      <alignment vertical="center"/>
    </xf>
    <xf numFmtId="0" fontId="59" fillId="24" borderId="69">
      <alignment horizontal="left"/>
    </xf>
    <xf numFmtId="0" fontId="59" fillId="24" borderId="69">
      <alignment horizontal="right"/>
    </xf>
    <xf numFmtId="0" fontId="59" fillId="24" borderId="70">
      <alignment horizontal="left"/>
    </xf>
    <xf numFmtId="0" fontId="59" fillId="24" borderId="70">
      <alignment horizontal="right"/>
    </xf>
    <xf numFmtId="0" fontId="60" fillId="25" borderId="71"/>
    <xf numFmtId="178" fontId="60" fillId="25" borderId="72">
      <alignment horizontal="right"/>
    </xf>
    <xf numFmtId="178" fontId="60" fillId="26" borderId="72">
      <alignment horizontal="right"/>
    </xf>
    <xf numFmtId="0" fontId="61" fillId="25" borderId="71"/>
    <xf numFmtId="178" fontId="62" fillId="25" borderId="72">
      <alignment horizontal="right"/>
    </xf>
    <xf numFmtId="178" fontId="62" fillId="26" borderId="72">
      <alignment horizontal="right"/>
    </xf>
    <xf numFmtId="0" fontId="63" fillId="25" borderId="71"/>
    <xf numFmtId="178" fontId="64" fillId="25" borderId="72">
      <alignment horizontal="right"/>
    </xf>
    <xf numFmtId="178" fontId="64" fillId="26" borderId="72">
      <alignment horizontal="right"/>
    </xf>
    <xf numFmtId="3" fontId="60" fillId="25" borderId="72">
      <alignment horizontal="right"/>
    </xf>
    <xf numFmtId="3" fontId="60" fillId="26" borderId="72">
      <alignment horizontal="right"/>
    </xf>
    <xf numFmtId="4" fontId="60" fillId="25" borderId="72">
      <alignment horizontal="right"/>
    </xf>
    <xf numFmtId="4" fontId="60" fillId="26" borderId="72">
      <alignment horizontal="right"/>
    </xf>
    <xf numFmtId="3" fontId="62" fillId="25" borderId="72">
      <alignment horizontal="right"/>
    </xf>
    <xf numFmtId="3" fontId="62" fillId="26" borderId="72">
      <alignment horizontal="right"/>
    </xf>
    <xf numFmtId="4" fontId="62" fillId="25" borderId="72">
      <alignment horizontal="right"/>
    </xf>
    <xf numFmtId="4" fontId="62" fillId="26" borderId="72">
      <alignment horizontal="right"/>
    </xf>
    <xf numFmtId="0" fontId="59" fillId="24" borderId="69">
      <alignment horizontal="centerContinuous"/>
    </xf>
    <xf numFmtId="0" fontId="59" fillId="24" borderId="70">
      <alignment horizontal="centerContinuous"/>
    </xf>
    <xf numFmtId="178" fontId="60" fillId="25" borderId="71">
      <alignment horizontal="right"/>
    </xf>
    <xf numFmtId="176" fontId="60" fillId="25" borderId="1">
      <alignment horizontal="right"/>
    </xf>
    <xf numFmtId="178" fontId="62" fillId="25" borderId="71">
      <alignment horizontal="right"/>
    </xf>
    <xf numFmtId="176" fontId="62" fillId="25" borderId="1">
      <alignment horizontal="right"/>
    </xf>
    <xf numFmtId="4" fontId="60" fillId="25" borderId="71">
      <alignment horizontal="right"/>
    </xf>
    <xf numFmtId="10" fontId="60" fillId="25" borderId="1">
      <alignment horizontal="right"/>
    </xf>
    <xf numFmtId="4" fontId="62" fillId="25" borderId="71">
      <alignment horizontal="right"/>
    </xf>
    <xf numFmtId="10" fontId="62" fillId="25" borderId="1">
      <alignment horizontal="right"/>
    </xf>
    <xf numFmtId="0" fontId="64" fillId="4" borderId="5" applyNumberFormat="0" applyAlignment="0" applyProtection="0"/>
  </cellStyleXfs>
  <cellXfs count="757">
    <xf numFmtId="0" fontId="0" fillId="0" borderId="0" xfId="0"/>
    <xf numFmtId="0" fontId="0" fillId="0" borderId="1" xfId="0" applyBorder="1"/>
    <xf numFmtId="0" fontId="3" fillId="0" borderId="0" xfId="0" applyFont="1"/>
    <xf numFmtId="3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Border="1"/>
    <xf numFmtId="0" fontId="3" fillId="0" borderId="1" xfId="0" applyFont="1" applyBorder="1"/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horizontal="center" vertical="center"/>
    </xf>
    <xf numFmtId="0" fontId="4" fillId="2" borderId="0" xfId="0" applyNumberFormat="1" applyFont="1" applyFill="1" applyBorder="1" applyAlignment="1">
      <alignment horizontal="center" vertical="center"/>
    </xf>
    <xf numFmtId="0" fontId="4" fillId="2" borderId="2" xfId="0" applyNumberFormat="1" applyFont="1" applyFill="1" applyBorder="1" applyAlignment="1">
      <alignment horizontal="center" vertical="center"/>
    </xf>
    <xf numFmtId="3" fontId="4" fillId="2" borderId="2" xfId="0" applyNumberFormat="1" applyFont="1" applyFill="1" applyBorder="1" applyAlignment="1">
      <alignment horizontal="center" vertical="center"/>
    </xf>
    <xf numFmtId="3" fontId="4" fillId="0" borderId="3" xfId="0" applyNumberFormat="1" applyFont="1" applyBorder="1" applyAlignment="1">
      <alignment vertical="center"/>
    </xf>
    <xf numFmtId="176" fontId="4" fillId="0" borderId="3" xfId="0" applyNumberFormat="1" applyFont="1" applyBorder="1" applyAlignment="1">
      <alignment vertical="center"/>
    </xf>
    <xf numFmtId="3" fontId="5" fillId="0" borderId="0" xfId="0" applyNumberFormat="1" applyFont="1" applyBorder="1" applyAlignment="1">
      <alignment horizontal="center" vertical="center"/>
    </xf>
    <xf numFmtId="3" fontId="5" fillId="0" borderId="0" xfId="0" applyNumberFormat="1" applyFont="1" applyBorder="1" applyAlignment="1">
      <alignment vertical="center"/>
    </xf>
    <xf numFmtId="176" fontId="5" fillId="0" borderId="0" xfId="0" applyNumberFormat="1" applyFont="1" applyBorder="1" applyAlignment="1">
      <alignment vertical="center"/>
    </xf>
    <xf numFmtId="3" fontId="5" fillId="0" borderId="3" xfId="0" applyNumberFormat="1" applyFont="1" applyBorder="1" applyAlignment="1">
      <alignment vertical="center"/>
    </xf>
    <xf numFmtId="176" fontId="5" fillId="0" borderId="3" xfId="0" applyNumberFormat="1" applyFont="1" applyBorder="1" applyAlignment="1">
      <alignment vertical="center"/>
    </xf>
    <xf numFmtId="3" fontId="5" fillId="0" borderId="4" xfId="0" applyNumberFormat="1" applyFont="1" applyBorder="1" applyAlignment="1">
      <alignment vertical="center"/>
    </xf>
    <xf numFmtId="176" fontId="5" fillId="0" borderId="4" xfId="0" applyNumberFormat="1" applyFont="1" applyBorder="1" applyAlignment="1">
      <alignment vertical="center"/>
    </xf>
    <xf numFmtId="2" fontId="6" fillId="0" borderId="6" xfId="0" applyNumberFormat="1" applyFont="1" applyBorder="1"/>
    <xf numFmtId="2" fontId="6" fillId="0" borderId="7" xfId="0" applyNumberFormat="1" applyFont="1" applyBorder="1"/>
    <xf numFmtId="2" fontId="6" fillId="0" borderId="6" xfId="0" pivotButton="1" applyNumberFormat="1" applyFont="1" applyBorder="1"/>
    <xf numFmtId="2" fontId="6" fillId="0" borderId="7" xfId="0" applyNumberFormat="1" applyFont="1" applyFill="1" applyBorder="1"/>
    <xf numFmtId="2" fontId="6" fillId="0" borderId="8" xfId="0" applyNumberFormat="1" applyFont="1" applyBorder="1"/>
    <xf numFmtId="2" fontId="6" fillId="0" borderId="9" xfId="0" applyNumberFormat="1" applyFont="1" applyBorder="1"/>
    <xf numFmtId="2" fontId="6" fillId="0" borderId="9" xfId="0" applyNumberFormat="1" applyFont="1" applyFill="1" applyBorder="1"/>
    <xf numFmtId="2" fontId="6" fillId="0" borderId="10" xfId="0" applyNumberFormat="1" applyFont="1" applyBorder="1"/>
    <xf numFmtId="2" fontId="6" fillId="0" borderId="11" xfId="0" applyNumberFormat="1" applyFont="1" applyBorder="1"/>
    <xf numFmtId="2" fontId="6" fillId="0" borderId="0" xfId="0" applyNumberFormat="1" applyFont="1"/>
    <xf numFmtId="2" fontId="6" fillId="0" borderId="0" xfId="0" applyNumberFormat="1" applyFont="1" applyFill="1"/>
    <xf numFmtId="2" fontId="6" fillId="0" borderId="12" xfId="0" applyNumberFormat="1" applyFont="1" applyBorder="1"/>
    <xf numFmtId="2" fontId="6" fillId="0" borderId="13" xfId="0" applyNumberFormat="1" applyFont="1" applyBorder="1"/>
    <xf numFmtId="2" fontId="6" fillId="0" borderId="14" xfId="0" applyNumberFormat="1" applyFont="1" applyBorder="1"/>
    <xf numFmtId="2" fontId="6" fillId="0" borderId="14" xfId="0" applyNumberFormat="1" applyFont="1" applyFill="1" applyBorder="1"/>
    <xf numFmtId="2" fontId="6" fillId="0" borderId="15" xfId="0" applyNumberFormat="1" applyFont="1" applyBorder="1"/>
    <xf numFmtId="2" fontId="6" fillId="0" borderId="16" xfId="0" pivotButton="1" applyNumberFormat="1" applyFont="1" applyBorder="1"/>
    <xf numFmtId="2" fontId="6" fillId="0" borderId="16" xfId="0" applyNumberFormat="1" applyFont="1" applyBorder="1"/>
    <xf numFmtId="2" fontId="7" fillId="0" borderId="9" xfId="0" applyNumberFormat="1" applyFont="1" applyFill="1" applyBorder="1"/>
    <xf numFmtId="2" fontId="7" fillId="3" borderId="9" xfId="0" applyNumberFormat="1" applyFont="1" applyFill="1" applyBorder="1"/>
    <xf numFmtId="2" fontId="7" fillId="3" borderId="10" xfId="0" applyNumberFormat="1" applyFont="1" applyFill="1" applyBorder="1"/>
    <xf numFmtId="2" fontId="6" fillId="0" borderId="0" xfId="0" quotePrefix="1" applyNumberFormat="1" applyFont="1" applyFill="1" applyBorder="1"/>
    <xf numFmtId="176" fontId="0" fillId="0" borderId="0" xfId="0" applyNumberFormat="1"/>
    <xf numFmtId="0" fontId="0" fillId="0" borderId="0" xfId="0" applyAlignment="1">
      <alignment horizontal="left" indent="1"/>
    </xf>
    <xf numFmtId="3" fontId="5" fillId="0" borderId="0" xfId="0" applyNumberFormat="1" applyFont="1" applyAlignment="1">
      <alignment vertical="center"/>
    </xf>
    <xf numFmtId="176" fontId="5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5" fillId="0" borderId="0" xfId="0" applyFont="1" applyFill="1" applyAlignment="1">
      <alignment vertical="center"/>
    </xf>
    <xf numFmtId="3" fontId="5" fillId="0" borderId="0" xfId="0" applyNumberFormat="1" applyFont="1" applyFill="1" applyAlignment="1">
      <alignment vertical="center"/>
    </xf>
    <xf numFmtId="10" fontId="5" fillId="0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18" xfId="0" applyBorder="1" applyAlignment="1">
      <alignment horizontal="center" vertical="center" wrapText="1"/>
    </xf>
    <xf numFmtId="3" fontId="0" fillId="0" borderId="18" xfId="0" applyNumberFormat="1" applyBorder="1" applyAlignment="1">
      <alignment vertical="center" wrapText="1"/>
    </xf>
    <xf numFmtId="3" fontId="0" fillId="4" borderId="18" xfId="0" applyNumberFormat="1" applyFill="1" applyBorder="1" applyAlignment="1">
      <alignment vertical="center" wrapText="1"/>
    </xf>
    <xf numFmtId="0" fontId="0" fillId="0" borderId="18" xfId="0" applyBorder="1" applyAlignment="1">
      <alignment vertical="center" wrapText="1"/>
    </xf>
    <xf numFmtId="3" fontId="0" fillId="5" borderId="18" xfId="0" applyNumberFormat="1" applyFill="1" applyBorder="1" applyAlignment="1">
      <alignment horizontal="right" vertical="center" wrapText="1"/>
    </xf>
    <xf numFmtId="3" fontId="0" fillId="5" borderId="18" xfId="0" applyNumberFormat="1" applyFill="1" applyBorder="1" applyAlignment="1">
      <alignment vertical="center" wrapText="1"/>
    </xf>
    <xf numFmtId="0" fontId="0" fillId="4" borderId="18" xfId="0" applyFill="1" applyBorder="1" applyAlignment="1">
      <alignment vertical="center" wrapText="1"/>
    </xf>
    <xf numFmtId="0" fontId="0" fillId="5" borderId="18" xfId="0" applyFill="1" applyBorder="1" applyAlignment="1">
      <alignment horizontal="right" vertical="center" wrapText="1"/>
    </xf>
    <xf numFmtId="0" fontId="0" fillId="5" borderId="18" xfId="0" applyFill="1" applyBorder="1" applyAlignment="1">
      <alignment vertical="center" wrapText="1"/>
    </xf>
    <xf numFmtId="3" fontId="0" fillId="6" borderId="18" xfId="0" applyNumberFormat="1" applyFill="1" applyBorder="1" applyAlignment="1">
      <alignment vertical="center" wrapText="1"/>
    </xf>
    <xf numFmtId="3" fontId="0" fillId="7" borderId="18" xfId="0" applyNumberFormat="1" applyFill="1" applyBorder="1" applyAlignment="1">
      <alignment vertical="center" wrapText="1"/>
    </xf>
    <xf numFmtId="3" fontId="0" fillId="0" borderId="18" xfId="0" applyNumberForma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 wrapText="1"/>
    </xf>
    <xf numFmtId="0" fontId="9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18" xfId="0" applyFont="1" applyBorder="1" applyAlignment="1">
      <alignment horizontal="center" vertical="center" wrapText="1"/>
    </xf>
    <xf numFmtId="177" fontId="11" fillId="8" borderId="0" xfId="0" applyNumberFormat="1" applyFont="1" applyFill="1"/>
    <xf numFmtId="177" fontId="0" fillId="8" borderId="0" xfId="0" applyNumberFormat="1" applyFill="1"/>
    <xf numFmtId="177" fontId="0" fillId="0" borderId="0" xfId="0" applyNumberFormat="1"/>
    <xf numFmtId="177" fontId="3" fillId="0" borderId="0" xfId="0" applyNumberFormat="1" applyFont="1"/>
    <xf numFmtId="0" fontId="0" fillId="0" borderId="18" xfId="0" applyNumberFormat="1" applyBorder="1" applyAlignment="1">
      <alignment horizontal="center" vertical="center" wrapText="1"/>
    </xf>
    <xf numFmtId="0" fontId="0" fillId="2" borderId="18" xfId="0" applyNumberFormat="1" applyFill="1" applyBorder="1" applyAlignment="1">
      <alignment horizontal="center" vertical="center" wrapText="1"/>
    </xf>
    <xf numFmtId="177" fontId="0" fillId="0" borderId="17" xfId="0" applyNumberFormat="1" applyBorder="1" applyAlignment="1">
      <alignment vertical="center" wrapText="1"/>
    </xf>
    <xf numFmtId="0" fontId="0" fillId="0" borderId="17" xfId="0" applyNumberFormat="1" applyBorder="1" applyAlignment="1">
      <alignment vertical="center"/>
    </xf>
    <xf numFmtId="177" fontId="0" fillId="9" borderId="0" xfId="0" applyNumberFormat="1" applyFill="1"/>
    <xf numFmtId="177" fontId="0" fillId="10" borderId="0" xfId="0" applyNumberFormat="1" applyFill="1"/>
    <xf numFmtId="177" fontId="3" fillId="10" borderId="0" xfId="0" applyNumberFormat="1" applyFont="1" applyFill="1"/>
    <xf numFmtId="177" fontId="0" fillId="0" borderId="0" xfId="0" applyNumberFormat="1" applyFill="1"/>
    <xf numFmtId="0" fontId="0" fillId="10" borderId="0" xfId="0" applyFill="1" applyAlignment="1">
      <alignment vertical="center"/>
    </xf>
    <xf numFmtId="0" fontId="3" fillId="1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0" fillId="0" borderId="17" xfId="0" applyBorder="1" applyAlignment="1">
      <alignment horizontal="right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20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4" borderId="24" xfId="0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6" borderId="24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24" xfId="0" applyFill="1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 wrapText="1"/>
    </xf>
    <xf numFmtId="0" fontId="0" fillId="0" borderId="21" xfId="0" applyBorder="1" applyAlignment="1">
      <alignment vertical="center" wrapText="1"/>
    </xf>
    <xf numFmtId="0" fontId="0" fillId="0" borderId="18" xfId="0" applyBorder="1" applyAlignment="1">
      <alignment horizontal="left" vertical="center" wrapText="1"/>
    </xf>
    <xf numFmtId="0" fontId="12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0" fillId="0" borderId="0" xfId="0" pivotButton="1"/>
    <xf numFmtId="0" fontId="13" fillId="11" borderId="0" xfId="0" applyFont="1" applyFill="1" applyBorder="1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0" applyNumberFormat="1" applyFont="1"/>
    <xf numFmtId="3" fontId="14" fillId="0" borderId="26" xfId="0" applyNumberFormat="1" applyFont="1" applyBorder="1" applyAlignment="1">
      <alignment horizontal="left"/>
    </xf>
    <xf numFmtId="3" fontId="14" fillId="0" borderId="26" xfId="0" applyNumberFormat="1" applyFont="1" applyBorder="1"/>
    <xf numFmtId="0" fontId="13" fillId="11" borderId="0" xfId="0" applyNumberFormat="1" applyFont="1" applyFill="1"/>
    <xf numFmtId="0" fontId="13" fillId="11" borderId="0" xfId="0" applyNumberFormat="1" applyFont="1" applyFill="1" applyBorder="1"/>
    <xf numFmtId="3" fontId="0" fillId="0" borderId="0" xfId="0" applyNumberFormat="1" applyFont="1" applyBorder="1"/>
    <xf numFmtId="0" fontId="13" fillId="0" borderId="0" xfId="0" applyNumberFormat="1" applyFont="1" applyFill="1" applyBorder="1"/>
    <xf numFmtId="3" fontId="0" fillId="0" borderId="0" xfId="0" applyNumberFormat="1" applyFont="1" applyFill="1" applyBorder="1"/>
    <xf numFmtId="3" fontId="14" fillId="0" borderId="0" xfId="0" applyNumberFormat="1" applyFont="1" applyFill="1" applyBorder="1"/>
    <xf numFmtId="177" fontId="10" fillId="8" borderId="0" xfId="0" applyNumberFormat="1" applyFont="1" applyFill="1"/>
    <xf numFmtId="177" fontId="13" fillId="0" borderId="0" xfId="0" applyNumberFormat="1" applyFont="1"/>
    <xf numFmtId="177" fontId="10" fillId="0" borderId="0" xfId="0" applyNumberFormat="1" applyFont="1"/>
    <xf numFmtId="177" fontId="13" fillId="9" borderId="0" xfId="0" applyNumberFormat="1" applyFont="1" applyFill="1"/>
    <xf numFmtId="3" fontId="0" fillId="2" borderId="0" xfId="0" applyNumberFormat="1" applyFont="1" applyFill="1"/>
    <xf numFmtId="178" fontId="0" fillId="2" borderId="0" xfId="0" applyNumberFormat="1" applyFont="1" applyFill="1" applyBorder="1"/>
    <xf numFmtId="178" fontId="0" fillId="2" borderId="0" xfId="0" applyNumberFormat="1" applyFont="1" applyFill="1"/>
    <xf numFmtId="3" fontId="0" fillId="0" borderId="0" xfId="0" applyNumberFormat="1" applyFont="1" applyFill="1" applyAlignment="1">
      <alignment horizontal="left"/>
    </xf>
    <xf numFmtId="3" fontId="0" fillId="0" borderId="0" xfId="0" applyNumberFormat="1" applyFont="1" applyFill="1" applyBorder="1" applyAlignment="1">
      <alignment horizontal="left"/>
    </xf>
    <xf numFmtId="177" fontId="11" fillId="8" borderId="18" xfId="0" applyNumberFormat="1" applyFont="1" applyFill="1" applyBorder="1" applyAlignment="1">
      <alignment horizontal="center" vertical="center" wrapText="1"/>
    </xf>
    <xf numFmtId="178" fontId="0" fillId="0" borderId="0" xfId="0" applyNumberFormat="1" applyFont="1"/>
    <xf numFmtId="0" fontId="0" fillId="8" borderId="0" xfId="0" applyFill="1" applyAlignment="1">
      <alignment vertical="center"/>
    </xf>
    <xf numFmtId="0" fontId="10" fillId="0" borderId="0" xfId="0" applyFont="1" applyAlignment="1">
      <alignment vertical="center"/>
    </xf>
    <xf numFmtId="0" fontId="11" fillId="8" borderId="0" xfId="0" applyFont="1" applyFill="1" applyAlignment="1">
      <alignment vertical="center"/>
    </xf>
    <xf numFmtId="0" fontId="0" fillId="0" borderId="0" xfId="0" applyAlignment="1">
      <alignment vertical="top" wrapText="1"/>
    </xf>
    <xf numFmtId="3" fontId="0" fillId="4" borderId="19" xfId="0" applyNumberFormat="1" applyFill="1" applyBorder="1" applyAlignment="1">
      <alignment vertical="center" wrapText="1"/>
    </xf>
    <xf numFmtId="0" fontId="0" fillId="4" borderId="19" xfId="0" applyFill="1" applyBorder="1" applyAlignment="1">
      <alignment vertical="center" wrapText="1"/>
    </xf>
    <xf numFmtId="3" fontId="0" fillId="5" borderId="19" xfId="0" applyNumberFormat="1" applyFill="1" applyBorder="1" applyAlignment="1">
      <alignment vertical="center" wrapText="1"/>
    </xf>
    <xf numFmtId="3" fontId="0" fillId="6" borderId="19" xfId="0" applyNumberFormat="1" applyFill="1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3" fontId="0" fillId="7" borderId="19" xfId="0" applyNumberFormat="1" applyFill="1" applyBorder="1" applyAlignment="1">
      <alignment vertical="center" wrapText="1"/>
    </xf>
    <xf numFmtId="3" fontId="0" fillId="0" borderId="19" xfId="0" applyNumberFormat="1" applyBorder="1" applyAlignment="1">
      <alignment vertical="center" wrapText="1"/>
    </xf>
    <xf numFmtId="0" fontId="0" fillId="0" borderId="25" xfId="0" applyBorder="1" applyAlignment="1">
      <alignment vertical="top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top" wrapText="1"/>
    </xf>
    <xf numFmtId="0" fontId="14" fillId="0" borderId="26" xfId="0" applyFont="1" applyBorder="1" applyAlignment="1">
      <alignment horizontal="left"/>
    </xf>
    <xf numFmtId="0" fontId="14" fillId="12" borderId="0" xfId="0" applyFont="1" applyFill="1" applyAlignment="1">
      <alignment horizontal="left"/>
    </xf>
    <xf numFmtId="3" fontId="14" fillId="12" borderId="0" xfId="0" applyNumberFormat="1" applyFont="1" applyFill="1"/>
    <xf numFmtId="0" fontId="0" fillId="0" borderId="0" xfId="0" applyFont="1" applyAlignment="1">
      <alignment horizontal="left" indent="1"/>
    </xf>
    <xf numFmtId="0" fontId="0" fillId="3" borderId="0" xfId="0" applyFont="1" applyFill="1" applyAlignment="1">
      <alignment horizontal="left" indent="1"/>
    </xf>
    <xf numFmtId="177" fontId="0" fillId="0" borderId="0" xfId="0" applyNumberFormat="1" applyAlignment="1">
      <alignment horizontal="center"/>
    </xf>
    <xf numFmtId="0" fontId="13" fillId="11" borderId="0" xfId="0" applyFont="1" applyFill="1" applyBorder="1" applyAlignment="1">
      <alignment horizontal="center"/>
    </xf>
    <xf numFmtId="177" fontId="0" fillId="0" borderId="27" xfId="0" applyNumberFormat="1" applyBorder="1" applyAlignment="1">
      <alignment horizontal="center"/>
    </xf>
    <xf numFmtId="0" fontId="11" fillId="8" borderId="0" xfId="0" applyFont="1" applyFill="1" applyAlignment="1">
      <alignment vertical="center" wrapText="1"/>
    </xf>
    <xf numFmtId="3" fontId="12" fillId="0" borderId="18" xfId="0" applyNumberFormat="1" applyFont="1" applyBorder="1" applyAlignment="1">
      <alignment horizontal="right" vertical="center" wrapText="1"/>
    </xf>
    <xf numFmtId="0" fontId="0" fillId="0" borderId="0" xfId="0" applyAlignment="1">
      <alignment horizontal="right" vertical="center"/>
    </xf>
    <xf numFmtId="3" fontId="0" fillId="2" borderId="18" xfId="0" applyNumberFormat="1" applyFill="1" applyBorder="1" applyAlignment="1">
      <alignment horizontal="center" vertical="center" wrapText="1"/>
    </xf>
    <xf numFmtId="3" fontId="0" fillId="0" borderId="18" xfId="0" applyNumberFormat="1" applyBorder="1" applyAlignment="1">
      <alignment horizontal="right" vertical="center" wrapText="1"/>
    </xf>
    <xf numFmtId="3" fontId="0" fillId="2" borderId="18" xfId="0" applyNumberFormat="1" applyFill="1" applyBorder="1" applyAlignment="1">
      <alignment horizontal="right" vertical="center" wrapText="1"/>
    </xf>
    <xf numFmtId="0" fontId="16" fillId="13" borderId="28" xfId="0" applyFont="1" applyFill="1" applyBorder="1" applyAlignment="1">
      <alignment horizontal="center" vertical="center" wrapText="1" readingOrder="1"/>
    </xf>
    <xf numFmtId="0" fontId="16" fillId="13" borderId="28" xfId="0" applyFont="1" applyFill="1" applyBorder="1" applyAlignment="1">
      <alignment horizontal="right" vertical="center" wrapText="1" readingOrder="1"/>
    </xf>
    <xf numFmtId="0" fontId="17" fillId="0" borderId="29" xfId="0" applyFont="1" applyBorder="1" applyAlignment="1">
      <alignment horizontal="center" vertical="center" wrapText="1" readingOrder="1"/>
    </xf>
    <xf numFmtId="0" fontId="18" fillId="0" borderId="29" xfId="0" applyFont="1" applyBorder="1" applyAlignment="1">
      <alignment horizontal="left" vertical="center" wrapText="1" readingOrder="1"/>
    </xf>
    <xf numFmtId="0" fontId="18" fillId="0" borderId="29" xfId="0" applyFont="1" applyBorder="1" applyAlignment="1">
      <alignment horizontal="right" vertical="center" wrapText="1" readingOrder="1"/>
    </xf>
    <xf numFmtId="0" fontId="18" fillId="0" borderId="0" xfId="0" applyFont="1" applyAlignment="1">
      <alignment horizontal="left" vertical="center" wrapText="1" readingOrder="1"/>
    </xf>
    <xf numFmtId="0" fontId="18" fillId="0" borderId="0" xfId="0" applyFont="1" applyAlignment="1">
      <alignment horizontal="right" vertical="center" wrapText="1" readingOrder="1"/>
    </xf>
    <xf numFmtId="0" fontId="18" fillId="0" borderId="30" xfId="0" applyFont="1" applyBorder="1" applyAlignment="1">
      <alignment horizontal="left" vertical="center" wrapText="1" readingOrder="1"/>
    </xf>
    <xf numFmtId="0" fontId="18" fillId="0" borderId="30" xfId="0" applyFont="1" applyBorder="1" applyAlignment="1">
      <alignment horizontal="right" vertical="center" wrapText="1" readingOrder="1"/>
    </xf>
    <xf numFmtId="0" fontId="17" fillId="0" borderId="31" xfId="0" applyFont="1" applyBorder="1" applyAlignment="1">
      <alignment horizontal="center" vertical="center" wrapText="1" readingOrder="1"/>
    </xf>
    <xf numFmtId="0" fontId="17" fillId="0" borderId="31" xfId="0" applyFont="1" applyBorder="1" applyAlignment="1">
      <alignment horizontal="right" vertical="center" wrapText="1" readingOrder="1"/>
    </xf>
    <xf numFmtId="0" fontId="17" fillId="0" borderId="32" xfId="0" applyFont="1" applyBorder="1" applyAlignment="1">
      <alignment horizontal="center" vertical="center" wrapText="1" readingOrder="1"/>
    </xf>
    <xf numFmtId="0" fontId="18" fillId="0" borderId="32" xfId="0" applyFont="1" applyBorder="1" applyAlignment="1">
      <alignment horizontal="left" vertical="center" wrapText="1" readingOrder="1"/>
    </xf>
    <xf numFmtId="0" fontId="18" fillId="0" borderId="32" xfId="0" applyFont="1" applyBorder="1" applyAlignment="1">
      <alignment horizontal="right" vertical="center" wrapText="1" readingOrder="1"/>
    </xf>
    <xf numFmtId="0" fontId="17" fillId="0" borderId="33" xfId="0" applyFont="1" applyBorder="1" applyAlignment="1">
      <alignment horizontal="center" vertical="center" wrapText="1" readingOrder="1"/>
    </xf>
    <xf numFmtId="0" fontId="17" fillId="0" borderId="33" xfId="0" applyFont="1" applyBorder="1" applyAlignment="1">
      <alignment horizontal="right" vertical="center" wrapText="1" readingOrder="1"/>
    </xf>
    <xf numFmtId="0" fontId="17" fillId="0" borderId="34" xfId="0" applyFont="1" applyBorder="1" applyAlignment="1">
      <alignment horizontal="right" vertical="center" wrapText="1" readingOrder="1"/>
    </xf>
    <xf numFmtId="0" fontId="17" fillId="0" borderId="0" xfId="0" applyFont="1" applyBorder="1" applyAlignment="1">
      <alignment horizontal="center" vertical="center" wrapText="1" readingOrder="1"/>
    </xf>
    <xf numFmtId="0" fontId="17" fillId="0" borderId="30" xfId="0" applyFont="1" applyBorder="1" applyAlignment="1">
      <alignment horizontal="center" vertical="center" wrapText="1" readingOrder="1"/>
    </xf>
    <xf numFmtId="177" fontId="0" fillId="0" borderId="0" xfId="0" applyNumberFormat="1" applyAlignment="1">
      <alignment horizontal="right"/>
    </xf>
    <xf numFmtId="177" fontId="19" fillId="10" borderId="0" xfId="0" applyNumberFormat="1" applyFont="1" applyFill="1"/>
    <xf numFmtId="0" fontId="3" fillId="0" borderId="0" xfId="0" applyFont="1" applyFill="1"/>
    <xf numFmtId="0" fontId="5" fillId="0" borderId="0" xfId="0" applyFont="1" applyBorder="1" applyAlignment="1">
      <alignment vertical="center"/>
    </xf>
    <xf numFmtId="177" fontId="19" fillId="0" borderId="0" xfId="0" applyNumberFormat="1" applyFont="1" applyFill="1"/>
    <xf numFmtId="0" fontId="20" fillId="10" borderId="0" xfId="0" applyFont="1" applyFill="1"/>
    <xf numFmtId="0" fontId="21" fillId="10" borderId="0" xfId="0" applyFont="1" applyFill="1"/>
    <xf numFmtId="0" fontId="12" fillId="0" borderId="0" xfId="0" applyFont="1"/>
    <xf numFmtId="0" fontId="12" fillId="0" borderId="0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3" borderId="0" xfId="0" applyFont="1" applyFill="1" applyAlignment="1">
      <alignment vertical="center"/>
    </xf>
    <xf numFmtId="3" fontId="12" fillId="0" borderId="0" xfId="0" applyNumberFormat="1" applyFont="1" applyAlignment="1">
      <alignment vertical="center"/>
    </xf>
    <xf numFmtId="0" fontId="20" fillId="0" borderId="0" xfId="0" applyFont="1" applyFill="1"/>
    <xf numFmtId="0" fontId="21" fillId="0" borderId="0" xfId="0" applyFont="1" applyFill="1"/>
    <xf numFmtId="0" fontId="12" fillId="0" borderId="0" xfId="0" applyFont="1" applyAlignment="1">
      <alignment horizontal="right" vertical="center"/>
    </xf>
    <xf numFmtId="3" fontId="12" fillId="0" borderId="0" xfId="0" applyNumberFormat="1" applyFont="1"/>
    <xf numFmtId="3" fontId="12" fillId="0" borderId="0" xfId="0" applyNumberFormat="1" applyFont="1" applyFill="1" applyAlignment="1">
      <alignment vertical="center"/>
    </xf>
    <xf numFmtId="3" fontId="12" fillId="3" borderId="0" xfId="0" applyNumberFormat="1" applyFont="1" applyFill="1" applyBorder="1"/>
    <xf numFmtId="3" fontId="12" fillId="0" borderId="0" xfId="0" applyNumberFormat="1" applyFont="1" applyFill="1" applyBorder="1"/>
    <xf numFmtId="0" fontId="12" fillId="0" borderId="0" xfId="0" applyFont="1" applyAlignment="1">
      <alignment horizontal="left" indent="1"/>
    </xf>
    <xf numFmtId="176" fontId="12" fillId="0" borderId="0" xfId="0" applyNumberFormat="1" applyFont="1"/>
    <xf numFmtId="0" fontId="12" fillId="3" borderId="0" xfId="0" applyFont="1" applyFill="1" applyAlignment="1">
      <alignment horizontal="left" indent="1"/>
    </xf>
    <xf numFmtId="176" fontId="12" fillId="3" borderId="0" xfId="0" applyNumberFormat="1" applyFont="1" applyFill="1"/>
    <xf numFmtId="176" fontId="12" fillId="3" borderId="0" xfId="0" applyNumberFormat="1" applyFont="1" applyFill="1" applyAlignment="1">
      <alignment vertical="center"/>
    </xf>
    <xf numFmtId="177" fontId="13" fillId="8" borderId="0" xfId="0" applyNumberFormat="1" applyFont="1" applyFill="1"/>
    <xf numFmtId="177" fontId="22" fillId="8" borderId="0" xfId="0" applyNumberFormat="1" applyFont="1" applyFill="1"/>
    <xf numFmtId="177" fontId="12" fillId="8" borderId="0" xfId="0" applyNumberFormat="1" applyFont="1" applyFill="1"/>
    <xf numFmtId="177" fontId="12" fillId="0" borderId="0" xfId="0" applyNumberFormat="1" applyFont="1" applyFill="1"/>
    <xf numFmtId="177" fontId="11" fillId="9" borderId="0" xfId="0" applyNumberFormat="1" applyFont="1" applyFill="1"/>
    <xf numFmtId="177" fontId="12" fillId="9" borderId="0" xfId="0" applyNumberFormat="1" applyFont="1" applyFill="1"/>
    <xf numFmtId="177" fontId="12" fillId="0" borderId="0" xfId="0" applyNumberFormat="1" applyFont="1"/>
    <xf numFmtId="177" fontId="22" fillId="0" borderId="0" xfId="0" applyNumberFormat="1" applyFont="1"/>
    <xf numFmtId="0" fontId="23" fillId="10" borderId="0" xfId="0" applyFont="1" applyFill="1"/>
    <xf numFmtId="0" fontId="24" fillId="0" borderId="0" xfId="0" applyFont="1"/>
    <xf numFmtId="0" fontId="25" fillId="0" borderId="0" xfId="0" applyFont="1"/>
    <xf numFmtId="0" fontId="26" fillId="8" borderId="27" xfId="0" applyFont="1" applyFill="1" applyBorder="1" applyAlignment="1">
      <alignment horizontal="center"/>
    </xf>
    <xf numFmtId="0" fontId="26" fillId="8" borderId="27" xfId="0" applyFont="1" applyFill="1" applyBorder="1" applyAlignment="1">
      <alignment horizontal="right"/>
    </xf>
    <xf numFmtId="0" fontId="27" fillId="0" borderId="0" xfId="0" applyFont="1" applyAlignment="1">
      <alignment horizontal="center"/>
    </xf>
    <xf numFmtId="3" fontId="25" fillId="0" borderId="0" xfId="0" applyNumberFormat="1" applyFont="1"/>
    <xf numFmtId="0" fontId="27" fillId="0" borderId="0" xfId="0" applyFont="1" applyBorder="1" applyAlignment="1">
      <alignment horizontal="center"/>
    </xf>
    <xf numFmtId="0" fontId="25" fillId="0" borderId="0" xfId="0" applyFont="1" applyBorder="1"/>
    <xf numFmtId="3" fontId="25" fillId="0" borderId="0" xfId="0" applyNumberFormat="1" applyFont="1" applyBorder="1"/>
    <xf numFmtId="0" fontId="27" fillId="0" borderId="35" xfId="0" applyFont="1" applyBorder="1" applyAlignment="1">
      <alignment horizontal="center"/>
    </xf>
    <xf numFmtId="3" fontId="27" fillId="0" borderId="35" xfId="0" applyNumberFormat="1" applyFont="1" applyBorder="1"/>
    <xf numFmtId="0" fontId="25" fillId="0" borderId="0" xfId="0" applyFont="1" applyBorder="1" applyAlignment="1">
      <alignment horizontal="center"/>
    </xf>
    <xf numFmtId="0" fontId="27" fillId="0" borderId="0" xfId="0" applyFont="1" applyBorder="1"/>
    <xf numFmtId="1" fontId="25" fillId="0" borderId="0" xfId="0" applyNumberFormat="1" applyFont="1" applyBorder="1"/>
    <xf numFmtId="1" fontId="27" fillId="0" borderId="35" xfId="0" applyNumberFormat="1" applyFont="1" applyBorder="1"/>
    <xf numFmtId="1" fontId="27" fillId="0" borderId="37" xfId="0" applyNumberFormat="1" applyFont="1" applyBorder="1"/>
    <xf numFmtId="1" fontId="27" fillId="0" borderId="38" xfId="0" applyNumberFormat="1" applyFont="1" applyBorder="1"/>
    <xf numFmtId="0" fontId="27" fillId="0" borderId="0" xfId="0" applyFont="1"/>
    <xf numFmtId="0" fontId="15" fillId="0" borderId="0" xfId="0" applyFont="1" applyFill="1" applyAlignment="1">
      <alignment vertical="center"/>
    </xf>
    <xf numFmtId="0" fontId="12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horizontal="left" vertical="center" indent="1"/>
    </xf>
    <xf numFmtId="0" fontId="12" fillId="0" borderId="0" xfId="0" applyFont="1" applyFill="1" applyBorder="1" applyAlignment="1">
      <alignment horizontal="left" vertical="center" indent="1"/>
    </xf>
    <xf numFmtId="0" fontId="12" fillId="0" borderId="0" xfId="0" applyFont="1" applyFill="1"/>
    <xf numFmtId="0" fontId="12" fillId="0" borderId="0" xfId="0" applyFont="1" applyBorder="1"/>
    <xf numFmtId="0" fontId="12" fillId="3" borderId="0" xfId="0" applyFont="1" applyFill="1" applyBorder="1"/>
    <xf numFmtId="0" fontId="26" fillId="8" borderId="0" xfId="0" applyFont="1" applyFill="1" applyBorder="1" applyAlignment="1">
      <alignment horizontal="center"/>
    </xf>
    <xf numFmtId="3" fontId="12" fillId="0" borderId="35" xfId="0" applyNumberFormat="1" applyFont="1" applyBorder="1" applyAlignment="1">
      <alignment vertical="center"/>
    </xf>
    <xf numFmtId="0" fontId="12" fillId="0" borderId="35" xfId="0" applyFont="1" applyBorder="1" applyAlignment="1">
      <alignment vertical="center"/>
    </xf>
    <xf numFmtId="0" fontId="12" fillId="0" borderId="27" xfId="0" applyFont="1" applyBorder="1" applyAlignment="1">
      <alignment vertical="center"/>
    </xf>
    <xf numFmtId="3" fontId="12" fillId="0" borderId="27" xfId="0" applyNumberFormat="1" applyFont="1" applyBorder="1" applyAlignment="1">
      <alignment vertical="center"/>
    </xf>
    <xf numFmtId="0" fontId="12" fillId="3" borderId="27" xfId="0" applyFont="1" applyFill="1" applyBorder="1" applyAlignment="1">
      <alignment vertical="center"/>
    </xf>
    <xf numFmtId="3" fontId="12" fillId="0" borderId="27" xfId="0" applyNumberFormat="1" applyFont="1" applyFill="1" applyBorder="1" applyAlignment="1">
      <alignment vertical="center"/>
    </xf>
    <xf numFmtId="0" fontId="12" fillId="3" borderId="27" xfId="0" applyFont="1" applyFill="1" applyBorder="1"/>
    <xf numFmtId="3" fontId="12" fillId="0" borderId="27" xfId="0" applyNumberFormat="1" applyFont="1" applyFill="1" applyBorder="1"/>
    <xf numFmtId="3" fontId="12" fillId="3" borderId="27" xfId="0" applyNumberFormat="1" applyFont="1" applyFill="1" applyBorder="1"/>
    <xf numFmtId="0" fontId="12" fillId="3" borderId="0" xfId="0" applyFont="1" applyFill="1" applyAlignment="1">
      <alignment horizontal="left" vertical="center" indent="1"/>
    </xf>
    <xf numFmtId="3" fontId="12" fillId="0" borderId="0" xfId="0" applyNumberFormat="1" applyFont="1" applyBorder="1" applyAlignment="1">
      <alignment vertical="center"/>
    </xf>
    <xf numFmtId="3" fontId="19" fillId="0" borderId="0" xfId="0" applyNumberFormat="1" applyFont="1" applyFill="1" applyBorder="1" applyAlignment="1">
      <alignment horizontal="left" vertical="center" indent="1"/>
    </xf>
    <xf numFmtId="3" fontId="19" fillId="0" borderId="0" xfId="0" applyNumberFormat="1" applyFont="1" applyFill="1" applyBorder="1" applyAlignment="1">
      <alignment vertical="center"/>
    </xf>
    <xf numFmtId="10" fontId="19" fillId="0" borderId="0" xfId="0" applyNumberFormat="1" applyFont="1" applyFill="1" applyBorder="1" applyAlignment="1">
      <alignment vertical="center"/>
    </xf>
    <xf numFmtId="3" fontId="12" fillId="0" borderId="0" xfId="0" applyNumberFormat="1" applyFont="1" applyBorder="1" applyAlignment="1">
      <alignment horizontal="left" vertical="center" indent="1"/>
    </xf>
    <xf numFmtId="176" fontId="12" fillId="0" borderId="0" xfId="0" applyNumberFormat="1" applyFont="1" applyBorder="1" applyAlignment="1">
      <alignment vertical="center"/>
    </xf>
    <xf numFmtId="3" fontId="12" fillId="0" borderId="37" xfId="0" applyNumberFormat="1" applyFont="1" applyBorder="1" applyAlignment="1">
      <alignment vertical="center"/>
    </xf>
    <xf numFmtId="3" fontId="12" fillId="0" borderId="35" xfId="0" applyNumberFormat="1" applyFont="1" applyBorder="1" applyAlignment="1">
      <alignment horizontal="left" vertical="center" indent="1"/>
    </xf>
    <xf numFmtId="176" fontId="12" fillId="0" borderId="35" xfId="0" applyNumberFormat="1" applyFont="1" applyBorder="1" applyAlignment="1">
      <alignment vertical="center"/>
    </xf>
    <xf numFmtId="3" fontId="19" fillId="0" borderId="37" xfId="0" applyNumberFormat="1" applyFont="1" applyFill="1" applyBorder="1" applyAlignment="1">
      <alignment vertical="center"/>
    </xf>
    <xf numFmtId="3" fontId="19" fillId="0" borderId="27" xfId="0" applyNumberFormat="1" applyFont="1" applyFill="1" applyBorder="1" applyAlignment="1">
      <alignment horizontal="left" vertical="center"/>
    </xf>
    <xf numFmtId="3" fontId="19" fillId="0" borderId="27" xfId="0" applyNumberFormat="1" applyFont="1" applyFill="1" applyBorder="1" applyAlignment="1">
      <alignment vertical="center"/>
    </xf>
    <xf numFmtId="176" fontId="19" fillId="0" borderId="27" xfId="0" applyNumberFormat="1" applyFont="1" applyFill="1" applyBorder="1" applyAlignment="1">
      <alignment vertical="center"/>
    </xf>
    <xf numFmtId="10" fontId="19" fillId="0" borderId="27" xfId="0" applyNumberFormat="1" applyFont="1" applyFill="1" applyBorder="1" applyAlignment="1">
      <alignment vertical="center"/>
    </xf>
    <xf numFmtId="3" fontId="28" fillId="8" borderId="0" xfId="0" applyNumberFormat="1" applyFont="1" applyFill="1" applyAlignment="1">
      <alignment vertical="center"/>
    </xf>
    <xf numFmtId="3" fontId="29" fillId="8" borderId="0" xfId="0" applyNumberFormat="1" applyFont="1" applyFill="1" applyAlignment="1">
      <alignment vertical="center"/>
    </xf>
    <xf numFmtId="3" fontId="29" fillId="0" borderId="0" xfId="0" applyNumberFormat="1" applyFont="1" applyFill="1" applyAlignment="1">
      <alignment vertical="center"/>
    </xf>
    <xf numFmtId="3" fontId="30" fillId="0" borderId="0" xfId="0" applyNumberFormat="1" applyFont="1" applyAlignment="1">
      <alignment vertical="center"/>
    </xf>
    <xf numFmtId="3" fontId="31" fillId="10" borderId="0" xfId="0" applyNumberFormat="1" applyFont="1" applyFill="1" applyAlignment="1">
      <alignment vertical="center"/>
    </xf>
    <xf numFmtId="3" fontId="29" fillId="10" borderId="0" xfId="0" applyNumberFormat="1" applyFont="1" applyFill="1" applyAlignment="1">
      <alignment vertical="center"/>
    </xf>
    <xf numFmtId="3" fontId="29" fillId="0" borderId="0" xfId="0" applyNumberFormat="1" applyFont="1" applyAlignment="1">
      <alignment vertical="center"/>
    </xf>
    <xf numFmtId="3" fontId="28" fillId="0" borderId="0" xfId="0" applyNumberFormat="1" applyFont="1" applyAlignment="1">
      <alignment vertical="center"/>
    </xf>
    <xf numFmtId="3" fontId="32" fillId="0" borderId="27" xfId="0" applyNumberFormat="1" applyFont="1" applyBorder="1" applyAlignment="1">
      <alignment horizontal="center" vertical="center"/>
    </xf>
    <xf numFmtId="3" fontId="29" fillId="0" borderId="0" xfId="0" applyNumberFormat="1" applyFont="1" applyAlignment="1">
      <alignment horizontal="center" vertical="center"/>
    </xf>
    <xf numFmtId="0" fontId="29" fillId="0" borderId="40" xfId="0" applyNumberFormat="1" applyFont="1" applyBorder="1" applyAlignment="1">
      <alignment horizontal="center" vertical="center"/>
    </xf>
    <xf numFmtId="3" fontId="29" fillId="0" borderId="41" xfId="0" applyNumberFormat="1" applyFont="1" applyBorder="1" applyAlignment="1">
      <alignment vertical="center"/>
    </xf>
    <xf numFmtId="3" fontId="29" fillId="0" borderId="0" xfId="0" applyNumberFormat="1" applyFont="1" applyBorder="1" applyAlignment="1">
      <alignment vertical="center"/>
    </xf>
    <xf numFmtId="3" fontId="29" fillId="0" borderId="40" xfId="0" applyNumberFormat="1" applyFont="1" applyBorder="1" applyAlignment="1">
      <alignment vertical="center"/>
    </xf>
    <xf numFmtId="178" fontId="29" fillId="0" borderId="0" xfId="0" applyNumberFormat="1" applyFont="1" applyAlignment="1">
      <alignment vertical="center"/>
    </xf>
    <xf numFmtId="0" fontId="29" fillId="15" borderId="40" xfId="0" applyNumberFormat="1" applyFont="1" applyFill="1" applyBorder="1" applyAlignment="1">
      <alignment horizontal="center" vertical="center"/>
    </xf>
    <xf numFmtId="3" fontId="29" fillId="15" borderId="0" xfId="0" applyNumberFormat="1" applyFont="1" applyFill="1" applyAlignment="1">
      <alignment vertical="center"/>
    </xf>
    <xf numFmtId="178" fontId="29" fillId="15" borderId="0" xfId="0" applyNumberFormat="1" applyFont="1" applyFill="1" applyAlignment="1">
      <alignment vertical="center"/>
    </xf>
    <xf numFmtId="0" fontId="29" fillId="15" borderId="39" xfId="0" applyNumberFormat="1" applyFont="1" applyFill="1" applyBorder="1" applyAlignment="1">
      <alignment horizontal="center" vertical="center"/>
    </xf>
    <xf numFmtId="3" fontId="29" fillId="0" borderId="42" xfId="0" applyNumberFormat="1" applyFont="1" applyBorder="1" applyAlignment="1">
      <alignment vertical="center"/>
    </xf>
    <xf numFmtId="3" fontId="29" fillId="0" borderId="27" xfId="0" applyNumberFormat="1" applyFont="1" applyBorder="1" applyAlignment="1">
      <alignment vertical="center"/>
    </xf>
    <xf numFmtId="3" fontId="29" fillId="0" borderId="39" xfId="0" applyNumberFormat="1" applyFont="1" applyBorder="1" applyAlignment="1">
      <alignment vertical="center"/>
    </xf>
    <xf numFmtId="3" fontId="29" fillId="15" borderId="27" xfId="0" applyNumberFormat="1" applyFont="1" applyFill="1" applyBorder="1" applyAlignment="1">
      <alignment vertical="center"/>
    </xf>
    <xf numFmtId="178" fontId="29" fillId="15" borderId="27" xfId="0" applyNumberFormat="1" applyFont="1" applyFill="1" applyBorder="1" applyAlignment="1">
      <alignment vertical="center"/>
    </xf>
    <xf numFmtId="0" fontId="29" fillId="0" borderId="0" xfId="0" applyNumberFormat="1" applyFont="1" applyAlignment="1">
      <alignment vertical="center"/>
    </xf>
    <xf numFmtId="3" fontId="33" fillId="0" borderId="0" xfId="0" applyNumberFormat="1" applyFont="1" applyAlignment="1">
      <alignment vertical="center"/>
    </xf>
    <xf numFmtId="0" fontId="32" fillId="0" borderId="27" xfId="0" applyNumberFormat="1" applyFont="1" applyBorder="1" applyAlignment="1">
      <alignment horizontal="center" vertical="center"/>
    </xf>
    <xf numFmtId="3" fontId="31" fillId="0" borderId="0" xfId="0" applyNumberFormat="1" applyFont="1" applyAlignment="1">
      <alignment vertical="center"/>
    </xf>
    <xf numFmtId="3" fontId="29" fillId="0" borderId="0" xfId="0" applyNumberFormat="1" applyFont="1" applyAlignment="1">
      <alignment horizontal="left" vertical="center" indent="1"/>
    </xf>
    <xf numFmtId="3" fontId="29" fillId="0" borderId="43" xfId="0" applyNumberFormat="1" applyFont="1" applyBorder="1" applyAlignment="1">
      <alignment horizontal="left" vertical="center" indent="1"/>
    </xf>
    <xf numFmtId="3" fontId="29" fillId="0" borderId="43" xfId="0" applyNumberFormat="1" applyFont="1" applyBorder="1" applyAlignment="1">
      <alignment vertical="center"/>
    </xf>
    <xf numFmtId="3" fontId="31" fillId="0" borderId="44" xfId="0" applyNumberFormat="1" applyFont="1" applyBorder="1" applyAlignment="1">
      <alignment horizontal="left" vertical="center"/>
    </xf>
    <xf numFmtId="3" fontId="31" fillId="0" borderId="44" xfId="0" applyNumberFormat="1" applyFont="1" applyBorder="1" applyAlignment="1">
      <alignment vertical="center"/>
    </xf>
    <xf numFmtId="3" fontId="29" fillId="0" borderId="0" xfId="0" applyNumberFormat="1" applyFont="1" applyBorder="1" applyAlignment="1">
      <alignment horizontal="left" vertical="center" indent="1"/>
    </xf>
    <xf numFmtId="3" fontId="31" fillId="0" borderId="38" xfId="0" applyNumberFormat="1" applyFont="1" applyBorder="1" applyAlignment="1">
      <alignment vertical="center"/>
    </xf>
    <xf numFmtId="3" fontId="34" fillId="10" borderId="0" xfId="0" applyNumberFormat="1" applyFont="1" applyFill="1" applyAlignment="1">
      <alignment vertical="center"/>
    </xf>
    <xf numFmtId="3" fontId="35" fillId="10" borderId="0" xfId="0" applyNumberFormat="1" applyFont="1" applyFill="1" applyAlignment="1">
      <alignment vertical="center"/>
    </xf>
    <xf numFmtId="9" fontId="31" fillId="0" borderId="0" xfId="0" applyNumberFormat="1" applyFont="1" applyAlignment="1">
      <alignment vertical="center"/>
    </xf>
    <xf numFmtId="9" fontId="29" fillId="0" borderId="0" xfId="0" applyNumberFormat="1" applyFont="1" applyAlignment="1">
      <alignment vertical="center"/>
    </xf>
    <xf numFmtId="9" fontId="29" fillId="0" borderId="43" xfId="0" applyNumberFormat="1" applyFont="1" applyBorder="1" applyAlignment="1">
      <alignment vertical="center"/>
    </xf>
    <xf numFmtId="9" fontId="31" fillId="0" borderId="44" xfId="0" applyNumberFormat="1" applyFont="1" applyBorder="1" applyAlignment="1">
      <alignment vertical="center"/>
    </xf>
    <xf numFmtId="9" fontId="29" fillId="0" borderId="0" xfId="0" applyNumberFormat="1" applyFont="1" applyBorder="1" applyAlignment="1">
      <alignment vertical="center"/>
    </xf>
    <xf numFmtId="9" fontId="31" fillId="0" borderId="38" xfId="0" applyNumberFormat="1" applyFont="1" applyBorder="1" applyAlignment="1">
      <alignment vertical="center"/>
    </xf>
    <xf numFmtId="176" fontId="29" fillId="0" borderId="0" xfId="0" applyNumberFormat="1" applyFont="1" applyAlignment="1">
      <alignment vertical="center"/>
    </xf>
    <xf numFmtId="179" fontId="29" fillId="0" borderId="0" xfId="0" applyNumberFormat="1" applyFont="1" applyAlignment="1">
      <alignment vertical="center"/>
    </xf>
    <xf numFmtId="3" fontId="32" fillId="0" borderId="35" xfId="0" applyNumberFormat="1" applyFont="1" applyBorder="1" applyAlignment="1">
      <alignment vertical="center"/>
    </xf>
    <xf numFmtId="0" fontId="32" fillId="0" borderId="35" xfId="0" applyNumberFormat="1" applyFont="1" applyBorder="1" applyAlignment="1">
      <alignment vertical="center"/>
    </xf>
    <xf numFmtId="0" fontId="13" fillId="11" borderId="45" xfId="0" applyFont="1" applyFill="1" applyBorder="1"/>
    <xf numFmtId="0" fontId="17" fillId="0" borderId="29" xfId="0" applyFont="1" applyBorder="1" applyAlignment="1">
      <alignment horizontal="left" wrapText="1" readingOrder="1"/>
    </xf>
    <xf numFmtId="0" fontId="18" fillId="0" borderId="29" xfId="0" applyFont="1" applyBorder="1" applyAlignment="1">
      <alignment horizontal="left" wrapText="1" readingOrder="1"/>
    </xf>
    <xf numFmtId="3" fontId="18" fillId="0" borderId="29" xfId="0" applyNumberFormat="1" applyFont="1" applyBorder="1" applyAlignment="1">
      <alignment horizontal="right" wrapText="1" readingOrder="1"/>
    </xf>
    <xf numFmtId="0" fontId="18" fillId="0" borderId="0" xfId="0" applyFont="1" applyAlignment="1">
      <alignment horizontal="left" wrapText="1" readingOrder="1"/>
    </xf>
    <xf numFmtId="0" fontId="18" fillId="0" borderId="30" xfId="0" applyFont="1" applyBorder="1" applyAlignment="1">
      <alignment horizontal="left" wrapText="1" readingOrder="1"/>
    </xf>
    <xf numFmtId="0" fontId="17" fillId="0" borderId="30" xfId="0" applyFont="1" applyBorder="1" applyAlignment="1">
      <alignment horizontal="left" wrapText="1" readingOrder="1"/>
    </xf>
    <xf numFmtId="0" fontId="17" fillId="0" borderId="31" xfId="0" applyFont="1" applyBorder="1" applyAlignment="1">
      <alignment horizontal="left" wrapText="1" readingOrder="1"/>
    </xf>
    <xf numFmtId="3" fontId="17" fillId="0" borderId="31" xfId="0" applyNumberFormat="1" applyFont="1" applyBorder="1" applyAlignment="1">
      <alignment horizontal="right" wrapText="1" readingOrder="1"/>
    </xf>
    <xf numFmtId="0" fontId="17" fillId="0" borderId="32" xfId="0" applyFont="1" applyBorder="1" applyAlignment="1">
      <alignment horizontal="left" wrapText="1" readingOrder="1"/>
    </xf>
    <xf numFmtId="0" fontId="18" fillId="0" borderId="32" xfId="0" applyFont="1" applyBorder="1" applyAlignment="1">
      <alignment horizontal="left" wrapText="1" readingOrder="1"/>
    </xf>
    <xf numFmtId="3" fontId="18" fillId="0" borderId="32" xfId="0" applyNumberFormat="1" applyFont="1" applyBorder="1" applyAlignment="1">
      <alignment horizontal="right" wrapText="1" readingOrder="1"/>
    </xf>
    <xf numFmtId="0" fontId="17" fillId="0" borderId="33" xfId="0" applyFont="1" applyBorder="1" applyAlignment="1">
      <alignment horizontal="left" wrapText="1" readingOrder="1"/>
    </xf>
    <xf numFmtId="3" fontId="17" fillId="0" borderId="33" xfId="0" applyNumberFormat="1" applyFont="1" applyBorder="1" applyAlignment="1">
      <alignment horizontal="right" wrapText="1" readingOrder="1"/>
    </xf>
    <xf numFmtId="3" fontId="18" fillId="0" borderId="0" xfId="0" applyNumberFormat="1" applyFont="1" applyAlignment="1">
      <alignment horizontal="right" wrapText="1" readingOrder="1"/>
    </xf>
    <xf numFmtId="3" fontId="18" fillId="0" borderId="30" xfId="0" applyNumberFormat="1" applyFont="1" applyBorder="1" applyAlignment="1">
      <alignment horizontal="right" wrapText="1" readingOrder="1"/>
    </xf>
    <xf numFmtId="3" fontId="17" fillId="0" borderId="30" xfId="0" applyNumberFormat="1" applyFont="1" applyBorder="1" applyAlignment="1">
      <alignment horizontal="right" wrapText="1" readingOrder="1"/>
    </xf>
    <xf numFmtId="0" fontId="36" fillId="0" borderId="0" xfId="0" applyFont="1" applyAlignment="1">
      <alignment wrapText="1"/>
    </xf>
    <xf numFmtId="0" fontId="17" fillId="0" borderId="0" xfId="0" applyFont="1" applyBorder="1" applyAlignment="1">
      <alignment horizontal="left" wrapText="1" readingOrder="1"/>
    </xf>
    <xf numFmtId="0" fontId="18" fillId="0" borderId="0" xfId="0" applyFont="1" applyBorder="1" applyAlignment="1">
      <alignment horizontal="left" wrapText="1" readingOrder="1"/>
    </xf>
    <xf numFmtId="3" fontId="18" fillId="0" borderId="0" xfId="0" applyNumberFormat="1" applyFont="1" applyBorder="1" applyAlignment="1">
      <alignment horizontal="right" wrapText="1" readingOrder="1"/>
    </xf>
    <xf numFmtId="0" fontId="18" fillId="0" borderId="35" xfId="0" applyFont="1" applyBorder="1" applyAlignment="1">
      <alignment horizontal="left" wrapText="1" readingOrder="1"/>
    </xf>
    <xf numFmtId="3" fontId="18" fillId="0" borderId="35" xfId="0" applyNumberFormat="1" applyFont="1" applyBorder="1" applyAlignment="1">
      <alignment horizontal="right" wrapText="1" readingOrder="1"/>
    </xf>
    <xf numFmtId="3" fontId="30" fillId="8" borderId="0" xfId="0" applyNumberFormat="1" applyFont="1" applyFill="1" applyAlignment="1">
      <alignment vertical="center"/>
    </xf>
    <xf numFmtId="0" fontId="29" fillId="0" borderId="0" xfId="0" applyFont="1"/>
    <xf numFmtId="3" fontId="29" fillId="0" borderId="0" xfId="0" pivotButton="1" applyNumberFormat="1" applyFont="1"/>
    <xf numFmtId="3" fontId="29" fillId="0" borderId="0" xfId="0" applyNumberFormat="1" applyFont="1"/>
    <xf numFmtId="3" fontId="29" fillId="0" borderId="0" xfId="0" applyNumberFormat="1" applyFont="1" applyAlignment="1">
      <alignment horizontal="left"/>
    </xf>
    <xf numFmtId="0" fontId="29" fillId="0" borderId="0" xfId="0" applyNumberFormat="1" applyFont="1"/>
    <xf numFmtId="176" fontId="18" fillId="0" borderId="29" xfId="0" applyNumberFormat="1" applyFont="1" applyBorder="1" applyAlignment="1">
      <alignment horizontal="right" wrapText="1" readingOrder="1"/>
    </xf>
    <xf numFmtId="176" fontId="18" fillId="0" borderId="0" xfId="0" applyNumberFormat="1" applyFont="1" applyAlignment="1">
      <alignment horizontal="right" wrapText="1" readingOrder="1"/>
    </xf>
    <xf numFmtId="176" fontId="18" fillId="0" borderId="30" xfId="0" applyNumberFormat="1" applyFont="1" applyBorder="1" applyAlignment="1">
      <alignment horizontal="right" wrapText="1" readingOrder="1"/>
    </xf>
    <xf numFmtId="176" fontId="17" fillId="0" borderId="31" xfId="0" applyNumberFormat="1" applyFont="1" applyBorder="1" applyAlignment="1">
      <alignment horizontal="right" wrapText="1" readingOrder="1"/>
    </xf>
    <xf numFmtId="176" fontId="18" fillId="0" borderId="32" xfId="0" applyNumberFormat="1" applyFont="1" applyBorder="1" applyAlignment="1">
      <alignment horizontal="right" wrapText="1" readingOrder="1"/>
    </xf>
    <xf numFmtId="176" fontId="18" fillId="0" borderId="0" xfId="0" applyNumberFormat="1" applyFont="1" applyBorder="1" applyAlignment="1">
      <alignment horizontal="right" wrapText="1" readingOrder="1"/>
    </xf>
    <xf numFmtId="176" fontId="18" fillId="0" borderId="35" xfId="0" applyNumberFormat="1" applyFont="1" applyBorder="1" applyAlignment="1">
      <alignment horizontal="right" wrapText="1" readingOrder="1"/>
    </xf>
    <xf numFmtId="176" fontId="17" fillId="0" borderId="30" xfId="0" applyNumberFormat="1" applyFont="1" applyBorder="1" applyAlignment="1">
      <alignment horizontal="right" wrapText="1" readingOrder="1"/>
    </xf>
    <xf numFmtId="176" fontId="17" fillId="0" borderId="33" xfId="0" applyNumberFormat="1" applyFont="1" applyBorder="1" applyAlignment="1">
      <alignment horizontal="right" wrapText="1" readingOrder="1"/>
    </xf>
    <xf numFmtId="3" fontId="12" fillId="15" borderId="18" xfId="0" applyNumberFormat="1" applyFont="1" applyFill="1" applyBorder="1" applyAlignment="1">
      <alignment horizontal="right" vertical="center" wrapText="1"/>
    </xf>
    <xf numFmtId="3" fontId="12" fillId="2" borderId="18" xfId="0" applyNumberFormat="1" applyFont="1" applyFill="1" applyBorder="1" applyAlignment="1">
      <alignment horizontal="right" vertical="center" wrapText="1"/>
    </xf>
    <xf numFmtId="0" fontId="13" fillId="11" borderId="0" xfId="0" applyNumberFormat="1" applyFont="1" applyFill="1" applyBorder="1" applyAlignment="1">
      <alignment horizontal="right"/>
    </xf>
    <xf numFmtId="3" fontId="30" fillId="8" borderId="42" xfId="0" applyNumberFormat="1" applyFont="1" applyFill="1" applyBorder="1" applyAlignment="1">
      <alignment horizontal="center" vertical="center"/>
    </xf>
    <xf numFmtId="3" fontId="30" fillId="8" borderId="27" xfId="0" applyNumberFormat="1" applyFont="1" applyFill="1" applyBorder="1" applyAlignment="1">
      <alignment horizontal="center" vertical="center"/>
    </xf>
    <xf numFmtId="3" fontId="30" fillId="8" borderId="39" xfId="0" applyNumberFormat="1" applyFont="1" applyFill="1" applyBorder="1" applyAlignment="1">
      <alignment horizontal="center" vertical="center"/>
    </xf>
    <xf numFmtId="0" fontId="30" fillId="8" borderId="27" xfId="0" applyNumberFormat="1" applyFont="1" applyFill="1" applyBorder="1" applyAlignment="1">
      <alignment horizontal="center" vertical="center"/>
    </xf>
    <xf numFmtId="3" fontId="29" fillId="0" borderId="0" xfId="0" applyNumberFormat="1" applyFont="1" applyAlignment="1">
      <alignment horizontal="left" vertical="center"/>
    </xf>
    <xf numFmtId="3" fontId="29" fillId="0" borderId="0" xfId="0" applyNumberFormat="1" applyFont="1" applyBorder="1" applyAlignment="1">
      <alignment horizontal="left" vertical="center"/>
    </xf>
    <xf numFmtId="176" fontId="31" fillId="0" borderId="0" xfId="0" applyNumberFormat="1" applyFont="1" applyAlignment="1">
      <alignment vertical="center"/>
    </xf>
    <xf numFmtId="176" fontId="29" fillId="0" borderId="43" xfId="0" applyNumberFormat="1" applyFont="1" applyBorder="1" applyAlignment="1">
      <alignment vertical="center"/>
    </xf>
    <xf numFmtId="176" fontId="31" fillId="0" borderId="44" xfId="0" applyNumberFormat="1" applyFont="1" applyBorder="1" applyAlignment="1">
      <alignment vertical="center"/>
    </xf>
    <xf numFmtId="176" fontId="29" fillId="0" borderId="0" xfId="0" applyNumberFormat="1" applyFont="1" applyBorder="1" applyAlignment="1">
      <alignment vertical="center"/>
    </xf>
    <xf numFmtId="176" fontId="31" fillId="0" borderId="38" xfId="0" applyNumberFormat="1" applyFont="1" applyBorder="1" applyAlignment="1">
      <alignment vertical="center"/>
    </xf>
    <xf numFmtId="0" fontId="38" fillId="8" borderId="28" xfId="0" applyFont="1" applyFill="1" applyBorder="1" applyAlignment="1">
      <alignment horizontal="left" wrapText="1" readingOrder="1"/>
    </xf>
    <xf numFmtId="0" fontId="38" fillId="8" borderId="28" xfId="0" applyFont="1" applyFill="1" applyBorder="1" applyAlignment="1">
      <alignment horizontal="right" wrapText="1" readingOrder="1"/>
    </xf>
    <xf numFmtId="3" fontId="0" fillId="0" borderId="0" xfId="0" applyNumberFormat="1" applyBorder="1" applyAlignment="1">
      <alignment horizontal="center" vertical="center" wrapText="1"/>
    </xf>
    <xf numFmtId="9" fontId="0" fillId="0" borderId="0" xfId="0" applyNumberFormat="1"/>
    <xf numFmtId="3" fontId="11" fillId="8" borderId="0" xfId="0" applyNumberFormat="1" applyFont="1" applyFill="1" applyBorder="1"/>
    <xf numFmtId="3" fontId="3" fillId="0" borderId="0" xfId="0" applyNumberFormat="1" applyFont="1"/>
    <xf numFmtId="3" fontId="0" fillId="0" borderId="0" xfId="0" applyNumberFormat="1" applyAlignment="1">
      <alignment horizontal="left" indent="1"/>
    </xf>
    <xf numFmtId="3" fontId="0" fillId="0" borderId="0" xfId="0" pivotButton="1" applyNumberFormat="1"/>
    <xf numFmtId="3" fontId="13" fillId="11" borderId="45" xfId="0" applyNumberFormat="1" applyFont="1" applyFill="1" applyBorder="1"/>
    <xf numFmtId="3" fontId="14" fillId="12" borderId="0" xfId="0" applyNumberFormat="1" applyFont="1" applyFill="1" applyAlignment="1">
      <alignment horizontal="left"/>
    </xf>
    <xf numFmtId="3" fontId="0" fillId="0" borderId="0" xfId="0" applyNumberFormat="1" applyFont="1" applyAlignment="1">
      <alignment horizontal="left" indent="1"/>
    </xf>
    <xf numFmtId="3" fontId="14" fillId="0" borderId="38" xfId="0" applyNumberFormat="1" applyFont="1" applyFill="1" applyBorder="1" applyAlignment="1">
      <alignment horizontal="left"/>
    </xf>
    <xf numFmtId="3" fontId="14" fillId="0" borderId="38" xfId="0" applyNumberFormat="1" applyFont="1" applyFill="1" applyBorder="1"/>
    <xf numFmtId="3" fontId="14" fillId="0" borderId="0" xfId="0" applyNumberFormat="1" applyFont="1" applyFill="1" applyBorder="1" applyAlignment="1">
      <alignment horizontal="left"/>
    </xf>
    <xf numFmtId="3" fontId="13" fillId="11" borderId="0" xfId="0" applyNumberFormat="1" applyFont="1" applyFill="1" applyBorder="1"/>
    <xf numFmtId="0" fontId="13" fillId="11" borderId="0" xfId="0" applyNumberFormat="1" applyFont="1" applyFill="1" applyBorder="1" applyAlignment="1">
      <alignment horizontal="center"/>
    </xf>
    <xf numFmtId="177" fontId="0" fillId="0" borderId="0" xfId="0" applyNumberFormat="1" applyBorder="1"/>
    <xf numFmtId="9" fontId="0" fillId="0" borderId="0" xfId="0" applyNumberFormat="1" applyFont="1"/>
    <xf numFmtId="9" fontId="14" fillId="0" borderId="38" xfId="0" applyNumberFormat="1" applyFont="1" applyFill="1" applyBorder="1"/>
    <xf numFmtId="176" fontId="0" fillId="0" borderId="0" xfId="0" applyNumberFormat="1" applyFont="1"/>
    <xf numFmtId="3" fontId="14" fillId="0" borderId="0" xfId="0" applyNumberFormat="1" applyFont="1" applyBorder="1" applyAlignment="1">
      <alignment horizontal="left"/>
    </xf>
    <xf numFmtId="3" fontId="14" fillId="0" borderId="0" xfId="0" applyNumberFormat="1" applyFont="1" applyBorder="1"/>
    <xf numFmtId="9" fontId="14" fillId="12" borderId="0" xfId="0" applyNumberFormat="1" applyFont="1" applyFill="1"/>
    <xf numFmtId="9" fontId="14" fillId="0" borderId="26" xfId="0" applyNumberFormat="1" applyFont="1" applyBorder="1"/>
    <xf numFmtId="9" fontId="36" fillId="0" borderId="29" xfId="0" applyNumberFormat="1" applyFont="1" applyBorder="1" applyAlignment="1">
      <alignment horizontal="right" vertical="center" wrapText="1" readingOrder="1"/>
    </xf>
    <xf numFmtId="9" fontId="36" fillId="0" borderId="0" xfId="0" applyNumberFormat="1" applyFont="1" applyAlignment="1">
      <alignment horizontal="right" vertical="center" wrapText="1" readingOrder="1"/>
    </xf>
    <xf numFmtId="9" fontId="36" fillId="0" borderId="30" xfId="0" applyNumberFormat="1" applyFont="1" applyBorder="1" applyAlignment="1">
      <alignment horizontal="right" vertical="center" wrapText="1" readingOrder="1"/>
    </xf>
    <xf numFmtId="9" fontId="40" fillId="0" borderId="31" xfId="0" applyNumberFormat="1" applyFont="1" applyBorder="1" applyAlignment="1">
      <alignment horizontal="right" vertical="center" wrapText="1" readingOrder="1"/>
    </xf>
    <xf numFmtId="9" fontId="36" fillId="0" borderId="32" xfId="0" applyNumberFormat="1" applyFont="1" applyBorder="1" applyAlignment="1">
      <alignment horizontal="right" vertical="center" wrapText="1" readingOrder="1"/>
    </xf>
    <xf numFmtId="9" fontId="40" fillId="0" borderId="33" xfId="0" applyNumberFormat="1" applyFont="1" applyBorder="1" applyAlignment="1">
      <alignment horizontal="right" vertical="center" wrapText="1" readingOrder="1"/>
    </xf>
    <xf numFmtId="177" fontId="41" fillId="0" borderId="0" xfId="0" applyNumberFormat="1" applyFont="1"/>
    <xf numFmtId="176" fontId="40" fillId="0" borderId="34" xfId="0" applyNumberFormat="1" applyFont="1" applyBorder="1" applyAlignment="1">
      <alignment horizontal="right" vertical="center" wrapText="1" readingOrder="1"/>
    </xf>
    <xf numFmtId="0" fontId="39" fillId="0" borderId="0" xfId="1"/>
    <xf numFmtId="0" fontId="26" fillId="8" borderId="0" xfId="0" applyFont="1" applyFill="1" applyBorder="1" applyAlignment="1">
      <alignment horizontal="center" vertical="center"/>
    </xf>
    <xf numFmtId="0" fontId="42" fillId="8" borderId="27" xfId="0" applyFont="1" applyFill="1" applyBorder="1" applyAlignment="1">
      <alignment horizontal="center"/>
    </xf>
    <xf numFmtId="0" fontId="31" fillId="0" borderId="0" xfId="0" applyFont="1" applyAlignment="1">
      <alignment vertical="center"/>
    </xf>
    <xf numFmtId="177" fontId="31" fillId="0" borderId="0" xfId="0" applyNumberFormat="1" applyFont="1" applyAlignment="1">
      <alignment vertical="center"/>
    </xf>
    <xf numFmtId="0" fontId="43" fillId="0" borderId="0" xfId="0" applyFont="1" applyAlignment="1">
      <alignment horizontal="left" vertical="center" indent="1"/>
    </xf>
    <xf numFmtId="177" fontId="43" fillId="0" borderId="0" xfId="0" applyNumberFormat="1" applyFont="1" applyAlignment="1">
      <alignment vertical="center"/>
    </xf>
    <xf numFmtId="9" fontId="43" fillId="0" borderId="0" xfId="0" applyNumberFormat="1" applyFont="1" applyAlignment="1">
      <alignment vertical="center"/>
    </xf>
    <xf numFmtId="0" fontId="29" fillId="0" borderId="0" xfId="0" applyFont="1" applyAlignment="1">
      <alignment horizontal="left" vertical="center" indent="2"/>
    </xf>
    <xf numFmtId="177" fontId="29" fillId="0" borderId="0" xfId="0" applyNumberFormat="1" applyFont="1" applyAlignment="1">
      <alignment vertical="center"/>
    </xf>
    <xf numFmtId="0" fontId="29" fillId="0" borderId="0" xfId="0" applyFont="1" applyAlignment="1">
      <alignment horizontal="left" vertical="center" indent="1"/>
    </xf>
    <xf numFmtId="0" fontId="29" fillId="0" borderId="35" xfId="0" applyFont="1" applyBorder="1" applyAlignment="1">
      <alignment horizontal="left" vertical="center" indent="2"/>
    </xf>
    <xf numFmtId="177" fontId="29" fillId="0" borderId="35" xfId="0" applyNumberFormat="1" applyFont="1" applyBorder="1" applyAlignment="1">
      <alignment vertical="center"/>
    </xf>
    <xf numFmtId="9" fontId="29" fillId="0" borderId="35" xfId="0" applyNumberFormat="1" applyFont="1" applyBorder="1" applyAlignment="1">
      <alignment vertical="center"/>
    </xf>
    <xf numFmtId="0" fontId="29" fillId="0" borderId="27" xfId="0" applyFont="1" applyBorder="1" applyAlignment="1">
      <alignment horizontal="left" vertical="center" indent="1"/>
    </xf>
    <xf numFmtId="177" fontId="29" fillId="0" borderId="27" xfId="0" applyNumberFormat="1" applyFont="1" applyBorder="1" applyAlignment="1">
      <alignment vertical="center"/>
    </xf>
    <xf numFmtId="9" fontId="29" fillId="0" borderId="27" xfId="0" applyNumberFormat="1" applyFont="1" applyBorder="1" applyAlignment="1">
      <alignment vertical="center"/>
    </xf>
    <xf numFmtId="0" fontId="10" fillId="8" borderId="0" xfId="0" applyFont="1" applyFill="1"/>
    <xf numFmtId="0" fontId="11" fillId="8" borderId="0" xfId="0" applyFont="1" applyFill="1"/>
    <xf numFmtId="0" fontId="11" fillId="0" borderId="0" xfId="0" applyFont="1"/>
    <xf numFmtId="0" fontId="0" fillId="16" borderId="0" xfId="0" applyFill="1"/>
    <xf numFmtId="0" fontId="41" fillId="8" borderId="0" xfId="0" applyFont="1" applyFill="1"/>
    <xf numFmtId="0" fontId="41" fillId="16" borderId="0" xfId="0" applyFont="1" applyFill="1"/>
    <xf numFmtId="0" fontId="41" fillId="0" borderId="0" xfId="0" applyFont="1"/>
    <xf numFmtId="2" fontId="7" fillId="0" borderId="6" xfId="0" applyNumberFormat="1" applyFont="1" applyBorder="1"/>
    <xf numFmtId="2" fontId="7" fillId="0" borderId="9" xfId="0" applyNumberFormat="1" applyFont="1" applyBorder="1"/>
    <xf numFmtId="0" fontId="0" fillId="0" borderId="27" xfId="0" applyBorder="1"/>
    <xf numFmtId="176" fontId="0" fillId="0" borderId="27" xfId="0" applyNumberFormat="1" applyBorder="1"/>
    <xf numFmtId="0" fontId="11" fillId="8" borderId="0" xfId="0" applyFont="1" applyFill="1" applyAlignment="1">
      <alignment horizontal="right"/>
    </xf>
    <xf numFmtId="178" fontId="0" fillId="0" borderId="27" xfId="0" applyNumberFormat="1" applyBorder="1"/>
    <xf numFmtId="0" fontId="15" fillId="16" borderId="0" xfId="0" applyFont="1" applyFill="1"/>
    <xf numFmtId="0" fontId="11" fillId="9" borderId="0" xfId="0" applyFont="1" applyFill="1"/>
    <xf numFmtId="0" fontId="41" fillId="9" borderId="0" xfId="0" applyFont="1" applyFill="1"/>
    <xf numFmtId="0" fontId="0" fillId="9" borderId="0" xfId="0" applyFill="1"/>
    <xf numFmtId="0" fontId="0" fillId="0" borderId="0" xfId="0" applyAlignment="1">
      <alignment horizontal="right"/>
    </xf>
    <xf numFmtId="3" fontId="0" fillId="0" borderId="27" xfId="0" applyNumberFormat="1" applyBorder="1"/>
    <xf numFmtId="0" fontId="0" fillId="0" borderId="0" xfId="0" quotePrefix="1"/>
    <xf numFmtId="0" fontId="30" fillId="8" borderId="0" xfId="0" applyFont="1" applyFill="1" applyBorder="1" applyAlignment="1">
      <alignment horizontal="center" vertical="center"/>
    </xf>
    <xf numFmtId="3" fontId="45" fillId="0" borderId="0" xfId="0" applyNumberFormat="1" applyFont="1" applyBorder="1" applyAlignment="1">
      <alignment horizontal="right" vertical="center"/>
    </xf>
    <xf numFmtId="3" fontId="44" fillId="0" borderId="36" xfId="0" applyNumberFormat="1" applyFont="1" applyBorder="1" applyAlignment="1">
      <alignment horizontal="right" vertical="center"/>
    </xf>
    <xf numFmtId="3" fontId="44" fillId="0" borderId="38" xfId="0" applyNumberFormat="1" applyFont="1" applyBorder="1" applyAlignment="1">
      <alignment horizontal="right" vertical="center"/>
    </xf>
    <xf numFmtId="176" fontId="45" fillId="0" borderId="0" xfId="0" applyNumberFormat="1" applyFont="1" applyBorder="1" applyAlignment="1">
      <alignment horizontal="right" vertical="center"/>
    </xf>
    <xf numFmtId="176" fontId="44" fillId="0" borderId="36" xfId="0" applyNumberFormat="1" applyFont="1" applyBorder="1" applyAlignment="1">
      <alignment horizontal="right" vertical="center"/>
    </xf>
    <xf numFmtId="176" fontId="44" fillId="0" borderId="38" xfId="0" applyNumberFormat="1" applyFont="1" applyBorder="1" applyAlignment="1">
      <alignment horizontal="right" vertical="center"/>
    </xf>
    <xf numFmtId="0" fontId="45" fillId="0" borderId="0" xfId="0" applyFont="1" applyBorder="1" applyAlignment="1">
      <alignment horizontal="left" vertical="center"/>
    </xf>
    <xf numFmtId="0" fontId="44" fillId="0" borderId="36" xfId="0" applyFont="1" applyBorder="1" applyAlignment="1">
      <alignment horizontal="left" vertical="center"/>
    </xf>
    <xf numFmtId="0" fontId="44" fillId="0" borderId="38" xfId="0" applyFont="1" applyBorder="1" applyAlignment="1">
      <alignment horizontal="left" vertical="center"/>
    </xf>
    <xf numFmtId="0" fontId="44" fillId="0" borderId="35" xfId="0" applyFont="1" applyBorder="1" applyAlignment="1">
      <alignment vertical="center"/>
    </xf>
    <xf numFmtId="0" fontId="44" fillId="0" borderId="37" xfId="0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44" fillId="0" borderId="35" xfId="0" applyFont="1" applyBorder="1" applyAlignment="1">
      <alignment horizontal="left" vertical="center"/>
    </xf>
    <xf numFmtId="3" fontId="12" fillId="16" borderId="0" xfId="0" applyNumberFormat="1" applyFont="1" applyFill="1" applyAlignment="1">
      <alignment vertical="center"/>
    </xf>
    <xf numFmtId="3" fontId="12" fillId="17" borderId="27" xfId="0" applyNumberFormat="1" applyFont="1" applyFill="1" applyBorder="1" applyAlignment="1">
      <alignment vertical="center"/>
    </xf>
    <xf numFmtId="3" fontId="12" fillId="17" borderId="0" xfId="0" applyNumberFormat="1" applyFont="1" applyFill="1" applyAlignment="1">
      <alignment vertical="center"/>
    </xf>
    <xf numFmtId="3" fontId="0" fillId="3" borderId="0" xfId="0" applyNumberFormat="1" applyFont="1" applyFill="1"/>
    <xf numFmtId="3" fontId="14" fillId="3" borderId="0" xfId="0" applyNumberFormat="1" applyFont="1" applyFill="1" applyBorder="1" applyAlignment="1">
      <alignment horizontal="left"/>
    </xf>
    <xf numFmtId="1" fontId="18" fillId="0" borderId="29" xfId="0" applyNumberFormat="1" applyFont="1" applyBorder="1" applyAlignment="1">
      <alignment horizontal="right" vertical="center" wrapText="1" readingOrder="1"/>
    </xf>
    <xf numFmtId="1" fontId="18" fillId="0" borderId="0" xfId="0" applyNumberFormat="1" applyFont="1" applyAlignment="1">
      <alignment horizontal="right" vertical="center" wrapText="1" readingOrder="1"/>
    </xf>
    <xf numFmtId="1" fontId="18" fillId="0" borderId="30" xfId="0" applyNumberFormat="1" applyFont="1" applyBorder="1" applyAlignment="1">
      <alignment horizontal="right" vertical="center" wrapText="1" readingOrder="1"/>
    </xf>
    <xf numFmtId="1" fontId="17" fillId="0" borderId="31" xfId="0" applyNumberFormat="1" applyFont="1" applyBorder="1" applyAlignment="1">
      <alignment horizontal="right" vertical="center" wrapText="1" readingOrder="1"/>
    </xf>
    <xf numFmtId="1" fontId="18" fillId="0" borderId="32" xfId="0" applyNumberFormat="1" applyFont="1" applyBorder="1" applyAlignment="1">
      <alignment horizontal="right" vertical="center" wrapText="1" readingOrder="1"/>
    </xf>
    <xf numFmtId="1" fontId="17" fillId="0" borderId="33" xfId="0" applyNumberFormat="1" applyFont="1" applyBorder="1" applyAlignment="1">
      <alignment horizontal="right" vertical="center" wrapText="1" readingOrder="1"/>
    </xf>
    <xf numFmtId="1" fontId="17" fillId="0" borderId="34" xfId="0" applyNumberFormat="1" applyFont="1" applyBorder="1" applyAlignment="1">
      <alignment horizontal="right" vertical="center" wrapText="1" readingOrder="1"/>
    </xf>
    <xf numFmtId="3" fontId="11" fillId="0" borderId="0" xfId="0" applyNumberFormat="1" applyFont="1"/>
    <xf numFmtId="3" fontId="41" fillId="0" borderId="0" xfId="0" applyNumberFormat="1" applyFont="1"/>
    <xf numFmtId="3" fontId="39" fillId="0" borderId="0" xfId="1" applyNumberFormat="1"/>
    <xf numFmtId="3" fontId="11" fillId="8" borderId="0" xfId="0" applyNumberFormat="1" applyFont="1" applyFill="1"/>
    <xf numFmtId="3" fontId="41" fillId="8" borderId="0" xfId="0" applyNumberFormat="1" applyFont="1" applyFill="1"/>
    <xf numFmtId="3" fontId="0" fillId="8" borderId="0" xfId="0" applyNumberFormat="1" applyFill="1"/>
    <xf numFmtId="3" fontId="11" fillId="9" borderId="0" xfId="0" applyNumberFormat="1" applyFont="1" applyFill="1"/>
    <xf numFmtId="3" fontId="41" fillId="9" borderId="0" xfId="0" applyNumberFormat="1" applyFont="1" applyFill="1"/>
    <xf numFmtId="3" fontId="0" fillId="9" borderId="0" xfId="0" applyNumberFormat="1" applyFill="1"/>
    <xf numFmtId="3" fontId="41" fillId="18" borderId="0" xfId="0" applyNumberFormat="1" applyFont="1" applyFill="1"/>
    <xf numFmtId="3" fontId="0" fillId="18" borderId="0" xfId="0" applyNumberFormat="1" applyFill="1"/>
    <xf numFmtId="3" fontId="0" fillId="0" borderId="0" xfId="0" applyNumberFormat="1" applyAlignment="1">
      <alignment horizontal="right"/>
    </xf>
    <xf numFmtId="0" fontId="11" fillId="8" borderId="0" xfId="0" applyNumberFormat="1" applyFont="1" applyFill="1"/>
    <xf numFmtId="3" fontId="0" fillId="0" borderId="38" xfId="0" applyNumberFormat="1" applyBorder="1"/>
    <xf numFmtId="3" fontId="3" fillId="0" borderId="38" xfId="0" applyNumberFormat="1" applyFont="1" applyBorder="1"/>
    <xf numFmtId="178" fontId="0" fillId="0" borderId="0" xfId="0" applyNumberFormat="1"/>
    <xf numFmtId="0" fontId="11" fillId="0" borderId="0" xfId="0" applyNumberFormat="1" applyFont="1" applyFill="1"/>
    <xf numFmtId="3" fontId="0" fillId="19" borderId="0" xfId="0" applyNumberFormat="1" applyFill="1"/>
    <xf numFmtId="3" fontId="0" fillId="19" borderId="38" xfId="0" applyNumberFormat="1" applyFill="1" applyBorder="1"/>
    <xf numFmtId="178" fontId="0" fillId="19" borderId="0" xfId="0" applyNumberFormat="1" applyFill="1"/>
    <xf numFmtId="176" fontId="0" fillId="19" borderId="0" xfId="0" applyNumberFormat="1" applyFill="1"/>
    <xf numFmtId="3" fontId="0" fillId="0" borderId="0" xfId="0" applyNumberFormat="1" applyBorder="1"/>
    <xf numFmtId="176" fontId="0" fillId="0" borderId="0" xfId="0" applyNumberFormat="1" applyBorder="1"/>
    <xf numFmtId="3" fontId="15" fillId="18" borderId="0" xfId="0" applyNumberFormat="1" applyFont="1" applyFill="1"/>
    <xf numFmtId="4" fontId="0" fillId="0" borderId="0" xfId="0" applyNumberFormat="1"/>
    <xf numFmtId="3" fontId="0" fillId="0" borderId="0" xfId="0" applyNumberFormat="1" applyFill="1" applyBorder="1"/>
    <xf numFmtId="3" fontId="11" fillId="0" borderId="0" xfId="0" applyNumberFormat="1" applyFont="1" applyFill="1" applyBorder="1"/>
    <xf numFmtId="176" fontId="0" fillId="0" borderId="0" xfId="0" applyNumberFormat="1" applyFill="1" applyBorder="1"/>
    <xf numFmtId="3" fontId="0" fillId="0" borderId="0" xfId="0" applyNumberFormat="1" applyBorder="1" applyAlignment="1">
      <alignment horizontal="center"/>
    </xf>
    <xf numFmtId="3" fontId="0" fillId="0" borderId="27" xfId="0" applyNumberFormat="1" applyBorder="1" applyAlignment="1">
      <alignment horizontal="center"/>
    </xf>
    <xf numFmtId="3" fontId="11" fillId="8" borderId="0" xfId="0" applyNumberFormat="1" applyFont="1" applyFill="1" applyAlignment="1">
      <alignment horizontal="center"/>
    </xf>
    <xf numFmtId="3" fontId="0" fillId="0" borderId="35" xfId="0" applyNumberFormat="1" applyBorder="1"/>
    <xf numFmtId="0" fontId="49" fillId="0" borderId="28" xfId="0" applyFont="1" applyBorder="1" applyAlignment="1">
      <alignment horizontal="center" wrapText="1" readingOrder="1"/>
    </xf>
    <xf numFmtId="0" fontId="49" fillId="0" borderId="28" xfId="0" applyFont="1" applyBorder="1" applyAlignment="1">
      <alignment horizontal="right" wrapText="1" readingOrder="1"/>
    </xf>
    <xf numFmtId="10" fontId="18" fillId="0" borderId="0" xfId="0" applyNumberFormat="1" applyFont="1" applyAlignment="1">
      <alignment horizontal="right" vertical="center" wrapText="1" readingOrder="1"/>
    </xf>
    <xf numFmtId="3" fontId="18" fillId="0" borderId="0" xfId="0" applyNumberFormat="1" applyFont="1" applyAlignment="1">
      <alignment horizontal="left" wrapText="1" readingOrder="1"/>
    </xf>
    <xf numFmtId="3" fontId="18" fillId="0" borderId="0" xfId="0" applyNumberFormat="1" applyFont="1" applyAlignment="1">
      <alignment horizontal="left" vertical="center" wrapText="1" readingOrder="1"/>
    </xf>
    <xf numFmtId="10" fontId="18" fillId="0" borderId="30" xfId="0" applyNumberFormat="1" applyFont="1" applyBorder="1" applyAlignment="1">
      <alignment horizontal="right" vertical="center" wrapText="1" readingOrder="1"/>
    </xf>
    <xf numFmtId="3" fontId="17" fillId="0" borderId="33" xfId="0" applyNumberFormat="1" applyFont="1" applyBorder="1" applyAlignment="1">
      <alignment horizontal="left" wrapText="1" readingOrder="1"/>
    </xf>
    <xf numFmtId="10" fontId="17" fillId="0" borderId="33" xfId="0" applyNumberFormat="1" applyFont="1" applyBorder="1" applyAlignment="1">
      <alignment horizontal="right" wrapText="1" readingOrder="1"/>
    </xf>
    <xf numFmtId="0" fontId="18" fillId="3" borderId="29" xfId="0" applyFont="1" applyFill="1" applyBorder="1" applyAlignment="1">
      <alignment horizontal="left" wrapText="1" readingOrder="1"/>
    </xf>
    <xf numFmtId="3" fontId="18" fillId="3" borderId="29" xfId="0" applyNumberFormat="1" applyFont="1" applyFill="1" applyBorder="1" applyAlignment="1">
      <alignment horizontal="left" wrapText="1" readingOrder="1"/>
    </xf>
    <xf numFmtId="3" fontId="18" fillId="3" borderId="29" xfId="0" applyNumberFormat="1" applyFont="1" applyFill="1" applyBorder="1" applyAlignment="1">
      <alignment horizontal="left" vertical="center" wrapText="1" readingOrder="1"/>
    </xf>
    <xf numFmtId="10" fontId="18" fillId="3" borderId="29" xfId="0" applyNumberFormat="1" applyFont="1" applyFill="1" applyBorder="1" applyAlignment="1">
      <alignment horizontal="right" vertical="center" wrapText="1" readingOrder="1"/>
    </xf>
    <xf numFmtId="0" fontId="6" fillId="0" borderId="0" xfId="0" applyFont="1"/>
    <xf numFmtId="0" fontId="29" fillId="0" borderId="0" xfId="0" applyNumberFormat="1" applyFont="1" applyBorder="1" applyAlignment="1">
      <alignment vertical="center"/>
    </xf>
    <xf numFmtId="176" fontId="29" fillId="0" borderId="36" xfId="0" applyNumberFormat="1" applyFont="1" applyBorder="1" applyAlignment="1">
      <alignment vertical="center"/>
    </xf>
    <xf numFmtId="3" fontId="31" fillId="0" borderId="36" xfId="0" applyNumberFormat="1" applyFont="1" applyBorder="1" applyAlignment="1">
      <alignment vertical="center"/>
    </xf>
    <xf numFmtId="0" fontId="31" fillId="0" borderId="0" xfId="0" applyNumberFormat="1" applyFont="1" applyBorder="1" applyAlignment="1">
      <alignment vertical="center"/>
    </xf>
    <xf numFmtId="3" fontId="29" fillId="0" borderId="35" xfId="0" applyNumberFormat="1" applyFont="1" applyBorder="1" applyAlignment="1">
      <alignment vertical="center"/>
    </xf>
    <xf numFmtId="0" fontId="31" fillId="0" borderId="35" xfId="0" applyNumberFormat="1" applyFont="1" applyBorder="1" applyAlignment="1">
      <alignment vertical="center"/>
    </xf>
    <xf numFmtId="3" fontId="31" fillId="0" borderId="35" xfId="0" applyNumberFormat="1" applyFont="1" applyBorder="1" applyAlignment="1">
      <alignment vertical="center"/>
    </xf>
    <xf numFmtId="176" fontId="29" fillId="3" borderId="36" xfId="0" applyNumberFormat="1" applyFont="1" applyFill="1" applyBorder="1" applyAlignment="1">
      <alignment vertical="center"/>
    </xf>
    <xf numFmtId="176" fontId="0" fillId="0" borderId="0" xfId="0" applyNumberFormat="1" applyFill="1"/>
    <xf numFmtId="178" fontId="0" fillId="0" borderId="0" xfId="0" applyNumberFormat="1" applyFill="1"/>
    <xf numFmtId="3" fontId="30" fillId="8" borderId="0" xfId="0" applyNumberFormat="1" applyFont="1" applyFill="1" applyBorder="1" applyAlignment="1">
      <alignment horizontal="center" vertical="center"/>
    </xf>
    <xf numFmtId="177" fontId="0" fillId="0" borderId="0" xfId="0" applyNumberFormat="1" applyFill="1" applyAlignment="1">
      <alignment horizontal="center"/>
    </xf>
    <xf numFmtId="0" fontId="50" fillId="20" borderId="46" xfId="0" applyFont="1" applyFill="1" applyBorder="1" applyAlignment="1">
      <alignment horizontal="left" vertical="center" wrapText="1" readingOrder="1"/>
    </xf>
    <xf numFmtId="0" fontId="50" fillId="20" borderId="50" xfId="0" applyFont="1" applyFill="1" applyBorder="1" applyAlignment="1">
      <alignment horizontal="left" vertical="center" wrapText="1" readingOrder="1"/>
    </xf>
    <xf numFmtId="0" fontId="50" fillId="20" borderId="54" xfId="0" applyFont="1" applyFill="1" applyBorder="1" applyAlignment="1">
      <alignment horizontal="left" vertical="center" wrapText="1" readingOrder="1"/>
    </xf>
    <xf numFmtId="0" fontId="50" fillId="20" borderId="58" xfId="0" applyFont="1" applyFill="1" applyBorder="1" applyAlignment="1">
      <alignment horizontal="left" vertical="center" wrapText="1" readingOrder="1"/>
    </xf>
    <xf numFmtId="0" fontId="52" fillId="21" borderId="54" xfId="0" applyFont="1" applyFill="1" applyBorder="1" applyAlignment="1">
      <alignment horizontal="center" vertical="center" wrapText="1"/>
    </xf>
    <xf numFmtId="0" fontId="53" fillId="21" borderId="54" xfId="0" applyFont="1" applyFill="1" applyBorder="1" applyAlignment="1">
      <alignment horizontal="center" vertical="center" wrapText="1" readingOrder="1"/>
    </xf>
    <xf numFmtId="0" fontId="52" fillId="22" borderId="58" xfId="0" applyFont="1" applyFill="1" applyBorder="1" applyAlignment="1">
      <alignment horizontal="center" vertical="center" wrapText="1"/>
    </xf>
    <xf numFmtId="3" fontId="51" fillId="22" borderId="54" xfId="0" applyNumberFormat="1" applyFont="1" applyFill="1" applyBorder="1" applyAlignment="1">
      <alignment horizontal="center" vertical="center" wrapText="1" readingOrder="1"/>
    </xf>
    <xf numFmtId="0" fontId="52" fillId="21" borderId="58" xfId="0" applyFont="1" applyFill="1" applyBorder="1" applyAlignment="1">
      <alignment horizontal="center" vertical="center" wrapText="1"/>
    </xf>
    <xf numFmtId="3" fontId="51" fillId="21" borderId="54" xfId="0" applyNumberFormat="1" applyFont="1" applyFill="1" applyBorder="1" applyAlignment="1">
      <alignment horizontal="center" vertical="center" wrapText="1" readingOrder="1"/>
    </xf>
    <xf numFmtId="9" fontId="51" fillId="22" borderId="54" xfId="0" applyNumberFormat="1" applyFont="1" applyFill="1" applyBorder="1" applyAlignment="1">
      <alignment horizontal="center" vertical="center" wrapText="1" readingOrder="1"/>
    </xf>
    <xf numFmtId="0" fontId="54" fillId="0" borderId="0" xfId="0" applyFont="1"/>
    <xf numFmtId="0" fontId="54" fillId="0" borderId="1" xfId="0" applyFont="1" applyBorder="1"/>
    <xf numFmtId="0" fontId="55" fillId="0" borderId="0" xfId="0" applyFont="1"/>
    <xf numFmtId="0" fontId="56" fillId="0" borderId="0" xfId="0" applyFont="1"/>
    <xf numFmtId="0" fontId="56" fillId="0" borderId="27" xfId="0" applyFont="1" applyBorder="1"/>
    <xf numFmtId="9" fontId="54" fillId="0" borderId="0" xfId="0" applyNumberFormat="1" applyFont="1"/>
    <xf numFmtId="3" fontId="54" fillId="0" borderId="0" xfId="0" applyNumberFormat="1" applyFont="1"/>
    <xf numFmtId="176" fontId="54" fillId="0" borderId="0" xfId="0" applyNumberFormat="1" applyFont="1"/>
    <xf numFmtId="10" fontId="54" fillId="0" borderId="0" xfId="0" applyNumberFormat="1" applyFont="1"/>
    <xf numFmtId="0" fontId="56" fillId="0" borderId="35" xfId="0" applyFont="1" applyBorder="1"/>
    <xf numFmtId="180" fontId="54" fillId="0" borderId="0" xfId="0" applyNumberFormat="1" applyFont="1"/>
    <xf numFmtId="0" fontId="54" fillId="0" borderId="0" xfId="0" applyFont="1" applyAlignment="1">
      <alignment horizontal="right"/>
    </xf>
    <xf numFmtId="176" fontId="51" fillId="22" borderId="54" xfId="0" applyNumberFormat="1" applyFont="1" applyFill="1" applyBorder="1" applyAlignment="1">
      <alignment horizontal="center" vertical="center" wrapText="1" readingOrder="1"/>
    </xf>
    <xf numFmtId="176" fontId="51" fillId="21" borderId="54" xfId="0" applyNumberFormat="1" applyFont="1" applyFill="1" applyBorder="1" applyAlignment="1">
      <alignment horizontal="center" vertical="center" wrapText="1" readingOrder="1"/>
    </xf>
    <xf numFmtId="178" fontId="31" fillId="3" borderId="0" xfId="0" applyNumberFormat="1" applyFont="1" applyFill="1" applyAlignment="1">
      <alignment vertical="center"/>
    </xf>
    <xf numFmtId="178" fontId="29" fillId="3" borderId="0" xfId="0" applyNumberFormat="1" applyFont="1" applyFill="1" applyAlignment="1">
      <alignment vertical="center"/>
    </xf>
    <xf numFmtId="178" fontId="31" fillId="0" borderId="0" xfId="0" applyNumberFormat="1" applyFont="1" applyFill="1" applyAlignment="1">
      <alignment vertical="center"/>
    </xf>
    <xf numFmtId="3" fontId="29" fillId="0" borderId="35" xfId="0" applyNumberFormat="1" applyFont="1" applyBorder="1" applyAlignment="1">
      <alignment horizontal="left" vertical="center" indent="1"/>
    </xf>
    <xf numFmtId="3" fontId="30" fillId="8" borderId="64" xfId="0" applyNumberFormat="1" applyFont="1" applyFill="1" applyBorder="1" applyAlignment="1">
      <alignment horizontal="center" vertical="center"/>
    </xf>
    <xf numFmtId="3" fontId="30" fillId="8" borderId="65" xfId="0" applyNumberFormat="1" applyFont="1" applyFill="1" applyBorder="1" applyAlignment="1">
      <alignment horizontal="center" vertical="center"/>
    </xf>
    <xf numFmtId="3" fontId="29" fillId="0" borderId="0" xfId="0" applyNumberFormat="1" applyFont="1" applyBorder="1" applyAlignment="1">
      <alignment horizontal="center" vertical="center"/>
    </xf>
    <xf numFmtId="176" fontId="29" fillId="0" borderId="35" xfId="0" applyNumberFormat="1" applyFont="1" applyBorder="1" applyAlignment="1">
      <alignment vertical="center"/>
    </xf>
    <xf numFmtId="178" fontId="29" fillId="0" borderId="35" xfId="0" applyNumberFormat="1" applyFont="1" applyBorder="1" applyAlignment="1">
      <alignment vertical="center"/>
    </xf>
    <xf numFmtId="178" fontId="29" fillId="0" borderId="0" xfId="0" applyNumberFormat="1" applyFont="1" applyBorder="1" applyAlignment="1">
      <alignment vertical="center"/>
    </xf>
    <xf numFmtId="3" fontId="30" fillId="0" borderId="0" xfId="0" applyNumberFormat="1" applyFont="1" applyFill="1" applyBorder="1" applyAlignment="1">
      <alignment horizontal="center" vertical="center"/>
    </xf>
    <xf numFmtId="3" fontId="58" fillId="0" borderId="0" xfId="0" applyNumberFormat="1" applyFont="1" applyFill="1" applyBorder="1" applyAlignment="1">
      <alignment horizontal="center" vertical="center"/>
    </xf>
    <xf numFmtId="3" fontId="30" fillId="8" borderId="0" xfId="0" applyNumberFormat="1" applyFont="1" applyFill="1" applyBorder="1" applyAlignment="1">
      <alignment horizontal="center" vertical="center" wrapText="1"/>
    </xf>
    <xf numFmtId="3" fontId="58" fillId="0" borderId="43" xfId="0" applyNumberFormat="1" applyFont="1" applyFill="1" applyBorder="1" applyAlignment="1">
      <alignment horizontal="center" vertical="center"/>
    </xf>
    <xf numFmtId="178" fontId="29" fillId="0" borderId="43" xfId="0" applyNumberFormat="1" applyFont="1" applyBorder="1" applyAlignment="1">
      <alignment vertical="center"/>
    </xf>
    <xf numFmtId="3" fontId="58" fillId="0" borderId="68" xfId="0" applyNumberFormat="1" applyFont="1" applyFill="1" applyBorder="1" applyAlignment="1">
      <alignment horizontal="center" vertical="center"/>
    </xf>
    <xf numFmtId="3" fontId="29" fillId="0" borderId="68" xfId="0" applyNumberFormat="1" applyFont="1" applyBorder="1" applyAlignment="1">
      <alignment vertical="center"/>
    </xf>
    <xf numFmtId="176" fontId="29" fillId="0" borderId="68" xfId="0" applyNumberFormat="1" applyFont="1" applyBorder="1" applyAlignment="1">
      <alignment vertical="center"/>
    </xf>
    <xf numFmtId="178" fontId="29" fillId="0" borderId="68" xfId="0" applyNumberFormat="1" applyFont="1" applyBorder="1" applyAlignment="1">
      <alignment vertical="center"/>
    </xf>
    <xf numFmtId="3" fontId="58" fillId="0" borderId="27" xfId="0" applyNumberFormat="1" applyFont="1" applyFill="1" applyBorder="1" applyAlignment="1">
      <alignment horizontal="center" vertical="center"/>
    </xf>
    <xf numFmtId="176" fontId="29" fillId="0" borderId="27" xfId="0" applyNumberFormat="1" applyFont="1" applyBorder="1" applyAlignment="1">
      <alignment vertical="center"/>
    </xf>
    <xf numFmtId="178" fontId="29" fillId="0" borderId="27" xfId="0" applyNumberFormat="1" applyFont="1" applyBorder="1" applyAlignment="1">
      <alignment vertical="center"/>
    </xf>
    <xf numFmtId="181" fontId="29" fillId="0" borderId="0" xfId="0" applyNumberFormat="1" applyFont="1" applyBorder="1" applyAlignment="1">
      <alignment horizontal="center" vertical="center"/>
    </xf>
    <xf numFmtId="181" fontId="29" fillId="0" borderId="43" xfId="0" applyNumberFormat="1" applyFont="1" applyBorder="1" applyAlignment="1">
      <alignment horizontal="center" vertical="center"/>
    </xf>
    <xf numFmtId="181" fontId="29" fillId="0" borderId="68" xfId="0" applyNumberFormat="1" applyFont="1" applyBorder="1" applyAlignment="1">
      <alignment horizontal="center" vertical="center"/>
    </xf>
    <xf numFmtId="0" fontId="11" fillId="8" borderId="0" xfId="0" applyNumberFormat="1" applyFont="1" applyFill="1" applyAlignment="1">
      <alignment horizontal="center"/>
    </xf>
    <xf numFmtId="176" fontId="0" fillId="17" borderId="0" xfId="0" applyNumberFormat="1" applyFill="1"/>
    <xf numFmtId="3" fontId="0" fillId="17" borderId="0" xfId="0" applyNumberFormat="1" applyFill="1"/>
    <xf numFmtId="3" fontId="0" fillId="23" borderId="0" xfId="0" applyNumberFormat="1" applyFill="1"/>
    <xf numFmtId="176" fontId="0" fillId="23" borderId="0" xfId="0" applyNumberFormat="1" applyFill="1"/>
    <xf numFmtId="3" fontId="0" fillId="0" borderId="0" xfId="0" applyNumberFormat="1" applyFill="1"/>
    <xf numFmtId="3" fontId="2" fillId="0" borderId="0" xfId="0" applyNumberFormat="1" applyFont="1" applyAlignment="1">
      <alignment horizontal="center"/>
    </xf>
    <xf numFmtId="3" fontId="0" fillId="0" borderId="35" xfId="0" applyNumberFormat="1" applyFill="1" applyBorder="1"/>
    <xf numFmtId="3" fontId="0" fillId="3" borderId="0" xfId="0" applyNumberFormat="1" applyFill="1"/>
    <xf numFmtId="3" fontId="3" fillId="23" borderId="37" xfId="0" applyNumberFormat="1" applyFont="1" applyFill="1" applyBorder="1"/>
    <xf numFmtId="3" fontId="3" fillId="17" borderId="37" xfId="0" applyNumberFormat="1" applyFont="1" applyFill="1" applyBorder="1"/>
    <xf numFmtId="3" fontId="3" fillId="3" borderId="35" xfId="0" applyNumberFormat="1" applyFont="1" applyFill="1" applyBorder="1"/>
    <xf numFmtId="3" fontId="3" fillId="23" borderId="35" xfId="0" applyNumberFormat="1" applyFont="1" applyFill="1" applyBorder="1"/>
    <xf numFmtId="3" fontId="3" fillId="17" borderId="35" xfId="0" applyNumberFormat="1" applyFont="1" applyFill="1" applyBorder="1"/>
    <xf numFmtId="3" fontId="15" fillId="0" borderId="0" xfId="0" applyNumberFormat="1" applyFont="1"/>
    <xf numFmtId="0" fontId="59" fillId="24" borderId="69" xfId="3" applyNumberFormat="1" applyFont="1" applyFill="1" applyBorder="1" applyAlignment="1" applyProtection="1">
      <alignment horizontal="left"/>
    </xf>
    <xf numFmtId="0" fontId="59" fillId="24" borderId="69" xfId="4" applyNumberFormat="1" applyFont="1" applyFill="1" applyBorder="1" applyAlignment="1" applyProtection="1">
      <alignment horizontal="right"/>
    </xf>
    <xf numFmtId="0" fontId="59" fillId="24" borderId="70" xfId="5">
      <alignment horizontal="left"/>
    </xf>
    <xf numFmtId="0" fontId="59" fillId="24" borderId="70" xfId="6" applyNumberFormat="1" applyFont="1" applyFill="1" applyBorder="1" applyAlignment="1" applyProtection="1">
      <alignment horizontal="right"/>
    </xf>
    <xf numFmtId="0" fontId="60" fillId="25" borderId="71" xfId="7" applyNumberFormat="1" applyFont="1" applyFill="1" applyBorder="1" applyAlignment="1" applyProtection="1"/>
    <xf numFmtId="0" fontId="61" fillId="25" borderId="71" xfId="10" applyNumberFormat="1" applyFont="1" applyFill="1" applyBorder="1" applyAlignment="1" applyProtection="1"/>
    <xf numFmtId="178" fontId="62" fillId="25" borderId="72" xfId="11" applyNumberFormat="1" applyFont="1" applyFill="1" applyBorder="1" applyAlignment="1" applyProtection="1">
      <alignment horizontal="right"/>
    </xf>
    <xf numFmtId="3" fontId="60" fillId="25" borderId="72" xfId="16" applyNumberFormat="1" applyFont="1" applyFill="1" applyBorder="1" applyAlignment="1" applyProtection="1">
      <alignment horizontal="right"/>
    </xf>
    <xf numFmtId="4" fontId="62" fillId="25" borderId="72" xfId="22" applyNumberFormat="1" applyFont="1" applyFill="1" applyBorder="1" applyAlignment="1" applyProtection="1">
      <alignment horizontal="right"/>
    </xf>
    <xf numFmtId="0" fontId="4" fillId="0" borderId="0" xfId="0" applyFont="1"/>
    <xf numFmtId="0" fontId="65" fillId="0" borderId="0" xfId="0" applyFont="1"/>
    <xf numFmtId="0" fontId="66" fillId="24" borderId="69" xfId="3" applyNumberFormat="1" applyFont="1" applyFill="1" applyBorder="1" applyAlignment="1" applyProtection="1">
      <alignment horizontal="left"/>
    </xf>
    <xf numFmtId="0" fontId="66" fillId="24" borderId="69" xfId="4" applyNumberFormat="1" applyFont="1" applyFill="1" applyBorder="1" applyAlignment="1" applyProtection="1">
      <alignment horizontal="right"/>
    </xf>
    <xf numFmtId="0" fontId="66" fillId="24" borderId="70" xfId="5" applyFont="1">
      <alignment horizontal="left"/>
    </xf>
    <xf numFmtId="0" fontId="66" fillId="24" borderId="70" xfId="6" applyNumberFormat="1" applyFont="1" applyFill="1" applyBorder="1" applyAlignment="1" applyProtection="1">
      <alignment horizontal="right"/>
    </xf>
    <xf numFmtId="0" fontId="67" fillId="25" borderId="71" xfId="7" applyNumberFormat="1" applyFont="1" applyFill="1" applyBorder="1" applyAlignment="1" applyProtection="1"/>
    <xf numFmtId="178" fontId="67" fillId="25" borderId="72" xfId="8" applyNumberFormat="1" applyFont="1" applyFill="1" applyBorder="1" applyAlignment="1" applyProtection="1">
      <alignment horizontal="right"/>
    </xf>
    <xf numFmtId="178" fontId="67" fillId="26" borderId="72" xfId="9" applyNumberFormat="1" applyFont="1" applyFill="1" applyBorder="1" applyAlignment="1" applyProtection="1">
      <alignment horizontal="right"/>
    </xf>
    <xf numFmtId="0" fontId="68" fillId="25" borderId="71" xfId="10" applyNumberFormat="1" applyFont="1" applyFill="1" applyBorder="1" applyAlignment="1" applyProtection="1"/>
    <xf numFmtId="178" fontId="69" fillId="25" borderId="72" xfId="11" applyNumberFormat="1" applyFont="1" applyFill="1" applyBorder="1" applyAlignment="1" applyProtection="1">
      <alignment horizontal="right"/>
    </xf>
    <xf numFmtId="178" fontId="69" fillId="26" borderId="72" xfId="12" applyNumberFormat="1" applyFont="1" applyFill="1" applyBorder="1" applyAlignment="1" applyProtection="1">
      <alignment horizontal="right"/>
    </xf>
    <xf numFmtId="0" fontId="70" fillId="25" borderId="71" xfId="13" applyNumberFormat="1" applyFont="1" applyFill="1" applyBorder="1" applyAlignment="1" applyProtection="1"/>
    <xf numFmtId="178" fontId="71" fillId="25" borderId="72" xfId="14" applyNumberFormat="1" applyFont="1" applyFill="1" applyBorder="1" applyAlignment="1" applyProtection="1">
      <alignment horizontal="right"/>
    </xf>
    <xf numFmtId="178" fontId="71" fillId="26" borderId="72" xfId="15" applyNumberFormat="1" applyFont="1" applyFill="1" applyBorder="1" applyAlignment="1" applyProtection="1">
      <alignment horizontal="right"/>
    </xf>
    <xf numFmtId="3" fontId="67" fillId="25" borderId="72" xfId="16" applyNumberFormat="1" applyFont="1" applyFill="1" applyBorder="1" applyAlignment="1" applyProtection="1">
      <alignment horizontal="right"/>
    </xf>
    <xf numFmtId="3" fontId="67" fillId="26" borderId="72" xfId="17" applyNumberFormat="1" applyFont="1" applyFill="1" applyBorder="1" applyAlignment="1" applyProtection="1">
      <alignment horizontal="right"/>
    </xf>
    <xf numFmtId="4" fontId="67" fillId="25" borderId="72" xfId="18" applyNumberFormat="1" applyFont="1" applyFill="1" applyBorder="1" applyAlignment="1" applyProtection="1">
      <alignment horizontal="right"/>
    </xf>
    <xf numFmtId="4" fontId="67" fillId="26" borderId="72" xfId="19" applyNumberFormat="1" applyFont="1" applyFill="1" applyBorder="1" applyAlignment="1" applyProtection="1">
      <alignment horizontal="right"/>
    </xf>
    <xf numFmtId="3" fontId="69" fillId="25" borderId="72" xfId="20" applyNumberFormat="1" applyFont="1" applyFill="1" applyBorder="1" applyAlignment="1" applyProtection="1">
      <alignment horizontal="right"/>
    </xf>
    <xf numFmtId="3" fontId="69" fillId="26" borderId="72" xfId="21" applyNumberFormat="1" applyFont="1" applyFill="1" applyBorder="1" applyAlignment="1" applyProtection="1">
      <alignment horizontal="right"/>
    </xf>
    <xf numFmtId="4" fontId="69" fillId="25" borderId="72" xfId="22" applyNumberFormat="1" applyFont="1" applyFill="1" applyBorder="1" applyAlignment="1" applyProtection="1">
      <alignment horizontal="right"/>
    </xf>
    <xf numFmtId="4" fontId="69" fillId="26" borderId="72" xfId="23" applyNumberFormat="1" applyFont="1" applyFill="1" applyBorder="1" applyAlignment="1" applyProtection="1">
      <alignment horizontal="right"/>
    </xf>
    <xf numFmtId="0" fontId="59" fillId="24" borderId="69" xfId="24" applyNumberFormat="1" applyFont="1" applyFill="1" applyBorder="1" applyAlignment="1" applyProtection="1">
      <alignment horizontal="centerContinuous"/>
    </xf>
    <xf numFmtId="0" fontId="59" fillId="24" borderId="70" xfId="25" applyNumberFormat="1" applyFont="1" applyFill="1" applyBorder="1" applyAlignment="1" applyProtection="1">
      <alignment horizontal="centerContinuous"/>
    </xf>
    <xf numFmtId="178" fontId="60" fillId="25" borderId="71" xfId="26" applyNumberFormat="1" applyFont="1" applyFill="1" applyBorder="1" applyAlignment="1" applyProtection="1">
      <alignment horizontal="right"/>
    </xf>
    <xf numFmtId="176" fontId="60" fillId="25" borderId="1" xfId="27" applyNumberFormat="1" applyFont="1" applyFill="1" applyBorder="1" applyAlignment="1" applyProtection="1">
      <alignment horizontal="right"/>
    </xf>
    <xf numFmtId="178" fontId="62" fillId="25" borderId="71" xfId="28" applyNumberFormat="1" applyFont="1" applyFill="1" applyBorder="1" applyAlignment="1" applyProtection="1">
      <alignment horizontal="right"/>
    </xf>
    <xf numFmtId="176" fontId="62" fillId="25" borderId="1" xfId="29" applyNumberFormat="1" applyFont="1" applyFill="1" applyBorder="1" applyAlignment="1" applyProtection="1">
      <alignment horizontal="right"/>
    </xf>
    <xf numFmtId="4" fontId="60" fillId="25" borderId="71" xfId="30" applyNumberFormat="1" applyFont="1" applyFill="1" applyBorder="1" applyAlignment="1" applyProtection="1">
      <alignment horizontal="right"/>
    </xf>
    <xf numFmtId="10" fontId="60" fillId="25" borderId="1" xfId="31" applyNumberFormat="1" applyFont="1" applyFill="1" applyBorder="1" applyAlignment="1" applyProtection="1">
      <alignment horizontal="right"/>
    </xf>
    <xf numFmtId="4" fontId="62" fillId="25" borderId="71" xfId="32" applyNumberFormat="1" applyFont="1" applyFill="1" applyBorder="1" applyAlignment="1" applyProtection="1">
      <alignment horizontal="right"/>
    </xf>
    <xf numFmtId="10" fontId="62" fillId="25" borderId="1" xfId="33" applyNumberFormat="1" applyFont="1" applyFill="1" applyBorder="1" applyAlignment="1" applyProtection="1">
      <alignment horizontal="right"/>
    </xf>
    <xf numFmtId="0" fontId="64" fillId="4" borderId="5" xfId="34" applyFont="1" applyFill="1" applyBorder="1"/>
    <xf numFmtId="0" fontId="72" fillId="8" borderId="0" xfId="3" applyNumberFormat="1" applyFont="1" applyFill="1" applyBorder="1" applyAlignment="1" applyProtection="1">
      <alignment horizontal="left"/>
    </xf>
    <xf numFmtId="0" fontId="72" fillId="8" borderId="0" xfId="24" applyNumberFormat="1" applyFont="1" applyFill="1" applyBorder="1" applyAlignment="1" applyProtection="1">
      <alignment horizontal="centerContinuous"/>
    </xf>
    <xf numFmtId="0" fontId="73" fillId="25" borderId="0" xfId="7" applyNumberFormat="1" applyFont="1" applyFill="1" applyBorder="1" applyAlignment="1" applyProtection="1"/>
    <xf numFmtId="178" fontId="73" fillId="19" borderId="0" xfId="26" applyNumberFormat="1" applyFont="1" applyFill="1" applyBorder="1" applyAlignment="1" applyProtection="1">
      <alignment horizontal="right"/>
    </xf>
    <xf numFmtId="178" fontId="73" fillId="25" borderId="0" xfId="26" applyNumberFormat="1" applyFont="1" applyFill="1" applyBorder="1" applyAlignment="1" applyProtection="1">
      <alignment horizontal="right"/>
    </xf>
    <xf numFmtId="0" fontId="74" fillId="25" borderId="0" xfId="10" applyNumberFormat="1" applyFont="1" applyFill="1" applyBorder="1" applyAlignment="1" applyProtection="1"/>
    <xf numFmtId="178" fontId="75" fillId="19" borderId="0" xfId="28" applyNumberFormat="1" applyFont="1" applyFill="1" applyBorder="1" applyAlignment="1" applyProtection="1">
      <alignment horizontal="right"/>
    </xf>
    <xf numFmtId="178" fontId="75" fillId="25" borderId="0" xfId="28" applyNumberFormat="1" applyFont="1" applyFill="1" applyBorder="1" applyAlignment="1" applyProtection="1">
      <alignment horizontal="right"/>
    </xf>
    <xf numFmtId="0" fontId="74" fillId="25" borderId="27" xfId="10" applyNumberFormat="1" applyFont="1" applyFill="1" applyBorder="1" applyAlignment="1" applyProtection="1"/>
    <xf numFmtId="178" fontId="75" fillId="19" borderId="27" xfId="28" applyNumberFormat="1" applyFont="1" applyFill="1" applyBorder="1" applyAlignment="1" applyProtection="1">
      <alignment horizontal="right"/>
    </xf>
    <xf numFmtId="178" fontId="75" fillId="25" borderId="27" xfId="28" applyNumberFormat="1" applyFont="1" applyFill="1" applyBorder="1" applyAlignment="1" applyProtection="1">
      <alignment horizontal="right"/>
    </xf>
    <xf numFmtId="176" fontId="73" fillId="19" borderId="0" xfId="27" applyNumberFormat="1" applyFont="1" applyFill="1" applyBorder="1" applyAlignment="1" applyProtection="1">
      <alignment horizontal="right"/>
    </xf>
    <xf numFmtId="176" fontId="73" fillId="25" borderId="0" xfId="27" applyNumberFormat="1" applyFont="1" applyFill="1" applyBorder="1" applyAlignment="1" applyProtection="1">
      <alignment horizontal="right"/>
    </xf>
    <xf numFmtId="176" fontId="75" fillId="19" borderId="0" xfId="29" applyNumberFormat="1" applyFont="1" applyFill="1" applyBorder="1" applyAlignment="1" applyProtection="1">
      <alignment horizontal="right"/>
    </xf>
    <xf numFmtId="176" fontId="75" fillId="25" borderId="0" xfId="29" applyNumberFormat="1" applyFont="1" applyFill="1" applyBorder="1" applyAlignment="1" applyProtection="1">
      <alignment horizontal="right"/>
    </xf>
    <xf numFmtId="176" fontId="75" fillId="19" borderId="27" xfId="29" applyNumberFormat="1" applyFont="1" applyFill="1" applyBorder="1" applyAlignment="1" applyProtection="1">
      <alignment horizontal="right"/>
    </xf>
    <xf numFmtId="176" fontId="75" fillId="25" borderId="27" xfId="29" applyNumberFormat="1" applyFont="1" applyFill="1" applyBorder="1" applyAlignment="1" applyProtection="1">
      <alignment horizontal="right"/>
    </xf>
    <xf numFmtId="3" fontId="73" fillId="25" borderId="0" xfId="26" applyNumberFormat="1" applyFont="1" applyFill="1" applyBorder="1" applyAlignment="1" applyProtection="1">
      <alignment horizontal="right"/>
    </xf>
    <xf numFmtId="3" fontId="75" fillId="25" borderId="0" xfId="28" applyNumberFormat="1" applyFont="1" applyFill="1" applyBorder="1" applyAlignment="1" applyProtection="1">
      <alignment horizontal="right"/>
    </xf>
    <xf numFmtId="3" fontId="75" fillId="25" borderId="27" xfId="28" applyNumberFormat="1" applyFont="1" applyFill="1" applyBorder="1" applyAlignment="1" applyProtection="1">
      <alignment horizontal="right"/>
    </xf>
    <xf numFmtId="3" fontId="75" fillId="0" borderId="0" xfId="29" applyNumberFormat="1" applyFont="1" applyFill="1" applyBorder="1" applyAlignment="1" applyProtection="1">
      <alignment horizontal="right"/>
    </xf>
    <xf numFmtId="0" fontId="42" fillId="8" borderId="0" xfId="0" applyFont="1" applyFill="1"/>
    <xf numFmtId="0" fontId="76" fillId="8" borderId="0" xfId="0" applyFont="1" applyFill="1"/>
    <xf numFmtId="0" fontId="77" fillId="8" borderId="0" xfId="0" applyFont="1" applyFill="1"/>
    <xf numFmtId="0" fontId="42" fillId="0" borderId="0" xfId="0" applyFont="1"/>
    <xf numFmtId="0" fontId="42" fillId="9" borderId="0" xfId="0" applyFont="1" applyFill="1"/>
    <xf numFmtId="0" fontId="76" fillId="9" borderId="0" xfId="0" applyFont="1" applyFill="1"/>
    <xf numFmtId="0" fontId="56" fillId="9" borderId="0" xfId="0" applyFont="1" applyFill="1"/>
    <xf numFmtId="0" fontId="78" fillId="9" borderId="0" xfId="0" applyFont="1" applyFill="1"/>
    <xf numFmtId="0" fontId="76" fillId="0" borderId="0" xfId="0" applyFont="1"/>
    <xf numFmtId="0" fontId="78" fillId="0" borderId="0" xfId="0" applyFont="1"/>
    <xf numFmtId="3" fontId="78" fillId="0" borderId="0" xfId="0" applyNumberFormat="1" applyFont="1"/>
    <xf numFmtId="0" fontId="42" fillId="8" borderId="0" xfId="0" applyFont="1" applyFill="1" applyBorder="1"/>
    <xf numFmtId="0" fontId="42" fillId="8" borderId="0" xfId="0" applyFont="1" applyFill="1" applyBorder="1" applyAlignment="1">
      <alignment horizontal="center"/>
    </xf>
    <xf numFmtId="0" fontId="42" fillId="9" borderId="0" xfId="0" applyFont="1" applyFill="1" applyBorder="1" applyAlignment="1">
      <alignment horizontal="center"/>
    </xf>
    <xf numFmtId="178" fontId="78" fillId="0" borderId="0" xfId="0" applyNumberFormat="1" applyFont="1"/>
    <xf numFmtId="176" fontId="78" fillId="0" borderId="0" xfId="0" applyNumberFormat="1" applyFont="1"/>
    <xf numFmtId="0" fontId="76" fillId="3" borderId="0" xfId="0" applyFont="1" applyFill="1"/>
    <xf numFmtId="0" fontId="56" fillId="3" borderId="0" xfId="0" applyFont="1" applyFill="1"/>
    <xf numFmtId="0" fontId="78" fillId="3" borderId="0" xfId="0" applyFont="1" applyFill="1"/>
    <xf numFmtId="9" fontId="73" fillId="25" borderId="0" xfId="26" applyNumberFormat="1" applyFont="1" applyFill="1" applyBorder="1" applyAlignment="1" applyProtection="1">
      <alignment horizontal="right"/>
    </xf>
    <xf numFmtId="0" fontId="72" fillId="8" borderId="0" xfId="3" applyNumberFormat="1" applyFont="1" applyFill="1" applyBorder="1" applyAlignment="1" applyProtection="1">
      <alignment horizontal="center"/>
    </xf>
    <xf numFmtId="3" fontId="75" fillId="19" borderId="0" xfId="11" applyNumberFormat="1" applyFont="1" applyFill="1" applyBorder="1" applyAlignment="1" applyProtection="1">
      <alignment horizontal="right"/>
    </xf>
    <xf numFmtId="3" fontId="75" fillId="25" borderId="0" xfId="11" applyNumberFormat="1" applyFont="1" applyFill="1" applyBorder="1" applyAlignment="1" applyProtection="1">
      <alignment horizontal="right"/>
    </xf>
    <xf numFmtId="0" fontId="73" fillId="25" borderId="38" xfId="7" applyNumberFormat="1" applyFont="1" applyFill="1" applyBorder="1" applyAlignment="1" applyProtection="1"/>
    <xf numFmtId="3" fontId="75" fillId="19" borderId="38" xfId="11" applyNumberFormat="1" applyFont="1" applyFill="1" applyBorder="1" applyAlignment="1" applyProtection="1">
      <alignment horizontal="right"/>
    </xf>
    <xf numFmtId="3" fontId="75" fillId="25" borderId="38" xfId="11" applyNumberFormat="1" applyFont="1" applyFill="1" applyBorder="1" applyAlignment="1" applyProtection="1">
      <alignment horizontal="right"/>
    </xf>
    <xf numFmtId="0" fontId="79" fillId="4" borderId="0" xfId="34" applyFont="1" applyFill="1" applyBorder="1"/>
    <xf numFmtId="9" fontId="75" fillId="25" borderId="0" xfId="11" applyNumberFormat="1" applyFont="1" applyFill="1" applyBorder="1" applyAlignment="1" applyProtection="1">
      <alignment horizontal="right"/>
    </xf>
    <xf numFmtId="9" fontId="75" fillId="25" borderId="38" xfId="11" applyNumberFormat="1" applyFont="1" applyFill="1" applyBorder="1" applyAlignment="1" applyProtection="1">
      <alignment horizontal="right"/>
    </xf>
    <xf numFmtId="3" fontId="35" fillId="0" borderId="68" xfId="0" applyNumberFormat="1" applyFont="1" applyFill="1" applyBorder="1" applyAlignment="1">
      <alignment horizontal="center" vertical="center"/>
    </xf>
    <xf numFmtId="3" fontId="35" fillId="0" borderId="0" xfId="0" applyNumberFormat="1" applyFont="1" applyFill="1" applyBorder="1" applyAlignment="1">
      <alignment horizontal="center" vertical="center"/>
    </xf>
    <xf numFmtId="3" fontId="35" fillId="0" borderId="43" xfId="0" applyNumberFormat="1" applyFont="1" applyFill="1" applyBorder="1" applyAlignment="1">
      <alignment horizontal="center" vertical="center"/>
    </xf>
    <xf numFmtId="3" fontId="35" fillId="0" borderId="27" xfId="0" applyNumberFormat="1" applyFont="1" applyFill="1" applyBorder="1" applyAlignment="1">
      <alignment horizontal="center" vertical="center"/>
    </xf>
    <xf numFmtId="181" fontId="29" fillId="0" borderId="68" xfId="0" applyNumberFormat="1" applyFont="1" applyBorder="1" applyAlignment="1">
      <alignment horizontal="center" vertical="center"/>
    </xf>
    <xf numFmtId="181" fontId="29" fillId="0" borderId="27" xfId="0" applyNumberFormat="1" applyFont="1" applyBorder="1" applyAlignment="1">
      <alignment horizontal="center" vertical="center"/>
    </xf>
    <xf numFmtId="3" fontId="30" fillId="8" borderId="63" xfId="0" applyNumberFormat="1" applyFont="1" applyFill="1" applyBorder="1" applyAlignment="1">
      <alignment horizontal="center" vertical="center"/>
    </xf>
    <xf numFmtId="3" fontId="30" fillId="8" borderId="67" xfId="0" applyNumberFormat="1" applyFont="1" applyFill="1" applyBorder="1" applyAlignment="1">
      <alignment horizontal="center" vertical="center"/>
    </xf>
    <xf numFmtId="3" fontId="30" fillId="8" borderId="41" xfId="0" applyNumberFormat="1" applyFont="1" applyFill="1" applyBorder="1" applyAlignment="1">
      <alignment horizontal="center" vertical="center"/>
    </xf>
    <xf numFmtId="3" fontId="30" fillId="8" borderId="0" xfId="0" applyNumberFormat="1" applyFont="1" applyFill="1" applyBorder="1" applyAlignment="1">
      <alignment horizontal="center" vertical="center"/>
    </xf>
    <xf numFmtId="3" fontId="30" fillId="8" borderId="40" xfId="0" applyNumberFormat="1" applyFont="1" applyFill="1" applyBorder="1" applyAlignment="1">
      <alignment horizontal="center" vertical="center"/>
    </xf>
    <xf numFmtId="3" fontId="30" fillId="8" borderId="39" xfId="0" applyNumberFormat="1" applyFont="1" applyFill="1" applyBorder="1" applyAlignment="1">
      <alignment horizontal="center" vertical="center"/>
    </xf>
    <xf numFmtId="3" fontId="30" fillId="8" borderId="62" xfId="0" applyNumberFormat="1" applyFont="1" applyFill="1" applyBorder="1" applyAlignment="1">
      <alignment horizontal="center" vertical="center"/>
    </xf>
    <xf numFmtId="3" fontId="30" fillId="8" borderId="66" xfId="0" applyNumberFormat="1" applyFont="1" applyFill="1" applyBorder="1" applyAlignment="1">
      <alignment horizontal="center" vertical="center"/>
    </xf>
    <xf numFmtId="3" fontId="30" fillId="8" borderId="61" xfId="0" applyNumberFormat="1" applyFont="1" applyFill="1" applyBorder="1" applyAlignment="1">
      <alignment horizontal="center" vertical="center"/>
    </xf>
    <xf numFmtId="0" fontId="17" fillId="0" borderId="34" xfId="0" applyFont="1" applyBorder="1" applyAlignment="1">
      <alignment horizontal="center" vertical="center" wrapText="1" readingOrder="1"/>
    </xf>
    <xf numFmtId="0" fontId="3" fillId="0" borderId="21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42" fillId="8" borderId="0" xfId="0" applyFont="1" applyFill="1" applyBorder="1" applyAlignment="1">
      <alignment horizontal="center" vertical="center"/>
    </xf>
    <xf numFmtId="0" fontId="42" fillId="8" borderId="27" xfId="0" applyFont="1" applyFill="1" applyBorder="1" applyAlignment="1">
      <alignment horizontal="center" vertical="center"/>
    </xf>
    <xf numFmtId="0" fontId="42" fillId="8" borderId="27" xfId="0" applyFont="1" applyFill="1" applyBorder="1" applyAlignment="1">
      <alignment horizontal="center"/>
    </xf>
    <xf numFmtId="0" fontId="27" fillId="0" borderId="3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0" fontId="3" fillId="14" borderId="0" xfId="0" applyFont="1" applyFill="1" applyAlignment="1">
      <alignment horizontal="center"/>
    </xf>
    <xf numFmtId="0" fontId="3" fillId="0" borderId="3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0" fillId="8" borderId="0" xfId="0" applyFont="1" applyFill="1" applyBorder="1" applyAlignment="1">
      <alignment horizontal="center" vertical="center"/>
    </xf>
    <xf numFmtId="0" fontId="44" fillId="0" borderId="37" xfId="0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44" fillId="0" borderId="35" xfId="0" applyFont="1" applyBorder="1" applyAlignment="1">
      <alignment horizontal="left" vertical="center"/>
    </xf>
    <xf numFmtId="0" fontId="50" fillId="20" borderId="58" xfId="0" applyFont="1" applyFill="1" applyBorder="1" applyAlignment="1">
      <alignment horizontal="left" vertical="center" wrapText="1" readingOrder="1"/>
    </xf>
    <xf numFmtId="0" fontId="50" fillId="20" borderId="60" xfId="0" applyFont="1" applyFill="1" applyBorder="1" applyAlignment="1">
      <alignment horizontal="left" vertical="center" wrapText="1" readingOrder="1"/>
    </xf>
    <xf numFmtId="0" fontId="50" fillId="20" borderId="59" xfId="0" applyFont="1" applyFill="1" applyBorder="1" applyAlignment="1">
      <alignment horizontal="left" vertical="center" wrapText="1" readingOrder="1"/>
    </xf>
    <xf numFmtId="0" fontId="50" fillId="20" borderId="47" xfId="0" applyFont="1" applyFill="1" applyBorder="1" applyAlignment="1">
      <alignment horizontal="center" vertical="center" wrapText="1" readingOrder="1"/>
    </xf>
    <xf numFmtId="0" fontId="50" fillId="20" borderId="48" xfId="0" applyFont="1" applyFill="1" applyBorder="1" applyAlignment="1">
      <alignment horizontal="center" vertical="center" wrapText="1" readingOrder="1"/>
    </xf>
    <xf numFmtId="0" fontId="50" fillId="20" borderId="49" xfId="0" applyFont="1" applyFill="1" applyBorder="1" applyAlignment="1">
      <alignment horizontal="center" vertical="center" wrapText="1" readingOrder="1"/>
    </xf>
    <xf numFmtId="0" fontId="51" fillId="21" borderId="51" xfId="0" applyFont="1" applyFill="1" applyBorder="1" applyAlignment="1">
      <alignment horizontal="center" vertical="center" wrapText="1" readingOrder="1"/>
    </xf>
    <xf numFmtId="0" fontId="51" fillId="21" borderId="52" xfId="0" applyFont="1" applyFill="1" applyBorder="1" applyAlignment="1">
      <alignment horizontal="center" vertical="center" wrapText="1" readingOrder="1"/>
    </xf>
    <xf numFmtId="0" fontId="51" fillId="21" borderId="53" xfId="0" applyFont="1" applyFill="1" applyBorder="1" applyAlignment="1">
      <alignment horizontal="center" vertical="center" wrapText="1" readingOrder="1"/>
    </xf>
    <xf numFmtId="0" fontId="51" fillId="22" borderId="55" xfId="0" applyFont="1" applyFill="1" applyBorder="1" applyAlignment="1">
      <alignment horizontal="center" vertical="center" wrapText="1" readingOrder="1"/>
    </xf>
    <xf numFmtId="0" fontId="51" fillId="22" borderId="56" xfId="0" applyFont="1" applyFill="1" applyBorder="1" applyAlignment="1">
      <alignment horizontal="center" vertical="center" wrapText="1" readingOrder="1"/>
    </xf>
    <xf numFmtId="0" fontId="51" fillId="22" borderId="57" xfId="0" applyFont="1" applyFill="1" applyBorder="1" applyAlignment="1">
      <alignment horizontal="center" vertical="center" wrapText="1" readingOrder="1"/>
    </xf>
    <xf numFmtId="3" fontId="5" fillId="0" borderId="3" xfId="0" applyNumberFormat="1" applyFont="1" applyBorder="1" applyAlignment="1">
      <alignment horizontal="center" vertical="center"/>
    </xf>
    <xf numFmtId="3" fontId="5" fillId="0" borderId="4" xfId="0" applyNumberFormat="1" applyFont="1" applyBorder="1" applyAlignment="1">
      <alignment horizontal="center" vertical="center"/>
    </xf>
    <xf numFmtId="0" fontId="4" fillId="2" borderId="0" xfId="0" applyNumberFormat="1" applyFont="1" applyFill="1" applyBorder="1" applyAlignment="1">
      <alignment horizontal="center" vertical="center"/>
    </xf>
    <xf numFmtId="3" fontId="4" fillId="2" borderId="0" xfId="0" applyNumberFormat="1" applyFont="1" applyFill="1" applyBorder="1" applyAlignment="1">
      <alignment horizontal="center" vertical="center"/>
    </xf>
    <xf numFmtId="3" fontId="4" fillId="2" borderId="2" xfId="0" applyNumberFormat="1" applyFont="1" applyFill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17" xfId="0" applyBorder="1" applyAlignment="1">
      <alignment horizontal="right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6" borderId="24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24" xfId="0" applyFill="1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20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24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 wrapText="1"/>
    </xf>
  </cellXfs>
  <cellStyles count="35">
    <cellStyle name="fa_column_header_bottom" xfId="6" xr:uid="{00000000-0005-0000-0000-000000000000}"/>
    <cellStyle name="fa_column_header_bottom_centered" xfId="25" xr:uid="{00000000-0005-0000-0000-000001000000}"/>
    <cellStyle name="fa_column_header_bottom_left" xfId="5" xr:uid="{00000000-0005-0000-0000-000002000000}"/>
    <cellStyle name="fa_column_header_top" xfId="4" xr:uid="{00000000-0005-0000-0000-000003000000}"/>
    <cellStyle name="fa_column_header_top_centered" xfId="24" xr:uid="{00000000-0005-0000-0000-000004000000}"/>
    <cellStyle name="fa_column_header_top_left" xfId="3" xr:uid="{00000000-0005-0000-0000-000005000000}"/>
    <cellStyle name="fa_data_bold_0_grouped" xfId="16" xr:uid="{00000000-0005-0000-0000-000006000000}"/>
    <cellStyle name="fa_data_bold_1_grouped" xfId="8" xr:uid="{00000000-0005-0000-0000-000007000000}"/>
    <cellStyle name="fa_data_bold_1_grouped_single_border" xfId="26" xr:uid="{00000000-0005-0000-0000-000008000000}"/>
    <cellStyle name="fa_data_bold_1_percent_single_border" xfId="27" xr:uid="{00000000-0005-0000-0000-000009000000}"/>
    <cellStyle name="fa_data_bold_2_grouped" xfId="18" xr:uid="{00000000-0005-0000-0000-00000A000000}"/>
    <cellStyle name="fa_data_bold_2_grouped_single_border" xfId="30" xr:uid="{00000000-0005-0000-0000-00000B000000}"/>
    <cellStyle name="fa_data_bold_2_percent_single_border" xfId="31" xr:uid="{00000000-0005-0000-0000-00000C000000}"/>
    <cellStyle name="fa_data_current_bold_0_grouped" xfId="17" xr:uid="{00000000-0005-0000-0000-00000D000000}"/>
    <cellStyle name="fa_data_current_bold_1_grouped" xfId="9" xr:uid="{00000000-0005-0000-0000-00000E000000}"/>
    <cellStyle name="fa_data_current_bold_2_grouped" xfId="19" xr:uid="{00000000-0005-0000-0000-00000F000000}"/>
    <cellStyle name="fa_data_current_italic_1_grouped" xfId="15" xr:uid="{00000000-0005-0000-0000-000010000000}"/>
    <cellStyle name="fa_data_current_standard_0_grouped" xfId="21" xr:uid="{00000000-0005-0000-0000-000011000000}"/>
    <cellStyle name="fa_data_current_standard_1_grouped" xfId="12" xr:uid="{00000000-0005-0000-0000-000012000000}"/>
    <cellStyle name="fa_data_current_standard_2_grouped" xfId="23" xr:uid="{00000000-0005-0000-0000-000013000000}"/>
    <cellStyle name="fa_data_italic_1_grouped" xfId="14" xr:uid="{00000000-0005-0000-0000-000014000000}"/>
    <cellStyle name="fa_data_standard_0_grouped" xfId="20" xr:uid="{00000000-0005-0000-0000-000015000000}"/>
    <cellStyle name="fa_data_standard_1_grouped" xfId="11" xr:uid="{00000000-0005-0000-0000-000016000000}"/>
    <cellStyle name="fa_data_standard_1_grouped_single_border" xfId="28" xr:uid="{00000000-0005-0000-0000-000017000000}"/>
    <cellStyle name="fa_data_standard_1_percent_single_border" xfId="29" xr:uid="{00000000-0005-0000-0000-000018000000}"/>
    <cellStyle name="fa_data_standard_2_grouped" xfId="22" xr:uid="{00000000-0005-0000-0000-000019000000}"/>
    <cellStyle name="fa_data_standard_2_grouped_single_border" xfId="32" xr:uid="{00000000-0005-0000-0000-00001A000000}"/>
    <cellStyle name="fa_data_standard_2_percent_single_border" xfId="33" xr:uid="{00000000-0005-0000-0000-00001B000000}"/>
    <cellStyle name="fa_footer_italic" xfId="34" xr:uid="{00000000-0005-0000-0000-00001C000000}"/>
    <cellStyle name="fa_row_header_bold" xfId="7" xr:uid="{00000000-0005-0000-0000-00001D000000}"/>
    <cellStyle name="fa_row_header_italic" xfId="13" xr:uid="{00000000-0005-0000-0000-00001E000000}"/>
    <cellStyle name="fa_row_header_standard" xfId="10" xr:uid="{00000000-0005-0000-0000-00001F000000}"/>
    <cellStyle name="표준" xfId="0" builtinId="0"/>
    <cellStyle name="표준 2" xfId="2" xr:uid="{00000000-0005-0000-0000-000021000000}"/>
    <cellStyle name="하이퍼링크" xfId="1" builtinId="8"/>
  </cellStyles>
  <dxfs count="45">
    <dxf>
      <fill>
        <patternFill patternType="solid">
          <bgColor rgb="FFFFFF0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b/>
      </font>
    </dxf>
    <dxf>
      <font>
        <b/>
      </font>
    </dxf>
    <dxf>
      <numFmt numFmtId="2" formatCode="0.00"/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R_Global!$H$8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R_Global!$D$15:$D$24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R_Global!$H$15:$H$24</c:f>
              <c:numCache>
                <c:formatCode>#,##0</c:formatCode>
                <c:ptCount val="10"/>
                <c:pt idx="0">
                  <c:v>15.879</c:v>
                </c:pt>
                <c:pt idx="1">
                  <c:v>15.456</c:v>
                </c:pt>
                <c:pt idx="2">
                  <c:v>12.968</c:v>
                </c:pt>
                <c:pt idx="3">
                  <c:v>8.7609999999999992</c:v>
                </c:pt>
                <c:pt idx="4">
                  <c:v>12.156000000000001</c:v>
                </c:pt>
                <c:pt idx="5">
                  <c:v>13.478</c:v>
                </c:pt>
                <c:pt idx="6">
                  <c:v>15.801</c:v>
                </c:pt>
                <c:pt idx="7">
                  <c:v>16.501000000000001</c:v>
                </c:pt>
                <c:pt idx="8">
                  <c:v>17.422999999999998</c:v>
                </c:pt>
                <c:pt idx="9">
                  <c:v>17.954000000000001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2-43AA-87A9-3027894D8A1F}"/>
            </c:ext>
          </c:extLst>
        </c:ser>
        <c:ser>
          <c:idx val="1"/>
          <c:order val="1"/>
          <c:tx>
            <c:strRef>
              <c:f>R_Global!$I$8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R_Global!$D$15:$D$24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R_Global!$I$15:$I$24</c:f>
              <c:numCache>
                <c:formatCode>#,##0</c:formatCode>
                <c:ptCount val="10"/>
                <c:pt idx="0">
                  <c:v>20.881</c:v>
                </c:pt>
                <c:pt idx="1">
                  <c:v>22.184999999999999</c:v>
                </c:pt>
                <c:pt idx="2">
                  <c:v>21.03</c:v>
                </c:pt>
                <c:pt idx="3">
                  <c:v>16.327999999999999</c:v>
                </c:pt>
                <c:pt idx="4">
                  <c:v>18.834</c:v>
                </c:pt>
                <c:pt idx="5">
                  <c:v>20.207000000000001</c:v>
                </c:pt>
                <c:pt idx="6">
                  <c:v>18.988</c:v>
                </c:pt>
                <c:pt idx="7">
                  <c:v>19.018000000000001</c:v>
                </c:pt>
                <c:pt idx="8">
                  <c:v>19.486999999999998</c:v>
                </c:pt>
                <c:pt idx="9">
                  <c:v>20.161000000000001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2-43AA-87A9-3027894D8A1F}"/>
            </c:ext>
          </c:extLst>
        </c:ser>
        <c:ser>
          <c:idx val="2"/>
          <c:order val="2"/>
          <c:tx>
            <c:strRef>
              <c:f>R_Global!$J$8</c:f>
              <c:strCache>
                <c:ptCount val="1"/>
                <c:pt idx="0">
                  <c:v>아프리카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R_Global!$D$15:$D$24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R_Global!$J$15:$J$24</c:f>
              <c:numCache>
                <c:formatCode>#,##0.0</c:formatCode>
                <c:ptCount val="10"/>
                <c:pt idx="0">
                  <c:v>0.61399999999999999</c:v>
                </c:pt>
                <c:pt idx="1">
                  <c:v>0.56299999999999994</c:v>
                </c:pt>
                <c:pt idx="2">
                  <c:v>0.58699999999999997</c:v>
                </c:pt>
                <c:pt idx="3">
                  <c:v>0.41699999999999998</c:v>
                </c:pt>
                <c:pt idx="4">
                  <c:v>0.505</c:v>
                </c:pt>
                <c:pt idx="5">
                  <c:v>0.56599999999999995</c:v>
                </c:pt>
                <c:pt idx="6">
                  <c:v>0.745</c:v>
                </c:pt>
                <c:pt idx="7">
                  <c:v>0.71299999999999997</c:v>
                </c:pt>
                <c:pt idx="8">
                  <c:v>0.79800000000000004</c:v>
                </c:pt>
                <c:pt idx="9">
                  <c:v>0.90400000000000003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22-43AA-87A9-3027894D8A1F}"/>
            </c:ext>
          </c:extLst>
        </c:ser>
        <c:ser>
          <c:idx val="3"/>
          <c:order val="3"/>
          <c:tx>
            <c:strRef>
              <c:f>R_Global!$K$8</c:f>
              <c:strCache>
                <c:ptCount val="1"/>
                <c:pt idx="0">
                  <c:v>아시아태평양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R_Global!$D$15:$D$24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R_Global!$K$15:$K$24</c:f>
              <c:numCache>
                <c:formatCode>#,##0</c:formatCode>
                <c:ptCount val="10"/>
                <c:pt idx="0">
                  <c:v>27.51</c:v>
                </c:pt>
                <c:pt idx="1">
                  <c:v>29.925999999999998</c:v>
                </c:pt>
                <c:pt idx="2">
                  <c:v>30.416</c:v>
                </c:pt>
                <c:pt idx="3">
                  <c:v>30.513000000000002</c:v>
                </c:pt>
                <c:pt idx="4">
                  <c:v>39.447000000000003</c:v>
                </c:pt>
                <c:pt idx="5">
                  <c:v>39.076000000000001</c:v>
                </c:pt>
                <c:pt idx="6">
                  <c:v>42.779000000000003</c:v>
                </c:pt>
                <c:pt idx="7">
                  <c:v>45.261000000000003</c:v>
                </c:pt>
                <c:pt idx="8">
                  <c:v>46.512</c:v>
                </c:pt>
                <c:pt idx="9">
                  <c:v>48.55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22-43AA-87A9-3027894D8A1F}"/>
            </c:ext>
          </c:extLst>
        </c:ser>
        <c:ser>
          <c:idx val="4"/>
          <c:order val="4"/>
          <c:tx>
            <c:strRef>
              <c:f>R_Global!$L$8</c:f>
              <c:strCache>
                <c:ptCount val="1"/>
                <c:pt idx="0">
                  <c:v>중동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R_Global!$D$15:$D$24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R_Global!$L$15:$L$24</c:f>
              <c:numCache>
                <c:formatCode>#,##0.0</c:formatCode>
                <c:ptCount val="10"/>
                <c:pt idx="0">
                  <c:v>2.1760000000000002</c:v>
                </c:pt>
                <c:pt idx="1">
                  <c:v>2.3490000000000002</c:v>
                </c:pt>
                <c:pt idx="2">
                  <c:v>2.536</c:v>
                </c:pt>
                <c:pt idx="3">
                  <c:v>2.3559999999999999</c:v>
                </c:pt>
                <c:pt idx="4">
                  <c:v>1.595</c:v>
                </c:pt>
                <c:pt idx="5">
                  <c:v>2.9</c:v>
                </c:pt>
                <c:pt idx="6">
                  <c:v>2.0030000000000001</c:v>
                </c:pt>
                <c:pt idx="7">
                  <c:v>1.7909999999999999</c:v>
                </c:pt>
                <c:pt idx="8">
                  <c:v>2.2879999999999998</c:v>
                </c:pt>
                <c:pt idx="9">
                  <c:v>2.1720000000000002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22-43AA-87A9-3027894D8A1F}"/>
            </c:ext>
          </c:extLst>
        </c:ser>
        <c:ser>
          <c:idx val="5"/>
          <c:order val="5"/>
          <c:tx>
            <c:strRef>
              <c:f>R_Global!$M$8</c:f>
              <c:strCache>
                <c:ptCount val="1"/>
                <c:pt idx="0">
                  <c:v>중남미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R_Global!$D$15:$D$24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R_Global!$M$15:$M$24</c:f>
              <c:numCache>
                <c:formatCode>#,##0.0</c:formatCode>
                <c:ptCount val="10"/>
                <c:pt idx="0">
                  <c:v>3.4079999999999999</c:v>
                </c:pt>
                <c:pt idx="1">
                  <c:v>3.944</c:v>
                </c:pt>
                <c:pt idx="2">
                  <c:v>4.1399999999999997</c:v>
                </c:pt>
                <c:pt idx="3">
                  <c:v>3.9540000000000002</c:v>
                </c:pt>
                <c:pt idx="4">
                  <c:v>4.6719999999999997</c:v>
                </c:pt>
                <c:pt idx="5">
                  <c:v>4.6079999999999997</c:v>
                </c:pt>
                <c:pt idx="6">
                  <c:v>4.5270000000000001</c:v>
                </c:pt>
                <c:pt idx="7">
                  <c:v>4.8109999999999999</c:v>
                </c:pt>
                <c:pt idx="8">
                  <c:v>3.919</c:v>
                </c:pt>
                <c:pt idx="9">
                  <c:v>3.089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22-43AA-87A9-3027894D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528318464"/>
        <c:axId val="528318856"/>
      </c:barChart>
      <c:lineChart>
        <c:grouping val="standard"/>
        <c:varyColors val="0"/>
        <c:ser>
          <c:idx val="6"/>
          <c:order val="6"/>
          <c:tx>
            <c:strRef>
              <c:f>R_Global!$G$8</c:f>
              <c:strCache>
                <c:ptCount val="1"/>
                <c:pt idx="0">
                  <c:v>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R_Global!$D$15:$D$24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R_Global!$G$15:$G$24</c:f>
              <c:numCache>
                <c:formatCode>#,##0</c:formatCode>
                <c:ptCount val="10"/>
                <c:pt idx="0">
                  <c:v>70.466999999999999</c:v>
                </c:pt>
                <c:pt idx="1">
                  <c:v>74.424000000000007</c:v>
                </c:pt>
                <c:pt idx="2">
                  <c:v>71.676000000000002</c:v>
                </c:pt>
                <c:pt idx="3">
                  <c:v>62.329000000000001</c:v>
                </c:pt>
                <c:pt idx="4">
                  <c:v>77.207999999999998</c:v>
                </c:pt>
                <c:pt idx="5">
                  <c:v>80.835999999999999</c:v>
                </c:pt>
                <c:pt idx="6">
                  <c:v>84.843000000000004</c:v>
                </c:pt>
                <c:pt idx="7">
                  <c:v>88.094999999999999</c:v>
                </c:pt>
                <c:pt idx="8">
                  <c:v>90.427000000000007</c:v>
                </c:pt>
                <c:pt idx="9">
                  <c:v>92.831000000000003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22-43AA-87A9-3027894D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19640"/>
        <c:axId val="528319248"/>
      </c:lineChart>
      <c:catAx>
        <c:axId val="528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528318856"/>
        <c:crosses val="autoZero"/>
        <c:auto val="1"/>
        <c:lblAlgn val="ctr"/>
        <c:lblOffset val="100"/>
        <c:noMultiLvlLbl val="0"/>
      </c:catAx>
      <c:valAx>
        <c:axId val="52831885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528318464"/>
        <c:crosses val="autoZero"/>
        <c:crossBetween val="between"/>
      </c:valAx>
      <c:valAx>
        <c:axId val="528319248"/>
        <c:scaling>
          <c:orientation val="minMax"/>
        </c:scaling>
        <c:delete val="1"/>
        <c:axPos val="r"/>
        <c:numFmt formatCode="#,##0" sourceLinked="1"/>
        <c:majorTickMark val="out"/>
        <c:minorTickMark val="none"/>
        <c:tickLblPos val="nextTo"/>
        <c:crossAx val="528319640"/>
        <c:crosses val="max"/>
        <c:crossBetween val="between"/>
      </c:valAx>
      <c:catAx>
        <c:axId val="528319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319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3A-4DC8-A947-2E0BC993DC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3A-4DC8-A947-2E0BC993DC7A}"/>
              </c:ext>
            </c:extLst>
          </c:dPt>
          <c:val>
            <c:numRef>
              <c:f>R_Global!$E$24:$F$24</c:f>
              <c:numCache>
                <c:formatCode>#,##0</c:formatCode>
                <c:ptCount val="2"/>
                <c:pt idx="0">
                  <c:v>67.775999999999996</c:v>
                </c:pt>
                <c:pt idx="1">
                  <c:v>25.055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3A-4DC8-A947-2E0BC993D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15-4CF8-9FAA-7BEB135E06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15-4CF8-9FAA-7BEB135E06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15-4CF8-9FAA-7BEB135E06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15-4CF8-9FAA-7BEB135E06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F15-4CF8-9FAA-7BEB135E061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F15-4CF8-9FAA-7BEB135E061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F15-4CF8-9FAA-7BEB135E0610}"/>
              </c:ext>
            </c:extLst>
          </c:dPt>
          <c:cat>
            <c:strRef>
              <c:f>R_Global!$J$90:$J$96</c:f>
              <c:strCache>
                <c:ptCount val="7"/>
                <c:pt idx="0">
                  <c:v>북미</c:v>
                </c:pt>
                <c:pt idx="1">
                  <c:v>EU</c:v>
                </c:pt>
                <c:pt idx="2">
                  <c:v>유럽기타</c:v>
                </c:pt>
                <c:pt idx="3">
                  <c:v>아프리카</c:v>
                </c:pt>
                <c:pt idx="4">
                  <c:v>아시아태평양</c:v>
                </c:pt>
                <c:pt idx="5">
                  <c:v>중동</c:v>
                </c:pt>
                <c:pt idx="6">
                  <c:v>중남미</c:v>
                </c:pt>
              </c:strCache>
            </c:strRef>
          </c:cat>
          <c:val>
            <c:numRef>
              <c:f>R_Global!$K$90:$K$96</c:f>
              <c:numCache>
                <c:formatCode>#,##0</c:formatCode>
                <c:ptCount val="7"/>
                <c:pt idx="0">
                  <c:v>1795.4014999999999</c:v>
                </c:pt>
                <c:pt idx="1">
                  <c:v>1857.384</c:v>
                </c:pt>
                <c:pt idx="2">
                  <c:v>158.7355</c:v>
                </c:pt>
                <c:pt idx="3">
                  <c:v>90.398700000000005</c:v>
                </c:pt>
                <c:pt idx="4">
                  <c:v>4855.0362999999998</c:v>
                </c:pt>
                <c:pt idx="5">
                  <c:v>217.22389999999999</c:v>
                </c:pt>
                <c:pt idx="6">
                  <c:v>308.88550000000004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15-4CF8-9FAA-7BEB135E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3BD-4BF9-A003-E9CEFF4C82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BD-4BF9-A003-E9CEFF4C82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3BD-4BF9-A003-E9CEFF4C82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3BD-4BF9-A003-E9CEFF4C82C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3BD-4BF9-A003-E9CEFF4C82C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3BD-4BF9-A003-E9CEFF4C82C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3BD-4BF9-A003-E9CEFF4C82C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3BD-4BF9-A003-E9CEFF4C82C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BD-4BF9-A003-E9CEFF4C82C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3BD-4BF9-A003-E9CEFF4C82C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3BD-4BF9-A003-E9CEFF4C82C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3BD-4BF9-A003-E9CEFF4C82C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3BD-4BF9-A003-E9CEFF4C82CF}"/>
              </c:ext>
            </c:extLst>
          </c:dPt>
          <c:cat>
            <c:strRef>
              <c:f>R_Global!$N$90:$N$102</c:f>
              <c:strCache>
                <c:ptCount val="13"/>
                <c:pt idx="0">
                  <c:v>멕시코</c:v>
                </c:pt>
                <c:pt idx="1">
                  <c:v>미국</c:v>
                </c:pt>
                <c:pt idx="2">
                  <c:v>프랑스</c:v>
                </c:pt>
                <c:pt idx="3">
                  <c:v>독일</c:v>
                </c:pt>
                <c:pt idx="4">
                  <c:v>스페인</c:v>
                </c:pt>
                <c:pt idx="5">
                  <c:v>영국</c:v>
                </c:pt>
                <c:pt idx="6">
                  <c:v>중국</c:v>
                </c:pt>
                <c:pt idx="7">
                  <c:v>인도</c:v>
                </c:pt>
                <c:pt idx="8">
                  <c:v>일본</c:v>
                </c:pt>
                <c:pt idx="9">
                  <c:v>한국</c:v>
                </c:pt>
                <c:pt idx="10">
                  <c:v>태국</c:v>
                </c:pt>
                <c:pt idx="11">
                  <c:v>브라질</c:v>
                </c:pt>
                <c:pt idx="12">
                  <c:v>기타</c:v>
                </c:pt>
              </c:strCache>
            </c:strRef>
          </c:cat>
          <c:val>
            <c:numRef>
              <c:f>R_Global!$O$90:$O$102</c:f>
              <c:numCache>
                <c:formatCode>#,##0</c:formatCode>
                <c:ptCount val="13"/>
                <c:pt idx="0">
                  <c:v>356.52180000000004</c:v>
                </c:pt>
                <c:pt idx="1">
                  <c:v>1210.549</c:v>
                </c:pt>
                <c:pt idx="2">
                  <c:v>195.90270000000001</c:v>
                </c:pt>
                <c:pt idx="3">
                  <c:v>618.63639999999998</c:v>
                </c:pt>
                <c:pt idx="4">
                  <c:v>273.32010000000002</c:v>
                </c:pt>
                <c:pt idx="5">
                  <c:v>168.21559999999999</c:v>
                </c:pt>
                <c:pt idx="6">
                  <c:v>2450.3326000000002</c:v>
                </c:pt>
                <c:pt idx="7">
                  <c:v>412.57440000000003</c:v>
                </c:pt>
                <c:pt idx="8">
                  <c:v>927.83209999999997</c:v>
                </c:pt>
                <c:pt idx="9">
                  <c:v>455.59570000000002</c:v>
                </c:pt>
                <c:pt idx="10">
                  <c:v>191.30020000000002</c:v>
                </c:pt>
                <c:pt idx="11">
                  <c:v>245.36220000000003</c:v>
                </c:pt>
                <c:pt idx="12" formatCode="#,##0_ ">
                  <c:v>1776.9225999999999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3BD-4BF9-A003-E9CEFF4C8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78-4E69-B771-D378720244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78-4E69-B771-D378720244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B78-4E69-B771-D3787202444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B78-4E69-B771-D3787202444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B78-4E69-B771-D3787202444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B78-4E69-B771-D3787202444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B78-4E69-B771-D3787202444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B78-4E69-B771-D378720244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R_Global!$R$90:$R$97</c:f>
              <c:strCache>
                <c:ptCount val="8"/>
                <c:pt idx="0">
                  <c:v>중국</c:v>
                </c:pt>
                <c:pt idx="1">
                  <c:v>유럽</c:v>
                </c:pt>
                <c:pt idx="2">
                  <c:v>북미</c:v>
                </c:pt>
                <c:pt idx="3">
                  <c:v>동남아시아</c:v>
                </c:pt>
                <c:pt idx="4">
                  <c:v>일본</c:v>
                </c:pt>
                <c:pt idx="5">
                  <c:v>한국</c:v>
                </c:pt>
                <c:pt idx="6">
                  <c:v>남미</c:v>
                </c:pt>
                <c:pt idx="7">
                  <c:v>중동∙  아프리카</c:v>
                </c:pt>
              </c:strCache>
            </c:strRef>
          </c:cat>
          <c:val>
            <c:numRef>
              <c:f>R_Global!$S$90:$S$97</c:f>
              <c:numCache>
                <c:formatCode>#,##0</c:formatCode>
                <c:ptCount val="8"/>
                <c:pt idx="0">
                  <c:v>2450.3326000000002</c:v>
                </c:pt>
                <c:pt idx="1">
                  <c:v>2016.1195</c:v>
                </c:pt>
                <c:pt idx="2">
                  <c:v>1795.4014999999999</c:v>
                </c:pt>
                <c:pt idx="3">
                  <c:v>1021.2758999999996</c:v>
                </c:pt>
                <c:pt idx="4">
                  <c:v>927.83209999999997</c:v>
                </c:pt>
                <c:pt idx="5">
                  <c:v>455.59570000000002</c:v>
                </c:pt>
                <c:pt idx="6">
                  <c:v>308.88550000000004</c:v>
                </c:pt>
                <c:pt idx="7">
                  <c:v>307.62259999999998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B78-4E69-B771-D3787202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R_Domestic!$E$8</c:f>
              <c:strCache>
                <c:ptCount val="1"/>
                <c:pt idx="0">
                  <c:v>생산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R_Domestic!$D$24:$D$33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R_Domestic!$E$24:$E$33</c:f>
              <c:numCache>
                <c:formatCode>#,##0</c:formatCode>
                <c:ptCount val="10"/>
                <c:pt idx="0">
                  <c:v>3840102</c:v>
                </c:pt>
                <c:pt idx="1">
                  <c:v>4086308</c:v>
                </c:pt>
                <c:pt idx="2">
                  <c:v>3826682</c:v>
                </c:pt>
                <c:pt idx="3">
                  <c:v>3512926</c:v>
                </c:pt>
                <c:pt idx="4">
                  <c:v>4271741</c:v>
                </c:pt>
                <c:pt idx="5">
                  <c:v>4657094</c:v>
                </c:pt>
                <c:pt idx="6">
                  <c:v>4561766</c:v>
                </c:pt>
                <c:pt idx="7">
                  <c:v>4521429</c:v>
                </c:pt>
                <c:pt idx="8">
                  <c:v>4524932</c:v>
                </c:pt>
                <c:pt idx="9">
                  <c:v>4555957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2-4EB1-B840-D220E818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8323168"/>
        <c:axId val="528321992"/>
      </c:barChart>
      <c:lineChart>
        <c:grouping val="standard"/>
        <c:varyColors val="0"/>
        <c:ser>
          <c:idx val="2"/>
          <c:order val="2"/>
          <c:tx>
            <c:strRef>
              <c:f>R_Domestic!$G$8</c:f>
              <c:strCache>
                <c:ptCount val="1"/>
                <c:pt idx="0">
                  <c:v>수출(수량)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R_Domestic!$D$24:$D$33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R_Domestic!$G$24:$G$33</c:f>
              <c:numCache>
                <c:formatCode>#,##0</c:formatCode>
                <c:ptCount val="10"/>
                <c:pt idx="0">
                  <c:v>2648220</c:v>
                </c:pt>
                <c:pt idx="1">
                  <c:v>2847138</c:v>
                </c:pt>
                <c:pt idx="2">
                  <c:v>2683965</c:v>
                </c:pt>
                <c:pt idx="3">
                  <c:v>2148862</c:v>
                </c:pt>
                <c:pt idx="4">
                  <c:v>2772107</c:v>
                </c:pt>
                <c:pt idx="5">
                  <c:v>3151708</c:v>
                </c:pt>
                <c:pt idx="6">
                  <c:v>3170634</c:v>
                </c:pt>
                <c:pt idx="7">
                  <c:v>3089283</c:v>
                </c:pt>
                <c:pt idx="8">
                  <c:v>3063204</c:v>
                </c:pt>
                <c:pt idx="9">
                  <c:v>2974114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E2-4EB1-B840-D220E818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23168"/>
        <c:axId val="528321992"/>
      </c:lineChart>
      <c:lineChart>
        <c:grouping val="standard"/>
        <c:varyColors val="0"/>
        <c:ser>
          <c:idx val="1"/>
          <c:order val="1"/>
          <c:tx>
            <c:strRef>
              <c:f>R_Domestic!$F$8</c:f>
              <c:strCache>
                <c:ptCount val="1"/>
                <c:pt idx="0">
                  <c:v>내수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R_Domestic!$D$24:$D$33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R_Domestic!$F$24:$F$33</c:f>
              <c:numCache>
                <c:formatCode>#,##0</c:formatCode>
                <c:ptCount val="10"/>
                <c:pt idx="0">
                  <c:v>1164254</c:v>
                </c:pt>
                <c:pt idx="1">
                  <c:v>1219335</c:v>
                </c:pt>
                <c:pt idx="2">
                  <c:v>1154483</c:v>
                </c:pt>
                <c:pt idx="3">
                  <c:v>1394000</c:v>
                </c:pt>
                <c:pt idx="4">
                  <c:v>1465426</c:v>
                </c:pt>
                <c:pt idx="5">
                  <c:v>1474637</c:v>
                </c:pt>
                <c:pt idx="6">
                  <c:v>1410857</c:v>
                </c:pt>
                <c:pt idx="7">
                  <c:v>1383358</c:v>
                </c:pt>
                <c:pt idx="8">
                  <c:v>1463893</c:v>
                </c:pt>
                <c:pt idx="9">
                  <c:v>1589393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E2-4EB1-B840-D220E818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21208"/>
        <c:axId val="528321600"/>
      </c:lineChart>
      <c:catAx>
        <c:axId val="5283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1992"/>
        <c:crosses val="autoZero"/>
        <c:auto val="1"/>
        <c:lblAlgn val="ctr"/>
        <c:lblOffset val="100"/>
        <c:noMultiLvlLbl val="0"/>
      </c:catAx>
      <c:valAx>
        <c:axId val="52832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3168"/>
        <c:crosses val="autoZero"/>
        <c:crossBetween val="between"/>
      </c:valAx>
      <c:valAx>
        <c:axId val="52832160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1208"/>
        <c:crosses val="max"/>
        <c:crossBetween val="between"/>
      </c:valAx>
      <c:catAx>
        <c:axId val="528321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321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R_Domestic!$G$8</c:f>
              <c:strCache>
                <c:ptCount val="1"/>
                <c:pt idx="0">
                  <c:v>수출(수량)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R_Domestic!$D$24:$D$33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R_Domestic!$G$24:$G$33</c:f>
              <c:numCache>
                <c:formatCode>#,##0</c:formatCode>
                <c:ptCount val="10"/>
                <c:pt idx="0">
                  <c:v>2648220</c:v>
                </c:pt>
                <c:pt idx="1">
                  <c:v>2847138</c:v>
                </c:pt>
                <c:pt idx="2">
                  <c:v>2683965</c:v>
                </c:pt>
                <c:pt idx="3">
                  <c:v>2148862</c:v>
                </c:pt>
                <c:pt idx="4">
                  <c:v>2772107</c:v>
                </c:pt>
                <c:pt idx="5">
                  <c:v>3151708</c:v>
                </c:pt>
                <c:pt idx="6">
                  <c:v>3170634</c:v>
                </c:pt>
                <c:pt idx="7">
                  <c:v>3089283</c:v>
                </c:pt>
                <c:pt idx="8">
                  <c:v>3063204</c:v>
                </c:pt>
                <c:pt idx="9">
                  <c:v>2974114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9-48FE-BE04-09C32AF49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8316896"/>
        <c:axId val="528323560"/>
      </c:barChart>
      <c:lineChart>
        <c:grouping val="standard"/>
        <c:varyColors val="0"/>
        <c:ser>
          <c:idx val="1"/>
          <c:order val="1"/>
          <c:tx>
            <c:strRef>
              <c:f>R_Domestic!$H$8</c:f>
              <c:strCache>
                <c:ptCount val="1"/>
                <c:pt idx="0">
                  <c:v>수출(금액)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R_Domestic!$D$24:$D$33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R_Domestic!$H$24:$H$33</c:f>
              <c:numCache>
                <c:formatCode>#,##0</c:formatCode>
                <c:ptCount val="10"/>
                <c:pt idx="0">
                  <c:v>29998385</c:v>
                </c:pt>
                <c:pt idx="1">
                  <c:v>33841418</c:v>
                </c:pt>
                <c:pt idx="2">
                  <c:v>31907235</c:v>
                </c:pt>
                <c:pt idx="3">
                  <c:v>22974944</c:v>
                </c:pt>
                <c:pt idx="4">
                  <c:v>33594129</c:v>
                </c:pt>
                <c:pt idx="5">
                  <c:v>42851671</c:v>
                </c:pt>
                <c:pt idx="6">
                  <c:v>43628800</c:v>
                </c:pt>
                <c:pt idx="7">
                  <c:v>44926745</c:v>
                </c:pt>
                <c:pt idx="8">
                  <c:v>45539129</c:v>
                </c:pt>
                <c:pt idx="9">
                  <c:v>42528439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B9-48FE-BE04-09C32AF49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24344"/>
        <c:axId val="528323952"/>
      </c:lineChart>
      <c:catAx>
        <c:axId val="52831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3560"/>
        <c:crosses val="autoZero"/>
        <c:auto val="1"/>
        <c:lblAlgn val="ctr"/>
        <c:lblOffset val="100"/>
        <c:noMultiLvlLbl val="0"/>
      </c:catAx>
      <c:valAx>
        <c:axId val="52832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16896"/>
        <c:crosses val="autoZero"/>
        <c:crossBetween val="between"/>
      </c:valAx>
      <c:valAx>
        <c:axId val="528323952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4344"/>
        <c:crosses val="max"/>
        <c:crossBetween val="between"/>
      </c:valAx>
      <c:catAx>
        <c:axId val="528324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32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R_Domestic!$D$68</c:f>
              <c:strCache>
                <c:ptCount val="1"/>
                <c:pt idx="0">
                  <c:v>현대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R_Domestic!$L$67:$N$67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R_Domestic!$L$68:$N$68</c:f>
              <c:numCache>
                <c:formatCode>#,##0</c:formatCode>
                <c:ptCount val="3"/>
                <c:pt idx="0">
                  <c:v>185.2456</c:v>
                </c:pt>
                <c:pt idx="1">
                  <c:v>187.64080000000001</c:v>
                </c:pt>
                <c:pt idx="2">
                  <c:v>185.83949999999999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E-48D5-BF77-6F88FF7637A9}"/>
            </c:ext>
          </c:extLst>
        </c:ser>
        <c:ser>
          <c:idx val="1"/>
          <c:order val="1"/>
          <c:tx>
            <c:strRef>
              <c:f>R_Domestic!$D$69</c:f>
              <c:strCache>
                <c:ptCount val="1"/>
                <c:pt idx="0">
                  <c:v>기아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R_Domestic!$L$67:$N$67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R_Domestic!$L$69:$N$69</c:f>
              <c:numCache>
                <c:formatCode>#,##0</c:formatCode>
                <c:ptCount val="3"/>
                <c:pt idx="0">
                  <c:v>159.88630000000001</c:v>
                </c:pt>
                <c:pt idx="1">
                  <c:v>171.24850000000001</c:v>
                </c:pt>
                <c:pt idx="2">
                  <c:v>171.8467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E-48D5-BF77-6F88FF7637A9}"/>
            </c:ext>
          </c:extLst>
        </c:ser>
        <c:ser>
          <c:idx val="2"/>
          <c:order val="2"/>
          <c:tx>
            <c:strRef>
              <c:f>R_Domestic!$D$70</c:f>
              <c:strCache>
                <c:ptCount val="1"/>
                <c:pt idx="0">
                  <c:v>한국지엠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R_Domestic!$L$67:$N$67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R_Domestic!$L$70:$N$70</c:f>
              <c:numCache>
                <c:formatCode>#,##0</c:formatCode>
                <c:ptCount val="3"/>
                <c:pt idx="0">
                  <c:v>78.272099999999995</c:v>
                </c:pt>
                <c:pt idx="1">
                  <c:v>62.923000000000002</c:v>
                </c:pt>
                <c:pt idx="2">
                  <c:v>61.480800000000002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8E-48D5-BF77-6F88FF7637A9}"/>
            </c:ext>
          </c:extLst>
        </c:ser>
        <c:ser>
          <c:idx val="3"/>
          <c:order val="3"/>
          <c:tx>
            <c:strRef>
              <c:f>R_Domestic!$D$71</c:f>
              <c:strCache>
                <c:ptCount val="1"/>
                <c:pt idx="0">
                  <c:v>르노삼성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R_Domestic!$L$67:$N$67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R_Domestic!$L$71:$N$71</c:f>
              <c:numCache>
                <c:formatCode>#,##0</c:formatCode>
                <c:ptCount val="3"/>
                <c:pt idx="0">
                  <c:v>12.963800000000001</c:v>
                </c:pt>
                <c:pt idx="1">
                  <c:v>15.213800000000001</c:v>
                </c:pt>
                <c:pt idx="2">
                  <c:v>20.5059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8E-48D5-BF77-6F88FF7637A9}"/>
            </c:ext>
          </c:extLst>
        </c:ser>
        <c:ser>
          <c:idx val="4"/>
          <c:order val="4"/>
          <c:tx>
            <c:strRef>
              <c:f>R_Domestic!$D$72</c:f>
              <c:strCache>
                <c:ptCount val="1"/>
                <c:pt idx="0">
                  <c:v>쌍용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R_Domestic!$L$67:$N$67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R_Domestic!$L$72:$N$72</c:f>
              <c:numCache>
                <c:formatCode>#,##0</c:formatCode>
                <c:ptCount val="3"/>
                <c:pt idx="0">
                  <c:v>14.351599999999999</c:v>
                </c:pt>
                <c:pt idx="1">
                  <c:v>14.0259</c:v>
                </c:pt>
                <c:pt idx="2">
                  <c:v>14.5633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8E-48D5-BF77-6F88FF7637A9}"/>
            </c:ext>
          </c:extLst>
        </c:ser>
        <c:ser>
          <c:idx val="5"/>
          <c:order val="5"/>
          <c:tx>
            <c:strRef>
              <c:f>R_Domestic!$D$73</c:f>
              <c:strCache>
                <c:ptCount val="1"/>
                <c:pt idx="0">
                  <c:v>타타대우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R_Domestic!$L$67:$N$67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R_Domestic!$L$73:$N$73</c:f>
              <c:numCache>
                <c:formatCode>#,##0.0</c:formatCode>
                <c:ptCount val="3"/>
                <c:pt idx="0">
                  <c:v>1.038</c:v>
                </c:pt>
                <c:pt idx="1">
                  <c:v>1.1173</c:v>
                </c:pt>
                <c:pt idx="2">
                  <c:v>1.0515000000000001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8E-48D5-BF77-6F88FF7637A9}"/>
            </c:ext>
          </c:extLst>
        </c:ser>
        <c:ser>
          <c:idx val="6"/>
          <c:order val="6"/>
          <c:tx>
            <c:strRef>
              <c:f>R_Domestic!$D$74</c:f>
              <c:strCache>
                <c:ptCount val="1"/>
                <c:pt idx="0">
                  <c:v>대우버스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R_Domestic!$L$67:$N$67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R_Domestic!$L$74:$N$74</c:f>
              <c:numCache>
                <c:formatCode>#,##0.0</c:formatCode>
                <c:ptCount val="3"/>
                <c:pt idx="0">
                  <c:v>0.38550000000000001</c:v>
                </c:pt>
                <c:pt idx="1">
                  <c:v>0.32390000000000002</c:v>
                </c:pt>
                <c:pt idx="2">
                  <c:v>0.308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8E-48D5-BF77-6F88FF763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325128"/>
        <c:axId val="528325520"/>
      </c:barChart>
      <c:catAx>
        <c:axId val="52832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5520"/>
        <c:crosses val="autoZero"/>
        <c:auto val="1"/>
        <c:lblAlgn val="ctr"/>
        <c:lblOffset val="100"/>
        <c:noMultiLvlLbl val="0"/>
      </c:catAx>
      <c:valAx>
        <c:axId val="52832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R_Domestic!$D$85</c:f>
              <c:strCache>
                <c:ptCount val="1"/>
                <c:pt idx="0">
                  <c:v>소형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R_Domestic!$L$84:$N$84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R_Domestic!$L$85:$N$85</c:f>
              <c:numCache>
                <c:formatCode>#,##0</c:formatCode>
                <c:ptCount val="3"/>
                <c:pt idx="0">
                  <c:v>191.7346</c:v>
                </c:pt>
                <c:pt idx="1">
                  <c:v>198.65819999999999</c:v>
                </c:pt>
                <c:pt idx="2">
                  <c:v>204.30189999999999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6-4F7D-9A20-F94628C2AC56}"/>
            </c:ext>
          </c:extLst>
        </c:ser>
        <c:ser>
          <c:idx val="1"/>
          <c:order val="1"/>
          <c:tx>
            <c:strRef>
              <c:f>R_Domestic!$D$86</c:f>
              <c:strCache>
                <c:ptCount val="1"/>
                <c:pt idx="0">
                  <c:v>중형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R_Domestic!$L$84:$N$84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R_Domestic!$L$86:$N$86</c:f>
              <c:numCache>
                <c:formatCode>#,##0</c:formatCode>
                <c:ptCount val="3"/>
                <c:pt idx="0">
                  <c:v>134.94</c:v>
                </c:pt>
                <c:pt idx="1">
                  <c:v>131.18029999999999</c:v>
                </c:pt>
                <c:pt idx="2">
                  <c:v>115.5442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6-4F7D-9A20-F94628C2AC56}"/>
            </c:ext>
          </c:extLst>
        </c:ser>
        <c:ser>
          <c:idx val="2"/>
          <c:order val="2"/>
          <c:tx>
            <c:strRef>
              <c:f>R_Domestic!$D$87</c:f>
              <c:strCache>
                <c:ptCount val="1"/>
                <c:pt idx="0">
                  <c:v>대형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R_Domestic!$L$84:$N$84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R_Domestic!$L$87:$N$87</c:f>
              <c:numCache>
                <c:formatCode>#,##0</c:formatCode>
                <c:ptCount val="3"/>
                <c:pt idx="0">
                  <c:v>69.528599999999997</c:v>
                </c:pt>
                <c:pt idx="1">
                  <c:v>73.474000000000004</c:v>
                </c:pt>
                <c:pt idx="2">
                  <c:v>83.834999999999994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6-4F7D-9A20-F94628C2AC56}"/>
            </c:ext>
          </c:extLst>
        </c:ser>
        <c:ser>
          <c:idx val="3"/>
          <c:order val="3"/>
          <c:tx>
            <c:strRef>
              <c:f>R_Domestic!$D$88</c:f>
              <c:strCache>
                <c:ptCount val="1"/>
                <c:pt idx="0">
                  <c:v>경형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R_Domestic!$L$84:$N$84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R_Domestic!$L$88:$N$88</c:f>
              <c:numCache>
                <c:formatCode>#,##0</c:formatCode>
                <c:ptCount val="3"/>
                <c:pt idx="0">
                  <c:v>54.289000000000001</c:v>
                </c:pt>
                <c:pt idx="1">
                  <c:v>47.355899999999998</c:v>
                </c:pt>
                <c:pt idx="2">
                  <c:v>49.812199999999997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D6-4F7D-9A20-F94628C2AC56}"/>
            </c:ext>
          </c:extLst>
        </c:ser>
        <c:ser>
          <c:idx val="4"/>
          <c:order val="4"/>
          <c:tx>
            <c:strRef>
              <c:f>R_Domestic!$D$89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R_Domestic!$L$84:$N$84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R_Domestic!$L$89:$N$89</c:f>
              <c:numCache>
                <c:formatCode>#,##0.0</c:formatCode>
                <c:ptCount val="3"/>
                <c:pt idx="0">
                  <c:v>1.6507000000000001</c:v>
                </c:pt>
                <c:pt idx="1">
                  <c:v>1.8248</c:v>
                </c:pt>
                <c:pt idx="2">
                  <c:v>2.1023999999999998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D6-4F7D-9A20-F94628C2A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326304"/>
        <c:axId val="528326696"/>
      </c:barChart>
      <c:catAx>
        <c:axId val="52832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6696"/>
        <c:crosses val="autoZero"/>
        <c:auto val="1"/>
        <c:lblAlgn val="ctr"/>
        <c:lblOffset val="100"/>
        <c:noMultiLvlLbl val="0"/>
      </c:catAx>
      <c:valAx>
        <c:axId val="52832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94-4597-BD52-CDBB1566BF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94-4597-BD52-CDBB1566BF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94-4597-BD52-CDBB1566BF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94-4597-BD52-CDBB1566BFE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894-4597-BD52-CDBB1566BFE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894-4597-BD52-CDBB1566BFE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894-4597-BD52-CDBB1566BF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R_Domestic!$D$68:$D$74</c:f>
              <c:strCache>
                <c:ptCount val="7"/>
                <c:pt idx="0">
                  <c:v>현대</c:v>
                </c:pt>
                <c:pt idx="1">
                  <c:v>기아</c:v>
                </c:pt>
                <c:pt idx="2">
                  <c:v>한국지엠</c:v>
                </c:pt>
                <c:pt idx="3">
                  <c:v>르노삼성</c:v>
                </c:pt>
                <c:pt idx="4">
                  <c:v>쌍용</c:v>
                </c:pt>
                <c:pt idx="5">
                  <c:v>타타대우</c:v>
                </c:pt>
                <c:pt idx="6">
                  <c:v>대우버스</c:v>
                </c:pt>
              </c:strCache>
            </c:strRef>
          </c:cat>
          <c:val>
            <c:numRef>
              <c:f>R_Domestic!$N$68:$N$74</c:f>
              <c:numCache>
                <c:formatCode>#,##0</c:formatCode>
                <c:ptCount val="7"/>
                <c:pt idx="0">
                  <c:v>185.83949999999999</c:v>
                </c:pt>
                <c:pt idx="1">
                  <c:v>171.8467</c:v>
                </c:pt>
                <c:pt idx="2">
                  <c:v>61.480800000000002</c:v>
                </c:pt>
                <c:pt idx="3">
                  <c:v>20.5059</c:v>
                </c:pt>
                <c:pt idx="4">
                  <c:v>14.5633</c:v>
                </c:pt>
                <c:pt idx="5" formatCode="#,##0.0">
                  <c:v>1.0515000000000001</c:v>
                </c:pt>
                <c:pt idx="6" formatCode="#,##0.0">
                  <c:v>0.308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894-4597-BD52-CDBB1566B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R_Domestic!$D$116</c:f>
              <c:strCache>
                <c:ptCount val="1"/>
                <c:pt idx="0">
                  <c:v>버스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R_Domestic!$E$114:$N$114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R_Domestic!$E$116:$N$116</c:f>
              <c:numCache>
                <c:formatCode>#,##0</c:formatCode>
                <c:ptCount val="10"/>
                <c:pt idx="0">
                  <c:v>11.076000000000001</c:v>
                </c:pt>
                <c:pt idx="1">
                  <c:v>10.936999999999999</c:v>
                </c:pt>
                <c:pt idx="2">
                  <c:v>12.3855</c:v>
                </c:pt>
                <c:pt idx="3">
                  <c:v>10.8857</c:v>
                </c:pt>
                <c:pt idx="4">
                  <c:v>13.7521</c:v>
                </c:pt>
                <c:pt idx="5">
                  <c:v>14.53</c:v>
                </c:pt>
                <c:pt idx="6">
                  <c:v>12.1257</c:v>
                </c:pt>
                <c:pt idx="7">
                  <c:v>11.763</c:v>
                </c:pt>
                <c:pt idx="8">
                  <c:v>10.7713</c:v>
                </c:pt>
                <c:pt idx="9">
                  <c:v>12.6747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0-4350-96F5-B3D9CC0FEAE8}"/>
            </c:ext>
          </c:extLst>
        </c:ser>
        <c:ser>
          <c:idx val="1"/>
          <c:order val="1"/>
          <c:tx>
            <c:strRef>
              <c:f>R_Domestic!$D$117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R_Domestic!$E$114:$N$114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R_Domestic!$E$117:$N$117</c:f>
              <c:numCache>
                <c:formatCode>#,##0</c:formatCode>
                <c:ptCount val="10"/>
                <c:pt idx="0">
                  <c:v>22.681100000000001</c:v>
                </c:pt>
                <c:pt idx="1">
                  <c:v>23.908300000000001</c:v>
                </c:pt>
                <c:pt idx="2">
                  <c:v>23.9405</c:v>
                </c:pt>
                <c:pt idx="3">
                  <c:v>23.395499999999998</c:v>
                </c:pt>
                <c:pt idx="4">
                  <c:v>25.468900000000001</c:v>
                </c:pt>
                <c:pt idx="5">
                  <c:v>27.615600000000001</c:v>
                </c:pt>
                <c:pt idx="6">
                  <c:v>25.909400000000002</c:v>
                </c:pt>
                <c:pt idx="7">
                  <c:v>26.468800000000002</c:v>
                </c:pt>
                <c:pt idx="8">
                  <c:v>27.485499999999998</c:v>
                </c:pt>
                <c:pt idx="9">
                  <c:v>27.3078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0-4350-96F5-B3D9CC0FEAE8}"/>
            </c:ext>
          </c:extLst>
        </c:ser>
        <c:ser>
          <c:idx val="2"/>
          <c:order val="2"/>
          <c:tx>
            <c:strRef>
              <c:f>R_Domestic!$D$118</c:f>
              <c:strCache>
                <c:ptCount val="1"/>
                <c:pt idx="0">
                  <c:v>특장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R_Domestic!$E$114:$N$114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R_Domestic!$E$118:$N$118</c:f>
              <c:numCache>
                <c:formatCode>#,##0.0</c:formatCode>
                <c:ptCount val="10"/>
                <c:pt idx="0">
                  <c:v>1.3394999999999999</c:v>
                </c:pt>
                <c:pt idx="1">
                  <c:v>1.4373</c:v>
                </c:pt>
                <c:pt idx="2">
                  <c:v>1.2944</c:v>
                </c:pt>
                <c:pt idx="3">
                  <c:v>1.1697</c:v>
                </c:pt>
                <c:pt idx="4">
                  <c:v>1.3325</c:v>
                </c:pt>
                <c:pt idx="5">
                  <c:v>1.4020999999999999</c:v>
                </c:pt>
                <c:pt idx="6">
                  <c:v>1.4326000000000001</c:v>
                </c:pt>
                <c:pt idx="7">
                  <c:v>1.6507000000000001</c:v>
                </c:pt>
                <c:pt idx="8">
                  <c:v>1.8248</c:v>
                </c:pt>
                <c:pt idx="9">
                  <c:v>2.1023999999999998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0-4350-96F5-B3D9CC0FEAE8}"/>
            </c:ext>
          </c:extLst>
        </c:ser>
        <c:ser>
          <c:idx val="3"/>
          <c:order val="3"/>
          <c:tx>
            <c:strRef>
              <c:f>R_Domestic!$D$120</c:f>
              <c:strCache>
                <c:ptCount val="1"/>
                <c:pt idx="0">
                  <c:v>CDV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R_Domestic!$E$114:$N$114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R_Domestic!$E$120:$N$120</c:f>
              <c:numCache>
                <c:formatCode>#,##0</c:formatCode>
                <c:ptCount val="10"/>
                <c:pt idx="0">
                  <c:v>31.639099999999999</c:v>
                </c:pt>
                <c:pt idx="1">
                  <c:v>24.686499999999999</c:v>
                </c:pt>
                <c:pt idx="2">
                  <c:v>16.585699999999999</c:v>
                </c:pt>
                <c:pt idx="3">
                  <c:v>9.3701000000000008</c:v>
                </c:pt>
                <c:pt idx="4">
                  <c:v>11.0451</c:v>
                </c:pt>
                <c:pt idx="5">
                  <c:v>16.578600000000002</c:v>
                </c:pt>
                <c:pt idx="6">
                  <c:v>13.8842</c:v>
                </c:pt>
                <c:pt idx="7">
                  <c:v>16.457899999999999</c:v>
                </c:pt>
                <c:pt idx="8">
                  <c:v>16.871500000000001</c:v>
                </c:pt>
                <c:pt idx="9">
                  <c:v>20.602499999999999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0-4350-96F5-B3D9CC0FEAE8}"/>
            </c:ext>
          </c:extLst>
        </c:ser>
        <c:ser>
          <c:idx val="4"/>
          <c:order val="4"/>
          <c:tx>
            <c:strRef>
              <c:f>R_Domestic!$D$121</c:f>
              <c:strCache>
                <c:ptCount val="1"/>
                <c:pt idx="0">
                  <c:v>SUV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R_Domestic!$E$114:$N$114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R_Domestic!$E$121:$N$121</c:f>
              <c:numCache>
                <c:formatCode>#,##0</c:formatCode>
                <c:ptCount val="10"/>
                <c:pt idx="0">
                  <c:v>87.427099999999996</c:v>
                </c:pt>
                <c:pt idx="1">
                  <c:v>96.717699999999994</c:v>
                </c:pt>
                <c:pt idx="2">
                  <c:v>84.900499999999994</c:v>
                </c:pt>
                <c:pt idx="3">
                  <c:v>68.984700000000004</c:v>
                </c:pt>
                <c:pt idx="4">
                  <c:v>96.354500000000002</c:v>
                </c:pt>
                <c:pt idx="5">
                  <c:v>115.41240000000001</c:v>
                </c:pt>
                <c:pt idx="6">
                  <c:v>116.04049999999999</c:v>
                </c:pt>
                <c:pt idx="7">
                  <c:v>131.87350000000001</c:v>
                </c:pt>
                <c:pt idx="8">
                  <c:v>144.08959999999999</c:v>
                </c:pt>
                <c:pt idx="9">
                  <c:v>155.3989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40-4350-96F5-B3D9CC0FEAE8}"/>
            </c:ext>
          </c:extLst>
        </c:ser>
        <c:ser>
          <c:idx val="5"/>
          <c:order val="5"/>
          <c:tx>
            <c:strRef>
              <c:f>R_Domestic!$D$122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R_Domestic!$E$114:$N$114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R_Domestic!$E$122:$N$122</c:f>
              <c:numCache>
                <c:formatCode>#,##0</c:formatCode>
                <c:ptCount val="10"/>
                <c:pt idx="0">
                  <c:v>229.84739999999999</c:v>
                </c:pt>
                <c:pt idx="1">
                  <c:v>250.94399999999999</c:v>
                </c:pt>
                <c:pt idx="2">
                  <c:v>243.5616</c:v>
                </c:pt>
                <c:pt idx="3">
                  <c:v>237.48689999999999</c:v>
                </c:pt>
                <c:pt idx="4">
                  <c:v>279.221</c:v>
                </c:pt>
                <c:pt idx="5">
                  <c:v>290.17070000000001</c:v>
                </c:pt>
                <c:pt idx="6">
                  <c:v>286.7842</c:v>
                </c:pt>
                <c:pt idx="7">
                  <c:v>263.92899999999997</c:v>
                </c:pt>
                <c:pt idx="8">
                  <c:v>251.45050000000001</c:v>
                </c:pt>
                <c:pt idx="9">
                  <c:v>237.5094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0-4350-96F5-B3D9CC0FE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327872"/>
        <c:axId val="528328264"/>
      </c:barChart>
      <c:lineChart>
        <c:grouping val="standard"/>
        <c:varyColors val="0"/>
        <c:ser>
          <c:idx val="6"/>
          <c:order val="6"/>
          <c:tx>
            <c:strRef>
              <c:f>R_Domestic!$D$123</c:f>
              <c:strCache>
                <c:ptCount val="1"/>
                <c:pt idx="0">
                  <c:v>총합계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R_Domestic!$E$114:$N$114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R_Domestic!$E$123:$N$123</c:f>
              <c:numCache>
                <c:formatCode>#,##0</c:formatCode>
                <c:ptCount val="10"/>
                <c:pt idx="0">
                  <c:v>384.0102</c:v>
                </c:pt>
                <c:pt idx="1">
                  <c:v>408.63080000000002</c:v>
                </c:pt>
                <c:pt idx="2">
                  <c:v>382.66820000000001</c:v>
                </c:pt>
                <c:pt idx="3">
                  <c:v>351.29259999999999</c:v>
                </c:pt>
                <c:pt idx="4">
                  <c:v>427.17410000000001</c:v>
                </c:pt>
                <c:pt idx="5">
                  <c:v>465.70940000000002</c:v>
                </c:pt>
                <c:pt idx="6">
                  <c:v>456.17660000000001</c:v>
                </c:pt>
                <c:pt idx="7">
                  <c:v>452.1429</c:v>
                </c:pt>
                <c:pt idx="8">
                  <c:v>452.4932</c:v>
                </c:pt>
                <c:pt idx="9">
                  <c:v>455.59570000000002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40-4350-96F5-B3D9CC0FE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29048"/>
        <c:axId val="528328656"/>
      </c:lineChart>
      <c:catAx>
        <c:axId val="52832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8264"/>
        <c:crosses val="autoZero"/>
        <c:auto val="1"/>
        <c:lblAlgn val="ctr"/>
        <c:lblOffset val="100"/>
        <c:noMultiLvlLbl val="0"/>
      </c:catAx>
      <c:valAx>
        <c:axId val="52832826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7872"/>
        <c:crosses val="autoZero"/>
        <c:crossBetween val="between"/>
      </c:valAx>
      <c:valAx>
        <c:axId val="528328656"/>
        <c:scaling>
          <c:orientation val="minMax"/>
        </c:scaling>
        <c:delete val="1"/>
        <c:axPos val="r"/>
        <c:numFmt formatCode="#,##0" sourceLinked="1"/>
        <c:majorTickMark val="out"/>
        <c:minorTickMark val="none"/>
        <c:tickLblPos val="nextTo"/>
        <c:crossAx val="528329048"/>
        <c:crosses val="max"/>
        <c:crossBetween val="between"/>
      </c:valAx>
      <c:catAx>
        <c:axId val="528329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328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R_Domestic!$F$41</c:f>
              <c:strCache>
                <c:ptCount val="1"/>
                <c:pt idx="0">
                  <c:v>내수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R_Domestic!$D$46:$D$55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R_Domestic!$F$46:$F$55</c:f>
              <c:numCache>
                <c:formatCode>#,##0</c:formatCode>
                <c:ptCount val="10"/>
                <c:pt idx="0">
                  <c:v>116.4254</c:v>
                </c:pt>
                <c:pt idx="1">
                  <c:v>121.9335</c:v>
                </c:pt>
                <c:pt idx="2">
                  <c:v>115.4483</c:v>
                </c:pt>
                <c:pt idx="3">
                  <c:v>139.4</c:v>
                </c:pt>
                <c:pt idx="4">
                  <c:v>146.54259999999999</c:v>
                </c:pt>
                <c:pt idx="5">
                  <c:v>147.46369999999999</c:v>
                </c:pt>
                <c:pt idx="6">
                  <c:v>141.0857</c:v>
                </c:pt>
                <c:pt idx="7">
                  <c:v>138.33580000000001</c:v>
                </c:pt>
                <c:pt idx="8">
                  <c:v>146.38929999999999</c:v>
                </c:pt>
                <c:pt idx="9">
                  <c:v>158.9393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8-4CA6-94A1-BE6EFDEF61F5}"/>
            </c:ext>
          </c:extLst>
        </c:ser>
        <c:ser>
          <c:idx val="1"/>
          <c:order val="1"/>
          <c:tx>
            <c:strRef>
              <c:f>R_Domestic!$G$41</c:f>
              <c:strCache>
                <c:ptCount val="1"/>
                <c:pt idx="0">
                  <c:v>수출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R_Domestic!$D$46:$D$55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R_Domestic!$G$46:$G$55</c:f>
              <c:numCache>
                <c:formatCode>#,##0</c:formatCode>
                <c:ptCount val="10"/>
                <c:pt idx="0">
                  <c:v>264.822</c:v>
                </c:pt>
                <c:pt idx="1">
                  <c:v>284.71379999999999</c:v>
                </c:pt>
                <c:pt idx="2">
                  <c:v>268.3965</c:v>
                </c:pt>
                <c:pt idx="3">
                  <c:v>214.8862</c:v>
                </c:pt>
                <c:pt idx="4">
                  <c:v>277.21069999999997</c:v>
                </c:pt>
                <c:pt idx="5">
                  <c:v>315.17079999999999</c:v>
                </c:pt>
                <c:pt idx="6">
                  <c:v>317.0634</c:v>
                </c:pt>
                <c:pt idx="7">
                  <c:v>308.92829999999998</c:v>
                </c:pt>
                <c:pt idx="8">
                  <c:v>306.32040000000001</c:v>
                </c:pt>
                <c:pt idx="9">
                  <c:v>297.41140000000001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B8-4CA6-94A1-BE6EFDEF6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329832"/>
        <c:axId val="528330224"/>
      </c:barChart>
      <c:lineChart>
        <c:grouping val="standard"/>
        <c:varyColors val="0"/>
        <c:ser>
          <c:idx val="2"/>
          <c:order val="2"/>
          <c:tx>
            <c:strRef>
              <c:f>R_Domestic!$H$41</c:f>
              <c:strCache>
                <c:ptCount val="1"/>
                <c:pt idx="0">
                  <c:v>판매계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R_Domestic!$D$46:$D$55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R_Domestic!$H$46:$H$55</c:f>
              <c:numCache>
                <c:formatCode>#,##0</c:formatCode>
                <c:ptCount val="10"/>
                <c:pt idx="0">
                  <c:v>381.24740000000003</c:v>
                </c:pt>
                <c:pt idx="1">
                  <c:v>406.64729999999997</c:v>
                </c:pt>
                <c:pt idx="2">
                  <c:v>383.84480000000002</c:v>
                </c:pt>
                <c:pt idx="3">
                  <c:v>354.28620000000001</c:v>
                </c:pt>
                <c:pt idx="4">
                  <c:v>423.75330000000002</c:v>
                </c:pt>
                <c:pt idx="5">
                  <c:v>462.6345</c:v>
                </c:pt>
                <c:pt idx="6">
                  <c:v>458.14909999999998</c:v>
                </c:pt>
                <c:pt idx="7">
                  <c:v>447.26409999999998</c:v>
                </c:pt>
                <c:pt idx="8">
                  <c:v>452.7097</c:v>
                </c:pt>
                <c:pt idx="9">
                  <c:v>456.35070000000002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B8-4CA6-94A1-BE6EFDEF6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31008"/>
        <c:axId val="528330616"/>
      </c:lineChart>
      <c:catAx>
        <c:axId val="52832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30224"/>
        <c:crosses val="autoZero"/>
        <c:auto val="1"/>
        <c:lblAlgn val="ctr"/>
        <c:lblOffset val="100"/>
        <c:noMultiLvlLbl val="0"/>
      </c:catAx>
      <c:valAx>
        <c:axId val="5283302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8329832"/>
        <c:crosses val="autoZero"/>
        <c:crossBetween val="between"/>
      </c:valAx>
      <c:valAx>
        <c:axId val="528330616"/>
        <c:scaling>
          <c:orientation val="minMax"/>
        </c:scaling>
        <c:delete val="1"/>
        <c:axPos val="r"/>
        <c:numFmt formatCode="#,##0" sourceLinked="1"/>
        <c:majorTickMark val="out"/>
        <c:minorTickMark val="none"/>
        <c:tickLblPos val="nextTo"/>
        <c:crossAx val="528331008"/>
        <c:crosses val="max"/>
        <c:crossBetween val="between"/>
      </c:valAx>
      <c:catAx>
        <c:axId val="528331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330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C8-40A1-B7D8-8D53E6A324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C8-40A1-B7D8-8D53E6A324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C8-40A1-B7D8-8D53E6A324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BC8-40A1-B7D8-8D53E6A324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BC8-40A1-B7D8-8D53E6A324C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BC8-40A1-B7D8-8D53E6A324C5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6BC8-40A1-B7D8-8D53E6A324C5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6BC8-40A1-B7D8-8D53E6A324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R_Domestic!$D$213:$D$218</c:f>
              <c:strCache>
                <c:ptCount val="6"/>
                <c:pt idx="0">
                  <c:v>현대</c:v>
                </c:pt>
                <c:pt idx="1">
                  <c:v>기아</c:v>
                </c:pt>
                <c:pt idx="2">
                  <c:v>한국지엠</c:v>
                </c:pt>
                <c:pt idx="3">
                  <c:v>르노삼성</c:v>
                </c:pt>
                <c:pt idx="4">
                  <c:v>쌍용</c:v>
                </c:pt>
                <c:pt idx="5">
                  <c:v>기타</c:v>
                </c:pt>
              </c:strCache>
            </c:strRef>
          </c:cat>
          <c:val>
            <c:numRef>
              <c:f>R_Domestic!$N$213:$N$218</c:f>
              <c:numCache>
                <c:formatCode>#,##0</c:formatCode>
                <c:ptCount val="6"/>
                <c:pt idx="0">
                  <c:v>187.05690000000001</c:v>
                </c:pt>
                <c:pt idx="1">
                  <c:v>168.4555</c:v>
                </c:pt>
                <c:pt idx="2">
                  <c:v>62.113300000000002</c:v>
                </c:pt>
                <c:pt idx="3">
                  <c:v>22.908200000000001</c:v>
                </c:pt>
                <c:pt idx="4">
                  <c:v>14.4541</c:v>
                </c:pt>
                <c:pt idx="5" formatCode="#,##0.0">
                  <c:v>1.3627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BC8-40A1-B7D8-8D53E6A32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10-4742-AC3A-6448EC9B60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10-4742-AC3A-6448EC9B60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10-4742-AC3A-6448EC9B60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10-4742-AC3A-6448EC9B60C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110-4742-AC3A-6448EC9B60C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110-4742-AC3A-6448EC9B60C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110-4742-AC3A-6448EC9B60C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110-4742-AC3A-6448EC9B60C6}"/>
              </c:ext>
            </c:extLst>
          </c:dPt>
          <c:dLbls>
            <c:dLbl>
              <c:idx val="0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110-4742-AC3A-6448EC9B60C6}"/>
                </c:ext>
              </c:extLst>
            </c:dLbl>
            <c:dLbl>
              <c:idx val="1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110-4742-AC3A-6448EC9B60C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R_Domestic!$D$223:$D$230</c:f>
              <c:strCache>
                <c:ptCount val="8"/>
                <c:pt idx="0">
                  <c:v>현대-내수</c:v>
                </c:pt>
                <c:pt idx="1">
                  <c:v>현대-수출</c:v>
                </c:pt>
                <c:pt idx="2">
                  <c:v>기아-내수</c:v>
                </c:pt>
                <c:pt idx="3">
                  <c:v>기아-수출</c:v>
                </c:pt>
                <c:pt idx="4">
                  <c:v>한국지엠</c:v>
                </c:pt>
                <c:pt idx="5">
                  <c:v>르노삼성</c:v>
                </c:pt>
                <c:pt idx="6">
                  <c:v>쌍용</c:v>
                </c:pt>
                <c:pt idx="7">
                  <c:v>기타</c:v>
                </c:pt>
              </c:strCache>
            </c:strRef>
          </c:cat>
          <c:val>
            <c:numRef>
              <c:f>R_Domestic!$N$223:$N$230</c:f>
              <c:numCache>
                <c:formatCode>#,##0</c:formatCode>
                <c:ptCount val="8"/>
                <c:pt idx="0">
                  <c:v>71.412099999999995</c:v>
                </c:pt>
                <c:pt idx="1">
                  <c:v>115.6448</c:v>
                </c:pt>
                <c:pt idx="2">
                  <c:v>52.75</c:v>
                </c:pt>
                <c:pt idx="3">
                  <c:v>115.7055</c:v>
                </c:pt>
                <c:pt idx="4">
                  <c:v>62.113300000000002</c:v>
                </c:pt>
                <c:pt idx="5">
                  <c:v>22.908200000000001</c:v>
                </c:pt>
                <c:pt idx="6">
                  <c:v>14.4541</c:v>
                </c:pt>
                <c:pt idx="7" formatCode="#,##0.0">
                  <c:v>1.3627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110-4742-AC3A-6448EC9B6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'R_Mkt Forcast'!$E$21:$J$21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'R_Mkt Forcast'!$E$22:$J$22</c:f>
              <c:numCache>
                <c:formatCode>General</c:formatCode>
                <c:ptCount val="6"/>
                <c:pt idx="0" formatCode="#,##0">
                  <c:v>88.832916999999995</c:v>
                </c:pt>
                <c:pt idx="1">
                  <c:v>95</c:v>
                </c:pt>
                <c:pt idx="2">
                  <c:v>100</c:v>
                </c:pt>
                <c:pt idx="3">
                  <c:v>104</c:v>
                </c:pt>
                <c:pt idx="4">
                  <c:v>107</c:v>
                </c:pt>
                <c:pt idx="5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2-4CC5-902A-5634D38F6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296896"/>
        <c:axId val="625297288"/>
      </c:barChart>
      <c:catAx>
        <c:axId val="6252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297288"/>
        <c:crosses val="autoZero"/>
        <c:auto val="1"/>
        <c:lblAlgn val="ctr"/>
        <c:lblOffset val="100"/>
        <c:noMultiLvlLbl val="0"/>
      </c:catAx>
      <c:valAx>
        <c:axId val="62529728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6252968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R_IVI!$D$80</c:f>
              <c:strCache>
                <c:ptCount val="1"/>
                <c:pt idx="0">
                  <c:v>In-Car Content &amp; Services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R_IVI!$F$70:$K$70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R_IVI!$F$80:$K$80</c:f>
              <c:numCache>
                <c:formatCode>#,##0.0</c:formatCode>
                <c:ptCount val="6"/>
                <c:pt idx="0">
                  <c:v>0.79010000000000002</c:v>
                </c:pt>
                <c:pt idx="1">
                  <c:v>1.4315</c:v>
                </c:pt>
                <c:pt idx="2">
                  <c:v>2.3001</c:v>
                </c:pt>
                <c:pt idx="3">
                  <c:v>3.4485000000000001</c:v>
                </c:pt>
                <c:pt idx="4">
                  <c:v>4.9222999999999999</c:v>
                </c:pt>
                <c:pt idx="5">
                  <c:v>6.7863999999999995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B-4F20-A638-41614B7BB48E}"/>
            </c:ext>
          </c:extLst>
        </c:ser>
        <c:ser>
          <c:idx val="1"/>
          <c:order val="1"/>
          <c:tx>
            <c:strRef>
              <c:f>R_IVI!$D$81</c:f>
              <c:strCache>
                <c:ptCount val="1"/>
                <c:pt idx="0">
                  <c:v>Safety &amp; Driving Assistance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R_IVI!$F$70:$K$70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R_IVI!$F$81:$K$81</c:f>
              <c:numCache>
                <c:formatCode>#,##0</c:formatCode>
                <c:ptCount val="6"/>
                <c:pt idx="0">
                  <c:v>17.168599999999998</c:v>
                </c:pt>
                <c:pt idx="1">
                  <c:v>23.139299999999999</c:v>
                </c:pt>
                <c:pt idx="2">
                  <c:v>31.1997</c:v>
                </c:pt>
                <c:pt idx="3">
                  <c:v>42.1248</c:v>
                </c:pt>
                <c:pt idx="4">
                  <c:v>56.057000000000002</c:v>
                </c:pt>
                <c:pt idx="5">
                  <c:v>74.542199999999994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5B-4F20-A638-41614B7BB48E}"/>
            </c:ext>
          </c:extLst>
        </c:ser>
        <c:ser>
          <c:idx val="2"/>
          <c:order val="2"/>
          <c:tx>
            <c:strRef>
              <c:f>R_IVI!$D$82</c:f>
              <c:strCache>
                <c:ptCount val="1"/>
                <c:pt idx="0">
                  <c:v>Navigation Services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R_IVI!$F$70:$K$70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R_IVI!$F$82:$K$82</c:f>
              <c:numCache>
                <c:formatCode>#,##0.0</c:formatCode>
                <c:ptCount val="6"/>
                <c:pt idx="0">
                  <c:v>1.5157</c:v>
                </c:pt>
                <c:pt idx="1">
                  <c:v>2.4676999999999998</c:v>
                </c:pt>
                <c:pt idx="2">
                  <c:v>3.5461</c:v>
                </c:pt>
                <c:pt idx="3">
                  <c:v>4.7276000000000007</c:v>
                </c:pt>
                <c:pt idx="4">
                  <c:v>5.9708999999999994</c:v>
                </c:pt>
                <c:pt idx="5">
                  <c:v>7.1547000000000001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5B-4F20-A638-41614B7BB48E}"/>
            </c:ext>
          </c:extLst>
        </c:ser>
        <c:ser>
          <c:idx val="3"/>
          <c:order val="3"/>
          <c:tx>
            <c:strRef>
              <c:f>R_IVI!$D$83</c:f>
              <c:strCache>
                <c:ptCount val="1"/>
                <c:pt idx="0">
                  <c:v>Diagnostic &amp; Maintenance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R_IVI!$F$70:$K$70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R_IVI!$F$83:$K$83</c:f>
              <c:numCache>
                <c:formatCode>#,##0.0</c:formatCode>
                <c:ptCount val="6"/>
                <c:pt idx="0">
                  <c:v>0.62839999999999996</c:v>
                </c:pt>
                <c:pt idx="1">
                  <c:v>1.3434000000000001</c:v>
                </c:pt>
                <c:pt idx="2">
                  <c:v>2.3992</c:v>
                </c:pt>
                <c:pt idx="3">
                  <c:v>3.8461999999999996</c:v>
                </c:pt>
                <c:pt idx="4">
                  <c:v>5.7465999999999999</c:v>
                </c:pt>
                <c:pt idx="5">
                  <c:v>8.1313999999999993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5B-4F20-A638-41614B7BB48E}"/>
            </c:ext>
          </c:extLst>
        </c:ser>
        <c:ser>
          <c:idx val="4"/>
          <c:order val="4"/>
          <c:tx>
            <c:strRef>
              <c:f>R_IVI!$D$84</c:f>
              <c:strCache>
                <c:ptCount val="1"/>
                <c:pt idx="0">
                  <c:v>Connectivity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R_IVI!$F$70:$K$70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R_IVI!$F$84:$K$84</c:f>
              <c:numCache>
                <c:formatCode>#,##0.0</c:formatCode>
                <c:ptCount val="6"/>
                <c:pt idx="0">
                  <c:v>6.2143999999999995</c:v>
                </c:pt>
                <c:pt idx="1">
                  <c:v>8.2917000000000005</c:v>
                </c:pt>
                <c:pt idx="2">
                  <c:v>10.6868</c:v>
                </c:pt>
                <c:pt idx="3">
                  <c:v>13.6821</c:v>
                </c:pt>
                <c:pt idx="4">
                  <c:v>17.909200000000002</c:v>
                </c:pt>
                <c:pt idx="5">
                  <c:v>22.007200000000001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5B-4F20-A638-41614B7BB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625298072"/>
        <c:axId val="625298464"/>
      </c:barChart>
      <c:lineChart>
        <c:grouping val="standard"/>
        <c:varyColors val="0"/>
        <c:ser>
          <c:idx val="5"/>
          <c:order val="5"/>
          <c:tx>
            <c:strRef>
              <c:f>R_IVI!$D$85</c:f>
              <c:strCache>
                <c:ptCount val="1"/>
                <c:pt idx="0">
                  <c:v>합계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R_IVI!$F$70:$K$70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R_IVI!$F$85:$K$85</c:f>
              <c:numCache>
                <c:formatCode>#,##0</c:formatCode>
                <c:ptCount val="6"/>
                <c:pt idx="0">
                  <c:v>26.317199999999993</c:v>
                </c:pt>
                <c:pt idx="1">
                  <c:v>36.6736</c:v>
                </c:pt>
                <c:pt idx="2">
                  <c:v>50.131900000000002</c:v>
                </c:pt>
                <c:pt idx="3">
                  <c:v>67.829200000000014</c:v>
                </c:pt>
                <c:pt idx="4">
                  <c:v>90.605999999999995</c:v>
                </c:pt>
                <c:pt idx="5">
                  <c:v>118.6219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5B-4F20-A638-41614B7BB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298072"/>
        <c:axId val="625298464"/>
      </c:lineChart>
      <c:catAx>
        <c:axId val="62529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298464"/>
        <c:crosses val="autoZero"/>
        <c:auto val="1"/>
        <c:lblAlgn val="ctr"/>
        <c:lblOffset val="100"/>
        <c:noMultiLvlLbl val="0"/>
      </c:catAx>
      <c:valAx>
        <c:axId val="625298464"/>
        <c:scaling>
          <c:orientation val="minMax"/>
        </c:scaling>
        <c:delete val="1"/>
        <c:axPos val="l"/>
        <c:numFmt formatCode="#,##0.0" sourceLinked="1"/>
        <c:majorTickMark val="none"/>
        <c:minorTickMark val="none"/>
        <c:tickLblPos val="nextTo"/>
        <c:crossAx val="62529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R_IVI!$D$136</c:f>
              <c:strCache>
                <c:ptCount val="1"/>
                <c:pt idx="0">
                  <c:v># of Connected 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8.687637823333817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F3-40E2-B238-68E6CAF44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R_IVI!$F$135:$K$135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R_IVI!$F$136:$K$136</c:f>
              <c:numCache>
                <c:formatCode>#,##0</c:formatCode>
                <c:ptCount val="6"/>
                <c:pt idx="0">
                  <c:v>22</c:v>
                </c:pt>
                <c:pt idx="1">
                  <c:v>37.1</c:v>
                </c:pt>
                <c:pt idx="2">
                  <c:v>57.3</c:v>
                </c:pt>
                <c:pt idx="3">
                  <c:v>84.1</c:v>
                </c:pt>
                <c:pt idx="4">
                  <c:v>119.1</c:v>
                </c:pt>
                <c:pt idx="5">
                  <c:v>160.30000000000001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3-40E2-B238-68E6CAF44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625299248"/>
        <c:axId val="625299640"/>
      </c:barChart>
      <c:lineChart>
        <c:grouping val="standard"/>
        <c:varyColors val="0"/>
        <c:ser>
          <c:idx val="1"/>
          <c:order val="1"/>
          <c:tx>
            <c:strRef>
              <c:f>R_IVI!$D$137</c:f>
              <c:strCache>
                <c:ptCount val="1"/>
                <c:pt idx="0">
                  <c:v>% of Connected Cars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R_IVI!$F$135:$K$135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R_IVI!$F$137:$K$137</c:f>
              <c:numCache>
                <c:formatCode>0.0%</c:formatCode>
                <c:ptCount val="6"/>
                <c:pt idx="0">
                  <c:v>2.7E-2</c:v>
                </c:pt>
                <c:pt idx="1">
                  <c:v>4.3999999999999997E-2</c:v>
                </c:pt>
                <c:pt idx="2">
                  <c:v>6.5000000000000002E-2</c:v>
                </c:pt>
                <c:pt idx="3">
                  <c:v>9.1999999999999998E-2</c:v>
                </c:pt>
                <c:pt idx="4">
                  <c:v>0.125</c:v>
                </c:pt>
                <c:pt idx="5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3-40E2-B238-68E6CAF44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00424"/>
        <c:axId val="625300032"/>
      </c:lineChart>
      <c:catAx>
        <c:axId val="6252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299640"/>
        <c:crosses val="autoZero"/>
        <c:auto val="1"/>
        <c:lblAlgn val="ctr"/>
        <c:lblOffset val="100"/>
        <c:noMultiLvlLbl val="0"/>
      </c:catAx>
      <c:valAx>
        <c:axId val="62529964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299248"/>
        <c:crosses val="autoZero"/>
        <c:crossBetween val="between"/>
      </c:valAx>
      <c:valAx>
        <c:axId val="62530003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00424"/>
        <c:crosses val="max"/>
        <c:crossBetween val="between"/>
      </c:valAx>
      <c:catAx>
        <c:axId val="625300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5300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R_IVI!$D$214</c:f>
              <c:strCache>
                <c:ptCount val="1"/>
                <c:pt idx="0">
                  <c:v># of Connected Cars with Infotainment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R_IVI!$F$213:$K$213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R_IVI!$F$214:$K$214</c:f>
              <c:numCache>
                <c:formatCode>#,##0</c:formatCode>
                <c:ptCount val="6"/>
                <c:pt idx="0">
                  <c:v>14.5</c:v>
                </c:pt>
                <c:pt idx="1">
                  <c:v>24.3</c:v>
                </c:pt>
                <c:pt idx="2">
                  <c:v>36.4</c:v>
                </c:pt>
                <c:pt idx="3">
                  <c:v>51.1</c:v>
                </c:pt>
                <c:pt idx="4">
                  <c:v>68.8</c:v>
                </c:pt>
                <c:pt idx="5">
                  <c:v>89.8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0-4359-8452-2E0216BA4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5301208"/>
        <c:axId val="625301600"/>
      </c:barChart>
      <c:lineChart>
        <c:grouping val="standard"/>
        <c:varyColors val="0"/>
        <c:ser>
          <c:idx val="1"/>
          <c:order val="1"/>
          <c:tx>
            <c:strRef>
              <c:f>R_IVI!$D$215</c:f>
              <c:strCache>
                <c:ptCount val="1"/>
                <c:pt idx="0">
                  <c:v>% of Connected Cars with Infotainment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R_IVI!$F$213:$K$213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R_IVI!$F$215:$K$215</c:f>
              <c:numCache>
                <c:formatCode>0.0%</c:formatCode>
                <c:ptCount val="6"/>
                <c:pt idx="0">
                  <c:v>1.7999999999999999E-2</c:v>
                </c:pt>
                <c:pt idx="1">
                  <c:v>2.9000000000000001E-2</c:v>
                </c:pt>
                <c:pt idx="2">
                  <c:v>4.1000000000000002E-2</c:v>
                </c:pt>
                <c:pt idx="3">
                  <c:v>5.6000000000000001E-2</c:v>
                </c:pt>
                <c:pt idx="4">
                  <c:v>7.1999999999999995E-2</c:v>
                </c:pt>
                <c:pt idx="5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0-4359-8452-2E0216BA4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02384"/>
        <c:axId val="625301992"/>
      </c:lineChart>
      <c:catAx>
        <c:axId val="62530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301600"/>
        <c:crosses val="autoZero"/>
        <c:auto val="1"/>
        <c:lblAlgn val="ctr"/>
        <c:lblOffset val="100"/>
        <c:noMultiLvlLbl val="0"/>
      </c:catAx>
      <c:valAx>
        <c:axId val="6253016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301208"/>
        <c:crosses val="autoZero"/>
        <c:crossBetween val="between"/>
      </c:valAx>
      <c:valAx>
        <c:axId val="62530199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302384"/>
        <c:crosses val="max"/>
        <c:crossBetween val="between"/>
      </c:valAx>
      <c:catAx>
        <c:axId val="625302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5301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R_IVI!$D$308</c:f>
              <c:strCache>
                <c:ptCount val="1"/>
                <c:pt idx="0">
                  <c:v>USD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35D-424F-9875-B2D76008948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5D-424F-9875-B2D76008948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5D-424F-9875-B2D76008948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5D-424F-9875-B2D76008948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5D-424F-9875-B2D7600894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R_IVI!$E$306:$K$306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R_IVI!$E$308:$K$308</c:f>
              <c:numCache>
                <c:formatCode>#,##0</c:formatCode>
                <c:ptCount val="7"/>
                <c:pt idx="0" formatCode="#,##0.0">
                  <c:v>21.28</c:v>
                </c:pt>
                <c:pt idx="1">
                  <c:v>22.026666666666667</c:v>
                </c:pt>
                <c:pt idx="2">
                  <c:v>22.773333333333333</c:v>
                </c:pt>
                <c:pt idx="3">
                  <c:v>23.52</c:v>
                </c:pt>
                <c:pt idx="4">
                  <c:v>24.266666666666666</c:v>
                </c:pt>
                <c:pt idx="5">
                  <c:v>25.013333333333332</c:v>
                </c:pt>
                <c:pt idx="6" formatCode="#,##0.0">
                  <c:v>25.76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5D-424F-9875-B2D760089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303168"/>
        <c:axId val="625303560"/>
      </c:barChart>
      <c:catAx>
        <c:axId val="62530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03560"/>
        <c:crosses val="autoZero"/>
        <c:auto val="1"/>
        <c:lblAlgn val="ctr"/>
        <c:lblOffset val="100"/>
        <c:noMultiLvlLbl val="0"/>
      </c:catAx>
      <c:valAx>
        <c:axId val="625303560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0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R_IVI!$D$314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1E-4491-932C-79D0C38F40C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1E-4491-932C-79D0C38F4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R_IVI!$E$313:$H$313</c:f>
              <c:strCache>
                <c:ptCount val="4"/>
                <c:pt idx="0">
                  <c:v>2014</c:v>
                </c:pt>
                <c:pt idx="1">
                  <c:v>2016F</c:v>
                </c:pt>
                <c:pt idx="2">
                  <c:v>2018F</c:v>
                </c:pt>
                <c:pt idx="3">
                  <c:v>2020F</c:v>
                </c:pt>
              </c:strCache>
            </c:strRef>
          </c:cat>
          <c:val>
            <c:numRef>
              <c:f>R_IVI!$E$314:$H$314</c:f>
              <c:numCache>
                <c:formatCode>#,##0.0</c:formatCode>
                <c:ptCount val="4"/>
                <c:pt idx="0">
                  <c:v>21.28</c:v>
                </c:pt>
                <c:pt idx="1">
                  <c:v>22.773333333333333</c:v>
                </c:pt>
                <c:pt idx="2">
                  <c:v>24.266666666666666</c:v>
                </c:pt>
                <c:pt idx="3">
                  <c:v>25.76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1E-4491-932C-79D0C38F4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304344"/>
        <c:axId val="625304736"/>
      </c:barChart>
      <c:catAx>
        <c:axId val="62530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04736"/>
        <c:crosses val="autoZero"/>
        <c:auto val="1"/>
        <c:lblAlgn val="ctr"/>
        <c:lblOffset val="100"/>
        <c:noMultiLvlLbl val="0"/>
      </c:catAx>
      <c:valAx>
        <c:axId val="625304736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04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R_IVI!$E$366:$I$366</c:f>
              <c:strCache>
                <c:ptCount val="5"/>
                <c:pt idx="0">
                  <c:v>2016F</c:v>
                </c:pt>
                <c:pt idx="1">
                  <c:v>2017F</c:v>
                </c:pt>
                <c:pt idx="2">
                  <c:v>2018F</c:v>
                </c:pt>
                <c:pt idx="3">
                  <c:v>2019F</c:v>
                </c:pt>
                <c:pt idx="4">
                  <c:v>2020F</c:v>
                </c:pt>
              </c:strCache>
            </c:strRef>
          </c:cat>
          <c:val>
            <c:numRef>
              <c:f>R_IVI!$E$367:$I$367</c:f>
              <c:numCache>
                <c:formatCode>General</c:formatCode>
                <c:ptCount val="5"/>
                <c:pt idx="0">
                  <c:v>365</c:v>
                </c:pt>
                <c:pt idx="1">
                  <c:v>823</c:v>
                </c:pt>
                <c:pt idx="2" formatCode="#,##0">
                  <c:v>1398</c:v>
                </c:pt>
                <c:pt idx="3" formatCode="#,##0">
                  <c:v>2257</c:v>
                </c:pt>
                <c:pt idx="4" formatCode="#,##0">
                  <c:v>2835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F-45DA-9414-DF95A1370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305520"/>
        <c:axId val="625305912"/>
      </c:barChart>
      <c:catAx>
        <c:axId val="6253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05912"/>
        <c:crosses val="autoZero"/>
        <c:auto val="1"/>
        <c:lblAlgn val="ctr"/>
        <c:lblOffset val="100"/>
        <c:noMultiLvlLbl val="0"/>
      </c:catAx>
      <c:valAx>
        <c:axId val="625305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530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R_IVI!$D$214</c:f>
              <c:strCache>
                <c:ptCount val="1"/>
                <c:pt idx="0">
                  <c:v># of Connected Cars with Infotainment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2.7466037506717515E-17"/>
                  <c:y val="9.78601030554197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C2-492D-BD5C-6D52E026B1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R_IVI!$F$213:$K$213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R_IVI!$F$214:$K$214</c:f>
              <c:numCache>
                <c:formatCode>#,##0</c:formatCode>
                <c:ptCount val="6"/>
                <c:pt idx="0">
                  <c:v>14.5</c:v>
                </c:pt>
                <c:pt idx="1">
                  <c:v>24.3</c:v>
                </c:pt>
                <c:pt idx="2">
                  <c:v>36.4</c:v>
                </c:pt>
                <c:pt idx="3">
                  <c:v>51.1</c:v>
                </c:pt>
                <c:pt idx="4">
                  <c:v>68.8</c:v>
                </c:pt>
                <c:pt idx="5">
                  <c:v>89.8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C2-492D-BD5C-6D52E026B181}"/>
            </c:ext>
          </c:extLst>
        </c:ser>
        <c:ser>
          <c:idx val="2"/>
          <c:order val="2"/>
          <c:tx>
            <c:strRef>
              <c:f>R_IVI!$D$216</c:f>
              <c:strCache>
                <c:ptCount val="1"/>
                <c:pt idx="0">
                  <c:v># of New Vehicle Production with Infotainment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4.622760435543089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C2-492D-BD5C-6D52E026B181}"/>
                </c:ext>
              </c:extLst>
            </c:dLbl>
            <c:dLbl>
              <c:idx val="1"/>
              <c:layout>
                <c:manualLayout>
                  <c:x val="-2.7466037506717515E-17"/>
                  <c:y val="3.541072469705803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C2-492D-BD5C-6D52E026B181}"/>
                </c:ext>
              </c:extLst>
            </c:dLbl>
            <c:dLbl>
              <c:idx val="2"/>
              <c:layout>
                <c:manualLayout>
                  <c:x val="0"/>
                  <c:y val="2.557791399442177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C2-492D-BD5C-6D52E026B1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R_IVI!$F$213:$K$213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R_IVI!$F$216:$K$216</c:f>
              <c:numCache>
                <c:formatCode>#,##0.0</c:formatCode>
                <c:ptCount val="6"/>
                <c:pt idx="0">
                  <c:v>1.1008279977830904</c:v>
                </c:pt>
                <c:pt idx="1">
                  <c:v>1.8448358859399376</c:v>
                </c:pt>
                <c:pt idx="2">
                  <c:v>2.7634578702968611</c:v>
                </c:pt>
                <c:pt idx="3">
                  <c:v>3.8794697025321323</c:v>
                </c:pt>
                <c:pt idx="4">
                  <c:v>5.2232390515501113</c:v>
                </c:pt>
                <c:pt idx="5">
                  <c:v>6.8175416690290689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C2-492D-BD5C-6D52E026B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306696"/>
        <c:axId val="625307088"/>
      </c:barChart>
      <c:lineChart>
        <c:grouping val="standard"/>
        <c:varyColors val="0"/>
        <c:ser>
          <c:idx val="1"/>
          <c:order val="1"/>
          <c:tx>
            <c:strRef>
              <c:f>R_IVI!$D$215</c:f>
              <c:strCache>
                <c:ptCount val="1"/>
                <c:pt idx="0">
                  <c:v>% of Connected Cars with Infotainment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R_IVI!$F$213:$K$213</c:f>
              <c:strCache>
                <c:ptCount val="6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R_IVI!$F$215:$K$215</c:f>
              <c:numCache>
                <c:formatCode>0.0%</c:formatCode>
                <c:ptCount val="6"/>
                <c:pt idx="0">
                  <c:v>1.7999999999999999E-2</c:v>
                </c:pt>
                <c:pt idx="1">
                  <c:v>2.9000000000000001E-2</c:v>
                </c:pt>
                <c:pt idx="2">
                  <c:v>4.1000000000000002E-2</c:v>
                </c:pt>
                <c:pt idx="3">
                  <c:v>5.6000000000000001E-2</c:v>
                </c:pt>
                <c:pt idx="4">
                  <c:v>7.1999999999999995E-2</c:v>
                </c:pt>
                <c:pt idx="5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C2-492D-BD5C-6D52E026B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07872"/>
        <c:axId val="625307480"/>
      </c:lineChart>
      <c:catAx>
        <c:axId val="62530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307088"/>
        <c:crosses val="autoZero"/>
        <c:auto val="1"/>
        <c:lblAlgn val="ctr"/>
        <c:lblOffset val="100"/>
        <c:noMultiLvlLbl val="0"/>
      </c:catAx>
      <c:valAx>
        <c:axId val="62530708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306696"/>
        <c:crosses val="autoZero"/>
        <c:crossBetween val="between"/>
      </c:valAx>
      <c:valAx>
        <c:axId val="62530748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307872"/>
        <c:crosses val="max"/>
        <c:crossBetween val="between"/>
      </c:valAx>
      <c:catAx>
        <c:axId val="625307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5307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R_IVI!$D$220</c:f>
              <c:strCache>
                <c:ptCount val="1"/>
                <c:pt idx="0">
                  <c:v># of Connected Cars with Infotainment Sales by GM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R_IVI!$F$219:$K$219</c:f>
              <c:strCache>
                <c:ptCount val="6"/>
                <c:pt idx="0">
                  <c:v>2015F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  <c:pt idx="4">
                  <c:v>2019F</c:v>
                </c:pt>
                <c:pt idx="5">
                  <c:v>2020F</c:v>
                </c:pt>
              </c:strCache>
            </c:strRef>
          </c:cat>
          <c:val>
            <c:numRef>
              <c:f>R_IVI!$F$220:$K$220</c:f>
              <c:numCache>
                <c:formatCode>#,##0.0</c:formatCode>
                <c:ptCount val="6"/>
                <c:pt idx="0">
                  <c:v>1.6254222519789596</c:v>
                </c:pt>
                <c:pt idx="1">
                  <c:v>2.7239834981440496</c:v>
                </c:pt>
                <c:pt idx="2">
                  <c:v>4.0803703428989051</c:v>
                </c:pt>
                <c:pt idx="3">
                  <c:v>5.7282122121465404</c:v>
                </c:pt>
                <c:pt idx="4">
                  <c:v>7.7123483404243043</c:v>
                </c:pt>
                <c:pt idx="5">
                  <c:v>10.066408153635212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A-4252-86AD-2051B9022BED}"/>
            </c:ext>
          </c:extLst>
        </c:ser>
        <c:ser>
          <c:idx val="1"/>
          <c:order val="1"/>
          <c:tx>
            <c:strRef>
              <c:f>R_IVI!$D$214</c:f>
              <c:strCache>
                <c:ptCount val="1"/>
                <c:pt idx="0">
                  <c:v># of Connected Cars with Infotainment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R_IVI!$F$214:$K$214</c:f>
              <c:numCache>
                <c:formatCode>#,##0</c:formatCode>
                <c:ptCount val="6"/>
                <c:pt idx="0">
                  <c:v>14.5</c:v>
                </c:pt>
                <c:pt idx="1">
                  <c:v>24.3</c:v>
                </c:pt>
                <c:pt idx="2">
                  <c:v>36.4</c:v>
                </c:pt>
                <c:pt idx="3">
                  <c:v>51.1</c:v>
                </c:pt>
                <c:pt idx="4">
                  <c:v>68.8</c:v>
                </c:pt>
                <c:pt idx="5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A-4252-86AD-2051B9022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08656"/>
        <c:axId val="625309048"/>
      </c:lineChart>
      <c:catAx>
        <c:axId val="6253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309048"/>
        <c:crosses val="autoZero"/>
        <c:auto val="1"/>
        <c:lblAlgn val="ctr"/>
        <c:lblOffset val="100"/>
        <c:noMultiLvlLbl val="0"/>
      </c:catAx>
      <c:valAx>
        <c:axId val="625309048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53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R_IVI!$D$248</c:f>
              <c:strCache>
                <c:ptCount val="1"/>
                <c:pt idx="0">
                  <c:v># of Connected Cars with Infotainment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tx2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14-4261-B958-698618262823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tx2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14-4261-B958-698618262823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tx2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14-4261-B958-698618262823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tx2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14-4261-B958-6986182628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R_IVI!$G$241:$M$241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  <c:pt idx="6">
                  <c:v>2020F</c:v>
                </c:pt>
              </c:strCache>
            </c:strRef>
          </c:cat>
          <c:val>
            <c:numRef>
              <c:f>R_IVI!$G$248:$M$248</c:f>
              <c:numCache>
                <c:formatCode>#,##0</c:formatCode>
                <c:ptCount val="7"/>
                <c:pt idx="0">
                  <c:v>6.5</c:v>
                </c:pt>
                <c:pt idx="1">
                  <c:v>14.5</c:v>
                </c:pt>
                <c:pt idx="2">
                  <c:v>24.3</c:v>
                </c:pt>
                <c:pt idx="3">
                  <c:v>36.4</c:v>
                </c:pt>
                <c:pt idx="4">
                  <c:v>51.1</c:v>
                </c:pt>
                <c:pt idx="5">
                  <c:v>68.8</c:v>
                </c:pt>
                <c:pt idx="6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14-4261-B958-698618262823}"/>
            </c:ext>
          </c:extLst>
        </c:ser>
        <c:ser>
          <c:idx val="0"/>
          <c:order val="1"/>
          <c:tx>
            <c:strRef>
              <c:f>R_IVI!$D$243</c:f>
              <c:strCache>
                <c:ptCount val="1"/>
                <c:pt idx="0">
                  <c:v>LG전자 VC사업부 생산량 전망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5814-4261-B958-698618262823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  <a:prstDash val="sysDash"/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5814-4261-B958-698618262823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  <a:prstDash val="sysDash"/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5814-4261-B958-698618262823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  <a:prstDash val="sysDash"/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5814-4261-B958-698618262823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  <a:prstDash val="sysDash"/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2-5814-4261-B958-698618262823}"/>
              </c:ext>
            </c:extLst>
          </c:dPt>
          <c:dLbls>
            <c:dLbl>
              <c:idx val="0"/>
              <c:layout>
                <c:manualLayout>
                  <c:x val="-7.3995682876256255E-2"/>
                  <c:y val="-2.379167394110111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814-4261-B958-698618262823}"/>
                </c:ext>
              </c:extLst>
            </c:dLbl>
            <c:dLbl>
              <c:idx val="1"/>
              <c:layout>
                <c:manualLayout>
                  <c:x val="3.1251768177397436E-2"/>
                  <c:y val="-6.0867626962453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814-4261-B958-6986182628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R_IVI!$G$241:$M$241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  <c:pt idx="6">
                  <c:v>2020F</c:v>
                </c:pt>
              </c:strCache>
            </c:strRef>
          </c:cat>
          <c:val>
            <c:numRef>
              <c:f>R_IVI!$G$243:$M$243</c:f>
              <c:numCache>
                <c:formatCode>#,##0</c:formatCode>
                <c:ptCount val="7"/>
                <c:pt idx="0">
                  <c:v>5.9390000000000001</c:v>
                </c:pt>
                <c:pt idx="1">
                  <c:v>7.4820000000000002</c:v>
                </c:pt>
                <c:pt idx="2">
                  <c:v>10.77455570324655</c:v>
                </c:pt>
                <c:pt idx="3">
                  <c:v>15.516045255595129</c:v>
                </c:pt>
                <c:pt idx="4">
                  <c:v>22.344091673416745</c:v>
                </c:pt>
                <c:pt idx="5">
                  <c:v>32.176912640159863</c:v>
                </c:pt>
                <c:pt idx="6">
                  <c:v>46.336799999986702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14-4261-B958-698618262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09832"/>
        <c:axId val="625310224"/>
      </c:lineChart>
      <c:catAx>
        <c:axId val="6253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10224"/>
        <c:crosses val="autoZero"/>
        <c:auto val="1"/>
        <c:lblAlgn val="ctr"/>
        <c:lblOffset val="100"/>
        <c:noMultiLvlLbl val="0"/>
      </c:catAx>
      <c:valAx>
        <c:axId val="6253102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R_IVI!$D$248</c:f>
              <c:strCache>
                <c:ptCount val="1"/>
                <c:pt idx="0">
                  <c:v># of Connected Cars with Infotainment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tx2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3FC-4FC2-A582-7191A2BC4988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tx2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3FC-4FC2-A582-7191A2BC4988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tx2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3FC-4FC2-A582-7191A2BC4988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tx2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E3FC-4FC2-A582-7191A2BC49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R_IVI!$G$241:$M$241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  <c:pt idx="6">
                  <c:v>2020F</c:v>
                </c:pt>
              </c:strCache>
            </c:strRef>
          </c:cat>
          <c:val>
            <c:numRef>
              <c:f>R_IVI!$G$248:$M$248</c:f>
              <c:numCache>
                <c:formatCode>#,##0</c:formatCode>
                <c:ptCount val="7"/>
                <c:pt idx="0">
                  <c:v>6.5</c:v>
                </c:pt>
                <c:pt idx="1">
                  <c:v>14.5</c:v>
                </c:pt>
                <c:pt idx="2">
                  <c:v>24.3</c:v>
                </c:pt>
                <c:pt idx="3">
                  <c:v>36.4</c:v>
                </c:pt>
                <c:pt idx="4">
                  <c:v>51.1</c:v>
                </c:pt>
                <c:pt idx="5">
                  <c:v>68.8</c:v>
                </c:pt>
                <c:pt idx="6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FC-4FC2-A582-7191A2BC4988}"/>
            </c:ext>
          </c:extLst>
        </c:ser>
        <c:ser>
          <c:idx val="0"/>
          <c:order val="1"/>
          <c:tx>
            <c:strRef>
              <c:f>R_IVI!$D$243</c:f>
              <c:strCache>
                <c:ptCount val="1"/>
                <c:pt idx="0">
                  <c:v>LG전자 VC사업부 생산량 전망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E3FC-4FC2-A582-7191A2BC4988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  <a:prstDash val="sysDash"/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E3FC-4FC2-A582-7191A2BC4988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  <a:prstDash val="sysDash"/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E3FC-4FC2-A582-7191A2BC4988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  <a:prstDash val="sysDash"/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E3FC-4FC2-A582-7191A2BC4988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  <a:prstDash val="sysDash"/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2-E3FC-4FC2-A582-7191A2BC4988}"/>
              </c:ext>
            </c:extLst>
          </c:dPt>
          <c:dLbls>
            <c:dLbl>
              <c:idx val="0"/>
              <c:layout>
                <c:manualLayout>
                  <c:x val="-7.3995682876256255E-2"/>
                  <c:y val="-2.379167394110111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3FC-4FC2-A582-7191A2BC4988}"/>
                </c:ext>
              </c:extLst>
            </c:dLbl>
            <c:dLbl>
              <c:idx val="1"/>
              <c:layout>
                <c:manualLayout>
                  <c:x val="3.1251768177397436E-2"/>
                  <c:y val="-6.0867626962453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3FC-4FC2-A582-7191A2BC49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R_IVI!$G$241:$M$241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  <c:pt idx="6">
                  <c:v>2020F</c:v>
                </c:pt>
              </c:strCache>
            </c:strRef>
          </c:cat>
          <c:val>
            <c:numRef>
              <c:f>R_IVI!$G$245:$M$245</c:f>
              <c:numCache>
                <c:formatCode>#,##0</c:formatCode>
                <c:ptCount val="7"/>
                <c:pt idx="0">
                  <c:v>1.9796666666666667</c:v>
                </c:pt>
                <c:pt idx="1">
                  <c:v>2.4940000000000002</c:v>
                </c:pt>
                <c:pt idx="2">
                  <c:v>3.5915185677488499</c:v>
                </c:pt>
                <c:pt idx="3">
                  <c:v>5.1720150851983764</c:v>
                </c:pt>
                <c:pt idx="4">
                  <c:v>7.4480305578055814</c:v>
                </c:pt>
                <c:pt idx="5">
                  <c:v>10.725637546719954</c:v>
                </c:pt>
                <c:pt idx="6">
                  <c:v>15.445599999995567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3FC-4FC2-A582-7191A2BC4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11008"/>
        <c:axId val="625311400"/>
      </c:lineChart>
      <c:catAx>
        <c:axId val="62531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11400"/>
        <c:crosses val="autoZero"/>
        <c:auto val="1"/>
        <c:lblAlgn val="ctr"/>
        <c:lblOffset val="100"/>
        <c:noMultiLvlLbl val="0"/>
      </c:catAx>
      <c:valAx>
        <c:axId val="6253114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531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R_IVI!$D$242:$E$242</c:f>
              <c:strCache>
                <c:ptCount val="2"/>
                <c:pt idx="0">
                  <c:v>LG전자 VC사업부 생산량 전망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EA-4427-A211-491DDB3712AC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0EA-4427-A211-491DDB3712AC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0EA-4427-A211-491DDB3712AC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0EA-4427-A211-491DDB3712AC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F0EA-4427-A211-491DDB3712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R_IVI!$F$241:$M$241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2016F</c:v>
                </c:pt>
                <c:pt idx="4">
                  <c:v>2017F</c:v>
                </c:pt>
                <c:pt idx="5">
                  <c:v>2018F</c:v>
                </c:pt>
                <c:pt idx="6">
                  <c:v>2019F</c:v>
                </c:pt>
                <c:pt idx="7">
                  <c:v>2020F</c:v>
                </c:pt>
              </c:strCache>
            </c:strRef>
          </c:cat>
          <c:val>
            <c:numRef>
              <c:f>R_IVI!$F$242:$M$242</c:f>
              <c:numCache>
                <c:formatCode>#,##0</c:formatCode>
                <c:ptCount val="8"/>
                <c:pt idx="0">
                  <c:v>5302</c:v>
                </c:pt>
                <c:pt idx="1">
                  <c:v>5939</c:v>
                </c:pt>
                <c:pt idx="2">
                  <c:v>7482</c:v>
                </c:pt>
                <c:pt idx="3">
                  <c:v>10774.555703246549</c:v>
                </c:pt>
                <c:pt idx="4">
                  <c:v>15516.045255595129</c:v>
                </c:pt>
                <c:pt idx="5">
                  <c:v>22344.091673416744</c:v>
                </c:pt>
                <c:pt idx="6">
                  <c:v>32176.912640159866</c:v>
                </c:pt>
                <c:pt idx="7">
                  <c:v>46336.799999986702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EA-4427-A211-491DDB37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10192"/>
        <c:axId val="627110584"/>
      </c:lineChart>
      <c:catAx>
        <c:axId val="62711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7110584"/>
        <c:crosses val="autoZero"/>
        <c:auto val="1"/>
        <c:lblAlgn val="ctr"/>
        <c:lblOffset val="100"/>
        <c:noMultiLvlLbl val="0"/>
      </c:catAx>
      <c:valAx>
        <c:axId val="62711058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711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R_IVI!$D$242:$E$242</c:f>
              <c:strCache>
                <c:ptCount val="2"/>
                <c:pt idx="0">
                  <c:v>LG전자 VC사업부 생산량 전망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E2-4F27-B7B6-6DE7C37C4815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0E2-4F27-B7B6-6DE7C37C4815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E2-4F27-B7B6-6DE7C37C4815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0E2-4F27-B7B6-6DE7C37C4815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40E2-4F27-B7B6-6DE7C37C48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R_IVI!$F$241:$M$241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2016F</c:v>
                </c:pt>
                <c:pt idx="4">
                  <c:v>2017F</c:v>
                </c:pt>
                <c:pt idx="5">
                  <c:v>2018F</c:v>
                </c:pt>
                <c:pt idx="6">
                  <c:v>2019F</c:v>
                </c:pt>
                <c:pt idx="7">
                  <c:v>2020F</c:v>
                </c:pt>
              </c:strCache>
            </c:strRef>
          </c:cat>
          <c:val>
            <c:numRef>
              <c:f>R_IVI!$F$246:$M$246</c:f>
              <c:numCache>
                <c:formatCode>#,##0</c:formatCode>
                <c:ptCount val="8"/>
                <c:pt idx="0">
                  <c:v>1325.5</c:v>
                </c:pt>
                <c:pt idx="1">
                  <c:v>1484.75</c:v>
                </c:pt>
                <c:pt idx="2">
                  <c:v>1870.5</c:v>
                </c:pt>
                <c:pt idx="3">
                  <c:v>2693.6389258116374</c:v>
                </c:pt>
                <c:pt idx="4">
                  <c:v>3879.0113138987822</c:v>
                </c:pt>
                <c:pt idx="5">
                  <c:v>5586.022918354186</c:v>
                </c:pt>
                <c:pt idx="6">
                  <c:v>8044.2281600399665</c:v>
                </c:pt>
                <c:pt idx="7">
                  <c:v>11584.199999996676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E2-4F27-B7B6-6DE7C37C4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11368"/>
        <c:axId val="627111760"/>
      </c:lineChart>
      <c:catAx>
        <c:axId val="62711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7111760"/>
        <c:crosses val="autoZero"/>
        <c:auto val="1"/>
        <c:lblAlgn val="ctr"/>
        <c:lblOffset val="100"/>
        <c:noMultiLvlLbl val="0"/>
      </c:catAx>
      <c:valAx>
        <c:axId val="62711176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7111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R_IVI!$D$242:$E$242</c:f>
              <c:strCache>
                <c:ptCount val="2"/>
                <c:pt idx="0">
                  <c:v>LG전자 VC사업부 생산량 전망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D0-4DEB-92D7-9FA529DFE856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D0-4DEB-92D7-9FA529DFE856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D0-4DEB-92D7-9FA529DFE856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D0-4DEB-92D7-9FA529DFE856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7DD0-4DEB-92D7-9FA529DFE8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R_IVI!$F$241:$M$241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2016F</c:v>
                </c:pt>
                <c:pt idx="4">
                  <c:v>2017F</c:v>
                </c:pt>
                <c:pt idx="5">
                  <c:v>2018F</c:v>
                </c:pt>
                <c:pt idx="6">
                  <c:v>2019F</c:v>
                </c:pt>
                <c:pt idx="7">
                  <c:v>2020F</c:v>
                </c:pt>
              </c:strCache>
            </c:strRef>
          </c:cat>
          <c:val>
            <c:numRef>
              <c:f>R_IVI!$F$247:$M$247</c:f>
              <c:numCache>
                <c:formatCode>#,##0</c:formatCode>
                <c:ptCount val="8"/>
                <c:pt idx="0">
                  <c:v>294.55555555555554</c:v>
                </c:pt>
                <c:pt idx="1">
                  <c:v>329.94444444444446</c:v>
                </c:pt>
                <c:pt idx="2">
                  <c:v>415.66666666666669</c:v>
                </c:pt>
                <c:pt idx="3">
                  <c:v>598.5864279581416</c:v>
                </c:pt>
                <c:pt idx="4">
                  <c:v>862.00251419972938</c:v>
                </c:pt>
                <c:pt idx="5">
                  <c:v>1241.3384263009302</c:v>
                </c:pt>
                <c:pt idx="6">
                  <c:v>1787.6062577866592</c:v>
                </c:pt>
                <c:pt idx="7">
                  <c:v>2574.2666666659279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DD0-4DEB-92D7-9FA529DF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12544"/>
        <c:axId val="627112936"/>
      </c:lineChart>
      <c:catAx>
        <c:axId val="6271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7112936"/>
        <c:crosses val="autoZero"/>
        <c:auto val="1"/>
        <c:lblAlgn val="ctr"/>
        <c:lblOffset val="100"/>
        <c:noMultiLvlLbl val="0"/>
      </c:catAx>
      <c:valAx>
        <c:axId val="62711293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711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LG전자!$E$25:$H$25</c:f>
              <c:strCache>
                <c:ptCount val="4"/>
                <c:pt idx="0">
                  <c:v>Panasonic</c:v>
                </c:pt>
                <c:pt idx="1">
                  <c:v>LG전자</c:v>
                </c:pt>
                <c:pt idx="2">
                  <c:v>Hitachi</c:v>
                </c:pt>
                <c:pt idx="3">
                  <c:v>Denso</c:v>
                </c:pt>
              </c:strCache>
            </c:strRef>
          </c:cat>
          <c:val>
            <c:numRef>
              <c:f>LG전자!$E$26:$H$26</c:f>
              <c:numCache>
                <c:formatCode>0.0</c:formatCode>
                <c:ptCount val="4"/>
                <c:pt idx="0">
                  <c:v>4.7</c:v>
                </c:pt>
                <c:pt idx="1">
                  <c:v>1.3</c:v>
                </c:pt>
                <c:pt idx="2">
                  <c:v>1.8</c:v>
                </c:pt>
                <c:pt idx="3">
                  <c:v>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31-457A-A464-FB78A1141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113720"/>
        <c:axId val="627114112"/>
      </c:barChart>
      <c:catAx>
        <c:axId val="62711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7114112"/>
        <c:crosses val="autoZero"/>
        <c:auto val="1"/>
        <c:lblAlgn val="ctr"/>
        <c:lblOffset val="100"/>
        <c:noMultiLvlLbl val="0"/>
      </c:catAx>
      <c:valAx>
        <c:axId val="62711411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627113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LG전자!$E$49</c:f>
              <c:strCache>
                <c:ptCount val="1"/>
                <c:pt idx="0">
                  <c:v>매출액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noFill/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82-44B2-9C00-EB856D9ECA76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82-44B2-9C00-EB856D9ECA76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382-44B2-9C00-EB856D9ECA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LG전자!$F$48:$I$48</c:f>
              <c:strCache>
                <c:ptCount val="4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</c:strCache>
            </c:strRef>
          </c:cat>
          <c:val>
            <c:numRef>
              <c:f>LG전자!$F$49:$I$49</c:f>
              <c:numCache>
                <c:formatCode>#,##0</c:formatCode>
                <c:ptCount val="4"/>
                <c:pt idx="0">
                  <c:v>1832</c:v>
                </c:pt>
                <c:pt idx="1">
                  <c:v>2502</c:v>
                </c:pt>
                <c:pt idx="2">
                  <c:v>3439</c:v>
                </c:pt>
                <c:pt idx="3">
                  <c:v>4318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82-44B2-9C00-EB856D9ECA76}"/>
            </c:ext>
          </c:extLst>
        </c:ser>
        <c:ser>
          <c:idx val="1"/>
          <c:order val="1"/>
          <c:tx>
            <c:strRef>
              <c:f>LG전자!$E$50</c:f>
              <c:strCache>
                <c:ptCount val="1"/>
                <c:pt idx="0">
                  <c:v>영업이익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pattFill prst="pct20">
                <a:fgClr>
                  <a:schemeClr val="accent2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382-44B2-9C00-EB856D9ECA76}"/>
              </c:ext>
            </c:extLst>
          </c:dPt>
          <c:dPt>
            <c:idx val="2"/>
            <c:invertIfNegative val="0"/>
            <c:bubble3D val="0"/>
            <c:spPr>
              <a:pattFill prst="pct20">
                <a:fgClr>
                  <a:schemeClr val="accent2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382-44B2-9C00-EB856D9ECA76}"/>
              </c:ext>
            </c:extLst>
          </c:dPt>
          <c:dPt>
            <c:idx val="3"/>
            <c:invertIfNegative val="0"/>
            <c:bubble3D val="0"/>
            <c:spPr>
              <a:pattFill prst="pct20">
                <a:fgClr>
                  <a:schemeClr val="accent2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382-44B2-9C00-EB856D9ECA76}"/>
              </c:ext>
            </c:extLst>
          </c:dPt>
          <c:dLbls>
            <c:dLbl>
              <c:idx val="1"/>
              <c:layout>
                <c:manualLayout>
                  <c:x val="3.328953705918395E-2"/>
                  <c:y val="7.86784565079432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382-44B2-9C00-EB856D9ECA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LG전자!$F$48:$I$48</c:f>
              <c:strCache>
                <c:ptCount val="4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</c:strCache>
            </c:strRef>
          </c:cat>
          <c:val>
            <c:numRef>
              <c:f>LG전자!$F$50:$I$50</c:f>
              <c:numCache>
                <c:formatCode>#,##0</c:formatCode>
                <c:ptCount val="4"/>
                <c:pt idx="0">
                  <c:v>5</c:v>
                </c:pt>
                <c:pt idx="1">
                  <c:v>-19</c:v>
                </c:pt>
                <c:pt idx="2">
                  <c:v>21</c:v>
                </c:pt>
                <c:pt idx="3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82-44B2-9C00-EB856D9EC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7114896"/>
        <c:axId val="627115288"/>
      </c:barChart>
      <c:lineChart>
        <c:grouping val="standard"/>
        <c:varyColors val="0"/>
        <c:ser>
          <c:idx val="2"/>
          <c:order val="2"/>
          <c:tx>
            <c:strRef>
              <c:f>LG전자!$E$51</c:f>
              <c:strCache>
                <c:ptCount val="1"/>
                <c:pt idx="0">
                  <c:v>영업이익률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8.3822355322121043E-3"/>
                  <c:y val="-8.25972014830299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382-44B2-9C00-EB856D9ECA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LG전자!$F$48:$I$48</c:f>
              <c:strCache>
                <c:ptCount val="4"/>
                <c:pt idx="0">
                  <c:v>2015</c:v>
                </c:pt>
                <c:pt idx="1">
                  <c:v>2016F</c:v>
                </c:pt>
                <c:pt idx="2">
                  <c:v>2017F</c:v>
                </c:pt>
                <c:pt idx="3">
                  <c:v>2018F</c:v>
                </c:pt>
              </c:strCache>
            </c:strRef>
          </c:cat>
          <c:val>
            <c:numRef>
              <c:f>LG전자!$F$51:$I$51</c:f>
              <c:numCache>
                <c:formatCode>0.0%</c:formatCode>
                <c:ptCount val="4"/>
                <c:pt idx="0">
                  <c:v>2.7292576419213972E-3</c:v>
                </c:pt>
                <c:pt idx="1">
                  <c:v>-7.5939248601119107E-3</c:v>
                </c:pt>
                <c:pt idx="2">
                  <c:v>6.1064262867112536E-3</c:v>
                </c:pt>
                <c:pt idx="3">
                  <c:v>1.2968967114404817E-2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382-44B2-9C00-EB856D9EC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16072"/>
        <c:axId val="627115680"/>
      </c:lineChart>
      <c:catAx>
        <c:axId val="62711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15288"/>
        <c:crosses val="autoZero"/>
        <c:auto val="1"/>
        <c:lblAlgn val="ctr"/>
        <c:lblOffset val="100"/>
        <c:noMultiLvlLbl val="0"/>
      </c:catAx>
      <c:valAx>
        <c:axId val="62711528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14896"/>
        <c:crosses val="autoZero"/>
        <c:crossBetween val="between"/>
      </c:valAx>
      <c:valAx>
        <c:axId val="62711568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16072"/>
        <c:crosses val="max"/>
        <c:crossBetween val="between"/>
      </c:valAx>
      <c:catAx>
        <c:axId val="627116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7115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BMW!$D$9</c:f>
              <c:strCache>
                <c:ptCount val="1"/>
                <c:pt idx="0">
                  <c:v>매출액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pattFill prst="pct20">
                <a:fgClr>
                  <a:schemeClr val="accent1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746-41B5-AB61-5E29AF67F7FA}"/>
              </c:ext>
            </c:extLst>
          </c:dPt>
          <c:dPt>
            <c:idx val="6"/>
            <c:invertIfNegative val="0"/>
            <c:bubble3D val="0"/>
            <c:spPr>
              <a:pattFill prst="pct20">
                <a:fgClr>
                  <a:schemeClr val="tx2"/>
                </a:fgClr>
                <a:bgClr>
                  <a:prstClr val="white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746-41B5-AB61-5E29AF67F7FA}"/>
              </c:ext>
            </c:extLst>
          </c:dPt>
          <c:dPt>
            <c:idx val="7"/>
            <c:invertIfNegative val="0"/>
            <c:bubble3D val="0"/>
            <c:spPr>
              <a:pattFill prst="pct20">
                <a:fgClr>
                  <a:schemeClr val="tx2"/>
                </a:fgClr>
                <a:bgClr>
                  <a:prstClr val="white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746-41B5-AB61-5E29AF67F7FA}"/>
              </c:ext>
            </c:extLst>
          </c:dPt>
          <c:dPt>
            <c:idx val="8"/>
            <c:invertIfNegative val="0"/>
            <c:bubble3D val="0"/>
            <c:spPr>
              <a:pattFill prst="pct20">
                <a:fgClr>
                  <a:schemeClr val="tx2"/>
                </a:fgClr>
                <a:bgClr>
                  <a:prstClr val="white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746-41B5-AB61-5E29AF67F7FA}"/>
              </c:ext>
            </c:extLst>
          </c:dPt>
          <c:dPt>
            <c:idx val="9"/>
            <c:invertIfNegative val="0"/>
            <c:bubble3D val="0"/>
            <c:spPr>
              <a:pattFill prst="pct20">
                <a:fgClr>
                  <a:schemeClr val="tx2"/>
                </a:fgClr>
                <a:bgClr>
                  <a:prstClr val="white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746-41B5-AB61-5E29AF67F7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BMW!$F$8:$O$8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2016F</c:v>
                </c:pt>
                <c:pt idx="6">
                  <c:v>2017F</c:v>
                </c:pt>
                <c:pt idx="7">
                  <c:v>2018F</c:v>
                </c:pt>
                <c:pt idx="8">
                  <c:v>2019F</c:v>
                </c:pt>
                <c:pt idx="9">
                  <c:v>2020F</c:v>
                </c:pt>
              </c:strCache>
            </c:strRef>
          </c:cat>
          <c:val>
            <c:numRef>
              <c:f>BMW!$F$9:$O$9</c:f>
              <c:numCache>
                <c:formatCode>#,##0.0</c:formatCode>
                <c:ptCount val="10"/>
                <c:pt idx="0">
                  <c:v>68.820999999999998</c:v>
                </c:pt>
                <c:pt idx="1">
                  <c:v>76.847999999999999</c:v>
                </c:pt>
                <c:pt idx="2">
                  <c:v>76.058999999999997</c:v>
                </c:pt>
                <c:pt idx="3">
                  <c:v>80.400999999999996</c:v>
                </c:pt>
                <c:pt idx="4">
                  <c:v>92.174999999999997</c:v>
                </c:pt>
                <c:pt idx="5">
                  <c:v>92.111000000000004</c:v>
                </c:pt>
                <c:pt idx="6">
                  <c:v>93.961077000000003</c:v>
                </c:pt>
                <c:pt idx="7">
                  <c:v>96.636615000000006</c:v>
                </c:pt>
                <c:pt idx="8">
                  <c:v>98.678428999999994</c:v>
                </c:pt>
                <c:pt idx="9">
                  <c:v>97.39725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746-41B5-AB61-5E29AF67F7FA}"/>
            </c:ext>
          </c:extLst>
        </c:ser>
        <c:ser>
          <c:idx val="1"/>
          <c:order val="1"/>
          <c:tx>
            <c:strRef>
              <c:f>BMW!$D$10</c:f>
              <c:strCache>
                <c:ptCount val="1"/>
                <c:pt idx="0">
                  <c:v>영업이익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pattFill prst="pct30">
                <a:fgClr>
                  <a:schemeClr val="accent2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B746-41B5-AB61-5E29AF67F7FA}"/>
              </c:ext>
            </c:extLst>
          </c:dPt>
          <c:dPt>
            <c:idx val="6"/>
            <c:invertIfNegative val="0"/>
            <c:bubble3D val="0"/>
            <c:spPr>
              <a:pattFill prst="pct30">
                <a:fgClr>
                  <a:schemeClr val="accent2"/>
                </a:fgClr>
                <a:bgClr>
                  <a:prstClr val="white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B746-41B5-AB61-5E29AF67F7FA}"/>
              </c:ext>
            </c:extLst>
          </c:dPt>
          <c:dPt>
            <c:idx val="7"/>
            <c:invertIfNegative val="0"/>
            <c:bubble3D val="0"/>
            <c:spPr>
              <a:pattFill prst="pct30">
                <a:fgClr>
                  <a:schemeClr val="accent2"/>
                </a:fgClr>
                <a:bgClr>
                  <a:prstClr val="white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B746-41B5-AB61-5E29AF67F7FA}"/>
              </c:ext>
            </c:extLst>
          </c:dPt>
          <c:dPt>
            <c:idx val="8"/>
            <c:invertIfNegative val="0"/>
            <c:bubble3D val="0"/>
            <c:spPr>
              <a:pattFill prst="pct30">
                <a:fgClr>
                  <a:schemeClr val="accent2"/>
                </a:fgClr>
                <a:bgClr>
                  <a:prstClr val="white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B746-41B5-AB61-5E29AF67F7FA}"/>
              </c:ext>
            </c:extLst>
          </c:dPt>
          <c:dPt>
            <c:idx val="9"/>
            <c:invertIfNegative val="0"/>
            <c:bubble3D val="0"/>
            <c:spPr>
              <a:pattFill prst="pct30">
                <a:fgClr>
                  <a:schemeClr val="accent2"/>
                </a:fgClr>
                <a:bgClr>
                  <a:prstClr val="white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B746-41B5-AB61-5E29AF67F7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BMW!$F$8:$O$8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2016F</c:v>
                </c:pt>
                <c:pt idx="6">
                  <c:v>2017F</c:v>
                </c:pt>
                <c:pt idx="7">
                  <c:v>2018F</c:v>
                </c:pt>
                <c:pt idx="8">
                  <c:v>2019F</c:v>
                </c:pt>
                <c:pt idx="9">
                  <c:v>2020F</c:v>
                </c:pt>
              </c:strCache>
            </c:strRef>
          </c:cat>
          <c:val>
            <c:numRef>
              <c:f>BMW!$F$10:$O$10</c:f>
              <c:numCache>
                <c:formatCode>#,##0.0</c:formatCode>
                <c:ptCount val="10"/>
                <c:pt idx="0">
                  <c:v>8.0449999999999999</c:v>
                </c:pt>
                <c:pt idx="1">
                  <c:v>8.2910000000000004</c:v>
                </c:pt>
                <c:pt idx="2">
                  <c:v>7.9539999999999997</c:v>
                </c:pt>
                <c:pt idx="3">
                  <c:v>9.1210000000000004</c:v>
                </c:pt>
                <c:pt idx="4">
                  <c:v>9.48</c:v>
                </c:pt>
                <c:pt idx="5">
                  <c:v>9.4160000000000004</c:v>
                </c:pt>
                <c:pt idx="6">
                  <c:v>9.6202780000000008</c:v>
                </c:pt>
                <c:pt idx="7">
                  <c:v>9.6814999999999998</c:v>
                </c:pt>
                <c:pt idx="8">
                  <c:v>9.4617269999999998</c:v>
                </c:pt>
                <c:pt idx="9">
                  <c:v>7.2969999999999997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746-41B5-AB61-5E29AF67F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116856"/>
        <c:axId val="627117248"/>
      </c:barChart>
      <c:lineChart>
        <c:grouping val="standard"/>
        <c:varyColors val="0"/>
        <c:ser>
          <c:idx val="2"/>
          <c:order val="2"/>
          <c:tx>
            <c:strRef>
              <c:f>BMW!$D$11</c:f>
              <c:strCache>
                <c:ptCount val="1"/>
                <c:pt idx="0">
                  <c:v>영업이익률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BMW!$F$8:$O$8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2016F</c:v>
                </c:pt>
                <c:pt idx="6">
                  <c:v>2017F</c:v>
                </c:pt>
                <c:pt idx="7">
                  <c:v>2018F</c:v>
                </c:pt>
                <c:pt idx="8">
                  <c:v>2019F</c:v>
                </c:pt>
                <c:pt idx="9">
                  <c:v>2020F</c:v>
                </c:pt>
              </c:strCache>
            </c:strRef>
          </c:cat>
          <c:val>
            <c:numRef>
              <c:f>BMW!$F$11:$O$11</c:f>
              <c:numCache>
                <c:formatCode>0.0%</c:formatCode>
                <c:ptCount val="10"/>
                <c:pt idx="0">
                  <c:v>0.11689745862454774</c:v>
                </c:pt>
                <c:pt idx="1">
                  <c:v>0.1078882989798043</c:v>
                </c:pt>
                <c:pt idx="2">
                  <c:v>0.10457671018551387</c:v>
                </c:pt>
                <c:pt idx="3">
                  <c:v>0.11344386263852441</c:v>
                </c:pt>
                <c:pt idx="4">
                  <c:v>0.10284784377542719</c:v>
                </c:pt>
                <c:pt idx="5">
                  <c:v>0.10222449001747891</c:v>
                </c:pt>
                <c:pt idx="6">
                  <c:v>0.10238577831541884</c:v>
                </c:pt>
                <c:pt idx="7">
                  <c:v>0.1001845935932255</c:v>
                </c:pt>
                <c:pt idx="8">
                  <c:v>9.5884451099236698E-2</c:v>
                </c:pt>
                <c:pt idx="9">
                  <c:v>7.4919979773556231E-2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746-41B5-AB61-5E29AF67F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18032"/>
        <c:axId val="627117640"/>
      </c:lineChart>
      <c:catAx>
        <c:axId val="62711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17248"/>
        <c:crosses val="autoZero"/>
        <c:auto val="1"/>
        <c:lblAlgn val="ctr"/>
        <c:lblOffset val="100"/>
        <c:noMultiLvlLbl val="0"/>
      </c:catAx>
      <c:valAx>
        <c:axId val="627117248"/>
        <c:scaling>
          <c:orientation val="minMax"/>
          <c:max val="160"/>
        </c:scaling>
        <c:delete val="0"/>
        <c:axPos val="l"/>
        <c:numFmt formatCode="#,##0.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16856"/>
        <c:crosses val="autoZero"/>
        <c:crossBetween val="between"/>
      </c:valAx>
      <c:valAx>
        <c:axId val="627117640"/>
        <c:scaling>
          <c:orientation val="minMax"/>
          <c:min val="-0.1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18032"/>
        <c:crosses val="max"/>
        <c:crossBetween val="between"/>
      </c:valAx>
      <c:catAx>
        <c:axId val="627118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7117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BMW!$M$63</c:f>
              <c:strCache>
                <c:ptCount val="1"/>
                <c:pt idx="0">
                  <c:v>매출액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BMW!$N$63:$S$63</c:f>
              <c:numCache>
                <c:formatCode>#,##0</c:formatCode>
                <c:ptCount val="6"/>
                <c:pt idx="0">
                  <c:v>60.476999999999997</c:v>
                </c:pt>
                <c:pt idx="1">
                  <c:v>68.820999999999998</c:v>
                </c:pt>
                <c:pt idx="2">
                  <c:v>76.847999999999999</c:v>
                </c:pt>
                <c:pt idx="3">
                  <c:v>76.058999999999997</c:v>
                </c:pt>
                <c:pt idx="4">
                  <c:v>80.400999999999996</c:v>
                </c:pt>
                <c:pt idx="5">
                  <c:v>92.174999999999997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D-484D-8116-E8671B98315F}"/>
            </c:ext>
          </c:extLst>
        </c:ser>
        <c:ser>
          <c:idx val="1"/>
          <c:order val="1"/>
          <c:tx>
            <c:strRef>
              <c:f>BMW!$M$64</c:f>
              <c:strCache>
                <c:ptCount val="1"/>
                <c:pt idx="0">
                  <c:v>유럽(독일제외)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BMW!$N$64:$S$64</c:f>
              <c:numCache>
                <c:formatCode>#,##0</c:formatCode>
                <c:ptCount val="6"/>
                <c:pt idx="0">
                  <c:v>18.581</c:v>
                </c:pt>
                <c:pt idx="1">
                  <c:v>20.956</c:v>
                </c:pt>
                <c:pt idx="2">
                  <c:v>22.971</c:v>
                </c:pt>
                <c:pt idx="3">
                  <c:v>22.552</c:v>
                </c:pt>
                <c:pt idx="4">
                  <c:v>24.635000000000002</c:v>
                </c:pt>
                <c:pt idx="5">
                  <c:v>28.617000000000001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D-484D-8116-E8671B98315F}"/>
            </c:ext>
          </c:extLst>
        </c:ser>
        <c:ser>
          <c:idx val="2"/>
          <c:order val="2"/>
          <c:tx>
            <c:strRef>
              <c:f>BMW!$M$65</c:f>
              <c:strCache>
                <c:ptCount val="1"/>
                <c:pt idx="0">
                  <c:v>미국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BMW!$N$65:$S$65</c:f>
              <c:numCache>
                <c:formatCode>#,##0</c:formatCode>
                <c:ptCount val="6"/>
                <c:pt idx="0">
                  <c:v>11.638</c:v>
                </c:pt>
                <c:pt idx="1">
                  <c:v>11.516</c:v>
                </c:pt>
                <c:pt idx="2">
                  <c:v>13.446999999999999</c:v>
                </c:pt>
                <c:pt idx="3">
                  <c:v>12.691000000000001</c:v>
                </c:pt>
                <c:pt idx="4">
                  <c:v>13.666</c:v>
                </c:pt>
                <c:pt idx="5">
                  <c:v>18.155000000000001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D-484D-8116-E8671B98315F}"/>
            </c:ext>
          </c:extLst>
        </c:ser>
        <c:ser>
          <c:idx val="3"/>
          <c:order val="3"/>
          <c:tx>
            <c:strRef>
              <c:f>BMW!$M$66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BMW!$N$66:$S$66</c:f>
              <c:numCache>
                <c:formatCode>#,##0</c:formatCode>
                <c:ptCount val="6"/>
                <c:pt idx="0">
                  <c:v>8.4440000000000008</c:v>
                </c:pt>
                <c:pt idx="1">
                  <c:v>11.590999999999999</c:v>
                </c:pt>
                <c:pt idx="2">
                  <c:v>14.448</c:v>
                </c:pt>
                <c:pt idx="3">
                  <c:v>15.348000000000001</c:v>
                </c:pt>
                <c:pt idx="4">
                  <c:v>15.002000000000001</c:v>
                </c:pt>
                <c:pt idx="5">
                  <c:v>15.856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2D-484D-8116-E8671B98315F}"/>
            </c:ext>
          </c:extLst>
        </c:ser>
        <c:ser>
          <c:idx val="4"/>
          <c:order val="4"/>
          <c:tx>
            <c:strRef>
              <c:f>BMW!$M$67</c:f>
              <c:strCache>
                <c:ptCount val="1"/>
                <c:pt idx="0">
                  <c:v>독일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BMW!$N$67:$S$67</c:f>
              <c:numCache>
                <c:formatCode>#,##0</c:formatCode>
                <c:ptCount val="6"/>
                <c:pt idx="0">
                  <c:v>11.207000000000001</c:v>
                </c:pt>
                <c:pt idx="1">
                  <c:v>12.859</c:v>
                </c:pt>
                <c:pt idx="2">
                  <c:v>12.186</c:v>
                </c:pt>
                <c:pt idx="3">
                  <c:v>11.797000000000001</c:v>
                </c:pt>
                <c:pt idx="4">
                  <c:v>12.992000000000001</c:v>
                </c:pt>
                <c:pt idx="5">
                  <c:v>13.394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2D-484D-8116-E8671B98315F}"/>
            </c:ext>
          </c:extLst>
        </c:ser>
        <c:ser>
          <c:idx val="5"/>
          <c:order val="5"/>
          <c:tx>
            <c:strRef>
              <c:f>BMW!$M$68</c:f>
              <c:strCache>
                <c:ptCount val="1"/>
                <c:pt idx="0">
                  <c:v>Other Markets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BMW!$N$68:$S$68</c:f>
              <c:numCache>
                <c:formatCode>#,##0</c:formatCode>
                <c:ptCount val="6"/>
                <c:pt idx="0">
                  <c:v>8.077</c:v>
                </c:pt>
                <c:pt idx="1">
                  <c:v>9.1280000000000001</c:v>
                </c:pt>
                <c:pt idx="2">
                  <c:v>10.972</c:v>
                </c:pt>
                <c:pt idx="3">
                  <c:v>10.568</c:v>
                </c:pt>
                <c:pt idx="4">
                  <c:v>11.145</c:v>
                </c:pt>
                <c:pt idx="5">
                  <c:v>12.792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2D-484D-8116-E8671B98315F}"/>
            </c:ext>
          </c:extLst>
        </c:ser>
        <c:ser>
          <c:idx val="6"/>
          <c:order val="6"/>
          <c:tx>
            <c:strRef>
              <c:f>BMW!$M$69</c:f>
              <c:strCache>
                <c:ptCount val="1"/>
                <c:pt idx="0">
                  <c:v>아메리카(미국제외)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BMW!$N$69:$S$69</c:f>
              <c:numCache>
                <c:formatCode>#,##0</c:formatCode>
                <c:ptCount val="6"/>
                <c:pt idx="0">
                  <c:v>2.5299999999999998</c:v>
                </c:pt>
                <c:pt idx="1">
                  <c:v>2.7709999999999999</c:v>
                </c:pt>
                <c:pt idx="2">
                  <c:v>2.8239999999999998</c:v>
                </c:pt>
                <c:pt idx="3">
                  <c:v>3.1030000000000002</c:v>
                </c:pt>
                <c:pt idx="4">
                  <c:v>2.9609999999999999</c:v>
                </c:pt>
                <c:pt idx="5">
                  <c:v>3.3610000000000002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2D-484D-8116-E8671B983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118816"/>
        <c:axId val="627119208"/>
      </c:barChart>
      <c:catAx>
        <c:axId val="6271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19208"/>
        <c:crosses val="autoZero"/>
        <c:auto val="1"/>
        <c:lblAlgn val="ctr"/>
        <c:lblOffset val="100"/>
        <c:noMultiLvlLbl val="0"/>
      </c:catAx>
      <c:valAx>
        <c:axId val="62711920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271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percentStacked"/>
        <c:varyColors val="0"/>
        <c:ser>
          <c:idx val="0"/>
          <c:order val="0"/>
          <c:tx>
            <c:strRef>
              <c:f>BMW!$M$63</c:f>
              <c:strCache>
                <c:ptCount val="1"/>
                <c:pt idx="0">
                  <c:v>매출액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BMW!$N$63:$S$63</c:f>
              <c:numCache>
                <c:formatCode>#,##0</c:formatCode>
                <c:ptCount val="6"/>
                <c:pt idx="0">
                  <c:v>60.476999999999997</c:v>
                </c:pt>
                <c:pt idx="1">
                  <c:v>68.820999999999998</c:v>
                </c:pt>
                <c:pt idx="2">
                  <c:v>76.847999999999999</c:v>
                </c:pt>
                <c:pt idx="3">
                  <c:v>76.058999999999997</c:v>
                </c:pt>
                <c:pt idx="4">
                  <c:v>80.400999999999996</c:v>
                </c:pt>
                <c:pt idx="5">
                  <c:v>92.174999999999997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0-4E53-876F-8CBA1D370525}"/>
            </c:ext>
          </c:extLst>
        </c:ser>
        <c:ser>
          <c:idx val="1"/>
          <c:order val="1"/>
          <c:tx>
            <c:strRef>
              <c:f>BMW!$M$64</c:f>
              <c:strCache>
                <c:ptCount val="1"/>
                <c:pt idx="0">
                  <c:v>유럽(독일제외)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BMW!$N$64:$S$64</c:f>
              <c:numCache>
                <c:formatCode>#,##0</c:formatCode>
                <c:ptCount val="6"/>
                <c:pt idx="0">
                  <c:v>18.581</c:v>
                </c:pt>
                <c:pt idx="1">
                  <c:v>20.956</c:v>
                </c:pt>
                <c:pt idx="2">
                  <c:v>22.971</c:v>
                </c:pt>
                <c:pt idx="3">
                  <c:v>22.552</c:v>
                </c:pt>
                <c:pt idx="4">
                  <c:v>24.635000000000002</c:v>
                </c:pt>
                <c:pt idx="5">
                  <c:v>28.617000000000001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10-4E53-876F-8CBA1D370525}"/>
            </c:ext>
          </c:extLst>
        </c:ser>
        <c:ser>
          <c:idx val="2"/>
          <c:order val="2"/>
          <c:tx>
            <c:strRef>
              <c:f>BMW!$M$65</c:f>
              <c:strCache>
                <c:ptCount val="1"/>
                <c:pt idx="0">
                  <c:v>미국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BMW!$N$65:$S$65</c:f>
              <c:numCache>
                <c:formatCode>#,##0</c:formatCode>
                <c:ptCount val="6"/>
                <c:pt idx="0">
                  <c:v>11.638</c:v>
                </c:pt>
                <c:pt idx="1">
                  <c:v>11.516</c:v>
                </c:pt>
                <c:pt idx="2">
                  <c:v>13.446999999999999</c:v>
                </c:pt>
                <c:pt idx="3">
                  <c:v>12.691000000000001</c:v>
                </c:pt>
                <c:pt idx="4">
                  <c:v>13.666</c:v>
                </c:pt>
                <c:pt idx="5">
                  <c:v>18.155000000000001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10-4E53-876F-8CBA1D370525}"/>
            </c:ext>
          </c:extLst>
        </c:ser>
        <c:ser>
          <c:idx val="3"/>
          <c:order val="3"/>
          <c:tx>
            <c:strRef>
              <c:f>BMW!$M$66</c:f>
              <c:strCache>
                <c:ptCount val="1"/>
                <c:pt idx="0">
                  <c:v>중국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BMW!$N$66:$S$66</c:f>
              <c:numCache>
                <c:formatCode>#,##0</c:formatCode>
                <c:ptCount val="6"/>
                <c:pt idx="0">
                  <c:v>8.4440000000000008</c:v>
                </c:pt>
                <c:pt idx="1">
                  <c:v>11.590999999999999</c:v>
                </c:pt>
                <c:pt idx="2">
                  <c:v>14.448</c:v>
                </c:pt>
                <c:pt idx="3">
                  <c:v>15.348000000000001</c:v>
                </c:pt>
                <c:pt idx="4">
                  <c:v>15.002000000000001</c:v>
                </c:pt>
                <c:pt idx="5">
                  <c:v>15.856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10-4E53-876F-8CBA1D370525}"/>
            </c:ext>
          </c:extLst>
        </c:ser>
        <c:ser>
          <c:idx val="4"/>
          <c:order val="4"/>
          <c:tx>
            <c:strRef>
              <c:f>BMW!$M$67</c:f>
              <c:strCache>
                <c:ptCount val="1"/>
                <c:pt idx="0">
                  <c:v>독일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BMW!$N$67:$S$67</c:f>
              <c:numCache>
                <c:formatCode>#,##0</c:formatCode>
                <c:ptCount val="6"/>
                <c:pt idx="0">
                  <c:v>11.207000000000001</c:v>
                </c:pt>
                <c:pt idx="1">
                  <c:v>12.859</c:v>
                </c:pt>
                <c:pt idx="2">
                  <c:v>12.186</c:v>
                </c:pt>
                <c:pt idx="3">
                  <c:v>11.797000000000001</c:v>
                </c:pt>
                <c:pt idx="4">
                  <c:v>12.992000000000001</c:v>
                </c:pt>
                <c:pt idx="5">
                  <c:v>13.394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10-4E53-876F-8CBA1D370525}"/>
            </c:ext>
          </c:extLst>
        </c:ser>
        <c:ser>
          <c:idx val="5"/>
          <c:order val="5"/>
          <c:tx>
            <c:strRef>
              <c:f>BMW!$M$68</c:f>
              <c:strCache>
                <c:ptCount val="1"/>
                <c:pt idx="0">
                  <c:v>Other Markets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BMW!$N$68:$S$68</c:f>
              <c:numCache>
                <c:formatCode>#,##0</c:formatCode>
                <c:ptCount val="6"/>
                <c:pt idx="0">
                  <c:v>8.077</c:v>
                </c:pt>
                <c:pt idx="1">
                  <c:v>9.1280000000000001</c:v>
                </c:pt>
                <c:pt idx="2">
                  <c:v>10.972</c:v>
                </c:pt>
                <c:pt idx="3">
                  <c:v>10.568</c:v>
                </c:pt>
                <c:pt idx="4">
                  <c:v>11.145</c:v>
                </c:pt>
                <c:pt idx="5">
                  <c:v>12.792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10-4E53-876F-8CBA1D370525}"/>
            </c:ext>
          </c:extLst>
        </c:ser>
        <c:ser>
          <c:idx val="6"/>
          <c:order val="6"/>
          <c:tx>
            <c:strRef>
              <c:f>BMW!$M$69</c:f>
              <c:strCache>
                <c:ptCount val="1"/>
                <c:pt idx="0">
                  <c:v>아메리카(미국제외)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BMW!$N$62:$S$62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BMW!$N$69:$S$69</c:f>
              <c:numCache>
                <c:formatCode>#,##0</c:formatCode>
                <c:ptCount val="6"/>
                <c:pt idx="0">
                  <c:v>2.5299999999999998</c:v>
                </c:pt>
                <c:pt idx="1">
                  <c:v>2.7709999999999999</c:v>
                </c:pt>
                <c:pt idx="2">
                  <c:v>2.8239999999999998</c:v>
                </c:pt>
                <c:pt idx="3">
                  <c:v>3.1030000000000002</c:v>
                </c:pt>
                <c:pt idx="4">
                  <c:v>2.9609999999999999</c:v>
                </c:pt>
                <c:pt idx="5">
                  <c:v>3.3610000000000002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10-4E53-876F-8CBA1D370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19992"/>
        <c:axId val="627120384"/>
      </c:lineChart>
      <c:catAx>
        <c:axId val="62711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20384"/>
        <c:crosses val="autoZero"/>
        <c:auto val="1"/>
        <c:lblAlgn val="ctr"/>
        <c:lblOffset val="100"/>
        <c:noMultiLvlLbl val="0"/>
      </c:catAx>
      <c:valAx>
        <c:axId val="62712038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2711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BMW!$D$98</c:f>
              <c:strCache>
                <c:ptCount val="1"/>
                <c:pt idx="0">
                  <c:v>Automobiles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BMW!$E$97:$J$97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BMW!$E$98:$J$98</c:f>
              <c:numCache>
                <c:formatCode>#,##0</c:formatCode>
                <c:ptCount val="6"/>
                <c:pt idx="0">
                  <c:v>44.220999999999997</c:v>
                </c:pt>
                <c:pt idx="1">
                  <c:v>51.683999999999997</c:v>
                </c:pt>
                <c:pt idx="2">
                  <c:v>57.499000000000002</c:v>
                </c:pt>
                <c:pt idx="3">
                  <c:v>56.286000000000001</c:v>
                </c:pt>
                <c:pt idx="4">
                  <c:v>59.654000000000003</c:v>
                </c:pt>
                <c:pt idx="5">
                  <c:v>68.045000000000002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7-45D0-8295-FE22497A88AF}"/>
            </c:ext>
          </c:extLst>
        </c:ser>
        <c:ser>
          <c:idx val="1"/>
          <c:order val="1"/>
          <c:tx>
            <c:strRef>
              <c:f>BMW!$D$99</c:f>
              <c:strCache>
                <c:ptCount val="1"/>
                <c:pt idx="0">
                  <c:v>Financial Services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BMW!$E$97:$J$97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BMW!$E$99:$J$99</c:f>
              <c:numCache>
                <c:formatCode>#,##0</c:formatCode>
                <c:ptCount val="6"/>
                <c:pt idx="0">
                  <c:v>14.964</c:v>
                </c:pt>
                <c:pt idx="1">
                  <c:v>15.709</c:v>
                </c:pt>
                <c:pt idx="2">
                  <c:v>17.869</c:v>
                </c:pt>
                <c:pt idx="3">
                  <c:v>18.276</c:v>
                </c:pt>
                <c:pt idx="4">
                  <c:v>19.073</c:v>
                </c:pt>
                <c:pt idx="5">
                  <c:v>22.143999999999998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7-45D0-8295-FE22497A88AF}"/>
            </c:ext>
          </c:extLst>
        </c:ser>
        <c:ser>
          <c:idx val="2"/>
          <c:order val="2"/>
          <c:tx>
            <c:strRef>
              <c:f>BMW!$D$100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BMW!$E$97:$J$97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BMW!$E$100:$J$100</c:f>
              <c:numCache>
                <c:formatCode>#,##0</c:formatCode>
                <c:ptCount val="6"/>
                <c:pt idx="0">
                  <c:v>1.2909999999999999</c:v>
                </c:pt>
                <c:pt idx="1">
                  <c:v>1.427</c:v>
                </c:pt>
                <c:pt idx="2">
                  <c:v>1.478</c:v>
                </c:pt>
                <c:pt idx="3">
                  <c:v>1.4950000000000001</c:v>
                </c:pt>
                <c:pt idx="4">
                  <c:v>1.671</c:v>
                </c:pt>
                <c:pt idx="5">
                  <c:v>1.984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7-45D0-8295-FE22497A88AF}"/>
            </c:ext>
          </c:extLst>
        </c:ser>
        <c:ser>
          <c:idx val="3"/>
          <c:order val="3"/>
          <c:tx>
            <c:strRef>
              <c:f>BMW!$D$101</c:f>
              <c:strCache>
                <c:ptCount val="1"/>
                <c:pt idx="0">
                  <c:v>Other Entities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BMW!$E$97:$J$97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BMW!$E$101:$J$101</c:f>
              <c:numCache>
                <c:formatCode>#,##0</c:formatCode>
                <c:ptCount val="6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2E-3</c:v>
                </c:pt>
                <c:pt idx="4">
                  <c:v>3.0000000000000001E-3</c:v>
                </c:pt>
                <c:pt idx="5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7-45D0-8295-FE22497A8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121168"/>
        <c:axId val="627121560"/>
      </c:barChart>
      <c:catAx>
        <c:axId val="62712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21560"/>
        <c:crosses val="autoZero"/>
        <c:auto val="1"/>
        <c:lblAlgn val="ctr"/>
        <c:lblOffset val="100"/>
        <c:noMultiLvlLbl val="0"/>
      </c:catAx>
      <c:valAx>
        <c:axId val="62712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712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1.png"/><Relationship Id="rId3" Type="http://schemas.openxmlformats.org/officeDocument/2006/relationships/image" Target="../media/image3.png"/><Relationship Id="rId21" Type="http://schemas.openxmlformats.org/officeDocument/2006/relationships/chart" Target="../charts/chart2.xml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chart" Target="../charts/chart1.xml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hart" Target="../charts/chart5.xml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chart" Target="../charts/chart4.xml"/><Relationship Id="rId28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chart" Target="../charts/chart3.xml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8.png"/><Relationship Id="rId26" Type="http://schemas.openxmlformats.org/officeDocument/2006/relationships/image" Target="../media/image42.png"/><Relationship Id="rId3" Type="http://schemas.openxmlformats.org/officeDocument/2006/relationships/chart" Target="../charts/chart8.xml"/><Relationship Id="rId21" Type="http://schemas.openxmlformats.org/officeDocument/2006/relationships/image" Target="../media/image41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7.png"/><Relationship Id="rId25" Type="http://schemas.openxmlformats.org/officeDocument/2006/relationships/chart" Target="../charts/chart14.xml"/><Relationship Id="rId2" Type="http://schemas.openxmlformats.org/officeDocument/2006/relationships/chart" Target="../charts/chart7.xml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chart" Target="../charts/chart6.xml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chart" Target="../charts/chart13.xml"/><Relationship Id="rId5" Type="http://schemas.openxmlformats.org/officeDocument/2006/relationships/image" Target="../media/image26.png"/><Relationship Id="rId15" Type="http://schemas.openxmlformats.org/officeDocument/2006/relationships/image" Target="../media/image35.png"/><Relationship Id="rId23" Type="http://schemas.openxmlformats.org/officeDocument/2006/relationships/chart" Target="../charts/chart12.xml"/><Relationship Id="rId10" Type="http://schemas.openxmlformats.org/officeDocument/2006/relationships/image" Target="../media/image31.png"/><Relationship Id="rId19" Type="http://schemas.openxmlformats.org/officeDocument/2006/relationships/image" Target="../media/image39.png"/><Relationship Id="rId4" Type="http://schemas.openxmlformats.org/officeDocument/2006/relationships/chart" Target="../charts/chart9.xml"/><Relationship Id="rId9" Type="http://schemas.openxmlformats.org/officeDocument/2006/relationships/image" Target="../media/image30.png"/><Relationship Id="rId14" Type="http://schemas.openxmlformats.org/officeDocument/2006/relationships/chart" Target="../charts/chart10.xml"/><Relationship Id="rId22" Type="http://schemas.openxmlformats.org/officeDocument/2006/relationships/chart" Target="../charts/chart11.xml"/><Relationship Id="rId27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chart" Target="../charts/chart15.xml"/><Relationship Id="rId1" Type="http://schemas.openxmlformats.org/officeDocument/2006/relationships/image" Target="../media/image48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9" Type="http://schemas.openxmlformats.org/officeDocument/2006/relationships/chart" Target="../charts/chart20.xml"/><Relationship Id="rId21" Type="http://schemas.openxmlformats.org/officeDocument/2006/relationships/image" Target="../media/image72.png"/><Relationship Id="rId34" Type="http://schemas.openxmlformats.org/officeDocument/2006/relationships/image" Target="../media/image85.png"/><Relationship Id="rId42" Type="http://schemas.openxmlformats.org/officeDocument/2006/relationships/image" Target="../media/image88.png"/><Relationship Id="rId47" Type="http://schemas.openxmlformats.org/officeDocument/2006/relationships/chart" Target="../charts/chart21.xml"/><Relationship Id="rId50" Type="http://schemas.openxmlformats.org/officeDocument/2006/relationships/image" Target="../media/image94.png"/><Relationship Id="rId55" Type="http://schemas.openxmlformats.org/officeDocument/2006/relationships/image" Target="../media/image98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9" Type="http://schemas.openxmlformats.org/officeDocument/2006/relationships/image" Target="../media/image80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32" Type="http://schemas.openxmlformats.org/officeDocument/2006/relationships/image" Target="../media/image83.png"/><Relationship Id="rId37" Type="http://schemas.openxmlformats.org/officeDocument/2006/relationships/chart" Target="../charts/chart18.xml"/><Relationship Id="rId40" Type="http://schemas.openxmlformats.org/officeDocument/2006/relationships/image" Target="../media/image86.png"/><Relationship Id="rId45" Type="http://schemas.openxmlformats.org/officeDocument/2006/relationships/image" Target="../media/image91.png"/><Relationship Id="rId53" Type="http://schemas.openxmlformats.org/officeDocument/2006/relationships/image" Target="../media/image96.png"/><Relationship Id="rId58" Type="http://schemas.openxmlformats.org/officeDocument/2006/relationships/chart" Target="../charts/chart26.xml"/><Relationship Id="rId5" Type="http://schemas.openxmlformats.org/officeDocument/2006/relationships/image" Target="../media/image56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Relationship Id="rId35" Type="http://schemas.openxmlformats.org/officeDocument/2006/relationships/chart" Target="../charts/chart16.xml"/><Relationship Id="rId43" Type="http://schemas.openxmlformats.org/officeDocument/2006/relationships/image" Target="../media/image89.png"/><Relationship Id="rId48" Type="http://schemas.openxmlformats.org/officeDocument/2006/relationships/image" Target="../media/image93.png"/><Relationship Id="rId56" Type="http://schemas.openxmlformats.org/officeDocument/2006/relationships/chart" Target="../charts/chart24.xml"/><Relationship Id="rId8" Type="http://schemas.openxmlformats.org/officeDocument/2006/relationships/image" Target="../media/image59.png"/><Relationship Id="rId51" Type="http://schemas.openxmlformats.org/officeDocument/2006/relationships/chart" Target="../charts/chart23.xml"/><Relationship Id="rId3" Type="http://schemas.openxmlformats.org/officeDocument/2006/relationships/image" Target="../media/image54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33" Type="http://schemas.openxmlformats.org/officeDocument/2006/relationships/image" Target="../media/image84.png"/><Relationship Id="rId38" Type="http://schemas.openxmlformats.org/officeDocument/2006/relationships/chart" Target="../charts/chart19.xml"/><Relationship Id="rId46" Type="http://schemas.openxmlformats.org/officeDocument/2006/relationships/image" Target="../media/image92.png"/><Relationship Id="rId59" Type="http://schemas.openxmlformats.org/officeDocument/2006/relationships/chart" Target="../charts/chart27.xml"/><Relationship Id="rId20" Type="http://schemas.openxmlformats.org/officeDocument/2006/relationships/image" Target="../media/image71.png"/><Relationship Id="rId41" Type="http://schemas.openxmlformats.org/officeDocument/2006/relationships/image" Target="../media/image87.png"/><Relationship Id="rId54" Type="http://schemas.openxmlformats.org/officeDocument/2006/relationships/image" Target="../media/image97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36" Type="http://schemas.openxmlformats.org/officeDocument/2006/relationships/chart" Target="../charts/chart17.xml"/><Relationship Id="rId49" Type="http://schemas.openxmlformats.org/officeDocument/2006/relationships/chart" Target="../charts/chart22.xml"/><Relationship Id="rId57" Type="http://schemas.openxmlformats.org/officeDocument/2006/relationships/chart" Target="../charts/chart25.xml"/><Relationship Id="rId10" Type="http://schemas.openxmlformats.org/officeDocument/2006/relationships/image" Target="../media/image61.png"/><Relationship Id="rId31" Type="http://schemas.openxmlformats.org/officeDocument/2006/relationships/image" Target="../media/image82.png"/><Relationship Id="rId44" Type="http://schemas.openxmlformats.org/officeDocument/2006/relationships/image" Target="../media/image90.png"/><Relationship Id="rId52" Type="http://schemas.openxmlformats.org/officeDocument/2006/relationships/image" Target="../media/image95.png"/><Relationship Id="rId60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5" Type="http://schemas.openxmlformats.org/officeDocument/2006/relationships/image" Target="../media/image106.png"/><Relationship Id="rId4" Type="http://schemas.openxmlformats.org/officeDocument/2006/relationships/image" Target="../media/image10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0" Type="http://schemas.openxmlformats.org/officeDocument/2006/relationships/image" Target="../media/image116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23.png"/><Relationship Id="rId3" Type="http://schemas.openxmlformats.org/officeDocument/2006/relationships/image" Target="../media/image120.png"/><Relationship Id="rId7" Type="http://schemas.openxmlformats.org/officeDocument/2006/relationships/image" Target="../media/image121.png"/><Relationship Id="rId12" Type="http://schemas.openxmlformats.org/officeDocument/2006/relationships/image" Target="../media/image107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13.png"/><Relationship Id="rId11" Type="http://schemas.openxmlformats.org/officeDocument/2006/relationships/image" Target="../media/image122.png"/><Relationship Id="rId5" Type="http://schemas.openxmlformats.org/officeDocument/2006/relationships/image" Target="../media/image115.png"/><Relationship Id="rId10" Type="http://schemas.openxmlformats.org/officeDocument/2006/relationships/image" Target="../media/image109.png"/><Relationship Id="rId4" Type="http://schemas.openxmlformats.org/officeDocument/2006/relationships/image" Target="../media/image114.png"/><Relationship Id="rId9" Type="http://schemas.openxmlformats.org/officeDocument/2006/relationships/image" Target="../media/image10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4" Type="http://schemas.openxmlformats.org/officeDocument/2006/relationships/image" Target="../media/image1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3" Type="http://schemas.openxmlformats.org/officeDocument/2006/relationships/image" Target="../media/image128.png"/><Relationship Id="rId7" Type="http://schemas.openxmlformats.org/officeDocument/2006/relationships/image" Target="../media/image132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" Type="http://schemas.openxmlformats.org/officeDocument/2006/relationships/image" Target="../media/image138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1770901</xdr:colOff>
      <xdr:row>5</xdr:row>
      <xdr:rowOff>156711</xdr:rowOff>
    </xdr:from>
    <xdr:to>
      <xdr:col>28</xdr:col>
      <xdr:colOff>1103124</xdr:colOff>
      <xdr:row>24</xdr:row>
      <xdr:rowOff>65341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68283" y="997152"/>
          <a:ext cx="4643812" cy="3124718"/>
        </a:xfrm>
        <a:prstGeom prst="rect">
          <a:avLst/>
        </a:prstGeom>
      </xdr:spPr>
    </xdr:pic>
    <xdr:clientData/>
  </xdr:twoCellAnchor>
  <xdr:twoCellAnchor editAs="oneCell">
    <xdr:from>
      <xdr:col>24</xdr:col>
      <xdr:colOff>970261</xdr:colOff>
      <xdr:row>90</xdr:row>
      <xdr:rowOff>32521</xdr:rowOff>
    </xdr:from>
    <xdr:to>
      <xdr:col>28</xdr:col>
      <xdr:colOff>181935</xdr:colOff>
      <xdr:row>107</xdr:row>
      <xdr:rowOff>83233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67643" y="5613050"/>
          <a:ext cx="4523263" cy="2941830"/>
        </a:xfrm>
        <a:prstGeom prst="rect">
          <a:avLst/>
        </a:prstGeom>
      </xdr:spPr>
    </xdr:pic>
    <xdr:clientData/>
  </xdr:twoCellAnchor>
  <xdr:twoCellAnchor editAs="oneCell">
    <xdr:from>
      <xdr:col>25</xdr:col>
      <xdr:colOff>440724</xdr:colOff>
      <xdr:row>89</xdr:row>
      <xdr:rowOff>81425</xdr:rowOff>
    </xdr:from>
    <xdr:to>
      <xdr:col>29</xdr:col>
      <xdr:colOff>314501</xdr:colOff>
      <xdr:row>106</xdr:row>
      <xdr:rowOff>54677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88783" y="5493866"/>
          <a:ext cx="4468189" cy="2864370"/>
        </a:xfrm>
        <a:prstGeom prst="rect">
          <a:avLst/>
        </a:prstGeom>
      </xdr:spPr>
    </xdr:pic>
    <xdr:clientData/>
  </xdr:twoCellAnchor>
  <xdr:twoCellAnchor editAs="oneCell">
    <xdr:from>
      <xdr:col>27</xdr:col>
      <xdr:colOff>52071</xdr:colOff>
      <xdr:row>86</xdr:row>
      <xdr:rowOff>157791</xdr:rowOff>
    </xdr:from>
    <xdr:to>
      <xdr:col>30</xdr:col>
      <xdr:colOff>227625</xdr:colOff>
      <xdr:row>106</xdr:row>
      <xdr:rowOff>8699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40453" y="5054762"/>
          <a:ext cx="4489819" cy="3257496"/>
        </a:xfrm>
        <a:prstGeom prst="rect">
          <a:avLst/>
        </a:prstGeom>
      </xdr:spPr>
    </xdr:pic>
    <xdr:clientData/>
  </xdr:twoCellAnchor>
  <xdr:twoCellAnchor editAs="oneCell">
    <xdr:from>
      <xdr:col>28</xdr:col>
      <xdr:colOff>177452</xdr:colOff>
      <xdr:row>87</xdr:row>
      <xdr:rowOff>78951</xdr:rowOff>
    </xdr:from>
    <xdr:to>
      <xdr:col>30</xdr:col>
      <xdr:colOff>1454995</xdr:colOff>
      <xdr:row>102</xdr:row>
      <xdr:rowOff>38317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86423" y="5144010"/>
          <a:ext cx="4471219" cy="2514307"/>
        </a:xfrm>
        <a:prstGeom prst="rect">
          <a:avLst/>
        </a:prstGeom>
      </xdr:spPr>
    </xdr:pic>
    <xdr:clientData/>
  </xdr:twoCellAnchor>
  <xdr:twoCellAnchor editAs="oneCell">
    <xdr:from>
      <xdr:col>25</xdr:col>
      <xdr:colOff>31138</xdr:colOff>
      <xdr:row>121</xdr:row>
      <xdr:rowOff>71437</xdr:rowOff>
    </xdr:from>
    <xdr:to>
      <xdr:col>28</xdr:col>
      <xdr:colOff>235316</xdr:colOff>
      <xdr:row>253</xdr:row>
      <xdr:rowOff>60100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176763" y="10929937"/>
          <a:ext cx="3442678" cy="2484647"/>
        </a:xfrm>
        <a:prstGeom prst="rect">
          <a:avLst/>
        </a:prstGeom>
      </xdr:spPr>
    </xdr:pic>
    <xdr:clientData/>
  </xdr:twoCellAnchor>
  <xdr:twoCellAnchor editAs="oneCell">
    <xdr:from>
      <xdr:col>30</xdr:col>
      <xdr:colOff>448038</xdr:colOff>
      <xdr:row>115</xdr:row>
      <xdr:rowOff>89023</xdr:rowOff>
    </xdr:from>
    <xdr:to>
      <xdr:col>33</xdr:col>
      <xdr:colOff>660690</xdr:colOff>
      <xdr:row>249</xdr:row>
      <xdr:rowOff>137163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023038" y="9661648"/>
          <a:ext cx="4046465" cy="2903476"/>
        </a:xfrm>
        <a:prstGeom prst="rect">
          <a:avLst/>
        </a:prstGeom>
      </xdr:spPr>
    </xdr:pic>
    <xdr:clientData/>
  </xdr:twoCellAnchor>
  <xdr:twoCellAnchor editAs="oneCell">
    <xdr:from>
      <xdr:col>30</xdr:col>
      <xdr:colOff>790574</xdr:colOff>
      <xdr:row>115</xdr:row>
      <xdr:rowOff>71438</xdr:rowOff>
    </xdr:from>
    <xdr:to>
      <xdr:col>35</xdr:col>
      <xdr:colOff>23676</xdr:colOff>
      <xdr:row>252</xdr:row>
      <xdr:rowOff>76672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65574" y="9644063"/>
          <a:ext cx="5043352" cy="3399597"/>
        </a:xfrm>
        <a:prstGeom prst="rect">
          <a:avLst/>
        </a:prstGeom>
      </xdr:spPr>
    </xdr:pic>
    <xdr:clientData/>
  </xdr:twoCellAnchor>
  <xdr:twoCellAnchor editAs="oneCell">
    <xdr:from>
      <xdr:col>28</xdr:col>
      <xdr:colOff>1110761</xdr:colOff>
      <xdr:row>116</xdr:row>
      <xdr:rowOff>83160</xdr:rowOff>
    </xdr:from>
    <xdr:to>
      <xdr:col>30</xdr:col>
      <xdr:colOff>1604589</xdr:colOff>
      <xdr:row>250</xdr:row>
      <xdr:rowOff>88178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94886" y="9870098"/>
          <a:ext cx="3684703" cy="2860354"/>
        </a:xfrm>
        <a:prstGeom prst="rect">
          <a:avLst/>
        </a:prstGeom>
      </xdr:spPr>
    </xdr:pic>
    <xdr:clientData/>
  </xdr:twoCellAnchor>
  <xdr:twoCellAnchor editAs="oneCell">
    <xdr:from>
      <xdr:col>23</xdr:col>
      <xdr:colOff>517647</xdr:colOff>
      <xdr:row>117</xdr:row>
      <xdr:rowOff>23814</xdr:rowOff>
    </xdr:from>
    <xdr:to>
      <xdr:col>26</xdr:col>
      <xdr:colOff>283072</xdr:colOff>
      <xdr:row>130</xdr:row>
      <xdr:rowOff>150782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781835" y="10025064"/>
          <a:ext cx="4599362" cy="2449770"/>
        </a:xfrm>
        <a:prstGeom prst="rect">
          <a:avLst/>
        </a:prstGeom>
      </xdr:spPr>
    </xdr:pic>
    <xdr:clientData/>
  </xdr:twoCellAnchor>
  <xdr:twoCellAnchor editAs="oneCell">
    <xdr:from>
      <xdr:col>23</xdr:col>
      <xdr:colOff>291813</xdr:colOff>
      <xdr:row>117</xdr:row>
      <xdr:rowOff>133350</xdr:rowOff>
    </xdr:from>
    <xdr:to>
      <xdr:col>25</xdr:col>
      <xdr:colOff>203620</xdr:colOff>
      <xdr:row>127</xdr:row>
      <xdr:rowOff>94279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151313" y="11182350"/>
          <a:ext cx="3817057" cy="1554204"/>
        </a:xfrm>
        <a:prstGeom prst="rect">
          <a:avLst/>
        </a:prstGeom>
      </xdr:spPr>
    </xdr:pic>
    <xdr:clientData/>
  </xdr:twoCellAnchor>
  <xdr:twoCellAnchor editAs="oneCell">
    <xdr:from>
      <xdr:col>24</xdr:col>
      <xdr:colOff>1382877</xdr:colOff>
      <xdr:row>117</xdr:row>
      <xdr:rowOff>80963</xdr:rowOff>
    </xdr:from>
    <xdr:to>
      <xdr:col>29</xdr:col>
      <xdr:colOff>77831</xdr:colOff>
      <xdr:row>130</xdr:row>
      <xdr:rowOff>167994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80627" y="10082213"/>
          <a:ext cx="5314829" cy="240983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254</xdr:row>
      <xdr:rowOff>0</xdr:rowOff>
    </xdr:from>
    <xdr:to>
      <xdr:col>10</xdr:col>
      <xdr:colOff>450274</xdr:colOff>
      <xdr:row>274</xdr:row>
      <xdr:rowOff>139100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6683" y="13335000"/>
          <a:ext cx="5749636" cy="3602735"/>
        </a:xfrm>
        <a:prstGeom prst="rect">
          <a:avLst/>
        </a:prstGeom>
      </xdr:spPr>
    </xdr:pic>
    <xdr:clientData/>
  </xdr:twoCellAnchor>
  <xdr:twoCellAnchor>
    <xdr:from>
      <xdr:col>9</xdr:col>
      <xdr:colOff>209549</xdr:colOff>
      <xdr:row>279</xdr:row>
      <xdr:rowOff>3631</xdr:rowOff>
    </xdr:from>
    <xdr:to>
      <xdr:col>19</xdr:col>
      <xdr:colOff>152399</xdr:colOff>
      <xdr:row>312</xdr:row>
      <xdr:rowOff>161925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6076277" y="27938925"/>
          <a:ext cx="8258287" cy="6981705"/>
          <a:chOff x="6062775" y="19281961"/>
          <a:chExt cx="11776756" cy="7816577"/>
        </a:xfrm>
      </xdr:grpSpPr>
      <xdr:pic>
        <xdr:nvPicPr>
          <xdr:cNvPr id="33" name="그림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083674" y="19281961"/>
            <a:ext cx="5863889" cy="3340683"/>
          </a:xfrm>
          <a:prstGeom prst="rect">
            <a:avLst/>
          </a:prstGeom>
        </xdr:spPr>
      </xdr:pic>
      <xdr:pic>
        <xdr:nvPicPr>
          <xdr:cNvPr id="34" name="그림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107502" y="22614593"/>
            <a:ext cx="5842871" cy="3260287"/>
          </a:xfrm>
          <a:prstGeom prst="rect">
            <a:avLst/>
          </a:prstGeom>
        </xdr:spPr>
      </xdr:pic>
      <xdr:pic>
        <xdr:nvPicPr>
          <xdr:cNvPr id="35" name="그림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6062775" y="25698478"/>
            <a:ext cx="5861927" cy="1400060"/>
          </a:xfrm>
          <a:prstGeom prst="rect">
            <a:avLst/>
          </a:prstGeom>
        </xdr:spPr>
      </xdr:pic>
      <xdr:pic>
        <xdr:nvPicPr>
          <xdr:cNvPr id="36" name="그림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2024340" y="19303815"/>
            <a:ext cx="5776702" cy="3179568"/>
          </a:xfrm>
          <a:prstGeom prst="rect">
            <a:avLst/>
          </a:prstGeom>
        </xdr:spPr>
      </xdr:pic>
      <xdr:pic>
        <xdr:nvPicPr>
          <xdr:cNvPr id="37" name="그림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2033471" y="22442580"/>
            <a:ext cx="5788817" cy="3148807"/>
          </a:xfrm>
          <a:prstGeom prst="rect">
            <a:avLst/>
          </a:prstGeom>
        </xdr:spPr>
      </xdr:pic>
      <xdr:pic>
        <xdr:nvPicPr>
          <xdr:cNvPr id="38" name="그림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1997278" y="25563980"/>
            <a:ext cx="5842253" cy="945101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156884</xdr:colOff>
      <xdr:row>6</xdr:row>
      <xdr:rowOff>158053</xdr:rowOff>
    </xdr:from>
    <xdr:to>
      <xdr:col>23</xdr:col>
      <xdr:colOff>27278</xdr:colOff>
      <xdr:row>23</xdr:row>
      <xdr:rowOff>193382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23</xdr:col>
      <xdr:colOff>208327</xdr:colOff>
      <xdr:row>11</xdr:row>
      <xdr:rowOff>4125</xdr:rowOff>
    </xdr:from>
    <xdr:to>
      <xdr:col>24</xdr:col>
      <xdr:colOff>1344707</xdr:colOff>
      <xdr:row>24</xdr:row>
      <xdr:rowOff>2954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549088</xdr:colOff>
      <xdr:row>98</xdr:row>
      <xdr:rowOff>100852</xdr:rowOff>
    </xdr:from>
    <xdr:to>
      <xdr:col>12</xdr:col>
      <xdr:colOff>627528</xdr:colOff>
      <xdr:row>109</xdr:row>
      <xdr:rowOff>139199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224118</xdr:colOff>
      <xdr:row>99</xdr:row>
      <xdr:rowOff>135590</xdr:rowOff>
    </xdr:from>
    <xdr:to>
      <xdr:col>12</xdr:col>
      <xdr:colOff>851648</xdr:colOff>
      <xdr:row>110</xdr:row>
      <xdr:rowOff>156881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291353</xdr:colOff>
      <xdr:row>87</xdr:row>
      <xdr:rowOff>135591</xdr:rowOff>
    </xdr:from>
    <xdr:to>
      <xdr:col>24</xdr:col>
      <xdr:colOff>459442</xdr:colOff>
      <xdr:row>103</xdr:row>
      <xdr:rowOff>144556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15</xdr:col>
      <xdr:colOff>640142</xdr:colOff>
      <xdr:row>317</xdr:row>
      <xdr:rowOff>99391</xdr:rowOff>
    </xdr:from>
    <xdr:to>
      <xdr:col>18</xdr:col>
      <xdr:colOff>599537</xdr:colOff>
      <xdr:row>327</xdr:row>
      <xdr:rowOff>96154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31772" y="30397174"/>
          <a:ext cx="2394482" cy="1736110"/>
        </a:xfrm>
        <a:prstGeom prst="rect">
          <a:avLst/>
        </a:prstGeom>
      </xdr:spPr>
    </xdr:pic>
    <xdr:clientData/>
  </xdr:twoCellAnchor>
  <xdr:twoCellAnchor editAs="oneCell">
    <xdr:from>
      <xdr:col>29</xdr:col>
      <xdr:colOff>74544</xdr:colOff>
      <xdr:row>7</xdr:row>
      <xdr:rowOff>87240</xdr:rowOff>
    </xdr:from>
    <xdr:to>
      <xdr:col>33</xdr:col>
      <xdr:colOff>228016</xdr:colOff>
      <xdr:row>26</xdr:row>
      <xdr:rowOff>155603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148196" y="1304783"/>
          <a:ext cx="5843624" cy="3389690"/>
        </a:xfrm>
        <a:prstGeom prst="rect">
          <a:avLst/>
        </a:prstGeom>
      </xdr:spPr>
    </xdr:pic>
    <xdr:clientData/>
  </xdr:twoCellAnchor>
  <xdr:twoCellAnchor editAs="oneCell">
    <xdr:from>
      <xdr:col>16</xdr:col>
      <xdr:colOff>712304</xdr:colOff>
      <xdr:row>331</xdr:row>
      <xdr:rowOff>63928</xdr:rowOff>
    </xdr:from>
    <xdr:to>
      <xdr:col>23</xdr:col>
      <xdr:colOff>366269</xdr:colOff>
      <xdr:row>345</xdr:row>
      <xdr:rowOff>107672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415630" y="32796798"/>
          <a:ext cx="5551182" cy="2644483"/>
        </a:xfrm>
        <a:prstGeom prst="rect">
          <a:avLst/>
        </a:prstGeom>
      </xdr:spPr>
    </xdr:pic>
    <xdr:clientData/>
  </xdr:twoCellAnchor>
  <xdr:twoCellAnchor editAs="oneCell">
    <xdr:from>
      <xdr:col>21</xdr:col>
      <xdr:colOff>405848</xdr:colOff>
      <xdr:row>335</xdr:row>
      <xdr:rowOff>129586</xdr:rowOff>
    </xdr:from>
    <xdr:to>
      <xdr:col>25</xdr:col>
      <xdr:colOff>496170</xdr:colOff>
      <xdr:row>349</xdr:row>
      <xdr:rowOff>171310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258761" y="33558195"/>
          <a:ext cx="5722496" cy="2642463"/>
        </a:xfrm>
        <a:prstGeom prst="rect">
          <a:avLst/>
        </a:prstGeom>
      </xdr:spPr>
    </xdr:pic>
    <xdr:clientData/>
  </xdr:twoCellAnchor>
  <xdr:twoCellAnchor>
    <xdr:from>
      <xdr:col>16</xdr:col>
      <xdr:colOff>215347</xdr:colOff>
      <xdr:row>345</xdr:row>
      <xdr:rowOff>107673</xdr:rowOff>
    </xdr:from>
    <xdr:to>
      <xdr:col>21</xdr:col>
      <xdr:colOff>8282</xdr:colOff>
      <xdr:row>363</xdr:row>
      <xdr:rowOff>173357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pSpPr/>
      </xdr:nvGrpSpPr>
      <xdr:grpSpPr>
        <a:xfrm>
          <a:off x="11884854" y="41864003"/>
          <a:ext cx="3920510" cy="3988340"/>
          <a:chOff x="5971480" y="29387808"/>
          <a:chExt cx="4358114" cy="3351203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5971480" y="29387808"/>
            <a:ext cx="4358114" cy="3351203"/>
          </a:xfrm>
          <a:prstGeom prst="rect">
            <a:avLst/>
          </a:prstGeom>
        </xdr:spPr>
      </xdr:pic>
      <xdr:pic>
        <xdr:nvPicPr>
          <xdr:cNvPr id="43" name="그림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9334500" y="30703631"/>
            <a:ext cx="686843" cy="392482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790014</xdr:colOff>
      <xdr:row>7</xdr:row>
      <xdr:rowOff>101971</xdr:rowOff>
    </xdr:from>
    <xdr:to>
      <xdr:col>15</xdr:col>
      <xdr:colOff>184896</xdr:colOff>
      <xdr:row>20</xdr:row>
      <xdr:rowOff>77318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801220</xdr:colOff>
      <xdr:row>22</xdr:row>
      <xdr:rowOff>34736</xdr:rowOff>
    </xdr:from>
    <xdr:to>
      <xdr:col>15</xdr:col>
      <xdr:colOff>196102</xdr:colOff>
      <xdr:row>35</xdr:row>
      <xdr:rowOff>10083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812426</xdr:colOff>
      <xdr:row>65</xdr:row>
      <xdr:rowOff>6724</xdr:rowOff>
    </xdr:from>
    <xdr:to>
      <xdr:col>25</xdr:col>
      <xdr:colOff>397809</xdr:colOff>
      <xdr:row>77</xdr:row>
      <xdr:rowOff>183777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330573</xdr:colOff>
      <xdr:row>82</xdr:row>
      <xdr:rowOff>174812</xdr:rowOff>
    </xdr:from>
    <xdr:to>
      <xdr:col>20</xdr:col>
      <xdr:colOff>588308</xdr:colOff>
      <xdr:row>95</xdr:row>
      <xdr:rowOff>138953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235325</xdr:colOff>
      <xdr:row>98</xdr:row>
      <xdr:rowOff>113223</xdr:rowOff>
    </xdr:from>
    <xdr:to>
      <xdr:col>20</xdr:col>
      <xdr:colOff>48635</xdr:colOff>
      <xdr:row>107</xdr:row>
      <xdr:rowOff>44824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08400" y="43718673"/>
          <a:ext cx="4932998" cy="1827075"/>
        </a:xfrm>
        <a:prstGeom prst="rect">
          <a:avLst/>
        </a:prstGeom>
      </xdr:spPr>
    </xdr:pic>
    <xdr:clientData/>
  </xdr:twoCellAnchor>
  <xdr:twoCellAnchor editAs="oneCell">
    <xdr:from>
      <xdr:col>9</xdr:col>
      <xdr:colOff>480391</xdr:colOff>
      <xdr:row>272</xdr:row>
      <xdr:rowOff>80240</xdr:rowOff>
    </xdr:from>
    <xdr:to>
      <xdr:col>13</xdr:col>
      <xdr:colOff>496832</xdr:colOff>
      <xdr:row>290</xdr:row>
      <xdr:rowOff>97475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9304" y="56534501"/>
          <a:ext cx="4091485" cy="37526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10</xdr:col>
      <xdr:colOff>93849</xdr:colOff>
      <xdr:row>317</xdr:row>
      <xdr:rowOff>116968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55513941"/>
          <a:ext cx="7231996" cy="4588115"/>
        </a:xfrm>
        <a:prstGeom prst="rect">
          <a:avLst/>
        </a:prstGeom>
      </xdr:spPr>
    </xdr:pic>
    <xdr:clientData/>
  </xdr:twoCellAnchor>
  <xdr:twoCellAnchor editAs="oneCell">
    <xdr:from>
      <xdr:col>10</xdr:col>
      <xdr:colOff>123265</xdr:colOff>
      <xdr:row>296</xdr:row>
      <xdr:rowOff>0</xdr:rowOff>
    </xdr:from>
    <xdr:to>
      <xdr:col>17</xdr:col>
      <xdr:colOff>180569</xdr:colOff>
      <xdr:row>317</xdr:row>
      <xdr:rowOff>134472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57590" y="62912625"/>
          <a:ext cx="7224866" cy="4535021"/>
        </a:xfrm>
        <a:prstGeom prst="rect">
          <a:avLst/>
        </a:prstGeom>
      </xdr:spPr>
    </xdr:pic>
    <xdr:clientData/>
  </xdr:twoCellAnchor>
  <xdr:twoCellAnchor editAs="oneCell">
    <xdr:from>
      <xdr:col>2</xdr:col>
      <xdr:colOff>156884</xdr:colOff>
      <xdr:row>318</xdr:row>
      <xdr:rowOff>22412</xdr:rowOff>
    </xdr:from>
    <xdr:to>
      <xdr:col>9</xdr:col>
      <xdr:colOff>614560</xdr:colOff>
      <xdr:row>330</xdr:row>
      <xdr:rowOff>203469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934" y="67545137"/>
          <a:ext cx="6801326" cy="2695660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560295</xdr:colOff>
      <xdr:row>317</xdr:row>
      <xdr:rowOff>201705</xdr:rowOff>
    </xdr:from>
    <xdr:to>
      <xdr:col>16</xdr:col>
      <xdr:colOff>177892</xdr:colOff>
      <xdr:row>331</xdr:row>
      <xdr:rowOff>36167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46870" y="67514880"/>
          <a:ext cx="6785160" cy="276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201705</xdr:colOff>
      <xdr:row>318</xdr:row>
      <xdr:rowOff>11205</xdr:rowOff>
    </xdr:from>
    <xdr:to>
      <xdr:col>22</xdr:col>
      <xdr:colOff>947263</xdr:colOff>
      <xdr:row>332</xdr:row>
      <xdr:rowOff>22412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63381" y="61273764"/>
          <a:ext cx="6863970" cy="2991972"/>
        </a:xfrm>
        <a:prstGeom prst="rect">
          <a:avLst/>
        </a:prstGeom>
      </xdr:spPr>
    </xdr:pic>
    <xdr:clientData/>
  </xdr:twoCellAnchor>
  <xdr:twoCellAnchor editAs="oneCell">
    <xdr:from>
      <xdr:col>18</xdr:col>
      <xdr:colOff>40023</xdr:colOff>
      <xdr:row>38</xdr:row>
      <xdr:rowOff>190500</xdr:rowOff>
    </xdr:from>
    <xdr:to>
      <xdr:col>23</xdr:col>
      <xdr:colOff>218401</xdr:colOff>
      <xdr:row>54</xdr:row>
      <xdr:rowOff>152499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60380" y="7946571"/>
          <a:ext cx="5281057" cy="3227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65</xdr:row>
      <xdr:rowOff>150327</xdr:rowOff>
    </xdr:from>
    <xdr:to>
      <xdr:col>27</xdr:col>
      <xdr:colOff>905392</xdr:colOff>
      <xdr:row>78</xdr:row>
      <xdr:rowOff>33619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55401" y="37031127"/>
          <a:ext cx="1948378" cy="2616967"/>
        </a:xfrm>
        <a:prstGeom prst="rect">
          <a:avLst/>
        </a:prstGeom>
      </xdr:spPr>
    </xdr:pic>
    <xdr:clientData/>
  </xdr:twoCellAnchor>
  <xdr:twoCellAnchor>
    <xdr:from>
      <xdr:col>15</xdr:col>
      <xdr:colOff>184896</xdr:colOff>
      <xdr:row>65</xdr:row>
      <xdr:rowOff>1120</xdr:rowOff>
    </xdr:from>
    <xdr:to>
      <xdr:col>19</xdr:col>
      <xdr:colOff>543484</xdr:colOff>
      <xdr:row>77</xdr:row>
      <xdr:rowOff>178173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27</xdr:col>
      <xdr:colOff>521155</xdr:colOff>
      <xdr:row>170</xdr:row>
      <xdr:rowOff>187779</xdr:rowOff>
    </xdr:from>
    <xdr:to>
      <xdr:col>33</xdr:col>
      <xdr:colOff>928519</xdr:colOff>
      <xdr:row>191</xdr:row>
      <xdr:rowOff>174172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626334" y="34994850"/>
          <a:ext cx="6530578" cy="4286251"/>
        </a:xfrm>
        <a:prstGeom prst="rect">
          <a:avLst/>
        </a:prstGeom>
      </xdr:spPr>
    </xdr:pic>
    <xdr:clientData/>
  </xdr:twoCellAnchor>
  <xdr:twoCellAnchor editAs="oneCell">
    <xdr:from>
      <xdr:col>30</xdr:col>
      <xdr:colOff>419442</xdr:colOff>
      <xdr:row>172</xdr:row>
      <xdr:rowOff>42175</xdr:rowOff>
    </xdr:from>
    <xdr:to>
      <xdr:col>36</xdr:col>
      <xdr:colOff>335070</xdr:colOff>
      <xdr:row>192</xdr:row>
      <xdr:rowOff>178626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86228" y="35066961"/>
          <a:ext cx="6038842" cy="42185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10</xdr:col>
      <xdr:colOff>299104</xdr:colOff>
      <xdr:row>363</xdr:row>
      <xdr:rowOff>8764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075" y="70875525"/>
          <a:ext cx="7466667" cy="60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257735</xdr:colOff>
      <xdr:row>334</xdr:row>
      <xdr:rowOff>0</xdr:rowOff>
    </xdr:from>
    <xdr:to>
      <xdr:col>16</xdr:col>
      <xdr:colOff>213825</xdr:colOff>
      <xdr:row>351</xdr:row>
      <xdr:rowOff>28118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4669147"/>
          <a:ext cx="6074501" cy="3647618"/>
        </a:xfrm>
        <a:prstGeom prst="rect">
          <a:avLst/>
        </a:prstGeom>
      </xdr:spPr>
    </xdr:pic>
    <xdr:clientData/>
  </xdr:twoCellAnchor>
  <xdr:twoCellAnchor>
    <xdr:from>
      <xdr:col>3</xdr:col>
      <xdr:colOff>481852</xdr:colOff>
      <xdr:row>368</xdr:row>
      <xdr:rowOff>134470</xdr:rowOff>
    </xdr:from>
    <xdr:to>
      <xdr:col>9</xdr:col>
      <xdr:colOff>320671</xdr:colOff>
      <xdr:row>383</xdr:row>
      <xdr:rowOff>53807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1073672" y="78784300"/>
          <a:ext cx="5924659" cy="3141327"/>
          <a:chOff x="526446" y="2230513"/>
          <a:chExt cx="6453181" cy="3261738"/>
        </a:xfrm>
      </xdr:grpSpPr>
      <xdr:grpSp>
        <xdr:nvGrpSpPr>
          <xdr:cNvPr id="40" name="그룹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GrpSpPr/>
        </xdr:nvGrpSpPr>
        <xdr:grpSpPr>
          <a:xfrm>
            <a:off x="530352" y="2230513"/>
            <a:ext cx="6449275" cy="3261738"/>
            <a:chOff x="1894467" y="2165325"/>
            <a:chExt cx="6449275" cy="3261738"/>
          </a:xfrm>
          <a:solidFill>
            <a:schemeClr val="accent2">
              <a:lumMod val="20000"/>
              <a:lumOff val="80000"/>
            </a:schemeClr>
          </a:solidFill>
        </xdr:grpSpPr>
        <xdr:sp macro="" textlink="">
          <xdr:nvSpPr>
            <xdr:cNvPr id="63" name="Freeform 2">
              <a:extLst>
                <a:ext uri="{FF2B5EF4-FFF2-40B4-BE49-F238E27FC236}">
                  <a16:creationId xmlns:a16="http://schemas.microsoft.com/office/drawing/2014/main" id="{00000000-0008-0000-0100-00003F000000}"/>
                </a:ext>
              </a:extLst>
            </xdr:cNvPr>
            <xdr:cNvSpPr>
              <a:spLocks/>
            </xdr:cNvSpPr>
          </xdr:nvSpPr>
          <xdr:spPr bwMode="auto">
            <a:xfrm>
              <a:off x="1894467" y="3543027"/>
              <a:ext cx="1151374" cy="1401252"/>
            </a:xfrm>
            <a:custGeom>
              <a:avLst/>
              <a:gdLst/>
              <a:ahLst/>
              <a:cxnLst>
                <a:cxn ang="0">
                  <a:pos x="505" y="72"/>
                </a:cxn>
                <a:cxn ang="0">
                  <a:pos x="569" y="88"/>
                </a:cxn>
                <a:cxn ang="0">
                  <a:pos x="625" y="88"/>
                </a:cxn>
                <a:cxn ang="0">
                  <a:pos x="649" y="96"/>
                </a:cxn>
                <a:cxn ang="0">
                  <a:pos x="641" y="136"/>
                </a:cxn>
                <a:cxn ang="0">
                  <a:pos x="617" y="104"/>
                </a:cxn>
                <a:cxn ang="0">
                  <a:pos x="657" y="184"/>
                </a:cxn>
                <a:cxn ang="0">
                  <a:pos x="673" y="216"/>
                </a:cxn>
                <a:cxn ang="0">
                  <a:pos x="689" y="256"/>
                </a:cxn>
                <a:cxn ang="0">
                  <a:pos x="729" y="304"/>
                </a:cxn>
                <a:cxn ang="0">
                  <a:pos x="753" y="328"/>
                </a:cxn>
                <a:cxn ang="0">
                  <a:pos x="753" y="344"/>
                </a:cxn>
                <a:cxn ang="0">
                  <a:pos x="777" y="352"/>
                </a:cxn>
                <a:cxn ang="0">
                  <a:pos x="801" y="352"/>
                </a:cxn>
                <a:cxn ang="0">
                  <a:pos x="849" y="344"/>
                </a:cxn>
                <a:cxn ang="0">
                  <a:pos x="809" y="440"/>
                </a:cxn>
                <a:cxn ang="0">
                  <a:pos x="713" y="544"/>
                </a:cxn>
                <a:cxn ang="0">
                  <a:pos x="705" y="600"/>
                </a:cxn>
                <a:cxn ang="0">
                  <a:pos x="713" y="632"/>
                </a:cxn>
                <a:cxn ang="0">
                  <a:pos x="721" y="696"/>
                </a:cxn>
                <a:cxn ang="0">
                  <a:pos x="649" y="736"/>
                </a:cxn>
                <a:cxn ang="0">
                  <a:pos x="657" y="784"/>
                </a:cxn>
                <a:cxn ang="0">
                  <a:pos x="625" y="824"/>
                </a:cxn>
                <a:cxn ang="0">
                  <a:pos x="625" y="848"/>
                </a:cxn>
                <a:cxn ang="0">
                  <a:pos x="585" y="904"/>
                </a:cxn>
                <a:cxn ang="0">
                  <a:pos x="537" y="936"/>
                </a:cxn>
                <a:cxn ang="0">
                  <a:pos x="497" y="936"/>
                </a:cxn>
                <a:cxn ang="0">
                  <a:pos x="449" y="944"/>
                </a:cxn>
                <a:cxn ang="0">
                  <a:pos x="441" y="912"/>
                </a:cxn>
                <a:cxn ang="0">
                  <a:pos x="393" y="816"/>
                </a:cxn>
                <a:cxn ang="0">
                  <a:pos x="385" y="768"/>
                </a:cxn>
                <a:cxn ang="0">
                  <a:pos x="385" y="648"/>
                </a:cxn>
                <a:cxn ang="0">
                  <a:pos x="369" y="584"/>
                </a:cxn>
                <a:cxn ang="0">
                  <a:pos x="328" y="512"/>
                </a:cxn>
                <a:cxn ang="0">
                  <a:pos x="336" y="480"/>
                </a:cxn>
                <a:cxn ang="0">
                  <a:pos x="336" y="456"/>
                </a:cxn>
                <a:cxn ang="0">
                  <a:pos x="296" y="440"/>
                </a:cxn>
                <a:cxn ang="0">
                  <a:pos x="216" y="424"/>
                </a:cxn>
                <a:cxn ang="0">
                  <a:pos x="152" y="432"/>
                </a:cxn>
                <a:cxn ang="0">
                  <a:pos x="64" y="408"/>
                </a:cxn>
                <a:cxn ang="0">
                  <a:pos x="16" y="336"/>
                </a:cxn>
                <a:cxn ang="0">
                  <a:pos x="8" y="320"/>
                </a:cxn>
                <a:cxn ang="0">
                  <a:pos x="16" y="272"/>
                </a:cxn>
                <a:cxn ang="0">
                  <a:pos x="24" y="200"/>
                </a:cxn>
                <a:cxn ang="0">
                  <a:pos x="80" y="128"/>
                </a:cxn>
                <a:cxn ang="0">
                  <a:pos x="96" y="88"/>
                </a:cxn>
                <a:cxn ang="0">
                  <a:pos x="144" y="32"/>
                </a:cxn>
                <a:cxn ang="0">
                  <a:pos x="152" y="24"/>
                </a:cxn>
                <a:cxn ang="0">
                  <a:pos x="216" y="16"/>
                </a:cxn>
                <a:cxn ang="0">
                  <a:pos x="288" y="8"/>
                </a:cxn>
                <a:cxn ang="0">
                  <a:pos x="328" y="0"/>
                </a:cxn>
                <a:cxn ang="0">
                  <a:pos x="352" y="0"/>
                </a:cxn>
                <a:cxn ang="0">
                  <a:pos x="352" y="16"/>
                </a:cxn>
                <a:cxn ang="0">
                  <a:pos x="352" y="48"/>
                </a:cxn>
                <a:cxn ang="0">
                  <a:pos x="393" y="64"/>
                </a:cxn>
                <a:cxn ang="0">
                  <a:pos x="465" y="80"/>
                </a:cxn>
                <a:cxn ang="0">
                  <a:pos x="489" y="64"/>
                </a:cxn>
              </a:cxnLst>
              <a:rect l="0" t="0" r="r" b="b"/>
              <a:pathLst>
                <a:path w="849" h="952">
                  <a:moveTo>
                    <a:pt x="497" y="64"/>
                  </a:moveTo>
                  <a:lnTo>
                    <a:pt x="497" y="64"/>
                  </a:lnTo>
                  <a:lnTo>
                    <a:pt x="497" y="64"/>
                  </a:lnTo>
                  <a:lnTo>
                    <a:pt x="505" y="72"/>
                  </a:lnTo>
                  <a:lnTo>
                    <a:pt x="505" y="80"/>
                  </a:lnTo>
                  <a:lnTo>
                    <a:pt x="521" y="80"/>
                  </a:lnTo>
                  <a:lnTo>
                    <a:pt x="537" y="80"/>
                  </a:lnTo>
                  <a:lnTo>
                    <a:pt x="569" y="88"/>
                  </a:lnTo>
                  <a:lnTo>
                    <a:pt x="585" y="88"/>
                  </a:lnTo>
                  <a:lnTo>
                    <a:pt x="601" y="80"/>
                  </a:lnTo>
                  <a:lnTo>
                    <a:pt x="609" y="80"/>
                  </a:lnTo>
                  <a:lnTo>
                    <a:pt x="625" y="88"/>
                  </a:lnTo>
                  <a:lnTo>
                    <a:pt x="633" y="88"/>
                  </a:lnTo>
                  <a:lnTo>
                    <a:pt x="641" y="88"/>
                  </a:lnTo>
                  <a:lnTo>
                    <a:pt x="641" y="88"/>
                  </a:lnTo>
                  <a:lnTo>
                    <a:pt x="649" y="96"/>
                  </a:lnTo>
                  <a:lnTo>
                    <a:pt x="649" y="104"/>
                  </a:lnTo>
                  <a:lnTo>
                    <a:pt x="649" y="112"/>
                  </a:lnTo>
                  <a:lnTo>
                    <a:pt x="641" y="128"/>
                  </a:lnTo>
                  <a:lnTo>
                    <a:pt x="641" y="136"/>
                  </a:lnTo>
                  <a:lnTo>
                    <a:pt x="641" y="136"/>
                  </a:lnTo>
                  <a:lnTo>
                    <a:pt x="633" y="128"/>
                  </a:lnTo>
                  <a:lnTo>
                    <a:pt x="625" y="112"/>
                  </a:lnTo>
                  <a:lnTo>
                    <a:pt x="617" y="104"/>
                  </a:lnTo>
                  <a:lnTo>
                    <a:pt x="617" y="104"/>
                  </a:lnTo>
                  <a:lnTo>
                    <a:pt x="617" y="112"/>
                  </a:lnTo>
                  <a:lnTo>
                    <a:pt x="617" y="112"/>
                  </a:lnTo>
                  <a:lnTo>
                    <a:pt x="657" y="184"/>
                  </a:lnTo>
                  <a:lnTo>
                    <a:pt x="657" y="192"/>
                  </a:lnTo>
                  <a:lnTo>
                    <a:pt x="657" y="192"/>
                  </a:lnTo>
                  <a:lnTo>
                    <a:pt x="673" y="216"/>
                  </a:lnTo>
                  <a:lnTo>
                    <a:pt x="673" y="216"/>
                  </a:lnTo>
                  <a:lnTo>
                    <a:pt x="673" y="216"/>
                  </a:lnTo>
                  <a:lnTo>
                    <a:pt x="673" y="240"/>
                  </a:lnTo>
                  <a:lnTo>
                    <a:pt x="681" y="248"/>
                  </a:lnTo>
                  <a:lnTo>
                    <a:pt x="689" y="256"/>
                  </a:lnTo>
                  <a:lnTo>
                    <a:pt x="697" y="280"/>
                  </a:lnTo>
                  <a:lnTo>
                    <a:pt x="713" y="296"/>
                  </a:lnTo>
                  <a:lnTo>
                    <a:pt x="721" y="304"/>
                  </a:lnTo>
                  <a:lnTo>
                    <a:pt x="729" y="304"/>
                  </a:lnTo>
                  <a:lnTo>
                    <a:pt x="729" y="304"/>
                  </a:lnTo>
                  <a:lnTo>
                    <a:pt x="737" y="320"/>
                  </a:lnTo>
                  <a:lnTo>
                    <a:pt x="745" y="328"/>
                  </a:lnTo>
                  <a:lnTo>
                    <a:pt x="753" y="328"/>
                  </a:lnTo>
                  <a:lnTo>
                    <a:pt x="753" y="328"/>
                  </a:lnTo>
                  <a:lnTo>
                    <a:pt x="753" y="336"/>
                  </a:lnTo>
                  <a:lnTo>
                    <a:pt x="753" y="336"/>
                  </a:lnTo>
                  <a:lnTo>
                    <a:pt x="753" y="344"/>
                  </a:lnTo>
                  <a:lnTo>
                    <a:pt x="753" y="344"/>
                  </a:lnTo>
                  <a:lnTo>
                    <a:pt x="761" y="352"/>
                  </a:lnTo>
                  <a:lnTo>
                    <a:pt x="777" y="360"/>
                  </a:lnTo>
                  <a:lnTo>
                    <a:pt x="777" y="352"/>
                  </a:lnTo>
                  <a:lnTo>
                    <a:pt x="785" y="352"/>
                  </a:lnTo>
                  <a:lnTo>
                    <a:pt x="793" y="352"/>
                  </a:lnTo>
                  <a:lnTo>
                    <a:pt x="801" y="352"/>
                  </a:lnTo>
                  <a:lnTo>
                    <a:pt x="801" y="352"/>
                  </a:lnTo>
                  <a:lnTo>
                    <a:pt x="809" y="352"/>
                  </a:lnTo>
                  <a:lnTo>
                    <a:pt x="833" y="344"/>
                  </a:lnTo>
                  <a:lnTo>
                    <a:pt x="849" y="344"/>
                  </a:lnTo>
                  <a:lnTo>
                    <a:pt x="849" y="344"/>
                  </a:lnTo>
                  <a:lnTo>
                    <a:pt x="849" y="344"/>
                  </a:lnTo>
                  <a:lnTo>
                    <a:pt x="849" y="360"/>
                  </a:lnTo>
                  <a:lnTo>
                    <a:pt x="833" y="400"/>
                  </a:lnTo>
                  <a:lnTo>
                    <a:pt x="809" y="440"/>
                  </a:lnTo>
                  <a:lnTo>
                    <a:pt x="793" y="456"/>
                  </a:lnTo>
                  <a:lnTo>
                    <a:pt x="761" y="480"/>
                  </a:lnTo>
                  <a:lnTo>
                    <a:pt x="721" y="512"/>
                  </a:lnTo>
                  <a:lnTo>
                    <a:pt x="713" y="544"/>
                  </a:lnTo>
                  <a:lnTo>
                    <a:pt x="697" y="552"/>
                  </a:lnTo>
                  <a:lnTo>
                    <a:pt x="697" y="568"/>
                  </a:lnTo>
                  <a:lnTo>
                    <a:pt x="705" y="592"/>
                  </a:lnTo>
                  <a:lnTo>
                    <a:pt x="705" y="600"/>
                  </a:lnTo>
                  <a:lnTo>
                    <a:pt x="721" y="624"/>
                  </a:lnTo>
                  <a:lnTo>
                    <a:pt x="721" y="624"/>
                  </a:lnTo>
                  <a:lnTo>
                    <a:pt x="721" y="632"/>
                  </a:lnTo>
                  <a:lnTo>
                    <a:pt x="713" y="632"/>
                  </a:lnTo>
                  <a:lnTo>
                    <a:pt x="713" y="640"/>
                  </a:lnTo>
                  <a:lnTo>
                    <a:pt x="713" y="656"/>
                  </a:lnTo>
                  <a:lnTo>
                    <a:pt x="721" y="672"/>
                  </a:lnTo>
                  <a:lnTo>
                    <a:pt x="721" y="696"/>
                  </a:lnTo>
                  <a:lnTo>
                    <a:pt x="657" y="720"/>
                  </a:lnTo>
                  <a:lnTo>
                    <a:pt x="657" y="736"/>
                  </a:lnTo>
                  <a:lnTo>
                    <a:pt x="657" y="736"/>
                  </a:lnTo>
                  <a:lnTo>
                    <a:pt x="649" y="736"/>
                  </a:lnTo>
                  <a:lnTo>
                    <a:pt x="641" y="744"/>
                  </a:lnTo>
                  <a:lnTo>
                    <a:pt x="641" y="752"/>
                  </a:lnTo>
                  <a:lnTo>
                    <a:pt x="657" y="776"/>
                  </a:lnTo>
                  <a:lnTo>
                    <a:pt x="657" y="784"/>
                  </a:lnTo>
                  <a:lnTo>
                    <a:pt x="657" y="800"/>
                  </a:lnTo>
                  <a:lnTo>
                    <a:pt x="641" y="808"/>
                  </a:lnTo>
                  <a:lnTo>
                    <a:pt x="633" y="816"/>
                  </a:lnTo>
                  <a:lnTo>
                    <a:pt x="625" y="824"/>
                  </a:lnTo>
                  <a:lnTo>
                    <a:pt x="617" y="832"/>
                  </a:lnTo>
                  <a:lnTo>
                    <a:pt x="617" y="832"/>
                  </a:lnTo>
                  <a:lnTo>
                    <a:pt x="625" y="832"/>
                  </a:lnTo>
                  <a:lnTo>
                    <a:pt x="625" y="848"/>
                  </a:lnTo>
                  <a:lnTo>
                    <a:pt x="617" y="856"/>
                  </a:lnTo>
                  <a:lnTo>
                    <a:pt x="601" y="872"/>
                  </a:lnTo>
                  <a:lnTo>
                    <a:pt x="593" y="888"/>
                  </a:lnTo>
                  <a:lnTo>
                    <a:pt x="585" y="904"/>
                  </a:lnTo>
                  <a:lnTo>
                    <a:pt x="569" y="920"/>
                  </a:lnTo>
                  <a:lnTo>
                    <a:pt x="553" y="928"/>
                  </a:lnTo>
                  <a:lnTo>
                    <a:pt x="537" y="928"/>
                  </a:lnTo>
                  <a:lnTo>
                    <a:pt x="537" y="936"/>
                  </a:lnTo>
                  <a:lnTo>
                    <a:pt x="537" y="936"/>
                  </a:lnTo>
                  <a:lnTo>
                    <a:pt x="529" y="936"/>
                  </a:lnTo>
                  <a:lnTo>
                    <a:pt x="513" y="936"/>
                  </a:lnTo>
                  <a:lnTo>
                    <a:pt x="497" y="936"/>
                  </a:lnTo>
                  <a:lnTo>
                    <a:pt x="473" y="952"/>
                  </a:lnTo>
                  <a:lnTo>
                    <a:pt x="457" y="952"/>
                  </a:lnTo>
                  <a:lnTo>
                    <a:pt x="449" y="944"/>
                  </a:lnTo>
                  <a:lnTo>
                    <a:pt x="449" y="944"/>
                  </a:lnTo>
                  <a:lnTo>
                    <a:pt x="449" y="928"/>
                  </a:lnTo>
                  <a:lnTo>
                    <a:pt x="441" y="920"/>
                  </a:lnTo>
                  <a:lnTo>
                    <a:pt x="441" y="920"/>
                  </a:lnTo>
                  <a:lnTo>
                    <a:pt x="441" y="912"/>
                  </a:lnTo>
                  <a:lnTo>
                    <a:pt x="441" y="904"/>
                  </a:lnTo>
                  <a:lnTo>
                    <a:pt x="433" y="888"/>
                  </a:lnTo>
                  <a:lnTo>
                    <a:pt x="409" y="848"/>
                  </a:lnTo>
                  <a:lnTo>
                    <a:pt x="393" y="816"/>
                  </a:lnTo>
                  <a:lnTo>
                    <a:pt x="393" y="792"/>
                  </a:lnTo>
                  <a:lnTo>
                    <a:pt x="393" y="784"/>
                  </a:lnTo>
                  <a:lnTo>
                    <a:pt x="393" y="776"/>
                  </a:lnTo>
                  <a:lnTo>
                    <a:pt x="385" y="768"/>
                  </a:lnTo>
                  <a:lnTo>
                    <a:pt x="369" y="744"/>
                  </a:lnTo>
                  <a:lnTo>
                    <a:pt x="361" y="720"/>
                  </a:lnTo>
                  <a:lnTo>
                    <a:pt x="361" y="688"/>
                  </a:lnTo>
                  <a:lnTo>
                    <a:pt x="385" y="648"/>
                  </a:lnTo>
                  <a:lnTo>
                    <a:pt x="385" y="632"/>
                  </a:lnTo>
                  <a:lnTo>
                    <a:pt x="377" y="616"/>
                  </a:lnTo>
                  <a:lnTo>
                    <a:pt x="377" y="600"/>
                  </a:lnTo>
                  <a:lnTo>
                    <a:pt x="369" y="584"/>
                  </a:lnTo>
                  <a:lnTo>
                    <a:pt x="369" y="576"/>
                  </a:lnTo>
                  <a:lnTo>
                    <a:pt x="369" y="560"/>
                  </a:lnTo>
                  <a:lnTo>
                    <a:pt x="344" y="536"/>
                  </a:lnTo>
                  <a:lnTo>
                    <a:pt x="328" y="512"/>
                  </a:lnTo>
                  <a:lnTo>
                    <a:pt x="328" y="496"/>
                  </a:lnTo>
                  <a:lnTo>
                    <a:pt x="336" y="488"/>
                  </a:lnTo>
                  <a:lnTo>
                    <a:pt x="336" y="488"/>
                  </a:lnTo>
                  <a:lnTo>
                    <a:pt x="336" y="480"/>
                  </a:lnTo>
                  <a:lnTo>
                    <a:pt x="336" y="480"/>
                  </a:lnTo>
                  <a:lnTo>
                    <a:pt x="336" y="456"/>
                  </a:lnTo>
                  <a:lnTo>
                    <a:pt x="336" y="456"/>
                  </a:lnTo>
                  <a:lnTo>
                    <a:pt x="336" y="456"/>
                  </a:lnTo>
                  <a:lnTo>
                    <a:pt x="336" y="448"/>
                  </a:lnTo>
                  <a:lnTo>
                    <a:pt x="328" y="440"/>
                  </a:lnTo>
                  <a:lnTo>
                    <a:pt x="312" y="440"/>
                  </a:lnTo>
                  <a:lnTo>
                    <a:pt x="296" y="440"/>
                  </a:lnTo>
                  <a:lnTo>
                    <a:pt x="288" y="440"/>
                  </a:lnTo>
                  <a:lnTo>
                    <a:pt x="264" y="408"/>
                  </a:lnTo>
                  <a:lnTo>
                    <a:pt x="248" y="408"/>
                  </a:lnTo>
                  <a:lnTo>
                    <a:pt x="216" y="424"/>
                  </a:lnTo>
                  <a:lnTo>
                    <a:pt x="200" y="432"/>
                  </a:lnTo>
                  <a:lnTo>
                    <a:pt x="184" y="432"/>
                  </a:lnTo>
                  <a:lnTo>
                    <a:pt x="168" y="432"/>
                  </a:lnTo>
                  <a:lnTo>
                    <a:pt x="152" y="432"/>
                  </a:lnTo>
                  <a:lnTo>
                    <a:pt x="128" y="440"/>
                  </a:lnTo>
                  <a:lnTo>
                    <a:pt x="112" y="440"/>
                  </a:lnTo>
                  <a:lnTo>
                    <a:pt x="96" y="424"/>
                  </a:lnTo>
                  <a:lnTo>
                    <a:pt x="64" y="408"/>
                  </a:lnTo>
                  <a:lnTo>
                    <a:pt x="48" y="376"/>
                  </a:lnTo>
                  <a:lnTo>
                    <a:pt x="40" y="360"/>
                  </a:lnTo>
                  <a:lnTo>
                    <a:pt x="16" y="344"/>
                  </a:lnTo>
                  <a:lnTo>
                    <a:pt x="16" y="336"/>
                  </a:lnTo>
                  <a:lnTo>
                    <a:pt x="8" y="336"/>
                  </a:lnTo>
                  <a:lnTo>
                    <a:pt x="8" y="336"/>
                  </a:lnTo>
                  <a:lnTo>
                    <a:pt x="8" y="320"/>
                  </a:lnTo>
                  <a:lnTo>
                    <a:pt x="8" y="320"/>
                  </a:lnTo>
                  <a:lnTo>
                    <a:pt x="0" y="304"/>
                  </a:lnTo>
                  <a:lnTo>
                    <a:pt x="0" y="304"/>
                  </a:lnTo>
                  <a:lnTo>
                    <a:pt x="8" y="304"/>
                  </a:lnTo>
                  <a:lnTo>
                    <a:pt x="16" y="272"/>
                  </a:lnTo>
                  <a:lnTo>
                    <a:pt x="16" y="256"/>
                  </a:lnTo>
                  <a:lnTo>
                    <a:pt x="8" y="224"/>
                  </a:lnTo>
                  <a:lnTo>
                    <a:pt x="8" y="208"/>
                  </a:lnTo>
                  <a:lnTo>
                    <a:pt x="24" y="200"/>
                  </a:lnTo>
                  <a:lnTo>
                    <a:pt x="32" y="168"/>
                  </a:lnTo>
                  <a:lnTo>
                    <a:pt x="56" y="136"/>
                  </a:lnTo>
                  <a:lnTo>
                    <a:pt x="64" y="128"/>
                  </a:lnTo>
                  <a:lnTo>
                    <a:pt x="80" y="128"/>
                  </a:lnTo>
                  <a:lnTo>
                    <a:pt x="96" y="112"/>
                  </a:lnTo>
                  <a:lnTo>
                    <a:pt x="96" y="104"/>
                  </a:lnTo>
                  <a:lnTo>
                    <a:pt x="96" y="96"/>
                  </a:lnTo>
                  <a:lnTo>
                    <a:pt x="96" y="88"/>
                  </a:lnTo>
                  <a:lnTo>
                    <a:pt x="96" y="80"/>
                  </a:lnTo>
                  <a:lnTo>
                    <a:pt x="112" y="64"/>
                  </a:lnTo>
                  <a:lnTo>
                    <a:pt x="128" y="40"/>
                  </a:lnTo>
                  <a:lnTo>
                    <a:pt x="144" y="32"/>
                  </a:lnTo>
                  <a:lnTo>
                    <a:pt x="136" y="32"/>
                  </a:lnTo>
                  <a:lnTo>
                    <a:pt x="144" y="24"/>
                  </a:lnTo>
                  <a:lnTo>
                    <a:pt x="152" y="24"/>
                  </a:lnTo>
                  <a:lnTo>
                    <a:pt x="152" y="24"/>
                  </a:lnTo>
                  <a:lnTo>
                    <a:pt x="160" y="32"/>
                  </a:lnTo>
                  <a:lnTo>
                    <a:pt x="192" y="32"/>
                  </a:lnTo>
                  <a:lnTo>
                    <a:pt x="200" y="24"/>
                  </a:lnTo>
                  <a:lnTo>
                    <a:pt x="216" y="16"/>
                  </a:lnTo>
                  <a:lnTo>
                    <a:pt x="256" y="0"/>
                  </a:lnTo>
                  <a:lnTo>
                    <a:pt x="272" y="0"/>
                  </a:lnTo>
                  <a:lnTo>
                    <a:pt x="280" y="8"/>
                  </a:lnTo>
                  <a:lnTo>
                    <a:pt x="288" y="8"/>
                  </a:lnTo>
                  <a:lnTo>
                    <a:pt x="304" y="0"/>
                  </a:lnTo>
                  <a:lnTo>
                    <a:pt x="312" y="8"/>
                  </a:lnTo>
                  <a:lnTo>
                    <a:pt x="320" y="8"/>
                  </a:lnTo>
                  <a:lnTo>
                    <a:pt x="328" y="0"/>
                  </a:lnTo>
                  <a:lnTo>
                    <a:pt x="344" y="0"/>
                  </a:lnTo>
                  <a:lnTo>
                    <a:pt x="344" y="8"/>
                  </a:lnTo>
                  <a:lnTo>
                    <a:pt x="352" y="0"/>
                  </a:lnTo>
                  <a:lnTo>
                    <a:pt x="352" y="0"/>
                  </a:lnTo>
                  <a:lnTo>
                    <a:pt x="352" y="0"/>
                  </a:lnTo>
                  <a:lnTo>
                    <a:pt x="352" y="8"/>
                  </a:lnTo>
                  <a:lnTo>
                    <a:pt x="352" y="16"/>
                  </a:lnTo>
                  <a:lnTo>
                    <a:pt x="352" y="16"/>
                  </a:lnTo>
                  <a:lnTo>
                    <a:pt x="352" y="24"/>
                  </a:lnTo>
                  <a:lnTo>
                    <a:pt x="352" y="24"/>
                  </a:lnTo>
                  <a:lnTo>
                    <a:pt x="352" y="40"/>
                  </a:lnTo>
                  <a:lnTo>
                    <a:pt x="352" y="48"/>
                  </a:lnTo>
                  <a:lnTo>
                    <a:pt x="361" y="64"/>
                  </a:lnTo>
                  <a:lnTo>
                    <a:pt x="369" y="64"/>
                  </a:lnTo>
                  <a:lnTo>
                    <a:pt x="385" y="64"/>
                  </a:lnTo>
                  <a:lnTo>
                    <a:pt x="393" y="64"/>
                  </a:lnTo>
                  <a:lnTo>
                    <a:pt x="433" y="96"/>
                  </a:lnTo>
                  <a:lnTo>
                    <a:pt x="465" y="96"/>
                  </a:lnTo>
                  <a:lnTo>
                    <a:pt x="465" y="88"/>
                  </a:lnTo>
                  <a:lnTo>
                    <a:pt x="465" y="80"/>
                  </a:lnTo>
                  <a:lnTo>
                    <a:pt x="465" y="72"/>
                  </a:lnTo>
                  <a:lnTo>
                    <a:pt x="481" y="64"/>
                  </a:lnTo>
                  <a:lnTo>
                    <a:pt x="489" y="64"/>
                  </a:lnTo>
                  <a:lnTo>
                    <a:pt x="489" y="64"/>
                  </a:lnTo>
                  <a:lnTo>
                    <a:pt x="497" y="6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64" name="Freeform 3">
              <a:extLst>
                <a:ext uri="{FF2B5EF4-FFF2-40B4-BE49-F238E27FC236}">
                  <a16:creationId xmlns:a16="http://schemas.microsoft.com/office/drawing/2014/main" id="{00000000-0008-0000-0100-000040000000}"/>
                </a:ext>
              </a:extLst>
            </xdr:cNvPr>
            <xdr:cNvSpPr>
              <a:spLocks/>
            </xdr:cNvSpPr>
          </xdr:nvSpPr>
          <xdr:spPr bwMode="auto">
            <a:xfrm>
              <a:off x="2622721" y="3437049"/>
              <a:ext cx="629255" cy="600536"/>
            </a:xfrm>
            <a:custGeom>
              <a:avLst/>
              <a:gdLst/>
              <a:ahLst/>
              <a:cxnLst>
                <a:cxn ang="0">
                  <a:pos x="120" y="120"/>
                </a:cxn>
                <a:cxn ang="0">
                  <a:pos x="120" y="88"/>
                </a:cxn>
                <a:cxn ang="0">
                  <a:pos x="120" y="80"/>
                </a:cxn>
                <a:cxn ang="0">
                  <a:pos x="104" y="80"/>
                </a:cxn>
                <a:cxn ang="0">
                  <a:pos x="56" y="80"/>
                </a:cxn>
                <a:cxn ang="0">
                  <a:pos x="24" y="80"/>
                </a:cxn>
                <a:cxn ang="0">
                  <a:pos x="24" y="80"/>
                </a:cxn>
                <a:cxn ang="0">
                  <a:pos x="0" y="56"/>
                </a:cxn>
                <a:cxn ang="0">
                  <a:pos x="8" y="40"/>
                </a:cxn>
                <a:cxn ang="0">
                  <a:pos x="32" y="24"/>
                </a:cxn>
                <a:cxn ang="0">
                  <a:pos x="40" y="16"/>
                </a:cxn>
                <a:cxn ang="0">
                  <a:pos x="56" y="16"/>
                </a:cxn>
                <a:cxn ang="0">
                  <a:pos x="120" y="8"/>
                </a:cxn>
                <a:cxn ang="0">
                  <a:pos x="144" y="16"/>
                </a:cxn>
                <a:cxn ang="0">
                  <a:pos x="200" y="8"/>
                </a:cxn>
                <a:cxn ang="0">
                  <a:pos x="240" y="40"/>
                </a:cxn>
                <a:cxn ang="0">
                  <a:pos x="272" y="32"/>
                </a:cxn>
                <a:cxn ang="0">
                  <a:pos x="280" y="48"/>
                </a:cxn>
                <a:cxn ang="0">
                  <a:pos x="288" y="64"/>
                </a:cxn>
                <a:cxn ang="0">
                  <a:pos x="304" y="72"/>
                </a:cxn>
                <a:cxn ang="0">
                  <a:pos x="328" y="80"/>
                </a:cxn>
                <a:cxn ang="0">
                  <a:pos x="352" y="72"/>
                </a:cxn>
                <a:cxn ang="0">
                  <a:pos x="384" y="56"/>
                </a:cxn>
                <a:cxn ang="0">
                  <a:pos x="440" y="80"/>
                </a:cxn>
                <a:cxn ang="0">
                  <a:pos x="440" y="96"/>
                </a:cxn>
                <a:cxn ang="0">
                  <a:pos x="432" y="120"/>
                </a:cxn>
                <a:cxn ang="0">
                  <a:pos x="432" y="144"/>
                </a:cxn>
                <a:cxn ang="0">
                  <a:pos x="448" y="152"/>
                </a:cxn>
                <a:cxn ang="0">
                  <a:pos x="456" y="192"/>
                </a:cxn>
                <a:cxn ang="0">
                  <a:pos x="448" y="224"/>
                </a:cxn>
                <a:cxn ang="0">
                  <a:pos x="440" y="240"/>
                </a:cxn>
                <a:cxn ang="0">
                  <a:pos x="392" y="232"/>
                </a:cxn>
                <a:cxn ang="0">
                  <a:pos x="376" y="216"/>
                </a:cxn>
                <a:cxn ang="0">
                  <a:pos x="344" y="216"/>
                </a:cxn>
                <a:cxn ang="0">
                  <a:pos x="312" y="200"/>
                </a:cxn>
                <a:cxn ang="0">
                  <a:pos x="296" y="168"/>
                </a:cxn>
                <a:cxn ang="0">
                  <a:pos x="296" y="224"/>
                </a:cxn>
                <a:cxn ang="0">
                  <a:pos x="304" y="232"/>
                </a:cxn>
                <a:cxn ang="0">
                  <a:pos x="312" y="224"/>
                </a:cxn>
                <a:cxn ang="0">
                  <a:pos x="344" y="256"/>
                </a:cxn>
                <a:cxn ang="0">
                  <a:pos x="376" y="240"/>
                </a:cxn>
                <a:cxn ang="0">
                  <a:pos x="408" y="264"/>
                </a:cxn>
                <a:cxn ang="0">
                  <a:pos x="416" y="272"/>
                </a:cxn>
                <a:cxn ang="0">
                  <a:pos x="408" y="304"/>
                </a:cxn>
                <a:cxn ang="0">
                  <a:pos x="384" y="320"/>
                </a:cxn>
                <a:cxn ang="0">
                  <a:pos x="360" y="344"/>
                </a:cxn>
                <a:cxn ang="0">
                  <a:pos x="328" y="360"/>
                </a:cxn>
                <a:cxn ang="0">
                  <a:pos x="304" y="376"/>
                </a:cxn>
                <a:cxn ang="0">
                  <a:pos x="248" y="392"/>
                </a:cxn>
                <a:cxn ang="0">
                  <a:pos x="232" y="408"/>
                </a:cxn>
                <a:cxn ang="0">
                  <a:pos x="216" y="392"/>
                </a:cxn>
                <a:cxn ang="0">
                  <a:pos x="208" y="368"/>
                </a:cxn>
                <a:cxn ang="0">
                  <a:pos x="208" y="352"/>
                </a:cxn>
                <a:cxn ang="0">
                  <a:pos x="184" y="312"/>
                </a:cxn>
                <a:cxn ang="0">
                  <a:pos x="152" y="256"/>
                </a:cxn>
                <a:cxn ang="0">
                  <a:pos x="136" y="240"/>
                </a:cxn>
                <a:cxn ang="0">
                  <a:pos x="112" y="208"/>
                </a:cxn>
                <a:cxn ang="0">
                  <a:pos x="112" y="184"/>
                </a:cxn>
              </a:cxnLst>
              <a:rect l="0" t="0" r="r" b="b"/>
              <a:pathLst>
                <a:path w="464" h="408">
                  <a:moveTo>
                    <a:pt x="104" y="152"/>
                  </a:moveTo>
                  <a:lnTo>
                    <a:pt x="104" y="152"/>
                  </a:lnTo>
                  <a:lnTo>
                    <a:pt x="112" y="136"/>
                  </a:lnTo>
                  <a:lnTo>
                    <a:pt x="120" y="120"/>
                  </a:lnTo>
                  <a:lnTo>
                    <a:pt x="128" y="104"/>
                  </a:lnTo>
                  <a:lnTo>
                    <a:pt x="128" y="104"/>
                  </a:lnTo>
                  <a:lnTo>
                    <a:pt x="120" y="96"/>
                  </a:lnTo>
                  <a:lnTo>
                    <a:pt x="120" y="88"/>
                  </a:lnTo>
                  <a:lnTo>
                    <a:pt x="128" y="80"/>
                  </a:lnTo>
                  <a:lnTo>
                    <a:pt x="128" y="80"/>
                  </a:lnTo>
                  <a:lnTo>
                    <a:pt x="128" y="80"/>
                  </a:lnTo>
                  <a:lnTo>
                    <a:pt x="120" y="80"/>
                  </a:lnTo>
                  <a:lnTo>
                    <a:pt x="112" y="80"/>
                  </a:lnTo>
                  <a:lnTo>
                    <a:pt x="104" y="80"/>
                  </a:lnTo>
                  <a:lnTo>
                    <a:pt x="104" y="80"/>
                  </a:lnTo>
                  <a:lnTo>
                    <a:pt x="104" y="80"/>
                  </a:lnTo>
                  <a:lnTo>
                    <a:pt x="96" y="88"/>
                  </a:lnTo>
                  <a:lnTo>
                    <a:pt x="80" y="88"/>
                  </a:lnTo>
                  <a:lnTo>
                    <a:pt x="72" y="80"/>
                  </a:lnTo>
                  <a:lnTo>
                    <a:pt x="56" y="80"/>
                  </a:lnTo>
                  <a:lnTo>
                    <a:pt x="48" y="88"/>
                  </a:lnTo>
                  <a:lnTo>
                    <a:pt x="40" y="80"/>
                  </a:lnTo>
                  <a:lnTo>
                    <a:pt x="32" y="80"/>
                  </a:lnTo>
                  <a:lnTo>
                    <a:pt x="24" y="80"/>
                  </a:lnTo>
                  <a:lnTo>
                    <a:pt x="24" y="80"/>
                  </a:lnTo>
                  <a:lnTo>
                    <a:pt x="24" y="80"/>
                  </a:lnTo>
                  <a:lnTo>
                    <a:pt x="24" y="80"/>
                  </a:lnTo>
                  <a:lnTo>
                    <a:pt x="24" y="80"/>
                  </a:lnTo>
                  <a:lnTo>
                    <a:pt x="24" y="72"/>
                  </a:lnTo>
                  <a:lnTo>
                    <a:pt x="16" y="64"/>
                  </a:lnTo>
                  <a:lnTo>
                    <a:pt x="16" y="64"/>
                  </a:lnTo>
                  <a:lnTo>
                    <a:pt x="0" y="56"/>
                  </a:lnTo>
                  <a:lnTo>
                    <a:pt x="0" y="56"/>
                  </a:lnTo>
                  <a:lnTo>
                    <a:pt x="8" y="48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0" y="40"/>
                  </a:lnTo>
                  <a:lnTo>
                    <a:pt x="0" y="32"/>
                  </a:lnTo>
                  <a:lnTo>
                    <a:pt x="32" y="24"/>
                  </a:lnTo>
                  <a:lnTo>
                    <a:pt x="40" y="24"/>
                  </a:lnTo>
                  <a:lnTo>
                    <a:pt x="40" y="24"/>
                  </a:lnTo>
                  <a:lnTo>
                    <a:pt x="40" y="24"/>
                  </a:lnTo>
                  <a:lnTo>
                    <a:pt x="40" y="16"/>
                  </a:lnTo>
                  <a:lnTo>
                    <a:pt x="48" y="16"/>
                  </a:lnTo>
                  <a:lnTo>
                    <a:pt x="48" y="16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64" y="16"/>
                  </a:lnTo>
                  <a:lnTo>
                    <a:pt x="88" y="0"/>
                  </a:lnTo>
                  <a:lnTo>
                    <a:pt x="112" y="0"/>
                  </a:lnTo>
                  <a:lnTo>
                    <a:pt x="120" y="8"/>
                  </a:lnTo>
                  <a:lnTo>
                    <a:pt x="128" y="8"/>
                  </a:lnTo>
                  <a:lnTo>
                    <a:pt x="128" y="8"/>
                  </a:lnTo>
                  <a:lnTo>
                    <a:pt x="128" y="16"/>
                  </a:lnTo>
                  <a:lnTo>
                    <a:pt x="144" y="16"/>
                  </a:lnTo>
                  <a:lnTo>
                    <a:pt x="152" y="16"/>
                  </a:lnTo>
                  <a:lnTo>
                    <a:pt x="176" y="16"/>
                  </a:lnTo>
                  <a:lnTo>
                    <a:pt x="176" y="16"/>
                  </a:lnTo>
                  <a:lnTo>
                    <a:pt x="200" y="8"/>
                  </a:lnTo>
                  <a:lnTo>
                    <a:pt x="216" y="8"/>
                  </a:lnTo>
                  <a:lnTo>
                    <a:pt x="224" y="16"/>
                  </a:lnTo>
                  <a:lnTo>
                    <a:pt x="224" y="24"/>
                  </a:lnTo>
                  <a:lnTo>
                    <a:pt x="240" y="40"/>
                  </a:lnTo>
                  <a:lnTo>
                    <a:pt x="264" y="48"/>
                  </a:lnTo>
                  <a:lnTo>
                    <a:pt x="264" y="40"/>
                  </a:lnTo>
                  <a:lnTo>
                    <a:pt x="272" y="32"/>
                  </a:lnTo>
                  <a:lnTo>
                    <a:pt x="272" y="32"/>
                  </a:lnTo>
                  <a:lnTo>
                    <a:pt x="280" y="32"/>
                  </a:lnTo>
                  <a:lnTo>
                    <a:pt x="280" y="40"/>
                  </a:lnTo>
                  <a:lnTo>
                    <a:pt x="280" y="40"/>
                  </a:lnTo>
                  <a:lnTo>
                    <a:pt x="280" y="48"/>
                  </a:lnTo>
                  <a:lnTo>
                    <a:pt x="280" y="48"/>
                  </a:lnTo>
                  <a:lnTo>
                    <a:pt x="288" y="56"/>
                  </a:lnTo>
                  <a:lnTo>
                    <a:pt x="288" y="64"/>
                  </a:lnTo>
                  <a:lnTo>
                    <a:pt x="288" y="64"/>
                  </a:lnTo>
                  <a:lnTo>
                    <a:pt x="288" y="72"/>
                  </a:lnTo>
                  <a:lnTo>
                    <a:pt x="296" y="72"/>
                  </a:lnTo>
                  <a:lnTo>
                    <a:pt x="296" y="72"/>
                  </a:lnTo>
                  <a:lnTo>
                    <a:pt x="304" y="72"/>
                  </a:lnTo>
                  <a:lnTo>
                    <a:pt x="304" y="72"/>
                  </a:lnTo>
                  <a:lnTo>
                    <a:pt x="312" y="80"/>
                  </a:lnTo>
                  <a:lnTo>
                    <a:pt x="320" y="80"/>
                  </a:lnTo>
                  <a:lnTo>
                    <a:pt x="328" y="80"/>
                  </a:lnTo>
                  <a:lnTo>
                    <a:pt x="336" y="80"/>
                  </a:lnTo>
                  <a:lnTo>
                    <a:pt x="344" y="80"/>
                  </a:lnTo>
                  <a:lnTo>
                    <a:pt x="352" y="80"/>
                  </a:lnTo>
                  <a:lnTo>
                    <a:pt x="352" y="72"/>
                  </a:lnTo>
                  <a:lnTo>
                    <a:pt x="352" y="64"/>
                  </a:lnTo>
                  <a:lnTo>
                    <a:pt x="360" y="64"/>
                  </a:lnTo>
                  <a:lnTo>
                    <a:pt x="376" y="56"/>
                  </a:lnTo>
                  <a:lnTo>
                    <a:pt x="384" y="56"/>
                  </a:lnTo>
                  <a:lnTo>
                    <a:pt x="384" y="56"/>
                  </a:lnTo>
                  <a:lnTo>
                    <a:pt x="392" y="56"/>
                  </a:lnTo>
                  <a:lnTo>
                    <a:pt x="424" y="72"/>
                  </a:lnTo>
                  <a:lnTo>
                    <a:pt x="440" y="80"/>
                  </a:lnTo>
                  <a:lnTo>
                    <a:pt x="440" y="80"/>
                  </a:lnTo>
                  <a:lnTo>
                    <a:pt x="440" y="88"/>
                  </a:lnTo>
                  <a:lnTo>
                    <a:pt x="440" y="88"/>
                  </a:lnTo>
                  <a:lnTo>
                    <a:pt x="440" y="96"/>
                  </a:lnTo>
                  <a:lnTo>
                    <a:pt x="440" y="96"/>
                  </a:lnTo>
                  <a:lnTo>
                    <a:pt x="432" y="112"/>
                  </a:lnTo>
                  <a:lnTo>
                    <a:pt x="432" y="120"/>
                  </a:lnTo>
                  <a:lnTo>
                    <a:pt x="432" y="120"/>
                  </a:lnTo>
                  <a:lnTo>
                    <a:pt x="432" y="120"/>
                  </a:lnTo>
                  <a:lnTo>
                    <a:pt x="432" y="128"/>
                  </a:lnTo>
                  <a:lnTo>
                    <a:pt x="432" y="136"/>
                  </a:lnTo>
                  <a:lnTo>
                    <a:pt x="432" y="144"/>
                  </a:lnTo>
                  <a:lnTo>
                    <a:pt x="432" y="144"/>
                  </a:lnTo>
                  <a:lnTo>
                    <a:pt x="440" y="152"/>
                  </a:lnTo>
                  <a:lnTo>
                    <a:pt x="440" y="152"/>
                  </a:lnTo>
                  <a:lnTo>
                    <a:pt x="448" y="152"/>
                  </a:lnTo>
                  <a:lnTo>
                    <a:pt x="448" y="160"/>
                  </a:lnTo>
                  <a:lnTo>
                    <a:pt x="440" y="168"/>
                  </a:lnTo>
                  <a:lnTo>
                    <a:pt x="440" y="176"/>
                  </a:lnTo>
                  <a:lnTo>
                    <a:pt x="456" y="192"/>
                  </a:lnTo>
                  <a:lnTo>
                    <a:pt x="464" y="208"/>
                  </a:lnTo>
                  <a:lnTo>
                    <a:pt x="464" y="216"/>
                  </a:lnTo>
                  <a:lnTo>
                    <a:pt x="464" y="216"/>
                  </a:lnTo>
                  <a:lnTo>
                    <a:pt x="448" y="224"/>
                  </a:lnTo>
                  <a:lnTo>
                    <a:pt x="448" y="240"/>
                  </a:lnTo>
                  <a:lnTo>
                    <a:pt x="448" y="240"/>
                  </a:lnTo>
                  <a:lnTo>
                    <a:pt x="448" y="240"/>
                  </a:lnTo>
                  <a:lnTo>
                    <a:pt x="440" y="240"/>
                  </a:lnTo>
                  <a:lnTo>
                    <a:pt x="408" y="232"/>
                  </a:lnTo>
                  <a:lnTo>
                    <a:pt x="408" y="232"/>
                  </a:lnTo>
                  <a:lnTo>
                    <a:pt x="400" y="232"/>
                  </a:lnTo>
                  <a:lnTo>
                    <a:pt x="392" y="232"/>
                  </a:lnTo>
                  <a:lnTo>
                    <a:pt x="392" y="232"/>
                  </a:lnTo>
                  <a:lnTo>
                    <a:pt x="384" y="224"/>
                  </a:lnTo>
                  <a:lnTo>
                    <a:pt x="384" y="216"/>
                  </a:lnTo>
                  <a:lnTo>
                    <a:pt x="376" y="216"/>
                  </a:lnTo>
                  <a:lnTo>
                    <a:pt x="368" y="224"/>
                  </a:lnTo>
                  <a:lnTo>
                    <a:pt x="368" y="224"/>
                  </a:lnTo>
                  <a:lnTo>
                    <a:pt x="344" y="224"/>
                  </a:lnTo>
                  <a:lnTo>
                    <a:pt x="344" y="216"/>
                  </a:lnTo>
                  <a:lnTo>
                    <a:pt x="336" y="208"/>
                  </a:lnTo>
                  <a:lnTo>
                    <a:pt x="328" y="208"/>
                  </a:lnTo>
                  <a:lnTo>
                    <a:pt x="312" y="200"/>
                  </a:lnTo>
                  <a:lnTo>
                    <a:pt x="312" y="200"/>
                  </a:lnTo>
                  <a:lnTo>
                    <a:pt x="312" y="192"/>
                  </a:lnTo>
                  <a:lnTo>
                    <a:pt x="312" y="192"/>
                  </a:lnTo>
                  <a:lnTo>
                    <a:pt x="304" y="184"/>
                  </a:lnTo>
                  <a:lnTo>
                    <a:pt x="296" y="168"/>
                  </a:lnTo>
                  <a:lnTo>
                    <a:pt x="280" y="168"/>
                  </a:lnTo>
                  <a:lnTo>
                    <a:pt x="280" y="192"/>
                  </a:lnTo>
                  <a:lnTo>
                    <a:pt x="280" y="200"/>
                  </a:lnTo>
                  <a:lnTo>
                    <a:pt x="296" y="224"/>
                  </a:lnTo>
                  <a:lnTo>
                    <a:pt x="304" y="224"/>
                  </a:lnTo>
                  <a:lnTo>
                    <a:pt x="304" y="224"/>
                  </a:lnTo>
                  <a:lnTo>
                    <a:pt x="304" y="232"/>
                  </a:lnTo>
                  <a:lnTo>
                    <a:pt x="304" y="232"/>
                  </a:lnTo>
                  <a:lnTo>
                    <a:pt x="304" y="232"/>
                  </a:lnTo>
                  <a:lnTo>
                    <a:pt x="312" y="232"/>
                  </a:lnTo>
                  <a:lnTo>
                    <a:pt x="312" y="224"/>
                  </a:lnTo>
                  <a:lnTo>
                    <a:pt x="312" y="224"/>
                  </a:lnTo>
                  <a:lnTo>
                    <a:pt x="312" y="232"/>
                  </a:lnTo>
                  <a:lnTo>
                    <a:pt x="312" y="240"/>
                  </a:lnTo>
                  <a:lnTo>
                    <a:pt x="312" y="256"/>
                  </a:lnTo>
                  <a:lnTo>
                    <a:pt x="344" y="256"/>
                  </a:lnTo>
                  <a:lnTo>
                    <a:pt x="368" y="232"/>
                  </a:lnTo>
                  <a:lnTo>
                    <a:pt x="376" y="224"/>
                  </a:lnTo>
                  <a:lnTo>
                    <a:pt x="376" y="224"/>
                  </a:lnTo>
                  <a:lnTo>
                    <a:pt x="376" y="240"/>
                  </a:lnTo>
                  <a:lnTo>
                    <a:pt x="376" y="240"/>
                  </a:lnTo>
                  <a:lnTo>
                    <a:pt x="384" y="248"/>
                  </a:lnTo>
                  <a:lnTo>
                    <a:pt x="392" y="256"/>
                  </a:lnTo>
                  <a:lnTo>
                    <a:pt x="408" y="264"/>
                  </a:lnTo>
                  <a:lnTo>
                    <a:pt x="408" y="264"/>
                  </a:lnTo>
                  <a:lnTo>
                    <a:pt x="408" y="272"/>
                  </a:lnTo>
                  <a:lnTo>
                    <a:pt x="416" y="272"/>
                  </a:lnTo>
                  <a:lnTo>
                    <a:pt x="416" y="272"/>
                  </a:lnTo>
                  <a:lnTo>
                    <a:pt x="416" y="272"/>
                  </a:lnTo>
                  <a:lnTo>
                    <a:pt x="424" y="280"/>
                  </a:lnTo>
                  <a:lnTo>
                    <a:pt x="408" y="296"/>
                  </a:lnTo>
                  <a:lnTo>
                    <a:pt x="408" y="304"/>
                  </a:lnTo>
                  <a:lnTo>
                    <a:pt x="408" y="304"/>
                  </a:lnTo>
                  <a:lnTo>
                    <a:pt x="400" y="304"/>
                  </a:lnTo>
                  <a:lnTo>
                    <a:pt x="392" y="320"/>
                  </a:lnTo>
                  <a:lnTo>
                    <a:pt x="384" y="320"/>
                  </a:lnTo>
                  <a:lnTo>
                    <a:pt x="376" y="336"/>
                  </a:lnTo>
                  <a:lnTo>
                    <a:pt x="376" y="336"/>
                  </a:lnTo>
                  <a:lnTo>
                    <a:pt x="360" y="344"/>
                  </a:lnTo>
                  <a:lnTo>
                    <a:pt x="360" y="344"/>
                  </a:lnTo>
                  <a:lnTo>
                    <a:pt x="360" y="344"/>
                  </a:lnTo>
                  <a:lnTo>
                    <a:pt x="352" y="352"/>
                  </a:lnTo>
                  <a:lnTo>
                    <a:pt x="328" y="360"/>
                  </a:lnTo>
                  <a:lnTo>
                    <a:pt x="328" y="360"/>
                  </a:lnTo>
                  <a:lnTo>
                    <a:pt x="328" y="368"/>
                  </a:lnTo>
                  <a:lnTo>
                    <a:pt x="328" y="368"/>
                  </a:lnTo>
                  <a:lnTo>
                    <a:pt x="320" y="368"/>
                  </a:lnTo>
                  <a:lnTo>
                    <a:pt x="304" y="376"/>
                  </a:lnTo>
                  <a:lnTo>
                    <a:pt x="288" y="376"/>
                  </a:lnTo>
                  <a:lnTo>
                    <a:pt x="272" y="392"/>
                  </a:lnTo>
                  <a:lnTo>
                    <a:pt x="264" y="392"/>
                  </a:lnTo>
                  <a:lnTo>
                    <a:pt x="248" y="392"/>
                  </a:lnTo>
                  <a:lnTo>
                    <a:pt x="248" y="392"/>
                  </a:lnTo>
                  <a:lnTo>
                    <a:pt x="240" y="400"/>
                  </a:lnTo>
                  <a:lnTo>
                    <a:pt x="232" y="400"/>
                  </a:lnTo>
                  <a:lnTo>
                    <a:pt x="232" y="408"/>
                  </a:lnTo>
                  <a:lnTo>
                    <a:pt x="224" y="408"/>
                  </a:lnTo>
                  <a:lnTo>
                    <a:pt x="216" y="400"/>
                  </a:lnTo>
                  <a:lnTo>
                    <a:pt x="216" y="400"/>
                  </a:lnTo>
                  <a:lnTo>
                    <a:pt x="216" y="392"/>
                  </a:lnTo>
                  <a:lnTo>
                    <a:pt x="208" y="384"/>
                  </a:lnTo>
                  <a:lnTo>
                    <a:pt x="208" y="368"/>
                  </a:lnTo>
                  <a:lnTo>
                    <a:pt x="208" y="368"/>
                  </a:lnTo>
                  <a:lnTo>
                    <a:pt x="208" y="368"/>
                  </a:lnTo>
                  <a:lnTo>
                    <a:pt x="208" y="360"/>
                  </a:lnTo>
                  <a:lnTo>
                    <a:pt x="208" y="360"/>
                  </a:lnTo>
                  <a:lnTo>
                    <a:pt x="208" y="352"/>
                  </a:lnTo>
                  <a:lnTo>
                    <a:pt x="208" y="352"/>
                  </a:lnTo>
                  <a:lnTo>
                    <a:pt x="192" y="336"/>
                  </a:lnTo>
                  <a:lnTo>
                    <a:pt x="184" y="320"/>
                  </a:lnTo>
                  <a:lnTo>
                    <a:pt x="184" y="312"/>
                  </a:lnTo>
                  <a:lnTo>
                    <a:pt x="184" y="312"/>
                  </a:lnTo>
                  <a:lnTo>
                    <a:pt x="160" y="304"/>
                  </a:lnTo>
                  <a:lnTo>
                    <a:pt x="160" y="272"/>
                  </a:lnTo>
                  <a:lnTo>
                    <a:pt x="160" y="264"/>
                  </a:lnTo>
                  <a:lnTo>
                    <a:pt x="152" y="256"/>
                  </a:lnTo>
                  <a:lnTo>
                    <a:pt x="152" y="256"/>
                  </a:lnTo>
                  <a:lnTo>
                    <a:pt x="144" y="256"/>
                  </a:lnTo>
                  <a:lnTo>
                    <a:pt x="136" y="248"/>
                  </a:lnTo>
                  <a:lnTo>
                    <a:pt x="136" y="240"/>
                  </a:lnTo>
                  <a:lnTo>
                    <a:pt x="136" y="240"/>
                  </a:lnTo>
                  <a:lnTo>
                    <a:pt x="128" y="232"/>
                  </a:lnTo>
                  <a:lnTo>
                    <a:pt x="120" y="208"/>
                  </a:lnTo>
                  <a:lnTo>
                    <a:pt x="112" y="208"/>
                  </a:lnTo>
                  <a:lnTo>
                    <a:pt x="112" y="200"/>
                  </a:lnTo>
                  <a:lnTo>
                    <a:pt x="112" y="200"/>
                  </a:lnTo>
                  <a:lnTo>
                    <a:pt x="112" y="200"/>
                  </a:lnTo>
                  <a:lnTo>
                    <a:pt x="112" y="184"/>
                  </a:lnTo>
                  <a:lnTo>
                    <a:pt x="112" y="176"/>
                  </a:lnTo>
                  <a:lnTo>
                    <a:pt x="112" y="176"/>
                  </a:lnTo>
                  <a:lnTo>
                    <a:pt x="104" y="15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65" name="Freeform 4">
              <a:extLst>
                <a:ext uri="{FF2B5EF4-FFF2-40B4-BE49-F238E27FC236}">
                  <a16:creationId xmlns:a16="http://schemas.microsoft.com/office/drawing/2014/main" id="{00000000-0008-0000-0100-000041000000}"/>
                </a:ext>
              </a:extLst>
            </xdr:cNvPr>
            <xdr:cNvSpPr>
              <a:spLocks/>
            </xdr:cNvSpPr>
          </xdr:nvSpPr>
          <xdr:spPr bwMode="auto">
            <a:xfrm>
              <a:off x="3208580" y="3519476"/>
              <a:ext cx="683502" cy="588761"/>
            </a:xfrm>
            <a:custGeom>
              <a:avLst/>
              <a:gdLst/>
              <a:ahLst/>
              <a:cxnLst>
                <a:cxn ang="0">
                  <a:pos x="144" y="272"/>
                </a:cxn>
                <a:cxn ang="0">
                  <a:pos x="176" y="336"/>
                </a:cxn>
                <a:cxn ang="0">
                  <a:pos x="200" y="392"/>
                </a:cxn>
                <a:cxn ang="0">
                  <a:pos x="208" y="400"/>
                </a:cxn>
                <a:cxn ang="0">
                  <a:pos x="232" y="376"/>
                </a:cxn>
                <a:cxn ang="0">
                  <a:pos x="240" y="360"/>
                </a:cxn>
                <a:cxn ang="0">
                  <a:pos x="240" y="312"/>
                </a:cxn>
                <a:cxn ang="0">
                  <a:pos x="288" y="272"/>
                </a:cxn>
                <a:cxn ang="0">
                  <a:pos x="328" y="232"/>
                </a:cxn>
                <a:cxn ang="0">
                  <a:pos x="376" y="224"/>
                </a:cxn>
                <a:cxn ang="0">
                  <a:pos x="392" y="232"/>
                </a:cxn>
                <a:cxn ang="0">
                  <a:pos x="424" y="280"/>
                </a:cxn>
                <a:cxn ang="0">
                  <a:pos x="448" y="296"/>
                </a:cxn>
                <a:cxn ang="0">
                  <a:pos x="456" y="296"/>
                </a:cxn>
                <a:cxn ang="0">
                  <a:pos x="464" y="320"/>
                </a:cxn>
                <a:cxn ang="0">
                  <a:pos x="480" y="368"/>
                </a:cxn>
                <a:cxn ang="0">
                  <a:pos x="472" y="320"/>
                </a:cxn>
                <a:cxn ang="0">
                  <a:pos x="472" y="288"/>
                </a:cxn>
                <a:cxn ang="0">
                  <a:pos x="472" y="256"/>
                </a:cxn>
                <a:cxn ang="0">
                  <a:pos x="504" y="224"/>
                </a:cxn>
                <a:cxn ang="0">
                  <a:pos x="488" y="216"/>
                </a:cxn>
                <a:cxn ang="0">
                  <a:pos x="464" y="192"/>
                </a:cxn>
                <a:cxn ang="0">
                  <a:pos x="472" y="144"/>
                </a:cxn>
                <a:cxn ang="0">
                  <a:pos x="440" y="120"/>
                </a:cxn>
                <a:cxn ang="0">
                  <a:pos x="432" y="128"/>
                </a:cxn>
                <a:cxn ang="0">
                  <a:pos x="416" y="136"/>
                </a:cxn>
                <a:cxn ang="0">
                  <a:pos x="368" y="136"/>
                </a:cxn>
                <a:cxn ang="0">
                  <a:pos x="352" y="144"/>
                </a:cxn>
                <a:cxn ang="0">
                  <a:pos x="320" y="144"/>
                </a:cxn>
                <a:cxn ang="0">
                  <a:pos x="296" y="136"/>
                </a:cxn>
                <a:cxn ang="0">
                  <a:pos x="256" y="112"/>
                </a:cxn>
                <a:cxn ang="0">
                  <a:pos x="224" y="96"/>
                </a:cxn>
                <a:cxn ang="0">
                  <a:pos x="232" y="80"/>
                </a:cxn>
                <a:cxn ang="0">
                  <a:pos x="232" y="56"/>
                </a:cxn>
                <a:cxn ang="0">
                  <a:pos x="224" y="40"/>
                </a:cxn>
                <a:cxn ang="0">
                  <a:pos x="184" y="24"/>
                </a:cxn>
                <a:cxn ang="0">
                  <a:pos x="176" y="16"/>
                </a:cxn>
                <a:cxn ang="0">
                  <a:pos x="136" y="16"/>
                </a:cxn>
                <a:cxn ang="0">
                  <a:pos x="128" y="0"/>
                </a:cxn>
                <a:cxn ang="0">
                  <a:pos x="104" y="16"/>
                </a:cxn>
                <a:cxn ang="0">
                  <a:pos x="80" y="16"/>
                </a:cxn>
                <a:cxn ang="0">
                  <a:pos x="48" y="24"/>
                </a:cxn>
                <a:cxn ang="0">
                  <a:pos x="16" y="40"/>
                </a:cxn>
                <a:cxn ang="0">
                  <a:pos x="0" y="64"/>
                </a:cxn>
                <a:cxn ang="0">
                  <a:pos x="0" y="80"/>
                </a:cxn>
                <a:cxn ang="0">
                  <a:pos x="8" y="96"/>
                </a:cxn>
                <a:cxn ang="0">
                  <a:pos x="8" y="120"/>
                </a:cxn>
                <a:cxn ang="0">
                  <a:pos x="32" y="160"/>
                </a:cxn>
                <a:cxn ang="0">
                  <a:pos x="32" y="184"/>
                </a:cxn>
                <a:cxn ang="0">
                  <a:pos x="48" y="184"/>
                </a:cxn>
                <a:cxn ang="0">
                  <a:pos x="72" y="184"/>
                </a:cxn>
                <a:cxn ang="0">
                  <a:pos x="104" y="216"/>
                </a:cxn>
                <a:cxn ang="0">
                  <a:pos x="112" y="224"/>
                </a:cxn>
                <a:cxn ang="0">
                  <a:pos x="104" y="232"/>
                </a:cxn>
                <a:cxn ang="0">
                  <a:pos x="144" y="224"/>
                </a:cxn>
                <a:cxn ang="0">
                  <a:pos x="152" y="240"/>
                </a:cxn>
                <a:cxn ang="0">
                  <a:pos x="144" y="256"/>
                </a:cxn>
              </a:cxnLst>
              <a:rect l="0" t="0" r="r" b="b"/>
              <a:pathLst>
                <a:path w="504" h="400">
                  <a:moveTo>
                    <a:pt x="144" y="256"/>
                  </a:moveTo>
                  <a:lnTo>
                    <a:pt x="144" y="256"/>
                  </a:lnTo>
                  <a:lnTo>
                    <a:pt x="144" y="264"/>
                  </a:lnTo>
                  <a:lnTo>
                    <a:pt x="144" y="272"/>
                  </a:lnTo>
                  <a:lnTo>
                    <a:pt x="160" y="296"/>
                  </a:lnTo>
                  <a:lnTo>
                    <a:pt x="168" y="320"/>
                  </a:lnTo>
                  <a:lnTo>
                    <a:pt x="176" y="336"/>
                  </a:lnTo>
                  <a:lnTo>
                    <a:pt x="176" y="336"/>
                  </a:lnTo>
                  <a:lnTo>
                    <a:pt x="176" y="352"/>
                  </a:lnTo>
                  <a:lnTo>
                    <a:pt x="184" y="360"/>
                  </a:lnTo>
                  <a:lnTo>
                    <a:pt x="192" y="376"/>
                  </a:lnTo>
                  <a:lnTo>
                    <a:pt x="200" y="392"/>
                  </a:lnTo>
                  <a:lnTo>
                    <a:pt x="200" y="400"/>
                  </a:lnTo>
                  <a:lnTo>
                    <a:pt x="200" y="400"/>
                  </a:lnTo>
                  <a:lnTo>
                    <a:pt x="208" y="400"/>
                  </a:lnTo>
                  <a:lnTo>
                    <a:pt x="208" y="400"/>
                  </a:lnTo>
                  <a:lnTo>
                    <a:pt x="208" y="400"/>
                  </a:lnTo>
                  <a:lnTo>
                    <a:pt x="216" y="392"/>
                  </a:lnTo>
                  <a:lnTo>
                    <a:pt x="224" y="392"/>
                  </a:lnTo>
                  <a:lnTo>
                    <a:pt x="232" y="376"/>
                  </a:lnTo>
                  <a:lnTo>
                    <a:pt x="232" y="376"/>
                  </a:lnTo>
                  <a:lnTo>
                    <a:pt x="240" y="376"/>
                  </a:lnTo>
                  <a:lnTo>
                    <a:pt x="240" y="376"/>
                  </a:lnTo>
                  <a:lnTo>
                    <a:pt x="240" y="360"/>
                  </a:lnTo>
                  <a:lnTo>
                    <a:pt x="240" y="360"/>
                  </a:lnTo>
                  <a:lnTo>
                    <a:pt x="240" y="336"/>
                  </a:lnTo>
                  <a:lnTo>
                    <a:pt x="240" y="320"/>
                  </a:lnTo>
                  <a:lnTo>
                    <a:pt x="240" y="312"/>
                  </a:lnTo>
                  <a:lnTo>
                    <a:pt x="248" y="304"/>
                  </a:lnTo>
                  <a:lnTo>
                    <a:pt x="264" y="296"/>
                  </a:lnTo>
                  <a:lnTo>
                    <a:pt x="272" y="288"/>
                  </a:lnTo>
                  <a:lnTo>
                    <a:pt x="288" y="272"/>
                  </a:lnTo>
                  <a:lnTo>
                    <a:pt x="296" y="264"/>
                  </a:lnTo>
                  <a:lnTo>
                    <a:pt x="320" y="256"/>
                  </a:lnTo>
                  <a:lnTo>
                    <a:pt x="320" y="248"/>
                  </a:lnTo>
                  <a:lnTo>
                    <a:pt x="328" y="232"/>
                  </a:lnTo>
                  <a:lnTo>
                    <a:pt x="336" y="224"/>
                  </a:lnTo>
                  <a:lnTo>
                    <a:pt x="344" y="232"/>
                  </a:lnTo>
                  <a:lnTo>
                    <a:pt x="360" y="232"/>
                  </a:lnTo>
                  <a:lnTo>
                    <a:pt x="376" y="224"/>
                  </a:lnTo>
                  <a:lnTo>
                    <a:pt x="376" y="216"/>
                  </a:lnTo>
                  <a:lnTo>
                    <a:pt x="376" y="216"/>
                  </a:lnTo>
                  <a:lnTo>
                    <a:pt x="384" y="216"/>
                  </a:lnTo>
                  <a:lnTo>
                    <a:pt x="392" y="232"/>
                  </a:lnTo>
                  <a:lnTo>
                    <a:pt x="392" y="240"/>
                  </a:lnTo>
                  <a:lnTo>
                    <a:pt x="416" y="264"/>
                  </a:lnTo>
                  <a:lnTo>
                    <a:pt x="416" y="272"/>
                  </a:lnTo>
                  <a:lnTo>
                    <a:pt x="424" y="280"/>
                  </a:lnTo>
                  <a:lnTo>
                    <a:pt x="424" y="288"/>
                  </a:lnTo>
                  <a:lnTo>
                    <a:pt x="424" y="304"/>
                  </a:lnTo>
                  <a:lnTo>
                    <a:pt x="432" y="304"/>
                  </a:lnTo>
                  <a:lnTo>
                    <a:pt x="448" y="296"/>
                  </a:lnTo>
                  <a:lnTo>
                    <a:pt x="448" y="288"/>
                  </a:lnTo>
                  <a:lnTo>
                    <a:pt x="448" y="288"/>
                  </a:lnTo>
                  <a:lnTo>
                    <a:pt x="448" y="288"/>
                  </a:lnTo>
                  <a:lnTo>
                    <a:pt x="456" y="296"/>
                  </a:lnTo>
                  <a:lnTo>
                    <a:pt x="464" y="304"/>
                  </a:lnTo>
                  <a:lnTo>
                    <a:pt x="464" y="312"/>
                  </a:lnTo>
                  <a:lnTo>
                    <a:pt x="464" y="320"/>
                  </a:lnTo>
                  <a:lnTo>
                    <a:pt x="464" y="320"/>
                  </a:lnTo>
                  <a:lnTo>
                    <a:pt x="472" y="352"/>
                  </a:lnTo>
                  <a:lnTo>
                    <a:pt x="472" y="368"/>
                  </a:lnTo>
                  <a:lnTo>
                    <a:pt x="472" y="376"/>
                  </a:lnTo>
                  <a:lnTo>
                    <a:pt x="480" y="368"/>
                  </a:lnTo>
                  <a:lnTo>
                    <a:pt x="488" y="352"/>
                  </a:lnTo>
                  <a:lnTo>
                    <a:pt x="488" y="352"/>
                  </a:lnTo>
                  <a:lnTo>
                    <a:pt x="480" y="328"/>
                  </a:lnTo>
                  <a:lnTo>
                    <a:pt x="472" y="320"/>
                  </a:lnTo>
                  <a:lnTo>
                    <a:pt x="472" y="312"/>
                  </a:lnTo>
                  <a:lnTo>
                    <a:pt x="472" y="312"/>
                  </a:lnTo>
                  <a:lnTo>
                    <a:pt x="472" y="304"/>
                  </a:lnTo>
                  <a:lnTo>
                    <a:pt x="472" y="288"/>
                  </a:lnTo>
                  <a:lnTo>
                    <a:pt x="464" y="272"/>
                  </a:lnTo>
                  <a:lnTo>
                    <a:pt x="464" y="256"/>
                  </a:lnTo>
                  <a:lnTo>
                    <a:pt x="472" y="256"/>
                  </a:lnTo>
                  <a:lnTo>
                    <a:pt x="472" y="256"/>
                  </a:lnTo>
                  <a:lnTo>
                    <a:pt x="480" y="248"/>
                  </a:lnTo>
                  <a:lnTo>
                    <a:pt x="488" y="240"/>
                  </a:lnTo>
                  <a:lnTo>
                    <a:pt x="504" y="232"/>
                  </a:lnTo>
                  <a:lnTo>
                    <a:pt x="504" y="224"/>
                  </a:lnTo>
                  <a:lnTo>
                    <a:pt x="504" y="224"/>
                  </a:lnTo>
                  <a:lnTo>
                    <a:pt x="504" y="224"/>
                  </a:lnTo>
                  <a:lnTo>
                    <a:pt x="496" y="224"/>
                  </a:lnTo>
                  <a:lnTo>
                    <a:pt x="488" y="216"/>
                  </a:lnTo>
                  <a:lnTo>
                    <a:pt x="480" y="200"/>
                  </a:lnTo>
                  <a:lnTo>
                    <a:pt x="480" y="192"/>
                  </a:lnTo>
                  <a:lnTo>
                    <a:pt x="472" y="200"/>
                  </a:lnTo>
                  <a:lnTo>
                    <a:pt x="464" y="192"/>
                  </a:lnTo>
                  <a:lnTo>
                    <a:pt x="464" y="184"/>
                  </a:lnTo>
                  <a:lnTo>
                    <a:pt x="480" y="168"/>
                  </a:lnTo>
                  <a:lnTo>
                    <a:pt x="480" y="152"/>
                  </a:lnTo>
                  <a:lnTo>
                    <a:pt x="472" y="144"/>
                  </a:lnTo>
                  <a:lnTo>
                    <a:pt x="456" y="136"/>
                  </a:lnTo>
                  <a:lnTo>
                    <a:pt x="448" y="128"/>
                  </a:lnTo>
                  <a:lnTo>
                    <a:pt x="440" y="120"/>
                  </a:lnTo>
                  <a:lnTo>
                    <a:pt x="440" y="120"/>
                  </a:lnTo>
                  <a:lnTo>
                    <a:pt x="440" y="120"/>
                  </a:lnTo>
                  <a:lnTo>
                    <a:pt x="432" y="128"/>
                  </a:lnTo>
                  <a:lnTo>
                    <a:pt x="432" y="128"/>
                  </a:lnTo>
                  <a:lnTo>
                    <a:pt x="432" y="128"/>
                  </a:lnTo>
                  <a:lnTo>
                    <a:pt x="424" y="128"/>
                  </a:lnTo>
                  <a:lnTo>
                    <a:pt x="424" y="128"/>
                  </a:lnTo>
                  <a:lnTo>
                    <a:pt x="416" y="128"/>
                  </a:lnTo>
                  <a:lnTo>
                    <a:pt x="416" y="136"/>
                  </a:lnTo>
                  <a:lnTo>
                    <a:pt x="392" y="144"/>
                  </a:lnTo>
                  <a:lnTo>
                    <a:pt x="392" y="144"/>
                  </a:lnTo>
                  <a:lnTo>
                    <a:pt x="376" y="136"/>
                  </a:lnTo>
                  <a:lnTo>
                    <a:pt x="368" y="136"/>
                  </a:lnTo>
                  <a:lnTo>
                    <a:pt x="360" y="144"/>
                  </a:lnTo>
                  <a:lnTo>
                    <a:pt x="352" y="152"/>
                  </a:lnTo>
                  <a:lnTo>
                    <a:pt x="352" y="152"/>
                  </a:lnTo>
                  <a:lnTo>
                    <a:pt x="352" y="144"/>
                  </a:lnTo>
                  <a:lnTo>
                    <a:pt x="344" y="144"/>
                  </a:lnTo>
                  <a:lnTo>
                    <a:pt x="336" y="144"/>
                  </a:lnTo>
                  <a:lnTo>
                    <a:pt x="320" y="144"/>
                  </a:lnTo>
                  <a:lnTo>
                    <a:pt x="320" y="144"/>
                  </a:lnTo>
                  <a:lnTo>
                    <a:pt x="304" y="136"/>
                  </a:lnTo>
                  <a:lnTo>
                    <a:pt x="304" y="136"/>
                  </a:lnTo>
                  <a:lnTo>
                    <a:pt x="296" y="136"/>
                  </a:lnTo>
                  <a:lnTo>
                    <a:pt x="296" y="136"/>
                  </a:lnTo>
                  <a:lnTo>
                    <a:pt x="288" y="128"/>
                  </a:lnTo>
                  <a:lnTo>
                    <a:pt x="280" y="120"/>
                  </a:lnTo>
                  <a:lnTo>
                    <a:pt x="272" y="112"/>
                  </a:lnTo>
                  <a:lnTo>
                    <a:pt x="256" y="112"/>
                  </a:lnTo>
                  <a:lnTo>
                    <a:pt x="256" y="112"/>
                  </a:lnTo>
                  <a:lnTo>
                    <a:pt x="240" y="104"/>
                  </a:lnTo>
                  <a:lnTo>
                    <a:pt x="224" y="104"/>
                  </a:lnTo>
                  <a:lnTo>
                    <a:pt x="224" y="96"/>
                  </a:lnTo>
                  <a:lnTo>
                    <a:pt x="224" y="88"/>
                  </a:lnTo>
                  <a:lnTo>
                    <a:pt x="224" y="80"/>
                  </a:lnTo>
                  <a:lnTo>
                    <a:pt x="224" y="80"/>
                  </a:lnTo>
                  <a:lnTo>
                    <a:pt x="232" y="80"/>
                  </a:lnTo>
                  <a:lnTo>
                    <a:pt x="232" y="80"/>
                  </a:lnTo>
                  <a:lnTo>
                    <a:pt x="232" y="80"/>
                  </a:lnTo>
                  <a:lnTo>
                    <a:pt x="232" y="72"/>
                  </a:lnTo>
                  <a:lnTo>
                    <a:pt x="232" y="56"/>
                  </a:lnTo>
                  <a:lnTo>
                    <a:pt x="248" y="48"/>
                  </a:lnTo>
                  <a:lnTo>
                    <a:pt x="248" y="40"/>
                  </a:lnTo>
                  <a:lnTo>
                    <a:pt x="232" y="32"/>
                  </a:lnTo>
                  <a:lnTo>
                    <a:pt x="224" y="40"/>
                  </a:lnTo>
                  <a:lnTo>
                    <a:pt x="208" y="40"/>
                  </a:lnTo>
                  <a:lnTo>
                    <a:pt x="200" y="32"/>
                  </a:lnTo>
                  <a:lnTo>
                    <a:pt x="192" y="24"/>
                  </a:lnTo>
                  <a:lnTo>
                    <a:pt x="184" y="24"/>
                  </a:lnTo>
                  <a:lnTo>
                    <a:pt x="184" y="24"/>
                  </a:lnTo>
                  <a:lnTo>
                    <a:pt x="176" y="16"/>
                  </a:lnTo>
                  <a:lnTo>
                    <a:pt x="176" y="16"/>
                  </a:lnTo>
                  <a:lnTo>
                    <a:pt x="176" y="16"/>
                  </a:lnTo>
                  <a:lnTo>
                    <a:pt x="168" y="8"/>
                  </a:lnTo>
                  <a:lnTo>
                    <a:pt x="160" y="8"/>
                  </a:lnTo>
                  <a:lnTo>
                    <a:pt x="144" y="16"/>
                  </a:lnTo>
                  <a:lnTo>
                    <a:pt x="136" y="16"/>
                  </a:lnTo>
                  <a:lnTo>
                    <a:pt x="136" y="8"/>
                  </a:lnTo>
                  <a:lnTo>
                    <a:pt x="136" y="8"/>
                  </a:lnTo>
                  <a:lnTo>
                    <a:pt x="136" y="0"/>
                  </a:lnTo>
                  <a:lnTo>
                    <a:pt x="128" y="0"/>
                  </a:lnTo>
                  <a:lnTo>
                    <a:pt x="120" y="8"/>
                  </a:lnTo>
                  <a:lnTo>
                    <a:pt x="120" y="8"/>
                  </a:lnTo>
                  <a:lnTo>
                    <a:pt x="112" y="8"/>
                  </a:lnTo>
                  <a:lnTo>
                    <a:pt x="104" y="16"/>
                  </a:lnTo>
                  <a:lnTo>
                    <a:pt x="96" y="16"/>
                  </a:lnTo>
                  <a:lnTo>
                    <a:pt x="96" y="16"/>
                  </a:lnTo>
                  <a:lnTo>
                    <a:pt x="88" y="16"/>
                  </a:lnTo>
                  <a:lnTo>
                    <a:pt x="80" y="16"/>
                  </a:lnTo>
                  <a:lnTo>
                    <a:pt x="72" y="16"/>
                  </a:lnTo>
                  <a:lnTo>
                    <a:pt x="72" y="8"/>
                  </a:lnTo>
                  <a:lnTo>
                    <a:pt x="64" y="8"/>
                  </a:lnTo>
                  <a:lnTo>
                    <a:pt x="48" y="24"/>
                  </a:lnTo>
                  <a:lnTo>
                    <a:pt x="40" y="32"/>
                  </a:lnTo>
                  <a:lnTo>
                    <a:pt x="32" y="40"/>
                  </a:lnTo>
                  <a:lnTo>
                    <a:pt x="16" y="40"/>
                  </a:lnTo>
                  <a:lnTo>
                    <a:pt x="16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0" y="56"/>
                  </a:lnTo>
                  <a:lnTo>
                    <a:pt x="0" y="64"/>
                  </a:lnTo>
                  <a:lnTo>
                    <a:pt x="0" y="64"/>
                  </a:lnTo>
                  <a:lnTo>
                    <a:pt x="0" y="64"/>
                  </a:lnTo>
                  <a:lnTo>
                    <a:pt x="0" y="72"/>
                  </a:lnTo>
                  <a:lnTo>
                    <a:pt x="0" y="80"/>
                  </a:lnTo>
                  <a:lnTo>
                    <a:pt x="0" y="88"/>
                  </a:lnTo>
                  <a:lnTo>
                    <a:pt x="0" y="88"/>
                  </a:lnTo>
                  <a:lnTo>
                    <a:pt x="8" y="96"/>
                  </a:lnTo>
                  <a:lnTo>
                    <a:pt x="8" y="96"/>
                  </a:lnTo>
                  <a:lnTo>
                    <a:pt x="16" y="96"/>
                  </a:lnTo>
                  <a:lnTo>
                    <a:pt x="16" y="104"/>
                  </a:lnTo>
                  <a:lnTo>
                    <a:pt x="8" y="112"/>
                  </a:lnTo>
                  <a:lnTo>
                    <a:pt x="8" y="120"/>
                  </a:lnTo>
                  <a:lnTo>
                    <a:pt x="24" y="136"/>
                  </a:lnTo>
                  <a:lnTo>
                    <a:pt x="32" y="152"/>
                  </a:lnTo>
                  <a:lnTo>
                    <a:pt x="32" y="160"/>
                  </a:lnTo>
                  <a:lnTo>
                    <a:pt x="32" y="160"/>
                  </a:lnTo>
                  <a:lnTo>
                    <a:pt x="16" y="168"/>
                  </a:lnTo>
                  <a:lnTo>
                    <a:pt x="16" y="184"/>
                  </a:lnTo>
                  <a:lnTo>
                    <a:pt x="16" y="184"/>
                  </a:lnTo>
                  <a:lnTo>
                    <a:pt x="32" y="184"/>
                  </a:lnTo>
                  <a:lnTo>
                    <a:pt x="32" y="184"/>
                  </a:lnTo>
                  <a:lnTo>
                    <a:pt x="32" y="184"/>
                  </a:lnTo>
                  <a:lnTo>
                    <a:pt x="48" y="184"/>
                  </a:lnTo>
                  <a:lnTo>
                    <a:pt x="48" y="184"/>
                  </a:lnTo>
                  <a:lnTo>
                    <a:pt x="56" y="184"/>
                  </a:lnTo>
                  <a:lnTo>
                    <a:pt x="64" y="184"/>
                  </a:lnTo>
                  <a:lnTo>
                    <a:pt x="64" y="184"/>
                  </a:lnTo>
                  <a:lnTo>
                    <a:pt x="72" y="184"/>
                  </a:lnTo>
                  <a:lnTo>
                    <a:pt x="72" y="184"/>
                  </a:lnTo>
                  <a:lnTo>
                    <a:pt x="80" y="192"/>
                  </a:lnTo>
                  <a:lnTo>
                    <a:pt x="88" y="200"/>
                  </a:lnTo>
                  <a:lnTo>
                    <a:pt x="104" y="216"/>
                  </a:lnTo>
                  <a:lnTo>
                    <a:pt x="112" y="216"/>
                  </a:lnTo>
                  <a:lnTo>
                    <a:pt x="120" y="216"/>
                  </a:lnTo>
                  <a:lnTo>
                    <a:pt x="112" y="216"/>
                  </a:lnTo>
                  <a:lnTo>
                    <a:pt x="112" y="224"/>
                  </a:lnTo>
                  <a:lnTo>
                    <a:pt x="112" y="224"/>
                  </a:lnTo>
                  <a:lnTo>
                    <a:pt x="104" y="224"/>
                  </a:lnTo>
                  <a:lnTo>
                    <a:pt x="104" y="224"/>
                  </a:lnTo>
                  <a:lnTo>
                    <a:pt x="104" y="232"/>
                  </a:lnTo>
                  <a:lnTo>
                    <a:pt x="120" y="240"/>
                  </a:lnTo>
                  <a:lnTo>
                    <a:pt x="136" y="240"/>
                  </a:lnTo>
                  <a:lnTo>
                    <a:pt x="136" y="232"/>
                  </a:lnTo>
                  <a:lnTo>
                    <a:pt x="144" y="224"/>
                  </a:lnTo>
                  <a:lnTo>
                    <a:pt x="144" y="224"/>
                  </a:lnTo>
                  <a:lnTo>
                    <a:pt x="144" y="224"/>
                  </a:lnTo>
                  <a:lnTo>
                    <a:pt x="144" y="224"/>
                  </a:lnTo>
                  <a:lnTo>
                    <a:pt x="152" y="240"/>
                  </a:lnTo>
                  <a:lnTo>
                    <a:pt x="144" y="256"/>
                  </a:lnTo>
                  <a:lnTo>
                    <a:pt x="144" y="256"/>
                  </a:lnTo>
                  <a:lnTo>
                    <a:pt x="152" y="264"/>
                  </a:lnTo>
                  <a:lnTo>
                    <a:pt x="144" y="25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66" name="Freeform 5">
              <a:extLst>
                <a:ext uri="{FF2B5EF4-FFF2-40B4-BE49-F238E27FC236}">
                  <a16:creationId xmlns:a16="http://schemas.microsoft.com/office/drawing/2014/main" id="{00000000-0008-0000-0100-000042000000}"/>
                </a:ext>
              </a:extLst>
            </xdr:cNvPr>
            <xdr:cNvSpPr>
              <a:spLocks/>
            </xdr:cNvSpPr>
          </xdr:nvSpPr>
          <xdr:spPr bwMode="auto">
            <a:xfrm>
              <a:off x="4098217" y="4461494"/>
              <a:ext cx="683502" cy="565211"/>
            </a:xfrm>
            <a:custGeom>
              <a:avLst/>
              <a:gdLst/>
              <a:ahLst/>
              <a:cxnLst>
                <a:cxn ang="0">
                  <a:pos x="504" y="240"/>
                </a:cxn>
                <a:cxn ang="0">
                  <a:pos x="496" y="272"/>
                </a:cxn>
                <a:cxn ang="0">
                  <a:pos x="480" y="304"/>
                </a:cxn>
                <a:cxn ang="0">
                  <a:pos x="464" y="352"/>
                </a:cxn>
                <a:cxn ang="0">
                  <a:pos x="416" y="368"/>
                </a:cxn>
                <a:cxn ang="0">
                  <a:pos x="392" y="368"/>
                </a:cxn>
                <a:cxn ang="0">
                  <a:pos x="336" y="360"/>
                </a:cxn>
                <a:cxn ang="0">
                  <a:pos x="328" y="336"/>
                </a:cxn>
                <a:cxn ang="0">
                  <a:pos x="320" y="328"/>
                </a:cxn>
                <a:cxn ang="0">
                  <a:pos x="312" y="320"/>
                </a:cxn>
                <a:cxn ang="0">
                  <a:pos x="312" y="312"/>
                </a:cxn>
                <a:cxn ang="0">
                  <a:pos x="296" y="328"/>
                </a:cxn>
                <a:cxn ang="0">
                  <a:pos x="304" y="320"/>
                </a:cxn>
                <a:cxn ang="0">
                  <a:pos x="304" y="288"/>
                </a:cxn>
                <a:cxn ang="0">
                  <a:pos x="288" y="320"/>
                </a:cxn>
                <a:cxn ang="0">
                  <a:pos x="272" y="312"/>
                </a:cxn>
                <a:cxn ang="0">
                  <a:pos x="256" y="280"/>
                </a:cxn>
                <a:cxn ang="0">
                  <a:pos x="184" y="280"/>
                </a:cxn>
                <a:cxn ang="0">
                  <a:pos x="128" y="304"/>
                </a:cxn>
                <a:cxn ang="0">
                  <a:pos x="104" y="312"/>
                </a:cxn>
                <a:cxn ang="0">
                  <a:pos x="96" y="312"/>
                </a:cxn>
                <a:cxn ang="0">
                  <a:pos x="40" y="320"/>
                </a:cxn>
                <a:cxn ang="0">
                  <a:pos x="32" y="296"/>
                </a:cxn>
                <a:cxn ang="0">
                  <a:pos x="24" y="264"/>
                </a:cxn>
                <a:cxn ang="0">
                  <a:pos x="8" y="216"/>
                </a:cxn>
                <a:cxn ang="0">
                  <a:pos x="0" y="200"/>
                </a:cxn>
                <a:cxn ang="0">
                  <a:pos x="8" y="200"/>
                </a:cxn>
                <a:cxn ang="0">
                  <a:pos x="8" y="200"/>
                </a:cxn>
                <a:cxn ang="0">
                  <a:pos x="0" y="184"/>
                </a:cxn>
                <a:cxn ang="0">
                  <a:pos x="0" y="144"/>
                </a:cxn>
                <a:cxn ang="0">
                  <a:pos x="24" y="136"/>
                </a:cxn>
                <a:cxn ang="0">
                  <a:pos x="80" y="120"/>
                </a:cxn>
                <a:cxn ang="0">
                  <a:pos x="112" y="88"/>
                </a:cxn>
                <a:cxn ang="0">
                  <a:pos x="120" y="80"/>
                </a:cxn>
                <a:cxn ang="0">
                  <a:pos x="128" y="88"/>
                </a:cxn>
                <a:cxn ang="0">
                  <a:pos x="128" y="72"/>
                </a:cxn>
                <a:cxn ang="0">
                  <a:pos x="136" y="72"/>
                </a:cxn>
                <a:cxn ang="0">
                  <a:pos x="152" y="48"/>
                </a:cxn>
                <a:cxn ang="0">
                  <a:pos x="168" y="40"/>
                </a:cxn>
                <a:cxn ang="0">
                  <a:pos x="184" y="56"/>
                </a:cxn>
                <a:cxn ang="0">
                  <a:pos x="200" y="56"/>
                </a:cxn>
                <a:cxn ang="0">
                  <a:pos x="200" y="48"/>
                </a:cxn>
                <a:cxn ang="0">
                  <a:pos x="208" y="24"/>
                </a:cxn>
                <a:cxn ang="0">
                  <a:pos x="240" y="16"/>
                </a:cxn>
                <a:cxn ang="0">
                  <a:pos x="232" y="8"/>
                </a:cxn>
                <a:cxn ang="0">
                  <a:pos x="264" y="16"/>
                </a:cxn>
                <a:cxn ang="0">
                  <a:pos x="296" y="24"/>
                </a:cxn>
                <a:cxn ang="0">
                  <a:pos x="280" y="56"/>
                </a:cxn>
                <a:cxn ang="0">
                  <a:pos x="288" y="56"/>
                </a:cxn>
                <a:cxn ang="0">
                  <a:pos x="312" y="72"/>
                </a:cxn>
                <a:cxn ang="0">
                  <a:pos x="336" y="88"/>
                </a:cxn>
                <a:cxn ang="0">
                  <a:pos x="360" y="56"/>
                </a:cxn>
                <a:cxn ang="0">
                  <a:pos x="360" y="16"/>
                </a:cxn>
                <a:cxn ang="0">
                  <a:pos x="368" y="0"/>
                </a:cxn>
                <a:cxn ang="0">
                  <a:pos x="376" y="24"/>
                </a:cxn>
                <a:cxn ang="0">
                  <a:pos x="400" y="48"/>
                </a:cxn>
                <a:cxn ang="0">
                  <a:pos x="416" y="104"/>
                </a:cxn>
                <a:cxn ang="0">
                  <a:pos x="448" y="128"/>
                </a:cxn>
                <a:cxn ang="0">
                  <a:pos x="464" y="152"/>
                </a:cxn>
                <a:cxn ang="0">
                  <a:pos x="488" y="176"/>
                </a:cxn>
                <a:cxn ang="0">
                  <a:pos x="496" y="192"/>
                </a:cxn>
              </a:cxnLst>
              <a:rect l="0" t="0" r="r" b="b"/>
              <a:pathLst>
                <a:path w="504" h="384">
                  <a:moveTo>
                    <a:pt x="496" y="192"/>
                  </a:moveTo>
                  <a:lnTo>
                    <a:pt x="504" y="216"/>
                  </a:lnTo>
                  <a:lnTo>
                    <a:pt x="504" y="240"/>
                  </a:lnTo>
                  <a:lnTo>
                    <a:pt x="496" y="256"/>
                  </a:lnTo>
                  <a:lnTo>
                    <a:pt x="496" y="256"/>
                  </a:lnTo>
                  <a:lnTo>
                    <a:pt x="496" y="272"/>
                  </a:lnTo>
                  <a:lnTo>
                    <a:pt x="496" y="272"/>
                  </a:lnTo>
                  <a:lnTo>
                    <a:pt x="488" y="288"/>
                  </a:lnTo>
                  <a:lnTo>
                    <a:pt x="480" y="304"/>
                  </a:lnTo>
                  <a:lnTo>
                    <a:pt x="472" y="312"/>
                  </a:lnTo>
                  <a:lnTo>
                    <a:pt x="464" y="344"/>
                  </a:lnTo>
                  <a:lnTo>
                    <a:pt x="464" y="352"/>
                  </a:lnTo>
                  <a:lnTo>
                    <a:pt x="464" y="352"/>
                  </a:lnTo>
                  <a:lnTo>
                    <a:pt x="456" y="360"/>
                  </a:lnTo>
                  <a:lnTo>
                    <a:pt x="416" y="368"/>
                  </a:lnTo>
                  <a:lnTo>
                    <a:pt x="416" y="384"/>
                  </a:lnTo>
                  <a:lnTo>
                    <a:pt x="392" y="368"/>
                  </a:lnTo>
                  <a:lnTo>
                    <a:pt x="392" y="368"/>
                  </a:lnTo>
                  <a:lnTo>
                    <a:pt x="384" y="376"/>
                  </a:lnTo>
                  <a:lnTo>
                    <a:pt x="360" y="376"/>
                  </a:lnTo>
                  <a:lnTo>
                    <a:pt x="336" y="360"/>
                  </a:lnTo>
                  <a:lnTo>
                    <a:pt x="336" y="344"/>
                  </a:lnTo>
                  <a:lnTo>
                    <a:pt x="336" y="344"/>
                  </a:lnTo>
                  <a:lnTo>
                    <a:pt x="328" y="336"/>
                  </a:lnTo>
                  <a:lnTo>
                    <a:pt x="328" y="328"/>
                  </a:lnTo>
                  <a:lnTo>
                    <a:pt x="328" y="328"/>
                  </a:lnTo>
                  <a:lnTo>
                    <a:pt x="320" y="328"/>
                  </a:lnTo>
                  <a:lnTo>
                    <a:pt x="312" y="328"/>
                  </a:lnTo>
                  <a:lnTo>
                    <a:pt x="312" y="328"/>
                  </a:lnTo>
                  <a:lnTo>
                    <a:pt x="312" y="320"/>
                  </a:lnTo>
                  <a:lnTo>
                    <a:pt x="312" y="320"/>
                  </a:lnTo>
                  <a:lnTo>
                    <a:pt x="312" y="312"/>
                  </a:lnTo>
                  <a:lnTo>
                    <a:pt x="312" y="312"/>
                  </a:lnTo>
                  <a:lnTo>
                    <a:pt x="312" y="320"/>
                  </a:lnTo>
                  <a:lnTo>
                    <a:pt x="304" y="320"/>
                  </a:lnTo>
                  <a:lnTo>
                    <a:pt x="296" y="328"/>
                  </a:lnTo>
                  <a:lnTo>
                    <a:pt x="296" y="320"/>
                  </a:lnTo>
                  <a:lnTo>
                    <a:pt x="296" y="320"/>
                  </a:lnTo>
                  <a:lnTo>
                    <a:pt x="304" y="320"/>
                  </a:lnTo>
                  <a:lnTo>
                    <a:pt x="304" y="296"/>
                  </a:lnTo>
                  <a:lnTo>
                    <a:pt x="304" y="296"/>
                  </a:lnTo>
                  <a:lnTo>
                    <a:pt x="304" y="288"/>
                  </a:lnTo>
                  <a:lnTo>
                    <a:pt x="304" y="288"/>
                  </a:lnTo>
                  <a:lnTo>
                    <a:pt x="296" y="304"/>
                  </a:lnTo>
                  <a:lnTo>
                    <a:pt x="288" y="320"/>
                  </a:lnTo>
                  <a:lnTo>
                    <a:pt x="280" y="320"/>
                  </a:lnTo>
                  <a:lnTo>
                    <a:pt x="272" y="320"/>
                  </a:lnTo>
                  <a:lnTo>
                    <a:pt x="272" y="312"/>
                  </a:lnTo>
                  <a:lnTo>
                    <a:pt x="272" y="312"/>
                  </a:lnTo>
                  <a:lnTo>
                    <a:pt x="264" y="296"/>
                  </a:lnTo>
                  <a:lnTo>
                    <a:pt x="256" y="280"/>
                  </a:lnTo>
                  <a:lnTo>
                    <a:pt x="224" y="272"/>
                  </a:lnTo>
                  <a:lnTo>
                    <a:pt x="200" y="272"/>
                  </a:lnTo>
                  <a:lnTo>
                    <a:pt x="184" y="280"/>
                  </a:lnTo>
                  <a:lnTo>
                    <a:pt x="160" y="288"/>
                  </a:lnTo>
                  <a:lnTo>
                    <a:pt x="128" y="296"/>
                  </a:lnTo>
                  <a:lnTo>
                    <a:pt x="128" y="304"/>
                  </a:lnTo>
                  <a:lnTo>
                    <a:pt x="128" y="304"/>
                  </a:lnTo>
                  <a:lnTo>
                    <a:pt x="120" y="304"/>
                  </a:lnTo>
                  <a:lnTo>
                    <a:pt x="104" y="312"/>
                  </a:lnTo>
                  <a:lnTo>
                    <a:pt x="104" y="312"/>
                  </a:lnTo>
                  <a:lnTo>
                    <a:pt x="96" y="312"/>
                  </a:lnTo>
                  <a:lnTo>
                    <a:pt x="96" y="312"/>
                  </a:lnTo>
                  <a:lnTo>
                    <a:pt x="88" y="312"/>
                  </a:lnTo>
                  <a:lnTo>
                    <a:pt x="64" y="320"/>
                  </a:lnTo>
                  <a:lnTo>
                    <a:pt x="40" y="320"/>
                  </a:lnTo>
                  <a:lnTo>
                    <a:pt x="24" y="312"/>
                  </a:lnTo>
                  <a:lnTo>
                    <a:pt x="24" y="304"/>
                  </a:lnTo>
                  <a:lnTo>
                    <a:pt x="32" y="296"/>
                  </a:lnTo>
                  <a:lnTo>
                    <a:pt x="32" y="280"/>
                  </a:lnTo>
                  <a:lnTo>
                    <a:pt x="24" y="264"/>
                  </a:lnTo>
                  <a:lnTo>
                    <a:pt x="24" y="264"/>
                  </a:lnTo>
                  <a:lnTo>
                    <a:pt x="8" y="216"/>
                  </a:lnTo>
                  <a:lnTo>
                    <a:pt x="8" y="216"/>
                  </a:lnTo>
                  <a:lnTo>
                    <a:pt x="8" y="216"/>
                  </a:lnTo>
                  <a:lnTo>
                    <a:pt x="0" y="208"/>
                  </a:lnTo>
                  <a:lnTo>
                    <a:pt x="0" y="200"/>
                  </a:lnTo>
                  <a:lnTo>
                    <a:pt x="0" y="200"/>
                  </a:lnTo>
                  <a:lnTo>
                    <a:pt x="8" y="200"/>
                  </a:lnTo>
                  <a:lnTo>
                    <a:pt x="8" y="200"/>
                  </a:lnTo>
                  <a:lnTo>
                    <a:pt x="8" y="200"/>
                  </a:lnTo>
                  <a:lnTo>
                    <a:pt x="8" y="200"/>
                  </a:lnTo>
                  <a:lnTo>
                    <a:pt x="8" y="200"/>
                  </a:lnTo>
                  <a:lnTo>
                    <a:pt x="8" y="200"/>
                  </a:lnTo>
                  <a:lnTo>
                    <a:pt x="8" y="200"/>
                  </a:lnTo>
                  <a:lnTo>
                    <a:pt x="8" y="192"/>
                  </a:lnTo>
                  <a:lnTo>
                    <a:pt x="0" y="184"/>
                  </a:lnTo>
                  <a:lnTo>
                    <a:pt x="0" y="176"/>
                  </a:lnTo>
                  <a:lnTo>
                    <a:pt x="0" y="152"/>
                  </a:lnTo>
                  <a:lnTo>
                    <a:pt x="0" y="144"/>
                  </a:lnTo>
                  <a:lnTo>
                    <a:pt x="8" y="144"/>
                  </a:lnTo>
                  <a:lnTo>
                    <a:pt x="16" y="144"/>
                  </a:lnTo>
                  <a:lnTo>
                    <a:pt x="24" y="136"/>
                  </a:lnTo>
                  <a:lnTo>
                    <a:pt x="32" y="128"/>
                  </a:lnTo>
                  <a:lnTo>
                    <a:pt x="56" y="128"/>
                  </a:lnTo>
                  <a:lnTo>
                    <a:pt x="80" y="120"/>
                  </a:lnTo>
                  <a:lnTo>
                    <a:pt x="112" y="104"/>
                  </a:lnTo>
                  <a:lnTo>
                    <a:pt x="112" y="96"/>
                  </a:lnTo>
                  <a:lnTo>
                    <a:pt x="112" y="88"/>
                  </a:lnTo>
                  <a:lnTo>
                    <a:pt x="112" y="80"/>
                  </a:lnTo>
                  <a:lnTo>
                    <a:pt x="120" y="80"/>
                  </a:lnTo>
                  <a:lnTo>
                    <a:pt x="120" y="80"/>
                  </a:lnTo>
                  <a:lnTo>
                    <a:pt x="120" y="80"/>
                  </a:lnTo>
                  <a:lnTo>
                    <a:pt x="128" y="88"/>
                  </a:lnTo>
                  <a:lnTo>
                    <a:pt x="128" y="88"/>
                  </a:lnTo>
                  <a:lnTo>
                    <a:pt x="128" y="72"/>
                  </a:lnTo>
                  <a:lnTo>
                    <a:pt x="128" y="72"/>
                  </a:lnTo>
                  <a:lnTo>
                    <a:pt x="128" y="72"/>
                  </a:lnTo>
                  <a:lnTo>
                    <a:pt x="136" y="72"/>
                  </a:lnTo>
                  <a:lnTo>
                    <a:pt x="136" y="72"/>
                  </a:lnTo>
                  <a:lnTo>
                    <a:pt x="136" y="72"/>
                  </a:lnTo>
                  <a:lnTo>
                    <a:pt x="136" y="64"/>
                  </a:lnTo>
                  <a:lnTo>
                    <a:pt x="152" y="56"/>
                  </a:lnTo>
                  <a:lnTo>
                    <a:pt x="152" y="48"/>
                  </a:lnTo>
                  <a:lnTo>
                    <a:pt x="152" y="48"/>
                  </a:lnTo>
                  <a:lnTo>
                    <a:pt x="152" y="48"/>
                  </a:lnTo>
                  <a:lnTo>
                    <a:pt x="168" y="40"/>
                  </a:lnTo>
                  <a:lnTo>
                    <a:pt x="184" y="40"/>
                  </a:lnTo>
                  <a:lnTo>
                    <a:pt x="184" y="56"/>
                  </a:lnTo>
                  <a:lnTo>
                    <a:pt x="184" y="56"/>
                  </a:lnTo>
                  <a:lnTo>
                    <a:pt x="184" y="56"/>
                  </a:lnTo>
                  <a:lnTo>
                    <a:pt x="192" y="56"/>
                  </a:lnTo>
                  <a:lnTo>
                    <a:pt x="200" y="56"/>
                  </a:lnTo>
                  <a:lnTo>
                    <a:pt x="200" y="56"/>
                  </a:lnTo>
                  <a:lnTo>
                    <a:pt x="200" y="56"/>
                  </a:lnTo>
                  <a:lnTo>
                    <a:pt x="200" y="48"/>
                  </a:lnTo>
                  <a:lnTo>
                    <a:pt x="200" y="48"/>
                  </a:lnTo>
                  <a:lnTo>
                    <a:pt x="208" y="40"/>
                  </a:lnTo>
                  <a:lnTo>
                    <a:pt x="208" y="24"/>
                  </a:lnTo>
                  <a:lnTo>
                    <a:pt x="224" y="24"/>
                  </a:lnTo>
                  <a:lnTo>
                    <a:pt x="232" y="24"/>
                  </a:lnTo>
                  <a:lnTo>
                    <a:pt x="240" y="16"/>
                  </a:lnTo>
                  <a:lnTo>
                    <a:pt x="240" y="16"/>
                  </a:lnTo>
                  <a:lnTo>
                    <a:pt x="240" y="16"/>
                  </a:lnTo>
                  <a:lnTo>
                    <a:pt x="232" y="8"/>
                  </a:lnTo>
                  <a:lnTo>
                    <a:pt x="232" y="8"/>
                  </a:lnTo>
                  <a:lnTo>
                    <a:pt x="240" y="8"/>
                  </a:lnTo>
                  <a:lnTo>
                    <a:pt x="264" y="16"/>
                  </a:lnTo>
                  <a:lnTo>
                    <a:pt x="280" y="16"/>
                  </a:lnTo>
                  <a:lnTo>
                    <a:pt x="288" y="16"/>
                  </a:lnTo>
                  <a:lnTo>
                    <a:pt x="296" y="24"/>
                  </a:lnTo>
                  <a:lnTo>
                    <a:pt x="288" y="32"/>
                  </a:lnTo>
                  <a:lnTo>
                    <a:pt x="288" y="32"/>
                  </a:lnTo>
                  <a:lnTo>
                    <a:pt x="280" y="56"/>
                  </a:lnTo>
                  <a:lnTo>
                    <a:pt x="280" y="56"/>
                  </a:lnTo>
                  <a:lnTo>
                    <a:pt x="288" y="56"/>
                  </a:lnTo>
                  <a:lnTo>
                    <a:pt x="288" y="56"/>
                  </a:lnTo>
                  <a:lnTo>
                    <a:pt x="288" y="64"/>
                  </a:lnTo>
                  <a:lnTo>
                    <a:pt x="296" y="72"/>
                  </a:lnTo>
                  <a:lnTo>
                    <a:pt x="312" y="72"/>
                  </a:lnTo>
                  <a:lnTo>
                    <a:pt x="328" y="88"/>
                  </a:lnTo>
                  <a:lnTo>
                    <a:pt x="336" y="88"/>
                  </a:lnTo>
                  <a:lnTo>
                    <a:pt x="336" y="88"/>
                  </a:lnTo>
                  <a:lnTo>
                    <a:pt x="344" y="88"/>
                  </a:lnTo>
                  <a:lnTo>
                    <a:pt x="352" y="72"/>
                  </a:lnTo>
                  <a:lnTo>
                    <a:pt x="360" y="56"/>
                  </a:lnTo>
                  <a:lnTo>
                    <a:pt x="360" y="56"/>
                  </a:lnTo>
                  <a:lnTo>
                    <a:pt x="360" y="16"/>
                  </a:lnTo>
                  <a:lnTo>
                    <a:pt x="360" y="16"/>
                  </a:lnTo>
                  <a:lnTo>
                    <a:pt x="360" y="16"/>
                  </a:lnTo>
                  <a:lnTo>
                    <a:pt x="368" y="0"/>
                  </a:lnTo>
                  <a:lnTo>
                    <a:pt x="368" y="0"/>
                  </a:lnTo>
                  <a:lnTo>
                    <a:pt x="368" y="0"/>
                  </a:lnTo>
                  <a:lnTo>
                    <a:pt x="368" y="8"/>
                  </a:lnTo>
                  <a:lnTo>
                    <a:pt x="376" y="24"/>
                  </a:lnTo>
                  <a:lnTo>
                    <a:pt x="384" y="48"/>
                  </a:lnTo>
                  <a:lnTo>
                    <a:pt x="392" y="48"/>
                  </a:lnTo>
                  <a:lnTo>
                    <a:pt x="400" y="48"/>
                  </a:lnTo>
                  <a:lnTo>
                    <a:pt x="400" y="72"/>
                  </a:lnTo>
                  <a:lnTo>
                    <a:pt x="408" y="72"/>
                  </a:lnTo>
                  <a:lnTo>
                    <a:pt x="416" y="104"/>
                  </a:lnTo>
                  <a:lnTo>
                    <a:pt x="416" y="112"/>
                  </a:lnTo>
                  <a:lnTo>
                    <a:pt x="440" y="120"/>
                  </a:lnTo>
                  <a:lnTo>
                    <a:pt x="448" y="128"/>
                  </a:lnTo>
                  <a:lnTo>
                    <a:pt x="456" y="144"/>
                  </a:lnTo>
                  <a:lnTo>
                    <a:pt x="456" y="152"/>
                  </a:lnTo>
                  <a:lnTo>
                    <a:pt x="464" y="152"/>
                  </a:lnTo>
                  <a:lnTo>
                    <a:pt x="464" y="152"/>
                  </a:lnTo>
                  <a:lnTo>
                    <a:pt x="464" y="160"/>
                  </a:lnTo>
                  <a:lnTo>
                    <a:pt x="488" y="176"/>
                  </a:lnTo>
                  <a:lnTo>
                    <a:pt x="496" y="184"/>
                  </a:lnTo>
                  <a:lnTo>
                    <a:pt x="496" y="184"/>
                  </a:lnTo>
                  <a:lnTo>
                    <a:pt x="496" y="19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67" name="Freeform 6">
              <a:extLst>
                <a:ext uri="{FF2B5EF4-FFF2-40B4-BE49-F238E27FC236}">
                  <a16:creationId xmlns:a16="http://schemas.microsoft.com/office/drawing/2014/main" id="{00000000-0008-0000-0100-000043000000}"/>
                </a:ext>
              </a:extLst>
            </xdr:cNvPr>
            <xdr:cNvSpPr>
              <a:spLocks/>
            </xdr:cNvSpPr>
          </xdr:nvSpPr>
          <xdr:spPr bwMode="auto">
            <a:xfrm>
              <a:off x="2024658" y="3060242"/>
              <a:ext cx="663159" cy="506335"/>
            </a:xfrm>
            <a:custGeom>
              <a:avLst/>
              <a:gdLst/>
              <a:ahLst/>
              <a:cxnLst>
                <a:cxn ang="0">
                  <a:pos x="465" y="248"/>
                </a:cxn>
                <a:cxn ang="0">
                  <a:pos x="473" y="272"/>
                </a:cxn>
                <a:cxn ang="0">
                  <a:pos x="441" y="280"/>
                </a:cxn>
                <a:cxn ang="0">
                  <a:pos x="417" y="288"/>
                </a:cxn>
                <a:cxn ang="0">
                  <a:pos x="401" y="288"/>
                </a:cxn>
                <a:cxn ang="0">
                  <a:pos x="417" y="312"/>
                </a:cxn>
                <a:cxn ang="0">
                  <a:pos x="417" y="320"/>
                </a:cxn>
                <a:cxn ang="0">
                  <a:pos x="401" y="320"/>
                </a:cxn>
                <a:cxn ang="0">
                  <a:pos x="401" y="336"/>
                </a:cxn>
                <a:cxn ang="0">
                  <a:pos x="393" y="320"/>
                </a:cxn>
                <a:cxn ang="0">
                  <a:pos x="377" y="304"/>
                </a:cxn>
                <a:cxn ang="0">
                  <a:pos x="361" y="264"/>
                </a:cxn>
                <a:cxn ang="0">
                  <a:pos x="321" y="240"/>
                </a:cxn>
                <a:cxn ang="0">
                  <a:pos x="289" y="216"/>
                </a:cxn>
                <a:cxn ang="0">
                  <a:pos x="273" y="208"/>
                </a:cxn>
                <a:cxn ang="0">
                  <a:pos x="297" y="256"/>
                </a:cxn>
                <a:cxn ang="0">
                  <a:pos x="313" y="264"/>
                </a:cxn>
                <a:cxn ang="0">
                  <a:pos x="345" y="288"/>
                </a:cxn>
                <a:cxn ang="0">
                  <a:pos x="321" y="288"/>
                </a:cxn>
                <a:cxn ang="0">
                  <a:pos x="321" y="320"/>
                </a:cxn>
                <a:cxn ang="0">
                  <a:pos x="313" y="288"/>
                </a:cxn>
                <a:cxn ang="0">
                  <a:pos x="289" y="272"/>
                </a:cxn>
                <a:cxn ang="0">
                  <a:pos x="240" y="224"/>
                </a:cxn>
                <a:cxn ang="0">
                  <a:pos x="192" y="240"/>
                </a:cxn>
                <a:cxn ang="0">
                  <a:pos x="160" y="256"/>
                </a:cxn>
                <a:cxn ang="0">
                  <a:pos x="120" y="304"/>
                </a:cxn>
                <a:cxn ang="0">
                  <a:pos x="88" y="336"/>
                </a:cxn>
                <a:cxn ang="0">
                  <a:pos x="56" y="344"/>
                </a:cxn>
                <a:cxn ang="0">
                  <a:pos x="8" y="328"/>
                </a:cxn>
                <a:cxn ang="0">
                  <a:pos x="8" y="296"/>
                </a:cxn>
                <a:cxn ang="0">
                  <a:pos x="8" y="248"/>
                </a:cxn>
                <a:cxn ang="0">
                  <a:pos x="48" y="232"/>
                </a:cxn>
                <a:cxn ang="0">
                  <a:pos x="80" y="240"/>
                </a:cxn>
                <a:cxn ang="0">
                  <a:pos x="104" y="216"/>
                </a:cxn>
                <a:cxn ang="0">
                  <a:pos x="104" y="192"/>
                </a:cxn>
                <a:cxn ang="0">
                  <a:pos x="88" y="176"/>
                </a:cxn>
                <a:cxn ang="0">
                  <a:pos x="64" y="160"/>
                </a:cxn>
                <a:cxn ang="0">
                  <a:pos x="88" y="160"/>
                </a:cxn>
                <a:cxn ang="0">
                  <a:pos x="96" y="152"/>
                </a:cxn>
                <a:cxn ang="0">
                  <a:pos x="96" y="144"/>
                </a:cxn>
                <a:cxn ang="0">
                  <a:pos x="120" y="136"/>
                </a:cxn>
                <a:cxn ang="0">
                  <a:pos x="144" y="120"/>
                </a:cxn>
                <a:cxn ang="0">
                  <a:pos x="176" y="96"/>
                </a:cxn>
                <a:cxn ang="0">
                  <a:pos x="208" y="80"/>
                </a:cxn>
                <a:cxn ang="0">
                  <a:pos x="232" y="72"/>
                </a:cxn>
                <a:cxn ang="0">
                  <a:pos x="240" y="8"/>
                </a:cxn>
                <a:cxn ang="0">
                  <a:pos x="240" y="24"/>
                </a:cxn>
                <a:cxn ang="0">
                  <a:pos x="240" y="40"/>
                </a:cxn>
                <a:cxn ang="0">
                  <a:pos x="248" y="64"/>
                </a:cxn>
                <a:cxn ang="0">
                  <a:pos x="289" y="56"/>
                </a:cxn>
                <a:cxn ang="0">
                  <a:pos x="297" y="64"/>
                </a:cxn>
                <a:cxn ang="0">
                  <a:pos x="345" y="48"/>
                </a:cxn>
                <a:cxn ang="0">
                  <a:pos x="393" y="56"/>
                </a:cxn>
                <a:cxn ang="0">
                  <a:pos x="409" y="88"/>
                </a:cxn>
                <a:cxn ang="0">
                  <a:pos x="401" y="168"/>
                </a:cxn>
                <a:cxn ang="0">
                  <a:pos x="457" y="160"/>
                </a:cxn>
                <a:cxn ang="0">
                  <a:pos x="473" y="200"/>
                </a:cxn>
                <a:cxn ang="0">
                  <a:pos x="489" y="208"/>
                </a:cxn>
              </a:cxnLst>
              <a:rect l="0" t="0" r="r" b="b"/>
              <a:pathLst>
                <a:path w="489" h="344">
                  <a:moveTo>
                    <a:pt x="473" y="216"/>
                  </a:moveTo>
                  <a:lnTo>
                    <a:pt x="473" y="224"/>
                  </a:lnTo>
                  <a:lnTo>
                    <a:pt x="473" y="232"/>
                  </a:lnTo>
                  <a:lnTo>
                    <a:pt x="473" y="232"/>
                  </a:lnTo>
                  <a:lnTo>
                    <a:pt x="465" y="248"/>
                  </a:lnTo>
                  <a:lnTo>
                    <a:pt x="465" y="256"/>
                  </a:lnTo>
                  <a:lnTo>
                    <a:pt x="473" y="272"/>
                  </a:lnTo>
                  <a:lnTo>
                    <a:pt x="473" y="272"/>
                  </a:lnTo>
                  <a:lnTo>
                    <a:pt x="473" y="272"/>
                  </a:lnTo>
                  <a:lnTo>
                    <a:pt x="473" y="272"/>
                  </a:lnTo>
                  <a:lnTo>
                    <a:pt x="465" y="272"/>
                  </a:lnTo>
                  <a:lnTo>
                    <a:pt x="465" y="272"/>
                  </a:lnTo>
                  <a:lnTo>
                    <a:pt x="457" y="272"/>
                  </a:lnTo>
                  <a:lnTo>
                    <a:pt x="449" y="280"/>
                  </a:lnTo>
                  <a:lnTo>
                    <a:pt x="441" y="280"/>
                  </a:lnTo>
                  <a:lnTo>
                    <a:pt x="433" y="272"/>
                  </a:lnTo>
                  <a:lnTo>
                    <a:pt x="417" y="280"/>
                  </a:lnTo>
                  <a:lnTo>
                    <a:pt x="417" y="280"/>
                  </a:lnTo>
                  <a:lnTo>
                    <a:pt x="417" y="280"/>
                  </a:lnTo>
                  <a:lnTo>
                    <a:pt x="417" y="288"/>
                  </a:lnTo>
                  <a:lnTo>
                    <a:pt x="417" y="288"/>
                  </a:lnTo>
                  <a:lnTo>
                    <a:pt x="409" y="288"/>
                  </a:lnTo>
                  <a:lnTo>
                    <a:pt x="401" y="280"/>
                  </a:lnTo>
                  <a:lnTo>
                    <a:pt x="401" y="280"/>
                  </a:lnTo>
                  <a:lnTo>
                    <a:pt x="401" y="288"/>
                  </a:lnTo>
                  <a:lnTo>
                    <a:pt x="409" y="296"/>
                  </a:lnTo>
                  <a:lnTo>
                    <a:pt x="409" y="296"/>
                  </a:lnTo>
                  <a:lnTo>
                    <a:pt x="401" y="304"/>
                  </a:lnTo>
                  <a:lnTo>
                    <a:pt x="401" y="304"/>
                  </a:lnTo>
                  <a:lnTo>
                    <a:pt x="417" y="312"/>
                  </a:lnTo>
                  <a:lnTo>
                    <a:pt x="417" y="320"/>
                  </a:lnTo>
                  <a:lnTo>
                    <a:pt x="425" y="320"/>
                  </a:lnTo>
                  <a:lnTo>
                    <a:pt x="417" y="320"/>
                  </a:lnTo>
                  <a:lnTo>
                    <a:pt x="417" y="320"/>
                  </a:lnTo>
                  <a:lnTo>
                    <a:pt x="417" y="320"/>
                  </a:lnTo>
                  <a:lnTo>
                    <a:pt x="417" y="320"/>
                  </a:lnTo>
                  <a:lnTo>
                    <a:pt x="409" y="320"/>
                  </a:lnTo>
                  <a:lnTo>
                    <a:pt x="401" y="320"/>
                  </a:lnTo>
                  <a:lnTo>
                    <a:pt x="401" y="312"/>
                  </a:lnTo>
                  <a:lnTo>
                    <a:pt x="401" y="320"/>
                  </a:lnTo>
                  <a:lnTo>
                    <a:pt x="401" y="320"/>
                  </a:lnTo>
                  <a:lnTo>
                    <a:pt x="401" y="328"/>
                  </a:lnTo>
                  <a:lnTo>
                    <a:pt x="401" y="336"/>
                  </a:lnTo>
                  <a:lnTo>
                    <a:pt x="401" y="336"/>
                  </a:lnTo>
                  <a:lnTo>
                    <a:pt x="401" y="336"/>
                  </a:lnTo>
                  <a:lnTo>
                    <a:pt x="401" y="336"/>
                  </a:lnTo>
                  <a:lnTo>
                    <a:pt x="385" y="336"/>
                  </a:lnTo>
                  <a:lnTo>
                    <a:pt x="385" y="320"/>
                  </a:lnTo>
                  <a:lnTo>
                    <a:pt x="385" y="320"/>
                  </a:lnTo>
                  <a:lnTo>
                    <a:pt x="393" y="320"/>
                  </a:lnTo>
                  <a:lnTo>
                    <a:pt x="393" y="312"/>
                  </a:lnTo>
                  <a:lnTo>
                    <a:pt x="385" y="312"/>
                  </a:lnTo>
                  <a:lnTo>
                    <a:pt x="385" y="312"/>
                  </a:lnTo>
                  <a:lnTo>
                    <a:pt x="377" y="312"/>
                  </a:lnTo>
                  <a:lnTo>
                    <a:pt x="377" y="304"/>
                  </a:lnTo>
                  <a:lnTo>
                    <a:pt x="369" y="296"/>
                  </a:lnTo>
                  <a:lnTo>
                    <a:pt x="361" y="288"/>
                  </a:lnTo>
                  <a:lnTo>
                    <a:pt x="361" y="280"/>
                  </a:lnTo>
                  <a:lnTo>
                    <a:pt x="361" y="264"/>
                  </a:lnTo>
                  <a:lnTo>
                    <a:pt x="361" y="264"/>
                  </a:lnTo>
                  <a:lnTo>
                    <a:pt x="353" y="248"/>
                  </a:lnTo>
                  <a:lnTo>
                    <a:pt x="329" y="240"/>
                  </a:lnTo>
                  <a:lnTo>
                    <a:pt x="329" y="240"/>
                  </a:lnTo>
                  <a:lnTo>
                    <a:pt x="329" y="240"/>
                  </a:lnTo>
                  <a:lnTo>
                    <a:pt x="321" y="240"/>
                  </a:lnTo>
                  <a:lnTo>
                    <a:pt x="313" y="240"/>
                  </a:lnTo>
                  <a:lnTo>
                    <a:pt x="305" y="224"/>
                  </a:lnTo>
                  <a:lnTo>
                    <a:pt x="305" y="216"/>
                  </a:lnTo>
                  <a:lnTo>
                    <a:pt x="305" y="216"/>
                  </a:lnTo>
                  <a:lnTo>
                    <a:pt x="289" y="216"/>
                  </a:lnTo>
                  <a:lnTo>
                    <a:pt x="289" y="216"/>
                  </a:lnTo>
                  <a:lnTo>
                    <a:pt x="289" y="200"/>
                  </a:lnTo>
                  <a:lnTo>
                    <a:pt x="281" y="208"/>
                  </a:lnTo>
                  <a:lnTo>
                    <a:pt x="273" y="208"/>
                  </a:lnTo>
                  <a:lnTo>
                    <a:pt x="273" y="208"/>
                  </a:lnTo>
                  <a:lnTo>
                    <a:pt x="273" y="216"/>
                  </a:lnTo>
                  <a:lnTo>
                    <a:pt x="273" y="216"/>
                  </a:lnTo>
                  <a:lnTo>
                    <a:pt x="273" y="232"/>
                  </a:lnTo>
                  <a:lnTo>
                    <a:pt x="289" y="232"/>
                  </a:lnTo>
                  <a:lnTo>
                    <a:pt x="297" y="256"/>
                  </a:lnTo>
                  <a:lnTo>
                    <a:pt x="305" y="264"/>
                  </a:lnTo>
                  <a:lnTo>
                    <a:pt x="313" y="264"/>
                  </a:lnTo>
                  <a:lnTo>
                    <a:pt x="313" y="264"/>
                  </a:lnTo>
                  <a:lnTo>
                    <a:pt x="313" y="264"/>
                  </a:lnTo>
                  <a:lnTo>
                    <a:pt x="313" y="264"/>
                  </a:lnTo>
                  <a:lnTo>
                    <a:pt x="329" y="272"/>
                  </a:lnTo>
                  <a:lnTo>
                    <a:pt x="337" y="280"/>
                  </a:lnTo>
                  <a:lnTo>
                    <a:pt x="345" y="280"/>
                  </a:lnTo>
                  <a:lnTo>
                    <a:pt x="345" y="288"/>
                  </a:lnTo>
                  <a:lnTo>
                    <a:pt x="345" y="288"/>
                  </a:lnTo>
                  <a:lnTo>
                    <a:pt x="345" y="288"/>
                  </a:lnTo>
                  <a:lnTo>
                    <a:pt x="337" y="288"/>
                  </a:lnTo>
                  <a:lnTo>
                    <a:pt x="321" y="280"/>
                  </a:lnTo>
                  <a:lnTo>
                    <a:pt x="321" y="288"/>
                  </a:lnTo>
                  <a:lnTo>
                    <a:pt x="321" y="288"/>
                  </a:lnTo>
                  <a:lnTo>
                    <a:pt x="329" y="296"/>
                  </a:lnTo>
                  <a:lnTo>
                    <a:pt x="329" y="304"/>
                  </a:lnTo>
                  <a:lnTo>
                    <a:pt x="329" y="304"/>
                  </a:lnTo>
                  <a:lnTo>
                    <a:pt x="321" y="304"/>
                  </a:lnTo>
                  <a:lnTo>
                    <a:pt x="321" y="320"/>
                  </a:lnTo>
                  <a:lnTo>
                    <a:pt x="313" y="320"/>
                  </a:lnTo>
                  <a:lnTo>
                    <a:pt x="313" y="320"/>
                  </a:lnTo>
                  <a:lnTo>
                    <a:pt x="321" y="312"/>
                  </a:lnTo>
                  <a:lnTo>
                    <a:pt x="313" y="296"/>
                  </a:lnTo>
                  <a:lnTo>
                    <a:pt x="313" y="288"/>
                  </a:lnTo>
                  <a:lnTo>
                    <a:pt x="305" y="280"/>
                  </a:lnTo>
                  <a:lnTo>
                    <a:pt x="305" y="280"/>
                  </a:lnTo>
                  <a:lnTo>
                    <a:pt x="305" y="280"/>
                  </a:lnTo>
                  <a:lnTo>
                    <a:pt x="289" y="280"/>
                  </a:lnTo>
                  <a:lnTo>
                    <a:pt x="289" y="272"/>
                  </a:lnTo>
                  <a:lnTo>
                    <a:pt x="289" y="272"/>
                  </a:lnTo>
                  <a:lnTo>
                    <a:pt x="281" y="272"/>
                  </a:lnTo>
                  <a:lnTo>
                    <a:pt x="265" y="256"/>
                  </a:lnTo>
                  <a:lnTo>
                    <a:pt x="248" y="240"/>
                  </a:lnTo>
                  <a:lnTo>
                    <a:pt x="240" y="224"/>
                  </a:lnTo>
                  <a:lnTo>
                    <a:pt x="224" y="224"/>
                  </a:lnTo>
                  <a:lnTo>
                    <a:pt x="216" y="232"/>
                  </a:lnTo>
                  <a:lnTo>
                    <a:pt x="216" y="232"/>
                  </a:lnTo>
                  <a:lnTo>
                    <a:pt x="200" y="240"/>
                  </a:lnTo>
                  <a:lnTo>
                    <a:pt x="192" y="240"/>
                  </a:lnTo>
                  <a:lnTo>
                    <a:pt x="168" y="240"/>
                  </a:lnTo>
                  <a:lnTo>
                    <a:pt x="152" y="240"/>
                  </a:lnTo>
                  <a:lnTo>
                    <a:pt x="152" y="248"/>
                  </a:lnTo>
                  <a:lnTo>
                    <a:pt x="160" y="256"/>
                  </a:lnTo>
                  <a:lnTo>
                    <a:pt x="160" y="256"/>
                  </a:lnTo>
                  <a:lnTo>
                    <a:pt x="152" y="272"/>
                  </a:lnTo>
                  <a:lnTo>
                    <a:pt x="128" y="272"/>
                  </a:lnTo>
                  <a:lnTo>
                    <a:pt x="120" y="296"/>
                  </a:lnTo>
                  <a:lnTo>
                    <a:pt x="120" y="304"/>
                  </a:lnTo>
                  <a:lnTo>
                    <a:pt x="120" y="304"/>
                  </a:lnTo>
                  <a:lnTo>
                    <a:pt x="120" y="304"/>
                  </a:lnTo>
                  <a:lnTo>
                    <a:pt x="112" y="320"/>
                  </a:lnTo>
                  <a:lnTo>
                    <a:pt x="96" y="328"/>
                  </a:lnTo>
                  <a:lnTo>
                    <a:pt x="88" y="336"/>
                  </a:lnTo>
                  <a:lnTo>
                    <a:pt x="88" y="336"/>
                  </a:lnTo>
                  <a:lnTo>
                    <a:pt x="88" y="336"/>
                  </a:lnTo>
                  <a:lnTo>
                    <a:pt x="88" y="336"/>
                  </a:lnTo>
                  <a:lnTo>
                    <a:pt x="80" y="336"/>
                  </a:lnTo>
                  <a:lnTo>
                    <a:pt x="72" y="336"/>
                  </a:lnTo>
                  <a:lnTo>
                    <a:pt x="56" y="344"/>
                  </a:lnTo>
                  <a:lnTo>
                    <a:pt x="48" y="344"/>
                  </a:lnTo>
                  <a:lnTo>
                    <a:pt x="40" y="328"/>
                  </a:lnTo>
                  <a:lnTo>
                    <a:pt x="16" y="336"/>
                  </a:lnTo>
                  <a:lnTo>
                    <a:pt x="8" y="336"/>
                  </a:lnTo>
                  <a:lnTo>
                    <a:pt x="8" y="328"/>
                  </a:lnTo>
                  <a:lnTo>
                    <a:pt x="8" y="312"/>
                  </a:lnTo>
                  <a:lnTo>
                    <a:pt x="8" y="312"/>
                  </a:lnTo>
                  <a:lnTo>
                    <a:pt x="0" y="312"/>
                  </a:lnTo>
                  <a:lnTo>
                    <a:pt x="0" y="304"/>
                  </a:lnTo>
                  <a:lnTo>
                    <a:pt x="8" y="296"/>
                  </a:lnTo>
                  <a:lnTo>
                    <a:pt x="8" y="288"/>
                  </a:lnTo>
                  <a:lnTo>
                    <a:pt x="8" y="264"/>
                  </a:lnTo>
                  <a:lnTo>
                    <a:pt x="8" y="256"/>
                  </a:lnTo>
                  <a:lnTo>
                    <a:pt x="8" y="248"/>
                  </a:lnTo>
                  <a:lnTo>
                    <a:pt x="8" y="248"/>
                  </a:lnTo>
                  <a:lnTo>
                    <a:pt x="24" y="232"/>
                  </a:lnTo>
                  <a:lnTo>
                    <a:pt x="32" y="232"/>
                  </a:lnTo>
                  <a:lnTo>
                    <a:pt x="32" y="232"/>
                  </a:lnTo>
                  <a:lnTo>
                    <a:pt x="32" y="232"/>
                  </a:lnTo>
                  <a:lnTo>
                    <a:pt x="48" y="232"/>
                  </a:lnTo>
                  <a:lnTo>
                    <a:pt x="48" y="232"/>
                  </a:lnTo>
                  <a:lnTo>
                    <a:pt x="56" y="240"/>
                  </a:lnTo>
                  <a:lnTo>
                    <a:pt x="56" y="240"/>
                  </a:lnTo>
                  <a:lnTo>
                    <a:pt x="80" y="240"/>
                  </a:lnTo>
                  <a:lnTo>
                    <a:pt x="80" y="240"/>
                  </a:lnTo>
                  <a:lnTo>
                    <a:pt x="88" y="240"/>
                  </a:lnTo>
                  <a:lnTo>
                    <a:pt x="104" y="240"/>
                  </a:lnTo>
                  <a:lnTo>
                    <a:pt x="104" y="232"/>
                  </a:lnTo>
                  <a:lnTo>
                    <a:pt x="104" y="224"/>
                  </a:lnTo>
                  <a:lnTo>
                    <a:pt x="104" y="216"/>
                  </a:lnTo>
                  <a:lnTo>
                    <a:pt x="104" y="208"/>
                  </a:lnTo>
                  <a:lnTo>
                    <a:pt x="104" y="208"/>
                  </a:lnTo>
                  <a:lnTo>
                    <a:pt x="112" y="208"/>
                  </a:lnTo>
                  <a:lnTo>
                    <a:pt x="104" y="200"/>
                  </a:lnTo>
                  <a:lnTo>
                    <a:pt x="104" y="192"/>
                  </a:lnTo>
                  <a:lnTo>
                    <a:pt x="104" y="192"/>
                  </a:lnTo>
                  <a:lnTo>
                    <a:pt x="96" y="192"/>
                  </a:lnTo>
                  <a:lnTo>
                    <a:pt x="96" y="176"/>
                  </a:lnTo>
                  <a:lnTo>
                    <a:pt x="96" y="176"/>
                  </a:lnTo>
                  <a:lnTo>
                    <a:pt x="88" y="176"/>
                  </a:lnTo>
                  <a:lnTo>
                    <a:pt x="80" y="176"/>
                  </a:lnTo>
                  <a:lnTo>
                    <a:pt x="64" y="168"/>
                  </a:lnTo>
                  <a:lnTo>
                    <a:pt x="64" y="160"/>
                  </a:lnTo>
                  <a:lnTo>
                    <a:pt x="64" y="160"/>
                  </a:lnTo>
                  <a:lnTo>
                    <a:pt x="64" y="160"/>
                  </a:lnTo>
                  <a:lnTo>
                    <a:pt x="72" y="152"/>
                  </a:lnTo>
                  <a:lnTo>
                    <a:pt x="80" y="152"/>
                  </a:lnTo>
                  <a:lnTo>
                    <a:pt x="80" y="152"/>
                  </a:lnTo>
                  <a:lnTo>
                    <a:pt x="80" y="160"/>
                  </a:lnTo>
                  <a:lnTo>
                    <a:pt x="88" y="160"/>
                  </a:lnTo>
                  <a:lnTo>
                    <a:pt x="96" y="160"/>
                  </a:lnTo>
                  <a:lnTo>
                    <a:pt x="96" y="160"/>
                  </a:lnTo>
                  <a:lnTo>
                    <a:pt x="104" y="160"/>
                  </a:lnTo>
                  <a:lnTo>
                    <a:pt x="104" y="152"/>
                  </a:lnTo>
                  <a:lnTo>
                    <a:pt x="96" y="152"/>
                  </a:lnTo>
                  <a:lnTo>
                    <a:pt x="96" y="152"/>
                  </a:lnTo>
                  <a:lnTo>
                    <a:pt x="96" y="144"/>
                  </a:lnTo>
                  <a:lnTo>
                    <a:pt x="96" y="144"/>
                  </a:lnTo>
                  <a:lnTo>
                    <a:pt x="96" y="144"/>
                  </a:lnTo>
                  <a:lnTo>
                    <a:pt x="96" y="144"/>
                  </a:lnTo>
                  <a:lnTo>
                    <a:pt x="104" y="144"/>
                  </a:lnTo>
                  <a:lnTo>
                    <a:pt x="112" y="144"/>
                  </a:lnTo>
                  <a:lnTo>
                    <a:pt x="120" y="144"/>
                  </a:lnTo>
                  <a:lnTo>
                    <a:pt x="120" y="136"/>
                  </a:lnTo>
                  <a:lnTo>
                    <a:pt x="120" y="136"/>
                  </a:lnTo>
                  <a:lnTo>
                    <a:pt x="128" y="136"/>
                  </a:lnTo>
                  <a:lnTo>
                    <a:pt x="144" y="128"/>
                  </a:lnTo>
                  <a:lnTo>
                    <a:pt x="144" y="120"/>
                  </a:lnTo>
                  <a:lnTo>
                    <a:pt x="144" y="120"/>
                  </a:lnTo>
                  <a:lnTo>
                    <a:pt x="144" y="120"/>
                  </a:lnTo>
                  <a:lnTo>
                    <a:pt x="152" y="120"/>
                  </a:lnTo>
                  <a:lnTo>
                    <a:pt x="168" y="112"/>
                  </a:lnTo>
                  <a:lnTo>
                    <a:pt x="176" y="104"/>
                  </a:lnTo>
                  <a:lnTo>
                    <a:pt x="176" y="104"/>
                  </a:lnTo>
                  <a:lnTo>
                    <a:pt x="176" y="96"/>
                  </a:lnTo>
                  <a:lnTo>
                    <a:pt x="176" y="88"/>
                  </a:lnTo>
                  <a:lnTo>
                    <a:pt x="192" y="80"/>
                  </a:lnTo>
                  <a:lnTo>
                    <a:pt x="200" y="80"/>
                  </a:lnTo>
                  <a:lnTo>
                    <a:pt x="208" y="80"/>
                  </a:lnTo>
                  <a:lnTo>
                    <a:pt x="208" y="80"/>
                  </a:lnTo>
                  <a:lnTo>
                    <a:pt x="208" y="80"/>
                  </a:lnTo>
                  <a:lnTo>
                    <a:pt x="208" y="72"/>
                  </a:lnTo>
                  <a:lnTo>
                    <a:pt x="216" y="72"/>
                  </a:lnTo>
                  <a:lnTo>
                    <a:pt x="224" y="72"/>
                  </a:lnTo>
                  <a:lnTo>
                    <a:pt x="232" y="72"/>
                  </a:lnTo>
                  <a:lnTo>
                    <a:pt x="232" y="64"/>
                  </a:lnTo>
                  <a:lnTo>
                    <a:pt x="224" y="56"/>
                  </a:lnTo>
                  <a:lnTo>
                    <a:pt x="224" y="40"/>
                  </a:lnTo>
                  <a:lnTo>
                    <a:pt x="216" y="16"/>
                  </a:lnTo>
                  <a:lnTo>
                    <a:pt x="240" y="8"/>
                  </a:lnTo>
                  <a:lnTo>
                    <a:pt x="248" y="0"/>
                  </a:lnTo>
                  <a:lnTo>
                    <a:pt x="248" y="0"/>
                  </a:lnTo>
                  <a:lnTo>
                    <a:pt x="248" y="8"/>
                  </a:lnTo>
                  <a:lnTo>
                    <a:pt x="240" y="16"/>
                  </a:lnTo>
                  <a:lnTo>
                    <a:pt x="240" y="24"/>
                  </a:lnTo>
                  <a:lnTo>
                    <a:pt x="248" y="24"/>
                  </a:lnTo>
                  <a:lnTo>
                    <a:pt x="248" y="24"/>
                  </a:lnTo>
                  <a:lnTo>
                    <a:pt x="248" y="24"/>
                  </a:lnTo>
                  <a:lnTo>
                    <a:pt x="248" y="32"/>
                  </a:lnTo>
                  <a:lnTo>
                    <a:pt x="240" y="40"/>
                  </a:lnTo>
                  <a:lnTo>
                    <a:pt x="240" y="56"/>
                  </a:lnTo>
                  <a:lnTo>
                    <a:pt x="240" y="56"/>
                  </a:lnTo>
                  <a:lnTo>
                    <a:pt x="240" y="56"/>
                  </a:lnTo>
                  <a:lnTo>
                    <a:pt x="240" y="64"/>
                  </a:lnTo>
                  <a:lnTo>
                    <a:pt x="248" y="64"/>
                  </a:lnTo>
                  <a:lnTo>
                    <a:pt x="256" y="64"/>
                  </a:lnTo>
                  <a:lnTo>
                    <a:pt x="256" y="64"/>
                  </a:lnTo>
                  <a:lnTo>
                    <a:pt x="273" y="64"/>
                  </a:lnTo>
                  <a:lnTo>
                    <a:pt x="289" y="56"/>
                  </a:lnTo>
                  <a:lnTo>
                    <a:pt x="289" y="56"/>
                  </a:lnTo>
                  <a:lnTo>
                    <a:pt x="281" y="64"/>
                  </a:lnTo>
                  <a:lnTo>
                    <a:pt x="281" y="64"/>
                  </a:lnTo>
                  <a:lnTo>
                    <a:pt x="289" y="72"/>
                  </a:lnTo>
                  <a:lnTo>
                    <a:pt x="289" y="72"/>
                  </a:lnTo>
                  <a:lnTo>
                    <a:pt x="297" y="64"/>
                  </a:lnTo>
                  <a:lnTo>
                    <a:pt x="313" y="64"/>
                  </a:lnTo>
                  <a:lnTo>
                    <a:pt x="329" y="56"/>
                  </a:lnTo>
                  <a:lnTo>
                    <a:pt x="337" y="48"/>
                  </a:lnTo>
                  <a:lnTo>
                    <a:pt x="337" y="48"/>
                  </a:lnTo>
                  <a:lnTo>
                    <a:pt x="345" y="48"/>
                  </a:lnTo>
                  <a:lnTo>
                    <a:pt x="345" y="56"/>
                  </a:lnTo>
                  <a:lnTo>
                    <a:pt x="345" y="56"/>
                  </a:lnTo>
                  <a:lnTo>
                    <a:pt x="353" y="56"/>
                  </a:lnTo>
                  <a:lnTo>
                    <a:pt x="377" y="56"/>
                  </a:lnTo>
                  <a:lnTo>
                    <a:pt x="393" y="56"/>
                  </a:lnTo>
                  <a:lnTo>
                    <a:pt x="409" y="56"/>
                  </a:lnTo>
                  <a:lnTo>
                    <a:pt x="417" y="72"/>
                  </a:lnTo>
                  <a:lnTo>
                    <a:pt x="417" y="80"/>
                  </a:lnTo>
                  <a:lnTo>
                    <a:pt x="417" y="80"/>
                  </a:lnTo>
                  <a:lnTo>
                    <a:pt x="409" y="88"/>
                  </a:lnTo>
                  <a:lnTo>
                    <a:pt x="409" y="104"/>
                  </a:lnTo>
                  <a:lnTo>
                    <a:pt x="417" y="112"/>
                  </a:lnTo>
                  <a:lnTo>
                    <a:pt x="409" y="128"/>
                  </a:lnTo>
                  <a:lnTo>
                    <a:pt x="401" y="136"/>
                  </a:lnTo>
                  <a:lnTo>
                    <a:pt x="401" y="168"/>
                  </a:lnTo>
                  <a:lnTo>
                    <a:pt x="417" y="168"/>
                  </a:lnTo>
                  <a:lnTo>
                    <a:pt x="417" y="168"/>
                  </a:lnTo>
                  <a:lnTo>
                    <a:pt x="425" y="168"/>
                  </a:lnTo>
                  <a:lnTo>
                    <a:pt x="441" y="160"/>
                  </a:lnTo>
                  <a:lnTo>
                    <a:pt x="457" y="160"/>
                  </a:lnTo>
                  <a:lnTo>
                    <a:pt x="465" y="184"/>
                  </a:lnTo>
                  <a:lnTo>
                    <a:pt x="473" y="184"/>
                  </a:lnTo>
                  <a:lnTo>
                    <a:pt x="473" y="184"/>
                  </a:lnTo>
                  <a:lnTo>
                    <a:pt x="473" y="200"/>
                  </a:lnTo>
                  <a:lnTo>
                    <a:pt x="473" y="200"/>
                  </a:lnTo>
                  <a:lnTo>
                    <a:pt x="473" y="208"/>
                  </a:lnTo>
                  <a:lnTo>
                    <a:pt x="481" y="200"/>
                  </a:lnTo>
                  <a:lnTo>
                    <a:pt x="489" y="200"/>
                  </a:lnTo>
                  <a:lnTo>
                    <a:pt x="489" y="200"/>
                  </a:lnTo>
                  <a:lnTo>
                    <a:pt x="489" y="208"/>
                  </a:lnTo>
                  <a:lnTo>
                    <a:pt x="489" y="208"/>
                  </a:lnTo>
                  <a:lnTo>
                    <a:pt x="473" y="208"/>
                  </a:lnTo>
                  <a:lnTo>
                    <a:pt x="473" y="2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68" name="Freeform 7">
              <a:extLst>
                <a:ext uri="{FF2B5EF4-FFF2-40B4-BE49-F238E27FC236}">
                  <a16:creationId xmlns:a16="http://schemas.microsoft.com/office/drawing/2014/main" id="{00000000-0008-0000-0100-000044000000}"/>
                </a:ext>
              </a:extLst>
            </xdr:cNvPr>
            <xdr:cNvSpPr>
              <a:spLocks/>
            </xdr:cNvSpPr>
          </xdr:nvSpPr>
          <xdr:spPr bwMode="auto">
            <a:xfrm>
              <a:off x="2274190" y="2659885"/>
              <a:ext cx="435325" cy="459233"/>
            </a:xfrm>
            <a:custGeom>
              <a:avLst/>
              <a:gdLst/>
              <a:ahLst/>
              <a:cxnLst>
                <a:cxn ang="0">
                  <a:pos x="64" y="232"/>
                </a:cxn>
                <a:cxn ang="0">
                  <a:pos x="8" y="256"/>
                </a:cxn>
                <a:cxn ang="0">
                  <a:pos x="8" y="240"/>
                </a:cxn>
                <a:cxn ang="0">
                  <a:pos x="0" y="240"/>
                </a:cxn>
                <a:cxn ang="0">
                  <a:pos x="8" y="232"/>
                </a:cxn>
                <a:cxn ang="0">
                  <a:pos x="0" y="200"/>
                </a:cxn>
                <a:cxn ang="0">
                  <a:pos x="40" y="160"/>
                </a:cxn>
                <a:cxn ang="0">
                  <a:pos x="40" y="160"/>
                </a:cxn>
                <a:cxn ang="0">
                  <a:pos x="89" y="112"/>
                </a:cxn>
                <a:cxn ang="0">
                  <a:pos x="137" y="64"/>
                </a:cxn>
                <a:cxn ang="0">
                  <a:pos x="113" y="64"/>
                </a:cxn>
                <a:cxn ang="0">
                  <a:pos x="113" y="56"/>
                </a:cxn>
                <a:cxn ang="0">
                  <a:pos x="129" y="48"/>
                </a:cxn>
                <a:cxn ang="0">
                  <a:pos x="129" y="48"/>
                </a:cxn>
                <a:cxn ang="0">
                  <a:pos x="153" y="48"/>
                </a:cxn>
                <a:cxn ang="0">
                  <a:pos x="145" y="48"/>
                </a:cxn>
                <a:cxn ang="0">
                  <a:pos x="169" y="40"/>
                </a:cxn>
                <a:cxn ang="0">
                  <a:pos x="177" y="24"/>
                </a:cxn>
                <a:cxn ang="0">
                  <a:pos x="185" y="32"/>
                </a:cxn>
                <a:cxn ang="0">
                  <a:pos x="193" y="32"/>
                </a:cxn>
                <a:cxn ang="0">
                  <a:pos x="217" y="16"/>
                </a:cxn>
                <a:cxn ang="0">
                  <a:pos x="217" y="8"/>
                </a:cxn>
                <a:cxn ang="0">
                  <a:pos x="249" y="8"/>
                </a:cxn>
                <a:cxn ang="0">
                  <a:pos x="241" y="16"/>
                </a:cxn>
                <a:cxn ang="0">
                  <a:pos x="265" y="8"/>
                </a:cxn>
                <a:cxn ang="0">
                  <a:pos x="265" y="16"/>
                </a:cxn>
                <a:cxn ang="0">
                  <a:pos x="281" y="8"/>
                </a:cxn>
                <a:cxn ang="0">
                  <a:pos x="289" y="8"/>
                </a:cxn>
                <a:cxn ang="0">
                  <a:pos x="305" y="16"/>
                </a:cxn>
                <a:cxn ang="0">
                  <a:pos x="297" y="32"/>
                </a:cxn>
                <a:cxn ang="0">
                  <a:pos x="313" y="32"/>
                </a:cxn>
                <a:cxn ang="0">
                  <a:pos x="305" y="64"/>
                </a:cxn>
                <a:cxn ang="0">
                  <a:pos x="305" y="120"/>
                </a:cxn>
                <a:cxn ang="0">
                  <a:pos x="313" y="152"/>
                </a:cxn>
                <a:cxn ang="0">
                  <a:pos x="281" y="216"/>
                </a:cxn>
                <a:cxn ang="0">
                  <a:pos x="249" y="224"/>
                </a:cxn>
                <a:cxn ang="0">
                  <a:pos x="217" y="224"/>
                </a:cxn>
                <a:cxn ang="0">
                  <a:pos x="193" y="192"/>
                </a:cxn>
                <a:cxn ang="0">
                  <a:pos x="193" y="176"/>
                </a:cxn>
                <a:cxn ang="0">
                  <a:pos x="249" y="120"/>
                </a:cxn>
                <a:cxn ang="0">
                  <a:pos x="201" y="136"/>
                </a:cxn>
                <a:cxn ang="0">
                  <a:pos x="161" y="176"/>
                </a:cxn>
                <a:cxn ang="0">
                  <a:pos x="145" y="200"/>
                </a:cxn>
                <a:cxn ang="0">
                  <a:pos x="145" y="216"/>
                </a:cxn>
                <a:cxn ang="0">
                  <a:pos x="153" y="248"/>
                </a:cxn>
                <a:cxn ang="0">
                  <a:pos x="145" y="280"/>
                </a:cxn>
                <a:cxn ang="0">
                  <a:pos x="129" y="304"/>
                </a:cxn>
                <a:cxn ang="0">
                  <a:pos x="97" y="312"/>
                </a:cxn>
                <a:cxn ang="0">
                  <a:pos x="89" y="288"/>
                </a:cxn>
                <a:cxn ang="0">
                  <a:pos x="72" y="240"/>
                </a:cxn>
              </a:cxnLst>
              <a:rect l="0" t="0" r="r" b="b"/>
              <a:pathLst>
                <a:path w="321" h="312">
                  <a:moveTo>
                    <a:pt x="72" y="240"/>
                  </a:moveTo>
                  <a:lnTo>
                    <a:pt x="64" y="240"/>
                  </a:lnTo>
                  <a:lnTo>
                    <a:pt x="64" y="232"/>
                  </a:lnTo>
                  <a:lnTo>
                    <a:pt x="64" y="232"/>
                  </a:lnTo>
                  <a:lnTo>
                    <a:pt x="56" y="248"/>
                  </a:lnTo>
                  <a:lnTo>
                    <a:pt x="32" y="264"/>
                  </a:lnTo>
                  <a:lnTo>
                    <a:pt x="16" y="264"/>
                  </a:lnTo>
                  <a:lnTo>
                    <a:pt x="8" y="256"/>
                  </a:lnTo>
                  <a:lnTo>
                    <a:pt x="0" y="248"/>
                  </a:lnTo>
                  <a:lnTo>
                    <a:pt x="8" y="248"/>
                  </a:lnTo>
                  <a:lnTo>
                    <a:pt x="8" y="248"/>
                  </a:lnTo>
                  <a:lnTo>
                    <a:pt x="8" y="240"/>
                  </a:lnTo>
                  <a:lnTo>
                    <a:pt x="8" y="240"/>
                  </a:lnTo>
                  <a:lnTo>
                    <a:pt x="0" y="240"/>
                  </a:lnTo>
                  <a:lnTo>
                    <a:pt x="0" y="240"/>
                  </a:lnTo>
                  <a:lnTo>
                    <a:pt x="0" y="240"/>
                  </a:lnTo>
                  <a:lnTo>
                    <a:pt x="0" y="240"/>
                  </a:lnTo>
                  <a:lnTo>
                    <a:pt x="0" y="232"/>
                  </a:lnTo>
                  <a:lnTo>
                    <a:pt x="8" y="232"/>
                  </a:lnTo>
                  <a:lnTo>
                    <a:pt x="8" y="232"/>
                  </a:lnTo>
                  <a:lnTo>
                    <a:pt x="0" y="224"/>
                  </a:lnTo>
                  <a:lnTo>
                    <a:pt x="0" y="208"/>
                  </a:lnTo>
                  <a:lnTo>
                    <a:pt x="0" y="200"/>
                  </a:lnTo>
                  <a:lnTo>
                    <a:pt x="0" y="200"/>
                  </a:lnTo>
                  <a:lnTo>
                    <a:pt x="8" y="192"/>
                  </a:lnTo>
                  <a:lnTo>
                    <a:pt x="16" y="176"/>
                  </a:lnTo>
                  <a:lnTo>
                    <a:pt x="32" y="176"/>
                  </a:lnTo>
                  <a:lnTo>
                    <a:pt x="40" y="160"/>
                  </a:lnTo>
                  <a:lnTo>
                    <a:pt x="48" y="160"/>
                  </a:lnTo>
                  <a:lnTo>
                    <a:pt x="56" y="160"/>
                  </a:lnTo>
                  <a:lnTo>
                    <a:pt x="40" y="160"/>
                  </a:lnTo>
                  <a:lnTo>
                    <a:pt x="40" y="160"/>
                  </a:lnTo>
                  <a:lnTo>
                    <a:pt x="56" y="160"/>
                  </a:lnTo>
                  <a:lnTo>
                    <a:pt x="72" y="136"/>
                  </a:lnTo>
                  <a:lnTo>
                    <a:pt x="89" y="120"/>
                  </a:lnTo>
                  <a:lnTo>
                    <a:pt x="89" y="112"/>
                  </a:lnTo>
                  <a:lnTo>
                    <a:pt x="97" y="104"/>
                  </a:lnTo>
                  <a:lnTo>
                    <a:pt x="105" y="88"/>
                  </a:lnTo>
                  <a:lnTo>
                    <a:pt x="121" y="80"/>
                  </a:lnTo>
                  <a:lnTo>
                    <a:pt x="137" y="64"/>
                  </a:lnTo>
                  <a:lnTo>
                    <a:pt x="137" y="56"/>
                  </a:lnTo>
                  <a:lnTo>
                    <a:pt x="137" y="56"/>
                  </a:lnTo>
                  <a:lnTo>
                    <a:pt x="129" y="56"/>
                  </a:lnTo>
                  <a:lnTo>
                    <a:pt x="113" y="64"/>
                  </a:lnTo>
                  <a:lnTo>
                    <a:pt x="121" y="56"/>
                  </a:lnTo>
                  <a:lnTo>
                    <a:pt x="121" y="56"/>
                  </a:lnTo>
                  <a:lnTo>
                    <a:pt x="113" y="56"/>
                  </a:lnTo>
                  <a:lnTo>
                    <a:pt x="113" y="56"/>
                  </a:lnTo>
                  <a:lnTo>
                    <a:pt x="121" y="48"/>
                  </a:lnTo>
                  <a:lnTo>
                    <a:pt x="121" y="48"/>
                  </a:lnTo>
                  <a:lnTo>
                    <a:pt x="129" y="48"/>
                  </a:lnTo>
                  <a:lnTo>
                    <a:pt x="129" y="48"/>
                  </a:lnTo>
                  <a:lnTo>
                    <a:pt x="129" y="48"/>
                  </a:lnTo>
                  <a:lnTo>
                    <a:pt x="129" y="48"/>
                  </a:lnTo>
                  <a:lnTo>
                    <a:pt x="129" y="48"/>
                  </a:lnTo>
                  <a:lnTo>
                    <a:pt x="129" y="48"/>
                  </a:lnTo>
                  <a:lnTo>
                    <a:pt x="137" y="56"/>
                  </a:lnTo>
                  <a:lnTo>
                    <a:pt x="145" y="56"/>
                  </a:lnTo>
                  <a:lnTo>
                    <a:pt x="153" y="48"/>
                  </a:lnTo>
                  <a:lnTo>
                    <a:pt x="153" y="48"/>
                  </a:lnTo>
                  <a:lnTo>
                    <a:pt x="153" y="48"/>
                  </a:lnTo>
                  <a:lnTo>
                    <a:pt x="153" y="48"/>
                  </a:lnTo>
                  <a:lnTo>
                    <a:pt x="145" y="48"/>
                  </a:lnTo>
                  <a:lnTo>
                    <a:pt x="145" y="48"/>
                  </a:lnTo>
                  <a:lnTo>
                    <a:pt x="153" y="40"/>
                  </a:lnTo>
                  <a:lnTo>
                    <a:pt x="161" y="40"/>
                  </a:lnTo>
                  <a:lnTo>
                    <a:pt x="161" y="40"/>
                  </a:lnTo>
                  <a:lnTo>
                    <a:pt x="169" y="40"/>
                  </a:lnTo>
                  <a:lnTo>
                    <a:pt x="161" y="32"/>
                  </a:lnTo>
                  <a:lnTo>
                    <a:pt x="161" y="32"/>
                  </a:lnTo>
                  <a:lnTo>
                    <a:pt x="177" y="32"/>
                  </a:lnTo>
                  <a:lnTo>
                    <a:pt x="177" y="24"/>
                  </a:lnTo>
                  <a:lnTo>
                    <a:pt x="177" y="24"/>
                  </a:lnTo>
                  <a:lnTo>
                    <a:pt x="177" y="32"/>
                  </a:lnTo>
                  <a:lnTo>
                    <a:pt x="177" y="32"/>
                  </a:lnTo>
                  <a:lnTo>
                    <a:pt x="185" y="32"/>
                  </a:lnTo>
                  <a:lnTo>
                    <a:pt x="193" y="24"/>
                  </a:lnTo>
                  <a:lnTo>
                    <a:pt x="193" y="24"/>
                  </a:lnTo>
                  <a:lnTo>
                    <a:pt x="193" y="24"/>
                  </a:lnTo>
                  <a:lnTo>
                    <a:pt x="193" y="32"/>
                  </a:lnTo>
                  <a:lnTo>
                    <a:pt x="193" y="32"/>
                  </a:lnTo>
                  <a:lnTo>
                    <a:pt x="201" y="24"/>
                  </a:lnTo>
                  <a:lnTo>
                    <a:pt x="209" y="16"/>
                  </a:lnTo>
                  <a:lnTo>
                    <a:pt x="217" y="16"/>
                  </a:lnTo>
                  <a:lnTo>
                    <a:pt x="217" y="16"/>
                  </a:lnTo>
                  <a:lnTo>
                    <a:pt x="209" y="16"/>
                  </a:lnTo>
                  <a:lnTo>
                    <a:pt x="217" y="8"/>
                  </a:lnTo>
                  <a:lnTo>
                    <a:pt x="217" y="8"/>
                  </a:lnTo>
                  <a:lnTo>
                    <a:pt x="217" y="8"/>
                  </a:lnTo>
                  <a:lnTo>
                    <a:pt x="225" y="8"/>
                  </a:lnTo>
                  <a:lnTo>
                    <a:pt x="233" y="8"/>
                  </a:lnTo>
                  <a:lnTo>
                    <a:pt x="249" y="8"/>
                  </a:lnTo>
                  <a:lnTo>
                    <a:pt x="249" y="8"/>
                  </a:lnTo>
                  <a:lnTo>
                    <a:pt x="249" y="8"/>
                  </a:lnTo>
                  <a:lnTo>
                    <a:pt x="249" y="16"/>
                  </a:lnTo>
                  <a:lnTo>
                    <a:pt x="241" y="16"/>
                  </a:lnTo>
                  <a:lnTo>
                    <a:pt x="241" y="16"/>
                  </a:lnTo>
                  <a:lnTo>
                    <a:pt x="249" y="24"/>
                  </a:lnTo>
                  <a:lnTo>
                    <a:pt x="257" y="8"/>
                  </a:lnTo>
                  <a:lnTo>
                    <a:pt x="265" y="8"/>
                  </a:lnTo>
                  <a:lnTo>
                    <a:pt x="265" y="8"/>
                  </a:lnTo>
                  <a:lnTo>
                    <a:pt x="265" y="8"/>
                  </a:lnTo>
                  <a:lnTo>
                    <a:pt x="265" y="16"/>
                  </a:lnTo>
                  <a:lnTo>
                    <a:pt x="265" y="16"/>
                  </a:lnTo>
                  <a:lnTo>
                    <a:pt x="273" y="8"/>
                  </a:lnTo>
                  <a:lnTo>
                    <a:pt x="281" y="0"/>
                  </a:lnTo>
                  <a:lnTo>
                    <a:pt x="281" y="0"/>
                  </a:lnTo>
                  <a:lnTo>
                    <a:pt x="281" y="8"/>
                  </a:lnTo>
                  <a:lnTo>
                    <a:pt x="281" y="16"/>
                  </a:lnTo>
                  <a:lnTo>
                    <a:pt x="289" y="16"/>
                  </a:lnTo>
                  <a:lnTo>
                    <a:pt x="289" y="16"/>
                  </a:lnTo>
                  <a:lnTo>
                    <a:pt x="289" y="8"/>
                  </a:lnTo>
                  <a:lnTo>
                    <a:pt x="305" y="8"/>
                  </a:lnTo>
                  <a:lnTo>
                    <a:pt x="305" y="16"/>
                  </a:lnTo>
                  <a:lnTo>
                    <a:pt x="305" y="16"/>
                  </a:lnTo>
                  <a:lnTo>
                    <a:pt x="305" y="16"/>
                  </a:lnTo>
                  <a:lnTo>
                    <a:pt x="297" y="24"/>
                  </a:lnTo>
                  <a:lnTo>
                    <a:pt x="289" y="24"/>
                  </a:lnTo>
                  <a:lnTo>
                    <a:pt x="289" y="24"/>
                  </a:lnTo>
                  <a:lnTo>
                    <a:pt x="297" y="32"/>
                  </a:lnTo>
                  <a:lnTo>
                    <a:pt x="305" y="32"/>
                  </a:lnTo>
                  <a:lnTo>
                    <a:pt x="305" y="32"/>
                  </a:lnTo>
                  <a:lnTo>
                    <a:pt x="313" y="32"/>
                  </a:lnTo>
                  <a:lnTo>
                    <a:pt x="313" y="32"/>
                  </a:lnTo>
                  <a:lnTo>
                    <a:pt x="305" y="40"/>
                  </a:lnTo>
                  <a:lnTo>
                    <a:pt x="289" y="48"/>
                  </a:lnTo>
                  <a:lnTo>
                    <a:pt x="289" y="56"/>
                  </a:lnTo>
                  <a:lnTo>
                    <a:pt x="305" y="64"/>
                  </a:lnTo>
                  <a:lnTo>
                    <a:pt x="297" y="80"/>
                  </a:lnTo>
                  <a:lnTo>
                    <a:pt x="297" y="96"/>
                  </a:lnTo>
                  <a:lnTo>
                    <a:pt x="305" y="112"/>
                  </a:lnTo>
                  <a:lnTo>
                    <a:pt x="305" y="120"/>
                  </a:lnTo>
                  <a:lnTo>
                    <a:pt x="305" y="128"/>
                  </a:lnTo>
                  <a:lnTo>
                    <a:pt x="313" y="144"/>
                  </a:lnTo>
                  <a:lnTo>
                    <a:pt x="313" y="152"/>
                  </a:lnTo>
                  <a:lnTo>
                    <a:pt x="313" y="152"/>
                  </a:lnTo>
                  <a:lnTo>
                    <a:pt x="321" y="168"/>
                  </a:lnTo>
                  <a:lnTo>
                    <a:pt x="321" y="176"/>
                  </a:lnTo>
                  <a:lnTo>
                    <a:pt x="297" y="200"/>
                  </a:lnTo>
                  <a:lnTo>
                    <a:pt x="281" y="216"/>
                  </a:lnTo>
                  <a:lnTo>
                    <a:pt x="281" y="216"/>
                  </a:lnTo>
                  <a:lnTo>
                    <a:pt x="281" y="224"/>
                  </a:lnTo>
                  <a:lnTo>
                    <a:pt x="257" y="224"/>
                  </a:lnTo>
                  <a:lnTo>
                    <a:pt x="249" y="224"/>
                  </a:lnTo>
                  <a:lnTo>
                    <a:pt x="233" y="232"/>
                  </a:lnTo>
                  <a:lnTo>
                    <a:pt x="217" y="232"/>
                  </a:lnTo>
                  <a:lnTo>
                    <a:pt x="217" y="224"/>
                  </a:lnTo>
                  <a:lnTo>
                    <a:pt x="217" y="224"/>
                  </a:lnTo>
                  <a:lnTo>
                    <a:pt x="209" y="224"/>
                  </a:lnTo>
                  <a:lnTo>
                    <a:pt x="193" y="216"/>
                  </a:lnTo>
                  <a:lnTo>
                    <a:pt x="201" y="200"/>
                  </a:lnTo>
                  <a:lnTo>
                    <a:pt x="193" y="192"/>
                  </a:lnTo>
                  <a:lnTo>
                    <a:pt x="193" y="176"/>
                  </a:lnTo>
                  <a:lnTo>
                    <a:pt x="193" y="176"/>
                  </a:lnTo>
                  <a:lnTo>
                    <a:pt x="193" y="176"/>
                  </a:lnTo>
                  <a:lnTo>
                    <a:pt x="193" y="176"/>
                  </a:lnTo>
                  <a:lnTo>
                    <a:pt x="201" y="176"/>
                  </a:lnTo>
                  <a:lnTo>
                    <a:pt x="233" y="144"/>
                  </a:lnTo>
                  <a:lnTo>
                    <a:pt x="249" y="136"/>
                  </a:lnTo>
                  <a:lnTo>
                    <a:pt x="249" y="120"/>
                  </a:lnTo>
                  <a:lnTo>
                    <a:pt x="233" y="120"/>
                  </a:lnTo>
                  <a:lnTo>
                    <a:pt x="217" y="120"/>
                  </a:lnTo>
                  <a:lnTo>
                    <a:pt x="201" y="128"/>
                  </a:lnTo>
                  <a:lnTo>
                    <a:pt x="201" y="136"/>
                  </a:lnTo>
                  <a:lnTo>
                    <a:pt x="201" y="144"/>
                  </a:lnTo>
                  <a:lnTo>
                    <a:pt x="201" y="152"/>
                  </a:lnTo>
                  <a:lnTo>
                    <a:pt x="169" y="168"/>
                  </a:lnTo>
                  <a:lnTo>
                    <a:pt x="161" y="176"/>
                  </a:lnTo>
                  <a:lnTo>
                    <a:pt x="145" y="184"/>
                  </a:lnTo>
                  <a:lnTo>
                    <a:pt x="145" y="200"/>
                  </a:lnTo>
                  <a:lnTo>
                    <a:pt x="145" y="200"/>
                  </a:lnTo>
                  <a:lnTo>
                    <a:pt x="145" y="200"/>
                  </a:lnTo>
                  <a:lnTo>
                    <a:pt x="145" y="208"/>
                  </a:lnTo>
                  <a:lnTo>
                    <a:pt x="145" y="208"/>
                  </a:lnTo>
                  <a:lnTo>
                    <a:pt x="145" y="216"/>
                  </a:lnTo>
                  <a:lnTo>
                    <a:pt x="145" y="216"/>
                  </a:lnTo>
                  <a:lnTo>
                    <a:pt x="153" y="216"/>
                  </a:lnTo>
                  <a:lnTo>
                    <a:pt x="169" y="224"/>
                  </a:lnTo>
                  <a:lnTo>
                    <a:pt x="169" y="240"/>
                  </a:lnTo>
                  <a:lnTo>
                    <a:pt x="153" y="248"/>
                  </a:lnTo>
                  <a:lnTo>
                    <a:pt x="137" y="248"/>
                  </a:lnTo>
                  <a:lnTo>
                    <a:pt x="137" y="280"/>
                  </a:lnTo>
                  <a:lnTo>
                    <a:pt x="145" y="280"/>
                  </a:lnTo>
                  <a:lnTo>
                    <a:pt x="145" y="280"/>
                  </a:lnTo>
                  <a:lnTo>
                    <a:pt x="145" y="288"/>
                  </a:lnTo>
                  <a:lnTo>
                    <a:pt x="129" y="296"/>
                  </a:lnTo>
                  <a:lnTo>
                    <a:pt x="129" y="304"/>
                  </a:lnTo>
                  <a:lnTo>
                    <a:pt x="129" y="304"/>
                  </a:lnTo>
                  <a:lnTo>
                    <a:pt x="121" y="304"/>
                  </a:lnTo>
                  <a:lnTo>
                    <a:pt x="113" y="304"/>
                  </a:lnTo>
                  <a:lnTo>
                    <a:pt x="105" y="312"/>
                  </a:lnTo>
                  <a:lnTo>
                    <a:pt x="97" y="312"/>
                  </a:lnTo>
                  <a:lnTo>
                    <a:pt x="89" y="296"/>
                  </a:lnTo>
                  <a:lnTo>
                    <a:pt x="89" y="296"/>
                  </a:lnTo>
                  <a:lnTo>
                    <a:pt x="89" y="288"/>
                  </a:lnTo>
                  <a:lnTo>
                    <a:pt x="89" y="288"/>
                  </a:lnTo>
                  <a:lnTo>
                    <a:pt x="81" y="272"/>
                  </a:lnTo>
                  <a:lnTo>
                    <a:pt x="72" y="256"/>
                  </a:lnTo>
                  <a:lnTo>
                    <a:pt x="72" y="248"/>
                  </a:lnTo>
                  <a:lnTo>
                    <a:pt x="72" y="240"/>
                  </a:lnTo>
                  <a:lnTo>
                    <a:pt x="72" y="248"/>
                  </a:lnTo>
                  <a:lnTo>
                    <a:pt x="72" y="24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69" name="Freeform 8">
              <a:extLst>
                <a:ext uri="{FF2B5EF4-FFF2-40B4-BE49-F238E27FC236}">
                  <a16:creationId xmlns:a16="http://schemas.microsoft.com/office/drawing/2014/main" id="{00000000-0008-0000-0100-000045000000}"/>
                </a:ext>
              </a:extLst>
            </xdr:cNvPr>
            <xdr:cNvSpPr>
              <a:spLocks/>
            </xdr:cNvSpPr>
          </xdr:nvSpPr>
          <xdr:spPr bwMode="auto">
            <a:xfrm>
              <a:off x="2514229" y="2424380"/>
              <a:ext cx="2885896" cy="1153972"/>
            </a:xfrm>
            <a:custGeom>
              <a:avLst/>
              <a:gdLst/>
              <a:ahLst/>
              <a:cxnLst>
                <a:cxn ang="0">
                  <a:pos x="1504" y="576"/>
                </a:cxn>
                <a:cxn ang="0">
                  <a:pos x="1480" y="496"/>
                </a:cxn>
                <a:cxn ang="0">
                  <a:pos x="1608" y="392"/>
                </a:cxn>
                <a:cxn ang="0">
                  <a:pos x="1736" y="352"/>
                </a:cxn>
                <a:cxn ang="0">
                  <a:pos x="1792" y="344"/>
                </a:cxn>
                <a:cxn ang="0">
                  <a:pos x="1696" y="448"/>
                </a:cxn>
                <a:cxn ang="0">
                  <a:pos x="1752" y="496"/>
                </a:cxn>
                <a:cxn ang="0">
                  <a:pos x="1792" y="400"/>
                </a:cxn>
                <a:cxn ang="0">
                  <a:pos x="1976" y="312"/>
                </a:cxn>
                <a:cxn ang="0">
                  <a:pos x="2088" y="304"/>
                </a:cxn>
                <a:cxn ang="0">
                  <a:pos x="2000" y="208"/>
                </a:cxn>
                <a:cxn ang="0">
                  <a:pos x="1856" y="192"/>
                </a:cxn>
                <a:cxn ang="0">
                  <a:pos x="1640" y="136"/>
                </a:cxn>
                <a:cxn ang="0">
                  <a:pos x="1424" y="152"/>
                </a:cxn>
                <a:cxn ang="0">
                  <a:pos x="1368" y="120"/>
                </a:cxn>
                <a:cxn ang="0">
                  <a:pos x="1240" y="112"/>
                </a:cxn>
                <a:cxn ang="0">
                  <a:pos x="1096" y="112"/>
                </a:cxn>
                <a:cxn ang="0">
                  <a:pos x="1136" y="24"/>
                </a:cxn>
                <a:cxn ang="0">
                  <a:pos x="1008" y="24"/>
                </a:cxn>
                <a:cxn ang="0">
                  <a:pos x="840" y="72"/>
                </a:cxn>
                <a:cxn ang="0">
                  <a:pos x="760" y="120"/>
                </a:cxn>
                <a:cxn ang="0">
                  <a:pos x="704" y="144"/>
                </a:cxn>
                <a:cxn ang="0">
                  <a:pos x="664" y="144"/>
                </a:cxn>
                <a:cxn ang="0">
                  <a:pos x="664" y="224"/>
                </a:cxn>
                <a:cxn ang="0">
                  <a:pos x="584" y="152"/>
                </a:cxn>
                <a:cxn ang="0">
                  <a:pos x="504" y="192"/>
                </a:cxn>
                <a:cxn ang="0">
                  <a:pos x="448" y="224"/>
                </a:cxn>
                <a:cxn ang="0">
                  <a:pos x="320" y="240"/>
                </a:cxn>
                <a:cxn ang="0">
                  <a:pos x="304" y="248"/>
                </a:cxn>
                <a:cxn ang="0">
                  <a:pos x="216" y="288"/>
                </a:cxn>
                <a:cxn ang="0">
                  <a:pos x="216" y="264"/>
                </a:cxn>
                <a:cxn ang="0">
                  <a:pos x="144" y="192"/>
                </a:cxn>
                <a:cxn ang="0">
                  <a:pos x="120" y="256"/>
                </a:cxn>
                <a:cxn ang="0">
                  <a:pos x="144" y="336"/>
                </a:cxn>
                <a:cxn ang="0">
                  <a:pos x="64" y="392"/>
                </a:cxn>
                <a:cxn ang="0">
                  <a:pos x="16" y="448"/>
                </a:cxn>
                <a:cxn ang="0">
                  <a:pos x="56" y="504"/>
                </a:cxn>
                <a:cxn ang="0">
                  <a:pos x="40" y="600"/>
                </a:cxn>
                <a:cxn ang="0">
                  <a:pos x="112" y="616"/>
                </a:cxn>
                <a:cxn ang="0">
                  <a:pos x="176" y="656"/>
                </a:cxn>
                <a:cxn ang="0">
                  <a:pos x="216" y="616"/>
                </a:cxn>
                <a:cxn ang="0">
                  <a:pos x="216" y="648"/>
                </a:cxn>
                <a:cxn ang="0">
                  <a:pos x="320" y="728"/>
                </a:cxn>
                <a:cxn ang="0">
                  <a:pos x="360" y="736"/>
                </a:cxn>
                <a:cxn ang="0">
                  <a:pos x="352" y="672"/>
                </a:cxn>
                <a:cxn ang="0">
                  <a:pos x="376" y="616"/>
                </a:cxn>
                <a:cxn ang="0">
                  <a:pos x="408" y="640"/>
                </a:cxn>
                <a:cxn ang="0">
                  <a:pos x="408" y="696"/>
                </a:cxn>
                <a:cxn ang="0">
                  <a:pos x="408" y="720"/>
                </a:cxn>
                <a:cxn ang="0">
                  <a:pos x="456" y="744"/>
                </a:cxn>
                <a:cxn ang="0">
                  <a:pos x="528" y="784"/>
                </a:cxn>
                <a:cxn ang="0">
                  <a:pos x="600" y="760"/>
                </a:cxn>
                <a:cxn ang="0">
                  <a:pos x="648" y="752"/>
                </a:cxn>
                <a:cxn ang="0">
                  <a:pos x="688" y="744"/>
                </a:cxn>
                <a:cxn ang="0">
                  <a:pos x="760" y="640"/>
                </a:cxn>
                <a:cxn ang="0">
                  <a:pos x="824" y="584"/>
                </a:cxn>
                <a:cxn ang="0">
                  <a:pos x="984" y="528"/>
                </a:cxn>
                <a:cxn ang="0">
                  <a:pos x="1192" y="560"/>
                </a:cxn>
                <a:cxn ang="0">
                  <a:pos x="1376" y="576"/>
                </a:cxn>
                <a:cxn ang="0">
                  <a:pos x="1440" y="600"/>
                </a:cxn>
                <a:cxn ang="0">
                  <a:pos x="1392" y="672"/>
                </a:cxn>
              </a:cxnLst>
              <a:rect l="0" t="0" r="r" b="b"/>
              <a:pathLst>
                <a:path w="2128" h="784">
                  <a:moveTo>
                    <a:pt x="1392" y="680"/>
                  </a:moveTo>
                  <a:lnTo>
                    <a:pt x="1400" y="680"/>
                  </a:lnTo>
                  <a:lnTo>
                    <a:pt x="1416" y="680"/>
                  </a:lnTo>
                  <a:lnTo>
                    <a:pt x="1440" y="680"/>
                  </a:lnTo>
                  <a:lnTo>
                    <a:pt x="1472" y="632"/>
                  </a:lnTo>
                  <a:lnTo>
                    <a:pt x="1496" y="608"/>
                  </a:lnTo>
                  <a:lnTo>
                    <a:pt x="1504" y="584"/>
                  </a:lnTo>
                  <a:lnTo>
                    <a:pt x="1504" y="576"/>
                  </a:lnTo>
                  <a:lnTo>
                    <a:pt x="1504" y="568"/>
                  </a:lnTo>
                  <a:lnTo>
                    <a:pt x="1504" y="560"/>
                  </a:lnTo>
                  <a:lnTo>
                    <a:pt x="1504" y="552"/>
                  </a:lnTo>
                  <a:lnTo>
                    <a:pt x="1520" y="536"/>
                  </a:lnTo>
                  <a:lnTo>
                    <a:pt x="1520" y="512"/>
                  </a:lnTo>
                  <a:lnTo>
                    <a:pt x="1504" y="488"/>
                  </a:lnTo>
                  <a:lnTo>
                    <a:pt x="1496" y="496"/>
                  </a:lnTo>
                  <a:lnTo>
                    <a:pt x="1480" y="496"/>
                  </a:lnTo>
                  <a:lnTo>
                    <a:pt x="1464" y="496"/>
                  </a:lnTo>
                  <a:lnTo>
                    <a:pt x="1456" y="480"/>
                  </a:lnTo>
                  <a:lnTo>
                    <a:pt x="1456" y="472"/>
                  </a:lnTo>
                  <a:lnTo>
                    <a:pt x="1472" y="456"/>
                  </a:lnTo>
                  <a:lnTo>
                    <a:pt x="1496" y="432"/>
                  </a:lnTo>
                  <a:lnTo>
                    <a:pt x="1520" y="408"/>
                  </a:lnTo>
                  <a:lnTo>
                    <a:pt x="1544" y="400"/>
                  </a:lnTo>
                  <a:lnTo>
                    <a:pt x="1608" y="392"/>
                  </a:lnTo>
                  <a:lnTo>
                    <a:pt x="1632" y="392"/>
                  </a:lnTo>
                  <a:lnTo>
                    <a:pt x="1648" y="400"/>
                  </a:lnTo>
                  <a:lnTo>
                    <a:pt x="1656" y="400"/>
                  </a:lnTo>
                  <a:lnTo>
                    <a:pt x="1680" y="400"/>
                  </a:lnTo>
                  <a:lnTo>
                    <a:pt x="1680" y="400"/>
                  </a:lnTo>
                  <a:lnTo>
                    <a:pt x="1688" y="376"/>
                  </a:lnTo>
                  <a:lnTo>
                    <a:pt x="1704" y="360"/>
                  </a:lnTo>
                  <a:lnTo>
                    <a:pt x="1736" y="352"/>
                  </a:lnTo>
                  <a:lnTo>
                    <a:pt x="1752" y="352"/>
                  </a:lnTo>
                  <a:lnTo>
                    <a:pt x="1760" y="360"/>
                  </a:lnTo>
                  <a:lnTo>
                    <a:pt x="1760" y="360"/>
                  </a:lnTo>
                  <a:lnTo>
                    <a:pt x="1752" y="360"/>
                  </a:lnTo>
                  <a:lnTo>
                    <a:pt x="1752" y="376"/>
                  </a:lnTo>
                  <a:lnTo>
                    <a:pt x="1760" y="376"/>
                  </a:lnTo>
                  <a:lnTo>
                    <a:pt x="1776" y="360"/>
                  </a:lnTo>
                  <a:lnTo>
                    <a:pt x="1792" y="344"/>
                  </a:lnTo>
                  <a:lnTo>
                    <a:pt x="1808" y="344"/>
                  </a:lnTo>
                  <a:lnTo>
                    <a:pt x="1808" y="360"/>
                  </a:lnTo>
                  <a:lnTo>
                    <a:pt x="1784" y="376"/>
                  </a:lnTo>
                  <a:lnTo>
                    <a:pt x="1760" y="384"/>
                  </a:lnTo>
                  <a:lnTo>
                    <a:pt x="1744" y="408"/>
                  </a:lnTo>
                  <a:lnTo>
                    <a:pt x="1736" y="416"/>
                  </a:lnTo>
                  <a:lnTo>
                    <a:pt x="1712" y="432"/>
                  </a:lnTo>
                  <a:lnTo>
                    <a:pt x="1696" y="448"/>
                  </a:lnTo>
                  <a:lnTo>
                    <a:pt x="1696" y="472"/>
                  </a:lnTo>
                  <a:lnTo>
                    <a:pt x="1712" y="528"/>
                  </a:lnTo>
                  <a:lnTo>
                    <a:pt x="1720" y="536"/>
                  </a:lnTo>
                  <a:lnTo>
                    <a:pt x="1720" y="536"/>
                  </a:lnTo>
                  <a:lnTo>
                    <a:pt x="1728" y="520"/>
                  </a:lnTo>
                  <a:lnTo>
                    <a:pt x="1736" y="496"/>
                  </a:lnTo>
                  <a:lnTo>
                    <a:pt x="1752" y="496"/>
                  </a:lnTo>
                  <a:lnTo>
                    <a:pt x="1752" y="496"/>
                  </a:lnTo>
                  <a:lnTo>
                    <a:pt x="1752" y="488"/>
                  </a:lnTo>
                  <a:lnTo>
                    <a:pt x="1768" y="480"/>
                  </a:lnTo>
                  <a:lnTo>
                    <a:pt x="1768" y="464"/>
                  </a:lnTo>
                  <a:lnTo>
                    <a:pt x="1784" y="448"/>
                  </a:lnTo>
                  <a:lnTo>
                    <a:pt x="1784" y="440"/>
                  </a:lnTo>
                  <a:lnTo>
                    <a:pt x="1784" y="432"/>
                  </a:lnTo>
                  <a:lnTo>
                    <a:pt x="1784" y="424"/>
                  </a:lnTo>
                  <a:lnTo>
                    <a:pt x="1792" y="400"/>
                  </a:lnTo>
                  <a:lnTo>
                    <a:pt x="1816" y="384"/>
                  </a:lnTo>
                  <a:lnTo>
                    <a:pt x="1840" y="384"/>
                  </a:lnTo>
                  <a:lnTo>
                    <a:pt x="1864" y="392"/>
                  </a:lnTo>
                  <a:lnTo>
                    <a:pt x="1880" y="392"/>
                  </a:lnTo>
                  <a:lnTo>
                    <a:pt x="1952" y="344"/>
                  </a:lnTo>
                  <a:lnTo>
                    <a:pt x="2000" y="344"/>
                  </a:lnTo>
                  <a:lnTo>
                    <a:pt x="2000" y="328"/>
                  </a:lnTo>
                  <a:lnTo>
                    <a:pt x="1976" y="312"/>
                  </a:lnTo>
                  <a:lnTo>
                    <a:pt x="1976" y="296"/>
                  </a:lnTo>
                  <a:lnTo>
                    <a:pt x="2008" y="288"/>
                  </a:lnTo>
                  <a:lnTo>
                    <a:pt x="2008" y="280"/>
                  </a:lnTo>
                  <a:lnTo>
                    <a:pt x="2008" y="280"/>
                  </a:lnTo>
                  <a:lnTo>
                    <a:pt x="2008" y="264"/>
                  </a:lnTo>
                  <a:lnTo>
                    <a:pt x="2032" y="264"/>
                  </a:lnTo>
                  <a:lnTo>
                    <a:pt x="2072" y="304"/>
                  </a:lnTo>
                  <a:lnTo>
                    <a:pt x="2088" y="304"/>
                  </a:lnTo>
                  <a:lnTo>
                    <a:pt x="2096" y="288"/>
                  </a:lnTo>
                  <a:lnTo>
                    <a:pt x="2104" y="280"/>
                  </a:lnTo>
                  <a:lnTo>
                    <a:pt x="2120" y="272"/>
                  </a:lnTo>
                  <a:lnTo>
                    <a:pt x="2128" y="272"/>
                  </a:lnTo>
                  <a:lnTo>
                    <a:pt x="2128" y="272"/>
                  </a:lnTo>
                  <a:lnTo>
                    <a:pt x="2120" y="256"/>
                  </a:lnTo>
                  <a:lnTo>
                    <a:pt x="2040" y="224"/>
                  </a:lnTo>
                  <a:lnTo>
                    <a:pt x="2000" y="208"/>
                  </a:lnTo>
                  <a:lnTo>
                    <a:pt x="1936" y="184"/>
                  </a:lnTo>
                  <a:lnTo>
                    <a:pt x="1880" y="184"/>
                  </a:lnTo>
                  <a:lnTo>
                    <a:pt x="1880" y="192"/>
                  </a:lnTo>
                  <a:lnTo>
                    <a:pt x="1880" y="192"/>
                  </a:lnTo>
                  <a:lnTo>
                    <a:pt x="1888" y="200"/>
                  </a:lnTo>
                  <a:lnTo>
                    <a:pt x="1888" y="208"/>
                  </a:lnTo>
                  <a:lnTo>
                    <a:pt x="1880" y="208"/>
                  </a:lnTo>
                  <a:lnTo>
                    <a:pt x="1856" y="192"/>
                  </a:lnTo>
                  <a:lnTo>
                    <a:pt x="1856" y="192"/>
                  </a:lnTo>
                  <a:lnTo>
                    <a:pt x="1752" y="184"/>
                  </a:lnTo>
                  <a:lnTo>
                    <a:pt x="1752" y="184"/>
                  </a:lnTo>
                  <a:lnTo>
                    <a:pt x="1744" y="160"/>
                  </a:lnTo>
                  <a:lnTo>
                    <a:pt x="1680" y="160"/>
                  </a:lnTo>
                  <a:lnTo>
                    <a:pt x="1656" y="160"/>
                  </a:lnTo>
                  <a:lnTo>
                    <a:pt x="1648" y="152"/>
                  </a:lnTo>
                  <a:lnTo>
                    <a:pt x="1640" y="136"/>
                  </a:lnTo>
                  <a:lnTo>
                    <a:pt x="1608" y="128"/>
                  </a:lnTo>
                  <a:lnTo>
                    <a:pt x="1560" y="120"/>
                  </a:lnTo>
                  <a:lnTo>
                    <a:pt x="1520" y="120"/>
                  </a:lnTo>
                  <a:lnTo>
                    <a:pt x="1504" y="136"/>
                  </a:lnTo>
                  <a:lnTo>
                    <a:pt x="1496" y="152"/>
                  </a:lnTo>
                  <a:lnTo>
                    <a:pt x="1496" y="152"/>
                  </a:lnTo>
                  <a:lnTo>
                    <a:pt x="1424" y="152"/>
                  </a:lnTo>
                  <a:lnTo>
                    <a:pt x="1424" y="152"/>
                  </a:lnTo>
                  <a:lnTo>
                    <a:pt x="1408" y="144"/>
                  </a:lnTo>
                  <a:lnTo>
                    <a:pt x="1400" y="144"/>
                  </a:lnTo>
                  <a:lnTo>
                    <a:pt x="1400" y="144"/>
                  </a:lnTo>
                  <a:lnTo>
                    <a:pt x="1400" y="160"/>
                  </a:lnTo>
                  <a:lnTo>
                    <a:pt x="1376" y="160"/>
                  </a:lnTo>
                  <a:lnTo>
                    <a:pt x="1360" y="136"/>
                  </a:lnTo>
                  <a:lnTo>
                    <a:pt x="1368" y="120"/>
                  </a:lnTo>
                  <a:lnTo>
                    <a:pt x="1368" y="120"/>
                  </a:lnTo>
                  <a:lnTo>
                    <a:pt x="1368" y="104"/>
                  </a:lnTo>
                  <a:lnTo>
                    <a:pt x="1344" y="96"/>
                  </a:lnTo>
                  <a:lnTo>
                    <a:pt x="1304" y="96"/>
                  </a:lnTo>
                  <a:lnTo>
                    <a:pt x="1304" y="96"/>
                  </a:lnTo>
                  <a:lnTo>
                    <a:pt x="1288" y="88"/>
                  </a:lnTo>
                  <a:lnTo>
                    <a:pt x="1288" y="112"/>
                  </a:lnTo>
                  <a:lnTo>
                    <a:pt x="1288" y="112"/>
                  </a:lnTo>
                  <a:lnTo>
                    <a:pt x="1240" y="112"/>
                  </a:lnTo>
                  <a:lnTo>
                    <a:pt x="1240" y="112"/>
                  </a:lnTo>
                  <a:lnTo>
                    <a:pt x="1216" y="104"/>
                  </a:lnTo>
                  <a:lnTo>
                    <a:pt x="1144" y="96"/>
                  </a:lnTo>
                  <a:lnTo>
                    <a:pt x="1144" y="80"/>
                  </a:lnTo>
                  <a:lnTo>
                    <a:pt x="1144" y="80"/>
                  </a:lnTo>
                  <a:lnTo>
                    <a:pt x="1120" y="96"/>
                  </a:lnTo>
                  <a:lnTo>
                    <a:pt x="1104" y="112"/>
                  </a:lnTo>
                  <a:lnTo>
                    <a:pt x="1096" y="112"/>
                  </a:lnTo>
                  <a:lnTo>
                    <a:pt x="1096" y="104"/>
                  </a:lnTo>
                  <a:lnTo>
                    <a:pt x="1096" y="104"/>
                  </a:lnTo>
                  <a:lnTo>
                    <a:pt x="1096" y="104"/>
                  </a:lnTo>
                  <a:lnTo>
                    <a:pt x="1136" y="80"/>
                  </a:lnTo>
                  <a:lnTo>
                    <a:pt x="1176" y="56"/>
                  </a:lnTo>
                  <a:lnTo>
                    <a:pt x="1176" y="40"/>
                  </a:lnTo>
                  <a:lnTo>
                    <a:pt x="1160" y="24"/>
                  </a:lnTo>
                  <a:lnTo>
                    <a:pt x="1136" y="24"/>
                  </a:lnTo>
                  <a:lnTo>
                    <a:pt x="1136" y="24"/>
                  </a:lnTo>
                  <a:lnTo>
                    <a:pt x="1088" y="24"/>
                  </a:lnTo>
                  <a:lnTo>
                    <a:pt x="1088" y="24"/>
                  </a:lnTo>
                  <a:lnTo>
                    <a:pt x="1088" y="8"/>
                  </a:lnTo>
                  <a:lnTo>
                    <a:pt x="1072" y="0"/>
                  </a:lnTo>
                  <a:lnTo>
                    <a:pt x="1040" y="0"/>
                  </a:lnTo>
                  <a:lnTo>
                    <a:pt x="1024" y="16"/>
                  </a:lnTo>
                  <a:lnTo>
                    <a:pt x="1008" y="24"/>
                  </a:lnTo>
                  <a:lnTo>
                    <a:pt x="968" y="40"/>
                  </a:lnTo>
                  <a:lnTo>
                    <a:pt x="952" y="40"/>
                  </a:lnTo>
                  <a:lnTo>
                    <a:pt x="952" y="32"/>
                  </a:lnTo>
                  <a:lnTo>
                    <a:pt x="952" y="32"/>
                  </a:lnTo>
                  <a:lnTo>
                    <a:pt x="952" y="32"/>
                  </a:lnTo>
                  <a:lnTo>
                    <a:pt x="920" y="40"/>
                  </a:lnTo>
                  <a:lnTo>
                    <a:pt x="864" y="56"/>
                  </a:lnTo>
                  <a:lnTo>
                    <a:pt x="840" y="72"/>
                  </a:lnTo>
                  <a:lnTo>
                    <a:pt x="832" y="96"/>
                  </a:lnTo>
                  <a:lnTo>
                    <a:pt x="824" y="96"/>
                  </a:lnTo>
                  <a:lnTo>
                    <a:pt x="808" y="96"/>
                  </a:lnTo>
                  <a:lnTo>
                    <a:pt x="784" y="96"/>
                  </a:lnTo>
                  <a:lnTo>
                    <a:pt x="752" y="104"/>
                  </a:lnTo>
                  <a:lnTo>
                    <a:pt x="752" y="112"/>
                  </a:lnTo>
                  <a:lnTo>
                    <a:pt x="752" y="112"/>
                  </a:lnTo>
                  <a:lnTo>
                    <a:pt x="760" y="120"/>
                  </a:lnTo>
                  <a:lnTo>
                    <a:pt x="760" y="128"/>
                  </a:lnTo>
                  <a:lnTo>
                    <a:pt x="760" y="128"/>
                  </a:lnTo>
                  <a:lnTo>
                    <a:pt x="760" y="136"/>
                  </a:lnTo>
                  <a:lnTo>
                    <a:pt x="752" y="136"/>
                  </a:lnTo>
                  <a:lnTo>
                    <a:pt x="728" y="128"/>
                  </a:lnTo>
                  <a:lnTo>
                    <a:pt x="720" y="128"/>
                  </a:lnTo>
                  <a:lnTo>
                    <a:pt x="720" y="128"/>
                  </a:lnTo>
                  <a:lnTo>
                    <a:pt x="704" y="144"/>
                  </a:lnTo>
                  <a:lnTo>
                    <a:pt x="696" y="144"/>
                  </a:lnTo>
                  <a:lnTo>
                    <a:pt x="688" y="120"/>
                  </a:lnTo>
                  <a:lnTo>
                    <a:pt x="688" y="120"/>
                  </a:lnTo>
                  <a:lnTo>
                    <a:pt x="688" y="120"/>
                  </a:lnTo>
                  <a:lnTo>
                    <a:pt x="688" y="128"/>
                  </a:lnTo>
                  <a:lnTo>
                    <a:pt x="680" y="136"/>
                  </a:lnTo>
                  <a:lnTo>
                    <a:pt x="664" y="144"/>
                  </a:lnTo>
                  <a:lnTo>
                    <a:pt x="664" y="144"/>
                  </a:lnTo>
                  <a:lnTo>
                    <a:pt x="664" y="144"/>
                  </a:lnTo>
                  <a:lnTo>
                    <a:pt x="680" y="168"/>
                  </a:lnTo>
                  <a:lnTo>
                    <a:pt x="680" y="176"/>
                  </a:lnTo>
                  <a:lnTo>
                    <a:pt x="672" y="184"/>
                  </a:lnTo>
                  <a:lnTo>
                    <a:pt x="672" y="192"/>
                  </a:lnTo>
                  <a:lnTo>
                    <a:pt x="680" y="216"/>
                  </a:lnTo>
                  <a:lnTo>
                    <a:pt x="680" y="224"/>
                  </a:lnTo>
                  <a:lnTo>
                    <a:pt x="664" y="224"/>
                  </a:lnTo>
                  <a:lnTo>
                    <a:pt x="656" y="168"/>
                  </a:lnTo>
                  <a:lnTo>
                    <a:pt x="656" y="144"/>
                  </a:lnTo>
                  <a:lnTo>
                    <a:pt x="664" y="128"/>
                  </a:lnTo>
                  <a:lnTo>
                    <a:pt x="664" y="120"/>
                  </a:lnTo>
                  <a:lnTo>
                    <a:pt x="640" y="120"/>
                  </a:lnTo>
                  <a:lnTo>
                    <a:pt x="640" y="120"/>
                  </a:lnTo>
                  <a:lnTo>
                    <a:pt x="624" y="120"/>
                  </a:lnTo>
                  <a:lnTo>
                    <a:pt x="584" y="152"/>
                  </a:lnTo>
                  <a:lnTo>
                    <a:pt x="584" y="176"/>
                  </a:lnTo>
                  <a:lnTo>
                    <a:pt x="600" y="192"/>
                  </a:lnTo>
                  <a:lnTo>
                    <a:pt x="616" y="216"/>
                  </a:lnTo>
                  <a:lnTo>
                    <a:pt x="616" y="224"/>
                  </a:lnTo>
                  <a:lnTo>
                    <a:pt x="608" y="224"/>
                  </a:lnTo>
                  <a:lnTo>
                    <a:pt x="560" y="200"/>
                  </a:lnTo>
                  <a:lnTo>
                    <a:pt x="528" y="192"/>
                  </a:lnTo>
                  <a:lnTo>
                    <a:pt x="504" y="192"/>
                  </a:lnTo>
                  <a:lnTo>
                    <a:pt x="504" y="200"/>
                  </a:lnTo>
                  <a:lnTo>
                    <a:pt x="512" y="200"/>
                  </a:lnTo>
                  <a:lnTo>
                    <a:pt x="512" y="200"/>
                  </a:lnTo>
                  <a:lnTo>
                    <a:pt x="512" y="224"/>
                  </a:lnTo>
                  <a:lnTo>
                    <a:pt x="504" y="224"/>
                  </a:lnTo>
                  <a:lnTo>
                    <a:pt x="488" y="208"/>
                  </a:lnTo>
                  <a:lnTo>
                    <a:pt x="480" y="208"/>
                  </a:lnTo>
                  <a:lnTo>
                    <a:pt x="448" y="224"/>
                  </a:lnTo>
                  <a:lnTo>
                    <a:pt x="432" y="224"/>
                  </a:lnTo>
                  <a:lnTo>
                    <a:pt x="424" y="216"/>
                  </a:lnTo>
                  <a:lnTo>
                    <a:pt x="424" y="216"/>
                  </a:lnTo>
                  <a:lnTo>
                    <a:pt x="424" y="208"/>
                  </a:lnTo>
                  <a:lnTo>
                    <a:pt x="400" y="216"/>
                  </a:lnTo>
                  <a:lnTo>
                    <a:pt x="336" y="248"/>
                  </a:lnTo>
                  <a:lnTo>
                    <a:pt x="320" y="248"/>
                  </a:lnTo>
                  <a:lnTo>
                    <a:pt x="320" y="240"/>
                  </a:lnTo>
                  <a:lnTo>
                    <a:pt x="320" y="240"/>
                  </a:lnTo>
                  <a:lnTo>
                    <a:pt x="328" y="232"/>
                  </a:lnTo>
                  <a:lnTo>
                    <a:pt x="328" y="216"/>
                  </a:lnTo>
                  <a:lnTo>
                    <a:pt x="312" y="216"/>
                  </a:lnTo>
                  <a:lnTo>
                    <a:pt x="304" y="224"/>
                  </a:lnTo>
                  <a:lnTo>
                    <a:pt x="304" y="248"/>
                  </a:lnTo>
                  <a:lnTo>
                    <a:pt x="304" y="248"/>
                  </a:lnTo>
                  <a:lnTo>
                    <a:pt x="304" y="248"/>
                  </a:lnTo>
                  <a:lnTo>
                    <a:pt x="304" y="264"/>
                  </a:lnTo>
                  <a:lnTo>
                    <a:pt x="280" y="264"/>
                  </a:lnTo>
                  <a:lnTo>
                    <a:pt x="272" y="264"/>
                  </a:lnTo>
                  <a:lnTo>
                    <a:pt x="272" y="264"/>
                  </a:lnTo>
                  <a:lnTo>
                    <a:pt x="256" y="296"/>
                  </a:lnTo>
                  <a:lnTo>
                    <a:pt x="232" y="296"/>
                  </a:lnTo>
                  <a:lnTo>
                    <a:pt x="216" y="288"/>
                  </a:lnTo>
                  <a:lnTo>
                    <a:pt x="216" y="288"/>
                  </a:lnTo>
                  <a:lnTo>
                    <a:pt x="216" y="312"/>
                  </a:lnTo>
                  <a:lnTo>
                    <a:pt x="216" y="312"/>
                  </a:lnTo>
                  <a:lnTo>
                    <a:pt x="200" y="304"/>
                  </a:lnTo>
                  <a:lnTo>
                    <a:pt x="192" y="280"/>
                  </a:lnTo>
                  <a:lnTo>
                    <a:pt x="184" y="264"/>
                  </a:lnTo>
                  <a:lnTo>
                    <a:pt x="184" y="264"/>
                  </a:lnTo>
                  <a:lnTo>
                    <a:pt x="192" y="264"/>
                  </a:lnTo>
                  <a:lnTo>
                    <a:pt x="216" y="264"/>
                  </a:lnTo>
                  <a:lnTo>
                    <a:pt x="232" y="272"/>
                  </a:lnTo>
                  <a:lnTo>
                    <a:pt x="248" y="272"/>
                  </a:lnTo>
                  <a:lnTo>
                    <a:pt x="272" y="264"/>
                  </a:lnTo>
                  <a:lnTo>
                    <a:pt x="272" y="248"/>
                  </a:lnTo>
                  <a:lnTo>
                    <a:pt x="248" y="232"/>
                  </a:lnTo>
                  <a:lnTo>
                    <a:pt x="192" y="208"/>
                  </a:lnTo>
                  <a:lnTo>
                    <a:pt x="152" y="192"/>
                  </a:lnTo>
                  <a:lnTo>
                    <a:pt x="144" y="192"/>
                  </a:lnTo>
                  <a:lnTo>
                    <a:pt x="136" y="192"/>
                  </a:lnTo>
                  <a:lnTo>
                    <a:pt x="136" y="192"/>
                  </a:lnTo>
                  <a:lnTo>
                    <a:pt x="128" y="200"/>
                  </a:lnTo>
                  <a:lnTo>
                    <a:pt x="112" y="208"/>
                  </a:lnTo>
                  <a:lnTo>
                    <a:pt x="112" y="216"/>
                  </a:lnTo>
                  <a:lnTo>
                    <a:pt x="128" y="224"/>
                  </a:lnTo>
                  <a:lnTo>
                    <a:pt x="120" y="240"/>
                  </a:lnTo>
                  <a:lnTo>
                    <a:pt x="120" y="256"/>
                  </a:lnTo>
                  <a:lnTo>
                    <a:pt x="128" y="272"/>
                  </a:lnTo>
                  <a:lnTo>
                    <a:pt x="128" y="280"/>
                  </a:lnTo>
                  <a:lnTo>
                    <a:pt x="128" y="288"/>
                  </a:lnTo>
                  <a:lnTo>
                    <a:pt x="136" y="304"/>
                  </a:lnTo>
                  <a:lnTo>
                    <a:pt x="136" y="312"/>
                  </a:lnTo>
                  <a:lnTo>
                    <a:pt x="136" y="312"/>
                  </a:lnTo>
                  <a:lnTo>
                    <a:pt x="144" y="328"/>
                  </a:lnTo>
                  <a:lnTo>
                    <a:pt x="144" y="336"/>
                  </a:lnTo>
                  <a:lnTo>
                    <a:pt x="120" y="360"/>
                  </a:lnTo>
                  <a:lnTo>
                    <a:pt x="104" y="376"/>
                  </a:lnTo>
                  <a:lnTo>
                    <a:pt x="104" y="376"/>
                  </a:lnTo>
                  <a:lnTo>
                    <a:pt x="112" y="384"/>
                  </a:lnTo>
                  <a:lnTo>
                    <a:pt x="120" y="392"/>
                  </a:lnTo>
                  <a:lnTo>
                    <a:pt x="96" y="400"/>
                  </a:lnTo>
                  <a:lnTo>
                    <a:pt x="80" y="392"/>
                  </a:lnTo>
                  <a:lnTo>
                    <a:pt x="64" y="392"/>
                  </a:lnTo>
                  <a:lnTo>
                    <a:pt x="48" y="408"/>
                  </a:lnTo>
                  <a:lnTo>
                    <a:pt x="48" y="408"/>
                  </a:lnTo>
                  <a:lnTo>
                    <a:pt x="64" y="424"/>
                  </a:lnTo>
                  <a:lnTo>
                    <a:pt x="64" y="440"/>
                  </a:lnTo>
                  <a:lnTo>
                    <a:pt x="48" y="440"/>
                  </a:lnTo>
                  <a:lnTo>
                    <a:pt x="40" y="432"/>
                  </a:lnTo>
                  <a:lnTo>
                    <a:pt x="32" y="432"/>
                  </a:lnTo>
                  <a:lnTo>
                    <a:pt x="16" y="448"/>
                  </a:lnTo>
                  <a:lnTo>
                    <a:pt x="16" y="472"/>
                  </a:lnTo>
                  <a:lnTo>
                    <a:pt x="0" y="480"/>
                  </a:lnTo>
                  <a:lnTo>
                    <a:pt x="0" y="488"/>
                  </a:lnTo>
                  <a:lnTo>
                    <a:pt x="0" y="488"/>
                  </a:lnTo>
                  <a:lnTo>
                    <a:pt x="8" y="488"/>
                  </a:lnTo>
                  <a:lnTo>
                    <a:pt x="32" y="488"/>
                  </a:lnTo>
                  <a:lnTo>
                    <a:pt x="48" y="488"/>
                  </a:lnTo>
                  <a:lnTo>
                    <a:pt x="56" y="504"/>
                  </a:lnTo>
                  <a:lnTo>
                    <a:pt x="56" y="512"/>
                  </a:lnTo>
                  <a:lnTo>
                    <a:pt x="56" y="512"/>
                  </a:lnTo>
                  <a:lnTo>
                    <a:pt x="48" y="520"/>
                  </a:lnTo>
                  <a:lnTo>
                    <a:pt x="48" y="536"/>
                  </a:lnTo>
                  <a:lnTo>
                    <a:pt x="56" y="544"/>
                  </a:lnTo>
                  <a:lnTo>
                    <a:pt x="48" y="560"/>
                  </a:lnTo>
                  <a:lnTo>
                    <a:pt x="40" y="568"/>
                  </a:lnTo>
                  <a:lnTo>
                    <a:pt x="40" y="600"/>
                  </a:lnTo>
                  <a:lnTo>
                    <a:pt x="56" y="600"/>
                  </a:lnTo>
                  <a:lnTo>
                    <a:pt x="56" y="600"/>
                  </a:lnTo>
                  <a:lnTo>
                    <a:pt x="64" y="600"/>
                  </a:lnTo>
                  <a:lnTo>
                    <a:pt x="80" y="592"/>
                  </a:lnTo>
                  <a:lnTo>
                    <a:pt x="96" y="592"/>
                  </a:lnTo>
                  <a:lnTo>
                    <a:pt x="104" y="616"/>
                  </a:lnTo>
                  <a:lnTo>
                    <a:pt x="112" y="616"/>
                  </a:lnTo>
                  <a:lnTo>
                    <a:pt x="112" y="616"/>
                  </a:lnTo>
                  <a:lnTo>
                    <a:pt x="112" y="632"/>
                  </a:lnTo>
                  <a:lnTo>
                    <a:pt x="112" y="632"/>
                  </a:lnTo>
                  <a:lnTo>
                    <a:pt x="112" y="640"/>
                  </a:lnTo>
                  <a:lnTo>
                    <a:pt x="120" y="632"/>
                  </a:lnTo>
                  <a:lnTo>
                    <a:pt x="128" y="632"/>
                  </a:lnTo>
                  <a:lnTo>
                    <a:pt x="136" y="624"/>
                  </a:lnTo>
                  <a:lnTo>
                    <a:pt x="152" y="624"/>
                  </a:lnTo>
                  <a:lnTo>
                    <a:pt x="176" y="656"/>
                  </a:lnTo>
                  <a:lnTo>
                    <a:pt x="184" y="656"/>
                  </a:lnTo>
                  <a:lnTo>
                    <a:pt x="208" y="640"/>
                  </a:lnTo>
                  <a:lnTo>
                    <a:pt x="208" y="640"/>
                  </a:lnTo>
                  <a:lnTo>
                    <a:pt x="208" y="640"/>
                  </a:lnTo>
                  <a:lnTo>
                    <a:pt x="200" y="640"/>
                  </a:lnTo>
                  <a:lnTo>
                    <a:pt x="192" y="640"/>
                  </a:lnTo>
                  <a:lnTo>
                    <a:pt x="192" y="632"/>
                  </a:lnTo>
                  <a:lnTo>
                    <a:pt x="216" y="616"/>
                  </a:lnTo>
                  <a:lnTo>
                    <a:pt x="232" y="608"/>
                  </a:lnTo>
                  <a:lnTo>
                    <a:pt x="232" y="608"/>
                  </a:lnTo>
                  <a:lnTo>
                    <a:pt x="224" y="616"/>
                  </a:lnTo>
                  <a:lnTo>
                    <a:pt x="232" y="624"/>
                  </a:lnTo>
                  <a:lnTo>
                    <a:pt x="232" y="632"/>
                  </a:lnTo>
                  <a:lnTo>
                    <a:pt x="216" y="640"/>
                  </a:lnTo>
                  <a:lnTo>
                    <a:pt x="216" y="640"/>
                  </a:lnTo>
                  <a:lnTo>
                    <a:pt x="216" y="648"/>
                  </a:lnTo>
                  <a:lnTo>
                    <a:pt x="272" y="680"/>
                  </a:lnTo>
                  <a:lnTo>
                    <a:pt x="272" y="696"/>
                  </a:lnTo>
                  <a:lnTo>
                    <a:pt x="272" y="696"/>
                  </a:lnTo>
                  <a:lnTo>
                    <a:pt x="280" y="696"/>
                  </a:lnTo>
                  <a:lnTo>
                    <a:pt x="296" y="696"/>
                  </a:lnTo>
                  <a:lnTo>
                    <a:pt x="304" y="704"/>
                  </a:lnTo>
                  <a:lnTo>
                    <a:pt x="304" y="712"/>
                  </a:lnTo>
                  <a:lnTo>
                    <a:pt x="320" y="728"/>
                  </a:lnTo>
                  <a:lnTo>
                    <a:pt x="344" y="736"/>
                  </a:lnTo>
                  <a:lnTo>
                    <a:pt x="344" y="728"/>
                  </a:lnTo>
                  <a:lnTo>
                    <a:pt x="352" y="720"/>
                  </a:lnTo>
                  <a:lnTo>
                    <a:pt x="352" y="720"/>
                  </a:lnTo>
                  <a:lnTo>
                    <a:pt x="360" y="720"/>
                  </a:lnTo>
                  <a:lnTo>
                    <a:pt x="360" y="728"/>
                  </a:lnTo>
                  <a:lnTo>
                    <a:pt x="360" y="728"/>
                  </a:lnTo>
                  <a:lnTo>
                    <a:pt x="360" y="736"/>
                  </a:lnTo>
                  <a:lnTo>
                    <a:pt x="360" y="736"/>
                  </a:lnTo>
                  <a:lnTo>
                    <a:pt x="368" y="736"/>
                  </a:lnTo>
                  <a:lnTo>
                    <a:pt x="368" y="736"/>
                  </a:lnTo>
                  <a:lnTo>
                    <a:pt x="368" y="720"/>
                  </a:lnTo>
                  <a:lnTo>
                    <a:pt x="376" y="712"/>
                  </a:lnTo>
                  <a:lnTo>
                    <a:pt x="376" y="712"/>
                  </a:lnTo>
                  <a:lnTo>
                    <a:pt x="368" y="712"/>
                  </a:lnTo>
                  <a:lnTo>
                    <a:pt x="352" y="672"/>
                  </a:lnTo>
                  <a:lnTo>
                    <a:pt x="352" y="664"/>
                  </a:lnTo>
                  <a:lnTo>
                    <a:pt x="336" y="648"/>
                  </a:lnTo>
                  <a:lnTo>
                    <a:pt x="336" y="648"/>
                  </a:lnTo>
                  <a:lnTo>
                    <a:pt x="344" y="632"/>
                  </a:lnTo>
                  <a:lnTo>
                    <a:pt x="352" y="624"/>
                  </a:lnTo>
                  <a:lnTo>
                    <a:pt x="352" y="624"/>
                  </a:lnTo>
                  <a:lnTo>
                    <a:pt x="360" y="624"/>
                  </a:lnTo>
                  <a:lnTo>
                    <a:pt x="376" y="616"/>
                  </a:lnTo>
                  <a:lnTo>
                    <a:pt x="392" y="616"/>
                  </a:lnTo>
                  <a:lnTo>
                    <a:pt x="416" y="616"/>
                  </a:lnTo>
                  <a:lnTo>
                    <a:pt x="424" y="624"/>
                  </a:lnTo>
                  <a:lnTo>
                    <a:pt x="432" y="640"/>
                  </a:lnTo>
                  <a:lnTo>
                    <a:pt x="432" y="640"/>
                  </a:lnTo>
                  <a:lnTo>
                    <a:pt x="432" y="640"/>
                  </a:lnTo>
                  <a:lnTo>
                    <a:pt x="416" y="640"/>
                  </a:lnTo>
                  <a:lnTo>
                    <a:pt x="408" y="640"/>
                  </a:lnTo>
                  <a:lnTo>
                    <a:pt x="384" y="648"/>
                  </a:lnTo>
                  <a:lnTo>
                    <a:pt x="384" y="648"/>
                  </a:lnTo>
                  <a:lnTo>
                    <a:pt x="384" y="656"/>
                  </a:lnTo>
                  <a:lnTo>
                    <a:pt x="392" y="664"/>
                  </a:lnTo>
                  <a:lnTo>
                    <a:pt x="392" y="664"/>
                  </a:lnTo>
                  <a:lnTo>
                    <a:pt x="408" y="688"/>
                  </a:lnTo>
                  <a:lnTo>
                    <a:pt x="408" y="696"/>
                  </a:lnTo>
                  <a:lnTo>
                    <a:pt x="408" y="696"/>
                  </a:lnTo>
                  <a:lnTo>
                    <a:pt x="416" y="696"/>
                  </a:lnTo>
                  <a:lnTo>
                    <a:pt x="424" y="696"/>
                  </a:lnTo>
                  <a:lnTo>
                    <a:pt x="432" y="704"/>
                  </a:lnTo>
                  <a:lnTo>
                    <a:pt x="432" y="712"/>
                  </a:lnTo>
                  <a:lnTo>
                    <a:pt x="432" y="712"/>
                  </a:lnTo>
                  <a:lnTo>
                    <a:pt x="424" y="712"/>
                  </a:lnTo>
                  <a:lnTo>
                    <a:pt x="416" y="712"/>
                  </a:lnTo>
                  <a:lnTo>
                    <a:pt x="408" y="720"/>
                  </a:lnTo>
                  <a:lnTo>
                    <a:pt x="408" y="720"/>
                  </a:lnTo>
                  <a:lnTo>
                    <a:pt x="424" y="720"/>
                  </a:lnTo>
                  <a:lnTo>
                    <a:pt x="424" y="744"/>
                  </a:lnTo>
                  <a:lnTo>
                    <a:pt x="424" y="752"/>
                  </a:lnTo>
                  <a:lnTo>
                    <a:pt x="424" y="760"/>
                  </a:lnTo>
                  <a:lnTo>
                    <a:pt x="432" y="752"/>
                  </a:lnTo>
                  <a:lnTo>
                    <a:pt x="440" y="752"/>
                  </a:lnTo>
                  <a:lnTo>
                    <a:pt x="456" y="744"/>
                  </a:lnTo>
                  <a:lnTo>
                    <a:pt x="464" y="744"/>
                  </a:lnTo>
                  <a:lnTo>
                    <a:pt x="464" y="744"/>
                  </a:lnTo>
                  <a:lnTo>
                    <a:pt x="472" y="744"/>
                  </a:lnTo>
                  <a:lnTo>
                    <a:pt x="504" y="760"/>
                  </a:lnTo>
                  <a:lnTo>
                    <a:pt x="520" y="768"/>
                  </a:lnTo>
                  <a:lnTo>
                    <a:pt x="520" y="776"/>
                  </a:lnTo>
                  <a:lnTo>
                    <a:pt x="520" y="784"/>
                  </a:lnTo>
                  <a:lnTo>
                    <a:pt x="528" y="784"/>
                  </a:lnTo>
                  <a:lnTo>
                    <a:pt x="528" y="784"/>
                  </a:lnTo>
                  <a:lnTo>
                    <a:pt x="544" y="784"/>
                  </a:lnTo>
                  <a:lnTo>
                    <a:pt x="552" y="776"/>
                  </a:lnTo>
                  <a:lnTo>
                    <a:pt x="560" y="768"/>
                  </a:lnTo>
                  <a:lnTo>
                    <a:pt x="568" y="752"/>
                  </a:lnTo>
                  <a:lnTo>
                    <a:pt x="584" y="752"/>
                  </a:lnTo>
                  <a:lnTo>
                    <a:pt x="584" y="760"/>
                  </a:lnTo>
                  <a:lnTo>
                    <a:pt x="600" y="760"/>
                  </a:lnTo>
                  <a:lnTo>
                    <a:pt x="600" y="760"/>
                  </a:lnTo>
                  <a:lnTo>
                    <a:pt x="616" y="760"/>
                  </a:lnTo>
                  <a:lnTo>
                    <a:pt x="624" y="752"/>
                  </a:lnTo>
                  <a:lnTo>
                    <a:pt x="632" y="752"/>
                  </a:lnTo>
                  <a:lnTo>
                    <a:pt x="632" y="752"/>
                  </a:lnTo>
                  <a:lnTo>
                    <a:pt x="640" y="744"/>
                  </a:lnTo>
                  <a:lnTo>
                    <a:pt x="648" y="744"/>
                  </a:lnTo>
                  <a:lnTo>
                    <a:pt x="648" y="752"/>
                  </a:lnTo>
                  <a:lnTo>
                    <a:pt x="648" y="752"/>
                  </a:lnTo>
                  <a:lnTo>
                    <a:pt x="648" y="760"/>
                  </a:lnTo>
                  <a:lnTo>
                    <a:pt x="664" y="752"/>
                  </a:lnTo>
                  <a:lnTo>
                    <a:pt x="680" y="752"/>
                  </a:lnTo>
                  <a:lnTo>
                    <a:pt x="688" y="760"/>
                  </a:lnTo>
                  <a:lnTo>
                    <a:pt x="688" y="760"/>
                  </a:lnTo>
                  <a:lnTo>
                    <a:pt x="688" y="752"/>
                  </a:lnTo>
                  <a:lnTo>
                    <a:pt x="688" y="744"/>
                  </a:lnTo>
                  <a:lnTo>
                    <a:pt x="672" y="736"/>
                  </a:lnTo>
                  <a:lnTo>
                    <a:pt x="672" y="736"/>
                  </a:lnTo>
                  <a:lnTo>
                    <a:pt x="672" y="728"/>
                  </a:lnTo>
                  <a:lnTo>
                    <a:pt x="688" y="712"/>
                  </a:lnTo>
                  <a:lnTo>
                    <a:pt x="720" y="712"/>
                  </a:lnTo>
                  <a:lnTo>
                    <a:pt x="760" y="680"/>
                  </a:lnTo>
                  <a:lnTo>
                    <a:pt x="760" y="640"/>
                  </a:lnTo>
                  <a:lnTo>
                    <a:pt x="760" y="640"/>
                  </a:lnTo>
                  <a:lnTo>
                    <a:pt x="768" y="640"/>
                  </a:lnTo>
                  <a:lnTo>
                    <a:pt x="792" y="616"/>
                  </a:lnTo>
                  <a:lnTo>
                    <a:pt x="800" y="616"/>
                  </a:lnTo>
                  <a:lnTo>
                    <a:pt x="808" y="616"/>
                  </a:lnTo>
                  <a:lnTo>
                    <a:pt x="824" y="616"/>
                  </a:lnTo>
                  <a:lnTo>
                    <a:pt x="824" y="592"/>
                  </a:lnTo>
                  <a:lnTo>
                    <a:pt x="824" y="584"/>
                  </a:lnTo>
                  <a:lnTo>
                    <a:pt x="824" y="584"/>
                  </a:lnTo>
                  <a:lnTo>
                    <a:pt x="832" y="576"/>
                  </a:lnTo>
                  <a:lnTo>
                    <a:pt x="888" y="560"/>
                  </a:lnTo>
                  <a:lnTo>
                    <a:pt x="896" y="552"/>
                  </a:lnTo>
                  <a:lnTo>
                    <a:pt x="904" y="544"/>
                  </a:lnTo>
                  <a:lnTo>
                    <a:pt x="912" y="544"/>
                  </a:lnTo>
                  <a:lnTo>
                    <a:pt x="952" y="560"/>
                  </a:lnTo>
                  <a:lnTo>
                    <a:pt x="968" y="560"/>
                  </a:lnTo>
                  <a:lnTo>
                    <a:pt x="984" y="528"/>
                  </a:lnTo>
                  <a:lnTo>
                    <a:pt x="1000" y="528"/>
                  </a:lnTo>
                  <a:lnTo>
                    <a:pt x="1024" y="536"/>
                  </a:lnTo>
                  <a:lnTo>
                    <a:pt x="1032" y="552"/>
                  </a:lnTo>
                  <a:lnTo>
                    <a:pt x="1064" y="552"/>
                  </a:lnTo>
                  <a:lnTo>
                    <a:pt x="1080" y="552"/>
                  </a:lnTo>
                  <a:lnTo>
                    <a:pt x="1112" y="576"/>
                  </a:lnTo>
                  <a:lnTo>
                    <a:pt x="1136" y="576"/>
                  </a:lnTo>
                  <a:lnTo>
                    <a:pt x="1192" y="560"/>
                  </a:lnTo>
                  <a:lnTo>
                    <a:pt x="1208" y="560"/>
                  </a:lnTo>
                  <a:lnTo>
                    <a:pt x="1224" y="568"/>
                  </a:lnTo>
                  <a:lnTo>
                    <a:pt x="1248" y="560"/>
                  </a:lnTo>
                  <a:lnTo>
                    <a:pt x="1264" y="504"/>
                  </a:lnTo>
                  <a:lnTo>
                    <a:pt x="1320" y="504"/>
                  </a:lnTo>
                  <a:lnTo>
                    <a:pt x="1336" y="552"/>
                  </a:lnTo>
                  <a:lnTo>
                    <a:pt x="1352" y="568"/>
                  </a:lnTo>
                  <a:lnTo>
                    <a:pt x="1376" y="576"/>
                  </a:lnTo>
                  <a:lnTo>
                    <a:pt x="1384" y="592"/>
                  </a:lnTo>
                  <a:lnTo>
                    <a:pt x="1400" y="600"/>
                  </a:lnTo>
                  <a:lnTo>
                    <a:pt x="1408" y="600"/>
                  </a:lnTo>
                  <a:lnTo>
                    <a:pt x="1432" y="584"/>
                  </a:lnTo>
                  <a:lnTo>
                    <a:pt x="1440" y="584"/>
                  </a:lnTo>
                  <a:lnTo>
                    <a:pt x="1440" y="584"/>
                  </a:lnTo>
                  <a:lnTo>
                    <a:pt x="1440" y="600"/>
                  </a:lnTo>
                  <a:lnTo>
                    <a:pt x="1440" y="600"/>
                  </a:lnTo>
                  <a:lnTo>
                    <a:pt x="1432" y="600"/>
                  </a:lnTo>
                  <a:lnTo>
                    <a:pt x="1424" y="632"/>
                  </a:lnTo>
                  <a:lnTo>
                    <a:pt x="1400" y="640"/>
                  </a:lnTo>
                  <a:lnTo>
                    <a:pt x="1392" y="648"/>
                  </a:lnTo>
                  <a:lnTo>
                    <a:pt x="1392" y="648"/>
                  </a:lnTo>
                  <a:lnTo>
                    <a:pt x="1400" y="648"/>
                  </a:lnTo>
                  <a:lnTo>
                    <a:pt x="1400" y="664"/>
                  </a:lnTo>
                  <a:lnTo>
                    <a:pt x="1392" y="672"/>
                  </a:lnTo>
                  <a:lnTo>
                    <a:pt x="1392" y="68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0" name="Freeform 9">
              <a:extLst>
                <a:ext uri="{FF2B5EF4-FFF2-40B4-BE49-F238E27FC236}">
                  <a16:creationId xmlns:a16="http://schemas.microsoft.com/office/drawing/2014/main" id="{00000000-0008-0000-0100-000046000000}"/>
                </a:ext>
              </a:extLst>
            </xdr:cNvPr>
            <xdr:cNvSpPr>
              <a:spLocks/>
            </xdr:cNvSpPr>
          </xdr:nvSpPr>
          <xdr:spPr bwMode="auto">
            <a:xfrm>
              <a:off x="3425565" y="3166219"/>
              <a:ext cx="1041526" cy="718289"/>
            </a:xfrm>
            <a:custGeom>
              <a:avLst/>
              <a:gdLst/>
              <a:ahLst/>
              <a:cxnLst>
                <a:cxn ang="0">
                  <a:pos x="568" y="296"/>
                </a:cxn>
                <a:cxn ang="0">
                  <a:pos x="608" y="256"/>
                </a:cxn>
                <a:cxn ang="0">
                  <a:pos x="600" y="248"/>
                </a:cxn>
                <a:cxn ang="0">
                  <a:pos x="576" y="256"/>
                </a:cxn>
                <a:cxn ang="0">
                  <a:pos x="552" y="232"/>
                </a:cxn>
                <a:cxn ang="0">
                  <a:pos x="592" y="200"/>
                </a:cxn>
                <a:cxn ang="0">
                  <a:pos x="600" y="224"/>
                </a:cxn>
                <a:cxn ang="0">
                  <a:pos x="624" y="216"/>
                </a:cxn>
                <a:cxn ang="0">
                  <a:pos x="648" y="232"/>
                </a:cxn>
                <a:cxn ang="0">
                  <a:pos x="664" y="248"/>
                </a:cxn>
                <a:cxn ang="0">
                  <a:pos x="656" y="264"/>
                </a:cxn>
                <a:cxn ang="0">
                  <a:pos x="656" y="280"/>
                </a:cxn>
                <a:cxn ang="0">
                  <a:pos x="664" y="296"/>
                </a:cxn>
                <a:cxn ang="0">
                  <a:pos x="696" y="280"/>
                </a:cxn>
                <a:cxn ang="0">
                  <a:pos x="672" y="216"/>
                </a:cxn>
                <a:cxn ang="0">
                  <a:pos x="704" y="184"/>
                </a:cxn>
                <a:cxn ang="0">
                  <a:pos x="720" y="144"/>
                </a:cxn>
                <a:cxn ang="0">
                  <a:pos x="752" y="128"/>
                </a:cxn>
                <a:cxn ang="0">
                  <a:pos x="768" y="80"/>
                </a:cxn>
                <a:cxn ang="0">
                  <a:pos x="712" y="80"/>
                </a:cxn>
                <a:cxn ang="0">
                  <a:pos x="672" y="56"/>
                </a:cxn>
                <a:cxn ang="0">
                  <a:pos x="592" y="0"/>
                </a:cxn>
                <a:cxn ang="0">
                  <a:pos x="512" y="56"/>
                </a:cxn>
                <a:cxn ang="0">
                  <a:pos x="384" y="48"/>
                </a:cxn>
                <a:cxn ang="0">
                  <a:pos x="312" y="24"/>
                </a:cxn>
                <a:cxn ang="0">
                  <a:pos x="232" y="40"/>
                </a:cxn>
                <a:cxn ang="0">
                  <a:pos x="152" y="80"/>
                </a:cxn>
                <a:cxn ang="0">
                  <a:pos x="136" y="112"/>
                </a:cxn>
                <a:cxn ang="0">
                  <a:pos x="88" y="136"/>
                </a:cxn>
                <a:cxn ang="0">
                  <a:pos x="16" y="208"/>
                </a:cxn>
                <a:cxn ang="0">
                  <a:pos x="16" y="240"/>
                </a:cxn>
                <a:cxn ang="0">
                  <a:pos x="32" y="264"/>
                </a:cxn>
                <a:cxn ang="0">
                  <a:pos x="56" y="280"/>
                </a:cxn>
                <a:cxn ang="0">
                  <a:pos x="88" y="288"/>
                </a:cxn>
                <a:cxn ang="0">
                  <a:pos x="72" y="312"/>
                </a:cxn>
                <a:cxn ang="0">
                  <a:pos x="64" y="328"/>
                </a:cxn>
                <a:cxn ang="0">
                  <a:pos x="112" y="352"/>
                </a:cxn>
                <a:cxn ang="0">
                  <a:pos x="136" y="376"/>
                </a:cxn>
                <a:cxn ang="0">
                  <a:pos x="152" y="384"/>
                </a:cxn>
                <a:cxn ang="0">
                  <a:pos x="192" y="384"/>
                </a:cxn>
                <a:cxn ang="0">
                  <a:pos x="208" y="376"/>
                </a:cxn>
                <a:cxn ang="0">
                  <a:pos x="256" y="368"/>
                </a:cxn>
                <a:cxn ang="0">
                  <a:pos x="272" y="368"/>
                </a:cxn>
                <a:cxn ang="0">
                  <a:pos x="280" y="360"/>
                </a:cxn>
                <a:cxn ang="0">
                  <a:pos x="320" y="392"/>
                </a:cxn>
                <a:cxn ang="0">
                  <a:pos x="304" y="440"/>
                </a:cxn>
                <a:cxn ang="0">
                  <a:pos x="328" y="456"/>
                </a:cxn>
                <a:cxn ang="0">
                  <a:pos x="352" y="464"/>
                </a:cxn>
                <a:cxn ang="0">
                  <a:pos x="352" y="464"/>
                </a:cxn>
                <a:cxn ang="0">
                  <a:pos x="376" y="456"/>
                </a:cxn>
                <a:cxn ang="0">
                  <a:pos x="416" y="448"/>
                </a:cxn>
                <a:cxn ang="0">
                  <a:pos x="448" y="472"/>
                </a:cxn>
                <a:cxn ang="0">
                  <a:pos x="448" y="488"/>
                </a:cxn>
                <a:cxn ang="0">
                  <a:pos x="496" y="464"/>
                </a:cxn>
                <a:cxn ang="0">
                  <a:pos x="512" y="456"/>
                </a:cxn>
                <a:cxn ang="0">
                  <a:pos x="560" y="432"/>
                </a:cxn>
                <a:cxn ang="0">
                  <a:pos x="584" y="392"/>
                </a:cxn>
                <a:cxn ang="0">
                  <a:pos x="600" y="336"/>
                </a:cxn>
                <a:cxn ang="0">
                  <a:pos x="584" y="304"/>
                </a:cxn>
              </a:cxnLst>
              <a:rect l="0" t="0" r="r" b="b"/>
              <a:pathLst>
                <a:path w="768" h="488">
                  <a:moveTo>
                    <a:pt x="584" y="304"/>
                  </a:moveTo>
                  <a:lnTo>
                    <a:pt x="584" y="296"/>
                  </a:lnTo>
                  <a:lnTo>
                    <a:pt x="584" y="296"/>
                  </a:lnTo>
                  <a:lnTo>
                    <a:pt x="568" y="296"/>
                  </a:lnTo>
                  <a:lnTo>
                    <a:pt x="568" y="280"/>
                  </a:lnTo>
                  <a:lnTo>
                    <a:pt x="584" y="280"/>
                  </a:lnTo>
                  <a:lnTo>
                    <a:pt x="584" y="272"/>
                  </a:lnTo>
                  <a:lnTo>
                    <a:pt x="608" y="256"/>
                  </a:lnTo>
                  <a:lnTo>
                    <a:pt x="608" y="256"/>
                  </a:lnTo>
                  <a:lnTo>
                    <a:pt x="608" y="256"/>
                  </a:lnTo>
                  <a:lnTo>
                    <a:pt x="600" y="256"/>
                  </a:lnTo>
                  <a:lnTo>
                    <a:pt x="600" y="248"/>
                  </a:lnTo>
                  <a:lnTo>
                    <a:pt x="592" y="248"/>
                  </a:lnTo>
                  <a:lnTo>
                    <a:pt x="584" y="248"/>
                  </a:lnTo>
                  <a:lnTo>
                    <a:pt x="584" y="256"/>
                  </a:lnTo>
                  <a:lnTo>
                    <a:pt x="576" y="256"/>
                  </a:lnTo>
                  <a:lnTo>
                    <a:pt x="568" y="256"/>
                  </a:lnTo>
                  <a:lnTo>
                    <a:pt x="568" y="248"/>
                  </a:lnTo>
                  <a:lnTo>
                    <a:pt x="552" y="240"/>
                  </a:lnTo>
                  <a:lnTo>
                    <a:pt x="552" y="232"/>
                  </a:lnTo>
                  <a:lnTo>
                    <a:pt x="560" y="224"/>
                  </a:lnTo>
                  <a:lnTo>
                    <a:pt x="576" y="224"/>
                  </a:lnTo>
                  <a:lnTo>
                    <a:pt x="584" y="216"/>
                  </a:lnTo>
                  <a:lnTo>
                    <a:pt x="592" y="200"/>
                  </a:lnTo>
                  <a:lnTo>
                    <a:pt x="608" y="200"/>
                  </a:lnTo>
                  <a:lnTo>
                    <a:pt x="608" y="208"/>
                  </a:lnTo>
                  <a:lnTo>
                    <a:pt x="608" y="208"/>
                  </a:lnTo>
                  <a:lnTo>
                    <a:pt x="600" y="224"/>
                  </a:lnTo>
                  <a:lnTo>
                    <a:pt x="600" y="232"/>
                  </a:lnTo>
                  <a:lnTo>
                    <a:pt x="600" y="232"/>
                  </a:lnTo>
                  <a:lnTo>
                    <a:pt x="600" y="232"/>
                  </a:lnTo>
                  <a:lnTo>
                    <a:pt x="624" y="216"/>
                  </a:lnTo>
                  <a:lnTo>
                    <a:pt x="640" y="224"/>
                  </a:lnTo>
                  <a:lnTo>
                    <a:pt x="648" y="224"/>
                  </a:lnTo>
                  <a:lnTo>
                    <a:pt x="648" y="224"/>
                  </a:lnTo>
                  <a:lnTo>
                    <a:pt x="648" y="232"/>
                  </a:lnTo>
                  <a:lnTo>
                    <a:pt x="640" y="240"/>
                  </a:lnTo>
                  <a:lnTo>
                    <a:pt x="640" y="248"/>
                  </a:lnTo>
                  <a:lnTo>
                    <a:pt x="648" y="248"/>
                  </a:lnTo>
                  <a:lnTo>
                    <a:pt x="664" y="248"/>
                  </a:lnTo>
                  <a:lnTo>
                    <a:pt x="664" y="256"/>
                  </a:lnTo>
                  <a:lnTo>
                    <a:pt x="656" y="256"/>
                  </a:lnTo>
                  <a:lnTo>
                    <a:pt x="656" y="256"/>
                  </a:lnTo>
                  <a:lnTo>
                    <a:pt x="656" y="264"/>
                  </a:lnTo>
                  <a:lnTo>
                    <a:pt x="656" y="264"/>
                  </a:lnTo>
                  <a:lnTo>
                    <a:pt x="664" y="272"/>
                  </a:lnTo>
                  <a:lnTo>
                    <a:pt x="664" y="280"/>
                  </a:lnTo>
                  <a:lnTo>
                    <a:pt x="656" y="280"/>
                  </a:lnTo>
                  <a:lnTo>
                    <a:pt x="656" y="288"/>
                  </a:lnTo>
                  <a:lnTo>
                    <a:pt x="656" y="296"/>
                  </a:lnTo>
                  <a:lnTo>
                    <a:pt x="656" y="296"/>
                  </a:lnTo>
                  <a:lnTo>
                    <a:pt x="664" y="296"/>
                  </a:lnTo>
                  <a:lnTo>
                    <a:pt x="672" y="288"/>
                  </a:lnTo>
                  <a:lnTo>
                    <a:pt x="672" y="288"/>
                  </a:lnTo>
                  <a:lnTo>
                    <a:pt x="688" y="288"/>
                  </a:lnTo>
                  <a:lnTo>
                    <a:pt x="696" y="280"/>
                  </a:lnTo>
                  <a:lnTo>
                    <a:pt x="696" y="248"/>
                  </a:lnTo>
                  <a:lnTo>
                    <a:pt x="672" y="224"/>
                  </a:lnTo>
                  <a:lnTo>
                    <a:pt x="672" y="216"/>
                  </a:lnTo>
                  <a:lnTo>
                    <a:pt x="672" y="216"/>
                  </a:lnTo>
                  <a:lnTo>
                    <a:pt x="672" y="216"/>
                  </a:lnTo>
                  <a:lnTo>
                    <a:pt x="680" y="216"/>
                  </a:lnTo>
                  <a:lnTo>
                    <a:pt x="696" y="208"/>
                  </a:lnTo>
                  <a:lnTo>
                    <a:pt x="704" y="184"/>
                  </a:lnTo>
                  <a:lnTo>
                    <a:pt x="720" y="168"/>
                  </a:lnTo>
                  <a:lnTo>
                    <a:pt x="728" y="160"/>
                  </a:lnTo>
                  <a:lnTo>
                    <a:pt x="728" y="144"/>
                  </a:lnTo>
                  <a:lnTo>
                    <a:pt x="720" y="144"/>
                  </a:lnTo>
                  <a:lnTo>
                    <a:pt x="720" y="144"/>
                  </a:lnTo>
                  <a:lnTo>
                    <a:pt x="720" y="144"/>
                  </a:lnTo>
                  <a:lnTo>
                    <a:pt x="736" y="136"/>
                  </a:lnTo>
                  <a:lnTo>
                    <a:pt x="752" y="128"/>
                  </a:lnTo>
                  <a:lnTo>
                    <a:pt x="760" y="96"/>
                  </a:lnTo>
                  <a:lnTo>
                    <a:pt x="768" y="96"/>
                  </a:lnTo>
                  <a:lnTo>
                    <a:pt x="768" y="80"/>
                  </a:lnTo>
                  <a:lnTo>
                    <a:pt x="768" y="80"/>
                  </a:lnTo>
                  <a:lnTo>
                    <a:pt x="760" y="80"/>
                  </a:lnTo>
                  <a:lnTo>
                    <a:pt x="736" y="96"/>
                  </a:lnTo>
                  <a:lnTo>
                    <a:pt x="720" y="96"/>
                  </a:lnTo>
                  <a:lnTo>
                    <a:pt x="712" y="80"/>
                  </a:lnTo>
                  <a:lnTo>
                    <a:pt x="704" y="72"/>
                  </a:lnTo>
                  <a:lnTo>
                    <a:pt x="704" y="72"/>
                  </a:lnTo>
                  <a:lnTo>
                    <a:pt x="688" y="64"/>
                  </a:lnTo>
                  <a:lnTo>
                    <a:pt x="672" y="56"/>
                  </a:lnTo>
                  <a:lnTo>
                    <a:pt x="672" y="56"/>
                  </a:lnTo>
                  <a:lnTo>
                    <a:pt x="664" y="40"/>
                  </a:lnTo>
                  <a:lnTo>
                    <a:pt x="648" y="0"/>
                  </a:lnTo>
                  <a:lnTo>
                    <a:pt x="592" y="0"/>
                  </a:lnTo>
                  <a:lnTo>
                    <a:pt x="568" y="64"/>
                  </a:lnTo>
                  <a:lnTo>
                    <a:pt x="552" y="64"/>
                  </a:lnTo>
                  <a:lnTo>
                    <a:pt x="536" y="56"/>
                  </a:lnTo>
                  <a:lnTo>
                    <a:pt x="512" y="56"/>
                  </a:lnTo>
                  <a:lnTo>
                    <a:pt x="464" y="72"/>
                  </a:lnTo>
                  <a:lnTo>
                    <a:pt x="440" y="72"/>
                  </a:lnTo>
                  <a:lnTo>
                    <a:pt x="408" y="48"/>
                  </a:lnTo>
                  <a:lnTo>
                    <a:pt x="384" y="48"/>
                  </a:lnTo>
                  <a:lnTo>
                    <a:pt x="360" y="48"/>
                  </a:lnTo>
                  <a:lnTo>
                    <a:pt x="352" y="32"/>
                  </a:lnTo>
                  <a:lnTo>
                    <a:pt x="328" y="24"/>
                  </a:lnTo>
                  <a:lnTo>
                    <a:pt x="312" y="24"/>
                  </a:lnTo>
                  <a:lnTo>
                    <a:pt x="296" y="56"/>
                  </a:lnTo>
                  <a:lnTo>
                    <a:pt x="272" y="56"/>
                  </a:lnTo>
                  <a:lnTo>
                    <a:pt x="240" y="40"/>
                  </a:lnTo>
                  <a:lnTo>
                    <a:pt x="232" y="40"/>
                  </a:lnTo>
                  <a:lnTo>
                    <a:pt x="224" y="48"/>
                  </a:lnTo>
                  <a:lnTo>
                    <a:pt x="216" y="56"/>
                  </a:lnTo>
                  <a:lnTo>
                    <a:pt x="160" y="72"/>
                  </a:lnTo>
                  <a:lnTo>
                    <a:pt x="152" y="80"/>
                  </a:lnTo>
                  <a:lnTo>
                    <a:pt x="152" y="80"/>
                  </a:lnTo>
                  <a:lnTo>
                    <a:pt x="152" y="96"/>
                  </a:lnTo>
                  <a:lnTo>
                    <a:pt x="144" y="112"/>
                  </a:lnTo>
                  <a:lnTo>
                    <a:pt x="136" y="112"/>
                  </a:lnTo>
                  <a:lnTo>
                    <a:pt x="128" y="112"/>
                  </a:lnTo>
                  <a:lnTo>
                    <a:pt x="120" y="112"/>
                  </a:lnTo>
                  <a:lnTo>
                    <a:pt x="104" y="136"/>
                  </a:lnTo>
                  <a:lnTo>
                    <a:pt x="88" y="136"/>
                  </a:lnTo>
                  <a:lnTo>
                    <a:pt x="88" y="136"/>
                  </a:lnTo>
                  <a:lnTo>
                    <a:pt x="88" y="176"/>
                  </a:lnTo>
                  <a:lnTo>
                    <a:pt x="48" y="208"/>
                  </a:lnTo>
                  <a:lnTo>
                    <a:pt x="16" y="208"/>
                  </a:lnTo>
                  <a:lnTo>
                    <a:pt x="0" y="224"/>
                  </a:lnTo>
                  <a:lnTo>
                    <a:pt x="0" y="232"/>
                  </a:lnTo>
                  <a:lnTo>
                    <a:pt x="0" y="232"/>
                  </a:lnTo>
                  <a:lnTo>
                    <a:pt x="16" y="240"/>
                  </a:lnTo>
                  <a:lnTo>
                    <a:pt x="16" y="248"/>
                  </a:lnTo>
                  <a:lnTo>
                    <a:pt x="16" y="256"/>
                  </a:lnTo>
                  <a:lnTo>
                    <a:pt x="16" y="256"/>
                  </a:lnTo>
                  <a:lnTo>
                    <a:pt x="32" y="264"/>
                  </a:lnTo>
                  <a:lnTo>
                    <a:pt x="32" y="272"/>
                  </a:lnTo>
                  <a:lnTo>
                    <a:pt x="40" y="272"/>
                  </a:lnTo>
                  <a:lnTo>
                    <a:pt x="56" y="280"/>
                  </a:lnTo>
                  <a:lnTo>
                    <a:pt x="56" y="280"/>
                  </a:lnTo>
                  <a:lnTo>
                    <a:pt x="64" y="272"/>
                  </a:lnTo>
                  <a:lnTo>
                    <a:pt x="72" y="272"/>
                  </a:lnTo>
                  <a:lnTo>
                    <a:pt x="88" y="280"/>
                  </a:lnTo>
                  <a:lnTo>
                    <a:pt x="88" y="288"/>
                  </a:lnTo>
                  <a:lnTo>
                    <a:pt x="72" y="296"/>
                  </a:lnTo>
                  <a:lnTo>
                    <a:pt x="72" y="304"/>
                  </a:lnTo>
                  <a:lnTo>
                    <a:pt x="72" y="304"/>
                  </a:lnTo>
                  <a:lnTo>
                    <a:pt x="72" y="312"/>
                  </a:lnTo>
                  <a:lnTo>
                    <a:pt x="72" y="320"/>
                  </a:lnTo>
                  <a:lnTo>
                    <a:pt x="64" y="320"/>
                  </a:lnTo>
                  <a:lnTo>
                    <a:pt x="64" y="320"/>
                  </a:lnTo>
                  <a:lnTo>
                    <a:pt x="64" y="328"/>
                  </a:lnTo>
                  <a:lnTo>
                    <a:pt x="64" y="336"/>
                  </a:lnTo>
                  <a:lnTo>
                    <a:pt x="64" y="344"/>
                  </a:lnTo>
                  <a:lnTo>
                    <a:pt x="80" y="344"/>
                  </a:lnTo>
                  <a:lnTo>
                    <a:pt x="112" y="352"/>
                  </a:lnTo>
                  <a:lnTo>
                    <a:pt x="120" y="360"/>
                  </a:lnTo>
                  <a:lnTo>
                    <a:pt x="128" y="368"/>
                  </a:lnTo>
                  <a:lnTo>
                    <a:pt x="136" y="376"/>
                  </a:lnTo>
                  <a:lnTo>
                    <a:pt x="136" y="376"/>
                  </a:lnTo>
                  <a:lnTo>
                    <a:pt x="136" y="376"/>
                  </a:lnTo>
                  <a:lnTo>
                    <a:pt x="144" y="376"/>
                  </a:lnTo>
                  <a:lnTo>
                    <a:pt x="144" y="376"/>
                  </a:lnTo>
                  <a:lnTo>
                    <a:pt x="152" y="384"/>
                  </a:lnTo>
                  <a:lnTo>
                    <a:pt x="160" y="384"/>
                  </a:lnTo>
                  <a:lnTo>
                    <a:pt x="176" y="384"/>
                  </a:lnTo>
                  <a:lnTo>
                    <a:pt x="184" y="384"/>
                  </a:lnTo>
                  <a:lnTo>
                    <a:pt x="192" y="384"/>
                  </a:lnTo>
                  <a:lnTo>
                    <a:pt x="192" y="392"/>
                  </a:lnTo>
                  <a:lnTo>
                    <a:pt x="192" y="392"/>
                  </a:lnTo>
                  <a:lnTo>
                    <a:pt x="200" y="384"/>
                  </a:lnTo>
                  <a:lnTo>
                    <a:pt x="208" y="376"/>
                  </a:lnTo>
                  <a:lnTo>
                    <a:pt x="224" y="384"/>
                  </a:lnTo>
                  <a:lnTo>
                    <a:pt x="240" y="384"/>
                  </a:lnTo>
                  <a:lnTo>
                    <a:pt x="248" y="376"/>
                  </a:lnTo>
                  <a:lnTo>
                    <a:pt x="256" y="368"/>
                  </a:lnTo>
                  <a:lnTo>
                    <a:pt x="264" y="368"/>
                  </a:lnTo>
                  <a:lnTo>
                    <a:pt x="264" y="368"/>
                  </a:lnTo>
                  <a:lnTo>
                    <a:pt x="272" y="368"/>
                  </a:lnTo>
                  <a:lnTo>
                    <a:pt x="272" y="368"/>
                  </a:lnTo>
                  <a:lnTo>
                    <a:pt x="272" y="368"/>
                  </a:lnTo>
                  <a:lnTo>
                    <a:pt x="280" y="360"/>
                  </a:lnTo>
                  <a:lnTo>
                    <a:pt x="280" y="360"/>
                  </a:lnTo>
                  <a:lnTo>
                    <a:pt x="280" y="360"/>
                  </a:lnTo>
                  <a:lnTo>
                    <a:pt x="288" y="368"/>
                  </a:lnTo>
                  <a:lnTo>
                    <a:pt x="304" y="376"/>
                  </a:lnTo>
                  <a:lnTo>
                    <a:pt x="312" y="384"/>
                  </a:lnTo>
                  <a:lnTo>
                    <a:pt x="320" y="392"/>
                  </a:lnTo>
                  <a:lnTo>
                    <a:pt x="320" y="408"/>
                  </a:lnTo>
                  <a:lnTo>
                    <a:pt x="304" y="424"/>
                  </a:lnTo>
                  <a:lnTo>
                    <a:pt x="304" y="432"/>
                  </a:lnTo>
                  <a:lnTo>
                    <a:pt x="304" y="440"/>
                  </a:lnTo>
                  <a:lnTo>
                    <a:pt x="312" y="432"/>
                  </a:lnTo>
                  <a:lnTo>
                    <a:pt x="320" y="432"/>
                  </a:lnTo>
                  <a:lnTo>
                    <a:pt x="320" y="448"/>
                  </a:lnTo>
                  <a:lnTo>
                    <a:pt x="328" y="456"/>
                  </a:lnTo>
                  <a:lnTo>
                    <a:pt x="336" y="464"/>
                  </a:lnTo>
                  <a:lnTo>
                    <a:pt x="344" y="464"/>
                  </a:lnTo>
                  <a:lnTo>
                    <a:pt x="344" y="464"/>
                  </a:lnTo>
                  <a:lnTo>
                    <a:pt x="352" y="464"/>
                  </a:lnTo>
                  <a:lnTo>
                    <a:pt x="352" y="464"/>
                  </a:lnTo>
                  <a:lnTo>
                    <a:pt x="352" y="472"/>
                  </a:lnTo>
                  <a:lnTo>
                    <a:pt x="352" y="472"/>
                  </a:lnTo>
                  <a:lnTo>
                    <a:pt x="352" y="464"/>
                  </a:lnTo>
                  <a:lnTo>
                    <a:pt x="352" y="456"/>
                  </a:lnTo>
                  <a:lnTo>
                    <a:pt x="352" y="456"/>
                  </a:lnTo>
                  <a:lnTo>
                    <a:pt x="368" y="456"/>
                  </a:lnTo>
                  <a:lnTo>
                    <a:pt x="376" y="456"/>
                  </a:lnTo>
                  <a:lnTo>
                    <a:pt x="384" y="456"/>
                  </a:lnTo>
                  <a:lnTo>
                    <a:pt x="392" y="448"/>
                  </a:lnTo>
                  <a:lnTo>
                    <a:pt x="400" y="448"/>
                  </a:lnTo>
                  <a:lnTo>
                    <a:pt x="416" y="448"/>
                  </a:lnTo>
                  <a:lnTo>
                    <a:pt x="416" y="464"/>
                  </a:lnTo>
                  <a:lnTo>
                    <a:pt x="432" y="472"/>
                  </a:lnTo>
                  <a:lnTo>
                    <a:pt x="432" y="472"/>
                  </a:lnTo>
                  <a:lnTo>
                    <a:pt x="448" y="472"/>
                  </a:lnTo>
                  <a:lnTo>
                    <a:pt x="448" y="472"/>
                  </a:lnTo>
                  <a:lnTo>
                    <a:pt x="448" y="472"/>
                  </a:lnTo>
                  <a:lnTo>
                    <a:pt x="448" y="480"/>
                  </a:lnTo>
                  <a:lnTo>
                    <a:pt x="448" y="488"/>
                  </a:lnTo>
                  <a:lnTo>
                    <a:pt x="456" y="480"/>
                  </a:lnTo>
                  <a:lnTo>
                    <a:pt x="472" y="472"/>
                  </a:lnTo>
                  <a:lnTo>
                    <a:pt x="488" y="464"/>
                  </a:lnTo>
                  <a:lnTo>
                    <a:pt x="496" y="464"/>
                  </a:lnTo>
                  <a:lnTo>
                    <a:pt x="496" y="464"/>
                  </a:lnTo>
                  <a:lnTo>
                    <a:pt x="504" y="456"/>
                  </a:lnTo>
                  <a:lnTo>
                    <a:pt x="504" y="456"/>
                  </a:lnTo>
                  <a:lnTo>
                    <a:pt x="512" y="456"/>
                  </a:lnTo>
                  <a:lnTo>
                    <a:pt x="528" y="456"/>
                  </a:lnTo>
                  <a:lnTo>
                    <a:pt x="544" y="440"/>
                  </a:lnTo>
                  <a:lnTo>
                    <a:pt x="560" y="432"/>
                  </a:lnTo>
                  <a:lnTo>
                    <a:pt x="560" y="432"/>
                  </a:lnTo>
                  <a:lnTo>
                    <a:pt x="560" y="432"/>
                  </a:lnTo>
                  <a:lnTo>
                    <a:pt x="560" y="432"/>
                  </a:lnTo>
                  <a:lnTo>
                    <a:pt x="568" y="408"/>
                  </a:lnTo>
                  <a:lnTo>
                    <a:pt x="584" y="392"/>
                  </a:lnTo>
                  <a:lnTo>
                    <a:pt x="592" y="384"/>
                  </a:lnTo>
                  <a:lnTo>
                    <a:pt x="592" y="376"/>
                  </a:lnTo>
                  <a:lnTo>
                    <a:pt x="600" y="360"/>
                  </a:lnTo>
                  <a:lnTo>
                    <a:pt x="600" y="336"/>
                  </a:lnTo>
                  <a:lnTo>
                    <a:pt x="592" y="320"/>
                  </a:lnTo>
                  <a:lnTo>
                    <a:pt x="592" y="312"/>
                  </a:lnTo>
                  <a:lnTo>
                    <a:pt x="584" y="312"/>
                  </a:lnTo>
                  <a:lnTo>
                    <a:pt x="584" y="304"/>
                  </a:lnTo>
                  <a:lnTo>
                    <a:pt x="584" y="304"/>
                  </a:lnTo>
                  <a:lnTo>
                    <a:pt x="584" y="30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1" name="Freeform 10">
              <a:extLst>
                <a:ext uri="{FF2B5EF4-FFF2-40B4-BE49-F238E27FC236}">
                  <a16:creationId xmlns:a16="http://schemas.microsoft.com/office/drawing/2014/main" id="{00000000-0008-0000-0100-000047000000}"/>
                </a:ext>
              </a:extLst>
            </xdr:cNvPr>
            <xdr:cNvSpPr>
              <a:spLocks/>
            </xdr:cNvSpPr>
          </xdr:nvSpPr>
          <xdr:spPr bwMode="auto">
            <a:xfrm>
              <a:off x="7063532" y="4037587"/>
              <a:ext cx="791993" cy="1389476"/>
            </a:xfrm>
            <a:custGeom>
              <a:avLst/>
              <a:gdLst/>
              <a:ahLst/>
              <a:cxnLst>
                <a:cxn ang="0">
                  <a:pos x="40" y="64"/>
                </a:cxn>
                <a:cxn ang="0">
                  <a:pos x="64" y="48"/>
                </a:cxn>
                <a:cxn ang="0">
                  <a:pos x="120" y="8"/>
                </a:cxn>
                <a:cxn ang="0">
                  <a:pos x="128" y="16"/>
                </a:cxn>
                <a:cxn ang="0">
                  <a:pos x="128" y="32"/>
                </a:cxn>
                <a:cxn ang="0">
                  <a:pos x="144" y="16"/>
                </a:cxn>
                <a:cxn ang="0">
                  <a:pos x="168" y="16"/>
                </a:cxn>
                <a:cxn ang="0">
                  <a:pos x="192" y="32"/>
                </a:cxn>
                <a:cxn ang="0">
                  <a:pos x="240" y="24"/>
                </a:cxn>
                <a:cxn ang="0">
                  <a:pos x="256" y="48"/>
                </a:cxn>
                <a:cxn ang="0">
                  <a:pos x="288" y="72"/>
                </a:cxn>
                <a:cxn ang="0">
                  <a:pos x="344" y="88"/>
                </a:cxn>
                <a:cxn ang="0">
                  <a:pos x="376" y="104"/>
                </a:cxn>
                <a:cxn ang="0">
                  <a:pos x="400" y="144"/>
                </a:cxn>
                <a:cxn ang="0">
                  <a:pos x="392" y="184"/>
                </a:cxn>
                <a:cxn ang="0">
                  <a:pos x="416" y="168"/>
                </a:cxn>
                <a:cxn ang="0">
                  <a:pos x="464" y="192"/>
                </a:cxn>
                <a:cxn ang="0">
                  <a:pos x="496" y="192"/>
                </a:cxn>
                <a:cxn ang="0">
                  <a:pos x="552" y="224"/>
                </a:cxn>
                <a:cxn ang="0">
                  <a:pos x="584" y="264"/>
                </a:cxn>
                <a:cxn ang="0">
                  <a:pos x="528" y="368"/>
                </a:cxn>
                <a:cxn ang="0">
                  <a:pos x="504" y="432"/>
                </a:cxn>
                <a:cxn ang="0">
                  <a:pos x="464" y="456"/>
                </a:cxn>
                <a:cxn ang="0">
                  <a:pos x="416" y="504"/>
                </a:cxn>
                <a:cxn ang="0">
                  <a:pos x="376" y="568"/>
                </a:cxn>
                <a:cxn ang="0">
                  <a:pos x="320" y="616"/>
                </a:cxn>
                <a:cxn ang="0">
                  <a:pos x="304" y="624"/>
                </a:cxn>
                <a:cxn ang="0">
                  <a:pos x="296" y="672"/>
                </a:cxn>
                <a:cxn ang="0">
                  <a:pos x="240" y="680"/>
                </a:cxn>
                <a:cxn ang="0">
                  <a:pos x="240" y="712"/>
                </a:cxn>
                <a:cxn ang="0">
                  <a:pos x="216" y="728"/>
                </a:cxn>
                <a:cxn ang="0">
                  <a:pos x="208" y="728"/>
                </a:cxn>
                <a:cxn ang="0">
                  <a:pos x="208" y="768"/>
                </a:cxn>
                <a:cxn ang="0">
                  <a:pos x="184" y="824"/>
                </a:cxn>
                <a:cxn ang="0">
                  <a:pos x="160" y="880"/>
                </a:cxn>
                <a:cxn ang="0">
                  <a:pos x="208" y="928"/>
                </a:cxn>
                <a:cxn ang="0">
                  <a:pos x="168" y="944"/>
                </a:cxn>
                <a:cxn ang="0">
                  <a:pos x="128" y="920"/>
                </a:cxn>
                <a:cxn ang="0">
                  <a:pos x="112" y="912"/>
                </a:cxn>
                <a:cxn ang="0">
                  <a:pos x="96" y="888"/>
                </a:cxn>
                <a:cxn ang="0">
                  <a:pos x="88" y="864"/>
                </a:cxn>
                <a:cxn ang="0">
                  <a:pos x="88" y="792"/>
                </a:cxn>
                <a:cxn ang="0">
                  <a:pos x="104" y="784"/>
                </a:cxn>
                <a:cxn ang="0">
                  <a:pos x="112" y="720"/>
                </a:cxn>
                <a:cxn ang="0">
                  <a:pos x="104" y="688"/>
                </a:cxn>
                <a:cxn ang="0">
                  <a:pos x="112" y="632"/>
                </a:cxn>
                <a:cxn ang="0">
                  <a:pos x="128" y="560"/>
                </a:cxn>
                <a:cxn ang="0">
                  <a:pos x="136" y="496"/>
                </a:cxn>
                <a:cxn ang="0">
                  <a:pos x="144" y="408"/>
                </a:cxn>
                <a:cxn ang="0">
                  <a:pos x="64" y="344"/>
                </a:cxn>
                <a:cxn ang="0">
                  <a:pos x="40" y="280"/>
                </a:cxn>
                <a:cxn ang="0">
                  <a:pos x="0" y="216"/>
                </a:cxn>
                <a:cxn ang="0">
                  <a:pos x="16" y="192"/>
                </a:cxn>
                <a:cxn ang="0">
                  <a:pos x="16" y="152"/>
                </a:cxn>
                <a:cxn ang="0">
                  <a:pos x="56" y="112"/>
                </a:cxn>
              </a:cxnLst>
              <a:rect l="0" t="0" r="r" b="b"/>
              <a:pathLst>
                <a:path w="584" h="944">
                  <a:moveTo>
                    <a:pt x="48" y="104"/>
                  </a:moveTo>
                  <a:lnTo>
                    <a:pt x="48" y="96"/>
                  </a:lnTo>
                  <a:lnTo>
                    <a:pt x="48" y="88"/>
                  </a:lnTo>
                  <a:lnTo>
                    <a:pt x="48" y="80"/>
                  </a:lnTo>
                  <a:lnTo>
                    <a:pt x="40" y="72"/>
                  </a:lnTo>
                  <a:lnTo>
                    <a:pt x="40" y="64"/>
                  </a:lnTo>
                  <a:lnTo>
                    <a:pt x="48" y="56"/>
                  </a:lnTo>
                  <a:lnTo>
                    <a:pt x="56" y="56"/>
                  </a:lnTo>
                  <a:lnTo>
                    <a:pt x="56" y="56"/>
                  </a:lnTo>
                  <a:lnTo>
                    <a:pt x="56" y="56"/>
                  </a:lnTo>
                  <a:lnTo>
                    <a:pt x="56" y="48"/>
                  </a:lnTo>
                  <a:lnTo>
                    <a:pt x="64" y="48"/>
                  </a:lnTo>
                  <a:lnTo>
                    <a:pt x="64" y="48"/>
                  </a:lnTo>
                  <a:lnTo>
                    <a:pt x="72" y="40"/>
                  </a:lnTo>
                  <a:lnTo>
                    <a:pt x="72" y="24"/>
                  </a:lnTo>
                  <a:lnTo>
                    <a:pt x="88" y="24"/>
                  </a:lnTo>
                  <a:lnTo>
                    <a:pt x="112" y="16"/>
                  </a:lnTo>
                  <a:lnTo>
                    <a:pt x="120" y="8"/>
                  </a:lnTo>
                  <a:lnTo>
                    <a:pt x="128" y="0"/>
                  </a:lnTo>
                  <a:lnTo>
                    <a:pt x="128" y="0"/>
                  </a:lnTo>
                  <a:lnTo>
                    <a:pt x="128" y="8"/>
                  </a:lnTo>
                  <a:lnTo>
                    <a:pt x="128" y="16"/>
                  </a:lnTo>
                  <a:lnTo>
                    <a:pt x="128" y="16"/>
                  </a:lnTo>
                  <a:lnTo>
                    <a:pt x="128" y="16"/>
                  </a:lnTo>
                  <a:lnTo>
                    <a:pt x="120" y="24"/>
                  </a:lnTo>
                  <a:lnTo>
                    <a:pt x="120" y="48"/>
                  </a:lnTo>
                  <a:lnTo>
                    <a:pt x="136" y="48"/>
                  </a:lnTo>
                  <a:lnTo>
                    <a:pt x="136" y="40"/>
                  </a:lnTo>
                  <a:lnTo>
                    <a:pt x="136" y="40"/>
                  </a:lnTo>
                  <a:lnTo>
                    <a:pt x="128" y="32"/>
                  </a:lnTo>
                  <a:lnTo>
                    <a:pt x="128" y="24"/>
                  </a:lnTo>
                  <a:lnTo>
                    <a:pt x="136" y="16"/>
                  </a:lnTo>
                  <a:lnTo>
                    <a:pt x="136" y="16"/>
                  </a:lnTo>
                  <a:lnTo>
                    <a:pt x="152" y="16"/>
                  </a:lnTo>
                  <a:lnTo>
                    <a:pt x="152" y="16"/>
                  </a:lnTo>
                  <a:lnTo>
                    <a:pt x="144" y="16"/>
                  </a:lnTo>
                  <a:lnTo>
                    <a:pt x="144" y="8"/>
                  </a:lnTo>
                  <a:lnTo>
                    <a:pt x="144" y="8"/>
                  </a:lnTo>
                  <a:lnTo>
                    <a:pt x="152" y="8"/>
                  </a:lnTo>
                  <a:lnTo>
                    <a:pt x="152" y="8"/>
                  </a:lnTo>
                  <a:lnTo>
                    <a:pt x="152" y="16"/>
                  </a:lnTo>
                  <a:lnTo>
                    <a:pt x="168" y="16"/>
                  </a:lnTo>
                  <a:lnTo>
                    <a:pt x="168" y="16"/>
                  </a:lnTo>
                  <a:lnTo>
                    <a:pt x="168" y="24"/>
                  </a:lnTo>
                  <a:lnTo>
                    <a:pt x="176" y="24"/>
                  </a:lnTo>
                  <a:lnTo>
                    <a:pt x="192" y="24"/>
                  </a:lnTo>
                  <a:lnTo>
                    <a:pt x="192" y="24"/>
                  </a:lnTo>
                  <a:lnTo>
                    <a:pt x="192" y="32"/>
                  </a:lnTo>
                  <a:lnTo>
                    <a:pt x="216" y="32"/>
                  </a:lnTo>
                  <a:lnTo>
                    <a:pt x="232" y="24"/>
                  </a:lnTo>
                  <a:lnTo>
                    <a:pt x="232" y="24"/>
                  </a:lnTo>
                  <a:lnTo>
                    <a:pt x="240" y="24"/>
                  </a:lnTo>
                  <a:lnTo>
                    <a:pt x="240" y="24"/>
                  </a:lnTo>
                  <a:lnTo>
                    <a:pt x="240" y="24"/>
                  </a:lnTo>
                  <a:lnTo>
                    <a:pt x="240" y="24"/>
                  </a:lnTo>
                  <a:lnTo>
                    <a:pt x="232" y="24"/>
                  </a:lnTo>
                  <a:lnTo>
                    <a:pt x="232" y="32"/>
                  </a:lnTo>
                  <a:lnTo>
                    <a:pt x="240" y="32"/>
                  </a:lnTo>
                  <a:lnTo>
                    <a:pt x="256" y="40"/>
                  </a:lnTo>
                  <a:lnTo>
                    <a:pt x="256" y="48"/>
                  </a:lnTo>
                  <a:lnTo>
                    <a:pt x="256" y="56"/>
                  </a:lnTo>
                  <a:lnTo>
                    <a:pt x="256" y="56"/>
                  </a:lnTo>
                  <a:lnTo>
                    <a:pt x="272" y="56"/>
                  </a:lnTo>
                  <a:lnTo>
                    <a:pt x="272" y="56"/>
                  </a:lnTo>
                  <a:lnTo>
                    <a:pt x="280" y="64"/>
                  </a:lnTo>
                  <a:lnTo>
                    <a:pt x="288" y="72"/>
                  </a:lnTo>
                  <a:lnTo>
                    <a:pt x="296" y="72"/>
                  </a:lnTo>
                  <a:lnTo>
                    <a:pt x="296" y="72"/>
                  </a:lnTo>
                  <a:lnTo>
                    <a:pt x="296" y="80"/>
                  </a:lnTo>
                  <a:lnTo>
                    <a:pt x="320" y="88"/>
                  </a:lnTo>
                  <a:lnTo>
                    <a:pt x="328" y="88"/>
                  </a:lnTo>
                  <a:lnTo>
                    <a:pt x="344" y="88"/>
                  </a:lnTo>
                  <a:lnTo>
                    <a:pt x="344" y="88"/>
                  </a:lnTo>
                  <a:lnTo>
                    <a:pt x="352" y="88"/>
                  </a:lnTo>
                  <a:lnTo>
                    <a:pt x="352" y="96"/>
                  </a:lnTo>
                  <a:lnTo>
                    <a:pt x="360" y="96"/>
                  </a:lnTo>
                  <a:lnTo>
                    <a:pt x="360" y="96"/>
                  </a:lnTo>
                  <a:lnTo>
                    <a:pt x="376" y="104"/>
                  </a:lnTo>
                  <a:lnTo>
                    <a:pt x="384" y="112"/>
                  </a:lnTo>
                  <a:lnTo>
                    <a:pt x="384" y="112"/>
                  </a:lnTo>
                  <a:lnTo>
                    <a:pt x="384" y="112"/>
                  </a:lnTo>
                  <a:lnTo>
                    <a:pt x="392" y="128"/>
                  </a:lnTo>
                  <a:lnTo>
                    <a:pt x="392" y="136"/>
                  </a:lnTo>
                  <a:lnTo>
                    <a:pt x="400" y="144"/>
                  </a:lnTo>
                  <a:lnTo>
                    <a:pt x="400" y="144"/>
                  </a:lnTo>
                  <a:lnTo>
                    <a:pt x="392" y="152"/>
                  </a:lnTo>
                  <a:lnTo>
                    <a:pt x="376" y="160"/>
                  </a:lnTo>
                  <a:lnTo>
                    <a:pt x="376" y="168"/>
                  </a:lnTo>
                  <a:lnTo>
                    <a:pt x="392" y="176"/>
                  </a:lnTo>
                  <a:lnTo>
                    <a:pt x="392" y="184"/>
                  </a:lnTo>
                  <a:lnTo>
                    <a:pt x="392" y="184"/>
                  </a:lnTo>
                  <a:lnTo>
                    <a:pt x="400" y="184"/>
                  </a:lnTo>
                  <a:lnTo>
                    <a:pt x="400" y="184"/>
                  </a:lnTo>
                  <a:lnTo>
                    <a:pt x="400" y="184"/>
                  </a:lnTo>
                  <a:lnTo>
                    <a:pt x="408" y="184"/>
                  </a:lnTo>
                  <a:lnTo>
                    <a:pt x="416" y="168"/>
                  </a:lnTo>
                  <a:lnTo>
                    <a:pt x="424" y="168"/>
                  </a:lnTo>
                  <a:lnTo>
                    <a:pt x="432" y="168"/>
                  </a:lnTo>
                  <a:lnTo>
                    <a:pt x="440" y="168"/>
                  </a:lnTo>
                  <a:lnTo>
                    <a:pt x="464" y="184"/>
                  </a:lnTo>
                  <a:lnTo>
                    <a:pt x="464" y="184"/>
                  </a:lnTo>
                  <a:lnTo>
                    <a:pt x="464" y="192"/>
                  </a:lnTo>
                  <a:lnTo>
                    <a:pt x="464" y="192"/>
                  </a:lnTo>
                  <a:lnTo>
                    <a:pt x="464" y="192"/>
                  </a:lnTo>
                  <a:lnTo>
                    <a:pt x="464" y="192"/>
                  </a:lnTo>
                  <a:lnTo>
                    <a:pt x="472" y="192"/>
                  </a:lnTo>
                  <a:lnTo>
                    <a:pt x="480" y="192"/>
                  </a:lnTo>
                  <a:lnTo>
                    <a:pt x="496" y="192"/>
                  </a:lnTo>
                  <a:lnTo>
                    <a:pt x="496" y="192"/>
                  </a:lnTo>
                  <a:lnTo>
                    <a:pt x="512" y="192"/>
                  </a:lnTo>
                  <a:lnTo>
                    <a:pt x="520" y="192"/>
                  </a:lnTo>
                  <a:lnTo>
                    <a:pt x="528" y="200"/>
                  </a:lnTo>
                  <a:lnTo>
                    <a:pt x="536" y="208"/>
                  </a:lnTo>
                  <a:lnTo>
                    <a:pt x="552" y="224"/>
                  </a:lnTo>
                  <a:lnTo>
                    <a:pt x="560" y="224"/>
                  </a:lnTo>
                  <a:lnTo>
                    <a:pt x="568" y="224"/>
                  </a:lnTo>
                  <a:lnTo>
                    <a:pt x="568" y="224"/>
                  </a:lnTo>
                  <a:lnTo>
                    <a:pt x="576" y="224"/>
                  </a:lnTo>
                  <a:lnTo>
                    <a:pt x="584" y="224"/>
                  </a:lnTo>
                  <a:lnTo>
                    <a:pt x="584" y="264"/>
                  </a:lnTo>
                  <a:lnTo>
                    <a:pt x="568" y="288"/>
                  </a:lnTo>
                  <a:lnTo>
                    <a:pt x="552" y="304"/>
                  </a:lnTo>
                  <a:lnTo>
                    <a:pt x="536" y="320"/>
                  </a:lnTo>
                  <a:lnTo>
                    <a:pt x="528" y="328"/>
                  </a:lnTo>
                  <a:lnTo>
                    <a:pt x="536" y="344"/>
                  </a:lnTo>
                  <a:lnTo>
                    <a:pt x="528" y="368"/>
                  </a:lnTo>
                  <a:lnTo>
                    <a:pt x="528" y="376"/>
                  </a:lnTo>
                  <a:lnTo>
                    <a:pt x="528" y="376"/>
                  </a:lnTo>
                  <a:lnTo>
                    <a:pt x="520" y="384"/>
                  </a:lnTo>
                  <a:lnTo>
                    <a:pt x="520" y="400"/>
                  </a:lnTo>
                  <a:lnTo>
                    <a:pt x="520" y="408"/>
                  </a:lnTo>
                  <a:lnTo>
                    <a:pt x="504" y="432"/>
                  </a:lnTo>
                  <a:lnTo>
                    <a:pt x="504" y="432"/>
                  </a:lnTo>
                  <a:lnTo>
                    <a:pt x="504" y="440"/>
                  </a:lnTo>
                  <a:lnTo>
                    <a:pt x="504" y="440"/>
                  </a:lnTo>
                  <a:lnTo>
                    <a:pt x="496" y="448"/>
                  </a:lnTo>
                  <a:lnTo>
                    <a:pt x="472" y="448"/>
                  </a:lnTo>
                  <a:lnTo>
                    <a:pt x="464" y="456"/>
                  </a:lnTo>
                  <a:lnTo>
                    <a:pt x="456" y="464"/>
                  </a:lnTo>
                  <a:lnTo>
                    <a:pt x="432" y="464"/>
                  </a:lnTo>
                  <a:lnTo>
                    <a:pt x="424" y="480"/>
                  </a:lnTo>
                  <a:lnTo>
                    <a:pt x="416" y="488"/>
                  </a:lnTo>
                  <a:lnTo>
                    <a:pt x="416" y="496"/>
                  </a:lnTo>
                  <a:lnTo>
                    <a:pt x="416" y="504"/>
                  </a:lnTo>
                  <a:lnTo>
                    <a:pt x="416" y="520"/>
                  </a:lnTo>
                  <a:lnTo>
                    <a:pt x="416" y="520"/>
                  </a:lnTo>
                  <a:lnTo>
                    <a:pt x="400" y="528"/>
                  </a:lnTo>
                  <a:lnTo>
                    <a:pt x="392" y="544"/>
                  </a:lnTo>
                  <a:lnTo>
                    <a:pt x="392" y="552"/>
                  </a:lnTo>
                  <a:lnTo>
                    <a:pt x="376" y="568"/>
                  </a:lnTo>
                  <a:lnTo>
                    <a:pt x="368" y="584"/>
                  </a:lnTo>
                  <a:lnTo>
                    <a:pt x="368" y="584"/>
                  </a:lnTo>
                  <a:lnTo>
                    <a:pt x="360" y="600"/>
                  </a:lnTo>
                  <a:lnTo>
                    <a:pt x="344" y="616"/>
                  </a:lnTo>
                  <a:lnTo>
                    <a:pt x="328" y="616"/>
                  </a:lnTo>
                  <a:lnTo>
                    <a:pt x="320" y="616"/>
                  </a:lnTo>
                  <a:lnTo>
                    <a:pt x="304" y="608"/>
                  </a:lnTo>
                  <a:lnTo>
                    <a:pt x="288" y="608"/>
                  </a:lnTo>
                  <a:lnTo>
                    <a:pt x="288" y="616"/>
                  </a:lnTo>
                  <a:lnTo>
                    <a:pt x="296" y="616"/>
                  </a:lnTo>
                  <a:lnTo>
                    <a:pt x="296" y="616"/>
                  </a:lnTo>
                  <a:lnTo>
                    <a:pt x="304" y="624"/>
                  </a:lnTo>
                  <a:lnTo>
                    <a:pt x="304" y="640"/>
                  </a:lnTo>
                  <a:lnTo>
                    <a:pt x="312" y="640"/>
                  </a:lnTo>
                  <a:lnTo>
                    <a:pt x="312" y="640"/>
                  </a:lnTo>
                  <a:lnTo>
                    <a:pt x="312" y="648"/>
                  </a:lnTo>
                  <a:lnTo>
                    <a:pt x="304" y="656"/>
                  </a:lnTo>
                  <a:lnTo>
                    <a:pt x="296" y="672"/>
                  </a:lnTo>
                  <a:lnTo>
                    <a:pt x="272" y="672"/>
                  </a:lnTo>
                  <a:lnTo>
                    <a:pt x="272" y="672"/>
                  </a:lnTo>
                  <a:lnTo>
                    <a:pt x="264" y="672"/>
                  </a:lnTo>
                  <a:lnTo>
                    <a:pt x="256" y="672"/>
                  </a:lnTo>
                  <a:lnTo>
                    <a:pt x="248" y="672"/>
                  </a:lnTo>
                  <a:lnTo>
                    <a:pt x="240" y="680"/>
                  </a:lnTo>
                  <a:lnTo>
                    <a:pt x="240" y="688"/>
                  </a:lnTo>
                  <a:lnTo>
                    <a:pt x="240" y="696"/>
                  </a:lnTo>
                  <a:lnTo>
                    <a:pt x="240" y="696"/>
                  </a:lnTo>
                  <a:lnTo>
                    <a:pt x="240" y="704"/>
                  </a:lnTo>
                  <a:lnTo>
                    <a:pt x="240" y="704"/>
                  </a:lnTo>
                  <a:lnTo>
                    <a:pt x="240" y="712"/>
                  </a:lnTo>
                  <a:lnTo>
                    <a:pt x="224" y="712"/>
                  </a:lnTo>
                  <a:lnTo>
                    <a:pt x="216" y="704"/>
                  </a:lnTo>
                  <a:lnTo>
                    <a:pt x="208" y="704"/>
                  </a:lnTo>
                  <a:lnTo>
                    <a:pt x="208" y="712"/>
                  </a:lnTo>
                  <a:lnTo>
                    <a:pt x="216" y="728"/>
                  </a:lnTo>
                  <a:lnTo>
                    <a:pt x="216" y="728"/>
                  </a:lnTo>
                  <a:lnTo>
                    <a:pt x="224" y="728"/>
                  </a:lnTo>
                  <a:lnTo>
                    <a:pt x="224" y="728"/>
                  </a:lnTo>
                  <a:lnTo>
                    <a:pt x="224" y="736"/>
                  </a:lnTo>
                  <a:lnTo>
                    <a:pt x="216" y="728"/>
                  </a:lnTo>
                  <a:lnTo>
                    <a:pt x="208" y="728"/>
                  </a:lnTo>
                  <a:lnTo>
                    <a:pt x="208" y="728"/>
                  </a:lnTo>
                  <a:lnTo>
                    <a:pt x="208" y="736"/>
                  </a:lnTo>
                  <a:lnTo>
                    <a:pt x="216" y="736"/>
                  </a:lnTo>
                  <a:lnTo>
                    <a:pt x="216" y="736"/>
                  </a:lnTo>
                  <a:lnTo>
                    <a:pt x="208" y="744"/>
                  </a:lnTo>
                  <a:lnTo>
                    <a:pt x="208" y="760"/>
                  </a:lnTo>
                  <a:lnTo>
                    <a:pt x="208" y="768"/>
                  </a:lnTo>
                  <a:lnTo>
                    <a:pt x="192" y="768"/>
                  </a:lnTo>
                  <a:lnTo>
                    <a:pt x="176" y="776"/>
                  </a:lnTo>
                  <a:lnTo>
                    <a:pt x="176" y="792"/>
                  </a:lnTo>
                  <a:lnTo>
                    <a:pt x="200" y="800"/>
                  </a:lnTo>
                  <a:lnTo>
                    <a:pt x="200" y="816"/>
                  </a:lnTo>
                  <a:lnTo>
                    <a:pt x="184" y="824"/>
                  </a:lnTo>
                  <a:lnTo>
                    <a:pt x="184" y="832"/>
                  </a:lnTo>
                  <a:lnTo>
                    <a:pt x="184" y="832"/>
                  </a:lnTo>
                  <a:lnTo>
                    <a:pt x="184" y="840"/>
                  </a:lnTo>
                  <a:lnTo>
                    <a:pt x="168" y="848"/>
                  </a:lnTo>
                  <a:lnTo>
                    <a:pt x="160" y="856"/>
                  </a:lnTo>
                  <a:lnTo>
                    <a:pt x="160" y="880"/>
                  </a:lnTo>
                  <a:lnTo>
                    <a:pt x="168" y="880"/>
                  </a:lnTo>
                  <a:lnTo>
                    <a:pt x="176" y="912"/>
                  </a:lnTo>
                  <a:lnTo>
                    <a:pt x="184" y="920"/>
                  </a:lnTo>
                  <a:lnTo>
                    <a:pt x="200" y="928"/>
                  </a:lnTo>
                  <a:lnTo>
                    <a:pt x="208" y="928"/>
                  </a:lnTo>
                  <a:lnTo>
                    <a:pt x="208" y="928"/>
                  </a:lnTo>
                  <a:lnTo>
                    <a:pt x="200" y="928"/>
                  </a:lnTo>
                  <a:lnTo>
                    <a:pt x="184" y="936"/>
                  </a:lnTo>
                  <a:lnTo>
                    <a:pt x="184" y="944"/>
                  </a:lnTo>
                  <a:lnTo>
                    <a:pt x="176" y="944"/>
                  </a:lnTo>
                  <a:lnTo>
                    <a:pt x="176" y="944"/>
                  </a:lnTo>
                  <a:lnTo>
                    <a:pt x="168" y="944"/>
                  </a:lnTo>
                  <a:lnTo>
                    <a:pt x="160" y="944"/>
                  </a:lnTo>
                  <a:lnTo>
                    <a:pt x="152" y="944"/>
                  </a:lnTo>
                  <a:lnTo>
                    <a:pt x="152" y="928"/>
                  </a:lnTo>
                  <a:lnTo>
                    <a:pt x="144" y="928"/>
                  </a:lnTo>
                  <a:lnTo>
                    <a:pt x="128" y="920"/>
                  </a:lnTo>
                  <a:lnTo>
                    <a:pt x="128" y="920"/>
                  </a:lnTo>
                  <a:lnTo>
                    <a:pt x="128" y="920"/>
                  </a:lnTo>
                  <a:lnTo>
                    <a:pt x="120" y="920"/>
                  </a:lnTo>
                  <a:lnTo>
                    <a:pt x="120" y="920"/>
                  </a:lnTo>
                  <a:lnTo>
                    <a:pt x="120" y="912"/>
                  </a:lnTo>
                  <a:lnTo>
                    <a:pt x="120" y="912"/>
                  </a:lnTo>
                  <a:lnTo>
                    <a:pt x="112" y="912"/>
                  </a:lnTo>
                  <a:lnTo>
                    <a:pt x="96" y="904"/>
                  </a:lnTo>
                  <a:lnTo>
                    <a:pt x="96" y="896"/>
                  </a:lnTo>
                  <a:lnTo>
                    <a:pt x="88" y="896"/>
                  </a:lnTo>
                  <a:lnTo>
                    <a:pt x="88" y="896"/>
                  </a:lnTo>
                  <a:lnTo>
                    <a:pt x="96" y="888"/>
                  </a:lnTo>
                  <a:lnTo>
                    <a:pt x="96" y="888"/>
                  </a:lnTo>
                  <a:lnTo>
                    <a:pt x="96" y="888"/>
                  </a:lnTo>
                  <a:lnTo>
                    <a:pt x="96" y="888"/>
                  </a:lnTo>
                  <a:lnTo>
                    <a:pt x="96" y="880"/>
                  </a:lnTo>
                  <a:lnTo>
                    <a:pt x="96" y="872"/>
                  </a:lnTo>
                  <a:lnTo>
                    <a:pt x="88" y="864"/>
                  </a:lnTo>
                  <a:lnTo>
                    <a:pt x="88" y="864"/>
                  </a:lnTo>
                  <a:lnTo>
                    <a:pt x="88" y="856"/>
                  </a:lnTo>
                  <a:lnTo>
                    <a:pt x="88" y="848"/>
                  </a:lnTo>
                  <a:lnTo>
                    <a:pt x="80" y="824"/>
                  </a:lnTo>
                  <a:lnTo>
                    <a:pt x="80" y="816"/>
                  </a:lnTo>
                  <a:lnTo>
                    <a:pt x="88" y="808"/>
                  </a:lnTo>
                  <a:lnTo>
                    <a:pt x="88" y="792"/>
                  </a:lnTo>
                  <a:lnTo>
                    <a:pt x="88" y="792"/>
                  </a:lnTo>
                  <a:lnTo>
                    <a:pt x="88" y="784"/>
                  </a:lnTo>
                  <a:lnTo>
                    <a:pt x="88" y="776"/>
                  </a:lnTo>
                  <a:lnTo>
                    <a:pt x="96" y="776"/>
                  </a:lnTo>
                  <a:lnTo>
                    <a:pt x="96" y="784"/>
                  </a:lnTo>
                  <a:lnTo>
                    <a:pt x="104" y="784"/>
                  </a:lnTo>
                  <a:lnTo>
                    <a:pt x="104" y="784"/>
                  </a:lnTo>
                  <a:lnTo>
                    <a:pt x="112" y="720"/>
                  </a:lnTo>
                  <a:lnTo>
                    <a:pt x="112" y="720"/>
                  </a:lnTo>
                  <a:lnTo>
                    <a:pt x="112" y="720"/>
                  </a:lnTo>
                  <a:lnTo>
                    <a:pt x="112" y="720"/>
                  </a:lnTo>
                  <a:lnTo>
                    <a:pt x="112" y="720"/>
                  </a:lnTo>
                  <a:lnTo>
                    <a:pt x="104" y="720"/>
                  </a:lnTo>
                  <a:lnTo>
                    <a:pt x="96" y="720"/>
                  </a:lnTo>
                  <a:lnTo>
                    <a:pt x="104" y="696"/>
                  </a:lnTo>
                  <a:lnTo>
                    <a:pt x="104" y="688"/>
                  </a:lnTo>
                  <a:lnTo>
                    <a:pt x="104" y="688"/>
                  </a:lnTo>
                  <a:lnTo>
                    <a:pt x="104" y="688"/>
                  </a:lnTo>
                  <a:lnTo>
                    <a:pt x="104" y="680"/>
                  </a:lnTo>
                  <a:lnTo>
                    <a:pt x="104" y="680"/>
                  </a:lnTo>
                  <a:lnTo>
                    <a:pt x="104" y="680"/>
                  </a:lnTo>
                  <a:lnTo>
                    <a:pt x="104" y="656"/>
                  </a:lnTo>
                  <a:lnTo>
                    <a:pt x="112" y="648"/>
                  </a:lnTo>
                  <a:lnTo>
                    <a:pt x="112" y="632"/>
                  </a:lnTo>
                  <a:lnTo>
                    <a:pt x="120" y="624"/>
                  </a:lnTo>
                  <a:lnTo>
                    <a:pt x="120" y="624"/>
                  </a:lnTo>
                  <a:lnTo>
                    <a:pt x="120" y="624"/>
                  </a:lnTo>
                  <a:lnTo>
                    <a:pt x="120" y="608"/>
                  </a:lnTo>
                  <a:lnTo>
                    <a:pt x="128" y="592"/>
                  </a:lnTo>
                  <a:lnTo>
                    <a:pt x="128" y="560"/>
                  </a:lnTo>
                  <a:lnTo>
                    <a:pt x="128" y="560"/>
                  </a:lnTo>
                  <a:lnTo>
                    <a:pt x="128" y="544"/>
                  </a:lnTo>
                  <a:lnTo>
                    <a:pt x="128" y="528"/>
                  </a:lnTo>
                  <a:lnTo>
                    <a:pt x="136" y="504"/>
                  </a:lnTo>
                  <a:lnTo>
                    <a:pt x="136" y="496"/>
                  </a:lnTo>
                  <a:lnTo>
                    <a:pt x="136" y="496"/>
                  </a:lnTo>
                  <a:lnTo>
                    <a:pt x="144" y="480"/>
                  </a:lnTo>
                  <a:lnTo>
                    <a:pt x="144" y="456"/>
                  </a:lnTo>
                  <a:lnTo>
                    <a:pt x="144" y="456"/>
                  </a:lnTo>
                  <a:lnTo>
                    <a:pt x="144" y="440"/>
                  </a:lnTo>
                  <a:lnTo>
                    <a:pt x="144" y="424"/>
                  </a:lnTo>
                  <a:lnTo>
                    <a:pt x="144" y="408"/>
                  </a:lnTo>
                  <a:lnTo>
                    <a:pt x="136" y="384"/>
                  </a:lnTo>
                  <a:lnTo>
                    <a:pt x="112" y="376"/>
                  </a:lnTo>
                  <a:lnTo>
                    <a:pt x="104" y="368"/>
                  </a:lnTo>
                  <a:lnTo>
                    <a:pt x="88" y="360"/>
                  </a:lnTo>
                  <a:lnTo>
                    <a:pt x="72" y="352"/>
                  </a:lnTo>
                  <a:lnTo>
                    <a:pt x="64" y="344"/>
                  </a:lnTo>
                  <a:lnTo>
                    <a:pt x="64" y="336"/>
                  </a:lnTo>
                  <a:lnTo>
                    <a:pt x="64" y="328"/>
                  </a:lnTo>
                  <a:lnTo>
                    <a:pt x="64" y="328"/>
                  </a:lnTo>
                  <a:lnTo>
                    <a:pt x="56" y="320"/>
                  </a:lnTo>
                  <a:lnTo>
                    <a:pt x="48" y="304"/>
                  </a:lnTo>
                  <a:lnTo>
                    <a:pt x="40" y="280"/>
                  </a:lnTo>
                  <a:lnTo>
                    <a:pt x="24" y="264"/>
                  </a:lnTo>
                  <a:lnTo>
                    <a:pt x="24" y="256"/>
                  </a:lnTo>
                  <a:lnTo>
                    <a:pt x="24" y="248"/>
                  </a:lnTo>
                  <a:lnTo>
                    <a:pt x="16" y="248"/>
                  </a:lnTo>
                  <a:lnTo>
                    <a:pt x="0" y="232"/>
                  </a:lnTo>
                  <a:lnTo>
                    <a:pt x="0" y="216"/>
                  </a:lnTo>
                  <a:lnTo>
                    <a:pt x="8" y="208"/>
                  </a:lnTo>
                  <a:lnTo>
                    <a:pt x="16" y="200"/>
                  </a:lnTo>
                  <a:lnTo>
                    <a:pt x="24" y="192"/>
                  </a:lnTo>
                  <a:lnTo>
                    <a:pt x="16" y="192"/>
                  </a:lnTo>
                  <a:lnTo>
                    <a:pt x="16" y="192"/>
                  </a:lnTo>
                  <a:lnTo>
                    <a:pt x="16" y="192"/>
                  </a:lnTo>
                  <a:lnTo>
                    <a:pt x="8" y="192"/>
                  </a:lnTo>
                  <a:lnTo>
                    <a:pt x="8" y="176"/>
                  </a:lnTo>
                  <a:lnTo>
                    <a:pt x="16" y="160"/>
                  </a:lnTo>
                  <a:lnTo>
                    <a:pt x="16" y="152"/>
                  </a:lnTo>
                  <a:lnTo>
                    <a:pt x="16" y="152"/>
                  </a:lnTo>
                  <a:lnTo>
                    <a:pt x="16" y="152"/>
                  </a:lnTo>
                  <a:lnTo>
                    <a:pt x="24" y="152"/>
                  </a:lnTo>
                  <a:lnTo>
                    <a:pt x="32" y="144"/>
                  </a:lnTo>
                  <a:lnTo>
                    <a:pt x="40" y="128"/>
                  </a:lnTo>
                  <a:lnTo>
                    <a:pt x="56" y="120"/>
                  </a:lnTo>
                  <a:lnTo>
                    <a:pt x="56" y="112"/>
                  </a:lnTo>
                  <a:lnTo>
                    <a:pt x="56" y="112"/>
                  </a:lnTo>
                  <a:lnTo>
                    <a:pt x="48" y="112"/>
                  </a:lnTo>
                  <a:lnTo>
                    <a:pt x="48" y="112"/>
                  </a:lnTo>
                  <a:lnTo>
                    <a:pt x="48" y="10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2" name="Freeform 11">
              <a:extLst>
                <a:ext uri="{FF2B5EF4-FFF2-40B4-BE49-F238E27FC236}">
                  <a16:creationId xmlns:a16="http://schemas.microsoft.com/office/drawing/2014/main" id="{00000000-0008-0000-0100-000048000000}"/>
                </a:ext>
              </a:extLst>
            </xdr:cNvPr>
            <xdr:cNvSpPr>
              <a:spLocks/>
            </xdr:cNvSpPr>
          </xdr:nvSpPr>
          <xdr:spPr bwMode="auto">
            <a:xfrm>
              <a:off x="6336634" y="3272196"/>
              <a:ext cx="976431" cy="529885"/>
            </a:xfrm>
            <a:custGeom>
              <a:avLst/>
              <a:gdLst/>
              <a:ahLst/>
              <a:cxnLst>
                <a:cxn ang="0">
                  <a:pos x="544" y="320"/>
                </a:cxn>
                <a:cxn ang="0">
                  <a:pos x="552" y="360"/>
                </a:cxn>
                <a:cxn ang="0">
                  <a:pos x="520" y="312"/>
                </a:cxn>
                <a:cxn ang="0">
                  <a:pos x="488" y="296"/>
                </a:cxn>
                <a:cxn ang="0">
                  <a:pos x="456" y="288"/>
                </a:cxn>
                <a:cxn ang="0">
                  <a:pos x="432" y="296"/>
                </a:cxn>
                <a:cxn ang="0">
                  <a:pos x="400" y="296"/>
                </a:cxn>
                <a:cxn ang="0">
                  <a:pos x="360" y="312"/>
                </a:cxn>
                <a:cxn ang="0">
                  <a:pos x="336" y="336"/>
                </a:cxn>
                <a:cxn ang="0">
                  <a:pos x="272" y="288"/>
                </a:cxn>
                <a:cxn ang="0">
                  <a:pos x="232" y="272"/>
                </a:cxn>
                <a:cxn ang="0">
                  <a:pos x="200" y="272"/>
                </a:cxn>
                <a:cxn ang="0">
                  <a:pos x="88" y="256"/>
                </a:cxn>
                <a:cxn ang="0">
                  <a:pos x="48" y="224"/>
                </a:cxn>
                <a:cxn ang="0">
                  <a:pos x="24" y="176"/>
                </a:cxn>
                <a:cxn ang="0">
                  <a:pos x="0" y="144"/>
                </a:cxn>
                <a:cxn ang="0">
                  <a:pos x="0" y="96"/>
                </a:cxn>
                <a:cxn ang="0">
                  <a:pos x="0" y="24"/>
                </a:cxn>
                <a:cxn ang="0">
                  <a:pos x="24" y="24"/>
                </a:cxn>
                <a:cxn ang="0">
                  <a:pos x="368" y="0"/>
                </a:cxn>
                <a:cxn ang="0">
                  <a:pos x="400" y="16"/>
                </a:cxn>
                <a:cxn ang="0">
                  <a:pos x="424" y="32"/>
                </a:cxn>
                <a:cxn ang="0">
                  <a:pos x="408" y="48"/>
                </a:cxn>
                <a:cxn ang="0">
                  <a:pos x="432" y="48"/>
                </a:cxn>
                <a:cxn ang="0">
                  <a:pos x="448" y="48"/>
                </a:cxn>
                <a:cxn ang="0">
                  <a:pos x="472" y="48"/>
                </a:cxn>
                <a:cxn ang="0">
                  <a:pos x="504" y="56"/>
                </a:cxn>
                <a:cxn ang="0">
                  <a:pos x="456" y="80"/>
                </a:cxn>
                <a:cxn ang="0">
                  <a:pos x="472" y="128"/>
                </a:cxn>
                <a:cxn ang="0">
                  <a:pos x="496" y="64"/>
                </a:cxn>
                <a:cxn ang="0">
                  <a:pos x="512" y="88"/>
                </a:cxn>
                <a:cxn ang="0">
                  <a:pos x="520" y="104"/>
                </a:cxn>
                <a:cxn ang="0">
                  <a:pos x="560" y="112"/>
                </a:cxn>
                <a:cxn ang="0">
                  <a:pos x="560" y="104"/>
                </a:cxn>
                <a:cxn ang="0">
                  <a:pos x="608" y="88"/>
                </a:cxn>
                <a:cxn ang="0">
                  <a:pos x="656" y="72"/>
                </a:cxn>
                <a:cxn ang="0">
                  <a:pos x="688" y="32"/>
                </a:cxn>
                <a:cxn ang="0">
                  <a:pos x="720" y="80"/>
                </a:cxn>
                <a:cxn ang="0">
                  <a:pos x="696" y="80"/>
                </a:cxn>
                <a:cxn ang="0">
                  <a:pos x="672" y="120"/>
                </a:cxn>
                <a:cxn ang="0">
                  <a:pos x="672" y="128"/>
                </a:cxn>
                <a:cxn ang="0">
                  <a:pos x="632" y="136"/>
                </a:cxn>
                <a:cxn ang="0">
                  <a:pos x="648" y="136"/>
                </a:cxn>
                <a:cxn ang="0">
                  <a:pos x="632" y="144"/>
                </a:cxn>
                <a:cxn ang="0">
                  <a:pos x="616" y="168"/>
                </a:cxn>
                <a:cxn ang="0">
                  <a:pos x="608" y="184"/>
                </a:cxn>
                <a:cxn ang="0">
                  <a:pos x="600" y="176"/>
                </a:cxn>
                <a:cxn ang="0">
                  <a:pos x="608" y="192"/>
                </a:cxn>
                <a:cxn ang="0">
                  <a:pos x="600" y="208"/>
                </a:cxn>
                <a:cxn ang="0">
                  <a:pos x="600" y="216"/>
                </a:cxn>
                <a:cxn ang="0">
                  <a:pos x="592" y="224"/>
                </a:cxn>
              </a:cxnLst>
              <a:rect l="0" t="0" r="r" b="b"/>
              <a:pathLst>
                <a:path w="720" h="360">
                  <a:moveTo>
                    <a:pt x="568" y="248"/>
                  </a:moveTo>
                  <a:lnTo>
                    <a:pt x="536" y="264"/>
                  </a:lnTo>
                  <a:lnTo>
                    <a:pt x="536" y="296"/>
                  </a:lnTo>
                  <a:lnTo>
                    <a:pt x="544" y="312"/>
                  </a:lnTo>
                  <a:lnTo>
                    <a:pt x="544" y="320"/>
                  </a:lnTo>
                  <a:lnTo>
                    <a:pt x="544" y="320"/>
                  </a:lnTo>
                  <a:lnTo>
                    <a:pt x="544" y="320"/>
                  </a:lnTo>
                  <a:lnTo>
                    <a:pt x="544" y="320"/>
                  </a:lnTo>
                  <a:lnTo>
                    <a:pt x="552" y="336"/>
                  </a:lnTo>
                  <a:lnTo>
                    <a:pt x="552" y="360"/>
                  </a:lnTo>
                  <a:lnTo>
                    <a:pt x="536" y="360"/>
                  </a:lnTo>
                  <a:lnTo>
                    <a:pt x="536" y="352"/>
                  </a:lnTo>
                  <a:lnTo>
                    <a:pt x="528" y="344"/>
                  </a:lnTo>
                  <a:lnTo>
                    <a:pt x="520" y="336"/>
                  </a:lnTo>
                  <a:lnTo>
                    <a:pt x="520" y="312"/>
                  </a:lnTo>
                  <a:lnTo>
                    <a:pt x="512" y="288"/>
                  </a:lnTo>
                  <a:lnTo>
                    <a:pt x="504" y="288"/>
                  </a:lnTo>
                  <a:lnTo>
                    <a:pt x="504" y="288"/>
                  </a:lnTo>
                  <a:lnTo>
                    <a:pt x="496" y="296"/>
                  </a:lnTo>
                  <a:lnTo>
                    <a:pt x="488" y="296"/>
                  </a:lnTo>
                  <a:lnTo>
                    <a:pt x="472" y="288"/>
                  </a:lnTo>
                  <a:lnTo>
                    <a:pt x="456" y="288"/>
                  </a:lnTo>
                  <a:lnTo>
                    <a:pt x="456" y="288"/>
                  </a:lnTo>
                  <a:lnTo>
                    <a:pt x="456" y="288"/>
                  </a:lnTo>
                  <a:lnTo>
                    <a:pt x="456" y="288"/>
                  </a:lnTo>
                  <a:lnTo>
                    <a:pt x="440" y="288"/>
                  </a:lnTo>
                  <a:lnTo>
                    <a:pt x="432" y="288"/>
                  </a:lnTo>
                  <a:lnTo>
                    <a:pt x="432" y="288"/>
                  </a:lnTo>
                  <a:lnTo>
                    <a:pt x="432" y="288"/>
                  </a:lnTo>
                  <a:lnTo>
                    <a:pt x="432" y="296"/>
                  </a:lnTo>
                  <a:lnTo>
                    <a:pt x="432" y="304"/>
                  </a:lnTo>
                  <a:lnTo>
                    <a:pt x="432" y="304"/>
                  </a:lnTo>
                  <a:lnTo>
                    <a:pt x="424" y="304"/>
                  </a:lnTo>
                  <a:lnTo>
                    <a:pt x="408" y="296"/>
                  </a:lnTo>
                  <a:lnTo>
                    <a:pt x="400" y="296"/>
                  </a:lnTo>
                  <a:lnTo>
                    <a:pt x="392" y="296"/>
                  </a:lnTo>
                  <a:lnTo>
                    <a:pt x="376" y="296"/>
                  </a:lnTo>
                  <a:lnTo>
                    <a:pt x="368" y="304"/>
                  </a:lnTo>
                  <a:lnTo>
                    <a:pt x="360" y="312"/>
                  </a:lnTo>
                  <a:lnTo>
                    <a:pt x="360" y="312"/>
                  </a:lnTo>
                  <a:lnTo>
                    <a:pt x="352" y="312"/>
                  </a:lnTo>
                  <a:lnTo>
                    <a:pt x="352" y="312"/>
                  </a:lnTo>
                  <a:lnTo>
                    <a:pt x="336" y="320"/>
                  </a:lnTo>
                  <a:lnTo>
                    <a:pt x="336" y="336"/>
                  </a:lnTo>
                  <a:lnTo>
                    <a:pt x="336" y="336"/>
                  </a:lnTo>
                  <a:lnTo>
                    <a:pt x="336" y="344"/>
                  </a:lnTo>
                  <a:lnTo>
                    <a:pt x="320" y="344"/>
                  </a:lnTo>
                  <a:lnTo>
                    <a:pt x="312" y="336"/>
                  </a:lnTo>
                  <a:lnTo>
                    <a:pt x="288" y="288"/>
                  </a:lnTo>
                  <a:lnTo>
                    <a:pt x="272" y="288"/>
                  </a:lnTo>
                  <a:lnTo>
                    <a:pt x="264" y="304"/>
                  </a:lnTo>
                  <a:lnTo>
                    <a:pt x="256" y="304"/>
                  </a:lnTo>
                  <a:lnTo>
                    <a:pt x="240" y="288"/>
                  </a:lnTo>
                  <a:lnTo>
                    <a:pt x="240" y="272"/>
                  </a:lnTo>
                  <a:lnTo>
                    <a:pt x="232" y="272"/>
                  </a:lnTo>
                  <a:lnTo>
                    <a:pt x="208" y="264"/>
                  </a:lnTo>
                  <a:lnTo>
                    <a:pt x="200" y="264"/>
                  </a:lnTo>
                  <a:lnTo>
                    <a:pt x="200" y="264"/>
                  </a:lnTo>
                  <a:lnTo>
                    <a:pt x="200" y="272"/>
                  </a:lnTo>
                  <a:lnTo>
                    <a:pt x="200" y="272"/>
                  </a:lnTo>
                  <a:lnTo>
                    <a:pt x="168" y="272"/>
                  </a:lnTo>
                  <a:lnTo>
                    <a:pt x="168" y="272"/>
                  </a:lnTo>
                  <a:lnTo>
                    <a:pt x="120" y="256"/>
                  </a:lnTo>
                  <a:lnTo>
                    <a:pt x="120" y="256"/>
                  </a:lnTo>
                  <a:lnTo>
                    <a:pt x="88" y="256"/>
                  </a:lnTo>
                  <a:lnTo>
                    <a:pt x="88" y="256"/>
                  </a:lnTo>
                  <a:lnTo>
                    <a:pt x="88" y="248"/>
                  </a:lnTo>
                  <a:lnTo>
                    <a:pt x="64" y="232"/>
                  </a:lnTo>
                  <a:lnTo>
                    <a:pt x="48" y="224"/>
                  </a:lnTo>
                  <a:lnTo>
                    <a:pt x="48" y="224"/>
                  </a:lnTo>
                  <a:lnTo>
                    <a:pt x="40" y="216"/>
                  </a:lnTo>
                  <a:lnTo>
                    <a:pt x="32" y="200"/>
                  </a:lnTo>
                  <a:lnTo>
                    <a:pt x="24" y="184"/>
                  </a:lnTo>
                  <a:lnTo>
                    <a:pt x="24" y="176"/>
                  </a:lnTo>
                  <a:lnTo>
                    <a:pt x="24" y="176"/>
                  </a:lnTo>
                  <a:lnTo>
                    <a:pt x="24" y="176"/>
                  </a:lnTo>
                  <a:lnTo>
                    <a:pt x="0" y="152"/>
                  </a:lnTo>
                  <a:lnTo>
                    <a:pt x="0" y="144"/>
                  </a:lnTo>
                  <a:lnTo>
                    <a:pt x="0" y="144"/>
                  </a:lnTo>
                  <a:lnTo>
                    <a:pt x="0" y="144"/>
                  </a:lnTo>
                  <a:lnTo>
                    <a:pt x="0" y="136"/>
                  </a:lnTo>
                  <a:lnTo>
                    <a:pt x="0" y="120"/>
                  </a:lnTo>
                  <a:lnTo>
                    <a:pt x="0" y="120"/>
                  </a:lnTo>
                  <a:lnTo>
                    <a:pt x="0" y="104"/>
                  </a:lnTo>
                  <a:lnTo>
                    <a:pt x="0" y="96"/>
                  </a:lnTo>
                  <a:lnTo>
                    <a:pt x="0" y="88"/>
                  </a:lnTo>
                  <a:lnTo>
                    <a:pt x="8" y="56"/>
                  </a:lnTo>
                  <a:lnTo>
                    <a:pt x="8" y="48"/>
                  </a:lnTo>
                  <a:lnTo>
                    <a:pt x="0" y="32"/>
                  </a:lnTo>
                  <a:lnTo>
                    <a:pt x="0" y="24"/>
                  </a:lnTo>
                  <a:lnTo>
                    <a:pt x="0" y="24"/>
                  </a:lnTo>
                  <a:lnTo>
                    <a:pt x="8" y="24"/>
                  </a:lnTo>
                  <a:lnTo>
                    <a:pt x="16" y="32"/>
                  </a:lnTo>
                  <a:lnTo>
                    <a:pt x="16" y="32"/>
                  </a:lnTo>
                  <a:lnTo>
                    <a:pt x="24" y="24"/>
                  </a:lnTo>
                  <a:lnTo>
                    <a:pt x="16" y="16"/>
                  </a:lnTo>
                  <a:lnTo>
                    <a:pt x="16" y="8"/>
                  </a:lnTo>
                  <a:lnTo>
                    <a:pt x="368" y="8"/>
                  </a:lnTo>
                  <a:lnTo>
                    <a:pt x="368" y="0"/>
                  </a:lnTo>
                  <a:lnTo>
                    <a:pt x="368" y="0"/>
                  </a:lnTo>
                  <a:lnTo>
                    <a:pt x="368" y="8"/>
                  </a:lnTo>
                  <a:lnTo>
                    <a:pt x="376" y="16"/>
                  </a:lnTo>
                  <a:lnTo>
                    <a:pt x="376" y="16"/>
                  </a:lnTo>
                  <a:lnTo>
                    <a:pt x="400" y="16"/>
                  </a:lnTo>
                  <a:lnTo>
                    <a:pt x="400" y="16"/>
                  </a:lnTo>
                  <a:lnTo>
                    <a:pt x="408" y="24"/>
                  </a:lnTo>
                  <a:lnTo>
                    <a:pt x="416" y="24"/>
                  </a:lnTo>
                  <a:lnTo>
                    <a:pt x="432" y="24"/>
                  </a:lnTo>
                  <a:lnTo>
                    <a:pt x="432" y="24"/>
                  </a:lnTo>
                  <a:lnTo>
                    <a:pt x="424" y="32"/>
                  </a:lnTo>
                  <a:lnTo>
                    <a:pt x="408" y="40"/>
                  </a:lnTo>
                  <a:lnTo>
                    <a:pt x="400" y="48"/>
                  </a:lnTo>
                  <a:lnTo>
                    <a:pt x="400" y="48"/>
                  </a:lnTo>
                  <a:lnTo>
                    <a:pt x="408" y="48"/>
                  </a:lnTo>
                  <a:lnTo>
                    <a:pt x="408" y="48"/>
                  </a:lnTo>
                  <a:lnTo>
                    <a:pt x="416" y="48"/>
                  </a:lnTo>
                  <a:lnTo>
                    <a:pt x="416" y="48"/>
                  </a:lnTo>
                  <a:lnTo>
                    <a:pt x="416" y="48"/>
                  </a:lnTo>
                  <a:lnTo>
                    <a:pt x="424" y="48"/>
                  </a:lnTo>
                  <a:lnTo>
                    <a:pt x="432" y="48"/>
                  </a:lnTo>
                  <a:lnTo>
                    <a:pt x="440" y="48"/>
                  </a:lnTo>
                  <a:lnTo>
                    <a:pt x="448" y="32"/>
                  </a:lnTo>
                  <a:lnTo>
                    <a:pt x="456" y="40"/>
                  </a:lnTo>
                  <a:lnTo>
                    <a:pt x="448" y="40"/>
                  </a:lnTo>
                  <a:lnTo>
                    <a:pt x="448" y="48"/>
                  </a:lnTo>
                  <a:lnTo>
                    <a:pt x="448" y="48"/>
                  </a:lnTo>
                  <a:lnTo>
                    <a:pt x="456" y="48"/>
                  </a:lnTo>
                  <a:lnTo>
                    <a:pt x="456" y="48"/>
                  </a:lnTo>
                  <a:lnTo>
                    <a:pt x="456" y="48"/>
                  </a:lnTo>
                  <a:lnTo>
                    <a:pt x="472" y="48"/>
                  </a:lnTo>
                  <a:lnTo>
                    <a:pt x="480" y="48"/>
                  </a:lnTo>
                  <a:lnTo>
                    <a:pt x="504" y="48"/>
                  </a:lnTo>
                  <a:lnTo>
                    <a:pt x="504" y="48"/>
                  </a:lnTo>
                  <a:lnTo>
                    <a:pt x="504" y="56"/>
                  </a:lnTo>
                  <a:lnTo>
                    <a:pt x="504" y="56"/>
                  </a:lnTo>
                  <a:lnTo>
                    <a:pt x="488" y="56"/>
                  </a:lnTo>
                  <a:lnTo>
                    <a:pt x="472" y="56"/>
                  </a:lnTo>
                  <a:lnTo>
                    <a:pt x="456" y="72"/>
                  </a:lnTo>
                  <a:lnTo>
                    <a:pt x="456" y="80"/>
                  </a:lnTo>
                  <a:lnTo>
                    <a:pt x="456" y="80"/>
                  </a:lnTo>
                  <a:lnTo>
                    <a:pt x="464" y="72"/>
                  </a:lnTo>
                  <a:lnTo>
                    <a:pt x="464" y="80"/>
                  </a:lnTo>
                  <a:lnTo>
                    <a:pt x="456" y="104"/>
                  </a:lnTo>
                  <a:lnTo>
                    <a:pt x="456" y="128"/>
                  </a:lnTo>
                  <a:lnTo>
                    <a:pt x="472" y="128"/>
                  </a:lnTo>
                  <a:lnTo>
                    <a:pt x="472" y="104"/>
                  </a:lnTo>
                  <a:lnTo>
                    <a:pt x="472" y="72"/>
                  </a:lnTo>
                  <a:lnTo>
                    <a:pt x="488" y="72"/>
                  </a:lnTo>
                  <a:lnTo>
                    <a:pt x="488" y="64"/>
                  </a:lnTo>
                  <a:lnTo>
                    <a:pt x="496" y="64"/>
                  </a:lnTo>
                  <a:lnTo>
                    <a:pt x="512" y="72"/>
                  </a:lnTo>
                  <a:lnTo>
                    <a:pt x="512" y="80"/>
                  </a:lnTo>
                  <a:lnTo>
                    <a:pt x="512" y="88"/>
                  </a:lnTo>
                  <a:lnTo>
                    <a:pt x="512" y="88"/>
                  </a:lnTo>
                  <a:lnTo>
                    <a:pt x="512" y="88"/>
                  </a:lnTo>
                  <a:lnTo>
                    <a:pt x="512" y="88"/>
                  </a:lnTo>
                  <a:lnTo>
                    <a:pt x="520" y="88"/>
                  </a:lnTo>
                  <a:lnTo>
                    <a:pt x="520" y="88"/>
                  </a:lnTo>
                  <a:lnTo>
                    <a:pt x="520" y="96"/>
                  </a:lnTo>
                  <a:lnTo>
                    <a:pt x="520" y="104"/>
                  </a:lnTo>
                  <a:lnTo>
                    <a:pt x="520" y="104"/>
                  </a:lnTo>
                  <a:lnTo>
                    <a:pt x="512" y="112"/>
                  </a:lnTo>
                  <a:lnTo>
                    <a:pt x="512" y="128"/>
                  </a:lnTo>
                  <a:lnTo>
                    <a:pt x="528" y="128"/>
                  </a:lnTo>
                  <a:lnTo>
                    <a:pt x="560" y="112"/>
                  </a:lnTo>
                  <a:lnTo>
                    <a:pt x="560" y="112"/>
                  </a:lnTo>
                  <a:lnTo>
                    <a:pt x="560" y="112"/>
                  </a:lnTo>
                  <a:lnTo>
                    <a:pt x="560" y="104"/>
                  </a:lnTo>
                  <a:lnTo>
                    <a:pt x="560" y="104"/>
                  </a:lnTo>
                  <a:lnTo>
                    <a:pt x="560" y="104"/>
                  </a:lnTo>
                  <a:lnTo>
                    <a:pt x="560" y="104"/>
                  </a:lnTo>
                  <a:lnTo>
                    <a:pt x="576" y="104"/>
                  </a:lnTo>
                  <a:lnTo>
                    <a:pt x="592" y="104"/>
                  </a:lnTo>
                  <a:lnTo>
                    <a:pt x="600" y="96"/>
                  </a:lnTo>
                  <a:lnTo>
                    <a:pt x="608" y="88"/>
                  </a:lnTo>
                  <a:lnTo>
                    <a:pt x="616" y="80"/>
                  </a:lnTo>
                  <a:lnTo>
                    <a:pt x="624" y="72"/>
                  </a:lnTo>
                  <a:lnTo>
                    <a:pt x="632" y="72"/>
                  </a:lnTo>
                  <a:lnTo>
                    <a:pt x="648" y="72"/>
                  </a:lnTo>
                  <a:lnTo>
                    <a:pt x="656" y="72"/>
                  </a:lnTo>
                  <a:lnTo>
                    <a:pt x="664" y="64"/>
                  </a:lnTo>
                  <a:lnTo>
                    <a:pt x="664" y="64"/>
                  </a:lnTo>
                  <a:lnTo>
                    <a:pt x="680" y="48"/>
                  </a:lnTo>
                  <a:lnTo>
                    <a:pt x="688" y="32"/>
                  </a:lnTo>
                  <a:lnTo>
                    <a:pt x="688" y="32"/>
                  </a:lnTo>
                  <a:lnTo>
                    <a:pt x="696" y="32"/>
                  </a:lnTo>
                  <a:lnTo>
                    <a:pt x="696" y="32"/>
                  </a:lnTo>
                  <a:lnTo>
                    <a:pt x="704" y="32"/>
                  </a:lnTo>
                  <a:lnTo>
                    <a:pt x="712" y="56"/>
                  </a:lnTo>
                  <a:lnTo>
                    <a:pt x="720" y="80"/>
                  </a:lnTo>
                  <a:lnTo>
                    <a:pt x="720" y="80"/>
                  </a:lnTo>
                  <a:lnTo>
                    <a:pt x="712" y="80"/>
                  </a:lnTo>
                  <a:lnTo>
                    <a:pt x="696" y="80"/>
                  </a:lnTo>
                  <a:lnTo>
                    <a:pt x="696" y="80"/>
                  </a:lnTo>
                  <a:lnTo>
                    <a:pt x="696" y="80"/>
                  </a:lnTo>
                  <a:lnTo>
                    <a:pt x="688" y="88"/>
                  </a:lnTo>
                  <a:lnTo>
                    <a:pt x="672" y="104"/>
                  </a:lnTo>
                  <a:lnTo>
                    <a:pt x="672" y="112"/>
                  </a:lnTo>
                  <a:lnTo>
                    <a:pt x="672" y="112"/>
                  </a:lnTo>
                  <a:lnTo>
                    <a:pt x="672" y="120"/>
                  </a:lnTo>
                  <a:lnTo>
                    <a:pt x="680" y="120"/>
                  </a:lnTo>
                  <a:lnTo>
                    <a:pt x="680" y="120"/>
                  </a:lnTo>
                  <a:lnTo>
                    <a:pt x="680" y="120"/>
                  </a:lnTo>
                  <a:lnTo>
                    <a:pt x="680" y="120"/>
                  </a:lnTo>
                  <a:lnTo>
                    <a:pt x="672" y="128"/>
                  </a:lnTo>
                  <a:lnTo>
                    <a:pt x="672" y="128"/>
                  </a:lnTo>
                  <a:lnTo>
                    <a:pt x="664" y="128"/>
                  </a:lnTo>
                  <a:lnTo>
                    <a:pt x="664" y="128"/>
                  </a:lnTo>
                  <a:lnTo>
                    <a:pt x="640" y="136"/>
                  </a:lnTo>
                  <a:lnTo>
                    <a:pt x="632" y="136"/>
                  </a:lnTo>
                  <a:lnTo>
                    <a:pt x="632" y="136"/>
                  </a:lnTo>
                  <a:lnTo>
                    <a:pt x="640" y="136"/>
                  </a:lnTo>
                  <a:lnTo>
                    <a:pt x="648" y="136"/>
                  </a:lnTo>
                  <a:lnTo>
                    <a:pt x="648" y="136"/>
                  </a:lnTo>
                  <a:lnTo>
                    <a:pt x="648" y="136"/>
                  </a:lnTo>
                  <a:lnTo>
                    <a:pt x="632" y="136"/>
                  </a:lnTo>
                  <a:lnTo>
                    <a:pt x="632" y="136"/>
                  </a:lnTo>
                  <a:lnTo>
                    <a:pt x="624" y="136"/>
                  </a:lnTo>
                  <a:lnTo>
                    <a:pt x="632" y="144"/>
                  </a:lnTo>
                  <a:lnTo>
                    <a:pt x="632" y="144"/>
                  </a:lnTo>
                  <a:lnTo>
                    <a:pt x="624" y="160"/>
                  </a:lnTo>
                  <a:lnTo>
                    <a:pt x="616" y="160"/>
                  </a:lnTo>
                  <a:lnTo>
                    <a:pt x="616" y="160"/>
                  </a:lnTo>
                  <a:lnTo>
                    <a:pt x="616" y="160"/>
                  </a:lnTo>
                  <a:lnTo>
                    <a:pt x="616" y="168"/>
                  </a:lnTo>
                  <a:lnTo>
                    <a:pt x="616" y="176"/>
                  </a:lnTo>
                  <a:lnTo>
                    <a:pt x="616" y="184"/>
                  </a:lnTo>
                  <a:lnTo>
                    <a:pt x="608" y="192"/>
                  </a:lnTo>
                  <a:lnTo>
                    <a:pt x="608" y="192"/>
                  </a:lnTo>
                  <a:lnTo>
                    <a:pt x="608" y="184"/>
                  </a:lnTo>
                  <a:lnTo>
                    <a:pt x="608" y="184"/>
                  </a:lnTo>
                  <a:lnTo>
                    <a:pt x="600" y="168"/>
                  </a:lnTo>
                  <a:lnTo>
                    <a:pt x="600" y="168"/>
                  </a:lnTo>
                  <a:lnTo>
                    <a:pt x="600" y="168"/>
                  </a:lnTo>
                  <a:lnTo>
                    <a:pt x="600" y="176"/>
                  </a:lnTo>
                  <a:lnTo>
                    <a:pt x="600" y="184"/>
                  </a:lnTo>
                  <a:lnTo>
                    <a:pt x="600" y="192"/>
                  </a:lnTo>
                  <a:lnTo>
                    <a:pt x="600" y="192"/>
                  </a:lnTo>
                  <a:lnTo>
                    <a:pt x="600" y="192"/>
                  </a:lnTo>
                  <a:lnTo>
                    <a:pt x="608" y="192"/>
                  </a:lnTo>
                  <a:lnTo>
                    <a:pt x="608" y="200"/>
                  </a:lnTo>
                  <a:lnTo>
                    <a:pt x="608" y="208"/>
                  </a:lnTo>
                  <a:lnTo>
                    <a:pt x="600" y="208"/>
                  </a:lnTo>
                  <a:lnTo>
                    <a:pt x="600" y="208"/>
                  </a:lnTo>
                  <a:lnTo>
                    <a:pt x="600" y="208"/>
                  </a:lnTo>
                  <a:lnTo>
                    <a:pt x="608" y="208"/>
                  </a:lnTo>
                  <a:lnTo>
                    <a:pt x="608" y="208"/>
                  </a:lnTo>
                  <a:lnTo>
                    <a:pt x="608" y="216"/>
                  </a:lnTo>
                  <a:lnTo>
                    <a:pt x="600" y="216"/>
                  </a:lnTo>
                  <a:lnTo>
                    <a:pt x="600" y="216"/>
                  </a:lnTo>
                  <a:lnTo>
                    <a:pt x="600" y="216"/>
                  </a:lnTo>
                  <a:lnTo>
                    <a:pt x="608" y="216"/>
                  </a:lnTo>
                  <a:lnTo>
                    <a:pt x="608" y="216"/>
                  </a:lnTo>
                  <a:lnTo>
                    <a:pt x="600" y="224"/>
                  </a:lnTo>
                  <a:lnTo>
                    <a:pt x="592" y="224"/>
                  </a:lnTo>
                  <a:lnTo>
                    <a:pt x="584" y="232"/>
                  </a:lnTo>
                  <a:lnTo>
                    <a:pt x="584" y="232"/>
                  </a:lnTo>
                  <a:lnTo>
                    <a:pt x="584" y="232"/>
                  </a:lnTo>
                  <a:lnTo>
                    <a:pt x="568" y="24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3" name="Freeform 12">
              <a:extLst>
                <a:ext uri="{FF2B5EF4-FFF2-40B4-BE49-F238E27FC236}">
                  <a16:creationId xmlns:a16="http://schemas.microsoft.com/office/drawing/2014/main" id="{00000000-0008-0000-0100-000049000000}"/>
                </a:ext>
              </a:extLst>
            </xdr:cNvPr>
            <xdr:cNvSpPr>
              <a:spLocks/>
            </xdr:cNvSpPr>
          </xdr:nvSpPr>
          <xdr:spPr bwMode="auto">
            <a:xfrm>
              <a:off x="6054553" y="2648109"/>
              <a:ext cx="1442948" cy="800715"/>
            </a:xfrm>
            <a:custGeom>
              <a:avLst/>
              <a:gdLst/>
              <a:ahLst/>
              <a:cxnLst>
                <a:cxn ang="0">
                  <a:pos x="952" y="488"/>
                </a:cxn>
                <a:cxn ang="0">
                  <a:pos x="968" y="504"/>
                </a:cxn>
                <a:cxn ang="0">
                  <a:pos x="952" y="448"/>
                </a:cxn>
                <a:cxn ang="0">
                  <a:pos x="936" y="432"/>
                </a:cxn>
                <a:cxn ang="0">
                  <a:pos x="936" y="416"/>
                </a:cxn>
                <a:cxn ang="0">
                  <a:pos x="1064" y="368"/>
                </a:cxn>
                <a:cxn ang="0">
                  <a:pos x="1056" y="344"/>
                </a:cxn>
                <a:cxn ang="0">
                  <a:pos x="1040" y="336"/>
                </a:cxn>
                <a:cxn ang="0">
                  <a:pos x="1000" y="312"/>
                </a:cxn>
                <a:cxn ang="0">
                  <a:pos x="976" y="272"/>
                </a:cxn>
                <a:cxn ang="0">
                  <a:pos x="952" y="232"/>
                </a:cxn>
                <a:cxn ang="0">
                  <a:pos x="888" y="224"/>
                </a:cxn>
                <a:cxn ang="0">
                  <a:pos x="800" y="192"/>
                </a:cxn>
                <a:cxn ang="0">
                  <a:pos x="792" y="240"/>
                </a:cxn>
                <a:cxn ang="0">
                  <a:pos x="800" y="296"/>
                </a:cxn>
                <a:cxn ang="0">
                  <a:pos x="768" y="384"/>
                </a:cxn>
                <a:cxn ang="0">
                  <a:pos x="720" y="328"/>
                </a:cxn>
                <a:cxn ang="0">
                  <a:pos x="608" y="296"/>
                </a:cxn>
                <a:cxn ang="0">
                  <a:pos x="600" y="192"/>
                </a:cxn>
                <a:cxn ang="0">
                  <a:pos x="616" y="168"/>
                </a:cxn>
                <a:cxn ang="0">
                  <a:pos x="664" y="152"/>
                </a:cxn>
                <a:cxn ang="0">
                  <a:pos x="632" y="128"/>
                </a:cxn>
                <a:cxn ang="0">
                  <a:pos x="680" y="112"/>
                </a:cxn>
                <a:cxn ang="0">
                  <a:pos x="720" y="112"/>
                </a:cxn>
                <a:cxn ang="0">
                  <a:pos x="728" y="72"/>
                </a:cxn>
                <a:cxn ang="0">
                  <a:pos x="720" y="48"/>
                </a:cxn>
                <a:cxn ang="0">
                  <a:pos x="680" y="80"/>
                </a:cxn>
                <a:cxn ang="0">
                  <a:pos x="640" y="56"/>
                </a:cxn>
                <a:cxn ang="0">
                  <a:pos x="624" y="48"/>
                </a:cxn>
                <a:cxn ang="0">
                  <a:pos x="568" y="0"/>
                </a:cxn>
                <a:cxn ang="0">
                  <a:pos x="552" y="24"/>
                </a:cxn>
                <a:cxn ang="0">
                  <a:pos x="592" y="64"/>
                </a:cxn>
                <a:cxn ang="0">
                  <a:pos x="560" y="80"/>
                </a:cxn>
                <a:cxn ang="0">
                  <a:pos x="472" y="88"/>
                </a:cxn>
                <a:cxn ang="0">
                  <a:pos x="432" y="72"/>
                </a:cxn>
                <a:cxn ang="0">
                  <a:pos x="408" y="104"/>
                </a:cxn>
                <a:cxn ang="0">
                  <a:pos x="336" y="88"/>
                </a:cxn>
                <a:cxn ang="0">
                  <a:pos x="296" y="64"/>
                </a:cxn>
                <a:cxn ang="0">
                  <a:pos x="200" y="40"/>
                </a:cxn>
                <a:cxn ang="0">
                  <a:pos x="136" y="40"/>
                </a:cxn>
                <a:cxn ang="0">
                  <a:pos x="56" y="56"/>
                </a:cxn>
                <a:cxn ang="0">
                  <a:pos x="8" y="48"/>
                </a:cxn>
                <a:cxn ang="0">
                  <a:pos x="32" y="248"/>
                </a:cxn>
                <a:cxn ang="0">
                  <a:pos x="96" y="272"/>
                </a:cxn>
                <a:cxn ang="0">
                  <a:pos x="136" y="344"/>
                </a:cxn>
                <a:cxn ang="0">
                  <a:pos x="152" y="376"/>
                </a:cxn>
                <a:cxn ang="0">
                  <a:pos x="200" y="416"/>
                </a:cxn>
                <a:cxn ang="0">
                  <a:pos x="576" y="432"/>
                </a:cxn>
                <a:cxn ang="0">
                  <a:pos x="648" y="448"/>
                </a:cxn>
                <a:cxn ang="0">
                  <a:pos x="672" y="440"/>
                </a:cxn>
                <a:cxn ang="0">
                  <a:pos x="736" y="480"/>
                </a:cxn>
                <a:cxn ang="0">
                  <a:pos x="744" y="496"/>
                </a:cxn>
                <a:cxn ang="0">
                  <a:pos x="760" y="536"/>
                </a:cxn>
                <a:cxn ang="0">
                  <a:pos x="776" y="520"/>
                </a:cxn>
                <a:cxn ang="0">
                  <a:pos x="872" y="488"/>
                </a:cxn>
                <a:cxn ang="0">
                  <a:pos x="920" y="464"/>
                </a:cxn>
              </a:cxnLst>
              <a:rect l="0" t="0" r="r" b="b"/>
              <a:pathLst>
                <a:path w="1064" h="544">
                  <a:moveTo>
                    <a:pt x="920" y="496"/>
                  </a:moveTo>
                  <a:lnTo>
                    <a:pt x="928" y="496"/>
                  </a:lnTo>
                  <a:lnTo>
                    <a:pt x="936" y="496"/>
                  </a:lnTo>
                  <a:lnTo>
                    <a:pt x="944" y="496"/>
                  </a:lnTo>
                  <a:lnTo>
                    <a:pt x="952" y="488"/>
                  </a:lnTo>
                  <a:lnTo>
                    <a:pt x="952" y="488"/>
                  </a:lnTo>
                  <a:lnTo>
                    <a:pt x="952" y="488"/>
                  </a:lnTo>
                  <a:lnTo>
                    <a:pt x="952" y="488"/>
                  </a:lnTo>
                  <a:lnTo>
                    <a:pt x="952" y="488"/>
                  </a:lnTo>
                  <a:lnTo>
                    <a:pt x="952" y="496"/>
                  </a:lnTo>
                  <a:lnTo>
                    <a:pt x="936" y="504"/>
                  </a:lnTo>
                  <a:lnTo>
                    <a:pt x="936" y="512"/>
                  </a:lnTo>
                  <a:lnTo>
                    <a:pt x="944" y="520"/>
                  </a:lnTo>
                  <a:lnTo>
                    <a:pt x="944" y="520"/>
                  </a:lnTo>
                  <a:lnTo>
                    <a:pt x="960" y="504"/>
                  </a:lnTo>
                  <a:lnTo>
                    <a:pt x="968" y="504"/>
                  </a:lnTo>
                  <a:lnTo>
                    <a:pt x="1000" y="488"/>
                  </a:lnTo>
                  <a:lnTo>
                    <a:pt x="1000" y="488"/>
                  </a:lnTo>
                  <a:lnTo>
                    <a:pt x="984" y="488"/>
                  </a:lnTo>
                  <a:lnTo>
                    <a:pt x="976" y="488"/>
                  </a:lnTo>
                  <a:lnTo>
                    <a:pt x="952" y="472"/>
                  </a:lnTo>
                  <a:lnTo>
                    <a:pt x="952" y="456"/>
                  </a:lnTo>
                  <a:lnTo>
                    <a:pt x="952" y="448"/>
                  </a:lnTo>
                  <a:lnTo>
                    <a:pt x="952" y="448"/>
                  </a:lnTo>
                  <a:lnTo>
                    <a:pt x="944" y="448"/>
                  </a:lnTo>
                  <a:lnTo>
                    <a:pt x="944" y="448"/>
                  </a:lnTo>
                  <a:lnTo>
                    <a:pt x="944" y="448"/>
                  </a:lnTo>
                  <a:lnTo>
                    <a:pt x="952" y="448"/>
                  </a:lnTo>
                  <a:lnTo>
                    <a:pt x="960" y="440"/>
                  </a:lnTo>
                  <a:lnTo>
                    <a:pt x="960" y="432"/>
                  </a:lnTo>
                  <a:lnTo>
                    <a:pt x="952" y="432"/>
                  </a:lnTo>
                  <a:lnTo>
                    <a:pt x="936" y="432"/>
                  </a:lnTo>
                  <a:lnTo>
                    <a:pt x="928" y="432"/>
                  </a:lnTo>
                  <a:lnTo>
                    <a:pt x="904" y="440"/>
                  </a:lnTo>
                  <a:lnTo>
                    <a:pt x="896" y="448"/>
                  </a:lnTo>
                  <a:lnTo>
                    <a:pt x="896" y="448"/>
                  </a:lnTo>
                  <a:lnTo>
                    <a:pt x="904" y="440"/>
                  </a:lnTo>
                  <a:lnTo>
                    <a:pt x="920" y="432"/>
                  </a:lnTo>
                  <a:lnTo>
                    <a:pt x="928" y="424"/>
                  </a:lnTo>
                  <a:lnTo>
                    <a:pt x="936" y="416"/>
                  </a:lnTo>
                  <a:lnTo>
                    <a:pt x="936" y="416"/>
                  </a:lnTo>
                  <a:lnTo>
                    <a:pt x="944" y="408"/>
                  </a:lnTo>
                  <a:lnTo>
                    <a:pt x="968" y="408"/>
                  </a:lnTo>
                  <a:lnTo>
                    <a:pt x="992" y="416"/>
                  </a:lnTo>
                  <a:lnTo>
                    <a:pt x="1016" y="416"/>
                  </a:lnTo>
                  <a:lnTo>
                    <a:pt x="1024" y="400"/>
                  </a:lnTo>
                  <a:lnTo>
                    <a:pt x="1064" y="384"/>
                  </a:lnTo>
                  <a:lnTo>
                    <a:pt x="1064" y="368"/>
                  </a:lnTo>
                  <a:lnTo>
                    <a:pt x="1064" y="360"/>
                  </a:lnTo>
                  <a:lnTo>
                    <a:pt x="1056" y="360"/>
                  </a:lnTo>
                  <a:lnTo>
                    <a:pt x="1056" y="352"/>
                  </a:lnTo>
                  <a:lnTo>
                    <a:pt x="1056" y="352"/>
                  </a:lnTo>
                  <a:lnTo>
                    <a:pt x="1056" y="352"/>
                  </a:lnTo>
                  <a:lnTo>
                    <a:pt x="1056" y="352"/>
                  </a:lnTo>
                  <a:lnTo>
                    <a:pt x="1056" y="344"/>
                  </a:lnTo>
                  <a:lnTo>
                    <a:pt x="1056" y="344"/>
                  </a:lnTo>
                  <a:lnTo>
                    <a:pt x="1048" y="352"/>
                  </a:lnTo>
                  <a:lnTo>
                    <a:pt x="1024" y="360"/>
                  </a:lnTo>
                  <a:lnTo>
                    <a:pt x="1016" y="360"/>
                  </a:lnTo>
                  <a:lnTo>
                    <a:pt x="1008" y="352"/>
                  </a:lnTo>
                  <a:lnTo>
                    <a:pt x="1008" y="352"/>
                  </a:lnTo>
                  <a:lnTo>
                    <a:pt x="1024" y="352"/>
                  </a:lnTo>
                  <a:lnTo>
                    <a:pt x="1040" y="344"/>
                  </a:lnTo>
                  <a:lnTo>
                    <a:pt x="1040" y="336"/>
                  </a:lnTo>
                  <a:lnTo>
                    <a:pt x="1040" y="336"/>
                  </a:lnTo>
                  <a:lnTo>
                    <a:pt x="1040" y="336"/>
                  </a:lnTo>
                  <a:lnTo>
                    <a:pt x="1040" y="336"/>
                  </a:lnTo>
                  <a:lnTo>
                    <a:pt x="1024" y="336"/>
                  </a:lnTo>
                  <a:lnTo>
                    <a:pt x="1008" y="328"/>
                  </a:lnTo>
                  <a:lnTo>
                    <a:pt x="1008" y="320"/>
                  </a:lnTo>
                  <a:lnTo>
                    <a:pt x="1008" y="312"/>
                  </a:lnTo>
                  <a:lnTo>
                    <a:pt x="1000" y="312"/>
                  </a:lnTo>
                  <a:lnTo>
                    <a:pt x="984" y="304"/>
                  </a:lnTo>
                  <a:lnTo>
                    <a:pt x="984" y="304"/>
                  </a:lnTo>
                  <a:lnTo>
                    <a:pt x="992" y="296"/>
                  </a:lnTo>
                  <a:lnTo>
                    <a:pt x="992" y="288"/>
                  </a:lnTo>
                  <a:lnTo>
                    <a:pt x="992" y="288"/>
                  </a:lnTo>
                  <a:lnTo>
                    <a:pt x="992" y="288"/>
                  </a:lnTo>
                  <a:lnTo>
                    <a:pt x="984" y="280"/>
                  </a:lnTo>
                  <a:lnTo>
                    <a:pt x="976" y="272"/>
                  </a:lnTo>
                  <a:lnTo>
                    <a:pt x="976" y="272"/>
                  </a:lnTo>
                  <a:lnTo>
                    <a:pt x="976" y="264"/>
                  </a:lnTo>
                  <a:lnTo>
                    <a:pt x="976" y="264"/>
                  </a:lnTo>
                  <a:lnTo>
                    <a:pt x="976" y="256"/>
                  </a:lnTo>
                  <a:lnTo>
                    <a:pt x="960" y="248"/>
                  </a:lnTo>
                  <a:lnTo>
                    <a:pt x="960" y="240"/>
                  </a:lnTo>
                  <a:lnTo>
                    <a:pt x="952" y="232"/>
                  </a:lnTo>
                  <a:lnTo>
                    <a:pt x="952" y="232"/>
                  </a:lnTo>
                  <a:lnTo>
                    <a:pt x="944" y="248"/>
                  </a:lnTo>
                  <a:lnTo>
                    <a:pt x="944" y="256"/>
                  </a:lnTo>
                  <a:lnTo>
                    <a:pt x="928" y="272"/>
                  </a:lnTo>
                  <a:lnTo>
                    <a:pt x="912" y="272"/>
                  </a:lnTo>
                  <a:lnTo>
                    <a:pt x="904" y="264"/>
                  </a:lnTo>
                  <a:lnTo>
                    <a:pt x="896" y="264"/>
                  </a:lnTo>
                  <a:lnTo>
                    <a:pt x="896" y="240"/>
                  </a:lnTo>
                  <a:lnTo>
                    <a:pt x="888" y="224"/>
                  </a:lnTo>
                  <a:lnTo>
                    <a:pt x="864" y="216"/>
                  </a:lnTo>
                  <a:lnTo>
                    <a:pt x="864" y="208"/>
                  </a:lnTo>
                  <a:lnTo>
                    <a:pt x="864" y="208"/>
                  </a:lnTo>
                  <a:lnTo>
                    <a:pt x="864" y="208"/>
                  </a:lnTo>
                  <a:lnTo>
                    <a:pt x="848" y="192"/>
                  </a:lnTo>
                  <a:lnTo>
                    <a:pt x="832" y="200"/>
                  </a:lnTo>
                  <a:lnTo>
                    <a:pt x="816" y="200"/>
                  </a:lnTo>
                  <a:lnTo>
                    <a:pt x="800" y="192"/>
                  </a:lnTo>
                  <a:lnTo>
                    <a:pt x="784" y="192"/>
                  </a:lnTo>
                  <a:lnTo>
                    <a:pt x="784" y="200"/>
                  </a:lnTo>
                  <a:lnTo>
                    <a:pt x="784" y="200"/>
                  </a:lnTo>
                  <a:lnTo>
                    <a:pt x="784" y="208"/>
                  </a:lnTo>
                  <a:lnTo>
                    <a:pt x="784" y="216"/>
                  </a:lnTo>
                  <a:lnTo>
                    <a:pt x="784" y="224"/>
                  </a:lnTo>
                  <a:lnTo>
                    <a:pt x="784" y="224"/>
                  </a:lnTo>
                  <a:lnTo>
                    <a:pt x="792" y="240"/>
                  </a:lnTo>
                  <a:lnTo>
                    <a:pt x="792" y="240"/>
                  </a:lnTo>
                  <a:lnTo>
                    <a:pt x="792" y="240"/>
                  </a:lnTo>
                  <a:lnTo>
                    <a:pt x="792" y="248"/>
                  </a:lnTo>
                  <a:lnTo>
                    <a:pt x="784" y="256"/>
                  </a:lnTo>
                  <a:lnTo>
                    <a:pt x="776" y="264"/>
                  </a:lnTo>
                  <a:lnTo>
                    <a:pt x="776" y="264"/>
                  </a:lnTo>
                  <a:lnTo>
                    <a:pt x="784" y="272"/>
                  </a:lnTo>
                  <a:lnTo>
                    <a:pt x="800" y="296"/>
                  </a:lnTo>
                  <a:lnTo>
                    <a:pt x="800" y="320"/>
                  </a:lnTo>
                  <a:lnTo>
                    <a:pt x="768" y="336"/>
                  </a:lnTo>
                  <a:lnTo>
                    <a:pt x="768" y="344"/>
                  </a:lnTo>
                  <a:lnTo>
                    <a:pt x="768" y="344"/>
                  </a:lnTo>
                  <a:lnTo>
                    <a:pt x="776" y="344"/>
                  </a:lnTo>
                  <a:lnTo>
                    <a:pt x="776" y="376"/>
                  </a:lnTo>
                  <a:lnTo>
                    <a:pt x="776" y="384"/>
                  </a:lnTo>
                  <a:lnTo>
                    <a:pt x="768" y="384"/>
                  </a:lnTo>
                  <a:lnTo>
                    <a:pt x="768" y="400"/>
                  </a:lnTo>
                  <a:lnTo>
                    <a:pt x="760" y="400"/>
                  </a:lnTo>
                  <a:lnTo>
                    <a:pt x="744" y="384"/>
                  </a:lnTo>
                  <a:lnTo>
                    <a:pt x="736" y="368"/>
                  </a:lnTo>
                  <a:lnTo>
                    <a:pt x="736" y="360"/>
                  </a:lnTo>
                  <a:lnTo>
                    <a:pt x="736" y="352"/>
                  </a:lnTo>
                  <a:lnTo>
                    <a:pt x="736" y="336"/>
                  </a:lnTo>
                  <a:lnTo>
                    <a:pt x="720" y="328"/>
                  </a:lnTo>
                  <a:lnTo>
                    <a:pt x="720" y="328"/>
                  </a:lnTo>
                  <a:lnTo>
                    <a:pt x="696" y="328"/>
                  </a:lnTo>
                  <a:lnTo>
                    <a:pt x="696" y="328"/>
                  </a:lnTo>
                  <a:lnTo>
                    <a:pt x="680" y="320"/>
                  </a:lnTo>
                  <a:lnTo>
                    <a:pt x="664" y="312"/>
                  </a:lnTo>
                  <a:lnTo>
                    <a:pt x="632" y="296"/>
                  </a:lnTo>
                  <a:lnTo>
                    <a:pt x="616" y="296"/>
                  </a:lnTo>
                  <a:lnTo>
                    <a:pt x="608" y="296"/>
                  </a:lnTo>
                  <a:lnTo>
                    <a:pt x="608" y="288"/>
                  </a:lnTo>
                  <a:lnTo>
                    <a:pt x="592" y="264"/>
                  </a:lnTo>
                  <a:lnTo>
                    <a:pt x="584" y="264"/>
                  </a:lnTo>
                  <a:lnTo>
                    <a:pt x="576" y="264"/>
                  </a:lnTo>
                  <a:lnTo>
                    <a:pt x="576" y="256"/>
                  </a:lnTo>
                  <a:lnTo>
                    <a:pt x="576" y="224"/>
                  </a:lnTo>
                  <a:lnTo>
                    <a:pt x="592" y="208"/>
                  </a:lnTo>
                  <a:lnTo>
                    <a:pt x="600" y="192"/>
                  </a:lnTo>
                  <a:lnTo>
                    <a:pt x="616" y="184"/>
                  </a:lnTo>
                  <a:lnTo>
                    <a:pt x="624" y="184"/>
                  </a:lnTo>
                  <a:lnTo>
                    <a:pt x="624" y="176"/>
                  </a:lnTo>
                  <a:lnTo>
                    <a:pt x="608" y="168"/>
                  </a:lnTo>
                  <a:lnTo>
                    <a:pt x="608" y="168"/>
                  </a:lnTo>
                  <a:lnTo>
                    <a:pt x="608" y="168"/>
                  </a:lnTo>
                  <a:lnTo>
                    <a:pt x="608" y="168"/>
                  </a:lnTo>
                  <a:lnTo>
                    <a:pt x="616" y="168"/>
                  </a:lnTo>
                  <a:lnTo>
                    <a:pt x="632" y="176"/>
                  </a:lnTo>
                  <a:lnTo>
                    <a:pt x="632" y="176"/>
                  </a:lnTo>
                  <a:lnTo>
                    <a:pt x="640" y="176"/>
                  </a:lnTo>
                  <a:lnTo>
                    <a:pt x="640" y="160"/>
                  </a:lnTo>
                  <a:lnTo>
                    <a:pt x="640" y="160"/>
                  </a:lnTo>
                  <a:lnTo>
                    <a:pt x="648" y="160"/>
                  </a:lnTo>
                  <a:lnTo>
                    <a:pt x="656" y="160"/>
                  </a:lnTo>
                  <a:lnTo>
                    <a:pt x="664" y="152"/>
                  </a:lnTo>
                  <a:lnTo>
                    <a:pt x="672" y="144"/>
                  </a:lnTo>
                  <a:lnTo>
                    <a:pt x="672" y="144"/>
                  </a:lnTo>
                  <a:lnTo>
                    <a:pt x="672" y="144"/>
                  </a:lnTo>
                  <a:lnTo>
                    <a:pt x="672" y="144"/>
                  </a:lnTo>
                  <a:lnTo>
                    <a:pt x="664" y="136"/>
                  </a:lnTo>
                  <a:lnTo>
                    <a:pt x="640" y="136"/>
                  </a:lnTo>
                  <a:lnTo>
                    <a:pt x="632" y="128"/>
                  </a:lnTo>
                  <a:lnTo>
                    <a:pt x="632" y="128"/>
                  </a:lnTo>
                  <a:lnTo>
                    <a:pt x="640" y="128"/>
                  </a:lnTo>
                  <a:lnTo>
                    <a:pt x="648" y="128"/>
                  </a:lnTo>
                  <a:lnTo>
                    <a:pt x="656" y="136"/>
                  </a:lnTo>
                  <a:lnTo>
                    <a:pt x="672" y="136"/>
                  </a:lnTo>
                  <a:lnTo>
                    <a:pt x="680" y="128"/>
                  </a:lnTo>
                  <a:lnTo>
                    <a:pt x="680" y="120"/>
                  </a:lnTo>
                  <a:lnTo>
                    <a:pt x="680" y="112"/>
                  </a:lnTo>
                  <a:lnTo>
                    <a:pt x="680" y="112"/>
                  </a:lnTo>
                  <a:lnTo>
                    <a:pt x="680" y="112"/>
                  </a:lnTo>
                  <a:lnTo>
                    <a:pt x="688" y="112"/>
                  </a:lnTo>
                  <a:lnTo>
                    <a:pt x="696" y="120"/>
                  </a:lnTo>
                  <a:lnTo>
                    <a:pt x="704" y="120"/>
                  </a:lnTo>
                  <a:lnTo>
                    <a:pt x="712" y="120"/>
                  </a:lnTo>
                  <a:lnTo>
                    <a:pt x="712" y="112"/>
                  </a:lnTo>
                  <a:lnTo>
                    <a:pt x="712" y="112"/>
                  </a:lnTo>
                  <a:lnTo>
                    <a:pt x="720" y="112"/>
                  </a:lnTo>
                  <a:lnTo>
                    <a:pt x="720" y="112"/>
                  </a:lnTo>
                  <a:lnTo>
                    <a:pt x="720" y="112"/>
                  </a:lnTo>
                  <a:lnTo>
                    <a:pt x="728" y="112"/>
                  </a:lnTo>
                  <a:lnTo>
                    <a:pt x="744" y="96"/>
                  </a:lnTo>
                  <a:lnTo>
                    <a:pt x="744" y="96"/>
                  </a:lnTo>
                  <a:lnTo>
                    <a:pt x="736" y="88"/>
                  </a:lnTo>
                  <a:lnTo>
                    <a:pt x="736" y="80"/>
                  </a:lnTo>
                  <a:lnTo>
                    <a:pt x="728" y="72"/>
                  </a:lnTo>
                  <a:lnTo>
                    <a:pt x="744" y="64"/>
                  </a:lnTo>
                  <a:lnTo>
                    <a:pt x="744" y="64"/>
                  </a:lnTo>
                  <a:lnTo>
                    <a:pt x="744" y="64"/>
                  </a:lnTo>
                  <a:lnTo>
                    <a:pt x="744" y="64"/>
                  </a:lnTo>
                  <a:lnTo>
                    <a:pt x="744" y="56"/>
                  </a:lnTo>
                  <a:lnTo>
                    <a:pt x="744" y="56"/>
                  </a:lnTo>
                  <a:lnTo>
                    <a:pt x="736" y="56"/>
                  </a:lnTo>
                  <a:lnTo>
                    <a:pt x="720" y="48"/>
                  </a:lnTo>
                  <a:lnTo>
                    <a:pt x="704" y="40"/>
                  </a:lnTo>
                  <a:lnTo>
                    <a:pt x="688" y="40"/>
                  </a:lnTo>
                  <a:lnTo>
                    <a:pt x="688" y="48"/>
                  </a:lnTo>
                  <a:lnTo>
                    <a:pt x="688" y="48"/>
                  </a:lnTo>
                  <a:lnTo>
                    <a:pt x="696" y="56"/>
                  </a:lnTo>
                  <a:lnTo>
                    <a:pt x="696" y="64"/>
                  </a:lnTo>
                  <a:lnTo>
                    <a:pt x="688" y="72"/>
                  </a:lnTo>
                  <a:lnTo>
                    <a:pt x="680" y="80"/>
                  </a:lnTo>
                  <a:lnTo>
                    <a:pt x="672" y="96"/>
                  </a:lnTo>
                  <a:lnTo>
                    <a:pt x="664" y="96"/>
                  </a:lnTo>
                  <a:lnTo>
                    <a:pt x="656" y="88"/>
                  </a:lnTo>
                  <a:lnTo>
                    <a:pt x="656" y="80"/>
                  </a:lnTo>
                  <a:lnTo>
                    <a:pt x="664" y="72"/>
                  </a:lnTo>
                  <a:lnTo>
                    <a:pt x="664" y="64"/>
                  </a:lnTo>
                  <a:lnTo>
                    <a:pt x="648" y="56"/>
                  </a:lnTo>
                  <a:lnTo>
                    <a:pt x="640" y="56"/>
                  </a:lnTo>
                  <a:lnTo>
                    <a:pt x="632" y="72"/>
                  </a:lnTo>
                  <a:lnTo>
                    <a:pt x="632" y="72"/>
                  </a:lnTo>
                  <a:lnTo>
                    <a:pt x="632" y="72"/>
                  </a:lnTo>
                  <a:lnTo>
                    <a:pt x="632" y="64"/>
                  </a:lnTo>
                  <a:lnTo>
                    <a:pt x="616" y="56"/>
                  </a:lnTo>
                  <a:lnTo>
                    <a:pt x="616" y="56"/>
                  </a:lnTo>
                  <a:lnTo>
                    <a:pt x="624" y="48"/>
                  </a:lnTo>
                  <a:lnTo>
                    <a:pt x="624" y="48"/>
                  </a:lnTo>
                  <a:lnTo>
                    <a:pt x="608" y="48"/>
                  </a:lnTo>
                  <a:lnTo>
                    <a:pt x="600" y="48"/>
                  </a:lnTo>
                  <a:lnTo>
                    <a:pt x="600" y="48"/>
                  </a:lnTo>
                  <a:lnTo>
                    <a:pt x="608" y="40"/>
                  </a:lnTo>
                  <a:lnTo>
                    <a:pt x="608" y="32"/>
                  </a:lnTo>
                  <a:lnTo>
                    <a:pt x="600" y="24"/>
                  </a:lnTo>
                  <a:lnTo>
                    <a:pt x="600" y="0"/>
                  </a:lnTo>
                  <a:lnTo>
                    <a:pt x="568" y="0"/>
                  </a:lnTo>
                  <a:lnTo>
                    <a:pt x="568" y="0"/>
                  </a:lnTo>
                  <a:lnTo>
                    <a:pt x="568" y="0"/>
                  </a:lnTo>
                  <a:lnTo>
                    <a:pt x="568" y="8"/>
                  </a:lnTo>
                  <a:lnTo>
                    <a:pt x="568" y="8"/>
                  </a:lnTo>
                  <a:lnTo>
                    <a:pt x="560" y="8"/>
                  </a:lnTo>
                  <a:lnTo>
                    <a:pt x="552" y="8"/>
                  </a:lnTo>
                  <a:lnTo>
                    <a:pt x="560" y="16"/>
                  </a:lnTo>
                  <a:lnTo>
                    <a:pt x="552" y="24"/>
                  </a:lnTo>
                  <a:lnTo>
                    <a:pt x="552" y="40"/>
                  </a:lnTo>
                  <a:lnTo>
                    <a:pt x="584" y="48"/>
                  </a:lnTo>
                  <a:lnTo>
                    <a:pt x="584" y="56"/>
                  </a:lnTo>
                  <a:lnTo>
                    <a:pt x="576" y="64"/>
                  </a:lnTo>
                  <a:lnTo>
                    <a:pt x="576" y="64"/>
                  </a:lnTo>
                  <a:lnTo>
                    <a:pt x="592" y="64"/>
                  </a:lnTo>
                  <a:lnTo>
                    <a:pt x="592" y="64"/>
                  </a:lnTo>
                  <a:lnTo>
                    <a:pt x="592" y="64"/>
                  </a:lnTo>
                  <a:lnTo>
                    <a:pt x="592" y="72"/>
                  </a:lnTo>
                  <a:lnTo>
                    <a:pt x="568" y="80"/>
                  </a:lnTo>
                  <a:lnTo>
                    <a:pt x="568" y="96"/>
                  </a:lnTo>
                  <a:lnTo>
                    <a:pt x="568" y="96"/>
                  </a:lnTo>
                  <a:lnTo>
                    <a:pt x="560" y="96"/>
                  </a:lnTo>
                  <a:lnTo>
                    <a:pt x="560" y="96"/>
                  </a:lnTo>
                  <a:lnTo>
                    <a:pt x="560" y="80"/>
                  </a:lnTo>
                  <a:lnTo>
                    <a:pt x="560" y="80"/>
                  </a:lnTo>
                  <a:lnTo>
                    <a:pt x="560" y="80"/>
                  </a:lnTo>
                  <a:lnTo>
                    <a:pt x="552" y="72"/>
                  </a:lnTo>
                  <a:lnTo>
                    <a:pt x="528" y="72"/>
                  </a:lnTo>
                  <a:lnTo>
                    <a:pt x="528" y="88"/>
                  </a:lnTo>
                  <a:lnTo>
                    <a:pt x="528" y="88"/>
                  </a:lnTo>
                  <a:lnTo>
                    <a:pt x="520" y="88"/>
                  </a:lnTo>
                  <a:lnTo>
                    <a:pt x="504" y="88"/>
                  </a:lnTo>
                  <a:lnTo>
                    <a:pt x="472" y="88"/>
                  </a:lnTo>
                  <a:lnTo>
                    <a:pt x="440" y="72"/>
                  </a:lnTo>
                  <a:lnTo>
                    <a:pt x="432" y="64"/>
                  </a:lnTo>
                  <a:lnTo>
                    <a:pt x="432" y="64"/>
                  </a:lnTo>
                  <a:lnTo>
                    <a:pt x="424" y="64"/>
                  </a:lnTo>
                  <a:lnTo>
                    <a:pt x="400" y="64"/>
                  </a:lnTo>
                  <a:lnTo>
                    <a:pt x="400" y="80"/>
                  </a:lnTo>
                  <a:lnTo>
                    <a:pt x="416" y="80"/>
                  </a:lnTo>
                  <a:lnTo>
                    <a:pt x="432" y="72"/>
                  </a:lnTo>
                  <a:lnTo>
                    <a:pt x="432" y="72"/>
                  </a:lnTo>
                  <a:lnTo>
                    <a:pt x="432" y="72"/>
                  </a:lnTo>
                  <a:lnTo>
                    <a:pt x="432" y="80"/>
                  </a:lnTo>
                  <a:lnTo>
                    <a:pt x="408" y="80"/>
                  </a:lnTo>
                  <a:lnTo>
                    <a:pt x="408" y="96"/>
                  </a:lnTo>
                  <a:lnTo>
                    <a:pt x="408" y="104"/>
                  </a:lnTo>
                  <a:lnTo>
                    <a:pt x="408" y="104"/>
                  </a:lnTo>
                  <a:lnTo>
                    <a:pt x="408" y="104"/>
                  </a:lnTo>
                  <a:lnTo>
                    <a:pt x="400" y="88"/>
                  </a:lnTo>
                  <a:lnTo>
                    <a:pt x="392" y="88"/>
                  </a:lnTo>
                  <a:lnTo>
                    <a:pt x="384" y="80"/>
                  </a:lnTo>
                  <a:lnTo>
                    <a:pt x="384" y="80"/>
                  </a:lnTo>
                  <a:lnTo>
                    <a:pt x="360" y="80"/>
                  </a:lnTo>
                  <a:lnTo>
                    <a:pt x="360" y="80"/>
                  </a:lnTo>
                  <a:lnTo>
                    <a:pt x="344" y="88"/>
                  </a:lnTo>
                  <a:lnTo>
                    <a:pt x="336" y="88"/>
                  </a:lnTo>
                  <a:lnTo>
                    <a:pt x="328" y="88"/>
                  </a:lnTo>
                  <a:lnTo>
                    <a:pt x="320" y="88"/>
                  </a:lnTo>
                  <a:lnTo>
                    <a:pt x="320" y="80"/>
                  </a:lnTo>
                  <a:lnTo>
                    <a:pt x="328" y="80"/>
                  </a:lnTo>
                  <a:lnTo>
                    <a:pt x="320" y="64"/>
                  </a:lnTo>
                  <a:lnTo>
                    <a:pt x="312" y="64"/>
                  </a:lnTo>
                  <a:lnTo>
                    <a:pt x="296" y="64"/>
                  </a:lnTo>
                  <a:lnTo>
                    <a:pt x="296" y="64"/>
                  </a:lnTo>
                  <a:lnTo>
                    <a:pt x="280" y="64"/>
                  </a:lnTo>
                  <a:lnTo>
                    <a:pt x="240" y="48"/>
                  </a:lnTo>
                  <a:lnTo>
                    <a:pt x="224" y="48"/>
                  </a:lnTo>
                  <a:lnTo>
                    <a:pt x="216" y="48"/>
                  </a:lnTo>
                  <a:lnTo>
                    <a:pt x="208" y="48"/>
                  </a:lnTo>
                  <a:lnTo>
                    <a:pt x="200" y="40"/>
                  </a:lnTo>
                  <a:lnTo>
                    <a:pt x="200" y="40"/>
                  </a:lnTo>
                  <a:lnTo>
                    <a:pt x="200" y="40"/>
                  </a:lnTo>
                  <a:lnTo>
                    <a:pt x="200" y="40"/>
                  </a:lnTo>
                  <a:lnTo>
                    <a:pt x="192" y="48"/>
                  </a:lnTo>
                  <a:lnTo>
                    <a:pt x="184" y="48"/>
                  </a:lnTo>
                  <a:lnTo>
                    <a:pt x="168" y="40"/>
                  </a:lnTo>
                  <a:lnTo>
                    <a:pt x="160" y="32"/>
                  </a:lnTo>
                  <a:lnTo>
                    <a:pt x="152" y="40"/>
                  </a:lnTo>
                  <a:lnTo>
                    <a:pt x="144" y="40"/>
                  </a:lnTo>
                  <a:lnTo>
                    <a:pt x="136" y="40"/>
                  </a:lnTo>
                  <a:lnTo>
                    <a:pt x="136" y="40"/>
                  </a:lnTo>
                  <a:lnTo>
                    <a:pt x="120" y="40"/>
                  </a:lnTo>
                  <a:lnTo>
                    <a:pt x="104" y="48"/>
                  </a:lnTo>
                  <a:lnTo>
                    <a:pt x="96" y="48"/>
                  </a:lnTo>
                  <a:lnTo>
                    <a:pt x="88" y="48"/>
                  </a:lnTo>
                  <a:lnTo>
                    <a:pt x="88" y="48"/>
                  </a:lnTo>
                  <a:lnTo>
                    <a:pt x="80" y="56"/>
                  </a:lnTo>
                  <a:lnTo>
                    <a:pt x="56" y="56"/>
                  </a:lnTo>
                  <a:lnTo>
                    <a:pt x="56" y="64"/>
                  </a:lnTo>
                  <a:lnTo>
                    <a:pt x="64" y="64"/>
                  </a:lnTo>
                  <a:lnTo>
                    <a:pt x="64" y="64"/>
                  </a:lnTo>
                  <a:lnTo>
                    <a:pt x="48" y="64"/>
                  </a:lnTo>
                  <a:lnTo>
                    <a:pt x="32" y="64"/>
                  </a:lnTo>
                  <a:lnTo>
                    <a:pt x="8" y="48"/>
                  </a:lnTo>
                  <a:lnTo>
                    <a:pt x="8" y="48"/>
                  </a:lnTo>
                  <a:lnTo>
                    <a:pt x="8" y="48"/>
                  </a:lnTo>
                  <a:lnTo>
                    <a:pt x="8" y="48"/>
                  </a:lnTo>
                  <a:lnTo>
                    <a:pt x="0" y="48"/>
                  </a:lnTo>
                  <a:lnTo>
                    <a:pt x="0" y="232"/>
                  </a:lnTo>
                  <a:lnTo>
                    <a:pt x="8" y="240"/>
                  </a:lnTo>
                  <a:lnTo>
                    <a:pt x="16" y="240"/>
                  </a:lnTo>
                  <a:lnTo>
                    <a:pt x="16" y="240"/>
                  </a:lnTo>
                  <a:lnTo>
                    <a:pt x="24" y="240"/>
                  </a:lnTo>
                  <a:lnTo>
                    <a:pt x="32" y="248"/>
                  </a:lnTo>
                  <a:lnTo>
                    <a:pt x="40" y="264"/>
                  </a:lnTo>
                  <a:lnTo>
                    <a:pt x="48" y="264"/>
                  </a:lnTo>
                  <a:lnTo>
                    <a:pt x="56" y="248"/>
                  </a:lnTo>
                  <a:lnTo>
                    <a:pt x="64" y="248"/>
                  </a:lnTo>
                  <a:lnTo>
                    <a:pt x="72" y="248"/>
                  </a:lnTo>
                  <a:lnTo>
                    <a:pt x="72" y="248"/>
                  </a:lnTo>
                  <a:lnTo>
                    <a:pt x="80" y="256"/>
                  </a:lnTo>
                  <a:lnTo>
                    <a:pt x="96" y="272"/>
                  </a:lnTo>
                  <a:lnTo>
                    <a:pt x="104" y="288"/>
                  </a:lnTo>
                  <a:lnTo>
                    <a:pt x="104" y="296"/>
                  </a:lnTo>
                  <a:lnTo>
                    <a:pt x="112" y="304"/>
                  </a:lnTo>
                  <a:lnTo>
                    <a:pt x="120" y="304"/>
                  </a:lnTo>
                  <a:lnTo>
                    <a:pt x="136" y="320"/>
                  </a:lnTo>
                  <a:lnTo>
                    <a:pt x="128" y="328"/>
                  </a:lnTo>
                  <a:lnTo>
                    <a:pt x="136" y="336"/>
                  </a:lnTo>
                  <a:lnTo>
                    <a:pt x="136" y="344"/>
                  </a:lnTo>
                  <a:lnTo>
                    <a:pt x="136" y="352"/>
                  </a:lnTo>
                  <a:lnTo>
                    <a:pt x="128" y="360"/>
                  </a:lnTo>
                  <a:lnTo>
                    <a:pt x="144" y="360"/>
                  </a:lnTo>
                  <a:lnTo>
                    <a:pt x="144" y="360"/>
                  </a:lnTo>
                  <a:lnTo>
                    <a:pt x="144" y="368"/>
                  </a:lnTo>
                  <a:lnTo>
                    <a:pt x="144" y="368"/>
                  </a:lnTo>
                  <a:lnTo>
                    <a:pt x="152" y="376"/>
                  </a:lnTo>
                  <a:lnTo>
                    <a:pt x="152" y="376"/>
                  </a:lnTo>
                  <a:lnTo>
                    <a:pt x="160" y="384"/>
                  </a:lnTo>
                  <a:lnTo>
                    <a:pt x="160" y="384"/>
                  </a:lnTo>
                  <a:lnTo>
                    <a:pt x="168" y="400"/>
                  </a:lnTo>
                  <a:lnTo>
                    <a:pt x="168" y="408"/>
                  </a:lnTo>
                  <a:lnTo>
                    <a:pt x="184" y="408"/>
                  </a:lnTo>
                  <a:lnTo>
                    <a:pt x="184" y="408"/>
                  </a:lnTo>
                  <a:lnTo>
                    <a:pt x="184" y="408"/>
                  </a:lnTo>
                  <a:lnTo>
                    <a:pt x="200" y="416"/>
                  </a:lnTo>
                  <a:lnTo>
                    <a:pt x="200" y="424"/>
                  </a:lnTo>
                  <a:lnTo>
                    <a:pt x="216" y="432"/>
                  </a:lnTo>
                  <a:lnTo>
                    <a:pt x="216" y="432"/>
                  </a:lnTo>
                  <a:lnTo>
                    <a:pt x="224" y="432"/>
                  </a:lnTo>
                  <a:lnTo>
                    <a:pt x="576" y="432"/>
                  </a:lnTo>
                  <a:lnTo>
                    <a:pt x="576" y="424"/>
                  </a:lnTo>
                  <a:lnTo>
                    <a:pt x="576" y="424"/>
                  </a:lnTo>
                  <a:lnTo>
                    <a:pt x="576" y="432"/>
                  </a:lnTo>
                  <a:lnTo>
                    <a:pt x="584" y="440"/>
                  </a:lnTo>
                  <a:lnTo>
                    <a:pt x="584" y="440"/>
                  </a:lnTo>
                  <a:lnTo>
                    <a:pt x="608" y="440"/>
                  </a:lnTo>
                  <a:lnTo>
                    <a:pt x="608" y="440"/>
                  </a:lnTo>
                  <a:lnTo>
                    <a:pt x="616" y="448"/>
                  </a:lnTo>
                  <a:lnTo>
                    <a:pt x="624" y="448"/>
                  </a:lnTo>
                  <a:lnTo>
                    <a:pt x="648" y="448"/>
                  </a:lnTo>
                  <a:lnTo>
                    <a:pt x="648" y="448"/>
                  </a:lnTo>
                  <a:lnTo>
                    <a:pt x="656" y="448"/>
                  </a:lnTo>
                  <a:lnTo>
                    <a:pt x="656" y="440"/>
                  </a:lnTo>
                  <a:lnTo>
                    <a:pt x="664" y="440"/>
                  </a:lnTo>
                  <a:lnTo>
                    <a:pt x="672" y="440"/>
                  </a:lnTo>
                  <a:lnTo>
                    <a:pt x="672" y="448"/>
                  </a:lnTo>
                  <a:lnTo>
                    <a:pt x="672" y="440"/>
                  </a:lnTo>
                  <a:lnTo>
                    <a:pt x="672" y="440"/>
                  </a:lnTo>
                  <a:lnTo>
                    <a:pt x="672" y="440"/>
                  </a:lnTo>
                  <a:lnTo>
                    <a:pt x="680" y="440"/>
                  </a:lnTo>
                  <a:lnTo>
                    <a:pt x="680" y="440"/>
                  </a:lnTo>
                  <a:lnTo>
                    <a:pt x="696" y="456"/>
                  </a:lnTo>
                  <a:lnTo>
                    <a:pt x="696" y="464"/>
                  </a:lnTo>
                  <a:lnTo>
                    <a:pt x="704" y="464"/>
                  </a:lnTo>
                  <a:lnTo>
                    <a:pt x="704" y="464"/>
                  </a:lnTo>
                  <a:lnTo>
                    <a:pt x="704" y="472"/>
                  </a:lnTo>
                  <a:lnTo>
                    <a:pt x="736" y="480"/>
                  </a:lnTo>
                  <a:lnTo>
                    <a:pt x="736" y="488"/>
                  </a:lnTo>
                  <a:lnTo>
                    <a:pt x="744" y="488"/>
                  </a:lnTo>
                  <a:lnTo>
                    <a:pt x="744" y="488"/>
                  </a:lnTo>
                  <a:lnTo>
                    <a:pt x="760" y="488"/>
                  </a:lnTo>
                  <a:lnTo>
                    <a:pt x="760" y="504"/>
                  </a:lnTo>
                  <a:lnTo>
                    <a:pt x="744" y="504"/>
                  </a:lnTo>
                  <a:lnTo>
                    <a:pt x="744" y="496"/>
                  </a:lnTo>
                  <a:lnTo>
                    <a:pt x="744" y="496"/>
                  </a:lnTo>
                  <a:lnTo>
                    <a:pt x="744" y="504"/>
                  </a:lnTo>
                  <a:lnTo>
                    <a:pt x="736" y="528"/>
                  </a:lnTo>
                  <a:lnTo>
                    <a:pt x="720" y="536"/>
                  </a:lnTo>
                  <a:lnTo>
                    <a:pt x="728" y="544"/>
                  </a:lnTo>
                  <a:lnTo>
                    <a:pt x="728" y="544"/>
                  </a:lnTo>
                  <a:lnTo>
                    <a:pt x="736" y="536"/>
                  </a:lnTo>
                  <a:lnTo>
                    <a:pt x="752" y="536"/>
                  </a:lnTo>
                  <a:lnTo>
                    <a:pt x="760" y="536"/>
                  </a:lnTo>
                  <a:lnTo>
                    <a:pt x="768" y="536"/>
                  </a:lnTo>
                  <a:lnTo>
                    <a:pt x="768" y="536"/>
                  </a:lnTo>
                  <a:lnTo>
                    <a:pt x="768" y="528"/>
                  </a:lnTo>
                  <a:lnTo>
                    <a:pt x="760" y="528"/>
                  </a:lnTo>
                  <a:lnTo>
                    <a:pt x="760" y="520"/>
                  </a:lnTo>
                  <a:lnTo>
                    <a:pt x="768" y="520"/>
                  </a:lnTo>
                  <a:lnTo>
                    <a:pt x="768" y="520"/>
                  </a:lnTo>
                  <a:lnTo>
                    <a:pt x="776" y="520"/>
                  </a:lnTo>
                  <a:lnTo>
                    <a:pt x="808" y="512"/>
                  </a:lnTo>
                  <a:lnTo>
                    <a:pt x="816" y="512"/>
                  </a:lnTo>
                  <a:lnTo>
                    <a:pt x="824" y="504"/>
                  </a:lnTo>
                  <a:lnTo>
                    <a:pt x="832" y="496"/>
                  </a:lnTo>
                  <a:lnTo>
                    <a:pt x="840" y="496"/>
                  </a:lnTo>
                  <a:lnTo>
                    <a:pt x="856" y="496"/>
                  </a:lnTo>
                  <a:lnTo>
                    <a:pt x="864" y="496"/>
                  </a:lnTo>
                  <a:lnTo>
                    <a:pt x="872" y="488"/>
                  </a:lnTo>
                  <a:lnTo>
                    <a:pt x="872" y="488"/>
                  </a:lnTo>
                  <a:lnTo>
                    <a:pt x="888" y="472"/>
                  </a:lnTo>
                  <a:lnTo>
                    <a:pt x="896" y="456"/>
                  </a:lnTo>
                  <a:lnTo>
                    <a:pt x="896" y="456"/>
                  </a:lnTo>
                  <a:lnTo>
                    <a:pt x="904" y="456"/>
                  </a:lnTo>
                  <a:lnTo>
                    <a:pt x="904" y="456"/>
                  </a:lnTo>
                  <a:lnTo>
                    <a:pt x="912" y="456"/>
                  </a:lnTo>
                  <a:lnTo>
                    <a:pt x="920" y="464"/>
                  </a:lnTo>
                  <a:lnTo>
                    <a:pt x="920" y="496"/>
                  </a:lnTo>
                  <a:lnTo>
                    <a:pt x="920" y="496"/>
                  </a:lnTo>
                  <a:lnTo>
                    <a:pt x="920" y="49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4" name="Freeform 1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SpPr>
              <a:spLocks/>
            </xdr:cNvSpPr>
          </xdr:nvSpPr>
          <xdr:spPr bwMode="auto">
            <a:xfrm>
              <a:off x="5609735" y="2659885"/>
              <a:ext cx="629255" cy="494560"/>
            </a:xfrm>
            <a:custGeom>
              <a:avLst/>
              <a:gdLst/>
              <a:ahLst/>
              <a:cxnLst>
                <a:cxn ang="0">
                  <a:pos x="344" y="232"/>
                </a:cxn>
                <a:cxn ang="0">
                  <a:pos x="376" y="256"/>
                </a:cxn>
                <a:cxn ang="0">
                  <a:pos x="400" y="240"/>
                </a:cxn>
                <a:cxn ang="0">
                  <a:pos x="432" y="288"/>
                </a:cxn>
                <a:cxn ang="0">
                  <a:pos x="456" y="320"/>
                </a:cxn>
                <a:cxn ang="0">
                  <a:pos x="432" y="320"/>
                </a:cxn>
                <a:cxn ang="0">
                  <a:pos x="416" y="304"/>
                </a:cxn>
                <a:cxn ang="0">
                  <a:pos x="424" y="288"/>
                </a:cxn>
                <a:cxn ang="0">
                  <a:pos x="408" y="288"/>
                </a:cxn>
                <a:cxn ang="0">
                  <a:pos x="408" y="272"/>
                </a:cxn>
                <a:cxn ang="0">
                  <a:pos x="384" y="264"/>
                </a:cxn>
                <a:cxn ang="0">
                  <a:pos x="360" y="256"/>
                </a:cxn>
                <a:cxn ang="0">
                  <a:pos x="320" y="240"/>
                </a:cxn>
                <a:cxn ang="0">
                  <a:pos x="256" y="216"/>
                </a:cxn>
                <a:cxn ang="0">
                  <a:pos x="232" y="224"/>
                </a:cxn>
                <a:cxn ang="0">
                  <a:pos x="208" y="256"/>
                </a:cxn>
                <a:cxn ang="0">
                  <a:pos x="192" y="248"/>
                </a:cxn>
                <a:cxn ang="0">
                  <a:pos x="216" y="216"/>
                </a:cxn>
                <a:cxn ang="0">
                  <a:pos x="208" y="216"/>
                </a:cxn>
                <a:cxn ang="0">
                  <a:pos x="168" y="256"/>
                </a:cxn>
                <a:cxn ang="0">
                  <a:pos x="144" y="288"/>
                </a:cxn>
                <a:cxn ang="0">
                  <a:pos x="88" y="320"/>
                </a:cxn>
                <a:cxn ang="0">
                  <a:pos x="48" y="328"/>
                </a:cxn>
                <a:cxn ang="0">
                  <a:pos x="112" y="288"/>
                </a:cxn>
                <a:cxn ang="0">
                  <a:pos x="144" y="256"/>
                </a:cxn>
                <a:cxn ang="0">
                  <a:pos x="112" y="256"/>
                </a:cxn>
                <a:cxn ang="0">
                  <a:pos x="88" y="256"/>
                </a:cxn>
                <a:cxn ang="0">
                  <a:pos x="72" y="264"/>
                </a:cxn>
                <a:cxn ang="0">
                  <a:pos x="72" y="248"/>
                </a:cxn>
                <a:cxn ang="0">
                  <a:pos x="56" y="248"/>
                </a:cxn>
                <a:cxn ang="0">
                  <a:pos x="24" y="224"/>
                </a:cxn>
                <a:cxn ang="0">
                  <a:pos x="16" y="200"/>
                </a:cxn>
                <a:cxn ang="0">
                  <a:pos x="80" y="160"/>
                </a:cxn>
                <a:cxn ang="0">
                  <a:pos x="80" y="152"/>
                </a:cxn>
                <a:cxn ang="0">
                  <a:pos x="80" y="144"/>
                </a:cxn>
                <a:cxn ang="0">
                  <a:pos x="56" y="152"/>
                </a:cxn>
                <a:cxn ang="0">
                  <a:pos x="16" y="152"/>
                </a:cxn>
                <a:cxn ang="0">
                  <a:pos x="8" y="136"/>
                </a:cxn>
                <a:cxn ang="0">
                  <a:pos x="0" y="128"/>
                </a:cxn>
                <a:cxn ang="0">
                  <a:pos x="40" y="104"/>
                </a:cxn>
                <a:cxn ang="0">
                  <a:pos x="56" y="120"/>
                </a:cxn>
                <a:cxn ang="0">
                  <a:pos x="72" y="120"/>
                </a:cxn>
                <a:cxn ang="0">
                  <a:pos x="48" y="96"/>
                </a:cxn>
                <a:cxn ang="0">
                  <a:pos x="8" y="72"/>
                </a:cxn>
                <a:cxn ang="0">
                  <a:pos x="40" y="56"/>
                </a:cxn>
                <a:cxn ang="0">
                  <a:pos x="104" y="16"/>
                </a:cxn>
                <a:cxn ang="0">
                  <a:pos x="136" y="0"/>
                </a:cxn>
                <a:cxn ang="0">
                  <a:pos x="144" y="8"/>
                </a:cxn>
                <a:cxn ang="0">
                  <a:pos x="152" y="16"/>
                </a:cxn>
                <a:cxn ang="0">
                  <a:pos x="160" y="16"/>
                </a:cxn>
                <a:cxn ang="0">
                  <a:pos x="200" y="24"/>
                </a:cxn>
                <a:cxn ang="0">
                  <a:pos x="240" y="24"/>
                </a:cxn>
                <a:cxn ang="0">
                  <a:pos x="320" y="32"/>
                </a:cxn>
                <a:cxn ang="0">
                  <a:pos x="328" y="40"/>
                </a:cxn>
              </a:cxnLst>
              <a:rect l="0" t="0" r="r" b="b"/>
              <a:pathLst>
                <a:path w="464" h="336">
                  <a:moveTo>
                    <a:pt x="328" y="224"/>
                  </a:moveTo>
                  <a:lnTo>
                    <a:pt x="336" y="232"/>
                  </a:lnTo>
                  <a:lnTo>
                    <a:pt x="344" y="232"/>
                  </a:lnTo>
                  <a:lnTo>
                    <a:pt x="344" y="232"/>
                  </a:lnTo>
                  <a:lnTo>
                    <a:pt x="352" y="232"/>
                  </a:lnTo>
                  <a:lnTo>
                    <a:pt x="360" y="240"/>
                  </a:lnTo>
                  <a:lnTo>
                    <a:pt x="368" y="256"/>
                  </a:lnTo>
                  <a:lnTo>
                    <a:pt x="376" y="256"/>
                  </a:lnTo>
                  <a:lnTo>
                    <a:pt x="384" y="240"/>
                  </a:lnTo>
                  <a:lnTo>
                    <a:pt x="392" y="240"/>
                  </a:lnTo>
                  <a:lnTo>
                    <a:pt x="400" y="240"/>
                  </a:lnTo>
                  <a:lnTo>
                    <a:pt x="400" y="240"/>
                  </a:lnTo>
                  <a:lnTo>
                    <a:pt x="408" y="248"/>
                  </a:lnTo>
                  <a:lnTo>
                    <a:pt x="424" y="264"/>
                  </a:lnTo>
                  <a:lnTo>
                    <a:pt x="432" y="280"/>
                  </a:lnTo>
                  <a:lnTo>
                    <a:pt x="432" y="288"/>
                  </a:lnTo>
                  <a:lnTo>
                    <a:pt x="440" y="296"/>
                  </a:lnTo>
                  <a:lnTo>
                    <a:pt x="448" y="296"/>
                  </a:lnTo>
                  <a:lnTo>
                    <a:pt x="464" y="312"/>
                  </a:lnTo>
                  <a:lnTo>
                    <a:pt x="456" y="320"/>
                  </a:lnTo>
                  <a:lnTo>
                    <a:pt x="456" y="328"/>
                  </a:lnTo>
                  <a:lnTo>
                    <a:pt x="456" y="328"/>
                  </a:lnTo>
                  <a:lnTo>
                    <a:pt x="448" y="328"/>
                  </a:lnTo>
                  <a:lnTo>
                    <a:pt x="432" y="320"/>
                  </a:lnTo>
                  <a:lnTo>
                    <a:pt x="432" y="312"/>
                  </a:lnTo>
                  <a:lnTo>
                    <a:pt x="432" y="304"/>
                  </a:lnTo>
                  <a:lnTo>
                    <a:pt x="432" y="304"/>
                  </a:lnTo>
                  <a:lnTo>
                    <a:pt x="416" y="304"/>
                  </a:lnTo>
                  <a:lnTo>
                    <a:pt x="416" y="296"/>
                  </a:lnTo>
                  <a:lnTo>
                    <a:pt x="416" y="296"/>
                  </a:lnTo>
                  <a:lnTo>
                    <a:pt x="424" y="288"/>
                  </a:lnTo>
                  <a:lnTo>
                    <a:pt x="424" y="288"/>
                  </a:lnTo>
                  <a:lnTo>
                    <a:pt x="424" y="280"/>
                  </a:lnTo>
                  <a:lnTo>
                    <a:pt x="424" y="280"/>
                  </a:lnTo>
                  <a:lnTo>
                    <a:pt x="416" y="280"/>
                  </a:lnTo>
                  <a:lnTo>
                    <a:pt x="408" y="288"/>
                  </a:lnTo>
                  <a:lnTo>
                    <a:pt x="400" y="280"/>
                  </a:lnTo>
                  <a:lnTo>
                    <a:pt x="400" y="280"/>
                  </a:lnTo>
                  <a:lnTo>
                    <a:pt x="408" y="272"/>
                  </a:lnTo>
                  <a:lnTo>
                    <a:pt x="408" y="272"/>
                  </a:lnTo>
                  <a:lnTo>
                    <a:pt x="400" y="272"/>
                  </a:lnTo>
                  <a:lnTo>
                    <a:pt x="400" y="264"/>
                  </a:lnTo>
                  <a:lnTo>
                    <a:pt x="392" y="264"/>
                  </a:lnTo>
                  <a:lnTo>
                    <a:pt x="384" y="264"/>
                  </a:lnTo>
                  <a:lnTo>
                    <a:pt x="384" y="264"/>
                  </a:lnTo>
                  <a:lnTo>
                    <a:pt x="384" y="272"/>
                  </a:lnTo>
                  <a:lnTo>
                    <a:pt x="376" y="272"/>
                  </a:lnTo>
                  <a:lnTo>
                    <a:pt x="360" y="256"/>
                  </a:lnTo>
                  <a:lnTo>
                    <a:pt x="352" y="248"/>
                  </a:lnTo>
                  <a:lnTo>
                    <a:pt x="328" y="240"/>
                  </a:lnTo>
                  <a:lnTo>
                    <a:pt x="320" y="240"/>
                  </a:lnTo>
                  <a:lnTo>
                    <a:pt x="320" y="240"/>
                  </a:lnTo>
                  <a:lnTo>
                    <a:pt x="296" y="240"/>
                  </a:lnTo>
                  <a:lnTo>
                    <a:pt x="280" y="232"/>
                  </a:lnTo>
                  <a:lnTo>
                    <a:pt x="256" y="224"/>
                  </a:lnTo>
                  <a:lnTo>
                    <a:pt x="256" y="216"/>
                  </a:lnTo>
                  <a:lnTo>
                    <a:pt x="256" y="216"/>
                  </a:lnTo>
                  <a:lnTo>
                    <a:pt x="240" y="216"/>
                  </a:lnTo>
                  <a:lnTo>
                    <a:pt x="232" y="224"/>
                  </a:lnTo>
                  <a:lnTo>
                    <a:pt x="232" y="224"/>
                  </a:lnTo>
                  <a:lnTo>
                    <a:pt x="240" y="224"/>
                  </a:lnTo>
                  <a:lnTo>
                    <a:pt x="240" y="224"/>
                  </a:lnTo>
                  <a:lnTo>
                    <a:pt x="232" y="232"/>
                  </a:lnTo>
                  <a:lnTo>
                    <a:pt x="208" y="256"/>
                  </a:lnTo>
                  <a:lnTo>
                    <a:pt x="192" y="256"/>
                  </a:lnTo>
                  <a:lnTo>
                    <a:pt x="192" y="248"/>
                  </a:lnTo>
                  <a:lnTo>
                    <a:pt x="192" y="248"/>
                  </a:lnTo>
                  <a:lnTo>
                    <a:pt x="192" y="248"/>
                  </a:lnTo>
                  <a:lnTo>
                    <a:pt x="192" y="240"/>
                  </a:lnTo>
                  <a:lnTo>
                    <a:pt x="192" y="240"/>
                  </a:lnTo>
                  <a:lnTo>
                    <a:pt x="192" y="224"/>
                  </a:lnTo>
                  <a:lnTo>
                    <a:pt x="216" y="216"/>
                  </a:lnTo>
                  <a:lnTo>
                    <a:pt x="216" y="216"/>
                  </a:lnTo>
                  <a:lnTo>
                    <a:pt x="216" y="216"/>
                  </a:lnTo>
                  <a:lnTo>
                    <a:pt x="216" y="216"/>
                  </a:lnTo>
                  <a:lnTo>
                    <a:pt x="208" y="216"/>
                  </a:lnTo>
                  <a:lnTo>
                    <a:pt x="200" y="216"/>
                  </a:lnTo>
                  <a:lnTo>
                    <a:pt x="168" y="240"/>
                  </a:lnTo>
                  <a:lnTo>
                    <a:pt x="168" y="256"/>
                  </a:lnTo>
                  <a:lnTo>
                    <a:pt x="168" y="256"/>
                  </a:lnTo>
                  <a:lnTo>
                    <a:pt x="168" y="264"/>
                  </a:lnTo>
                  <a:lnTo>
                    <a:pt x="160" y="272"/>
                  </a:lnTo>
                  <a:lnTo>
                    <a:pt x="144" y="280"/>
                  </a:lnTo>
                  <a:lnTo>
                    <a:pt x="144" y="288"/>
                  </a:lnTo>
                  <a:lnTo>
                    <a:pt x="136" y="296"/>
                  </a:lnTo>
                  <a:lnTo>
                    <a:pt x="112" y="304"/>
                  </a:lnTo>
                  <a:lnTo>
                    <a:pt x="104" y="312"/>
                  </a:lnTo>
                  <a:lnTo>
                    <a:pt x="88" y="320"/>
                  </a:lnTo>
                  <a:lnTo>
                    <a:pt x="56" y="328"/>
                  </a:lnTo>
                  <a:lnTo>
                    <a:pt x="32" y="336"/>
                  </a:lnTo>
                  <a:lnTo>
                    <a:pt x="40" y="336"/>
                  </a:lnTo>
                  <a:lnTo>
                    <a:pt x="48" y="328"/>
                  </a:lnTo>
                  <a:lnTo>
                    <a:pt x="64" y="320"/>
                  </a:lnTo>
                  <a:lnTo>
                    <a:pt x="80" y="312"/>
                  </a:lnTo>
                  <a:lnTo>
                    <a:pt x="96" y="304"/>
                  </a:lnTo>
                  <a:lnTo>
                    <a:pt x="112" y="288"/>
                  </a:lnTo>
                  <a:lnTo>
                    <a:pt x="128" y="280"/>
                  </a:lnTo>
                  <a:lnTo>
                    <a:pt x="144" y="256"/>
                  </a:lnTo>
                  <a:lnTo>
                    <a:pt x="144" y="256"/>
                  </a:lnTo>
                  <a:lnTo>
                    <a:pt x="144" y="256"/>
                  </a:lnTo>
                  <a:lnTo>
                    <a:pt x="136" y="256"/>
                  </a:lnTo>
                  <a:lnTo>
                    <a:pt x="128" y="264"/>
                  </a:lnTo>
                  <a:lnTo>
                    <a:pt x="112" y="256"/>
                  </a:lnTo>
                  <a:lnTo>
                    <a:pt x="112" y="256"/>
                  </a:lnTo>
                  <a:lnTo>
                    <a:pt x="112" y="256"/>
                  </a:lnTo>
                  <a:lnTo>
                    <a:pt x="104" y="264"/>
                  </a:lnTo>
                  <a:lnTo>
                    <a:pt x="96" y="264"/>
                  </a:lnTo>
                  <a:lnTo>
                    <a:pt x="88" y="256"/>
                  </a:lnTo>
                  <a:lnTo>
                    <a:pt x="88" y="264"/>
                  </a:lnTo>
                  <a:lnTo>
                    <a:pt x="88" y="264"/>
                  </a:lnTo>
                  <a:lnTo>
                    <a:pt x="80" y="264"/>
                  </a:lnTo>
                  <a:lnTo>
                    <a:pt x="72" y="264"/>
                  </a:lnTo>
                  <a:lnTo>
                    <a:pt x="72" y="264"/>
                  </a:lnTo>
                  <a:lnTo>
                    <a:pt x="72" y="256"/>
                  </a:lnTo>
                  <a:lnTo>
                    <a:pt x="72" y="256"/>
                  </a:lnTo>
                  <a:lnTo>
                    <a:pt x="72" y="248"/>
                  </a:lnTo>
                  <a:lnTo>
                    <a:pt x="64" y="240"/>
                  </a:lnTo>
                  <a:lnTo>
                    <a:pt x="64" y="240"/>
                  </a:lnTo>
                  <a:lnTo>
                    <a:pt x="56" y="248"/>
                  </a:lnTo>
                  <a:lnTo>
                    <a:pt x="56" y="248"/>
                  </a:lnTo>
                  <a:lnTo>
                    <a:pt x="56" y="248"/>
                  </a:lnTo>
                  <a:lnTo>
                    <a:pt x="32" y="232"/>
                  </a:lnTo>
                  <a:lnTo>
                    <a:pt x="24" y="224"/>
                  </a:lnTo>
                  <a:lnTo>
                    <a:pt x="24" y="224"/>
                  </a:lnTo>
                  <a:lnTo>
                    <a:pt x="32" y="224"/>
                  </a:lnTo>
                  <a:lnTo>
                    <a:pt x="32" y="224"/>
                  </a:lnTo>
                  <a:lnTo>
                    <a:pt x="16" y="208"/>
                  </a:lnTo>
                  <a:lnTo>
                    <a:pt x="16" y="200"/>
                  </a:lnTo>
                  <a:lnTo>
                    <a:pt x="40" y="184"/>
                  </a:lnTo>
                  <a:lnTo>
                    <a:pt x="56" y="184"/>
                  </a:lnTo>
                  <a:lnTo>
                    <a:pt x="80" y="168"/>
                  </a:lnTo>
                  <a:lnTo>
                    <a:pt x="80" y="160"/>
                  </a:lnTo>
                  <a:lnTo>
                    <a:pt x="72" y="152"/>
                  </a:lnTo>
                  <a:lnTo>
                    <a:pt x="72" y="152"/>
                  </a:lnTo>
                  <a:lnTo>
                    <a:pt x="80" y="152"/>
                  </a:lnTo>
                  <a:lnTo>
                    <a:pt x="80" y="152"/>
                  </a:lnTo>
                  <a:lnTo>
                    <a:pt x="80" y="152"/>
                  </a:lnTo>
                  <a:lnTo>
                    <a:pt x="80" y="144"/>
                  </a:lnTo>
                  <a:lnTo>
                    <a:pt x="80" y="144"/>
                  </a:lnTo>
                  <a:lnTo>
                    <a:pt x="80" y="144"/>
                  </a:lnTo>
                  <a:lnTo>
                    <a:pt x="80" y="144"/>
                  </a:lnTo>
                  <a:lnTo>
                    <a:pt x="72" y="144"/>
                  </a:lnTo>
                  <a:lnTo>
                    <a:pt x="64" y="152"/>
                  </a:lnTo>
                  <a:lnTo>
                    <a:pt x="56" y="152"/>
                  </a:lnTo>
                  <a:lnTo>
                    <a:pt x="40" y="152"/>
                  </a:lnTo>
                  <a:lnTo>
                    <a:pt x="40" y="152"/>
                  </a:lnTo>
                  <a:lnTo>
                    <a:pt x="40" y="152"/>
                  </a:lnTo>
                  <a:lnTo>
                    <a:pt x="16" y="152"/>
                  </a:lnTo>
                  <a:lnTo>
                    <a:pt x="16" y="152"/>
                  </a:lnTo>
                  <a:lnTo>
                    <a:pt x="16" y="144"/>
                  </a:lnTo>
                  <a:lnTo>
                    <a:pt x="8" y="144"/>
                  </a:lnTo>
                  <a:lnTo>
                    <a:pt x="8" y="136"/>
                  </a:lnTo>
                  <a:lnTo>
                    <a:pt x="8" y="136"/>
                  </a:lnTo>
                  <a:lnTo>
                    <a:pt x="8" y="136"/>
                  </a:lnTo>
                  <a:lnTo>
                    <a:pt x="0" y="136"/>
                  </a:lnTo>
                  <a:lnTo>
                    <a:pt x="0" y="128"/>
                  </a:lnTo>
                  <a:lnTo>
                    <a:pt x="0" y="128"/>
                  </a:lnTo>
                  <a:lnTo>
                    <a:pt x="16" y="120"/>
                  </a:lnTo>
                  <a:lnTo>
                    <a:pt x="40" y="104"/>
                  </a:lnTo>
                  <a:lnTo>
                    <a:pt x="40" y="104"/>
                  </a:lnTo>
                  <a:lnTo>
                    <a:pt x="48" y="104"/>
                  </a:lnTo>
                  <a:lnTo>
                    <a:pt x="48" y="104"/>
                  </a:lnTo>
                  <a:lnTo>
                    <a:pt x="48" y="120"/>
                  </a:lnTo>
                  <a:lnTo>
                    <a:pt x="56" y="120"/>
                  </a:lnTo>
                  <a:lnTo>
                    <a:pt x="64" y="120"/>
                  </a:lnTo>
                  <a:lnTo>
                    <a:pt x="64" y="120"/>
                  </a:lnTo>
                  <a:lnTo>
                    <a:pt x="72" y="120"/>
                  </a:lnTo>
                  <a:lnTo>
                    <a:pt x="72" y="120"/>
                  </a:lnTo>
                  <a:lnTo>
                    <a:pt x="72" y="120"/>
                  </a:lnTo>
                  <a:lnTo>
                    <a:pt x="72" y="112"/>
                  </a:lnTo>
                  <a:lnTo>
                    <a:pt x="64" y="104"/>
                  </a:lnTo>
                  <a:lnTo>
                    <a:pt x="48" y="96"/>
                  </a:lnTo>
                  <a:lnTo>
                    <a:pt x="40" y="80"/>
                  </a:lnTo>
                  <a:lnTo>
                    <a:pt x="24" y="72"/>
                  </a:lnTo>
                  <a:lnTo>
                    <a:pt x="8" y="72"/>
                  </a:lnTo>
                  <a:lnTo>
                    <a:pt x="8" y="72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40" y="56"/>
                  </a:lnTo>
                  <a:lnTo>
                    <a:pt x="40" y="56"/>
                  </a:lnTo>
                  <a:lnTo>
                    <a:pt x="48" y="40"/>
                  </a:lnTo>
                  <a:lnTo>
                    <a:pt x="80" y="24"/>
                  </a:lnTo>
                  <a:lnTo>
                    <a:pt x="96" y="16"/>
                  </a:lnTo>
                  <a:lnTo>
                    <a:pt x="104" y="16"/>
                  </a:lnTo>
                  <a:lnTo>
                    <a:pt x="112" y="16"/>
                  </a:lnTo>
                  <a:lnTo>
                    <a:pt x="112" y="16"/>
                  </a:lnTo>
                  <a:lnTo>
                    <a:pt x="120" y="8"/>
                  </a:lnTo>
                  <a:lnTo>
                    <a:pt x="136" y="0"/>
                  </a:lnTo>
                  <a:lnTo>
                    <a:pt x="136" y="0"/>
                  </a:lnTo>
                  <a:lnTo>
                    <a:pt x="144" y="8"/>
                  </a:lnTo>
                  <a:lnTo>
                    <a:pt x="144" y="8"/>
                  </a:lnTo>
                  <a:lnTo>
                    <a:pt x="144" y="8"/>
                  </a:lnTo>
                  <a:lnTo>
                    <a:pt x="144" y="16"/>
                  </a:lnTo>
                  <a:lnTo>
                    <a:pt x="144" y="16"/>
                  </a:lnTo>
                  <a:lnTo>
                    <a:pt x="144" y="16"/>
                  </a:lnTo>
                  <a:lnTo>
                    <a:pt x="152" y="16"/>
                  </a:lnTo>
                  <a:lnTo>
                    <a:pt x="152" y="8"/>
                  </a:lnTo>
                  <a:lnTo>
                    <a:pt x="152" y="8"/>
                  </a:lnTo>
                  <a:lnTo>
                    <a:pt x="160" y="8"/>
                  </a:lnTo>
                  <a:lnTo>
                    <a:pt x="160" y="16"/>
                  </a:lnTo>
                  <a:lnTo>
                    <a:pt x="184" y="16"/>
                  </a:lnTo>
                  <a:lnTo>
                    <a:pt x="184" y="16"/>
                  </a:lnTo>
                  <a:lnTo>
                    <a:pt x="192" y="16"/>
                  </a:lnTo>
                  <a:lnTo>
                    <a:pt x="200" y="24"/>
                  </a:lnTo>
                  <a:lnTo>
                    <a:pt x="200" y="24"/>
                  </a:lnTo>
                  <a:lnTo>
                    <a:pt x="232" y="24"/>
                  </a:lnTo>
                  <a:lnTo>
                    <a:pt x="232" y="24"/>
                  </a:lnTo>
                  <a:lnTo>
                    <a:pt x="240" y="24"/>
                  </a:lnTo>
                  <a:lnTo>
                    <a:pt x="272" y="32"/>
                  </a:lnTo>
                  <a:lnTo>
                    <a:pt x="296" y="32"/>
                  </a:lnTo>
                  <a:lnTo>
                    <a:pt x="312" y="32"/>
                  </a:lnTo>
                  <a:lnTo>
                    <a:pt x="320" y="32"/>
                  </a:lnTo>
                  <a:lnTo>
                    <a:pt x="328" y="40"/>
                  </a:lnTo>
                  <a:lnTo>
                    <a:pt x="328" y="40"/>
                  </a:lnTo>
                  <a:lnTo>
                    <a:pt x="328" y="40"/>
                  </a:lnTo>
                  <a:lnTo>
                    <a:pt x="328" y="40"/>
                  </a:lnTo>
                  <a:lnTo>
                    <a:pt x="328" y="22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5" name="Freeform 14">
              <a:extLst>
                <a:ext uri="{FF2B5EF4-FFF2-40B4-BE49-F238E27FC236}">
                  <a16:creationId xmlns:a16="http://schemas.microsoft.com/office/drawing/2014/main" id="{00000000-0008-0000-0100-00004B000000}"/>
                </a:ext>
              </a:extLst>
            </xdr:cNvPr>
            <xdr:cNvSpPr>
              <a:spLocks/>
            </xdr:cNvSpPr>
          </xdr:nvSpPr>
          <xdr:spPr bwMode="auto">
            <a:xfrm>
              <a:off x="7204573" y="2165325"/>
              <a:ext cx="1019828" cy="836042"/>
            </a:xfrm>
            <a:custGeom>
              <a:avLst/>
              <a:gdLst/>
              <a:ahLst/>
              <a:cxnLst>
                <a:cxn ang="0">
                  <a:pos x="280" y="376"/>
                </a:cxn>
                <a:cxn ang="0">
                  <a:pos x="240" y="344"/>
                </a:cxn>
                <a:cxn ang="0">
                  <a:pos x="248" y="320"/>
                </a:cxn>
                <a:cxn ang="0">
                  <a:pos x="224" y="312"/>
                </a:cxn>
                <a:cxn ang="0">
                  <a:pos x="160" y="216"/>
                </a:cxn>
                <a:cxn ang="0">
                  <a:pos x="80" y="216"/>
                </a:cxn>
                <a:cxn ang="0">
                  <a:pos x="72" y="224"/>
                </a:cxn>
                <a:cxn ang="0">
                  <a:pos x="56" y="208"/>
                </a:cxn>
                <a:cxn ang="0">
                  <a:pos x="24" y="200"/>
                </a:cxn>
                <a:cxn ang="0">
                  <a:pos x="48" y="192"/>
                </a:cxn>
                <a:cxn ang="0">
                  <a:pos x="88" y="176"/>
                </a:cxn>
                <a:cxn ang="0">
                  <a:pos x="48" y="176"/>
                </a:cxn>
                <a:cxn ang="0">
                  <a:pos x="56" y="136"/>
                </a:cxn>
                <a:cxn ang="0">
                  <a:pos x="88" y="112"/>
                </a:cxn>
                <a:cxn ang="0">
                  <a:pos x="120" y="72"/>
                </a:cxn>
                <a:cxn ang="0">
                  <a:pos x="224" y="40"/>
                </a:cxn>
                <a:cxn ang="0">
                  <a:pos x="240" y="40"/>
                </a:cxn>
                <a:cxn ang="0">
                  <a:pos x="272" y="48"/>
                </a:cxn>
                <a:cxn ang="0">
                  <a:pos x="312" y="48"/>
                </a:cxn>
                <a:cxn ang="0">
                  <a:pos x="328" y="24"/>
                </a:cxn>
                <a:cxn ang="0">
                  <a:pos x="368" y="8"/>
                </a:cxn>
                <a:cxn ang="0">
                  <a:pos x="392" y="8"/>
                </a:cxn>
                <a:cxn ang="0">
                  <a:pos x="536" y="0"/>
                </a:cxn>
                <a:cxn ang="0">
                  <a:pos x="640" y="24"/>
                </a:cxn>
                <a:cxn ang="0">
                  <a:pos x="504" y="56"/>
                </a:cxn>
                <a:cxn ang="0">
                  <a:pos x="576" y="64"/>
                </a:cxn>
                <a:cxn ang="0">
                  <a:pos x="632" y="64"/>
                </a:cxn>
                <a:cxn ang="0">
                  <a:pos x="656" y="64"/>
                </a:cxn>
                <a:cxn ang="0">
                  <a:pos x="696" y="56"/>
                </a:cxn>
                <a:cxn ang="0">
                  <a:pos x="752" y="56"/>
                </a:cxn>
                <a:cxn ang="0">
                  <a:pos x="704" y="88"/>
                </a:cxn>
                <a:cxn ang="0">
                  <a:pos x="688" y="104"/>
                </a:cxn>
                <a:cxn ang="0">
                  <a:pos x="672" y="136"/>
                </a:cxn>
                <a:cxn ang="0">
                  <a:pos x="664" y="168"/>
                </a:cxn>
                <a:cxn ang="0">
                  <a:pos x="688" y="200"/>
                </a:cxn>
                <a:cxn ang="0">
                  <a:pos x="664" y="208"/>
                </a:cxn>
                <a:cxn ang="0">
                  <a:pos x="656" y="248"/>
                </a:cxn>
                <a:cxn ang="0">
                  <a:pos x="648" y="264"/>
                </a:cxn>
                <a:cxn ang="0">
                  <a:pos x="632" y="288"/>
                </a:cxn>
                <a:cxn ang="0">
                  <a:pos x="616" y="288"/>
                </a:cxn>
                <a:cxn ang="0">
                  <a:pos x="608" y="288"/>
                </a:cxn>
                <a:cxn ang="0">
                  <a:pos x="648" y="328"/>
                </a:cxn>
                <a:cxn ang="0">
                  <a:pos x="592" y="328"/>
                </a:cxn>
                <a:cxn ang="0">
                  <a:pos x="584" y="352"/>
                </a:cxn>
                <a:cxn ang="0">
                  <a:pos x="592" y="392"/>
                </a:cxn>
                <a:cxn ang="0">
                  <a:pos x="512" y="408"/>
                </a:cxn>
                <a:cxn ang="0">
                  <a:pos x="456" y="448"/>
                </a:cxn>
                <a:cxn ang="0">
                  <a:pos x="440" y="448"/>
                </a:cxn>
                <a:cxn ang="0">
                  <a:pos x="408" y="488"/>
                </a:cxn>
                <a:cxn ang="0">
                  <a:pos x="384" y="536"/>
                </a:cxn>
                <a:cxn ang="0">
                  <a:pos x="360" y="568"/>
                </a:cxn>
                <a:cxn ang="0">
                  <a:pos x="312" y="552"/>
                </a:cxn>
                <a:cxn ang="0">
                  <a:pos x="288" y="528"/>
                </a:cxn>
                <a:cxn ang="0">
                  <a:pos x="264" y="480"/>
                </a:cxn>
                <a:cxn ang="0">
                  <a:pos x="248" y="432"/>
                </a:cxn>
                <a:cxn ang="0">
                  <a:pos x="248" y="408"/>
                </a:cxn>
              </a:cxnLst>
              <a:rect l="0" t="0" r="r" b="b"/>
              <a:pathLst>
                <a:path w="752" h="568">
                  <a:moveTo>
                    <a:pt x="264" y="392"/>
                  </a:moveTo>
                  <a:lnTo>
                    <a:pt x="264" y="392"/>
                  </a:lnTo>
                  <a:lnTo>
                    <a:pt x="272" y="392"/>
                  </a:lnTo>
                  <a:lnTo>
                    <a:pt x="272" y="392"/>
                  </a:lnTo>
                  <a:lnTo>
                    <a:pt x="272" y="392"/>
                  </a:lnTo>
                  <a:lnTo>
                    <a:pt x="280" y="376"/>
                  </a:lnTo>
                  <a:lnTo>
                    <a:pt x="280" y="368"/>
                  </a:lnTo>
                  <a:lnTo>
                    <a:pt x="280" y="368"/>
                  </a:lnTo>
                  <a:lnTo>
                    <a:pt x="264" y="360"/>
                  </a:lnTo>
                  <a:lnTo>
                    <a:pt x="232" y="352"/>
                  </a:lnTo>
                  <a:lnTo>
                    <a:pt x="232" y="344"/>
                  </a:lnTo>
                  <a:lnTo>
                    <a:pt x="240" y="344"/>
                  </a:lnTo>
                  <a:lnTo>
                    <a:pt x="248" y="344"/>
                  </a:lnTo>
                  <a:lnTo>
                    <a:pt x="264" y="352"/>
                  </a:lnTo>
                  <a:lnTo>
                    <a:pt x="272" y="352"/>
                  </a:lnTo>
                  <a:lnTo>
                    <a:pt x="272" y="352"/>
                  </a:lnTo>
                  <a:lnTo>
                    <a:pt x="264" y="344"/>
                  </a:lnTo>
                  <a:lnTo>
                    <a:pt x="248" y="320"/>
                  </a:lnTo>
                  <a:lnTo>
                    <a:pt x="240" y="320"/>
                  </a:lnTo>
                  <a:lnTo>
                    <a:pt x="240" y="320"/>
                  </a:lnTo>
                  <a:lnTo>
                    <a:pt x="232" y="328"/>
                  </a:lnTo>
                  <a:lnTo>
                    <a:pt x="216" y="328"/>
                  </a:lnTo>
                  <a:lnTo>
                    <a:pt x="216" y="320"/>
                  </a:lnTo>
                  <a:lnTo>
                    <a:pt x="224" y="312"/>
                  </a:lnTo>
                  <a:lnTo>
                    <a:pt x="224" y="296"/>
                  </a:lnTo>
                  <a:lnTo>
                    <a:pt x="216" y="296"/>
                  </a:lnTo>
                  <a:lnTo>
                    <a:pt x="216" y="296"/>
                  </a:lnTo>
                  <a:lnTo>
                    <a:pt x="216" y="288"/>
                  </a:lnTo>
                  <a:lnTo>
                    <a:pt x="208" y="256"/>
                  </a:lnTo>
                  <a:lnTo>
                    <a:pt x="160" y="216"/>
                  </a:lnTo>
                  <a:lnTo>
                    <a:pt x="128" y="216"/>
                  </a:lnTo>
                  <a:lnTo>
                    <a:pt x="112" y="216"/>
                  </a:lnTo>
                  <a:lnTo>
                    <a:pt x="112" y="216"/>
                  </a:lnTo>
                  <a:lnTo>
                    <a:pt x="104" y="216"/>
                  </a:lnTo>
                  <a:lnTo>
                    <a:pt x="88" y="216"/>
                  </a:lnTo>
                  <a:lnTo>
                    <a:pt x="80" y="216"/>
                  </a:lnTo>
                  <a:lnTo>
                    <a:pt x="72" y="216"/>
                  </a:lnTo>
                  <a:lnTo>
                    <a:pt x="72" y="216"/>
                  </a:lnTo>
                  <a:lnTo>
                    <a:pt x="80" y="224"/>
                  </a:lnTo>
                  <a:lnTo>
                    <a:pt x="80" y="224"/>
                  </a:lnTo>
                  <a:lnTo>
                    <a:pt x="80" y="224"/>
                  </a:lnTo>
                  <a:lnTo>
                    <a:pt x="72" y="224"/>
                  </a:lnTo>
                  <a:lnTo>
                    <a:pt x="72" y="224"/>
                  </a:lnTo>
                  <a:lnTo>
                    <a:pt x="48" y="216"/>
                  </a:lnTo>
                  <a:lnTo>
                    <a:pt x="48" y="208"/>
                  </a:lnTo>
                  <a:lnTo>
                    <a:pt x="48" y="208"/>
                  </a:lnTo>
                  <a:lnTo>
                    <a:pt x="56" y="208"/>
                  </a:lnTo>
                  <a:lnTo>
                    <a:pt x="56" y="208"/>
                  </a:lnTo>
                  <a:lnTo>
                    <a:pt x="56" y="208"/>
                  </a:lnTo>
                  <a:lnTo>
                    <a:pt x="48" y="200"/>
                  </a:lnTo>
                  <a:lnTo>
                    <a:pt x="40" y="200"/>
                  </a:lnTo>
                  <a:lnTo>
                    <a:pt x="40" y="200"/>
                  </a:lnTo>
                  <a:lnTo>
                    <a:pt x="32" y="200"/>
                  </a:lnTo>
                  <a:lnTo>
                    <a:pt x="24" y="200"/>
                  </a:lnTo>
                  <a:lnTo>
                    <a:pt x="24" y="200"/>
                  </a:lnTo>
                  <a:lnTo>
                    <a:pt x="24" y="200"/>
                  </a:lnTo>
                  <a:lnTo>
                    <a:pt x="24" y="192"/>
                  </a:lnTo>
                  <a:lnTo>
                    <a:pt x="32" y="192"/>
                  </a:lnTo>
                  <a:lnTo>
                    <a:pt x="48" y="192"/>
                  </a:lnTo>
                  <a:lnTo>
                    <a:pt x="48" y="192"/>
                  </a:lnTo>
                  <a:lnTo>
                    <a:pt x="56" y="184"/>
                  </a:lnTo>
                  <a:lnTo>
                    <a:pt x="56" y="184"/>
                  </a:lnTo>
                  <a:lnTo>
                    <a:pt x="80" y="184"/>
                  </a:lnTo>
                  <a:lnTo>
                    <a:pt x="80" y="184"/>
                  </a:lnTo>
                  <a:lnTo>
                    <a:pt x="80" y="184"/>
                  </a:lnTo>
                  <a:lnTo>
                    <a:pt x="88" y="176"/>
                  </a:lnTo>
                  <a:lnTo>
                    <a:pt x="88" y="176"/>
                  </a:lnTo>
                  <a:lnTo>
                    <a:pt x="64" y="176"/>
                  </a:lnTo>
                  <a:lnTo>
                    <a:pt x="64" y="176"/>
                  </a:lnTo>
                  <a:lnTo>
                    <a:pt x="64" y="176"/>
                  </a:lnTo>
                  <a:lnTo>
                    <a:pt x="64" y="176"/>
                  </a:lnTo>
                  <a:lnTo>
                    <a:pt x="48" y="176"/>
                  </a:lnTo>
                  <a:lnTo>
                    <a:pt x="40" y="176"/>
                  </a:lnTo>
                  <a:lnTo>
                    <a:pt x="0" y="168"/>
                  </a:lnTo>
                  <a:lnTo>
                    <a:pt x="0" y="152"/>
                  </a:lnTo>
                  <a:lnTo>
                    <a:pt x="24" y="152"/>
                  </a:lnTo>
                  <a:lnTo>
                    <a:pt x="40" y="144"/>
                  </a:lnTo>
                  <a:lnTo>
                    <a:pt x="56" y="136"/>
                  </a:lnTo>
                  <a:lnTo>
                    <a:pt x="64" y="136"/>
                  </a:lnTo>
                  <a:lnTo>
                    <a:pt x="80" y="136"/>
                  </a:lnTo>
                  <a:lnTo>
                    <a:pt x="96" y="128"/>
                  </a:lnTo>
                  <a:lnTo>
                    <a:pt x="96" y="112"/>
                  </a:lnTo>
                  <a:lnTo>
                    <a:pt x="96" y="112"/>
                  </a:lnTo>
                  <a:lnTo>
                    <a:pt x="88" y="112"/>
                  </a:lnTo>
                  <a:lnTo>
                    <a:pt x="64" y="112"/>
                  </a:lnTo>
                  <a:lnTo>
                    <a:pt x="64" y="96"/>
                  </a:lnTo>
                  <a:lnTo>
                    <a:pt x="88" y="96"/>
                  </a:lnTo>
                  <a:lnTo>
                    <a:pt x="112" y="80"/>
                  </a:lnTo>
                  <a:lnTo>
                    <a:pt x="120" y="72"/>
                  </a:lnTo>
                  <a:lnTo>
                    <a:pt x="120" y="72"/>
                  </a:lnTo>
                  <a:lnTo>
                    <a:pt x="120" y="80"/>
                  </a:lnTo>
                  <a:lnTo>
                    <a:pt x="136" y="80"/>
                  </a:lnTo>
                  <a:lnTo>
                    <a:pt x="136" y="56"/>
                  </a:lnTo>
                  <a:lnTo>
                    <a:pt x="168" y="56"/>
                  </a:lnTo>
                  <a:lnTo>
                    <a:pt x="200" y="40"/>
                  </a:lnTo>
                  <a:lnTo>
                    <a:pt x="224" y="40"/>
                  </a:lnTo>
                  <a:lnTo>
                    <a:pt x="232" y="48"/>
                  </a:lnTo>
                  <a:lnTo>
                    <a:pt x="240" y="48"/>
                  </a:lnTo>
                  <a:lnTo>
                    <a:pt x="240" y="48"/>
                  </a:lnTo>
                  <a:lnTo>
                    <a:pt x="240" y="48"/>
                  </a:lnTo>
                  <a:lnTo>
                    <a:pt x="240" y="40"/>
                  </a:lnTo>
                  <a:lnTo>
                    <a:pt x="240" y="40"/>
                  </a:lnTo>
                  <a:lnTo>
                    <a:pt x="240" y="40"/>
                  </a:lnTo>
                  <a:lnTo>
                    <a:pt x="248" y="40"/>
                  </a:lnTo>
                  <a:lnTo>
                    <a:pt x="256" y="48"/>
                  </a:lnTo>
                  <a:lnTo>
                    <a:pt x="264" y="48"/>
                  </a:lnTo>
                  <a:lnTo>
                    <a:pt x="272" y="48"/>
                  </a:lnTo>
                  <a:lnTo>
                    <a:pt x="272" y="48"/>
                  </a:lnTo>
                  <a:lnTo>
                    <a:pt x="264" y="48"/>
                  </a:lnTo>
                  <a:lnTo>
                    <a:pt x="264" y="32"/>
                  </a:lnTo>
                  <a:lnTo>
                    <a:pt x="288" y="32"/>
                  </a:lnTo>
                  <a:lnTo>
                    <a:pt x="304" y="48"/>
                  </a:lnTo>
                  <a:lnTo>
                    <a:pt x="312" y="48"/>
                  </a:lnTo>
                  <a:lnTo>
                    <a:pt x="312" y="48"/>
                  </a:lnTo>
                  <a:lnTo>
                    <a:pt x="336" y="48"/>
                  </a:lnTo>
                  <a:lnTo>
                    <a:pt x="336" y="48"/>
                  </a:lnTo>
                  <a:lnTo>
                    <a:pt x="328" y="48"/>
                  </a:lnTo>
                  <a:lnTo>
                    <a:pt x="312" y="40"/>
                  </a:lnTo>
                  <a:lnTo>
                    <a:pt x="312" y="32"/>
                  </a:lnTo>
                  <a:lnTo>
                    <a:pt x="328" y="24"/>
                  </a:lnTo>
                  <a:lnTo>
                    <a:pt x="320" y="24"/>
                  </a:lnTo>
                  <a:lnTo>
                    <a:pt x="320" y="16"/>
                  </a:lnTo>
                  <a:lnTo>
                    <a:pt x="320" y="16"/>
                  </a:lnTo>
                  <a:lnTo>
                    <a:pt x="336" y="8"/>
                  </a:lnTo>
                  <a:lnTo>
                    <a:pt x="360" y="8"/>
                  </a:lnTo>
                  <a:lnTo>
                    <a:pt x="368" y="8"/>
                  </a:lnTo>
                  <a:lnTo>
                    <a:pt x="376" y="8"/>
                  </a:lnTo>
                  <a:lnTo>
                    <a:pt x="384" y="16"/>
                  </a:lnTo>
                  <a:lnTo>
                    <a:pt x="392" y="16"/>
                  </a:lnTo>
                  <a:lnTo>
                    <a:pt x="392" y="16"/>
                  </a:lnTo>
                  <a:lnTo>
                    <a:pt x="392" y="8"/>
                  </a:lnTo>
                  <a:lnTo>
                    <a:pt x="392" y="8"/>
                  </a:lnTo>
                  <a:lnTo>
                    <a:pt x="400" y="8"/>
                  </a:lnTo>
                  <a:lnTo>
                    <a:pt x="408" y="8"/>
                  </a:lnTo>
                  <a:lnTo>
                    <a:pt x="416" y="8"/>
                  </a:lnTo>
                  <a:lnTo>
                    <a:pt x="464" y="0"/>
                  </a:lnTo>
                  <a:lnTo>
                    <a:pt x="472" y="0"/>
                  </a:lnTo>
                  <a:lnTo>
                    <a:pt x="536" y="0"/>
                  </a:lnTo>
                  <a:lnTo>
                    <a:pt x="552" y="0"/>
                  </a:lnTo>
                  <a:lnTo>
                    <a:pt x="584" y="16"/>
                  </a:lnTo>
                  <a:lnTo>
                    <a:pt x="608" y="24"/>
                  </a:lnTo>
                  <a:lnTo>
                    <a:pt x="632" y="24"/>
                  </a:lnTo>
                  <a:lnTo>
                    <a:pt x="640" y="24"/>
                  </a:lnTo>
                  <a:lnTo>
                    <a:pt x="640" y="24"/>
                  </a:lnTo>
                  <a:lnTo>
                    <a:pt x="640" y="32"/>
                  </a:lnTo>
                  <a:lnTo>
                    <a:pt x="608" y="40"/>
                  </a:lnTo>
                  <a:lnTo>
                    <a:pt x="592" y="48"/>
                  </a:lnTo>
                  <a:lnTo>
                    <a:pt x="496" y="48"/>
                  </a:lnTo>
                  <a:lnTo>
                    <a:pt x="496" y="48"/>
                  </a:lnTo>
                  <a:lnTo>
                    <a:pt x="504" y="56"/>
                  </a:lnTo>
                  <a:lnTo>
                    <a:pt x="536" y="48"/>
                  </a:lnTo>
                  <a:lnTo>
                    <a:pt x="568" y="48"/>
                  </a:lnTo>
                  <a:lnTo>
                    <a:pt x="576" y="48"/>
                  </a:lnTo>
                  <a:lnTo>
                    <a:pt x="584" y="48"/>
                  </a:lnTo>
                  <a:lnTo>
                    <a:pt x="584" y="48"/>
                  </a:lnTo>
                  <a:lnTo>
                    <a:pt x="576" y="64"/>
                  </a:lnTo>
                  <a:lnTo>
                    <a:pt x="568" y="72"/>
                  </a:lnTo>
                  <a:lnTo>
                    <a:pt x="568" y="72"/>
                  </a:lnTo>
                  <a:lnTo>
                    <a:pt x="576" y="72"/>
                  </a:lnTo>
                  <a:lnTo>
                    <a:pt x="616" y="48"/>
                  </a:lnTo>
                  <a:lnTo>
                    <a:pt x="632" y="48"/>
                  </a:lnTo>
                  <a:lnTo>
                    <a:pt x="632" y="64"/>
                  </a:lnTo>
                  <a:lnTo>
                    <a:pt x="600" y="96"/>
                  </a:lnTo>
                  <a:lnTo>
                    <a:pt x="608" y="96"/>
                  </a:lnTo>
                  <a:lnTo>
                    <a:pt x="632" y="72"/>
                  </a:lnTo>
                  <a:lnTo>
                    <a:pt x="640" y="64"/>
                  </a:lnTo>
                  <a:lnTo>
                    <a:pt x="640" y="64"/>
                  </a:lnTo>
                  <a:lnTo>
                    <a:pt x="656" y="64"/>
                  </a:lnTo>
                  <a:lnTo>
                    <a:pt x="664" y="64"/>
                  </a:lnTo>
                  <a:lnTo>
                    <a:pt x="680" y="64"/>
                  </a:lnTo>
                  <a:lnTo>
                    <a:pt x="680" y="64"/>
                  </a:lnTo>
                  <a:lnTo>
                    <a:pt x="680" y="64"/>
                  </a:lnTo>
                  <a:lnTo>
                    <a:pt x="688" y="56"/>
                  </a:lnTo>
                  <a:lnTo>
                    <a:pt x="696" y="56"/>
                  </a:lnTo>
                  <a:lnTo>
                    <a:pt x="696" y="56"/>
                  </a:lnTo>
                  <a:lnTo>
                    <a:pt x="720" y="56"/>
                  </a:lnTo>
                  <a:lnTo>
                    <a:pt x="720" y="56"/>
                  </a:lnTo>
                  <a:lnTo>
                    <a:pt x="720" y="48"/>
                  </a:lnTo>
                  <a:lnTo>
                    <a:pt x="736" y="48"/>
                  </a:lnTo>
                  <a:lnTo>
                    <a:pt x="752" y="56"/>
                  </a:lnTo>
                  <a:lnTo>
                    <a:pt x="752" y="64"/>
                  </a:lnTo>
                  <a:lnTo>
                    <a:pt x="744" y="72"/>
                  </a:lnTo>
                  <a:lnTo>
                    <a:pt x="744" y="72"/>
                  </a:lnTo>
                  <a:lnTo>
                    <a:pt x="712" y="88"/>
                  </a:lnTo>
                  <a:lnTo>
                    <a:pt x="704" y="88"/>
                  </a:lnTo>
                  <a:lnTo>
                    <a:pt x="704" y="88"/>
                  </a:lnTo>
                  <a:lnTo>
                    <a:pt x="704" y="96"/>
                  </a:lnTo>
                  <a:lnTo>
                    <a:pt x="704" y="88"/>
                  </a:lnTo>
                  <a:lnTo>
                    <a:pt x="712" y="96"/>
                  </a:lnTo>
                  <a:lnTo>
                    <a:pt x="688" y="104"/>
                  </a:lnTo>
                  <a:lnTo>
                    <a:pt x="688" y="104"/>
                  </a:lnTo>
                  <a:lnTo>
                    <a:pt x="688" y="104"/>
                  </a:lnTo>
                  <a:lnTo>
                    <a:pt x="688" y="112"/>
                  </a:lnTo>
                  <a:lnTo>
                    <a:pt x="688" y="112"/>
                  </a:lnTo>
                  <a:lnTo>
                    <a:pt x="672" y="120"/>
                  </a:lnTo>
                  <a:lnTo>
                    <a:pt x="672" y="120"/>
                  </a:lnTo>
                  <a:lnTo>
                    <a:pt x="672" y="128"/>
                  </a:lnTo>
                  <a:lnTo>
                    <a:pt x="672" y="136"/>
                  </a:lnTo>
                  <a:lnTo>
                    <a:pt x="656" y="144"/>
                  </a:lnTo>
                  <a:lnTo>
                    <a:pt x="648" y="144"/>
                  </a:lnTo>
                  <a:lnTo>
                    <a:pt x="648" y="160"/>
                  </a:lnTo>
                  <a:lnTo>
                    <a:pt x="648" y="168"/>
                  </a:lnTo>
                  <a:lnTo>
                    <a:pt x="656" y="168"/>
                  </a:lnTo>
                  <a:lnTo>
                    <a:pt x="664" y="168"/>
                  </a:lnTo>
                  <a:lnTo>
                    <a:pt x="672" y="176"/>
                  </a:lnTo>
                  <a:lnTo>
                    <a:pt x="672" y="176"/>
                  </a:lnTo>
                  <a:lnTo>
                    <a:pt x="672" y="176"/>
                  </a:lnTo>
                  <a:lnTo>
                    <a:pt x="672" y="176"/>
                  </a:lnTo>
                  <a:lnTo>
                    <a:pt x="688" y="184"/>
                  </a:lnTo>
                  <a:lnTo>
                    <a:pt x="688" y="200"/>
                  </a:lnTo>
                  <a:lnTo>
                    <a:pt x="656" y="200"/>
                  </a:lnTo>
                  <a:lnTo>
                    <a:pt x="648" y="200"/>
                  </a:lnTo>
                  <a:lnTo>
                    <a:pt x="648" y="208"/>
                  </a:lnTo>
                  <a:lnTo>
                    <a:pt x="656" y="208"/>
                  </a:lnTo>
                  <a:lnTo>
                    <a:pt x="664" y="208"/>
                  </a:lnTo>
                  <a:lnTo>
                    <a:pt x="664" y="208"/>
                  </a:lnTo>
                  <a:lnTo>
                    <a:pt x="664" y="216"/>
                  </a:lnTo>
                  <a:lnTo>
                    <a:pt x="672" y="232"/>
                  </a:lnTo>
                  <a:lnTo>
                    <a:pt x="672" y="232"/>
                  </a:lnTo>
                  <a:lnTo>
                    <a:pt x="664" y="240"/>
                  </a:lnTo>
                  <a:lnTo>
                    <a:pt x="656" y="240"/>
                  </a:lnTo>
                  <a:lnTo>
                    <a:pt x="656" y="248"/>
                  </a:lnTo>
                  <a:lnTo>
                    <a:pt x="664" y="248"/>
                  </a:lnTo>
                  <a:lnTo>
                    <a:pt x="672" y="256"/>
                  </a:lnTo>
                  <a:lnTo>
                    <a:pt x="672" y="256"/>
                  </a:lnTo>
                  <a:lnTo>
                    <a:pt x="664" y="264"/>
                  </a:lnTo>
                  <a:lnTo>
                    <a:pt x="648" y="264"/>
                  </a:lnTo>
                  <a:lnTo>
                    <a:pt x="648" y="264"/>
                  </a:lnTo>
                  <a:lnTo>
                    <a:pt x="648" y="272"/>
                  </a:lnTo>
                  <a:lnTo>
                    <a:pt x="656" y="272"/>
                  </a:lnTo>
                  <a:lnTo>
                    <a:pt x="656" y="272"/>
                  </a:lnTo>
                  <a:lnTo>
                    <a:pt x="656" y="280"/>
                  </a:lnTo>
                  <a:lnTo>
                    <a:pt x="632" y="288"/>
                  </a:lnTo>
                  <a:lnTo>
                    <a:pt x="632" y="288"/>
                  </a:lnTo>
                  <a:lnTo>
                    <a:pt x="632" y="288"/>
                  </a:lnTo>
                  <a:lnTo>
                    <a:pt x="624" y="280"/>
                  </a:lnTo>
                  <a:lnTo>
                    <a:pt x="616" y="280"/>
                  </a:lnTo>
                  <a:lnTo>
                    <a:pt x="616" y="280"/>
                  </a:lnTo>
                  <a:lnTo>
                    <a:pt x="616" y="280"/>
                  </a:lnTo>
                  <a:lnTo>
                    <a:pt x="616" y="288"/>
                  </a:lnTo>
                  <a:lnTo>
                    <a:pt x="640" y="296"/>
                  </a:lnTo>
                  <a:lnTo>
                    <a:pt x="640" y="312"/>
                  </a:lnTo>
                  <a:lnTo>
                    <a:pt x="624" y="312"/>
                  </a:lnTo>
                  <a:lnTo>
                    <a:pt x="608" y="296"/>
                  </a:lnTo>
                  <a:lnTo>
                    <a:pt x="608" y="288"/>
                  </a:lnTo>
                  <a:lnTo>
                    <a:pt x="608" y="288"/>
                  </a:lnTo>
                  <a:lnTo>
                    <a:pt x="600" y="288"/>
                  </a:lnTo>
                  <a:lnTo>
                    <a:pt x="600" y="288"/>
                  </a:lnTo>
                  <a:lnTo>
                    <a:pt x="600" y="296"/>
                  </a:lnTo>
                  <a:lnTo>
                    <a:pt x="600" y="296"/>
                  </a:lnTo>
                  <a:lnTo>
                    <a:pt x="616" y="312"/>
                  </a:lnTo>
                  <a:lnTo>
                    <a:pt x="648" y="328"/>
                  </a:lnTo>
                  <a:lnTo>
                    <a:pt x="648" y="352"/>
                  </a:lnTo>
                  <a:lnTo>
                    <a:pt x="624" y="352"/>
                  </a:lnTo>
                  <a:lnTo>
                    <a:pt x="608" y="328"/>
                  </a:lnTo>
                  <a:lnTo>
                    <a:pt x="600" y="328"/>
                  </a:lnTo>
                  <a:lnTo>
                    <a:pt x="592" y="328"/>
                  </a:lnTo>
                  <a:lnTo>
                    <a:pt x="592" y="328"/>
                  </a:lnTo>
                  <a:lnTo>
                    <a:pt x="592" y="328"/>
                  </a:lnTo>
                  <a:lnTo>
                    <a:pt x="592" y="336"/>
                  </a:lnTo>
                  <a:lnTo>
                    <a:pt x="592" y="344"/>
                  </a:lnTo>
                  <a:lnTo>
                    <a:pt x="584" y="344"/>
                  </a:lnTo>
                  <a:lnTo>
                    <a:pt x="584" y="344"/>
                  </a:lnTo>
                  <a:lnTo>
                    <a:pt x="584" y="352"/>
                  </a:lnTo>
                  <a:lnTo>
                    <a:pt x="624" y="360"/>
                  </a:lnTo>
                  <a:lnTo>
                    <a:pt x="632" y="360"/>
                  </a:lnTo>
                  <a:lnTo>
                    <a:pt x="632" y="360"/>
                  </a:lnTo>
                  <a:lnTo>
                    <a:pt x="632" y="368"/>
                  </a:lnTo>
                  <a:lnTo>
                    <a:pt x="608" y="368"/>
                  </a:lnTo>
                  <a:lnTo>
                    <a:pt x="592" y="392"/>
                  </a:lnTo>
                  <a:lnTo>
                    <a:pt x="576" y="392"/>
                  </a:lnTo>
                  <a:lnTo>
                    <a:pt x="544" y="400"/>
                  </a:lnTo>
                  <a:lnTo>
                    <a:pt x="536" y="400"/>
                  </a:lnTo>
                  <a:lnTo>
                    <a:pt x="520" y="400"/>
                  </a:lnTo>
                  <a:lnTo>
                    <a:pt x="520" y="400"/>
                  </a:lnTo>
                  <a:lnTo>
                    <a:pt x="512" y="408"/>
                  </a:lnTo>
                  <a:lnTo>
                    <a:pt x="512" y="408"/>
                  </a:lnTo>
                  <a:lnTo>
                    <a:pt x="496" y="416"/>
                  </a:lnTo>
                  <a:lnTo>
                    <a:pt x="496" y="416"/>
                  </a:lnTo>
                  <a:lnTo>
                    <a:pt x="488" y="440"/>
                  </a:lnTo>
                  <a:lnTo>
                    <a:pt x="480" y="440"/>
                  </a:lnTo>
                  <a:lnTo>
                    <a:pt x="456" y="448"/>
                  </a:lnTo>
                  <a:lnTo>
                    <a:pt x="448" y="448"/>
                  </a:lnTo>
                  <a:lnTo>
                    <a:pt x="440" y="448"/>
                  </a:lnTo>
                  <a:lnTo>
                    <a:pt x="440" y="448"/>
                  </a:lnTo>
                  <a:lnTo>
                    <a:pt x="440" y="440"/>
                  </a:lnTo>
                  <a:lnTo>
                    <a:pt x="440" y="440"/>
                  </a:lnTo>
                  <a:lnTo>
                    <a:pt x="440" y="448"/>
                  </a:lnTo>
                  <a:lnTo>
                    <a:pt x="432" y="456"/>
                  </a:lnTo>
                  <a:lnTo>
                    <a:pt x="400" y="464"/>
                  </a:lnTo>
                  <a:lnTo>
                    <a:pt x="400" y="472"/>
                  </a:lnTo>
                  <a:lnTo>
                    <a:pt x="400" y="480"/>
                  </a:lnTo>
                  <a:lnTo>
                    <a:pt x="400" y="480"/>
                  </a:lnTo>
                  <a:lnTo>
                    <a:pt x="408" y="488"/>
                  </a:lnTo>
                  <a:lnTo>
                    <a:pt x="408" y="504"/>
                  </a:lnTo>
                  <a:lnTo>
                    <a:pt x="384" y="512"/>
                  </a:lnTo>
                  <a:lnTo>
                    <a:pt x="384" y="528"/>
                  </a:lnTo>
                  <a:lnTo>
                    <a:pt x="384" y="536"/>
                  </a:lnTo>
                  <a:lnTo>
                    <a:pt x="384" y="536"/>
                  </a:lnTo>
                  <a:lnTo>
                    <a:pt x="384" y="536"/>
                  </a:lnTo>
                  <a:lnTo>
                    <a:pt x="384" y="544"/>
                  </a:lnTo>
                  <a:lnTo>
                    <a:pt x="376" y="568"/>
                  </a:lnTo>
                  <a:lnTo>
                    <a:pt x="368" y="568"/>
                  </a:lnTo>
                  <a:lnTo>
                    <a:pt x="360" y="560"/>
                  </a:lnTo>
                  <a:lnTo>
                    <a:pt x="360" y="560"/>
                  </a:lnTo>
                  <a:lnTo>
                    <a:pt x="360" y="568"/>
                  </a:lnTo>
                  <a:lnTo>
                    <a:pt x="352" y="568"/>
                  </a:lnTo>
                  <a:lnTo>
                    <a:pt x="336" y="544"/>
                  </a:lnTo>
                  <a:lnTo>
                    <a:pt x="328" y="544"/>
                  </a:lnTo>
                  <a:lnTo>
                    <a:pt x="320" y="552"/>
                  </a:lnTo>
                  <a:lnTo>
                    <a:pt x="312" y="552"/>
                  </a:lnTo>
                  <a:lnTo>
                    <a:pt x="312" y="552"/>
                  </a:lnTo>
                  <a:lnTo>
                    <a:pt x="312" y="544"/>
                  </a:lnTo>
                  <a:lnTo>
                    <a:pt x="304" y="544"/>
                  </a:lnTo>
                  <a:lnTo>
                    <a:pt x="296" y="536"/>
                  </a:lnTo>
                  <a:lnTo>
                    <a:pt x="296" y="528"/>
                  </a:lnTo>
                  <a:lnTo>
                    <a:pt x="296" y="528"/>
                  </a:lnTo>
                  <a:lnTo>
                    <a:pt x="288" y="528"/>
                  </a:lnTo>
                  <a:lnTo>
                    <a:pt x="272" y="504"/>
                  </a:lnTo>
                  <a:lnTo>
                    <a:pt x="272" y="488"/>
                  </a:lnTo>
                  <a:lnTo>
                    <a:pt x="280" y="480"/>
                  </a:lnTo>
                  <a:lnTo>
                    <a:pt x="272" y="480"/>
                  </a:lnTo>
                  <a:lnTo>
                    <a:pt x="272" y="480"/>
                  </a:lnTo>
                  <a:lnTo>
                    <a:pt x="264" y="480"/>
                  </a:lnTo>
                  <a:lnTo>
                    <a:pt x="256" y="472"/>
                  </a:lnTo>
                  <a:lnTo>
                    <a:pt x="256" y="464"/>
                  </a:lnTo>
                  <a:lnTo>
                    <a:pt x="240" y="448"/>
                  </a:lnTo>
                  <a:lnTo>
                    <a:pt x="248" y="440"/>
                  </a:lnTo>
                  <a:lnTo>
                    <a:pt x="248" y="432"/>
                  </a:lnTo>
                  <a:lnTo>
                    <a:pt x="248" y="432"/>
                  </a:lnTo>
                  <a:lnTo>
                    <a:pt x="240" y="432"/>
                  </a:lnTo>
                  <a:lnTo>
                    <a:pt x="240" y="432"/>
                  </a:lnTo>
                  <a:lnTo>
                    <a:pt x="240" y="432"/>
                  </a:lnTo>
                  <a:lnTo>
                    <a:pt x="240" y="424"/>
                  </a:lnTo>
                  <a:lnTo>
                    <a:pt x="240" y="424"/>
                  </a:lnTo>
                  <a:lnTo>
                    <a:pt x="248" y="408"/>
                  </a:lnTo>
                  <a:lnTo>
                    <a:pt x="256" y="400"/>
                  </a:lnTo>
                  <a:lnTo>
                    <a:pt x="256" y="400"/>
                  </a:lnTo>
                  <a:lnTo>
                    <a:pt x="264" y="39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6" name="Freeform 1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>
              <a:spLocks/>
            </xdr:cNvSpPr>
          </xdr:nvSpPr>
          <xdr:spPr bwMode="auto">
            <a:xfrm>
              <a:off x="6455975" y="3649004"/>
              <a:ext cx="683502" cy="494560"/>
            </a:xfrm>
            <a:custGeom>
              <a:avLst/>
              <a:gdLst/>
              <a:ahLst/>
              <a:cxnLst>
                <a:cxn ang="0">
                  <a:pos x="248" y="136"/>
                </a:cxn>
                <a:cxn ang="0">
                  <a:pos x="248" y="144"/>
                </a:cxn>
                <a:cxn ang="0">
                  <a:pos x="248" y="160"/>
                </a:cxn>
                <a:cxn ang="0">
                  <a:pos x="280" y="192"/>
                </a:cxn>
                <a:cxn ang="0">
                  <a:pos x="320" y="192"/>
                </a:cxn>
                <a:cxn ang="0">
                  <a:pos x="352" y="152"/>
                </a:cxn>
                <a:cxn ang="0">
                  <a:pos x="384" y="152"/>
                </a:cxn>
                <a:cxn ang="0">
                  <a:pos x="368" y="192"/>
                </a:cxn>
                <a:cxn ang="0">
                  <a:pos x="368" y="216"/>
                </a:cxn>
                <a:cxn ang="0">
                  <a:pos x="368" y="224"/>
                </a:cxn>
                <a:cxn ang="0">
                  <a:pos x="424" y="232"/>
                </a:cxn>
                <a:cxn ang="0">
                  <a:pos x="424" y="288"/>
                </a:cxn>
                <a:cxn ang="0">
                  <a:pos x="472" y="304"/>
                </a:cxn>
                <a:cxn ang="0">
                  <a:pos x="504" y="320"/>
                </a:cxn>
                <a:cxn ang="0">
                  <a:pos x="488" y="328"/>
                </a:cxn>
                <a:cxn ang="0">
                  <a:pos x="464" y="320"/>
                </a:cxn>
                <a:cxn ang="0">
                  <a:pos x="456" y="336"/>
                </a:cxn>
                <a:cxn ang="0">
                  <a:pos x="432" y="320"/>
                </a:cxn>
                <a:cxn ang="0">
                  <a:pos x="408" y="304"/>
                </a:cxn>
                <a:cxn ang="0">
                  <a:pos x="400" y="304"/>
                </a:cxn>
                <a:cxn ang="0">
                  <a:pos x="392" y="288"/>
                </a:cxn>
                <a:cxn ang="0">
                  <a:pos x="376" y="256"/>
                </a:cxn>
                <a:cxn ang="0">
                  <a:pos x="360" y="256"/>
                </a:cxn>
                <a:cxn ang="0">
                  <a:pos x="296" y="224"/>
                </a:cxn>
                <a:cxn ang="0">
                  <a:pos x="272" y="224"/>
                </a:cxn>
                <a:cxn ang="0">
                  <a:pos x="248" y="224"/>
                </a:cxn>
                <a:cxn ang="0">
                  <a:pos x="216" y="208"/>
                </a:cxn>
                <a:cxn ang="0">
                  <a:pos x="184" y="200"/>
                </a:cxn>
                <a:cxn ang="0">
                  <a:pos x="152" y="176"/>
                </a:cxn>
                <a:cxn ang="0">
                  <a:pos x="152" y="152"/>
                </a:cxn>
                <a:cxn ang="0">
                  <a:pos x="104" y="96"/>
                </a:cxn>
                <a:cxn ang="0">
                  <a:pos x="88" y="80"/>
                </a:cxn>
                <a:cxn ang="0">
                  <a:pos x="64" y="48"/>
                </a:cxn>
                <a:cxn ang="0">
                  <a:pos x="56" y="24"/>
                </a:cxn>
                <a:cxn ang="0">
                  <a:pos x="32" y="16"/>
                </a:cxn>
                <a:cxn ang="0">
                  <a:pos x="48" y="48"/>
                </a:cxn>
                <a:cxn ang="0">
                  <a:pos x="80" y="104"/>
                </a:cxn>
                <a:cxn ang="0">
                  <a:pos x="96" y="128"/>
                </a:cxn>
                <a:cxn ang="0">
                  <a:pos x="88" y="128"/>
                </a:cxn>
                <a:cxn ang="0">
                  <a:pos x="64" y="112"/>
                </a:cxn>
                <a:cxn ang="0">
                  <a:pos x="56" y="88"/>
                </a:cxn>
                <a:cxn ang="0">
                  <a:pos x="40" y="72"/>
                </a:cxn>
                <a:cxn ang="0">
                  <a:pos x="24" y="48"/>
                </a:cxn>
                <a:cxn ang="0">
                  <a:pos x="0" y="8"/>
                </a:cxn>
                <a:cxn ang="0">
                  <a:pos x="32" y="0"/>
                </a:cxn>
                <a:cxn ang="0">
                  <a:pos x="112" y="16"/>
                </a:cxn>
                <a:cxn ang="0">
                  <a:pos x="120" y="8"/>
                </a:cxn>
                <a:cxn ang="0">
                  <a:pos x="168" y="48"/>
                </a:cxn>
                <a:cxn ang="0">
                  <a:pos x="224" y="80"/>
                </a:cxn>
                <a:cxn ang="0">
                  <a:pos x="248" y="88"/>
                </a:cxn>
              </a:cxnLst>
              <a:rect l="0" t="0" r="r" b="b"/>
              <a:pathLst>
                <a:path w="504" h="336">
                  <a:moveTo>
                    <a:pt x="248" y="88"/>
                  </a:moveTo>
                  <a:lnTo>
                    <a:pt x="248" y="104"/>
                  </a:lnTo>
                  <a:lnTo>
                    <a:pt x="248" y="112"/>
                  </a:lnTo>
                  <a:lnTo>
                    <a:pt x="248" y="136"/>
                  </a:lnTo>
                  <a:lnTo>
                    <a:pt x="248" y="136"/>
                  </a:lnTo>
                  <a:lnTo>
                    <a:pt x="248" y="144"/>
                  </a:lnTo>
                  <a:lnTo>
                    <a:pt x="248" y="144"/>
                  </a:lnTo>
                  <a:lnTo>
                    <a:pt x="248" y="144"/>
                  </a:lnTo>
                  <a:lnTo>
                    <a:pt x="248" y="152"/>
                  </a:lnTo>
                  <a:lnTo>
                    <a:pt x="248" y="152"/>
                  </a:lnTo>
                  <a:lnTo>
                    <a:pt x="248" y="152"/>
                  </a:lnTo>
                  <a:lnTo>
                    <a:pt x="248" y="160"/>
                  </a:lnTo>
                  <a:lnTo>
                    <a:pt x="264" y="168"/>
                  </a:lnTo>
                  <a:lnTo>
                    <a:pt x="264" y="168"/>
                  </a:lnTo>
                  <a:lnTo>
                    <a:pt x="272" y="184"/>
                  </a:lnTo>
                  <a:lnTo>
                    <a:pt x="280" y="192"/>
                  </a:lnTo>
                  <a:lnTo>
                    <a:pt x="288" y="192"/>
                  </a:lnTo>
                  <a:lnTo>
                    <a:pt x="312" y="184"/>
                  </a:lnTo>
                  <a:lnTo>
                    <a:pt x="320" y="192"/>
                  </a:lnTo>
                  <a:lnTo>
                    <a:pt x="320" y="192"/>
                  </a:lnTo>
                  <a:lnTo>
                    <a:pt x="328" y="184"/>
                  </a:lnTo>
                  <a:lnTo>
                    <a:pt x="328" y="176"/>
                  </a:lnTo>
                  <a:lnTo>
                    <a:pt x="336" y="160"/>
                  </a:lnTo>
                  <a:lnTo>
                    <a:pt x="352" y="152"/>
                  </a:lnTo>
                  <a:lnTo>
                    <a:pt x="368" y="152"/>
                  </a:lnTo>
                  <a:lnTo>
                    <a:pt x="376" y="152"/>
                  </a:lnTo>
                  <a:lnTo>
                    <a:pt x="384" y="152"/>
                  </a:lnTo>
                  <a:lnTo>
                    <a:pt x="384" y="152"/>
                  </a:lnTo>
                  <a:lnTo>
                    <a:pt x="376" y="168"/>
                  </a:lnTo>
                  <a:lnTo>
                    <a:pt x="376" y="184"/>
                  </a:lnTo>
                  <a:lnTo>
                    <a:pt x="368" y="192"/>
                  </a:lnTo>
                  <a:lnTo>
                    <a:pt x="368" y="192"/>
                  </a:lnTo>
                  <a:lnTo>
                    <a:pt x="368" y="192"/>
                  </a:lnTo>
                  <a:lnTo>
                    <a:pt x="368" y="192"/>
                  </a:lnTo>
                  <a:lnTo>
                    <a:pt x="368" y="208"/>
                  </a:lnTo>
                  <a:lnTo>
                    <a:pt x="368" y="216"/>
                  </a:lnTo>
                  <a:lnTo>
                    <a:pt x="360" y="216"/>
                  </a:lnTo>
                  <a:lnTo>
                    <a:pt x="360" y="224"/>
                  </a:lnTo>
                  <a:lnTo>
                    <a:pt x="360" y="224"/>
                  </a:lnTo>
                  <a:lnTo>
                    <a:pt x="368" y="224"/>
                  </a:lnTo>
                  <a:lnTo>
                    <a:pt x="392" y="224"/>
                  </a:lnTo>
                  <a:lnTo>
                    <a:pt x="408" y="224"/>
                  </a:lnTo>
                  <a:lnTo>
                    <a:pt x="424" y="232"/>
                  </a:lnTo>
                  <a:lnTo>
                    <a:pt x="424" y="232"/>
                  </a:lnTo>
                  <a:lnTo>
                    <a:pt x="424" y="240"/>
                  </a:lnTo>
                  <a:lnTo>
                    <a:pt x="424" y="248"/>
                  </a:lnTo>
                  <a:lnTo>
                    <a:pt x="424" y="256"/>
                  </a:lnTo>
                  <a:lnTo>
                    <a:pt x="424" y="288"/>
                  </a:lnTo>
                  <a:lnTo>
                    <a:pt x="424" y="296"/>
                  </a:lnTo>
                  <a:lnTo>
                    <a:pt x="440" y="304"/>
                  </a:lnTo>
                  <a:lnTo>
                    <a:pt x="456" y="312"/>
                  </a:lnTo>
                  <a:lnTo>
                    <a:pt x="472" y="304"/>
                  </a:lnTo>
                  <a:lnTo>
                    <a:pt x="488" y="304"/>
                  </a:lnTo>
                  <a:lnTo>
                    <a:pt x="496" y="312"/>
                  </a:lnTo>
                  <a:lnTo>
                    <a:pt x="504" y="320"/>
                  </a:lnTo>
                  <a:lnTo>
                    <a:pt x="504" y="320"/>
                  </a:lnTo>
                  <a:lnTo>
                    <a:pt x="496" y="320"/>
                  </a:lnTo>
                  <a:lnTo>
                    <a:pt x="496" y="328"/>
                  </a:lnTo>
                  <a:lnTo>
                    <a:pt x="488" y="328"/>
                  </a:lnTo>
                  <a:lnTo>
                    <a:pt x="488" y="328"/>
                  </a:lnTo>
                  <a:lnTo>
                    <a:pt x="488" y="320"/>
                  </a:lnTo>
                  <a:lnTo>
                    <a:pt x="480" y="320"/>
                  </a:lnTo>
                  <a:lnTo>
                    <a:pt x="472" y="312"/>
                  </a:lnTo>
                  <a:lnTo>
                    <a:pt x="464" y="320"/>
                  </a:lnTo>
                  <a:lnTo>
                    <a:pt x="464" y="320"/>
                  </a:lnTo>
                  <a:lnTo>
                    <a:pt x="464" y="328"/>
                  </a:lnTo>
                  <a:lnTo>
                    <a:pt x="464" y="336"/>
                  </a:lnTo>
                  <a:lnTo>
                    <a:pt x="456" y="336"/>
                  </a:lnTo>
                  <a:lnTo>
                    <a:pt x="448" y="328"/>
                  </a:lnTo>
                  <a:lnTo>
                    <a:pt x="440" y="320"/>
                  </a:lnTo>
                  <a:lnTo>
                    <a:pt x="432" y="320"/>
                  </a:lnTo>
                  <a:lnTo>
                    <a:pt x="432" y="320"/>
                  </a:lnTo>
                  <a:lnTo>
                    <a:pt x="432" y="320"/>
                  </a:lnTo>
                  <a:lnTo>
                    <a:pt x="424" y="320"/>
                  </a:lnTo>
                  <a:lnTo>
                    <a:pt x="424" y="312"/>
                  </a:lnTo>
                  <a:lnTo>
                    <a:pt x="408" y="304"/>
                  </a:lnTo>
                  <a:lnTo>
                    <a:pt x="400" y="296"/>
                  </a:lnTo>
                  <a:lnTo>
                    <a:pt x="408" y="304"/>
                  </a:lnTo>
                  <a:lnTo>
                    <a:pt x="408" y="304"/>
                  </a:lnTo>
                  <a:lnTo>
                    <a:pt x="400" y="304"/>
                  </a:lnTo>
                  <a:lnTo>
                    <a:pt x="400" y="296"/>
                  </a:lnTo>
                  <a:lnTo>
                    <a:pt x="400" y="296"/>
                  </a:lnTo>
                  <a:lnTo>
                    <a:pt x="400" y="288"/>
                  </a:lnTo>
                  <a:lnTo>
                    <a:pt x="392" y="288"/>
                  </a:lnTo>
                  <a:lnTo>
                    <a:pt x="392" y="280"/>
                  </a:lnTo>
                  <a:lnTo>
                    <a:pt x="384" y="272"/>
                  </a:lnTo>
                  <a:lnTo>
                    <a:pt x="376" y="264"/>
                  </a:lnTo>
                  <a:lnTo>
                    <a:pt x="376" y="256"/>
                  </a:lnTo>
                  <a:lnTo>
                    <a:pt x="376" y="256"/>
                  </a:lnTo>
                  <a:lnTo>
                    <a:pt x="368" y="256"/>
                  </a:lnTo>
                  <a:lnTo>
                    <a:pt x="368" y="256"/>
                  </a:lnTo>
                  <a:lnTo>
                    <a:pt x="360" y="256"/>
                  </a:lnTo>
                  <a:lnTo>
                    <a:pt x="344" y="256"/>
                  </a:lnTo>
                  <a:lnTo>
                    <a:pt x="328" y="248"/>
                  </a:lnTo>
                  <a:lnTo>
                    <a:pt x="312" y="240"/>
                  </a:lnTo>
                  <a:lnTo>
                    <a:pt x="296" y="224"/>
                  </a:lnTo>
                  <a:lnTo>
                    <a:pt x="296" y="224"/>
                  </a:lnTo>
                  <a:lnTo>
                    <a:pt x="288" y="224"/>
                  </a:lnTo>
                  <a:lnTo>
                    <a:pt x="288" y="216"/>
                  </a:lnTo>
                  <a:lnTo>
                    <a:pt x="272" y="224"/>
                  </a:lnTo>
                  <a:lnTo>
                    <a:pt x="264" y="224"/>
                  </a:lnTo>
                  <a:lnTo>
                    <a:pt x="256" y="224"/>
                  </a:lnTo>
                  <a:lnTo>
                    <a:pt x="256" y="224"/>
                  </a:lnTo>
                  <a:lnTo>
                    <a:pt x="248" y="224"/>
                  </a:lnTo>
                  <a:lnTo>
                    <a:pt x="240" y="224"/>
                  </a:lnTo>
                  <a:lnTo>
                    <a:pt x="224" y="216"/>
                  </a:lnTo>
                  <a:lnTo>
                    <a:pt x="216" y="208"/>
                  </a:lnTo>
                  <a:lnTo>
                    <a:pt x="216" y="208"/>
                  </a:lnTo>
                  <a:lnTo>
                    <a:pt x="208" y="208"/>
                  </a:lnTo>
                  <a:lnTo>
                    <a:pt x="208" y="208"/>
                  </a:lnTo>
                  <a:lnTo>
                    <a:pt x="200" y="200"/>
                  </a:lnTo>
                  <a:lnTo>
                    <a:pt x="184" y="200"/>
                  </a:lnTo>
                  <a:lnTo>
                    <a:pt x="176" y="192"/>
                  </a:lnTo>
                  <a:lnTo>
                    <a:pt x="176" y="192"/>
                  </a:lnTo>
                  <a:lnTo>
                    <a:pt x="160" y="184"/>
                  </a:lnTo>
                  <a:lnTo>
                    <a:pt x="152" y="176"/>
                  </a:lnTo>
                  <a:lnTo>
                    <a:pt x="152" y="176"/>
                  </a:lnTo>
                  <a:lnTo>
                    <a:pt x="152" y="176"/>
                  </a:lnTo>
                  <a:lnTo>
                    <a:pt x="152" y="160"/>
                  </a:lnTo>
                  <a:lnTo>
                    <a:pt x="152" y="152"/>
                  </a:lnTo>
                  <a:lnTo>
                    <a:pt x="144" y="136"/>
                  </a:lnTo>
                  <a:lnTo>
                    <a:pt x="120" y="112"/>
                  </a:lnTo>
                  <a:lnTo>
                    <a:pt x="112" y="104"/>
                  </a:lnTo>
                  <a:lnTo>
                    <a:pt x="104" y="96"/>
                  </a:lnTo>
                  <a:lnTo>
                    <a:pt x="104" y="88"/>
                  </a:lnTo>
                  <a:lnTo>
                    <a:pt x="104" y="88"/>
                  </a:lnTo>
                  <a:lnTo>
                    <a:pt x="104" y="88"/>
                  </a:lnTo>
                  <a:lnTo>
                    <a:pt x="88" y="80"/>
                  </a:lnTo>
                  <a:lnTo>
                    <a:pt x="80" y="64"/>
                  </a:lnTo>
                  <a:lnTo>
                    <a:pt x="80" y="64"/>
                  </a:lnTo>
                  <a:lnTo>
                    <a:pt x="80" y="64"/>
                  </a:lnTo>
                  <a:lnTo>
                    <a:pt x="64" y="48"/>
                  </a:lnTo>
                  <a:lnTo>
                    <a:pt x="64" y="48"/>
                  </a:lnTo>
                  <a:lnTo>
                    <a:pt x="56" y="40"/>
                  </a:lnTo>
                  <a:lnTo>
                    <a:pt x="56" y="32"/>
                  </a:lnTo>
                  <a:lnTo>
                    <a:pt x="56" y="24"/>
                  </a:lnTo>
                  <a:lnTo>
                    <a:pt x="48" y="16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32" y="24"/>
                  </a:lnTo>
                  <a:lnTo>
                    <a:pt x="40" y="40"/>
                  </a:lnTo>
                  <a:lnTo>
                    <a:pt x="48" y="48"/>
                  </a:lnTo>
                  <a:lnTo>
                    <a:pt x="56" y="56"/>
                  </a:lnTo>
                  <a:lnTo>
                    <a:pt x="64" y="72"/>
                  </a:lnTo>
                  <a:lnTo>
                    <a:pt x="72" y="88"/>
                  </a:lnTo>
                  <a:lnTo>
                    <a:pt x="80" y="104"/>
                  </a:lnTo>
                  <a:lnTo>
                    <a:pt x="80" y="112"/>
                  </a:lnTo>
                  <a:lnTo>
                    <a:pt x="88" y="120"/>
                  </a:lnTo>
                  <a:lnTo>
                    <a:pt x="96" y="120"/>
                  </a:lnTo>
                  <a:lnTo>
                    <a:pt x="96" y="128"/>
                  </a:lnTo>
                  <a:lnTo>
                    <a:pt x="96" y="128"/>
                  </a:lnTo>
                  <a:lnTo>
                    <a:pt x="96" y="136"/>
                  </a:lnTo>
                  <a:lnTo>
                    <a:pt x="96" y="136"/>
                  </a:lnTo>
                  <a:lnTo>
                    <a:pt x="88" y="128"/>
                  </a:lnTo>
                  <a:lnTo>
                    <a:pt x="88" y="128"/>
                  </a:lnTo>
                  <a:lnTo>
                    <a:pt x="80" y="128"/>
                  </a:lnTo>
                  <a:lnTo>
                    <a:pt x="72" y="112"/>
                  </a:lnTo>
                  <a:lnTo>
                    <a:pt x="64" y="112"/>
                  </a:lnTo>
                  <a:lnTo>
                    <a:pt x="64" y="104"/>
                  </a:lnTo>
                  <a:lnTo>
                    <a:pt x="64" y="96"/>
                  </a:lnTo>
                  <a:lnTo>
                    <a:pt x="64" y="96"/>
                  </a:lnTo>
                  <a:lnTo>
                    <a:pt x="56" y="88"/>
                  </a:lnTo>
                  <a:lnTo>
                    <a:pt x="40" y="80"/>
                  </a:lnTo>
                  <a:lnTo>
                    <a:pt x="32" y="72"/>
                  </a:lnTo>
                  <a:lnTo>
                    <a:pt x="32" y="72"/>
                  </a:lnTo>
                  <a:lnTo>
                    <a:pt x="40" y="72"/>
                  </a:lnTo>
                  <a:lnTo>
                    <a:pt x="40" y="72"/>
                  </a:lnTo>
                  <a:lnTo>
                    <a:pt x="40" y="64"/>
                  </a:lnTo>
                  <a:lnTo>
                    <a:pt x="32" y="56"/>
                  </a:lnTo>
                  <a:lnTo>
                    <a:pt x="24" y="48"/>
                  </a:lnTo>
                  <a:lnTo>
                    <a:pt x="16" y="40"/>
                  </a:lnTo>
                  <a:lnTo>
                    <a:pt x="16" y="24"/>
                  </a:lnTo>
                  <a:lnTo>
                    <a:pt x="8" y="16"/>
                  </a:lnTo>
                  <a:lnTo>
                    <a:pt x="0" y="8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32" y="0"/>
                  </a:lnTo>
                  <a:lnTo>
                    <a:pt x="32" y="0"/>
                  </a:lnTo>
                  <a:lnTo>
                    <a:pt x="80" y="16"/>
                  </a:lnTo>
                  <a:lnTo>
                    <a:pt x="80" y="16"/>
                  </a:lnTo>
                  <a:lnTo>
                    <a:pt x="112" y="16"/>
                  </a:lnTo>
                  <a:lnTo>
                    <a:pt x="112" y="16"/>
                  </a:lnTo>
                  <a:lnTo>
                    <a:pt x="112" y="8"/>
                  </a:lnTo>
                  <a:lnTo>
                    <a:pt x="112" y="8"/>
                  </a:lnTo>
                  <a:lnTo>
                    <a:pt x="120" y="8"/>
                  </a:lnTo>
                  <a:lnTo>
                    <a:pt x="136" y="8"/>
                  </a:lnTo>
                  <a:lnTo>
                    <a:pt x="144" y="16"/>
                  </a:lnTo>
                  <a:lnTo>
                    <a:pt x="160" y="32"/>
                  </a:lnTo>
                  <a:lnTo>
                    <a:pt x="168" y="48"/>
                  </a:lnTo>
                  <a:lnTo>
                    <a:pt x="176" y="48"/>
                  </a:lnTo>
                  <a:lnTo>
                    <a:pt x="184" y="32"/>
                  </a:lnTo>
                  <a:lnTo>
                    <a:pt x="208" y="32"/>
                  </a:lnTo>
                  <a:lnTo>
                    <a:pt x="224" y="80"/>
                  </a:lnTo>
                  <a:lnTo>
                    <a:pt x="232" y="80"/>
                  </a:lnTo>
                  <a:lnTo>
                    <a:pt x="248" y="88"/>
                  </a:lnTo>
                  <a:lnTo>
                    <a:pt x="248" y="88"/>
                  </a:lnTo>
                  <a:lnTo>
                    <a:pt x="248" y="88"/>
                  </a:lnTo>
                  <a:lnTo>
                    <a:pt x="248" y="88"/>
                  </a:lnTo>
                  <a:lnTo>
                    <a:pt x="248" y="80"/>
                  </a:lnTo>
                  <a:lnTo>
                    <a:pt x="248" y="8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7" name="Freeform 1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>
              <a:spLocks/>
            </xdr:cNvSpPr>
          </xdr:nvSpPr>
          <xdr:spPr bwMode="auto">
            <a:xfrm>
              <a:off x="2915651" y="4496820"/>
              <a:ext cx="119342" cy="247280"/>
            </a:xfrm>
            <a:custGeom>
              <a:avLst/>
              <a:gdLst/>
              <a:ahLst/>
              <a:cxnLst>
                <a:cxn ang="0">
                  <a:pos x="8" y="112"/>
                </a:cxn>
                <a:cxn ang="0">
                  <a:pos x="16" y="88"/>
                </a:cxn>
                <a:cxn ang="0">
                  <a:pos x="16" y="88"/>
                </a:cxn>
                <a:cxn ang="0">
                  <a:pos x="8" y="72"/>
                </a:cxn>
                <a:cxn ang="0">
                  <a:pos x="8" y="56"/>
                </a:cxn>
                <a:cxn ang="0">
                  <a:pos x="24" y="48"/>
                </a:cxn>
                <a:cxn ang="0">
                  <a:pos x="40" y="32"/>
                </a:cxn>
                <a:cxn ang="0">
                  <a:pos x="56" y="16"/>
                </a:cxn>
                <a:cxn ang="0">
                  <a:pos x="64" y="8"/>
                </a:cxn>
                <a:cxn ang="0">
                  <a:pos x="64" y="8"/>
                </a:cxn>
                <a:cxn ang="0">
                  <a:pos x="64" y="0"/>
                </a:cxn>
                <a:cxn ang="0">
                  <a:pos x="72" y="0"/>
                </a:cxn>
                <a:cxn ang="0">
                  <a:pos x="72" y="0"/>
                </a:cxn>
                <a:cxn ang="0">
                  <a:pos x="80" y="0"/>
                </a:cxn>
                <a:cxn ang="0">
                  <a:pos x="88" y="24"/>
                </a:cxn>
                <a:cxn ang="0">
                  <a:pos x="88" y="40"/>
                </a:cxn>
                <a:cxn ang="0">
                  <a:pos x="88" y="48"/>
                </a:cxn>
                <a:cxn ang="0">
                  <a:pos x="88" y="48"/>
                </a:cxn>
                <a:cxn ang="0">
                  <a:pos x="80" y="48"/>
                </a:cxn>
                <a:cxn ang="0">
                  <a:pos x="80" y="48"/>
                </a:cxn>
                <a:cxn ang="0">
                  <a:pos x="80" y="64"/>
                </a:cxn>
                <a:cxn ang="0">
                  <a:pos x="72" y="80"/>
                </a:cxn>
                <a:cxn ang="0">
                  <a:pos x="56" y="136"/>
                </a:cxn>
                <a:cxn ang="0">
                  <a:pos x="40" y="168"/>
                </a:cxn>
                <a:cxn ang="0">
                  <a:pos x="16" y="168"/>
                </a:cxn>
                <a:cxn ang="0">
                  <a:pos x="0" y="152"/>
                </a:cxn>
                <a:cxn ang="0">
                  <a:pos x="0" y="144"/>
                </a:cxn>
                <a:cxn ang="0">
                  <a:pos x="0" y="136"/>
                </a:cxn>
                <a:cxn ang="0">
                  <a:pos x="0" y="136"/>
                </a:cxn>
                <a:cxn ang="0">
                  <a:pos x="0" y="136"/>
                </a:cxn>
                <a:cxn ang="0">
                  <a:pos x="0" y="120"/>
                </a:cxn>
                <a:cxn ang="0">
                  <a:pos x="8" y="112"/>
                </a:cxn>
              </a:cxnLst>
              <a:rect l="0" t="0" r="r" b="b"/>
              <a:pathLst>
                <a:path w="88" h="168">
                  <a:moveTo>
                    <a:pt x="8" y="112"/>
                  </a:moveTo>
                  <a:lnTo>
                    <a:pt x="16" y="88"/>
                  </a:lnTo>
                  <a:lnTo>
                    <a:pt x="16" y="88"/>
                  </a:lnTo>
                  <a:lnTo>
                    <a:pt x="8" y="72"/>
                  </a:lnTo>
                  <a:lnTo>
                    <a:pt x="8" y="56"/>
                  </a:lnTo>
                  <a:lnTo>
                    <a:pt x="24" y="48"/>
                  </a:lnTo>
                  <a:lnTo>
                    <a:pt x="40" y="32"/>
                  </a:lnTo>
                  <a:lnTo>
                    <a:pt x="56" y="16"/>
                  </a:lnTo>
                  <a:lnTo>
                    <a:pt x="64" y="8"/>
                  </a:lnTo>
                  <a:lnTo>
                    <a:pt x="64" y="8"/>
                  </a:lnTo>
                  <a:lnTo>
                    <a:pt x="64" y="0"/>
                  </a:lnTo>
                  <a:lnTo>
                    <a:pt x="72" y="0"/>
                  </a:lnTo>
                  <a:lnTo>
                    <a:pt x="72" y="0"/>
                  </a:lnTo>
                  <a:lnTo>
                    <a:pt x="80" y="0"/>
                  </a:lnTo>
                  <a:lnTo>
                    <a:pt x="88" y="24"/>
                  </a:lnTo>
                  <a:lnTo>
                    <a:pt x="88" y="40"/>
                  </a:lnTo>
                  <a:lnTo>
                    <a:pt x="88" y="48"/>
                  </a:lnTo>
                  <a:lnTo>
                    <a:pt x="88" y="48"/>
                  </a:lnTo>
                  <a:lnTo>
                    <a:pt x="80" y="48"/>
                  </a:lnTo>
                  <a:lnTo>
                    <a:pt x="80" y="48"/>
                  </a:lnTo>
                  <a:lnTo>
                    <a:pt x="80" y="64"/>
                  </a:lnTo>
                  <a:lnTo>
                    <a:pt x="72" y="80"/>
                  </a:lnTo>
                  <a:lnTo>
                    <a:pt x="56" y="136"/>
                  </a:lnTo>
                  <a:lnTo>
                    <a:pt x="40" y="168"/>
                  </a:lnTo>
                  <a:lnTo>
                    <a:pt x="16" y="168"/>
                  </a:lnTo>
                  <a:lnTo>
                    <a:pt x="0" y="152"/>
                  </a:lnTo>
                  <a:lnTo>
                    <a:pt x="0" y="144"/>
                  </a:lnTo>
                  <a:lnTo>
                    <a:pt x="0" y="136"/>
                  </a:lnTo>
                  <a:lnTo>
                    <a:pt x="0" y="136"/>
                  </a:lnTo>
                  <a:lnTo>
                    <a:pt x="0" y="136"/>
                  </a:lnTo>
                  <a:lnTo>
                    <a:pt x="0" y="120"/>
                  </a:lnTo>
                  <a:lnTo>
                    <a:pt x="8" y="11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8" name="Freeform 1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SpPr>
              <a:spLocks/>
            </xdr:cNvSpPr>
          </xdr:nvSpPr>
          <xdr:spPr bwMode="auto">
            <a:xfrm>
              <a:off x="3794439" y="4155339"/>
              <a:ext cx="173588" cy="211955"/>
            </a:xfrm>
            <a:custGeom>
              <a:avLst/>
              <a:gdLst/>
              <a:ahLst/>
              <a:cxnLst>
                <a:cxn ang="0">
                  <a:pos x="56" y="72"/>
                </a:cxn>
                <a:cxn ang="0">
                  <a:pos x="56" y="72"/>
                </a:cxn>
                <a:cxn ang="0">
                  <a:pos x="56" y="72"/>
                </a:cxn>
                <a:cxn ang="0">
                  <a:pos x="48" y="72"/>
                </a:cxn>
                <a:cxn ang="0">
                  <a:pos x="48" y="64"/>
                </a:cxn>
                <a:cxn ang="0">
                  <a:pos x="48" y="56"/>
                </a:cxn>
                <a:cxn ang="0">
                  <a:pos x="40" y="48"/>
                </a:cxn>
                <a:cxn ang="0">
                  <a:pos x="32" y="40"/>
                </a:cxn>
                <a:cxn ang="0">
                  <a:pos x="24" y="32"/>
                </a:cxn>
                <a:cxn ang="0">
                  <a:pos x="24" y="24"/>
                </a:cxn>
                <a:cxn ang="0">
                  <a:pos x="0" y="24"/>
                </a:cxn>
                <a:cxn ang="0">
                  <a:pos x="0" y="8"/>
                </a:cxn>
                <a:cxn ang="0">
                  <a:pos x="0" y="0"/>
                </a:cxn>
                <a:cxn ang="0">
                  <a:pos x="0" y="0"/>
                </a:cxn>
                <a:cxn ang="0">
                  <a:pos x="8" y="0"/>
                </a:cxn>
                <a:cxn ang="0">
                  <a:pos x="8" y="8"/>
                </a:cxn>
                <a:cxn ang="0">
                  <a:pos x="8" y="8"/>
                </a:cxn>
                <a:cxn ang="0">
                  <a:pos x="24" y="8"/>
                </a:cxn>
                <a:cxn ang="0">
                  <a:pos x="32" y="8"/>
                </a:cxn>
                <a:cxn ang="0">
                  <a:pos x="48" y="24"/>
                </a:cxn>
                <a:cxn ang="0">
                  <a:pos x="56" y="24"/>
                </a:cxn>
                <a:cxn ang="0">
                  <a:pos x="64" y="40"/>
                </a:cxn>
                <a:cxn ang="0">
                  <a:pos x="80" y="56"/>
                </a:cxn>
                <a:cxn ang="0">
                  <a:pos x="96" y="56"/>
                </a:cxn>
                <a:cxn ang="0">
                  <a:pos x="96" y="64"/>
                </a:cxn>
                <a:cxn ang="0">
                  <a:pos x="96" y="72"/>
                </a:cxn>
                <a:cxn ang="0">
                  <a:pos x="104" y="72"/>
                </a:cxn>
                <a:cxn ang="0">
                  <a:pos x="104" y="72"/>
                </a:cxn>
                <a:cxn ang="0">
                  <a:pos x="104" y="72"/>
                </a:cxn>
                <a:cxn ang="0">
                  <a:pos x="104" y="80"/>
                </a:cxn>
                <a:cxn ang="0">
                  <a:pos x="104" y="80"/>
                </a:cxn>
                <a:cxn ang="0">
                  <a:pos x="112" y="80"/>
                </a:cxn>
                <a:cxn ang="0">
                  <a:pos x="112" y="80"/>
                </a:cxn>
                <a:cxn ang="0">
                  <a:pos x="112" y="88"/>
                </a:cxn>
                <a:cxn ang="0">
                  <a:pos x="128" y="104"/>
                </a:cxn>
                <a:cxn ang="0">
                  <a:pos x="128" y="112"/>
                </a:cxn>
                <a:cxn ang="0">
                  <a:pos x="128" y="112"/>
                </a:cxn>
                <a:cxn ang="0">
                  <a:pos x="128" y="128"/>
                </a:cxn>
                <a:cxn ang="0">
                  <a:pos x="128" y="128"/>
                </a:cxn>
                <a:cxn ang="0">
                  <a:pos x="128" y="128"/>
                </a:cxn>
                <a:cxn ang="0">
                  <a:pos x="128" y="136"/>
                </a:cxn>
                <a:cxn ang="0">
                  <a:pos x="128" y="136"/>
                </a:cxn>
                <a:cxn ang="0">
                  <a:pos x="128" y="144"/>
                </a:cxn>
                <a:cxn ang="0">
                  <a:pos x="120" y="144"/>
                </a:cxn>
                <a:cxn ang="0">
                  <a:pos x="112" y="136"/>
                </a:cxn>
                <a:cxn ang="0">
                  <a:pos x="96" y="128"/>
                </a:cxn>
                <a:cxn ang="0">
                  <a:pos x="80" y="112"/>
                </a:cxn>
                <a:cxn ang="0">
                  <a:pos x="72" y="96"/>
                </a:cxn>
                <a:cxn ang="0">
                  <a:pos x="64" y="80"/>
                </a:cxn>
                <a:cxn ang="0">
                  <a:pos x="64" y="80"/>
                </a:cxn>
                <a:cxn ang="0">
                  <a:pos x="56" y="72"/>
                </a:cxn>
              </a:cxnLst>
              <a:rect l="0" t="0" r="r" b="b"/>
              <a:pathLst>
                <a:path w="128" h="144">
                  <a:moveTo>
                    <a:pt x="56" y="72"/>
                  </a:moveTo>
                  <a:lnTo>
                    <a:pt x="56" y="72"/>
                  </a:lnTo>
                  <a:lnTo>
                    <a:pt x="56" y="72"/>
                  </a:lnTo>
                  <a:lnTo>
                    <a:pt x="48" y="72"/>
                  </a:lnTo>
                  <a:lnTo>
                    <a:pt x="48" y="64"/>
                  </a:lnTo>
                  <a:lnTo>
                    <a:pt x="48" y="56"/>
                  </a:lnTo>
                  <a:lnTo>
                    <a:pt x="40" y="48"/>
                  </a:lnTo>
                  <a:lnTo>
                    <a:pt x="32" y="40"/>
                  </a:lnTo>
                  <a:lnTo>
                    <a:pt x="24" y="32"/>
                  </a:lnTo>
                  <a:lnTo>
                    <a:pt x="24" y="24"/>
                  </a:lnTo>
                  <a:lnTo>
                    <a:pt x="0" y="24"/>
                  </a:lnTo>
                  <a:lnTo>
                    <a:pt x="0" y="8"/>
                  </a:lnTo>
                  <a:lnTo>
                    <a:pt x="0" y="0"/>
                  </a:lnTo>
                  <a:lnTo>
                    <a:pt x="0" y="0"/>
                  </a:lnTo>
                  <a:lnTo>
                    <a:pt x="8" y="0"/>
                  </a:lnTo>
                  <a:lnTo>
                    <a:pt x="8" y="8"/>
                  </a:lnTo>
                  <a:lnTo>
                    <a:pt x="8" y="8"/>
                  </a:lnTo>
                  <a:lnTo>
                    <a:pt x="24" y="8"/>
                  </a:lnTo>
                  <a:lnTo>
                    <a:pt x="32" y="8"/>
                  </a:lnTo>
                  <a:lnTo>
                    <a:pt x="48" y="24"/>
                  </a:lnTo>
                  <a:lnTo>
                    <a:pt x="56" y="24"/>
                  </a:lnTo>
                  <a:lnTo>
                    <a:pt x="64" y="40"/>
                  </a:lnTo>
                  <a:lnTo>
                    <a:pt x="80" y="56"/>
                  </a:lnTo>
                  <a:lnTo>
                    <a:pt x="96" y="56"/>
                  </a:lnTo>
                  <a:lnTo>
                    <a:pt x="96" y="64"/>
                  </a:lnTo>
                  <a:lnTo>
                    <a:pt x="96" y="72"/>
                  </a:lnTo>
                  <a:lnTo>
                    <a:pt x="104" y="72"/>
                  </a:lnTo>
                  <a:lnTo>
                    <a:pt x="104" y="72"/>
                  </a:lnTo>
                  <a:lnTo>
                    <a:pt x="104" y="72"/>
                  </a:lnTo>
                  <a:lnTo>
                    <a:pt x="104" y="80"/>
                  </a:lnTo>
                  <a:lnTo>
                    <a:pt x="104" y="80"/>
                  </a:lnTo>
                  <a:lnTo>
                    <a:pt x="112" y="80"/>
                  </a:lnTo>
                  <a:lnTo>
                    <a:pt x="112" y="80"/>
                  </a:lnTo>
                  <a:lnTo>
                    <a:pt x="112" y="88"/>
                  </a:lnTo>
                  <a:lnTo>
                    <a:pt x="128" y="104"/>
                  </a:lnTo>
                  <a:lnTo>
                    <a:pt x="128" y="112"/>
                  </a:lnTo>
                  <a:lnTo>
                    <a:pt x="128" y="112"/>
                  </a:lnTo>
                  <a:lnTo>
                    <a:pt x="128" y="128"/>
                  </a:lnTo>
                  <a:lnTo>
                    <a:pt x="128" y="128"/>
                  </a:lnTo>
                  <a:lnTo>
                    <a:pt x="128" y="128"/>
                  </a:lnTo>
                  <a:lnTo>
                    <a:pt x="128" y="136"/>
                  </a:lnTo>
                  <a:lnTo>
                    <a:pt x="128" y="136"/>
                  </a:lnTo>
                  <a:lnTo>
                    <a:pt x="128" y="144"/>
                  </a:lnTo>
                  <a:lnTo>
                    <a:pt x="120" y="144"/>
                  </a:lnTo>
                  <a:lnTo>
                    <a:pt x="112" y="136"/>
                  </a:lnTo>
                  <a:lnTo>
                    <a:pt x="96" y="128"/>
                  </a:lnTo>
                  <a:lnTo>
                    <a:pt x="80" y="112"/>
                  </a:lnTo>
                  <a:lnTo>
                    <a:pt x="72" y="96"/>
                  </a:lnTo>
                  <a:lnTo>
                    <a:pt x="64" y="80"/>
                  </a:lnTo>
                  <a:lnTo>
                    <a:pt x="64" y="80"/>
                  </a:lnTo>
                  <a:lnTo>
                    <a:pt x="56" y="7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79" name="Freeform 1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SpPr>
              <a:spLocks/>
            </xdr:cNvSpPr>
          </xdr:nvSpPr>
          <xdr:spPr bwMode="auto">
            <a:xfrm>
              <a:off x="4022272" y="4131788"/>
              <a:ext cx="173588" cy="211955"/>
            </a:xfrm>
            <a:custGeom>
              <a:avLst/>
              <a:gdLst/>
              <a:ahLst/>
              <a:cxnLst>
                <a:cxn ang="0">
                  <a:pos x="32" y="128"/>
                </a:cxn>
                <a:cxn ang="0">
                  <a:pos x="16" y="112"/>
                </a:cxn>
                <a:cxn ang="0">
                  <a:pos x="16" y="96"/>
                </a:cxn>
                <a:cxn ang="0">
                  <a:pos x="8" y="96"/>
                </a:cxn>
                <a:cxn ang="0">
                  <a:pos x="0" y="72"/>
                </a:cxn>
                <a:cxn ang="0">
                  <a:pos x="16" y="72"/>
                </a:cxn>
                <a:cxn ang="0">
                  <a:pos x="32" y="64"/>
                </a:cxn>
                <a:cxn ang="0">
                  <a:pos x="40" y="48"/>
                </a:cxn>
                <a:cxn ang="0">
                  <a:pos x="56" y="48"/>
                </a:cxn>
                <a:cxn ang="0">
                  <a:pos x="56" y="40"/>
                </a:cxn>
                <a:cxn ang="0">
                  <a:pos x="64" y="32"/>
                </a:cxn>
                <a:cxn ang="0">
                  <a:pos x="72" y="32"/>
                </a:cxn>
                <a:cxn ang="0">
                  <a:pos x="80" y="24"/>
                </a:cxn>
                <a:cxn ang="0">
                  <a:pos x="96" y="0"/>
                </a:cxn>
                <a:cxn ang="0">
                  <a:pos x="112" y="8"/>
                </a:cxn>
                <a:cxn ang="0">
                  <a:pos x="112" y="16"/>
                </a:cxn>
                <a:cxn ang="0">
                  <a:pos x="128" y="24"/>
                </a:cxn>
                <a:cxn ang="0">
                  <a:pos x="120" y="32"/>
                </a:cxn>
                <a:cxn ang="0">
                  <a:pos x="120" y="32"/>
                </a:cxn>
                <a:cxn ang="0">
                  <a:pos x="112" y="40"/>
                </a:cxn>
                <a:cxn ang="0">
                  <a:pos x="104" y="40"/>
                </a:cxn>
                <a:cxn ang="0">
                  <a:pos x="120" y="72"/>
                </a:cxn>
                <a:cxn ang="0">
                  <a:pos x="128" y="72"/>
                </a:cxn>
                <a:cxn ang="0">
                  <a:pos x="120" y="80"/>
                </a:cxn>
                <a:cxn ang="0">
                  <a:pos x="112" y="80"/>
                </a:cxn>
                <a:cxn ang="0">
                  <a:pos x="112" y="80"/>
                </a:cxn>
                <a:cxn ang="0">
                  <a:pos x="104" y="104"/>
                </a:cxn>
                <a:cxn ang="0">
                  <a:pos x="96" y="104"/>
                </a:cxn>
                <a:cxn ang="0">
                  <a:pos x="96" y="128"/>
                </a:cxn>
                <a:cxn ang="0">
                  <a:pos x="96" y="136"/>
                </a:cxn>
                <a:cxn ang="0">
                  <a:pos x="72" y="144"/>
                </a:cxn>
                <a:cxn ang="0">
                  <a:pos x="56" y="128"/>
                </a:cxn>
                <a:cxn ang="0">
                  <a:pos x="40" y="136"/>
                </a:cxn>
              </a:cxnLst>
              <a:rect l="0" t="0" r="r" b="b"/>
              <a:pathLst>
                <a:path w="128" h="144">
                  <a:moveTo>
                    <a:pt x="40" y="128"/>
                  </a:moveTo>
                  <a:lnTo>
                    <a:pt x="32" y="128"/>
                  </a:lnTo>
                  <a:lnTo>
                    <a:pt x="16" y="128"/>
                  </a:lnTo>
                  <a:lnTo>
                    <a:pt x="16" y="112"/>
                  </a:lnTo>
                  <a:lnTo>
                    <a:pt x="16" y="104"/>
                  </a:lnTo>
                  <a:lnTo>
                    <a:pt x="16" y="96"/>
                  </a:lnTo>
                  <a:lnTo>
                    <a:pt x="16" y="96"/>
                  </a:lnTo>
                  <a:lnTo>
                    <a:pt x="8" y="96"/>
                  </a:lnTo>
                  <a:lnTo>
                    <a:pt x="0" y="80"/>
                  </a:lnTo>
                  <a:lnTo>
                    <a:pt x="0" y="72"/>
                  </a:lnTo>
                  <a:lnTo>
                    <a:pt x="8" y="72"/>
                  </a:lnTo>
                  <a:lnTo>
                    <a:pt x="16" y="72"/>
                  </a:lnTo>
                  <a:lnTo>
                    <a:pt x="24" y="72"/>
                  </a:lnTo>
                  <a:lnTo>
                    <a:pt x="32" y="64"/>
                  </a:lnTo>
                  <a:lnTo>
                    <a:pt x="40" y="56"/>
                  </a:lnTo>
                  <a:lnTo>
                    <a:pt x="40" y="48"/>
                  </a:lnTo>
                  <a:lnTo>
                    <a:pt x="48" y="48"/>
                  </a:lnTo>
                  <a:lnTo>
                    <a:pt x="56" y="48"/>
                  </a:lnTo>
                  <a:lnTo>
                    <a:pt x="56" y="40"/>
                  </a:lnTo>
                  <a:lnTo>
                    <a:pt x="56" y="40"/>
                  </a:lnTo>
                  <a:lnTo>
                    <a:pt x="64" y="40"/>
                  </a:lnTo>
                  <a:lnTo>
                    <a:pt x="64" y="32"/>
                  </a:lnTo>
                  <a:lnTo>
                    <a:pt x="64" y="32"/>
                  </a:lnTo>
                  <a:lnTo>
                    <a:pt x="72" y="32"/>
                  </a:lnTo>
                  <a:lnTo>
                    <a:pt x="72" y="24"/>
                  </a:lnTo>
                  <a:lnTo>
                    <a:pt x="80" y="24"/>
                  </a:lnTo>
                  <a:lnTo>
                    <a:pt x="96" y="8"/>
                  </a:lnTo>
                  <a:lnTo>
                    <a:pt x="96" y="0"/>
                  </a:lnTo>
                  <a:lnTo>
                    <a:pt x="112" y="0"/>
                  </a:lnTo>
                  <a:lnTo>
                    <a:pt x="112" y="8"/>
                  </a:lnTo>
                  <a:lnTo>
                    <a:pt x="112" y="8"/>
                  </a:lnTo>
                  <a:lnTo>
                    <a:pt x="112" y="16"/>
                  </a:lnTo>
                  <a:lnTo>
                    <a:pt x="128" y="16"/>
                  </a:lnTo>
                  <a:lnTo>
                    <a:pt x="128" y="24"/>
                  </a:lnTo>
                  <a:lnTo>
                    <a:pt x="120" y="24"/>
                  </a:lnTo>
                  <a:lnTo>
                    <a:pt x="120" y="32"/>
                  </a:lnTo>
                  <a:lnTo>
                    <a:pt x="120" y="32"/>
                  </a:lnTo>
                  <a:lnTo>
                    <a:pt x="120" y="32"/>
                  </a:lnTo>
                  <a:lnTo>
                    <a:pt x="112" y="40"/>
                  </a:lnTo>
                  <a:lnTo>
                    <a:pt x="112" y="40"/>
                  </a:lnTo>
                  <a:lnTo>
                    <a:pt x="112" y="40"/>
                  </a:lnTo>
                  <a:lnTo>
                    <a:pt x="104" y="40"/>
                  </a:lnTo>
                  <a:lnTo>
                    <a:pt x="104" y="56"/>
                  </a:lnTo>
                  <a:lnTo>
                    <a:pt x="120" y="72"/>
                  </a:lnTo>
                  <a:lnTo>
                    <a:pt x="128" y="72"/>
                  </a:lnTo>
                  <a:lnTo>
                    <a:pt x="128" y="72"/>
                  </a:lnTo>
                  <a:lnTo>
                    <a:pt x="128" y="80"/>
                  </a:lnTo>
                  <a:lnTo>
                    <a:pt x="120" y="80"/>
                  </a:lnTo>
                  <a:lnTo>
                    <a:pt x="120" y="80"/>
                  </a:lnTo>
                  <a:lnTo>
                    <a:pt x="112" y="80"/>
                  </a:lnTo>
                  <a:lnTo>
                    <a:pt x="112" y="80"/>
                  </a:lnTo>
                  <a:lnTo>
                    <a:pt x="112" y="80"/>
                  </a:lnTo>
                  <a:lnTo>
                    <a:pt x="104" y="96"/>
                  </a:lnTo>
                  <a:lnTo>
                    <a:pt x="104" y="104"/>
                  </a:lnTo>
                  <a:lnTo>
                    <a:pt x="104" y="104"/>
                  </a:lnTo>
                  <a:lnTo>
                    <a:pt x="96" y="104"/>
                  </a:lnTo>
                  <a:lnTo>
                    <a:pt x="96" y="120"/>
                  </a:lnTo>
                  <a:lnTo>
                    <a:pt x="96" y="128"/>
                  </a:lnTo>
                  <a:lnTo>
                    <a:pt x="96" y="136"/>
                  </a:lnTo>
                  <a:lnTo>
                    <a:pt x="96" y="136"/>
                  </a:lnTo>
                  <a:lnTo>
                    <a:pt x="88" y="136"/>
                  </a:lnTo>
                  <a:lnTo>
                    <a:pt x="72" y="144"/>
                  </a:lnTo>
                  <a:lnTo>
                    <a:pt x="72" y="136"/>
                  </a:lnTo>
                  <a:lnTo>
                    <a:pt x="56" y="128"/>
                  </a:lnTo>
                  <a:lnTo>
                    <a:pt x="48" y="136"/>
                  </a:lnTo>
                  <a:lnTo>
                    <a:pt x="40" y="136"/>
                  </a:lnTo>
                  <a:lnTo>
                    <a:pt x="40" y="12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0" name="Freeform 19">
              <a:extLst>
                <a:ext uri="{FF2B5EF4-FFF2-40B4-BE49-F238E27FC236}">
                  <a16:creationId xmlns:a16="http://schemas.microsoft.com/office/drawing/2014/main" id="{00000000-0008-0000-0100-000050000000}"/>
                </a:ext>
              </a:extLst>
            </xdr:cNvPr>
            <xdr:cNvSpPr>
              <a:spLocks/>
            </xdr:cNvSpPr>
          </xdr:nvSpPr>
          <xdr:spPr bwMode="auto">
            <a:xfrm>
              <a:off x="4391147" y="4261316"/>
              <a:ext cx="347176" cy="200178"/>
            </a:xfrm>
            <a:custGeom>
              <a:avLst/>
              <a:gdLst/>
              <a:ahLst/>
              <a:cxnLst>
                <a:cxn ang="0">
                  <a:pos x="152" y="40"/>
                </a:cxn>
                <a:cxn ang="0">
                  <a:pos x="160" y="40"/>
                </a:cxn>
                <a:cxn ang="0">
                  <a:pos x="176" y="48"/>
                </a:cxn>
                <a:cxn ang="0">
                  <a:pos x="200" y="72"/>
                </a:cxn>
                <a:cxn ang="0">
                  <a:pos x="216" y="72"/>
                </a:cxn>
                <a:cxn ang="0">
                  <a:pos x="208" y="88"/>
                </a:cxn>
                <a:cxn ang="0">
                  <a:pos x="216" y="96"/>
                </a:cxn>
                <a:cxn ang="0">
                  <a:pos x="224" y="112"/>
                </a:cxn>
                <a:cxn ang="0">
                  <a:pos x="240" y="120"/>
                </a:cxn>
                <a:cxn ang="0">
                  <a:pos x="240" y="120"/>
                </a:cxn>
                <a:cxn ang="0">
                  <a:pos x="240" y="120"/>
                </a:cxn>
                <a:cxn ang="0">
                  <a:pos x="248" y="128"/>
                </a:cxn>
                <a:cxn ang="0">
                  <a:pos x="256" y="128"/>
                </a:cxn>
                <a:cxn ang="0">
                  <a:pos x="248" y="136"/>
                </a:cxn>
                <a:cxn ang="0">
                  <a:pos x="240" y="136"/>
                </a:cxn>
                <a:cxn ang="0">
                  <a:pos x="224" y="128"/>
                </a:cxn>
                <a:cxn ang="0">
                  <a:pos x="208" y="120"/>
                </a:cxn>
                <a:cxn ang="0">
                  <a:pos x="208" y="112"/>
                </a:cxn>
                <a:cxn ang="0">
                  <a:pos x="184" y="96"/>
                </a:cxn>
                <a:cxn ang="0">
                  <a:pos x="160" y="104"/>
                </a:cxn>
                <a:cxn ang="0">
                  <a:pos x="160" y="104"/>
                </a:cxn>
                <a:cxn ang="0">
                  <a:pos x="160" y="112"/>
                </a:cxn>
                <a:cxn ang="0">
                  <a:pos x="144" y="112"/>
                </a:cxn>
                <a:cxn ang="0">
                  <a:pos x="120" y="104"/>
                </a:cxn>
                <a:cxn ang="0">
                  <a:pos x="104" y="104"/>
                </a:cxn>
                <a:cxn ang="0">
                  <a:pos x="88" y="104"/>
                </a:cxn>
                <a:cxn ang="0">
                  <a:pos x="104" y="96"/>
                </a:cxn>
                <a:cxn ang="0">
                  <a:pos x="96" y="88"/>
                </a:cxn>
                <a:cxn ang="0">
                  <a:pos x="96" y="72"/>
                </a:cxn>
                <a:cxn ang="0">
                  <a:pos x="72" y="56"/>
                </a:cxn>
                <a:cxn ang="0">
                  <a:pos x="40" y="48"/>
                </a:cxn>
                <a:cxn ang="0">
                  <a:pos x="40" y="48"/>
                </a:cxn>
                <a:cxn ang="0">
                  <a:pos x="40" y="48"/>
                </a:cxn>
                <a:cxn ang="0">
                  <a:pos x="24" y="48"/>
                </a:cxn>
                <a:cxn ang="0">
                  <a:pos x="24" y="40"/>
                </a:cxn>
                <a:cxn ang="0">
                  <a:pos x="16" y="32"/>
                </a:cxn>
                <a:cxn ang="0">
                  <a:pos x="32" y="32"/>
                </a:cxn>
                <a:cxn ang="0">
                  <a:pos x="40" y="32"/>
                </a:cxn>
                <a:cxn ang="0">
                  <a:pos x="24" y="32"/>
                </a:cxn>
                <a:cxn ang="0">
                  <a:pos x="16" y="24"/>
                </a:cxn>
                <a:cxn ang="0">
                  <a:pos x="8" y="24"/>
                </a:cxn>
                <a:cxn ang="0">
                  <a:pos x="0" y="16"/>
                </a:cxn>
                <a:cxn ang="0">
                  <a:pos x="8" y="8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48" y="16"/>
                </a:cxn>
                <a:cxn ang="0">
                  <a:pos x="48" y="32"/>
                </a:cxn>
                <a:cxn ang="0">
                  <a:pos x="48" y="32"/>
                </a:cxn>
                <a:cxn ang="0">
                  <a:pos x="56" y="40"/>
                </a:cxn>
                <a:cxn ang="0">
                  <a:pos x="72" y="32"/>
                </a:cxn>
                <a:cxn ang="0">
                  <a:pos x="96" y="16"/>
                </a:cxn>
                <a:cxn ang="0">
                  <a:pos x="112" y="32"/>
                </a:cxn>
                <a:cxn ang="0">
                  <a:pos x="128" y="32"/>
                </a:cxn>
                <a:cxn ang="0">
                  <a:pos x="128" y="32"/>
                </a:cxn>
              </a:cxnLst>
              <a:rect l="0" t="0" r="r" b="b"/>
              <a:pathLst>
                <a:path w="256" h="136">
                  <a:moveTo>
                    <a:pt x="136" y="32"/>
                  </a:moveTo>
                  <a:lnTo>
                    <a:pt x="152" y="40"/>
                  </a:lnTo>
                  <a:lnTo>
                    <a:pt x="160" y="40"/>
                  </a:lnTo>
                  <a:lnTo>
                    <a:pt x="160" y="40"/>
                  </a:lnTo>
                  <a:lnTo>
                    <a:pt x="168" y="48"/>
                  </a:lnTo>
                  <a:lnTo>
                    <a:pt x="176" y="48"/>
                  </a:lnTo>
                  <a:lnTo>
                    <a:pt x="184" y="56"/>
                  </a:lnTo>
                  <a:lnTo>
                    <a:pt x="200" y="72"/>
                  </a:lnTo>
                  <a:lnTo>
                    <a:pt x="208" y="72"/>
                  </a:lnTo>
                  <a:lnTo>
                    <a:pt x="216" y="72"/>
                  </a:lnTo>
                  <a:lnTo>
                    <a:pt x="216" y="80"/>
                  </a:lnTo>
                  <a:lnTo>
                    <a:pt x="208" y="88"/>
                  </a:lnTo>
                  <a:lnTo>
                    <a:pt x="208" y="88"/>
                  </a:lnTo>
                  <a:lnTo>
                    <a:pt x="216" y="96"/>
                  </a:lnTo>
                  <a:lnTo>
                    <a:pt x="216" y="104"/>
                  </a:lnTo>
                  <a:lnTo>
                    <a:pt x="224" y="112"/>
                  </a:lnTo>
                  <a:lnTo>
                    <a:pt x="240" y="120"/>
                  </a:lnTo>
                  <a:lnTo>
                    <a:pt x="240" y="120"/>
                  </a:lnTo>
                  <a:lnTo>
                    <a:pt x="240" y="120"/>
                  </a:lnTo>
                  <a:lnTo>
                    <a:pt x="240" y="120"/>
                  </a:lnTo>
                  <a:lnTo>
                    <a:pt x="240" y="120"/>
                  </a:lnTo>
                  <a:lnTo>
                    <a:pt x="240" y="120"/>
                  </a:lnTo>
                  <a:lnTo>
                    <a:pt x="240" y="120"/>
                  </a:lnTo>
                  <a:lnTo>
                    <a:pt x="248" y="128"/>
                  </a:lnTo>
                  <a:lnTo>
                    <a:pt x="248" y="128"/>
                  </a:lnTo>
                  <a:lnTo>
                    <a:pt x="256" y="128"/>
                  </a:lnTo>
                  <a:lnTo>
                    <a:pt x="248" y="128"/>
                  </a:lnTo>
                  <a:lnTo>
                    <a:pt x="248" y="136"/>
                  </a:lnTo>
                  <a:lnTo>
                    <a:pt x="248" y="136"/>
                  </a:lnTo>
                  <a:lnTo>
                    <a:pt x="240" y="136"/>
                  </a:lnTo>
                  <a:lnTo>
                    <a:pt x="240" y="128"/>
                  </a:lnTo>
                  <a:lnTo>
                    <a:pt x="224" y="128"/>
                  </a:lnTo>
                  <a:lnTo>
                    <a:pt x="224" y="128"/>
                  </a:lnTo>
                  <a:lnTo>
                    <a:pt x="208" y="120"/>
                  </a:lnTo>
                  <a:lnTo>
                    <a:pt x="208" y="120"/>
                  </a:lnTo>
                  <a:lnTo>
                    <a:pt x="208" y="112"/>
                  </a:lnTo>
                  <a:lnTo>
                    <a:pt x="200" y="112"/>
                  </a:lnTo>
                  <a:lnTo>
                    <a:pt x="184" y="96"/>
                  </a:lnTo>
                  <a:lnTo>
                    <a:pt x="168" y="96"/>
                  </a:lnTo>
                  <a:lnTo>
                    <a:pt x="160" y="104"/>
                  </a:lnTo>
                  <a:lnTo>
                    <a:pt x="160" y="104"/>
                  </a:lnTo>
                  <a:lnTo>
                    <a:pt x="160" y="104"/>
                  </a:lnTo>
                  <a:lnTo>
                    <a:pt x="160" y="112"/>
                  </a:lnTo>
                  <a:lnTo>
                    <a:pt x="160" y="112"/>
                  </a:lnTo>
                  <a:lnTo>
                    <a:pt x="160" y="112"/>
                  </a:lnTo>
                  <a:lnTo>
                    <a:pt x="144" y="112"/>
                  </a:lnTo>
                  <a:lnTo>
                    <a:pt x="136" y="112"/>
                  </a:lnTo>
                  <a:lnTo>
                    <a:pt x="120" y="104"/>
                  </a:lnTo>
                  <a:lnTo>
                    <a:pt x="104" y="104"/>
                  </a:lnTo>
                  <a:lnTo>
                    <a:pt x="104" y="104"/>
                  </a:lnTo>
                  <a:lnTo>
                    <a:pt x="96" y="104"/>
                  </a:lnTo>
                  <a:lnTo>
                    <a:pt x="88" y="104"/>
                  </a:lnTo>
                  <a:lnTo>
                    <a:pt x="88" y="96"/>
                  </a:lnTo>
                  <a:lnTo>
                    <a:pt x="104" y="96"/>
                  </a:lnTo>
                  <a:lnTo>
                    <a:pt x="104" y="96"/>
                  </a:lnTo>
                  <a:lnTo>
                    <a:pt x="96" y="88"/>
                  </a:lnTo>
                  <a:lnTo>
                    <a:pt x="96" y="80"/>
                  </a:lnTo>
                  <a:lnTo>
                    <a:pt x="96" y="72"/>
                  </a:lnTo>
                  <a:lnTo>
                    <a:pt x="80" y="64"/>
                  </a:lnTo>
                  <a:lnTo>
                    <a:pt x="72" y="56"/>
                  </a:lnTo>
                  <a:lnTo>
                    <a:pt x="56" y="56"/>
                  </a:lnTo>
                  <a:lnTo>
                    <a:pt x="40" y="48"/>
                  </a:lnTo>
                  <a:lnTo>
                    <a:pt x="40" y="48"/>
                  </a:lnTo>
                  <a:lnTo>
                    <a:pt x="40" y="48"/>
                  </a:lnTo>
                  <a:lnTo>
                    <a:pt x="40" y="40"/>
                  </a:lnTo>
                  <a:lnTo>
                    <a:pt x="40" y="48"/>
                  </a:lnTo>
                  <a:lnTo>
                    <a:pt x="32" y="48"/>
                  </a:lnTo>
                  <a:lnTo>
                    <a:pt x="24" y="48"/>
                  </a:lnTo>
                  <a:lnTo>
                    <a:pt x="24" y="48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16" y="32"/>
                  </a:lnTo>
                  <a:lnTo>
                    <a:pt x="16" y="32"/>
                  </a:lnTo>
                  <a:lnTo>
                    <a:pt x="32" y="32"/>
                  </a:lnTo>
                  <a:lnTo>
                    <a:pt x="40" y="32"/>
                  </a:lnTo>
                  <a:lnTo>
                    <a:pt x="40" y="32"/>
                  </a:lnTo>
                  <a:lnTo>
                    <a:pt x="32" y="32"/>
                  </a:lnTo>
                  <a:lnTo>
                    <a:pt x="24" y="32"/>
                  </a:lnTo>
                  <a:lnTo>
                    <a:pt x="16" y="32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8" y="24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8"/>
                  </a:lnTo>
                  <a:lnTo>
                    <a:pt x="8" y="8"/>
                  </a:lnTo>
                  <a:lnTo>
                    <a:pt x="8" y="8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40" y="8"/>
                  </a:lnTo>
                  <a:lnTo>
                    <a:pt x="48" y="16"/>
                  </a:lnTo>
                  <a:lnTo>
                    <a:pt x="48" y="16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56" y="40"/>
                  </a:lnTo>
                  <a:lnTo>
                    <a:pt x="64" y="40"/>
                  </a:lnTo>
                  <a:lnTo>
                    <a:pt x="72" y="32"/>
                  </a:lnTo>
                  <a:lnTo>
                    <a:pt x="88" y="24"/>
                  </a:lnTo>
                  <a:lnTo>
                    <a:pt x="96" y="16"/>
                  </a:lnTo>
                  <a:lnTo>
                    <a:pt x="104" y="24"/>
                  </a:lnTo>
                  <a:lnTo>
                    <a:pt x="112" y="32"/>
                  </a:lnTo>
                  <a:lnTo>
                    <a:pt x="120" y="32"/>
                  </a:lnTo>
                  <a:lnTo>
                    <a:pt x="128" y="32"/>
                  </a:lnTo>
                  <a:lnTo>
                    <a:pt x="128" y="32"/>
                  </a:lnTo>
                  <a:lnTo>
                    <a:pt x="128" y="32"/>
                  </a:lnTo>
                  <a:lnTo>
                    <a:pt x="136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1" name="Freeform 2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SpPr>
              <a:spLocks/>
            </xdr:cNvSpPr>
          </xdr:nvSpPr>
          <xdr:spPr bwMode="auto">
            <a:xfrm>
              <a:off x="3837836" y="3825632"/>
              <a:ext cx="195286" cy="412133"/>
            </a:xfrm>
            <a:custGeom>
              <a:avLst/>
              <a:gdLst/>
              <a:ahLst/>
              <a:cxnLst>
                <a:cxn ang="0">
                  <a:pos x="24" y="144"/>
                </a:cxn>
                <a:cxn ang="0">
                  <a:pos x="16" y="120"/>
                </a:cxn>
                <a:cxn ang="0">
                  <a:pos x="8" y="104"/>
                </a:cxn>
                <a:cxn ang="0">
                  <a:pos x="8" y="96"/>
                </a:cxn>
                <a:cxn ang="0">
                  <a:pos x="0" y="64"/>
                </a:cxn>
                <a:cxn ang="0">
                  <a:pos x="8" y="48"/>
                </a:cxn>
                <a:cxn ang="0">
                  <a:pos x="16" y="40"/>
                </a:cxn>
                <a:cxn ang="0">
                  <a:pos x="40" y="24"/>
                </a:cxn>
                <a:cxn ang="0">
                  <a:pos x="48" y="16"/>
                </a:cxn>
                <a:cxn ang="0">
                  <a:pos x="48" y="24"/>
                </a:cxn>
                <a:cxn ang="0">
                  <a:pos x="48" y="16"/>
                </a:cxn>
                <a:cxn ang="0">
                  <a:pos x="48" y="8"/>
                </a:cxn>
                <a:cxn ang="0">
                  <a:pos x="72" y="8"/>
                </a:cxn>
                <a:cxn ang="0">
                  <a:pos x="88" y="0"/>
                </a:cxn>
                <a:cxn ang="0">
                  <a:pos x="112" y="0"/>
                </a:cxn>
                <a:cxn ang="0">
                  <a:pos x="128" y="24"/>
                </a:cxn>
                <a:cxn ang="0">
                  <a:pos x="128" y="24"/>
                </a:cxn>
                <a:cxn ang="0">
                  <a:pos x="96" y="56"/>
                </a:cxn>
                <a:cxn ang="0">
                  <a:pos x="120" y="88"/>
                </a:cxn>
                <a:cxn ang="0">
                  <a:pos x="144" y="120"/>
                </a:cxn>
                <a:cxn ang="0">
                  <a:pos x="136" y="152"/>
                </a:cxn>
                <a:cxn ang="0">
                  <a:pos x="128" y="152"/>
                </a:cxn>
                <a:cxn ang="0">
                  <a:pos x="104" y="176"/>
                </a:cxn>
                <a:cxn ang="0">
                  <a:pos x="104" y="176"/>
                </a:cxn>
                <a:cxn ang="0">
                  <a:pos x="104" y="176"/>
                </a:cxn>
                <a:cxn ang="0">
                  <a:pos x="104" y="184"/>
                </a:cxn>
                <a:cxn ang="0">
                  <a:pos x="88" y="192"/>
                </a:cxn>
                <a:cxn ang="0">
                  <a:pos x="88" y="176"/>
                </a:cxn>
                <a:cxn ang="0">
                  <a:pos x="88" y="168"/>
                </a:cxn>
                <a:cxn ang="0">
                  <a:pos x="72" y="160"/>
                </a:cxn>
                <a:cxn ang="0">
                  <a:pos x="64" y="160"/>
                </a:cxn>
                <a:cxn ang="0">
                  <a:pos x="56" y="144"/>
                </a:cxn>
                <a:cxn ang="0">
                  <a:pos x="40" y="136"/>
                </a:cxn>
                <a:cxn ang="0">
                  <a:pos x="40" y="128"/>
                </a:cxn>
                <a:cxn ang="0">
                  <a:pos x="24" y="128"/>
                </a:cxn>
                <a:cxn ang="0">
                  <a:pos x="24" y="136"/>
                </a:cxn>
                <a:cxn ang="0">
                  <a:pos x="16" y="168"/>
                </a:cxn>
                <a:cxn ang="0">
                  <a:pos x="32" y="184"/>
                </a:cxn>
                <a:cxn ang="0">
                  <a:pos x="24" y="192"/>
                </a:cxn>
                <a:cxn ang="0">
                  <a:pos x="32" y="200"/>
                </a:cxn>
                <a:cxn ang="0">
                  <a:pos x="40" y="208"/>
                </a:cxn>
                <a:cxn ang="0">
                  <a:pos x="72" y="248"/>
                </a:cxn>
                <a:cxn ang="0">
                  <a:pos x="72" y="264"/>
                </a:cxn>
                <a:cxn ang="0">
                  <a:pos x="80" y="280"/>
                </a:cxn>
                <a:cxn ang="0">
                  <a:pos x="72" y="280"/>
                </a:cxn>
                <a:cxn ang="0">
                  <a:pos x="64" y="272"/>
                </a:cxn>
                <a:cxn ang="0">
                  <a:pos x="32" y="224"/>
                </a:cxn>
                <a:cxn ang="0">
                  <a:pos x="16" y="192"/>
                </a:cxn>
                <a:cxn ang="0">
                  <a:pos x="8" y="192"/>
                </a:cxn>
                <a:cxn ang="0">
                  <a:pos x="8" y="184"/>
                </a:cxn>
                <a:cxn ang="0">
                  <a:pos x="8" y="168"/>
                </a:cxn>
                <a:cxn ang="0">
                  <a:pos x="8" y="168"/>
                </a:cxn>
              </a:cxnLst>
              <a:rect l="0" t="0" r="r" b="b"/>
              <a:pathLst>
                <a:path w="144" h="280">
                  <a:moveTo>
                    <a:pt x="16" y="160"/>
                  </a:moveTo>
                  <a:lnTo>
                    <a:pt x="24" y="144"/>
                  </a:lnTo>
                  <a:lnTo>
                    <a:pt x="24" y="144"/>
                  </a:lnTo>
                  <a:lnTo>
                    <a:pt x="16" y="120"/>
                  </a:lnTo>
                  <a:lnTo>
                    <a:pt x="8" y="112"/>
                  </a:lnTo>
                  <a:lnTo>
                    <a:pt x="8" y="104"/>
                  </a:lnTo>
                  <a:lnTo>
                    <a:pt x="8" y="104"/>
                  </a:lnTo>
                  <a:lnTo>
                    <a:pt x="8" y="96"/>
                  </a:lnTo>
                  <a:lnTo>
                    <a:pt x="8" y="80"/>
                  </a:lnTo>
                  <a:lnTo>
                    <a:pt x="0" y="64"/>
                  </a:lnTo>
                  <a:lnTo>
                    <a:pt x="0" y="48"/>
                  </a:lnTo>
                  <a:lnTo>
                    <a:pt x="8" y="48"/>
                  </a:lnTo>
                  <a:lnTo>
                    <a:pt x="8" y="48"/>
                  </a:lnTo>
                  <a:lnTo>
                    <a:pt x="16" y="40"/>
                  </a:lnTo>
                  <a:lnTo>
                    <a:pt x="24" y="32"/>
                  </a:lnTo>
                  <a:lnTo>
                    <a:pt x="40" y="24"/>
                  </a:lnTo>
                  <a:lnTo>
                    <a:pt x="40" y="16"/>
                  </a:lnTo>
                  <a:lnTo>
                    <a:pt x="48" y="16"/>
                  </a:lnTo>
                  <a:lnTo>
                    <a:pt x="48" y="16"/>
                  </a:lnTo>
                  <a:lnTo>
                    <a:pt x="48" y="24"/>
                  </a:lnTo>
                  <a:lnTo>
                    <a:pt x="48" y="24"/>
                  </a:lnTo>
                  <a:lnTo>
                    <a:pt x="48" y="16"/>
                  </a:lnTo>
                  <a:lnTo>
                    <a:pt x="48" y="8"/>
                  </a:lnTo>
                  <a:lnTo>
                    <a:pt x="48" y="8"/>
                  </a:lnTo>
                  <a:lnTo>
                    <a:pt x="64" y="8"/>
                  </a:lnTo>
                  <a:lnTo>
                    <a:pt x="72" y="8"/>
                  </a:lnTo>
                  <a:lnTo>
                    <a:pt x="80" y="8"/>
                  </a:lnTo>
                  <a:lnTo>
                    <a:pt x="88" y="0"/>
                  </a:lnTo>
                  <a:lnTo>
                    <a:pt x="96" y="0"/>
                  </a:lnTo>
                  <a:lnTo>
                    <a:pt x="112" y="0"/>
                  </a:lnTo>
                  <a:lnTo>
                    <a:pt x="112" y="16"/>
                  </a:lnTo>
                  <a:lnTo>
                    <a:pt x="128" y="24"/>
                  </a:lnTo>
                  <a:lnTo>
                    <a:pt x="128" y="24"/>
                  </a:lnTo>
                  <a:lnTo>
                    <a:pt x="128" y="24"/>
                  </a:lnTo>
                  <a:lnTo>
                    <a:pt x="96" y="48"/>
                  </a:lnTo>
                  <a:lnTo>
                    <a:pt x="96" y="56"/>
                  </a:lnTo>
                  <a:lnTo>
                    <a:pt x="104" y="64"/>
                  </a:lnTo>
                  <a:lnTo>
                    <a:pt x="120" y="88"/>
                  </a:lnTo>
                  <a:lnTo>
                    <a:pt x="136" y="96"/>
                  </a:lnTo>
                  <a:lnTo>
                    <a:pt x="144" y="120"/>
                  </a:lnTo>
                  <a:lnTo>
                    <a:pt x="136" y="144"/>
                  </a:lnTo>
                  <a:lnTo>
                    <a:pt x="136" y="152"/>
                  </a:lnTo>
                  <a:lnTo>
                    <a:pt x="136" y="152"/>
                  </a:lnTo>
                  <a:lnTo>
                    <a:pt x="128" y="152"/>
                  </a:lnTo>
                  <a:lnTo>
                    <a:pt x="112" y="168"/>
                  </a:lnTo>
                  <a:lnTo>
                    <a:pt x="104" y="176"/>
                  </a:lnTo>
                  <a:lnTo>
                    <a:pt x="104" y="176"/>
                  </a:lnTo>
                  <a:lnTo>
                    <a:pt x="104" y="176"/>
                  </a:lnTo>
                  <a:lnTo>
                    <a:pt x="104" y="176"/>
                  </a:lnTo>
                  <a:lnTo>
                    <a:pt x="104" y="176"/>
                  </a:lnTo>
                  <a:lnTo>
                    <a:pt x="104" y="176"/>
                  </a:lnTo>
                  <a:lnTo>
                    <a:pt x="104" y="184"/>
                  </a:lnTo>
                  <a:lnTo>
                    <a:pt x="96" y="184"/>
                  </a:lnTo>
                  <a:lnTo>
                    <a:pt x="88" y="192"/>
                  </a:lnTo>
                  <a:lnTo>
                    <a:pt x="88" y="176"/>
                  </a:lnTo>
                  <a:lnTo>
                    <a:pt x="88" y="176"/>
                  </a:lnTo>
                  <a:lnTo>
                    <a:pt x="88" y="168"/>
                  </a:lnTo>
                  <a:lnTo>
                    <a:pt x="88" y="168"/>
                  </a:lnTo>
                  <a:lnTo>
                    <a:pt x="72" y="168"/>
                  </a:lnTo>
                  <a:lnTo>
                    <a:pt x="72" y="160"/>
                  </a:lnTo>
                  <a:lnTo>
                    <a:pt x="72" y="160"/>
                  </a:lnTo>
                  <a:lnTo>
                    <a:pt x="64" y="160"/>
                  </a:lnTo>
                  <a:lnTo>
                    <a:pt x="64" y="152"/>
                  </a:lnTo>
                  <a:lnTo>
                    <a:pt x="56" y="144"/>
                  </a:lnTo>
                  <a:lnTo>
                    <a:pt x="40" y="136"/>
                  </a:lnTo>
                  <a:lnTo>
                    <a:pt x="40" y="136"/>
                  </a:lnTo>
                  <a:lnTo>
                    <a:pt x="40" y="136"/>
                  </a:lnTo>
                  <a:lnTo>
                    <a:pt x="40" y="128"/>
                  </a:lnTo>
                  <a:lnTo>
                    <a:pt x="24" y="128"/>
                  </a:lnTo>
                  <a:lnTo>
                    <a:pt x="24" y="128"/>
                  </a:lnTo>
                  <a:lnTo>
                    <a:pt x="24" y="128"/>
                  </a:lnTo>
                  <a:lnTo>
                    <a:pt x="24" y="136"/>
                  </a:lnTo>
                  <a:lnTo>
                    <a:pt x="24" y="144"/>
                  </a:lnTo>
                  <a:lnTo>
                    <a:pt x="16" y="168"/>
                  </a:lnTo>
                  <a:lnTo>
                    <a:pt x="16" y="176"/>
                  </a:lnTo>
                  <a:lnTo>
                    <a:pt x="32" y="184"/>
                  </a:lnTo>
                  <a:lnTo>
                    <a:pt x="32" y="192"/>
                  </a:lnTo>
                  <a:lnTo>
                    <a:pt x="24" y="192"/>
                  </a:lnTo>
                  <a:lnTo>
                    <a:pt x="32" y="200"/>
                  </a:lnTo>
                  <a:lnTo>
                    <a:pt x="32" y="200"/>
                  </a:lnTo>
                  <a:lnTo>
                    <a:pt x="32" y="200"/>
                  </a:lnTo>
                  <a:lnTo>
                    <a:pt x="40" y="208"/>
                  </a:lnTo>
                  <a:lnTo>
                    <a:pt x="72" y="224"/>
                  </a:lnTo>
                  <a:lnTo>
                    <a:pt x="72" y="248"/>
                  </a:lnTo>
                  <a:lnTo>
                    <a:pt x="72" y="256"/>
                  </a:lnTo>
                  <a:lnTo>
                    <a:pt x="72" y="264"/>
                  </a:lnTo>
                  <a:lnTo>
                    <a:pt x="80" y="272"/>
                  </a:lnTo>
                  <a:lnTo>
                    <a:pt x="80" y="280"/>
                  </a:lnTo>
                  <a:lnTo>
                    <a:pt x="80" y="280"/>
                  </a:lnTo>
                  <a:lnTo>
                    <a:pt x="72" y="280"/>
                  </a:lnTo>
                  <a:lnTo>
                    <a:pt x="72" y="280"/>
                  </a:lnTo>
                  <a:lnTo>
                    <a:pt x="64" y="272"/>
                  </a:lnTo>
                  <a:lnTo>
                    <a:pt x="40" y="264"/>
                  </a:lnTo>
                  <a:lnTo>
                    <a:pt x="32" y="224"/>
                  </a:lnTo>
                  <a:lnTo>
                    <a:pt x="24" y="200"/>
                  </a:lnTo>
                  <a:lnTo>
                    <a:pt x="16" y="192"/>
                  </a:lnTo>
                  <a:lnTo>
                    <a:pt x="8" y="192"/>
                  </a:lnTo>
                  <a:lnTo>
                    <a:pt x="8" y="192"/>
                  </a:lnTo>
                  <a:lnTo>
                    <a:pt x="8" y="192"/>
                  </a:lnTo>
                  <a:lnTo>
                    <a:pt x="8" y="184"/>
                  </a:lnTo>
                  <a:lnTo>
                    <a:pt x="8" y="184"/>
                  </a:lnTo>
                  <a:lnTo>
                    <a:pt x="8" y="168"/>
                  </a:lnTo>
                  <a:lnTo>
                    <a:pt x="8" y="168"/>
                  </a:lnTo>
                  <a:lnTo>
                    <a:pt x="8" y="168"/>
                  </a:lnTo>
                  <a:lnTo>
                    <a:pt x="16" y="16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2" name="Freeform 2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SpPr>
              <a:spLocks/>
            </xdr:cNvSpPr>
          </xdr:nvSpPr>
          <xdr:spPr bwMode="auto">
            <a:xfrm>
              <a:off x="4401995" y="3448825"/>
              <a:ext cx="184437" cy="164854"/>
            </a:xfrm>
            <a:custGeom>
              <a:avLst/>
              <a:gdLst/>
              <a:ahLst/>
              <a:cxnLst>
                <a:cxn ang="0">
                  <a:pos x="48" y="112"/>
                </a:cxn>
                <a:cxn ang="0">
                  <a:pos x="48" y="96"/>
                </a:cxn>
                <a:cxn ang="0">
                  <a:pos x="40" y="96"/>
                </a:cxn>
                <a:cxn ang="0">
                  <a:pos x="32" y="104"/>
                </a:cxn>
                <a:cxn ang="0">
                  <a:pos x="32" y="104"/>
                </a:cxn>
                <a:cxn ang="0">
                  <a:pos x="16" y="104"/>
                </a:cxn>
                <a:cxn ang="0">
                  <a:pos x="0" y="104"/>
                </a:cxn>
                <a:cxn ang="0">
                  <a:pos x="8" y="96"/>
                </a:cxn>
                <a:cxn ang="0">
                  <a:pos x="24" y="88"/>
                </a:cxn>
                <a:cxn ang="0">
                  <a:pos x="56" y="88"/>
                </a:cxn>
                <a:cxn ang="0">
                  <a:pos x="64" y="72"/>
                </a:cxn>
                <a:cxn ang="0">
                  <a:pos x="72" y="64"/>
                </a:cxn>
                <a:cxn ang="0">
                  <a:pos x="72" y="72"/>
                </a:cxn>
                <a:cxn ang="0">
                  <a:pos x="80" y="64"/>
                </a:cxn>
                <a:cxn ang="0">
                  <a:pos x="112" y="40"/>
                </a:cxn>
                <a:cxn ang="0">
                  <a:pos x="112" y="8"/>
                </a:cxn>
                <a:cxn ang="0">
                  <a:pos x="120" y="8"/>
                </a:cxn>
                <a:cxn ang="0">
                  <a:pos x="120" y="8"/>
                </a:cxn>
                <a:cxn ang="0">
                  <a:pos x="128" y="8"/>
                </a:cxn>
                <a:cxn ang="0">
                  <a:pos x="120" y="0"/>
                </a:cxn>
                <a:cxn ang="0">
                  <a:pos x="128" y="0"/>
                </a:cxn>
                <a:cxn ang="0">
                  <a:pos x="136" y="24"/>
                </a:cxn>
                <a:cxn ang="0">
                  <a:pos x="128" y="40"/>
                </a:cxn>
                <a:cxn ang="0">
                  <a:pos x="128" y="48"/>
                </a:cxn>
                <a:cxn ang="0">
                  <a:pos x="128" y="48"/>
                </a:cxn>
                <a:cxn ang="0">
                  <a:pos x="120" y="48"/>
                </a:cxn>
                <a:cxn ang="0">
                  <a:pos x="120" y="64"/>
                </a:cxn>
                <a:cxn ang="0">
                  <a:pos x="120" y="72"/>
                </a:cxn>
                <a:cxn ang="0">
                  <a:pos x="120" y="88"/>
                </a:cxn>
                <a:cxn ang="0">
                  <a:pos x="112" y="88"/>
                </a:cxn>
                <a:cxn ang="0">
                  <a:pos x="112" y="96"/>
                </a:cxn>
                <a:cxn ang="0">
                  <a:pos x="112" y="88"/>
                </a:cxn>
                <a:cxn ang="0">
                  <a:pos x="96" y="96"/>
                </a:cxn>
                <a:cxn ang="0">
                  <a:pos x="96" y="96"/>
                </a:cxn>
                <a:cxn ang="0">
                  <a:pos x="88" y="96"/>
                </a:cxn>
                <a:cxn ang="0">
                  <a:pos x="80" y="104"/>
                </a:cxn>
                <a:cxn ang="0">
                  <a:pos x="64" y="96"/>
                </a:cxn>
                <a:cxn ang="0">
                  <a:pos x="72" y="104"/>
                </a:cxn>
                <a:cxn ang="0">
                  <a:pos x="64" y="104"/>
                </a:cxn>
                <a:cxn ang="0">
                  <a:pos x="56" y="112"/>
                </a:cxn>
                <a:cxn ang="0">
                  <a:pos x="56" y="112"/>
                </a:cxn>
                <a:cxn ang="0">
                  <a:pos x="48" y="112"/>
                </a:cxn>
              </a:cxnLst>
              <a:rect l="0" t="0" r="r" b="b"/>
              <a:pathLst>
                <a:path w="136" h="112">
                  <a:moveTo>
                    <a:pt x="48" y="112"/>
                  </a:moveTo>
                  <a:lnTo>
                    <a:pt x="48" y="112"/>
                  </a:lnTo>
                  <a:lnTo>
                    <a:pt x="56" y="104"/>
                  </a:lnTo>
                  <a:lnTo>
                    <a:pt x="48" y="96"/>
                  </a:lnTo>
                  <a:lnTo>
                    <a:pt x="40" y="96"/>
                  </a:lnTo>
                  <a:lnTo>
                    <a:pt x="40" y="96"/>
                  </a:lnTo>
                  <a:lnTo>
                    <a:pt x="40" y="96"/>
                  </a:lnTo>
                  <a:lnTo>
                    <a:pt x="32" y="104"/>
                  </a:lnTo>
                  <a:lnTo>
                    <a:pt x="32" y="104"/>
                  </a:lnTo>
                  <a:lnTo>
                    <a:pt x="32" y="104"/>
                  </a:lnTo>
                  <a:lnTo>
                    <a:pt x="24" y="104"/>
                  </a:lnTo>
                  <a:lnTo>
                    <a:pt x="16" y="104"/>
                  </a:lnTo>
                  <a:lnTo>
                    <a:pt x="0" y="104"/>
                  </a:lnTo>
                  <a:lnTo>
                    <a:pt x="0" y="104"/>
                  </a:lnTo>
                  <a:lnTo>
                    <a:pt x="0" y="104"/>
                  </a:lnTo>
                  <a:lnTo>
                    <a:pt x="8" y="96"/>
                  </a:lnTo>
                  <a:lnTo>
                    <a:pt x="24" y="88"/>
                  </a:lnTo>
                  <a:lnTo>
                    <a:pt x="24" y="88"/>
                  </a:lnTo>
                  <a:lnTo>
                    <a:pt x="56" y="88"/>
                  </a:lnTo>
                  <a:lnTo>
                    <a:pt x="56" y="88"/>
                  </a:lnTo>
                  <a:lnTo>
                    <a:pt x="64" y="72"/>
                  </a:lnTo>
                  <a:lnTo>
                    <a:pt x="64" y="72"/>
                  </a:lnTo>
                  <a:lnTo>
                    <a:pt x="72" y="64"/>
                  </a:lnTo>
                  <a:lnTo>
                    <a:pt x="72" y="64"/>
                  </a:lnTo>
                  <a:lnTo>
                    <a:pt x="72" y="64"/>
                  </a:lnTo>
                  <a:lnTo>
                    <a:pt x="72" y="72"/>
                  </a:lnTo>
                  <a:lnTo>
                    <a:pt x="72" y="72"/>
                  </a:lnTo>
                  <a:lnTo>
                    <a:pt x="80" y="64"/>
                  </a:lnTo>
                  <a:lnTo>
                    <a:pt x="96" y="56"/>
                  </a:lnTo>
                  <a:lnTo>
                    <a:pt x="112" y="40"/>
                  </a:lnTo>
                  <a:lnTo>
                    <a:pt x="112" y="24"/>
                  </a:lnTo>
                  <a:lnTo>
                    <a:pt x="112" y="8"/>
                  </a:lnTo>
                  <a:lnTo>
                    <a:pt x="120" y="8"/>
                  </a:lnTo>
                  <a:lnTo>
                    <a:pt x="120" y="8"/>
                  </a:lnTo>
                  <a:lnTo>
                    <a:pt x="120" y="8"/>
                  </a:lnTo>
                  <a:lnTo>
                    <a:pt x="120" y="8"/>
                  </a:lnTo>
                  <a:lnTo>
                    <a:pt x="128" y="8"/>
                  </a:lnTo>
                  <a:lnTo>
                    <a:pt x="128" y="8"/>
                  </a:lnTo>
                  <a:lnTo>
                    <a:pt x="120" y="8"/>
                  </a:lnTo>
                  <a:lnTo>
                    <a:pt x="120" y="0"/>
                  </a:lnTo>
                  <a:lnTo>
                    <a:pt x="120" y="0"/>
                  </a:lnTo>
                  <a:lnTo>
                    <a:pt x="128" y="0"/>
                  </a:lnTo>
                  <a:lnTo>
                    <a:pt x="128" y="8"/>
                  </a:lnTo>
                  <a:lnTo>
                    <a:pt x="136" y="24"/>
                  </a:lnTo>
                  <a:lnTo>
                    <a:pt x="136" y="32"/>
                  </a:lnTo>
                  <a:lnTo>
                    <a:pt x="128" y="40"/>
                  </a:lnTo>
                  <a:lnTo>
                    <a:pt x="128" y="40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0" y="48"/>
                  </a:lnTo>
                  <a:lnTo>
                    <a:pt x="120" y="56"/>
                  </a:lnTo>
                  <a:lnTo>
                    <a:pt x="120" y="64"/>
                  </a:lnTo>
                  <a:lnTo>
                    <a:pt x="120" y="64"/>
                  </a:lnTo>
                  <a:lnTo>
                    <a:pt x="120" y="72"/>
                  </a:lnTo>
                  <a:lnTo>
                    <a:pt x="120" y="80"/>
                  </a:lnTo>
                  <a:lnTo>
                    <a:pt x="120" y="88"/>
                  </a:lnTo>
                  <a:lnTo>
                    <a:pt x="120" y="88"/>
                  </a:lnTo>
                  <a:lnTo>
                    <a:pt x="112" y="88"/>
                  </a:lnTo>
                  <a:lnTo>
                    <a:pt x="112" y="96"/>
                  </a:lnTo>
                  <a:lnTo>
                    <a:pt x="112" y="96"/>
                  </a:lnTo>
                  <a:lnTo>
                    <a:pt x="112" y="88"/>
                  </a:lnTo>
                  <a:lnTo>
                    <a:pt x="112" y="88"/>
                  </a:lnTo>
                  <a:lnTo>
                    <a:pt x="96" y="96"/>
                  </a:lnTo>
                  <a:lnTo>
                    <a:pt x="96" y="96"/>
                  </a:lnTo>
                  <a:lnTo>
                    <a:pt x="96" y="96"/>
                  </a:lnTo>
                  <a:lnTo>
                    <a:pt x="96" y="96"/>
                  </a:lnTo>
                  <a:lnTo>
                    <a:pt x="88" y="96"/>
                  </a:lnTo>
                  <a:lnTo>
                    <a:pt x="88" y="96"/>
                  </a:lnTo>
                  <a:lnTo>
                    <a:pt x="88" y="104"/>
                  </a:lnTo>
                  <a:lnTo>
                    <a:pt x="80" y="104"/>
                  </a:lnTo>
                  <a:lnTo>
                    <a:pt x="72" y="96"/>
                  </a:lnTo>
                  <a:lnTo>
                    <a:pt x="64" y="96"/>
                  </a:lnTo>
                  <a:lnTo>
                    <a:pt x="64" y="96"/>
                  </a:lnTo>
                  <a:lnTo>
                    <a:pt x="72" y="104"/>
                  </a:lnTo>
                  <a:lnTo>
                    <a:pt x="72" y="104"/>
                  </a:lnTo>
                  <a:lnTo>
                    <a:pt x="64" y="104"/>
                  </a:lnTo>
                  <a:lnTo>
                    <a:pt x="64" y="104"/>
                  </a:lnTo>
                  <a:lnTo>
                    <a:pt x="56" y="112"/>
                  </a:lnTo>
                  <a:lnTo>
                    <a:pt x="56" y="112"/>
                  </a:lnTo>
                  <a:lnTo>
                    <a:pt x="56" y="112"/>
                  </a:lnTo>
                  <a:lnTo>
                    <a:pt x="56" y="112"/>
                  </a:lnTo>
                  <a:lnTo>
                    <a:pt x="48" y="11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3" name="Freeform 22">
              <a:extLst>
                <a:ext uri="{FF2B5EF4-FFF2-40B4-BE49-F238E27FC236}">
                  <a16:creationId xmlns:a16="http://schemas.microsoft.com/office/drawing/2014/main" id="{00000000-0008-0000-0100-000053000000}"/>
                </a:ext>
              </a:extLst>
            </xdr:cNvPr>
            <xdr:cNvSpPr>
              <a:spLocks/>
            </xdr:cNvSpPr>
          </xdr:nvSpPr>
          <xdr:spPr bwMode="auto">
            <a:xfrm>
              <a:off x="3056691" y="2447930"/>
              <a:ext cx="292929" cy="235504"/>
            </a:xfrm>
            <a:custGeom>
              <a:avLst/>
              <a:gdLst/>
              <a:ahLst/>
              <a:cxnLst>
                <a:cxn ang="0">
                  <a:pos x="64" y="152"/>
                </a:cxn>
                <a:cxn ang="0">
                  <a:pos x="48" y="136"/>
                </a:cxn>
                <a:cxn ang="0">
                  <a:pos x="48" y="104"/>
                </a:cxn>
                <a:cxn ang="0">
                  <a:pos x="80" y="72"/>
                </a:cxn>
                <a:cxn ang="0">
                  <a:pos x="112" y="56"/>
                </a:cxn>
                <a:cxn ang="0">
                  <a:pos x="120" y="48"/>
                </a:cxn>
                <a:cxn ang="0">
                  <a:pos x="128" y="48"/>
                </a:cxn>
                <a:cxn ang="0">
                  <a:pos x="136" y="40"/>
                </a:cxn>
                <a:cxn ang="0">
                  <a:pos x="160" y="32"/>
                </a:cxn>
                <a:cxn ang="0">
                  <a:pos x="184" y="24"/>
                </a:cxn>
                <a:cxn ang="0">
                  <a:pos x="216" y="16"/>
                </a:cxn>
                <a:cxn ang="0">
                  <a:pos x="216" y="8"/>
                </a:cxn>
                <a:cxn ang="0">
                  <a:pos x="200" y="0"/>
                </a:cxn>
                <a:cxn ang="0">
                  <a:pos x="184" y="0"/>
                </a:cxn>
                <a:cxn ang="0">
                  <a:pos x="144" y="24"/>
                </a:cxn>
                <a:cxn ang="0">
                  <a:pos x="136" y="24"/>
                </a:cxn>
                <a:cxn ang="0">
                  <a:pos x="136" y="24"/>
                </a:cxn>
                <a:cxn ang="0">
                  <a:pos x="128" y="16"/>
                </a:cxn>
                <a:cxn ang="0">
                  <a:pos x="112" y="16"/>
                </a:cxn>
                <a:cxn ang="0">
                  <a:pos x="104" y="24"/>
                </a:cxn>
                <a:cxn ang="0">
                  <a:pos x="96" y="24"/>
                </a:cxn>
                <a:cxn ang="0">
                  <a:pos x="72" y="40"/>
                </a:cxn>
                <a:cxn ang="0">
                  <a:pos x="56" y="48"/>
                </a:cxn>
                <a:cxn ang="0">
                  <a:pos x="40" y="48"/>
                </a:cxn>
                <a:cxn ang="0">
                  <a:pos x="48" y="56"/>
                </a:cxn>
                <a:cxn ang="0">
                  <a:pos x="48" y="64"/>
                </a:cxn>
                <a:cxn ang="0">
                  <a:pos x="24" y="80"/>
                </a:cxn>
                <a:cxn ang="0">
                  <a:pos x="32" y="88"/>
                </a:cxn>
                <a:cxn ang="0">
                  <a:pos x="32" y="96"/>
                </a:cxn>
                <a:cxn ang="0">
                  <a:pos x="32" y="96"/>
                </a:cxn>
                <a:cxn ang="0">
                  <a:pos x="16" y="96"/>
                </a:cxn>
                <a:cxn ang="0">
                  <a:pos x="8" y="104"/>
                </a:cxn>
                <a:cxn ang="0">
                  <a:pos x="8" y="112"/>
                </a:cxn>
                <a:cxn ang="0">
                  <a:pos x="8" y="120"/>
                </a:cxn>
                <a:cxn ang="0">
                  <a:pos x="0" y="128"/>
                </a:cxn>
                <a:cxn ang="0">
                  <a:pos x="0" y="136"/>
                </a:cxn>
                <a:cxn ang="0">
                  <a:pos x="0" y="136"/>
                </a:cxn>
                <a:cxn ang="0">
                  <a:pos x="8" y="136"/>
                </a:cxn>
                <a:cxn ang="0">
                  <a:pos x="16" y="136"/>
                </a:cxn>
                <a:cxn ang="0">
                  <a:pos x="24" y="136"/>
                </a:cxn>
                <a:cxn ang="0">
                  <a:pos x="24" y="152"/>
                </a:cxn>
                <a:cxn ang="0">
                  <a:pos x="24" y="152"/>
                </a:cxn>
                <a:cxn ang="0">
                  <a:pos x="24" y="152"/>
                </a:cxn>
                <a:cxn ang="0">
                  <a:pos x="32" y="152"/>
                </a:cxn>
                <a:cxn ang="0">
                  <a:pos x="32" y="152"/>
                </a:cxn>
                <a:cxn ang="0">
                  <a:pos x="40" y="160"/>
                </a:cxn>
                <a:cxn ang="0">
                  <a:pos x="40" y="160"/>
                </a:cxn>
                <a:cxn ang="0">
                  <a:pos x="72" y="160"/>
                </a:cxn>
                <a:cxn ang="0">
                  <a:pos x="72" y="160"/>
                </a:cxn>
                <a:cxn ang="0">
                  <a:pos x="72" y="152"/>
                </a:cxn>
                <a:cxn ang="0">
                  <a:pos x="64" y="152"/>
                </a:cxn>
                <a:cxn ang="0">
                  <a:pos x="72" y="160"/>
                </a:cxn>
                <a:cxn ang="0">
                  <a:pos x="64" y="152"/>
                </a:cxn>
              </a:cxnLst>
              <a:rect l="0" t="0" r="r" b="b"/>
              <a:pathLst>
                <a:path w="216" h="160">
                  <a:moveTo>
                    <a:pt x="64" y="152"/>
                  </a:moveTo>
                  <a:lnTo>
                    <a:pt x="48" y="136"/>
                  </a:lnTo>
                  <a:lnTo>
                    <a:pt x="48" y="104"/>
                  </a:lnTo>
                  <a:lnTo>
                    <a:pt x="80" y="72"/>
                  </a:lnTo>
                  <a:lnTo>
                    <a:pt x="112" y="56"/>
                  </a:lnTo>
                  <a:lnTo>
                    <a:pt x="120" y="48"/>
                  </a:lnTo>
                  <a:lnTo>
                    <a:pt x="128" y="48"/>
                  </a:lnTo>
                  <a:lnTo>
                    <a:pt x="136" y="40"/>
                  </a:lnTo>
                  <a:lnTo>
                    <a:pt x="160" y="32"/>
                  </a:lnTo>
                  <a:lnTo>
                    <a:pt x="184" y="24"/>
                  </a:lnTo>
                  <a:lnTo>
                    <a:pt x="216" y="16"/>
                  </a:lnTo>
                  <a:lnTo>
                    <a:pt x="216" y="8"/>
                  </a:lnTo>
                  <a:lnTo>
                    <a:pt x="200" y="0"/>
                  </a:lnTo>
                  <a:lnTo>
                    <a:pt x="184" y="0"/>
                  </a:lnTo>
                  <a:lnTo>
                    <a:pt x="144" y="24"/>
                  </a:lnTo>
                  <a:lnTo>
                    <a:pt x="136" y="24"/>
                  </a:lnTo>
                  <a:lnTo>
                    <a:pt x="136" y="24"/>
                  </a:lnTo>
                  <a:lnTo>
                    <a:pt x="128" y="16"/>
                  </a:lnTo>
                  <a:lnTo>
                    <a:pt x="112" y="16"/>
                  </a:lnTo>
                  <a:lnTo>
                    <a:pt x="104" y="24"/>
                  </a:lnTo>
                  <a:lnTo>
                    <a:pt x="96" y="24"/>
                  </a:lnTo>
                  <a:lnTo>
                    <a:pt x="72" y="40"/>
                  </a:lnTo>
                  <a:lnTo>
                    <a:pt x="56" y="48"/>
                  </a:lnTo>
                  <a:lnTo>
                    <a:pt x="40" y="48"/>
                  </a:lnTo>
                  <a:lnTo>
                    <a:pt x="48" y="56"/>
                  </a:lnTo>
                  <a:lnTo>
                    <a:pt x="48" y="64"/>
                  </a:lnTo>
                  <a:lnTo>
                    <a:pt x="24" y="80"/>
                  </a:lnTo>
                  <a:lnTo>
                    <a:pt x="32" y="88"/>
                  </a:lnTo>
                  <a:lnTo>
                    <a:pt x="32" y="96"/>
                  </a:lnTo>
                  <a:lnTo>
                    <a:pt x="32" y="96"/>
                  </a:lnTo>
                  <a:lnTo>
                    <a:pt x="16" y="96"/>
                  </a:lnTo>
                  <a:lnTo>
                    <a:pt x="8" y="104"/>
                  </a:lnTo>
                  <a:lnTo>
                    <a:pt x="8" y="112"/>
                  </a:lnTo>
                  <a:lnTo>
                    <a:pt x="8" y="120"/>
                  </a:lnTo>
                  <a:lnTo>
                    <a:pt x="0" y="128"/>
                  </a:lnTo>
                  <a:lnTo>
                    <a:pt x="0" y="136"/>
                  </a:lnTo>
                  <a:lnTo>
                    <a:pt x="0" y="136"/>
                  </a:lnTo>
                  <a:lnTo>
                    <a:pt x="8" y="136"/>
                  </a:lnTo>
                  <a:lnTo>
                    <a:pt x="16" y="136"/>
                  </a:lnTo>
                  <a:lnTo>
                    <a:pt x="24" y="136"/>
                  </a:lnTo>
                  <a:lnTo>
                    <a:pt x="24" y="152"/>
                  </a:lnTo>
                  <a:lnTo>
                    <a:pt x="24" y="152"/>
                  </a:lnTo>
                  <a:lnTo>
                    <a:pt x="24" y="152"/>
                  </a:lnTo>
                  <a:lnTo>
                    <a:pt x="32" y="152"/>
                  </a:lnTo>
                  <a:lnTo>
                    <a:pt x="32" y="152"/>
                  </a:lnTo>
                  <a:lnTo>
                    <a:pt x="40" y="160"/>
                  </a:lnTo>
                  <a:lnTo>
                    <a:pt x="40" y="160"/>
                  </a:lnTo>
                  <a:lnTo>
                    <a:pt x="72" y="160"/>
                  </a:lnTo>
                  <a:lnTo>
                    <a:pt x="72" y="160"/>
                  </a:lnTo>
                  <a:lnTo>
                    <a:pt x="72" y="152"/>
                  </a:lnTo>
                  <a:lnTo>
                    <a:pt x="64" y="152"/>
                  </a:lnTo>
                  <a:lnTo>
                    <a:pt x="72" y="160"/>
                  </a:lnTo>
                  <a:lnTo>
                    <a:pt x="64" y="15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4" name="Freeform 23">
              <a:extLst>
                <a:ext uri="{FF2B5EF4-FFF2-40B4-BE49-F238E27FC236}">
                  <a16:creationId xmlns:a16="http://schemas.microsoft.com/office/drawing/2014/main" id="{00000000-0008-0000-0100-000054000000}"/>
                </a:ext>
              </a:extLst>
            </xdr:cNvPr>
            <xdr:cNvSpPr>
              <a:spLocks/>
            </xdr:cNvSpPr>
          </xdr:nvSpPr>
          <xdr:spPr bwMode="auto">
            <a:xfrm>
              <a:off x="3859534" y="2341953"/>
              <a:ext cx="108492" cy="70652"/>
            </a:xfrm>
            <a:custGeom>
              <a:avLst/>
              <a:gdLst/>
              <a:ahLst/>
              <a:cxnLst>
                <a:cxn ang="0">
                  <a:pos x="0" y="48"/>
                </a:cxn>
                <a:cxn ang="0">
                  <a:pos x="0" y="32"/>
                </a:cxn>
                <a:cxn ang="0">
                  <a:pos x="16" y="16"/>
                </a:cxn>
                <a:cxn ang="0">
                  <a:pos x="32" y="0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48" y="0"/>
                </a:cxn>
                <a:cxn ang="0">
                  <a:pos x="48" y="8"/>
                </a:cxn>
                <a:cxn ang="0">
                  <a:pos x="48" y="8"/>
                </a:cxn>
                <a:cxn ang="0">
                  <a:pos x="48" y="8"/>
                </a:cxn>
                <a:cxn ang="0">
                  <a:pos x="64" y="8"/>
                </a:cxn>
                <a:cxn ang="0">
                  <a:pos x="80" y="24"/>
                </a:cxn>
                <a:cxn ang="0">
                  <a:pos x="80" y="40"/>
                </a:cxn>
                <a:cxn ang="0">
                  <a:pos x="56" y="40"/>
                </a:cxn>
                <a:cxn ang="0">
                  <a:pos x="48" y="40"/>
                </a:cxn>
                <a:cxn ang="0">
                  <a:pos x="32" y="40"/>
                </a:cxn>
                <a:cxn ang="0">
                  <a:pos x="8" y="48"/>
                </a:cxn>
                <a:cxn ang="0">
                  <a:pos x="0" y="48"/>
                </a:cxn>
              </a:cxnLst>
              <a:rect l="0" t="0" r="r" b="b"/>
              <a:pathLst>
                <a:path w="80" h="48">
                  <a:moveTo>
                    <a:pt x="0" y="48"/>
                  </a:moveTo>
                  <a:lnTo>
                    <a:pt x="0" y="32"/>
                  </a:lnTo>
                  <a:lnTo>
                    <a:pt x="16" y="16"/>
                  </a:lnTo>
                  <a:lnTo>
                    <a:pt x="32" y="0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48" y="0"/>
                  </a:lnTo>
                  <a:lnTo>
                    <a:pt x="48" y="8"/>
                  </a:lnTo>
                  <a:lnTo>
                    <a:pt x="48" y="8"/>
                  </a:lnTo>
                  <a:lnTo>
                    <a:pt x="48" y="8"/>
                  </a:lnTo>
                  <a:lnTo>
                    <a:pt x="64" y="8"/>
                  </a:lnTo>
                  <a:lnTo>
                    <a:pt x="80" y="24"/>
                  </a:lnTo>
                  <a:lnTo>
                    <a:pt x="80" y="40"/>
                  </a:lnTo>
                  <a:lnTo>
                    <a:pt x="56" y="40"/>
                  </a:lnTo>
                  <a:lnTo>
                    <a:pt x="48" y="40"/>
                  </a:lnTo>
                  <a:lnTo>
                    <a:pt x="32" y="40"/>
                  </a:lnTo>
                  <a:lnTo>
                    <a:pt x="8" y="48"/>
                  </a:lnTo>
                  <a:lnTo>
                    <a:pt x="0" y="4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5" name="Freeform 2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SpPr>
              <a:spLocks/>
            </xdr:cNvSpPr>
          </xdr:nvSpPr>
          <xdr:spPr bwMode="auto">
            <a:xfrm>
              <a:off x="3729343" y="2271302"/>
              <a:ext cx="141040" cy="105977"/>
            </a:xfrm>
            <a:custGeom>
              <a:avLst/>
              <a:gdLst/>
              <a:ahLst/>
              <a:cxnLst>
                <a:cxn ang="0">
                  <a:pos x="104" y="72"/>
                </a:cxn>
                <a:cxn ang="0">
                  <a:pos x="80" y="72"/>
                </a:cxn>
                <a:cxn ang="0">
                  <a:pos x="48" y="64"/>
                </a:cxn>
                <a:cxn ang="0">
                  <a:pos x="40" y="64"/>
                </a:cxn>
                <a:cxn ang="0">
                  <a:pos x="24" y="48"/>
                </a:cxn>
                <a:cxn ang="0">
                  <a:pos x="16" y="48"/>
                </a:cxn>
                <a:cxn ang="0">
                  <a:pos x="16" y="48"/>
                </a:cxn>
                <a:cxn ang="0">
                  <a:pos x="32" y="40"/>
                </a:cxn>
                <a:cxn ang="0">
                  <a:pos x="48" y="32"/>
                </a:cxn>
                <a:cxn ang="0">
                  <a:pos x="56" y="32"/>
                </a:cxn>
                <a:cxn ang="0">
                  <a:pos x="56" y="32"/>
                </a:cxn>
                <a:cxn ang="0">
                  <a:pos x="32" y="32"/>
                </a:cxn>
                <a:cxn ang="0">
                  <a:pos x="24" y="32"/>
                </a:cxn>
                <a:cxn ang="0">
                  <a:pos x="8" y="24"/>
                </a:cxn>
                <a:cxn ang="0">
                  <a:pos x="0" y="24"/>
                </a:cxn>
                <a:cxn ang="0">
                  <a:pos x="0" y="24"/>
                </a:cxn>
                <a:cxn ang="0">
                  <a:pos x="8" y="24"/>
                </a:cxn>
                <a:cxn ang="0">
                  <a:pos x="40" y="0"/>
                </a:cxn>
                <a:cxn ang="0">
                  <a:pos x="56" y="0"/>
                </a:cxn>
                <a:cxn ang="0">
                  <a:pos x="72" y="8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72" y="24"/>
                </a:cxn>
                <a:cxn ang="0">
                  <a:pos x="72" y="24"/>
                </a:cxn>
                <a:cxn ang="0">
                  <a:pos x="64" y="32"/>
                </a:cxn>
                <a:cxn ang="0">
                  <a:pos x="64" y="32"/>
                </a:cxn>
                <a:cxn ang="0">
                  <a:pos x="80" y="32"/>
                </a:cxn>
                <a:cxn ang="0">
                  <a:pos x="80" y="32"/>
                </a:cxn>
                <a:cxn ang="0">
                  <a:pos x="88" y="32"/>
                </a:cxn>
                <a:cxn ang="0">
                  <a:pos x="96" y="32"/>
                </a:cxn>
                <a:cxn ang="0">
                  <a:pos x="104" y="48"/>
                </a:cxn>
                <a:cxn ang="0">
                  <a:pos x="104" y="48"/>
                </a:cxn>
                <a:cxn ang="0">
                  <a:pos x="104" y="48"/>
                </a:cxn>
                <a:cxn ang="0">
                  <a:pos x="104" y="48"/>
                </a:cxn>
                <a:cxn ang="0">
                  <a:pos x="104" y="56"/>
                </a:cxn>
                <a:cxn ang="0">
                  <a:pos x="104" y="56"/>
                </a:cxn>
                <a:cxn ang="0">
                  <a:pos x="96" y="56"/>
                </a:cxn>
                <a:cxn ang="0">
                  <a:pos x="96" y="56"/>
                </a:cxn>
                <a:cxn ang="0">
                  <a:pos x="104" y="64"/>
                </a:cxn>
                <a:cxn ang="0">
                  <a:pos x="104" y="72"/>
                </a:cxn>
              </a:cxnLst>
              <a:rect l="0" t="0" r="r" b="b"/>
              <a:pathLst>
                <a:path w="104" h="72">
                  <a:moveTo>
                    <a:pt x="104" y="72"/>
                  </a:moveTo>
                  <a:lnTo>
                    <a:pt x="80" y="72"/>
                  </a:lnTo>
                  <a:lnTo>
                    <a:pt x="48" y="64"/>
                  </a:lnTo>
                  <a:lnTo>
                    <a:pt x="40" y="64"/>
                  </a:lnTo>
                  <a:lnTo>
                    <a:pt x="24" y="48"/>
                  </a:lnTo>
                  <a:lnTo>
                    <a:pt x="16" y="48"/>
                  </a:lnTo>
                  <a:lnTo>
                    <a:pt x="16" y="48"/>
                  </a:lnTo>
                  <a:lnTo>
                    <a:pt x="32" y="40"/>
                  </a:lnTo>
                  <a:lnTo>
                    <a:pt x="48" y="32"/>
                  </a:lnTo>
                  <a:lnTo>
                    <a:pt x="56" y="32"/>
                  </a:lnTo>
                  <a:lnTo>
                    <a:pt x="56" y="32"/>
                  </a:lnTo>
                  <a:lnTo>
                    <a:pt x="32" y="32"/>
                  </a:lnTo>
                  <a:lnTo>
                    <a:pt x="24" y="32"/>
                  </a:lnTo>
                  <a:lnTo>
                    <a:pt x="8" y="24"/>
                  </a:lnTo>
                  <a:lnTo>
                    <a:pt x="0" y="24"/>
                  </a:lnTo>
                  <a:lnTo>
                    <a:pt x="0" y="24"/>
                  </a:lnTo>
                  <a:lnTo>
                    <a:pt x="8" y="24"/>
                  </a:lnTo>
                  <a:lnTo>
                    <a:pt x="40" y="0"/>
                  </a:lnTo>
                  <a:lnTo>
                    <a:pt x="56" y="0"/>
                  </a:lnTo>
                  <a:lnTo>
                    <a:pt x="72" y="8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72" y="24"/>
                  </a:lnTo>
                  <a:lnTo>
                    <a:pt x="72" y="24"/>
                  </a:lnTo>
                  <a:lnTo>
                    <a:pt x="64" y="32"/>
                  </a:lnTo>
                  <a:lnTo>
                    <a:pt x="64" y="32"/>
                  </a:lnTo>
                  <a:lnTo>
                    <a:pt x="80" y="32"/>
                  </a:lnTo>
                  <a:lnTo>
                    <a:pt x="80" y="32"/>
                  </a:lnTo>
                  <a:lnTo>
                    <a:pt x="88" y="32"/>
                  </a:lnTo>
                  <a:lnTo>
                    <a:pt x="96" y="32"/>
                  </a:lnTo>
                  <a:lnTo>
                    <a:pt x="104" y="48"/>
                  </a:lnTo>
                  <a:lnTo>
                    <a:pt x="104" y="48"/>
                  </a:lnTo>
                  <a:lnTo>
                    <a:pt x="104" y="48"/>
                  </a:lnTo>
                  <a:lnTo>
                    <a:pt x="104" y="48"/>
                  </a:lnTo>
                  <a:lnTo>
                    <a:pt x="104" y="56"/>
                  </a:lnTo>
                  <a:lnTo>
                    <a:pt x="104" y="56"/>
                  </a:lnTo>
                  <a:lnTo>
                    <a:pt x="96" y="56"/>
                  </a:lnTo>
                  <a:lnTo>
                    <a:pt x="96" y="56"/>
                  </a:lnTo>
                  <a:lnTo>
                    <a:pt x="104" y="64"/>
                  </a:lnTo>
                  <a:lnTo>
                    <a:pt x="104" y="7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6" name="Freeform 2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:cNvPr>
            <xdr:cNvSpPr>
              <a:spLocks/>
            </xdr:cNvSpPr>
          </xdr:nvSpPr>
          <xdr:spPr bwMode="auto">
            <a:xfrm>
              <a:off x="2360984" y="2318402"/>
              <a:ext cx="240038" cy="141303"/>
            </a:xfrm>
            <a:custGeom>
              <a:avLst/>
              <a:gdLst/>
              <a:ahLst/>
              <a:cxnLst>
                <a:cxn ang="0">
                  <a:pos x="145" y="80"/>
                </a:cxn>
                <a:cxn ang="0">
                  <a:pos x="145" y="72"/>
                </a:cxn>
                <a:cxn ang="0">
                  <a:pos x="145" y="72"/>
                </a:cxn>
                <a:cxn ang="0">
                  <a:pos x="129" y="72"/>
                </a:cxn>
                <a:cxn ang="0">
                  <a:pos x="129" y="64"/>
                </a:cxn>
                <a:cxn ang="0">
                  <a:pos x="137" y="64"/>
                </a:cxn>
                <a:cxn ang="0">
                  <a:pos x="129" y="48"/>
                </a:cxn>
                <a:cxn ang="0">
                  <a:pos x="129" y="48"/>
                </a:cxn>
                <a:cxn ang="0">
                  <a:pos x="121" y="40"/>
                </a:cxn>
                <a:cxn ang="0">
                  <a:pos x="97" y="64"/>
                </a:cxn>
                <a:cxn ang="0">
                  <a:pos x="89" y="80"/>
                </a:cxn>
                <a:cxn ang="0">
                  <a:pos x="81" y="96"/>
                </a:cxn>
                <a:cxn ang="0">
                  <a:pos x="65" y="96"/>
                </a:cxn>
                <a:cxn ang="0">
                  <a:pos x="41" y="72"/>
                </a:cxn>
                <a:cxn ang="0">
                  <a:pos x="49" y="72"/>
                </a:cxn>
                <a:cxn ang="0">
                  <a:pos x="57" y="72"/>
                </a:cxn>
                <a:cxn ang="0">
                  <a:pos x="73" y="72"/>
                </a:cxn>
                <a:cxn ang="0">
                  <a:pos x="49" y="72"/>
                </a:cxn>
                <a:cxn ang="0">
                  <a:pos x="41" y="56"/>
                </a:cxn>
                <a:cxn ang="0">
                  <a:pos x="57" y="56"/>
                </a:cxn>
                <a:cxn ang="0">
                  <a:pos x="73" y="48"/>
                </a:cxn>
                <a:cxn ang="0">
                  <a:pos x="65" y="48"/>
                </a:cxn>
                <a:cxn ang="0">
                  <a:pos x="57" y="40"/>
                </a:cxn>
                <a:cxn ang="0">
                  <a:pos x="49" y="40"/>
                </a:cxn>
                <a:cxn ang="0">
                  <a:pos x="25" y="56"/>
                </a:cxn>
                <a:cxn ang="0">
                  <a:pos x="25" y="48"/>
                </a:cxn>
                <a:cxn ang="0">
                  <a:pos x="25" y="48"/>
                </a:cxn>
                <a:cxn ang="0">
                  <a:pos x="17" y="32"/>
                </a:cxn>
                <a:cxn ang="0">
                  <a:pos x="8" y="32"/>
                </a:cxn>
                <a:cxn ang="0">
                  <a:pos x="0" y="24"/>
                </a:cxn>
                <a:cxn ang="0">
                  <a:pos x="25" y="8"/>
                </a:cxn>
                <a:cxn ang="0">
                  <a:pos x="41" y="8"/>
                </a:cxn>
                <a:cxn ang="0">
                  <a:pos x="33" y="16"/>
                </a:cxn>
                <a:cxn ang="0">
                  <a:pos x="41" y="24"/>
                </a:cxn>
                <a:cxn ang="0">
                  <a:pos x="49" y="24"/>
                </a:cxn>
                <a:cxn ang="0">
                  <a:pos x="41" y="8"/>
                </a:cxn>
                <a:cxn ang="0">
                  <a:pos x="65" y="24"/>
                </a:cxn>
                <a:cxn ang="0">
                  <a:pos x="73" y="32"/>
                </a:cxn>
                <a:cxn ang="0">
                  <a:pos x="65" y="0"/>
                </a:cxn>
                <a:cxn ang="0">
                  <a:pos x="89" y="16"/>
                </a:cxn>
                <a:cxn ang="0">
                  <a:pos x="89" y="24"/>
                </a:cxn>
                <a:cxn ang="0">
                  <a:pos x="105" y="16"/>
                </a:cxn>
                <a:cxn ang="0">
                  <a:pos x="105" y="24"/>
                </a:cxn>
                <a:cxn ang="0">
                  <a:pos x="113" y="24"/>
                </a:cxn>
                <a:cxn ang="0">
                  <a:pos x="137" y="48"/>
                </a:cxn>
                <a:cxn ang="0">
                  <a:pos x="137" y="48"/>
                </a:cxn>
                <a:cxn ang="0">
                  <a:pos x="145" y="48"/>
                </a:cxn>
                <a:cxn ang="0">
                  <a:pos x="145" y="48"/>
                </a:cxn>
                <a:cxn ang="0">
                  <a:pos x="161" y="48"/>
                </a:cxn>
                <a:cxn ang="0">
                  <a:pos x="177" y="64"/>
                </a:cxn>
                <a:cxn ang="0">
                  <a:pos x="177" y="64"/>
                </a:cxn>
                <a:cxn ang="0">
                  <a:pos x="153" y="80"/>
                </a:cxn>
              </a:cxnLst>
              <a:rect l="0" t="0" r="r" b="b"/>
              <a:pathLst>
                <a:path w="177" h="96">
                  <a:moveTo>
                    <a:pt x="145" y="80"/>
                  </a:moveTo>
                  <a:lnTo>
                    <a:pt x="145" y="80"/>
                  </a:lnTo>
                  <a:lnTo>
                    <a:pt x="145" y="80"/>
                  </a:lnTo>
                  <a:lnTo>
                    <a:pt x="145" y="72"/>
                  </a:lnTo>
                  <a:lnTo>
                    <a:pt x="145" y="72"/>
                  </a:lnTo>
                  <a:lnTo>
                    <a:pt x="145" y="72"/>
                  </a:lnTo>
                  <a:lnTo>
                    <a:pt x="137" y="72"/>
                  </a:lnTo>
                  <a:lnTo>
                    <a:pt x="129" y="72"/>
                  </a:lnTo>
                  <a:lnTo>
                    <a:pt x="129" y="72"/>
                  </a:lnTo>
                  <a:lnTo>
                    <a:pt x="129" y="64"/>
                  </a:lnTo>
                  <a:lnTo>
                    <a:pt x="137" y="64"/>
                  </a:lnTo>
                  <a:lnTo>
                    <a:pt x="137" y="64"/>
                  </a:lnTo>
                  <a:lnTo>
                    <a:pt x="129" y="56"/>
                  </a:lnTo>
                  <a:lnTo>
                    <a:pt x="129" y="48"/>
                  </a:lnTo>
                  <a:lnTo>
                    <a:pt x="129" y="48"/>
                  </a:lnTo>
                  <a:lnTo>
                    <a:pt x="129" y="48"/>
                  </a:lnTo>
                  <a:lnTo>
                    <a:pt x="129" y="48"/>
                  </a:lnTo>
                  <a:lnTo>
                    <a:pt x="121" y="40"/>
                  </a:lnTo>
                  <a:lnTo>
                    <a:pt x="113" y="40"/>
                  </a:lnTo>
                  <a:lnTo>
                    <a:pt x="97" y="64"/>
                  </a:lnTo>
                  <a:lnTo>
                    <a:pt x="97" y="72"/>
                  </a:lnTo>
                  <a:lnTo>
                    <a:pt x="89" y="80"/>
                  </a:lnTo>
                  <a:lnTo>
                    <a:pt x="81" y="96"/>
                  </a:lnTo>
                  <a:lnTo>
                    <a:pt x="81" y="96"/>
                  </a:lnTo>
                  <a:lnTo>
                    <a:pt x="81" y="96"/>
                  </a:lnTo>
                  <a:lnTo>
                    <a:pt x="65" y="96"/>
                  </a:lnTo>
                  <a:lnTo>
                    <a:pt x="41" y="80"/>
                  </a:lnTo>
                  <a:lnTo>
                    <a:pt x="41" y="72"/>
                  </a:lnTo>
                  <a:lnTo>
                    <a:pt x="41" y="72"/>
                  </a:lnTo>
                  <a:lnTo>
                    <a:pt x="49" y="72"/>
                  </a:lnTo>
                  <a:lnTo>
                    <a:pt x="57" y="72"/>
                  </a:lnTo>
                  <a:lnTo>
                    <a:pt x="57" y="72"/>
                  </a:lnTo>
                  <a:lnTo>
                    <a:pt x="73" y="72"/>
                  </a:lnTo>
                  <a:lnTo>
                    <a:pt x="73" y="72"/>
                  </a:lnTo>
                  <a:lnTo>
                    <a:pt x="57" y="64"/>
                  </a:lnTo>
                  <a:lnTo>
                    <a:pt x="49" y="72"/>
                  </a:lnTo>
                  <a:lnTo>
                    <a:pt x="41" y="72"/>
                  </a:lnTo>
                  <a:lnTo>
                    <a:pt x="41" y="56"/>
                  </a:lnTo>
                  <a:lnTo>
                    <a:pt x="49" y="56"/>
                  </a:lnTo>
                  <a:lnTo>
                    <a:pt x="57" y="56"/>
                  </a:lnTo>
                  <a:lnTo>
                    <a:pt x="65" y="48"/>
                  </a:lnTo>
                  <a:lnTo>
                    <a:pt x="73" y="48"/>
                  </a:lnTo>
                  <a:lnTo>
                    <a:pt x="73" y="48"/>
                  </a:lnTo>
                  <a:lnTo>
                    <a:pt x="65" y="48"/>
                  </a:lnTo>
                  <a:lnTo>
                    <a:pt x="65" y="48"/>
                  </a:lnTo>
                  <a:lnTo>
                    <a:pt x="57" y="40"/>
                  </a:lnTo>
                  <a:lnTo>
                    <a:pt x="49" y="40"/>
                  </a:lnTo>
                  <a:lnTo>
                    <a:pt x="49" y="40"/>
                  </a:lnTo>
                  <a:lnTo>
                    <a:pt x="41" y="56"/>
                  </a:lnTo>
                  <a:lnTo>
                    <a:pt x="25" y="56"/>
                  </a:lnTo>
                  <a:lnTo>
                    <a:pt x="25" y="48"/>
                  </a:lnTo>
                  <a:lnTo>
                    <a:pt x="25" y="48"/>
                  </a:lnTo>
                  <a:lnTo>
                    <a:pt x="25" y="48"/>
                  </a:lnTo>
                  <a:lnTo>
                    <a:pt x="25" y="48"/>
                  </a:lnTo>
                  <a:lnTo>
                    <a:pt x="17" y="40"/>
                  </a:lnTo>
                  <a:lnTo>
                    <a:pt x="17" y="32"/>
                  </a:lnTo>
                  <a:lnTo>
                    <a:pt x="17" y="32"/>
                  </a:lnTo>
                  <a:lnTo>
                    <a:pt x="8" y="32"/>
                  </a:lnTo>
                  <a:lnTo>
                    <a:pt x="8" y="32"/>
                  </a:lnTo>
                  <a:lnTo>
                    <a:pt x="0" y="24"/>
                  </a:lnTo>
                  <a:lnTo>
                    <a:pt x="8" y="8"/>
                  </a:lnTo>
                  <a:lnTo>
                    <a:pt x="25" y="8"/>
                  </a:lnTo>
                  <a:lnTo>
                    <a:pt x="41" y="8"/>
                  </a:lnTo>
                  <a:lnTo>
                    <a:pt x="41" y="8"/>
                  </a:lnTo>
                  <a:lnTo>
                    <a:pt x="33" y="16"/>
                  </a:lnTo>
                  <a:lnTo>
                    <a:pt x="33" y="16"/>
                  </a:lnTo>
                  <a:lnTo>
                    <a:pt x="33" y="16"/>
                  </a:lnTo>
                  <a:lnTo>
                    <a:pt x="41" y="24"/>
                  </a:lnTo>
                  <a:lnTo>
                    <a:pt x="49" y="24"/>
                  </a:lnTo>
                  <a:lnTo>
                    <a:pt x="49" y="24"/>
                  </a:lnTo>
                  <a:lnTo>
                    <a:pt x="41" y="24"/>
                  </a:lnTo>
                  <a:lnTo>
                    <a:pt x="41" y="8"/>
                  </a:lnTo>
                  <a:lnTo>
                    <a:pt x="57" y="8"/>
                  </a:lnTo>
                  <a:lnTo>
                    <a:pt x="65" y="24"/>
                  </a:lnTo>
                  <a:lnTo>
                    <a:pt x="73" y="32"/>
                  </a:lnTo>
                  <a:lnTo>
                    <a:pt x="73" y="32"/>
                  </a:lnTo>
                  <a:lnTo>
                    <a:pt x="65" y="16"/>
                  </a:lnTo>
                  <a:lnTo>
                    <a:pt x="65" y="0"/>
                  </a:lnTo>
                  <a:lnTo>
                    <a:pt x="89" y="0"/>
                  </a:lnTo>
                  <a:lnTo>
                    <a:pt x="89" y="16"/>
                  </a:lnTo>
                  <a:lnTo>
                    <a:pt x="89" y="24"/>
                  </a:lnTo>
                  <a:lnTo>
                    <a:pt x="89" y="24"/>
                  </a:lnTo>
                  <a:lnTo>
                    <a:pt x="89" y="16"/>
                  </a:lnTo>
                  <a:lnTo>
                    <a:pt x="105" y="16"/>
                  </a:lnTo>
                  <a:lnTo>
                    <a:pt x="105" y="24"/>
                  </a:lnTo>
                  <a:lnTo>
                    <a:pt x="105" y="24"/>
                  </a:lnTo>
                  <a:lnTo>
                    <a:pt x="105" y="24"/>
                  </a:lnTo>
                  <a:lnTo>
                    <a:pt x="113" y="24"/>
                  </a:lnTo>
                  <a:lnTo>
                    <a:pt x="137" y="40"/>
                  </a:lnTo>
                  <a:lnTo>
                    <a:pt x="137" y="48"/>
                  </a:lnTo>
                  <a:lnTo>
                    <a:pt x="137" y="48"/>
                  </a:lnTo>
                  <a:lnTo>
                    <a:pt x="137" y="48"/>
                  </a:lnTo>
                  <a:lnTo>
                    <a:pt x="145" y="48"/>
                  </a:lnTo>
                  <a:lnTo>
                    <a:pt x="145" y="48"/>
                  </a:lnTo>
                  <a:lnTo>
                    <a:pt x="145" y="48"/>
                  </a:lnTo>
                  <a:lnTo>
                    <a:pt x="145" y="48"/>
                  </a:lnTo>
                  <a:lnTo>
                    <a:pt x="161" y="48"/>
                  </a:lnTo>
                  <a:lnTo>
                    <a:pt x="161" y="48"/>
                  </a:lnTo>
                  <a:lnTo>
                    <a:pt x="161" y="56"/>
                  </a:lnTo>
                  <a:lnTo>
                    <a:pt x="177" y="64"/>
                  </a:lnTo>
                  <a:lnTo>
                    <a:pt x="177" y="64"/>
                  </a:lnTo>
                  <a:lnTo>
                    <a:pt x="177" y="64"/>
                  </a:lnTo>
                  <a:lnTo>
                    <a:pt x="169" y="72"/>
                  </a:lnTo>
                  <a:lnTo>
                    <a:pt x="153" y="80"/>
                  </a:lnTo>
                  <a:lnTo>
                    <a:pt x="145" y="8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7" name="Freeform 26">
              <a:extLst>
                <a:ext uri="{FF2B5EF4-FFF2-40B4-BE49-F238E27FC236}">
                  <a16:creationId xmlns:a16="http://schemas.microsoft.com/office/drawing/2014/main" id="{00000000-0008-0000-0100-000057000000}"/>
                </a:ext>
              </a:extLst>
            </xdr:cNvPr>
            <xdr:cNvSpPr>
              <a:spLocks/>
            </xdr:cNvSpPr>
          </xdr:nvSpPr>
          <xdr:spPr bwMode="auto">
            <a:xfrm>
              <a:off x="8267797" y="3130894"/>
              <a:ext cx="75945" cy="94201"/>
            </a:xfrm>
            <a:custGeom>
              <a:avLst/>
              <a:gdLst/>
              <a:ahLst/>
              <a:cxnLst>
                <a:cxn ang="0">
                  <a:pos x="16" y="16"/>
                </a:cxn>
                <a:cxn ang="0">
                  <a:pos x="24" y="8"/>
                </a:cxn>
                <a:cxn ang="0">
                  <a:pos x="24" y="0"/>
                </a:cxn>
                <a:cxn ang="0">
                  <a:pos x="32" y="0"/>
                </a:cxn>
                <a:cxn ang="0">
                  <a:pos x="40" y="0"/>
                </a:cxn>
                <a:cxn ang="0">
                  <a:pos x="56" y="0"/>
                </a:cxn>
                <a:cxn ang="0">
                  <a:pos x="56" y="16"/>
                </a:cxn>
                <a:cxn ang="0">
                  <a:pos x="56" y="16"/>
                </a:cxn>
                <a:cxn ang="0">
                  <a:pos x="48" y="16"/>
                </a:cxn>
                <a:cxn ang="0">
                  <a:pos x="48" y="24"/>
                </a:cxn>
                <a:cxn ang="0">
                  <a:pos x="48" y="32"/>
                </a:cxn>
                <a:cxn ang="0">
                  <a:pos x="48" y="40"/>
                </a:cxn>
                <a:cxn ang="0">
                  <a:pos x="48" y="48"/>
                </a:cxn>
                <a:cxn ang="0">
                  <a:pos x="48" y="48"/>
                </a:cxn>
                <a:cxn ang="0">
                  <a:pos x="32" y="48"/>
                </a:cxn>
                <a:cxn ang="0">
                  <a:pos x="24" y="56"/>
                </a:cxn>
                <a:cxn ang="0">
                  <a:pos x="16" y="64"/>
                </a:cxn>
                <a:cxn ang="0">
                  <a:pos x="0" y="64"/>
                </a:cxn>
                <a:cxn ang="0">
                  <a:pos x="0" y="48"/>
                </a:cxn>
                <a:cxn ang="0">
                  <a:pos x="16" y="32"/>
                </a:cxn>
                <a:cxn ang="0">
                  <a:pos x="16" y="32"/>
                </a:cxn>
                <a:cxn ang="0">
                  <a:pos x="16" y="32"/>
                </a:cxn>
                <a:cxn ang="0">
                  <a:pos x="8" y="24"/>
                </a:cxn>
                <a:cxn ang="0">
                  <a:pos x="8" y="16"/>
                </a:cxn>
                <a:cxn ang="0">
                  <a:pos x="8" y="16"/>
                </a:cxn>
                <a:cxn ang="0">
                  <a:pos x="8" y="16"/>
                </a:cxn>
                <a:cxn ang="0">
                  <a:pos x="16" y="16"/>
                </a:cxn>
              </a:cxnLst>
              <a:rect l="0" t="0" r="r" b="b"/>
              <a:pathLst>
                <a:path w="56" h="64">
                  <a:moveTo>
                    <a:pt x="16" y="16"/>
                  </a:moveTo>
                  <a:lnTo>
                    <a:pt x="24" y="8"/>
                  </a:lnTo>
                  <a:lnTo>
                    <a:pt x="24" y="0"/>
                  </a:lnTo>
                  <a:lnTo>
                    <a:pt x="32" y="0"/>
                  </a:lnTo>
                  <a:lnTo>
                    <a:pt x="40" y="0"/>
                  </a:lnTo>
                  <a:lnTo>
                    <a:pt x="56" y="0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48" y="16"/>
                  </a:lnTo>
                  <a:lnTo>
                    <a:pt x="48" y="24"/>
                  </a:lnTo>
                  <a:lnTo>
                    <a:pt x="48" y="32"/>
                  </a:lnTo>
                  <a:lnTo>
                    <a:pt x="48" y="40"/>
                  </a:lnTo>
                  <a:lnTo>
                    <a:pt x="48" y="48"/>
                  </a:lnTo>
                  <a:lnTo>
                    <a:pt x="48" y="48"/>
                  </a:lnTo>
                  <a:lnTo>
                    <a:pt x="32" y="48"/>
                  </a:lnTo>
                  <a:lnTo>
                    <a:pt x="24" y="56"/>
                  </a:lnTo>
                  <a:lnTo>
                    <a:pt x="16" y="64"/>
                  </a:lnTo>
                  <a:lnTo>
                    <a:pt x="0" y="64"/>
                  </a:lnTo>
                  <a:lnTo>
                    <a:pt x="0" y="48"/>
                  </a:lnTo>
                  <a:lnTo>
                    <a:pt x="16" y="32"/>
                  </a:lnTo>
                  <a:lnTo>
                    <a:pt x="16" y="32"/>
                  </a:lnTo>
                  <a:lnTo>
                    <a:pt x="16" y="32"/>
                  </a:lnTo>
                  <a:lnTo>
                    <a:pt x="8" y="24"/>
                  </a:lnTo>
                  <a:lnTo>
                    <a:pt x="8" y="16"/>
                  </a:lnTo>
                  <a:lnTo>
                    <a:pt x="8" y="16"/>
                  </a:lnTo>
                  <a:lnTo>
                    <a:pt x="8" y="16"/>
                  </a:lnTo>
                  <a:lnTo>
                    <a:pt x="16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8" name="Freeform 27">
              <a:extLst>
                <a:ext uri="{FF2B5EF4-FFF2-40B4-BE49-F238E27FC236}">
                  <a16:creationId xmlns:a16="http://schemas.microsoft.com/office/drawing/2014/main" id="{00000000-0008-0000-0100-000058000000}"/>
                </a:ext>
              </a:extLst>
            </xdr:cNvPr>
            <xdr:cNvSpPr>
              <a:spLocks/>
            </xdr:cNvSpPr>
          </xdr:nvSpPr>
          <xdr:spPr bwMode="auto">
            <a:xfrm>
              <a:off x="2078904" y="3036692"/>
              <a:ext cx="141040" cy="223729"/>
            </a:xfrm>
            <a:custGeom>
              <a:avLst/>
              <a:gdLst/>
              <a:ahLst/>
              <a:cxnLst>
                <a:cxn ang="0">
                  <a:pos x="88" y="104"/>
                </a:cxn>
                <a:cxn ang="0">
                  <a:pos x="104" y="104"/>
                </a:cxn>
                <a:cxn ang="0">
                  <a:pos x="88" y="128"/>
                </a:cxn>
                <a:cxn ang="0">
                  <a:pos x="96" y="128"/>
                </a:cxn>
                <a:cxn ang="0">
                  <a:pos x="88" y="136"/>
                </a:cxn>
                <a:cxn ang="0">
                  <a:pos x="64" y="136"/>
                </a:cxn>
                <a:cxn ang="0">
                  <a:pos x="48" y="144"/>
                </a:cxn>
                <a:cxn ang="0">
                  <a:pos x="32" y="136"/>
                </a:cxn>
                <a:cxn ang="0">
                  <a:pos x="32" y="144"/>
                </a:cxn>
                <a:cxn ang="0">
                  <a:pos x="16" y="144"/>
                </a:cxn>
                <a:cxn ang="0">
                  <a:pos x="16" y="152"/>
                </a:cxn>
                <a:cxn ang="0">
                  <a:pos x="16" y="144"/>
                </a:cxn>
                <a:cxn ang="0">
                  <a:pos x="32" y="128"/>
                </a:cxn>
                <a:cxn ang="0">
                  <a:pos x="40" y="128"/>
                </a:cxn>
                <a:cxn ang="0">
                  <a:pos x="40" y="120"/>
                </a:cxn>
                <a:cxn ang="0">
                  <a:pos x="24" y="120"/>
                </a:cxn>
                <a:cxn ang="0">
                  <a:pos x="16" y="128"/>
                </a:cxn>
                <a:cxn ang="0">
                  <a:pos x="16" y="120"/>
                </a:cxn>
                <a:cxn ang="0">
                  <a:pos x="24" y="104"/>
                </a:cxn>
                <a:cxn ang="0">
                  <a:pos x="24" y="96"/>
                </a:cxn>
                <a:cxn ang="0">
                  <a:pos x="48" y="88"/>
                </a:cxn>
                <a:cxn ang="0">
                  <a:pos x="48" y="80"/>
                </a:cxn>
                <a:cxn ang="0">
                  <a:pos x="32" y="72"/>
                </a:cxn>
                <a:cxn ang="0">
                  <a:pos x="40" y="72"/>
                </a:cxn>
                <a:cxn ang="0">
                  <a:pos x="24" y="72"/>
                </a:cxn>
                <a:cxn ang="0">
                  <a:pos x="24" y="64"/>
                </a:cxn>
                <a:cxn ang="0">
                  <a:pos x="16" y="56"/>
                </a:cxn>
                <a:cxn ang="0">
                  <a:pos x="16" y="48"/>
                </a:cxn>
                <a:cxn ang="0">
                  <a:pos x="16" y="56"/>
                </a:cxn>
                <a:cxn ang="0">
                  <a:pos x="8" y="56"/>
                </a:cxn>
                <a:cxn ang="0">
                  <a:pos x="8" y="48"/>
                </a:cxn>
                <a:cxn ang="0">
                  <a:pos x="8" y="48"/>
                </a:cxn>
                <a:cxn ang="0">
                  <a:pos x="8" y="40"/>
                </a:cxn>
                <a:cxn ang="0">
                  <a:pos x="8" y="40"/>
                </a:cxn>
                <a:cxn ang="0">
                  <a:pos x="8" y="32"/>
                </a:cxn>
                <a:cxn ang="0">
                  <a:pos x="0" y="24"/>
                </a:cxn>
                <a:cxn ang="0">
                  <a:pos x="0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16"/>
                </a:cxn>
                <a:cxn ang="0">
                  <a:pos x="16" y="16"/>
                </a:cxn>
                <a:cxn ang="0">
                  <a:pos x="16" y="0"/>
                </a:cxn>
                <a:cxn ang="0">
                  <a:pos x="32" y="0"/>
                </a:cxn>
                <a:cxn ang="0">
                  <a:pos x="40" y="0"/>
                </a:cxn>
                <a:cxn ang="0">
                  <a:pos x="32" y="16"/>
                </a:cxn>
                <a:cxn ang="0">
                  <a:pos x="32" y="16"/>
                </a:cxn>
                <a:cxn ang="0">
                  <a:pos x="56" y="16"/>
                </a:cxn>
                <a:cxn ang="0">
                  <a:pos x="40" y="40"/>
                </a:cxn>
                <a:cxn ang="0">
                  <a:pos x="40" y="48"/>
                </a:cxn>
                <a:cxn ang="0">
                  <a:pos x="40" y="48"/>
                </a:cxn>
                <a:cxn ang="0">
                  <a:pos x="56" y="48"/>
                </a:cxn>
                <a:cxn ang="0">
                  <a:pos x="64" y="72"/>
                </a:cxn>
                <a:cxn ang="0">
                  <a:pos x="88" y="96"/>
                </a:cxn>
                <a:cxn ang="0">
                  <a:pos x="80" y="104"/>
                </a:cxn>
                <a:cxn ang="0">
                  <a:pos x="80" y="104"/>
                </a:cxn>
                <a:cxn ang="0">
                  <a:pos x="88" y="104"/>
                </a:cxn>
                <a:cxn ang="0">
                  <a:pos x="88" y="104"/>
                </a:cxn>
              </a:cxnLst>
              <a:rect l="0" t="0" r="r" b="b"/>
              <a:pathLst>
                <a:path w="104" h="152">
                  <a:moveTo>
                    <a:pt x="88" y="104"/>
                  </a:moveTo>
                  <a:lnTo>
                    <a:pt x="88" y="104"/>
                  </a:lnTo>
                  <a:lnTo>
                    <a:pt x="88" y="104"/>
                  </a:lnTo>
                  <a:lnTo>
                    <a:pt x="104" y="104"/>
                  </a:lnTo>
                  <a:lnTo>
                    <a:pt x="104" y="112"/>
                  </a:lnTo>
                  <a:lnTo>
                    <a:pt x="88" y="128"/>
                  </a:lnTo>
                  <a:lnTo>
                    <a:pt x="88" y="128"/>
                  </a:lnTo>
                  <a:lnTo>
                    <a:pt x="96" y="128"/>
                  </a:lnTo>
                  <a:lnTo>
                    <a:pt x="96" y="128"/>
                  </a:lnTo>
                  <a:lnTo>
                    <a:pt x="88" y="136"/>
                  </a:lnTo>
                  <a:lnTo>
                    <a:pt x="80" y="136"/>
                  </a:lnTo>
                  <a:lnTo>
                    <a:pt x="64" y="136"/>
                  </a:lnTo>
                  <a:lnTo>
                    <a:pt x="64" y="136"/>
                  </a:lnTo>
                  <a:lnTo>
                    <a:pt x="48" y="144"/>
                  </a:lnTo>
                  <a:lnTo>
                    <a:pt x="40" y="136"/>
                  </a:lnTo>
                  <a:lnTo>
                    <a:pt x="32" y="136"/>
                  </a:lnTo>
                  <a:lnTo>
                    <a:pt x="32" y="144"/>
                  </a:lnTo>
                  <a:lnTo>
                    <a:pt x="32" y="144"/>
                  </a:lnTo>
                  <a:lnTo>
                    <a:pt x="24" y="144"/>
                  </a:lnTo>
                  <a:lnTo>
                    <a:pt x="16" y="144"/>
                  </a:lnTo>
                  <a:lnTo>
                    <a:pt x="16" y="152"/>
                  </a:lnTo>
                  <a:lnTo>
                    <a:pt x="16" y="152"/>
                  </a:lnTo>
                  <a:lnTo>
                    <a:pt x="16" y="152"/>
                  </a:lnTo>
                  <a:lnTo>
                    <a:pt x="16" y="144"/>
                  </a:lnTo>
                  <a:lnTo>
                    <a:pt x="24" y="136"/>
                  </a:lnTo>
                  <a:lnTo>
                    <a:pt x="32" y="128"/>
                  </a:lnTo>
                  <a:lnTo>
                    <a:pt x="40" y="128"/>
                  </a:lnTo>
                  <a:lnTo>
                    <a:pt x="40" y="128"/>
                  </a:lnTo>
                  <a:lnTo>
                    <a:pt x="40" y="120"/>
                  </a:lnTo>
                  <a:lnTo>
                    <a:pt x="40" y="120"/>
                  </a:lnTo>
                  <a:lnTo>
                    <a:pt x="40" y="128"/>
                  </a:lnTo>
                  <a:lnTo>
                    <a:pt x="24" y="120"/>
                  </a:lnTo>
                  <a:lnTo>
                    <a:pt x="24" y="128"/>
                  </a:lnTo>
                  <a:lnTo>
                    <a:pt x="16" y="128"/>
                  </a:lnTo>
                  <a:lnTo>
                    <a:pt x="16" y="120"/>
                  </a:lnTo>
                  <a:lnTo>
                    <a:pt x="16" y="120"/>
                  </a:lnTo>
                  <a:lnTo>
                    <a:pt x="24" y="112"/>
                  </a:lnTo>
                  <a:lnTo>
                    <a:pt x="24" y="104"/>
                  </a:lnTo>
                  <a:lnTo>
                    <a:pt x="24" y="96"/>
                  </a:lnTo>
                  <a:lnTo>
                    <a:pt x="24" y="96"/>
                  </a:lnTo>
                  <a:lnTo>
                    <a:pt x="40" y="96"/>
                  </a:lnTo>
                  <a:lnTo>
                    <a:pt x="48" y="88"/>
                  </a:lnTo>
                  <a:lnTo>
                    <a:pt x="48" y="80"/>
                  </a:lnTo>
                  <a:lnTo>
                    <a:pt x="48" y="80"/>
                  </a:lnTo>
                  <a:lnTo>
                    <a:pt x="32" y="80"/>
                  </a:lnTo>
                  <a:lnTo>
                    <a:pt x="32" y="72"/>
                  </a:lnTo>
                  <a:lnTo>
                    <a:pt x="40" y="72"/>
                  </a:lnTo>
                  <a:lnTo>
                    <a:pt x="40" y="72"/>
                  </a:lnTo>
                  <a:lnTo>
                    <a:pt x="32" y="72"/>
                  </a:lnTo>
                  <a:lnTo>
                    <a:pt x="24" y="72"/>
                  </a:lnTo>
                  <a:lnTo>
                    <a:pt x="16" y="72"/>
                  </a:lnTo>
                  <a:lnTo>
                    <a:pt x="24" y="64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16" y="48"/>
                  </a:lnTo>
                  <a:lnTo>
                    <a:pt x="16" y="48"/>
                  </a:lnTo>
                  <a:lnTo>
                    <a:pt x="8" y="56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8" y="56"/>
                  </a:lnTo>
                  <a:lnTo>
                    <a:pt x="8" y="56"/>
                  </a:lnTo>
                  <a:lnTo>
                    <a:pt x="8" y="48"/>
                  </a:lnTo>
                  <a:lnTo>
                    <a:pt x="8" y="48"/>
                  </a:lnTo>
                  <a:lnTo>
                    <a:pt x="8" y="48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8" y="32"/>
                  </a:lnTo>
                  <a:lnTo>
                    <a:pt x="8" y="32"/>
                  </a:lnTo>
                  <a:lnTo>
                    <a:pt x="8" y="32"/>
                  </a:lnTo>
                  <a:lnTo>
                    <a:pt x="0" y="24"/>
                  </a:lnTo>
                  <a:lnTo>
                    <a:pt x="0" y="24"/>
                  </a:lnTo>
                  <a:lnTo>
                    <a:pt x="0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16"/>
                  </a:lnTo>
                  <a:lnTo>
                    <a:pt x="8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8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32" y="0"/>
                  </a:lnTo>
                  <a:lnTo>
                    <a:pt x="40" y="0"/>
                  </a:lnTo>
                  <a:lnTo>
                    <a:pt x="40" y="0"/>
                  </a:lnTo>
                  <a:lnTo>
                    <a:pt x="40" y="8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56" y="24"/>
                  </a:lnTo>
                  <a:lnTo>
                    <a:pt x="40" y="40"/>
                  </a:lnTo>
                  <a:lnTo>
                    <a:pt x="40" y="48"/>
                  </a:lnTo>
                  <a:lnTo>
                    <a:pt x="40" y="48"/>
                  </a:lnTo>
                  <a:lnTo>
                    <a:pt x="40" y="48"/>
                  </a:lnTo>
                  <a:lnTo>
                    <a:pt x="40" y="48"/>
                  </a:lnTo>
                  <a:lnTo>
                    <a:pt x="48" y="48"/>
                  </a:lnTo>
                  <a:lnTo>
                    <a:pt x="56" y="48"/>
                  </a:lnTo>
                  <a:lnTo>
                    <a:pt x="56" y="64"/>
                  </a:lnTo>
                  <a:lnTo>
                    <a:pt x="64" y="72"/>
                  </a:lnTo>
                  <a:lnTo>
                    <a:pt x="80" y="80"/>
                  </a:lnTo>
                  <a:lnTo>
                    <a:pt x="88" y="96"/>
                  </a:lnTo>
                  <a:lnTo>
                    <a:pt x="88" y="96"/>
                  </a:lnTo>
                  <a:lnTo>
                    <a:pt x="80" y="104"/>
                  </a:lnTo>
                  <a:lnTo>
                    <a:pt x="80" y="104"/>
                  </a:lnTo>
                  <a:lnTo>
                    <a:pt x="80" y="104"/>
                  </a:lnTo>
                  <a:lnTo>
                    <a:pt x="88" y="104"/>
                  </a:lnTo>
                  <a:lnTo>
                    <a:pt x="88" y="104"/>
                  </a:lnTo>
                  <a:lnTo>
                    <a:pt x="88" y="104"/>
                  </a:lnTo>
                  <a:lnTo>
                    <a:pt x="88" y="10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89" name="Freeform 28">
              <a:extLst>
                <a:ext uri="{FF2B5EF4-FFF2-40B4-BE49-F238E27FC236}">
                  <a16:creationId xmlns:a16="http://schemas.microsoft.com/office/drawing/2014/main" id="{00000000-0008-0000-0100-000059000000}"/>
                </a:ext>
              </a:extLst>
            </xdr:cNvPr>
            <xdr:cNvSpPr>
              <a:spLocks/>
            </xdr:cNvSpPr>
          </xdr:nvSpPr>
          <xdr:spPr bwMode="auto">
            <a:xfrm>
              <a:off x="8039963" y="2812962"/>
              <a:ext cx="173588" cy="82427"/>
            </a:xfrm>
            <a:custGeom>
              <a:avLst/>
              <a:gdLst/>
              <a:ahLst/>
              <a:cxnLst>
                <a:cxn ang="0">
                  <a:pos x="120" y="32"/>
                </a:cxn>
                <a:cxn ang="0">
                  <a:pos x="112" y="40"/>
                </a:cxn>
                <a:cxn ang="0">
                  <a:pos x="88" y="48"/>
                </a:cxn>
                <a:cxn ang="0">
                  <a:pos x="64" y="56"/>
                </a:cxn>
                <a:cxn ang="0">
                  <a:pos x="48" y="56"/>
                </a:cxn>
                <a:cxn ang="0">
                  <a:pos x="24" y="48"/>
                </a:cxn>
                <a:cxn ang="0">
                  <a:pos x="16" y="40"/>
                </a:cxn>
                <a:cxn ang="0">
                  <a:pos x="16" y="40"/>
                </a:cxn>
                <a:cxn ang="0">
                  <a:pos x="16" y="32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8" y="24"/>
                </a:cxn>
                <a:cxn ang="0">
                  <a:pos x="0" y="24"/>
                </a:cxn>
                <a:cxn ang="0">
                  <a:pos x="16" y="24"/>
                </a:cxn>
                <a:cxn ang="0">
                  <a:pos x="24" y="16"/>
                </a:cxn>
                <a:cxn ang="0">
                  <a:pos x="16" y="16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8" y="8"/>
                </a:cxn>
                <a:cxn ang="0">
                  <a:pos x="8" y="8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24" y="8"/>
                </a:cxn>
                <a:cxn ang="0">
                  <a:pos x="24" y="16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40" y="8"/>
                </a:cxn>
                <a:cxn ang="0">
                  <a:pos x="40" y="8"/>
                </a:cxn>
                <a:cxn ang="0">
                  <a:pos x="56" y="8"/>
                </a:cxn>
                <a:cxn ang="0">
                  <a:pos x="56" y="8"/>
                </a:cxn>
                <a:cxn ang="0">
                  <a:pos x="56" y="8"/>
                </a:cxn>
                <a:cxn ang="0">
                  <a:pos x="56" y="8"/>
                </a:cxn>
                <a:cxn ang="0">
                  <a:pos x="56" y="8"/>
                </a:cxn>
                <a:cxn ang="0">
                  <a:pos x="72" y="8"/>
                </a:cxn>
                <a:cxn ang="0">
                  <a:pos x="80" y="8"/>
                </a:cxn>
                <a:cxn ang="0">
                  <a:pos x="88" y="8"/>
                </a:cxn>
                <a:cxn ang="0">
                  <a:pos x="88" y="0"/>
                </a:cxn>
                <a:cxn ang="0">
                  <a:pos x="88" y="0"/>
                </a:cxn>
                <a:cxn ang="0">
                  <a:pos x="88" y="0"/>
                </a:cxn>
                <a:cxn ang="0">
                  <a:pos x="88" y="0"/>
                </a:cxn>
                <a:cxn ang="0">
                  <a:pos x="96" y="0"/>
                </a:cxn>
                <a:cxn ang="0">
                  <a:pos x="96" y="0"/>
                </a:cxn>
                <a:cxn ang="0">
                  <a:pos x="96" y="8"/>
                </a:cxn>
                <a:cxn ang="0">
                  <a:pos x="112" y="0"/>
                </a:cxn>
                <a:cxn ang="0">
                  <a:pos x="112" y="0"/>
                </a:cxn>
                <a:cxn ang="0">
                  <a:pos x="112" y="8"/>
                </a:cxn>
                <a:cxn ang="0">
                  <a:pos x="112" y="16"/>
                </a:cxn>
                <a:cxn ang="0">
                  <a:pos x="128" y="24"/>
                </a:cxn>
                <a:cxn ang="0">
                  <a:pos x="128" y="32"/>
                </a:cxn>
                <a:cxn ang="0">
                  <a:pos x="128" y="32"/>
                </a:cxn>
                <a:cxn ang="0">
                  <a:pos x="120" y="32"/>
                </a:cxn>
              </a:cxnLst>
              <a:rect l="0" t="0" r="r" b="b"/>
              <a:pathLst>
                <a:path w="128" h="56">
                  <a:moveTo>
                    <a:pt x="120" y="32"/>
                  </a:moveTo>
                  <a:lnTo>
                    <a:pt x="112" y="40"/>
                  </a:lnTo>
                  <a:lnTo>
                    <a:pt x="88" y="48"/>
                  </a:lnTo>
                  <a:lnTo>
                    <a:pt x="64" y="56"/>
                  </a:lnTo>
                  <a:lnTo>
                    <a:pt x="48" y="56"/>
                  </a:lnTo>
                  <a:lnTo>
                    <a:pt x="24" y="48"/>
                  </a:lnTo>
                  <a:lnTo>
                    <a:pt x="16" y="40"/>
                  </a:lnTo>
                  <a:lnTo>
                    <a:pt x="16" y="40"/>
                  </a:lnTo>
                  <a:lnTo>
                    <a:pt x="16" y="32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8" y="24"/>
                  </a:lnTo>
                  <a:lnTo>
                    <a:pt x="0" y="24"/>
                  </a:lnTo>
                  <a:lnTo>
                    <a:pt x="16" y="24"/>
                  </a:lnTo>
                  <a:lnTo>
                    <a:pt x="24" y="16"/>
                  </a:lnTo>
                  <a:lnTo>
                    <a:pt x="16" y="16"/>
                  </a:lnTo>
                  <a:lnTo>
                    <a:pt x="0" y="8"/>
                  </a:lnTo>
                  <a:lnTo>
                    <a:pt x="0" y="8"/>
                  </a:lnTo>
                  <a:lnTo>
                    <a:pt x="0" y="8"/>
                  </a:lnTo>
                  <a:lnTo>
                    <a:pt x="8" y="8"/>
                  </a:lnTo>
                  <a:lnTo>
                    <a:pt x="8" y="8"/>
                  </a:lnTo>
                  <a:lnTo>
                    <a:pt x="8" y="0"/>
                  </a:lnTo>
                  <a:lnTo>
                    <a:pt x="8" y="0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24" y="8"/>
                  </a:lnTo>
                  <a:lnTo>
                    <a:pt x="24" y="16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40" y="8"/>
                  </a:lnTo>
                  <a:lnTo>
                    <a:pt x="40" y="8"/>
                  </a:lnTo>
                  <a:lnTo>
                    <a:pt x="56" y="8"/>
                  </a:lnTo>
                  <a:lnTo>
                    <a:pt x="56" y="8"/>
                  </a:lnTo>
                  <a:lnTo>
                    <a:pt x="56" y="8"/>
                  </a:lnTo>
                  <a:lnTo>
                    <a:pt x="56" y="8"/>
                  </a:lnTo>
                  <a:lnTo>
                    <a:pt x="56" y="8"/>
                  </a:lnTo>
                  <a:lnTo>
                    <a:pt x="72" y="8"/>
                  </a:lnTo>
                  <a:lnTo>
                    <a:pt x="80" y="8"/>
                  </a:lnTo>
                  <a:lnTo>
                    <a:pt x="88" y="8"/>
                  </a:lnTo>
                  <a:lnTo>
                    <a:pt x="88" y="0"/>
                  </a:lnTo>
                  <a:lnTo>
                    <a:pt x="88" y="0"/>
                  </a:lnTo>
                  <a:lnTo>
                    <a:pt x="88" y="0"/>
                  </a:lnTo>
                  <a:lnTo>
                    <a:pt x="88" y="0"/>
                  </a:lnTo>
                  <a:lnTo>
                    <a:pt x="96" y="0"/>
                  </a:lnTo>
                  <a:lnTo>
                    <a:pt x="96" y="0"/>
                  </a:lnTo>
                  <a:lnTo>
                    <a:pt x="96" y="8"/>
                  </a:lnTo>
                  <a:lnTo>
                    <a:pt x="112" y="0"/>
                  </a:lnTo>
                  <a:lnTo>
                    <a:pt x="112" y="0"/>
                  </a:lnTo>
                  <a:lnTo>
                    <a:pt x="112" y="8"/>
                  </a:lnTo>
                  <a:lnTo>
                    <a:pt x="112" y="16"/>
                  </a:lnTo>
                  <a:lnTo>
                    <a:pt x="128" y="24"/>
                  </a:lnTo>
                  <a:lnTo>
                    <a:pt x="128" y="32"/>
                  </a:lnTo>
                  <a:lnTo>
                    <a:pt x="128" y="32"/>
                  </a:lnTo>
                  <a:lnTo>
                    <a:pt x="120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0" name="Freeform 29">
              <a:extLst>
                <a:ext uri="{FF2B5EF4-FFF2-40B4-BE49-F238E27FC236}">
                  <a16:creationId xmlns:a16="http://schemas.microsoft.com/office/drawing/2014/main" id="{00000000-0008-0000-0100-00005A000000}"/>
                </a:ext>
              </a:extLst>
            </xdr:cNvPr>
            <xdr:cNvSpPr>
              <a:spLocks/>
            </xdr:cNvSpPr>
          </xdr:nvSpPr>
          <xdr:spPr bwMode="auto">
            <a:xfrm>
              <a:off x="6423428" y="2577458"/>
              <a:ext cx="303779" cy="176628"/>
            </a:xfrm>
            <a:custGeom>
              <a:avLst/>
              <a:gdLst/>
              <a:ahLst/>
              <a:cxnLst>
                <a:cxn ang="0">
                  <a:pos x="200" y="96"/>
                </a:cxn>
                <a:cxn ang="0">
                  <a:pos x="208" y="96"/>
                </a:cxn>
                <a:cxn ang="0">
                  <a:pos x="208" y="112"/>
                </a:cxn>
                <a:cxn ang="0">
                  <a:pos x="184" y="112"/>
                </a:cxn>
                <a:cxn ang="0">
                  <a:pos x="152" y="104"/>
                </a:cxn>
                <a:cxn ang="0">
                  <a:pos x="128" y="112"/>
                </a:cxn>
                <a:cxn ang="0">
                  <a:pos x="112" y="120"/>
                </a:cxn>
                <a:cxn ang="0">
                  <a:pos x="72" y="120"/>
                </a:cxn>
                <a:cxn ang="0">
                  <a:pos x="64" y="104"/>
                </a:cxn>
                <a:cxn ang="0">
                  <a:pos x="40" y="104"/>
                </a:cxn>
                <a:cxn ang="0">
                  <a:pos x="16" y="88"/>
                </a:cxn>
                <a:cxn ang="0">
                  <a:pos x="32" y="80"/>
                </a:cxn>
                <a:cxn ang="0">
                  <a:pos x="72" y="80"/>
                </a:cxn>
                <a:cxn ang="0">
                  <a:pos x="64" y="72"/>
                </a:cxn>
                <a:cxn ang="0">
                  <a:pos x="40" y="72"/>
                </a:cxn>
                <a:cxn ang="0">
                  <a:pos x="8" y="72"/>
                </a:cxn>
                <a:cxn ang="0">
                  <a:pos x="24" y="56"/>
                </a:cxn>
                <a:cxn ang="0">
                  <a:pos x="16" y="56"/>
                </a:cxn>
                <a:cxn ang="0">
                  <a:pos x="8" y="56"/>
                </a:cxn>
                <a:cxn ang="0">
                  <a:pos x="0" y="32"/>
                </a:cxn>
                <a:cxn ang="0">
                  <a:pos x="56" y="8"/>
                </a:cxn>
                <a:cxn ang="0">
                  <a:pos x="72" y="16"/>
                </a:cxn>
                <a:cxn ang="0">
                  <a:pos x="96" y="32"/>
                </a:cxn>
                <a:cxn ang="0">
                  <a:pos x="96" y="32"/>
                </a:cxn>
                <a:cxn ang="0">
                  <a:pos x="104" y="16"/>
                </a:cxn>
                <a:cxn ang="0">
                  <a:pos x="112" y="16"/>
                </a:cxn>
                <a:cxn ang="0">
                  <a:pos x="128" y="40"/>
                </a:cxn>
                <a:cxn ang="0">
                  <a:pos x="144" y="40"/>
                </a:cxn>
                <a:cxn ang="0">
                  <a:pos x="136" y="40"/>
                </a:cxn>
                <a:cxn ang="0">
                  <a:pos x="128" y="8"/>
                </a:cxn>
                <a:cxn ang="0">
                  <a:pos x="144" y="8"/>
                </a:cxn>
                <a:cxn ang="0">
                  <a:pos x="152" y="8"/>
                </a:cxn>
                <a:cxn ang="0">
                  <a:pos x="152" y="0"/>
                </a:cxn>
                <a:cxn ang="0">
                  <a:pos x="176" y="8"/>
                </a:cxn>
                <a:cxn ang="0">
                  <a:pos x="168" y="32"/>
                </a:cxn>
                <a:cxn ang="0">
                  <a:pos x="184" y="64"/>
                </a:cxn>
                <a:cxn ang="0">
                  <a:pos x="224" y="88"/>
                </a:cxn>
                <a:cxn ang="0">
                  <a:pos x="224" y="96"/>
                </a:cxn>
                <a:cxn ang="0">
                  <a:pos x="208" y="88"/>
                </a:cxn>
              </a:cxnLst>
              <a:rect l="0" t="0" r="r" b="b"/>
              <a:pathLst>
                <a:path w="224" h="120">
                  <a:moveTo>
                    <a:pt x="200" y="88"/>
                  </a:moveTo>
                  <a:lnTo>
                    <a:pt x="200" y="96"/>
                  </a:lnTo>
                  <a:lnTo>
                    <a:pt x="208" y="96"/>
                  </a:lnTo>
                  <a:lnTo>
                    <a:pt x="208" y="96"/>
                  </a:lnTo>
                  <a:lnTo>
                    <a:pt x="216" y="104"/>
                  </a:lnTo>
                  <a:lnTo>
                    <a:pt x="208" y="112"/>
                  </a:lnTo>
                  <a:lnTo>
                    <a:pt x="200" y="112"/>
                  </a:lnTo>
                  <a:lnTo>
                    <a:pt x="184" y="112"/>
                  </a:lnTo>
                  <a:lnTo>
                    <a:pt x="160" y="104"/>
                  </a:lnTo>
                  <a:lnTo>
                    <a:pt x="152" y="104"/>
                  </a:lnTo>
                  <a:lnTo>
                    <a:pt x="144" y="104"/>
                  </a:lnTo>
                  <a:lnTo>
                    <a:pt x="128" y="112"/>
                  </a:lnTo>
                  <a:lnTo>
                    <a:pt x="112" y="120"/>
                  </a:lnTo>
                  <a:lnTo>
                    <a:pt x="112" y="120"/>
                  </a:lnTo>
                  <a:lnTo>
                    <a:pt x="72" y="120"/>
                  </a:lnTo>
                  <a:lnTo>
                    <a:pt x="72" y="120"/>
                  </a:lnTo>
                  <a:lnTo>
                    <a:pt x="64" y="112"/>
                  </a:lnTo>
                  <a:lnTo>
                    <a:pt x="64" y="104"/>
                  </a:lnTo>
                  <a:lnTo>
                    <a:pt x="48" y="104"/>
                  </a:lnTo>
                  <a:lnTo>
                    <a:pt x="40" y="104"/>
                  </a:lnTo>
                  <a:lnTo>
                    <a:pt x="32" y="104"/>
                  </a:lnTo>
                  <a:lnTo>
                    <a:pt x="16" y="88"/>
                  </a:lnTo>
                  <a:lnTo>
                    <a:pt x="16" y="88"/>
                  </a:lnTo>
                  <a:lnTo>
                    <a:pt x="32" y="80"/>
                  </a:lnTo>
                  <a:lnTo>
                    <a:pt x="72" y="80"/>
                  </a:lnTo>
                  <a:lnTo>
                    <a:pt x="72" y="80"/>
                  </a:lnTo>
                  <a:lnTo>
                    <a:pt x="72" y="80"/>
                  </a:lnTo>
                  <a:lnTo>
                    <a:pt x="64" y="72"/>
                  </a:lnTo>
                  <a:lnTo>
                    <a:pt x="64" y="72"/>
                  </a:lnTo>
                  <a:lnTo>
                    <a:pt x="40" y="72"/>
                  </a:lnTo>
                  <a:lnTo>
                    <a:pt x="32" y="72"/>
                  </a:lnTo>
                  <a:lnTo>
                    <a:pt x="8" y="72"/>
                  </a:lnTo>
                  <a:lnTo>
                    <a:pt x="8" y="56"/>
                  </a:lnTo>
                  <a:lnTo>
                    <a:pt x="24" y="56"/>
                  </a:lnTo>
                  <a:lnTo>
                    <a:pt x="24" y="56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8" y="56"/>
                  </a:lnTo>
                  <a:lnTo>
                    <a:pt x="0" y="48"/>
                  </a:lnTo>
                  <a:lnTo>
                    <a:pt x="0" y="32"/>
                  </a:lnTo>
                  <a:lnTo>
                    <a:pt x="40" y="8"/>
                  </a:lnTo>
                  <a:lnTo>
                    <a:pt x="56" y="8"/>
                  </a:lnTo>
                  <a:lnTo>
                    <a:pt x="56" y="24"/>
                  </a:lnTo>
                  <a:lnTo>
                    <a:pt x="72" y="16"/>
                  </a:lnTo>
                  <a:lnTo>
                    <a:pt x="88" y="16"/>
                  </a:lnTo>
                  <a:lnTo>
                    <a:pt x="96" y="32"/>
                  </a:lnTo>
                  <a:lnTo>
                    <a:pt x="96" y="32"/>
                  </a:lnTo>
                  <a:lnTo>
                    <a:pt x="96" y="32"/>
                  </a:lnTo>
                  <a:lnTo>
                    <a:pt x="104" y="24"/>
                  </a:lnTo>
                  <a:lnTo>
                    <a:pt x="104" y="16"/>
                  </a:lnTo>
                  <a:lnTo>
                    <a:pt x="104" y="16"/>
                  </a:lnTo>
                  <a:lnTo>
                    <a:pt x="112" y="16"/>
                  </a:lnTo>
                  <a:lnTo>
                    <a:pt x="128" y="24"/>
                  </a:lnTo>
                  <a:lnTo>
                    <a:pt x="128" y="40"/>
                  </a:lnTo>
                  <a:lnTo>
                    <a:pt x="136" y="48"/>
                  </a:lnTo>
                  <a:lnTo>
                    <a:pt x="144" y="40"/>
                  </a:lnTo>
                  <a:lnTo>
                    <a:pt x="144" y="40"/>
                  </a:lnTo>
                  <a:lnTo>
                    <a:pt x="136" y="40"/>
                  </a:lnTo>
                  <a:lnTo>
                    <a:pt x="128" y="16"/>
                  </a:lnTo>
                  <a:lnTo>
                    <a:pt x="128" y="8"/>
                  </a:lnTo>
                  <a:lnTo>
                    <a:pt x="144" y="8"/>
                  </a:lnTo>
                  <a:lnTo>
                    <a:pt x="144" y="8"/>
                  </a:lnTo>
                  <a:lnTo>
                    <a:pt x="152" y="8"/>
                  </a:lnTo>
                  <a:lnTo>
                    <a:pt x="152" y="8"/>
                  </a:lnTo>
                  <a:lnTo>
                    <a:pt x="152" y="0"/>
                  </a:lnTo>
                  <a:lnTo>
                    <a:pt x="152" y="0"/>
                  </a:lnTo>
                  <a:lnTo>
                    <a:pt x="176" y="0"/>
                  </a:lnTo>
                  <a:lnTo>
                    <a:pt x="176" y="8"/>
                  </a:lnTo>
                  <a:lnTo>
                    <a:pt x="168" y="16"/>
                  </a:lnTo>
                  <a:lnTo>
                    <a:pt x="168" y="32"/>
                  </a:lnTo>
                  <a:lnTo>
                    <a:pt x="184" y="56"/>
                  </a:lnTo>
                  <a:lnTo>
                    <a:pt x="184" y="64"/>
                  </a:lnTo>
                  <a:lnTo>
                    <a:pt x="216" y="80"/>
                  </a:lnTo>
                  <a:lnTo>
                    <a:pt x="224" y="88"/>
                  </a:lnTo>
                  <a:lnTo>
                    <a:pt x="224" y="88"/>
                  </a:lnTo>
                  <a:lnTo>
                    <a:pt x="224" y="96"/>
                  </a:lnTo>
                  <a:lnTo>
                    <a:pt x="216" y="88"/>
                  </a:lnTo>
                  <a:lnTo>
                    <a:pt x="208" y="88"/>
                  </a:lnTo>
                  <a:lnTo>
                    <a:pt x="200" y="8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1" name="Freeform 30">
              <a:extLst>
                <a:ext uri="{FF2B5EF4-FFF2-40B4-BE49-F238E27FC236}">
                  <a16:creationId xmlns:a16="http://schemas.microsoft.com/office/drawing/2014/main" id="{00000000-0008-0000-0100-00005B000000}"/>
                </a:ext>
              </a:extLst>
            </xdr:cNvPr>
            <xdr:cNvSpPr>
              <a:spLocks/>
            </xdr:cNvSpPr>
          </xdr:nvSpPr>
          <xdr:spPr bwMode="auto">
            <a:xfrm>
              <a:off x="6304086" y="2542132"/>
              <a:ext cx="173588" cy="129528"/>
            </a:xfrm>
            <a:custGeom>
              <a:avLst/>
              <a:gdLst/>
              <a:ahLst/>
              <a:cxnLst>
                <a:cxn ang="0">
                  <a:pos x="24" y="80"/>
                </a:cxn>
                <a:cxn ang="0">
                  <a:pos x="24" y="72"/>
                </a:cxn>
                <a:cxn ang="0">
                  <a:pos x="0" y="64"/>
                </a:cxn>
                <a:cxn ang="0">
                  <a:pos x="0" y="56"/>
                </a:cxn>
                <a:cxn ang="0">
                  <a:pos x="24" y="32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24" y="0"/>
                </a:cxn>
                <a:cxn ang="0">
                  <a:pos x="32" y="8"/>
                </a:cxn>
                <a:cxn ang="0">
                  <a:pos x="48" y="0"/>
                </a:cxn>
                <a:cxn ang="0">
                  <a:pos x="56" y="0"/>
                </a:cxn>
                <a:cxn ang="0">
                  <a:pos x="56" y="0"/>
                </a:cxn>
                <a:cxn ang="0">
                  <a:pos x="72" y="8"/>
                </a:cxn>
                <a:cxn ang="0">
                  <a:pos x="88" y="16"/>
                </a:cxn>
                <a:cxn ang="0">
                  <a:pos x="96" y="8"/>
                </a:cxn>
                <a:cxn ang="0">
                  <a:pos x="104" y="8"/>
                </a:cxn>
                <a:cxn ang="0">
                  <a:pos x="128" y="24"/>
                </a:cxn>
                <a:cxn ang="0">
                  <a:pos x="128" y="32"/>
                </a:cxn>
                <a:cxn ang="0">
                  <a:pos x="104" y="40"/>
                </a:cxn>
                <a:cxn ang="0">
                  <a:pos x="88" y="40"/>
                </a:cxn>
                <a:cxn ang="0">
                  <a:pos x="72" y="64"/>
                </a:cxn>
                <a:cxn ang="0">
                  <a:pos x="72" y="72"/>
                </a:cxn>
                <a:cxn ang="0">
                  <a:pos x="40" y="88"/>
                </a:cxn>
                <a:cxn ang="0">
                  <a:pos x="32" y="80"/>
                </a:cxn>
                <a:cxn ang="0">
                  <a:pos x="24" y="80"/>
                </a:cxn>
              </a:cxnLst>
              <a:rect l="0" t="0" r="r" b="b"/>
              <a:pathLst>
                <a:path w="128" h="88">
                  <a:moveTo>
                    <a:pt x="24" y="80"/>
                  </a:moveTo>
                  <a:lnTo>
                    <a:pt x="24" y="72"/>
                  </a:lnTo>
                  <a:lnTo>
                    <a:pt x="0" y="64"/>
                  </a:lnTo>
                  <a:lnTo>
                    <a:pt x="0" y="56"/>
                  </a:lnTo>
                  <a:lnTo>
                    <a:pt x="24" y="32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24" y="0"/>
                  </a:lnTo>
                  <a:lnTo>
                    <a:pt x="32" y="8"/>
                  </a:lnTo>
                  <a:lnTo>
                    <a:pt x="48" y="0"/>
                  </a:lnTo>
                  <a:lnTo>
                    <a:pt x="56" y="0"/>
                  </a:lnTo>
                  <a:lnTo>
                    <a:pt x="56" y="0"/>
                  </a:lnTo>
                  <a:lnTo>
                    <a:pt x="72" y="8"/>
                  </a:lnTo>
                  <a:lnTo>
                    <a:pt x="88" y="16"/>
                  </a:lnTo>
                  <a:lnTo>
                    <a:pt x="96" y="8"/>
                  </a:lnTo>
                  <a:lnTo>
                    <a:pt x="104" y="8"/>
                  </a:lnTo>
                  <a:lnTo>
                    <a:pt x="128" y="24"/>
                  </a:lnTo>
                  <a:lnTo>
                    <a:pt x="128" y="32"/>
                  </a:lnTo>
                  <a:lnTo>
                    <a:pt x="104" y="40"/>
                  </a:lnTo>
                  <a:lnTo>
                    <a:pt x="88" y="40"/>
                  </a:lnTo>
                  <a:lnTo>
                    <a:pt x="72" y="64"/>
                  </a:lnTo>
                  <a:lnTo>
                    <a:pt x="72" y="72"/>
                  </a:lnTo>
                  <a:lnTo>
                    <a:pt x="40" y="88"/>
                  </a:lnTo>
                  <a:lnTo>
                    <a:pt x="32" y="80"/>
                  </a:lnTo>
                  <a:lnTo>
                    <a:pt x="24" y="8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2" name="Freeform 31">
              <a:extLst>
                <a:ext uri="{FF2B5EF4-FFF2-40B4-BE49-F238E27FC236}">
                  <a16:creationId xmlns:a16="http://schemas.microsoft.com/office/drawing/2014/main" id="{00000000-0008-0000-0100-00005C000000}"/>
                </a:ext>
              </a:extLst>
            </xdr:cNvPr>
            <xdr:cNvSpPr>
              <a:spLocks/>
            </xdr:cNvSpPr>
          </xdr:nvSpPr>
          <xdr:spPr bwMode="auto">
            <a:xfrm>
              <a:off x="6911643" y="2577458"/>
              <a:ext cx="488215" cy="376807"/>
            </a:xfrm>
            <a:custGeom>
              <a:avLst/>
              <a:gdLst/>
              <a:ahLst/>
              <a:cxnLst>
                <a:cxn ang="0">
                  <a:pos x="320" y="192"/>
                </a:cxn>
                <a:cxn ang="0">
                  <a:pos x="280" y="168"/>
                </a:cxn>
                <a:cxn ang="0">
                  <a:pos x="288" y="168"/>
                </a:cxn>
                <a:cxn ang="0">
                  <a:pos x="288" y="176"/>
                </a:cxn>
                <a:cxn ang="0">
                  <a:pos x="280" y="176"/>
                </a:cxn>
                <a:cxn ang="0">
                  <a:pos x="288" y="176"/>
                </a:cxn>
                <a:cxn ang="0">
                  <a:pos x="304" y="200"/>
                </a:cxn>
                <a:cxn ang="0">
                  <a:pos x="312" y="200"/>
                </a:cxn>
                <a:cxn ang="0">
                  <a:pos x="320" y="208"/>
                </a:cxn>
                <a:cxn ang="0">
                  <a:pos x="328" y="224"/>
                </a:cxn>
                <a:cxn ang="0">
                  <a:pos x="320" y="240"/>
                </a:cxn>
                <a:cxn ang="0">
                  <a:pos x="280" y="216"/>
                </a:cxn>
                <a:cxn ang="0">
                  <a:pos x="272" y="224"/>
                </a:cxn>
                <a:cxn ang="0">
                  <a:pos x="296" y="256"/>
                </a:cxn>
                <a:cxn ang="0">
                  <a:pos x="248" y="240"/>
                </a:cxn>
                <a:cxn ang="0">
                  <a:pos x="232" y="224"/>
                </a:cxn>
                <a:cxn ang="0">
                  <a:pos x="200" y="200"/>
                </a:cxn>
                <a:cxn ang="0">
                  <a:pos x="176" y="208"/>
                </a:cxn>
                <a:cxn ang="0">
                  <a:pos x="152" y="192"/>
                </a:cxn>
                <a:cxn ang="0">
                  <a:pos x="184" y="184"/>
                </a:cxn>
                <a:cxn ang="0">
                  <a:pos x="208" y="176"/>
                </a:cxn>
                <a:cxn ang="0">
                  <a:pos x="208" y="160"/>
                </a:cxn>
                <a:cxn ang="0">
                  <a:pos x="224" y="136"/>
                </a:cxn>
                <a:cxn ang="0">
                  <a:pos x="168" y="112"/>
                </a:cxn>
                <a:cxn ang="0">
                  <a:pos x="168" y="104"/>
                </a:cxn>
                <a:cxn ang="0">
                  <a:pos x="168" y="96"/>
                </a:cxn>
                <a:cxn ang="0">
                  <a:pos x="128" y="96"/>
                </a:cxn>
                <a:cxn ang="0">
                  <a:pos x="120" y="88"/>
                </a:cxn>
                <a:cxn ang="0">
                  <a:pos x="88" y="88"/>
                </a:cxn>
                <a:cxn ang="0">
                  <a:pos x="40" y="80"/>
                </a:cxn>
                <a:cxn ang="0">
                  <a:pos x="24" y="80"/>
                </a:cxn>
                <a:cxn ang="0">
                  <a:pos x="16" y="64"/>
                </a:cxn>
                <a:cxn ang="0">
                  <a:pos x="32" y="64"/>
                </a:cxn>
                <a:cxn ang="0">
                  <a:pos x="8" y="56"/>
                </a:cxn>
                <a:cxn ang="0">
                  <a:pos x="8" y="24"/>
                </a:cxn>
                <a:cxn ang="0">
                  <a:pos x="32" y="0"/>
                </a:cxn>
                <a:cxn ang="0">
                  <a:pos x="64" y="0"/>
                </a:cxn>
                <a:cxn ang="0">
                  <a:pos x="40" y="24"/>
                </a:cxn>
                <a:cxn ang="0">
                  <a:pos x="48" y="32"/>
                </a:cxn>
                <a:cxn ang="0">
                  <a:pos x="48" y="40"/>
                </a:cxn>
                <a:cxn ang="0">
                  <a:pos x="56" y="40"/>
                </a:cxn>
                <a:cxn ang="0">
                  <a:pos x="88" y="0"/>
                </a:cxn>
                <a:cxn ang="0">
                  <a:pos x="120" y="32"/>
                </a:cxn>
                <a:cxn ang="0">
                  <a:pos x="128" y="32"/>
                </a:cxn>
                <a:cxn ang="0">
                  <a:pos x="152" y="24"/>
                </a:cxn>
                <a:cxn ang="0">
                  <a:pos x="208" y="48"/>
                </a:cxn>
                <a:cxn ang="0">
                  <a:pos x="240" y="48"/>
                </a:cxn>
                <a:cxn ang="0">
                  <a:pos x="256" y="64"/>
                </a:cxn>
                <a:cxn ang="0">
                  <a:pos x="272" y="80"/>
                </a:cxn>
                <a:cxn ang="0">
                  <a:pos x="288" y="80"/>
                </a:cxn>
                <a:cxn ang="0">
                  <a:pos x="280" y="96"/>
                </a:cxn>
                <a:cxn ang="0">
                  <a:pos x="296" y="104"/>
                </a:cxn>
                <a:cxn ang="0">
                  <a:pos x="280" y="112"/>
                </a:cxn>
                <a:cxn ang="0">
                  <a:pos x="296" y="112"/>
                </a:cxn>
                <a:cxn ang="0">
                  <a:pos x="320" y="128"/>
                </a:cxn>
                <a:cxn ang="0">
                  <a:pos x="328" y="144"/>
                </a:cxn>
                <a:cxn ang="0">
                  <a:pos x="360" y="152"/>
                </a:cxn>
                <a:cxn ang="0">
                  <a:pos x="344" y="168"/>
                </a:cxn>
                <a:cxn ang="0">
                  <a:pos x="344" y="176"/>
                </a:cxn>
              </a:cxnLst>
              <a:rect l="0" t="0" r="r" b="b"/>
              <a:pathLst>
                <a:path w="360" h="256">
                  <a:moveTo>
                    <a:pt x="336" y="176"/>
                  </a:moveTo>
                  <a:lnTo>
                    <a:pt x="336" y="192"/>
                  </a:lnTo>
                  <a:lnTo>
                    <a:pt x="320" y="192"/>
                  </a:lnTo>
                  <a:lnTo>
                    <a:pt x="296" y="160"/>
                  </a:lnTo>
                  <a:lnTo>
                    <a:pt x="288" y="160"/>
                  </a:lnTo>
                  <a:lnTo>
                    <a:pt x="280" y="168"/>
                  </a:lnTo>
                  <a:lnTo>
                    <a:pt x="288" y="168"/>
                  </a:lnTo>
                  <a:lnTo>
                    <a:pt x="288" y="168"/>
                  </a:lnTo>
                  <a:lnTo>
                    <a:pt x="288" y="168"/>
                  </a:lnTo>
                  <a:lnTo>
                    <a:pt x="288" y="176"/>
                  </a:lnTo>
                  <a:lnTo>
                    <a:pt x="288" y="176"/>
                  </a:lnTo>
                  <a:lnTo>
                    <a:pt x="288" y="176"/>
                  </a:lnTo>
                  <a:lnTo>
                    <a:pt x="280" y="176"/>
                  </a:lnTo>
                  <a:lnTo>
                    <a:pt x="280" y="176"/>
                  </a:lnTo>
                  <a:lnTo>
                    <a:pt x="280" y="176"/>
                  </a:lnTo>
                  <a:lnTo>
                    <a:pt x="280" y="176"/>
                  </a:lnTo>
                  <a:lnTo>
                    <a:pt x="288" y="176"/>
                  </a:lnTo>
                  <a:lnTo>
                    <a:pt x="288" y="176"/>
                  </a:lnTo>
                  <a:lnTo>
                    <a:pt x="288" y="192"/>
                  </a:lnTo>
                  <a:lnTo>
                    <a:pt x="296" y="200"/>
                  </a:lnTo>
                  <a:lnTo>
                    <a:pt x="304" y="200"/>
                  </a:lnTo>
                  <a:lnTo>
                    <a:pt x="304" y="200"/>
                  </a:lnTo>
                  <a:lnTo>
                    <a:pt x="312" y="200"/>
                  </a:lnTo>
                  <a:lnTo>
                    <a:pt x="312" y="200"/>
                  </a:lnTo>
                  <a:lnTo>
                    <a:pt x="320" y="200"/>
                  </a:lnTo>
                  <a:lnTo>
                    <a:pt x="320" y="200"/>
                  </a:lnTo>
                  <a:lnTo>
                    <a:pt x="320" y="208"/>
                  </a:lnTo>
                  <a:lnTo>
                    <a:pt x="320" y="208"/>
                  </a:lnTo>
                  <a:lnTo>
                    <a:pt x="328" y="216"/>
                  </a:lnTo>
                  <a:lnTo>
                    <a:pt x="328" y="224"/>
                  </a:lnTo>
                  <a:lnTo>
                    <a:pt x="320" y="232"/>
                  </a:lnTo>
                  <a:lnTo>
                    <a:pt x="320" y="240"/>
                  </a:lnTo>
                  <a:lnTo>
                    <a:pt x="320" y="240"/>
                  </a:lnTo>
                  <a:lnTo>
                    <a:pt x="312" y="240"/>
                  </a:lnTo>
                  <a:lnTo>
                    <a:pt x="280" y="224"/>
                  </a:lnTo>
                  <a:lnTo>
                    <a:pt x="280" y="216"/>
                  </a:lnTo>
                  <a:lnTo>
                    <a:pt x="280" y="216"/>
                  </a:lnTo>
                  <a:lnTo>
                    <a:pt x="272" y="216"/>
                  </a:lnTo>
                  <a:lnTo>
                    <a:pt x="272" y="224"/>
                  </a:lnTo>
                  <a:lnTo>
                    <a:pt x="304" y="240"/>
                  </a:lnTo>
                  <a:lnTo>
                    <a:pt x="304" y="256"/>
                  </a:lnTo>
                  <a:lnTo>
                    <a:pt x="296" y="256"/>
                  </a:lnTo>
                  <a:lnTo>
                    <a:pt x="296" y="256"/>
                  </a:lnTo>
                  <a:lnTo>
                    <a:pt x="280" y="248"/>
                  </a:lnTo>
                  <a:lnTo>
                    <a:pt x="248" y="240"/>
                  </a:lnTo>
                  <a:lnTo>
                    <a:pt x="232" y="232"/>
                  </a:lnTo>
                  <a:lnTo>
                    <a:pt x="232" y="224"/>
                  </a:lnTo>
                  <a:lnTo>
                    <a:pt x="232" y="224"/>
                  </a:lnTo>
                  <a:lnTo>
                    <a:pt x="232" y="224"/>
                  </a:lnTo>
                  <a:lnTo>
                    <a:pt x="224" y="216"/>
                  </a:lnTo>
                  <a:lnTo>
                    <a:pt x="200" y="200"/>
                  </a:lnTo>
                  <a:lnTo>
                    <a:pt x="192" y="208"/>
                  </a:lnTo>
                  <a:lnTo>
                    <a:pt x="184" y="200"/>
                  </a:lnTo>
                  <a:lnTo>
                    <a:pt x="176" y="208"/>
                  </a:lnTo>
                  <a:lnTo>
                    <a:pt x="168" y="208"/>
                  </a:lnTo>
                  <a:lnTo>
                    <a:pt x="152" y="200"/>
                  </a:lnTo>
                  <a:lnTo>
                    <a:pt x="152" y="192"/>
                  </a:lnTo>
                  <a:lnTo>
                    <a:pt x="160" y="184"/>
                  </a:lnTo>
                  <a:lnTo>
                    <a:pt x="168" y="184"/>
                  </a:lnTo>
                  <a:lnTo>
                    <a:pt x="184" y="184"/>
                  </a:lnTo>
                  <a:lnTo>
                    <a:pt x="200" y="184"/>
                  </a:lnTo>
                  <a:lnTo>
                    <a:pt x="208" y="176"/>
                  </a:lnTo>
                  <a:lnTo>
                    <a:pt x="208" y="176"/>
                  </a:lnTo>
                  <a:lnTo>
                    <a:pt x="200" y="176"/>
                  </a:lnTo>
                  <a:lnTo>
                    <a:pt x="200" y="168"/>
                  </a:lnTo>
                  <a:lnTo>
                    <a:pt x="208" y="160"/>
                  </a:lnTo>
                  <a:lnTo>
                    <a:pt x="216" y="160"/>
                  </a:lnTo>
                  <a:lnTo>
                    <a:pt x="224" y="144"/>
                  </a:lnTo>
                  <a:lnTo>
                    <a:pt x="224" y="136"/>
                  </a:lnTo>
                  <a:lnTo>
                    <a:pt x="192" y="112"/>
                  </a:lnTo>
                  <a:lnTo>
                    <a:pt x="176" y="112"/>
                  </a:lnTo>
                  <a:lnTo>
                    <a:pt x="168" y="112"/>
                  </a:lnTo>
                  <a:lnTo>
                    <a:pt x="168" y="112"/>
                  </a:lnTo>
                  <a:lnTo>
                    <a:pt x="168" y="112"/>
                  </a:lnTo>
                  <a:lnTo>
                    <a:pt x="168" y="104"/>
                  </a:lnTo>
                  <a:lnTo>
                    <a:pt x="176" y="104"/>
                  </a:lnTo>
                  <a:lnTo>
                    <a:pt x="176" y="104"/>
                  </a:lnTo>
                  <a:lnTo>
                    <a:pt x="168" y="96"/>
                  </a:lnTo>
                  <a:lnTo>
                    <a:pt x="152" y="80"/>
                  </a:lnTo>
                  <a:lnTo>
                    <a:pt x="144" y="80"/>
                  </a:lnTo>
                  <a:lnTo>
                    <a:pt x="128" y="96"/>
                  </a:lnTo>
                  <a:lnTo>
                    <a:pt x="120" y="96"/>
                  </a:lnTo>
                  <a:lnTo>
                    <a:pt x="120" y="88"/>
                  </a:lnTo>
                  <a:lnTo>
                    <a:pt x="120" y="88"/>
                  </a:lnTo>
                  <a:lnTo>
                    <a:pt x="120" y="88"/>
                  </a:lnTo>
                  <a:lnTo>
                    <a:pt x="104" y="88"/>
                  </a:lnTo>
                  <a:lnTo>
                    <a:pt x="88" y="88"/>
                  </a:lnTo>
                  <a:lnTo>
                    <a:pt x="64" y="88"/>
                  </a:lnTo>
                  <a:lnTo>
                    <a:pt x="48" y="88"/>
                  </a:lnTo>
                  <a:lnTo>
                    <a:pt x="40" y="80"/>
                  </a:lnTo>
                  <a:lnTo>
                    <a:pt x="40" y="80"/>
                  </a:lnTo>
                  <a:lnTo>
                    <a:pt x="24" y="80"/>
                  </a:lnTo>
                  <a:lnTo>
                    <a:pt x="24" y="80"/>
                  </a:lnTo>
                  <a:lnTo>
                    <a:pt x="16" y="72"/>
                  </a:lnTo>
                  <a:lnTo>
                    <a:pt x="16" y="64"/>
                  </a:lnTo>
                  <a:lnTo>
                    <a:pt x="16" y="64"/>
                  </a:lnTo>
                  <a:lnTo>
                    <a:pt x="32" y="64"/>
                  </a:lnTo>
                  <a:lnTo>
                    <a:pt x="32" y="64"/>
                  </a:lnTo>
                  <a:lnTo>
                    <a:pt x="32" y="64"/>
                  </a:lnTo>
                  <a:lnTo>
                    <a:pt x="32" y="56"/>
                  </a:lnTo>
                  <a:lnTo>
                    <a:pt x="16" y="56"/>
                  </a:lnTo>
                  <a:lnTo>
                    <a:pt x="8" y="56"/>
                  </a:lnTo>
                  <a:lnTo>
                    <a:pt x="0" y="48"/>
                  </a:lnTo>
                  <a:lnTo>
                    <a:pt x="0" y="32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16"/>
                  </a:lnTo>
                  <a:lnTo>
                    <a:pt x="32" y="0"/>
                  </a:lnTo>
                  <a:lnTo>
                    <a:pt x="48" y="0"/>
                  </a:lnTo>
                  <a:lnTo>
                    <a:pt x="64" y="0"/>
                  </a:lnTo>
                  <a:lnTo>
                    <a:pt x="64" y="0"/>
                  </a:lnTo>
                  <a:lnTo>
                    <a:pt x="64" y="0"/>
                  </a:lnTo>
                  <a:lnTo>
                    <a:pt x="40" y="16"/>
                  </a:lnTo>
                  <a:lnTo>
                    <a:pt x="40" y="24"/>
                  </a:lnTo>
                  <a:lnTo>
                    <a:pt x="48" y="24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48" y="40"/>
                  </a:lnTo>
                  <a:lnTo>
                    <a:pt x="48" y="40"/>
                  </a:lnTo>
                  <a:lnTo>
                    <a:pt x="56" y="40"/>
                  </a:lnTo>
                  <a:lnTo>
                    <a:pt x="56" y="40"/>
                  </a:lnTo>
                  <a:lnTo>
                    <a:pt x="56" y="24"/>
                  </a:lnTo>
                  <a:lnTo>
                    <a:pt x="56" y="8"/>
                  </a:lnTo>
                  <a:lnTo>
                    <a:pt x="88" y="0"/>
                  </a:lnTo>
                  <a:lnTo>
                    <a:pt x="112" y="0"/>
                  </a:lnTo>
                  <a:lnTo>
                    <a:pt x="120" y="16"/>
                  </a:lnTo>
                  <a:lnTo>
                    <a:pt x="120" y="32"/>
                  </a:lnTo>
                  <a:lnTo>
                    <a:pt x="120" y="32"/>
                  </a:lnTo>
                  <a:lnTo>
                    <a:pt x="120" y="32"/>
                  </a:lnTo>
                  <a:lnTo>
                    <a:pt x="128" y="32"/>
                  </a:lnTo>
                  <a:lnTo>
                    <a:pt x="136" y="32"/>
                  </a:lnTo>
                  <a:lnTo>
                    <a:pt x="144" y="32"/>
                  </a:lnTo>
                  <a:lnTo>
                    <a:pt x="152" y="24"/>
                  </a:lnTo>
                  <a:lnTo>
                    <a:pt x="184" y="24"/>
                  </a:lnTo>
                  <a:lnTo>
                    <a:pt x="200" y="40"/>
                  </a:lnTo>
                  <a:lnTo>
                    <a:pt x="208" y="48"/>
                  </a:lnTo>
                  <a:lnTo>
                    <a:pt x="216" y="48"/>
                  </a:lnTo>
                  <a:lnTo>
                    <a:pt x="224" y="48"/>
                  </a:lnTo>
                  <a:lnTo>
                    <a:pt x="240" y="48"/>
                  </a:lnTo>
                  <a:lnTo>
                    <a:pt x="240" y="64"/>
                  </a:lnTo>
                  <a:lnTo>
                    <a:pt x="240" y="64"/>
                  </a:lnTo>
                  <a:lnTo>
                    <a:pt x="256" y="64"/>
                  </a:lnTo>
                  <a:lnTo>
                    <a:pt x="272" y="72"/>
                  </a:lnTo>
                  <a:lnTo>
                    <a:pt x="272" y="72"/>
                  </a:lnTo>
                  <a:lnTo>
                    <a:pt x="272" y="80"/>
                  </a:lnTo>
                  <a:lnTo>
                    <a:pt x="272" y="80"/>
                  </a:lnTo>
                  <a:lnTo>
                    <a:pt x="280" y="80"/>
                  </a:lnTo>
                  <a:lnTo>
                    <a:pt x="288" y="80"/>
                  </a:lnTo>
                  <a:lnTo>
                    <a:pt x="288" y="88"/>
                  </a:lnTo>
                  <a:lnTo>
                    <a:pt x="288" y="88"/>
                  </a:lnTo>
                  <a:lnTo>
                    <a:pt x="280" y="96"/>
                  </a:lnTo>
                  <a:lnTo>
                    <a:pt x="288" y="96"/>
                  </a:lnTo>
                  <a:lnTo>
                    <a:pt x="296" y="96"/>
                  </a:lnTo>
                  <a:lnTo>
                    <a:pt x="296" y="104"/>
                  </a:lnTo>
                  <a:lnTo>
                    <a:pt x="296" y="104"/>
                  </a:lnTo>
                  <a:lnTo>
                    <a:pt x="280" y="112"/>
                  </a:lnTo>
                  <a:lnTo>
                    <a:pt x="280" y="112"/>
                  </a:lnTo>
                  <a:lnTo>
                    <a:pt x="280" y="112"/>
                  </a:lnTo>
                  <a:lnTo>
                    <a:pt x="288" y="112"/>
                  </a:lnTo>
                  <a:lnTo>
                    <a:pt x="296" y="112"/>
                  </a:lnTo>
                  <a:lnTo>
                    <a:pt x="296" y="112"/>
                  </a:lnTo>
                  <a:lnTo>
                    <a:pt x="296" y="128"/>
                  </a:lnTo>
                  <a:lnTo>
                    <a:pt x="320" y="128"/>
                  </a:lnTo>
                  <a:lnTo>
                    <a:pt x="320" y="128"/>
                  </a:lnTo>
                  <a:lnTo>
                    <a:pt x="320" y="144"/>
                  </a:lnTo>
                  <a:lnTo>
                    <a:pt x="328" y="144"/>
                  </a:lnTo>
                  <a:lnTo>
                    <a:pt x="336" y="144"/>
                  </a:lnTo>
                  <a:lnTo>
                    <a:pt x="344" y="152"/>
                  </a:lnTo>
                  <a:lnTo>
                    <a:pt x="360" y="152"/>
                  </a:lnTo>
                  <a:lnTo>
                    <a:pt x="360" y="168"/>
                  </a:lnTo>
                  <a:lnTo>
                    <a:pt x="344" y="168"/>
                  </a:lnTo>
                  <a:lnTo>
                    <a:pt x="344" y="168"/>
                  </a:lnTo>
                  <a:lnTo>
                    <a:pt x="344" y="168"/>
                  </a:lnTo>
                  <a:lnTo>
                    <a:pt x="344" y="176"/>
                  </a:lnTo>
                  <a:lnTo>
                    <a:pt x="344" y="176"/>
                  </a:lnTo>
                  <a:lnTo>
                    <a:pt x="336" y="17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3" name="Freeform 32">
              <a:extLst>
                <a:ext uri="{FF2B5EF4-FFF2-40B4-BE49-F238E27FC236}">
                  <a16:creationId xmlns:a16="http://schemas.microsoft.com/office/drawing/2014/main" id="{00000000-0008-0000-0100-00005D000000}"/>
                </a:ext>
              </a:extLst>
            </xdr:cNvPr>
            <xdr:cNvSpPr>
              <a:spLocks/>
            </xdr:cNvSpPr>
          </xdr:nvSpPr>
          <xdr:spPr bwMode="auto">
            <a:xfrm>
              <a:off x="6879096" y="2188876"/>
              <a:ext cx="520763" cy="294381"/>
            </a:xfrm>
            <a:custGeom>
              <a:avLst/>
              <a:gdLst/>
              <a:ahLst/>
              <a:cxnLst>
                <a:cxn ang="0">
                  <a:pos x="312" y="16"/>
                </a:cxn>
                <a:cxn ang="0">
                  <a:pos x="352" y="8"/>
                </a:cxn>
                <a:cxn ang="0">
                  <a:pos x="384" y="24"/>
                </a:cxn>
                <a:cxn ang="0">
                  <a:pos x="368" y="40"/>
                </a:cxn>
                <a:cxn ang="0">
                  <a:pos x="312" y="48"/>
                </a:cxn>
                <a:cxn ang="0">
                  <a:pos x="344" y="48"/>
                </a:cxn>
                <a:cxn ang="0">
                  <a:pos x="344" y="56"/>
                </a:cxn>
                <a:cxn ang="0">
                  <a:pos x="256" y="104"/>
                </a:cxn>
                <a:cxn ang="0">
                  <a:pos x="240" y="104"/>
                </a:cxn>
                <a:cxn ang="0">
                  <a:pos x="208" y="112"/>
                </a:cxn>
                <a:cxn ang="0">
                  <a:pos x="216" y="120"/>
                </a:cxn>
                <a:cxn ang="0">
                  <a:pos x="216" y="128"/>
                </a:cxn>
                <a:cxn ang="0">
                  <a:pos x="208" y="128"/>
                </a:cxn>
                <a:cxn ang="0">
                  <a:pos x="216" y="136"/>
                </a:cxn>
                <a:cxn ang="0">
                  <a:pos x="200" y="152"/>
                </a:cxn>
                <a:cxn ang="0">
                  <a:pos x="176" y="152"/>
                </a:cxn>
                <a:cxn ang="0">
                  <a:pos x="160" y="176"/>
                </a:cxn>
                <a:cxn ang="0">
                  <a:pos x="168" y="184"/>
                </a:cxn>
                <a:cxn ang="0">
                  <a:pos x="176" y="192"/>
                </a:cxn>
                <a:cxn ang="0">
                  <a:pos x="136" y="192"/>
                </a:cxn>
                <a:cxn ang="0">
                  <a:pos x="96" y="192"/>
                </a:cxn>
                <a:cxn ang="0">
                  <a:pos x="48" y="192"/>
                </a:cxn>
                <a:cxn ang="0">
                  <a:pos x="40" y="192"/>
                </a:cxn>
                <a:cxn ang="0">
                  <a:pos x="64" y="176"/>
                </a:cxn>
                <a:cxn ang="0">
                  <a:pos x="56" y="152"/>
                </a:cxn>
                <a:cxn ang="0">
                  <a:pos x="80" y="168"/>
                </a:cxn>
                <a:cxn ang="0">
                  <a:pos x="96" y="168"/>
                </a:cxn>
                <a:cxn ang="0">
                  <a:pos x="72" y="144"/>
                </a:cxn>
                <a:cxn ang="0">
                  <a:pos x="64" y="144"/>
                </a:cxn>
                <a:cxn ang="0">
                  <a:pos x="56" y="152"/>
                </a:cxn>
                <a:cxn ang="0">
                  <a:pos x="80" y="128"/>
                </a:cxn>
                <a:cxn ang="0">
                  <a:pos x="64" y="96"/>
                </a:cxn>
                <a:cxn ang="0">
                  <a:pos x="72" y="96"/>
                </a:cxn>
                <a:cxn ang="0">
                  <a:pos x="72" y="88"/>
                </a:cxn>
                <a:cxn ang="0">
                  <a:pos x="80" y="88"/>
                </a:cxn>
                <a:cxn ang="0">
                  <a:pos x="120" y="104"/>
                </a:cxn>
                <a:cxn ang="0">
                  <a:pos x="120" y="96"/>
                </a:cxn>
                <a:cxn ang="0">
                  <a:pos x="112" y="88"/>
                </a:cxn>
                <a:cxn ang="0">
                  <a:pos x="152" y="80"/>
                </a:cxn>
                <a:cxn ang="0">
                  <a:pos x="152" y="72"/>
                </a:cxn>
                <a:cxn ang="0">
                  <a:pos x="104" y="80"/>
                </a:cxn>
                <a:cxn ang="0">
                  <a:pos x="72" y="80"/>
                </a:cxn>
                <a:cxn ang="0">
                  <a:pos x="72" y="72"/>
                </a:cxn>
                <a:cxn ang="0">
                  <a:pos x="40" y="80"/>
                </a:cxn>
                <a:cxn ang="0">
                  <a:pos x="40" y="64"/>
                </a:cxn>
                <a:cxn ang="0">
                  <a:pos x="24" y="64"/>
                </a:cxn>
                <a:cxn ang="0">
                  <a:pos x="48" y="56"/>
                </a:cxn>
                <a:cxn ang="0">
                  <a:pos x="48" y="48"/>
                </a:cxn>
                <a:cxn ang="0">
                  <a:pos x="24" y="56"/>
                </a:cxn>
                <a:cxn ang="0">
                  <a:pos x="24" y="48"/>
                </a:cxn>
                <a:cxn ang="0">
                  <a:pos x="16" y="48"/>
                </a:cxn>
                <a:cxn ang="0">
                  <a:pos x="0" y="48"/>
                </a:cxn>
                <a:cxn ang="0">
                  <a:pos x="32" y="32"/>
                </a:cxn>
                <a:cxn ang="0">
                  <a:pos x="56" y="32"/>
                </a:cxn>
                <a:cxn ang="0">
                  <a:pos x="80" y="24"/>
                </a:cxn>
                <a:cxn ang="0">
                  <a:pos x="104" y="32"/>
                </a:cxn>
                <a:cxn ang="0">
                  <a:pos x="128" y="8"/>
                </a:cxn>
                <a:cxn ang="0">
                  <a:pos x="144" y="8"/>
                </a:cxn>
                <a:cxn ang="0">
                  <a:pos x="200" y="0"/>
                </a:cxn>
                <a:cxn ang="0">
                  <a:pos x="224" y="0"/>
                </a:cxn>
                <a:cxn ang="0">
                  <a:pos x="256" y="0"/>
                </a:cxn>
                <a:cxn ang="0">
                  <a:pos x="312" y="8"/>
                </a:cxn>
              </a:cxnLst>
              <a:rect l="0" t="0" r="r" b="b"/>
              <a:pathLst>
                <a:path w="384" h="200">
                  <a:moveTo>
                    <a:pt x="312" y="8"/>
                  </a:moveTo>
                  <a:lnTo>
                    <a:pt x="312" y="16"/>
                  </a:lnTo>
                  <a:lnTo>
                    <a:pt x="312" y="16"/>
                  </a:lnTo>
                  <a:lnTo>
                    <a:pt x="344" y="8"/>
                  </a:lnTo>
                  <a:lnTo>
                    <a:pt x="344" y="8"/>
                  </a:lnTo>
                  <a:lnTo>
                    <a:pt x="352" y="8"/>
                  </a:lnTo>
                  <a:lnTo>
                    <a:pt x="352" y="16"/>
                  </a:lnTo>
                  <a:lnTo>
                    <a:pt x="360" y="16"/>
                  </a:lnTo>
                  <a:lnTo>
                    <a:pt x="384" y="24"/>
                  </a:lnTo>
                  <a:lnTo>
                    <a:pt x="384" y="32"/>
                  </a:lnTo>
                  <a:lnTo>
                    <a:pt x="376" y="32"/>
                  </a:lnTo>
                  <a:lnTo>
                    <a:pt x="368" y="40"/>
                  </a:lnTo>
                  <a:lnTo>
                    <a:pt x="320" y="48"/>
                  </a:lnTo>
                  <a:lnTo>
                    <a:pt x="312" y="48"/>
                  </a:lnTo>
                  <a:lnTo>
                    <a:pt x="312" y="48"/>
                  </a:lnTo>
                  <a:lnTo>
                    <a:pt x="312" y="48"/>
                  </a:lnTo>
                  <a:lnTo>
                    <a:pt x="336" y="48"/>
                  </a:lnTo>
                  <a:lnTo>
                    <a:pt x="344" y="48"/>
                  </a:lnTo>
                  <a:lnTo>
                    <a:pt x="344" y="48"/>
                  </a:lnTo>
                  <a:lnTo>
                    <a:pt x="344" y="48"/>
                  </a:lnTo>
                  <a:lnTo>
                    <a:pt x="344" y="56"/>
                  </a:lnTo>
                  <a:lnTo>
                    <a:pt x="320" y="64"/>
                  </a:lnTo>
                  <a:lnTo>
                    <a:pt x="288" y="72"/>
                  </a:lnTo>
                  <a:lnTo>
                    <a:pt x="256" y="104"/>
                  </a:lnTo>
                  <a:lnTo>
                    <a:pt x="256" y="104"/>
                  </a:lnTo>
                  <a:lnTo>
                    <a:pt x="240" y="104"/>
                  </a:lnTo>
                  <a:lnTo>
                    <a:pt x="240" y="104"/>
                  </a:lnTo>
                  <a:lnTo>
                    <a:pt x="232" y="104"/>
                  </a:lnTo>
                  <a:lnTo>
                    <a:pt x="224" y="112"/>
                  </a:lnTo>
                  <a:lnTo>
                    <a:pt x="208" y="112"/>
                  </a:lnTo>
                  <a:lnTo>
                    <a:pt x="208" y="120"/>
                  </a:lnTo>
                  <a:lnTo>
                    <a:pt x="208" y="120"/>
                  </a:lnTo>
                  <a:lnTo>
                    <a:pt x="216" y="120"/>
                  </a:lnTo>
                  <a:lnTo>
                    <a:pt x="216" y="120"/>
                  </a:lnTo>
                  <a:lnTo>
                    <a:pt x="216" y="120"/>
                  </a:lnTo>
                  <a:lnTo>
                    <a:pt x="216" y="128"/>
                  </a:lnTo>
                  <a:lnTo>
                    <a:pt x="208" y="128"/>
                  </a:lnTo>
                  <a:lnTo>
                    <a:pt x="208" y="128"/>
                  </a:lnTo>
                  <a:lnTo>
                    <a:pt x="208" y="128"/>
                  </a:lnTo>
                  <a:lnTo>
                    <a:pt x="216" y="128"/>
                  </a:lnTo>
                  <a:lnTo>
                    <a:pt x="216" y="136"/>
                  </a:lnTo>
                  <a:lnTo>
                    <a:pt x="216" y="136"/>
                  </a:lnTo>
                  <a:lnTo>
                    <a:pt x="216" y="136"/>
                  </a:lnTo>
                  <a:lnTo>
                    <a:pt x="200" y="152"/>
                  </a:lnTo>
                  <a:lnTo>
                    <a:pt x="200" y="152"/>
                  </a:lnTo>
                  <a:lnTo>
                    <a:pt x="200" y="152"/>
                  </a:lnTo>
                  <a:lnTo>
                    <a:pt x="176" y="152"/>
                  </a:lnTo>
                  <a:lnTo>
                    <a:pt x="176" y="152"/>
                  </a:lnTo>
                  <a:lnTo>
                    <a:pt x="176" y="160"/>
                  </a:lnTo>
                  <a:lnTo>
                    <a:pt x="176" y="168"/>
                  </a:lnTo>
                  <a:lnTo>
                    <a:pt x="160" y="176"/>
                  </a:lnTo>
                  <a:lnTo>
                    <a:pt x="160" y="184"/>
                  </a:lnTo>
                  <a:lnTo>
                    <a:pt x="160" y="184"/>
                  </a:lnTo>
                  <a:lnTo>
                    <a:pt x="168" y="184"/>
                  </a:lnTo>
                  <a:lnTo>
                    <a:pt x="176" y="184"/>
                  </a:lnTo>
                  <a:lnTo>
                    <a:pt x="176" y="184"/>
                  </a:lnTo>
                  <a:lnTo>
                    <a:pt x="176" y="192"/>
                  </a:lnTo>
                  <a:lnTo>
                    <a:pt x="152" y="200"/>
                  </a:lnTo>
                  <a:lnTo>
                    <a:pt x="136" y="200"/>
                  </a:lnTo>
                  <a:lnTo>
                    <a:pt x="136" y="192"/>
                  </a:lnTo>
                  <a:lnTo>
                    <a:pt x="128" y="192"/>
                  </a:lnTo>
                  <a:lnTo>
                    <a:pt x="96" y="192"/>
                  </a:lnTo>
                  <a:lnTo>
                    <a:pt x="96" y="192"/>
                  </a:lnTo>
                  <a:lnTo>
                    <a:pt x="88" y="200"/>
                  </a:lnTo>
                  <a:lnTo>
                    <a:pt x="72" y="200"/>
                  </a:lnTo>
                  <a:lnTo>
                    <a:pt x="48" y="192"/>
                  </a:lnTo>
                  <a:lnTo>
                    <a:pt x="40" y="192"/>
                  </a:lnTo>
                  <a:lnTo>
                    <a:pt x="40" y="192"/>
                  </a:lnTo>
                  <a:lnTo>
                    <a:pt x="40" y="192"/>
                  </a:lnTo>
                  <a:lnTo>
                    <a:pt x="32" y="192"/>
                  </a:lnTo>
                  <a:lnTo>
                    <a:pt x="32" y="184"/>
                  </a:lnTo>
                  <a:lnTo>
                    <a:pt x="64" y="176"/>
                  </a:lnTo>
                  <a:lnTo>
                    <a:pt x="48" y="160"/>
                  </a:lnTo>
                  <a:lnTo>
                    <a:pt x="48" y="152"/>
                  </a:lnTo>
                  <a:lnTo>
                    <a:pt x="56" y="152"/>
                  </a:lnTo>
                  <a:lnTo>
                    <a:pt x="56" y="152"/>
                  </a:lnTo>
                  <a:lnTo>
                    <a:pt x="72" y="152"/>
                  </a:lnTo>
                  <a:lnTo>
                    <a:pt x="80" y="168"/>
                  </a:lnTo>
                  <a:lnTo>
                    <a:pt x="88" y="168"/>
                  </a:lnTo>
                  <a:lnTo>
                    <a:pt x="96" y="168"/>
                  </a:lnTo>
                  <a:lnTo>
                    <a:pt x="96" y="168"/>
                  </a:lnTo>
                  <a:lnTo>
                    <a:pt x="88" y="160"/>
                  </a:lnTo>
                  <a:lnTo>
                    <a:pt x="72" y="152"/>
                  </a:lnTo>
                  <a:lnTo>
                    <a:pt x="72" y="144"/>
                  </a:lnTo>
                  <a:lnTo>
                    <a:pt x="72" y="144"/>
                  </a:lnTo>
                  <a:lnTo>
                    <a:pt x="72" y="144"/>
                  </a:lnTo>
                  <a:lnTo>
                    <a:pt x="64" y="144"/>
                  </a:lnTo>
                  <a:lnTo>
                    <a:pt x="64" y="152"/>
                  </a:lnTo>
                  <a:lnTo>
                    <a:pt x="56" y="152"/>
                  </a:lnTo>
                  <a:lnTo>
                    <a:pt x="56" y="152"/>
                  </a:lnTo>
                  <a:lnTo>
                    <a:pt x="56" y="144"/>
                  </a:lnTo>
                  <a:lnTo>
                    <a:pt x="64" y="128"/>
                  </a:lnTo>
                  <a:lnTo>
                    <a:pt x="80" y="128"/>
                  </a:lnTo>
                  <a:lnTo>
                    <a:pt x="96" y="128"/>
                  </a:lnTo>
                  <a:lnTo>
                    <a:pt x="96" y="112"/>
                  </a:lnTo>
                  <a:lnTo>
                    <a:pt x="64" y="96"/>
                  </a:lnTo>
                  <a:lnTo>
                    <a:pt x="64" y="96"/>
                  </a:lnTo>
                  <a:lnTo>
                    <a:pt x="72" y="96"/>
                  </a:lnTo>
                  <a:lnTo>
                    <a:pt x="72" y="96"/>
                  </a:lnTo>
                  <a:lnTo>
                    <a:pt x="72" y="96"/>
                  </a:lnTo>
                  <a:lnTo>
                    <a:pt x="72" y="88"/>
                  </a:lnTo>
                  <a:lnTo>
                    <a:pt x="72" y="88"/>
                  </a:lnTo>
                  <a:lnTo>
                    <a:pt x="72" y="88"/>
                  </a:lnTo>
                  <a:lnTo>
                    <a:pt x="72" y="88"/>
                  </a:lnTo>
                  <a:lnTo>
                    <a:pt x="80" y="88"/>
                  </a:lnTo>
                  <a:lnTo>
                    <a:pt x="96" y="88"/>
                  </a:lnTo>
                  <a:lnTo>
                    <a:pt x="104" y="88"/>
                  </a:lnTo>
                  <a:lnTo>
                    <a:pt x="120" y="104"/>
                  </a:lnTo>
                  <a:lnTo>
                    <a:pt x="120" y="104"/>
                  </a:lnTo>
                  <a:lnTo>
                    <a:pt x="128" y="104"/>
                  </a:lnTo>
                  <a:lnTo>
                    <a:pt x="120" y="96"/>
                  </a:lnTo>
                  <a:lnTo>
                    <a:pt x="112" y="88"/>
                  </a:lnTo>
                  <a:lnTo>
                    <a:pt x="112" y="88"/>
                  </a:lnTo>
                  <a:lnTo>
                    <a:pt x="112" y="88"/>
                  </a:lnTo>
                  <a:lnTo>
                    <a:pt x="136" y="88"/>
                  </a:lnTo>
                  <a:lnTo>
                    <a:pt x="136" y="88"/>
                  </a:lnTo>
                  <a:lnTo>
                    <a:pt x="152" y="80"/>
                  </a:lnTo>
                  <a:lnTo>
                    <a:pt x="160" y="72"/>
                  </a:lnTo>
                  <a:lnTo>
                    <a:pt x="160" y="72"/>
                  </a:lnTo>
                  <a:lnTo>
                    <a:pt x="152" y="72"/>
                  </a:lnTo>
                  <a:lnTo>
                    <a:pt x="152" y="72"/>
                  </a:lnTo>
                  <a:lnTo>
                    <a:pt x="136" y="80"/>
                  </a:lnTo>
                  <a:lnTo>
                    <a:pt x="104" y="80"/>
                  </a:lnTo>
                  <a:lnTo>
                    <a:pt x="96" y="80"/>
                  </a:lnTo>
                  <a:lnTo>
                    <a:pt x="88" y="80"/>
                  </a:lnTo>
                  <a:lnTo>
                    <a:pt x="72" y="80"/>
                  </a:lnTo>
                  <a:lnTo>
                    <a:pt x="72" y="80"/>
                  </a:lnTo>
                  <a:lnTo>
                    <a:pt x="72" y="72"/>
                  </a:lnTo>
                  <a:lnTo>
                    <a:pt x="72" y="72"/>
                  </a:lnTo>
                  <a:lnTo>
                    <a:pt x="72" y="72"/>
                  </a:lnTo>
                  <a:lnTo>
                    <a:pt x="64" y="80"/>
                  </a:lnTo>
                  <a:lnTo>
                    <a:pt x="40" y="80"/>
                  </a:lnTo>
                  <a:lnTo>
                    <a:pt x="32" y="72"/>
                  </a:lnTo>
                  <a:lnTo>
                    <a:pt x="32" y="72"/>
                  </a:lnTo>
                  <a:lnTo>
                    <a:pt x="40" y="64"/>
                  </a:lnTo>
                  <a:lnTo>
                    <a:pt x="40" y="64"/>
                  </a:lnTo>
                  <a:lnTo>
                    <a:pt x="32" y="64"/>
                  </a:lnTo>
                  <a:lnTo>
                    <a:pt x="24" y="64"/>
                  </a:lnTo>
                  <a:lnTo>
                    <a:pt x="24" y="64"/>
                  </a:lnTo>
                  <a:lnTo>
                    <a:pt x="32" y="56"/>
                  </a:lnTo>
                  <a:lnTo>
                    <a:pt x="48" y="56"/>
                  </a:lnTo>
                  <a:lnTo>
                    <a:pt x="56" y="48"/>
                  </a:lnTo>
                  <a:lnTo>
                    <a:pt x="56" y="48"/>
                  </a:lnTo>
                  <a:lnTo>
                    <a:pt x="48" y="48"/>
                  </a:lnTo>
                  <a:lnTo>
                    <a:pt x="40" y="48"/>
                  </a:lnTo>
                  <a:lnTo>
                    <a:pt x="32" y="56"/>
                  </a:lnTo>
                  <a:lnTo>
                    <a:pt x="24" y="56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24" y="48"/>
                  </a:lnTo>
                  <a:lnTo>
                    <a:pt x="32" y="48"/>
                  </a:lnTo>
                  <a:lnTo>
                    <a:pt x="32" y="48"/>
                  </a:lnTo>
                  <a:lnTo>
                    <a:pt x="16" y="48"/>
                  </a:lnTo>
                  <a:lnTo>
                    <a:pt x="16" y="48"/>
                  </a:lnTo>
                  <a:lnTo>
                    <a:pt x="16" y="48"/>
                  </a:lnTo>
                  <a:lnTo>
                    <a:pt x="0" y="48"/>
                  </a:lnTo>
                  <a:lnTo>
                    <a:pt x="0" y="48"/>
                  </a:lnTo>
                  <a:lnTo>
                    <a:pt x="8" y="40"/>
                  </a:lnTo>
                  <a:lnTo>
                    <a:pt x="32" y="32"/>
                  </a:lnTo>
                  <a:lnTo>
                    <a:pt x="48" y="32"/>
                  </a:lnTo>
                  <a:lnTo>
                    <a:pt x="56" y="32"/>
                  </a:lnTo>
                  <a:lnTo>
                    <a:pt x="56" y="32"/>
                  </a:lnTo>
                  <a:lnTo>
                    <a:pt x="64" y="32"/>
                  </a:lnTo>
                  <a:lnTo>
                    <a:pt x="72" y="24"/>
                  </a:lnTo>
                  <a:lnTo>
                    <a:pt x="80" y="24"/>
                  </a:lnTo>
                  <a:lnTo>
                    <a:pt x="96" y="24"/>
                  </a:lnTo>
                  <a:lnTo>
                    <a:pt x="104" y="32"/>
                  </a:lnTo>
                  <a:lnTo>
                    <a:pt x="104" y="32"/>
                  </a:lnTo>
                  <a:lnTo>
                    <a:pt x="112" y="24"/>
                  </a:lnTo>
                  <a:lnTo>
                    <a:pt x="120" y="8"/>
                  </a:lnTo>
                  <a:lnTo>
                    <a:pt x="128" y="8"/>
                  </a:lnTo>
                  <a:lnTo>
                    <a:pt x="136" y="8"/>
                  </a:lnTo>
                  <a:lnTo>
                    <a:pt x="144" y="8"/>
                  </a:lnTo>
                  <a:lnTo>
                    <a:pt x="144" y="8"/>
                  </a:lnTo>
                  <a:lnTo>
                    <a:pt x="200" y="8"/>
                  </a:lnTo>
                  <a:lnTo>
                    <a:pt x="200" y="8"/>
                  </a:lnTo>
                  <a:lnTo>
                    <a:pt x="200" y="0"/>
                  </a:lnTo>
                  <a:lnTo>
                    <a:pt x="208" y="0"/>
                  </a:lnTo>
                  <a:lnTo>
                    <a:pt x="216" y="8"/>
                  </a:lnTo>
                  <a:lnTo>
                    <a:pt x="224" y="0"/>
                  </a:lnTo>
                  <a:lnTo>
                    <a:pt x="240" y="0"/>
                  </a:lnTo>
                  <a:lnTo>
                    <a:pt x="248" y="0"/>
                  </a:lnTo>
                  <a:lnTo>
                    <a:pt x="256" y="0"/>
                  </a:lnTo>
                  <a:lnTo>
                    <a:pt x="264" y="0"/>
                  </a:lnTo>
                  <a:lnTo>
                    <a:pt x="288" y="0"/>
                  </a:lnTo>
                  <a:lnTo>
                    <a:pt x="312" y="8"/>
                  </a:lnTo>
                  <a:lnTo>
                    <a:pt x="312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4" name="Freeform 33">
              <a:extLst>
                <a:ext uri="{FF2B5EF4-FFF2-40B4-BE49-F238E27FC236}">
                  <a16:creationId xmlns:a16="http://schemas.microsoft.com/office/drawing/2014/main" id="{00000000-0008-0000-0100-00005E000000}"/>
                </a:ext>
              </a:extLst>
            </xdr:cNvPr>
            <xdr:cNvSpPr>
              <a:spLocks/>
            </xdr:cNvSpPr>
          </xdr:nvSpPr>
          <xdr:spPr bwMode="auto">
            <a:xfrm>
              <a:off x="7443255" y="3225096"/>
              <a:ext cx="108492" cy="117752"/>
            </a:xfrm>
            <a:custGeom>
              <a:avLst/>
              <a:gdLst/>
              <a:ahLst/>
              <a:cxnLst>
                <a:cxn ang="0">
                  <a:pos x="0" y="64"/>
                </a:cxn>
                <a:cxn ang="0">
                  <a:pos x="0" y="64"/>
                </a:cxn>
                <a:cxn ang="0">
                  <a:pos x="0" y="64"/>
                </a:cxn>
                <a:cxn ang="0">
                  <a:pos x="8" y="56"/>
                </a:cxn>
                <a:cxn ang="0">
                  <a:pos x="8" y="48"/>
                </a:cxn>
                <a:cxn ang="0">
                  <a:pos x="0" y="48"/>
                </a:cxn>
                <a:cxn ang="0">
                  <a:pos x="0" y="48"/>
                </a:cxn>
                <a:cxn ang="0">
                  <a:pos x="8" y="40"/>
                </a:cxn>
                <a:cxn ang="0">
                  <a:pos x="24" y="24"/>
                </a:cxn>
                <a:cxn ang="0">
                  <a:pos x="32" y="0"/>
                </a:cxn>
                <a:cxn ang="0">
                  <a:pos x="40" y="0"/>
                </a:cxn>
                <a:cxn ang="0">
                  <a:pos x="40" y="8"/>
                </a:cxn>
                <a:cxn ang="0">
                  <a:pos x="32" y="24"/>
                </a:cxn>
                <a:cxn ang="0">
                  <a:pos x="32" y="24"/>
                </a:cxn>
                <a:cxn ang="0">
                  <a:pos x="32" y="32"/>
                </a:cxn>
                <a:cxn ang="0">
                  <a:pos x="32" y="32"/>
                </a:cxn>
                <a:cxn ang="0">
                  <a:pos x="32" y="24"/>
                </a:cxn>
                <a:cxn ang="0">
                  <a:pos x="40" y="24"/>
                </a:cxn>
                <a:cxn ang="0">
                  <a:pos x="40" y="24"/>
                </a:cxn>
                <a:cxn ang="0">
                  <a:pos x="40" y="32"/>
                </a:cxn>
                <a:cxn ang="0">
                  <a:pos x="40" y="32"/>
                </a:cxn>
                <a:cxn ang="0">
                  <a:pos x="40" y="32"/>
                </a:cxn>
                <a:cxn ang="0">
                  <a:pos x="48" y="32"/>
                </a:cxn>
                <a:cxn ang="0">
                  <a:pos x="48" y="32"/>
                </a:cxn>
                <a:cxn ang="0">
                  <a:pos x="56" y="32"/>
                </a:cxn>
                <a:cxn ang="0">
                  <a:pos x="56" y="40"/>
                </a:cxn>
                <a:cxn ang="0">
                  <a:pos x="64" y="32"/>
                </a:cxn>
                <a:cxn ang="0">
                  <a:pos x="64" y="32"/>
                </a:cxn>
                <a:cxn ang="0">
                  <a:pos x="64" y="32"/>
                </a:cxn>
                <a:cxn ang="0">
                  <a:pos x="64" y="48"/>
                </a:cxn>
                <a:cxn ang="0">
                  <a:pos x="64" y="48"/>
                </a:cxn>
                <a:cxn ang="0">
                  <a:pos x="72" y="48"/>
                </a:cxn>
                <a:cxn ang="0">
                  <a:pos x="64" y="56"/>
                </a:cxn>
                <a:cxn ang="0">
                  <a:pos x="64" y="56"/>
                </a:cxn>
                <a:cxn ang="0">
                  <a:pos x="72" y="56"/>
                </a:cxn>
                <a:cxn ang="0">
                  <a:pos x="72" y="64"/>
                </a:cxn>
                <a:cxn ang="0">
                  <a:pos x="72" y="64"/>
                </a:cxn>
                <a:cxn ang="0">
                  <a:pos x="72" y="56"/>
                </a:cxn>
                <a:cxn ang="0">
                  <a:pos x="80" y="64"/>
                </a:cxn>
                <a:cxn ang="0">
                  <a:pos x="80" y="80"/>
                </a:cxn>
                <a:cxn ang="0">
                  <a:pos x="64" y="80"/>
                </a:cxn>
                <a:cxn ang="0">
                  <a:pos x="64" y="72"/>
                </a:cxn>
                <a:cxn ang="0">
                  <a:pos x="64" y="72"/>
                </a:cxn>
                <a:cxn ang="0">
                  <a:pos x="64" y="72"/>
                </a:cxn>
                <a:cxn ang="0">
                  <a:pos x="64" y="64"/>
                </a:cxn>
                <a:cxn ang="0">
                  <a:pos x="56" y="56"/>
                </a:cxn>
                <a:cxn ang="0">
                  <a:pos x="56" y="56"/>
                </a:cxn>
                <a:cxn ang="0">
                  <a:pos x="56" y="72"/>
                </a:cxn>
                <a:cxn ang="0">
                  <a:pos x="48" y="72"/>
                </a:cxn>
                <a:cxn ang="0">
                  <a:pos x="48" y="72"/>
                </a:cxn>
                <a:cxn ang="0">
                  <a:pos x="48" y="64"/>
                </a:cxn>
                <a:cxn ang="0">
                  <a:pos x="48" y="64"/>
                </a:cxn>
                <a:cxn ang="0">
                  <a:pos x="48" y="64"/>
                </a:cxn>
                <a:cxn ang="0">
                  <a:pos x="40" y="64"/>
                </a:cxn>
                <a:cxn ang="0">
                  <a:pos x="40" y="64"/>
                </a:cxn>
                <a:cxn ang="0">
                  <a:pos x="40" y="64"/>
                </a:cxn>
                <a:cxn ang="0">
                  <a:pos x="40" y="64"/>
                </a:cxn>
                <a:cxn ang="0">
                  <a:pos x="32" y="64"/>
                </a:cxn>
                <a:cxn ang="0">
                  <a:pos x="16" y="64"/>
                </a:cxn>
                <a:cxn ang="0">
                  <a:pos x="8" y="64"/>
                </a:cxn>
                <a:cxn ang="0">
                  <a:pos x="0" y="64"/>
                </a:cxn>
              </a:cxnLst>
              <a:rect l="0" t="0" r="r" b="b"/>
              <a:pathLst>
                <a:path w="80" h="80">
                  <a:moveTo>
                    <a:pt x="0" y="64"/>
                  </a:moveTo>
                  <a:lnTo>
                    <a:pt x="0" y="64"/>
                  </a:lnTo>
                  <a:lnTo>
                    <a:pt x="0" y="64"/>
                  </a:lnTo>
                  <a:lnTo>
                    <a:pt x="8" y="56"/>
                  </a:lnTo>
                  <a:lnTo>
                    <a:pt x="8" y="48"/>
                  </a:lnTo>
                  <a:lnTo>
                    <a:pt x="0" y="48"/>
                  </a:lnTo>
                  <a:lnTo>
                    <a:pt x="0" y="48"/>
                  </a:lnTo>
                  <a:lnTo>
                    <a:pt x="8" y="40"/>
                  </a:lnTo>
                  <a:lnTo>
                    <a:pt x="24" y="24"/>
                  </a:lnTo>
                  <a:lnTo>
                    <a:pt x="32" y="0"/>
                  </a:lnTo>
                  <a:lnTo>
                    <a:pt x="40" y="0"/>
                  </a:lnTo>
                  <a:lnTo>
                    <a:pt x="40" y="8"/>
                  </a:lnTo>
                  <a:lnTo>
                    <a:pt x="32" y="24"/>
                  </a:lnTo>
                  <a:lnTo>
                    <a:pt x="32" y="24"/>
                  </a:lnTo>
                  <a:lnTo>
                    <a:pt x="32" y="32"/>
                  </a:lnTo>
                  <a:lnTo>
                    <a:pt x="32" y="32"/>
                  </a:lnTo>
                  <a:lnTo>
                    <a:pt x="32" y="24"/>
                  </a:lnTo>
                  <a:lnTo>
                    <a:pt x="40" y="24"/>
                  </a:lnTo>
                  <a:lnTo>
                    <a:pt x="40" y="24"/>
                  </a:lnTo>
                  <a:lnTo>
                    <a:pt x="40" y="32"/>
                  </a:lnTo>
                  <a:lnTo>
                    <a:pt x="40" y="32"/>
                  </a:lnTo>
                  <a:lnTo>
                    <a:pt x="40" y="32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56" y="32"/>
                  </a:lnTo>
                  <a:lnTo>
                    <a:pt x="56" y="40"/>
                  </a:lnTo>
                  <a:lnTo>
                    <a:pt x="64" y="32"/>
                  </a:lnTo>
                  <a:lnTo>
                    <a:pt x="64" y="32"/>
                  </a:lnTo>
                  <a:lnTo>
                    <a:pt x="64" y="32"/>
                  </a:lnTo>
                  <a:lnTo>
                    <a:pt x="64" y="48"/>
                  </a:lnTo>
                  <a:lnTo>
                    <a:pt x="64" y="48"/>
                  </a:lnTo>
                  <a:lnTo>
                    <a:pt x="72" y="48"/>
                  </a:lnTo>
                  <a:lnTo>
                    <a:pt x="64" y="56"/>
                  </a:lnTo>
                  <a:lnTo>
                    <a:pt x="64" y="56"/>
                  </a:lnTo>
                  <a:lnTo>
                    <a:pt x="72" y="56"/>
                  </a:lnTo>
                  <a:lnTo>
                    <a:pt x="72" y="64"/>
                  </a:lnTo>
                  <a:lnTo>
                    <a:pt x="72" y="64"/>
                  </a:lnTo>
                  <a:lnTo>
                    <a:pt x="72" y="56"/>
                  </a:lnTo>
                  <a:lnTo>
                    <a:pt x="80" y="64"/>
                  </a:lnTo>
                  <a:lnTo>
                    <a:pt x="80" y="80"/>
                  </a:lnTo>
                  <a:lnTo>
                    <a:pt x="64" y="80"/>
                  </a:lnTo>
                  <a:lnTo>
                    <a:pt x="64" y="72"/>
                  </a:lnTo>
                  <a:lnTo>
                    <a:pt x="64" y="72"/>
                  </a:lnTo>
                  <a:lnTo>
                    <a:pt x="64" y="72"/>
                  </a:lnTo>
                  <a:lnTo>
                    <a:pt x="64" y="64"/>
                  </a:lnTo>
                  <a:lnTo>
                    <a:pt x="56" y="56"/>
                  </a:lnTo>
                  <a:lnTo>
                    <a:pt x="56" y="56"/>
                  </a:lnTo>
                  <a:lnTo>
                    <a:pt x="56" y="72"/>
                  </a:lnTo>
                  <a:lnTo>
                    <a:pt x="48" y="72"/>
                  </a:lnTo>
                  <a:lnTo>
                    <a:pt x="48" y="72"/>
                  </a:lnTo>
                  <a:lnTo>
                    <a:pt x="48" y="64"/>
                  </a:lnTo>
                  <a:lnTo>
                    <a:pt x="48" y="64"/>
                  </a:lnTo>
                  <a:lnTo>
                    <a:pt x="48" y="64"/>
                  </a:lnTo>
                  <a:lnTo>
                    <a:pt x="40" y="64"/>
                  </a:lnTo>
                  <a:lnTo>
                    <a:pt x="40" y="64"/>
                  </a:lnTo>
                  <a:lnTo>
                    <a:pt x="40" y="64"/>
                  </a:lnTo>
                  <a:lnTo>
                    <a:pt x="40" y="64"/>
                  </a:lnTo>
                  <a:lnTo>
                    <a:pt x="32" y="64"/>
                  </a:lnTo>
                  <a:lnTo>
                    <a:pt x="16" y="64"/>
                  </a:lnTo>
                  <a:lnTo>
                    <a:pt x="8" y="64"/>
                  </a:lnTo>
                  <a:lnTo>
                    <a:pt x="0" y="6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5" name="Freeform 34">
              <a:extLst>
                <a:ext uri="{FF2B5EF4-FFF2-40B4-BE49-F238E27FC236}">
                  <a16:creationId xmlns:a16="http://schemas.microsoft.com/office/drawing/2014/main" id="{00000000-0008-0000-0100-00005F000000}"/>
                </a:ext>
              </a:extLst>
            </xdr:cNvPr>
            <xdr:cNvSpPr>
              <a:spLocks/>
            </xdr:cNvSpPr>
          </xdr:nvSpPr>
          <xdr:spPr bwMode="auto">
            <a:xfrm>
              <a:off x="4499638" y="2471481"/>
              <a:ext cx="130191" cy="58876"/>
            </a:xfrm>
            <a:custGeom>
              <a:avLst/>
              <a:gdLst/>
              <a:ahLst/>
              <a:cxnLst>
                <a:cxn ang="0">
                  <a:pos x="72" y="32"/>
                </a:cxn>
                <a:cxn ang="0">
                  <a:pos x="64" y="32"/>
                </a:cxn>
                <a:cxn ang="0">
                  <a:pos x="56" y="32"/>
                </a:cxn>
                <a:cxn ang="0">
                  <a:pos x="48" y="32"/>
                </a:cxn>
                <a:cxn ang="0">
                  <a:pos x="40" y="32"/>
                </a:cxn>
                <a:cxn ang="0">
                  <a:pos x="32" y="32"/>
                </a:cxn>
                <a:cxn ang="0">
                  <a:pos x="32" y="32"/>
                </a:cxn>
                <a:cxn ang="0">
                  <a:pos x="24" y="40"/>
                </a:cxn>
                <a:cxn ang="0">
                  <a:pos x="0" y="40"/>
                </a:cxn>
                <a:cxn ang="0">
                  <a:pos x="0" y="0"/>
                </a:cxn>
                <a:cxn ang="0">
                  <a:pos x="32" y="0"/>
                </a:cxn>
                <a:cxn ang="0">
                  <a:pos x="40" y="16"/>
                </a:cxn>
                <a:cxn ang="0">
                  <a:pos x="48" y="16"/>
                </a:cxn>
                <a:cxn ang="0">
                  <a:pos x="48" y="16"/>
                </a:cxn>
                <a:cxn ang="0">
                  <a:pos x="48" y="0"/>
                </a:cxn>
                <a:cxn ang="0">
                  <a:pos x="64" y="0"/>
                </a:cxn>
                <a:cxn ang="0">
                  <a:pos x="88" y="8"/>
                </a:cxn>
                <a:cxn ang="0">
                  <a:pos x="96" y="16"/>
                </a:cxn>
                <a:cxn ang="0">
                  <a:pos x="96" y="16"/>
                </a:cxn>
                <a:cxn ang="0">
                  <a:pos x="96" y="24"/>
                </a:cxn>
                <a:cxn ang="0">
                  <a:pos x="88" y="32"/>
                </a:cxn>
                <a:cxn ang="0">
                  <a:pos x="88" y="32"/>
                </a:cxn>
                <a:cxn ang="0">
                  <a:pos x="80" y="32"/>
                </a:cxn>
                <a:cxn ang="0">
                  <a:pos x="80" y="32"/>
                </a:cxn>
                <a:cxn ang="0">
                  <a:pos x="72" y="32"/>
                </a:cxn>
              </a:cxnLst>
              <a:rect l="0" t="0" r="r" b="b"/>
              <a:pathLst>
                <a:path w="96" h="40">
                  <a:moveTo>
                    <a:pt x="72" y="32"/>
                  </a:moveTo>
                  <a:lnTo>
                    <a:pt x="64" y="32"/>
                  </a:lnTo>
                  <a:lnTo>
                    <a:pt x="56" y="32"/>
                  </a:lnTo>
                  <a:lnTo>
                    <a:pt x="48" y="32"/>
                  </a:lnTo>
                  <a:lnTo>
                    <a:pt x="40" y="32"/>
                  </a:lnTo>
                  <a:lnTo>
                    <a:pt x="32" y="32"/>
                  </a:lnTo>
                  <a:lnTo>
                    <a:pt x="32" y="32"/>
                  </a:lnTo>
                  <a:lnTo>
                    <a:pt x="24" y="40"/>
                  </a:lnTo>
                  <a:lnTo>
                    <a:pt x="0" y="40"/>
                  </a:lnTo>
                  <a:lnTo>
                    <a:pt x="0" y="0"/>
                  </a:lnTo>
                  <a:lnTo>
                    <a:pt x="32" y="0"/>
                  </a:lnTo>
                  <a:lnTo>
                    <a:pt x="40" y="16"/>
                  </a:lnTo>
                  <a:lnTo>
                    <a:pt x="48" y="16"/>
                  </a:lnTo>
                  <a:lnTo>
                    <a:pt x="48" y="16"/>
                  </a:lnTo>
                  <a:lnTo>
                    <a:pt x="48" y="0"/>
                  </a:lnTo>
                  <a:lnTo>
                    <a:pt x="64" y="0"/>
                  </a:lnTo>
                  <a:lnTo>
                    <a:pt x="88" y="8"/>
                  </a:lnTo>
                  <a:lnTo>
                    <a:pt x="96" y="16"/>
                  </a:lnTo>
                  <a:lnTo>
                    <a:pt x="96" y="16"/>
                  </a:lnTo>
                  <a:lnTo>
                    <a:pt x="96" y="24"/>
                  </a:lnTo>
                  <a:lnTo>
                    <a:pt x="88" y="32"/>
                  </a:lnTo>
                  <a:lnTo>
                    <a:pt x="88" y="32"/>
                  </a:lnTo>
                  <a:lnTo>
                    <a:pt x="80" y="32"/>
                  </a:lnTo>
                  <a:lnTo>
                    <a:pt x="80" y="32"/>
                  </a:lnTo>
                  <a:lnTo>
                    <a:pt x="72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6" name="Freeform 35">
              <a:extLst>
                <a:ext uri="{FF2B5EF4-FFF2-40B4-BE49-F238E27FC236}">
                  <a16:creationId xmlns:a16="http://schemas.microsoft.com/office/drawing/2014/main" id="{00000000-0008-0000-0100-000060000000}"/>
                </a:ext>
              </a:extLst>
            </xdr:cNvPr>
            <xdr:cNvSpPr>
              <a:spLocks/>
            </xdr:cNvSpPr>
          </xdr:nvSpPr>
          <xdr:spPr bwMode="auto">
            <a:xfrm>
              <a:off x="6445126" y="2459706"/>
              <a:ext cx="206136" cy="94201"/>
            </a:xfrm>
            <a:custGeom>
              <a:avLst/>
              <a:gdLst/>
              <a:ahLst/>
              <a:cxnLst>
                <a:cxn ang="0">
                  <a:pos x="40" y="48"/>
                </a:cxn>
                <a:cxn ang="0">
                  <a:pos x="48" y="48"/>
                </a:cxn>
                <a:cxn ang="0">
                  <a:pos x="48" y="40"/>
                </a:cxn>
                <a:cxn ang="0">
                  <a:pos x="40" y="48"/>
                </a:cxn>
                <a:cxn ang="0">
                  <a:pos x="32" y="48"/>
                </a:cxn>
                <a:cxn ang="0">
                  <a:pos x="0" y="48"/>
                </a:cxn>
                <a:cxn ang="0">
                  <a:pos x="0" y="32"/>
                </a:cxn>
                <a:cxn ang="0">
                  <a:pos x="0" y="32"/>
                </a:cxn>
                <a:cxn ang="0">
                  <a:pos x="24" y="32"/>
                </a:cxn>
                <a:cxn ang="0">
                  <a:pos x="16" y="32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32" y="24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32" y="16"/>
                </a:cxn>
                <a:cxn ang="0">
                  <a:pos x="32" y="16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40" y="8"/>
                </a:cxn>
                <a:cxn ang="0">
                  <a:pos x="40" y="16"/>
                </a:cxn>
                <a:cxn ang="0">
                  <a:pos x="56" y="16"/>
                </a:cxn>
                <a:cxn ang="0">
                  <a:pos x="104" y="32"/>
                </a:cxn>
                <a:cxn ang="0">
                  <a:pos x="104" y="24"/>
                </a:cxn>
                <a:cxn ang="0">
                  <a:pos x="96" y="24"/>
                </a:cxn>
                <a:cxn ang="0">
                  <a:pos x="104" y="24"/>
                </a:cxn>
                <a:cxn ang="0">
                  <a:pos x="104" y="16"/>
                </a:cxn>
                <a:cxn ang="0">
                  <a:pos x="88" y="8"/>
                </a:cxn>
                <a:cxn ang="0">
                  <a:pos x="112" y="0"/>
                </a:cxn>
                <a:cxn ang="0">
                  <a:pos x="112" y="0"/>
                </a:cxn>
                <a:cxn ang="0">
                  <a:pos x="112" y="8"/>
                </a:cxn>
                <a:cxn ang="0">
                  <a:pos x="128" y="24"/>
                </a:cxn>
                <a:cxn ang="0">
                  <a:pos x="152" y="16"/>
                </a:cxn>
                <a:cxn ang="0">
                  <a:pos x="144" y="48"/>
                </a:cxn>
                <a:cxn ang="0">
                  <a:pos x="136" y="48"/>
                </a:cxn>
                <a:cxn ang="0">
                  <a:pos x="112" y="48"/>
                </a:cxn>
                <a:cxn ang="0">
                  <a:pos x="96" y="48"/>
                </a:cxn>
                <a:cxn ang="0">
                  <a:pos x="64" y="64"/>
                </a:cxn>
              </a:cxnLst>
              <a:rect l="0" t="0" r="r" b="b"/>
              <a:pathLst>
                <a:path w="152" h="64">
                  <a:moveTo>
                    <a:pt x="40" y="64"/>
                  </a:moveTo>
                  <a:lnTo>
                    <a:pt x="40" y="48"/>
                  </a:lnTo>
                  <a:lnTo>
                    <a:pt x="48" y="48"/>
                  </a:lnTo>
                  <a:lnTo>
                    <a:pt x="48" y="48"/>
                  </a:lnTo>
                  <a:lnTo>
                    <a:pt x="48" y="48"/>
                  </a:lnTo>
                  <a:lnTo>
                    <a:pt x="48" y="40"/>
                  </a:lnTo>
                  <a:lnTo>
                    <a:pt x="40" y="40"/>
                  </a:lnTo>
                  <a:lnTo>
                    <a:pt x="40" y="48"/>
                  </a:lnTo>
                  <a:lnTo>
                    <a:pt x="40" y="48"/>
                  </a:lnTo>
                  <a:lnTo>
                    <a:pt x="32" y="48"/>
                  </a:lnTo>
                  <a:lnTo>
                    <a:pt x="8" y="48"/>
                  </a:lnTo>
                  <a:lnTo>
                    <a:pt x="0" y="48"/>
                  </a:lnTo>
                  <a:lnTo>
                    <a:pt x="0" y="40"/>
                  </a:lnTo>
                  <a:lnTo>
                    <a:pt x="0" y="32"/>
                  </a:lnTo>
                  <a:lnTo>
                    <a:pt x="0" y="32"/>
                  </a:lnTo>
                  <a:lnTo>
                    <a:pt x="0" y="32"/>
                  </a:lnTo>
                  <a:lnTo>
                    <a:pt x="16" y="32"/>
                  </a:lnTo>
                  <a:lnTo>
                    <a:pt x="24" y="32"/>
                  </a:lnTo>
                  <a:lnTo>
                    <a:pt x="24" y="32"/>
                  </a:lnTo>
                  <a:lnTo>
                    <a:pt x="16" y="32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24" y="24"/>
                  </a:lnTo>
                  <a:lnTo>
                    <a:pt x="32" y="24"/>
                  </a:lnTo>
                  <a:lnTo>
                    <a:pt x="24" y="24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24" y="16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24" y="16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32" y="8"/>
                  </a:lnTo>
                  <a:lnTo>
                    <a:pt x="40" y="8"/>
                  </a:lnTo>
                  <a:lnTo>
                    <a:pt x="40" y="16"/>
                  </a:lnTo>
                  <a:lnTo>
                    <a:pt x="40" y="16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88" y="32"/>
                  </a:lnTo>
                  <a:lnTo>
                    <a:pt x="104" y="32"/>
                  </a:lnTo>
                  <a:lnTo>
                    <a:pt x="104" y="24"/>
                  </a:lnTo>
                  <a:lnTo>
                    <a:pt x="104" y="24"/>
                  </a:lnTo>
                  <a:lnTo>
                    <a:pt x="96" y="24"/>
                  </a:lnTo>
                  <a:lnTo>
                    <a:pt x="96" y="24"/>
                  </a:lnTo>
                  <a:lnTo>
                    <a:pt x="104" y="24"/>
                  </a:lnTo>
                  <a:lnTo>
                    <a:pt x="104" y="24"/>
                  </a:lnTo>
                  <a:lnTo>
                    <a:pt x="104" y="16"/>
                  </a:lnTo>
                  <a:lnTo>
                    <a:pt x="104" y="16"/>
                  </a:lnTo>
                  <a:lnTo>
                    <a:pt x="88" y="16"/>
                  </a:lnTo>
                  <a:lnTo>
                    <a:pt x="88" y="8"/>
                  </a:lnTo>
                  <a:lnTo>
                    <a:pt x="104" y="0"/>
                  </a:lnTo>
                  <a:lnTo>
                    <a:pt x="112" y="0"/>
                  </a:lnTo>
                  <a:lnTo>
                    <a:pt x="112" y="0"/>
                  </a:lnTo>
                  <a:lnTo>
                    <a:pt x="112" y="0"/>
                  </a:lnTo>
                  <a:lnTo>
                    <a:pt x="112" y="0"/>
                  </a:lnTo>
                  <a:lnTo>
                    <a:pt x="112" y="8"/>
                  </a:lnTo>
                  <a:lnTo>
                    <a:pt x="112" y="8"/>
                  </a:lnTo>
                  <a:lnTo>
                    <a:pt x="128" y="24"/>
                  </a:lnTo>
                  <a:lnTo>
                    <a:pt x="136" y="16"/>
                  </a:lnTo>
                  <a:lnTo>
                    <a:pt x="152" y="16"/>
                  </a:lnTo>
                  <a:lnTo>
                    <a:pt x="152" y="32"/>
                  </a:lnTo>
                  <a:lnTo>
                    <a:pt x="144" y="48"/>
                  </a:lnTo>
                  <a:lnTo>
                    <a:pt x="136" y="48"/>
                  </a:lnTo>
                  <a:lnTo>
                    <a:pt x="136" y="48"/>
                  </a:lnTo>
                  <a:lnTo>
                    <a:pt x="120" y="48"/>
                  </a:lnTo>
                  <a:lnTo>
                    <a:pt x="112" y="48"/>
                  </a:lnTo>
                  <a:lnTo>
                    <a:pt x="112" y="48"/>
                  </a:lnTo>
                  <a:lnTo>
                    <a:pt x="96" y="48"/>
                  </a:lnTo>
                  <a:lnTo>
                    <a:pt x="80" y="56"/>
                  </a:lnTo>
                  <a:lnTo>
                    <a:pt x="64" y="64"/>
                  </a:lnTo>
                  <a:lnTo>
                    <a:pt x="40" y="6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7" name="Freeform 36">
              <a:extLst>
                <a:ext uri="{FF2B5EF4-FFF2-40B4-BE49-F238E27FC236}">
                  <a16:creationId xmlns:a16="http://schemas.microsoft.com/office/drawing/2014/main" id="{00000000-0008-0000-0100-000061000000}"/>
                </a:ext>
              </a:extLst>
            </xdr:cNvPr>
            <xdr:cNvSpPr>
              <a:spLocks/>
            </xdr:cNvSpPr>
          </xdr:nvSpPr>
          <xdr:spPr bwMode="auto">
            <a:xfrm>
              <a:off x="6358332" y="2436156"/>
              <a:ext cx="119342" cy="58876"/>
            </a:xfrm>
            <a:custGeom>
              <a:avLst/>
              <a:gdLst/>
              <a:ahLst/>
              <a:cxnLst>
                <a:cxn ang="0">
                  <a:pos x="88" y="8"/>
                </a:cxn>
                <a:cxn ang="0">
                  <a:pos x="80" y="8"/>
                </a:cxn>
                <a:cxn ang="0">
                  <a:pos x="80" y="8"/>
                </a:cxn>
                <a:cxn ang="0">
                  <a:pos x="80" y="16"/>
                </a:cxn>
                <a:cxn ang="0">
                  <a:pos x="80" y="16"/>
                </a:cxn>
                <a:cxn ang="0">
                  <a:pos x="80" y="16"/>
                </a:cxn>
                <a:cxn ang="0">
                  <a:pos x="64" y="32"/>
                </a:cxn>
                <a:cxn ang="0">
                  <a:pos x="64" y="32"/>
                </a:cxn>
                <a:cxn ang="0">
                  <a:pos x="56" y="24"/>
                </a:cxn>
                <a:cxn ang="0">
                  <a:pos x="48" y="32"/>
                </a:cxn>
                <a:cxn ang="0">
                  <a:pos x="40" y="32"/>
                </a:cxn>
                <a:cxn ang="0">
                  <a:pos x="40" y="32"/>
                </a:cxn>
                <a:cxn ang="0">
                  <a:pos x="32" y="40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8" y="40"/>
                </a:cxn>
                <a:cxn ang="0">
                  <a:pos x="8" y="40"/>
                </a:cxn>
                <a:cxn ang="0">
                  <a:pos x="0" y="40"/>
                </a:cxn>
                <a:cxn ang="0">
                  <a:pos x="0" y="32"/>
                </a:cxn>
                <a:cxn ang="0">
                  <a:pos x="0" y="32"/>
                </a:cxn>
                <a:cxn ang="0">
                  <a:pos x="8" y="24"/>
                </a:cxn>
                <a:cxn ang="0">
                  <a:pos x="24" y="24"/>
                </a:cxn>
                <a:cxn ang="0">
                  <a:pos x="32" y="8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56" y="0"/>
                </a:cxn>
                <a:cxn ang="0">
                  <a:pos x="64" y="0"/>
                </a:cxn>
                <a:cxn ang="0">
                  <a:pos x="72" y="0"/>
                </a:cxn>
                <a:cxn ang="0">
                  <a:pos x="88" y="0"/>
                </a:cxn>
                <a:cxn ang="0">
                  <a:pos x="88" y="8"/>
                </a:cxn>
              </a:cxnLst>
              <a:rect l="0" t="0" r="r" b="b"/>
              <a:pathLst>
                <a:path w="88" h="40">
                  <a:moveTo>
                    <a:pt x="88" y="8"/>
                  </a:moveTo>
                  <a:lnTo>
                    <a:pt x="80" y="8"/>
                  </a:lnTo>
                  <a:lnTo>
                    <a:pt x="80" y="8"/>
                  </a:lnTo>
                  <a:lnTo>
                    <a:pt x="80" y="16"/>
                  </a:lnTo>
                  <a:lnTo>
                    <a:pt x="80" y="16"/>
                  </a:lnTo>
                  <a:lnTo>
                    <a:pt x="80" y="16"/>
                  </a:lnTo>
                  <a:lnTo>
                    <a:pt x="64" y="32"/>
                  </a:lnTo>
                  <a:lnTo>
                    <a:pt x="64" y="32"/>
                  </a:lnTo>
                  <a:lnTo>
                    <a:pt x="56" y="24"/>
                  </a:lnTo>
                  <a:lnTo>
                    <a:pt x="48" y="32"/>
                  </a:lnTo>
                  <a:lnTo>
                    <a:pt x="40" y="32"/>
                  </a:lnTo>
                  <a:lnTo>
                    <a:pt x="40" y="32"/>
                  </a:lnTo>
                  <a:lnTo>
                    <a:pt x="32" y="40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0" y="40"/>
                  </a:lnTo>
                  <a:lnTo>
                    <a:pt x="0" y="32"/>
                  </a:lnTo>
                  <a:lnTo>
                    <a:pt x="0" y="32"/>
                  </a:lnTo>
                  <a:lnTo>
                    <a:pt x="8" y="24"/>
                  </a:lnTo>
                  <a:lnTo>
                    <a:pt x="24" y="24"/>
                  </a:lnTo>
                  <a:lnTo>
                    <a:pt x="32" y="8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56" y="0"/>
                  </a:lnTo>
                  <a:lnTo>
                    <a:pt x="64" y="0"/>
                  </a:lnTo>
                  <a:lnTo>
                    <a:pt x="72" y="0"/>
                  </a:lnTo>
                  <a:lnTo>
                    <a:pt x="88" y="0"/>
                  </a:lnTo>
                  <a:lnTo>
                    <a:pt x="88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8" name="Freeform 37">
              <a:extLst>
                <a:ext uri="{FF2B5EF4-FFF2-40B4-BE49-F238E27FC236}">
                  <a16:creationId xmlns:a16="http://schemas.microsoft.com/office/drawing/2014/main" id="{00000000-0008-0000-0100-000062000000}"/>
                </a:ext>
              </a:extLst>
            </xdr:cNvPr>
            <xdr:cNvSpPr>
              <a:spLocks/>
            </xdr:cNvSpPr>
          </xdr:nvSpPr>
          <xdr:spPr bwMode="auto">
            <a:xfrm>
              <a:off x="6705507" y="2577458"/>
              <a:ext cx="97643" cy="82427"/>
            </a:xfrm>
            <a:custGeom>
              <a:avLst/>
              <a:gdLst/>
              <a:ahLst/>
              <a:cxnLst>
                <a:cxn ang="0">
                  <a:pos x="64" y="24"/>
                </a:cxn>
                <a:cxn ang="0">
                  <a:pos x="64" y="24"/>
                </a:cxn>
                <a:cxn ang="0">
                  <a:pos x="64" y="24"/>
                </a:cxn>
                <a:cxn ang="0">
                  <a:pos x="72" y="24"/>
                </a:cxn>
                <a:cxn ang="0">
                  <a:pos x="72" y="40"/>
                </a:cxn>
                <a:cxn ang="0">
                  <a:pos x="72" y="48"/>
                </a:cxn>
                <a:cxn ang="0">
                  <a:pos x="56" y="56"/>
                </a:cxn>
                <a:cxn ang="0">
                  <a:pos x="48" y="56"/>
                </a:cxn>
                <a:cxn ang="0">
                  <a:pos x="40" y="48"/>
                </a:cxn>
                <a:cxn ang="0">
                  <a:pos x="16" y="40"/>
                </a:cxn>
                <a:cxn ang="0">
                  <a:pos x="0" y="24"/>
                </a:cxn>
                <a:cxn ang="0">
                  <a:pos x="0" y="24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32" y="0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56" y="0"/>
                </a:cxn>
                <a:cxn ang="0">
                  <a:pos x="64" y="0"/>
                </a:cxn>
                <a:cxn ang="0">
                  <a:pos x="64" y="8"/>
                </a:cxn>
                <a:cxn ang="0">
                  <a:pos x="56" y="16"/>
                </a:cxn>
                <a:cxn ang="0">
                  <a:pos x="48" y="16"/>
                </a:cxn>
                <a:cxn ang="0">
                  <a:pos x="48" y="16"/>
                </a:cxn>
                <a:cxn ang="0">
                  <a:pos x="56" y="16"/>
                </a:cxn>
                <a:cxn ang="0">
                  <a:pos x="64" y="16"/>
                </a:cxn>
                <a:cxn ang="0">
                  <a:pos x="64" y="24"/>
                </a:cxn>
              </a:cxnLst>
              <a:rect l="0" t="0" r="r" b="b"/>
              <a:pathLst>
                <a:path w="72" h="56">
                  <a:moveTo>
                    <a:pt x="64" y="24"/>
                  </a:moveTo>
                  <a:lnTo>
                    <a:pt x="64" y="24"/>
                  </a:lnTo>
                  <a:lnTo>
                    <a:pt x="64" y="24"/>
                  </a:lnTo>
                  <a:lnTo>
                    <a:pt x="72" y="24"/>
                  </a:lnTo>
                  <a:lnTo>
                    <a:pt x="72" y="40"/>
                  </a:lnTo>
                  <a:lnTo>
                    <a:pt x="72" y="48"/>
                  </a:lnTo>
                  <a:lnTo>
                    <a:pt x="56" y="56"/>
                  </a:lnTo>
                  <a:lnTo>
                    <a:pt x="48" y="56"/>
                  </a:lnTo>
                  <a:lnTo>
                    <a:pt x="40" y="48"/>
                  </a:lnTo>
                  <a:lnTo>
                    <a:pt x="16" y="40"/>
                  </a:lnTo>
                  <a:lnTo>
                    <a:pt x="0" y="24"/>
                  </a:lnTo>
                  <a:lnTo>
                    <a:pt x="0" y="24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32" y="0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56" y="0"/>
                  </a:lnTo>
                  <a:lnTo>
                    <a:pt x="64" y="0"/>
                  </a:lnTo>
                  <a:lnTo>
                    <a:pt x="64" y="8"/>
                  </a:lnTo>
                  <a:lnTo>
                    <a:pt x="56" y="16"/>
                  </a:lnTo>
                  <a:lnTo>
                    <a:pt x="48" y="16"/>
                  </a:lnTo>
                  <a:lnTo>
                    <a:pt x="48" y="16"/>
                  </a:lnTo>
                  <a:lnTo>
                    <a:pt x="56" y="16"/>
                  </a:lnTo>
                  <a:lnTo>
                    <a:pt x="64" y="16"/>
                  </a:lnTo>
                  <a:lnTo>
                    <a:pt x="64" y="2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99" name="Freeform 38">
              <a:extLst>
                <a:ext uri="{FF2B5EF4-FFF2-40B4-BE49-F238E27FC236}">
                  <a16:creationId xmlns:a16="http://schemas.microsoft.com/office/drawing/2014/main" id="{00000000-0008-0000-0100-000063000000}"/>
                </a:ext>
              </a:extLst>
            </xdr:cNvPr>
            <xdr:cNvSpPr>
              <a:spLocks/>
            </xdr:cNvSpPr>
          </xdr:nvSpPr>
          <xdr:spPr bwMode="auto">
            <a:xfrm>
              <a:off x="6759754" y="2706985"/>
              <a:ext cx="65095" cy="47101"/>
            </a:xfrm>
            <a:custGeom>
              <a:avLst/>
              <a:gdLst/>
              <a:ahLst/>
              <a:cxnLst>
                <a:cxn ang="0">
                  <a:pos x="32" y="32"/>
                </a:cxn>
                <a:cxn ang="0">
                  <a:pos x="8" y="24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8" y="16"/>
                </a:cxn>
                <a:cxn ang="0">
                  <a:pos x="8" y="16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40" y="16"/>
                </a:cxn>
                <a:cxn ang="0">
                  <a:pos x="48" y="24"/>
                </a:cxn>
                <a:cxn ang="0">
                  <a:pos x="48" y="24"/>
                </a:cxn>
                <a:cxn ang="0">
                  <a:pos x="40" y="32"/>
                </a:cxn>
                <a:cxn ang="0">
                  <a:pos x="32" y="32"/>
                </a:cxn>
              </a:cxnLst>
              <a:rect l="0" t="0" r="r" b="b"/>
              <a:pathLst>
                <a:path w="48" h="32">
                  <a:moveTo>
                    <a:pt x="32" y="32"/>
                  </a:moveTo>
                  <a:lnTo>
                    <a:pt x="8" y="24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8" y="16"/>
                  </a:lnTo>
                  <a:lnTo>
                    <a:pt x="8" y="16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40" y="16"/>
                  </a:lnTo>
                  <a:lnTo>
                    <a:pt x="48" y="24"/>
                  </a:lnTo>
                  <a:lnTo>
                    <a:pt x="48" y="24"/>
                  </a:lnTo>
                  <a:lnTo>
                    <a:pt x="40" y="32"/>
                  </a:lnTo>
                  <a:lnTo>
                    <a:pt x="32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0" name="Freeform 39">
              <a:extLst>
                <a:ext uri="{FF2B5EF4-FFF2-40B4-BE49-F238E27FC236}">
                  <a16:creationId xmlns:a16="http://schemas.microsoft.com/office/drawing/2014/main" id="{00000000-0008-0000-0100-000064000000}"/>
                </a:ext>
              </a:extLst>
            </xdr:cNvPr>
            <xdr:cNvSpPr>
              <a:spLocks/>
            </xdr:cNvSpPr>
          </xdr:nvSpPr>
          <xdr:spPr bwMode="auto">
            <a:xfrm>
              <a:off x="6814000" y="2553908"/>
              <a:ext cx="97643" cy="82427"/>
            </a:xfrm>
            <a:custGeom>
              <a:avLst/>
              <a:gdLst/>
              <a:ahLst/>
              <a:cxnLst>
                <a:cxn ang="0">
                  <a:pos x="64" y="24"/>
                </a:cxn>
                <a:cxn ang="0">
                  <a:pos x="48" y="32"/>
                </a:cxn>
                <a:cxn ang="0">
                  <a:pos x="48" y="40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32" y="40"/>
                </a:cxn>
                <a:cxn ang="0">
                  <a:pos x="32" y="40"/>
                </a:cxn>
                <a:cxn ang="0">
                  <a:pos x="24" y="48"/>
                </a:cxn>
                <a:cxn ang="0">
                  <a:pos x="24" y="56"/>
                </a:cxn>
                <a:cxn ang="0">
                  <a:pos x="16" y="56"/>
                </a:cxn>
                <a:cxn ang="0">
                  <a:pos x="8" y="56"/>
                </a:cxn>
                <a:cxn ang="0">
                  <a:pos x="8" y="56"/>
                </a:cxn>
                <a:cxn ang="0">
                  <a:pos x="8" y="40"/>
                </a:cxn>
                <a:cxn ang="0">
                  <a:pos x="8" y="32"/>
                </a:cxn>
                <a:cxn ang="0">
                  <a:pos x="0" y="24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0"/>
                </a:cxn>
                <a:cxn ang="0">
                  <a:pos x="32" y="0"/>
                </a:cxn>
                <a:cxn ang="0">
                  <a:pos x="64" y="8"/>
                </a:cxn>
                <a:cxn ang="0">
                  <a:pos x="72" y="8"/>
                </a:cxn>
                <a:cxn ang="0">
                  <a:pos x="72" y="8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64" y="24"/>
                </a:cxn>
              </a:cxnLst>
              <a:rect l="0" t="0" r="r" b="b"/>
              <a:pathLst>
                <a:path w="72" h="56">
                  <a:moveTo>
                    <a:pt x="64" y="24"/>
                  </a:moveTo>
                  <a:lnTo>
                    <a:pt x="48" y="32"/>
                  </a:lnTo>
                  <a:lnTo>
                    <a:pt x="48" y="40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32" y="40"/>
                  </a:lnTo>
                  <a:lnTo>
                    <a:pt x="32" y="40"/>
                  </a:lnTo>
                  <a:lnTo>
                    <a:pt x="24" y="48"/>
                  </a:lnTo>
                  <a:lnTo>
                    <a:pt x="24" y="56"/>
                  </a:lnTo>
                  <a:lnTo>
                    <a:pt x="16" y="56"/>
                  </a:lnTo>
                  <a:lnTo>
                    <a:pt x="8" y="56"/>
                  </a:lnTo>
                  <a:lnTo>
                    <a:pt x="8" y="56"/>
                  </a:lnTo>
                  <a:lnTo>
                    <a:pt x="8" y="40"/>
                  </a:lnTo>
                  <a:lnTo>
                    <a:pt x="8" y="32"/>
                  </a:lnTo>
                  <a:lnTo>
                    <a:pt x="0" y="24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0"/>
                  </a:lnTo>
                  <a:lnTo>
                    <a:pt x="32" y="0"/>
                  </a:lnTo>
                  <a:lnTo>
                    <a:pt x="64" y="8"/>
                  </a:lnTo>
                  <a:lnTo>
                    <a:pt x="72" y="8"/>
                  </a:lnTo>
                  <a:lnTo>
                    <a:pt x="72" y="8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64" y="2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1" name="Freeform 40">
              <a:extLst>
                <a:ext uri="{FF2B5EF4-FFF2-40B4-BE49-F238E27FC236}">
                  <a16:creationId xmlns:a16="http://schemas.microsoft.com/office/drawing/2014/main" id="{00000000-0008-0000-0100-000065000000}"/>
                </a:ext>
              </a:extLst>
            </xdr:cNvPr>
            <xdr:cNvSpPr>
              <a:spLocks/>
            </xdr:cNvSpPr>
          </xdr:nvSpPr>
          <xdr:spPr bwMode="auto">
            <a:xfrm>
              <a:off x="6651262" y="2353729"/>
              <a:ext cx="108492" cy="70652"/>
            </a:xfrm>
            <a:custGeom>
              <a:avLst/>
              <a:gdLst/>
              <a:ahLst/>
              <a:cxnLst>
                <a:cxn ang="0">
                  <a:pos x="40" y="32"/>
                </a:cxn>
                <a:cxn ang="0">
                  <a:pos x="32" y="32"/>
                </a:cxn>
                <a:cxn ang="0">
                  <a:pos x="32" y="32"/>
                </a:cxn>
                <a:cxn ang="0">
                  <a:pos x="32" y="32"/>
                </a:cxn>
                <a:cxn ang="0">
                  <a:pos x="24" y="32"/>
                </a:cxn>
                <a:cxn ang="0">
                  <a:pos x="16" y="32"/>
                </a:cxn>
                <a:cxn ang="0">
                  <a:pos x="8" y="32"/>
                </a:cxn>
                <a:cxn ang="0">
                  <a:pos x="8" y="32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16" y="24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8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8" y="16"/>
                </a:cxn>
                <a:cxn ang="0">
                  <a:pos x="8" y="16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8" y="8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24" y="8"/>
                </a:cxn>
                <a:cxn ang="0">
                  <a:pos x="32" y="8"/>
                </a:cxn>
                <a:cxn ang="0">
                  <a:pos x="40" y="8"/>
                </a:cxn>
                <a:cxn ang="0">
                  <a:pos x="48" y="16"/>
                </a:cxn>
                <a:cxn ang="0">
                  <a:pos x="56" y="16"/>
                </a:cxn>
                <a:cxn ang="0">
                  <a:pos x="64" y="16"/>
                </a:cxn>
                <a:cxn ang="0">
                  <a:pos x="64" y="24"/>
                </a:cxn>
                <a:cxn ang="0">
                  <a:pos x="72" y="24"/>
                </a:cxn>
                <a:cxn ang="0">
                  <a:pos x="72" y="24"/>
                </a:cxn>
                <a:cxn ang="0">
                  <a:pos x="64" y="24"/>
                </a:cxn>
                <a:cxn ang="0">
                  <a:pos x="64" y="24"/>
                </a:cxn>
                <a:cxn ang="0">
                  <a:pos x="72" y="32"/>
                </a:cxn>
                <a:cxn ang="0">
                  <a:pos x="80" y="40"/>
                </a:cxn>
                <a:cxn ang="0">
                  <a:pos x="80" y="48"/>
                </a:cxn>
                <a:cxn ang="0">
                  <a:pos x="64" y="48"/>
                </a:cxn>
                <a:cxn ang="0">
                  <a:pos x="56" y="32"/>
                </a:cxn>
                <a:cxn ang="0">
                  <a:pos x="40" y="32"/>
                </a:cxn>
              </a:cxnLst>
              <a:rect l="0" t="0" r="r" b="b"/>
              <a:pathLst>
                <a:path w="80" h="48">
                  <a:moveTo>
                    <a:pt x="40" y="32"/>
                  </a:moveTo>
                  <a:lnTo>
                    <a:pt x="32" y="32"/>
                  </a:lnTo>
                  <a:lnTo>
                    <a:pt x="32" y="32"/>
                  </a:lnTo>
                  <a:lnTo>
                    <a:pt x="32" y="32"/>
                  </a:lnTo>
                  <a:lnTo>
                    <a:pt x="24" y="32"/>
                  </a:lnTo>
                  <a:lnTo>
                    <a:pt x="16" y="32"/>
                  </a:lnTo>
                  <a:lnTo>
                    <a:pt x="8" y="32"/>
                  </a:lnTo>
                  <a:lnTo>
                    <a:pt x="8" y="32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16" y="24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8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8" y="16"/>
                  </a:lnTo>
                  <a:lnTo>
                    <a:pt x="8" y="16"/>
                  </a:lnTo>
                  <a:lnTo>
                    <a:pt x="0" y="16"/>
                  </a:lnTo>
                  <a:lnTo>
                    <a:pt x="0" y="8"/>
                  </a:lnTo>
                  <a:lnTo>
                    <a:pt x="0" y="8"/>
                  </a:lnTo>
                  <a:lnTo>
                    <a:pt x="8" y="8"/>
                  </a:lnTo>
                  <a:lnTo>
                    <a:pt x="8" y="0"/>
                  </a:lnTo>
                  <a:lnTo>
                    <a:pt x="8" y="0"/>
                  </a:lnTo>
                  <a:lnTo>
                    <a:pt x="24" y="8"/>
                  </a:lnTo>
                  <a:lnTo>
                    <a:pt x="32" y="8"/>
                  </a:lnTo>
                  <a:lnTo>
                    <a:pt x="40" y="8"/>
                  </a:lnTo>
                  <a:lnTo>
                    <a:pt x="48" y="16"/>
                  </a:lnTo>
                  <a:lnTo>
                    <a:pt x="56" y="16"/>
                  </a:lnTo>
                  <a:lnTo>
                    <a:pt x="64" y="16"/>
                  </a:lnTo>
                  <a:lnTo>
                    <a:pt x="64" y="24"/>
                  </a:lnTo>
                  <a:lnTo>
                    <a:pt x="72" y="24"/>
                  </a:lnTo>
                  <a:lnTo>
                    <a:pt x="72" y="24"/>
                  </a:lnTo>
                  <a:lnTo>
                    <a:pt x="64" y="24"/>
                  </a:lnTo>
                  <a:lnTo>
                    <a:pt x="64" y="24"/>
                  </a:lnTo>
                  <a:lnTo>
                    <a:pt x="72" y="32"/>
                  </a:lnTo>
                  <a:lnTo>
                    <a:pt x="80" y="40"/>
                  </a:lnTo>
                  <a:lnTo>
                    <a:pt x="80" y="48"/>
                  </a:lnTo>
                  <a:lnTo>
                    <a:pt x="64" y="48"/>
                  </a:lnTo>
                  <a:lnTo>
                    <a:pt x="56" y="32"/>
                  </a:lnTo>
                  <a:lnTo>
                    <a:pt x="40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2" name="Freeform 41">
              <a:extLst>
                <a:ext uri="{FF2B5EF4-FFF2-40B4-BE49-F238E27FC236}">
                  <a16:creationId xmlns:a16="http://schemas.microsoft.com/office/drawing/2014/main" id="{00000000-0008-0000-0100-000066000000}"/>
                </a:ext>
              </a:extLst>
            </xdr:cNvPr>
            <xdr:cNvSpPr>
              <a:spLocks/>
            </xdr:cNvSpPr>
          </xdr:nvSpPr>
          <xdr:spPr bwMode="auto">
            <a:xfrm>
              <a:off x="6803151" y="2447930"/>
              <a:ext cx="292929" cy="94201"/>
            </a:xfrm>
            <a:custGeom>
              <a:avLst/>
              <a:gdLst/>
              <a:ahLst/>
              <a:cxnLst>
                <a:cxn ang="0">
                  <a:pos x="208" y="48"/>
                </a:cxn>
                <a:cxn ang="0">
                  <a:pos x="208" y="56"/>
                </a:cxn>
                <a:cxn ang="0">
                  <a:pos x="208" y="56"/>
                </a:cxn>
                <a:cxn ang="0">
                  <a:pos x="216" y="56"/>
                </a:cxn>
                <a:cxn ang="0">
                  <a:pos x="208" y="64"/>
                </a:cxn>
                <a:cxn ang="0">
                  <a:pos x="192" y="64"/>
                </a:cxn>
                <a:cxn ang="0">
                  <a:pos x="168" y="64"/>
                </a:cxn>
                <a:cxn ang="0">
                  <a:pos x="168" y="64"/>
                </a:cxn>
                <a:cxn ang="0">
                  <a:pos x="168" y="64"/>
                </a:cxn>
                <a:cxn ang="0">
                  <a:pos x="160" y="64"/>
                </a:cxn>
                <a:cxn ang="0">
                  <a:pos x="160" y="64"/>
                </a:cxn>
                <a:cxn ang="0">
                  <a:pos x="160" y="64"/>
                </a:cxn>
                <a:cxn ang="0">
                  <a:pos x="120" y="64"/>
                </a:cxn>
                <a:cxn ang="0">
                  <a:pos x="120" y="64"/>
                </a:cxn>
                <a:cxn ang="0">
                  <a:pos x="96" y="64"/>
                </a:cxn>
                <a:cxn ang="0">
                  <a:pos x="96" y="64"/>
                </a:cxn>
                <a:cxn ang="0">
                  <a:pos x="96" y="64"/>
                </a:cxn>
                <a:cxn ang="0">
                  <a:pos x="96" y="64"/>
                </a:cxn>
                <a:cxn ang="0">
                  <a:pos x="96" y="64"/>
                </a:cxn>
                <a:cxn ang="0">
                  <a:pos x="88" y="64"/>
                </a:cxn>
                <a:cxn ang="0">
                  <a:pos x="72" y="64"/>
                </a:cxn>
                <a:cxn ang="0">
                  <a:pos x="48" y="56"/>
                </a:cxn>
                <a:cxn ang="0">
                  <a:pos x="48" y="40"/>
                </a:cxn>
                <a:cxn ang="0">
                  <a:pos x="56" y="40"/>
                </a:cxn>
                <a:cxn ang="0">
                  <a:pos x="56" y="40"/>
                </a:cxn>
                <a:cxn ang="0">
                  <a:pos x="48" y="32"/>
                </a:cxn>
                <a:cxn ang="0">
                  <a:pos x="40" y="16"/>
                </a:cxn>
                <a:cxn ang="0">
                  <a:pos x="40" y="16"/>
                </a:cxn>
                <a:cxn ang="0">
                  <a:pos x="32" y="24"/>
                </a:cxn>
                <a:cxn ang="0">
                  <a:pos x="24" y="24"/>
                </a:cxn>
                <a:cxn ang="0">
                  <a:pos x="0" y="8"/>
                </a:cxn>
                <a:cxn ang="0">
                  <a:pos x="0" y="0"/>
                </a:cxn>
                <a:cxn ang="0">
                  <a:pos x="24" y="0"/>
                </a:cxn>
                <a:cxn ang="0">
                  <a:pos x="40" y="16"/>
                </a:cxn>
                <a:cxn ang="0">
                  <a:pos x="56" y="16"/>
                </a:cxn>
                <a:cxn ang="0">
                  <a:pos x="56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88" y="24"/>
                </a:cxn>
                <a:cxn ang="0">
                  <a:pos x="88" y="24"/>
                </a:cxn>
                <a:cxn ang="0">
                  <a:pos x="72" y="24"/>
                </a:cxn>
                <a:cxn ang="0">
                  <a:pos x="72" y="24"/>
                </a:cxn>
                <a:cxn ang="0">
                  <a:pos x="72" y="32"/>
                </a:cxn>
                <a:cxn ang="0">
                  <a:pos x="88" y="32"/>
                </a:cxn>
                <a:cxn ang="0">
                  <a:pos x="88" y="40"/>
                </a:cxn>
                <a:cxn ang="0">
                  <a:pos x="88" y="40"/>
                </a:cxn>
                <a:cxn ang="0">
                  <a:pos x="88" y="40"/>
                </a:cxn>
                <a:cxn ang="0">
                  <a:pos x="104" y="48"/>
                </a:cxn>
                <a:cxn ang="0">
                  <a:pos x="112" y="48"/>
                </a:cxn>
                <a:cxn ang="0">
                  <a:pos x="136" y="48"/>
                </a:cxn>
                <a:cxn ang="0">
                  <a:pos x="168" y="32"/>
                </a:cxn>
                <a:cxn ang="0">
                  <a:pos x="192" y="32"/>
                </a:cxn>
                <a:cxn ang="0">
                  <a:pos x="208" y="40"/>
                </a:cxn>
                <a:cxn ang="0">
                  <a:pos x="208" y="48"/>
                </a:cxn>
                <a:cxn ang="0">
                  <a:pos x="208" y="48"/>
                </a:cxn>
                <a:cxn ang="0">
                  <a:pos x="208" y="48"/>
                </a:cxn>
                <a:cxn ang="0">
                  <a:pos x="208" y="48"/>
                </a:cxn>
                <a:cxn ang="0">
                  <a:pos x="208" y="48"/>
                </a:cxn>
              </a:cxnLst>
              <a:rect l="0" t="0" r="r" b="b"/>
              <a:pathLst>
                <a:path w="216" h="64">
                  <a:moveTo>
                    <a:pt x="208" y="48"/>
                  </a:moveTo>
                  <a:lnTo>
                    <a:pt x="208" y="56"/>
                  </a:lnTo>
                  <a:lnTo>
                    <a:pt x="208" y="56"/>
                  </a:lnTo>
                  <a:lnTo>
                    <a:pt x="216" y="56"/>
                  </a:lnTo>
                  <a:lnTo>
                    <a:pt x="208" y="64"/>
                  </a:lnTo>
                  <a:lnTo>
                    <a:pt x="192" y="64"/>
                  </a:lnTo>
                  <a:lnTo>
                    <a:pt x="168" y="64"/>
                  </a:lnTo>
                  <a:lnTo>
                    <a:pt x="168" y="64"/>
                  </a:lnTo>
                  <a:lnTo>
                    <a:pt x="168" y="64"/>
                  </a:lnTo>
                  <a:lnTo>
                    <a:pt x="160" y="64"/>
                  </a:lnTo>
                  <a:lnTo>
                    <a:pt x="160" y="64"/>
                  </a:lnTo>
                  <a:lnTo>
                    <a:pt x="160" y="64"/>
                  </a:lnTo>
                  <a:lnTo>
                    <a:pt x="120" y="64"/>
                  </a:lnTo>
                  <a:lnTo>
                    <a:pt x="120" y="64"/>
                  </a:lnTo>
                  <a:lnTo>
                    <a:pt x="96" y="64"/>
                  </a:lnTo>
                  <a:lnTo>
                    <a:pt x="96" y="64"/>
                  </a:lnTo>
                  <a:lnTo>
                    <a:pt x="96" y="64"/>
                  </a:lnTo>
                  <a:lnTo>
                    <a:pt x="96" y="64"/>
                  </a:lnTo>
                  <a:lnTo>
                    <a:pt x="96" y="64"/>
                  </a:lnTo>
                  <a:lnTo>
                    <a:pt x="88" y="64"/>
                  </a:lnTo>
                  <a:lnTo>
                    <a:pt x="72" y="64"/>
                  </a:lnTo>
                  <a:lnTo>
                    <a:pt x="48" y="56"/>
                  </a:lnTo>
                  <a:lnTo>
                    <a:pt x="48" y="40"/>
                  </a:lnTo>
                  <a:lnTo>
                    <a:pt x="56" y="40"/>
                  </a:lnTo>
                  <a:lnTo>
                    <a:pt x="56" y="40"/>
                  </a:lnTo>
                  <a:lnTo>
                    <a:pt x="48" y="32"/>
                  </a:lnTo>
                  <a:lnTo>
                    <a:pt x="40" y="16"/>
                  </a:lnTo>
                  <a:lnTo>
                    <a:pt x="40" y="16"/>
                  </a:lnTo>
                  <a:lnTo>
                    <a:pt x="32" y="24"/>
                  </a:lnTo>
                  <a:lnTo>
                    <a:pt x="24" y="24"/>
                  </a:lnTo>
                  <a:lnTo>
                    <a:pt x="0" y="8"/>
                  </a:lnTo>
                  <a:lnTo>
                    <a:pt x="0" y="0"/>
                  </a:lnTo>
                  <a:lnTo>
                    <a:pt x="24" y="0"/>
                  </a:lnTo>
                  <a:lnTo>
                    <a:pt x="40" y="16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64" y="16"/>
                  </a:lnTo>
                  <a:lnTo>
                    <a:pt x="64" y="16"/>
                  </a:lnTo>
                  <a:lnTo>
                    <a:pt x="64" y="16"/>
                  </a:lnTo>
                  <a:lnTo>
                    <a:pt x="64" y="16"/>
                  </a:lnTo>
                  <a:lnTo>
                    <a:pt x="88" y="24"/>
                  </a:lnTo>
                  <a:lnTo>
                    <a:pt x="88" y="24"/>
                  </a:lnTo>
                  <a:lnTo>
                    <a:pt x="72" y="24"/>
                  </a:lnTo>
                  <a:lnTo>
                    <a:pt x="72" y="24"/>
                  </a:lnTo>
                  <a:lnTo>
                    <a:pt x="72" y="32"/>
                  </a:lnTo>
                  <a:lnTo>
                    <a:pt x="88" y="32"/>
                  </a:lnTo>
                  <a:lnTo>
                    <a:pt x="88" y="40"/>
                  </a:lnTo>
                  <a:lnTo>
                    <a:pt x="88" y="40"/>
                  </a:lnTo>
                  <a:lnTo>
                    <a:pt x="88" y="40"/>
                  </a:lnTo>
                  <a:lnTo>
                    <a:pt x="104" y="48"/>
                  </a:lnTo>
                  <a:lnTo>
                    <a:pt x="112" y="48"/>
                  </a:lnTo>
                  <a:lnTo>
                    <a:pt x="136" y="48"/>
                  </a:lnTo>
                  <a:lnTo>
                    <a:pt x="168" y="32"/>
                  </a:lnTo>
                  <a:lnTo>
                    <a:pt x="192" y="32"/>
                  </a:lnTo>
                  <a:lnTo>
                    <a:pt x="208" y="40"/>
                  </a:lnTo>
                  <a:lnTo>
                    <a:pt x="208" y="48"/>
                  </a:lnTo>
                  <a:lnTo>
                    <a:pt x="208" y="48"/>
                  </a:lnTo>
                  <a:lnTo>
                    <a:pt x="208" y="48"/>
                  </a:lnTo>
                  <a:lnTo>
                    <a:pt x="208" y="48"/>
                  </a:lnTo>
                  <a:lnTo>
                    <a:pt x="208" y="4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3" name="Freeform 42">
              <a:extLst>
                <a:ext uri="{FF2B5EF4-FFF2-40B4-BE49-F238E27FC236}">
                  <a16:creationId xmlns:a16="http://schemas.microsoft.com/office/drawing/2014/main" id="{00000000-0008-0000-0100-000067000000}"/>
                </a:ext>
              </a:extLst>
            </xdr:cNvPr>
            <xdr:cNvSpPr>
              <a:spLocks/>
            </xdr:cNvSpPr>
          </xdr:nvSpPr>
          <xdr:spPr bwMode="auto">
            <a:xfrm>
              <a:off x="6814000" y="2271302"/>
              <a:ext cx="184437" cy="141303"/>
            </a:xfrm>
            <a:custGeom>
              <a:avLst/>
              <a:gdLst/>
              <a:ahLst/>
              <a:cxnLst>
                <a:cxn ang="0">
                  <a:pos x="96" y="40"/>
                </a:cxn>
                <a:cxn ang="0">
                  <a:pos x="96" y="32"/>
                </a:cxn>
                <a:cxn ang="0">
                  <a:pos x="96" y="32"/>
                </a:cxn>
                <a:cxn ang="0">
                  <a:pos x="104" y="40"/>
                </a:cxn>
                <a:cxn ang="0">
                  <a:pos x="112" y="40"/>
                </a:cxn>
                <a:cxn ang="0">
                  <a:pos x="104" y="48"/>
                </a:cxn>
                <a:cxn ang="0">
                  <a:pos x="112" y="48"/>
                </a:cxn>
                <a:cxn ang="0">
                  <a:pos x="128" y="56"/>
                </a:cxn>
                <a:cxn ang="0">
                  <a:pos x="136" y="56"/>
                </a:cxn>
                <a:cxn ang="0">
                  <a:pos x="128" y="64"/>
                </a:cxn>
                <a:cxn ang="0">
                  <a:pos x="104" y="80"/>
                </a:cxn>
                <a:cxn ang="0">
                  <a:pos x="96" y="72"/>
                </a:cxn>
                <a:cxn ang="0">
                  <a:pos x="88" y="72"/>
                </a:cxn>
                <a:cxn ang="0">
                  <a:pos x="96" y="80"/>
                </a:cxn>
                <a:cxn ang="0">
                  <a:pos x="96" y="88"/>
                </a:cxn>
                <a:cxn ang="0">
                  <a:pos x="88" y="88"/>
                </a:cxn>
                <a:cxn ang="0">
                  <a:pos x="88" y="88"/>
                </a:cxn>
                <a:cxn ang="0">
                  <a:pos x="72" y="80"/>
                </a:cxn>
                <a:cxn ang="0">
                  <a:pos x="72" y="96"/>
                </a:cxn>
                <a:cxn ang="0">
                  <a:pos x="48" y="88"/>
                </a:cxn>
                <a:cxn ang="0">
                  <a:pos x="48" y="80"/>
                </a:cxn>
                <a:cxn ang="0">
                  <a:pos x="32" y="72"/>
                </a:cxn>
                <a:cxn ang="0">
                  <a:pos x="56" y="64"/>
                </a:cxn>
                <a:cxn ang="0">
                  <a:pos x="64" y="64"/>
                </a:cxn>
                <a:cxn ang="0">
                  <a:pos x="48" y="56"/>
                </a:cxn>
                <a:cxn ang="0">
                  <a:pos x="40" y="64"/>
                </a:cxn>
                <a:cxn ang="0">
                  <a:pos x="24" y="56"/>
                </a:cxn>
                <a:cxn ang="0">
                  <a:pos x="24" y="56"/>
                </a:cxn>
                <a:cxn ang="0">
                  <a:pos x="16" y="56"/>
                </a:cxn>
                <a:cxn ang="0">
                  <a:pos x="24" y="48"/>
                </a:cxn>
                <a:cxn ang="0">
                  <a:pos x="0" y="40"/>
                </a:cxn>
                <a:cxn ang="0">
                  <a:pos x="0" y="32"/>
                </a:cxn>
                <a:cxn ang="0">
                  <a:pos x="8" y="40"/>
                </a:cxn>
                <a:cxn ang="0">
                  <a:pos x="24" y="40"/>
                </a:cxn>
                <a:cxn ang="0">
                  <a:pos x="16" y="32"/>
                </a:cxn>
                <a:cxn ang="0">
                  <a:pos x="0" y="24"/>
                </a:cxn>
                <a:cxn ang="0">
                  <a:pos x="32" y="24"/>
                </a:cxn>
                <a:cxn ang="0">
                  <a:pos x="16" y="24"/>
                </a:cxn>
                <a:cxn ang="0">
                  <a:pos x="16" y="16"/>
                </a:cxn>
                <a:cxn ang="0">
                  <a:pos x="24" y="8"/>
                </a:cxn>
                <a:cxn ang="0">
                  <a:pos x="32" y="8"/>
                </a:cxn>
                <a:cxn ang="0">
                  <a:pos x="40" y="8"/>
                </a:cxn>
                <a:cxn ang="0">
                  <a:pos x="40" y="0"/>
                </a:cxn>
                <a:cxn ang="0">
                  <a:pos x="64" y="24"/>
                </a:cxn>
                <a:cxn ang="0">
                  <a:pos x="72" y="24"/>
                </a:cxn>
                <a:cxn ang="0">
                  <a:pos x="80" y="24"/>
                </a:cxn>
                <a:cxn ang="0">
                  <a:pos x="88" y="40"/>
                </a:cxn>
              </a:cxnLst>
              <a:rect l="0" t="0" r="r" b="b"/>
              <a:pathLst>
                <a:path w="136" h="96">
                  <a:moveTo>
                    <a:pt x="96" y="40"/>
                  </a:moveTo>
                  <a:lnTo>
                    <a:pt x="96" y="40"/>
                  </a:lnTo>
                  <a:lnTo>
                    <a:pt x="96" y="32"/>
                  </a:lnTo>
                  <a:lnTo>
                    <a:pt x="96" y="32"/>
                  </a:lnTo>
                  <a:lnTo>
                    <a:pt x="96" y="32"/>
                  </a:lnTo>
                  <a:lnTo>
                    <a:pt x="96" y="32"/>
                  </a:lnTo>
                  <a:lnTo>
                    <a:pt x="104" y="32"/>
                  </a:lnTo>
                  <a:lnTo>
                    <a:pt x="104" y="40"/>
                  </a:lnTo>
                  <a:lnTo>
                    <a:pt x="104" y="40"/>
                  </a:lnTo>
                  <a:lnTo>
                    <a:pt x="112" y="40"/>
                  </a:lnTo>
                  <a:lnTo>
                    <a:pt x="104" y="48"/>
                  </a:lnTo>
                  <a:lnTo>
                    <a:pt x="104" y="48"/>
                  </a:lnTo>
                  <a:lnTo>
                    <a:pt x="104" y="48"/>
                  </a:lnTo>
                  <a:lnTo>
                    <a:pt x="112" y="48"/>
                  </a:lnTo>
                  <a:lnTo>
                    <a:pt x="112" y="48"/>
                  </a:lnTo>
                  <a:lnTo>
                    <a:pt x="128" y="56"/>
                  </a:lnTo>
                  <a:lnTo>
                    <a:pt x="136" y="56"/>
                  </a:lnTo>
                  <a:lnTo>
                    <a:pt x="136" y="56"/>
                  </a:lnTo>
                  <a:lnTo>
                    <a:pt x="136" y="64"/>
                  </a:lnTo>
                  <a:lnTo>
                    <a:pt x="128" y="64"/>
                  </a:lnTo>
                  <a:lnTo>
                    <a:pt x="120" y="64"/>
                  </a:lnTo>
                  <a:lnTo>
                    <a:pt x="104" y="80"/>
                  </a:lnTo>
                  <a:lnTo>
                    <a:pt x="96" y="80"/>
                  </a:lnTo>
                  <a:lnTo>
                    <a:pt x="96" y="72"/>
                  </a:lnTo>
                  <a:lnTo>
                    <a:pt x="96" y="72"/>
                  </a:lnTo>
                  <a:lnTo>
                    <a:pt x="88" y="72"/>
                  </a:lnTo>
                  <a:lnTo>
                    <a:pt x="88" y="72"/>
                  </a:lnTo>
                  <a:lnTo>
                    <a:pt x="96" y="80"/>
                  </a:lnTo>
                  <a:lnTo>
                    <a:pt x="96" y="88"/>
                  </a:lnTo>
                  <a:lnTo>
                    <a:pt x="96" y="88"/>
                  </a:lnTo>
                  <a:lnTo>
                    <a:pt x="88" y="88"/>
                  </a:lnTo>
                  <a:lnTo>
                    <a:pt x="88" y="88"/>
                  </a:lnTo>
                  <a:lnTo>
                    <a:pt x="88" y="88"/>
                  </a:lnTo>
                  <a:lnTo>
                    <a:pt x="88" y="88"/>
                  </a:lnTo>
                  <a:lnTo>
                    <a:pt x="88" y="88"/>
                  </a:lnTo>
                  <a:lnTo>
                    <a:pt x="72" y="80"/>
                  </a:lnTo>
                  <a:lnTo>
                    <a:pt x="72" y="80"/>
                  </a:lnTo>
                  <a:lnTo>
                    <a:pt x="72" y="96"/>
                  </a:lnTo>
                  <a:lnTo>
                    <a:pt x="48" y="96"/>
                  </a:lnTo>
                  <a:lnTo>
                    <a:pt x="48" y="88"/>
                  </a:lnTo>
                  <a:lnTo>
                    <a:pt x="48" y="80"/>
                  </a:lnTo>
                  <a:lnTo>
                    <a:pt x="48" y="80"/>
                  </a:lnTo>
                  <a:lnTo>
                    <a:pt x="48" y="80"/>
                  </a:lnTo>
                  <a:lnTo>
                    <a:pt x="32" y="72"/>
                  </a:lnTo>
                  <a:lnTo>
                    <a:pt x="32" y="64"/>
                  </a:lnTo>
                  <a:lnTo>
                    <a:pt x="56" y="64"/>
                  </a:lnTo>
                  <a:lnTo>
                    <a:pt x="64" y="64"/>
                  </a:lnTo>
                  <a:lnTo>
                    <a:pt x="64" y="64"/>
                  </a:lnTo>
                  <a:lnTo>
                    <a:pt x="56" y="64"/>
                  </a:lnTo>
                  <a:lnTo>
                    <a:pt x="48" y="56"/>
                  </a:lnTo>
                  <a:lnTo>
                    <a:pt x="48" y="56"/>
                  </a:lnTo>
                  <a:lnTo>
                    <a:pt x="40" y="64"/>
                  </a:lnTo>
                  <a:lnTo>
                    <a:pt x="32" y="64"/>
                  </a:lnTo>
                  <a:lnTo>
                    <a:pt x="24" y="56"/>
                  </a:lnTo>
                  <a:lnTo>
                    <a:pt x="24" y="56"/>
                  </a:lnTo>
                  <a:lnTo>
                    <a:pt x="24" y="56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24" y="48"/>
                  </a:lnTo>
                  <a:lnTo>
                    <a:pt x="8" y="48"/>
                  </a:lnTo>
                  <a:lnTo>
                    <a:pt x="0" y="40"/>
                  </a:lnTo>
                  <a:lnTo>
                    <a:pt x="0" y="32"/>
                  </a:lnTo>
                  <a:lnTo>
                    <a:pt x="0" y="32"/>
                  </a:lnTo>
                  <a:lnTo>
                    <a:pt x="8" y="32"/>
                  </a:lnTo>
                  <a:lnTo>
                    <a:pt x="8" y="40"/>
                  </a:lnTo>
                  <a:lnTo>
                    <a:pt x="16" y="40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16" y="32"/>
                  </a:lnTo>
                  <a:lnTo>
                    <a:pt x="0" y="32"/>
                  </a:lnTo>
                  <a:lnTo>
                    <a:pt x="0" y="24"/>
                  </a:lnTo>
                  <a:lnTo>
                    <a:pt x="24" y="24"/>
                  </a:lnTo>
                  <a:lnTo>
                    <a:pt x="32" y="24"/>
                  </a:lnTo>
                  <a:lnTo>
                    <a:pt x="32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32" y="8"/>
                  </a:lnTo>
                  <a:lnTo>
                    <a:pt x="40" y="8"/>
                  </a:lnTo>
                  <a:lnTo>
                    <a:pt x="40" y="8"/>
                  </a:lnTo>
                  <a:lnTo>
                    <a:pt x="24" y="0"/>
                  </a:lnTo>
                  <a:lnTo>
                    <a:pt x="40" y="0"/>
                  </a:lnTo>
                  <a:lnTo>
                    <a:pt x="56" y="8"/>
                  </a:lnTo>
                  <a:lnTo>
                    <a:pt x="64" y="24"/>
                  </a:lnTo>
                  <a:lnTo>
                    <a:pt x="64" y="24"/>
                  </a:lnTo>
                  <a:lnTo>
                    <a:pt x="72" y="24"/>
                  </a:lnTo>
                  <a:lnTo>
                    <a:pt x="80" y="24"/>
                  </a:lnTo>
                  <a:lnTo>
                    <a:pt x="80" y="24"/>
                  </a:lnTo>
                  <a:lnTo>
                    <a:pt x="88" y="32"/>
                  </a:lnTo>
                  <a:lnTo>
                    <a:pt x="88" y="40"/>
                  </a:lnTo>
                  <a:lnTo>
                    <a:pt x="96" y="4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4" name="Freeform 43">
              <a:extLst>
                <a:ext uri="{FF2B5EF4-FFF2-40B4-BE49-F238E27FC236}">
                  <a16:creationId xmlns:a16="http://schemas.microsoft.com/office/drawing/2014/main" id="{00000000-0008-0000-0100-000068000000}"/>
                </a:ext>
              </a:extLst>
            </xdr:cNvPr>
            <xdr:cNvSpPr>
              <a:spLocks/>
            </xdr:cNvSpPr>
          </xdr:nvSpPr>
          <xdr:spPr bwMode="auto">
            <a:xfrm>
              <a:off x="6965889" y="2836513"/>
              <a:ext cx="119342" cy="82427"/>
            </a:xfrm>
            <a:custGeom>
              <a:avLst/>
              <a:gdLst/>
              <a:ahLst/>
              <a:cxnLst>
                <a:cxn ang="0">
                  <a:pos x="8" y="32"/>
                </a:cxn>
                <a:cxn ang="0">
                  <a:pos x="8" y="32"/>
                </a:cxn>
                <a:cxn ang="0">
                  <a:pos x="8" y="24"/>
                </a:cxn>
                <a:cxn ang="0">
                  <a:pos x="8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24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40" y="16"/>
                </a:cxn>
                <a:cxn ang="0">
                  <a:pos x="56" y="16"/>
                </a:cxn>
                <a:cxn ang="0">
                  <a:pos x="64" y="32"/>
                </a:cxn>
                <a:cxn ang="0">
                  <a:pos x="72" y="32"/>
                </a:cxn>
                <a:cxn ang="0">
                  <a:pos x="80" y="40"/>
                </a:cxn>
                <a:cxn ang="0">
                  <a:pos x="88" y="40"/>
                </a:cxn>
                <a:cxn ang="0">
                  <a:pos x="88" y="40"/>
                </a:cxn>
                <a:cxn ang="0">
                  <a:pos x="80" y="48"/>
                </a:cxn>
                <a:cxn ang="0">
                  <a:pos x="72" y="48"/>
                </a:cxn>
                <a:cxn ang="0">
                  <a:pos x="56" y="48"/>
                </a:cxn>
                <a:cxn ang="0">
                  <a:pos x="56" y="48"/>
                </a:cxn>
                <a:cxn ang="0">
                  <a:pos x="56" y="40"/>
                </a:cxn>
                <a:cxn ang="0">
                  <a:pos x="48" y="32"/>
                </a:cxn>
                <a:cxn ang="0">
                  <a:pos x="40" y="32"/>
                </a:cxn>
                <a:cxn ang="0">
                  <a:pos x="40" y="32"/>
                </a:cxn>
                <a:cxn ang="0">
                  <a:pos x="40" y="40"/>
                </a:cxn>
                <a:cxn ang="0">
                  <a:pos x="32" y="48"/>
                </a:cxn>
                <a:cxn ang="0">
                  <a:pos x="24" y="48"/>
                </a:cxn>
                <a:cxn ang="0">
                  <a:pos x="24" y="48"/>
                </a:cxn>
                <a:cxn ang="0">
                  <a:pos x="16" y="56"/>
                </a:cxn>
                <a:cxn ang="0">
                  <a:pos x="16" y="56"/>
                </a:cxn>
                <a:cxn ang="0">
                  <a:pos x="16" y="48"/>
                </a:cxn>
                <a:cxn ang="0">
                  <a:pos x="16" y="48"/>
                </a:cxn>
                <a:cxn ang="0">
                  <a:pos x="16" y="48"/>
                </a:cxn>
                <a:cxn ang="0">
                  <a:pos x="8" y="48"/>
                </a:cxn>
                <a:cxn ang="0">
                  <a:pos x="0" y="48"/>
                </a:cxn>
                <a:cxn ang="0">
                  <a:pos x="0" y="48"/>
                </a:cxn>
                <a:cxn ang="0">
                  <a:pos x="0" y="48"/>
                </a:cxn>
                <a:cxn ang="0">
                  <a:pos x="0" y="40"/>
                </a:cxn>
                <a:cxn ang="0">
                  <a:pos x="0" y="40"/>
                </a:cxn>
                <a:cxn ang="0">
                  <a:pos x="8" y="32"/>
                </a:cxn>
              </a:cxnLst>
              <a:rect l="0" t="0" r="r" b="b"/>
              <a:pathLst>
                <a:path w="88" h="56">
                  <a:moveTo>
                    <a:pt x="8" y="32"/>
                  </a:moveTo>
                  <a:lnTo>
                    <a:pt x="8" y="32"/>
                  </a:lnTo>
                  <a:lnTo>
                    <a:pt x="8" y="24"/>
                  </a:lnTo>
                  <a:lnTo>
                    <a:pt x="8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24" y="8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40" y="16"/>
                  </a:lnTo>
                  <a:lnTo>
                    <a:pt x="56" y="16"/>
                  </a:lnTo>
                  <a:lnTo>
                    <a:pt x="64" y="32"/>
                  </a:lnTo>
                  <a:lnTo>
                    <a:pt x="72" y="32"/>
                  </a:lnTo>
                  <a:lnTo>
                    <a:pt x="80" y="40"/>
                  </a:lnTo>
                  <a:lnTo>
                    <a:pt x="88" y="40"/>
                  </a:lnTo>
                  <a:lnTo>
                    <a:pt x="88" y="40"/>
                  </a:lnTo>
                  <a:lnTo>
                    <a:pt x="80" y="48"/>
                  </a:lnTo>
                  <a:lnTo>
                    <a:pt x="72" y="48"/>
                  </a:lnTo>
                  <a:lnTo>
                    <a:pt x="56" y="48"/>
                  </a:lnTo>
                  <a:lnTo>
                    <a:pt x="56" y="48"/>
                  </a:lnTo>
                  <a:lnTo>
                    <a:pt x="56" y="40"/>
                  </a:lnTo>
                  <a:lnTo>
                    <a:pt x="48" y="32"/>
                  </a:lnTo>
                  <a:lnTo>
                    <a:pt x="40" y="32"/>
                  </a:lnTo>
                  <a:lnTo>
                    <a:pt x="40" y="32"/>
                  </a:lnTo>
                  <a:lnTo>
                    <a:pt x="40" y="40"/>
                  </a:lnTo>
                  <a:lnTo>
                    <a:pt x="32" y="48"/>
                  </a:lnTo>
                  <a:lnTo>
                    <a:pt x="24" y="48"/>
                  </a:lnTo>
                  <a:lnTo>
                    <a:pt x="24" y="48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16" y="48"/>
                  </a:lnTo>
                  <a:lnTo>
                    <a:pt x="16" y="48"/>
                  </a:lnTo>
                  <a:lnTo>
                    <a:pt x="16" y="48"/>
                  </a:lnTo>
                  <a:lnTo>
                    <a:pt x="8" y="48"/>
                  </a:lnTo>
                  <a:lnTo>
                    <a:pt x="0" y="48"/>
                  </a:lnTo>
                  <a:lnTo>
                    <a:pt x="0" y="48"/>
                  </a:lnTo>
                  <a:lnTo>
                    <a:pt x="0" y="48"/>
                  </a:lnTo>
                  <a:lnTo>
                    <a:pt x="0" y="40"/>
                  </a:lnTo>
                  <a:lnTo>
                    <a:pt x="0" y="40"/>
                  </a:lnTo>
                  <a:lnTo>
                    <a:pt x="8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5" name="Rectangle 44">
              <a:extLst>
                <a:ext uri="{FF2B5EF4-FFF2-40B4-BE49-F238E27FC236}">
                  <a16:creationId xmlns:a16="http://schemas.microsoft.com/office/drawing/2014/main" id="{00000000-0008-0000-0100-000069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8628" y="2754086"/>
              <a:ext cx="43397" cy="35326"/>
            </a:xfrm>
            <a:prstGeom prst="rect">
              <a:avLst/>
            </a:prstGeom>
            <a:grpFill/>
            <a:ln w="6350">
              <a:solidFill>
                <a:schemeClr val="bg1"/>
              </a:solidFill>
              <a:miter lim="800000"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6" name="Freeform 45">
              <a:extLst>
                <a:ext uri="{FF2B5EF4-FFF2-40B4-BE49-F238E27FC236}">
                  <a16:creationId xmlns:a16="http://schemas.microsoft.com/office/drawing/2014/main" id="{00000000-0008-0000-0100-00006A000000}"/>
                </a:ext>
              </a:extLst>
            </xdr:cNvPr>
            <xdr:cNvSpPr>
              <a:spLocks/>
            </xdr:cNvSpPr>
          </xdr:nvSpPr>
          <xdr:spPr bwMode="auto">
            <a:xfrm>
              <a:off x="7074382" y="2577458"/>
              <a:ext cx="75945" cy="35326"/>
            </a:xfrm>
            <a:custGeom>
              <a:avLst/>
              <a:gdLst/>
              <a:ahLst/>
              <a:cxnLst>
                <a:cxn ang="0">
                  <a:pos x="8" y="24"/>
                </a:cxn>
                <a:cxn ang="0">
                  <a:pos x="8" y="16"/>
                </a:cxn>
                <a:cxn ang="0">
                  <a:pos x="0" y="8"/>
                </a:cxn>
                <a:cxn ang="0">
                  <a:pos x="0" y="0"/>
                </a:cxn>
                <a:cxn ang="0">
                  <a:pos x="8" y="0"/>
                </a:cxn>
                <a:cxn ang="0">
                  <a:pos x="24" y="0"/>
                </a:cxn>
                <a:cxn ang="0">
                  <a:pos x="32" y="0"/>
                </a:cxn>
                <a:cxn ang="0">
                  <a:pos x="48" y="8"/>
                </a:cxn>
                <a:cxn ang="0">
                  <a:pos x="56" y="16"/>
                </a:cxn>
                <a:cxn ang="0">
                  <a:pos x="56" y="16"/>
                </a:cxn>
                <a:cxn ang="0">
                  <a:pos x="56" y="24"/>
                </a:cxn>
                <a:cxn ang="0">
                  <a:pos x="40" y="16"/>
                </a:cxn>
                <a:cxn ang="0">
                  <a:pos x="24" y="24"/>
                </a:cxn>
                <a:cxn ang="0">
                  <a:pos x="8" y="24"/>
                </a:cxn>
              </a:cxnLst>
              <a:rect l="0" t="0" r="r" b="b"/>
              <a:pathLst>
                <a:path w="56" h="24">
                  <a:moveTo>
                    <a:pt x="8" y="24"/>
                  </a:moveTo>
                  <a:lnTo>
                    <a:pt x="8" y="16"/>
                  </a:lnTo>
                  <a:lnTo>
                    <a:pt x="0" y="8"/>
                  </a:lnTo>
                  <a:lnTo>
                    <a:pt x="0" y="0"/>
                  </a:lnTo>
                  <a:lnTo>
                    <a:pt x="8" y="0"/>
                  </a:lnTo>
                  <a:lnTo>
                    <a:pt x="24" y="0"/>
                  </a:lnTo>
                  <a:lnTo>
                    <a:pt x="32" y="0"/>
                  </a:lnTo>
                  <a:lnTo>
                    <a:pt x="48" y="8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56" y="24"/>
                  </a:lnTo>
                  <a:lnTo>
                    <a:pt x="40" y="16"/>
                  </a:lnTo>
                  <a:lnTo>
                    <a:pt x="24" y="24"/>
                  </a:lnTo>
                  <a:lnTo>
                    <a:pt x="8" y="2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7" name="Freeform 46">
              <a:extLst>
                <a:ext uri="{FF2B5EF4-FFF2-40B4-BE49-F238E27FC236}">
                  <a16:creationId xmlns:a16="http://schemas.microsoft.com/office/drawing/2014/main" id="{00000000-0008-0000-0100-00006B000000}"/>
                </a:ext>
              </a:extLst>
            </xdr:cNvPr>
            <xdr:cNvSpPr>
              <a:spLocks/>
            </xdr:cNvSpPr>
          </xdr:nvSpPr>
          <xdr:spPr bwMode="auto">
            <a:xfrm>
              <a:off x="7508351" y="2683435"/>
              <a:ext cx="54246" cy="47101"/>
            </a:xfrm>
            <a:custGeom>
              <a:avLst/>
              <a:gdLst/>
              <a:ahLst/>
              <a:cxnLst>
                <a:cxn ang="0">
                  <a:pos x="8" y="24"/>
                </a:cxn>
                <a:cxn ang="0">
                  <a:pos x="0" y="16"/>
                </a:cxn>
                <a:cxn ang="0">
                  <a:pos x="0" y="0"/>
                </a:cxn>
                <a:cxn ang="0">
                  <a:pos x="16" y="0"/>
                </a:cxn>
                <a:cxn ang="0">
                  <a:pos x="32" y="16"/>
                </a:cxn>
                <a:cxn ang="0">
                  <a:pos x="40" y="16"/>
                </a:cxn>
                <a:cxn ang="0">
                  <a:pos x="40" y="16"/>
                </a:cxn>
                <a:cxn ang="0">
                  <a:pos x="40" y="24"/>
                </a:cxn>
                <a:cxn ang="0">
                  <a:pos x="24" y="32"/>
                </a:cxn>
                <a:cxn ang="0">
                  <a:pos x="24" y="32"/>
                </a:cxn>
                <a:cxn ang="0">
                  <a:pos x="8" y="32"/>
                </a:cxn>
                <a:cxn ang="0">
                  <a:pos x="8" y="24"/>
                </a:cxn>
              </a:cxnLst>
              <a:rect l="0" t="0" r="r" b="b"/>
              <a:pathLst>
                <a:path w="40" h="32">
                  <a:moveTo>
                    <a:pt x="8" y="24"/>
                  </a:moveTo>
                  <a:lnTo>
                    <a:pt x="0" y="16"/>
                  </a:lnTo>
                  <a:lnTo>
                    <a:pt x="0" y="0"/>
                  </a:lnTo>
                  <a:lnTo>
                    <a:pt x="16" y="0"/>
                  </a:lnTo>
                  <a:lnTo>
                    <a:pt x="32" y="16"/>
                  </a:lnTo>
                  <a:lnTo>
                    <a:pt x="40" y="16"/>
                  </a:lnTo>
                  <a:lnTo>
                    <a:pt x="40" y="16"/>
                  </a:lnTo>
                  <a:lnTo>
                    <a:pt x="40" y="24"/>
                  </a:lnTo>
                  <a:lnTo>
                    <a:pt x="24" y="32"/>
                  </a:lnTo>
                  <a:lnTo>
                    <a:pt x="24" y="32"/>
                  </a:lnTo>
                  <a:lnTo>
                    <a:pt x="8" y="32"/>
                  </a:lnTo>
                  <a:lnTo>
                    <a:pt x="8" y="2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8" name="Freeform 47">
              <a:extLst>
                <a:ext uri="{FF2B5EF4-FFF2-40B4-BE49-F238E27FC236}">
                  <a16:creationId xmlns:a16="http://schemas.microsoft.com/office/drawing/2014/main" id="{00000000-0008-0000-0100-00006C000000}"/>
                </a:ext>
              </a:extLst>
            </xdr:cNvPr>
            <xdr:cNvSpPr>
              <a:spLocks/>
            </xdr:cNvSpPr>
          </xdr:nvSpPr>
          <xdr:spPr bwMode="auto">
            <a:xfrm>
              <a:off x="6510222" y="2377280"/>
              <a:ext cx="75945" cy="23551"/>
            </a:xfrm>
            <a:custGeom>
              <a:avLst/>
              <a:gdLst/>
              <a:ahLst/>
              <a:cxnLst>
                <a:cxn ang="0">
                  <a:pos x="16" y="16"/>
                </a:cxn>
                <a:cxn ang="0">
                  <a:pos x="8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32" y="0"/>
                </a:cxn>
                <a:cxn ang="0">
                  <a:pos x="48" y="0"/>
                </a:cxn>
                <a:cxn ang="0">
                  <a:pos x="56" y="16"/>
                </a:cxn>
                <a:cxn ang="0">
                  <a:pos x="56" y="16"/>
                </a:cxn>
                <a:cxn ang="0">
                  <a:pos x="40" y="16"/>
                </a:cxn>
                <a:cxn ang="0">
                  <a:pos x="40" y="16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16" y="16"/>
                </a:cxn>
              </a:cxnLst>
              <a:rect l="0" t="0" r="r" b="b"/>
              <a:pathLst>
                <a:path w="56" h="16">
                  <a:moveTo>
                    <a:pt x="16" y="16"/>
                  </a:moveTo>
                  <a:lnTo>
                    <a:pt x="8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32" y="0"/>
                  </a:lnTo>
                  <a:lnTo>
                    <a:pt x="48" y="0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40" y="16"/>
                  </a:lnTo>
                  <a:lnTo>
                    <a:pt x="40" y="16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16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09" name="Freeform 48">
              <a:extLst>
                <a:ext uri="{FF2B5EF4-FFF2-40B4-BE49-F238E27FC236}">
                  <a16:creationId xmlns:a16="http://schemas.microsoft.com/office/drawing/2014/main" id="{00000000-0008-0000-0100-00006D000000}"/>
                </a:ext>
              </a:extLst>
            </xdr:cNvPr>
            <xdr:cNvSpPr>
              <a:spLocks/>
            </xdr:cNvSpPr>
          </xdr:nvSpPr>
          <xdr:spPr bwMode="auto">
            <a:xfrm>
              <a:off x="6510222" y="2412606"/>
              <a:ext cx="65095" cy="23551"/>
            </a:xfrm>
            <a:custGeom>
              <a:avLst/>
              <a:gdLst/>
              <a:ahLst/>
              <a:cxnLst>
                <a:cxn ang="0">
                  <a:pos x="40" y="8"/>
                </a:cxn>
                <a:cxn ang="0">
                  <a:pos x="32" y="16"/>
                </a:cxn>
                <a:cxn ang="0">
                  <a:pos x="0" y="16"/>
                </a:cxn>
                <a:cxn ang="0">
                  <a:pos x="0" y="0"/>
                </a:cxn>
                <a:cxn ang="0">
                  <a:pos x="32" y="0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48" y="0"/>
                </a:cxn>
                <a:cxn ang="0">
                  <a:pos x="40" y="8"/>
                </a:cxn>
                <a:cxn ang="0">
                  <a:pos x="32" y="8"/>
                </a:cxn>
                <a:cxn ang="0">
                  <a:pos x="40" y="8"/>
                </a:cxn>
                <a:cxn ang="0">
                  <a:pos x="40" y="8"/>
                </a:cxn>
              </a:cxnLst>
              <a:rect l="0" t="0" r="r" b="b"/>
              <a:pathLst>
                <a:path w="48" h="16">
                  <a:moveTo>
                    <a:pt x="40" y="8"/>
                  </a:moveTo>
                  <a:lnTo>
                    <a:pt x="32" y="16"/>
                  </a:lnTo>
                  <a:lnTo>
                    <a:pt x="0" y="16"/>
                  </a:lnTo>
                  <a:lnTo>
                    <a:pt x="0" y="0"/>
                  </a:lnTo>
                  <a:lnTo>
                    <a:pt x="32" y="0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48" y="0"/>
                  </a:lnTo>
                  <a:lnTo>
                    <a:pt x="40" y="8"/>
                  </a:lnTo>
                  <a:lnTo>
                    <a:pt x="32" y="8"/>
                  </a:lnTo>
                  <a:lnTo>
                    <a:pt x="40" y="8"/>
                  </a:lnTo>
                  <a:lnTo>
                    <a:pt x="40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0" name="Freeform 49">
              <a:extLst>
                <a:ext uri="{FF2B5EF4-FFF2-40B4-BE49-F238E27FC236}">
                  <a16:creationId xmlns:a16="http://schemas.microsoft.com/office/drawing/2014/main" id="{00000000-0008-0000-0100-00006E000000}"/>
                </a:ext>
              </a:extLst>
            </xdr:cNvPr>
            <xdr:cNvSpPr>
              <a:spLocks/>
            </xdr:cNvSpPr>
          </xdr:nvSpPr>
          <xdr:spPr bwMode="auto">
            <a:xfrm>
              <a:off x="6672960" y="2459706"/>
              <a:ext cx="108492" cy="70652"/>
            </a:xfrm>
            <a:custGeom>
              <a:avLst/>
              <a:gdLst/>
              <a:ahLst/>
              <a:cxnLst>
                <a:cxn ang="0">
                  <a:pos x="0" y="8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8" y="8"/>
                </a:cxn>
                <a:cxn ang="0">
                  <a:pos x="24" y="24"/>
                </a:cxn>
                <a:cxn ang="0">
                  <a:pos x="32" y="24"/>
                </a:cxn>
                <a:cxn ang="0">
                  <a:pos x="32" y="24"/>
                </a:cxn>
                <a:cxn ang="0">
                  <a:pos x="32" y="24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32" y="8"/>
                </a:cxn>
                <a:cxn ang="0">
                  <a:pos x="48" y="24"/>
                </a:cxn>
                <a:cxn ang="0">
                  <a:pos x="48" y="24"/>
                </a:cxn>
                <a:cxn ang="0">
                  <a:pos x="48" y="24"/>
                </a:cxn>
                <a:cxn ang="0">
                  <a:pos x="48" y="8"/>
                </a:cxn>
                <a:cxn ang="0">
                  <a:pos x="48" y="8"/>
                </a:cxn>
                <a:cxn ang="0">
                  <a:pos x="40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56" y="8"/>
                </a:cxn>
                <a:cxn ang="0">
                  <a:pos x="72" y="8"/>
                </a:cxn>
                <a:cxn ang="0">
                  <a:pos x="80" y="8"/>
                </a:cxn>
                <a:cxn ang="0">
                  <a:pos x="80" y="32"/>
                </a:cxn>
                <a:cxn ang="0">
                  <a:pos x="80" y="40"/>
                </a:cxn>
                <a:cxn ang="0">
                  <a:pos x="80" y="40"/>
                </a:cxn>
                <a:cxn ang="0">
                  <a:pos x="72" y="48"/>
                </a:cxn>
                <a:cxn ang="0">
                  <a:pos x="64" y="48"/>
                </a:cxn>
                <a:cxn ang="0">
                  <a:pos x="56" y="48"/>
                </a:cxn>
                <a:cxn ang="0">
                  <a:pos x="48" y="48"/>
                </a:cxn>
                <a:cxn ang="0">
                  <a:pos x="48" y="40"/>
                </a:cxn>
                <a:cxn ang="0">
                  <a:pos x="48" y="40"/>
                </a:cxn>
                <a:cxn ang="0">
                  <a:pos x="48" y="32"/>
                </a:cxn>
                <a:cxn ang="0">
                  <a:pos x="48" y="32"/>
                </a:cxn>
                <a:cxn ang="0">
                  <a:pos x="56" y="32"/>
                </a:cxn>
                <a:cxn ang="0">
                  <a:pos x="56" y="32"/>
                </a:cxn>
                <a:cxn ang="0">
                  <a:pos x="56" y="24"/>
                </a:cxn>
                <a:cxn ang="0">
                  <a:pos x="48" y="24"/>
                </a:cxn>
                <a:cxn ang="0">
                  <a:pos x="32" y="32"/>
                </a:cxn>
                <a:cxn ang="0">
                  <a:pos x="16" y="32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8"/>
                </a:cxn>
              </a:cxnLst>
              <a:rect l="0" t="0" r="r" b="b"/>
              <a:pathLst>
                <a:path w="80" h="48">
                  <a:moveTo>
                    <a:pt x="0" y="8"/>
                  </a:moveTo>
                  <a:lnTo>
                    <a:pt x="0" y="8"/>
                  </a:lnTo>
                  <a:lnTo>
                    <a:pt x="0" y="8"/>
                  </a:lnTo>
                  <a:lnTo>
                    <a:pt x="0" y="8"/>
                  </a:lnTo>
                  <a:lnTo>
                    <a:pt x="8" y="8"/>
                  </a:lnTo>
                  <a:lnTo>
                    <a:pt x="24" y="24"/>
                  </a:lnTo>
                  <a:lnTo>
                    <a:pt x="32" y="24"/>
                  </a:lnTo>
                  <a:lnTo>
                    <a:pt x="32" y="24"/>
                  </a:lnTo>
                  <a:lnTo>
                    <a:pt x="32" y="24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32" y="8"/>
                  </a:lnTo>
                  <a:lnTo>
                    <a:pt x="48" y="24"/>
                  </a:lnTo>
                  <a:lnTo>
                    <a:pt x="48" y="24"/>
                  </a:lnTo>
                  <a:lnTo>
                    <a:pt x="48" y="24"/>
                  </a:lnTo>
                  <a:lnTo>
                    <a:pt x="48" y="8"/>
                  </a:lnTo>
                  <a:lnTo>
                    <a:pt x="48" y="8"/>
                  </a:lnTo>
                  <a:lnTo>
                    <a:pt x="40" y="8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56" y="8"/>
                  </a:lnTo>
                  <a:lnTo>
                    <a:pt x="72" y="8"/>
                  </a:lnTo>
                  <a:lnTo>
                    <a:pt x="80" y="8"/>
                  </a:lnTo>
                  <a:lnTo>
                    <a:pt x="80" y="32"/>
                  </a:lnTo>
                  <a:lnTo>
                    <a:pt x="80" y="40"/>
                  </a:lnTo>
                  <a:lnTo>
                    <a:pt x="80" y="40"/>
                  </a:lnTo>
                  <a:lnTo>
                    <a:pt x="72" y="48"/>
                  </a:lnTo>
                  <a:lnTo>
                    <a:pt x="64" y="48"/>
                  </a:lnTo>
                  <a:lnTo>
                    <a:pt x="56" y="48"/>
                  </a:lnTo>
                  <a:lnTo>
                    <a:pt x="48" y="48"/>
                  </a:lnTo>
                  <a:lnTo>
                    <a:pt x="48" y="40"/>
                  </a:lnTo>
                  <a:lnTo>
                    <a:pt x="48" y="40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56" y="32"/>
                  </a:lnTo>
                  <a:lnTo>
                    <a:pt x="56" y="32"/>
                  </a:lnTo>
                  <a:lnTo>
                    <a:pt x="56" y="24"/>
                  </a:lnTo>
                  <a:lnTo>
                    <a:pt x="48" y="24"/>
                  </a:lnTo>
                  <a:lnTo>
                    <a:pt x="32" y="32"/>
                  </a:lnTo>
                  <a:lnTo>
                    <a:pt x="16" y="32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8"/>
                  </a:lnTo>
                  <a:lnTo>
                    <a:pt x="0" y="8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1" name="Freeform 50">
              <a:extLst>
                <a:ext uri="{FF2B5EF4-FFF2-40B4-BE49-F238E27FC236}">
                  <a16:creationId xmlns:a16="http://schemas.microsoft.com/office/drawing/2014/main" id="{00000000-0008-0000-0100-00006F000000}"/>
                </a:ext>
              </a:extLst>
            </xdr:cNvPr>
            <xdr:cNvSpPr>
              <a:spLocks/>
            </xdr:cNvSpPr>
          </xdr:nvSpPr>
          <xdr:spPr bwMode="auto">
            <a:xfrm>
              <a:off x="6640413" y="2424380"/>
              <a:ext cx="32548" cy="23551"/>
            </a:xfrm>
            <a:custGeom>
              <a:avLst/>
              <a:gdLst/>
              <a:ahLst/>
              <a:cxnLst>
                <a:cxn ang="0">
                  <a:pos x="24" y="8"/>
                </a:cxn>
                <a:cxn ang="0">
                  <a:pos x="24" y="16"/>
                </a:cxn>
                <a:cxn ang="0">
                  <a:pos x="8" y="16"/>
                </a:cxn>
                <a:cxn ang="0">
                  <a:pos x="0" y="0"/>
                </a:cxn>
                <a:cxn ang="0">
                  <a:pos x="0" y="0"/>
                </a:cxn>
                <a:cxn ang="0">
                  <a:pos x="0" y="0"/>
                </a:cxn>
                <a:cxn ang="0">
                  <a:pos x="8" y="0"/>
                </a:cxn>
                <a:cxn ang="0">
                  <a:pos x="16" y="8"/>
                </a:cxn>
                <a:cxn ang="0">
                  <a:pos x="24" y="8"/>
                </a:cxn>
              </a:cxnLst>
              <a:rect l="0" t="0" r="r" b="b"/>
              <a:pathLst>
                <a:path w="24" h="16">
                  <a:moveTo>
                    <a:pt x="24" y="8"/>
                  </a:moveTo>
                  <a:lnTo>
                    <a:pt x="24" y="16"/>
                  </a:lnTo>
                  <a:lnTo>
                    <a:pt x="8" y="16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8" y="0"/>
                  </a:lnTo>
                  <a:lnTo>
                    <a:pt x="16" y="8"/>
                  </a:lnTo>
                  <a:lnTo>
                    <a:pt x="24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2" name="Freeform 51">
              <a:extLst>
                <a:ext uri="{FF2B5EF4-FFF2-40B4-BE49-F238E27FC236}">
                  <a16:creationId xmlns:a16="http://schemas.microsoft.com/office/drawing/2014/main" id="{00000000-0008-0000-0100-000070000000}"/>
                </a:ext>
              </a:extLst>
            </xdr:cNvPr>
            <xdr:cNvSpPr>
              <a:spLocks/>
            </xdr:cNvSpPr>
          </xdr:nvSpPr>
          <xdr:spPr bwMode="auto">
            <a:xfrm>
              <a:off x="6803151" y="2506807"/>
              <a:ext cx="54246" cy="35326"/>
            </a:xfrm>
            <a:custGeom>
              <a:avLst/>
              <a:gdLst/>
              <a:ahLst/>
              <a:cxnLst>
                <a:cxn ang="0">
                  <a:pos x="8" y="8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40" y="8"/>
                </a:cxn>
                <a:cxn ang="0">
                  <a:pos x="40" y="24"/>
                </a:cxn>
                <a:cxn ang="0">
                  <a:pos x="32" y="24"/>
                </a:cxn>
                <a:cxn ang="0">
                  <a:pos x="8" y="16"/>
                </a:cxn>
                <a:cxn ang="0">
                  <a:pos x="0" y="8"/>
                </a:cxn>
                <a:cxn ang="0">
                  <a:pos x="8" y="8"/>
                </a:cxn>
              </a:cxnLst>
              <a:rect l="0" t="0" r="r" b="b"/>
              <a:pathLst>
                <a:path w="40" h="24">
                  <a:moveTo>
                    <a:pt x="8" y="8"/>
                  </a:moveTo>
                  <a:lnTo>
                    <a:pt x="16" y="0"/>
                  </a:lnTo>
                  <a:lnTo>
                    <a:pt x="24" y="0"/>
                  </a:lnTo>
                  <a:lnTo>
                    <a:pt x="40" y="8"/>
                  </a:lnTo>
                  <a:lnTo>
                    <a:pt x="40" y="24"/>
                  </a:lnTo>
                  <a:lnTo>
                    <a:pt x="32" y="24"/>
                  </a:lnTo>
                  <a:lnTo>
                    <a:pt x="8" y="16"/>
                  </a:lnTo>
                  <a:lnTo>
                    <a:pt x="0" y="8"/>
                  </a:lnTo>
                  <a:lnTo>
                    <a:pt x="8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3" name="Freeform 52">
              <a:extLst>
                <a:ext uri="{FF2B5EF4-FFF2-40B4-BE49-F238E27FC236}">
                  <a16:creationId xmlns:a16="http://schemas.microsoft.com/office/drawing/2014/main" id="{00000000-0008-0000-0100-000071000000}"/>
                </a:ext>
              </a:extLst>
            </xdr:cNvPr>
            <xdr:cNvSpPr>
              <a:spLocks/>
            </xdr:cNvSpPr>
          </xdr:nvSpPr>
          <xdr:spPr bwMode="auto">
            <a:xfrm>
              <a:off x="6770603" y="2377280"/>
              <a:ext cx="54246" cy="47101"/>
            </a:xfrm>
            <a:custGeom>
              <a:avLst/>
              <a:gdLst/>
              <a:ahLst/>
              <a:cxnLst>
                <a:cxn ang="0">
                  <a:pos x="16" y="24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8" y="16"/>
                </a:cxn>
                <a:cxn ang="0">
                  <a:pos x="0" y="8"/>
                </a:cxn>
                <a:cxn ang="0">
                  <a:pos x="0" y="0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32" y="0"/>
                </a:cxn>
                <a:cxn ang="0">
                  <a:pos x="32" y="0"/>
                </a:cxn>
                <a:cxn ang="0">
                  <a:pos x="32" y="8"/>
                </a:cxn>
                <a:cxn ang="0">
                  <a:pos x="40" y="8"/>
                </a:cxn>
                <a:cxn ang="0">
                  <a:pos x="40" y="8"/>
                </a:cxn>
                <a:cxn ang="0">
                  <a:pos x="40" y="16"/>
                </a:cxn>
                <a:cxn ang="0">
                  <a:pos x="40" y="24"/>
                </a:cxn>
                <a:cxn ang="0">
                  <a:pos x="40" y="24"/>
                </a:cxn>
                <a:cxn ang="0">
                  <a:pos x="40" y="24"/>
                </a:cxn>
                <a:cxn ang="0">
                  <a:pos x="24" y="32"/>
                </a:cxn>
                <a:cxn ang="0">
                  <a:pos x="16" y="32"/>
                </a:cxn>
                <a:cxn ang="0">
                  <a:pos x="16" y="24"/>
                </a:cxn>
              </a:cxnLst>
              <a:rect l="0" t="0" r="r" b="b"/>
              <a:pathLst>
                <a:path w="40" h="32">
                  <a:moveTo>
                    <a:pt x="16" y="24"/>
                  </a:moveTo>
                  <a:lnTo>
                    <a:pt x="16" y="24"/>
                  </a:lnTo>
                  <a:lnTo>
                    <a:pt x="16" y="24"/>
                  </a:lnTo>
                  <a:lnTo>
                    <a:pt x="8" y="16"/>
                  </a:lnTo>
                  <a:lnTo>
                    <a:pt x="0" y="8"/>
                  </a:lnTo>
                  <a:lnTo>
                    <a:pt x="0" y="0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32" y="0"/>
                  </a:lnTo>
                  <a:lnTo>
                    <a:pt x="32" y="0"/>
                  </a:lnTo>
                  <a:lnTo>
                    <a:pt x="32" y="8"/>
                  </a:lnTo>
                  <a:lnTo>
                    <a:pt x="40" y="8"/>
                  </a:lnTo>
                  <a:lnTo>
                    <a:pt x="40" y="8"/>
                  </a:lnTo>
                  <a:lnTo>
                    <a:pt x="40" y="16"/>
                  </a:lnTo>
                  <a:lnTo>
                    <a:pt x="40" y="24"/>
                  </a:lnTo>
                  <a:lnTo>
                    <a:pt x="40" y="24"/>
                  </a:lnTo>
                  <a:lnTo>
                    <a:pt x="40" y="24"/>
                  </a:lnTo>
                  <a:lnTo>
                    <a:pt x="24" y="32"/>
                  </a:lnTo>
                  <a:lnTo>
                    <a:pt x="16" y="32"/>
                  </a:lnTo>
                  <a:lnTo>
                    <a:pt x="16" y="2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4" name="Freeform 53">
              <a:extLst>
                <a:ext uri="{FF2B5EF4-FFF2-40B4-BE49-F238E27FC236}">
                  <a16:creationId xmlns:a16="http://schemas.microsoft.com/office/drawing/2014/main" id="{00000000-0008-0000-0100-000072000000}"/>
                </a:ext>
              </a:extLst>
            </xdr:cNvPr>
            <xdr:cNvSpPr>
              <a:spLocks/>
            </xdr:cNvSpPr>
          </xdr:nvSpPr>
          <xdr:spPr bwMode="auto">
            <a:xfrm>
              <a:off x="7009287" y="3837407"/>
              <a:ext cx="173588" cy="70652"/>
            </a:xfrm>
            <a:custGeom>
              <a:avLst/>
              <a:gdLst/>
              <a:ahLst/>
              <a:cxnLst>
                <a:cxn ang="0">
                  <a:pos x="128" y="40"/>
                </a:cxn>
                <a:cxn ang="0">
                  <a:pos x="128" y="48"/>
                </a:cxn>
                <a:cxn ang="0">
                  <a:pos x="96" y="40"/>
                </a:cxn>
                <a:cxn ang="0">
                  <a:pos x="88" y="40"/>
                </a:cxn>
                <a:cxn ang="0">
                  <a:pos x="88" y="40"/>
                </a:cxn>
                <a:cxn ang="0">
                  <a:pos x="88" y="40"/>
                </a:cxn>
                <a:cxn ang="0">
                  <a:pos x="88" y="40"/>
                </a:cxn>
                <a:cxn ang="0">
                  <a:pos x="88" y="32"/>
                </a:cxn>
                <a:cxn ang="0">
                  <a:pos x="88" y="32"/>
                </a:cxn>
                <a:cxn ang="0">
                  <a:pos x="80" y="24"/>
                </a:cxn>
                <a:cxn ang="0">
                  <a:pos x="72" y="24"/>
                </a:cxn>
                <a:cxn ang="0">
                  <a:pos x="72" y="24"/>
                </a:cxn>
                <a:cxn ang="0">
                  <a:pos x="64" y="24"/>
                </a:cxn>
                <a:cxn ang="0">
                  <a:pos x="56" y="16"/>
                </a:cxn>
                <a:cxn ang="0">
                  <a:pos x="48" y="16"/>
                </a:cxn>
                <a:cxn ang="0">
                  <a:pos x="32" y="16"/>
                </a:cxn>
                <a:cxn ang="0">
                  <a:pos x="32" y="16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24" y="8"/>
                </a:cxn>
                <a:cxn ang="0">
                  <a:pos x="16" y="8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8" y="0"/>
                </a:cxn>
                <a:cxn ang="0">
                  <a:pos x="48" y="0"/>
                </a:cxn>
                <a:cxn ang="0">
                  <a:pos x="72" y="8"/>
                </a:cxn>
                <a:cxn ang="0">
                  <a:pos x="80" y="8"/>
                </a:cxn>
                <a:cxn ang="0">
                  <a:pos x="80" y="16"/>
                </a:cxn>
                <a:cxn ang="0">
                  <a:pos x="96" y="24"/>
                </a:cxn>
                <a:cxn ang="0">
                  <a:pos x="112" y="24"/>
                </a:cxn>
                <a:cxn ang="0">
                  <a:pos x="112" y="24"/>
                </a:cxn>
                <a:cxn ang="0">
                  <a:pos x="112" y="32"/>
                </a:cxn>
                <a:cxn ang="0">
                  <a:pos x="112" y="32"/>
                </a:cxn>
                <a:cxn ang="0">
                  <a:pos x="120" y="32"/>
                </a:cxn>
                <a:cxn ang="0">
                  <a:pos x="120" y="32"/>
                </a:cxn>
                <a:cxn ang="0">
                  <a:pos x="128" y="40"/>
                </a:cxn>
                <a:cxn ang="0">
                  <a:pos x="128" y="40"/>
                </a:cxn>
              </a:cxnLst>
              <a:rect l="0" t="0" r="r" b="b"/>
              <a:pathLst>
                <a:path w="128" h="48">
                  <a:moveTo>
                    <a:pt x="128" y="40"/>
                  </a:moveTo>
                  <a:lnTo>
                    <a:pt x="128" y="48"/>
                  </a:lnTo>
                  <a:lnTo>
                    <a:pt x="96" y="40"/>
                  </a:lnTo>
                  <a:lnTo>
                    <a:pt x="88" y="40"/>
                  </a:lnTo>
                  <a:lnTo>
                    <a:pt x="88" y="40"/>
                  </a:lnTo>
                  <a:lnTo>
                    <a:pt x="88" y="40"/>
                  </a:lnTo>
                  <a:lnTo>
                    <a:pt x="88" y="40"/>
                  </a:lnTo>
                  <a:lnTo>
                    <a:pt x="88" y="32"/>
                  </a:lnTo>
                  <a:lnTo>
                    <a:pt x="88" y="32"/>
                  </a:lnTo>
                  <a:lnTo>
                    <a:pt x="80" y="24"/>
                  </a:lnTo>
                  <a:lnTo>
                    <a:pt x="72" y="24"/>
                  </a:lnTo>
                  <a:lnTo>
                    <a:pt x="72" y="24"/>
                  </a:lnTo>
                  <a:lnTo>
                    <a:pt x="64" y="24"/>
                  </a:lnTo>
                  <a:lnTo>
                    <a:pt x="56" y="16"/>
                  </a:lnTo>
                  <a:lnTo>
                    <a:pt x="48" y="16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24" y="8"/>
                  </a:lnTo>
                  <a:lnTo>
                    <a:pt x="16" y="8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8" y="0"/>
                  </a:lnTo>
                  <a:lnTo>
                    <a:pt x="48" y="0"/>
                  </a:lnTo>
                  <a:lnTo>
                    <a:pt x="72" y="8"/>
                  </a:lnTo>
                  <a:lnTo>
                    <a:pt x="80" y="8"/>
                  </a:lnTo>
                  <a:lnTo>
                    <a:pt x="80" y="16"/>
                  </a:lnTo>
                  <a:lnTo>
                    <a:pt x="96" y="24"/>
                  </a:lnTo>
                  <a:lnTo>
                    <a:pt x="112" y="24"/>
                  </a:lnTo>
                  <a:lnTo>
                    <a:pt x="112" y="24"/>
                  </a:lnTo>
                  <a:lnTo>
                    <a:pt x="112" y="32"/>
                  </a:lnTo>
                  <a:lnTo>
                    <a:pt x="112" y="32"/>
                  </a:lnTo>
                  <a:lnTo>
                    <a:pt x="120" y="32"/>
                  </a:lnTo>
                  <a:lnTo>
                    <a:pt x="120" y="32"/>
                  </a:lnTo>
                  <a:lnTo>
                    <a:pt x="128" y="40"/>
                  </a:lnTo>
                  <a:lnTo>
                    <a:pt x="128" y="4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5" name="Freeform 54">
              <a:extLst>
                <a:ext uri="{FF2B5EF4-FFF2-40B4-BE49-F238E27FC236}">
                  <a16:creationId xmlns:a16="http://schemas.microsoft.com/office/drawing/2014/main" id="{00000000-0008-0000-0100-000073000000}"/>
                </a:ext>
              </a:extLst>
            </xdr:cNvPr>
            <xdr:cNvSpPr>
              <a:spLocks/>
            </xdr:cNvSpPr>
          </xdr:nvSpPr>
          <xdr:spPr bwMode="auto">
            <a:xfrm>
              <a:off x="7182874" y="3896284"/>
              <a:ext cx="108492" cy="47101"/>
            </a:xfrm>
            <a:custGeom>
              <a:avLst/>
              <a:gdLst/>
              <a:ahLst/>
              <a:cxnLst>
                <a:cxn ang="0">
                  <a:pos x="72" y="16"/>
                </a:cxn>
                <a:cxn ang="0">
                  <a:pos x="80" y="24"/>
                </a:cxn>
                <a:cxn ang="0">
                  <a:pos x="80" y="24"/>
                </a:cxn>
                <a:cxn ang="0">
                  <a:pos x="64" y="24"/>
                </a:cxn>
                <a:cxn ang="0">
                  <a:pos x="64" y="24"/>
                </a:cxn>
                <a:cxn ang="0">
                  <a:pos x="56" y="24"/>
                </a:cxn>
                <a:cxn ang="0">
                  <a:pos x="48" y="24"/>
                </a:cxn>
                <a:cxn ang="0">
                  <a:pos x="48" y="24"/>
                </a:cxn>
                <a:cxn ang="0">
                  <a:pos x="40" y="32"/>
                </a:cxn>
                <a:cxn ang="0">
                  <a:pos x="32" y="24"/>
                </a:cxn>
                <a:cxn ang="0">
                  <a:pos x="32" y="24"/>
                </a:cxn>
                <a:cxn ang="0">
                  <a:pos x="24" y="24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0" y="24"/>
                </a:cxn>
                <a:cxn ang="0">
                  <a:pos x="0" y="24"/>
                </a:cxn>
                <a:cxn ang="0">
                  <a:pos x="8" y="16"/>
                </a:cxn>
                <a:cxn ang="0">
                  <a:pos x="16" y="16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16" y="8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24" y="8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64" y="8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72" y="16"/>
                </a:cxn>
              </a:cxnLst>
              <a:rect l="0" t="0" r="r" b="b"/>
              <a:pathLst>
                <a:path w="80" h="32">
                  <a:moveTo>
                    <a:pt x="72" y="16"/>
                  </a:moveTo>
                  <a:lnTo>
                    <a:pt x="80" y="24"/>
                  </a:lnTo>
                  <a:lnTo>
                    <a:pt x="80" y="24"/>
                  </a:lnTo>
                  <a:lnTo>
                    <a:pt x="64" y="24"/>
                  </a:lnTo>
                  <a:lnTo>
                    <a:pt x="64" y="24"/>
                  </a:lnTo>
                  <a:lnTo>
                    <a:pt x="56" y="24"/>
                  </a:lnTo>
                  <a:lnTo>
                    <a:pt x="48" y="24"/>
                  </a:lnTo>
                  <a:lnTo>
                    <a:pt x="48" y="24"/>
                  </a:lnTo>
                  <a:lnTo>
                    <a:pt x="40" y="32"/>
                  </a:lnTo>
                  <a:lnTo>
                    <a:pt x="32" y="24"/>
                  </a:lnTo>
                  <a:lnTo>
                    <a:pt x="32" y="24"/>
                  </a:lnTo>
                  <a:lnTo>
                    <a:pt x="24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0" y="24"/>
                  </a:lnTo>
                  <a:lnTo>
                    <a:pt x="0" y="24"/>
                  </a:lnTo>
                  <a:lnTo>
                    <a:pt x="8" y="16"/>
                  </a:lnTo>
                  <a:lnTo>
                    <a:pt x="16" y="16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16" y="8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24" y="8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64" y="8"/>
                  </a:lnTo>
                  <a:lnTo>
                    <a:pt x="64" y="16"/>
                  </a:lnTo>
                  <a:lnTo>
                    <a:pt x="64" y="16"/>
                  </a:lnTo>
                  <a:lnTo>
                    <a:pt x="72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6" name="Freeform 55">
              <a:extLst>
                <a:ext uri="{FF2B5EF4-FFF2-40B4-BE49-F238E27FC236}">
                  <a16:creationId xmlns:a16="http://schemas.microsoft.com/office/drawing/2014/main" id="{00000000-0008-0000-0100-000074000000}"/>
                </a:ext>
              </a:extLst>
            </xdr:cNvPr>
            <xdr:cNvSpPr>
              <a:spLocks/>
            </xdr:cNvSpPr>
          </xdr:nvSpPr>
          <xdr:spPr bwMode="auto">
            <a:xfrm>
              <a:off x="4629830" y="5050256"/>
              <a:ext cx="65095" cy="70652"/>
            </a:xfrm>
            <a:custGeom>
              <a:avLst/>
              <a:gdLst/>
              <a:ahLst/>
              <a:cxnLst>
                <a:cxn ang="0">
                  <a:pos x="32" y="8"/>
                </a:cxn>
                <a:cxn ang="0">
                  <a:pos x="40" y="0"/>
                </a:cxn>
                <a:cxn ang="0">
                  <a:pos x="40" y="0"/>
                </a:cxn>
                <a:cxn ang="0">
                  <a:pos x="48" y="8"/>
                </a:cxn>
                <a:cxn ang="0">
                  <a:pos x="48" y="24"/>
                </a:cxn>
                <a:cxn ang="0">
                  <a:pos x="32" y="48"/>
                </a:cxn>
                <a:cxn ang="0">
                  <a:pos x="16" y="48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8" y="8"/>
                </a:cxn>
                <a:cxn ang="0">
                  <a:pos x="16" y="8"/>
                </a:cxn>
                <a:cxn ang="0">
                  <a:pos x="32" y="8"/>
                </a:cxn>
              </a:cxnLst>
              <a:rect l="0" t="0" r="r" b="b"/>
              <a:pathLst>
                <a:path w="48" h="48">
                  <a:moveTo>
                    <a:pt x="32" y="8"/>
                  </a:moveTo>
                  <a:lnTo>
                    <a:pt x="40" y="0"/>
                  </a:lnTo>
                  <a:lnTo>
                    <a:pt x="40" y="0"/>
                  </a:lnTo>
                  <a:lnTo>
                    <a:pt x="48" y="8"/>
                  </a:lnTo>
                  <a:lnTo>
                    <a:pt x="48" y="24"/>
                  </a:lnTo>
                  <a:lnTo>
                    <a:pt x="32" y="48"/>
                  </a:lnTo>
                  <a:lnTo>
                    <a:pt x="16" y="48"/>
                  </a:lnTo>
                  <a:lnTo>
                    <a:pt x="0" y="16"/>
                  </a:lnTo>
                  <a:lnTo>
                    <a:pt x="0" y="8"/>
                  </a:lnTo>
                  <a:lnTo>
                    <a:pt x="8" y="8"/>
                  </a:lnTo>
                  <a:lnTo>
                    <a:pt x="16" y="8"/>
                  </a:lnTo>
                  <a:lnTo>
                    <a:pt x="32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7" name="Freeform 56">
              <a:extLst>
                <a:ext uri="{FF2B5EF4-FFF2-40B4-BE49-F238E27FC236}">
                  <a16:creationId xmlns:a16="http://schemas.microsoft.com/office/drawing/2014/main" id="{00000000-0008-0000-0100-000075000000}"/>
                </a:ext>
              </a:extLst>
            </xdr:cNvPr>
            <xdr:cNvSpPr>
              <a:spLocks/>
            </xdr:cNvSpPr>
          </xdr:nvSpPr>
          <xdr:spPr bwMode="auto">
            <a:xfrm>
              <a:off x="4998704" y="5062031"/>
              <a:ext cx="130191" cy="129528"/>
            </a:xfrm>
            <a:custGeom>
              <a:avLst/>
              <a:gdLst/>
              <a:ahLst/>
              <a:cxnLst>
                <a:cxn ang="0">
                  <a:pos x="56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64" y="8"/>
                </a:cxn>
                <a:cxn ang="0">
                  <a:pos x="64" y="0"/>
                </a:cxn>
                <a:cxn ang="0">
                  <a:pos x="80" y="0"/>
                </a:cxn>
                <a:cxn ang="0">
                  <a:pos x="80" y="8"/>
                </a:cxn>
                <a:cxn ang="0">
                  <a:pos x="88" y="0"/>
                </a:cxn>
                <a:cxn ang="0">
                  <a:pos x="88" y="0"/>
                </a:cxn>
                <a:cxn ang="0">
                  <a:pos x="96" y="8"/>
                </a:cxn>
                <a:cxn ang="0">
                  <a:pos x="96" y="8"/>
                </a:cxn>
                <a:cxn ang="0">
                  <a:pos x="96" y="8"/>
                </a:cxn>
                <a:cxn ang="0">
                  <a:pos x="88" y="24"/>
                </a:cxn>
                <a:cxn ang="0">
                  <a:pos x="80" y="32"/>
                </a:cxn>
                <a:cxn ang="0">
                  <a:pos x="80" y="32"/>
                </a:cxn>
                <a:cxn ang="0">
                  <a:pos x="80" y="40"/>
                </a:cxn>
                <a:cxn ang="0">
                  <a:pos x="80" y="40"/>
                </a:cxn>
                <a:cxn ang="0">
                  <a:pos x="80" y="48"/>
                </a:cxn>
                <a:cxn ang="0">
                  <a:pos x="64" y="48"/>
                </a:cxn>
                <a:cxn ang="0">
                  <a:pos x="64" y="48"/>
                </a:cxn>
                <a:cxn ang="0">
                  <a:pos x="64" y="48"/>
                </a:cxn>
                <a:cxn ang="0">
                  <a:pos x="56" y="56"/>
                </a:cxn>
                <a:cxn ang="0">
                  <a:pos x="56" y="72"/>
                </a:cxn>
                <a:cxn ang="0">
                  <a:pos x="48" y="80"/>
                </a:cxn>
                <a:cxn ang="0">
                  <a:pos x="48" y="80"/>
                </a:cxn>
                <a:cxn ang="0">
                  <a:pos x="40" y="88"/>
                </a:cxn>
                <a:cxn ang="0">
                  <a:pos x="24" y="88"/>
                </a:cxn>
                <a:cxn ang="0">
                  <a:pos x="16" y="88"/>
                </a:cxn>
                <a:cxn ang="0">
                  <a:pos x="0" y="80"/>
                </a:cxn>
                <a:cxn ang="0">
                  <a:pos x="0" y="80"/>
                </a:cxn>
                <a:cxn ang="0">
                  <a:pos x="0" y="80"/>
                </a:cxn>
                <a:cxn ang="0">
                  <a:pos x="0" y="72"/>
                </a:cxn>
                <a:cxn ang="0">
                  <a:pos x="16" y="56"/>
                </a:cxn>
                <a:cxn ang="0">
                  <a:pos x="24" y="48"/>
                </a:cxn>
                <a:cxn ang="0">
                  <a:pos x="32" y="48"/>
                </a:cxn>
                <a:cxn ang="0">
                  <a:pos x="48" y="32"/>
                </a:cxn>
                <a:cxn ang="0">
                  <a:pos x="56" y="32"/>
                </a:cxn>
                <a:cxn ang="0">
                  <a:pos x="56" y="24"/>
                </a:cxn>
                <a:cxn ang="0">
                  <a:pos x="56" y="24"/>
                </a:cxn>
                <a:cxn ang="0">
                  <a:pos x="56" y="16"/>
                </a:cxn>
              </a:cxnLst>
              <a:rect l="0" t="0" r="r" b="b"/>
              <a:pathLst>
                <a:path w="96" h="88">
                  <a:moveTo>
                    <a:pt x="56" y="16"/>
                  </a:moveTo>
                  <a:lnTo>
                    <a:pt x="64" y="16"/>
                  </a:lnTo>
                  <a:lnTo>
                    <a:pt x="64" y="16"/>
                  </a:lnTo>
                  <a:lnTo>
                    <a:pt x="64" y="8"/>
                  </a:lnTo>
                  <a:lnTo>
                    <a:pt x="64" y="0"/>
                  </a:lnTo>
                  <a:lnTo>
                    <a:pt x="80" y="0"/>
                  </a:lnTo>
                  <a:lnTo>
                    <a:pt x="80" y="8"/>
                  </a:lnTo>
                  <a:lnTo>
                    <a:pt x="88" y="0"/>
                  </a:lnTo>
                  <a:lnTo>
                    <a:pt x="88" y="0"/>
                  </a:lnTo>
                  <a:lnTo>
                    <a:pt x="96" y="8"/>
                  </a:lnTo>
                  <a:lnTo>
                    <a:pt x="96" y="8"/>
                  </a:lnTo>
                  <a:lnTo>
                    <a:pt x="96" y="8"/>
                  </a:lnTo>
                  <a:lnTo>
                    <a:pt x="88" y="24"/>
                  </a:lnTo>
                  <a:lnTo>
                    <a:pt x="80" y="32"/>
                  </a:lnTo>
                  <a:lnTo>
                    <a:pt x="80" y="32"/>
                  </a:lnTo>
                  <a:lnTo>
                    <a:pt x="80" y="40"/>
                  </a:lnTo>
                  <a:lnTo>
                    <a:pt x="80" y="40"/>
                  </a:lnTo>
                  <a:lnTo>
                    <a:pt x="80" y="48"/>
                  </a:lnTo>
                  <a:lnTo>
                    <a:pt x="64" y="48"/>
                  </a:lnTo>
                  <a:lnTo>
                    <a:pt x="64" y="48"/>
                  </a:lnTo>
                  <a:lnTo>
                    <a:pt x="64" y="48"/>
                  </a:lnTo>
                  <a:lnTo>
                    <a:pt x="56" y="56"/>
                  </a:lnTo>
                  <a:lnTo>
                    <a:pt x="56" y="72"/>
                  </a:lnTo>
                  <a:lnTo>
                    <a:pt x="48" y="80"/>
                  </a:lnTo>
                  <a:lnTo>
                    <a:pt x="48" y="80"/>
                  </a:lnTo>
                  <a:lnTo>
                    <a:pt x="40" y="88"/>
                  </a:lnTo>
                  <a:lnTo>
                    <a:pt x="24" y="88"/>
                  </a:lnTo>
                  <a:lnTo>
                    <a:pt x="16" y="88"/>
                  </a:lnTo>
                  <a:lnTo>
                    <a:pt x="0" y="80"/>
                  </a:lnTo>
                  <a:lnTo>
                    <a:pt x="0" y="80"/>
                  </a:lnTo>
                  <a:lnTo>
                    <a:pt x="0" y="80"/>
                  </a:lnTo>
                  <a:lnTo>
                    <a:pt x="0" y="72"/>
                  </a:lnTo>
                  <a:lnTo>
                    <a:pt x="16" y="56"/>
                  </a:lnTo>
                  <a:lnTo>
                    <a:pt x="24" y="48"/>
                  </a:lnTo>
                  <a:lnTo>
                    <a:pt x="32" y="48"/>
                  </a:lnTo>
                  <a:lnTo>
                    <a:pt x="48" y="32"/>
                  </a:lnTo>
                  <a:lnTo>
                    <a:pt x="56" y="32"/>
                  </a:lnTo>
                  <a:lnTo>
                    <a:pt x="56" y="24"/>
                  </a:lnTo>
                  <a:lnTo>
                    <a:pt x="56" y="24"/>
                  </a:lnTo>
                  <a:lnTo>
                    <a:pt x="56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8" name="Freeform 57">
              <a:extLst>
                <a:ext uri="{FF2B5EF4-FFF2-40B4-BE49-F238E27FC236}">
                  <a16:creationId xmlns:a16="http://schemas.microsoft.com/office/drawing/2014/main" id="{00000000-0008-0000-0100-000076000000}"/>
                </a:ext>
              </a:extLst>
            </xdr:cNvPr>
            <xdr:cNvSpPr>
              <a:spLocks/>
            </xdr:cNvSpPr>
          </xdr:nvSpPr>
          <xdr:spPr bwMode="auto">
            <a:xfrm>
              <a:off x="5107197" y="4920729"/>
              <a:ext cx="97643" cy="153077"/>
            </a:xfrm>
            <a:custGeom>
              <a:avLst/>
              <a:gdLst/>
              <a:ahLst/>
              <a:cxnLst>
                <a:cxn ang="0">
                  <a:pos x="16" y="40"/>
                </a:cxn>
                <a:cxn ang="0">
                  <a:pos x="16" y="32"/>
                </a:cxn>
                <a:cxn ang="0">
                  <a:pos x="8" y="24"/>
                </a:cxn>
                <a:cxn ang="0">
                  <a:pos x="0" y="16"/>
                </a:cxn>
                <a:cxn ang="0">
                  <a:pos x="0" y="0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16" y="32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24" y="32"/>
                </a:cxn>
                <a:cxn ang="0">
                  <a:pos x="32" y="32"/>
                </a:cxn>
                <a:cxn ang="0">
                  <a:pos x="32" y="32"/>
                </a:cxn>
                <a:cxn ang="0">
                  <a:pos x="32" y="32"/>
                </a:cxn>
                <a:cxn ang="0">
                  <a:pos x="32" y="48"/>
                </a:cxn>
                <a:cxn ang="0">
                  <a:pos x="56" y="48"/>
                </a:cxn>
                <a:cxn ang="0">
                  <a:pos x="64" y="48"/>
                </a:cxn>
                <a:cxn ang="0">
                  <a:pos x="72" y="48"/>
                </a:cxn>
                <a:cxn ang="0">
                  <a:pos x="64" y="56"/>
                </a:cxn>
                <a:cxn ang="0">
                  <a:pos x="64" y="64"/>
                </a:cxn>
                <a:cxn ang="0">
                  <a:pos x="64" y="72"/>
                </a:cxn>
                <a:cxn ang="0">
                  <a:pos x="64" y="72"/>
                </a:cxn>
                <a:cxn ang="0">
                  <a:pos x="56" y="72"/>
                </a:cxn>
                <a:cxn ang="0">
                  <a:pos x="56" y="72"/>
                </a:cxn>
                <a:cxn ang="0">
                  <a:pos x="48" y="72"/>
                </a:cxn>
                <a:cxn ang="0">
                  <a:pos x="48" y="80"/>
                </a:cxn>
                <a:cxn ang="0">
                  <a:pos x="48" y="80"/>
                </a:cxn>
                <a:cxn ang="0">
                  <a:pos x="48" y="80"/>
                </a:cxn>
                <a:cxn ang="0">
                  <a:pos x="48" y="88"/>
                </a:cxn>
                <a:cxn ang="0">
                  <a:pos x="40" y="96"/>
                </a:cxn>
                <a:cxn ang="0">
                  <a:pos x="32" y="104"/>
                </a:cxn>
                <a:cxn ang="0">
                  <a:pos x="24" y="104"/>
                </a:cxn>
                <a:cxn ang="0">
                  <a:pos x="24" y="88"/>
                </a:cxn>
                <a:cxn ang="0">
                  <a:pos x="24" y="80"/>
                </a:cxn>
                <a:cxn ang="0">
                  <a:pos x="8" y="80"/>
                </a:cxn>
                <a:cxn ang="0">
                  <a:pos x="16" y="72"/>
                </a:cxn>
                <a:cxn ang="0">
                  <a:pos x="24" y="64"/>
                </a:cxn>
                <a:cxn ang="0">
                  <a:pos x="24" y="40"/>
                </a:cxn>
                <a:cxn ang="0">
                  <a:pos x="16" y="40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16" y="40"/>
                </a:cxn>
              </a:cxnLst>
              <a:rect l="0" t="0" r="r" b="b"/>
              <a:pathLst>
                <a:path w="72" h="104">
                  <a:moveTo>
                    <a:pt x="16" y="40"/>
                  </a:moveTo>
                  <a:lnTo>
                    <a:pt x="16" y="32"/>
                  </a:lnTo>
                  <a:lnTo>
                    <a:pt x="8" y="24"/>
                  </a:lnTo>
                  <a:lnTo>
                    <a:pt x="0" y="16"/>
                  </a:lnTo>
                  <a:lnTo>
                    <a:pt x="0" y="0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16" y="32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24" y="32"/>
                  </a:lnTo>
                  <a:lnTo>
                    <a:pt x="32" y="32"/>
                  </a:lnTo>
                  <a:lnTo>
                    <a:pt x="32" y="32"/>
                  </a:lnTo>
                  <a:lnTo>
                    <a:pt x="32" y="32"/>
                  </a:lnTo>
                  <a:lnTo>
                    <a:pt x="32" y="48"/>
                  </a:lnTo>
                  <a:lnTo>
                    <a:pt x="56" y="48"/>
                  </a:lnTo>
                  <a:lnTo>
                    <a:pt x="64" y="48"/>
                  </a:lnTo>
                  <a:lnTo>
                    <a:pt x="72" y="48"/>
                  </a:lnTo>
                  <a:lnTo>
                    <a:pt x="64" y="56"/>
                  </a:lnTo>
                  <a:lnTo>
                    <a:pt x="64" y="64"/>
                  </a:lnTo>
                  <a:lnTo>
                    <a:pt x="64" y="72"/>
                  </a:lnTo>
                  <a:lnTo>
                    <a:pt x="64" y="72"/>
                  </a:lnTo>
                  <a:lnTo>
                    <a:pt x="56" y="72"/>
                  </a:lnTo>
                  <a:lnTo>
                    <a:pt x="56" y="72"/>
                  </a:lnTo>
                  <a:lnTo>
                    <a:pt x="48" y="72"/>
                  </a:lnTo>
                  <a:lnTo>
                    <a:pt x="48" y="80"/>
                  </a:lnTo>
                  <a:lnTo>
                    <a:pt x="48" y="80"/>
                  </a:lnTo>
                  <a:lnTo>
                    <a:pt x="48" y="80"/>
                  </a:lnTo>
                  <a:lnTo>
                    <a:pt x="48" y="88"/>
                  </a:lnTo>
                  <a:lnTo>
                    <a:pt x="40" y="96"/>
                  </a:lnTo>
                  <a:lnTo>
                    <a:pt x="32" y="104"/>
                  </a:lnTo>
                  <a:lnTo>
                    <a:pt x="24" y="104"/>
                  </a:lnTo>
                  <a:lnTo>
                    <a:pt x="24" y="88"/>
                  </a:lnTo>
                  <a:lnTo>
                    <a:pt x="24" y="80"/>
                  </a:lnTo>
                  <a:lnTo>
                    <a:pt x="8" y="80"/>
                  </a:lnTo>
                  <a:lnTo>
                    <a:pt x="16" y="72"/>
                  </a:lnTo>
                  <a:lnTo>
                    <a:pt x="24" y="64"/>
                  </a:lnTo>
                  <a:lnTo>
                    <a:pt x="24" y="40"/>
                  </a:lnTo>
                  <a:lnTo>
                    <a:pt x="16" y="40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16" y="4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19" name="Freeform 58">
              <a:extLst>
                <a:ext uri="{FF2B5EF4-FFF2-40B4-BE49-F238E27FC236}">
                  <a16:creationId xmlns:a16="http://schemas.microsoft.com/office/drawing/2014/main" id="{00000000-0008-0000-0100-000077000000}"/>
                </a:ext>
              </a:extLst>
            </xdr:cNvPr>
            <xdr:cNvSpPr>
              <a:spLocks/>
            </xdr:cNvSpPr>
          </xdr:nvSpPr>
          <xdr:spPr bwMode="auto">
            <a:xfrm>
              <a:off x="2926501" y="2283078"/>
              <a:ext cx="119342" cy="47101"/>
            </a:xfrm>
            <a:custGeom>
              <a:avLst/>
              <a:gdLst/>
              <a:ahLst/>
              <a:cxnLst>
                <a:cxn ang="0">
                  <a:pos x="72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56" y="16"/>
                </a:cxn>
                <a:cxn ang="0">
                  <a:pos x="56" y="16"/>
                </a:cxn>
                <a:cxn ang="0">
                  <a:pos x="48" y="32"/>
                </a:cxn>
                <a:cxn ang="0">
                  <a:pos x="48" y="24"/>
                </a:cxn>
                <a:cxn ang="0">
                  <a:pos x="48" y="24"/>
                </a:cxn>
                <a:cxn ang="0">
                  <a:pos x="32" y="24"/>
                </a:cxn>
                <a:cxn ang="0">
                  <a:pos x="32" y="16"/>
                </a:cxn>
                <a:cxn ang="0">
                  <a:pos x="32" y="16"/>
                </a:cxn>
                <a:cxn ang="0">
                  <a:pos x="40" y="16"/>
                </a:cxn>
                <a:cxn ang="0">
                  <a:pos x="40" y="16"/>
                </a:cxn>
                <a:cxn ang="0">
                  <a:pos x="40" y="16"/>
                </a:cxn>
                <a:cxn ang="0">
                  <a:pos x="40" y="8"/>
                </a:cxn>
                <a:cxn ang="0">
                  <a:pos x="40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16" y="16"/>
                </a:cxn>
                <a:cxn ang="0">
                  <a:pos x="8" y="8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8" y="0"/>
                </a:cxn>
                <a:cxn ang="0">
                  <a:pos x="40" y="0"/>
                </a:cxn>
                <a:cxn ang="0">
                  <a:pos x="56" y="8"/>
                </a:cxn>
                <a:cxn ang="0">
                  <a:pos x="64" y="8"/>
                </a:cxn>
                <a:cxn ang="0">
                  <a:pos x="72" y="0"/>
                </a:cxn>
                <a:cxn ang="0">
                  <a:pos x="80" y="0"/>
                </a:cxn>
                <a:cxn ang="0">
                  <a:pos x="88" y="8"/>
                </a:cxn>
                <a:cxn ang="0">
                  <a:pos x="88" y="8"/>
                </a:cxn>
                <a:cxn ang="0">
                  <a:pos x="80" y="16"/>
                </a:cxn>
                <a:cxn ang="0">
                  <a:pos x="80" y="16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72" y="16"/>
                </a:cxn>
                <a:cxn ang="0">
                  <a:pos x="80" y="16"/>
                </a:cxn>
                <a:cxn ang="0">
                  <a:pos x="80" y="16"/>
                </a:cxn>
                <a:cxn ang="0">
                  <a:pos x="72" y="16"/>
                </a:cxn>
              </a:cxnLst>
              <a:rect l="0" t="0" r="r" b="b"/>
              <a:pathLst>
                <a:path w="88" h="32">
                  <a:moveTo>
                    <a:pt x="72" y="16"/>
                  </a:moveTo>
                  <a:lnTo>
                    <a:pt x="64" y="16"/>
                  </a:lnTo>
                  <a:lnTo>
                    <a:pt x="64" y="16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48" y="32"/>
                  </a:lnTo>
                  <a:lnTo>
                    <a:pt x="48" y="24"/>
                  </a:lnTo>
                  <a:lnTo>
                    <a:pt x="48" y="24"/>
                  </a:lnTo>
                  <a:lnTo>
                    <a:pt x="32" y="24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40" y="16"/>
                  </a:lnTo>
                  <a:lnTo>
                    <a:pt x="40" y="16"/>
                  </a:lnTo>
                  <a:lnTo>
                    <a:pt x="40" y="16"/>
                  </a:lnTo>
                  <a:lnTo>
                    <a:pt x="40" y="8"/>
                  </a:lnTo>
                  <a:lnTo>
                    <a:pt x="40" y="8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16" y="16"/>
                  </a:lnTo>
                  <a:lnTo>
                    <a:pt x="8" y="8"/>
                  </a:lnTo>
                  <a:lnTo>
                    <a:pt x="0" y="8"/>
                  </a:lnTo>
                  <a:lnTo>
                    <a:pt x="0" y="8"/>
                  </a:lnTo>
                  <a:lnTo>
                    <a:pt x="8" y="0"/>
                  </a:lnTo>
                  <a:lnTo>
                    <a:pt x="40" y="0"/>
                  </a:lnTo>
                  <a:lnTo>
                    <a:pt x="56" y="8"/>
                  </a:lnTo>
                  <a:lnTo>
                    <a:pt x="64" y="8"/>
                  </a:lnTo>
                  <a:lnTo>
                    <a:pt x="72" y="0"/>
                  </a:lnTo>
                  <a:lnTo>
                    <a:pt x="80" y="0"/>
                  </a:lnTo>
                  <a:lnTo>
                    <a:pt x="88" y="8"/>
                  </a:lnTo>
                  <a:lnTo>
                    <a:pt x="88" y="8"/>
                  </a:lnTo>
                  <a:lnTo>
                    <a:pt x="80" y="16"/>
                  </a:lnTo>
                  <a:lnTo>
                    <a:pt x="80" y="16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72" y="16"/>
                  </a:lnTo>
                  <a:lnTo>
                    <a:pt x="80" y="16"/>
                  </a:lnTo>
                  <a:lnTo>
                    <a:pt x="80" y="16"/>
                  </a:lnTo>
                  <a:lnTo>
                    <a:pt x="72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0" name="Freeform 59">
              <a:extLst>
                <a:ext uri="{FF2B5EF4-FFF2-40B4-BE49-F238E27FC236}">
                  <a16:creationId xmlns:a16="http://schemas.microsoft.com/office/drawing/2014/main" id="{00000000-0008-0000-0100-000078000000}"/>
                </a:ext>
              </a:extLst>
            </xdr:cNvPr>
            <xdr:cNvSpPr>
              <a:spLocks/>
            </xdr:cNvSpPr>
          </xdr:nvSpPr>
          <xdr:spPr bwMode="auto">
            <a:xfrm>
              <a:off x="3100089" y="2247752"/>
              <a:ext cx="75945" cy="47101"/>
            </a:xfrm>
            <a:custGeom>
              <a:avLst/>
              <a:gdLst/>
              <a:ahLst/>
              <a:cxnLst>
                <a:cxn ang="0">
                  <a:pos x="32" y="32"/>
                </a:cxn>
                <a:cxn ang="0">
                  <a:pos x="24" y="32"/>
                </a:cxn>
                <a:cxn ang="0">
                  <a:pos x="16" y="32"/>
                </a:cxn>
                <a:cxn ang="0">
                  <a:pos x="0" y="32"/>
                </a:cxn>
                <a:cxn ang="0">
                  <a:pos x="0" y="24"/>
                </a:cxn>
                <a:cxn ang="0">
                  <a:pos x="0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16" y="24"/>
                </a:cxn>
                <a:cxn ang="0">
                  <a:pos x="16" y="16"/>
                </a:cxn>
                <a:cxn ang="0">
                  <a:pos x="16" y="24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24" y="16"/>
                </a:cxn>
                <a:cxn ang="0">
                  <a:pos x="40" y="8"/>
                </a:cxn>
                <a:cxn ang="0">
                  <a:pos x="40" y="8"/>
                </a:cxn>
                <a:cxn ang="0">
                  <a:pos x="40" y="8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48" y="0"/>
                </a:cxn>
                <a:cxn ang="0">
                  <a:pos x="48" y="0"/>
                </a:cxn>
                <a:cxn ang="0">
                  <a:pos x="48" y="8"/>
                </a:cxn>
                <a:cxn ang="0">
                  <a:pos x="40" y="16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48" y="24"/>
                </a:cxn>
                <a:cxn ang="0">
                  <a:pos x="56" y="24"/>
                </a:cxn>
                <a:cxn ang="0">
                  <a:pos x="56" y="24"/>
                </a:cxn>
                <a:cxn ang="0">
                  <a:pos x="48" y="32"/>
                </a:cxn>
                <a:cxn ang="0">
                  <a:pos x="48" y="32"/>
                </a:cxn>
                <a:cxn ang="0">
                  <a:pos x="40" y="32"/>
                </a:cxn>
                <a:cxn ang="0">
                  <a:pos x="32" y="32"/>
                </a:cxn>
              </a:cxnLst>
              <a:rect l="0" t="0" r="r" b="b"/>
              <a:pathLst>
                <a:path w="56" h="32">
                  <a:moveTo>
                    <a:pt x="32" y="32"/>
                  </a:moveTo>
                  <a:lnTo>
                    <a:pt x="24" y="32"/>
                  </a:lnTo>
                  <a:lnTo>
                    <a:pt x="16" y="32"/>
                  </a:lnTo>
                  <a:lnTo>
                    <a:pt x="0" y="32"/>
                  </a:lnTo>
                  <a:lnTo>
                    <a:pt x="0" y="24"/>
                  </a:lnTo>
                  <a:lnTo>
                    <a:pt x="0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16" y="24"/>
                  </a:lnTo>
                  <a:lnTo>
                    <a:pt x="16" y="16"/>
                  </a:lnTo>
                  <a:lnTo>
                    <a:pt x="16" y="24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24" y="16"/>
                  </a:lnTo>
                  <a:lnTo>
                    <a:pt x="40" y="8"/>
                  </a:lnTo>
                  <a:lnTo>
                    <a:pt x="40" y="8"/>
                  </a:lnTo>
                  <a:lnTo>
                    <a:pt x="40" y="8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48" y="0"/>
                  </a:lnTo>
                  <a:lnTo>
                    <a:pt x="48" y="0"/>
                  </a:lnTo>
                  <a:lnTo>
                    <a:pt x="48" y="8"/>
                  </a:lnTo>
                  <a:lnTo>
                    <a:pt x="40" y="16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48" y="24"/>
                  </a:lnTo>
                  <a:lnTo>
                    <a:pt x="56" y="24"/>
                  </a:lnTo>
                  <a:lnTo>
                    <a:pt x="56" y="24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40" y="32"/>
                  </a:lnTo>
                  <a:lnTo>
                    <a:pt x="32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1" name="Freeform 60">
              <a:extLst>
                <a:ext uri="{FF2B5EF4-FFF2-40B4-BE49-F238E27FC236}">
                  <a16:creationId xmlns:a16="http://schemas.microsoft.com/office/drawing/2014/main" id="{00000000-0008-0000-0100-000079000000}"/>
                </a:ext>
              </a:extLst>
            </xdr:cNvPr>
            <xdr:cNvSpPr>
              <a:spLocks/>
            </xdr:cNvSpPr>
          </xdr:nvSpPr>
          <xdr:spPr bwMode="auto">
            <a:xfrm>
              <a:off x="2991595" y="2706986"/>
              <a:ext cx="32548" cy="35326"/>
            </a:xfrm>
            <a:custGeom>
              <a:avLst/>
              <a:gdLst/>
              <a:ahLst/>
              <a:cxnLst>
                <a:cxn ang="0">
                  <a:pos x="8" y="0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16" y="24"/>
                </a:cxn>
                <a:cxn ang="0">
                  <a:pos x="0" y="24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8" y="0"/>
                </a:cxn>
              </a:cxnLst>
              <a:rect l="0" t="0" r="r" b="b"/>
              <a:pathLst>
                <a:path w="24" h="24">
                  <a:moveTo>
                    <a:pt x="8" y="0"/>
                  </a:moveTo>
                  <a:lnTo>
                    <a:pt x="24" y="8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16" y="24"/>
                  </a:lnTo>
                  <a:lnTo>
                    <a:pt x="0" y="24"/>
                  </a:lnTo>
                  <a:lnTo>
                    <a:pt x="0" y="16"/>
                  </a:lnTo>
                  <a:lnTo>
                    <a:pt x="0" y="8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2" name="Freeform 61">
              <a:extLst>
                <a:ext uri="{FF2B5EF4-FFF2-40B4-BE49-F238E27FC236}">
                  <a16:creationId xmlns:a16="http://schemas.microsoft.com/office/drawing/2014/main" id="{00000000-0008-0000-0100-00007A000000}"/>
                </a:ext>
              </a:extLst>
            </xdr:cNvPr>
            <xdr:cNvSpPr>
              <a:spLocks/>
            </xdr:cNvSpPr>
          </xdr:nvSpPr>
          <xdr:spPr bwMode="auto">
            <a:xfrm>
              <a:off x="3241129" y="2259527"/>
              <a:ext cx="43397" cy="35326"/>
            </a:xfrm>
            <a:custGeom>
              <a:avLst/>
              <a:gdLst/>
              <a:ahLst/>
              <a:cxnLst>
                <a:cxn ang="0">
                  <a:pos x="0" y="24"/>
                </a:cxn>
                <a:cxn ang="0">
                  <a:pos x="0" y="8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32" y="16"/>
                </a:cxn>
                <a:cxn ang="0">
                  <a:pos x="32" y="16"/>
                </a:cxn>
                <a:cxn ang="0">
                  <a:pos x="16" y="16"/>
                </a:cxn>
                <a:cxn ang="0">
                  <a:pos x="0" y="24"/>
                </a:cxn>
              </a:cxnLst>
              <a:rect l="0" t="0" r="r" b="b"/>
              <a:pathLst>
                <a:path w="32" h="24">
                  <a:moveTo>
                    <a:pt x="0" y="24"/>
                  </a:moveTo>
                  <a:lnTo>
                    <a:pt x="0" y="8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32" y="16"/>
                  </a:lnTo>
                  <a:lnTo>
                    <a:pt x="32" y="16"/>
                  </a:lnTo>
                  <a:lnTo>
                    <a:pt x="16" y="16"/>
                  </a:lnTo>
                  <a:lnTo>
                    <a:pt x="0" y="2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3" name="Freeform 62">
              <a:extLst>
                <a:ext uri="{FF2B5EF4-FFF2-40B4-BE49-F238E27FC236}">
                  <a16:creationId xmlns:a16="http://schemas.microsoft.com/office/drawing/2014/main" id="{00000000-0008-0000-0100-00007B000000}"/>
                </a:ext>
              </a:extLst>
            </xdr:cNvPr>
            <xdr:cNvSpPr>
              <a:spLocks/>
            </xdr:cNvSpPr>
          </xdr:nvSpPr>
          <xdr:spPr bwMode="auto">
            <a:xfrm>
              <a:off x="3186883" y="2283078"/>
              <a:ext cx="43397" cy="23551"/>
            </a:xfrm>
            <a:custGeom>
              <a:avLst/>
              <a:gdLst/>
              <a:ahLst/>
              <a:cxnLst>
                <a:cxn ang="0">
                  <a:pos x="32" y="8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16" y="16"/>
                </a:cxn>
                <a:cxn ang="0">
                  <a:pos x="8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32" y="0"/>
                </a:cxn>
                <a:cxn ang="0">
                  <a:pos x="32" y="0"/>
                </a:cxn>
                <a:cxn ang="0">
                  <a:pos x="32" y="8"/>
                </a:cxn>
              </a:cxnLst>
              <a:rect l="0" t="0" r="r" b="b"/>
              <a:pathLst>
                <a:path w="32" h="16">
                  <a:moveTo>
                    <a:pt x="32" y="8"/>
                  </a:moveTo>
                  <a:lnTo>
                    <a:pt x="32" y="8"/>
                  </a:lnTo>
                  <a:lnTo>
                    <a:pt x="32" y="8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16" y="16"/>
                  </a:lnTo>
                  <a:lnTo>
                    <a:pt x="8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8"/>
                  </a:lnTo>
                  <a:lnTo>
                    <a:pt x="8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32" y="0"/>
                  </a:lnTo>
                  <a:lnTo>
                    <a:pt x="32" y="0"/>
                  </a:lnTo>
                  <a:lnTo>
                    <a:pt x="32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4" name="Freeform 63">
              <a:extLst>
                <a:ext uri="{FF2B5EF4-FFF2-40B4-BE49-F238E27FC236}">
                  <a16:creationId xmlns:a16="http://schemas.microsoft.com/office/drawing/2014/main" id="{00000000-0008-0000-0100-00007C000000}"/>
                </a:ext>
              </a:extLst>
            </xdr:cNvPr>
            <xdr:cNvSpPr>
              <a:spLocks/>
            </xdr:cNvSpPr>
          </xdr:nvSpPr>
          <xdr:spPr bwMode="auto">
            <a:xfrm>
              <a:off x="2481682" y="2306628"/>
              <a:ext cx="162739" cy="58876"/>
            </a:xfrm>
            <a:custGeom>
              <a:avLst/>
              <a:gdLst/>
              <a:ahLst/>
              <a:cxnLst>
                <a:cxn ang="0">
                  <a:pos x="120" y="16"/>
                </a:cxn>
                <a:cxn ang="0">
                  <a:pos x="104" y="24"/>
                </a:cxn>
                <a:cxn ang="0">
                  <a:pos x="80" y="40"/>
                </a:cxn>
                <a:cxn ang="0">
                  <a:pos x="64" y="40"/>
                </a:cxn>
                <a:cxn ang="0">
                  <a:pos x="56" y="32"/>
                </a:cxn>
                <a:cxn ang="0">
                  <a:pos x="56" y="32"/>
                </a:cxn>
                <a:cxn ang="0">
                  <a:pos x="32" y="32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32" y="24"/>
                </a:cxn>
                <a:cxn ang="0">
                  <a:pos x="40" y="24"/>
                </a:cxn>
                <a:cxn ang="0">
                  <a:pos x="48" y="24"/>
                </a:cxn>
                <a:cxn ang="0">
                  <a:pos x="24" y="16"/>
                </a:cxn>
                <a:cxn ang="0">
                  <a:pos x="16" y="24"/>
                </a:cxn>
                <a:cxn ang="0">
                  <a:pos x="8" y="24"/>
                </a:cxn>
                <a:cxn ang="0">
                  <a:pos x="8" y="16"/>
                </a:cxn>
                <a:cxn ang="0">
                  <a:pos x="8" y="16"/>
                </a:cxn>
                <a:cxn ang="0">
                  <a:pos x="0" y="8"/>
                </a:cxn>
                <a:cxn ang="0">
                  <a:pos x="0" y="0"/>
                </a:cxn>
                <a:cxn ang="0">
                  <a:pos x="0" y="0"/>
                </a:cxn>
                <a:cxn ang="0">
                  <a:pos x="8" y="0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40" y="0"/>
                </a:cxn>
                <a:cxn ang="0">
                  <a:pos x="40" y="0"/>
                </a:cxn>
                <a:cxn ang="0">
                  <a:pos x="48" y="8"/>
                </a:cxn>
                <a:cxn ang="0">
                  <a:pos x="56" y="8"/>
                </a:cxn>
                <a:cxn ang="0">
                  <a:pos x="64" y="0"/>
                </a:cxn>
                <a:cxn ang="0">
                  <a:pos x="64" y="0"/>
                </a:cxn>
                <a:cxn ang="0">
                  <a:pos x="72" y="0"/>
                </a:cxn>
                <a:cxn ang="0">
                  <a:pos x="72" y="0"/>
                </a:cxn>
                <a:cxn ang="0">
                  <a:pos x="72" y="0"/>
                </a:cxn>
                <a:cxn ang="0">
                  <a:pos x="72" y="8"/>
                </a:cxn>
                <a:cxn ang="0">
                  <a:pos x="72" y="8"/>
                </a:cxn>
                <a:cxn ang="0">
                  <a:pos x="72" y="8"/>
                </a:cxn>
                <a:cxn ang="0">
                  <a:pos x="80" y="0"/>
                </a:cxn>
                <a:cxn ang="0">
                  <a:pos x="80" y="0"/>
                </a:cxn>
                <a:cxn ang="0">
                  <a:pos x="96" y="0"/>
                </a:cxn>
                <a:cxn ang="0">
                  <a:pos x="104" y="0"/>
                </a:cxn>
                <a:cxn ang="0">
                  <a:pos x="112" y="8"/>
                </a:cxn>
                <a:cxn ang="0">
                  <a:pos x="120" y="16"/>
                </a:cxn>
              </a:cxnLst>
              <a:rect l="0" t="0" r="r" b="b"/>
              <a:pathLst>
                <a:path w="120" h="40">
                  <a:moveTo>
                    <a:pt x="120" y="16"/>
                  </a:moveTo>
                  <a:lnTo>
                    <a:pt x="104" y="24"/>
                  </a:lnTo>
                  <a:lnTo>
                    <a:pt x="80" y="40"/>
                  </a:lnTo>
                  <a:lnTo>
                    <a:pt x="64" y="40"/>
                  </a:lnTo>
                  <a:lnTo>
                    <a:pt x="56" y="32"/>
                  </a:lnTo>
                  <a:lnTo>
                    <a:pt x="56" y="32"/>
                  </a:lnTo>
                  <a:lnTo>
                    <a:pt x="32" y="32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32" y="24"/>
                  </a:lnTo>
                  <a:lnTo>
                    <a:pt x="40" y="24"/>
                  </a:lnTo>
                  <a:lnTo>
                    <a:pt x="48" y="24"/>
                  </a:lnTo>
                  <a:lnTo>
                    <a:pt x="24" y="16"/>
                  </a:lnTo>
                  <a:lnTo>
                    <a:pt x="16" y="24"/>
                  </a:lnTo>
                  <a:lnTo>
                    <a:pt x="8" y="24"/>
                  </a:lnTo>
                  <a:lnTo>
                    <a:pt x="8" y="16"/>
                  </a:lnTo>
                  <a:lnTo>
                    <a:pt x="8" y="16"/>
                  </a:lnTo>
                  <a:lnTo>
                    <a:pt x="0" y="8"/>
                  </a:lnTo>
                  <a:lnTo>
                    <a:pt x="0" y="0"/>
                  </a:lnTo>
                  <a:lnTo>
                    <a:pt x="0" y="0"/>
                  </a:lnTo>
                  <a:lnTo>
                    <a:pt x="8" y="0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40" y="0"/>
                  </a:lnTo>
                  <a:lnTo>
                    <a:pt x="40" y="0"/>
                  </a:lnTo>
                  <a:lnTo>
                    <a:pt x="48" y="8"/>
                  </a:lnTo>
                  <a:lnTo>
                    <a:pt x="56" y="8"/>
                  </a:lnTo>
                  <a:lnTo>
                    <a:pt x="64" y="0"/>
                  </a:lnTo>
                  <a:lnTo>
                    <a:pt x="64" y="0"/>
                  </a:lnTo>
                  <a:lnTo>
                    <a:pt x="72" y="0"/>
                  </a:lnTo>
                  <a:lnTo>
                    <a:pt x="72" y="0"/>
                  </a:lnTo>
                  <a:lnTo>
                    <a:pt x="72" y="0"/>
                  </a:lnTo>
                  <a:lnTo>
                    <a:pt x="72" y="8"/>
                  </a:lnTo>
                  <a:lnTo>
                    <a:pt x="72" y="8"/>
                  </a:lnTo>
                  <a:lnTo>
                    <a:pt x="72" y="8"/>
                  </a:lnTo>
                  <a:lnTo>
                    <a:pt x="80" y="0"/>
                  </a:lnTo>
                  <a:lnTo>
                    <a:pt x="80" y="0"/>
                  </a:lnTo>
                  <a:lnTo>
                    <a:pt x="96" y="0"/>
                  </a:lnTo>
                  <a:lnTo>
                    <a:pt x="104" y="0"/>
                  </a:lnTo>
                  <a:lnTo>
                    <a:pt x="112" y="8"/>
                  </a:lnTo>
                  <a:lnTo>
                    <a:pt x="120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5" name="Freeform 64">
              <a:extLst>
                <a:ext uri="{FF2B5EF4-FFF2-40B4-BE49-F238E27FC236}">
                  <a16:creationId xmlns:a16="http://schemas.microsoft.com/office/drawing/2014/main" id="{00000000-0008-0000-0100-00007D000000}"/>
                </a:ext>
              </a:extLst>
            </xdr:cNvPr>
            <xdr:cNvSpPr>
              <a:spLocks/>
            </xdr:cNvSpPr>
          </xdr:nvSpPr>
          <xdr:spPr bwMode="auto">
            <a:xfrm>
              <a:off x="4195861" y="4225990"/>
              <a:ext cx="97643" cy="141303"/>
            </a:xfrm>
            <a:custGeom>
              <a:avLst/>
              <a:gdLst/>
              <a:ahLst/>
              <a:cxnLst>
                <a:cxn ang="0">
                  <a:pos x="24" y="40"/>
                </a:cxn>
                <a:cxn ang="0">
                  <a:pos x="16" y="40"/>
                </a:cxn>
                <a:cxn ang="0">
                  <a:pos x="16" y="16"/>
                </a:cxn>
                <a:cxn ang="0">
                  <a:pos x="24" y="16"/>
                </a:cxn>
                <a:cxn ang="0">
                  <a:pos x="32" y="16"/>
                </a:cxn>
                <a:cxn ang="0">
                  <a:pos x="40" y="16"/>
                </a:cxn>
                <a:cxn ang="0">
                  <a:pos x="56" y="24"/>
                </a:cxn>
                <a:cxn ang="0">
                  <a:pos x="64" y="24"/>
                </a:cxn>
                <a:cxn ang="0">
                  <a:pos x="72" y="8"/>
                </a:cxn>
                <a:cxn ang="0">
                  <a:pos x="72" y="8"/>
                </a:cxn>
                <a:cxn ang="0">
                  <a:pos x="72" y="0"/>
                </a:cxn>
                <a:cxn ang="0">
                  <a:pos x="72" y="0"/>
                </a:cxn>
                <a:cxn ang="0">
                  <a:pos x="64" y="8"/>
                </a:cxn>
                <a:cxn ang="0">
                  <a:pos x="56" y="16"/>
                </a:cxn>
                <a:cxn ang="0">
                  <a:pos x="56" y="16"/>
                </a:cxn>
                <a:cxn ang="0">
                  <a:pos x="24" y="8"/>
                </a:cxn>
                <a:cxn ang="0">
                  <a:pos x="16" y="8"/>
                </a:cxn>
                <a:cxn ang="0">
                  <a:pos x="8" y="24"/>
                </a:cxn>
                <a:cxn ang="0">
                  <a:pos x="8" y="32"/>
                </a:cxn>
                <a:cxn ang="0">
                  <a:pos x="0" y="48"/>
                </a:cxn>
                <a:cxn ang="0">
                  <a:pos x="0" y="64"/>
                </a:cxn>
                <a:cxn ang="0">
                  <a:pos x="8" y="72"/>
                </a:cxn>
                <a:cxn ang="0">
                  <a:pos x="8" y="72"/>
                </a:cxn>
                <a:cxn ang="0">
                  <a:pos x="8" y="88"/>
                </a:cxn>
                <a:cxn ang="0">
                  <a:pos x="8" y="96"/>
                </a:cxn>
                <a:cxn ang="0">
                  <a:pos x="16" y="96"/>
                </a:cxn>
                <a:cxn ang="0">
                  <a:pos x="16" y="80"/>
                </a:cxn>
                <a:cxn ang="0">
                  <a:pos x="16" y="72"/>
                </a:cxn>
                <a:cxn ang="0">
                  <a:pos x="16" y="56"/>
                </a:cxn>
                <a:cxn ang="0">
                  <a:pos x="24" y="56"/>
                </a:cxn>
                <a:cxn ang="0">
                  <a:pos x="24" y="56"/>
                </a:cxn>
                <a:cxn ang="0">
                  <a:pos x="24" y="64"/>
                </a:cxn>
                <a:cxn ang="0">
                  <a:pos x="24" y="64"/>
                </a:cxn>
                <a:cxn ang="0">
                  <a:pos x="32" y="72"/>
                </a:cxn>
                <a:cxn ang="0">
                  <a:pos x="32" y="80"/>
                </a:cxn>
                <a:cxn ang="0">
                  <a:pos x="32" y="88"/>
                </a:cxn>
                <a:cxn ang="0">
                  <a:pos x="32" y="88"/>
                </a:cxn>
                <a:cxn ang="0">
                  <a:pos x="32" y="88"/>
                </a:cxn>
                <a:cxn ang="0">
                  <a:pos x="32" y="80"/>
                </a:cxn>
                <a:cxn ang="0">
                  <a:pos x="48" y="80"/>
                </a:cxn>
                <a:cxn ang="0">
                  <a:pos x="40" y="72"/>
                </a:cxn>
                <a:cxn ang="0">
                  <a:pos x="40" y="72"/>
                </a:cxn>
                <a:cxn ang="0">
                  <a:pos x="40" y="64"/>
                </a:cxn>
                <a:cxn ang="0">
                  <a:pos x="40" y="64"/>
                </a:cxn>
                <a:cxn ang="0">
                  <a:pos x="40" y="64"/>
                </a:cxn>
                <a:cxn ang="0">
                  <a:pos x="32" y="56"/>
                </a:cxn>
                <a:cxn ang="0">
                  <a:pos x="32" y="48"/>
                </a:cxn>
                <a:cxn ang="0">
                  <a:pos x="32" y="48"/>
                </a:cxn>
                <a:cxn ang="0">
                  <a:pos x="40" y="48"/>
                </a:cxn>
                <a:cxn ang="0">
                  <a:pos x="48" y="32"/>
                </a:cxn>
                <a:cxn ang="0">
                  <a:pos x="56" y="32"/>
                </a:cxn>
                <a:cxn ang="0">
                  <a:pos x="56" y="32"/>
                </a:cxn>
                <a:cxn ang="0">
                  <a:pos x="56" y="32"/>
                </a:cxn>
                <a:cxn ang="0">
                  <a:pos x="48" y="32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32" y="40"/>
                </a:cxn>
                <a:cxn ang="0">
                  <a:pos x="24" y="40"/>
                </a:cxn>
              </a:cxnLst>
              <a:rect l="0" t="0" r="r" b="b"/>
              <a:pathLst>
                <a:path w="72" h="96">
                  <a:moveTo>
                    <a:pt x="24" y="40"/>
                  </a:moveTo>
                  <a:lnTo>
                    <a:pt x="16" y="40"/>
                  </a:lnTo>
                  <a:lnTo>
                    <a:pt x="16" y="16"/>
                  </a:lnTo>
                  <a:lnTo>
                    <a:pt x="24" y="16"/>
                  </a:lnTo>
                  <a:lnTo>
                    <a:pt x="32" y="16"/>
                  </a:lnTo>
                  <a:lnTo>
                    <a:pt x="40" y="16"/>
                  </a:lnTo>
                  <a:lnTo>
                    <a:pt x="56" y="24"/>
                  </a:lnTo>
                  <a:lnTo>
                    <a:pt x="64" y="24"/>
                  </a:lnTo>
                  <a:lnTo>
                    <a:pt x="72" y="8"/>
                  </a:lnTo>
                  <a:lnTo>
                    <a:pt x="72" y="8"/>
                  </a:lnTo>
                  <a:lnTo>
                    <a:pt x="72" y="0"/>
                  </a:lnTo>
                  <a:lnTo>
                    <a:pt x="72" y="0"/>
                  </a:lnTo>
                  <a:lnTo>
                    <a:pt x="64" y="8"/>
                  </a:lnTo>
                  <a:lnTo>
                    <a:pt x="56" y="16"/>
                  </a:lnTo>
                  <a:lnTo>
                    <a:pt x="56" y="16"/>
                  </a:lnTo>
                  <a:lnTo>
                    <a:pt x="24" y="8"/>
                  </a:lnTo>
                  <a:lnTo>
                    <a:pt x="16" y="8"/>
                  </a:lnTo>
                  <a:lnTo>
                    <a:pt x="8" y="24"/>
                  </a:lnTo>
                  <a:lnTo>
                    <a:pt x="8" y="32"/>
                  </a:lnTo>
                  <a:lnTo>
                    <a:pt x="0" y="48"/>
                  </a:lnTo>
                  <a:lnTo>
                    <a:pt x="0" y="64"/>
                  </a:lnTo>
                  <a:lnTo>
                    <a:pt x="8" y="72"/>
                  </a:lnTo>
                  <a:lnTo>
                    <a:pt x="8" y="72"/>
                  </a:lnTo>
                  <a:lnTo>
                    <a:pt x="8" y="88"/>
                  </a:lnTo>
                  <a:lnTo>
                    <a:pt x="8" y="96"/>
                  </a:lnTo>
                  <a:lnTo>
                    <a:pt x="16" y="96"/>
                  </a:lnTo>
                  <a:lnTo>
                    <a:pt x="16" y="80"/>
                  </a:lnTo>
                  <a:lnTo>
                    <a:pt x="16" y="72"/>
                  </a:lnTo>
                  <a:lnTo>
                    <a:pt x="16" y="56"/>
                  </a:lnTo>
                  <a:lnTo>
                    <a:pt x="24" y="56"/>
                  </a:lnTo>
                  <a:lnTo>
                    <a:pt x="24" y="56"/>
                  </a:lnTo>
                  <a:lnTo>
                    <a:pt x="24" y="64"/>
                  </a:lnTo>
                  <a:lnTo>
                    <a:pt x="24" y="64"/>
                  </a:lnTo>
                  <a:lnTo>
                    <a:pt x="32" y="72"/>
                  </a:lnTo>
                  <a:lnTo>
                    <a:pt x="32" y="80"/>
                  </a:lnTo>
                  <a:lnTo>
                    <a:pt x="32" y="88"/>
                  </a:lnTo>
                  <a:lnTo>
                    <a:pt x="32" y="88"/>
                  </a:lnTo>
                  <a:lnTo>
                    <a:pt x="32" y="88"/>
                  </a:lnTo>
                  <a:lnTo>
                    <a:pt x="32" y="80"/>
                  </a:lnTo>
                  <a:lnTo>
                    <a:pt x="48" y="80"/>
                  </a:lnTo>
                  <a:lnTo>
                    <a:pt x="40" y="72"/>
                  </a:lnTo>
                  <a:lnTo>
                    <a:pt x="40" y="72"/>
                  </a:lnTo>
                  <a:lnTo>
                    <a:pt x="40" y="64"/>
                  </a:lnTo>
                  <a:lnTo>
                    <a:pt x="40" y="64"/>
                  </a:lnTo>
                  <a:lnTo>
                    <a:pt x="40" y="64"/>
                  </a:lnTo>
                  <a:lnTo>
                    <a:pt x="32" y="56"/>
                  </a:lnTo>
                  <a:lnTo>
                    <a:pt x="32" y="48"/>
                  </a:lnTo>
                  <a:lnTo>
                    <a:pt x="32" y="48"/>
                  </a:lnTo>
                  <a:lnTo>
                    <a:pt x="40" y="48"/>
                  </a:lnTo>
                  <a:lnTo>
                    <a:pt x="48" y="32"/>
                  </a:lnTo>
                  <a:lnTo>
                    <a:pt x="56" y="32"/>
                  </a:lnTo>
                  <a:lnTo>
                    <a:pt x="56" y="32"/>
                  </a:lnTo>
                  <a:lnTo>
                    <a:pt x="56" y="32"/>
                  </a:lnTo>
                  <a:lnTo>
                    <a:pt x="48" y="32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32" y="40"/>
                  </a:lnTo>
                  <a:lnTo>
                    <a:pt x="24" y="4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6" name="Freeform 65">
              <a:extLst>
                <a:ext uri="{FF2B5EF4-FFF2-40B4-BE49-F238E27FC236}">
                  <a16:creationId xmlns:a16="http://schemas.microsoft.com/office/drawing/2014/main" id="{00000000-0008-0000-0100-00007E000000}"/>
                </a:ext>
              </a:extLst>
            </xdr:cNvPr>
            <xdr:cNvSpPr>
              <a:spLocks/>
            </xdr:cNvSpPr>
          </xdr:nvSpPr>
          <xdr:spPr bwMode="auto">
            <a:xfrm>
              <a:off x="4250107" y="4084687"/>
              <a:ext cx="75945" cy="70652"/>
            </a:xfrm>
            <a:custGeom>
              <a:avLst/>
              <a:gdLst/>
              <a:ahLst/>
              <a:cxnLst>
                <a:cxn ang="0">
                  <a:pos x="48" y="32"/>
                </a:cxn>
                <a:cxn ang="0">
                  <a:pos x="40" y="32"/>
                </a:cxn>
                <a:cxn ang="0">
                  <a:pos x="40" y="40"/>
                </a:cxn>
                <a:cxn ang="0">
                  <a:pos x="48" y="48"/>
                </a:cxn>
                <a:cxn ang="0">
                  <a:pos x="48" y="48"/>
                </a:cxn>
                <a:cxn ang="0">
                  <a:pos x="40" y="48"/>
                </a:cxn>
                <a:cxn ang="0">
                  <a:pos x="40" y="48"/>
                </a:cxn>
                <a:cxn ang="0">
                  <a:pos x="32" y="48"/>
                </a:cxn>
                <a:cxn ang="0">
                  <a:pos x="24" y="48"/>
                </a:cxn>
                <a:cxn ang="0">
                  <a:pos x="24" y="32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16" y="32"/>
                </a:cxn>
                <a:cxn ang="0">
                  <a:pos x="16" y="32"/>
                </a:cxn>
                <a:cxn ang="0">
                  <a:pos x="16" y="24"/>
                </a:cxn>
                <a:cxn ang="0">
                  <a:pos x="16" y="32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32"/>
                </a:cxn>
                <a:cxn ang="0">
                  <a:pos x="0" y="40"/>
                </a:cxn>
                <a:cxn ang="0">
                  <a:pos x="0" y="40"/>
                </a:cxn>
                <a:cxn ang="0">
                  <a:pos x="0" y="40"/>
                </a:cxn>
                <a:cxn ang="0">
                  <a:pos x="0" y="32"/>
                </a:cxn>
                <a:cxn ang="0">
                  <a:pos x="0" y="24"/>
                </a:cxn>
                <a:cxn ang="0">
                  <a:pos x="8" y="16"/>
                </a:cxn>
                <a:cxn ang="0">
                  <a:pos x="16" y="8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40" y="8"/>
                </a:cxn>
                <a:cxn ang="0">
                  <a:pos x="40" y="0"/>
                </a:cxn>
                <a:cxn ang="0">
                  <a:pos x="40" y="0"/>
                </a:cxn>
                <a:cxn ang="0">
                  <a:pos x="40" y="0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56" y="24"/>
                </a:cxn>
                <a:cxn ang="0">
                  <a:pos x="56" y="40"/>
                </a:cxn>
                <a:cxn ang="0">
                  <a:pos x="48" y="40"/>
                </a:cxn>
                <a:cxn ang="0">
                  <a:pos x="48" y="40"/>
                </a:cxn>
                <a:cxn ang="0">
                  <a:pos x="48" y="32"/>
                </a:cxn>
                <a:cxn ang="0">
                  <a:pos x="48" y="32"/>
                </a:cxn>
                <a:cxn ang="0">
                  <a:pos x="48" y="32"/>
                </a:cxn>
              </a:cxnLst>
              <a:rect l="0" t="0" r="r" b="b"/>
              <a:pathLst>
                <a:path w="56" h="48">
                  <a:moveTo>
                    <a:pt x="48" y="32"/>
                  </a:moveTo>
                  <a:lnTo>
                    <a:pt x="40" y="32"/>
                  </a:lnTo>
                  <a:lnTo>
                    <a:pt x="40" y="40"/>
                  </a:lnTo>
                  <a:lnTo>
                    <a:pt x="48" y="48"/>
                  </a:lnTo>
                  <a:lnTo>
                    <a:pt x="48" y="48"/>
                  </a:lnTo>
                  <a:lnTo>
                    <a:pt x="40" y="48"/>
                  </a:lnTo>
                  <a:lnTo>
                    <a:pt x="40" y="48"/>
                  </a:lnTo>
                  <a:lnTo>
                    <a:pt x="32" y="48"/>
                  </a:lnTo>
                  <a:lnTo>
                    <a:pt x="24" y="48"/>
                  </a:lnTo>
                  <a:lnTo>
                    <a:pt x="24" y="32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16" y="32"/>
                  </a:lnTo>
                  <a:lnTo>
                    <a:pt x="16" y="32"/>
                  </a:lnTo>
                  <a:lnTo>
                    <a:pt x="16" y="24"/>
                  </a:lnTo>
                  <a:lnTo>
                    <a:pt x="16" y="32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32"/>
                  </a:lnTo>
                  <a:lnTo>
                    <a:pt x="0" y="40"/>
                  </a:lnTo>
                  <a:lnTo>
                    <a:pt x="0" y="40"/>
                  </a:lnTo>
                  <a:lnTo>
                    <a:pt x="0" y="40"/>
                  </a:lnTo>
                  <a:lnTo>
                    <a:pt x="0" y="32"/>
                  </a:lnTo>
                  <a:lnTo>
                    <a:pt x="0" y="24"/>
                  </a:lnTo>
                  <a:lnTo>
                    <a:pt x="8" y="16"/>
                  </a:lnTo>
                  <a:lnTo>
                    <a:pt x="16" y="8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40" y="8"/>
                  </a:lnTo>
                  <a:lnTo>
                    <a:pt x="40" y="0"/>
                  </a:lnTo>
                  <a:lnTo>
                    <a:pt x="40" y="0"/>
                  </a:lnTo>
                  <a:lnTo>
                    <a:pt x="40" y="0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56" y="24"/>
                  </a:lnTo>
                  <a:lnTo>
                    <a:pt x="56" y="40"/>
                  </a:lnTo>
                  <a:lnTo>
                    <a:pt x="48" y="40"/>
                  </a:lnTo>
                  <a:lnTo>
                    <a:pt x="48" y="40"/>
                  </a:lnTo>
                  <a:lnTo>
                    <a:pt x="48" y="32"/>
                  </a:lnTo>
                  <a:lnTo>
                    <a:pt x="48" y="32"/>
                  </a:lnTo>
                  <a:lnTo>
                    <a:pt x="48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7" name="Freeform 66">
              <a:extLst>
                <a:ext uri="{FF2B5EF4-FFF2-40B4-BE49-F238E27FC236}">
                  <a16:creationId xmlns:a16="http://schemas.microsoft.com/office/drawing/2014/main" id="{00000000-0008-0000-0100-00007F000000}"/>
                </a:ext>
              </a:extLst>
            </xdr:cNvPr>
            <xdr:cNvSpPr>
              <a:spLocks/>
            </xdr:cNvSpPr>
          </xdr:nvSpPr>
          <xdr:spPr bwMode="auto">
            <a:xfrm>
              <a:off x="4206710" y="3919834"/>
              <a:ext cx="75945" cy="105977"/>
            </a:xfrm>
            <a:custGeom>
              <a:avLst/>
              <a:gdLst/>
              <a:ahLst/>
              <a:cxnLst>
                <a:cxn ang="0">
                  <a:pos x="8" y="24"/>
                </a:cxn>
                <a:cxn ang="0">
                  <a:pos x="8" y="8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24" y="0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16"/>
                </a:cxn>
                <a:cxn ang="0">
                  <a:pos x="24" y="32"/>
                </a:cxn>
                <a:cxn ang="0">
                  <a:pos x="16" y="40"/>
                </a:cxn>
                <a:cxn ang="0">
                  <a:pos x="16" y="48"/>
                </a:cxn>
                <a:cxn ang="0">
                  <a:pos x="24" y="56"/>
                </a:cxn>
                <a:cxn ang="0">
                  <a:pos x="32" y="56"/>
                </a:cxn>
                <a:cxn ang="0">
                  <a:pos x="32" y="56"/>
                </a:cxn>
                <a:cxn ang="0">
                  <a:pos x="32" y="56"/>
                </a:cxn>
                <a:cxn ang="0">
                  <a:pos x="32" y="56"/>
                </a:cxn>
                <a:cxn ang="0">
                  <a:pos x="32" y="56"/>
                </a:cxn>
                <a:cxn ang="0">
                  <a:pos x="40" y="64"/>
                </a:cxn>
                <a:cxn ang="0">
                  <a:pos x="40" y="64"/>
                </a:cxn>
                <a:cxn ang="0">
                  <a:pos x="48" y="64"/>
                </a:cxn>
                <a:cxn ang="0">
                  <a:pos x="48" y="64"/>
                </a:cxn>
                <a:cxn ang="0">
                  <a:pos x="48" y="64"/>
                </a:cxn>
                <a:cxn ang="0">
                  <a:pos x="48" y="64"/>
                </a:cxn>
                <a:cxn ang="0">
                  <a:pos x="48" y="64"/>
                </a:cxn>
                <a:cxn ang="0">
                  <a:pos x="48" y="64"/>
                </a:cxn>
                <a:cxn ang="0">
                  <a:pos x="48" y="64"/>
                </a:cxn>
                <a:cxn ang="0">
                  <a:pos x="48" y="72"/>
                </a:cxn>
                <a:cxn ang="0">
                  <a:pos x="56" y="72"/>
                </a:cxn>
                <a:cxn ang="0">
                  <a:pos x="56" y="72"/>
                </a:cxn>
                <a:cxn ang="0">
                  <a:pos x="56" y="72"/>
                </a:cxn>
                <a:cxn ang="0">
                  <a:pos x="56" y="72"/>
                </a:cxn>
                <a:cxn ang="0">
                  <a:pos x="48" y="72"/>
                </a:cxn>
                <a:cxn ang="0">
                  <a:pos x="40" y="64"/>
                </a:cxn>
                <a:cxn ang="0">
                  <a:pos x="32" y="64"/>
                </a:cxn>
                <a:cxn ang="0">
                  <a:pos x="32" y="64"/>
                </a:cxn>
                <a:cxn ang="0">
                  <a:pos x="40" y="72"/>
                </a:cxn>
                <a:cxn ang="0">
                  <a:pos x="40" y="72"/>
                </a:cxn>
                <a:cxn ang="0">
                  <a:pos x="32" y="72"/>
                </a:cxn>
                <a:cxn ang="0">
                  <a:pos x="24" y="56"/>
                </a:cxn>
                <a:cxn ang="0">
                  <a:pos x="24" y="64"/>
                </a:cxn>
                <a:cxn ang="0">
                  <a:pos x="16" y="64"/>
                </a:cxn>
                <a:cxn ang="0">
                  <a:pos x="16" y="56"/>
                </a:cxn>
                <a:cxn ang="0">
                  <a:pos x="16" y="56"/>
                </a:cxn>
                <a:cxn ang="0">
                  <a:pos x="16" y="48"/>
                </a:cxn>
                <a:cxn ang="0">
                  <a:pos x="16" y="48"/>
                </a:cxn>
                <a:cxn ang="0">
                  <a:pos x="8" y="48"/>
                </a:cxn>
                <a:cxn ang="0">
                  <a:pos x="8" y="48"/>
                </a:cxn>
                <a:cxn ang="0">
                  <a:pos x="0" y="48"/>
                </a:cxn>
                <a:cxn ang="0">
                  <a:pos x="0" y="40"/>
                </a:cxn>
                <a:cxn ang="0">
                  <a:pos x="0" y="32"/>
                </a:cxn>
                <a:cxn ang="0">
                  <a:pos x="0" y="32"/>
                </a:cxn>
                <a:cxn ang="0">
                  <a:pos x="8" y="24"/>
                </a:cxn>
              </a:cxnLst>
              <a:rect l="0" t="0" r="r" b="b"/>
              <a:pathLst>
                <a:path w="56" h="72">
                  <a:moveTo>
                    <a:pt x="8" y="24"/>
                  </a:moveTo>
                  <a:lnTo>
                    <a:pt x="8" y="8"/>
                  </a:lnTo>
                  <a:lnTo>
                    <a:pt x="8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24" y="0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16"/>
                  </a:lnTo>
                  <a:lnTo>
                    <a:pt x="24" y="32"/>
                  </a:lnTo>
                  <a:lnTo>
                    <a:pt x="16" y="40"/>
                  </a:lnTo>
                  <a:lnTo>
                    <a:pt x="16" y="48"/>
                  </a:lnTo>
                  <a:lnTo>
                    <a:pt x="24" y="56"/>
                  </a:lnTo>
                  <a:lnTo>
                    <a:pt x="32" y="56"/>
                  </a:lnTo>
                  <a:lnTo>
                    <a:pt x="32" y="56"/>
                  </a:lnTo>
                  <a:lnTo>
                    <a:pt x="32" y="56"/>
                  </a:lnTo>
                  <a:lnTo>
                    <a:pt x="32" y="56"/>
                  </a:lnTo>
                  <a:lnTo>
                    <a:pt x="32" y="56"/>
                  </a:lnTo>
                  <a:lnTo>
                    <a:pt x="40" y="64"/>
                  </a:lnTo>
                  <a:lnTo>
                    <a:pt x="40" y="64"/>
                  </a:lnTo>
                  <a:lnTo>
                    <a:pt x="48" y="64"/>
                  </a:lnTo>
                  <a:lnTo>
                    <a:pt x="48" y="64"/>
                  </a:lnTo>
                  <a:lnTo>
                    <a:pt x="48" y="64"/>
                  </a:lnTo>
                  <a:lnTo>
                    <a:pt x="48" y="64"/>
                  </a:lnTo>
                  <a:lnTo>
                    <a:pt x="48" y="64"/>
                  </a:lnTo>
                  <a:lnTo>
                    <a:pt x="48" y="64"/>
                  </a:lnTo>
                  <a:lnTo>
                    <a:pt x="48" y="64"/>
                  </a:lnTo>
                  <a:lnTo>
                    <a:pt x="48" y="72"/>
                  </a:lnTo>
                  <a:lnTo>
                    <a:pt x="56" y="72"/>
                  </a:lnTo>
                  <a:lnTo>
                    <a:pt x="56" y="72"/>
                  </a:lnTo>
                  <a:lnTo>
                    <a:pt x="56" y="72"/>
                  </a:lnTo>
                  <a:lnTo>
                    <a:pt x="56" y="72"/>
                  </a:lnTo>
                  <a:lnTo>
                    <a:pt x="48" y="72"/>
                  </a:lnTo>
                  <a:lnTo>
                    <a:pt x="40" y="64"/>
                  </a:lnTo>
                  <a:lnTo>
                    <a:pt x="32" y="64"/>
                  </a:lnTo>
                  <a:lnTo>
                    <a:pt x="32" y="64"/>
                  </a:lnTo>
                  <a:lnTo>
                    <a:pt x="40" y="72"/>
                  </a:lnTo>
                  <a:lnTo>
                    <a:pt x="40" y="72"/>
                  </a:lnTo>
                  <a:lnTo>
                    <a:pt x="32" y="72"/>
                  </a:lnTo>
                  <a:lnTo>
                    <a:pt x="24" y="56"/>
                  </a:lnTo>
                  <a:lnTo>
                    <a:pt x="24" y="64"/>
                  </a:lnTo>
                  <a:lnTo>
                    <a:pt x="16" y="64"/>
                  </a:lnTo>
                  <a:lnTo>
                    <a:pt x="16" y="56"/>
                  </a:lnTo>
                  <a:lnTo>
                    <a:pt x="16" y="56"/>
                  </a:lnTo>
                  <a:lnTo>
                    <a:pt x="16" y="48"/>
                  </a:lnTo>
                  <a:lnTo>
                    <a:pt x="16" y="48"/>
                  </a:lnTo>
                  <a:lnTo>
                    <a:pt x="8" y="48"/>
                  </a:lnTo>
                  <a:lnTo>
                    <a:pt x="8" y="48"/>
                  </a:lnTo>
                  <a:lnTo>
                    <a:pt x="0" y="48"/>
                  </a:lnTo>
                  <a:lnTo>
                    <a:pt x="0" y="40"/>
                  </a:lnTo>
                  <a:lnTo>
                    <a:pt x="0" y="32"/>
                  </a:lnTo>
                  <a:lnTo>
                    <a:pt x="0" y="32"/>
                  </a:lnTo>
                  <a:lnTo>
                    <a:pt x="8" y="24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8" name="Freeform 67">
              <a:extLst>
                <a:ext uri="{FF2B5EF4-FFF2-40B4-BE49-F238E27FC236}">
                  <a16:creationId xmlns:a16="http://schemas.microsoft.com/office/drawing/2014/main" id="{00000000-0008-0000-0100-000080000000}"/>
                </a:ext>
              </a:extLst>
            </xdr:cNvPr>
            <xdr:cNvSpPr>
              <a:spLocks/>
            </xdr:cNvSpPr>
          </xdr:nvSpPr>
          <xdr:spPr bwMode="auto">
            <a:xfrm>
              <a:off x="4282655" y="4037587"/>
              <a:ext cx="21698" cy="35326"/>
            </a:xfrm>
            <a:custGeom>
              <a:avLst/>
              <a:gdLst/>
              <a:ahLst/>
              <a:cxnLst>
                <a:cxn ang="0">
                  <a:pos x="8" y="16"/>
                </a:cxn>
                <a:cxn ang="0">
                  <a:pos x="8" y="16"/>
                </a:cxn>
                <a:cxn ang="0">
                  <a:pos x="8" y="24"/>
                </a:cxn>
                <a:cxn ang="0">
                  <a:pos x="16" y="24"/>
                </a:cxn>
                <a:cxn ang="0">
                  <a:pos x="16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16"/>
                </a:cxn>
                <a:cxn ang="0">
                  <a:pos x="8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8" y="8"/>
                </a:cxn>
                <a:cxn ang="0">
                  <a:pos x="8" y="8"/>
                </a:cxn>
                <a:cxn ang="0">
                  <a:pos x="8" y="8"/>
                </a:cxn>
                <a:cxn ang="0">
                  <a:pos x="0" y="0"/>
                </a:cxn>
                <a:cxn ang="0">
                  <a:pos x="0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8" y="16"/>
                </a:cxn>
              </a:cxnLst>
              <a:rect l="0" t="0" r="r" b="b"/>
              <a:pathLst>
                <a:path w="16" h="24">
                  <a:moveTo>
                    <a:pt x="8" y="16"/>
                  </a:moveTo>
                  <a:lnTo>
                    <a:pt x="8" y="16"/>
                  </a:lnTo>
                  <a:lnTo>
                    <a:pt x="8" y="24"/>
                  </a:lnTo>
                  <a:lnTo>
                    <a:pt x="16" y="24"/>
                  </a:lnTo>
                  <a:lnTo>
                    <a:pt x="16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16"/>
                  </a:lnTo>
                  <a:lnTo>
                    <a:pt x="8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8"/>
                  </a:lnTo>
                  <a:lnTo>
                    <a:pt x="8" y="8"/>
                  </a:lnTo>
                  <a:lnTo>
                    <a:pt x="8" y="8"/>
                  </a:lnTo>
                  <a:lnTo>
                    <a:pt x="8" y="8"/>
                  </a:lnTo>
                  <a:lnTo>
                    <a:pt x="0" y="0"/>
                  </a:lnTo>
                  <a:lnTo>
                    <a:pt x="0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8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29" name="Freeform 68">
              <a:extLst>
                <a:ext uri="{FF2B5EF4-FFF2-40B4-BE49-F238E27FC236}">
                  <a16:creationId xmlns:a16="http://schemas.microsoft.com/office/drawing/2014/main" id="{00000000-0008-0000-0100-000081000000}"/>
                </a:ext>
              </a:extLst>
            </xdr:cNvPr>
            <xdr:cNvSpPr>
              <a:spLocks/>
            </xdr:cNvSpPr>
          </xdr:nvSpPr>
          <xdr:spPr bwMode="auto">
            <a:xfrm>
              <a:off x="4217560" y="3790307"/>
              <a:ext cx="21698" cy="47101"/>
            </a:xfrm>
            <a:custGeom>
              <a:avLst/>
              <a:gdLst/>
              <a:ahLst/>
              <a:cxnLst>
                <a:cxn ang="0">
                  <a:pos x="0" y="32"/>
                </a:cxn>
                <a:cxn ang="0">
                  <a:pos x="0" y="24"/>
                </a:cxn>
                <a:cxn ang="0">
                  <a:pos x="0" y="24"/>
                </a:cxn>
                <a:cxn ang="0">
                  <a:pos x="0" y="16"/>
                </a:cxn>
                <a:cxn ang="0">
                  <a:pos x="8" y="0"/>
                </a:cxn>
                <a:cxn ang="0">
                  <a:pos x="16" y="0"/>
                </a:cxn>
                <a:cxn ang="0">
                  <a:pos x="16" y="16"/>
                </a:cxn>
                <a:cxn ang="0">
                  <a:pos x="8" y="32"/>
                </a:cxn>
                <a:cxn ang="0">
                  <a:pos x="0" y="32"/>
                </a:cxn>
              </a:cxnLst>
              <a:rect l="0" t="0" r="r" b="b"/>
              <a:pathLst>
                <a:path w="16" h="32">
                  <a:moveTo>
                    <a:pt x="0" y="32"/>
                  </a:moveTo>
                  <a:lnTo>
                    <a:pt x="0" y="24"/>
                  </a:lnTo>
                  <a:lnTo>
                    <a:pt x="0" y="24"/>
                  </a:lnTo>
                  <a:lnTo>
                    <a:pt x="0" y="16"/>
                  </a:lnTo>
                  <a:lnTo>
                    <a:pt x="8" y="0"/>
                  </a:lnTo>
                  <a:lnTo>
                    <a:pt x="16" y="0"/>
                  </a:lnTo>
                  <a:lnTo>
                    <a:pt x="16" y="16"/>
                  </a:lnTo>
                  <a:lnTo>
                    <a:pt x="8" y="32"/>
                  </a:lnTo>
                  <a:lnTo>
                    <a:pt x="0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0" name="Freeform 69">
              <a:extLst>
                <a:ext uri="{FF2B5EF4-FFF2-40B4-BE49-F238E27FC236}">
                  <a16:creationId xmlns:a16="http://schemas.microsoft.com/office/drawing/2014/main" id="{00000000-0008-0000-0100-000082000000}"/>
                </a:ext>
              </a:extLst>
            </xdr:cNvPr>
            <xdr:cNvSpPr>
              <a:spLocks/>
            </xdr:cNvSpPr>
          </xdr:nvSpPr>
          <xdr:spPr bwMode="auto">
            <a:xfrm>
              <a:off x="4022273" y="3884508"/>
              <a:ext cx="32548" cy="35326"/>
            </a:xfrm>
            <a:custGeom>
              <a:avLst/>
              <a:gdLst/>
              <a:ahLst/>
              <a:cxnLst>
                <a:cxn ang="0">
                  <a:pos x="0" y="8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24" y="8"/>
                </a:cxn>
                <a:cxn ang="0">
                  <a:pos x="8" y="24"/>
                </a:cxn>
                <a:cxn ang="0">
                  <a:pos x="0" y="24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8"/>
                </a:cxn>
              </a:cxnLst>
              <a:rect l="0" t="0" r="r" b="b"/>
              <a:pathLst>
                <a:path w="24" h="24">
                  <a:moveTo>
                    <a:pt x="0" y="8"/>
                  </a:moveTo>
                  <a:lnTo>
                    <a:pt x="16" y="0"/>
                  </a:lnTo>
                  <a:lnTo>
                    <a:pt x="24" y="0"/>
                  </a:lnTo>
                  <a:lnTo>
                    <a:pt x="24" y="8"/>
                  </a:lnTo>
                  <a:lnTo>
                    <a:pt x="8" y="24"/>
                  </a:lnTo>
                  <a:lnTo>
                    <a:pt x="0" y="24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1" name="Freeform 70">
              <a:extLst>
                <a:ext uri="{FF2B5EF4-FFF2-40B4-BE49-F238E27FC236}">
                  <a16:creationId xmlns:a16="http://schemas.microsoft.com/office/drawing/2014/main" id="{00000000-0008-0000-0100-000083000000}"/>
                </a:ext>
              </a:extLst>
            </xdr:cNvPr>
            <xdr:cNvSpPr>
              <a:spLocks/>
            </xdr:cNvSpPr>
          </xdr:nvSpPr>
          <xdr:spPr bwMode="auto">
            <a:xfrm>
              <a:off x="4380298" y="3613678"/>
              <a:ext cx="32548" cy="58876"/>
            </a:xfrm>
            <a:custGeom>
              <a:avLst/>
              <a:gdLst/>
              <a:ahLst/>
              <a:cxnLst>
                <a:cxn ang="0">
                  <a:pos x="8" y="16"/>
                </a:cxn>
                <a:cxn ang="0">
                  <a:pos x="8" y="16"/>
                </a:cxn>
                <a:cxn ang="0">
                  <a:pos x="8" y="8"/>
                </a:cxn>
                <a:cxn ang="0">
                  <a:pos x="8" y="8"/>
                </a:cxn>
                <a:cxn ang="0">
                  <a:pos x="8" y="16"/>
                </a:cxn>
                <a:cxn ang="0">
                  <a:pos x="8" y="16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6" y="0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24" y="16"/>
                </a:cxn>
                <a:cxn ang="0">
                  <a:pos x="16" y="40"/>
                </a:cxn>
                <a:cxn ang="0">
                  <a:pos x="8" y="40"/>
                </a:cxn>
                <a:cxn ang="0">
                  <a:pos x="8" y="40"/>
                </a:cxn>
                <a:cxn ang="0">
                  <a:pos x="8" y="32"/>
                </a:cxn>
                <a:cxn ang="0">
                  <a:pos x="8" y="32"/>
                </a:cxn>
                <a:cxn ang="0">
                  <a:pos x="8" y="32"/>
                </a:cxn>
                <a:cxn ang="0">
                  <a:pos x="0" y="32"/>
                </a:cxn>
                <a:cxn ang="0">
                  <a:pos x="0" y="32"/>
                </a:cxn>
                <a:cxn ang="0">
                  <a:pos x="8" y="24"/>
                </a:cxn>
                <a:cxn ang="0">
                  <a:pos x="8" y="16"/>
                </a:cxn>
              </a:cxnLst>
              <a:rect l="0" t="0" r="r" b="b"/>
              <a:pathLst>
                <a:path w="24" h="40">
                  <a:moveTo>
                    <a:pt x="8" y="16"/>
                  </a:moveTo>
                  <a:lnTo>
                    <a:pt x="8" y="16"/>
                  </a:lnTo>
                  <a:lnTo>
                    <a:pt x="8" y="8"/>
                  </a:lnTo>
                  <a:lnTo>
                    <a:pt x="8" y="8"/>
                  </a:lnTo>
                  <a:lnTo>
                    <a:pt x="8" y="16"/>
                  </a:lnTo>
                  <a:lnTo>
                    <a:pt x="8" y="16"/>
                  </a:lnTo>
                  <a:lnTo>
                    <a:pt x="0" y="16"/>
                  </a:lnTo>
                  <a:lnTo>
                    <a:pt x="0" y="8"/>
                  </a:lnTo>
                  <a:lnTo>
                    <a:pt x="8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16" y="0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24" y="16"/>
                  </a:lnTo>
                  <a:lnTo>
                    <a:pt x="16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8" y="32"/>
                  </a:lnTo>
                  <a:lnTo>
                    <a:pt x="8" y="32"/>
                  </a:lnTo>
                  <a:lnTo>
                    <a:pt x="8" y="32"/>
                  </a:lnTo>
                  <a:lnTo>
                    <a:pt x="0" y="32"/>
                  </a:lnTo>
                  <a:lnTo>
                    <a:pt x="0" y="32"/>
                  </a:lnTo>
                  <a:lnTo>
                    <a:pt x="8" y="24"/>
                  </a:lnTo>
                  <a:lnTo>
                    <a:pt x="8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2" name="Freeform 71">
              <a:extLst>
                <a:ext uri="{FF2B5EF4-FFF2-40B4-BE49-F238E27FC236}">
                  <a16:creationId xmlns:a16="http://schemas.microsoft.com/office/drawing/2014/main" id="{00000000-0008-0000-0100-000084000000}"/>
                </a:ext>
              </a:extLst>
            </xdr:cNvPr>
            <xdr:cNvSpPr>
              <a:spLocks/>
            </xdr:cNvSpPr>
          </xdr:nvSpPr>
          <xdr:spPr bwMode="auto">
            <a:xfrm>
              <a:off x="4423695" y="3601903"/>
              <a:ext cx="32548" cy="35326"/>
            </a:xfrm>
            <a:custGeom>
              <a:avLst/>
              <a:gdLst/>
              <a:ahLst/>
              <a:cxnLst>
                <a:cxn ang="0">
                  <a:pos x="16" y="16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8" y="16"/>
                </a:cxn>
                <a:cxn ang="0">
                  <a:pos x="0" y="24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24" y="16"/>
                </a:cxn>
                <a:cxn ang="0">
                  <a:pos x="16" y="16"/>
                </a:cxn>
              </a:cxnLst>
              <a:rect l="0" t="0" r="r" b="b"/>
              <a:pathLst>
                <a:path w="24" h="24">
                  <a:moveTo>
                    <a:pt x="16" y="16"/>
                  </a:moveTo>
                  <a:lnTo>
                    <a:pt x="16" y="8"/>
                  </a:lnTo>
                  <a:lnTo>
                    <a:pt x="16" y="8"/>
                  </a:lnTo>
                  <a:lnTo>
                    <a:pt x="8" y="16"/>
                  </a:lnTo>
                  <a:lnTo>
                    <a:pt x="0" y="24"/>
                  </a:lnTo>
                  <a:lnTo>
                    <a:pt x="0" y="16"/>
                  </a:lnTo>
                  <a:lnTo>
                    <a:pt x="0" y="8"/>
                  </a:lnTo>
                  <a:lnTo>
                    <a:pt x="8" y="0"/>
                  </a:lnTo>
                  <a:lnTo>
                    <a:pt x="8" y="0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24" y="16"/>
                  </a:lnTo>
                  <a:lnTo>
                    <a:pt x="16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3" name="Freeform 72">
              <a:extLst>
                <a:ext uri="{FF2B5EF4-FFF2-40B4-BE49-F238E27FC236}">
                  <a16:creationId xmlns:a16="http://schemas.microsoft.com/office/drawing/2014/main" id="{00000000-0008-0000-0100-000085000000}"/>
                </a:ext>
              </a:extLst>
            </xdr:cNvPr>
            <xdr:cNvSpPr>
              <a:spLocks/>
            </xdr:cNvSpPr>
          </xdr:nvSpPr>
          <xdr:spPr bwMode="auto">
            <a:xfrm>
              <a:off x="4553886" y="3366399"/>
              <a:ext cx="86794" cy="82427"/>
            </a:xfrm>
            <a:custGeom>
              <a:avLst/>
              <a:gdLst/>
              <a:ahLst/>
              <a:cxnLst>
                <a:cxn ang="0">
                  <a:pos x="8" y="32"/>
                </a:cxn>
                <a:cxn ang="0">
                  <a:pos x="16" y="32"/>
                </a:cxn>
                <a:cxn ang="0">
                  <a:pos x="24" y="8"/>
                </a:cxn>
                <a:cxn ang="0">
                  <a:pos x="24" y="8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32" y="8"/>
                </a:cxn>
                <a:cxn ang="0">
                  <a:pos x="48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64" y="16"/>
                </a:cxn>
                <a:cxn ang="0">
                  <a:pos x="64" y="24"/>
                </a:cxn>
                <a:cxn ang="0">
                  <a:pos x="64" y="24"/>
                </a:cxn>
                <a:cxn ang="0">
                  <a:pos x="64" y="32"/>
                </a:cxn>
                <a:cxn ang="0">
                  <a:pos x="48" y="32"/>
                </a:cxn>
                <a:cxn ang="0">
                  <a:pos x="40" y="48"/>
                </a:cxn>
                <a:cxn ang="0">
                  <a:pos x="40" y="48"/>
                </a:cxn>
                <a:cxn ang="0">
                  <a:pos x="32" y="40"/>
                </a:cxn>
                <a:cxn ang="0">
                  <a:pos x="24" y="40"/>
                </a:cxn>
                <a:cxn ang="0">
                  <a:pos x="24" y="40"/>
                </a:cxn>
                <a:cxn ang="0">
                  <a:pos x="16" y="40"/>
                </a:cxn>
                <a:cxn ang="0">
                  <a:pos x="8" y="40"/>
                </a:cxn>
                <a:cxn ang="0">
                  <a:pos x="8" y="40"/>
                </a:cxn>
                <a:cxn ang="0">
                  <a:pos x="8" y="40"/>
                </a:cxn>
                <a:cxn ang="0">
                  <a:pos x="8" y="40"/>
                </a:cxn>
                <a:cxn ang="0">
                  <a:pos x="8" y="48"/>
                </a:cxn>
                <a:cxn ang="0">
                  <a:pos x="8" y="56"/>
                </a:cxn>
                <a:cxn ang="0">
                  <a:pos x="0" y="56"/>
                </a:cxn>
                <a:cxn ang="0">
                  <a:pos x="0" y="56"/>
                </a:cxn>
                <a:cxn ang="0">
                  <a:pos x="0" y="56"/>
                </a:cxn>
                <a:cxn ang="0">
                  <a:pos x="0" y="48"/>
                </a:cxn>
                <a:cxn ang="0">
                  <a:pos x="0" y="40"/>
                </a:cxn>
                <a:cxn ang="0">
                  <a:pos x="8" y="32"/>
                </a:cxn>
                <a:cxn ang="0">
                  <a:pos x="8" y="32"/>
                </a:cxn>
                <a:cxn ang="0">
                  <a:pos x="8" y="24"/>
                </a:cxn>
                <a:cxn ang="0">
                  <a:pos x="8" y="24"/>
                </a:cxn>
                <a:cxn ang="0">
                  <a:pos x="8" y="32"/>
                </a:cxn>
                <a:cxn ang="0">
                  <a:pos x="8" y="32"/>
                </a:cxn>
              </a:cxnLst>
              <a:rect l="0" t="0" r="r" b="b"/>
              <a:pathLst>
                <a:path w="64" h="56">
                  <a:moveTo>
                    <a:pt x="8" y="32"/>
                  </a:moveTo>
                  <a:lnTo>
                    <a:pt x="16" y="32"/>
                  </a:lnTo>
                  <a:lnTo>
                    <a:pt x="24" y="8"/>
                  </a:lnTo>
                  <a:lnTo>
                    <a:pt x="24" y="8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32" y="8"/>
                  </a:lnTo>
                  <a:lnTo>
                    <a:pt x="48" y="16"/>
                  </a:lnTo>
                  <a:lnTo>
                    <a:pt x="64" y="16"/>
                  </a:lnTo>
                  <a:lnTo>
                    <a:pt x="64" y="16"/>
                  </a:lnTo>
                  <a:lnTo>
                    <a:pt x="64" y="16"/>
                  </a:lnTo>
                  <a:lnTo>
                    <a:pt x="64" y="16"/>
                  </a:lnTo>
                  <a:lnTo>
                    <a:pt x="64" y="16"/>
                  </a:lnTo>
                  <a:lnTo>
                    <a:pt x="64" y="24"/>
                  </a:lnTo>
                  <a:lnTo>
                    <a:pt x="64" y="24"/>
                  </a:lnTo>
                  <a:lnTo>
                    <a:pt x="64" y="32"/>
                  </a:lnTo>
                  <a:lnTo>
                    <a:pt x="48" y="32"/>
                  </a:lnTo>
                  <a:lnTo>
                    <a:pt x="40" y="48"/>
                  </a:lnTo>
                  <a:lnTo>
                    <a:pt x="40" y="48"/>
                  </a:lnTo>
                  <a:lnTo>
                    <a:pt x="32" y="40"/>
                  </a:lnTo>
                  <a:lnTo>
                    <a:pt x="24" y="40"/>
                  </a:lnTo>
                  <a:lnTo>
                    <a:pt x="24" y="40"/>
                  </a:lnTo>
                  <a:lnTo>
                    <a:pt x="16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8" y="40"/>
                  </a:lnTo>
                  <a:lnTo>
                    <a:pt x="8" y="48"/>
                  </a:lnTo>
                  <a:lnTo>
                    <a:pt x="8" y="56"/>
                  </a:lnTo>
                  <a:lnTo>
                    <a:pt x="0" y="56"/>
                  </a:lnTo>
                  <a:lnTo>
                    <a:pt x="0" y="56"/>
                  </a:lnTo>
                  <a:lnTo>
                    <a:pt x="0" y="56"/>
                  </a:lnTo>
                  <a:lnTo>
                    <a:pt x="0" y="48"/>
                  </a:lnTo>
                  <a:lnTo>
                    <a:pt x="0" y="40"/>
                  </a:lnTo>
                  <a:lnTo>
                    <a:pt x="8" y="32"/>
                  </a:lnTo>
                  <a:lnTo>
                    <a:pt x="8" y="32"/>
                  </a:lnTo>
                  <a:lnTo>
                    <a:pt x="8" y="24"/>
                  </a:lnTo>
                  <a:lnTo>
                    <a:pt x="8" y="24"/>
                  </a:lnTo>
                  <a:lnTo>
                    <a:pt x="8" y="32"/>
                  </a:lnTo>
                  <a:lnTo>
                    <a:pt x="8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4" name="Freeform 73">
              <a:extLst>
                <a:ext uri="{FF2B5EF4-FFF2-40B4-BE49-F238E27FC236}">
                  <a16:creationId xmlns:a16="http://schemas.microsoft.com/office/drawing/2014/main" id="{00000000-0008-0000-0100-000086000000}"/>
                </a:ext>
              </a:extLst>
            </xdr:cNvPr>
            <xdr:cNvSpPr>
              <a:spLocks/>
            </xdr:cNvSpPr>
          </xdr:nvSpPr>
          <xdr:spPr bwMode="auto">
            <a:xfrm>
              <a:off x="4684076" y="3354623"/>
              <a:ext cx="21698" cy="23551"/>
            </a:xfrm>
            <a:custGeom>
              <a:avLst/>
              <a:gdLst/>
              <a:ahLst/>
              <a:cxnLst>
                <a:cxn ang="0">
                  <a:pos x="8" y="8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8"/>
                </a:cxn>
                <a:cxn ang="0">
                  <a:pos x="0" y="0"/>
                </a:cxn>
                <a:cxn ang="0">
                  <a:pos x="8" y="0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8" y="8"/>
                </a:cxn>
              </a:cxnLst>
              <a:rect l="0" t="0" r="r" b="b"/>
              <a:pathLst>
                <a:path w="16" h="16">
                  <a:moveTo>
                    <a:pt x="8" y="8"/>
                  </a:moveTo>
                  <a:lnTo>
                    <a:pt x="0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8"/>
                  </a:lnTo>
                  <a:lnTo>
                    <a:pt x="0" y="0"/>
                  </a:lnTo>
                  <a:lnTo>
                    <a:pt x="8" y="0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8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5" name="Freeform 74">
              <a:extLst>
                <a:ext uri="{FF2B5EF4-FFF2-40B4-BE49-F238E27FC236}">
                  <a16:creationId xmlns:a16="http://schemas.microsoft.com/office/drawing/2014/main" id="{00000000-0008-0000-0100-000087000000}"/>
                </a:ext>
              </a:extLst>
            </xdr:cNvPr>
            <xdr:cNvSpPr>
              <a:spLocks/>
            </xdr:cNvSpPr>
          </xdr:nvSpPr>
          <xdr:spPr bwMode="auto">
            <a:xfrm>
              <a:off x="4575584" y="3142669"/>
              <a:ext cx="54246" cy="200178"/>
            </a:xfrm>
            <a:custGeom>
              <a:avLst/>
              <a:gdLst/>
              <a:ahLst/>
              <a:cxnLst>
                <a:cxn ang="0">
                  <a:pos x="24" y="80"/>
                </a:cxn>
                <a:cxn ang="0">
                  <a:pos x="16" y="96"/>
                </a:cxn>
                <a:cxn ang="0">
                  <a:pos x="16" y="120"/>
                </a:cxn>
                <a:cxn ang="0">
                  <a:pos x="32" y="128"/>
                </a:cxn>
                <a:cxn ang="0">
                  <a:pos x="32" y="128"/>
                </a:cxn>
                <a:cxn ang="0">
                  <a:pos x="32" y="136"/>
                </a:cxn>
                <a:cxn ang="0">
                  <a:pos x="24" y="136"/>
                </a:cxn>
                <a:cxn ang="0">
                  <a:pos x="24" y="128"/>
                </a:cxn>
                <a:cxn ang="0">
                  <a:pos x="24" y="128"/>
                </a:cxn>
                <a:cxn ang="0">
                  <a:pos x="16" y="128"/>
                </a:cxn>
                <a:cxn ang="0">
                  <a:pos x="16" y="128"/>
                </a:cxn>
                <a:cxn ang="0">
                  <a:pos x="8" y="136"/>
                </a:cxn>
                <a:cxn ang="0">
                  <a:pos x="8" y="136"/>
                </a:cxn>
                <a:cxn ang="0">
                  <a:pos x="8" y="128"/>
                </a:cxn>
                <a:cxn ang="0">
                  <a:pos x="8" y="128"/>
                </a:cxn>
                <a:cxn ang="0">
                  <a:pos x="8" y="112"/>
                </a:cxn>
                <a:cxn ang="0">
                  <a:pos x="8" y="96"/>
                </a:cxn>
                <a:cxn ang="0">
                  <a:pos x="8" y="88"/>
                </a:cxn>
                <a:cxn ang="0">
                  <a:pos x="8" y="80"/>
                </a:cxn>
                <a:cxn ang="0">
                  <a:pos x="8" y="56"/>
                </a:cxn>
                <a:cxn ang="0">
                  <a:pos x="8" y="56"/>
                </a:cxn>
                <a:cxn ang="0">
                  <a:pos x="0" y="48"/>
                </a:cxn>
                <a:cxn ang="0">
                  <a:pos x="0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16" y="0"/>
                </a:cxn>
                <a:cxn ang="0">
                  <a:pos x="16" y="8"/>
                </a:cxn>
                <a:cxn ang="0">
                  <a:pos x="24" y="16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24" y="32"/>
                </a:cxn>
                <a:cxn ang="0">
                  <a:pos x="24" y="40"/>
                </a:cxn>
                <a:cxn ang="0">
                  <a:pos x="24" y="48"/>
                </a:cxn>
                <a:cxn ang="0">
                  <a:pos x="24" y="48"/>
                </a:cxn>
                <a:cxn ang="0">
                  <a:pos x="24" y="56"/>
                </a:cxn>
                <a:cxn ang="0">
                  <a:pos x="32" y="64"/>
                </a:cxn>
                <a:cxn ang="0">
                  <a:pos x="32" y="80"/>
                </a:cxn>
                <a:cxn ang="0">
                  <a:pos x="40" y="88"/>
                </a:cxn>
                <a:cxn ang="0">
                  <a:pos x="40" y="88"/>
                </a:cxn>
                <a:cxn ang="0">
                  <a:pos x="32" y="80"/>
                </a:cxn>
                <a:cxn ang="0">
                  <a:pos x="24" y="80"/>
                </a:cxn>
              </a:cxnLst>
              <a:rect l="0" t="0" r="r" b="b"/>
              <a:pathLst>
                <a:path w="40" h="136">
                  <a:moveTo>
                    <a:pt x="24" y="80"/>
                  </a:moveTo>
                  <a:lnTo>
                    <a:pt x="16" y="96"/>
                  </a:lnTo>
                  <a:lnTo>
                    <a:pt x="16" y="120"/>
                  </a:lnTo>
                  <a:lnTo>
                    <a:pt x="32" y="128"/>
                  </a:lnTo>
                  <a:lnTo>
                    <a:pt x="32" y="128"/>
                  </a:lnTo>
                  <a:lnTo>
                    <a:pt x="32" y="136"/>
                  </a:lnTo>
                  <a:lnTo>
                    <a:pt x="24" y="136"/>
                  </a:lnTo>
                  <a:lnTo>
                    <a:pt x="24" y="128"/>
                  </a:lnTo>
                  <a:lnTo>
                    <a:pt x="24" y="128"/>
                  </a:lnTo>
                  <a:lnTo>
                    <a:pt x="16" y="128"/>
                  </a:lnTo>
                  <a:lnTo>
                    <a:pt x="16" y="128"/>
                  </a:lnTo>
                  <a:lnTo>
                    <a:pt x="8" y="136"/>
                  </a:lnTo>
                  <a:lnTo>
                    <a:pt x="8" y="136"/>
                  </a:lnTo>
                  <a:lnTo>
                    <a:pt x="8" y="128"/>
                  </a:lnTo>
                  <a:lnTo>
                    <a:pt x="8" y="128"/>
                  </a:lnTo>
                  <a:lnTo>
                    <a:pt x="8" y="112"/>
                  </a:lnTo>
                  <a:lnTo>
                    <a:pt x="8" y="96"/>
                  </a:lnTo>
                  <a:lnTo>
                    <a:pt x="8" y="88"/>
                  </a:lnTo>
                  <a:lnTo>
                    <a:pt x="8" y="80"/>
                  </a:lnTo>
                  <a:lnTo>
                    <a:pt x="8" y="56"/>
                  </a:lnTo>
                  <a:lnTo>
                    <a:pt x="8" y="56"/>
                  </a:lnTo>
                  <a:lnTo>
                    <a:pt x="0" y="48"/>
                  </a:lnTo>
                  <a:lnTo>
                    <a:pt x="0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16" y="0"/>
                  </a:lnTo>
                  <a:lnTo>
                    <a:pt x="16" y="8"/>
                  </a:lnTo>
                  <a:lnTo>
                    <a:pt x="24" y="16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24" y="32"/>
                  </a:lnTo>
                  <a:lnTo>
                    <a:pt x="24" y="40"/>
                  </a:lnTo>
                  <a:lnTo>
                    <a:pt x="24" y="48"/>
                  </a:lnTo>
                  <a:lnTo>
                    <a:pt x="24" y="48"/>
                  </a:lnTo>
                  <a:lnTo>
                    <a:pt x="24" y="56"/>
                  </a:lnTo>
                  <a:lnTo>
                    <a:pt x="32" y="64"/>
                  </a:lnTo>
                  <a:lnTo>
                    <a:pt x="32" y="80"/>
                  </a:lnTo>
                  <a:lnTo>
                    <a:pt x="40" y="88"/>
                  </a:lnTo>
                  <a:lnTo>
                    <a:pt x="40" y="88"/>
                  </a:lnTo>
                  <a:lnTo>
                    <a:pt x="32" y="80"/>
                  </a:lnTo>
                  <a:lnTo>
                    <a:pt x="24" y="8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6" name="Freeform 75">
              <a:extLst>
                <a:ext uri="{FF2B5EF4-FFF2-40B4-BE49-F238E27FC236}">
                  <a16:creationId xmlns:a16="http://schemas.microsoft.com/office/drawing/2014/main" id="{00000000-0008-0000-0100-000088000000}"/>
                </a:ext>
              </a:extLst>
            </xdr:cNvPr>
            <xdr:cNvSpPr>
              <a:spLocks/>
            </xdr:cNvSpPr>
          </xdr:nvSpPr>
          <xdr:spPr bwMode="auto">
            <a:xfrm>
              <a:off x="3534058" y="4084687"/>
              <a:ext cx="32548" cy="70652"/>
            </a:xfrm>
            <a:custGeom>
              <a:avLst/>
              <a:gdLst/>
              <a:ahLst/>
              <a:cxnLst>
                <a:cxn ang="0">
                  <a:pos x="24" y="32"/>
                </a:cxn>
                <a:cxn ang="0">
                  <a:pos x="16" y="48"/>
                </a:cxn>
                <a:cxn ang="0">
                  <a:pos x="0" y="48"/>
                </a:cxn>
                <a:cxn ang="0">
                  <a:pos x="0" y="32"/>
                </a:cxn>
                <a:cxn ang="0">
                  <a:pos x="0" y="8"/>
                </a:cxn>
                <a:cxn ang="0">
                  <a:pos x="0" y="0"/>
                </a:cxn>
                <a:cxn ang="0">
                  <a:pos x="0" y="0"/>
                </a:cxn>
                <a:cxn ang="0">
                  <a:pos x="8" y="8"/>
                </a:cxn>
                <a:cxn ang="0">
                  <a:pos x="24" y="24"/>
                </a:cxn>
                <a:cxn ang="0">
                  <a:pos x="24" y="32"/>
                </a:cxn>
              </a:cxnLst>
              <a:rect l="0" t="0" r="r" b="b"/>
              <a:pathLst>
                <a:path w="24" h="48">
                  <a:moveTo>
                    <a:pt x="24" y="32"/>
                  </a:moveTo>
                  <a:lnTo>
                    <a:pt x="16" y="48"/>
                  </a:lnTo>
                  <a:lnTo>
                    <a:pt x="0" y="48"/>
                  </a:lnTo>
                  <a:lnTo>
                    <a:pt x="0" y="32"/>
                  </a:lnTo>
                  <a:lnTo>
                    <a:pt x="0" y="8"/>
                  </a:lnTo>
                  <a:lnTo>
                    <a:pt x="0" y="0"/>
                  </a:lnTo>
                  <a:lnTo>
                    <a:pt x="0" y="0"/>
                  </a:lnTo>
                  <a:lnTo>
                    <a:pt x="8" y="8"/>
                  </a:lnTo>
                  <a:lnTo>
                    <a:pt x="24" y="24"/>
                  </a:lnTo>
                  <a:lnTo>
                    <a:pt x="24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7" name="Freeform 76">
              <a:extLst>
                <a:ext uri="{FF2B5EF4-FFF2-40B4-BE49-F238E27FC236}">
                  <a16:creationId xmlns:a16="http://schemas.microsoft.com/office/drawing/2014/main" id="{00000000-0008-0000-0100-000089000000}"/>
                </a:ext>
              </a:extLst>
            </xdr:cNvPr>
            <xdr:cNvSpPr>
              <a:spLocks/>
            </xdr:cNvSpPr>
          </xdr:nvSpPr>
          <xdr:spPr bwMode="auto">
            <a:xfrm>
              <a:off x="3968027" y="4367292"/>
              <a:ext cx="173588" cy="58876"/>
            </a:xfrm>
            <a:custGeom>
              <a:avLst/>
              <a:gdLst/>
              <a:ahLst/>
              <a:cxnLst>
                <a:cxn ang="0">
                  <a:pos x="120" y="32"/>
                </a:cxn>
                <a:cxn ang="0">
                  <a:pos x="112" y="32"/>
                </a:cxn>
                <a:cxn ang="0">
                  <a:pos x="112" y="40"/>
                </a:cxn>
                <a:cxn ang="0">
                  <a:pos x="112" y="40"/>
                </a:cxn>
                <a:cxn ang="0">
                  <a:pos x="104" y="32"/>
                </a:cxn>
                <a:cxn ang="0">
                  <a:pos x="80" y="32"/>
                </a:cxn>
                <a:cxn ang="0">
                  <a:pos x="64" y="32"/>
                </a:cxn>
                <a:cxn ang="0">
                  <a:pos x="64" y="32"/>
                </a:cxn>
                <a:cxn ang="0">
                  <a:pos x="56" y="24"/>
                </a:cxn>
                <a:cxn ang="0">
                  <a:pos x="40" y="24"/>
                </a:cxn>
                <a:cxn ang="0">
                  <a:pos x="32" y="24"/>
                </a:cxn>
                <a:cxn ang="0">
                  <a:pos x="24" y="24"/>
                </a:cxn>
                <a:cxn ang="0">
                  <a:pos x="24" y="24"/>
                </a:cxn>
                <a:cxn ang="0">
                  <a:pos x="16" y="24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48" y="16"/>
                </a:cxn>
                <a:cxn ang="0">
                  <a:pos x="56" y="16"/>
                </a:cxn>
                <a:cxn ang="0">
                  <a:pos x="64" y="8"/>
                </a:cxn>
                <a:cxn ang="0">
                  <a:pos x="80" y="16"/>
                </a:cxn>
                <a:cxn ang="0">
                  <a:pos x="88" y="16"/>
                </a:cxn>
                <a:cxn ang="0">
                  <a:pos x="96" y="16"/>
                </a:cxn>
                <a:cxn ang="0">
                  <a:pos x="104" y="16"/>
                </a:cxn>
                <a:cxn ang="0">
                  <a:pos x="104" y="16"/>
                </a:cxn>
                <a:cxn ang="0">
                  <a:pos x="96" y="16"/>
                </a:cxn>
                <a:cxn ang="0">
                  <a:pos x="88" y="16"/>
                </a:cxn>
                <a:cxn ang="0">
                  <a:pos x="88" y="16"/>
                </a:cxn>
                <a:cxn ang="0">
                  <a:pos x="96" y="24"/>
                </a:cxn>
                <a:cxn ang="0">
                  <a:pos x="104" y="24"/>
                </a:cxn>
                <a:cxn ang="0">
                  <a:pos x="112" y="32"/>
                </a:cxn>
                <a:cxn ang="0">
                  <a:pos x="112" y="32"/>
                </a:cxn>
                <a:cxn ang="0">
                  <a:pos x="120" y="32"/>
                </a:cxn>
                <a:cxn ang="0">
                  <a:pos x="120" y="32"/>
                </a:cxn>
                <a:cxn ang="0">
                  <a:pos x="120" y="32"/>
                </a:cxn>
                <a:cxn ang="0">
                  <a:pos x="128" y="32"/>
                </a:cxn>
                <a:cxn ang="0">
                  <a:pos x="120" y="40"/>
                </a:cxn>
                <a:cxn ang="0">
                  <a:pos x="120" y="32"/>
                </a:cxn>
              </a:cxnLst>
              <a:rect l="0" t="0" r="r" b="b"/>
              <a:pathLst>
                <a:path w="128" h="40">
                  <a:moveTo>
                    <a:pt x="120" y="32"/>
                  </a:moveTo>
                  <a:lnTo>
                    <a:pt x="112" y="32"/>
                  </a:lnTo>
                  <a:lnTo>
                    <a:pt x="112" y="40"/>
                  </a:lnTo>
                  <a:lnTo>
                    <a:pt x="112" y="40"/>
                  </a:lnTo>
                  <a:lnTo>
                    <a:pt x="104" y="32"/>
                  </a:lnTo>
                  <a:lnTo>
                    <a:pt x="80" y="32"/>
                  </a:lnTo>
                  <a:lnTo>
                    <a:pt x="64" y="32"/>
                  </a:lnTo>
                  <a:lnTo>
                    <a:pt x="64" y="32"/>
                  </a:lnTo>
                  <a:lnTo>
                    <a:pt x="56" y="24"/>
                  </a:lnTo>
                  <a:lnTo>
                    <a:pt x="40" y="24"/>
                  </a:lnTo>
                  <a:lnTo>
                    <a:pt x="32" y="24"/>
                  </a:lnTo>
                  <a:lnTo>
                    <a:pt x="24" y="24"/>
                  </a:lnTo>
                  <a:lnTo>
                    <a:pt x="24" y="24"/>
                  </a:lnTo>
                  <a:lnTo>
                    <a:pt x="16" y="24"/>
                  </a:lnTo>
                  <a:lnTo>
                    <a:pt x="0" y="8"/>
                  </a:lnTo>
                  <a:lnTo>
                    <a:pt x="0" y="8"/>
                  </a:lnTo>
                  <a:lnTo>
                    <a:pt x="0" y="8"/>
                  </a:lnTo>
                  <a:lnTo>
                    <a:pt x="0" y="8"/>
                  </a:lnTo>
                  <a:lnTo>
                    <a:pt x="8" y="0"/>
                  </a:lnTo>
                  <a:lnTo>
                    <a:pt x="8" y="0"/>
                  </a:lnTo>
                  <a:lnTo>
                    <a:pt x="16" y="0"/>
                  </a:lnTo>
                  <a:lnTo>
                    <a:pt x="24" y="0"/>
                  </a:lnTo>
                  <a:lnTo>
                    <a:pt x="48" y="16"/>
                  </a:lnTo>
                  <a:lnTo>
                    <a:pt x="56" y="16"/>
                  </a:lnTo>
                  <a:lnTo>
                    <a:pt x="64" y="8"/>
                  </a:lnTo>
                  <a:lnTo>
                    <a:pt x="80" y="16"/>
                  </a:lnTo>
                  <a:lnTo>
                    <a:pt x="88" y="16"/>
                  </a:lnTo>
                  <a:lnTo>
                    <a:pt x="96" y="16"/>
                  </a:lnTo>
                  <a:lnTo>
                    <a:pt x="104" y="16"/>
                  </a:lnTo>
                  <a:lnTo>
                    <a:pt x="104" y="16"/>
                  </a:lnTo>
                  <a:lnTo>
                    <a:pt x="96" y="16"/>
                  </a:lnTo>
                  <a:lnTo>
                    <a:pt x="88" y="16"/>
                  </a:lnTo>
                  <a:lnTo>
                    <a:pt x="88" y="16"/>
                  </a:lnTo>
                  <a:lnTo>
                    <a:pt x="96" y="24"/>
                  </a:lnTo>
                  <a:lnTo>
                    <a:pt x="104" y="24"/>
                  </a:lnTo>
                  <a:lnTo>
                    <a:pt x="112" y="32"/>
                  </a:lnTo>
                  <a:lnTo>
                    <a:pt x="112" y="32"/>
                  </a:lnTo>
                  <a:lnTo>
                    <a:pt x="120" y="32"/>
                  </a:lnTo>
                  <a:lnTo>
                    <a:pt x="120" y="32"/>
                  </a:lnTo>
                  <a:lnTo>
                    <a:pt x="120" y="32"/>
                  </a:lnTo>
                  <a:lnTo>
                    <a:pt x="128" y="32"/>
                  </a:lnTo>
                  <a:lnTo>
                    <a:pt x="120" y="40"/>
                  </a:lnTo>
                  <a:lnTo>
                    <a:pt x="120" y="32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8" name="Freeform 77">
              <a:extLst>
                <a:ext uri="{FF2B5EF4-FFF2-40B4-BE49-F238E27FC236}">
                  <a16:creationId xmlns:a16="http://schemas.microsoft.com/office/drawing/2014/main" id="{00000000-0008-0000-0100-00008A000000}"/>
                </a:ext>
              </a:extLst>
            </xdr:cNvPr>
            <xdr:cNvSpPr>
              <a:spLocks/>
            </xdr:cNvSpPr>
          </xdr:nvSpPr>
          <xdr:spPr bwMode="auto">
            <a:xfrm>
              <a:off x="4271806" y="4414394"/>
              <a:ext cx="54246" cy="35326"/>
            </a:xfrm>
            <a:custGeom>
              <a:avLst/>
              <a:gdLst/>
              <a:ahLst/>
              <a:cxnLst>
                <a:cxn ang="0">
                  <a:pos x="16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24"/>
                </a:cxn>
                <a:cxn ang="0">
                  <a:pos x="8" y="24"/>
                </a:cxn>
                <a:cxn ang="0">
                  <a:pos x="0" y="24"/>
                </a:cxn>
                <a:cxn ang="0">
                  <a:pos x="0" y="16"/>
                </a:cxn>
                <a:cxn ang="0">
                  <a:pos x="16" y="8"/>
                </a:cxn>
                <a:cxn ang="0">
                  <a:pos x="24" y="0"/>
                </a:cxn>
                <a:cxn ang="0">
                  <a:pos x="40" y="0"/>
                </a:cxn>
                <a:cxn ang="0">
                  <a:pos x="40" y="16"/>
                </a:cxn>
                <a:cxn ang="0">
                  <a:pos x="16" y="16"/>
                </a:cxn>
              </a:cxnLst>
              <a:rect l="0" t="0" r="r" b="b"/>
              <a:pathLst>
                <a:path w="40" h="24">
                  <a:moveTo>
                    <a:pt x="16" y="16"/>
                  </a:moveTo>
                  <a:lnTo>
                    <a:pt x="16" y="16"/>
                  </a:lnTo>
                  <a:lnTo>
                    <a:pt x="16" y="16"/>
                  </a:lnTo>
                  <a:lnTo>
                    <a:pt x="16" y="24"/>
                  </a:lnTo>
                  <a:lnTo>
                    <a:pt x="8" y="24"/>
                  </a:lnTo>
                  <a:lnTo>
                    <a:pt x="0" y="24"/>
                  </a:lnTo>
                  <a:lnTo>
                    <a:pt x="0" y="16"/>
                  </a:lnTo>
                  <a:lnTo>
                    <a:pt x="16" y="8"/>
                  </a:lnTo>
                  <a:lnTo>
                    <a:pt x="24" y="0"/>
                  </a:lnTo>
                  <a:lnTo>
                    <a:pt x="40" y="0"/>
                  </a:lnTo>
                  <a:lnTo>
                    <a:pt x="40" y="16"/>
                  </a:lnTo>
                  <a:lnTo>
                    <a:pt x="16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39" name="Freeform 78">
              <a:extLst>
                <a:ext uri="{FF2B5EF4-FFF2-40B4-BE49-F238E27FC236}">
                  <a16:creationId xmlns:a16="http://schemas.microsoft.com/office/drawing/2014/main" id="{00000000-0008-0000-0100-00008B000000}"/>
                </a:ext>
              </a:extLst>
            </xdr:cNvPr>
            <xdr:cNvSpPr>
              <a:spLocks/>
            </xdr:cNvSpPr>
          </xdr:nvSpPr>
          <xdr:spPr bwMode="auto">
            <a:xfrm>
              <a:off x="4694926" y="4343742"/>
              <a:ext cx="65095" cy="35326"/>
            </a:xfrm>
            <a:custGeom>
              <a:avLst/>
              <a:gdLst/>
              <a:ahLst/>
              <a:cxnLst>
                <a:cxn ang="0">
                  <a:pos x="8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16" y="16"/>
                </a:cxn>
                <a:cxn ang="0">
                  <a:pos x="24" y="8"/>
                </a:cxn>
                <a:cxn ang="0">
                  <a:pos x="40" y="8"/>
                </a:cxn>
                <a:cxn ang="0">
                  <a:pos x="40" y="8"/>
                </a:cxn>
                <a:cxn ang="0">
                  <a:pos x="40" y="0"/>
                </a:cxn>
                <a:cxn ang="0">
                  <a:pos x="48" y="0"/>
                </a:cxn>
                <a:cxn ang="0">
                  <a:pos x="48" y="8"/>
                </a:cxn>
                <a:cxn ang="0">
                  <a:pos x="40" y="16"/>
                </a:cxn>
                <a:cxn ang="0">
                  <a:pos x="40" y="16"/>
                </a:cxn>
                <a:cxn ang="0">
                  <a:pos x="24" y="24"/>
                </a:cxn>
                <a:cxn ang="0">
                  <a:pos x="16" y="24"/>
                </a:cxn>
                <a:cxn ang="0">
                  <a:pos x="8" y="24"/>
                </a:cxn>
                <a:cxn ang="0">
                  <a:pos x="16" y="24"/>
                </a:cxn>
                <a:cxn ang="0">
                  <a:pos x="8" y="16"/>
                </a:cxn>
              </a:cxnLst>
              <a:rect l="0" t="0" r="r" b="b"/>
              <a:pathLst>
                <a:path w="48" h="24">
                  <a:moveTo>
                    <a:pt x="8" y="16"/>
                  </a:moveTo>
                  <a:lnTo>
                    <a:pt x="0" y="16"/>
                  </a:lnTo>
                  <a:lnTo>
                    <a:pt x="0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16" y="16"/>
                  </a:lnTo>
                  <a:lnTo>
                    <a:pt x="24" y="8"/>
                  </a:lnTo>
                  <a:lnTo>
                    <a:pt x="40" y="8"/>
                  </a:lnTo>
                  <a:lnTo>
                    <a:pt x="40" y="8"/>
                  </a:lnTo>
                  <a:lnTo>
                    <a:pt x="40" y="0"/>
                  </a:lnTo>
                  <a:lnTo>
                    <a:pt x="48" y="0"/>
                  </a:lnTo>
                  <a:lnTo>
                    <a:pt x="48" y="8"/>
                  </a:lnTo>
                  <a:lnTo>
                    <a:pt x="40" y="16"/>
                  </a:lnTo>
                  <a:lnTo>
                    <a:pt x="40" y="16"/>
                  </a:lnTo>
                  <a:lnTo>
                    <a:pt x="24" y="24"/>
                  </a:lnTo>
                  <a:lnTo>
                    <a:pt x="16" y="24"/>
                  </a:lnTo>
                  <a:lnTo>
                    <a:pt x="8" y="24"/>
                  </a:lnTo>
                  <a:lnTo>
                    <a:pt x="16" y="24"/>
                  </a:lnTo>
                  <a:lnTo>
                    <a:pt x="8" y="16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40" name="Freeform 79">
              <a:extLst>
                <a:ext uri="{FF2B5EF4-FFF2-40B4-BE49-F238E27FC236}">
                  <a16:creationId xmlns:a16="http://schemas.microsoft.com/office/drawing/2014/main" id="{00000000-0008-0000-0100-00008C000000}"/>
                </a:ext>
              </a:extLst>
            </xdr:cNvPr>
            <xdr:cNvSpPr>
              <a:spLocks/>
            </xdr:cNvSpPr>
          </xdr:nvSpPr>
          <xdr:spPr bwMode="auto">
            <a:xfrm>
              <a:off x="4217560" y="4014036"/>
              <a:ext cx="21698" cy="23551"/>
            </a:xfrm>
            <a:custGeom>
              <a:avLst/>
              <a:gdLst/>
              <a:ahLst/>
              <a:cxnLst>
                <a:cxn ang="0">
                  <a:pos x="8" y="8"/>
                </a:cxn>
                <a:cxn ang="0">
                  <a:pos x="8" y="8"/>
                </a:cxn>
                <a:cxn ang="0">
                  <a:pos x="0" y="0"/>
                </a:cxn>
                <a:cxn ang="0">
                  <a:pos x="0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16" y="8"/>
                </a:cxn>
                <a:cxn ang="0">
                  <a:pos x="16" y="16"/>
                </a:cxn>
                <a:cxn ang="0">
                  <a:pos x="8" y="8"/>
                </a:cxn>
              </a:cxnLst>
              <a:rect l="0" t="0" r="r" b="b"/>
              <a:pathLst>
                <a:path w="16" h="16">
                  <a:moveTo>
                    <a:pt x="8" y="8"/>
                  </a:moveTo>
                  <a:lnTo>
                    <a:pt x="8" y="8"/>
                  </a:lnTo>
                  <a:lnTo>
                    <a:pt x="0" y="0"/>
                  </a:lnTo>
                  <a:lnTo>
                    <a:pt x="0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16" y="8"/>
                  </a:lnTo>
                  <a:lnTo>
                    <a:pt x="16" y="16"/>
                  </a:lnTo>
                  <a:lnTo>
                    <a:pt x="8" y="8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41" name="Freeform 80">
              <a:extLst>
                <a:ext uri="{FF2B5EF4-FFF2-40B4-BE49-F238E27FC236}">
                  <a16:creationId xmlns:a16="http://schemas.microsoft.com/office/drawing/2014/main" id="{00000000-0008-0000-0100-00008D000000}"/>
                </a:ext>
              </a:extLst>
            </xdr:cNvPr>
            <xdr:cNvSpPr>
              <a:spLocks/>
            </xdr:cNvSpPr>
          </xdr:nvSpPr>
          <xdr:spPr bwMode="auto">
            <a:xfrm>
              <a:off x="7020137" y="2918940"/>
              <a:ext cx="32548" cy="23551"/>
            </a:xfrm>
            <a:custGeom>
              <a:avLst/>
              <a:gdLst/>
              <a:ahLst/>
              <a:cxnLst>
                <a:cxn ang="0">
                  <a:pos x="16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24" y="8"/>
                </a:cxn>
                <a:cxn ang="0">
                  <a:pos x="8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0" y="16"/>
                </a:cxn>
                <a:cxn ang="0">
                  <a:pos x="8" y="0"/>
                </a:cxn>
                <a:cxn ang="0">
                  <a:pos x="16" y="0"/>
                </a:cxn>
              </a:cxnLst>
              <a:rect l="0" t="0" r="r" b="b"/>
              <a:pathLst>
                <a:path w="24" h="16">
                  <a:moveTo>
                    <a:pt x="16" y="0"/>
                  </a:moveTo>
                  <a:lnTo>
                    <a:pt x="24" y="0"/>
                  </a:lnTo>
                  <a:lnTo>
                    <a:pt x="24" y="0"/>
                  </a:lnTo>
                  <a:lnTo>
                    <a:pt x="24" y="8"/>
                  </a:lnTo>
                  <a:lnTo>
                    <a:pt x="8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0" y="16"/>
                  </a:lnTo>
                  <a:lnTo>
                    <a:pt x="8" y="0"/>
                  </a:lnTo>
                  <a:lnTo>
                    <a:pt x="16" y="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  <xdr:sp macro="" textlink="">
          <xdr:nvSpPr>
            <xdr:cNvPr id="142" name="Freeform 81">
              <a:extLst>
                <a:ext uri="{FF2B5EF4-FFF2-40B4-BE49-F238E27FC236}">
                  <a16:creationId xmlns:a16="http://schemas.microsoft.com/office/drawing/2014/main" id="{00000000-0008-0000-0100-00008E000000}"/>
                </a:ext>
              </a:extLst>
            </xdr:cNvPr>
            <xdr:cNvSpPr>
              <a:spLocks/>
            </xdr:cNvSpPr>
          </xdr:nvSpPr>
          <xdr:spPr bwMode="auto">
            <a:xfrm>
              <a:off x="7584300" y="4273145"/>
              <a:ext cx="43397" cy="23551"/>
            </a:xfrm>
            <a:custGeom>
              <a:avLst/>
              <a:gdLst/>
              <a:ahLst/>
              <a:cxnLst>
                <a:cxn ang="0">
                  <a:pos x="16" y="0"/>
                </a:cxn>
                <a:cxn ang="0">
                  <a:pos x="16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24" y="0"/>
                </a:cxn>
                <a:cxn ang="0">
                  <a:pos x="32" y="8"/>
                </a:cxn>
                <a:cxn ang="0">
                  <a:pos x="32" y="8"/>
                </a:cxn>
                <a:cxn ang="0">
                  <a:pos x="24" y="16"/>
                </a:cxn>
                <a:cxn ang="0">
                  <a:pos x="16" y="16"/>
                </a:cxn>
                <a:cxn ang="0">
                  <a:pos x="0" y="8"/>
                </a:cxn>
                <a:cxn ang="0">
                  <a:pos x="0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6" y="0"/>
                </a:cxn>
              </a:cxnLst>
              <a:rect l="0" t="0" r="r" b="b"/>
              <a:pathLst>
                <a:path w="32" h="16">
                  <a:moveTo>
                    <a:pt x="16" y="0"/>
                  </a:moveTo>
                  <a:lnTo>
                    <a:pt x="16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24" y="0"/>
                  </a:lnTo>
                  <a:lnTo>
                    <a:pt x="32" y="8"/>
                  </a:lnTo>
                  <a:lnTo>
                    <a:pt x="32" y="8"/>
                  </a:lnTo>
                  <a:lnTo>
                    <a:pt x="24" y="16"/>
                  </a:lnTo>
                  <a:lnTo>
                    <a:pt x="16" y="16"/>
                  </a:lnTo>
                  <a:lnTo>
                    <a:pt x="0" y="8"/>
                  </a:lnTo>
                  <a:lnTo>
                    <a:pt x="0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16" y="0"/>
                  </a:lnTo>
                  <a:close/>
                </a:path>
              </a:pathLst>
            </a:custGeom>
            <a:grpFill/>
            <a:ln w="6350">
              <a:solidFill>
                <a:schemeClr val="bg1"/>
              </a:solidFill>
              <a:round/>
              <a:headEnd/>
              <a:tailEnd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09412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18824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28237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37649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47061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56473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65886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75298" algn="l" defTabSz="1018824" rtl="0" eaLnBrk="1" latinLnBrk="0" hangingPunct="1">
                <a:defRPr sz="11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>
                <a:latin typeface="+mn-ea"/>
              </a:endParaRPr>
            </a:p>
          </xdr:txBody>
        </xdr:sp>
      </xdr:grpSp>
      <xdr:sp macro="" textlink="">
        <xdr:nvSpPr>
          <xdr:cNvPr id="41" name="모서리가 둥근 사각형 설명선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/>
        </xdr:nvSpPr>
        <xdr:spPr>
          <a:xfrm>
            <a:off x="2221123" y="4426593"/>
            <a:ext cx="914400" cy="524872"/>
          </a:xfrm>
          <a:prstGeom prst="wedgeRoundRectCallout">
            <a:avLst>
              <a:gd name="adj1" fmla="val -14597"/>
              <a:gd name="adj2" fmla="val -116561"/>
              <a:gd name="adj3" fmla="val 16667"/>
            </a:avLst>
          </a:prstGeom>
          <a:solidFill>
            <a:schemeClr val="bg1"/>
          </a:solidFill>
          <a:ln w="6350">
            <a:solidFill>
              <a:srgbClr val="0070C0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인도</a:t>
            </a:r>
          </a:p>
          <a:p>
            <a:pPr algn="ctr"/>
            <a:r>
              <a:rPr lang="en-US" altLang="ko-KR">
                <a:latin typeface="+mn-ea"/>
              </a:rPr>
              <a:t>HMI</a:t>
            </a: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65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42" name="모서리가 둥근 사각형 설명선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/>
        </xdr:nvSpPr>
        <xdr:spPr>
          <a:xfrm>
            <a:off x="1237737" y="4188796"/>
            <a:ext cx="914400" cy="524872"/>
          </a:xfrm>
          <a:prstGeom prst="wedgeRoundRectCallout">
            <a:avLst>
              <a:gd name="adj1" fmla="val 19705"/>
              <a:gd name="adj2" fmla="val -168472"/>
              <a:gd name="adj3" fmla="val 16667"/>
            </a:avLst>
          </a:prstGeom>
          <a:solidFill>
            <a:schemeClr val="bg1"/>
          </a:solidFill>
          <a:ln w="6350">
            <a:solidFill>
              <a:srgbClr val="0070C0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터키</a:t>
            </a:r>
          </a:p>
          <a:p>
            <a:pPr algn="ctr"/>
            <a:r>
              <a:rPr lang="en-US" altLang="ko-KR">
                <a:latin typeface="+mn-ea"/>
              </a:rPr>
              <a:t>HAOS</a:t>
            </a: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20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43" name="모서리가 둥근 사각형 설명선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/>
        </xdr:nvSpPr>
        <xdr:spPr>
          <a:xfrm>
            <a:off x="532263" y="2851218"/>
            <a:ext cx="914400" cy="524872"/>
          </a:xfrm>
          <a:prstGeom prst="wedgeRoundRectCallout">
            <a:avLst>
              <a:gd name="adj1" fmla="val 55965"/>
              <a:gd name="adj2" fmla="val 35001"/>
              <a:gd name="adj3" fmla="val 16667"/>
            </a:avLst>
          </a:prstGeom>
          <a:solidFill>
            <a:schemeClr val="bg1"/>
          </a:solidFill>
          <a:ln w="6350">
            <a:solidFill>
              <a:srgbClr val="0070C0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체코</a:t>
            </a:r>
          </a:p>
          <a:p>
            <a:pPr algn="ctr"/>
            <a:r>
              <a:rPr lang="en-US" altLang="ko-KR">
                <a:latin typeface="+mn-ea"/>
              </a:rPr>
              <a:t>HMMC</a:t>
            </a: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33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44" name="모서리가 둥근 사각형 설명선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/>
        </xdr:nvSpPr>
        <xdr:spPr>
          <a:xfrm>
            <a:off x="1042450" y="2274657"/>
            <a:ext cx="914400" cy="524872"/>
          </a:xfrm>
          <a:prstGeom prst="wedgeRoundRectCallout">
            <a:avLst>
              <a:gd name="adj1" fmla="val 49326"/>
              <a:gd name="adj2" fmla="val 70694"/>
              <a:gd name="adj3" fmla="val 16667"/>
            </a:avLst>
          </a:prstGeom>
          <a:solidFill>
            <a:schemeClr val="bg1"/>
          </a:solidFill>
          <a:ln w="6350">
            <a:solidFill>
              <a:srgbClr val="0070C0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러시아</a:t>
            </a:r>
          </a:p>
          <a:p>
            <a:pPr algn="ctr"/>
            <a:r>
              <a:rPr lang="en-US" altLang="ko-KR">
                <a:latin typeface="+mn-ea"/>
              </a:rPr>
              <a:t>HMMR</a:t>
            </a: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20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45" name="모서리가 둥근 사각형 설명선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/>
        </xdr:nvSpPr>
        <xdr:spPr>
          <a:xfrm>
            <a:off x="2744595" y="3767651"/>
            <a:ext cx="987211" cy="524872"/>
          </a:xfrm>
          <a:prstGeom prst="wedgeRoundRectCallout">
            <a:avLst>
              <a:gd name="adj1" fmla="val -69038"/>
              <a:gd name="adj2" fmla="val -59054"/>
              <a:gd name="adj3" fmla="val 16667"/>
            </a:avLst>
          </a:prstGeom>
          <a:solidFill>
            <a:schemeClr val="bg1"/>
          </a:solidFill>
          <a:ln w="6350">
            <a:solidFill>
              <a:srgbClr val="0070C0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중국</a:t>
            </a:r>
          </a:p>
          <a:p>
            <a:pPr algn="ctr"/>
            <a:r>
              <a:rPr lang="en-US" altLang="ko-KR">
                <a:latin typeface="+mn-ea"/>
              </a:rPr>
              <a:t>CHMC</a:t>
            </a: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15.5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46" name="모서리가 둥근 사각형 설명선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/>
        </xdr:nvSpPr>
        <xdr:spPr>
          <a:xfrm>
            <a:off x="4036421" y="3505215"/>
            <a:ext cx="914400" cy="524872"/>
          </a:xfrm>
          <a:prstGeom prst="wedgeRoundRectCallout">
            <a:avLst>
              <a:gd name="adj1" fmla="val 92973"/>
              <a:gd name="adj2" fmla="val -13547"/>
              <a:gd name="adj3" fmla="val 16667"/>
            </a:avLst>
          </a:prstGeom>
          <a:solidFill>
            <a:schemeClr val="bg1"/>
          </a:solidFill>
          <a:ln w="6350">
            <a:solidFill>
              <a:srgbClr val="0070C0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미국</a:t>
            </a:r>
          </a:p>
          <a:p>
            <a:pPr algn="ctr"/>
            <a:r>
              <a:rPr lang="en-US" altLang="ko-KR">
                <a:latin typeface="+mn-ea"/>
              </a:rPr>
              <a:t>HMMA</a:t>
            </a:r>
            <a:endParaRPr lang="ko-KR" altLang="en-US">
              <a:latin typeface="+mn-ea"/>
            </a:endParaRP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37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47" name="모서리가 둥근 사각형 설명선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/>
        </xdr:nvSpPr>
        <xdr:spPr>
          <a:xfrm>
            <a:off x="4875502" y="4596408"/>
            <a:ext cx="914400" cy="524872"/>
          </a:xfrm>
          <a:prstGeom prst="wedgeRoundRectCallout">
            <a:avLst>
              <a:gd name="adj1" fmla="val 86004"/>
              <a:gd name="adj2" fmla="val -6666"/>
              <a:gd name="adj3" fmla="val 16667"/>
            </a:avLst>
          </a:prstGeom>
          <a:solidFill>
            <a:schemeClr val="bg1"/>
          </a:solidFill>
          <a:ln w="6350">
            <a:solidFill>
              <a:srgbClr val="0070C0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브라질</a:t>
            </a:r>
          </a:p>
          <a:p>
            <a:pPr algn="ctr"/>
            <a:r>
              <a:rPr lang="en-US" altLang="ko-KR">
                <a:latin typeface="+mn-ea"/>
              </a:rPr>
              <a:t>HMB</a:t>
            </a: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18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48" name="모서리가 둥근 사각형 설명선 47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/>
        </xdr:nvSpPr>
        <xdr:spPr>
          <a:xfrm>
            <a:off x="5656022" y="3053480"/>
            <a:ext cx="914400" cy="524872"/>
          </a:xfrm>
          <a:prstGeom prst="wedgeRoundRectCallout">
            <a:avLst>
              <a:gd name="adj1" fmla="val -39597"/>
              <a:gd name="adj2" fmla="val 59750"/>
              <a:gd name="adj3" fmla="val 16667"/>
            </a:avLst>
          </a:prstGeom>
          <a:solidFill>
            <a:schemeClr val="bg1"/>
          </a:solidFill>
          <a:ln w="6350">
            <a:solidFill>
              <a:schemeClr val="accent2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미국</a:t>
            </a:r>
          </a:p>
          <a:p>
            <a:pPr algn="ctr"/>
            <a:r>
              <a:rPr lang="en-US" altLang="ko-KR">
                <a:latin typeface="+mn-ea"/>
              </a:rPr>
              <a:t>KMMG</a:t>
            </a:r>
            <a:endParaRPr lang="ko-KR" altLang="en-US">
              <a:latin typeface="+mn-ea"/>
            </a:endParaRP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34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49" name="모서리가 둥근 사각형 설명선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/>
        </xdr:nvSpPr>
        <xdr:spPr>
          <a:xfrm>
            <a:off x="3260029" y="2793939"/>
            <a:ext cx="982117" cy="524871"/>
          </a:xfrm>
          <a:prstGeom prst="wedgeRoundRectCallout">
            <a:avLst>
              <a:gd name="adj1" fmla="val -92043"/>
              <a:gd name="adj2" fmla="val 111891"/>
              <a:gd name="adj3" fmla="val 16667"/>
            </a:avLst>
          </a:prstGeom>
          <a:solidFill>
            <a:schemeClr val="bg1"/>
          </a:solidFill>
          <a:ln w="6350">
            <a:solidFill>
              <a:schemeClr val="accent2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중국</a:t>
            </a:r>
          </a:p>
          <a:p>
            <a:pPr algn="ctr"/>
            <a:r>
              <a:rPr lang="ko-KR" altLang="en-US">
                <a:latin typeface="+mn-ea"/>
              </a:rPr>
              <a:t>동풍열달기아연간 </a:t>
            </a:r>
            <a:r>
              <a:rPr lang="en-US" altLang="ko-KR">
                <a:latin typeface="+mn-ea"/>
              </a:rPr>
              <a:t>90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50" name="모서리가 둥근 사각형 설명선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/>
        </xdr:nvSpPr>
        <xdr:spPr>
          <a:xfrm>
            <a:off x="526446" y="3586919"/>
            <a:ext cx="914400" cy="524872"/>
          </a:xfrm>
          <a:prstGeom prst="wedgeRoundRectCallout">
            <a:avLst>
              <a:gd name="adj1" fmla="val 64181"/>
              <a:gd name="adj2" fmla="val -56946"/>
              <a:gd name="adj3" fmla="val 16667"/>
            </a:avLst>
          </a:prstGeom>
          <a:solidFill>
            <a:schemeClr val="bg1"/>
          </a:solidFill>
          <a:ln w="6350">
            <a:solidFill>
              <a:schemeClr val="accent2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슬로바키아</a:t>
            </a:r>
          </a:p>
          <a:p>
            <a:pPr algn="ctr"/>
            <a:r>
              <a:rPr lang="en-US" altLang="ko-KR">
                <a:latin typeface="+mn-ea"/>
              </a:rPr>
              <a:t>KMS</a:t>
            </a: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30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sp macro="" textlink="">
        <xdr:nvSpPr>
          <xdr:cNvPr id="51" name="모서리가 둥근 사각형 설명선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SpPr/>
        </xdr:nvSpPr>
        <xdr:spPr>
          <a:xfrm>
            <a:off x="2206701" y="2476729"/>
            <a:ext cx="1014399" cy="524871"/>
          </a:xfrm>
          <a:prstGeom prst="wedgeRoundRectCallout">
            <a:avLst>
              <a:gd name="adj1" fmla="val 20795"/>
              <a:gd name="adj2" fmla="val 106086"/>
              <a:gd name="adj3" fmla="val 16667"/>
            </a:avLst>
          </a:prstGeom>
          <a:solidFill>
            <a:schemeClr val="bg1"/>
          </a:solidFill>
          <a:ln w="6350">
            <a:solidFill>
              <a:srgbClr val="0070C0"/>
            </a:solidFill>
          </a:ln>
        </xdr:spPr>
        <xdr:txBody>
          <a:bodyPr rot="0" spcFirstLastPara="0" vert="horz" wrap="square" lIns="0" tIns="36000" rIns="0" bIns="3600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09412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18824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28237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37649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47061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56473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65886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75298" algn="l" defTabSz="1018824" rtl="0" eaLnBrk="1" latinLnBrk="0" hangingPunct="1">
              <a:defRPr sz="11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latin typeface="+mn-ea"/>
              </a:rPr>
              <a:t>중국</a:t>
            </a:r>
          </a:p>
          <a:p>
            <a:pPr algn="ctr"/>
            <a:r>
              <a:rPr lang="en-US" altLang="ko-KR">
                <a:latin typeface="+mn-ea"/>
              </a:rPr>
              <a:t>BHMC</a:t>
            </a:r>
          </a:p>
          <a:p>
            <a:pPr algn="ctr"/>
            <a:r>
              <a:rPr lang="ko-KR" altLang="en-US">
                <a:latin typeface="+mn-ea"/>
              </a:rPr>
              <a:t>연간 </a:t>
            </a:r>
            <a:r>
              <a:rPr lang="en-US" altLang="ko-KR">
                <a:latin typeface="+mn-ea"/>
              </a:rPr>
              <a:t>105</a:t>
            </a:r>
            <a:r>
              <a:rPr lang="ko-KR" altLang="en-US">
                <a:latin typeface="+mn-ea"/>
              </a:rPr>
              <a:t>만대</a:t>
            </a:r>
          </a:p>
        </xdr:txBody>
      </xdr:sp>
      <xdr:pic>
        <xdr:nvPicPr>
          <xdr:cNvPr id="52" name="그림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09778" y="3624795"/>
            <a:ext cx="203152" cy="102772"/>
          </a:xfrm>
          <a:prstGeom prst="rect">
            <a:avLst/>
          </a:prstGeom>
        </xdr:spPr>
      </xdr:pic>
      <xdr:pic>
        <xdr:nvPicPr>
          <xdr:cNvPr id="53" name="그림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77757" y="3633356"/>
            <a:ext cx="221704" cy="111130"/>
          </a:xfrm>
          <a:prstGeom prst="rect">
            <a:avLst/>
          </a:prstGeom>
        </xdr:spPr>
      </xdr:pic>
      <xdr:pic>
        <xdr:nvPicPr>
          <xdr:cNvPr id="54" name="그림 53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4180" y="3943589"/>
            <a:ext cx="203152" cy="102772"/>
          </a:xfrm>
          <a:prstGeom prst="rect">
            <a:avLst/>
          </a:prstGeom>
        </xdr:spPr>
      </xdr:pic>
      <xdr:pic>
        <xdr:nvPicPr>
          <xdr:cNvPr id="55" name="그림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68910" y="3455218"/>
            <a:ext cx="203152" cy="102772"/>
          </a:xfrm>
          <a:prstGeom prst="rect">
            <a:avLst/>
          </a:prstGeom>
        </xdr:spPr>
      </xdr:pic>
      <xdr:pic>
        <xdr:nvPicPr>
          <xdr:cNvPr id="56" name="그림 55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85696" y="3284628"/>
            <a:ext cx="203152" cy="102772"/>
          </a:xfrm>
          <a:prstGeom prst="rect">
            <a:avLst/>
          </a:prstGeom>
        </xdr:spPr>
      </xdr:pic>
      <xdr:pic>
        <xdr:nvPicPr>
          <xdr:cNvPr id="57" name="그림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67963" y="2895004"/>
            <a:ext cx="203152" cy="102772"/>
          </a:xfrm>
          <a:prstGeom prst="rect">
            <a:avLst/>
          </a:prstGeom>
        </xdr:spPr>
      </xdr:pic>
      <xdr:pic>
        <xdr:nvPicPr>
          <xdr:cNvPr id="58" name="그림 57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62059" y="3319503"/>
            <a:ext cx="203152" cy="102772"/>
          </a:xfrm>
          <a:prstGeom prst="rect">
            <a:avLst/>
          </a:prstGeom>
        </xdr:spPr>
      </xdr:pic>
      <xdr:pic>
        <xdr:nvPicPr>
          <xdr:cNvPr id="59" name="그림 58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59158" y="3649547"/>
            <a:ext cx="203152" cy="102772"/>
          </a:xfrm>
          <a:prstGeom prst="rect">
            <a:avLst/>
          </a:prstGeom>
        </xdr:spPr>
      </xdr:pic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88565" y="3646602"/>
            <a:ext cx="221704" cy="111130"/>
          </a:xfrm>
          <a:prstGeom prst="rect">
            <a:avLst/>
          </a:prstGeom>
        </xdr:spPr>
      </xdr:pic>
      <xdr:pic>
        <xdr:nvPicPr>
          <xdr:cNvPr id="61" name="그림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40307" y="4780487"/>
            <a:ext cx="203152" cy="102772"/>
          </a:xfrm>
          <a:prstGeom prst="rect">
            <a:avLst/>
          </a:prstGeom>
        </xdr:spPr>
      </xdr:pic>
      <xdr:pic>
        <xdr:nvPicPr>
          <xdr:cNvPr id="62" name="그림 61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0206" y="3420121"/>
            <a:ext cx="221704" cy="111130"/>
          </a:xfrm>
          <a:prstGeom prst="rect">
            <a:avLst/>
          </a:prstGeom>
        </xdr:spPr>
      </xdr:pic>
    </xdr:grpSp>
    <xdr:clientData/>
  </xdr:twoCellAnchor>
  <xdr:twoCellAnchor editAs="oneCell">
    <xdr:from>
      <xdr:col>25</xdr:col>
      <xdr:colOff>872458</xdr:colOff>
      <xdr:row>369</xdr:row>
      <xdr:rowOff>44823</xdr:rowOff>
    </xdr:from>
    <xdr:to>
      <xdr:col>32</xdr:col>
      <xdr:colOff>399008</xdr:colOff>
      <xdr:row>391</xdr:row>
      <xdr:rowOff>62162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936565" y="75605287"/>
          <a:ext cx="6670300" cy="4534911"/>
        </a:xfrm>
        <a:prstGeom prst="rect">
          <a:avLst/>
        </a:prstGeom>
      </xdr:spPr>
    </xdr:pic>
    <xdr:clientData/>
  </xdr:twoCellAnchor>
  <xdr:twoCellAnchor>
    <xdr:from>
      <xdr:col>16</xdr:col>
      <xdr:colOff>197922</xdr:colOff>
      <xdr:row>111</xdr:row>
      <xdr:rowOff>198787</xdr:rowOff>
    </xdr:from>
    <xdr:to>
      <xdr:col>21</xdr:col>
      <xdr:colOff>318701</xdr:colOff>
      <xdr:row>127</xdr:row>
      <xdr:rowOff>27214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</xdr:col>
      <xdr:colOff>258536</xdr:colOff>
      <xdr:row>39</xdr:row>
      <xdr:rowOff>0</xdr:rowOff>
    </xdr:from>
    <xdr:to>
      <xdr:col>17</xdr:col>
      <xdr:colOff>605516</xdr:colOff>
      <xdr:row>54</xdr:row>
      <xdr:rowOff>176893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780411</xdr:colOff>
      <xdr:row>210</xdr:row>
      <xdr:rowOff>1</xdr:rowOff>
    </xdr:from>
    <xdr:to>
      <xdr:col>18</xdr:col>
      <xdr:colOff>192099</xdr:colOff>
      <xdr:row>222</xdr:row>
      <xdr:rowOff>0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780410</xdr:colOff>
      <xdr:row>222</xdr:row>
      <xdr:rowOff>163287</xdr:rowOff>
    </xdr:from>
    <xdr:to>
      <xdr:col>18</xdr:col>
      <xdr:colOff>721178</xdr:colOff>
      <xdr:row>236</xdr:row>
      <xdr:rowOff>95250</xdr:rowOff>
    </xdr:to>
    <xdr:graphicFrame macro="">
      <xdr:nvGraphicFramePr>
        <xdr:cNvPr id="143" name="차트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19</xdr:col>
      <xdr:colOff>0</xdr:colOff>
      <xdr:row>369</xdr:row>
      <xdr:rowOff>0</xdr:rowOff>
    </xdr:from>
    <xdr:to>
      <xdr:col>24</xdr:col>
      <xdr:colOff>295579</xdr:colOff>
      <xdr:row>381</xdr:row>
      <xdr:rowOff>163286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40893" y="75560464"/>
          <a:ext cx="5398257" cy="2626179"/>
        </a:xfrm>
        <a:prstGeom prst="rect">
          <a:avLst/>
        </a:prstGeom>
      </xdr:spPr>
    </xdr:pic>
    <xdr:clientData/>
  </xdr:twoCellAnchor>
  <xdr:twoCellAnchor editAs="oneCell">
    <xdr:from>
      <xdr:col>9</xdr:col>
      <xdr:colOff>908485</xdr:colOff>
      <xdr:row>382</xdr:row>
      <xdr:rowOff>82826</xdr:rowOff>
    </xdr:from>
    <xdr:to>
      <xdr:col>13</xdr:col>
      <xdr:colOff>701525</xdr:colOff>
      <xdr:row>395</xdr:row>
      <xdr:rowOff>51998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17398" y="79347391"/>
          <a:ext cx="3868084" cy="2661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39</xdr:row>
      <xdr:rowOff>26450</xdr:rowOff>
    </xdr:from>
    <xdr:to>
      <xdr:col>33</xdr:col>
      <xdr:colOff>237950</xdr:colOff>
      <xdr:row>68</xdr:row>
      <xdr:rowOff>78586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61036" y="8013843"/>
          <a:ext cx="5898521" cy="6025672"/>
        </a:xfrm>
        <a:prstGeom prst="rect">
          <a:avLst/>
        </a:prstGeom>
      </xdr:spPr>
    </xdr:pic>
    <xdr:clientData/>
  </xdr:twoCellAnchor>
  <xdr:twoCellAnchor editAs="oneCell">
    <xdr:from>
      <xdr:col>18</xdr:col>
      <xdr:colOff>323667</xdr:colOff>
      <xdr:row>39</xdr:row>
      <xdr:rowOff>69274</xdr:rowOff>
    </xdr:from>
    <xdr:to>
      <xdr:col>25</xdr:col>
      <xdr:colOff>2071</xdr:colOff>
      <xdr:row>68</xdr:row>
      <xdr:rowOff>108857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02953" y="8056667"/>
          <a:ext cx="5869654" cy="6013119"/>
        </a:xfrm>
        <a:prstGeom prst="rect">
          <a:avLst/>
        </a:prstGeom>
      </xdr:spPr>
    </xdr:pic>
    <xdr:clientData/>
  </xdr:twoCellAnchor>
  <xdr:twoCellAnchor editAs="oneCell">
    <xdr:from>
      <xdr:col>20</xdr:col>
      <xdr:colOff>403411</xdr:colOff>
      <xdr:row>85</xdr:row>
      <xdr:rowOff>33107</xdr:rowOff>
    </xdr:from>
    <xdr:to>
      <xdr:col>25</xdr:col>
      <xdr:colOff>202936</xdr:colOff>
      <xdr:row>97</xdr:row>
      <xdr:rowOff>190500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58029" y="18209048"/>
          <a:ext cx="4225848" cy="2734746"/>
        </a:xfrm>
        <a:prstGeom prst="rect">
          <a:avLst/>
        </a:prstGeom>
      </xdr:spPr>
    </xdr:pic>
    <xdr:clientData/>
  </xdr:twoCellAnchor>
  <xdr:twoCellAnchor editAs="oneCell">
    <xdr:from>
      <xdr:col>25</xdr:col>
      <xdr:colOff>313766</xdr:colOff>
      <xdr:row>85</xdr:row>
      <xdr:rowOff>22412</xdr:rowOff>
    </xdr:from>
    <xdr:to>
      <xdr:col>31</xdr:col>
      <xdr:colOff>515471</xdr:colOff>
      <xdr:row>97</xdr:row>
      <xdr:rowOff>150188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84302" y="17466769"/>
          <a:ext cx="4692062" cy="26042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739588</xdr:colOff>
      <xdr:row>19</xdr:row>
      <xdr:rowOff>44823</xdr:rowOff>
    </xdr:from>
    <xdr:to>
      <xdr:col>19</xdr:col>
      <xdr:colOff>378401</xdr:colOff>
      <xdr:row>31</xdr:row>
      <xdr:rowOff>11205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84941" y="4101352"/>
          <a:ext cx="3852225" cy="2532529"/>
        </a:xfrm>
        <a:prstGeom prst="rect">
          <a:avLst/>
        </a:prstGeom>
      </xdr:spPr>
    </xdr:pic>
    <xdr:clientData/>
  </xdr:twoCellAnchor>
  <xdr:twoCellAnchor>
    <xdr:from>
      <xdr:col>11</xdr:col>
      <xdr:colOff>218512</xdr:colOff>
      <xdr:row>19</xdr:row>
      <xdr:rowOff>22412</xdr:rowOff>
    </xdr:from>
    <xdr:to>
      <xdr:col>15</xdr:col>
      <xdr:colOff>577100</xdr:colOff>
      <xdr:row>30</xdr:row>
      <xdr:rowOff>178172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358588</xdr:colOff>
      <xdr:row>35</xdr:row>
      <xdr:rowOff>146994</xdr:rowOff>
    </xdr:from>
    <xdr:to>
      <xdr:col>7</xdr:col>
      <xdr:colOff>930089</xdr:colOff>
      <xdr:row>62</xdr:row>
      <xdr:rowOff>99535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706" y="7621318"/>
          <a:ext cx="4784912" cy="5701158"/>
        </a:xfrm>
        <a:prstGeom prst="rect">
          <a:avLst/>
        </a:prstGeom>
      </xdr:spPr>
    </xdr:pic>
    <xdr:clientData/>
  </xdr:twoCellAnchor>
  <xdr:twoCellAnchor editAs="oneCell">
    <xdr:from>
      <xdr:col>8</xdr:col>
      <xdr:colOff>89648</xdr:colOff>
      <xdr:row>36</xdr:row>
      <xdr:rowOff>190499</xdr:rowOff>
    </xdr:from>
    <xdr:to>
      <xdr:col>15</xdr:col>
      <xdr:colOff>181993</xdr:colOff>
      <xdr:row>62</xdr:row>
      <xdr:rowOff>19279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1530" y="7877734"/>
          <a:ext cx="7465816" cy="5364486"/>
        </a:xfrm>
        <a:prstGeom prst="rect">
          <a:avLst/>
        </a:prstGeom>
      </xdr:spPr>
    </xdr:pic>
    <xdr:clientData/>
  </xdr:twoCellAnchor>
  <xdr:twoCellAnchor editAs="oneCell">
    <xdr:from>
      <xdr:col>16</xdr:col>
      <xdr:colOff>874057</xdr:colOff>
      <xdr:row>67</xdr:row>
      <xdr:rowOff>116738</xdr:rowOff>
    </xdr:from>
    <xdr:to>
      <xdr:col>21</xdr:col>
      <xdr:colOff>893739</xdr:colOff>
      <xdr:row>83</xdr:row>
      <xdr:rowOff>161237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72763" y="14404238"/>
          <a:ext cx="5286447" cy="34622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10</xdr:col>
      <xdr:colOff>778972</xdr:colOff>
      <xdr:row>27</xdr:row>
      <xdr:rowOff>160172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638735"/>
          <a:ext cx="7076190" cy="5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8</xdr:col>
      <xdr:colOff>326081</xdr:colOff>
      <xdr:row>56</xdr:row>
      <xdr:rowOff>197627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6174441"/>
          <a:ext cx="4961905" cy="5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284045</xdr:colOff>
      <xdr:row>30</xdr:row>
      <xdr:rowOff>0</xdr:rowOff>
    </xdr:from>
    <xdr:to>
      <xdr:col>16</xdr:col>
      <xdr:colOff>234926</xdr:colOff>
      <xdr:row>55</xdr:row>
      <xdr:rowOff>201015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6588" y="6211957"/>
          <a:ext cx="4970141" cy="5377645"/>
        </a:xfrm>
        <a:prstGeom prst="rect">
          <a:avLst/>
        </a:prstGeom>
      </xdr:spPr>
    </xdr:pic>
    <xdr:clientData/>
  </xdr:twoCellAnchor>
  <xdr:twoCellAnchor editAs="oneCell">
    <xdr:from>
      <xdr:col>12</xdr:col>
      <xdr:colOff>616325</xdr:colOff>
      <xdr:row>308</xdr:row>
      <xdr:rowOff>22411</xdr:rowOff>
    </xdr:from>
    <xdr:to>
      <xdr:col>18</xdr:col>
      <xdr:colOff>829273</xdr:colOff>
      <xdr:row>329</xdr:row>
      <xdr:rowOff>44823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56060" y="57979235"/>
          <a:ext cx="5255595" cy="44935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12</xdr:col>
      <xdr:colOff>285110</xdr:colOff>
      <xdr:row>452</xdr:row>
      <xdr:rowOff>52025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32575500"/>
          <a:ext cx="8247619" cy="5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8</xdr:col>
      <xdr:colOff>202271</xdr:colOff>
      <xdr:row>471</xdr:row>
      <xdr:rowOff>29397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39388676"/>
          <a:ext cx="4838095" cy="23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652842</xdr:colOff>
      <xdr:row>306</xdr:row>
      <xdr:rowOff>2484</xdr:rowOff>
    </xdr:from>
    <xdr:to>
      <xdr:col>29</xdr:col>
      <xdr:colOff>404182</xdr:colOff>
      <xdr:row>326</xdr:row>
      <xdr:rowOff>169229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25717" y="47779884"/>
          <a:ext cx="6758427" cy="4357744"/>
        </a:xfrm>
        <a:prstGeom prst="rect">
          <a:avLst/>
        </a:prstGeom>
      </xdr:spPr>
    </xdr:pic>
    <xdr:clientData/>
  </xdr:twoCellAnchor>
  <xdr:twoCellAnchor editAs="oneCell">
    <xdr:from>
      <xdr:col>10</xdr:col>
      <xdr:colOff>65432</xdr:colOff>
      <xdr:row>338</xdr:row>
      <xdr:rowOff>68210</xdr:rowOff>
    </xdr:from>
    <xdr:to>
      <xdr:col>15</xdr:col>
      <xdr:colOff>630520</xdr:colOff>
      <xdr:row>359</xdr:row>
      <xdr:rowOff>109537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97975" y="63463297"/>
          <a:ext cx="4747805" cy="4397979"/>
        </a:xfrm>
        <a:prstGeom prst="rect">
          <a:avLst/>
        </a:prstGeom>
      </xdr:spPr>
    </xdr:pic>
    <xdr:clientData/>
  </xdr:twoCellAnchor>
  <xdr:twoCellAnchor editAs="oneCell">
    <xdr:from>
      <xdr:col>19</xdr:col>
      <xdr:colOff>776907</xdr:colOff>
      <xdr:row>74</xdr:row>
      <xdr:rowOff>106474</xdr:rowOff>
    </xdr:from>
    <xdr:to>
      <xdr:col>31</xdr:col>
      <xdr:colOff>378923</xdr:colOff>
      <xdr:row>89</xdr:row>
      <xdr:rowOff>185565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38342" y="16257561"/>
          <a:ext cx="8000581" cy="3201635"/>
        </a:xfrm>
        <a:prstGeom prst="rect">
          <a:avLst/>
        </a:prstGeom>
      </xdr:spPr>
    </xdr:pic>
    <xdr:clientData/>
  </xdr:twoCellAnchor>
  <xdr:twoCellAnchor editAs="oneCell">
    <xdr:from>
      <xdr:col>11</xdr:col>
      <xdr:colOff>278426</xdr:colOff>
      <xdr:row>134</xdr:row>
      <xdr:rowOff>4081</xdr:rowOff>
    </xdr:from>
    <xdr:to>
      <xdr:col>20</xdr:col>
      <xdr:colOff>183000</xdr:colOff>
      <xdr:row>148</xdr:row>
      <xdr:rowOff>43058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16140" y="27381652"/>
          <a:ext cx="7497360" cy="28964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15</xdr:col>
      <xdr:colOff>528010</xdr:colOff>
      <xdr:row>206</xdr:row>
      <xdr:rowOff>8988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34902321"/>
          <a:ext cx="10933333" cy="42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638735</xdr:colOff>
      <xdr:row>211</xdr:row>
      <xdr:rowOff>162485</xdr:rowOff>
    </xdr:from>
    <xdr:to>
      <xdr:col>27</xdr:col>
      <xdr:colOff>215927</xdr:colOff>
      <xdr:row>232</xdr:row>
      <xdr:rowOff>180995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80676" y="45120485"/>
          <a:ext cx="6883426" cy="4489657"/>
        </a:xfrm>
        <a:prstGeom prst="rect">
          <a:avLst/>
        </a:prstGeom>
      </xdr:spPr>
    </xdr:pic>
    <xdr:clientData/>
  </xdr:twoCellAnchor>
  <xdr:twoCellAnchor editAs="oneCell">
    <xdr:from>
      <xdr:col>19</xdr:col>
      <xdr:colOff>786019</xdr:colOff>
      <xdr:row>66</xdr:row>
      <xdr:rowOff>151988</xdr:rowOff>
    </xdr:from>
    <xdr:to>
      <xdr:col>24</xdr:col>
      <xdr:colOff>253895</xdr:colOff>
      <xdr:row>74</xdr:row>
      <xdr:rowOff>39976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7454" y="14646553"/>
          <a:ext cx="3054245" cy="1544510"/>
        </a:xfrm>
        <a:prstGeom prst="rect">
          <a:avLst/>
        </a:prstGeom>
      </xdr:spPr>
    </xdr:pic>
    <xdr:clientData/>
  </xdr:twoCellAnchor>
  <xdr:twoCellAnchor editAs="oneCell">
    <xdr:from>
      <xdr:col>16</xdr:col>
      <xdr:colOff>118442</xdr:colOff>
      <xdr:row>82</xdr:row>
      <xdr:rowOff>32716</xdr:rowOff>
    </xdr:from>
    <xdr:to>
      <xdr:col>19</xdr:col>
      <xdr:colOff>596389</xdr:colOff>
      <xdr:row>89</xdr:row>
      <xdr:rowOff>126527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70246" y="17848607"/>
          <a:ext cx="2987578" cy="1551551"/>
        </a:xfrm>
        <a:prstGeom prst="rect">
          <a:avLst/>
        </a:prstGeom>
      </xdr:spPr>
    </xdr:pic>
    <xdr:clientData/>
  </xdr:twoCellAnchor>
  <xdr:twoCellAnchor editAs="oneCell">
    <xdr:from>
      <xdr:col>16</xdr:col>
      <xdr:colOff>91522</xdr:colOff>
      <xdr:row>74</xdr:row>
      <xdr:rowOff>97321</xdr:rowOff>
    </xdr:from>
    <xdr:to>
      <xdr:col>19</xdr:col>
      <xdr:colOff>607565</xdr:colOff>
      <xdr:row>81</xdr:row>
      <xdr:rowOff>174570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43326" y="16248408"/>
          <a:ext cx="3025674" cy="1534988"/>
        </a:xfrm>
        <a:prstGeom prst="rect">
          <a:avLst/>
        </a:prstGeom>
      </xdr:spPr>
    </xdr:pic>
    <xdr:clientData/>
  </xdr:twoCellAnchor>
  <xdr:twoCellAnchor editAs="oneCell">
    <xdr:from>
      <xdr:col>16</xdr:col>
      <xdr:colOff>93593</xdr:colOff>
      <xdr:row>66</xdr:row>
      <xdr:rowOff>108089</xdr:rowOff>
    </xdr:from>
    <xdr:to>
      <xdr:col>19</xdr:col>
      <xdr:colOff>609637</xdr:colOff>
      <xdr:row>74</xdr:row>
      <xdr:rowOff>60258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45397" y="14602654"/>
          <a:ext cx="3025675" cy="1608691"/>
        </a:xfrm>
        <a:prstGeom prst="rect">
          <a:avLst/>
        </a:prstGeom>
      </xdr:spPr>
    </xdr:pic>
    <xdr:clientData/>
  </xdr:twoCellAnchor>
  <xdr:twoCellAnchor editAs="oneCell">
    <xdr:from>
      <xdr:col>12</xdr:col>
      <xdr:colOff>229757</xdr:colOff>
      <xdr:row>82</xdr:row>
      <xdr:rowOff>50110</xdr:rowOff>
    </xdr:from>
    <xdr:to>
      <xdr:col>15</xdr:col>
      <xdr:colOff>755325</xdr:colOff>
      <xdr:row>89</xdr:row>
      <xdr:rowOff>146406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35387" y="17866001"/>
          <a:ext cx="3035199" cy="1554036"/>
        </a:xfrm>
        <a:prstGeom prst="rect">
          <a:avLst/>
        </a:prstGeom>
      </xdr:spPr>
    </xdr:pic>
    <xdr:clientData/>
  </xdr:twoCellAnchor>
  <xdr:twoCellAnchor editAs="oneCell">
    <xdr:from>
      <xdr:col>12</xdr:col>
      <xdr:colOff>211121</xdr:colOff>
      <xdr:row>74</xdr:row>
      <xdr:rowOff>77029</xdr:rowOff>
    </xdr:from>
    <xdr:to>
      <xdr:col>15</xdr:col>
      <xdr:colOff>785965</xdr:colOff>
      <xdr:row>82</xdr:row>
      <xdr:rowOff>13879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16751" y="16228116"/>
          <a:ext cx="3084475" cy="1601654"/>
        </a:xfrm>
        <a:prstGeom prst="rect">
          <a:avLst/>
        </a:prstGeom>
      </xdr:spPr>
    </xdr:pic>
    <xdr:clientData/>
  </xdr:twoCellAnchor>
  <xdr:twoCellAnchor editAs="oneCell">
    <xdr:from>
      <xdr:col>12</xdr:col>
      <xdr:colOff>218576</xdr:colOff>
      <xdr:row>66</xdr:row>
      <xdr:rowOff>165239</xdr:rowOff>
    </xdr:from>
    <xdr:to>
      <xdr:col>15</xdr:col>
      <xdr:colOff>764849</xdr:colOff>
      <xdr:row>74</xdr:row>
      <xdr:rowOff>43703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24206" y="14659804"/>
          <a:ext cx="3055904" cy="1534986"/>
        </a:xfrm>
        <a:prstGeom prst="rect">
          <a:avLst/>
        </a:prstGeom>
      </xdr:spPr>
    </xdr:pic>
    <xdr:clientData/>
  </xdr:twoCellAnchor>
  <xdr:twoCellAnchor editAs="oneCell">
    <xdr:from>
      <xdr:col>20</xdr:col>
      <xdr:colOff>280306</xdr:colOff>
      <xdr:row>134</xdr:row>
      <xdr:rowOff>7398</xdr:rowOff>
    </xdr:from>
    <xdr:to>
      <xdr:col>31</xdr:col>
      <xdr:colOff>377465</xdr:colOff>
      <xdr:row>148</xdr:row>
      <xdr:rowOff>59388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10806" y="21874077"/>
          <a:ext cx="7581088" cy="2909490"/>
        </a:xfrm>
        <a:prstGeom prst="rect">
          <a:avLst/>
        </a:prstGeom>
      </xdr:spPr>
    </xdr:pic>
    <xdr:clientData/>
  </xdr:twoCellAnchor>
  <xdr:twoCellAnchor>
    <xdr:from>
      <xdr:col>6</xdr:col>
      <xdr:colOff>295274</xdr:colOff>
      <xdr:row>157</xdr:row>
      <xdr:rowOff>201489</xdr:rowOff>
    </xdr:from>
    <xdr:to>
      <xdr:col>17</xdr:col>
      <xdr:colOff>637773</xdr:colOff>
      <xdr:row>176</xdr:row>
      <xdr:rowOff>30811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GrpSpPr/>
      </xdr:nvGrpSpPr>
      <xdr:grpSpPr>
        <a:xfrm>
          <a:off x="4110354" y="33716789"/>
          <a:ext cx="9562699" cy="3886972"/>
          <a:chOff x="3886199" y="27462039"/>
          <a:chExt cx="9562699" cy="3820297"/>
        </a:xfrm>
      </xdr:grpSpPr>
      <xdr:pic>
        <xdr:nvPicPr>
          <xdr:cNvPr id="14" name="그림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3886199" y="27462039"/>
            <a:ext cx="9562699" cy="3820297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8696325" y="28708350"/>
            <a:ext cx="1924224" cy="92381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762000</xdr:colOff>
      <xdr:row>157</xdr:row>
      <xdr:rowOff>161925</xdr:rowOff>
    </xdr:from>
    <xdr:to>
      <xdr:col>31</xdr:col>
      <xdr:colOff>617062</xdr:colOff>
      <xdr:row>176</xdr:row>
      <xdr:rowOff>37617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GrpSpPr/>
      </xdr:nvGrpSpPr>
      <xdr:grpSpPr>
        <a:xfrm>
          <a:off x="13799820" y="33677225"/>
          <a:ext cx="9914732" cy="3934612"/>
          <a:chOff x="13573125" y="27422475"/>
          <a:chExt cx="9913462" cy="3866667"/>
        </a:xfrm>
      </xdr:grpSpPr>
      <xdr:pic>
        <xdr:nvPicPr>
          <xdr:cNvPr id="27" name="그림 26">
            <a:extLst>
              <a:ext uri="{FF2B5EF4-FFF2-40B4-BE49-F238E27FC236}">
                <a16:creationId xmlns:a16="http://schemas.microsoft.com/office/drawing/2014/main" id="{00000000-0008-0000-04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3573125" y="27422475"/>
            <a:ext cx="9913462" cy="3866667"/>
          </a:xfrm>
          <a:prstGeom prst="rect">
            <a:avLst/>
          </a:prstGeom>
        </xdr:spPr>
      </xdr:pic>
      <xdr:pic>
        <xdr:nvPicPr>
          <xdr:cNvPr id="28" name="그림 27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9202400" y="28746450"/>
            <a:ext cx="1176399" cy="609523"/>
          </a:xfrm>
          <a:prstGeom prst="rect">
            <a:avLst/>
          </a:prstGeom>
        </xdr:spPr>
      </xdr:pic>
    </xdr:grpSp>
    <xdr:clientData/>
  </xdr:twoCellAnchor>
  <xdr:twoCellAnchor editAs="oneCell">
    <xdr:from>
      <xdr:col>15</xdr:col>
      <xdr:colOff>599434</xdr:colOff>
      <xdr:row>184</xdr:row>
      <xdr:rowOff>173051</xdr:rowOff>
    </xdr:from>
    <xdr:to>
      <xdr:col>19</xdr:col>
      <xdr:colOff>170274</xdr:colOff>
      <xdr:row>190</xdr:row>
      <xdr:rowOff>106227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60493" y="39808257"/>
          <a:ext cx="2932605" cy="1210645"/>
        </a:xfrm>
        <a:prstGeom prst="rect">
          <a:avLst/>
        </a:prstGeom>
      </xdr:spPr>
    </xdr:pic>
    <xdr:clientData/>
  </xdr:twoCellAnchor>
  <xdr:twoCellAnchor editAs="oneCell">
    <xdr:from>
      <xdr:col>15</xdr:col>
      <xdr:colOff>607278</xdr:colOff>
      <xdr:row>190</xdr:row>
      <xdr:rowOff>187058</xdr:rowOff>
    </xdr:from>
    <xdr:to>
      <xdr:col>19</xdr:col>
      <xdr:colOff>149546</xdr:colOff>
      <xdr:row>196</xdr:row>
      <xdr:rowOff>110711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68337" y="41099734"/>
          <a:ext cx="2904033" cy="1201123"/>
        </a:xfrm>
        <a:prstGeom prst="rect">
          <a:avLst/>
        </a:prstGeom>
      </xdr:spPr>
    </xdr:pic>
    <xdr:clientData/>
  </xdr:twoCellAnchor>
  <xdr:twoCellAnchor editAs="oneCell">
    <xdr:from>
      <xdr:col>15</xdr:col>
      <xdr:colOff>507546</xdr:colOff>
      <xdr:row>196</xdr:row>
      <xdr:rowOff>207228</xdr:rowOff>
    </xdr:from>
    <xdr:to>
      <xdr:col>19</xdr:col>
      <xdr:colOff>202196</xdr:colOff>
      <xdr:row>202</xdr:row>
      <xdr:rowOff>159450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668605" y="42397375"/>
          <a:ext cx="3056415" cy="1229695"/>
        </a:xfrm>
        <a:prstGeom prst="rect">
          <a:avLst/>
        </a:prstGeom>
      </xdr:spPr>
    </xdr:pic>
    <xdr:clientData/>
  </xdr:twoCellAnchor>
  <xdr:twoCellAnchor editAs="oneCell">
    <xdr:from>
      <xdr:col>19</xdr:col>
      <xdr:colOff>230199</xdr:colOff>
      <xdr:row>184</xdr:row>
      <xdr:rowOff>170809</xdr:rowOff>
    </xdr:from>
    <xdr:to>
      <xdr:col>23</xdr:col>
      <xdr:colOff>271687</xdr:colOff>
      <xdr:row>190</xdr:row>
      <xdr:rowOff>119673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753023" y="39806015"/>
          <a:ext cx="2932606" cy="1226333"/>
        </a:xfrm>
        <a:prstGeom prst="rect">
          <a:avLst/>
        </a:prstGeom>
      </xdr:spPr>
    </xdr:pic>
    <xdr:clientData/>
  </xdr:twoCellAnchor>
  <xdr:twoCellAnchor editAs="oneCell">
    <xdr:from>
      <xdr:col>19</xdr:col>
      <xdr:colOff>279506</xdr:colOff>
      <xdr:row>190</xdr:row>
      <xdr:rowOff>212831</xdr:rowOff>
    </xdr:from>
    <xdr:to>
      <xdr:col>23</xdr:col>
      <xdr:colOff>149565</xdr:colOff>
      <xdr:row>196</xdr:row>
      <xdr:rowOff>136485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802330" y="41125507"/>
          <a:ext cx="2761177" cy="1201124"/>
        </a:xfrm>
        <a:prstGeom prst="rect">
          <a:avLst/>
        </a:prstGeom>
      </xdr:spPr>
    </xdr:pic>
    <xdr:clientData/>
  </xdr:twoCellAnchor>
  <xdr:twoCellAnchor editAs="oneCell">
    <xdr:from>
      <xdr:col>19</xdr:col>
      <xdr:colOff>291272</xdr:colOff>
      <xdr:row>197</xdr:row>
      <xdr:rowOff>61552</xdr:rowOff>
    </xdr:from>
    <xdr:to>
      <xdr:col>23</xdr:col>
      <xdr:colOff>199425</xdr:colOff>
      <xdr:row>203</xdr:row>
      <xdr:rowOff>23300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814096" y="42464611"/>
          <a:ext cx="2799271" cy="1239218"/>
        </a:xfrm>
        <a:prstGeom prst="rect">
          <a:avLst/>
        </a:prstGeom>
      </xdr:spPr>
    </xdr:pic>
    <xdr:clientData/>
  </xdr:twoCellAnchor>
  <xdr:twoCellAnchor editAs="oneCell">
    <xdr:from>
      <xdr:col>23</xdr:col>
      <xdr:colOff>328813</xdr:colOff>
      <xdr:row>184</xdr:row>
      <xdr:rowOff>146717</xdr:rowOff>
    </xdr:from>
    <xdr:to>
      <xdr:col>27</xdr:col>
      <xdr:colOff>393850</xdr:colOff>
      <xdr:row>190</xdr:row>
      <xdr:rowOff>70372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742754" y="39781923"/>
          <a:ext cx="2799271" cy="1201124"/>
        </a:xfrm>
        <a:prstGeom prst="rect">
          <a:avLst/>
        </a:prstGeom>
      </xdr:spPr>
    </xdr:pic>
    <xdr:clientData/>
  </xdr:twoCellAnchor>
  <xdr:twoCellAnchor editAs="oneCell">
    <xdr:from>
      <xdr:col>25</xdr:col>
      <xdr:colOff>625568</xdr:colOff>
      <xdr:row>212</xdr:row>
      <xdr:rowOff>1401</xdr:rowOff>
    </xdr:from>
    <xdr:to>
      <xdr:col>41</xdr:col>
      <xdr:colOff>520490</xdr:colOff>
      <xdr:row>232</xdr:row>
      <xdr:rowOff>116563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294568" y="45649964"/>
          <a:ext cx="10943922" cy="4401412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274</xdr:row>
      <xdr:rowOff>0</xdr:rowOff>
    </xdr:from>
    <xdr:to>
      <xdr:col>19</xdr:col>
      <xdr:colOff>451813</xdr:colOff>
      <xdr:row>294</xdr:row>
      <xdr:rowOff>174998</xdr:rowOff>
    </xdr:to>
    <xdr:grpSp>
      <xdr:nvGrpSpPr>
        <xdr:cNvPr id="52" name="그룹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GrpSpPr/>
      </xdr:nvGrpSpPr>
      <xdr:grpSpPr>
        <a:xfrm>
          <a:off x="4134485" y="58483500"/>
          <a:ext cx="11030278" cy="4447278"/>
          <a:chOff x="3810000" y="43614975"/>
          <a:chExt cx="11034088" cy="4375523"/>
        </a:xfrm>
      </xdr:grpSpPr>
      <xdr:pic>
        <xdr:nvPicPr>
          <xdr:cNvPr id="17" name="그림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3810000" y="43614975"/>
            <a:ext cx="11034088" cy="4375523"/>
          </a:xfrm>
          <a:prstGeom prst="rect">
            <a:avLst/>
          </a:prstGeom>
        </xdr:spPr>
      </xdr:pic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00000000-0008-0000-04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9982200" y="44157900"/>
            <a:ext cx="1387578" cy="77142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924694</xdr:colOff>
      <xdr:row>87</xdr:row>
      <xdr:rowOff>137076</xdr:rowOff>
    </xdr:from>
    <xdr:to>
      <xdr:col>9</xdr:col>
      <xdr:colOff>315921</xdr:colOff>
      <xdr:row>99</xdr:row>
      <xdr:rowOff>96492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</xdr:col>
      <xdr:colOff>390525</xdr:colOff>
      <xdr:row>139</xdr:row>
      <xdr:rowOff>33337</xdr:rowOff>
    </xdr:from>
    <xdr:to>
      <xdr:col>8</xdr:col>
      <xdr:colOff>295275</xdr:colOff>
      <xdr:row>152</xdr:row>
      <xdr:rowOff>52387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455597</xdr:colOff>
      <xdr:row>224</xdr:row>
      <xdr:rowOff>168088</xdr:rowOff>
    </xdr:from>
    <xdr:to>
      <xdr:col>12</xdr:col>
      <xdr:colOff>470646</xdr:colOff>
      <xdr:row>236</xdr:row>
      <xdr:rowOff>197504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147637</xdr:colOff>
      <xdr:row>318</xdr:row>
      <xdr:rowOff>57150</xdr:rowOff>
    </xdr:from>
    <xdr:to>
      <xdr:col>7</xdr:col>
      <xdr:colOff>126999</xdr:colOff>
      <xdr:row>329</xdr:row>
      <xdr:rowOff>157162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385762</xdr:colOff>
      <xdr:row>318</xdr:row>
      <xdr:rowOff>57150</xdr:rowOff>
    </xdr:from>
    <xdr:to>
      <xdr:col>12</xdr:col>
      <xdr:colOff>203199</xdr:colOff>
      <xdr:row>329</xdr:row>
      <xdr:rowOff>157162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 editAs="oneCell">
    <xdr:from>
      <xdr:col>3</xdr:col>
      <xdr:colOff>326571</xdr:colOff>
      <xdr:row>103</xdr:row>
      <xdr:rowOff>0</xdr:rowOff>
    </xdr:from>
    <xdr:to>
      <xdr:col>12</xdr:col>
      <xdr:colOff>28964</xdr:colOff>
      <xdr:row>127</xdr:row>
      <xdr:rowOff>149048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8892" y="22070786"/>
          <a:ext cx="7771428" cy="5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21</xdr:col>
      <xdr:colOff>604619</xdr:colOff>
      <xdr:row>123</xdr:row>
      <xdr:rowOff>117857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000" y="22274893"/>
          <a:ext cx="7190476" cy="42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103</xdr:row>
      <xdr:rowOff>1</xdr:rowOff>
    </xdr:from>
    <xdr:to>
      <xdr:col>29</xdr:col>
      <xdr:colOff>528903</xdr:colOff>
      <xdr:row>125</xdr:row>
      <xdr:rowOff>40823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791215" y="22274894"/>
          <a:ext cx="5291402" cy="4531178"/>
        </a:xfrm>
        <a:prstGeom prst="rect">
          <a:avLst/>
        </a:prstGeom>
      </xdr:spPr>
    </xdr:pic>
    <xdr:clientData/>
  </xdr:twoCellAnchor>
  <xdr:twoCellAnchor editAs="oneCell">
    <xdr:from>
      <xdr:col>17</xdr:col>
      <xdr:colOff>19846</xdr:colOff>
      <xdr:row>340</xdr:row>
      <xdr:rowOff>7389</xdr:rowOff>
    </xdr:from>
    <xdr:to>
      <xdr:col>24</xdr:col>
      <xdr:colOff>86195</xdr:colOff>
      <xdr:row>354</xdr:row>
      <xdr:rowOff>121862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808194" y="63816606"/>
          <a:ext cx="5325804" cy="3013387"/>
        </a:xfrm>
        <a:prstGeom prst="rect">
          <a:avLst/>
        </a:prstGeom>
      </xdr:spPr>
    </xdr:pic>
    <xdr:clientData/>
  </xdr:twoCellAnchor>
  <xdr:twoCellAnchor editAs="oneCell">
    <xdr:from>
      <xdr:col>29</xdr:col>
      <xdr:colOff>687456</xdr:colOff>
      <xdr:row>102</xdr:row>
      <xdr:rowOff>207065</xdr:rowOff>
    </xdr:from>
    <xdr:to>
      <xdr:col>40</xdr:col>
      <xdr:colOff>401624</xdr:colOff>
      <xdr:row>119</xdr:row>
      <xdr:rowOff>1242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172543" y="22172543"/>
          <a:ext cx="7276190" cy="3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13</xdr:col>
      <xdr:colOff>665560</xdr:colOff>
      <xdr:row>420</xdr:row>
      <xdr:rowOff>8816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0075" y="68360925"/>
          <a:ext cx="9523809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394</xdr:row>
      <xdr:rowOff>0</xdr:rowOff>
    </xdr:from>
    <xdr:to>
      <xdr:col>26</xdr:col>
      <xdr:colOff>417905</xdr:colOff>
      <xdr:row>412</xdr:row>
      <xdr:rowOff>56671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296525" y="68570475"/>
          <a:ext cx="9561905" cy="3828571"/>
        </a:xfrm>
        <a:prstGeom prst="rect">
          <a:avLst/>
        </a:prstGeom>
      </xdr:spPr>
    </xdr:pic>
    <xdr:clientData/>
  </xdr:twoCellAnchor>
  <xdr:twoCellAnchor>
    <xdr:from>
      <xdr:col>10</xdr:col>
      <xdr:colOff>176893</xdr:colOff>
      <xdr:row>364</xdr:row>
      <xdr:rowOff>131989</xdr:rowOff>
    </xdr:from>
    <xdr:to>
      <xdr:col>15</xdr:col>
      <xdr:colOff>530678</xdr:colOff>
      <xdr:row>377</xdr:row>
      <xdr:rowOff>194582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 editAs="oneCell">
    <xdr:from>
      <xdr:col>18</xdr:col>
      <xdr:colOff>0</xdr:colOff>
      <xdr:row>29</xdr:row>
      <xdr:rowOff>0</xdr:rowOff>
    </xdr:from>
    <xdr:to>
      <xdr:col>26</xdr:col>
      <xdr:colOff>542131</xdr:colOff>
      <xdr:row>48</xdr:row>
      <xdr:rowOff>137587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549313" y="6215063"/>
          <a:ext cx="6352381" cy="4209524"/>
        </a:xfrm>
        <a:prstGeom prst="rect">
          <a:avLst/>
        </a:prstGeom>
      </xdr:spPr>
    </xdr:pic>
    <xdr:clientData/>
  </xdr:twoCellAnchor>
  <xdr:twoCellAnchor>
    <xdr:from>
      <xdr:col>3</xdr:col>
      <xdr:colOff>29772</xdr:colOff>
      <xdr:row>224</xdr:row>
      <xdr:rowOff>168088</xdr:rowOff>
    </xdr:from>
    <xdr:to>
      <xdr:col>7</xdr:col>
      <xdr:colOff>414616</xdr:colOff>
      <xdr:row>236</xdr:row>
      <xdr:rowOff>197504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 editAs="oneCell">
    <xdr:from>
      <xdr:col>31</xdr:col>
      <xdr:colOff>0</xdr:colOff>
      <xdr:row>305</xdr:row>
      <xdr:rowOff>0</xdr:rowOff>
    </xdr:from>
    <xdr:to>
      <xdr:col>38</xdr:col>
      <xdr:colOff>253183</xdr:colOff>
      <xdr:row>323</xdr:row>
      <xdr:rowOff>5683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882412" y="57318088"/>
          <a:ext cx="5038095" cy="3838095"/>
        </a:xfrm>
        <a:prstGeom prst="rect">
          <a:avLst/>
        </a:prstGeom>
      </xdr:spPr>
    </xdr:pic>
    <xdr:clientData/>
  </xdr:twoCellAnchor>
  <xdr:twoCellAnchor>
    <xdr:from>
      <xdr:col>12</xdr:col>
      <xdr:colOff>511626</xdr:colOff>
      <xdr:row>224</xdr:row>
      <xdr:rowOff>168088</xdr:rowOff>
    </xdr:from>
    <xdr:to>
      <xdr:col>17</xdr:col>
      <xdr:colOff>526675</xdr:colOff>
      <xdr:row>236</xdr:row>
      <xdr:rowOff>197504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 editAs="oneCell">
    <xdr:from>
      <xdr:col>3</xdr:col>
      <xdr:colOff>7327</xdr:colOff>
      <xdr:row>253</xdr:row>
      <xdr:rowOff>187051</xdr:rowOff>
    </xdr:from>
    <xdr:to>
      <xdr:col>12</xdr:col>
      <xdr:colOff>563187</xdr:colOff>
      <xdr:row>268</xdr:row>
      <xdr:rowOff>98567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0808" y="53541705"/>
          <a:ext cx="8549532" cy="3098727"/>
        </a:xfrm>
        <a:prstGeom prst="rect">
          <a:avLst/>
        </a:prstGeom>
      </xdr:spPr>
    </xdr:pic>
    <xdr:clientData/>
  </xdr:twoCellAnchor>
  <xdr:twoCellAnchor editAs="oneCell">
    <xdr:from>
      <xdr:col>12</xdr:col>
      <xdr:colOff>573040</xdr:colOff>
      <xdr:row>253</xdr:row>
      <xdr:rowOff>0</xdr:rowOff>
    </xdr:from>
    <xdr:to>
      <xdr:col>23</xdr:col>
      <xdr:colOff>379785</xdr:colOff>
      <xdr:row>268</xdr:row>
      <xdr:rowOff>139657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254397" y="51271714"/>
          <a:ext cx="8596960" cy="3201264"/>
        </a:xfrm>
        <a:prstGeom prst="rect">
          <a:avLst/>
        </a:prstGeom>
      </xdr:spPr>
    </xdr:pic>
    <xdr:clientData/>
  </xdr:twoCellAnchor>
  <xdr:twoCellAnchor editAs="oneCell">
    <xdr:from>
      <xdr:col>23</xdr:col>
      <xdr:colOff>324971</xdr:colOff>
      <xdr:row>254</xdr:row>
      <xdr:rowOff>22412</xdr:rowOff>
    </xdr:from>
    <xdr:to>
      <xdr:col>32</xdr:col>
      <xdr:colOff>591990</xdr:colOff>
      <xdr:row>268</xdr:row>
      <xdr:rowOff>136885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738912" y="51367765"/>
          <a:ext cx="6419048" cy="30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656036</xdr:colOff>
      <xdr:row>257</xdr:row>
      <xdr:rowOff>95251</xdr:rowOff>
    </xdr:from>
    <xdr:to>
      <xdr:col>42</xdr:col>
      <xdr:colOff>572830</xdr:colOff>
      <xdr:row>268</xdr:row>
      <xdr:rowOff>96077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250822" y="52387501"/>
          <a:ext cx="6720365" cy="2246005"/>
        </a:xfrm>
        <a:prstGeom prst="rect">
          <a:avLst/>
        </a:prstGeom>
      </xdr:spPr>
    </xdr:pic>
    <xdr:clientData/>
  </xdr:twoCellAnchor>
  <xdr:twoCellAnchor>
    <xdr:from>
      <xdr:col>34</xdr:col>
      <xdr:colOff>626091</xdr:colOff>
      <xdr:row>240</xdr:row>
      <xdr:rowOff>3070</xdr:rowOff>
    </xdr:from>
    <xdr:to>
      <xdr:col>40</xdr:col>
      <xdr:colOff>222748</xdr:colOff>
      <xdr:row>252</xdr:row>
      <xdr:rowOff>0</xdr:rowOff>
    </xdr:to>
    <xdr:graphicFrame macro="">
      <xdr:nvGraphicFramePr>
        <xdr:cNvPr id="60" name="차트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29</xdr:col>
      <xdr:colOff>246138</xdr:colOff>
      <xdr:row>241</xdr:row>
      <xdr:rowOff>84713</xdr:rowOff>
    </xdr:from>
    <xdr:to>
      <xdr:col>34</xdr:col>
      <xdr:colOff>581768</xdr:colOff>
      <xdr:row>252</xdr:row>
      <xdr:rowOff>176893</xdr:rowOff>
    </xdr:to>
    <xdr:graphicFrame macro="">
      <xdr:nvGraphicFramePr>
        <xdr:cNvPr id="61" name="차트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23</xdr:col>
      <xdr:colOff>433336</xdr:colOff>
      <xdr:row>241</xdr:row>
      <xdr:rowOff>81643</xdr:rowOff>
    </xdr:from>
    <xdr:to>
      <xdr:col>29</xdr:col>
      <xdr:colOff>183696</xdr:colOff>
      <xdr:row>252</xdr:row>
      <xdr:rowOff>176893</xdr:rowOff>
    </xdr:to>
    <xdr:graphicFrame macro="">
      <xdr:nvGraphicFramePr>
        <xdr:cNvPr id="63" name="차트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18</xdr:col>
      <xdr:colOff>133979</xdr:colOff>
      <xdr:row>241</xdr:row>
      <xdr:rowOff>68036</xdr:rowOff>
    </xdr:from>
    <xdr:to>
      <xdr:col>23</xdr:col>
      <xdr:colOff>238125</xdr:colOff>
      <xdr:row>252</xdr:row>
      <xdr:rowOff>163286</xdr:rowOff>
    </xdr:to>
    <xdr:graphicFrame macro="">
      <xdr:nvGraphicFramePr>
        <xdr:cNvPr id="64" name="차트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365300</xdr:colOff>
      <xdr:row>241</xdr:row>
      <xdr:rowOff>68036</xdr:rowOff>
    </xdr:from>
    <xdr:to>
      <xdr:col>17</xdr:col>
      <xdr:colOff>823232</xdr:colOff>
      <xdr:row>252</xdr:row>
      <xdr:rowOff>163286</xdr:rowOff>
    </xdr:to>
    <xdr:graphicFrame macro="">
      <xdr:nvGraphicFramePr>
        <xdr:cNvPr id="65" name="차트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93</xdr:row>
      <xdr:rowOff>0</xdr:rowOff>
    </xdr:from>
    <xdr:to>
      <xdr:col>13</xdr:col>
      <xdr:colOff>11949</xdr:colOff>
      <xdr:row>127</xdr:row>
      <xdr:rowOff>13265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0529" y="638735"/>
          <a:ext cx="7495238" cy="5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12</xdr:col>
      <xdr:colOff>412035</xdr:colOff>
      <xdr:row>163</xdr:row>
      <xdr:rowOff>151488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0529" y="6813176"/>
          <a:ext cx="7209524" cy="7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24</xdr:row>
      <xdr:rowOff>85725</xdr:rowOff>
    </xdr:from>
    <xdr:to>
      <xdr:col>13</xdr:col>
      <xdr:colOff>617791</xdr:colOff>
      <xdr:row>40</xdr:row>
      <xdr:rowOff>26018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96050" y="5029200"/>
          <a:ext cx="3399091" cy="2683493"/>
        </a:xfrm>
        <a:prstGeom prst="rect">
          <a:avLst/>
        </a:prstGeom>
      </xdr:spPr>
    </xdr:pic>
    <xdr:clientData/>
  </xdr:twoCellAnchor>
  <xdr:twoCellAnchor>
    <xdr:from>
      <xdr:col>3</xdr:col>
      <xdr:colOff>166687</xdr:colOff>
      <xdr:row>26</xdr:row>
      <xdr:rowOff>80962</xdr:rowOff>
    </xdr:from>
    <xdr:to>
      <xdr:col>8</xdr:col>
      <xdr:colOff>728662</xdr:colOff>
      <xdr:row>42</xdr:row>
      <xdr:rowOff>80962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100012</xdr:colOff>
      <xdr:row>53</xdr:row>
      <xdr:rowOff>100012</xdr:rowOff>
    </xdr:from>
    <xdr:to>
      <xdr:col>8</xdr:col>
      <xdr:colOff>862012</xdr:colOff>
      <xdr:row>69</xdr:row>
      <xdr:rowOff>100012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29308</xdr:colOff>
      <xdr:row>15</xdr:row>
      <xdr:rowOff>70510</xdr:rowOff>
    </xdr:from>
    <xdr:to>
      <xdr:col>7</xdr:col>
      <xdr:colOff>399102</xdr:colOff>
      <xdr:row>28</xdr:row>
      <xdr:rowOff>45857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533400</xdr:colOff>
      <xdr:row>69</xdr:row>
      <xdr:rowOff>157162</xdr:rowOff>
    </xdr:from>
    <xdr:to>
      <xdr:col>15</xdr:col>
      <xdr:colOff>325438</xdr:colOff>
      <xdr:row>83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419100</xdr:colOff>
      <xdr:row>69</xdr:row>
      <xdr:rowOff>157162</xdr:rowOff>
    </xdr:from>
    <xdr:to>
      <xdr:col>19</xdr:col>
      <xdr:colOff>220663</xdr:colOff>
      <xdr:row>83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72836</xdr:colOff>
      <xdr:row>95</xdr:row>
      <xdr:rowOff>146796</xdr:rowOff>
    </xdr:from>
    <xdr:to>
      <xdr:col>15</xdr:col>
      <xdr:colOff>700365</xdr:colOff>
      <xdr:row>112</xdr:row>
      <xdr:rowOff>21290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55</xdr:row>
      <xdr:rowOff>104775</xdr:rowOff>
    </xdr:from>
    <xdr:to>
      <xdr:col>16</xdr:col>
      <xdr:colOff>215773</xdr:colOff>
      <xdr:row>113</xdr:row>
      <xdr:rowOff>48176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13668375"/>
          <a:ext cx="8502523" cy="8782601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114</xdr:row>
      <xdr:rowOff>76200</xdr:rowOff>
    </xdr:from>
    <xdr:to>
      <xdr:col>16</xdr:col>
      <xdr:colOff>303162</xdr:colOff>
      <xdr:row>172</xdr:row>
      <xdr:rowOff>108695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22631400"/>
          <a:ext cx="8618487" cy="887169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0</xdr:rowOff>
    </xdr:from>
    <xdr:to>
      <xdr:col>19</xdr:col>
      <xdr:colOff>179086</xdr:colOff>
      <xdr:row>53</xdr:row>
      <xdr:rowOff>132930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76400" y="11430000"/>
          <a:ext cx="10628011" cy="775293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173</xdr:row>
      <xdr:rowOff>133350</xdr:rowOff>
    </xdr:from>
    <xdr:to>
      <xdr:col>14</xdr:col>
      <xdr:colOff>465244</xdr:colOff>
      <xdr:row>224</xdr:row>
      <xdr:rowOff>32645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0225" y="31680150"/>
          <a:ext cx="7361344" cy="767169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225</xdr:row>
      <xdr:rowOff>114300</xdr:rowOff>
    </xdr:from>
    <xdr:to>
      <xdr:col>19</xdr:col>
      <xdr:colOff>66491</xdr:colOff>
      <xdr:row>282</xdr:row>
      <xdr:rowOff>81948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" y="39585900"/>
          <a:ext cx="10458266" cy="8654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13</xdr:col>
      <xdr:colOff>209876</xdr:colOff>
      <xdr:row>41</xdr:row>
      <xdr:rowOff>98147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8912" y="638735"/>
          <a:ext cx="6361905" cy="8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12</xdr:col>
      <xdr:colOff>664863</xdr:colOff>
      <xdr:row>253</xdr:row>
      <xdr:rowOff>172632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8912" y="9368118"/>
          <a:ext cx="6133333" cy="8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12</xdr:col>
      <xdr:colOff>617244</xdr:colOff>
      <xdr:row>295</xdr:row>
      <xdr:rowOff>51570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8912" y="17884588"/>
          <a:ext cx="6085714" cy="8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12</xdr:col>
      <xdr:colOff>483911</xdr:colOff>
      <xdr:row>150</xdr:row>
      <xdr:rowOff>26386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8912" y="9368118"/>
          <a:ext cx="5952381" cy="8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14</xdr:col>
      <xdr:colOff>583460</xdr:colOff>
      <xdr:row>212</xdr:row>
      <xdr:rowOff>118049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98912" y="23420294"/>
          <a:ext cx="7419048" cy="58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179294</xdr:rowOff>
    </xdr:from>
    <xdr:to>
      <xdr:col>12</xdr:col>
      <xdr:colOff>83911</xdr:colOff>
      <xdr:row>183</xdr:row>
      <xdr:rowOff>86539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8912" y="23386676"/>
          <a:ext cx="5552381" cy="6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13</xdr:col>
      <xdr:colOff>352</xdr:colOff>
      <xdr:row>64</xdr:row>
      <xdr:rowOff>119329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8912" y="9155206"/>
          <a:ext cx="6152381" cy="4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13</xdr:col>
      <xdr:colOff>95590</xdr:colOff>
      <xdr:row>88</xdr:row>
      <xdr:rowOff>119329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8912" y="14052176"/>
          <a:ext cx="6247619" cy="4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13</xdr:col>
      <xdr:colOff>47971</xdr:colOff>
      <xdr:row>105</xdr:row>
      <xdr:rowOff>168229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98912" y="18949147"/>
          <a:ext cx="6200000" cy="3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44825</xdr:rowOff>
    </xdr:from>
    <xdr:to>
      <xdr:col>17</xdr:col>
      <xdr:colOff>47069</xdr:colOff>
      <xdr:row>333</xdr:row>
      <xdr:rowOff>27620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98912" y="14097001"/>
          <a:ext cx="8933333" cy="7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17</xdr:col>
      <xdr:colOff>28022</xdr:colOff>
      <xdr:row>370</xdr:row>
      <xdr:rowOff>46714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98912" y="79629000"/>
          <a:ext cx="8914286" cy="7285714"/>
        </a:xfrm>
        <a:prstGeom prst="rect">
          <a:avLst/>
        </a:prstGeom>
      </xdr:spPr>
    </xdr:pic>
    <xdr:clientData/>
  </xdr:twoCellAnchor>
  <xdr:twoCellAnchor>
    <xdr:from>
      <xdr:col>3</xdr:col>
      <xdr:colOff>526676</xdr:colOff>
      <xdr:row>2</xdr:row>
      <xdr:rowOff>100852</xdr:rowOff>
    </xdr:from>
    <xdr:to>
      <xdr:col>13</xdr:col>
      <xdr:colOff>235324</xdr:colOff>
      <xdr:row>41</xdr:row>
      <xdr:rowOff>100853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342029" y="526676"/>
          <a:ext cx="6544236" cy="8303559"/>
        </a:xfrm>
        <a:prstGeom prst="rect">
          <a:avLst/>
        </a:prstGeom>
        <a:noFill/>
        <a:ln w="571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627529</xdr:colOff>
      <xdr:row>1</xdr:row>
      <xdr:rowOff>123265</xdr:rowOff>
    </xdr:from>
    <xdr:to>
      <xdr:col>17</xdr:col>
      <xdr:colOff>324971</xdr:colOff>
      <xdr:row>5</xdr:row>
      <xdr:rowOff>186018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8594911" y="336177"/>
          <a:ext cx="3115236" cy="9144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="1">
              <a:solidFill>
                <a:srgbClr val="FF0000"/>
              </a:solidFill>
            </a:rPr>
            <a:t>Global</a:t>
          </a:r>
          <a:r>
            <a:rPr lang="en-US" altLang="ko-KR" sz="1100" b="1" baseline="0">
              <a:solidFill>
                <a:srgbClr val="FF0000"/>
              </a:solidFill>
            </a:rPr>
            <a:t> Overview 1</a:t>
          </a:r>
          <a:r>
            <a:rPr lang="ko-KR" altLang="en-US" sz="1100" b="1" baseline="0">
              <a:solidFill>
                <a:srgbClr val="FF0000"/>
              </a:solidFill>
            </a:rPr>
            <a:t>페이지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510988</xdr:colOff>
      <xdr:row>42</xdr:row>
      <xdr:rowOff>197223</xdr:rowOff>
    </xdr:from>
    <xdr:to>
      <xdr:col>13</xdr:col>
      <xdr:colOff>219636</xdr:colOff>
      <xdr:row>106</xdr:row>
      <xdr:rowOff>11206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326341" y="9139517"/>
          <a:ext cx="6544236" cy="13440336"/>
        </a:xfrm>
        <a:prstGeom prst="rect">
          <a:avLst/>
        </a:prstGeom>
        <a:noFill/>
        <a:ln w="571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493060</xdr:colOff>
      <xdr:row>42</xdr:row>
      <xdr:rowOff>56029</xdr:rowOff>
    </xdr:from>
    <xdr:to>
      <xdr:col>17</xdr:col>
      <xdr:colOff>190502</xdr:colOff>
      <xdr:row>46</xdr:row>
      <xdr:rowOff>118782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8460442" y="8998323"/>
          <a:ext cx="3115236" cy="9144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rgbClr val="FF0000"/>
              </a:solidFill>
            </a:rPr>
            <a:t>주요국가 동향 상세분석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페이지</a:t>
          </a:r>
        </a:p>
      </xdr:txBody>
    </xdr:sp>
    <xdr:clientData/>
  </xdr:twoCellAnchor>
  <xdr:twoCellAnchor>
    <xdr:from>
      <xdr:col>3</xdr:col>
      <xdr:colOff>432547</xdr:colOff>
      <xdr:row>109</xdr:row>
      <xdr:rowOff>96370</xdr:rowOff>
    </xdr:from>
    <xdr:to>
      <xdr:col>13</xdr:col>
      <xdr:colOff>141195</xdr:colOff>
      <xdr:row>213</xdr:row>
      <xdr:rowOff>179294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2247900" y="23303752"/>
          <a:ext cx="6544236" cy="22225748"/>
        </a:xfrm>
        <a:prstGeom prst="rect">
          <a:avLst/>
        </a:prstGeom>
        <a:noFill/>
        <a:ln w="571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0</xdr:colOff>
      <xdr:row>109</xdr:row>
      <xdr:rowOff>0</xdr:rowOff>
    </xdr:from>
    <xdr:to>
      <xdr:col>17</xdr:col>
      <xdr:colOff>381001</xdr:colOff>
      <xdr:row>113</xdr:row>
      <xdr:rowOff>62753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8650941" y="23207382"/>
          <a:ext cx="3115236" cy="9144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rgbClr val="FF0000"/>
              </a:solidFill>
            </a:rPr>
            <a:t>국내 내수</a:t>
          </a:r>
          <a:r>
            <a:rPr lang="en-US" altLang="ko-KR" sz="1100" b="1">
              <a:solidFill>
                <a:srgbClr val="FF0000"/>
              </a:solidFill>
            </a:rPr>
            <a:t>/</a:t>
          </a:r>
          <a:r>
            <a:rPr lang="ko-KR" altLang="en-US" sz="1100" b="1">
              <a:solidFill>
                <a:srgbClr val="FF0000"/>
              </a:solidFill>
            </a:rPr>
            <a:t>수출</a:t>
          </a:r>
          <a:r>
            <a:rPr lang="en-US" altLang="ko-KR" sz="1100" b="1">
              <a:solidFill>
                <a:srgbClr val="FF0000"/>
              </a:solidFill>
            </a:rPr>
            <a:t>/</a:t>
          </a:r>
          <a:r>
            <a:rPr lang="ko-KR" altLang="en-US" sz="1100" b="1">
              <a:solidFill>
                <a:srgbClr val="FF0000"/>
              </a:solidFill>
            </a:rPr>
            <a:t>생산 총괄  </a:t>
          </a:r>
          <a:endParaRPr lang="en-US" altLang="ko-KR" sz="1100" b="1">
            <a:solidFill>
              <a:srgbClr val="FF0000"/>
            </a:solidFill>
          </a:endParaRPr>
        </a:p>
        <a:p>
          <a:pPr algn="l"/>
          <a:r>
            <a:rPr lang="en-US" altLang="ko-KR" sz="1100" b="1">
              <a:solidFill>
                <a:srgbClr val="FF0000"/>
              </a:solidFill>
            </a:rPr>
            <a:t>+ </a:t>
          </a:r>
          <a:r>
            <a:rPr lang="ko-KR" altLang="en-US" sz="1100" b="1">
              <a:solidFill>
                <a:srgbClr val="FF0000"/>
              </a:solidFill>
            </a:rPr>
            <a:t>과거 내수</a:t>
          </a:r>
          <a:r>
            <a:rPr lang="en-US" altLang="ko-KR" sz="1100" b="1">
              <a:solidFill>
                <a:srgbClr val="FF0000"/>
              </a:solidFill>
            </a:rPr>
            <a:t>/</a:t>
          </a:r>
          <a:r>
            <a:rPr lang="ko-KR" altLang="en-US" sz="1100" b="1">
              <a:solidFill>
                <a:srgbClr val="FF0000"/>
              </a:solidFill>
            </a:rPr>
            <a:t>수출</a:t>
          </a:r>
          <a:r>
            <a:rPr lang="en-US" altLang="ko-KR" sz="1100" b="1">
              <a:solidFill>
                <a:srgbClr val="FF0000"/>
              </a:solidFill>
            </a:rPr>
            <a:t>/</a:t>
          </a:r>
          <a:r>
            <a:rPr lang="ko-KR" altLang="en-US" sz="1100" b="1">
              <a:solidFill>
                <a:srgbClr val="FF0000"/>
              </a:solidFill>
            </a:rPr>
            <a:t>생산 추이</a:t>
          </a:r>
          <a:endParaRPr lang="en-US" altLang="ko-KR" sz="1100" b="1">
            <a:solidFill>
              <a:srgbClr val="FF0000"/>
            </a:solidFill>
          </a:endParaRPr>
        </a:p>
        <a:p>
          <a:pPr algn="l"/>
          <a:r>
            <a:rPr lang="ko-KR" altLang="en-US" sz="1100" b="1">
              <a:solidFill>
                <a:srgbClr val="FF0000"/>
              </a:solidFill>
            </a:rPr>
            <a:t> </a:t>
          </a:r>
          <a:r>
            <a:rPr lang="en-US" altLang="ko-KR" sz="1100" b="1">
              <a:solidFill>
                <a:srgbClr val="FF0000"/>
              </a:solidFill>
            </a:rPr>
            <a:t>- 1.5~2</a:t>
          </a:r>
          <a:r>
            <a:rPr lang="ko-KR" altLang="en-US" sz="1100" b="1">
              <a:solidFill>
                <a:srgbClr val="FF0000"/>
              </a:solidFill>
            </a:rPr>
            <a:t>페이지</a:t>
          </a:r>
        </a:p>
      </xdr:txBody>
    </xdr:sp>
    <xdr:clientData/>
  </xdr:twoCellAnchor>
  <xdr:twoCellAnchor>
    <xdr:from>
      <xdr:col>3</xdr:col>
      <xdr:colOff>510988</xdr:colOff>
      <xdr:row>217</xdr:row>
      <xdr:rowOff>85164</xdr:rowOff>
    </xdr:from>
    <xdr:to>
      <xdr:col>13</xdr:col>
      <xdr:colOff>219636</xdr:colOff>
      <xdr:row>295</xdr:row>
      <xdr:rowOff>56029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2326341" y="46287017"/>
          <a:ext cx="6544236" cy="16577983"/>
        </a:xfrm>
        <a:prstGeom prst="rect">
          <a:avLst/>
        </a:prstGeom>
        <a:noFill/>
        <a:ln w="571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78442</xdr:colOff>
      <xdr:row>215</xdr:row>
      <xdr:rowOff>156883</xdr:rowOff>
    </xdr:from>
    <xdr:to>
      <xdr:col>16</xdr:col>
      <xdr:colOff>459442</xdr:colOff>
      <xdr:row>220</xdr:row>
      <xdr:rowOff>6724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8045824" y="45932912"/>
          <a:ext cx="3115236" cy="9144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rgbClr val="FF0000"/>
              </a:solidFill>
            </a:rPr>
            <a:t>향후 자동차 시장전망 </a:t>
          </a:r>
          <a:r>
            <a:rPr lang="en-US" altLang="ko-KR" sz="1100" b="1">
              <a:solidFill>
                <a:srgbClr val="FF0000"/>
              </a:solidFill>
            </a:rPr>
            <a:t>(</a:t>
          </a:r>
          <a:r>
            <a:rPr lang="ko-KR" altLang="en-US" sz="1100" b="1">
              <a:solidFill>
                <a:srgbClr val="FF0000"/>
              </a:solidFill>
            </a:rPr>
            <a:t>내수</a:t>
          </a:r>
          <a:r>
            <a:rPr lang="en-US" altLang="ko-KR" sz="1100" b="1">
              <a:solidFill>
                <a:srgbClr val="FF0000"/>
              </a:solidFill>
            </a:rPr>
            <a:t>/</a:t>
          </a:r>
          <a:r>
            <a:rPr lang="ko-KR" altLang="en-US" sz="1100" b="1">
              <a:solidFill>
                <a:srgbClr val="FF0000"/>
              </a:solidFill>
            </a:rPr>
            <a:t>수출</a:t>
          </a:r>
          <a:r>
            <a:rPr lang="en-US" altLang="ko-KR" sz="1100" b="1">
              <a:solidFill>
                <a:srgbClr val="FF0000"/>
              </a:solidFill>
            </a:rPr>
            <a:t>)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515470</xdr:colOff>
      <xdr:row>297</xdr:row>
      <xdr:rowOff>22412</xdr:rowOff>
    </xdr:from>
    <xdr:to>
      <xdr:col>17</xdr:col>
      <xdr:colOff>369795</xdr:colOff>
      <xdr:row>370</xdr:row>
      <xdr:rowOff>168088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330823" y="63257206"/>
          <a:ext cx="9424148" cy="15688235"/>
        </a:xfrm>
        <a:prstGeom prst="rect">
          <a:avLst/>
        </a:prstGeom>
        <a:noFill/>
        <a:ln w="571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302558</xdr:colOff>
      <xdr:row>294</xdr:row>
      <xdr:rowOff>22412</xdr:rowOff>
    </xdr:from>
    <xdr:to>
      <xdr:col>19</xdr:col>
      <xdr:colOff>0</xdr:colOff>
      <xdr:row>298</xdr:row>
      <xdr:rowOff>85165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9637058" y="62618471"/>
          <a:ext cx="3115236" cy="9144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="1">
              <a:solidFill>
                <a:srgbClr val="FF0000"/>
              </a:solidFill>
            </a:rPr>
            <a:t>(</a:t>
          </a:r>
          <a:r>
            <a:rPr lang="ko-KR" altLang="en-US" sz="1100" b="1">
              <a:solidFill>
                <a:srgbClr val="FF0000"/>
              </a:solidFill>
            </a:rPr>
            <a:t>추가적으로</a:t>
          </a:r>
          <a:r>
            <a:rPr lang="en-US" altLang="ko-KR" sz="1100" b="1">
              <a:solidFill>
                <a:srgbClr val="FF0000"/>
              </a:solidFill>
            </a:rPr>
            <a:t>) </a:t>
          </a:r>
          <a:r>
            <a:rPr lang="ko-KR" altLang="en-US" sz="1100" b="1">
              <a:solidFill>
                <a:srgbClr val="FF0000"/>
              </a:solidFill>
            </a:rPr>
            <a:t>국가별 혹은 주요국가별 </a:t>
          </a:r>
          <a:r>
            <a:rPr lang="en-US" altLang="ko-KR" sz="1100" b="1">
              <a:solidFill>
                <a:srgbClr val="FF0000"/>
              </a:solidFill>
            </a:rPr>
            <a:t>/ </a:t>
          </a:r>
          <a:r>
            <a:rPr lang="ko-KR" altLang="en-US" sz="1100" b="1">
              <a:solidFill>
                <a:srgbClr val="FF0000"/>
              </a:solidFill>
            </a:rPr>
            <a:t>업체별 수출 실적 정도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78442</xdr:rowOff>
    </xdr:from>
    <xdr:to>
      <xdr:col>12</xdr:col>
      <xdr:colOff>53183</xdr:colOff>
      <xdr:row>26</xdr:row>
      <xdr:rowOff>6655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5941" y="930089"/>
          <a:ext cx="4838095" cy="50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12</xdr:col>
      <xdr:colOff>310326</xdr:colOff>
      <xdr:row>58</xdr:row>
      <xdr:rowOff>66403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5941" y="6174441"/>
          <a:ext cx="5095238" cy="66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12</xdr:col>
      <xdr:colOff>91278</xdr:colOff>
      <xdr:row>92</xdr:row>
      <xdr:rowOff>8619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5941" y="12987618"/>
          <a:ext cx="4876190" cy="72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14</xdr:col>
      <xdr:colOff>95589</xdr:colOff>
      <xdr:row>115</xdr:row>
      <xdr:rowOff>119329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5941" y="20013706"/>
          <a:ext cx="6247619" cy="45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14</xdr:col>
      <xdr:colOff>47970</xdr:colOff>
      <xdr:row>131</xdr:row>
      <xdr:rowOff>168229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5941" y="24697765"/>
          <a:ext cx="6200000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14</xdr:col>
      <xdr:colOff>351</xdr:colOff>
      <xdr:row>155</xdr:row>
      <xdr:rowOff>119328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5941" y="28530176"/>
          <a:ext cx="6152381" cy="45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14</xdr:col>
      <xdr:colOff>371779</xdr:colOff>
      <xdr:row>169</xdr:row>
      <xdr:rowOff>73630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35941" y="33427147"/>
          <a:ext cx="6523809" cy="2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13</xdr:col>
      <xdr:colOff>483910</xdr:colOff>
      <xdr:row>213</xdr:row>
      <xdr:rowOff>26386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5941" y="36833735"/>
          <a:ext cx="5952381" cy="85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13</xdr:col>
      <xdr:colOff>664862</xdr:colOff>
      <xdr:row>252</xdr:row>
      <xdr:rowOff>172631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35941" y="45350206"/>
          <a:ext cx="6133333" cy="84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213</xdr:row>
      <xdr:rowOff>0</xdr:rowOff>
    </xdr:from>
    <xdr:to>
      <xdr:col>22</xdr:col>
      <xdr:colOff>617244</xdr:colOff>
      <xdr:row>254</xdr:row>
      <xdr:rowOff>51570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7971" y="45350206"/>
          <a:ext cx="6085714" cy="8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255</xdr:row>
      <xdr:rowOff>0</xdr:rowOff>
    </xdr:from>
    <xdr:to>
      <xdr:col>22</xdr:col>
      <xdr:colOff>626768</xdr:colOff>
      <xdr:row>282</xdr:row>
      <xdr:rowOff>146620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87971" y="54292500"/>
          <a:ext cx="6095238" cy="5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14</xdr:col>
      <xdr:colOff>209875</xdr:colOff>
      <xdr:row>322</xdr:row>
      <xdr:rowOff>109353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5941" y="60466941"/>
          <a:ext cx="6361905" cy="8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13</xdr:col>
      <xdr:colOff>655338</xdr:colOff>
      <xdr:row>363</xdr:row>
      <xdr:rowOff>144060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35941" y="68983412"/>
          <a:ext cx="6123809" cy="844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11206</xdr:colOff>
      <xdr:row>2</xdr:row>
      <xdr:rowOff>201706</xdr:rowOff>
    </xdr:from>
    <xdr:to>
      <xdr:col>12</xdr:col>
      <xdr:colOff>390354</xdr:colOff>
      <xdr:row>15</xdr:row>
      <xdr:rowOff>24330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5441" y="627530"/>
          <a:ext cx="5847619" cy="2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44823</xdr:rowOff>
    </xdr:from>
    <xdr:to>
      <xdr:col>12</xdr:col>
      <xdr:colOff>512481</xdr:colOff>
      <xdr:row>26</xdr:row>
      <xdr:rowOff>198031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4235" y="3238499"/>
          <a:ext cx="5980952" cy="24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190500</xdr:rowOff>
    </xdr:from>
    <xdr:to>
      <xdr:col>11</xdr:col>
      <xdr:colOff>634136</xdr:colOff>
      <xdr:row>38</xdr:row>
      <xdr:rowOff>83178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235" y="5726206"/>
          <a:ext cx="5419048" cy="2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89647</xdr:rowOff>
    </xdr:from>
    <xdr:to>
      <xdr:col>13</xdr:col>
      <xdr:colOff>495589</xdr:colOff>
      <xdr:row>54</xdr:row>
      <xdr:rowOff>105495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4235" y="8393206"/>
          <a:ext cx="6647619" cy="32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212913</xdr:colOff>
      <xdr:row>81</xdr:row>
      <xdr:rowOff>-1</xdr:rowOff>
    </xdr:from>
    <xdr:to>
      <xdr:col>17</xdr:col>
      <xdr:colOff>259981</xdr:colOff>
      <xdr:row>116</xdr:row>
      <xdr:rowOff>195706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5" y="425823"/>
          <a:ext cx="8933333" cy="7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117</xdr:row>
      <xdr:rowOff>78441</xdr:rowOff>
    </xdr:from>
    <xdr:to>
      <xdr:col>17</xdr:col>
      <xdr:colOff>252139</xdr:colOff>
      <xdr:row>151</xdr:row>
      <xdr:rowOff>125155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8169088"/>
          <a:ext cx="8914286" cy="7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302559</xdr:colOff>
      <xdr:row>152</xdr:row>
      <xdr:rowOff>44823</xdr:rowOff>
    </xdr:from>
    <xdr:to>
      <xdr:col>13</xdr:col>
      <xdr:colOff>664815</xdr:colOff>
      <xdr:row>168</xdr:row>
      <xdr:rowOff>133473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4941" y="15587382"/>
          <a:ext cx="6514286" cy="34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291353</xdr:colOff>
      <xdr:row>170</xdr:row>
      <xdr:rowOff>0</xdr:rowOff>
    </xdr:from>
    <xdr:to>
      <xdr:col>17</xdr:col>
      <xdr:colOff>252707</xdr:colOff>
      <xdr:row>191</xdr:row>
      <xdr:rowOff>157424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3735" y="19374971"/>
          <a:ext cx="8847619" cy="4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11</xdr:col>
      <xdr:colOff>593885</xdr:colOff>
      <xdr:row>10</xdr:row>
      <xdr:rowOff>153849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5941" y="425824"/>
          <a:ext cx="4695238" cy="1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11</xdr:col>
      <xdr:colOff>536742</xdr:colOff>
      <xdr:row>29</xdr:row>
      <xdr:rowOff>186636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5941" y="2342029"/>
          <a:ext cx="4638095" cy="40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11</xdr:col>
      <xdr:colOff>651028</xdr:colOff>
      <xdr:row>37</xdr:row>
      <xdr:rowOff>23904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35941" y="6387353"/>
          <a:ext cx="4752381" cy="1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12</xdr:col>
      <xdr:colOff>100802</xdr:colOff>
      <xdr:row>41</xdr:row>
      <xdr:rowOff>148353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5941" y="7877735"/>
          <a:ext cx="4885714" cy="10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11</xdr:col>
      <xdr:colOff>679599</xdr:colOff>
      <xdr:row>75</xdr:row>
      <xdr:rowOff>12007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35941" y="8942294"/>
          <a:ext cx="4780952" cy="70380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12</xdr:col>
      <xdr:colOff>167469</xdr:colOff>
      <xdr:row>34</xdr:row>
      <xdr:rowOff>196348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5941" y="425824"/>
          <a:ext cx="4952381" cy="7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11</xdr:col>
      <xdr:colOff>612933</xdr:colOff>
      <xdr:row>41</xdr:row>
      <xdr:rowOff>27292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5941" y="7451912"/>
          <a:ext cx="4714286" cy="1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11</xdr:col>
      <xdr:colOff>651028</xdr:colOff>
      <xdr:row>67</xdr:row>
      <xdr:rowOff>1015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5941" y="8942294"/>
          <a:ext cx="4752381" cy="53238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11</xdr:col>
      <xdr:colOff>110326</xdr:colOff>
      <xdr:row>33</xdr:row>
      <xdr:rowOff>75926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4235" y="425824"/>
          <a:ext cx="4895238" cy="66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11</xdr:col>
      <xdr:colOff>167469</xdr:colOff>
      <xdr:row>48</xdr:row>
      <xdr:rowOff>95425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4235" y="7239000"/>
          <a:ext cx="4952381" cy="30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10</xdr:col>
      <xdr:colOff>603409</xdr:colOff>
      <xdr:row>67</xdr:row>
      <xdr:rowOff>85262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235" y="10645588"/>
          <a:ext cx="4704762" cy="37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11</xdr:col>
      <xdr:colOff>34136</xdr:colOff>
      <xdr:row>77</xdr:row>
      <xdr:rowOff>185168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4235" y="14265088"/>
          <a:ext cx="4819048" cy="23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13</xdr:col>
      <xdr:colOff>362256</xdr:colOff>
      <xdr:row>117</xdr:row>
      <xdr:rowOff>207979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4235" y="17032941"/>
          <a:ext cx="6514286" cy="80857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0</xdr:row>
      <xdr:rowOff>146728</xdr:rowOff>
    </xdr:from>
    <xdr:to>
      <xdr:col>7</xdr:col>
      <xdr:colOff>604557</xdr:colOff>
      <xdr:row>20</xdr:row>
      <xdr:rowOff>63015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46728"/>
          <a:ext cx="6086475" cy="4107287"/>
        </a:xfrm>
        <a:prstGeom prst="rect">
          <a:avLst/>
        </a:prstGeom>
      </xdr:spPr>
    </xdr:pic>
    <xdr:clientData/>
  </xdr:twoCellAnchor>
  <xdr:twoCellAnchor editAs="oneCell">
    <xdr:from>
      <xdr:col>9</xdr:col>
      <xdr:colOff>477210</xdr:colOff>
      <xdr:row>0</xdr:row>
      <xdr:rowOff>197224</xdr:rowOff>
    </xdr:from>
    <xdr:to>
      <xdr:col>17</xdr:col>
      <xdr:colOff>337930</xdr:colOff>
      <xdr:row>21</xdr:row>
      <xdr:rowOff>122145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3710" y="197224"/>
          <a:ext cx="6030679" cy="432547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01.%20PwC\10.%20&#51228;&#50504;&#49436;\2016.05%20&#47924;&#50669;&#48372;&#54744;&#44277;&#49324;%20FS%20&#51228;&#50504;&#49436;\&#51088;&#46041;&#52264;\LMC\WTFS_Pivot_2015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54620;&#46972;&#52880;&#49828;&#53944;%20WP_160527_v1-1_hskim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54620;&#46972;&#52880;&#49828;&#53944;%20WP_160527_v1-1_hskim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54620;&#46972;&#52880;&#49828;&#53944;%20WP_160527_v1-1_hskim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54620;&#46972;&#52880;&#49828;&#53944;%20WP_160527_v1-1_hskim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만든 이" refreshedDate="42195.60692002315" createdVersion="5" refreshedVersion="5" minRefreshableVersion="3" recordCount="1647" xr:uid="{00000000-000A-0000-FFFF-FFFF00000000}">
  <cacheSource type="worksheet">
    <worksheetSource ref="A2:X1649" sheet="Data" r:id="rId2"/>
  </cacheSource>
  <cacheFields count="24">
    <cacheField name="Country" numFmtId="0">
      <sharedItems count="61">
        <s v="Nigeria"/>
        <s v="South Africa"/>
        <s v="Other Africa"/>
        <s v="Indonesia"/>
        <s v="Malaysia"/>
        <s v="Thailand"/>
        <s v="Philippines"/>
        <s v="Other ASEAN"/>
        <s v="Poland"/>
        <s v="Hungary"/>
        <s v="Slovenia"/>
        <s v="Slovakia"/>
        <s v="Czech"/>
        <s v="Croatia"/>
        <s v="Other Central Europe"/>
        <s v="China"/>
        <s v="Other Other Asia"/>
        <s v="Japan"/>
        <s v="Korea"/>
        <s v="Taiwan"/>
        <s v="Russia"/>
        <s v="Ukraine"/>
        <s v="Romania"/>
        <s v="Bulgaria"/>
        <s v="Baltics"/>
        <s v="Other EastEurope"/>
        <s v="India"/>
        <s v="Other India"/>
        <s v="Middle East"/>
        <s v="Turkey"/>
        <s v="North Africa"/>
        <s v="USA"/>
        <s v="Canada"/>
        <s v="Mexico"/>
        <s v="Australia"/>
        <s v="New Zealand"/>
        <s v="Other Oceania"/>
        <s v="Argentina"/>
        <s v="Brazil"/>
        <s v="Colombia"/>
        <s v="Venezuela"/>
        <s v="Chile"/>
        <s v="Other SouthAmerica"/>
        <s v="Norway"/>
        <s v="Switzerland"/>
        <s v="Other OtherEurope"/>
        <s v="Austria"/>
        <s v="Belgium/Lux"/>
        <s v="Cyprus/Malta"/>
        <s v="Denmark"/>
        <s v="Finland"/>
        <s v="France"/>
        <s v="Germany"/>
        <s v="Greece"/>
        <s v="Ireland"/>
        <s v="Italy"/>
        <s v="Netherlands"/>
        <s v="Portugal"/>
        <s v="Spain"/>
        <s v="Sweden"/>
        <s v="UK"/>
      </sharedItems>
    </cacheField>
    <cacheField name="Region" numFmtId="0">
      <sharedItems count="13">
        <s v="Africa"/>
        <s v="ASEAN"/>
        <s v="Central Europe"/>
        <s v="China"/>
        <s v="East Asia"/>
        <s v="Eastern Europe"/>
        <s v="India"/>
        <s v="Middle East"/>
        <s v="North Africa"/>
        <s v="NAFTA"/>
        <s v="Oceania"/>
        <s v="South America"/>
        <s v="Western Europe"/>
      </sharedItems>
    </cacheField>
    <cacheField name="Vehicle" numFmtId="0">
      <sharedItems count="3">
        <s v="CAR"/>
        <s v="LCV"/>
        <s v="HCV"/>
      </sharedItems>
    </cacheField>
    <cacheField name="Item" numFmtId="0">
      <sharedItems count="10">
        <s v="Vehicle Parc"/>
        <s v="New Vehicle Sales"/>
        <s v="Vehicle Production"/>
        <s v="O.E. Tyre Sales"/>
        <s v="Replacement Sales"/>
        <s v="Total Sales"/>
        <s v="Imports"/>
        <s v="Exports"/>
        <s v="Production"/>
        <s v="Replacement Ratio" u="1"/>
      </sharedItems>
    </cacheField>
    <cacheField name="2000" numFmtId="4">
      <sharedItems containsSemiMixedTypes="0" containsString="0" containsNumber="1" minValue="0" maxValue="259.06399999999996"/>
    </cacheField>
    <cacheField name="2001" numFmtId="4">
      <sharedItems containsSemiMixedTypes="0" containsString="0" containsNumber="1" minValue="0" maxValue="245.321"/>
    </cacheField>
    <cacheField name="2002" numFmtId="4">
      <sharedItems containsSemiMixedTypes="0" containsString="0" containsNumber="1" minValue="0" maxValue="247.834"/>
    </cacheField>
    <cacheField name="2003" numFmtId="4">
      <sharedItems containsSemiMixedTypes="0" containsString="0" containsNumber="1" minValue="-8.3999999999999995E-5" maxValue="248.15"/>
    </cacheField>
    <cacheField name="2004" numFmtId="4">
      <sharedItems containsSemiMixedTypes="0" containsString="0" containsNumber="1" minValue="0" maxValue="252.17699999999999"/>
    </cacheField>
    <cacheField name="2005" numFmtId="4">
      <sharedItems containsSemiMixedTypes="0" containsString="0" containsNumber="1" minValue="-1.7E-5" maxValue="255.04400000000001"/>
    </cacheField>
    <cacheField name="2006" numFmtId="4">
      <sharedItems containsSemiMixedTypes="0" containsString="0" containsNumber="1" minValue="0" maxValue="244.34299999999999"/>
    </cacheField>
    <cacheField name="2007" numFmtId="4">
      <sharedItems containsSemiMixedTypes="0" containsString="0" containsNumber="1" minValue="0" maxValue="250.291"/>
    </cacheField>
    <cacheField name="2008" numFmtId="4">
      <sharedItems containsSemiMixedTypes="0" containsString="0" containsNumber="1" minValue="0" maxValue="231.4"/>
    </cacheField>
    <cacheField name="2009" numFmtId="4">
      <sharedItems containsSemiMixedTypes="0" containsString="0" containsNumber="1" minValue="0" maxValue="208.59903951999999"/>
    </cacheField>
    <cacheField name="2010" numFmtId="4">
      <sharedItems containsSemiMixedTypes="0" containsString="0" containsNumber="1" minValue="0" maxValue="233"/>
    </cacheField>
    <cacheField name="2011" numFmtId="4">
      <sharedItems containsSemiMixedTypes="0" containsString="0" containsNumber="1" minValue="0" maxValue="250.941"/>
    </cacheField>
    <cacheField name="2012" numFmtId="4">
      <sharedItems containsSemiMixedTypes="0" containsString="0" containsNumber="1" minValue="0" maxValue="276.27085"/>
    </cacheField>
    <cacheField name="2013" numFmtId="4">
      <sharedItems containsSemiMixedTypes="0" containsString="0" containsNumber="1" minValue="0" maxValue="305.00301840000003"/>
    </cacheField>
    <cacheField name="2014" numFmtId="4">
      <sharedItems containsSemiMixedTypes="0" containsString="0" containsNumber="1" minValue="0" maxValue="337.33333835040008"/>
    </cacheField>
    <cacheField name="2015" numFmtId="4">
      <sharedItems containsSemiMixedTypes="0" containsString="0" containsNumber="1" minValue="0" maxValue="347.45333850091208"/>
    </cacheField>
    <cacheField name="2016" numFmtId="4">
      <sharedItems containsSemiMixedTypes="0" containsString="0" containsNumber="1" minValue="0" maxValue="366.56327211846224"/>
    </cacheField>
    <cacheField name="2017" numFmtId="4">
      <sharedItems containsSemiMixedTypes="0" containsString="0" containsNumber="1" minValue="0" maxValue="394.42208079946539"/>
    </cacheField>
    <cacheField name="2018" numFmtId="4">
      <sharedItems containsSemiMixedTypes="0" containsString="0" containsNumber="1" minValue="0" maxValue="425.18700310182373"/>
    </cacheField>
    <cacheField name="2019" numFmtId="4">
      <sharedItems containsSemiMixedTypes="0" containsString="0" containsNumber="1" minValue="0" maxValue="452.824158303442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만든 이" refreshedDate="42517.604184027776" createdVersion="5" refreshedVersion="5" minRefreshableVersion="3" recordCount="1333" xr:uid="{00000000-000A-0000-FFFF-FFFF01000000}">
  <cacheSource type="worksheet">
    <worksheetSource ref="D3494:J4827" sheet="생산" r:id="rId2"/>
  </cacheSource>
  <cacheFields count="7">
    <cacheField name="제작사" numFmtId="0">
      <sharedItems count="13">
        <s v="현대"/>
        <s v="기아"/>
        <s v="한국지엠"/>
        <s v="대우인천"/>
        <s v="대우버스"/>
        <s v="타타대우"/>
        <s v="아시아"/>
        <s v="쌍용"/>
        <s v="현대정"/>
        <s v="대우중"/>
        <s v="삼성상"/>
        <s v="르노삼성"/>
        <s v="진도"/>
      </sharedItems>
    </cacheField>
    <cacheField name="차종(대분류)" numFmtId="0">
      <sharedItems count="2">
        <s v="승용차"/>
        <s v="상용차"/>
      </sharedItems>
    </cacheField>
    <cacheField name="차종(중분류)" numFmtId="0">
      <sharedItems count="6">
        <s v="승용"/>
        <s v="SUV"/>
        <s v="CDV"/>
        <s v="버스"/>
        <s v="트럭"/>
        <s v="특장"/>
      </sharedItems>
    </cacheField>
    <cacheField name="크기" numFmtId="0">
      <sharedItems count="5">
        <s v="경형"/>
        <s v="소형"/>
        <s v="중형"/>
        <s v="대형"/>
        <s v="기타"/>
      </sharedItems>
    </cacheField>
    <cacheField name="년도" numFmtId="0">
      <sharedItems containsSemiMixedTypes="0" containsString="0" containsNumber="1" containsInteger="1" minValue="1991" maxValue="2016" count="26">
        <n v="1997"/>
        <n v="1998"/>
        <n v="1999"/>
        <n v="2000"/>
        <n v="2001"/>
        <n v="2002"/>
        <n v="2003"/>
        <n v="2004"/>
        <n v="2005"/>
        <n v="2006"/>
        <n v="2007"/>
        <n v="1991"/>
        <n v="1992"/>
        <n v="1993"/>
        <n v="1994"/>
        <n v="1995"/>
        <n v="1996"/>
        <n v="2008"/>
        <n v="2009"/>
        <n v="2010"/>
        <n v="2011"/>
        <n v="2012"/>
        <n v="2013"/>
        <n v="2014"/>
        <n v="2015"/>
        <n v="2016"/>
      </sharedItems>
    </cacheField>
    <cacheField name="년 대수" numFmtId="0">
      <sharedItems containsSemiMixedTypes="0" containsString="0" containsNumber="1" containsInteger="1" minValue="0" maxValue="795562"/>
    </cacheField>
    <cacheField name="합계" numFmtId="0">
      <sharedItems containsSemiMixedTypes="0" containsString="0" containsNumber="1" containsInteger="1" minValue="0" maxValue="7955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만든 이" refreshedDate="42517.642540972221" createdVersion="5" refreshedVersion="5" minRefreshableVersion="3" recordCount="5027" xr:uid="{00000000-000A-0000-FFFF-FFFF02000000}">
  <cacheSource type="worksheet">
    <worksheetSource ref="C5543:G10570" sheet="지역별수출" r:id="rId2"/>
  </cacheSource>
  <cacheFields count="5">
    <cacheField name="지역" numFmtId="0">
      <sharedItems count="8">
        <s v="EU"/>
        <s v="유럽기타"/>
        <s v="아프리카"/>
        <s v="아시아"/>
        <s v="중동"/>
        <s v="대양주"/>
        <s v="북미"/>
        <s v="중남미"/>
      </sharedItems>
    </cacheField>
    <cacheField name="국가" numFmtId="0">
      <sharedItems count="261">
        <s v="오스트리아"/>
        <s v="벨기에"/>
        <s v="불가리아"/>
        <s v="크로아티아"/>
        <s v="키프로스"/>
        <s v="덴마크"/>
        <s v="스페인"/>
        <s v="에스토니아"/>
        <s v="독일"/>
        <s v="핀란드"/>
        <s v="프랑스"/>
        <s v="영국"/>
        <s v="그리스"/>
        <s v="네덜란드"/>
        <s v="헝가리"/>
        <s v="아일랜드"/>
        <s v="이탈리아"/>
        <s v="라트비아"/>
        <s v="리투아니아"/>
        <s v="룩셈부르크"/>
        <s v="몰타"/>
        <s v="폴란드"/>
        <s v="포르투갈"/>
        <s v="루마니아"/>
        <s v="슬로베니아"/>
        <s v="슬로바키아"/>
        <s v="스웨덴"/>
        <s v="체코"/>
        <s v="알바니아"/>
        <s v="안도라"/>
        <s v="아르메니아"/>
        <s v="아제르바이잔"/>
        <s v="벨로러시아"/>
        <s v="벨로루시"/>
        <s v="보스니아"/>
        <s v="그루지야"/>
        <s v="지브랄타"/>
        <s v="이르크츠크"/>
        <s v="아이슬란드"/>
        <s v="카자흐스탄"/>
        <s v="키르기스스탄"/>
        <s v="마케도니아"/>
        <s v="몰도비아"/>
        <s v="몰도바"/>
        <s v="몬테네그로"/>
        <s v="노르웨이"/>
        <s v="세인트피터스버그"/>
        <s v="러시아"/>
        <s v="세르비아"/>
        <s v="스위스"/>
        <s v="타지키스탄"/>
        <s v="투루크메니스탄"/>
        <s v="우크라이나"/>
        <s v="독립국가연합"/>
        <s v="우즈베키스탄"/>
        <s v="유고슬라비아"/>
        <s v="동유럽기타"/>
        <s v="알제리"/>
        <s v="아나리　제도"/>
        <s v="앙골라"/>
        <s v="베닝"/>
        <s v="보츠와나"/>
        <s v="브룬디"/>
        <s v="비사우"/>
        <s v="부르키나파소"/>
        <s v="중앙아프리카"/>
        <s v="카나리"/>
        <s v="카보베르데"/>
        <s v="세우타"/>
        <s v="콩고"/>
        <s v="차드"/>
        <s v="코모로스"/>
        <s v="카메룬"/>
        <s v="코모로"/>
        <s v="지브티"/>
        <s v="적도기니"/>
        <s v="에리트리아"/>
        <s v="이디오피아"/>
        <s v="가봉"/>
        <s v="감비아"/>
        <s v="기네비소"/>
        <s v="가나"/>
        <s v="기니"/>
        <s v="아이보리코스트"/>
        <s v="케냐"/>
        <s v="리비아"/>
        <s v="레소토"/>
        <s v="라이베리아"/>
        <s v="마다가스카르"/>
        <s v="마그라레브"/>
        <s v="MALLILA"/>
        <s v="모로코"/>
        <s v="말라위"/>
        <s v="메요트"/>
        <s v="멜리아"/>
        <s v="말리"/>
        <s v="모잠비크"/>
        <s v="모리셔스"/>
        <s v="모리타니"/>
        <s v="나미비아"/>
        <s v="나이제리아"/>
        <s v="니제르"/>
        <s v="ST. PRINCIPE"/>
        <s v="리유니온"/>
        <s v="R.V.I"/>
        <s v="르완다"/>
        <s v="상투메"/>
        <s v="세네갈"/>
        <s v="세이셀"/>
        <s v="시에라리온"/>
        <s v="남아프리카"/>
        <s v="수단"/>
        <s v="스와질랜드"/>
        <s v="탄자니아"/>
        <s v="토고"/>
        <s v="튀니지"/>
        <s v="우간다"/>
        <s v="WEST BANK"/>
        <s v="WEST SAHARA"/>
        <s v="콩고민주공화국"/>
        <s v="잠비아"/>
        <s v="잠바브웨"/>
        <s v="아프리카기타"/>
        <s v="아프가니스탄"/>
        <s v="방글라데시"/>
        <s v="부탄"/>
        <s v="미얀마"/>
        <s v="브루나이"/>
        <s v="캄보디아"/>
        <s v="중국"/>
        <s v="티모르"/>
        <s v="홍콩"/>
        <s v="인도네시아"/>
        <s v="인도"/>
        <s v="일본"/>
        <s v="캄푸치아"/>
        <s v="라오스"/>
        <s v="마카오"/>
        <s v="말레이지아"/>
        <s v="MACNU"/>
        <s v="몰디브"/>
        <s v="몽골"/>
        <s v="네팔"/>
        <s v="북한"/>
        <s v="파키스탄"/>
        <s v="필리핀"/>
        <s v="싱가포르"/>
        <s v="스리랑카"/>
        <s v="타이완"/>
        <s v="태국"/>
        <s v="베트남"/>
        <s v="극동기타"/>
        <s v="바레인"/>
        <s v="이집트"/>
        <s v="이란"/>
        <s v="이라크"/>
        <s v="이스라엘"/>
        <s v="요르단"/>
        <s v="사우디아라비아"/>
        <s v="쿠웨이트"/>
        <s v="레바논"/>
        <s v="오만"/>
        <s v="팔레스타인"/>
        <s v="카타르"/>
        <s v="시리아"/>
        <s v="터키"/>
        <s v="아랍에미리트"/>
        <s v="예멘아랍공화국"/>
        <s v="예멘"/>
        <s v="중동기타"/>
        <s v="사모아"/>
        <s v="호주"/>
        <s v="뉴칼레도니아"/>
        <s v="캔톤아일랜드"/>
        <s v="쿡　아일랜드"/>
        <s v="피지"/>
        <s v="FUTUNA ISL"/>
        <s v="괌"/>
        <s v="키리바시"/>
        <s v="마아샬군도"/>
        <s v="마이크로네시아"/>
        <s v="나우르"/>
        <s v="파푸아뉴기니"/>
        <s v="뉴아일랜드"/>
        <s v="뉴질랜드"/>
        <s v="팔라우"/>
        <s v="폴리네시아"/>
        <s v="사이판"/>
        <s v="사모아（미）"/>
        <s v="솔로몬제도"/>
        <s v="통가"/>
        <s v="타히티"/>
        <s v="투발루"/>
        <s v="바누아투"/>
        <s v="왈라스＆퓨투나군도"/>
        <s v="태평양기타"/>
        <s v="캐나다"/>
        <s v="멕시코"/>
        <s v="미국"/>
        <s v="북미기타"/>
        <s v="안티과"/>
        <s v="아루바"/>
        <s v="안틸레스"/>
        <s v="안타티카"/>
        <s v="아이맨　제도"/>
        <s v="바하마"/>
        <s v="바베이도스"/>
        <s v="브리티시도미니카"/>
        <s v="버뮤다"/>
        <s v="벨리제"/>
        <s v="볼리비아"/>
        <s v="보나르"/>
        <s v="브라질"/>
        <s v="ST. BARTHELEMY"/>
        <s v="아르헨티나"/>
        <s v="케이맨제도"/>
        <s v="칠레"/>
        <s v="콜롬비아"/>
        <s v="코스타리카"/>
        <s v="쿠바"/>
        <s v="쿠라사오"/>
        <s v="도미니카연방"/>
        <s v="도미니카공화국"/>
        <s v="에콰도르"/>
        <s v="엘살바도르"/>
        <s v="불령　기아나"/>
        <s v="불령GUIANA"/>
        <s v="폴리네시아（불）"/>
        <s v="FR.GUAYANG"/>
        <s v="그린랜드"/>
        <s v="그레나다"/>
        <s v="과테말라"/>
        <s v="과델로프"/>
        <s v="가이아나"/>
        <s v="하이티"/>
        <s v="온두라스"/>
        <s v="버진군도（미）"/>
        <s v="자마이카"/>
        <s v="세인트키츠"/>
        <s v="세인트루치아"/>
        <s v="세인트마틴"/>
        <s v="마티니크"/>
        <s v="캐리비언"/>
        <s v="MONINICAN REP."/>
        <s v="몬트세라트"/>
        <s v="MARITINI"/>
        <s v="네이오스"/>
        <s v="니카라과"/>
        <s v="파나마"/>
        <s v="파라과이"/>
        <s v="페루"/>
        <s v="푸에르토리코"/>
        <s v="수리남"/>
        <s v="TORTOLA"/>
        <s v="트리니다드토바고"/>
        <s v="TURKS&amp;CAICOS"/>
        <s v="우루과이"/>
        <s v="베네수엘라"/>
        <s v="버진군도（영）"/>
        <s v="세인트빈센트"/>
        <s v="남미기타"/>
      </sharedItems>
    </cacheField>
    <cacheField name="년도" numFmtId="0">
      <sharedItems containsSemiMixedTypes="0" containsString="0" containsNumber="1" containsInteger="1" minValue="1991" maxValue="2016" count="26"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년 대수" numFmtId="0">
      <sharedItems containsSemiMixedTypes="0" containsString="0" containsNumber="1" containsInteger="1" minValue="0" maxValue="1066164"/>
    </cacheField>
    <cacheField name="합계" numFmtId="0">
      <sharedItems containsSemiMixedTypes="0" containsString="0" containsNumber="1" containsInteger="1" minValue="0" maxValue="10661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만든 이" refreshedDate="42522.682486226855" createdVersion="5" refreshedVersion="5" minRefreshableVersion="3" recordCount="133" xr:uid="{00000000-000A-0000-FFFF-FFFF03000000}">
  <cacheSource type="worksheet">
    <worksheetSource ref="D58:G191" sheet="R_Global" r:id="rId2"/>
  </cacheSource>
  <cacheFields count="4">
    <cacheField name="국가별" numFmtId="3">
      <sharedItems count="12">
        <s v="미국"/>
        <s v="캐나다"/>
        <s v="영국"/>
        <s v="독일"/>
        <s v="스페인"/>
        <s v="프랑스"/>
        <s v="브라질"/>
        <s v="일본"/>
        <s v="중국"/>
        <s v="인도"/>
        <s v="러시아"/>
        <s v="멕시코"/>
      </sharedItems>
    </cacheField>
    <cacheField name="업체명" numFmtId="3">
      <sharedItems count="61">
        <s v="Ford"/>
        <s v="GM"/>
        <s v="FCA"/>
        <s v="Honda"/>
        <s v="Toyota"/>
        <s v="Nissan"/>
        <s v="Hyundai Group"/>
        <s v="BMW"/>
        <s v="Subaru"/>
        <s v="Daimler"/>
        <s v="VW"/>
        <s v="Mitsubishi"/>
        <s v="Telsa"/>
        <s v="Isuzu"/>
        <s v="기타"/>
        <s v="Land Rover"/>
        <s v="Jagular"/>
        <s v="PSA"/>
        <s v="Fasa-Renault"/>
        <s v="Ford-Espana"/>
        <s v="Nissan-Motor Iberica"/>
        <s v="Geugeot"/>
        <s v="Citroen"/>
        <s v="Renault"/>
        <s v="Fenault Truck"/>
        <s v="Suzuki"/>
        <s v="Mazda"/>
        <s v="Daihatsu"/>
        <s v="Hino"/>
        <s v="UD Trucks"/>
        <s v="SAIC Group"/>
        <s v="Dongfeng Motor."/>
        <s v="FAW Group"/>
        <s v="China Chang'an Auto."/>
        <s v="Beijing Auto."/>
        <s v="Guangzhou Auto."/>
        <s v="Brilliance China Auto."/>
        <s v="Chery Auto."/>
        <s v="Great Wall Motor."/>
        <s v="Zhejiang Geely"/>
        <s v="Anhui Jianghuai"/>
        <s v="BYD Auto"/>
        <s v="Maruti Suzuki"/>
        <s v="Tata"/>
        <s v="M &amp; Mahindra"/>
        <s v="Ashok Leyland"/>
        <s v="Eicher Motors"/>
        <s v="Force Motors"/>
        <s v="Fiat"/>
        <s v="Hindustan"/>
        <s v="AvtoVAZ(LADA)"/>
        <s v="Avtotor"/>
        <s v="Volkswagen"/>
        <s v="Sollers"/>
        <s v="UAZ"/>
        <s v="Derways"/>
        <s v="KAMAZ"/>
        <s v="International"/>
        <s v="PACCAR"/>
        <s v="MAN"/>
        <s v="Volvo Truck"/>
      </sharedItems>
    </cacheField>
    <cacheField name="2014" numFmtId="3">
      <sharedItems containsSemiMixedTypes="0" containsString="0" containsNumber="1" containsInteger="1" minValue="185" maxValue="5610558"/>
    </cacheField>
    <cacheField name="2015" numFmtId="3">
      <sharedItems containsSemiMixedTypes="0" containsString="0" containsNumber="1" containsInteger="1" minValue="0" maxValue="58361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만든 이" refreshedDate="42524.484227314817" createdVersion="5" refreshedVersion="5" minRefreshableVersion="3" recordCount="24" xr:uid="{00000000-000A-0000-FFFF-FFFF04000000}">
  <cacheSource type="worksheet">
    <worksheetSource ref="B25:M49" sheet="국내업체" r:id="rId2"/>
  </cacheSource>
  <cacheFields count="12">
    <cacheField name="기업" numFmtId="0">
      <sharedItems count="6">
        <s v="현대"/>
        <s v="기아"/>
        <s v="한국지엠"/>
        <s v="쌍용"/>
        <s v="르노삼성"/>
        <s v="기타"/>
      </sharedItems>
    </cacheField>
    <cacheField name="구분" numFmtId="0">
      <sharedItems count="4">
        <s v="생산"/>
        <s v="판매"/>
        <s v="내수"/>
        <s v="수출"/>
      </sharedItems>
    </cacheField>
    <cacheField name="2006" numFmtId="3">
      <sharedItems containsSemiMixedTypes="0" containsString="0" containsNumber="1" containsInteger="1" minValue="3041" maxValue="1618268"/>
    </cacheField>
    <cacheField name="2007" numFmtId="3">
      <sharedItems containsSemiMixedTypes="0" containsString="0" containsNumber="1" containsInteger="1" minValue="3459" maxValue="1706727"/>
    </cacheField>
    <cacheField name="2008" numFmtId="3">
      <sharedItems containsSemiMixedTypes="0" containsString="0" containsNumber="1" containsInteger="1" minValue="5017" maxValue="1673580"/>
    </cacheField>
    <cacheField name="2009" numFmtId="3">
      <sharedItems containsSemiMixedTypes="0" containsString="0" containsNumber="1" containsInteger="1" minValue="3569" maxValue="1613766"/>
    </cacheField>
    <cacheField name="2010" numFmtId="3">
      <sharedItems containsSemiMixedTypes="0" containsString="0" containsNumber="1" containsInteger="1" minValue="4886" maxValue="1743375"/>
    </cacheField>
    <cacheField name="2011" numFmtId="3">
      <sharedItems containsSemiMixedTypes="0" containsString="0" containsNumber="1" containsInteger="1" minValue="3889" maxValue="1892254"/>
    </cacheField>
    <cacheField name="2012" numFmtId="3">
      <sharedItems containsSemiMixedTypes="0" containsString="0" containsNumber="1" containsInteger="1" minValue="4733" maxValue="1909860"/>
    </cacheField>
    <cacheField name="2013" numFmtId="3">
      <sharedItems containsSemiMixedTypes="0" containsString="0" containsNumber="1" containsInteger="1" minValue="4944" maxValue="1852456"/>
    </cacheField>
    <cacheField name="2014" numFmtId="3">
      <sharedItems containsSemiMixedTypes="0" containsString="0" containsNumber="1" containsInteger="1" minValue="3818" maxValue="1880603"/>
    </cacheField>
    <cacheField name="2015" numFmtId="3">
      <sharedItems containsSemiMixedTypes="0" containsString="0" containsNumber="1" containsInteger="1" minValue="3940" maxValue="18705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7">
  <r>
    <x v="0"/>
    <x v="0"/>
    <x v="0"/>
    <x v="0"/>
    <n v="0.91384065858439567"/>
    <n v="1.0135222519985516"/>
    <n v="1.0673490294785661"/>
    <n v="1.0781246820409234"/>
    <n v="1.0912723495062284"/>
    <n v="1.1072622145825946"/>
    <n v="1.1293115924367687"/>
    <n v="1.1567919765124011"/>
    <n v="1.1864190567472772"/>
    <n v="1.2042718661798044"/>
    <n v="1.2325695475180058"/>
    <n v="1.2602328720428255"/>
    <n v="1.2883588593223967"/>
    <n v="1.3170881135291721"/>
    <n v="1.3501076586338796"/>
    <n v="1.3828808786395399"/>
    <n v="1.4179762755067435"/>
    <n v="1.455469469068555"/>
    <n v="1.4953779876555719"/>
    <n v="1.537251769940438"/>
  </r>
  <r>
    <x v="0"/>
    <x v="0"/>
    <x v="0"/>
    <x v="1"/>
    <n v="1.1569672029883968E-2"/>
    <n v="1.2379549071975847E-2"/>
    <n v="1.3246117507014158E-2"/>
    <n v="1.4173345732505151E-2"/>
    <n v="1.5165479933780512E-2"/>
    <n v="1.6227063529145148E-2"/>
    <n v="1.7362957976185308E-2"/>
    <n v="1.857836503451828E-2"/>
    <n v="1.987885058693456E-2"/>
    <n v="2.127037012801998E-2"/>
    <n v="2.2759296036981382E-2"/>
    <n v="2.435244675957008E-2"/>
    <n v="2.6057118032739988E-2"/>
    <n v="2.7881116295031788E-2"/>
    <n v="2.9832794435684016E-2"/>
    <n v="3.1921090046181898E-2"/>
    <n v="3.4155566349414634E-2"/>
    <n v="3.6546455993873662E-2"/>
    <n v="3.9104707913444822E-2"/>
    <n v="4.1842037467385962E-2"/>
  </r>
  <r>
    <x v="0"/>
    <x v="0"/>
    <x v="0"/>
    <x v="2"/>
    <n v="7.8340000000000007E-3"/>
    <n v="7.8340000000000007E-3"/>
    <n v="5.4720000000000003E-3"/>
    <n v="3.0720000000000001E-3"/>
    <n v="4.2719999999999998E-3"/>
    <n v="2.4719999999999998E-3"/>
    <n v="3.0000000000000001E-3"/>
    <n v="3.0720000000000001E-3"/>
    <n v="2.0400000000000001E-3"/>
    <n v="9.6000000000000002E-5"/>
    <n v="0"/>
    <n v="0"/>
    <n v="0"/>
    <n v="0"/>
    <n v="0"/>
    <n v="0"/>
    <n v="0"/>
    <n v="0"/>
    <n v="0"/>
    <n v="0"/>
  </r>
  <r>
    <x v="0"/>
    <x v="0"/>
    <x v="0"/>
    <x v="3"/>
    <n v="3.9170000000000003E-2"/>
    <n v="3.9170000000000003E-2"/>
    <n v="2.7360000000000002E-2"/>
    <n v="1.536E-2"/>
    <n v="2.1359999999999997E-2"/>
    <n v="1.2359999999999999E-2"/>
    <n v="1.4999999999999999E-2"/>
    <n v="1.536E-2"/>
    <n v="1.0200000000000001E-2"/>
    <n v="4.8000000000000001E-4"/>
    <n v="0"/>
    <n v="0"/>
    <n v="0"/>
    <n v="0"/>
    <n v="0"/>
    <n v="0"/>
    <n v="0"/>
    <n v="0"/>
    <n v="0"/>
    <n v="0"/>
  </r>
  <r>
    <x v="0"/>
    <x v="0"/>
    <x v="0"/>
    <x v="4"/>
    <n v="1.050916757372055"/>
    <n v="1.2162267023982618"/>
    <n v="1.3341862868482077"/>
    <n v="1.4554683207552466"/>
    <n v="1.5277812893087197"/>
    <n v="1.5501671004156323"/>
    <n v="1.5810362294114761"/>
    <n v="1.6195087671173614"/>
    <n v="1.6609866794461881"/>
    <n v="1.75"/>
    <n v="1.9"/>
    <n v="2.0499999999999998"/>
    <n v="2.1524999999999999"/>
    <n v="2.2999999999999998"/>
    <n v="2.3919999999999999"/>
    <n v="2.4876800000000001"/>
    <n v="2.5523572959121386"/>
    <n v="2.6198450443233989"/>
    <n v="2.6916803777800293"/>
    <n v="2.7670531858927885"/>
  </r>
  <r>
    <x v="0"/>
    <x v="0"/>
    <x v="0"/>
    <x v="5"/>
    <n v="1.090086757372055"/>
    <n v="1.2553967023982617"/>
    <n v="1.3615462868482078"/>
    <n v="1.4708283207552466"/>
    <n v="1.5491412893087197"/>
    <n v="1.5625271004156323"/>
    <n v="1.596036229411476"/>
    <n v="1.6348687671173614"/>
    <n v="1.671186679446188"/>
    <n v="1.75048"/>
    <n v="1.9"/>
    <n v="2.0499999999999998"/>
    <n v="2.1524999999999999"/>
    <n v="2.2999999999999998"/>
    <n v="2.3919999999999999"/>
    <n v="2.4876800000000001"/>
    <n v="2.5523572959121386"/>
    <n v="2.6198450443233989"/>
    <n v="2.6916803777800293"/>
    <n v="2.7670531858927885"/>
  </r>
  <r>
    <x v="0"/>
    <x v="0"/>
    <x v="0"/>
    <x v="6"/>
    <n v="0.36699999999999999"/>
    <n v="0.59299999999999997"/>
    <n v="0.92900000000000005"/>
    <n v="0.89400000000000002"/>
    <n v="0.87899000000000005"/>
    <n v="1.1000000000000001"/>
    <n v="1.1307940000000001"/>
    <n v="2.1230000000000002"/>
    <n v="2.5510199999999998"/>
    <n v="2.89"/>
    <n v="3.23"/>
    <n v="4.0960000000000001"/>
    <n v="3.1880000000000002"/>
    <n v="4.2614784000000006"/>
    <n v="4.3893227520000009"/>
    <n v="4.5429490483200006"/>
    <n v="4.6792375197696003"/>
    <n v="4.8430108329615358"/>
    <n v="5.0028301904492665"/>
    <n v="5.1729264169245415"/>
  </r>
  <r>
    <x v="0"/>
    <x v="0"/>
    <x v="0"/>
    <x v="7"/>
    <n v="0"/>
    <n v="0"/>
    <n v="0"/>
    <n v="0"/>
    <n v="0"/>
    <n v="0"/>
    <n v="0"/>
    <n v="0.8"/>
    <n v="0.88"/>
    <n v="0.88"/>
    <n v="1.1200000000000001"/>
    <n v="1.75"/>
    <n v="1"/>
    <n v="1.9"/>
    <n v="1.976"/>
    <n v="2.05504"/>
    <n v="2.1372415999999994"/>
    <n v="2.2227312640000001"/>
    <n v="2.3116405145600001"/>
    <n v="2.4041061351424"/>
  </r>
  <r>
    <x v="0"/>
    <x v="0"/>
    <x v="0"/>
    <x v="8"/>
    <n v="0.61199999999999999"/>
    <n v="0.61812"/>
    <n v="0.6304824"/>
    <n v="0.64309204799999997"/>
    <n v="0.65595388896000006"/>
    <n v="0.45916772227199992"/>
    <n v="0.46835107671743992"/>
    <n v="0.32784575370220792"/>
    <n v="0.13113830148088318"/>
    <n v="0"/>
    <n v="0"/>
    <n v="0"/>
    <n v="0"/>
    <n v="0"/>
    <n v="0"/>
    <n v="0"/>
    <n v="0"/>
    <n v="0"/>
    <n v="0"/>
    <n v="0"/>
  </r>
  <r>
    <x v="0"/>
    <x v="0"/>
    <x v="1"/>
    <x v="0"/>
    <n v="0.26064473186728909"/>
    <n v="0.27177428454861624"/>
    <n v="0.29407654170313008"/>
    <n v="0.32709244295276541"/>
    <n v="0.36272028215960184"/>
    <n v="0.40438271509558277"/>
    <n v="0.45198165176281024"/>
    <n v="0.50495902430578943"/>
    <n v="0.56018468176818803"/>
    <n v="0.61206231587850746"/>
    <n v="0.66902754476079107"/>
    <n v="0.73115471292658962"/>
    <n v="0.79885791798000638"/>
    <n v="0.87255379330890814"/>
    <n v="0.95232702556219073"/>
    <n v="1.0386555568149269"/>
    <n v="1.1318756406387029"/>
    <n v="1.2323259056711593"/>
    <n v="1.3404432938265123"/>
    <n v="1.4567446070625725"/>
  </r>
  <r>
    <x v="0"/>
    <x v="0"/>
    <x v="1"/>
    <x v="1"/>
    <n v="1.4057017556839793E-2"/>
    <n v="1.4897537026698538E-2"/>
    <n v="1.5587891788353516E-2"/>
    <n v="1.6394277692754318E-2"/>
    <n v="1.7452452047450759E-2"/>
    <n v="1.8561342251412056E-2"/>
    <n v="1.957076379719588E-2"/>
    <n v="2.0620203680137193E-2"/>
    <n v="2.1672482289723214E-2"/>
    <n v="2.1691190914520653E-2"/>
    <n v="2.3462404933927858E-2"/>
    <n v="2.510477327930281E-2"/>
    <n v="2.6862107408854009E-2"/>
    <n v="2.866132113564494E-2"/>
    <n v="3.0591107299758093E-2"/>
    <n v="3.25519033061996E-2"/>
    <n v="3.4462711805360431E-2"/>
    <n v="3.6485117912467904E-2"/>
    <n v="3.8625598987732913E-2"/>
    <n v="4.0891005513861003E-2"/>
  </r>
  <r>
    <x v="0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4"/>
    <n v="0.50825722714121369"/>
    <n v="0.52995985486980168"/>
    <n v="0.58227155257219754"/>
    <n v="0.64764303704647552"/>
    <n v="0.72544056431920367"/>
    <n v="0.80876543019116554"/>
    <n v="0.8813642209374799"/>
    <n v="0.98467009739628941"/>
    <n v="1.0363416612711478"/>
    <n v="1.0405059369934626"/>
    <n v="1.1574176524361688"/>
    <n v="1.316433737845794"/>
    <n v="1.4085840994949996"/>
    <n v="1.5226794115540945"/>
    <n v="1.6840834291788287"/>
    <n v="1.8384203355624205"/>
    <n v="2.0034198839305044"/>
    <n v="2.1812168530379519"/>
    <n v="2.372584630072927"/>
    <n v="2.5784379545007527"/>
  </r>
  <r>
    <x v="0"/>
    <x v="0"/>
    <x v="1"/>
    <x v="5"/>
    <n v="0.50825722714121369"/>
    <n v="0.52995985486980168"/>
    <n v="0.58227155257219754"/>
    <n v="0.64764303704647552"/>
    <n v="0.72544056431920367"/>
    <n v="0.80876543019116554"/>
    <n v="0.8813642209374799"/>
    <n v="0.98467009739628941"/>
    <n v="1.0363416612711478"/>
    <n v="1.0405059369934626"/>
    <n v="1.1574176524361688"/>
    <n v="1.316433737845794"/>
    <n v="1.4085840994949996"/>
    <n v="1.5226794115540945"/>
    <n v="1.6840834291788287"/>
    <n v="1.8384203355624205"/>
    <n v="2.0034198839305044"/>
    <n v="2.1812168530379519"/>
    <n v="2.372584630072927"/>
    <n v="2.5784379545007527"/>
  </r>
  <r>
    <x v="0"/>
    <x v="0"/>
    <x v="1"/>
    <x v="6"/>
    <n v="0.28956942028016169"/>
    <n v="0.42208685583590261"/>
    <n v="0.5551604905137415"/>
    <n v="0.54536981465136813"/>
    <n v="0.69029951690821245"/>
    <n v="0.56096969696969678"/>
    <n v="0.73596581196581201"/>
    <n v="0.914082474226804"/>
    <n v="0.98720907216494835"/>
    <n v="1.1846508865979379"/>
    <n v="1.31"/>
    <n v="1.32"/>
    <n v="1.2777000000000001"/>
    <n v="1.63"/>
    <n v="1.6952"/>
    <n v="1.8443776000000003"/>
    <n v="2.0011496960000001"/>
    <n v="2.181253168640001"/>
    <n v="2.3775659538176002"/>
    <n v="2.5796590598920965"/>
  </r>
  <r>
    <x v="0"/>
    <x v="0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8"/>
    <n v="0.26637973423280153"/>
    <n v="0.26904353157512956"/>
    <n v="0.27173396689088086"/>
    <n v="0.27445130655978972"/>
    <n v="0.27719581962538759"/>
    <n v="0.27996777782164145"/>
    <n v="0.2883668111562907"/>
    <n v="0.18743842725158896"/>
    <n v="9.3719213625794481E-2"/>
    <n v="0"/>
    <n v="0"/>
    <n v="0"/>
    <n v="0"/>
    <n v="0"/>
    <n v="0"/>
    <n v="0"/>
    <n v="0"/>
    <n v="0"/>
    <n v="0"/>
    <n v="0"/>
  </r>
  <r>
    <x v="0"/>
    <x v="0"/>
    <x v="2"/>
    <x v="0"/>
    <n v="4.3274499818440886E-2"/>
    <n v="4.9709754820256476E-2"/>
    <n v="6.1722657272053907E-2"/>
    <n v="7.9083764032666704E-2"/>
    <n v="9.7742308210522086E-2"/>
    <n v="0.11592294179508353"/>
    <n v="0.13853597471046603"/>
    <n v="0.16251653322699769"/>
    <n v="0.18010027737473844"/>
    <n v="0.19454007560781955"/>
    <n v="0.21082910982548903"/>
    <n v="0.22799838821729312"/>
    <n v="0.24684815540901481"/>
    <n v="0.26740711243770249"/>
    <n v="0.28958910502521318"/>
    <n v="0.31347283390000436"/>
    <n v="0.33939491622545964"/>
    <n v="0.3673275912699443"/>
    <n v="0.39743403664687671"/>
    <n v="0.42992947947956106"/>
  </r>
  <r>
    <x v="0"/>
    <x v="0"/>
    <x v="2"/>
    <x v="1"/>
    <n v="1.0598490227442144E-3"/>
    <n v="1.1263415476605104E-3"/>
    <n v="1.3974195004670779E-3"/>
    <n v="1.6101522733955132E-3"/>
    <n v="1.6322437166680567E-3"/>
    <n v="1.6684352585538927E-3"/>
    <n v="1.8728003633680271E-3"/>
    <n v="2.1099743300605502E-3"/>
    <n v="2.4215064010863927E-3"/>
    <n v="3.8484370977375348E-3"/>
    <n v="3.6096007590658238E-3"/>
    <n v="3.3941891008635082E-3"/>
    <n v="3.1565958638030628E-3"/>
    <n v="3.1557166572181742E-3"/>
    <n v="3.1318287622033756E-3"/>
    <n v="3.192545442420805E-3"/>
    <n v="3.4270328953166541E-3"/>
    <n v="3.6786858600754966E-3"/>
    <n v="3.948756012411821E-3"/>
    <n v="4.2385858784487335E-3"/>
  </r>
  <r>
    <x v="0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4"/>
    <n v="0.10602252455518017"/>
    <n v="0.12427438705064119"/>
    <n v="0.15430664318013476"/>
    <n v="0.19770941008166676"/>
    <n v="0.24435577052630522"/>
    <n v="0.28980735448770883"/>
    <n v="0.31863274183407181"/>
    <n v="0.37378802642209463"/>
    <n v="0.37821058248695072"/>
    <n v="0.3890801512156391"/>
    <n v="0.44274113063352694"/>
    <n v="0.42"/>
    <n v="0.4536"/>
    <n v="0.49442400000000009"/>
    <n v="0.550293912"/>
    <n v="0.59559838441000823"/>
    <n v="0.64485034082837334"/>
    <n v="0.69792242341289412"/>
    <n v="0.75512466962906566"/>
    <n v="0.81686601101116596"/>
  </r>
  <r>
    <x v="0"/>
    <x v="0"/>
    <x v="2"/>
    <x v="5"/>
    <n v="0.10602252455518017"/>
    <n v="0.12427438705064119"/>
    <n v="0.15430664318013476"/>
    <n v="0.19770941008166676"/>
    <n v="0.24435577052630522"/>
    <n v="0.28980735448770883"/>
    <n v="0.31863274183407181"/>
    <n v="0.37378802642209463"/>
    <n v="0.37821058248695072"/>
    <n v="0.3890801512156391"/>
    <n v="0.44274113063352694"/>
    <n v="0.42"/>
    <n v="0.4536"/>
    <n v="0.49442400000000009"/>
    <n v="0.550293912"/>
    <n v="0.59559838441000823"/>
    <n v="0.64485034082837334"/>
    <n v="0.69792242341289412"/>
    <n v="0.75512466962906566"/>
    <n v="0.81686601101116596"/>
  </r>
  <r>
    <x v="0"/>
    <x v="0"/>
    <x v="2"/>
    <x v="6"/>
    <n v="2.7430579719838324E-2"/>
    <n v="4.0913144164097359E-2"/>
    <n v="6.2839509486258521E-2"/>
    <n v="6.7630185348631813E-2"/>
    <n v="8.0700483091787553E-2"/>
    <n v="6.3030303030303103E-2"/>
    <n v="8.8034188034188096E-2"/>
    <n v="0.11691752577319585"/>
    <n v="0.36837592783505169"/>
    <n v="0.3932281134020621"/>
    <n v="0.44"/>
    <n v="0.4"/>
    <n v="0.45400000000000001"/>
    <n v="0.6"/>
    <n v="0.63"/>
    <n v="0.66150000000000009"/>
    <n v="0.69457500000000016"/>
    <n v="0.73624950000000022"/>
    <n v="0.79294071150000023"/>
    <n v="0.85479008699700032"/>
  </r>
  <r>
    <x v="0"/>
    <x v="0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8"/>
    <n v="0.10886867584839156"/>
    <n v="0.18853912559411512"/>
    <n v="0.19230990810599743"/>
    <n v="0.19615610626811739"/>
    <n v="0.22557952220833496"/>
    <n v="0.23009111265250168"/>
    <n v="0.24159566828512677"/>
    <n v="0.24159566828512677"/>
    <n v="9.6638267314050716E-2"/>
    <n v="0"/>
    <n v="0"/>
    <n v="0"/>
    <n v="0"/>
    <n v="0"/>
    <n v="0"/>
    <n v="0"/>
    <n v="0"/>
    <n v="0"/>
    <n v="0"/>
    <n v="0"/>
  </r>
  <r>
    <x v="1"/>
    <x v="0"/>
    <x v="0"/>
    <x v="0"/>
    <n v="4.1372009600000004"/>
    <n v="4.2404809215999997"/>
    <n v="4.3548506847359993"/>
    <n v="4.4401081504991993"/>
    <n v="4.5141027429742397"/>
    <n v="4.6173976058255271"/>
    <n v="4.7205277255342502"/>
    <n v="4.7885013392575377"/>
    <n v="4.839076272294661"/>
    <n v="4.8221224586799272"/>
    <n v="4.8940357234525314"/>
    <n v="5.0255657586626414"/>
    <n v="5.1931129694267986"/>
    <n v="5.3706899052928101"/>
    <n v="5.5593232809065167"/>
    <n v="5.7278776455820495"/>
    <n v="5.9091709647959298"/>
    <n v="6.1027092140939274"/>
    <n v="6.3087212884348602"/>
    <n v="6.5274677426004022"/>
  </r>
  <r>
    <x v="1"/>
    <x v="0"/>
    <x v="0"/>
    <x v="1"/>
    <n v="0.23412200000000002"/>
    <n v="0.25156000000000001"/>
    <n v="0.24161600000000003"/>
    <n v="0.25825900000000002"/>
    <n v="0.32765100000000003"/>
    <n v="0.41988000000000003"/>
    <n v="0.48155799999999999"/>
    <n v="0.43469600000000003"/>
    <n v="0.32927300000000004"/>
    <n v="0.258129"/>
    <n v="0.33712999999999999"/>
    <n v="0.400702"/>
    <n v="0.44470500000000002"/>
    <n v="0.49126999999999998"/>
    <n v="0.53447950361076169"/>
    <n v="0.54314158521853173"/>
    <n v="0.56553771614245463"/>
    <n v="0.588159570367769"/>
    <n v="0.61168628848779116"/>
    <n v="0.6361539851266893"/>
  </r>
  <r>
    <x v="1"/>
    <x v="0"/>
    <x v="0"/>
    <x v="2"/>
    <n v="0.23458400000000001"/>
    <n v="0.26876799999999995"/>
    <n v="0.28398899999999999"/>
    <n v="0.30273800000000001"/>
    <n v="0.29572899999999996"/>
    <n v="0.328957"/>
    <n v="0.33446399999999998"/>
    <n v="0.27166899999999999"/>
    <n v="0.32212000000000002"/>
    <n v="0.22121499999999999"/>
    <n v="0.286881"/>
    <n v="0.28900300000000001"/>
    <n v="0.26832299999999998"/>
    <n v="0.26769900000000002"/>
    <n v="0.26909"/>
    <n v="0.29758600000000002"/>
    <n v="0.27634199999999998"/>
    <n v="0.27690900000000002"/>
    <n v="0.31894600000000001"/>
    <n v="0.31170999999999999"/>
  </r>
  <r>
    <x v="1"/>
    <x v="0"/>
    <x v="0"/>
    <x v="3"/>
    <n v="1.17292"/>
    <n v="1.3438399999999997"/>
    <n v="1.419945"/>
    <n v="1.51369"/>
    <n v="1.4786449999999998"/>
    <n v="1.6447849999999999"/>
    <n v="1.67232"/>
    <n v="1.3583449999999999"/>
    <n v="1.6106"/>
    <n v="1.1060749999999999"/>
    <n v="1.4344049999999999"/>
    <n v="1.4450150000000002"/>
    <n v="1.341615"/>
    <n v="1.338495"/>
    <n v="1.34545"/>
    <n v="1.48793"/>
    <n v="1.3817099999999995"/>
    <n v="1.3845450000000001"/>
    <n v="1.59473"/>
    <n v="1.5585499999999997"/>
  </r>
  <r>
    <x v="1"/>
    <x v="0"/>
    <x v="0"/>
    <x v="4"/>
    <n v="4.8818971327999998"/>
    <n v="5.0037674874879992"/>
    <n v="5.4435633559199994"/>
    <n v="5.7277395141439671"/>
    <n v="5.7780515110070274"/>
    <n v="6.0026168875731853"/>
    <n v="6.1366860431945254"/>
    <n v="6.3926492879088128"/>
    <n v="6.4601668235133722"/>
    <n v="6.1240955225235076"/>
    <n v="6.4465313998271689"/>
    <n v="6.8460000000000001"/>
    <n v="7.0171499999999991"/>
    <n v="7.1224072499999984"/>
    <n v="7.2648553949999988"/>
    <n v="7.5911599737501794"/>
    <n v="7.9773808024745056"/>
    <n v="8.3607116233086813"/>
    <n v="8.6429481651557598"/>
    <n v="8.9426308073625513"/>
  </r>
  <r>
    <x v="1"/>
    <x v="0"/>
    <x v="0"/>
    <x v="5"/>
    <n v="6.0548171328000002"/>
    <n v="6.3476074874879984"/>
    <n v="6.8635083559199996"/>
    <n v="7.2414295141439666"/>
    <n v="7.2566965110070267"/>
    <n v="7.6474018875731851"/>
    <n v="7.8090060431945254"/>
    <n v="7.7509942879088127"/>
    <n v="8.070766823513372"/>
    <n v="7.2301705225235073"/>
    <n v="7.8809363998271689"/>
    <n v="8.2910149999999998"/>
    <n v="8.3587649999999982"/>
    <n v="8.4609022499999984"/>
    <n v="8.6103053949999993"/>
    <n v="9.0790899737501789"/>
    <n v="9.3590908024745048"/>
    <n v="9.7452566233086806"/>
    <n v="10.23767816515576"/>
    <n v="10.501180807362552"/>
  </r>
  <r>
    <x v="1"/>
    <x v="0"/>
    <x v="0"/>
    <x v="6"/>
    <n v="1.475921"/>
    <n v="1.1276930000000001"/>
    <n v="1.0877859999999999"/>
    <n v="1.628477"/>
    <n v="1.746726"/>
    <n v="2.4460000000000002"/>
    <n v="2.7450000000000001"/>
    <n v="2.934177"/>
    <n v="2.7669999999999999"/>
    <n v="2.5347089999999999"/>
    <n v="3.8829910000000001"/>
    <n v="3.486116"/>
    <n v="3.4530859999999999"/>
    <n v="4.0353789999999998"/>
    <n v="3.7853517176381626"/>
    <n v="3.9740139215227437"/>
    <n v="4.1016613700518993"/>
    <n v="4.2990558585743681"/>
    <n v="4.5160132630087881"/>
    <n v="4.5803631543274959"/>
  </r>
  <r>
    <x v="1"/>
    <x v="0"/>
    <x v="0"/>
    <x v="7"/>
    <n v="3.4388529999999999"/>
    <n v="2.6239110000000001"/>
    <n v="2.5420159999999998"/>
    <n v="3.1168049999999998"/>
    <n v="3.4511609999999999"/>
    <n v="3.2320000000000002"/>
    <n v="2.5369999999999999"/>
    <n v="1.95"/>
    <n v="2.1669999999999998"/>
    <n v="1.800902"/>
    <n v="1.25254"/>
    <n v="2.203436"/>
    <n v="1.763245"/>
    <n v="1.0871519999999999"/>
    <n v="1.5415457280712821"/>
    <n v="1.4697858767171055"/>
    <n v="1.5315059341323833"/>
    <n v="1.5818927555196431"/>
    <n v="1.6270383946326805"/>
    <n v="1.681067742589887"/>
  </r>
  <r>
    <x v="1"/>
    <x v="0"/>
    <x v="0"/>
    <x v="8"/>
    <n v="8.03613"/>
    <n v="7.7569999999999997"/>
    <n v="8.5510000000000002"/>
    <n v="8.6790000000000003"/>
    <n v="8.9"/>
    <n v="8.4550000000000001"/>
    <n v="7.6095000000000006"/>
    <n v="7.0007400000000013"/>
    <n v="7.5607992000000017"/>
    <n v="6.5778953040000028"/>
    <n v="5.5648994271840015"/>
    <n v="7.1230712667955212"/>
    <n v="7.05"/>
    <n v="5.5765500000000001"/>
    <n v="6.3851497500000001"/>
    <n v="6.6022448415000001"/>
    <n v="6.8201189212694997"/>
    <n v="7.0588230835139321"/>
    <n v="7.3764701222720586"/>
    <n v="7.6346465765515799"/>
  </r>
  <r>
    <x v="1"/>
    <x v="0"/>
    <x v="1"/>
    <x v="0"/>
    <n v="1.9580237632930639"/>
    <n v="2.0351032880272024"/>
    <n v="2.1218602222666583"/>
    <n v="2.1950540178213251"/>
    <n v="2.2681529374648988"/>
    <n v="2.3557898787156009"/>
    <n v="2.4816740811412887"/>
    <n v="2.6590405995184629"/>
    <n v="2.8318597875280935"/>
    <n v="3.0012225917775317"/>
    <n v="3.0963501399419813"/>
    <n v="3.2076338878428512"/>
    <n v="3.3434840890209032"/>
    <n v="3.4782597038677965"/>
    <n v="3.6390549971306636"/>
    <n v="3.8211902964200113"/>
    <n v="4.0062021409913413"/>
    <n v="4.1931063426198714"/>
    <n v="4.3814553927120166"/>
    <n v="4.5731907686835838"/>
  </r>
  <r>
    <x v="1"/>
    <x v="0"/>
    <x v="1"/>
    <x v="1"/>
    <n v="0.11206100000000001"/>
    <n v="0.12176300000000001"/>
    <n v="0.11158"/>
    <n v="0.111764"/>
    <n v="0.138294"/>
    <n v="0.177951"/>
    <n v="0.20888100000000001"/>
    <n v="0.215253"/>
    <n v="0.17863800000000002"/>
    <n v="0.123996"/>
    <n v="0.140152"/>
    <n v="0.15772900000000001"/>
    <n v="0.18296899999999999"/>
    <n v="0.184644"/>
    <n v="0.20853059968401355"/>
    <n v="0.23022982528057986"/>
    <n v="0.23851287347626215"/>
    <n v="0.24177938512250499"/>
    <n v="0.24451240039737462"/>
    <n v="0.24909435142271172"/>
  </r>
  <r>
    <x v="1"/>
    <x v="0"/>
    <x v="1"/>
    <x v="2"/>
    <n v="0.11624"/>
    <n v="0.12745900000000002"/>
    <n v="0.11418600000000001"/>
    <n v="0.114998"/>
    <n v="0.133242"/>
    <n v="0.17258899999999999"/>
    <n v="0.227464"/>
    <n v="0.22645699999999999"/>
    <n v="0.21512999999999999"/>
    <n v="0.13761699999999999"/>
    <n v="0.155142"/>
    <n v="0.19281600000000002"/>
    <n v="0.24964"/>
    <n v="0.25490200000000002"/>
    <n v="0.26355900000000004"/>
    <n v="0.28088600000000002"/>
    <n v="0.29972599999999999"/>
    <n v="0.30060399999999998"/>
    <n v="0.29679300000000003"/>
    <n v="0.31821499999999997"/>
  </r>
  <r>
    <x v="1"/>
    <x v="0"/>
    <x v="1"/>
    <x v="3"/>
    <n v="0.58119999999999994"/>
    <n v="0.63729499999999994"/>
    <n v="0.57093000000000005"/>
    <n v="0.57499"/>
    <n v="0.66620999999999997"/>
    <n v="0.86294499999999996"/>
    <n v="1.1373200000000001"/>
    <n v="1.132285"/>
    <n v="1.07565"/>
    <n v="0.68808499999999995"/>
    <n v="0.77571000000000001"/>
    <n v="0.96408000000000005"/>
    <n v="1.2482"/>
    <n v="1.27451"/>
    <n v="1.3177950000000003"/>
    <n v="1.4044300000000001"/>
    <n v="1.4986299999999999"/>
    <n v="1.5030199999999998"/>
    <n v="1.4839650000000002"/>
    <n v="1.5910749999999998"/>
  </r>
  <r>
    <x v="1"/>
    <x v="0"/>
    <x v="1"/>
    <x v="4"/>
    <n v="1.4604729900619615"/>
    <n v="1.4971739455692916"/>
    <n v="1.5913951666999937"/>
    <n v="1.6331201892590659"/>
    <n v="1.6738968678490953"/>
    <n v="1.7244381912198199"/>
    <n v="1.8016953829085756"/>
    <n v="1.9145092316532932"/>
    <n v="1.9539832533943844"/>
    <n v="1.8607580069020697"/>
    <n v="2.013178790962288"/>
    <n v="2.1448402986859048"/>
    <n v="2.187737104659623"/>
    <n v="2.3408787019857966"/>
    <n v="2.5047402111248025"/>
    <n v="2.6299772216810426"/>
    <n v="2.8043414986939386"/>
    <n v="2.9351744398339097"/>
    <n v="3.0670187748984112"/>
    <n v="3.2012335380785086"/>
  </r>
  <r>
    <x v="1"/>
    <x v="0"/>
    <x v="1"/>
    <x v="5"/>
    <n v="2.0416729900619615"/>
    <n v="2.1344689455692913"/>
    <n v="2.1623251666999939"/>
    <n v="2.2081101892590658"/>
    <n v="2.3401068678490953"/>
    <n v="2.58738319121982"/>
    <n v="2.9390153829085754"/>
    <n v="3.0467942316532932"/>
    <n v="3.0296332533943842"/>
    <n v="2.5488430069020698"/>
    <n v="2.7888887909622881"/>
    <n v="3.1089202986859048"/>
    <n v="3.4359371046596232"/>
    <n v="3.6153887019857969"/>
    <n v="3.8225352111248028"/>
    <n v="4.0344072216810432"/>
    <n v="4.3029714986939389"/>
    <n v="4.438194439833909"/>
    <n v="4.5509837748984117"/>
    <n v="4.7923085380785082"/>
  </r>
  <r>
    <x v="1"/>
    <x v="0"/>
    <x v="1"/>
    <x v="6"/>
    <n v="0.371645"/>
    <n v="0.368365"/>
    <n v="0.566882"/>
    <n v="0.65231499999999998"/>
    <n v="0.68618699999999999"/>
    <n v="0.93200000000000005"/>
    <n v="0.96899999999999997"/>
    <n v="1.15866"/>
    <n v="0.92200000000000004"/>
    <n v="0.89328200000000002"/>
    <n v="1.410069"/>
    <n v="1.3317540000000001"/>
    <n v="1.30905"/>
    <n v="1.374762"/>
    <n v="1.4619465501073223"/>
    <n v="1.5367152327815798"/>
    <n v="1.6272023635467907"/>
    <n v="1.6946882655802009"/>
    <n v="1.7383775000774107"/>
    <n v="1.8128276651664914"/>
  </r>
  <r>
    <x v="1"/>
    <x v="0"/>
    <x v="1"/>
    <x v="7"/>
    <n v="0.93353299999999995"/>
    <n v="1.6835389999999999"/>
    <n v="1.4783740000000001"/>
    <n v="1.3625689999999999"/>
    <n v="1.4412849999999999"/>
    <n v="1.2270000000000001"/>
    <n v="1.2450000000000001"/>
    <n v="1.0155689999999999"/>
    <n v="0.91500000000000004"/>
    <n v="0.63022699999999998"/>
    <n v="0.56755299999999997"/>
    <n v="0.62997800000000004"/>
    <n v="0.58211900000000005"/>
    <n v="0.45699899999999999"/>
    <n v="0.53179628359243436"/>
    <n v="0.53771965510122921"/>
    <n v="0.56166519105379864"/>
    <n v="0.57570682083014368"/>
    <n v="0.59009949135089723"/>
    <n v="0.60485197863466955"/>
  </r>
  <r>
    <x v="1"/>
    <x v="0"/>
    <x v="1"/>
    <x v="8"/>
    <n v="2.3250000000000002"/>
    <n v="2.3690000000000002"/>
    <n v="2.5630000000000002"/>
    <n v="3.161"/>
    <n v="3.2561373619150173"/>
    <n v="3.0933304938192663"/>
    <n v="3.217063713572037"/>
    <n v="2.959698616486274"/>
    <n v="2.959698616486274"/>
    <n v="2.4565498516836071"/>
    <n v="2.0880673739310658"/>
    <n v="2.4430388274993469"/>
    <n v="2.78734271024928"/>
    <n v="2.6842110299700566"/>
    <n v="2.9526321329670626"/>
    <n v="3.100263739615416"/>
    <n v="3.2552769265961872"/>
    <n v="3.3366588497610916"/>
    <n v="3.4200753210051187"/>
    <n v="3.6081794636604001"/>
  </r>
  <r>
    <x v="1"/>
    <x v="0"/>
    <x v="2"/>
    <x v="0"/>
    <n v="0.19394192866535157"/>
    <n v="0.19173957992033086"/>
    <n v="0.19046278110148787"/>
    <n v="0.190259088095518"/>
    <n v="0.19206737703107574"/>
    <n v="0.19676929602924775"/>
    <n v="0.20519463155693907"/>
    <n v="0.21612435911241323"/>
    <n v="0.22641116151756541"/>
    <n v="0.22509285789888508"/>
    <n v="0.22158310155189184"/>
    <n v="0.22518770780731998"/>
    <n v="0.23130797194933886"/>
    <n v="0.24096662065820129"/>
    <n v="0.24910809693110375"/>
    <n v="0.2600776685640433"/>
    <n v="0.27144860440815627"/>
    <n v="0.28304049979681489"/>
    <n v="0.29474138898268321"/>
    <n v="0.30642615879144636"/>
  </r>
  <r>
    <x v="1"/>
    <x v="0"/>
    <x v="2"/>
    <x v="1"/>
    <n v="8.4489999999999999E-3"/>
    <n v="9.2059999999999989E-3"/>
    <n v="1.0002E-2"/>
    <n v="1.0999999999999999E-2"/>
    <n v="1.2999999999999999E-2"/>
    <n v="1.6E-2"/>
    <n v="0.02"/>
    <n v="2.3E-2"/>
    <n v="2.3E-2"/>
    <n v="1.2069000000000002E-2"/>
    <n v="1.6731000000000003E-2"/>
    <n v="2.0545999999999998E-2"/>
    <n v="2.1312000000000001E-2"/>
    <n v="2.3265000000000001E-2"/>
    <n v="2.1340000000000001E-2"/>
    <n v="2.2707999999999999E-2"/>
    <n v="2.4111E-2"/>
    <n v="2.5464000000000001E-2"/>
    <n v="2.6832000000000002E-2"/>
    <n v="2.8201E-2"/>
  </r>
  <r>
    <x v="1"/>
    <x v="0"/>
    <x v="2"/>
    <x v="2"/>
    <n v="8.4489999999999999E-3"/>
    <n v="9.2059999999999989E-3"/>
    <n v="1.0002E-2"/>
    <n v="1.2E-2"/>
    <n v="1.6E-2"/>
    <n v="1.6E-2"/>
    <n v="1.7000000000000001E-2"/>
    <n v="1.7000000000000001E-2"/>
    <n v="1.8000000000000002E-2"/>
    <n v="1.8255E-2"/>
    <n v="1.8710999999999998E-2"/>
    <n v="1.9E-2"/>
    <n v="0.02"/>
    <n v="0.02"/>
    <n v="2.1000000000000001E-2"/>
    <n v="2.1500000000000002E-2"/>
    <n v="2.1999999999999999E-2"/>
    <n v="2.2499999999999999E-2"/>
    <n v="2.3E-2"/>
    <n v="2.35E-2"/>
  </r>
  <r>
    <x v="1"/>
    <x v="0"/>
    <x v="2"/>
    <x v="3"/>
    <n v="0.10138800000000001"/>
    <n v="0.11047199999999999"/>
    <n v="0.12002400000000001"/>
    <n v="0.14400000000000002"/>
    <n v="0.192"/>
    <n v="0.192"/>
    <n v="0.20400000000000004"/>
    <n v="0.20400000000000004"/>
    <n v="0.21600000000000003"/>
    <n v="0.21906"/>
    <n v="0.22453199999999998"/>
    <n v="0.22799999999999998"/>
    <n v="0.24"/>
    <n v="0.24"/>
    <n v="0.252"/>
    <n v="0.25800000000000001"/>
    <n v="0.26400000000000001"/>
    <n v="0.27"/>
    <n v="0.27600000000000002"/>
    <n v="0.28199999999999997"/>
  </r>
  <r>
    <x v="1"/>
    <x v="0"/>
    <x v="2"/>
    <x v="4"/>
    <n v="0.60903956908464219"/>
    <n v="0.62492548132742165"/>
    <n v="0.68566601196535637"/>
    <n v="0.70395862595341663"/>
    <n v="0.71064929501498042"/>
    <n v="0.72804639530821669"/>
    <n v="0.75922013676067457"/>
    <n v="0.79966012871592895"/>
    <n v="0.82640073953911375"/>
    <n v="0.72029714527643229"/>
    <n v="0.79398235543162132"/>
    <n v="0.83368147320320241"/>
    <n v="0.86702873213133058"/>
    <n v="0.89303959409527056"/>
    <n v="0.92876117785908141"/>
    <n v="0.97713398655406991"/>
    <n v="1.0315046967509938"/>
    <n v="1.0897059242177374"/>
    <n v="1.1494914170324644"/>
    <n v="1.1950620192866408"/>
  </r>
  <r>
    <x v="1"/>
    <x v="0"/>
    <x v="2"/>
    <x v="5"/>
    <n v="0.71042756908464222"/>
    <n v="0.73539748132742166"/>
    <n v="0.80569001196535639"/>
    <n v="0.84795862595341664"/>
    <n v="0.90264929501498048"/>
    <n v="0.92004639530821675"/>
    <n v="0.96322013676067464"/>
    <n v="1.003660128715929"/>
    <n v="1.0424007395391137"/>
    <n v="0.93935714527643233"/>
    <n v="1.0185143554316214"/>
    <n v="1.0616814732032025"/>
    <n v="1.1070287321313306"/>
    <n v="1.1330395940952704"/>
    <n v="1.1807611778590814"/>
    <n v="1.2351339865540698"/>
    <n v="1.2955046967509938"/>
    <n v="1.3597059242177374"/>
    <n v="1.4254914170324644"/>
    <n v="1.4770620192866408"/>
  </r>
  <r>
    <x v="1"/>
    <x v="0"/>
    <x v="2"/>
    <x v="6"/>
    <n v="0.18469099999999999"/>
    <n v="0.189496"/>
    <n v="0.267621"/>
    <n v="0.27028099999999999"/>
    <n v="0.33800000000000002"/>
    <n v="0.372"/>
    <n v="0.37926300000000002"/>
    <n v="0.55721500000000002"/>
    <n v="0.52200000000000002"/>
    <n v="0.368448"/>
    <n v="0.74570599999999998"/>
    <n v="0.62890299999999999"/>
    <n v="0.75751900000000005"/>
    <n v="0.75714499999999996"/>
    <n v="0.67174782032635028"/>
    <n v="0.74135055184391851"/>
    <n v="0.75961671317482116"/>
    <n v="0.79309818632205653"/>
    <n v="0.82404452066281553"/>
    <n v="0.84991456434316859"/>
  </r>
  <r>
    <x v="1"/>
    <x v="0"/>
    <x v="2"/>
    <x v="7"/>
    <n v="0.15026700000000001"/>
    <n v="0.16830400000000001"/>
    <n v="0.19078899999999999"/>
    <n v="0.20519999999999999"/>
    <n v="0.22989699999999999"/>
    <n v="0.24"/>
    <n v="0.34"/>
    <n v="0.42438100000000001"/>
    <n v="0.254"/>
    <n v="0.16097500000000001"/>
    <n v="0.34835799999999995"/>
    <n v="0.25307299999999999"/>
    <n v="0.193772"/>
    <n v="0.20361399999999999"/>
    <n v="0.18144118898797093"/>
    <n v="0.20100364815748276"/>
    <n v="0.20426744101861499"/>
    <n v="0.21027714022136795"/>
    <n v="0.21658545442800897"/>
    <n v="0.22308301806084926"/>
  </r>
  <r>
    <x v="1"/>
    <x v="0"/>
    <x v="2"/>
    <x v="8"/>
    <n v="0.68300000000000005"/>
    <n v="0.621"/>
    <n v="0.72399999999999998"/>
    <n v="0.77700000000000002"/>
    <n v="0.78477000000000008"/>
    <n v="0.79261770000000009"/>
    <n v="0.85602711600000014"/>
    <n v="0.86458738716000016"/>
    <n v="0.7781286484440002"/>
    <n v="0.71587835656848009"/>
    <n v="0.53690876742636018"/>
    <n v="0.67113595928295022"/>
    <n v="0.57046556539050775"/>
    <n v="0.57046556539050775"/>
    <n v="0.67314936716079898"/>
    <n v="0.70680683551883894"/>
    <n v="0.74709482514341263"/>
    <n v="0.78444956640058339"/>
    <n v="0.82367204472061262"/>
    <n v="0.85661892650943716"/>
  </r>
  <r>
    <x v="2"/>
    <x v="0"/>
    <x v="0"/>
    <x v="0"/>
    <n v="2.6940000000000022"/>
    <n v="2.8240000000000021"/>
    <n v="3.11"/>
    <n v="3.4246000000000021"/>
    <n v="3.7706600000000021"/>
    <n v="4.1513260000000018"/>
    <n v="4.5700586000000021"/>
    <n v="5.0306644600000023"/>
    <n v="5.5373309060000029"/>
    <n v="5.858930906000003"/>
    <n v="6.1162109060000027"/>
    <n v="6.4410269060000038"/>
    <n v="6.7983245060000037"/>
    <n v="7.1842059140000041"/>
    <n v="7.6009578346400053"/>
    <n v="8.0510499089312066"/>
    <n v="8.537149349165702"/>
    <n v="9.0621367446189574"/>
    <n v="9.6291231317084733"/>
    <n v="10.241468429765153"/>
  </r>
  <r>
    <x v="2"/>
    <x v="0"/>
    <x v="0"/>
    <x v="1"/>
    <n v="0.13"/>
    <n v="0.14300000000000002"/>
    <n v="0.15730000000000002"/>
    <n v="0.17303000000000004"/>
    <n v="0.19033300000000006"/>
    <n v="0.20936630000000009"/>
    <n v="0.23030293000000013"/>
    <n v="0.25333322300000016"/>
    <n v="0.2679999999999999"/>
    <n v="0.21439999999999992"/>
    <n v="0.21654399999999993"/>
    <n v="0.23819839999999995"/>
    <n v="0.25725427199999995"/>
    <n v="0.27783461375999996"/>
    <n v="0.30006138286079997"/>
    <n v="0.32406629348966398"/>
    <n v="0.34999159696883714"/>
    <n v="0.37799092472634416"/>
    <n v="0.40823019870445171"/>
    <n v="0.44088861460080786"/>
  </r>
  <r>
    <x v="2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0"/>
    <x v="4"/>
    <n v="2.9634000000000027"/>
    <n v="3.0612160000000026"/>
    <n v="3.4210000000000025"/>
    <n v="3.9382900000000021"/>
    <n v="4.5247920000000024"/>
    <n v="5.1476442400000026"/>
    <n v="5.4383697340000019"/>
    <n v="6.0367973520000024"/>
    <n v="6.6447970872000033"/>
    <n v="6.4448239966000038"/>
    <n v="7.53"/>
    <n v="8.1999999999999993"/>
    <n v="8.7899999999999991"/>
    <n v="9.4053000000000004"/>
    <n v="9.9602126999999996"/>
    <n v="10.627385879789193"/>
    <n v="11.269037140898726"/>
    <n v="11.962020502897024"/>
    <n v="12.710442533855185"/>
    <n v="13.518738327290002"/>
  </r>
  <r>
    <x v="2"/>
    <x v="0"/>
    <x v="0"/>
    <x v="5"/>
    <n v="2.9634000000000027"/>
    <n v="3.0612160000000026"/>
    <n v="3.4210000000000025"/>
    <n v="3.9382900000000021"/>
    <n v="4.5247920000000024"/>
    <n v="5.1476442400000026"/>
    <n v="5.4383697340000019"/>
    <n v="6.0367973520000024"/>
    <n v="6.6447970872000033"/>
    <n v="6.4448239966000038"/>
    <n v="7.53"/>
    <n v="8.1999999999999993"/>
    <n v="8.7899999999999991"/>
    <n v="9.4053000000000004"/>
    <n v="9.9602126999999996"/>
    <n v="10.627385879789193"/>
    <n v="11.269037140898726"/>
    <n v="11.962020502897024"/>
    <n v="12.710442533855185"/>
    <n v="13.518738327290002"/>
  </r>
  <r>
    <x v="2"/>
    <x v="0"/>
    <x v="0"/>
    <x v="6"/>
    <n v="1.5649999999999999"/>
    <n v="1.6432500000000001"/>
    <n v="2.376881"/>
    <n v="2.6833589999999994"/>
    <n v="3.3582839999999998"/>
    <n v="4.2870000000000008"/>
    <n v="4.0952060000000001"/>
    <n v="5.4698230000000008"/>
    <n v="5.4709800000000017"/>
    <n v="5.485062000000001"/>
    <n v="7.2"/>
    <n v="7.7"/>
    <n v="8.06"/>
    <n v="8.5329999999999995"/>
    <n v="9.0279140000000009"/>
    <n v="9.4612538719999968"/>
    <n v="10.066774119807999"/>
    <n v="10.690914115236096"/>
    <n v="11.407205360956914"/>
    <n v="12.182895325501985"/>
  </r>
  <r>
    <x v="2"/>
    <x v="0"/>
    <x v="0"/>
    <x v="7"/>
    <n v="6.2600000000000003E-2"/>
    <n v="6.5730000000000011E-2"/>
    <n v="9.5075240000000005E-2"/>
    <n v="0.10733435999999998"/>
    <n v="0.13433135999999998"/>
    <n v="0.17148000000000005"/>
    <n v="0.16380824000000002"/>
    <n v="0.21879292000000003"/>
    <n v="0.21883920000000007"/>
    <n v="0.19695528000000007"/>
    <n v="0.21665080800000008"/>
    <n v="0.2383158888000001"/>
    <n v="0.20266700000000001"/>
    <n v="0.22293370000000004"/>
    <n v="0.23185104800000006"/>
    <n v="0.23996583468000005"/>
    <n v="0.24836463889380003"/>
    <n v="0.25705740125508303"/>
    <n v="0.26605441029901089"/>
    <n v="0.27536631465947631"/>
  </r>
  <r>
    <x v="2"/>
    <x v="0"/>
    <x v="0"/>
    <x v="8"/>
    <n v="1.2799429323"/>
    <n v="1.292742361623"/>
    <n v="1.3121334970473448"/>
    <n v="1.5089535216044465"/>
    <n v="1.4335058455242242"/>
    <n v="1.4550084332070874"/>
    <n v="1.4768335597051936"/>
    <n v="1.3291502037346743"/>
    <n v="1.4620652241081418"/>
    <n v="1.1696521792865135"/>
    <n v="1.3100104408008952"/>
    <n v="1.4148112760649669"/>
    <n v="1.5279961781501641"/>
    <n v="1.6043959870576725"/>
    <n v="1.6445058867341142"/>
    <n v="1.685618533902467"/>
    <n v="1.7277589972500285"/>
    <n v="1.7709529721812791"/>
    <n v="1.8152267964858109"/>
    <n v="1.8606074663979559"/>
  </r>
  <r>
    <x v="2"/>
    <x v="0"/>
    <x v="1"/>
    <x v="0"/>
    <n v="1.0547775000000001"/>
    <n v="1.1232891399999985"/>
    <n v="1.1848325766666641"/>
    <n v="1.2426887785111105"/>
    <n v="1.3005827905438549"/>
    <n v="1.3576017919023549"/>
    <n v="1.4091997560643077"/>
    <n v="1.4597657609430217"/>
    <n v="1.5093204457241614"/>
    <n v="1.557884036809678"/>
    <n v="1.6054763560734848"/>
    <n v="1.6521168289520149"/>
    <n v="1.6978244923729746"/>
    <n v="1.7426180025255151"/>
    <n v="1.7865156424750051"/>
    <n v="1.8295353296255052"/>
    <n v="1.8716946230329952"/>
    <n v="1.9130107305723356"/>
    <n v="1.9535005159608887"/>
    <n v="1.9931805056416709"/>
  </r>
  <r>
    <x v="2"/>
    <x v="0"/>
    <x v="1"/>
    <x v="1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</r>
  <r>
    <x v="2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1"/>
    <x v="4"/>
    <n v="2.2150327500000002"/>
    <n v="2.3589071939999968"/>
    <n v="2.5592383655999944"/>
    <n v="2.6717808737988875"/>
    <n v="2.8612821391964811"/>
    <n v="2.986723942185181"/>
    <n v="2.9593194877350464"/>
    <n v="3.0655080979803455"/>
    <n v="3.1393865271062555"/>
    <n v="3.053452712146969"/>
    <n v="3.2109527121469696"/>
    <n v="3.3868394993516309"/>
    <n v="3.6654314339832501"/>
    <n v="4.17"/>
    <n v="4.4619"/>
    <n v="4.7742330000000006"/>
    <n v="5.0535754821890873"/>
    <n v="5.1651289725453076"/>
    <n v="5.2744513930943997"/>
    <n v="5.3815873652325115"/>
  </r>
  <r>
    <x v="2"/>
    <x v="0"/>
    <x v="1"/>
    <x v="5"/>
    <n v="2.2150327500000002"/>
    <n v="2.3589071939999968"/>
    <n v="2.5592383655999944"/>
    <n v="2.6717808737988875"/>
    <n v="2.8612821391964811"/>
    <n v="2.986723942185181"/>
    <n v="2.9593194877350464"/>
    <n v="3.0655080979803455"/>
    <n v="3.1393865271062555"/>
    <n v="3.053452712146969"/>
    <n v="3.2109527121469696"/>
    <n v="3.3868394993516309"/>
    <n v="3.6654314339832501"/>
    <n v="4.17"/>
    <n v="4.4619"/>
    <n v="4.7742330000000006"/>
    <n v="5.0535754821890873"/>
    <n v="5.1651289725453076"/>
    <n v="5.2744513930943997"/>
    <n v="5.3815873652325115"/>
  </r>
  <r>
    <x v="2"/>
    <x v="0"/>
    <x v="1"/>
    <x v="6"/>
    <n v="1.3689473684210529"/>
    <n v="1.4227248552631582"/>
    <n v="1.6793071973684213"/>
    <n v="1.7235342631578947"/>
    <n v="2.0519534605263154"/>
    <n v="2.3855921052631586"/>
    <n v="1.9774156184210523"/>
    <n v="2.0441101973684215"/>
    <n v="2.3321816842105263"/>
    <n v="2.481380842105263"/>
    <n v="2.5806360757894735"/>
    <n v="2.7096678795789475"/>
    <n v="3.0501969999999998"/>
    <n v="3.93"/>
    <n v="3.7334999999999998"/>
    <n v="4.0023119999999999"/>
    <n v="4.2824738399999998"/>
    <n v="4.3809707383199994"/>
    <n v="4.4736960754826596"/>
    <n v="4.5645669059020673"/>
  </r>
  <r>
    <x v="2"/>
    <x v="0"/>
    <x v="1"/>
    <x v="7"/>
    <n v="1.0826921315280332E-3"/>
    <n v="1.1182868050821921E-3"/>
    <n v="1.2524812216920553E-3"/>
    <n v="1.3151052827766582E-3"/>
    <n v="1.380860546915491E-3"/>
    <n v="1.4499035742612659E-3"/>
    <n v="1.5223987529743293E-3"/>
    <n v="1.5985186906230459E-3"/>
    <n v="1.6784446251541982E-3"/>
    <n v="1.7623668564119082E-3"/>
    <n v="1.8504851992325038E-3"/>
    <n v="1.943009459194129E-3"/>
    <n v="2.0401599321538356E-3"/>
    <n v="2.1421679287615277E-3"/>
    <n v="2.2492763251996044E-3"/>
    <n v="2.3617401414595847E-3"/>
    <n v="2.4798271485325638E-3"/>
    <n v="2.603818505959192E-3"/>
    <n v="2.7340094312571519E-3"/>
    <n v="2.8707099028200097E-3"/>
  </r>
  <r>
    <x v="2"/>
    <x v="0"/>
    <x v="1"/>
    <x v="8"/>
    <n v="0.86174751697894736"/>
    <n v="0.89621741765810559"/>
    <n v="0.89621741765810559"/>
    <n v="0.89621741765810559"/>
    <n v="0.85140654677520022"/>
    <n v="0.85140654677520022"/>
    <n v="0.85140654677520022"/>
    <n v="0.86843467771070426"/>
    <n v="0.82501294382516899"/>
    <n v="0.66001035506013528"/>
    <n v="0.69301087281314211"/>
    <n v="0.70687109026940498"/>
    <n v="0.72100851207479311"/>
    <n v="0.735428682316289"/>
    <n v="0.75013725596261482"/>
    <n v="0.76514000108186697"/>
    <n v="0.78044280110350439"/>
    <n v="0.79605165712557446"/>
    <n v="0.81197269026808594"/>
    <n v="0.82821214407344768"/>
  </r>
  <r>
    <x v="2"/>
    <x v="0"/>
    <x v="2"/>
    <x v="0"/>
    <n v="0.45204749999999999"/>
    <n v="0.45839936000000159"/>
    <n v="0.47022215333333589"/>
    <n v="0.48426485688888932"/>
    <n v="0.49683177214814495"/>
    <n v="0.50886447953580505"/>
    <n v="0.52493718994508898"/>
    <n v="0.54068844614618716"/>
    <n v="0.55612467722326342"/>
    <n v="0.57125218367879815"/>
    <n v="0.58607714000522215"/>
    <n v="0.60060559720511775"/>
    <n v="0.6148434852610154"/>
    <n v="0.62879661555579502"/>
    <n v="0.64247068324467915"/>
    <n v="0.65587126957978559"/>
    <n v="0.66900384418818981"/>
    <n v="0.68187376730442595"/>
    <n v="0.69448629195833744"/>
    <n v="0.70684656611917063"/>
  </r>
  <r>
    <x v="2"/>
    <x v="0"/>
    <x v="2"/>
    <x v="1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</r>
  <r>
    <x v="2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2"/>
    <x v="4"/>
    <n v="1.3109377499999999"/>
    <n v="1.4897979200000051"/>
    <n v="1.5987553213333421"/>
    <n v="1.6465005134222237"/>
    <n v="1.7389112025185074"/>
    <n v="1.7810256783753178"/>
    <n v="1.8110333053105572"/>
    <n v="1.8653751392043458"/>
    <n v="1.9186301364202589"/>
    <n v="1.7708817694042742"/>
    <n v="1.9340545620172329"/>
    <n v="2.0720893103576565"/>
    <n v="2.2878564551862701"/>
    <n v="2.5"/>
    <n v="2.6749999999999998"/>
    <n v="2.8087499999999999"/>
    <n v="2.8767165300092161"/>
    <n v="2.9320571994090314"/>
    <n v="2.986291055420851"/>
    <n v="3.0394402343124334"/>
  </r>
  <r>
    <x v="2"/>
    <x v="0"/>
    <x v="2"/>
    <x v="5"/>
    <n v="1.3109377499999999"/>
    <n v="1.4897979200000051"/>
    <n v="1.5987553213333421"/>
    <n v="1.6465005134222237"/>
    <n v="1.7389112025185074"/>
    <n v="1.7810256783753178"/>
    <n v="1.8110333053105572"/>
    <n v="1.8653751392043458"/>
    <n v="1.9186301364202589"/>
    <n v="1.7708817694042742"/>
    <n v="1.9340545620172329"/>
    <n v="2.0720893103576565"/>
    <n v="2.2878564551862701"/>
    <n v="2.5"/>
    <n v="2.6749999999999998"/>
    <n v="2.8087499999999999"/>
    <n v="2.8767165300092161"/>
    <n v="2.9320571994090314"/>
    <n v="2.986291055420851"/>
    <n v="3.0394402343124334"/>
  </r>
  <r>
    <x v="2"/>
    <x v="0"/>
    <x v="2"/>
    <x v="6"/>
    <n v="0.87686315789473657"/>
    <n v="1.0474141447368419"/>
    <n v="1.1731898026315792"/>
    <n v="1.1948697368421053"/>
    <n v="1.3558595394736841"/>
    <n v="1.4044818600261308"/>
    <n v="1.3693213815789473"/>
    <n v="1.4020148026315793"/>
    <n v="1.5432263157894739"/>
    <n v="1.42"/>
    <n v="1.5468698556431351"/>
    <n v="1.6706194440945863"/>
    <n v="1.9259870523953799"/>
    <n v="2.2999999999999998"/>
    <n v="2.3574999999999999"/>
    <n v="2.3810749999999996"/>
    <n v="2.4239343499999997"/>
    <n v="2.4705646481579406"/>
    <n v="2.5162623403527231"/>
    <n v="2.5610460787036091"/>
  </r>
  <r>
    <x v="2"/>
    <x v="0"/>
    <x v="2"/>
    <x v="7"/>
    <n v="5.3073143702354539E-4"/>
    <n v="5.4817980641283894E-4"/>
    <n v="6.1396138318237971E-4"/>
    <n v="6.4465945234149869E-4"/>
    <n v="6.7689242495857366E-4"/>
    <n v="7.1073704620650241E-4"/>
    <n v="7.4627389851682755E-4"/>
    <n v="7.8358759344266901E-4"/>
    <n v="8.2276697311480245E-4"/>
    <n v="8.639053217705426E-4"/>
    <n v="9.0710058785906978E-4"/>
    <n v="9.5245561725202331E-4"/>
    <n v="1.0000783981146245E-3"/>
    <n v="1.0500823180203559E-3"/>
    <n v="1.1025864339213737E-3"/>
    <n v="1.1577157556174424E-3"/>
    <n v="1.2156015433983146E-3"/>
    <n v="1.2763816205682303E-3"/>
    <n v="1.3402007015966418E-3"/>
    <n v="1.407210736676474E-3"/>
  </r>
  <r>
    <x v="2"/>
    <x v="0"/>
    <x v="2"/>
    <x v="8"/>
    <n v="0.42242525342105253"/>
    <n v="0.4393222635578945"/>
    <n v="0.4481087088290524"/>
    <n v="0.45707088300563348"/>
    <n v="0.4342173388553518"/>
    <n v="0.41250647191258422"/>
    <n v="0.42488166606996175"/>
    <n v="0.43762811605206059"/>
    <n v="0.45075695953362244"/>
    <n v="0.36060556762689799"/>
    <n v="0.38584795736078087"/>
    <n v="0.40514035522881992"/>
    <n v="0.41324316233339631"/>
    <n v="0.42150802558006423"/>
    <n v="0.42572310583586487"/>
    <n v="0.43849479901094085"/>
    <n v="0.45164964298126908"/>
    <n v="0.46068263584089447"/>
    <n v="0.46989628855771237"/>
    <n v="0.47694473288607803"/>
  </r>
  <r>
    <x v="3"/>
    <x v="1"/>
    <x v="0"/>
    <x v="0"/>
    <n v="3.038913"/>
    <n v="3.2618070000000001"/>
    <n v="3.4034330000000002"/>
    <n v="3.8849999999999998"/>
    <n v="4.4640000000000004"/>
    <n v="5.4939999999999998"/>
    <n v="5.7639399999999998"/>
    <n v="6.1315793999999997"/>
    <n v="6.6028951940000002"/>
    <n v="7.0209241459400005"/>
    <n v="7.6204953873994006"/>
    <n v="8.2788540397190662"/>
    <n v="9.0898210215210948"/>
    <n v="9.9587013536827254"/>
    <n v="10.834330548267994"/>
    <n v="11.748304234430119"/>
    <n v="12.711467192085818"/>
    <n v="13.720863118588703"/>
    <n v="14.751542445572696"/>
    <n v="15.797148054215668"/>
  </r>
  <r>
    <x v="3"/>
    <x v="1"/>
    <x v="0"/>
    <x v="1"/>
    <n v="0.21384299999999998"/>
    <n v="0.2009"/>
    <n v="0.20177099999999998"/>
    <n v="0.22606800000000002"/>
    <n v="0.312865"/>
    <n v="0.364319"/>
    <n v="0.215"/>
    <n v="0.31"/>
    <n v="0.41"/>
    <n v="0.35125499999999998"/>
    <n v="0.529362"/>
    <n v="0.59913000000000005"/>
    <n v="0.78214200000000011"/>
    <n v="0.87700100000000003"/>
    <n v="0.91546400000000006"/>
    <n v="0.98981399999999997"/>
    <n v="1.080646"/>
    <n v="1.1746449999999999"/>
    <n v="1.2639339999999999"/>
    <n v="1.355388"/>
  </r>
  <r>
    <x v="3"/>
    <x v="1"/>
    <x v="0"/>
    <x v="2"/>
    <n v="0.24989800000000001"/>
    <n v="0.201125"/>
    <n v="0.202652"/>
    <n v="0.21299999999999999"/>
    <n v="0.309"/>
    <n v="0.312"/>
    <n v="0.20899999999999999"/>
    <n v="0.30399999999999999"/>
    <n v="0.41799999999999998"/>
    <n v="0.34337099999999998"/>
    <n v="0.49001800000000001"/>
    <n v="0.56382899999999991"/>
    <n v="0.74057399999999995"/>
    <n v="0.86948900000000007"/>
    <n v="1.0198070000000001"/>
    <n v="1.1480460000000001"/>
    <n v="1.249061"/>
    <n v="1.350835"/>
    <n v="1.4428830000000001"/>
    <n v="1.5354880000000002"/>
  </r>
  <r>
    <x v="3"/>
    <x v="1"/>
    <x v="0"/>
    <x v="3"/>
    <n v="1.24949"/>
    <n v="1.005625"/>
    <n v="1.01326"/>
    <n v="1.0649999999999999"/>
    <n v="1.5449999999999999"/>
    <n v="1.56"/>
    <n v="1.0449999999999999"/>
    <n v="1.52"/>
    <n v="2.09"/>
    <n v="1.7168549999999998"/>
    <n v="2.4500899999999999"/>
    <n v="2.8191449999999998"/>
    <n v="3.7028699999999999"/>
    <n v="4.3474449999999996"/>
    <n v="5.0990350000000007"/>
    <n v="5.7402300000000004"/>
    <n v="6.2453050000000001"/>
    <n v="6.754175"/>
    <n v="7.2144150000000007"/>
    <n v="7.6774400000000007"/>
  </r>
  <r>
    <x v="3"/>
    <x v="1"/>
    <x v="0"/>
    <x v="4"/>
    <n v="3.17"/>
    <n v="3.22"/>
    <n v="3.706"/>
    <n v="3.6850000000000001"/>
    <n v="4.0864000000000003"/>
    <n v="4.8959999999999999"/>
    <n v="5.1365581070258468"/>
    <n v="5.4641814238077906"/>
    <n v="5.6784898668400006"/>
    <n v="5.4763208338332001"/>
    <n v="6.2575293776675069"/>
    <n v="6.7331016103702375"/>
    <n v="7.5410738036146663"/>
    <n v="8.5214133980845723"/>
    <n v="9.4909790442664583"/>
    <n v="10.335676179206173"/>
    <n v="11.186091129035519"/>
    <n v="12.074359544358058"/>
    <n v="12.981357352103972"/>
    <n v="13.901490287709787"/>
  </r>
  <r>
    <x v="3"/>
    <x v="1"/>
    <x v="0"/>
    <x v="5"/>
    <n v="4.4194899999999997"/>
    <n v="4.225625"/>
    <n v="4.7192600000000002"/>
    <n v="4.75"/>
    <n v="5.6314000000000002"/>
    <n v="6.4559999999999995"/>
    <n v="6.1815581070258467"/>
    <n v="6.9841814238077902"/>
    <n v="7.7684898668400004"/>
    <n v="7.1931758338331999"/>
    <n v="8.7076193776675073"/>
    <n v="9.5522466103702364"/>
    <n v="11.243943803614666"/>
    <n v="12.868858398084573"/>
    <n v="14.590014044266459"/>
    <n v="16.075906179206171"/>
    <n v="17.431396129035519"/>
    <n v="18.828534544358057"/>
    <n v="20.195772352103972"/>
    <n v="21.578930287709788"/>
  </r>
  <r>
    <x v="3"/>
    <x v="1"/>
    <x v="0"/>
    <x v="6"/>
    <n v="2.6462089999999998"/>
    <n v="1.686223"/>
    <n v="1.7125159999999999"/>
    <n v="2.4910000000000001"/>
    <n v="1.331"/>
    <n v="1.0309999999999999"/>
    <n v="1.1319999999999999"/>
    <n v="0.53300000000000003"/>
    <n v="0.81200000000000006"/>
    <n v="0.32134000000000001"/>
    <n v="0.71711400000000003"/>
    <n v="0.82036500000000001"/>
    <n v="1.1536690000000001"/>
    <n v="1.0062880000000001"/>
    <n v="1.2147924714629372"/>
    <n v="1.4900928580889721"/>
    <n v="1.6305971118761264"/>
    <n v="1.719440893405868"/>
    <n v="1.8066662292285784"/>
    <n v="1.8969995406900073"/>
  </r>
  <r>
    <x v="3"/>
    <x v="1"/>
    <x v="0"/>
    <x v="7"/>
    <n v="11.664376000000001"/>
    <n v="10.656499999999999"/>
    <n v="15.257479"/>
    <n v="18.103949"/>
    <n v="18.989000000000001"/>
    <n v="22.617000000000001"/>
    <n v="23.678999999999998"/>
    <n v="24.982687141765378"/>
    <n v="27.27"/>
    <n v="26.930853279959997"/>
    <n v="35.030107743210003"/>
    <n v="40.102165757594598"/>
    <n v="33.183620660640003"/>
    <n v="34.476172732409999"/>
    <n v="37.078902639527868"/>
    <n v="39.299559286881724"/>
    <n v="40.789122915757808"/>
    <n v="42.408656608117418"/>
    <n v="43.78319281583785"/>
    <n v="45.471901099031633"/>
  </r>
  <r>
    <x v="3"/>
    <x v="1"/>
    <x v="0"/>
    <x v="8"/>
    <n v="13.013"/>
    <n v="13.228588245858212"/>
    <n v="15.188000000000001"/>
    <n v="19.956999999999997"/>
    <n v="24.501000000000001"/>
    <n v="29.815000000000001"/>
    <n v="28.928999999999998"/>
    <n v="30.327775956420698"/>
    <n v="34.85"/>
    <n v="33.46"/>
    <n v="43.24"/>
    <n v="46.44"/>
    <n v="44.9"/>
    <n v="45.573499999999996"/>
    <n v="50.586584999999999"/>
    <n v="54.026472780000006"/>
    <n v="56.727796419000008"/>
    <n v="59.734369629207002"/>
    <n v="62.42241626252131"/>
    <n v="65.293847410597294"/>
  </r>
  <r>
    <x v="3"/>
    <x v="1"/>
    <x v="1"/>
    <x v="0"/>
    <n v="1.9113345347683823"/>
    <n v="1.9871875080299635"/>
    <n v="2.1160709826284649"/>
    <n v="2.3576284334970423"/>
    <n v="2.7499970118221899"/>
    <n v="3.5898971612310806"/>
    <n v="3.6997961328433915"/>
    <n v="3.8177940941718256"/>
    <n v="3.9869720351135438"/>
    <n v="4.1128417554646797"/>
    <n v="4.3064711730193261"/>
    <n v="4.5402174896807574"/>
    <n v="4.8060533055233989"/>
    <n v="5.0729232618873308"/>
    <n v="5.3276918781967666"/>
    <n v="5.5965476457095535"/>
    <n v="5.887805836292392"/>
    <n v="6.201304059637561"/>
    <n v="6.5313139718164726"/>
    <n v="6.8829949137319204"/>
  </r>
  <r>
    <x v="3"/>
    <x v="1"/>
    <x v="1"/>
    <x v="1"/>
    <n v="5.3501000000000014E-2"/>
    <n v="6.0176999999999994E-2"/>
    <n v="7.2007000000000002E-2"/>
    <n v="0.105"/>
    <n v="0.17199999999999999"/>
    <n v="0.10691700000000003"/>
    <n v="7.3999999999999996E-2"/>
    <n v="8.1000000000000003E-2"/>
    <n v="0.14000000000000001"/>
    <n v="9.0175000000000005E-2"/>
    <n v="0.152501"/>
    <n v="0.195688"/>
    <n v="0.23153200000000002"/>
    <n v="0.23716100000000001"/>
    <n v="0.229404"/>
    <n v="0.24754499999999999"/>
    <n v="0.268872"/>
    <n v="0.28994700000000001"/>
    <n v="0.31140600000000002"/>
    <n v="0.33208700000000002"/>
  </r>
  <r>
    <x v="3"/>
    <x v="1"/>
    <x v="1"/>
    <x v="2"/>
    <n v="8.0077999999999996E-2"/>
    <n v="0.109191"/>
    <n v="0.14028399999999999"/>
    <n v="0.124"/>
    <n v="0.11600000000000001"/>
    <n v="0.14499999999999999"/>
    <n v="6.6000000000000003E-2"/>
    <n v="6.6000000000000003E-2"/>
    <n v="0.127"/>
    <n v="8.3292000000000005E-2"/>
    <n v="0.14421500000000001"/>
    <n v="0.18462400000000001"/>
    <n v="0.223077"/>
    <n v="0.21604900000000002"/>
    <n v="0.18191100000000002"/>
    <n v="0.27765400000000001"/>
    <n v="0.30171700000000001"/>
    <n v="0.32239999999999996"/>
    <n v="0.34159400000000001"/>
    <n v="0.36050400000000005"/>
  </r>
  <r>
    <x v="3"/>
    <x v="1"/>
    <x v="1"/>
    <x v="3"/>
    <n v="0.40038999999999997"/>
    <n v="0.54595499999999997"/>
    <n v="0.70141999999999993"/>
    <n v="0.62"/>
    <n v="0.57999999999999996"/>
    <n v="0.72499999999999998"/>
    <n v="0.33"/>
    <n v="0.33"/>
    <n v="0.63500000000000001"/>
    <n v="0.41646000000000005"/>
    <n v="0.72107500000000002"/>
    <n v="0.92312000000000005"/>
    <n v="1.1153850000000001"/>
    <n v="1.0802450000000003"/>
    <n v="0.90955500000000011"/>
    <n v="1.3882699999999999"/>
    <n v="1.5085850000000001"/>
    <n v="1.6119999999999999"/>
    <n v="1.70797"/>
    <n v="1.8025200000000001"/>
  </r>
  <r>
    <x v="3"/>
    <x v="1"/>
    <x v="1"/>
    <x v="4"/>
    <n v="3.6051578177952024"/>
    <n v="4.2206209449132839"/>
    <n v="4.4742954583028771"/>
    <n v="4.5324102312180212"/>
    <n v="4.5994204869984721"/>
    <n v="4.3549309991734333"/>
    <n v="4.5106915119363356"/>
    <n v="4.7722426177147819"/>
    <n v="5.0235847642430649"/>
    <n v="4.8942816890029688"/>
    <n v="5.2471836110835781"/>
    <n v="5.5095427916377568"/>
    <n v="6.0604970708015333"/>
    <n v="6.5453368364656566"/>
    <n v="6.9829000397846599"/>
    <n v="7.3501581838224199"/>
    <n v="7.6541475871801099"/>
    <n v="8.0616952775288304"/>
    <n v="8.4907081633614148"/>
    <n v="8.9478933878514972"/>
  </r>
  <r>
    <x v="3"/>
    <x v="1"/>
    <x v="1"/>
    <x v="5"/>
    <n v="4.0055478177952022"/>
    <n v="4.7665759449132841"/>
    <n v="5.1757154583028768"/>
    <n v="5.1524102312180213"/>
    <n v="5.1794204869984721"/>
    <n v="5.0799309991734329"/>
    <n v="4.8406915119363356"/>
    <n v="5.1022426177147819"/>
    <n v="5.6585847642430647"/>
    <n v="5.3107416890029686"/>
    <n v="5.968258611083578"/>
    <n v="6.4326627916377568"/>
    <n v="7.1758820708015332"/>
    <n v="7.6255818364656571"/>
    <n v="7.89245503978466"/>
    <n v="8.7384281838224194"/>
    <n v="9.1627325871801091"/>
    <n v="9.6736952775288305"/>
    <n v="10.198678163361414"/>
    <n v="10.750413387851497"/>
  </r>
  <r>
    <x v="3"/>
    <x v="1"/>
    <x v="1"/>
    <x v="6"/>
    <n v="0.19515781779520233"/>
    <n v="0.68062094491328351"/>
    <n v="0.76229545830287748"/>
    <n v="0.80041023121802135"/>
    <n v="0.82042048699847181"/>
    <n v="0.8409309991734335"/>
    <n v="0.86195427415276926"/>
    <n v="0.33134263764474736"/>
    <n v="0.47654640425829631"/>
    <n v="0.39389399999999991"/>
    <n v="0.70645436085851365"/>
    <n v="0.66008314393438605"/>
    <n v="0.75535941041694477"/>
    <n v="0.6694927651233088"/>
    <n v="0.6069018519076067"/>
    <n v="0.60972211304485002"/>
    <n v="0.61929527997032996"/>
    <n v="0.6495684032948611"/>
    <n v="0.6874409739371079"/>
    <n v="0.72827132078560952"/>
  </r>
  <r>
    <x v="3"/>
    <x v="1"/>
    <x v="1"/>
    <x v="7"/>
    <n v="3.477861866127677"/>
    <n v="2.7222320448951995"/>
    <n v="3.0926241823270653"/>
    <n v="4.0549999999999997"/>
    <n v="4.077"/>
    <n v="4.0659999999999998"/>
    <n v="5.0760000000000005"/>
    <n v="4.8760000000000003"/>
    <n v="4.91"/>
    <n v="4.7005864016844683"/>
    <n v="5.7619885416159038"/>
    <n v="4.1964626929585513"/>
    <n v="4.4920197415962759"/>
    <n v="4.0805841352714847"/>
    <n v="4.2148110212528902"/>
    <n v="4.0885518543517732"/>
    <n v="4.1650768933534312"/>
    <n v="4.2845344875139721"/>
    <n v="4.4130705221393915"/>
    <n v="4.5454626378035732"/>
  </r>
  <r>
    <x v="3"/>
    <x v="1"/>
    <x v="1"/>
    <x v="8"/>
    <n v="7.5060000000000002"/>
    <n v="7.2"/>
    <n v="7.28"/>
    <n v="10.074"/>
    <n v="9.32"/>
    <n v="9.1720000000000006"/>
    <n v="9.3239999999999998"/>
    <n v="9.7748343536820013"/>
    <n v="8.27"/>
    <n v="7.91"/>
    <n v="10"/>
    <n v="9.9365249999999996"/>
    <n v="10.781129624999998"/>
    <n v="11.072220124874997"/>
    <n v="11.293664527372497"/>
    <n v="12.25362601219916"/>
    <n v="12.743771052687126"/>
    <n v="13.380959605321483"/>
    <n v="14.009864706771591"/>
    <n v="14.640308618576311"/>
  </r>
  <r>
    <x v="3"/>
    <x v="1"/>
    <x v="2"/>
    <x v="0"/>
    <n v="0.46207946523161753"/>
    <n v="0.46012949197003661"/>
    <n v="0.46354901737153476"/>
    <n v="0.48737156650295799"/>
    <n v="0.49800298817781008"/>
    <n v="0.5141028387689196"/>
    <n v="0.51939769683047354"/>
    <n v="0.52742781198894984"/>
    <n v="0.53805642138950238"/>
    <n v="0.54215360032002724"/>
    <n v="0.59701192030402583"/>
    <n v="0.6675105720357345"/>
    <n v="0.73244014017040238"/>
    <n v="0.81096226714383157"/>
    <n v="0.88333602459569871"/>
    <n v="0.96051913419024704"/>
    <n v="1.0404095792036643"/>
    <n v="1.1228588532798489"/>
    <n v="1.2078032065233741"/>
    <n v="1.2951578337321488"/>
  </r>
  <r>
    <x v="3"/>
    <x v="1"/>
    <x v="2"/>
    <x v="1"/>
    <n v="1.8414E-2"/>
    <n v="2.1153999999999999E-2"/>
    <n v="2.6425999999999998E-2"/>
    <n v="4.7E-2"/>
    <n v="3.5000000000000003E-2"/>
    <n v="4.1000000000000002E-2"/>
    <n v="4.9493000000000002E-2"/>
    <n v="2.8323000000000001E-2"/>
    <n v="4.0545999999999999E-2"/>
    <n v="5.6406999999999999E-2"/>
    <n v="7.8965999999999995E-2"/>
    <n v="9.7099000000000005E-2"/>
    <n v="9.474500000000001E-2"/>
    <n v="0.11006100000000001"/>
    <n v="0.10882299999999999"/>
    <n v="0.11702600000000001"/>
    <n v="0.12413800000000001"/>
    <n v="0.131386"/>
    <n v="0.13885800000000001"/>
    <n v="0.14654"/>
  </r>
  <r>
    <x v="3"/>
    <x v="1"/>
    <x v="2"/>
    <x v="2"/>
    <n v="3.2413999999999998E-2"/>
    <n v="3.5154000000000005E-2"/>
    <n v="4.0426000000000004E-2"/>
    <n v="6.0999999999999999E-2"/>
    <n v="4.9000000000000002E-2"/>
    <n v="5.5E-2"/>
    <n v="6.3492999999999994E-2"/>
    <n v="4.2323E-2"/>
    <n v="5.4545999999999997E-2"/>
    <n v="7.0406999999999997E-2"/>
    <n v="9.2965999999999993E-2"/>
    <n v="0.10209900000000001"/>
    <n v="9.9745E-2"/>
    <n v="0.11506100000000001"/>
    <n v="0.11382299999999999"/>
    <n v="0.122026"/>
    <n v="0.129138"/>
    <n v="0.13638600000000001"/>
    <n v="0.14385800000000001"/>
    <n v="0.15154000000000001"/>
  </r>
  <r>
    <x v="3"/>
    <x v="1"/>
    <x v="2"/>
    <x v="3"/>
    <n v="0.25931199999999999"/>
    <n v="0.28123200000000004"/>
    <n v="0.32340799999999997"/>
    <n v="0.48799999999999999"/>
    <n v="0.39200000000000002"/>
    <n v="0.44"/>
    <n v="0.50794399999999995"/>
    <n v="0.338584"/>
    <n v="0.43636799999999998"/>
    <n v="0.56325599999999998"/>
    <n v="0.74372799999999994"/>
    <n v="0.81679200000000007"/>
    <n v="0.79796"/>
    <n v="0.92048800000000008"/>
    <n v="0.91058399999999995"/>
    <n v="0.97620799999999996"/>
    <n v="1.033104"/>
    <n v="1.0910880000000001"/>
    <n v="1.1508640000000001"/>
    <n v="1.2123200000000001"/>
  </r>
  <r>
    <x v="3"/>
    <x v="1"/>
    <x v="2"/>
    <x v="4"/>
    <n v="0.9703668769863969"/>
    <n v="1.058297831531084"/>
    <n v="1.1079999999999999"/>
    <n v="0.95599999999999996"/>
    <n v="1.0359999999999998"/>
    <n v="1.069492660904344"/>
    <n v="1.0805076007380208"/>
    <n v="1.0972127199876489"/>
    <n v="1.0761128427790048"/>
    <n v="0.97587648057604903"/>
    <n v="1.2330000000000001"/>
    <n v="1.2576000000000001"/>
    <n v="1.2669999999999999"/>
    <n v="1.3303499999999999"/>
    <n v="1.4234745"/>
    <n v="1.5515872050000001"/>
    <n v="1.7686962846462293"/>
    <n v="2.021145935903728"/>
    <n v="2.2948260923944108"/>
    <n v="2.4607998840910827"/>
  </r>
  <r>
    <x v="3"/>
    <x v="1"/>
    <x v="2"/>
    <x v="5"/>
    <n v="1.2296788769863969"/>
    <n v="1.3395298315310842"/>
    <n v="1.4314079999999998"/>
    <n v="1.444"/>
    <n v="1.4279999999999999"/>
    <n v="1.509492660904344"/>
    <n v="1.5884516007380207"/>
    <n v="1.4357967199876489"/>
    <n v="1.5124808427790049"/>
    <n v="1.5391324805760491"/>
    <n v="1.976728"/>
    <n v="2.074392"/>
    <n v="2.0649600000000001"/>
    <n v="2.2508379999999999"/>
    <n v="2.3340584999999998"/>
    <n v="2.5277952050000003"/>
    <n v="2.8018002846462293"/>
    <n v="3.1122339359037281"/>
    <n v="3.4456900923944112"/>
    <n v="3.6731198840910828"/>
  </r>
  <r>
    <x v="3"/>
    <x v="1"/>
    <x v="2"/>
    <x v="6"/>
    <n v="0.31384218220479765"/>
    <n v="0.43937905508671665"/>
    <n v="0.4921045416971227"/>
    <n v="0.51670976878197883"/>
    <n v="0.5322110618454382"/>
    <n v="0.54817739370080132"/>
    <n v="0.56462271551182541"/>
    <n v="0.21704582881234152"/>
    <n v="0.31216148339677091"/>
    <n v="0.25801799999999997"/>
    <n v="0.42238677771539546"/>
    <n v="0.43239059732034829"/>
    <n v="0.49480176802423353"/>
    <n v="0.43855441435434439"/>
    <n v="0.4025965563707144"/>
    <n v="0.46036355959990799"/>
    <n v="0.54256799203003614"/>
    <n v="0.61455421350525374"/>
    <n v="0.68672265048741454"/>
    <n v="0.75538180708943781"/>
  </r>
  <r>
    <x v="3"/>
    <x v="1"/>
    <x v="2"/>
    <x v="7"/>
    <n v="0.67600000000000005"/>
    <n v="0.67600000000000005"/>
    <n v="0.68276000000000003"/>
    <n v="0.47400000000000003"/>
    <n v="0.42599999999999999"/>
    <n v="0.254"/>
    <n v="0.186"/>
    <n v="0.186"/>
    <n v="0.1"/>
    <n v="0.15759197399238514"/>
    <n v="0.14626630237980429"/>
    <n v="0.10652591145238682"/>
    <n v="0.11402853599499038"/>
    <n v="0.10358436999745728"/>
    <n v="0.10876479865363738"/>
    <n v="0.11159468195780807"/>
    <n v="0.1198016688410105"/>
    <n v="0.1232647042836858"/>
    <n v="0.12666646012153296"/>
    <n v="0.12937319992079174"/>
  </r>
  <r>
    <x v="3"/>
    <x v="1"/>
    <x v="2"/>
    <x v="8"/>
    <n v="1.754"/>
    <n v="1.78305877070893"/>
    <n v="1.556"/>
    <n v="1.4770000000000001"/>
    <n v="1.5230000000000001"/>
    <n v="1.58"/>
    <n v="1.2529999999999999"/>
    <n v="1.3135850970788874"/>
    <n v="1.3054247697031731"/>
    <n v="1.2754000000000001"/>
    <n v="1.5860999999999998"/>
    <n v="1.4036985"/>
    <n v="1.554862"/>
    <n v="1.4460216599999998"/>
    <n v="1.7569163168999997"/>
    <n v="2.0204537644349996"/>
    <n v="2.3235218291002493"/>
    <n v="2.5558740120102743"/>
    <n v="2.8370201533314043"/>
    <n v="2.9930562617646319"/>
  </r>
  <r>
    <x v="4"/>
    <x v="1"/>
    <x v="0"/>
    <x v="0"/>
    <n v="4.9000315347919212"/>
    <n v="5.1465169040960825"/>
    <n v="5.4202415660141607"/>
    <n v="5.6918367346938776"/>
    <n v="6.0090000000000003"/>
    <n v="6.28"/>
    <n v="6.5309999999999997"/>
    <n v="6.6420000000000003"/>
    <n v="7.1269999999999998"/>
    <n v="7.5375859999999992"/>
    <n v="8.0014621399999992"/>
    <n v="8.4123942078999985"/>
    <n v="8.7946223237419989"/>
    <n v="9.146746765648448"/>
    <n v="9.4803586316402715"/>
    <n v="9.8240425575884842"/>
    <n v="10.157219280860829"/>
    <n v="10.485393263873283"/>
    <n v="10.79891789290159"/>
    <n v="11.093945848757134"/>
  </r>
  <r>
    <x v="4"/>
    <x v="1"/>
    <x v="0"/>
    <x v="1"/>
    <n v="0.29655599999999999"/>
    <n v="0.34448600000000001"/>
    <n v="0.37665499999999996"/>
    <n v="0.38"/>
    <n v="0.43099999999999999"/>
    <n v="0.499"/>
    <n v="0.44"/>
    <n v="0.439"/>
    <n v="0.49399999999999999"/>
    <n v="0.48185600000000001"/>
    <n v="0.53925199999999995"/>
    <n v="0.53095399999999993"/>
    <n v="0.55047599999999997"/>
    <n v="0.57199"/>
    <n v="0.57534000000000007"/>
    <n v="0.59571799999999997"/>
    <n v="0.62789800000000007"/>
    <n v="0.65320500000000004"/>
    <n v="0.67002800000000007"/>
    <n v="0.68378899999999998"/>
  </r>
  <r>
    <x v="4"/>
    <x v="1"/>
    <x v="0"/>
    <x v="2"/>
    <n v="0.29595399999999999"/>
    <n v="0.37579399999999996"/>
    <n v="0.397314"/>
    <n v="0.372"/>
    <n v="0.40400000000000003"/>
    <n v="0.50700000000000001"/>
    <n v="0.45100000000000001"/>
    <n v="0.39900000000000002"/>
    <n v="0.47300000000000003"/>
    <n v="0.44174099999999999"/>
    <n v="0.51787499999999997"/>
    <n v="0.48255500000000001"/>
    <n v="0.50470999999999999"/>
    <n v="0.53807700000000003"/>
    <n v="0.541709"/>
    <n v="0.57584500000000005"/>
    <n v="0.60460599999999998"/>
    <n v="0.62838699999999992"/>
    <n v="0.64532000000000012"/>
    <n v="0.65862500000000002"/>
  </r>
  <r>
    <x v="4"/>
    <x v="1"/>
    <x v="0"/>
    <x v="3"/>
    <n v="1.47977"/>
    <n v="1.8789699999999998"/>
    <n v="1.9865699999999999"/>
    <n v="1.86"/>
    <n v="2.02"/>
    <n v="2.5350000000000001"/>
    <n v="2.2549999999999999"/>
    <n v="1.9950000000000001"/>
    <n v="2.3650000000000002"/>
    <n v="2.2087050000000001"/>
    <n v="2.589375"/>
    <n v="2.4127749999999999"/>
    <n v="2.5235500000000002"/>
    <n v="2.690385"/>
    <n v="2.708545"/>
    <n v="2.8792250000000004"/>
    <n v="3.0230299999999999"/>
    <n v="3.1419349999999997"/>
    <n v="3.2266000000000004"/>
    <n v="3.2931249999999999"/>
  </r>
  <r>
    <x v="4"/>
    <x v="1"/>
    <x v="0"/>
    <x v="4"/>
    <n v="4.212567"/>
    <n v="4.2372000000000005"/>
    <n v="4.6612282500000006"/>
    <n v="5.0958943127999996"/>
    <n v="5.3798501877201321"/>
    <n v="5.6224761489236856"/>
    <n v="5.8471961351306669"/>
    <n v="6.1390635275747947"/>
    <n v="6.3991000000000007"/>
    <n v="6.3987999999999996"/>
    <n v="6.7699199999999999"/>
    <n v="7.3115136000000005"/>
    <n v="7.6770892800000006"/>
    <n v="8.1377146368000002"/>
    <n v="8.5357929056493944"/>
    <n v="8.8856569521363831"/>
    <n v="9.1414973527747456"/>
    <n v="9.436853937485953"/>
    <n v="9.71902610361143"/>
    <n v="9.9845512638814196"/>
  </r>
  <r>
    <x v="4"/>
    <x v="1"/>
    <x v="0"/>
    <x v="5"/>
    <n v="5.6923370000000002"/>
    <n v="6.1161700000000003"/>
    <n v="6.647798250000001"/>
    <n v="6.9558943127999999"/>
    <n v="7.3998501877201317"/>
    <n v="8.1574761489236849"/>
    <n v="8.1021961351306668"/>
    <n v="8.1340635275747957"/>
    <n v="8.7641000000000009"/>
    <n v="8.6075049999999997"/>
    <n v="9.3592949999999995"/>
    <n v="9.7242886000000013"/>
    <n v="10.200639280000001"/>
    <n v="10.828099636800001"/>
    <n v="11.244337905649395"/>
    <n v="11.764881952136383"/>
    <n v="12.164527352774746"/>
    <n v="12.578788937485953"/>
    <n v="12.945626103611431"/>
    <n v="13.277676263881419"/>
  </r>
  <r>
    <x v="4"/>
    <x v="1"/>
    <x v="0"/>
    <x v="6"/>
    <n v="1.1158999999999999"/>
    <n v="0.99"/>
    <n v="1.5960000000000001"/>
    <n v="2.0700940000000001"/>
    <n v="3.1273740000000001"/>
    <n v="3.331"/>
    <n v="3.1480000000000001"/>
    <n v="3.585"/>
    <n v="4.5979999999999999"/>
    <n v="4.1561870000000001"/>
    <n v="5.3865990000000004"/>
    <n v="5.7009369999999997"/>
    <n v="6.260885"/>
    <n v="6.7269160000000001"/>
    <n v="7.0809772272935323"/>
    <n v="7.2760941299931146"/>
    <n v="7.4761516230462775"/>
    <n v="7.6360832647023518"/>
    <n v="7.7971497828301821"/>
    <n v="8.0201289914946656"/>
  </r>
  <r>
    <x v="4"/>
    <x v="1"/>
    <x v="0"/>
    <x v="7"/>
    <n v="1.465263"/>
    <n v="1.8765350000000001"/>
    <n v="1.901902"/>
    <n v="2.1275629999999999"/>
    <n v="2.3558629999999998"/>
    <n v="2.3119999999999998"/>
    <n v="1.8859999999999999"/>
    <n v="2.75"/>
    <n v="2.5209999999999999"/>
    <n v="1.6639299999999999"/>
    <n v="1.754183"/>
    <n v="1.8317380000000001"/>
    <n v="1.6268389999999999"/>
    <n v="1.8993519999999999"/>
    <n v="3.5095409752393096"/>
    <n v="3.8280512699003508"/>
    <n v="4.503963361157326"/>
    <n v="4.8370573976398914"/>
    <n v="5.0277221375729981"/>
    <n v="5.3946209134210115"/>
  </r>
  <r>
    <x v="4"/>
    <x v="1"/>
    <x v="0"/>
    <x v="8"/>
    <n v="6.3470000000000004"/>
    <n v="6.7759999999999998"/>
    <n v="7.2069999999999999"/>
    <n v="7.6589999999999998"/>
    <n v="7.585"/>
    <n v="7.3550000000000004"/>
    <n v="7.2370000000000001"/>
    <n v="7.0922599999999996"/>
    <n v="6.7376469999999991"/>
    <n v="6.1312587699999996"/>
    <n v="6.2538839454000001"/>
    <n v="6.3039150169632006"/>
    <n v="6.3039150169632006"/>
    <n v="6.3669541671328327"/>
    <n v="7.7040145422307269"/>
    <n v="8.3588557783203381"/>
    <n v="9.2365356350439729"/>
    <n v="9.8184373800517424"/>
    <n v="10.220993312633865"/>
    <n v="10.701379998327655"/>
  </r>
  <r>
    <x v="4"/>
    <x v="1"/>
    <x v="1"/>
    <x v="0"/>
    <n v="0.66241375563907035"/>
    <n v="0.68311415756780636"/>
    <n v="0.70824954202138013"/>
    <n v="0.71645608367262448"/>
    <n v="0.76140390031106187"/>
    <n v="0.78142359116938143"/>
    <n v="0.80763906408016084"/>
    <n v="0.83522848175221542"/>
    <n v="0.86599733023404635"/>
    <n v="0.89536539697819517"/>
    <n v="0.93057643506884935"/>
    <n v="0.96594698914664612"/>
    <n v="1.0068947915156601"/>
    <n v="1.0488964738126119"/>
    <n v="1.0859270972291704"/>
    <n v="1.1244426488261492"/>
    <n v="1.166936156117234"/>
    <n v="1.2119683906531307"/>
    <n v="1.2576904969802711"/>
    <n v="1.3036153295859616"/>
  </r>
  <r>
    <x v="4"/>
    <x v="1"/>
    <x v="1"/>
    <x v="1"/>
    <n v="4.4160999999999999E-2"/>
    <n v="4.9500999999999996E-2"/>
    <n v="5.4835999999999996E-2"/>
    <n v="3.9E-2"/>
    <n v="4.5999999999999999E-2"/>
    <n v="4.8000000000000001E-2"/>
    <n v="4.5999999999999999E-2"/>
    <n v="4.4999999999999998E-2"/>
    <n v="0.05"/>
    <n v="5.1018000000000001E-2"/>
    <n v="6.2072000000000002E-2"/>
    <n v="6.5148999999999999E-2"/>
    <n v="7.3790000000000008E-2"/>
    <n v="7.7242999999999992E-2"/>
    <n v="7.3742000000000002E-2"/>
    <n v="7.6522999999999994E-2"/>
    <n v="8.1849000000000005E-2"/>
    <n v="8.5875000000000007E-2"/>
    <n v="8.8141000000000011E-2"/>
    <n v="8.994400000000001E-2"/>
  </r>
  <r>
    <x v="4"/>
    <x v="1"/>
    <x v="1"/>
    <x v="2"/>
    <n v="4.3874999999999997E-2"/>
    <n v="4.5744999999999994E-2"/>
    <n v="5.5487000000000002E-2"/>
    <n v="4.7E-2"/>
    <n v="0.05"/>
    <n v="5.2999999999999999E-2"/>
    <n v="4.5999999999999999E-2"/>
    <n v="0.04"/>
    <n v="4.5999999999999999E-2"/>
    <n v="4.4309000000000001E-2"/>
    <n v="4.6069000000000006E-2"/>
    <n v="4.6030000000000001E-2"/>
    <n v="6.1635000000000002E-2"/>
    <n v="5.7171E-2"/>
    <n v="5.0902000000000003E-2"/>
    <n v="6.0258000000000006E-2"/>
    <n v="6.4934000000000006E-2"/>
    <n v="6.8357000000000001E-2"/>
    <n v="6.9839999999999999E-2"/>
    <n v="7.1447999999999998E-2"/>
  </r>
  <r>
    <x v="4"/>
    <x v="1"/>
    <x v="1"/>
    <x v="3"/>
    <n v="0.21937499999999999"/>
    <n v="0.22872499999999993"/>
    <n v="0.27743499999999999"/>
    <n v="0.23499999999999999"/>
    <n v="0.25"/>
    <n v="0.26500000000000001"/>
    <n v="0.23"/>
    <n v="0.2"/>
    <n v="0.23"/>
    <n v="0.22154499999999999"/>
    <n v="0.23034500000000002"/>
    <n v="0.23015000000000002"/>
    <n v="0.30817500000000003"/>
    <n v="0.28585499999999991"/>
    <n v="0.25451000000000001"/>
    <n v="0.30129000000000006"/>
    <n v="0.32467000000000001"/>
    <n v="0.34178500000000001"/>
    <n v="0.34920000000000001"/>
    <n v="0.35724"/>
  </r>
  <r>
    <x v="4"/>
    <x v="1"/>
    <x v="1"/>
    <x v="4"/>
    <n v="0.9"/>
    <n v="0.98317719522167568"/>
    <n v="1.0469415600026621"/>
    <n v="1.0753350311552003"/>
    <n v="1.1135368724379768"/>
    <n v="1.1362150692557209"/>
    <n v="1.1567344140706894"/>
    <n v="1.1748416134589204"/>
    <n v="1.1997615433085325"/>
    <n v="1.1928780506328893"/>
    <n v="1.2426624454178785"/>
    <n v="1.3047955676887726"/>
    <n v="1.3439394347194358"/>
    <n v="1.4111364064554077"/>
    <n v="1.5099159549072863"/>
    <n v="1.5731011580954284"/>
    <n v="1.6337106185641275"/>
    <n v="1.6967557469143828"/>
    <n v="1.7607666957723795"/>
    <n v="1.8250614614203462"/>
  </r>
  <r>
    <x v="4"/>
    <x v="1"/>
    <x v="1"/>
    <x v="5"/>
    <n v="1.119375"/>
    <n v="1.2119021952216755"/>
    <n v="1.324376560002662"/>
    <n v="1.3103350311552004"/>
    <n v="1.3635368724379768"/>
    <n v="1.4012150692557208"/>
    <n v="1.3867344140706894"/>
    <n v="1.3748416134589203"/>
    <n v="1.4297615433085324"/>
    <n v="1.4144230506328892"/>
    <n v="1.4730074454178785"/>
    <n v="1.5349455676887727"/>
    <n v="1.6521144347194359"/>
    <n v="1.6969914064554077"/>
    <n v="1.7644259549072863"/>
    <n v="1.8743911580954284"/>
    <n v="1.9583806185641275"/>
    <n v="2.038540746914383"/>
    <n v="2.1099666957723797"/>
    <n v="2.1823014614203462"/>
  </r>
  <r>
    <x v="4"/>
    <x v="1"/>
    <x v="1"/>
    <x v="6"/>
    <n v="0.10651953952757845"/>
    <n v="9.5867585574820613E-2"/>
    <n v="0.2026210395737735"/>
    <n v="0.33531406048474022"/>
    <n v="0.54618599076098673"/>
    <n v="0.35689156478088141"/>
    <n v="0.35320593760586372"/>
    <n v="0.42691848110621788"/>
    <n v="0.42175860306119312"/>
    <n v="0.29867587417191765"/>
    <n v="0.47317721776970234"/>
    <n v="0.51827009227433718"/>
    <n v="0.63712793832589087"/>
    <n v="0.6314877493474178"/>
    <n v="0.62436121717383419"/>
    <n v="0.64173513678918814"/>
    <n v="0.65644074674554931"/>
    <n v="0.68463801815947856"/>
    <n v="0.71544672897665529"/>
    <n v="0.74726528698425221"/>
  </r>
  <r>
    <x v="4"/>
    <x v="1"/>
    <x v="1"/>
    <x v="7"/>
    <n v="9.1796905605477111E-2"/>
    <n v="0.11933597728712025"/>
    <n v="0.23820910888018829"/>
    <n v="0.38848733683279629"/>
    <n v="0.54480413459772215"/>
    <n v="0.20716729001802067"/>
    <n v="0.27241668326246077"/>
    <n v="0.4540278054374346"/>
    <n v="0.4035235888775402"/>
    <n v="0.27616411666713381"/>
    <n v="0.47253302088892107"/>
    <n v="0.50913437812729023"/>
    <n v="0.48132552570037296"/>
    <n v="0.38267057165976953"/>
    <n v="0.3115337040614069"/>
    <n v="0.39617228633439444"/>
    <n v="0.4111162978371628"/>
    <n v="0.42033591936672199"/>
    <n v="0.4319187825077232"/>
    <n v="0.44113461163484669"/>
  </r>
  <r>
    <x v="4"/>
    <x v="1"/>
    <x v="1"/>
    <x v="8"/>
    <n v="1.3584804219094693"/>
    <n v="1.2299555127064523"/>
    <n v="1.3223680837755605"/>
    <n v="1.4063039878960573"/>
    <n v="1.4335354566846505"/>
    <n v="1.1784315460666341"/>
    <n v="1.3056015568955683"/>
    <n v="1.4361617125851254"/>
    <n v="1.4218000954592742"/>
    <n v="1.3507100906863105"/>
    <n v="1.5127953015686679"/>
    <n v="1.558179160615728"/>
    <n v="1.558179160615728"/>
    <n v="1.558179160615728"/>
    <n v="1.5737609522218854"/>
    <n v="1.6524489998329797"/>
    <n v="1.7102847148271338"/>
    <n v="1.7701446798460834"/>
    <n v="1.826789309601158"/>
    <n v="1.8724590423411869"/>
  </r>
  <r>
    <x v="4"/>
    <x v="1"/>
    <x v="2"/>
    <x v="0"/>
    <n v="0.16441810284434902"/>
    <n v="0.16904154347974348"/>
    <n v="0.17525574557308632"/>
    <n v="0.1867647920333424"/>
    <n v="0.21119609968893815"/>
    <n v="0.23137640883061864"/>
    <n v="0.2463609359198391"/>
    <n v="0.26317151824778467"/>
    <n v="0.28034266976595379"/>
    <n v="0.29463524306829425"/>
    <n v="0.30476353820692836"/>
    <n v="0.31581126744278981"/>
    <n v="0.32785504209393401"/>
    <n v="0.34152143542842806"/>
    <n v="0.35336959003338453"/>
    <n v="0.36655624149394811"/>
    <n v="0.38133392579171355"/>
    <n v="0.39521618603852088"/>
    <n v="0.40873960995183256"/>
    <n v="0.42175638921436914"/>
  </r>
  <r>
    <x v="4"/>
    <x v="1"/>
    <x v="2"/>
    <x v="1"/>
    <n v="1.1169999999999999E-2"/>
    <n v="1.0712999999999999E-2"/>
    <n v="1.2475E-2"/>
    <n v="1.7999999999999999E-2"/>
    <n v="2.3E-2"/>
    <n v="2.5999999999999999E-2"/>
    <n v="1.9E-2"/>
    <n v="0.02"/>
    <n v="2.1999999999999999E-2"/>
    <n v="1.7096E-2"/>
    <n v="1.6021000000000001E-2"/>
    <n v="1.7143000000000002E-2"/>
    <n v="1.8360000000000001E-2"/>
    <n v="2.0223494176372713E-2"/>
    <n v="1.867858331352508E-2"/>
    <n v="2.0254043261231279E-2"/>
    <n v="2.2108809127644395E-2"/>
    <n v="2.3636263370572851E-2"/>
    <n v="2.5076434513905396E-2"/>
    <n v="2.6525333967197525E-2"/>
  </r>
  <r>
    <x v="4"/>
    <x v="1"/>
    <x v="2"/>
    <x v="2"/>
    <n v="8.1700000000000002E-3"/>
    <n v="7.7130000000000002E-3"/>
    <n v="9.6010000000000002E-3"/>
    <n v="1.4999999999999999E-2"/>
    <n v="0.02"/>
    <n v="2.3E-2"/>
    <n v="1.6E-2"/>
    <n v="1.7000000000000001E-2"/>
    <n v="1.9E-2"/>
    <n v="1.4095999999999999E-2"/>
    <n v="1.3021E-2"/>
    <n v="1.4143000000000001E-2"/>
    <n v="1.536E-2"/>
    <n v="1.6919001663893513E-2"/>
    <n v="1.5626527216543853E-2"/>
    <n v="1.6944559068219629E-2"/>
    <n v="1.8496258616591387E-2"/>
    <n v="1.9774128832897545E-2"/>
    <n v="2.0978977893986207E-2"/>
    <n v="2.2191129070596619E-2"/>
  </r>
  <r>
    <x v="4"/>
    <x v="1"/>
    <x v="2"/>
    <x v="3"/>
    <n v="6.5360000000000001E-2"/>
    <n v="6.1704000000000002E-2"/>
    <n v="7.6808000000000001E-2"/>
    <n v="0.12"/>
    <n v="0.16"/>
    <n v="0.184"/>
    <n v="0.128"/>
    <n v="0.13600000000000001"/>
    <n v="0.152"/>
    <n v="0.11276799999999999"/>
    <n v="0.104168"/>
    <n v="0.11314400000000001"/>
    <n v="0.12288"/>
    <n v="0.1353520133111481"/>
    <n v="0.12501221773235083"/>
    <n v="0.13555647254575703"/>
    <n v="0.14797006893273107"/>
    <n v="0.15819303066318036"/>
    <n v="0.16783182315188966"/>
    <n v="0.17752903256477295"/>
  </r>
  <r>
    <x v="4"/>
    <x v="1"/>
    <x v="2"/>
    <x v="4"/>
    <n v="0.48"/>
    <n v="0.51746168169561879"/>
    <n v="0.52437311836812539"/>
    <n v="0.54640157991209715"/>
    <n v="0.58012589924583979"/>
    <n v="0.61777531196073387"/>
    <n v="0.63373434478707569"/>
    <n v="0.64537954627363336"/>
    <n v="0.64646426350635355"/>
    <n v="0.59187552210688998"/>
    <n v="0.64228550453878208"/>
    <n v="0.68082263481110905"/>
    <n v="0.70805554020355299"/>
    <n v="0.73637776181169501"/>
    <n v="0.77319664990227988"/>
    <n v="0.80315637740987234"/>
    <n v="0.83512129748385266"/>
    <n v="0.87737993300551642"/>
    <n v="0.91966412239162332"/>
    <n v="0.970039695193049"/>
  </r>
  <r>
    <x v="4"/>
    <x v="1"/>
    <x v="2"/>
    <x v="5"/>
    <n v="0.54535999999999996"/>
    <n v="0.57916568169561877"/>
    <n v="0.60118111836812538"/>
    <n v="0.66640157991209714"/>
    <n v="0.74012589924583982"/>
    <n v="0.80177531196073382"/>
    <n v="0.76173434478707569"/>
    <n v="0.78137954627363337"/>
    <n v="0.79846426350635358"/>
    <n v="0.70464352210688996"/>
    <n v="0.74645350453878212"/>
    <n v="0.79396663481110907"/>
    <n v="0.83093554020355298"/>
    <n v="0.87172977512284311"/>
    <n v="0.8982088676346307"/>
    <n v="0.93871284995562942"/>
    <n v="0.98309136641658368"/>
    <n v="1.0355729636686968"/>
    <n v="1.0874959455435129"/>
    <n v="1.1475687277578219"/>
  </r>
  <r>
    <x v="4"/>
    <x v="1"/>
    <x v="2"/>
    <x v="6"/>
    <n v="6.6888460472421543E-2"/>
    <n v="6.019961442517939E-2"/>
    <n v="0.12723496042622648"/>
    <n v="0.21055893951525984"/>
    <n v="0.34297500923901325"/>
    <n v="0.22410843521911855"/>
    <n v="0.22179406239413624"/>
    <n v="0.26808151889378207"/>
    <n v="0.26484139693880687"/>
    <n v="0.18755368397432773"/>
    <n v="0.29712948223029778"/>
    <n v="0.3254453477256628"/>
    <n v="0.40008159167410912"/>
    <n v="0.39653986065258218"/>
    <n v="0.39177470146865123"/>
    <n v="0.40917968235610175"/>
    <n v="0.42116490076894963"/>
    <n v="0.4410752264253891"/>
    <n v="0.46359555570604616"/>
    <n v="0.49029598960563714"/>
  </r>
  <r>
    <x v="4"/>
    <x v="1"/>
    <x v="2"/>
    <x v="7"/>
    <n v="9.6850094394522898E-2"/>
    <n v="0.12590512271287976"/>
    <n v="0.14479089111981172"/>
    <n v="0.23613466316720372"/>
    <n v="0.33114886540227784"/>
    <n v="0.12592270998197932"/>
    <n v="0.16558331673753923"/>
    <n v="0.27597219456256539"/>
    <n v="0.24527416393144857"/>
    <n v="0.16232049361877915"/>
    <n v="0.27773989657864495"/>
    <n v="0.29925301148202083"/>
    <n v="0.28290785155543346"/>
    <n v="0.2249216039897862"/>
    <n v="0.18013876924466818"/>
    <n v="0.22335165284029185"/>
    <n v="0.22870362116396897"/>
    <n v="0.23352075442164755"/>
    <n v="0.23996010250459276"/>
    <n v="0.24508154488276318"/>
  </r>
  <r>
    <x v="4"/>
    <x v="1"/>
    <x v="2"/>
    <x v="8"/>
    <n v="0.70751957809053068"/>
    <n v="0.64204448729354779"/>
    <n v="0.60163191622443923"/>
    <n v="0.7136960121039434"/>
    <n v="0.76646454331534941"/>
    <n v="0.68981808898381447"/>
    <n v="0.7932908023313866"/>
    <n v="0.90435151465778063"/>
    <n v="0.7415682420193801"/>
    <n v="0.66741141781744207"/>
    <n v="0.7741972446682327"/>
    <n v="0.81290710690164436"/>
    <n v="0.79664896476361147"/>
    <n v="0.74885002687779478"/>
    <n v="0.71140752553390485"/>
    <n v="0.76191745984681214"/>
    <n v="0.80001333283915277"/>
    <n v="0.83201386615271888"/>
    <n v="0.86529442079882768"/>
    <n v="0.89990619763078084"/>
  </r>
  <r>
    <x v="5"/>
    <x v="1"/>
    <x v="0"/>
    <x v="0"/>
    <n v="2.2599999999999998"/>
    <n v="2.4"/>
    <n v="2.4500000000000002"/>
    <n v="2.56"/>
    <n v="2.73"/>
    <n v="2.83"/>
    <n v="2.9130915750915753"/>
    <n v="2.9771046626145532"/>
    <n v="3.093975715804901"/>
    <n v="3.2101102411097155"/>
    <n v="3.4488435085720104"/>
    <n v="3.6850908026176938"/>
    <n v="4.2608044446776479"/>
    <n v="4.7558530046650551"/>
    <n v="4.9548870159108098"/>
    <n v="5.1805352300357148"/>
    <n v="5.4392275247687323"/>
    <n v="5.7286567833816822"/>
    <n v="6.0416596751206173"/>
    <n v="6.3753930736387421"/>
  </r>
  <r>
    <x v="5"/>
    <x v="1"/>
    <x v="0"/>
    <x v="1"/>
    <n v="8.4557000000000007E-2"/>
    <n v="0.10448200000000001"/>
    <n v="0.126164"/>
    <n v="0.2"/>
    <n v="0.22600000000000001"/>
    <n v="0.23400000000000001"/>
    <n v="0.222"/>
    <n v="0.20700000000000002"/>
    <n v="0.26300000000000001"/>
    <n v="0.26810500000000004"/>
    <n v="0.40565899999999999"/>
    <n v="0.41903600000000002"/>
    <n v="0.77286600000000005"/>
    <n v="0.725132"/>
    <n v="0.45822800000000002"/>
    <n v="0.49816699999999997"/>
    <n v="0.54621200000000003"/>
    <n v="0.59402599999999994"/>
    <n v="0.63667200000000002"/>
    <n v="0.67810799999999993"/>
  </r>
  <r>
    <x v="5"/>
    <x v="1"/>
    <x v="0"/>
    <x v="2"/>
    <n v="9.9159999999999998E-2"/>
    <n v="0.15920500000000001"/>
    <n v="0.16964199999999999"/>
    <n v="0.29799999999999999"/>
    <n v="0.315"/>
    <n v="0.33900000000000002"/>
    <n v="0.35199999999999998"/>
    <n v="0.35799999999999998"/>
    <n v="0.45600000000000002"/>
    <n v="0.385633"/>
    <n v="0.66820100000000004"/>
    <n v="0.63169600000000004"/>
    <n v="1.133958"/>
    <n v="1.1668969999999999"/>
    <n v="0.87634100000000004"/>
    <n v="1.2402449999999998"/>
    <n v="1.3427850000000001"/>
    <n v="1.4165560000000001"/>
    <n v="1.5034130000000001"/>
    <n v="1.5790489999999999"/>
  </r>
  <r>
    <x v="5"/>
    <x v="1"/>
    <x v="0"/>
    <x v="3"/>
    <n v="0.49580000000000002"/>
    <n v="0.79602500000000009"/>
    <n v="0.84820999999999991"/>
    <n v="1.49"/>
    <n v="1.575"/>
    <n v="1.6950000000000001"/>
    <n v="1.76"/>
    <n v="1.79"/>
    <n v="2.2799999999999998"/>
    <n v="1.9281649999999999"/>
    <n v="3.341005"/>
    <n v="3.15848"/>
    <n v="5.6697899999999999"/>
    <n v="5.834484999999999"/>
    <n v="4.3817050000000002"/>
    <n v="6.2012249999999991"/>
    <n v="6.7139250000000006"/>
    <n v="7.0827800000000005"/>
    <n v="7.5170650000000006"/>
    <n v="7.8952449999999992"/>
  </r>
  <r>
    <x v="5"/>
    <x v="1"/>
    <x v="0"/>
    <x v="4"/>
    <n v="1.3559999999999999"/>
    <n v="1.3440000000000001"/>
    <n v="1.3720000000000003"/>
    <n v="1.4233600000000002"/>
    <n v="1.5288000000000002"/>
    <n v="1.5848000000000002"/>
    <n v="1.6458967399267399"/>
    <n v="1.6820641343772225"/>
    <n v="1.748096279429769"/>
    <n v="1.7013584277881493"/>
    <n v="1.8785494147459534"/>
    <n v="1.9724768854832511"/>
    <n v="2.1105502674670786"/>
    <n v="2.2899470402017803"/>
    <n v="2.3815449218098514"/>
    <n v="2.5974163750802468"/>
    <n v="2.7196137623843661"/>
    <n v="2.9789015273584747"/>
    <n v="3.2624962245651337"/>
    <n v="3.5702201212376958"/>
  </r>
  <r>
    <x v="5"/>
    <x v="1"/>
    <x v="0"/>
    <x v="5"/>
    <n v="1.8517999999999999"/>
    <n v="2.1400250000000001"/>
    <n v="2.2202100000000002"/>
    <n v="2.9133599999999999"/>
    <n v="3.1038000000000001"/>
    <n v="3.2798000000000003"/>
    <n v="3.4058967399267397"/>
    <n v="3.4720641343772227"/>
    <n v="4.0280962794297697"/>
    <n v="3.6295234277881492"/>
    <n v="5.2195544147459536"/>
    <n v="5.1309568854832506"/>
    <n v="7.7803402674670785"/>
    <n v="8.1244320402017784"/>
    <n v="6.7632499218098516"/>
    <n v="8.7986413750802459"/>
    <n v="9.4335387623843658"/>
    <n v="10.061681527358475"/>
    <n v="10.779561224565134"/>
    <n v="11.465465121237695"/>
  </r>
  <r>
    <x v="5"/>
    <x v="1"/>
    <x v="0"/>
    <x v="6"/>
    <n v="0.70439200000000002"/>
    <n v="1.0926769999999999"/>
    <n v="0.95384000000000002"/>
    <n v="1.186687"/>
    <n v="1.4391940000000001"/>
    <n v="1.615"/>
    <n v="1.9339999999999999"/>
    <n v="2.3660000000000001"/>
    <n v="1.8979999999999999"/>
    <n v="1.7455959999999999"/>
    <n v="2.451908"/>
    <n v="2.970869"/>
    <n v="3.3820860000000001"/>
    <n v="3.0798169999999998"/>
    <n v="2.9194011054207256"/>
    <n v="2.9812346218953407"/>
    <n v="2.9704336550218651"/>
    <n v="3.0203144156728094"/>
    <n v="3.0111271651563198"/>
    <n v="3.0595347829379009"/>
  </r>
  <r>
    <x v="5"/>
    <x v="1"/>
    <x v="0"/>
    <x v="7"/>
    <n v="3.3893719999999998"/>
    <n v="4.2699680000000004"/>
    <n v="4.697438"/>
    <n v="5.6896409999999999"/>
    <n v="9.9170940000000005"/>
    <n v="10.587"/>
    <n v="12.175000000000001"/>
    <n v="16.972999999999999"/>
    <n v="22.507000000000001"/>
    <n v="24.349706999999999"/>
    <n v="32.772945999999997"/>
    <n v="37.541167999999999"/>
    <n v="37.243259999999999"/>
    <n v="40.365957999999999"/>
    <n v="47.321878968361453"/>
    <n v="48.951568794376605"/>
    <n v="51.625299232838081"/>
    <n v="53.669656203416082"/>
    <n v="55.410195398276862"/>
    <n v="57.55054472836563"/>
  </r>
  <r>
    <x v="5"/>
    <x v="1"/>
    <x v="0"/>
    <x v="8"/>
    <n v="4.3099999999999996"/>
    <n v="5.1719999999999997"/>
    <n v="5.6892000000000014"/>
    <n v="6.8270400000000002"/>
    <n v="11.264616"/>
    <n v="12.616369920000002"/>
    <n v="13.878006912000004"/>
    <n v="18.180189054720007"/>
    <n v="24.725057114419212"/>
    <n v="26.208560541284367"/>
    <n v="35.450000000000003"/>
    <n v="38.640500000000003"/>
    <n v="41.35"/>
    <n v="45.071500000000007"/>
    <n v="50.885723500000012"/>
    <n v="54.829367071250005"/>
    <n v="58.119129095525011"/>
    <n v="60.792609033919163"/>
    <n v="63.285106004309846"/>
    <n v="66.069650668499477"/>
  </r>
  <r>
    <x v="5"/>
    <x v="1"/>
    <x v="1"/>
    <x v="0"/>
    <n v="3.3720630000000003"/>
    <n v="3.4297034800000001"/>
    <n v="3.5755253408000001"/>
    <n v="3.7485043271679999"/>
    <n v="3.9805641540812799"/>
    <n v="4.2733415879180283"/>
    <n v="4.5464079244013069"/>
    <n v="4.7735516074252553"/>
    <n v="4.9186095431282455"/>
    <n v="4.987865161403116"/>
    <n v="5.1128455549469907"/>
    <n v="5.2553265614256572"/>
    <n v="5.6740585084772412"/>
    <n v="6.0073173653214624"/>
    <n v="6.1526242793459893"/>
    <n v="6.3187048416172358"/>
    <n v="6.5196716479525456"/>
    <n v="6.7517237820344436"/>
    <n v="7.002386830753065"/>
    <n v="7.2627253575229425"/>
  </r>
  <r>
    <x v="5"/>
    <x v="1"/>
    <x v="1"/>
    <x v="1"/>
    <n v="0.17142299999999999"/>
    <n v="0.192523"/>
    <n v="0.28300999999999998"/>
    <n v="0.316"/>
    <n v="0.38200000000000001"/>
    <n v="0.45200000000000001"/>
    <n v="0.44400000000000001"/>
    <n v="0.40900000000000003"/>
    <n v="0.33600000000000002"/>
    <n v="0.265565"/>
    <n v="0.37349500000000002"/>
    <n v="0.35501600000000005"/>
    <n v="0.62994500000000009"/>
    <n v="0.56126399999999999"/>
    <n v="0.388793"/>
    <n v="0.41533600000000004"/>
    <n v="0.45371499999999998"/>
    <n v="0.49283900000000003"/>
    <n v="0.52073199999999997"/>
    <n v="0.54043399999999997"/>
  </r>
  <r>
    <x v="5"/>
    <x v="1"/>
    <x v="1"/>
    <x v="2"/>
    <n v="0.32260899999999998"/>
    <n v="0.29808899999999999"/>
    <n v="0.40123799999999998"/>
    <n v="0.443"/>
    <n v="0.59699999999999998"/>
    <n v="0.76800000000000002"/>
    <n v="0.82799999999999996"/>
    <n v="0.91400000000000003"/>
    <n v="0.92200000000000004"/>
    <n v="0.60050999999999999"/>
    <n v="0.95502100000000001"/>
    <n v="0.80774000000000001"/>
    <n v="1.2477119999999999"/>
    <n v="1.2481769999999999"/>
    <n v="1.0029060000000001"/>
    <n v="1.045981"/>
    <n v="1.05827"/>
    <n v="1.1379700000000001"/>
    <n v="1.232942"/>
    <n v="1.31778"/>
  </r>
  <r>
    <x v="5"/>
    <x v="1"/>
    <x v="1"/>
    <x v="3"/>
    <n v="1.6130449999999998"/>
    <n v="1.490445"/>
    <n v="2.0061900000000001"/>
    <n v="2.2149999999999999"/>
    <n v="2.9849999999999999"/>
    <n v="3.84"/>
    <n v="4.1399999999999997"/>
    <n v="4.57"/>
    <n v="4.6100000000000003"/>
    <n v="3.0025499999999998"/>
    <n v="4.7751049999999999"/>
    <n v="4.0387000000000004"/>
    <n v="6.2385599999999997"/>
    <n v="6.2408849999999996"/>
    <n v="5.0145300000000006"/>
    <n v="5.2299050000000014"/>
    <n v="5.2913500000000004"/>
    <n v="5.6898500000000007"/>
    <n v="6.1647099999999995"/>
    <n v="6.5888999999999998"/>
  </r>
  <r>
    <x v="5"/>
    <x v="1"/>
    <x v="1"/>
    <x v="4"/>
    <n v="2.82"/>
    <n v="2.9167323843529682"/>
    <n v="3.0407440798893912"/>
    <n v="3.1878510861639087"/>
    <n v="3.3436738894282749"/>
    <n v="3.5896069338511438"/>
    <n v="3.8189826564970977"/>
    <n v="4.009783350237214"/>
    <n v="4.1316320162277265"/>
    <n v="4.1399280839645858"/>
    <n v="4.2324609606060024"/>
    <n v="4.3975269380696362"/>
    <n v="4.5734280155924214"/>
    <n v="4.7792322762940804"/>
    <n v="4.9226092445829028"/>
    <n v="5.1687397068120484"/>
    <n v="5.4765241842801382"/>
    <n v="5.6714479769089321"/>
    <n v="5.8820049378325745"/>
    <n v="6.1006893003192717"/>
  </r>
  <r>
    <x v="5"/>
    <x v="1"/>
    <x v="1"/>
    <x v="5"/>
    <n v="4.4330449999999999"/>
    <n v="4.407177384352968"/>
    <n v="5.0469340798893914"/>
    <n v="5.4028510861639081"/>
    <n v="6.3286738894282752"/>
    <n v="7.4296069338511437"/>
    <n v="7.9589826564970974"/>
    <n v="8.5797833502372143"/>
    <n v="8.7416320162277259"/>
    <n v="7.1424780839645852"/>
    <n v="9.0075659606060015"/>
    <n v="8.4362269380696375"/>
    <n v="10.811988015592421"/>
    <n v="11.02011727629408"/>
    <n v="9.9371392445829034"/>
    <n v="10.39864470681205"/>
    <n v="10.767874184280139"/>
    <n v="11.361297976908933"/>
    <n v="12.046714937832574"/>
    <n v="12.689589300319271"/>
  </r>
  <r>
    <x v="5"/>
    <x v="1"/>
    <x v="1"/>
    <x v="6"/>
    <n v="8.2992538250885609E-2"/>
    <n v="6.942645026756776E-2"/>
    <n v="9.8910347486370356E-2"/>
    <n v="0.13081778642313391"/>
    <n v="0.1706390426852247"/>
    <n v="0.25376564580559252"/>
    <n v="0.41097266537698157"/>
    <n v="0.77063040594930021"/>
    <n v="0.63521211968947056"/>
    <n v="0.33773015436022413"/>
    <n v="0.50206894618496078"/>
    <n v="0.51926755372710598"/>
    <n v="0.47840889073687914"/>
    <n v="0.502617175740522"/>
    <n v="0.44838084527905647"/>
    <n v="0.49236579513241807"/>
    <n v="0.51564777162029918"/>
    <n v="0.54143016020131418"/>
    <n v="0.56790911271766698"/>
    <n v="0.59138421919644835"/>
  </r>
  <r>
    <x v="5"/>
    <x v="1"/>
    <x v="1"/>
    <x v="7"/>
    <n v="0.78136019857229444"/>
    <n v="1.6802137061443867"/>
    <n v="1.921823730008231"/>
    <n v="1.8982821565081571"/>
    <n v="2.0961299540425484"/>
    <n v="2.0925524060905274"/>
    <n v="2.954680026395053"/>
    <n v="3.4006521387438258"/>
    <n v="2.9735973409783054"/>
    <n v="2.5647844585375381"/>
    <n v="3.9398722961824038"/>
    <n v="4.5410364333056839"/>
    <n v="4.0312746249034106"/>
    <n v="4.7776864146756761"/>
    <n v="5.0638622860064997"/>
    <n v="5.5123367774011029"/>
    <n v="5.9573017800004688"/>
    <n v="6.2723873031349511"/>
    <n v="6.4632706591047162"/>
    <n v="6.5492102074348661"/>
  </r>
  <r>
    <x v="5"/>
    <x v="1"/>
    <x v="1"/>
    <x v="8"/>
    <n v="5.2470000000000008"/>
    <n v="6.0340500000000006"/>
    <n v="6.8788169999999997"/>
    <n v="7.2227578499999998"/>
    <n v="8.3061715274999983"/>
    <n v="9.1367886802499996"/>
    <n v="10.507306982287501"/>
    <n v="11.242818471047626"/>
    <n v="11.467674840468579"/>
    <n v="9.5181701175889195"/>
    <n v="12.611575405805318"/>
    <n v="12.926864790950452"/>
    <n v="14.090282622135991"/>
    <n v="15.273866362395415"/>
    <n v="14.632363975174806"/>
    <n v="15.437143993809419"/>
    <n v="16.239875481487509"/>
    <n v="17.124948695228582"/>
    <n v="17.981196129990007"/>
    <n v="18.682462779059616"/>
  </r>
  <r>
    <x v="5"/>
    <x v="1"/>
    <x v="2"/>
    <x v="0"/>
    <n v="0.71187940740740741"/>
    <n v="0.71502150342935533"/>
    <n v="0.72264322552456439"/>
    <n v="0.73687866161624715"/>
    <n v="0.75758685933416392"/>
    <n v="0.78252808676623187"/>
    <n v="0.80554556503414931"/>
    <n v="0.83071054410695855"/>
    <n v="0.85694348691781197"/>
    <n v="0.86520483925418923"/>
    <n v="0.88318021557810811"/>
    <n v="0.90296583722336343"/>
    <n v="0.92710012152321508"/>
    <n v="0.96487387089726662"/>
    <n v="0.97274628342444769"/>
    <n v="0.99101334884124193"/>
    <n v="1.0126893500705607"/>
    <n v="1.0368280799950833"/>
    <n v="1.0631549907566908"/>
    <n v="1.0915142232721706"/>
  </r>
  <r>
    <x v="5"/>
    <x v="1"/>
    <x v="2"/>
    <x v="1"/>
    <n v="2.9000000000000001E-2"/>
    <n v="2.9508E-2"/>
    <n v="3.4104000000000002E-2"/>
    <n v="4.1000000000000002E-2"/>
    <n v="4.8000000000000001E-2"/>
    <n v="5.2999999999999999E-2"/>
    <n v="5.1999999999999998E-2"/>
    <n v="5.5E-2"/>
    <n v="5.7000000000000002E-2"/>
    <n v="3.9871000000000004E-2"/>
    <n v="5.0020000000000002E-2"/>
    <n v="5.2496000000000001E-2"/>
    <n v="5.6578000000000003E-2"/>
    <n v="7.1111749246041717E-2"/>
    <n v="4.2598797625031409E-2"/>
    <n v="5.3309372769540078E-2"/>
    <n v="5.7409820306609689E-2"/>
    <n v="6.0779758984669509E-2"/>
    <n v="6.4057273184217126E-2"/>
    <n v="6.7352561321940174E-2"/>
  </r>
  <r>
    <x v="5"/>
    <x v="1"/>
    <x v="2"/>
    <x v="2"/>
    <n v="3.5000000000000003E-2"/>
    <n v="3.5508000000000005E-2"/>
    <n v="4.1023000000000004E-2"/>
    <n v="4.7E-2"/>
    <n v="5.3999999999999999E-2"/>
    <n v="5.8999999999999997E-2"/>
    <n v="5.8000000000000003E-2"/>
    <n v="6.4000000000000001E-2"/>
    <n v="6.5000000000000002E-2"/>
    <n v="6.6000000000000003E-2"/>
    <n v="6.7000000000000004E-2"/>
    <n v="6.8000000000000005E-2"/>
    <n v="6.9000000000000006E-2"/>
    <n v="8.6724710982658951E-2"/>
    <n v="5.1951589595375706E-2"/>
    <n v="6.5013728323699393E-2"/>
    <n v="7.0014450867051992E-2"/>
    <n v="7.4124277456647361E-2"/>
    <n v="7.8121387283236962E-2"/>
    <n v="8.2140173410404582E-2"/>
  </r>
  <r>
    <x v="5"/>
    <x v="1"/>
    <x v="2"/>
    <x v="3"/>
    <n v="0.28000000000000003"/>
    <n v="0.28406400000000004"/>
    <n v="0.32818400000000003"/>
    <n v="0.376"/>
    <n v="0.432"/>
    <n v="0.47199999999999998"/>
    <n v="0.46400000000000002"/>
    <n v="0.51200000000000001"/>
    <n v="0.52"/>
    <n v="0.52800000000000002"/>
    <n v="0.53600000000000003"/>
    <n v="0.54400000000000004"/>
    <n v="0.55200000000000005"/>
    <n v="0.69379768786127161"/>
    <n v="0.41561271676300565"/>
    <n v="0.52010982658959515"/>
    <n v="0.56011560693641593"/>
    <n v="0.59299421965317889"/>
    <n v="0.6249710982658957"/>
    <n v="0.65712138728323666"/>
  </r>
  <r>
    <x v="5"/>
    <x v="1"/>
    <x v="2"/>
    <x v="4"/>
    <n v="1.5947987416548828"/>
    <n v="1.4720507552698854"/>
    <n v="1.5802960409496021"/>
    <n v="1.6153801329989983"/>
    <n v="1.6562067369053701"/>
    <n v="1.7107322720182481"/>
    <n v="1.7786627038317915"/>
    <n v="1.8525698183744903"/>
    <n v="1.75"/>
    <n v="1.66"/>
    <n v="1.8899628613371515"/>
    <n v="1.9655613757906376"/>
    <n v="1.9852169895485441"/>
    <n v="2.0844778390259715"/>
    <n v="2.0219435038551925"/>
    <n v="2.1046607107363848"/>
    <n v="2.1772821026517053"/>
    <n v="2.229180371989429"/>
    <n v="2.2857832301268854"/>
    <n v="2.3467555800351669"/>
  </r>
  <r>
    <x v="5"/>
    <x v="1"/>
    <x v="2"/>
    <x v="5"/>
    <n v="1.8747987416548828"/>
    <n v="1.7561147552698855"/>
    <n v="1.9084800409496021"/>
    <n v="1.9913801329989984"/>
    <n v="2.0882067369053701"/>
    <n v="2.182732272018248"/>
    <n v="2.2426627038317917"/>
    <n v="2.3645698183744903"/>
    <n v="2.27"/>
    <n v="2.1879999999999997"/>
    <n v="2.4259628613371516"/>
    <n v="2.5095613757906374"/>
    <n v="2.5372169895485444"/>
    <n v="2.778275526887243"/>
    <n v="2.4375562206181982"/>
    <n v="2.62477053732598"/>
    <n v="2.7373977095881212"/>
    <n v="2.8221745916426078"/>
    <n v="2.9107543283927813"/>
    <n v="3.0038769673184036"/>
  </r>
  <r>
    <x v="5"/>
    <x v="1"/>
    <x v="2"/>
    <x v="6"/>
    <n v="2.1007461749114387E-2"/>
    <n v="1.7573549732432234E-2"/>
    <n v="2.5036652513629645E-2"/>
    <n v="3.3113213576866085E-2"/>
    <n v="4.3192957314775293E-2"/>
    <n v="6.4234354194407484E-2"/>
    <n v="0.10402733462301844"/>
    <n v="0.19506559405069979"/>
    <n v="0.16078788031052949"/>
    <n v="8.5487845639775906E-2"/>
    <n v="0.12708605381503904"/>
    <n v="0.13143944627289397"/>
    <n v="0.12109710926312083"/>
    <n v="0.12722482425947795"/>
    <n v="0.11496043703839601"/>
    <n v="0.13531282664819091"/>
    <n v="0.14514559012289271"/>
    <n v="0.1533330678587965"/>
    <n v="0.16099972125173634"/>
    <n v="0.16904970731432317"/>
  </r>
  <r>
    <x v="5"/>
    <x v="1"/>
    <x v="2"/>
    <x v="7"/>
    <n v="2.1586398014277055"/>
    <n v="2.1999222938556131"/>
    <n v="2.4721522699917693"/>
    <n v="2.1445168434918425"/>
    <n v="2.2960670459574519"/>
    <n v="2.3574475939094728"/>
    <n v="2.4753199736049467"/>
    <n v="3.2506158612561742"/>
    <n v="2.8424026590216944"/>
    <n v="2.4516265414624621"/>
    <n v="3.7660457038175963"/>
    <n v="4.3406865666943162"/>
    <n v="3.8534153750965894"/>
    <n v="4.5668955853243238"/>
    <n v="4.8883898373666588"/>
    <n v="4.9071298133035262"/>
    <n v="5.1134242550416822"/>
    <n v="5.3179612252433506"/>
    <n v="5.5306796742530846"/>
    <n v="5.7552800917393458"/>
  </r>
  <r>
    <x v="5"/>
    <x v="1"/>
    <x v="2"/>
    <x v="8"/>
    <n v="3.9740000000000002"/>
    <n v="4.05"/>
    <n v="4.05"/>
    <n v="4.1310000000000002"/>
    <n v="4.3375500000000002"/>
    <n v="4.4893642499999995"/>
    <n v="4.6689388199999993"/>
    <n v="5.3692796429999987"/>
    <n v="5.1545084572799986"/>
    <n v="4.6390576115519986"/>
    <n v="6.040053010240702"/>
    <n v="6.7"/>
    <n v="6.3315000000000001"/>
    <n v="7.0912800000000011"/>
    <n v="7.1621928000000015"/>
    <n v="7.4128695480000006"/>
    <n v="7.7242100690160012"/>
    <n v="8.0061437365350852"/>
    <n v="8.3023710547868834"/>
    <n v="8.6095587838139966"/>
  </r>
  <r>
    <x v="6"/>
    <x v="1"/>
    <x v="0"/>
    <x v="0"/>
    <n v="0.77383500000000005"/>
    <n v="0.78"/>
    <n v="0.79"/>
    <n v="0.8"/>
    <n v="0.82"/>
    <n v="0.78800000000000003"/>
    <n v="0.96499999999999997"/>
    <n v="1.0129999999999999"/>
    <n v="1.0629999999999999"/>
    <n v="1.1140000000000001"/>
    <n v="1.1939890000000002"/>
    <n v="1.2637435720000001"/>
    <n v="1.3415821626840001"/>
    <n v="1.433315308061748"/>
    <n v="1.5331572814264136"/>
    <n v="1.6400147882293872"/>
    <n v="1.7508409748767708"/>
    <n v="1.8636127212585483"/>
    <n v="1.978544021589328"/>
    <n v="2.0958511004019149"/>
  </r>
  <r>
    <x v="6"/>
    <x v="1"/>
    <x v="0"/>
    <x v="1"/>
    <n v="3.023E-2"/>
    <n v="2.6422000000000001E-2"/>
    <n v="2.3171000000000001E-2"/>
    <n v="7.4999999999999997E-2"/>
    <n v="7.0000000000000007E-2"/>
    <n v="0.08"/>
    <n v="8.2000000000000003E-2"/>
    <n v="9.7000000000000003E-2"/>
    <n v="0.1"/>
    <n v="0.106374"/>
    <n v="0.13791700000000001"/>
    <n v="0.13184200000000001"/>
    <n v="0.144817"/>
    <n v="0.16283699999999998"/>
    <n v="0.17724100000000001"/>
    <n v="0.18964800000000001"/>
    <n v="0.20102699999999998"/>
    <n v="0.209068"/>
    <n v="0.21743000000000001"/>
    <n v="0.22612700000000002"/>
  </r>
  <r>
    <x v="6"/>
    <x v="1"/>
    <x v="0"/>
    <x v="2"/>
    <n v="2.8162E-2"/>
    <n v="2.3123000000000001E-2"/>
    <n v="2.9460999999999998E-2"/>
    <n v="9.2999999999999999E-2"/>
    <n v="0.105"/>
    <n v="6.0999999999999999E-2"/>
    <n v="5.6000000000000001E-2"/>
    <n v="6.0999999999999999E-2"/>
    <n v="0.06"/>
    <n v="6.2953000000000009E-2"/>
    <n v="7.3172000000000001E-2"/>
    <n v="5.7763000000000002E-2"/>
    <n v="5.5888E-2"/>
    <n v="5.8914000000000001E-2"/>
    <n v="6.4254000000000006E-2"/>
    <n v="6.3439999999999996E-2"/>
    <n v="6.7931000000000005E-2"/>
    <n v="7.0578999999999989E-2"/>
    <n v="7.3358999999999994E-2"/>
    <n v="7.5462000000000001E-2"/>
  </r>
  <r>
    <x v="6"/>
    <x v="1"/>
    <x v="0"/>
    <x v="3"/>
    <n v="0.14080999999999999"/>
    <n v="0.11561500000000001"/>
    <n v="0.14730499999999999"/>
    <n v="0.46500000000000002"/>
    <n v="0.52500000000000002"/>
    <n v="0.30499999999999999"/>
    <n v="0.28000000000000003"/>
    <n v="0.30499999999999999"/>
    <n v="0.3"/>
    <n v="0.31476500000000007"/>
    <n v="0.36586000000000002"/>
    <n v="0.28881499999999999"/>
    <n v="0.27944000000000002"/>
    <n v="0.29457"/>
    <n v="0.32127000000000006"/>
    <n v="0.31719999999999998"/>
    <n v="0.33965500000000004"/>
    <n v="0.35289499999999996"/>
    <n v="0.36679499999999998"/>
    <n v="0.37731000000000003"/>
  </r>
  <r>
    <x v="6"/>
    <x v="1"/>
    <x v="0"/>
    <x v="4"/>
    <n v="0.96729375000000006"/>
    <n v="1.014"/>
    <n v="1.0665000000000002"/>
    <n v="1.08"/>
    <n v="1.107"/>
    <n v="1.0638000000000001"/>
    <n v="1.3027500000000001"/>
    <n v="1.36755"/>
    <n v="1.4137900000000001"/>
    <n v="1.4036400000000002"/>
    <n v="1.5170999999999999"/>
    <n v="1.6104000000000001"/>
    <n v="1.6426080000000001"/>
    <n v="1.7575905600000001"/>
    <n v="1.9333496160000003"/>
    <n v="2.1308393989036163"/>
    <n v="2.3286184965861052"/>
    <n v="2.5158771736990402"/>
    <n v="2.6710344291455934"/>
    <n v="2.8293989855425852"/>
  </r>
  <r>
    <x v="6"/>
    <x v="1"/>
    <x v="0"/>
    <x v="5"/>
    <n v="1.1081037500000002"/>
    <n v="1.129615"/>
    <n v="1.2138050000000002"/>
    <n v="1.5449999999999999"/>
    <n v="1.6320000000000001"/>
    <n v="1.3688"/>
    <n v="1.5827500000000001"/>
    <n v="1.67255"/>
    <n v="1.7137900000000001"/>
    <n v="1.7184050000000002"/>
    <n v="1.88296"/>
    <n v="1.8992150000000001"/>
    <n v="1.9220480000000002"/>
    <n v="2.0521605599999999"/>
    <n v="2.2546196160000003"/>
    <n v="2.4480393989036164"/>
    <n v="2.6682734965861052"/>
    <n v="2.8687721736990399"/>
    <n v="3.0378294291455932"/>
    <n v="3.2067089855425852"/>
  </r>
  <r>
    <x v="6"/>
    <x v="1"/>
    <x v="0"/>
    <x v="6"/>
    <n v="1.101"/>
    <n v="1.1830000000000001"/>
    <n v="1.444"/>
    <n v="1.6187260000000001"/>
    <n v="1.5226329999999999"/>
    <n v="1.0009999999999999"/>
    <n v="0.97699999999999998"/>
    <n v="0.68400000000000005"/>
    <n v="0.71299999999999997"/>
    <n v="1.06"/>
    <n v="1.47"/>
    <n v="1.35"/>
    <n v="1.37025"/>
    <n v="1.4387624999999999"/>
    <n v="1.7265149999999998"/>
    <n v="1.8819013499999999"/>
    <n v="1.9759964175"/>
    <n v="2.0846762204624998"/>
    <n v="2.1784866503833116"/>
    <n v="2.2797862796261361"/>
  </r>
  <r>
    <x v="6"/>
    <x v="1"/>
    <x v="0"/>
    <x v="7"/>
    <n v="2.1367142857142856"/>
    <n v="1.7461428571428572"/>
    <n v="1.7584285714285712"/>
    <n v="1.44099"/>
    <n v="2.0854300000000001"/>
    <n v="2.5870000000000002"/>
    <n v="4.1470000000000002"/>
    <n v="5.9269999999999996"/>
    <n v="6.5529999999999999"/>
    <n v="4.96"/>
    <n v="5.92"/>
    <n v="5.92"/>
    <n v="5.3280000000000003"/>
    <n v="5.8288320000000011"/>
    <n v="6.994598400000001"/>
    <n v="8.0437881600000001"/>
    <n v="9.2825315366399987"/>
    <n v="10.674911267135998"/>
    <n v="10.941784048814398"/>
    <n v="11.215328650034756"/>
  </r>
  <r>
    <x v="6"/>
    <x v="1"/>
    <x v="0"/>
    <x v="8"/>
    <n v="2.16"/>
    <n v="1.9248000000000001"/>
    <n v="1.682544"/>
    <n v="1.0936536000000001"/>
    <n v="1.9685764800000003"/>
    <n v="2.9528647200000009"/>
    <n v="4.7245835520000012"/>
    <n v="6.9923836569600022"/>
    <n v="7.6216981860864026"/>
    <n v="5.65"/>
    <n v="6.3789040798631538"/>
    <n v="6.5383766818597318"/>
    <n v="5.897615767037478"/>
    <n v="6.4578892649060382"/>
    <n v="7.5557304399400644"/>
    <n v="8.6135327015316747"/>
    <n v="9.9658573356721476"/>
    <n v="11.460735936022969"/>
    <n v="11.804558014103659"/>
    <n v="12.146890196512665"/>
  </r>
  <r>
    <x v="6"/>
    <x v="1"/>
    <x v="1"/>
    <x v="0"/>
    <n v="1.3878779999999999"/>
    <n v="1.488998"/>
    <n v="1.6520360000000001"/>
    <n v="1.6858960000000001"/>
    <n v="1.788"/>
    <n v="1.7909999999999999"/>
    <n v="1.7886869999999999"/>
    <n v="1.7886249999999999"/>
    <n v="1.7905180000000001"/>
    <n v="1.865575"/>
    <n v="1.8771194430933937"/>
    <n v="1.8883838128908392"/>
    <n v="1.9045554099637347"/>
    <n v="1.9262926391106217"/>
    <n v="1.9527569921679275"/>
    <n v="1.9812895992915163"/>
    <n v="2.0126750597139438"/>
    <n v="2.04602848218601"/>
    <n v="2.0814229651135832"/>
    <n v="2.1189335430863072"/>
  </r>
  <r>
    <x v="6"/>
    <x v="1"/>
    <x v="1"/>
    <x v="1"/>
    <n v="5.3302000000000002E-2"/>
    <n v="5.1175999999999999E-2"/>
    <n v="6.2243E-2"/>
    <n v="1.7999999999999999E-2"/>
    <n v="1.6E-2"/>
    <n v="1.6E-2"/>
    <n v="1.7000000000000001E-2"/>
    <n v="0.02"/>
    <n v="2.4E-2"/>
    <n v="2.4821000000000003E-2"/>
    <n v="3.1238000000000002E-2"/>
    <n v="3.2109000000000006E-2"/>
    <n v="3.6091000000000005E-2"/>
    <n v="4.2856000000000005E-2"/>
    <n v="4.6768000000000004E-2"/>
    <n v="4.9106999999999998E-2"/>
    <n v="5.2052999999999995E-2"/>
    <n v="5.4135000000000003E-2"/>
    <n v="5.6301000000000004E-2"/>
    <n v="5.8553000000000001E-2"/>
  </r>
  <r>
    <x v="6"/>
    <x v="1"/>
    <x v="1"/>
    <x v="2"/>
    <n v="4.1084000000000002E-2"/>
    <n v="4.1619999999999997E-2"/>
    <n v="5.7896000000000003E-2"/>
    <n v="1.4999999999999999E-2"/>
    <n v="1.7999999999999999E-2"/>
    <n v="0.01"/>
    <n v="0.01"/>
    <n v="0.01"/>
    <n v="0.01"/>
    <n v="9.8710000000000013E-3"/>
    <n v="1.3184E-2"/>
    <n v="1.2313000000000001E-2"/>
    <n v="1.4286E-2"/>
    <n v="1.3838E-2"/>
    <n v="1.7844000000000002E-2"/>
    <n v="1.6952000000000002E-2"/>
    <n v="1.8044000000000001E-2"/>
    <n v="1.8768999999999997E-2"/>
    <n v="1.9533000000000002E-2"/>
    <n v="2.0312999999999998E-2"/>
  </r>
  <r>
    <x v="6"/>
    <x v="1"/>
    <x v="1"/>
    <x v="3"/>
    <n v="0.20542000000000002"/>
    <n v="0.20809999999999998"/>
    <n v="0.28948000000000002"/>
    <n v="7.4999999999999997E-2"/>
    <n v="0.09"/>
    <n v="0.05"/>
    <n v="0.05"/>
    <n v="0.05"/>
    <n v="0.05"/>
    <n v="4.935500000000001E-2"/>
    <n v="6.5919999999999979E-2"/>
    <n v="6.1565000000000009E-2"/>
    <n v="7.1429999999999993E-2"/>
    <n v="6.9190000000000002E-2"/>
    <n v="8.9220000000000008E-2"/>
    <n v="8.4760000000000002E-2"/>
    <n v="9.0220000000000009E-2"/>
    <n v="9.3844999999999984E-2"/>
    <n v="9.7665000000000002E-2"/>
    <n v="0.10156499999999999"/>
  </r>
  <r>
    <x v="6"/>
    <x v="1"/>
    <x v="1"/>
    <x v="4"/>
    <n v="2.2899986999999999"/>
    <n v="2.4568466999999998"/>
    <n v="2.7258594"/>
    <n v="2.7817284"/>
    <n v="2.9501999999999997"/>
    <n v="2.9551499999999997"/>
    <n v="2.9513335499999998"/>
    <n v="2.9512312499999998"/>
    <n v="2.9543547000000001"/>
    <n v="2.8222521274000001"/>
    <n v="2.9069196912220003"/>
    <n v="3.1104040696075406"/>
    <n v="3.2970283137839931"/>
    <n v="3.4289094463353531"/>
    <n v="3.4631985407987065"/>
    <n v="3.5303228459604905"/>
    <n v="3.56243485569368"/>
    <n v="3.6214704134692375"/>
    <n v="3.6841186482510424"/>
    <n v="3.7505123712627637"/>
  </r>
  <r>
    <x v="6"/>
    <x v="1"/>
    <x v="1"/>
    <x v="5"/>
    <n v="2.4954187000000001"/>
    <n v="2.6649466999999998"/>
    <n v="3.0153394000000002"/>
    <n v="2.8567284000000002"/>
    <n v="3.0401999999999996"/>
    <n v="3.0051499999999995"/>
    <n v="3.0013335499999996"/>
    <n v="3.0012312499999996"/>
    <n v="3.0043546999999999"/>
    <n v="2.8716071273999999"/>
    <n v="2.9728396912220001"/>
    <n v="3.1719690696075404"/>
    <n v="3.368458313783993"/>
    <n v="3.498099446335353"/>
    <n v="3.5524185407987066"/>
    <n v="3.6150828459604907"/>
    <n v="3.65265485569368"/>
    <n v="3.7153154134692374"/>
    <n v="3.7817836482510425"/>
    <n v="3.8520773712627636"/>
  </r>
  <r>
    <x v="6"/>
    <x v="1"/>
    <x v="1"/>
    <x v="6"/>
    <n v="1.75"/>
    <n v="1.95"/>
    <n v="1.982"/>
    <n v="1.946"/>
    <n v="1.7430000000000001"/>
    <n v="1.554"/>
    <n v="1.345"/>
    <n v="1.339"/>
    <n v="1.08"/>
    <n v="1.306"/>
    <n v="2.12"/>
    <n v="2.1602799999999998"/>
    <n v="2.3114995999999999"/>
    <n v="2.4316975792000002"/>
    <n v="2.4316975792000002"/>
    <n v="2.4803315307840004"/>
    <n v="2.5051348460918406"/>
    <n v="2.5552375430136776"/>
    <n v="2.6063422938739511"/>
    <n v="2.6584691397514302"/>
  </r>
  <r>
    <x v="6"/>
    <x v="1"/>
    <x v="1"/>
    <x v="7"/>
    <n v="1.1520089842775144E-2"/>
    <n v="5.0000000000000001E-3"/>
    <n v="5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x v="1"/>
    <x v="8"/>
    <n v="1.0970609000000007"/>
    <n v="1.0092960280000007"/>
    <n v="1.0294819485600009"/>
    <n v="1.0552189972740007"/>
    <n v="1.2662627967288007"/>
    <n v="1.4308769603035447"/>
    <n v="1.6455085043490763"/>
    <n v="1.7442390146100208"/>
    <n v="1.8663357456327223"/>
    <n v="1.5677220263314866"/>
    <n v="1.0425351475104387"/>
    <n v="1.0529604989855432"/>
    <n v="1.0529604989855432"/>
    <n v="1.0529604989855432"/>
    <n v="1.095078918944965"/>
    <n v="1.127931286513314"/>
    <n v="1.1561295686761468"/>
    <n v="1.1700031235002606"/>
    <n v="1.1852131641057639"/>
    <n v="1.2029913615673502"/>
  </r>
  <r>
    <x v="6"/>
    <x v="1"/>
    <x v="2"/>
    <x v="0"/>
    <n v="0.28223100000000001"/>
    <n v="0.28525400000000001"/>
    <n v="0.29166200000000003"/>
    <n v="0.286825"/>
    <n v="0.30292799999999998"/>
    <n v="0.29782199999999998"/>
    <n v="0.31490099999999999"/>
    <n v="0.31124099999999999"/>
    <n v="0.32582099999999997"/>
    <n v="0.33283799999999997"/>
    <n v="0.33904480999999997"/>
    <n v="0.34584558594999998"/>
    <n v="0.35283351243429995"/>
    <n v="0.36067618951723901"/>
    <n v="0.36937103005424621"/>
    <n v="0.37672417569383476"/>
    <n v="0.3845718170051845"/>
    <n v="0.39290053101473976"/>
    <n v="0.40173094104603296"/>
    <n v="0.4110834641893612"/>
  </r>
  <r>
    <x v="6"/>
    <x v="1"/>
    <x v="2"/>
    <x v="1"/>
    <n v="4.8730000000000006E-3"/>
    <n v="5.2359999999999993E-3"/>
    <n v="5.9820000000000003E-3"/>
    <n v="7.0000000000000001E-3"/>
    <n v="8.0000000000000002E-3"/>
    <n v="0.01"/>
    <n v="8.0000000000000002E-3"/>
    <n v="9.0000000000000011E-3"/>
    <n v="9.0000000000000011E-3"/>
    <n v="7.0170000000000007E-3"/>
    <n v="7.8709999999999995E-3"/>
    <n v="8.4960000000000001E-3"/>
    <n v="9.0630000000000033E-3"/>
    <n v="1.0665345182413475E-2"/>
    <n v="1.2301602432179613E-2"/>
    <n v="1.1046855940130967E-2"/>
    <n v="1.1614883068288126E-2"/>
    <n v="1.2174432179607116E-2"/>
    <n v="1.2759415341440605E-2"/>
    <n v="1.3369832553788595E-2"/>
  </r>
  <r>
    <x v="6"/>
    <x v="1"/>
    <x v="2"/>
    <x v="2"/>
    <n v="4.8730000000000006E-3"/>
    <n v="5.2359999999999993E-3"/>
    <n v="5.9820000000000003E-3"/>
    <n v="7.0000000000000001E-3"/>
    <n v="8.0000000000000002E-3"/>
    <n v="0.01"/>
    <n v="8.0000000000000002E-3"/>
    <n v="9.0000000000000011E-3"/>
    <n v="9.0000000000000011E-3"/>
    <n v="7.0170000000000007E-3"/>
    <n v="7.8709999999999995E-3"/>
    <n v="8.4960000000000001E-3"/>
    <n v="9.0630000000000033E-3"/>
    <n v="1.0665345182413475E-2"/>
    <n v="1.2301602432179613E-2"/>
    <n v="1.1046855940130967E-2"/>
    <n v="1.1614883068288126E-2"/>
    <n v="1.2174432179607116E-2"/>
    <n v="1.2759415341440605E-2"/>
    <n v="1.3369832553788595E-2"/>
  </r>
  <r>
    <x v="6"/>
    <x v="1"/>
    <x v="2"/>
    <x v="3"/>
    <n v="3.8984000000000005E-2"/>
    <n v="4.1887999999999995E-2"/>
    <n v="4.7856000000000003E-2"/>
    <n v="5.6000000000000001E-2"/>
    <n v="6.4000000000000001E-2"/>
    <n v="0.08"/>
    <n v="6.4000000000000001E-2"/>
    <n v="7.2000000000000008E-2"/>
    <n v="7.2000000000000008E-2"/>
    <n v="5.6136000000000005E-2"/>
    <n v="6.2967999999999996E-2"/>
    <n v="6.7968000000000001E-2"/>
    <n v="7.2504000000000027E-2"/>
    <n v="8.5322761459307797E-2"/>
    <n v="9.8412819457436906E-2"/>
    <n v="8.8374847521047739E-2"/>
    <n v="9.2919064546305011E-2"/>
    <n v="9.739545743685693E-2"/>
    <n v="0.10207532273152484"/>
    <n v="0.10695866043030876"/>
  </r>
  <r>
    <x v="6"/>
    <x v="1"/>
    <x v="2"/>
    <x v="4"/>
    <n v="0.70557749999999997"/>
    <n v="0.78444849999999999"/>
    <n v="0.87498600000000004"/>
    <n v="1.0038875"/>
    <n v="1.0602479999999999"/>
    <n v="1.0423769999999999"/>
    <n v="1.0524163822925416"/>
    <n v="1.064657167919264"/>
    <n v="1.0788737290174266"/>
    <n v="0.9816513484318411"/>
    <n v="1.0700117761131407"/>
    <n v="1.1342124826799291"/>
    <n v="1.1909231068139257"/>
    <n v="1.2504692621546221"/>
    <n v="1.2640079153255963"/>
    <n v="1.300343718772341"/>
    <n v="1.3267727686678865"/>
    <n v="1.3555068320008523"/>
    <n v="1.3859717466088137"/>
    <n v="1.4182379514532963"/>
  </r>
  <r>
    <x v="6"/>
    <x v="1"/>
    <x v="2"/>
    <x v="5"/>
    <n v="0.74456149999999999"/>
    <n v="0.82633650000000003"/>
    <n v="0.92284200000000005"/>
    <n v="1.0598875000000001"/>
    <n v="1.1242479999999999"/>
    <n v="1.122377"/>
    <n v="1.1164163822925417"/>
    <n v="1.1366571679192641"/>
    <n v="1.1508737290174267"/>
    <n v="1.0377873484318412"/>
    <n v="1.1329797761131406"/>
    <n v="1.2021804826799292"/>
    <n v="1.2634271068139258"/>
    <n v="1.3357920236139298"/>
    <n v="1.3624207347830333"/>
    <n v="1.3887185662933887"/>
    <n v="1.4196918332141915"/>
    <n v="1.4529022894377093"/>
    <n v="1.4880470693403385"/>
    <n v="1.5251966118836051"/>
  </r>
  <r>
    <x v="6"/>
    <x v="1"/>
    <x v="2"/>
    <x v="6"/>
    <n v="0.50960000000000005"/>
    <n v="0.58499999999999996"/>
    <n v="0.77108963093145866"/>
    <n v="1.1946748681898065"/>
    <n v="1.0538224956063267"/>
    <n v="0.99213532513181002"/>
    <n v="0.99213532513181002"/>
    <n v="0.99213532513181002"/>
    <n v="0.89292179261862903"/>
    <n v="0.93756788224956056"/>
    <n v="1.1399999999999999"/>
    <n v="1.2069253878435542"/>
    <n v="1.2672716572357319"/>
    <n v="1.3306352400975185"/>
    <n v="1.3625704858598591"/>
    <n v="1.391184466062916"/>
    <n v="1.420399339850237"/>
    <n v="1.4530685246667923"/>
    <n v="1.4893952377834618"/>
    <n v="1.525140723490265"/>
  </r>
  <r>
    <x v="6"/>
    <x v="1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x v="2"/>
    <x v="8"/>
    <n v="0.1274691"/>
    <n v="0.13894131900000001"/>
    <n v="0.13894131900000001"/>
    <n v="0.14519367835499999"/>
    <n v="0.15245336227275"/>
    <n v="0.16160056400911502"/>
    <n v="0.17129659784966192"/>
    <n v="0.18842625763462811"/>
    <n v="0.19690543922818637"/>
    <n v="9.8452719614093187E-2"/>
    <n v="0"/>
    <n v="0"/>
    <n v="0"/>
    <n v="0"/>
    <n v="0"/>
    <n v="0"/>
    <n v="0"/>
    <n v="0"/>
    <n v="0"/>
    <n v="0"/>
  </r>
  <r>
    <x v="7"/>
    <x v="1"/>
    <x v="0"/>
    <x v="0"/>
    <n v="0.84895668901044996"/>
    <n v="0.94022399813969515"/>
    <n v="1.0686797403760551"/>
    <n v="1.160021018192041"/>
    <n v="1.275135228693882"/>
    <n v="1.4600383394394645"/>
    <n v="1.681099866455219"/>
    <n v="1.9271827857311932"/>
    <n v="2.1518561778533485"/>
    <n v="2.3536109087844861"/>
    <n v="2.500454313242245"/>
    <n v="2.6629583258592562"/>
    <n v="2.875843681204814"/>
    <n v="3.1110258023391903"/>
    <n v="3.3543762104720827"/>
    <n v="3.6062982449536949"/>
    <n v="3.867212839687026"/>
    <n v="4.1375593828951338"/>
    <n v="4.4177966132617055"/>
    <n v="4.7084035534582274"/>
  </r>
  <r>
    <x v="7"/>
    <x v="1"/>
    <x v="0"/>
    <x v="1"/>
    <n v="0.13371514357976777"/>
    <n v="0.14726022219915369"/>
    <n v="0.14477526483478856"/>
    <n v="0.17311526141144312"/>
    <n v="0.21040581531946023"/>
    <n v="0.25026229380454384"/>
    <n v="0.2797049166050784"/>
    <n v="0.26321704783677907"/>
    <n v="0.24479185448820456"/>
    <n v="0.2"/>
    <n v="0.19700000000000001"/>
    <n v="0.21590641565859647"/>
    <n v="0.26988301957324556"/>
    <n v="0.29687132153057016"/>
    <n v="0.31023053099944581"/>
    <n v="0.32419090489442087"/>
    <n v="0.3387794956146698"/>
    <n v="0.35402457291732992"/>
    <n v="0.36995567869860974"/>
    <n v="0.38660368424004715"/>
  </r>
  <r>
    <x v="7"/>
    <x v="1"/>
    <x v="0"/>
    <x v="2"/>
    <n v="5.62E-3"/>
    <n v="7.228E-3"/>
    <n v="1.2082000000000001E-2"/>
    <n v="1.0517E-2"/>
    <n v="1.6978E-2"/>
    <n v="2.0760000000000001E-2"/>
    <n v="1.7516E-2"/>
    <n v="2.2542E-2"/>
    <n v="3.1683999999999997E-2"/>
    <n v="3.2085000000000002E-2"/>
    <n v="3.5293499999999998E-2"/>
    <n v="4.1500000000000002E-2"/>
    <n v="4.5499999999999999E-2"/>
    <n v="4.87E-2"/>
    <n v="5.387721327999806E-2"/>
    <n v="5.808983282399538E-2"/>
    <n v="6.184934401919584E-2"/>
    <n v="6.6126652323353241E-2"/>
    <n v="7.0522474465080975E-2"/>
    <n v="7.4491305943181985E-2"/>
  </r>
  <r>
    <x v="7"/>
    <x v="1"/>
    <x v="0"/>
    <x v="3"/>
    <n v="2.81E-2"/>
    <n v="3.6139999999999999E-2"/>
    <n v="6.0410000000000005E-2"/>
    <n v="5.2585E-2"/>
    <n v="8.4889999999999993E-2"/>
    <n v="0.1038"/>
    <n v="8.7580000000000005E-2"/>
    <n v="0.11271"/>
    <n v="0.15841999999999998"/>
    <n v="0.16042500000000001"/>
    <n v="0.1764675"/>
    <n v="0.20749999999999999"/>
    <n v="0.22750000000000001"/>
    <n v="0.24349999999999999"/>
    <n v="0.2693860663999903"/>
    <n v="0.2904491641199769"/>
    <n v="0.3092467200959792"/>
    <n v="0.33063326161676621"/>
    <n v="0.35261237232540488"/>
    <n v="0.37245652971590992"/>
  </r>
  <r>
    <x v="7"/>
    <x v="1"/>
    <x v="0"/>
    <x v="4"/>
    <n v="0.950831491691704"/>
    <n v="1.0530508779164587"/>
    <n v="1.3358496754700688"/>
    <n v="1.4500262727400512"/>
    <n v="1.5939190358673525"/>
    <n v="1.8250479242993305"/>
    <n v="2.0173198397462628"/>
    <n v="2.3126193428774311"/>
    <n v="2.5391902898669509"/>
    <n v="2.8"/>
    <n v="3"/>
    <n v="3.25"/>
    <n v="3.38"/>
    <n v="3.718"/>
    <n v="4.0252514525664989"/>
    <n v="4.3275578939444337"/>
    <n v="4.6406554076244309"/>
    <n v="4.9650712594741604"/>
    <n v="5.3013559359140467"/>
    <n v="5.6500842641498723"/>
  </r>
  <r>
    <x v="7"/>
    <x v="1"/>
    <x v="0"/>
    <x v="5"/>
    <n v="0.97893149169170401"/>
    <n v="1.0891908779164587"/>
    <n v="1.3962596754700689"/>
    <n v="1.5026112727400514"/>
    <n v="1.6788090358673524"/>
    <n v="1.9288479242993306"/>
    <n v="2.1048998397462628"/>
    <n v="2.425329342877431"/>
    <n v="2.6976102898669509"/>
    <n v="2.9604249999999999"/>
    <n v="3.1764675000000002"/>
    <n v="3.4575"/>
    <n v="3.6074999999999999"/>
    <n v="3.9615"/>
    <n v="4.2946375189664892"/>
    <n v="4.6180070580644106"/>
    <n v="4.94990212772041"/>
    <n v="5.2957045210909266"/>
    <n v="5.6539683082394516"/>
    <n v="6.0225407938657822"/>
  </r>
  <r>
    <x v="7"/>
    <x v="1"/>
    <x v="0"/>
    <x v="6"/>
    <n v="3.3359999999999999"/>
    <n v="2.9820000000000002"/>
    <n v="3.2709999999999999"/>
    <n v="3.6989999999999998"/>
    <n v="3.9757569999999993"/>
    <n v="3.9689999999999999"/>
    <n v="4.224132"/>
    <n v="4.8730000000000011"/>
    <n v="4.84"/>
    <n v="4.78"/>
    <n v="5.51"/>
    <n v="6.08"/>
    <n v="4.9800000000000004"/>
    <n v="5.44"/>
    <n v="5.9296000000000006"/>
    <n v="6.2260800000000005"/>
    <n v="6.350601600000001"/>
    <n v="6.668131680000001"/>
    <n v="7.0015382640000015"/>
    <n v="7.351615177200002"/>
  </r>
  <r>
    <x v="7"/>
    <x v="1"/>
    <x v="0"/>
    <x v="7"/>
    <n v="1.69"/>
    <n v="2.3090000000000002"/>
    <n v="1.823"/>
    <n v="1.843"/>
    <n v="2.1579999999999999"/>
    <n v="1.9630000000000001"/>
    <n v="2.1539159999999997"/>
    <n v="2.5519999999999996"/>
    <n v="3.1"/>
    <n v="3"/>
    <n v="3.11"/>
    <n v="3.55"/>
    <n v="4"/>
    <n v="3.875"/>
    <n v="4.7662500000000003"/>
    <n v="5.8148249999999999"/>
    <n v="7.3266795"/>
    <n v="7.7662802700000002"/>
    <n v="8.1545942834999998"/>
    <n v="8.5623239976749996"/>
  </r>
  <r>
    <x v="7"/>
    <x v="1"/>
    <x v="0"/>
    <x v="8"/>
    <n v="0"/>
    <n v="0"/>
    <n v="0"/>
    <n v="0"/>
    <n v="0"/>
    <n v="0"/>
    <n v="0"/>
    <n v="0.1"/>
    <n v="0.99"/>
    <n v="1.39"/>
    <n v="1.55"/>
    <n v="1.77"/>
    <n v="2.5"/>
    <n v="3"/>
    <n v="3.36"/>
    <n v="4.4016000000000002"/>
    <n v="5.9949792000000004"/>
    <n v="6.4146277440000006"/>
    <n v="6.8315785473600004"/>
    <n v="7.2414732602016008"/>
  </r>
  <r>
    <x v="7"/>
    <x v="1"/>
    <x v="1"/>
    <x v="0"/>
    <n v="0.385435723332963"/>
    <n v="0.42420994862211142"/>
    <n v="0.48280774334557386"/>
    <n v="0.53865911574127279"/>
    <n v="0.59940111975094845"/>
    <n v="0.66278553677474417"/>
    <n v="0.7306899191190126"/>
    <n v="0.80085193661444365"/>
    <n v="0.86961071375996613"/>
    <n v="0.92851673377479704"/>
    <n v="1.0121860330479417"/>
    <n v="1.1012364810780795"/>
    <n v="1.1956989767945609"/>
    <n v="1.2956622717649842"/>
    <n v="1.4013469004613828"/>
    <n v="1.5128824829322463"/>
    <n v="1.6313681383243652"/>
    <n v="1.7572717106928661"/>
    <n v="1.8910918786475299"/>
    <n v="2.0333601999361877"/>
  </r>
  <r>
    <x v="7"/>
    <x v="1"/>
    <x v="1"/>
    <x v="1"/>
    <n v="5.8904973204799545E-2"/>
    <n v="6.2607026590705411E-2"/>
    <n v="6.708199369590466E-2"/>
    <n v="6.550752726261036E-2"/>
    <n v="7.151518632450117E-2"/>
    <n v="7.5372439418814635E-2"/>
    <n v="8.116009307976331E-2"/>
    <n v="8.4775815877811397E-2"/>
    <n v="8.4775815877811397E-2"/>
    <n v="7.6298234290030256E-2"/>
    <n v="0.10223963394864055"/>
    <n v="0.10929416869109675"/>
    <n v="0.11648722533804298"/>
    <n v="0.12387727450631433"/>
    <n v="0.1315978741316981"/>
    <n v="0.13956252048009116"/>
    <n v="0.14874330505076386"/>
    <n v="0.1585309351349885"/>
    <n v="0.16896560216852136"/>
    <n v="0.18009015886160845"/>
  </r>
  <r>
    <x v="7"/>
    <x v="1"/>
    <x v="1"/>
    <x v="2"/>
    <n v="1.8E-3"/>
    <n v="3.4450000000000001E-3"/>
    <n v="1.1150000000000001E-3"/>
    <n v="4.7159999999999997E-3"/>
    <n v="1.1524E-2"/>
    <n v="1.1524E-2"/>
    <n v="0.01"/>
    <n v="4.0000000000000001E-3"/>
    <n v="4.1999999999999997E-3"/>
    <n v="3.3600000000000001E-3"/>
    <n v="3.6960000000000005E-3"/>
    <n v="4.1395200000000007E-3"/>
    <n v="4.3464960000000009E-3"/>
    <n v="4.5638208000000008E-3"/>
    <n v="4.7920118400000006E-3"/>
    <n v="5.0316124320000013E-3"/>
    <n v="5.2831930536000014E-3"/>
    <n v="5.5473527062800017E-3"/>
    <n v="5.8247203415940016E-3"/>
    <n v="6.1159563586737015E-3"/>
  </r>
  <r>
    <x v="7"/>
    <x v="1"/>
    <x v="1"/>
    <x v="3"/>
    <n v="8.9999999999999993E-3"/>
    <n v="1.7225000000000001E-2"/>
    <n v="5.5750000000000001E-3"/>
    <n v="2.3579999999999997E-2"/>
    <n v="5.7619999999999998E-2"/>
    <n v="5.7619999999999998E-2"/>
    <n v="0.05"/>
    <n v="0.02"/>
    <n v="2.0999999999999998E-2"/>
    <n v="1.6800000000000002E-2"/>
    <n v="1.8480000000000003E-2"/>
    <n v="2.0697600000000003E-2"/>
    <n v="2.1732480000000005E-2"/>
    <n v="2.2819104000000003E-2"/>
    <n v="2.3960059199999998E-2"/>
    <n v="2.5158062160000008E-2"/>
    <n v="2.6415965268000007E-2"/>
    <n v="2.7736763531400008E-2"/>
    <n v="2.9123601707970008E-2"/>
    <n v="3.0579781793368507E-2"/>
  </r>
  <r>
    <x v="7"/>
    <x v="1"/>
    <x v="1"/>
    <x v="4"/>
    <n v="0.54418062002000822"/>
    <n v="0.59892433130910594"/>
    <n v="0.68165611337818"/>
    <n v="0.76051033632472365"/>
    <n v="0.86913162363887519"/>
    <n v="0.96103902832337906"/>
    <n v="1.0595003827225682"/>
    <n v="1.1612353080909432"/>
    <n v="1.2174549992639525"/>
    <n v="1.253497590595976"/>
    <n v="1.3988169835402997"/>
    <n v="1.5334178733526209"/>
    <n v="1.6744923177010622"/>
    <n v="1.7967302568932397"/>
    <n v="1.9260948353895531"/>
    <n v="2.1180354761051445"/>
    <n v="2.283915393654111"/>
    <n v="2.4601803949700125"/>
    <n v="2.6475286301065419"/>
    <n v="2.8467042799106625"/>
  </r>
  <r>
    <x v="7"/>
    <x v="1"/>
    <x v="1"/>
    <x v="5"/>
    <n v="0.55318062002000823"/>
    <n v="0.61614933130910599"/>
    <n v="0.68723111337817999"/>
    <n v="0.78409033632472369"/>
    <n v="0.9267516236388752"/>
    <n v="1.018659028323379"/>
    <n v="1.1095003827225682"/>
    <n v="1.1812353080909432"/>
    <n v="1.2384549992639524"/>
    <n v="1.2702975905959759"/>
    <n v="1.4172969835402998"/>
    <n v="1.554115473352621"/>
    <n v="1.6962247977010623"/>
    <n v="1.8195493608932398"/>
    <n v="1.9500548945895531"/>
    <n v="2.1431935382651446"/>
    <n v="2.3103313589221108"/>
    <n v="2.4879171585014124"/>
    <n v="2.6766522318145118"/>
    <n v="2.8772840617040312"/>
  </r>
  <r>
    <x v="7"/>
    <x v="1"/>
    <x v="1"/>
    <x v="6"/>
    <n v="0.91681151264549388"/>
    <n v="0.78958279206649262"/>
    <n v="0.9612649488451761"/>
    <n v="1.2152250477378406"/>
    <n v="1.5698630285645534"/>
    <n v="1.4380638304021911"/>
    <n v="1.8016936275460276"/>
    <n v="1.7670467833940129"/>
    <n v="1.89"/>
    <n v="2.2000000000000002"/>
    <n v="2.29"/>
    <n v="2.5"/>
    <n v="2.6779999999999999"/>
    <n v="2.7107000000000001"/>
    <n v="2.9275560000000005"/>
    <n v="3.1734707040000005"/>
    <n v="3.4035473300400008"/>
    <n v="3.6554098324629609"/>
    <n v="3.8893560617405907"/>
    <n v="4.153832273938951"/>
  </r>
  <r>
    <x v="7"/>
    <x v="1"/>
    <x v="1"/>
    <x v="7"/>
    <n v="0.19713012046643724"/>
    <n v="0.27931252676647078"/>
    <n v="0.19565013029505873"/>
    <n v="0.48118783737390081"/>
    <n v="0.56154277793500684"/>
    <n v="0.47214965591880304"/>
    <n v="0.64704709586220366"/>
    <n v="0.49621944564204601"/>
    <n v="0.94281694671988736"/>
    <n v="1.2428169467198873"/>
    <n v="1.5162366749982625"/>
    <n v="1.6375356089981234"/>
    <n v="1.71"/>
    <n v="1.4"/>
    <n v="1.75"/>
    <n v="2.1"/>
    <n v="2.2155"/>
    <n v="2.3262750000000003"/>
    <n v="2.4193260000000003"/>
    <n v="2.523357018"/>
  </r>
  <r>
    <x v="7"/>
    <x v="1"/>
    <x v="1"/>
    <x v="8"/>
    <n v="0"/>
    <n v="0"/>
    <n v="0"/>
    <n v="0"/>
    <n v="0"/>
    <n v="0"/>
    <n v="0"/>
    <n v="0"/>
    <n v="0.35"/>
    <n v="0.65"/>
    <n v="0.76700000000000002"/>
    <n v="0.79000999999999999"/>
    <n v="0.85321080000000005"/>
    <n v="0.6"/>
    <n v="0.80400000000000005"/>
    <n v="1.0854000000000001"/>
    <n v="1.1288160000000003"/>
    <n v="1.1739686400000002"/>
    <n v="1.2209273856000002"/>
    <n v="1.2636598440960001"/>
  </r>
  <r>
    <x v="7"/>
    <x v="1"/>
    <x v="2"/>
    <x v="0"/>
    <n v="0.13230516551763835"/>
    <n v="0.14090500127628486"/>
    <n v="0.15006382635924334"/>
    <n v="0.15981797507259415"/>
    <n v="0.1702061434523128"/>
    <n v="0.18126954277671309"/>
    <n v="0.19844817665331665"/>
    <n v="0.21845706611999713"/>
    <n v="0.23887179924135837"/>
    <n v="0.26005127427163077"/>
    <n v="0.28207792830311407"/>
    <n v="0.30901649063716746"/>
    <n v="0.33769602545553196"/>
    <n v="0.36852185256478104"/>
    <n v="0.40179812030959972"/>
    <n v="0.43796704420986976"/>
    <n v="0.47646948750529633"/>
    <n v="0.51744605017230416"/>
    <n v="0.56104555404709233"/>
    <n v="0.6074255153273157"/>
  </r>
  <r>
    <x v="7"/>
    <x v="1"/>
    <x v="2"/>
    <x v="1"/>
    <n v="7.2476095540196352E-3"/>
    <n v="7.8454740474370142E-3"/>
    <n v="7.9499194837170124E-3"/>
    <n v="1.4401460273686715E-2"/>
    <n v="1.3587885401655226E-2"/>
    <n v="1.5262331969541904E-2"/>
    <n v="1.5365938448836425E-2"/>
    <n v="1.802440770014729E-2"/>
    <n v="2.0414733121361238E-2"/>
    <n v="2.1179475030272406E-2"/>
    <n v="2.2026654031483302E-2"/>
    <n v="2.4117783051022263E-2"/>
    <n v="2.5589369911992843E-2"/>
    <n v="2.7448866854693801E-2"/>
    <n v="2.9591049219170863E-2"/>
    <n v="3.2150942697174056E-2"/>
    <n v="3.4122772853327883E-2"/>
    <n v="3.6211867791954823E-2"/>
    <n v="3.8425043373065071E-2"/>
    <n v="4.0769505739752424E-2"/>
  </r>
  <r>
    <x v="7"/>
    <x v="1"/>
    <x v="2"/>
    <x v="2"/>
    <n v="2.1700000000000001E-3"/>
    <n v="2.3500000000000001E-3"/>
    <n v="2.3800000000000002E-3"/>
    <n v="4.3200000000000001E-3"/>
    <n v="4.0800000000000003E-3"/>
    <n v="4.5799999999999999E-3"/>
    <n v="4.6100000000000004E-3"/>
    <n v="5.4099999999999999E-3"/>
    <n v="6.1199999999999996E-3"/>
    <n v="6.3499999999999997E-3"/>
    <n v="6.1000000000000004E-3"/>
    <n v="7.2399999999999999E-3"/>
    <n v="7.6800000000000002E-3"/>
    <n v="8.2299999999999995E-3"/>
    <n v="8.8800000000000007E-3"/>
    <n v="9.6500000000000006E-3"/>
    <n v="1.0240000000000001E-2"/>
    <n v="1.153E-2"/>
    <n v="1.153E-2"/>
    <n v="1.226E-2"/>
  </r>
  <r>
    <x v="7"/>
    <x v="1"/>
    <x v="2"/>
    <x v="3"/>
    <n v="1.736E-2"/>
    <n v="1.8800000000000001E-2"/>
    <n v="1.9040000000000001E-2"/>
    <n v="3.456E-2"/>
    <n v="3.2640000000000002E-2"/>
    <n v="3.6639999999999999E-2"/>
    <n v="3.6880000000000003E-2"/>
    <n v="4.3279999999999999E-2"/>
    <n v="4.8959999999999997E-2"/>
    <n v="5.0799999999999998E-2"/>
    <n v="4.8800000000000003E-2"/>
    <n v="5.7919999999999999E-2"/>
    <n v="6.1440000000000002E-2"/>
    <n v="6.5839999999999996E-2"/>
    <n v="7.1040000000000006E-2"/>
    <n v="7.7200000000000005E-2"/>
    <n v="8.1920000000000007E-2"/>
    <n v="9.2240000000000003E-2"/>
    <n v="9.2240000000000003E-2"/>
    <n v="9.8080000000000001E-2"/>
  </r>
  <r>
    <x v="7"/>
    <x v="1"/>
    <x v="2"/>
    <x v="4"/>
    <n v="0.33076291379409589"/>
    <n v="0.35226250319071217"/>
    <n v="0.40517233116995705"/>
    <n v="0.43150853269600425"/>
    <n v="0.4595565873212446"/>
    <n v="0.48942776549712536"/>
    <n v="0.535810076963955"/>
    <n v="0.58983407852399228"/>
    <n v="0.59717949810339599"/>
    <n v="0.54610767597042464"/>
    <n v="0.63121425653876717"/>
    <n v="0.73386852959518933"/>
    <n v="0.8072553825547083"/>
    <n v="0.89433760751628222"/>
    <n v="1.0044953007739994"/>
    <n v="1.0949176105246745"/>
    <n v="1.1911737187632407"/>
    <n v="1.2936151254307604"/>
    <n v="1.4026138851177308"/>
    <n v="1.5185637883182892"/>
  </r>
  <r>
    <x v="7"/>
    <x v="1"/>
    <x v="2"/>
    <x v="5"/>
    <n v="0.34812291379409588"/>
    <n v="0.37106250319071216"/>
    <n v="0.42421233116995705"/>
    <n v="0.46606853269600423"/>
    <n v="0.49219658732124461"/>
    <n v="0.52606776549712531"/>
    <n v="0.57269007696395502"/>
    <n v="0.63311407852399226"/>
    <n v="0.64613949810339599"/>
    <n v="0.5969076759704246"/>
    <n v="0.68001425653876713"/>
    <n v="0.79178852959518931"/>
    <n v="0.86869538255470835"/>
    <n v="0.96017760751628223"/>
    <n v="1.0755353007739994"/>
    <n v="1.1721176105246744"/>
    <n v="1.2730937187632407"/>
    <n v="1.3858551254307605"/>
    <n v="1.4948538851177309"/>
    <n v="1.6166437883182891"/>
  </r>
  <r>
    <x v="7"/>
    <x v="1"/>
    <x v="2"/>
    <x v="6"/>
    <n v="0.54818848735450609"/>
    <n v="0.45141720793350743"/>
    <n v="0.56673505115482414"/>
    <n v="0.66877495226215911"/>
    <n v="0.77846197143544649"/>
    <n v="0.6909361695978089"/>
    <n v="0.87009037245397236"/>
    <n v="0.88235121660598748"/>
    <n v="0.86666827477315445"/>
    <n v="0.79733481279130214"/>
    <n v="1.02"/>
    <n v="1.2"/>
    <n v="1.427"/>
    <n v="1.38"/>
    <n v="1.46556"/>
    <n v="1.5564247200000001"/>
    <n v="1.6420280796"/>
    <n v="1.7438338205352"/>
    <n v="1.8502076835878472"/>
    <n v="1.9667707676538815"/>
  </r>
  <r>
    <x v="7"/>
    <x v="1"/>
    <x v="2"/>
    <x v="7"/>
    <n v="0.11786987953356273"/>
    <n v="0.15968747323352922"/>
    <n v="0.11534986970494128"/>
    <n v="0.26481216262609908"/>
    <n v="0.27845722206499313"/>
    <n v="0.226850344081197"/>
    <n v="0.31247790413779625"/>
    <n v="0.24778055435795401"/>
    <n v="0.24418305328011247"/>
    <n v="0.19534644262408998"/>
    <n v="0.3"/>
    <n v="0.497"/>
    <n v="0.54500000000000004"/>
    <n v="0.48"/>
    <n v="0.48"/>
    <n v="0.48"/>
    <n v="0.47519999999999996"/>
    <n v="0.47044799999999998"/>
    <n v="0.46574351999999997"/>
    <n v="0.46108608480000002"/>
  </r>
  <r>
    <x v="7"/>
    <x v="1"/>
    <x v="2"/>
    <x v="8"/>
    <n v="6.8000000000000005E-2"/>
    <n v="7.1849999999999997E-2"/>
    <n v="7.5600000000000001E-2"/>
    <n v="7.9509999999999997E-2"/>
    <n v="8.3799999999999999E-2"/>
    <n v="8.8209999999999997E-2"/>
    <n v="9.2850000000000002E-2"/>
    <n v="9.7739999999999994E-2"/>
    <n v="0.10289"/>
    <n v="0.10829999999999999"/>
    <n v="0.114"/>
    <n v="0.12"/>
    <n v="0.12"/>
    <n v="0.12"/>
    <n v="0.12"/>
    <n v="0.12"/>
    <n v="0.12"/>
    <n v="0.12"/>
    <n v="0.12"/>
    <n v="0.12"/>
  </r>
  <r>
    <x v="8"/>
    <x v="2"/>
    <x v="0"/>
    <x v="0"/>
    <n v="9.991299999999999"/>
    <n v="10.503"/>
    <n v="11.0289"/>
    <n v="11.243799999999998"/>
    <n v="11.975200000000001"/>
    <n v="12.339"/>
    <n v="13.384"/>
    <n v="14.589"/>
    <n v="16.079999999999998"/>
    <n v="16.495000000000001"/>
    <n v="17.239799999999999"/>
    <n v="18.125489999999999"/>
    <n v="18.744399999999999"/>
    <n v="19.145238399999997"/>
    <n v="19.508075876799996"/>
    <n v="19.817166725046395"/>
    <n v="20.085822724696115"/>
    <n v="20.311309497449155"/>
    <n v="20.533419783479765"/>
    <n v="20.74377890651105"/>
  </r>
  <r>
    <x v="8"/>
    <x v="2"/>
    <x v="0"/>
    <x v="1"/>
    <n v="0.47875200000000001"/>
    <n v="0.32725099999999996"/>
    <n v="0.30815800000000004"/>
    <n v="0.35799999999999998"/>
    <n v="0.318"/>
    <n v="0.23599999999999999"/>
    <n v="0.23899999999999999"/>
    <n v="0.29299999999999998"/>
    <n v="0.32"/>
    <n v="0.32039600000000001"/>
    <n v="0.33313099999999995"/>
    <n v="0.27455900000000005"/>
    <n v="0.27055000000000001"/>
    <n v="0.28837200000000002"/>
    <n v="0.32454700000000003"/>
    <n v="0.34810700000000006"/>
    <n v="0.38755900000000004"/>
    <n v="0.42634500000000003"/>
    <n v="0.46584600000000004"/>
    <n v="0.49782700000000002"/>
  </r>
  <r>
    <x v="8"/>
    <x v="2"/>
    <x v="0"/>
    <x v="2"/>
    <n v="0.53758099999999998"/>
    <n v="0.35504199999999997"/>
    <n v="0.27991500000000002"/>
    <n v="0.28699999999999998"/>
    <n v="0.48899999999999999"/>
    <n v="0.50700000000000001"/>
    <n v="0.58899999999999997"/>
    <n v="0.63"/>
    <n v="0.79200000000000004"/>
    <n v="0.814689"/>
    <n v="0.79307700000000003"/>
    <n v="0.72070000000000001"/>
    <n v="0.53904200000000002"/>
    <n v="0.48044200000000004"/>
    <n v="0.48249500000000001"/>
    <n v="0.52863899999999997"/>
    <n v="0.55715099999999995"/>
    <n v="0.66392700000000004"/>
    <n v="0.68706899999999993"/>
    <n v="0.62414200000000009"/>
  </r>
  <r>
    <x v="8"/>
    <x v="2"/>
    <x v="0"/>
    <x v="3"/>
    <n v="2.6879049999999993"/>
    <n v="1.77521"/>
    <n v="1.399575"/>
    <n v="1.4350000000000001"/>
    <n v="2.4449999999999998"/>
    <n v="2.5350000000000001"/>
    <n v="2.9449999999999998"/>
    <n v="3.15"/>
    <n v="3.96"/>
    <n v="4.0734449999999995"/>
    <n v="3.9653850000000004"/>
    <n v="3.6034999999999999"/>
    <n v="2.6952100000000003"/>
    <n v="2.4022100000000002"/>
    <n v="2.4124750000000001"/>
    <n v="2.643195"/>
    <n v="2.785755"/>
    <n v="3.3196350000000003"/>
    <n v="3.4353449999999999"/>
    <n v="3.1207100000000003"/>
  </r>
  <r>
    <x v="8"/>
    <x v="2"/>
    <x v="0"/>
    <x v="4"/>
    <n v="5.49505"/>
    <n v="5.1965000000000003"/>
    <n v="5.8799950000000001"/>
    <n v="6.1289999999999996"/>
    <n v="6.406625"/>
    <n v="6.6700116912030367"/>
    <n v="7.6475314346994727"/>
    <n v="8.6546109300000005"/>
    <n v="9.2691710500000006"/>
    <n v="9.3694770250000001"/>
    <n v="9.6657889749999999"/>
    <n v="10.821045049999999"/>
    <n v="9.7783405999999999"/>
    <n v="9.3137258499999991"/>
    <n v="9.6081313304540963"/>
    <n v="9.8514646141653923"/>
    <n v="10.444627816841976"/>
    <n v="10.968107128622545"/>
    <n v="11.498715078748669"/>
    <n v="11.616516187646189"/>
  </r>
  <r>
    <x v="8"/>
    <x v="2"/>
    <x v="0"/>
    <x v="5"/>
    <n v="8.1829549999999998"/>
    <n v="6.9717099999999999"/>
    <n v="7.2795699999999997"/>
    <n v="7.5639999999999992"/>
    <n v="8.8516250000000003"/>
    <n v="9.2050116912030369"/>
    <n v="10.592531434699472"/>
    <n v="11.804610930000001"/>
    <n v="13.229171050000001"/>
    <n v="13.442922025"/>
    <n v="13.631173974999999"/>
    <n v="14.424545049999999"/>
    <n v="12.473550599999999"/>
    <n v="11.715935849999999"/>
    <n v="12.020606330454097"/>
    <n v="12.494659614165393"/>
    <n v="13.230382816841976"/>
    <n v="14.287742128622545"/>
    <n v="14.934060078748669"/>
    <n v="14.73722618764619"/>
  </r>
  <r>
    <x v="8"/>
    <x v="2"/>
    <x v="0"/>
    <x v="6"/>
    <n v="2.8220719999999999"/>
    <n v="2.693975"/>
    <n v="3.86375"/>
    <n v="4.7200769999999999"/>
    <n v="5.6660000000000004"/>
    <n v="7.4950000000000001"/>
    <n v="9.0489999999999995"/>
    <n v="12.44"/>
    <n v="12.74"/>
    <n v="11.354061"/>
    <n v="11.662407"/>
    <n v="13.910138999999999"/>
    <n v="11.262961000000001"/>
    <n v="11.047174999999999"/>
    <n v="12.040710342829263"/>
    <n v="11.528952972238471"/>
    <n v="12.223777859870269"/>
    <n v="12.679115662022307"/>
    <n v="13.349562770840437"/>
    <n v="13.820898071649822"/>
  </r>
  <r>
    <x v="8"/>
    <x v="2"/>
    <x v="0"/>
    <x v="7"/>
    <n v="10.646585999999999"/>
    <n v="14.058028999999999"/>
    <n v="16.917898999999998"/>
    <n v="19.166381000000001"/>
    <n v="21.096"/>
    <n v="24.305"/>
    <n v="25.67"/>
    <n v="28.574999999999999"/>
    <n v="26.167000000000002"/>
    <n v="26.849437999999999"/>
    <n v="29.790967999999996"/>
    <n v="31.505369000000002"/>
    <n v="27.323295000000002"/>
    <n v="28.970354"/>
    <n v="31.600775861037285"/>
    <n v="32.125663775429864"/>
    <n v="33.728180363799666"/>
    <n v="34.964782363276377"/>
    <n v="36.074841709426849"/>
    <n v="37.464711132735623"/>
  </r>
  <r>
    <x v="8"/>
    <x v="2"/>
    <x v="0"/>
    <x v="8"/>
    <n v="16.879000000000001"/>
    <n v="18.199000000000002"/>
    <n v="19.632000000000001"/>
    <n v="21.593"/>
    <n v="24.055"/>
    <n v="25.09"/>
    <n v="27.146000000000001"/>
    <n v="28.245999999999999"/>
    <n v="26.74"/>
    <n v="28.77"/>
    <n v="31.8"/>
    <n v="32.619999999999997"/>
    <n v="29.1"/>
    <n v="29.827500000000001"/>
    <n v="32.064562500000001"/>
    <n v="33.667790625000002"/>
    <n v="35.014502250000007"/>
    <n v="36.765227362500006"/>
    <n v="37.868184183375007"/>
    <n v="38.549811498675759"/>
  </r>
  <r>
    <x v="8"/>
    <x v="2"/>
    <x v="1"/>
    <x v="0"/>
    <n v="1.4331623543289063"/>
    <n v="1.4600085454706837"/>
    <n v="1.5205353455839166"/>
    <n v="1.5717154748193189"/>
    <n v="1.6094351365620856"/>
    <n v="1.6569486715188497"/>
    <n v="1.7098021075584329"/>
    <n v="1.7780336451254417"/>
    <n v="1.8517532956800979"/>
    <n v="1.9090003199414536"/>
    <n v="1.9666468764666643"/>
    <n v="2.025848319770752"/>
    <n v="2.0800774096893764"/>
    <n v="2.135022796737823"/>
    <n v="2.1911938879247743"/>
    <n v="2.2475964695885482"/>
    <n v="2.3084296625277254"/>
    <n v="2.373499092190253"/>
    <n v="2.4415520921902529"/>
    <n v="2.5122235400980628"/>
  </r>
  <r>
    <x v="8"/>
    <x v="2"/>
    <x v="1"/>
    <x v="1"/>
    <n v="3.3023000000000004E-2"/>
    <n v="2.2402999999999999E-2"/>
    <n v="2.0438999999999999E-2"/>
    <n v="2.5999999999999999E-2"/>
    <n v="3.6999999999999998E-2"/>
    <n v="3.5999999999999997E-2"/>
    <n v="4.1000000000000002E-2"/>
    <n v="5.6000000000000001E-2"/>
    <n v="6.0999999999999999E-2"/>
    <n v="4.3919E-2"/>
    <n v="4.299E-2"/>
    <n v="4.6133E-2"/>
    <n v="4.2074E-2"/>
    <n v="4.4545000000000001E-2"/>
    <n v="4.7631E-2"/>
    <n v="4.9828999999999998E-2"/>
    <n v="5.6337999999999999E-2"/>
    <n v="6.2760999999999997E-2"/>
    <n v="6.8053000000000002E-2"/>
    <n v="7.3112999999999997E-2"/>
  </r>
  <r>
    <x v="8"/>
    <x v="2"/>
    <x v="1"/>
    <x v="2"/>
    <n v="4.9959000000000003E-2"/>
    <n v="2.6984999999999999E-2"/>
    <n v="2.6747E-2"/>
    <n v="1.7999999999999999E-2"/>
    <n v="6.2E-2"/>
    <n v="7.1999999999999995E-2"/>
    <n v="0.08"/>
    <n v="9.1999999999999998E-2"/>
    <n v="9.2999999999999999E-2"/>
    <n v="5.4375E-2"/>
    <n v="7.6333999999999999E-2"/>
    <n v="8.204800000000001E-2"/>
    <n v="8.4501000000000007E-2"/>
    <n v="8.6607000000000003E-2"/>
    <n v="9.4177999999999998E-2"/>
    <n v="8.9175000000000004E-2"/>
    <n v="7.6287999999999995E-2"/>
    <n v="0.14329800000000001"/>
    <n v="0.14888800000000002"/>
    <n v="0.163101"/>
  </r>
  <r>
    <x v="8"/>
    <x v="2"/>
    <x v="1"/>
    <x v="3"/>
    <n v="0.24979500000000002"/>
    <n v="0.13492499999999999"/>
    <n v="0.13373499999999999"/>
    <n v="0.09"/>
    <n v="0.31"/>
    <n v="0.36"/>
    <n v="0.4"/>
    <n v="0.46"/>
    <n v="0.46500000000000002"/>
    <n v="0.27187499999999998"/>
    <n v="0.38167000000000001"/>
    <n v="0.41024000000000005"/>
    <n v="0.42250500000000002"/>
    <n v="0.433035"/>
    <n v="0.47088999999999998"/>
    <n v="0.44587500000000002"/>
    <n v="0.38144"/>
    <n v="0.71649000000000007"/>
    <n v="0.7444400000000001"/>
    <n v="0.81550499999999992"/>
  </r>
  <r>
    <x v="8"/>
    <x v="2"/>
    <x v="1"/>
    <x v="4"/>
    <n v="0.87429023352988466"/>
    <n v="0.72580489520000002"/>
    <n v="0.84354497533005601"/>
    <n v="0.91159497539520495"/>
    <n v="1.0944158928622183"/>
    <n v="1.2592809903543256"/>
    <n v="1.3507436649711622"/>
    <n v="1.5024384301309981"/>
    <n v="1.3702974388032725"/>
    <n v="1.1549451935645794"/>
    <n v="1.1491575000000001"/>
    <n v="1.4286428875785298"/>
    <n v="1.6047731249999999"/>
    <n v="1.3797495"/>
    <n v="1.2211006165982987"/>
    <n v="1.3546531303627742"/>
    <n v="1.5235635772682989"/>
    <n v="1.6614493645331772"/>
    <n v="1.7823330272988847"/>
    <n v="1.9092898904745279"/>
  </r>
  <r>
    <x v="8"/>
    <x v="2"/>
    <x v="1"/>
    <x v="5"/>
    <n v="1.1240852335298848"/>
    <n v="0.86072989519999998"/>
    <n v="0.97727997533005606"/>
    <n v="1.0015949753952049"/>
    <n v="1.4044158928622184"/>
    <n v="1.6192809903543255"/>
    <n v="1.7507436649711621"/>
    <n v="1.9624384301309981"/>
    <n v="1.8352974388032726"/>
    <n v="1.4268201935645792"/>
    <n v="1.5308275"/>
    <n v="1.8388828875785297"/>
    <n v="2.027278125"/>
    <n v="1.8127845"/>
    <n v="1.6919906165982987"/>
    <n v="1.8005281303627743"/>
    <n v="1.9050035772682989"/>
    <n v="2.3779393645331774"/>
    <n v="2.5267730272988849"/>
    <n v="2.7247948904745281"/>
  </r>
  <r>
    <x v="8"/>
    <x v="2"/>
    <x v="1"/>
    <x v="6"/>
    <n v="0.37729099999999999"/>
    <n v="0.36427999999999999"/>
    <n v="0.481323"/>
    <n v="0.53119899999999998"/>
    <n v="0.64"/>
    <n v="0.83899999999999997"/>
    <n v="1.0169999999999999"/>
    <n v="1.0980000000000001"/>
    <n v="0.82779400000000003"/>
    <n v="0.67817499999999997"/>
    <n v="0.75526400000000005"/>
    <n v="1.0612760000000001"/>
    <n v="1.1414420000000001"/>
    <n v="1.1226769999999999"/>
    <n v="1.015091207913922"/>
    <n v="1.1058093551465167"/>
    <n v="1.1882322822685774"/>
    <n v="1.3566327154421494"/>
    <n v="1.4504646364370026"/>
    <n v="1.5529351181699189"/>
  </r>
  <r>
    <x v="8"/>
    <x v="2"/>
    <x v="1"/>
    <x v="7"/>
    <n v="0.47380800000000001"/>
    <n v="0.53817300000000001"/>
    <n v="0.56030000000000002"/>
    <n v="0.50038099999999996"/>
    <n v="0.59650000000000003"/>
    <n v="0.73488900000000001"/>
    <n v="0.55800000000000005"/>
    <n v="1.48"/>
    <n v="1.724"/>
    <n v="1.4751529999999999"/>
    <n v="2.0191256499999999"/>
    <n v="2.8742540000000001"/>
    <n v="3.0790730000000002"/>
    <n v="2.8548079999999998"/>
    <n v="2.5366714920218145"/>
    <n v="2.6606893758940822"/>
    <n v="2.7065765098189094"/>
    <n v="2.7607080400152886"/>
    <n v="2.815922200815594"/>
    <n v="2.8722406448319058"/>
  </r>
  <r>
    <x v="8"/>
    <x v="2"/>
    <x v="1"/>
    <x v="8"/>
    <n v="1.1498582083411391"/>
    <n v="1.0428504786001411"/>
    <n v="1.1200986622001516"/>
    <n v="1.1137668438722819"/>
    <n v="1.245468665091972"/>
    <n v="1.2518004834198415"/>
    <n v="1.1283300260263822"/>
    <n v="2.2566600520527644"/>
    <n v="2.7079920624633171"/>
    <n v="2.2205534912199201"/>
    <n v="2.76"/>
    <n v="3.68"/>
    <n v="3.9376000000000002"/>
    <n v="3.6225920000000005"/>
    <n v="3.2241068800000003"/>
    <n v="3.3691916896"/>
    <n v="3.4365755233919999"/>
    <n v="3.7802330757312004"/>
    <n v="3.8936400680031364"/>
    <n v="4.0493856707232618"/>
  </r>
  <r>
    <x v="8"/>
    <x v="2"/>
    <x v="2"/>
    <x v="0"/>
    <n v="0.44583764567109369"/>
    <n v="0.44599170452931636"/>
    <n v="0.44333491191608337"/>
    <n v="0.44125153911818132"/>
    <n v="0.44322025064022674"/>
    <n v="0.4441397443742211"/>
    <n v="0.46899999999999997"/>
    <n v="0.48127500000000001"/>
    <n v="0.491243125"/>
    <n v="0.488879046875"/>
    <n v="0.49008007070312498"/>
    <n v="0.49665667271723202"/>
    <n v="0.50158135658213854"/>
    <n v="0.50905582266758509"/>
    <n v="0.51771042710089543"/>
    <n v="0.52638666642337295"/>
    <n v="0.53673492994749061"/>
    <n v="0.54821472243547897"/>
    <n v="0.56075096269101721"/>
    <n v="0.5743309924326454"/>
  </r>
  <r>
    <x v="8"/>
    <x v="2"/>
    <x v="2"/>
    <x v="1"/>
    <n v="1.0500000000000001E-2"/>
    <n v="1.1300000000000001E-2"/>
    <n v="8.4930000000000005E-3"/>
    <n v="8.9999999999999993E-3"/>
    <n v="1.2999999999999999E-2"/>
    <n v="1.2E-2"/>
    <n v="1.6E-2"/>
    <n v="2.4E-2"/>
    <n v="2.1999999999999999E-2"/>
    <n v="9.9170000000000005E-3"/>
    <n v="1.3423000000000001E-2"/>
    <n v="1.9872000000000001E-2"/>
    <n v="1.8388999999999999E-2"/>
    <n v="2.0014000000000001E-2"/>
    <n v="2.1381000000000001E-2"/>
    <n v="2.1618999999999999E-2"/>
    <n v="2.3415999999999999E-2"/>
    <n v="2.4760000000000001E-2"/>
    <n v="2.6103000000000001E-2"/>
    <n v="2.7505999999999999E-2"/>
  </r>
  <r>
    <x v="8"/>
    <x v="2"/>
    <x v="2"/>
    <x v="2"/>
    <n v="6.0000000000000001E-3"/>
    <n v="7.0000000000000001E-3"/>
    <n v="1.0629999999999999E-3"/>
    <n v="1E-3"/>
    <n v="2E-3"/>
    <n v="2E-3"/>
    <n v="1E-3"/>
    <n v="3.0000000000000001E-3"/>
    <n v="1.4E-2"/>
    <n v="6.1970000000000003E-3"/>
    <n v="6.6860000000000001E-3"/>
    <n v="1.1178E-2"/>
    <n v="8.9819999999999987E-3"/>
    <n v="1.1372E-2"/>
    <n v="1.1680999999999999E-2"/>
    <n v="1.2388999999999999E-2"/>
    <n v="1.3377000000000002E-2"/>
    <n v="1.4255E-2"/>
    <n v="1.5023E-2"/>
    <n v="1.5729E-2"/>
  </r>
  <r>
    <x v="8"/>
    <x v="2"/>
    <x v="2"/>
    <x v="3"/>
    <n v="4.8000000000000001E-2"/>
    <n v="5.6000000000000001E-2"/>
    <n v="8.5039999999999994E-3"/>
    <n v="8.0000000000000002E-3"/>
    <n v="1.6E-2"/>
    <n v="1.6E-2"/>
    <n v="8.0000000000000002E-3"/>
    <n v="2.4E-2"/>
    <n v="0.112"/>
    <n v="4.9576000000000002E-2"/>
    <n v="5.3488000000000001E-2"/>
    <n v="8.9424000000000003E-2"/>
    <n v="7.1855999999999989E-2"/>
    <n v="9.0976000000000001E-2"/>
    <n v="9.3447999999999989E-2"/>
    <n v="9.9111999999999992E-2"/>
    <n v="0.10701600000000001"/>
    <n v="0.11404"/>
    <n v="0.120184"/>
    <n v="0.125832"/>
  </r>
  <r>
    <x v="8"/>
    <x v="2"/>
    <x v="2"/>
    <x v="4"/>
    <n v="0.73296964370204576"/>
    <n v="0.70750729279999991"/>
    <n v="0.7473712035059531"/>
    <n v="0.76777767806563546"/>
    <n v="0.75347442608838544"/>
    <n v="0.71950638588623828"/>
    <n v="0.83071706391500111"/>
    <n v="0.90976637865661547"/>
    <n v="0.79812799514286192"/>
    <n v="0.7621427031527519"/>
    <n v="0.98103809042879597"/>
    <n v="1.0791418994716757"/>
    <n v="0.83697420600000005"/>
    <n v="0.95684075999999996"/>
    <n v="1.022141045503504"/>
    <n v="1.0415242726047198"/>
    <n v="1.0681025105955062"/>
    <n v="1.0964294448709579"/>
    <n v="1.1215019253820344"/>
    <n v="1.1486619848652906"/>
  </r>
  <r>
    <x v="8"/>
    <x v="2"/>
    <x v="2"/>
    <x v="5"/>
    <n v="0.7809696437020458"/>
    <n v="0.76350729279999996"/>
    <n v="0.75587520350595305"/>
    <n v="0.77577767806563547"/>
    <n v="0.76947442608838545"/>
    <n v="0.73550638588623829"/>
    <n v="0.83871706391500112"/>
    <n v="0.93376637865661549"/>
    <n v="0.91012799514286191"/>
    <n v="0.81171870315275185"/>
    <n v="1.0345260904287961"/>
    <n v="1.1685658994716757"/>
    <n v="0.90883020600000008"/>
    <n v="1.0478167599999999"/>
    <n v="1.115589045503504"/>
    <n v="1.1406362726047199"/>
    <n v="1.1751185105955062"/>
    <n v="1.2104694448709579"/>
    <n v="1.2416859253820345"/>
    <n v="1.2744939848652905"/>
  </r>
  <r>
    <x v="8"/>
    <x v="2"/>
    <x v="2"/>
    <x v="6"/>
    <n v="0.39283200000000001"/>
    <n v="0.34246100000000002"/>
    <n v="0.86299999999999999"/>
    <n v="0.45393600000000001"/>
    <n v="0.54500000000000004"/>
    <n v="0.627"/>
    <n v="0.84499999999999997"/>
    <n v="0.98499999999999999"/>
    <n v="0.85145800000000005"/>
    <n v="0.71029799999999998"/>
    <n v="0.89711700000000005"/>
    <n v="1.0068649999999999"/>
    <n v="0.79128799999999999"/>
    <n v="1.036332"/>
    <n v="1.1251467314532904"/>
    <n v="1.1214049757736686"/>
    <n v="1.156889820227917"/>
    <n v="1.191892689157295"/>
    <n v="1.227649469832014"/>
    <n v="1.263778296613788"/>
  </r>
  <r>
    <x v="8"/>
    <x v="2"/>
    <x v="2"/>
    <x v="7"/>
    <n v="0.53675200000000001"/>
    <n v="0.56517399999999995"/>
    <n v="0.69069999999999998"/>
    <n v="0.86908700000000005"/>
    <n v="0.94199999999999995"/>
    <n v="1.002"/>
    <n v="1.1584730000000001"/>
    <n v="1.135"/>
    <n v="1.008"/>
    <n v="0.81142000000000003"/>
    <n v="1.241404"/>
    <n v="1.691478"/>
    <n v="1.732572"/>
    <n v="2.0320239999999998"/>
    <n v="1.9347579409048639"/>
    <n v="1.9465471562670351"/>
    <n v="2.0278566535745011"/>
    <n v="2.1083292174129897"/>
    <n v="2.1851446772281466"/>
    <n v="2.2749615257276128"/>
  </r>
  <r>
    <x v="8"/>
    <x v="2"/>
    <x v="2"/>
    <x v="8"/>
    <n v="0.64856121159020685"/>
    <n v="0.58820501954243987"/>
    <n v="0.63177576173076877"/>
    <n v="0.82130849024999941"/>
    <n v="0.90343933927499942"/>
    <n v="0.99378327320249948"/>
    <n v="1.0931616005227496"/>
    <n v="1.1259564485384321"/>
    <n v="1.0696586261115104"/>
    <n v="0.85572690088920833"/>
    <n v="1.3777203104316256"/>
    <n v="1.9425856377085917"/>
    <n v="1.8260304994460761"/>
    <n v="2.0999350743629872"/>
    <n v="1.9529396191575781"/>
    <n v="2.0115278077323056"/>
    <n v="2.0718736419642747"/>
    <n v="2.134029851223203"/>
    <n v="2.2087208960160147"/>
    <n v="2.2860261273765752"/>
  </r>
  <r>
    <x v="9"/>
    <x v="2"/>
    <x v="0"/>
    <x v="0"/>
    <n v="2.3639999999999999"/>
    <n v="2.5089999999999999"/>
    <n v="2.6539999999999999"/>
    <n v="2.8"/>
    <n v="2.8279999999999998"/>
    <n v="2.8889999999999998"/>
    <n v="2.9540000000000002"/>
    <n v="3.012"/>
    <n v="3.0550000000000002"/>
    <n v="3.013719"/>
    <n v="2.9840629999999999"/>
    <n v="2.9670000000000001"/>
    <n v="2.9860000000000002"/>
    <n v="3.0407320000000002"/>
    <n v="3.0472763600000001"/>
    <n v="3.046068451"/>
    <n v="3.0417673974699997"/>
    <n v="3.0287090037636095"/>
    <n v="3.0267370616205924"/>
    <n v="3.0335223162173892"/>
  </r>
  <r>
    <x v="9"/>
    <x v="2"/>
    <x v="0"/>
    <x v="1"/>
    <n v="0.13323599999999999"/>
    <n v="0.14880199999999999"/>
    <n v="0.17233799999999999"/>
    <n v="0.20799999999999999"/>
    <n v="0.20799999999999999"/>
    <n v="0.19900000000000001"/>
    <n v="0.188"/>
    <n v="0.17699999999999999"/>
    <n v="0.159"/>
    <n v="7.8590999999999994E-2"/>
    <n v="5.1574000000000002E-2"/>
    <n v="4.5052999999999996E-2"/>
    <n v="5.2993999999999999E-2"/>
    <n v="5.6107999999999998E-2"/>
    <n v="6.7359000000000002E-2"/>
    <n v="7.4973999999999999E-2"/>
    <n v="8.7081000000000006E-2"/>
    <n v="9.9486999999999992E-2"/>
    <n v="0.113119"/>
    <n v="0.12482800000000001"/>
  </r>
  <r>
    <x v="9"/>
    <x v="2"/>
    <x v="0"/>
    <x v="2"/>
    <n v="0.134049"/>
    <n v="0.14230500000000001"/>
    <n v="0.138207"/>
    <n v="0.123"/>
    <n v="0.11700000000000001"/>
    <n v="0.14799999999999999"/>
    <n v="0.188"/>
    <n v="0.28999999999999998"/>
    <n v="0.34200000000000003"/>
    <n v="0.21276900000000001"/>
    <n v="0.20857200000000001"/>
    <n v="0.21134500000000001"/>
    <n v="0.23069800000000001"/>
    <n v="0.31322000000000005"/>
    <n v="0.42565900000000001"/>
    <n v="0.47019600000000006"/>
    <n v="0.50932699999999997"/>
    <n v="0.51153500000000007"/>
    <n v="0.50630300000000006"/>
    <n v="0.53086100000000003"/>
  </r>
  <r>
    <x v="9"/>
    <x v="2"/>
    <x v="0"/>
    <x v="3"/>
    <n v="0.67024499999999998"/>
    <n v="0.71152500000000007"/>
    <n v="0.69103499999999995"/>
    <n v="0.61499999999999999"/>
    <n v="0.58499999999999996"/>
    <n v="0.74"/>
    <n v="0.94"/>
    <n v="1.45"/>
    <n v="1.71"/>
    <n v="1.0638450000000002"/>
    <n v="1.0428600000000001"/>
    <n v="1.0567250000000001"/>
    <n v="1.1534900000000001"/>
    <n v="1.5661"/>
    <n v="2.128295"/>
    <n v="2.3509800000000003"/>
    <n v="2.5466349999999993"/>
    <n v="2.5576750000000006"/>
    <n v="2.5315150000000002"/>
    <n v="2.6543049999999999"/>
  </r>
  <r>
    <x v="9"/>
    <x v="2"/>
    <x v="0"/>
    <x v="4"/>
    <n v="1.3238400000000001"/>
    <n v="1.3297700000000003"/>
    <n v="1.5393199999999998"/>
    <n v="1.92"/>
    <n v="2.1360000000000001"/>
    <n v="2.0787840000000002"/>
    <n v="2.16319902"/>
    <n v="1.9052300800000002"/>
    <n v="2.0591251499999998"/>
    <n v="1.6377506499999999"/>
    <n v="1.793766175"/>
    <n v="1.9382403750000001"/>
    <n v="1.8153992250000002"/>
    <n v="2.040214475"/>
    <n v="2.3243342255433621"/>
    <n v="2.4230801365684504"/>
    <n v="2.4334139179759999"/>
    <n v="2.422967203010888"/>
    <n v="2.4213896492964739"/>
    <n v="2.4268178529739117"/>
  </r>
  <r>
    <x v="9"/>
    <x v="2"/>
    <x v="0"/>
    <x v="5"/>
    <n v="1.9940850000000001"/>
    <n v="2.0412950000000003"/>
    <n v="2.2303549999999999"/>
    <n v="2.5350000000000001"/>
    <n v="2.7210000000000001"/>
    <n v="2.818784"/>
    <n v="3.1031990199999999"/>
    <n v="3.3552300800000001"/>
    <n v="3.7691251499999998"/>
    <n v="2.7015956499999998"/>
    <n v="2.8366261750000001"/>
    <n v="2.9949653750000005"/>
    <n v="2.9688892250000003"/>
    <n v="3.606314475"/>
    <n v="4.4526292255433617"/>
    <n v="4.7740601365684512"/>
    <n v="4.9800489179759992"/>
    <n v="4.9806422030108886"/>
    <n v="4.9529046492964746"/>
    <n v="5.0811228529739116"/>
  </r>
  <r>
    <x v="9"/>
    <x v="2"/>
    <x v="0"/>
    <x v="6"/>
    <n v="2.0102099999999998"/>
    <n v="2.030529"/>
    <n v="2.6195949999999999"/>
    <n v="3.383705"/>
    <n v="3.7450000000000001"/>
    <n v="4.3876999999999997"/>
    <n v="3.6659999999999999"/>
    <n v="4.6929999999999996"/>
    <n v="5.8390000000000004"/>
    <n v="6.2421759999999997"/>
    <n v="7.1218760000000003"/>
    <n v="8.4676919999999996"/>
    <n v="8.1590640000000008"/>
    <n v="8.4137009999999997"/>
    <n v="8.7774898842611329"/>
    <n v="9.3632877041455789"/>
    <n v="9.4710238301791971"/>
    <n v="9.6284323937698062"/>
    <n v="9.7891367983862807"/>
    <n v="10.016040820625506"/>
  </r>
  <r>
    <x v="9"/>
    <x v="2"/>
    <x v="0"/>
    <x v="7"/>
    <n v="9.9256999999999998E-2"/>
    <n v="0.22934399999999999"/>
    <n v="0.352016"/>
    <n v="0.56893899999999997"/>
    <n v="0.79700000000000004"/>
    <n v="1.6066"/>
    <n v="2.149"/>
    <n v="3.0859999999999999"/>
    <n v="7.2729999999999997"/>
    <n v="10.474815"/>
    <n v="13.137791999999999"/>
    <n v="18.499479000000001"/>
    <n v="18.938296000000001"/>
    <n v="20.680485000000001"/>
    <n v="19.381108041636448"/>
    <n v="21.951843857463317"/>
    <n v="23.264186866071277"/>
    <n v="24.822490191460055"/>
    <n v="25.577455745159817"/>
    <n v="26.213324004269651"/>
  </r>
  <r>
    <x v="9"/>
    <x v="2"/>
    <x v="0"/>
    <x v="8"/>
    <n v="0"/>
    <n v="0"/>
    <n v="0"/>
    <n v="0"/>
    <n v="0"/>
    <n v="0.35"/>
    <n v="1.3"/>
    <n v="2.13"/>
    <n v="5.33"/>
    <n v="7.6563999999999997"/>
    <n v="9.1111160000000009"/>
    <n v="13.120007039999999"/>
    <n v="14.3"/>
    <n v="16.399999999999999"/>
    <n v="15.415999999999999"/>
    <n v="17.497159999999997"/>
    <n v="18.896932799999998"/>
    <n v="20.314202759999997"/>
    <n v="20.883000437279996"/>
    <n v="21.405075448211996"/>
  </r>
  <r>
    <x v="9"/>
    <x v="2"/>
    <x v="1"/>
    <x v="0"/>
    <n v="0.35162633842573987"/>
    <n v="0.3652294604782152"/>
    <n v="0.38219714512894132"/>
    <n v="0.39345724029130991"/>
    <n v="0.40534199894826622"/>
    <n v="0.41383059898332403"/>
    <n v="0.42303624568387987"/>
    <n v="0.4349350374944172"/>
    <n v="0.44643720291126993"/>
    <n v="0.44135584322962956"/>
    <n v="0.43699198178864201"/>
    <n v="0.43396458239568725"/>
    <n v="0.43052209631583099"/>
    <n v="0.42771635977196998"/>
    <n v="0.42947214777957093"/>
    <n v="0.4328644095202519"/>
    <n v="0.43927206712142131"/>
    <n v="0.44821196637345684"/>
    <n v="0.45929464612623744"/>
    <n v="0.47189068032025133"/>
  </r>
  <r>
    <x v="9"/>
    <x v="2"/>
    <x v="1"/>
    <x v="1"/>
    <n v="2.7141999999999999E-2"/>
    <n v="2.5324000000000003E-2"/>
    <n v="2.9141999999999998E-2"/>
    <n v="2.4E-2"/>
    <n v="2.5000000000000001E-2"/>
    <n v="2.1999999999999999E-2"/>
    <n v="2.3E-2"/>
    <n v="2.6000000000000002E-2"/>
    <n v="2.6000000000000002E-2"/>
    <n v="1.2663000000000001E-2"/>
    <n v="1.0348000000000001E-2"/>
    <n v="1.1539000000000001E-2"/>
    <n v="1.1023E-2"/>
    <n v="1.1545E-2"/>
    <n v="1.6013000000000003E-2"/>
    <n v="1.7707999999999998E-2"/>
    <n v="2.0624E-2"/>
    <n v="2.3263000000000002E-2"/>
    <n v="2.5702000000000003E-2"/>
    <n v="2.7690000000000003E-2"/>
  </r>
  <r>
    <x v="9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x v="1"/>
    <x v="4"/>
    <n v="0.19775726313956365"/>
    <n v="0.19069897613156586"/>
    <n v="0.2105389237421583"/>
    <n v="0.25574720618935143"/>
    <n v="0.28981952924801035"/>
    <n v="0.2896814192883268"/>
    <n v="0.30035573443555469"/>
    <n v="0.29793050068367583"/>
    <n v="0.31697041406700166"/>
    <n v="0.24895133917596743"/>
    <n v="0.23420513114476391"/>
    <n v="0.28573025999661206"/>
    <n v="0.26246829600000005"/>
    <n v="0.24839751600000001"/>
    <n v="0.26924089905618531"/>
    <n v="0.28888106287325793"/>
    <n v="0.29431228497135231"/>
    <n v="0.30478413713395069"/>
    <n v="0.31691330582710375"/>
    <n v="0.32560456942097338"/>
  </r>
  <r>
    <x v="9"/>
    <x v="2"/>
    <x v="1"/>
    <x v="5"/>
    <n v="0.19775726313956365"/>
    <n v="0.19069897613156586"/>
    <n v="0.2105389237421583"/>
    <n v="0.25574720618935143"/>
    <n v="0.28981952924801035"/>
    <n v="0.2896814192883268"/>
    <n v="0.30035573443555469"/>
    <n v="0.29793050068367583"/>
    <n v="0.31697041406700166"/>
    <n v="0.24895133917596743"/>
    <n v="0.23420513114476391"/>
    <n v="0.28573025999661206"/>
    <n v="0.26246829600000005"/>
    <n v="0.24839751600000001"/>
    <n v="0.26924089905618531"/>
    <n v="0.28888106287325793"/>
    <n v="0.29431228497135231"/>
    <n v="0.30478413713395069"/>
    <n v="0.31691330582710375"/>
    <n v="0.32560456942097338"/>
  </r>
  <r>
    <x v="9"/>
    <x v="2"/>
    <x v="1"/>
    <x v="6"/>
    <n v="0.240343"/>
    <n v="0.23320199999999999"/>
    <n v="0.25505100000000003"/>
    <n v="0.31124299999999999"/>
    <n v="0.38700000000000001"/>
    <n v="0.374"/>
    <n v="0.376799"/>
    <n v="0.375"/>
    <n v="0.33900000000000002"/>
    <n v="0.24226700000000001"/>
    <n v="0.27804299999999998"/>
    <n v="0.45042199999999999"/>
    <n v="0.48593500000000001"/>
    <n v="0.52335600000000004"/>
    <n v="0.63281848274101982"/>
    <n v="0.63115455189275083"/>
    <n v="0.65358031056273203"/>
    <n v="0.6774809597614585"/>
    <n v="0.70167852019188048"/>
    <n v="0.72623726839859626"/>
  </r>
  <r>
    <x v="9"/>
    <x v="2"/>
    <x v="1"/>
    <x v="7"/>
    <n v="1.6858000000000001E-2"/>
    <n v="3.4456000000000001E-2"/>
    <n v="4.8584000000000002E-2"/>
    <n v="6.6113000000000005E-2"/>
    <n v="7.0666000000000007E-2"/>
    <n v="0.154973"/>
    <n v="0.15775"/>
    <n v="0.15"/>
    <n v="0.19078800000000001"/>
    <n v="0.156413"/>
    <n v="0.20305300000000001"/>
    <n v="0.32237199999999999"/>
    <n v="1.373254"/>
    <n v="1.3026629999999999"/>
    <n v="3.1037540699332333"/>
    <n v="1.8529838523340181"/>
    <n v="2.023510802670113"/>
    <n v="2.1097316380066862"/>
    <n v="2.1915406045616068"/>
    <n v="2.2607289225455647"/>
  </r>
  <r>
    <x v="9"/>
    <x v="2"/>
    <x v="1"/>
    <x v="8"/>
    <n v="0"/>
    <n v="0"/>
    <n v="0"/>
    <n v="0"/>
    <n v="0"/>
    <n v="0.1"/>
    <n v="0.105"/>
    <n v="0.11025000000000001"/>
    <n v="0.16537500000000002"/>
    <n v="0.19845000000000002"/>
    <n v="0.20638800000000002"/>
    <n v="0.20845188000000001"/>
    <n v="1.1777531220000002"/>
    <n v="1.08"/>
    <n v="2.7432000000000003"/>
    <n v="1.5087600000000003"/>
    <n v="1.6671798000000004"/>
    <n v="1.7388685314000003"/>
    <n v="1.8084232726560001"/>
    <n v="1.8626759708356804"/>
  </r>
  <r>
    <x v="9"/>
    <x v="2"/>
    <x v="2"/>
    <x v="0"/>
    <n v="5.1765173337140806E-2"/>
    <n v="5.3475667559236113E-2"/>
    <n v="5.5288145307261581E-2"/>
    <n v="5.7445207130352866E-2"/>
    <n v="6.0530366892674436E-2"/>
    <n v="6.3512687996251954E-2"/>
    <n v="6.6395598396376904E-2"/>
    <n v="7.0182411783164339E-2"/>
    <n v="7.3842998057058865E-2"/>
    <n v="7.3002515161252432E-2"/>
    <n v="7.3100432160931095E-2"/>
    <n v="7.4915117899620368E-2"/>
    <n v="7.695191900893289E-2"/>
    <n v="7.9551505681638102E-2"/>
    <n v="8.178830599414405E-2"/>
    <n v="8.4092291896337296E-2"/>
    <n v="8.6678246263758169E-2"/>
    <n v="8.9523864137054154E-2"/>
    <n v="9.2630576620531355E-2"/>
    <n v="9.598376759205382E-2"/>
  </r>
  <r>
    <x v="9"/>
    <x v="2"/>
    <x v="2"/>
    <x v="1"/>
    <n v="2.787E-3"/>
    <n v="3.4359999999999998E-3"/>
    <n v="3.5950000000000001E-3"/>
    <n v="4.0000000000000001E-3"/>
    <n v="5.0000000000000001E-3"/>
    <n v="5.0000000000000001E-3"/>
    <n v="5.0000000000000001E-3"/>
    <n v="6.0000000000000001E-3"/>
    <n v="6.0000000000000001E-3"/>
    <n v="2.0560000000000001E-3"/>
    <n v="2.5070000000000001E-3"/>
    <n v="4.2270000000000007E-3"/>
    <n v="4.5090000000000009E-3"/>
    <n v="5.1390000000000003E-3"/>
    <n v="4.862E-3"/>
    <n v="5.0030000000000005E-3"/>
    <n v="5.3609999999999994E-3"/>
    <n v="5.7060000000000001E-3"/>
    <n v="6.0610000000000004E-3"/>
    <n v="6.4099999999999999E-3"/>
  </r>
  <r>
    <x v="9"/>
    <x v="2"/>
    <x v="2"/>
    <x v="2"/>
    <n v="1.1000000000000001E-3"/>
    <n v="2E-3"/>
    <n v="3.274E-3"/>
    <n v="4.0000000000000001E-3"/>
    <n v="4.0000000000000001E-3"/>
    <n v="4.0000000000000001E-3"/>
    <n v="4.0000000000000001E-3"/>
    <n v="4.0000000000000001E-3"/>
    <n v="4.0000000000000001E-3"/>
    <n v="3.0000000000000001E-3"/>
    <n v="3.1000000000000003E-3"/>
    <n v="3.5000000000000001E-3"/>
    <n v="3.7000000000000002E-3"/>
    <n v="3.8999999999999998E-3"/>
    <n v="4.0000000000000001E-3"/>
    <n v="4.0999999999999995E-3"/>
    <n v="4.2000000000000006E-3"/>
    <n v="4.3E-3"/>
    <n v="4.4000000000000003E-3"/>
    <n v="4.5000000000000005E-3"/>
  </r>
  <r>
    <x v="9"/>
    <x v="2"/>
    <x v="2"/>
    <x v="3"/>
    <n v="8.8000000000000005E-3"/>
    <n v="1.6E-2"/>
    <n v="2.6192E-2"/>
    <n v="3.2000000000000001E-2"/>
    <n v="3.2000000000000001E-2"/>
    <n v="3.2000000000000001E-2"/>
    <n v="3.2000000000000001E-2"/>
    <n v="3.2000000000000001E-2"/>
    <n v="3.2000000000000001E-2"/>
    <n v="2.4E-2"/>
    <n v="2.4800000000000003E-2"/>
    <n v="2.8000000000000001E-2"/>
    <n v="2.9600000000000001E-2"/>
    <n v="3.1199999999999999E-2"/>
    <n v="3.2000000000000001E-2"/>
    <n v="3.2799999999999996E-2"/>
    <n v="3.3600000000000005E-2"/>
    <n v="3.44E-2"/>
    <n v="3.5200000000000002E-2"/>
    <n v="3.6000000000000004E-2"/>
  </r>
  <r>
    <x v="9"/>
    <x v="2"/>
    <x v="2"/>
    <x v="4"/>
    <n v="0.272107803404318"/>
    <n v="0.23744274206286523"/>
    <n v="0.22944580302513559"/>
    <n v="0.2383976095909644"/>
    <n v="0.23909494922606403"/>
    <n v="0.26675328958425815"/>
    <n v="0.28550959781897634"/>
    <n v="0.27722052654349916"/>
    <n v="0.23629759378258838"/>
    <n v="0.20179930316834815"/>
    <n v="0.2484763393244101"/>
    <n v="0.22362870539196913"/>
    <n v="0.17546496000000003"/>
    <n v="0.19784115199999999"/>
    <n v="0.21461207240655275"/>
    <n v="0.2316730766332058"/>
    <n v="0.2513669141648987"/>
    <n v="0.2775239788248679"/>
    <n v="0.31031243167878003"/>
    <n v="0.34074237495179099"/>
  </r>
  <r>
    <x v="9"/>
    <x v="2"/>
    <x v="2"/>
    <x v="5"/>
    <n v="0.28090780340431798"/>
    <n v="0.25344274206286521"/>
    <n v="0.25563780302513561"/>
    <n v="0.27039760959096437"/>
    <n v="0.27109494922606403"/>
    <n v="0.29875328958425817"/>
    <n v="0.31750959781897636"/>
    <n v="0.30922052654349919"/>
    <n v="0.26829759378258838"/>
    <n v="0.22579930316834815"/>
    <n v="0.27327633932441009"/>
    <n v="0.25162870539196913"/>
    <n v="0.20506496000000002"/>
    <n v="0.229041152"/>
    <n v="0.24661207240655275"/>
    <n v="0.26447307663320579"/>
    <n v="0.28496691416489872"/>
    <n v="0.31192397882486789"/>
    <n v="0.34551243167878004"/>
    <n v="0.37674237495179097"/>
  </r>
  <r>
    <x v="9"/>
    <x v="2"/>
    <x v="2"/>
    <x v="6"/>
    <n v="0.17088"/>
    <n v="0.203712"/>
    <n v="0.25440400000000002"/>
    <n v="0.32275700000000002"/>
    <n v="0.27300000000000002"/>
    <n v="0.41799999999999998"/>
    <n v="0.313"/>
    <n v="0.33800000000000002"/>
    <n v="0.25800000000000001"/>
    <n v="0.19168299999999999"/>
    <n v="0.29633999999999999"/>
    <n v="0.32648300000000002"/>
    <n v="0.29792299999999999"/>
    <n v="0.33267600000000003"/>
    <n v="0.36857222796903377"/>
    <n v="0.42165808796111404"/>
    <n v="0.43549196106942434"/>
    <n v="0.4594399153664539"/>
    <n v="0.4945381262598354"/>
    <n v="0.52757625064657221"/>
  </r>
  <r>
    <x v="9"/>
    <x v="2"/>
    <x v="2"/>
    <x v="7"/>
    <n v="0.32415699999999997"/>
    <n v="0.42513699999999999"/>
    <n v="0.44770300000000002"/>
    <n v="0.46388700000000005"/>
    <n v="0.57457599999999998"/>
    <n v="0.64475300000000002"/>
    <n v="0.66841700000000004"/>
    <n v="0.72099999999999997"/>
    <n v="0.64100000000000001"/>
    <n v="0.41535"/>
    <n v="0.58817200000000003"/>
    <n v="0.70042499999999996"/>
    <n v="0.65578000000000003"/>
    <n v="0.726495"/>
    <n v="0.53582117072740831"/>
    <n v="0.24210909054598384"/>
    <n v="0.26125486295028055"/>
    <n v="0.31517739716771487"/>
    <n v="0.39012573168312681"/>
    <n v="0.46123232052266283"/>
  </r>
  <r>
    <x v="9"/>
    <x v="2"/>
    <x v="2"/>
    <x v="8"/>
    <n v="0.42330000000000001"/>
    <n v="0.48679499999999998"/>
    <n v="0.4965309"/>
    <n v="0.50646151800000005"/>
    <n v="0.55710766980000015"/>
    <n v="0.5292522863100001"/>
    <n v="0.68802797220300027"/>
    <n v="0.70178853164706012"/>
    <n v="0.66669910506470709"/>
    <n v="0.45335539144400083"/>
    <n v="0.56669423930500107"/>
    <n v="0.64"/>
    <n v="0.64583800000000002"/>
    <n v="0.64583800000000002"/>
    <n v="0.32291900000000001"/>
    <n v="3.2291900000000029E-3"/>
    <n v="8.3958940000000079E-2"/>
    <n v="0.16791788000000016"/>
    <n v="0.28546039600000028"/>
    <n v="0.34255247520000032"/>
  </r>
  <r>
    <x v="10"/>
    <x v="2"/>
    <x v="0"/>
    <x v="0"/>
    <n v="0.81299999999999994"/>
    <n v="0.82967400000000002"/>
    <n v="0.84794100000000006"/>
    <n v="0.86264799999999997"/>
    <n v="0.87396200000000002"/>
    <n v="0.88958000000000004"/>
    <n v="0.93799999999999994"/>
    <n v="1.014"/>
    <n v="1.0449999999999999"/>
    <n v="1.0588580000000001"/>
    <n v="1.0616460000000001"/>
    <n v="1.066495"/>
    <n v="1.066028"/>
    <n v="1.063795"/>
    <n v="1.0633522500000001"/>
    <n v="1.05962187625"/>
    <n v="1.053874563675"/>
    <n v="1.049592466163475"/>
    <n v="1.0484275483290126"/>
    <n v="1.0483567576876269"/>
  </r>
  <r>
    <x v="10"/>
    <x v="2"/>
    <x v="0"/>
    <x v="1"/>
    <n v="6.8611999999999992E-2"/>
    <n v="7.9813000000000009E-2"/>
    <n v="6.3640000000000002E-2"/>
    <n v="5.4834000000000001E-2"/>
    <n v="5.2700999999999998E-2"/>
    <n v="6.0999999999999999E-2"/>
    <n v="6.4000000000000001E-2"/>
    <n v="6.6000000000000003E-2"/>
    <n v="6.9000000000000006E-2"/>
    <n v="5.5966000000000002E-2"/>
    <n v="5.9244999999999999E-2"/>
    <n v="5.8375000000000003E-2"/>
    <n v="4.8628999999999999E-2"/>
    <n v="5.0783000000000002E-2"/>
    <n v="5.2747000000000002E-2"/>
    <n v="5.4753999999999997E-2"/>
    <n v="5.7829999999999999E-2"/>
    <n v="6.2112000000000001E-2"/>
    <n v="6.6008999999999998E-2"/>
    <n v="6.8076999999999999E-2"/>
  </r>
  <r>
    <x v="10"/>
    <x v="2"/>
    <x v="0"/>
    <x v="2"/>
    <n v="0.12719900000000001"/>
    <n v="0.118132"/>
    <n v="0.122946"/>
    <n v="0.11609399999999999"/>
    <n v="0.126662"/>
    <n v="0.11799999999999999"/>
    <n v="0.13200000000000001"/>
    <n v="0.2"/>
    <n v="0.217"/>
    <n v="0.21268000000000001"/>
    <n v="0.21149299999999999"/>
    <n v="0.17430699999999999"/>
    <n v="0.13094900000000001"/>
    <n v="9.3692999999999999E-2"/>
    <n v="0.120377"/>
    <n v="0.19966900000000001"/>
    <n v="0.18105500000000002"/>
    <n v="0.16564699999999999"/>
    <n v="0.15191300000000002"/>
    <n v="0.133795"/>
  </r>
  <r>
    <x v="10"/>
    <x v="2"/>
    <x v="0"/>
    <x v="3"/>
    <n v="0.63599500000000009"/>
    <n v="0.59065999999999996"/>
    <n v="0.61473"/>
    <n v="0.58046999999999993"/>
    <n v="0.63331000000000004"/>
    <n v="0.59"/>
    <n v="0.66"/>
    <n v="1"/>
    <n v="1.085"/>
    <n v="1.0634000000000001"/>
    <n v="1.0363157000000001"/>
    <n v="0.83667359999999991"/>
    <n v="0.61546030000000007"/>
    <n v="0.43567245000000004"/>
    <n v="0.55373419999999995"/>
    <n v="0.91448402000000006"/>
    <n v="0.82742135000000017"/>
    <n v="0.74541149999999989"/>
    <n v="0.68360850000000006"/>
    <n v="0.60207750000000004"/>
  </r>
  <r>
    <x v="10"/>
    <x v="2"/>
    <x v="0"/>
    <x v="4"/>
    <n v="0.78047999999999995"/>
    <n v="0.7467066"/>
    <n v="0.863147"/>
    <n v="0.98539500000000002"/>
    <n v="1.032702"/>
    <n v="1.08798975"/>
    <n v="1.0523116799999999"/>
    <n v="1.0133968400000002"/>
    <n v="1.0327330499999998"/>
    <n v="1.0044814499999999"/>
    <n v="1.1833604750000002"/>
    <n v="1.2853140975000001"/>
    <n v="1.1901950749999997"/>
    <n v="1.184817475"/>
    <n v="1.2487767271113117"/>
    <n v="1.2924273158717829"/>
    <n v="1.2857269676834999"/>
    <n v="1.3014946580427089"/>
    <n v="1.3000501599279759"/>
    <n v="1.2999623795326574"/>
  </r>
  <r>
    <x v="10"/>
    <x v="2"/>
    <x v="0"/>
    <x v="5"/>
    <n v="1.4164750000000002"/>
    <n v="1.3373666"/>
    <n v="1.4778769999999999"/>
    <n v="1.5658650000000001"/>
    <n v="1.666012"/>
    <n v="1.6779897500000001"/>
    <n v="1.71231168"/>
    <n v="2.0133968400000004"/>
    <n v="2.11773305"/>
    <n v="2.0678814499999998"/>
    <n v="2.219676175"/>
    <n v="2.1219876974999998"/>
    <n v="1.8056553749999997"/>
    <n v="1.620489925"/>
    <n v="1.8025109271113116"/>
    <n v="2.2069113358717831"/>
    <n v="2.1131483176835002"/>
    <n v="2.0469061580427086"/>
    <n v="1.983658659927976"/>
    <n v="1.9020398795326574"/>
  </r>
  <r>
    <x v="10"/>
    <x v="2"/>
    <x v="0"/>
    <x v="6"/>
    <n v="1.720764"/>
    <n v="1.905538"/>
    <n v="1.969106"/>
    <n v="2.214445"/>
    <n v="2.383893"/>
    <n v="2.5550000000000002"/>
    <n v="3.093"/>
    <n v="3.22"/>
    <n v="3.3410000000000002"/>
    <n v="3.237428"/>
    <n v="3.3584580000000002"/>
    <n v="3.6842649999999999"/>
    <n v="2.9366430000000001"/>
    <n v="2.8642400000000001"/>
    <n v="3.2241384647043048"/>
    <n v="3.3954475770415193"/>
    <n v="3.4784786760371245"/>
    <n v="3.4892655031771649"/>
    <n v="3.5192466135633906"/>
    <n v="3.5580383870504093"/>
  </r>
  <r>
    <x v="10"/>
    <x v="2"/>
    <x v="0"/>
    <x v="7"/>
    <n v="4.8049299999999997"/>
    <n v="5.1154999999999999"/>
    <n v="5.8256459999999999"/>
    <n v="6.207999"/>
    <n v="6.4975839999999998"/>
    <n v="7.0359999999999996"/>
    <n v="7.8209999999999997"/>
    <n v="7.3540000000000001"/>
    <n v="6.7729999999999997"/>
    <n v="6.5472549999999998"/>
    <n v="7.202718"/>
    <n v="7.5238990000000001"/>
    <n v="6.1240059999999996"/>
    <n v="6.1710880000000001"/>
    <n v="7.1584204504796123"/>
    <n v="7.4160348920604404"/>
    <n v="7.7973246897189927"/>
    <n v="7.9783603525408981"/>
    <n v="8.1723519063307553"/>
    <n v="8.3766607039890264"/>
  </r>
  <r>
    <x v="10"/>
    <x v="2"/>
    <x v="0"/>
    <x v="8"/>
    <n v="4.3616990340478896"/>
    <n v="4.6399999999999997"/>
    <n v="5.42"/>
    <n v="5.6"/>
    <n v="5.79"/>
    <n v="6.12"/>
    <n v="6.42"/>
    <n v="6.15"/>
    <n v="5.44"/>
    <n v="5.39"/>
    <n v="6.04"/>
    <n v="6.13"/>
    <n v="5.0878999999999994"/>
    <n v="5.0064935999999998"/>
    <n v="5.7074027040000006"/>
    <n v="6.2210689473600009"/>
    <n v="6.4388063605176002"/>
    <n v="6.5353884559253634"/>
    <n v="6.6334192827642431"/>
    <n v="6.719653733440178"/>
  </r>
  <r>
    <x v="10"/>
    <x v="2"/>
    <x v="1"/>
    <x v="0"/>
    <n v="5.4553914973954079E-2"/>
    <n v="5.6564451141488947E-2"/>
    <n v="5.9033969436772651E-2"/>
    <n v="6.2066170455546896E-2"/>
    <n v="6.4997298107028673E-2"/>
    <n v="6.8830721503461048E-2"/>
    <n v="7.3536364120012354E-2"/>
    <n v="7.9085151982678611E-2"/>
    <n v="8.544898024992266E-2"/>
    <n v="8.6329897572086811E-2"/>
    <n v="8.8773234319683925E-2"/>
    <n v="9.3354008118844992E-2"/>
    <n v="9.7753357442194197E-2"/>
    <n v="0.10131491219412106"/>
    <n v="0.10512174845431702"/>
    <n v="0.10931773075532455"/>
    <n v="0.11371324564039884"/>
    <n v="0.11835570853426568"/>
    <n v="0.1232149701526349"/>
    <n v="0.12828687613759795"/>
  </r>
  <r>
    <x v="10"/>
    <x v="2"/>
    <x v="1"/>
    <x v="1"/>
    <n v="3.9689999999999994E-3"/>
    <n v="3.8290000000000004E-3"/>
    <n v="4.3550000000000004E-3"/>
    <n v="5.0000000000000001E-3"/>
    <n v="5.0000000000000001E-3"/>
    <n v="6.0000000000000001E-3"/>
    <n v="7.0000000000000001E-3"/>
    <n v="8.0000000000000002E-3"/>
    <n v="9.0000000000000011E-3"/>
    <n v="5.1190000000000003E-3"/>
    <n v="5.3210000000000002E-3"/>
    <n v="6.5500000000000003E-3"/>
    <n v="6.5039999999999994E-3"/>
    <n v="6.8200000000000005E-3"/>
    <n v="7.1840000000000003E-3"/>
    <n v="7.6649999999999999E-3"/>
    <n v="8.0029999999999997E-3"/>
    <n v="8.3949999999999997E-3"/>
    <n v="8.7650000000000002E-3"/>
    <n v="9.1380000000000003E-3"/>
  </r>
  <r>
    <x v="10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1"/>
    <x v="4"/>
    <n v="0.14020966113914241"/>
    <n v="0.13951976187345505"/>
    <n v="0.14190697977941083"/>
    <n v="0.15516542613886725"/>
    <n v="0.17874256979432884"/>
    <n v="0.18584294805934481"/>
    <n v="0.18016409209403028"/>
    <n v="0.18585010715929468"/>
    <n v="0.19226020556232595"/>
    <n v="0.19706671070138415"/>
    <n v="0.18803303689395134"/>
    <n v="0.22563964427274164"/>
    <n v="0.21351056999999998"/>
    <n v="0.18746800799999996"/>
    <n v="0.18030430036006556"/>
    <n v="0.18528905860454303"/>
    <n v="0.19899817987069796"/>
    <n v="0.21895806078839147"/>
    <n v="0.24026919179763803"/>
    <n v="0.2629880960820758"/>
  </r>
  <r>
    <x v="10"/>
    <x v="2"/>
    <x v="1"/>
    <x v="5"/>
    <n v="0.14020966113914241"/>
    <n v="0.13951976187345505"/>
    <n v="0.14190697977941083"/>
    <n v="0.15516542613886725"/>
    <n v="0.17874256979432884"/>
    <n v="0.18584294805934481"/>
    <n v="0.18016409209403028"/>
    <n v="0.18585010715929468"/>
    <n v="0.19226020556232595"/>
    <n v="0.19706671070138415"/>
    <n v="0.18803303689395134"/>
    <n v="0.22563964427274164"/>
    <n v="0.21351056999999998"/>
    <n v="0.18746800799999996"/>
    <n v="0.18030430036006556"/>
    <n v="0.18528905860454303"/>
    <n v="0.19899817987069796"/>
    <n v="0.21895806078839147"/>
    <n v="0.24026919179763803"/>
    <n v="0.2629880960820758"/>
  </r>
  <r>
    <x v="10"/>
    <x v="2"/>
    <x v="1"/>
    <x v="6"/>
    <n v="4.1860000000000001E-2"/>
    <n v="3.9201E-2"/>
    <n v="5.4921999999999999E-2"/>
    <n v="8.2285999999999998E-2"/>
    <n v="0.107378"/>
    <n v="0.111917"/>
    <n v="0.15538199999999999"/>
    <n v="0.214"/>
    <n v="0.191"/>
    <n v="0.191827"/>
    <n v="0.14291699999999999"/>
    <n v="0.17838999999999999"/>
    <n v="0.15445"/>
    <n v="0.16366800000000001"/>
    <n v="0.15591137104223377"/>
    <n v="0.16123107409406312"/>
    <n v="0.16825773457518597"/>
    <n v="0.17979563811938504"/>
    <n v="0.19351166918014734"/>
    <n v="0.20547346891846929"/>
  </r>
  <r>
    <x v="10"/>
    <x v="2"/>
    <x v="1"/>
    <x v="7"/>
    <n v="0.43415199999999998"/>
    <n v="0.50203399999999998"/>
    <n v="0.57860100000000003"/>
    <n v="0.63179300000000005"/>
    <n v="0.73161200000000004"/>
    <n v="0.71212299999999995"/>
    <n v="0.59099999999999997"/>
    <n v="0.52800000000000002"/>
    <n v="0.41199999999999998"/>
    <n v="0.31999899999999998"/>
    <n v="0.338835"/>
    <n v="0.40822900000000001"/>
    <n v="0.30021100000000001"/>
    <n v="0.21810099999999999"/>
    <n v="0.19137590452099495"/>
    <n v="0.23008721997150011"/>
    <n v="0.23233444108893295"/>
    <n v="0.23698112991071163"/>
    <n v="0.24172075250892588"/>
    <n v="0.24655516755910442"/>
  </r>
  <r>
    <x v="10"/>
    <x v="2"/>
    <x v="1"/>
    <x v="8"/>
    <n v="0.50834131178040232"/>
    <n v="0.51850813801601037"/>
    <n v="0.5962843587184119"/>
    <n v="0.65591279459025298"/>
    <n v="0.75429971377879101"/>
    <n v="0.75429971377879101"/>
    <n v="0.64115475671197231"/>
    <n v="0.57703928104077495"/>
    <n v="0.4616314248326201"/>
    <n v="0.32314199738283406"/>
    <n v="0.39972665076256575"/>
    <n v="0.49965831345320721"/>
    <n v="0.38473690135896954"/>
    <n v="0.31933162812794469"/>
    <n v="0.28739846531515023"/>
    <n v="0.29314643462145323"/>
    <n v="0.30194082766009683"/>
    <n v="0.31099905248989973"/>
    <n v="0.31721903353969771"/>
    <n v="0.32673560454588868"/>
  </r>
  <r>
    <x v="10"/>
    <x v="2"/>
    <x v="2"/>
    <x v="0"/>
    <n v="1.2467736926910125E-2"/>
    <n v="1.2852145696013123E-2"/>
    <n v="1.3263740839479352E-2"/>
    <n v="1.382161614483004E-2"/>
    <n v="1.5360895606669039E-2"/>
    <n v="1.6848865753113406E-2"/>
    <n v="1.828723689467629E-2"/>
    <n v="1.9677662331520414E-2"/>
    <n v="2.1021740253803066E-2"/>
    <n v="2.1238459225491755E-2"/>
    <n v="2.1730510584642031E-2"/>
    <n v="2.2506160231820633E-2"/>
    <n v="2.3555954890759942E-2"/>
    <n v="2.477075639440128E-2"/>
    <n v="2.6145064514587906E-2"/>
    <n v="2.7773562364101639E-2"/>
    <n v="2.9647776951964917E-2"/>
    <n v="3.1759517720232749E-2"/>
    <n v="3.4100867129558322E-2"/>
    <n v="3.6364171558573043E-2"/>
  </r>
  <r>
    <x v="10"/>
    <x v="2"/>
    <x v="2"/>
    <x v="1"/>
    <n v="7.5900000000000002E-4"/>
    <n v="8.0000000000000004E-4"/>
    <n v="8.3999999999999993E-4"/>
    <n v="1E-3"/>
    <n v="2E-3"/>
    <n v="2E-3"/>
    <n v="2E-3"/>
    <n v="2E-3"/>
    <n v="2E-3"/>
    <n v="9.0000000000000008E-4"/>
    <n v="1.1999999999999999E-3"/>
    <n v="1.5E-3"/>
    <n v="1.8000000000000002E-3"/>
    <n v="2E-3"/>
    <n v="2.2000000000000001E-3"/>
    <n v="2.5000000000000001E-3"/>
    <n v="2.8E-3"/>
    <n v="3.1000000000000003E-3"/>
    <n v="3.3999999999999998E-3"/>
    <n v="3.3999999999999998E-3"/>
  </r>
  <r>
    <x v="10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2"/>
    <x v="4"/>
    <n v="4.5999999999999999E-2"/>
    <n v="4.8000000000000001E-2"/>
    <n v="4.9000000000000002E-2"/>
    <n v="5.2999999999999999E-2"/>
    <n v="5.8000000000000003E-2"/>
    <n v="5.8000000000000003E-2"/>
    <n v="5.8000000000000003E-2"/>
    <n v="5.8999999999999997E-2"/>
    <n v="5.7000000000000016E-2"/>
    <n v="4.8999999999999995E-2"/>
    <n v="5.3000000000000005E-2"/>
    <n v="5.8169831000000005E-2"/>
    <n v="4.9000666000000005E-2"/>
    <n v="5.8326488999999995E-2"/>
    <n v="6.8930998836441423E-2"/>
    <n v="6.8947318429244245E-2"/>
    <n v="7.4119442379912276E-2"/>
    <n v="8.2574746072605149E-2"/>
    <n v="9.2072341249807454E-2"/>
    <n v="9.8183263208147201E-2"/>
  </r>
  <r>
    <x v="10"/>
    <x v="2"/>
    <x v="2"/>
    <x v="5"/>
    <n v="4.5999999999999999E-2"/>
    <n v="4.8000000000000001E-2"/>
    <n v="4.9000000000000002E-2"/>
    <n v="5.2999999999999999E-2"/>
    <n v="5.8000000000000003E-2"/>
    <n v="5.8000000000000003E-2"/>
    <n v="5.8000000000000003E-2"/>
    <n v="5.8999999999999997E-2"/>
    <n v="5.7000000000000016E-2"/>
    <n v="4.8999999999999995E-2"/>
    <n v="5.3000000000000005E-2"/>
    <n v="5.8169831000000005E-2"/>
    <n v="4.9000666000000005E-2"/>
    <n v="5.8326488999999995E-2"/>
    <n v="6.8930998836441423E-2"/>
    <n v="6.8947318429244245E-2"/>
    <n v="7.4119442379912276E-2"/>
    <n v="8.2574746072605149E-2"/>
    <n v="9.2072341249807454E-2"/>
    <n v="9.8183263208147201E-2"/>
  </r>
  <r>
    <x v="10"/>
    <x v="2"/>
    <x v="2"/>
    <x v="6"/>
    <n v="6.3733999999999999E-2"/>
    <n v="0.12959300000000001"/>
    <n v="0.14987400000000001"/>
    <n v="0.167603"/>
    <n v="0.15154999999999999"/>
    <n v="0.16348299999999999"/>
    <n v="0.192742"/>
    <n v="0.17915800000000001"/>
    <n v="0.17097699999999999"/>
    <n v="0.122082"/>
    <n v="0.13109799999999999"/>
    <n v="0.18471399999999999"/>
    <n v="0.140347"/>
    <n v="0.16796700000000001"/>
    <n v="0.19392700424378639"/>
    <n v="0.19542509547743611"/>
    <n v="0.20174787407913952"/>
    <n v="0.20938802474984072"/>
    <n v="0.21628217580316716"/>
    <n v="0.22320320542886854"/>
  </r>
  <r>
    <x v="10"/>
    <x v="2"/>
    <x v="2"/>
    <x v="7"/>
    <n v="0.30351899999999998"/>
    <n v="0.44264100000000001"/>
    <n v="0.53929199999999999"/>
    <n v="0.66078599999999998"/>
    <n v="0.63739199999999996"/>
    <n v="0.67654199999999998"/>
    <n v="0.71199999999999997"/>
    <n v="0.735626"/>
    <n v="0.70620095999999999"/>
    <n v="0.48121599999999998"/>
    <n v="0.59800399999999998"/>
    <n v="0.63042299999999996"/>
    <n v="0.52021099999999998"/>
    <n v="0.63271599999999995"/>
    <n v="0.58412048811373884"/>
    <n v="0.60334685499765262"/>
    <n v="0.61706153567126909"/>
    <n v="0.6294027663846945"/>
    <n v="0.64199082171238842"/>
    <n v="0.65483063814663611"/>
  </r>
  <r>
    <x v="10"/>
    <x v="2"/>
    <x v="2"/>
    <x v="8"/>
    <n v="0.44733127576318488"/>
    <n v="0.45627790127844858"/>
    <n v="0.46540345930401755"/>
    <n v="0.53"/>
    <n v="0.54060000000000008"/>
    <n v="0.56000000000000005"/>
    <n v="0.56999999999999995"/>
    <n v="0.6"/>
    <n v="0.59"/>
    <n v="0.42"/>
    <n v="0.52"/>
    <n v="0.54"/>
    <n v="0.43200000000000005"/>
    <n v="0.53136000000000005"/>
    <n v="0.48353760000000007"/>
    <n v="0.48837297600000007"/>
    <n v="0.50302416528000005"/>
    <n v="0.51409069691616005"/>
    <n v="0.52540069224831554"/>
    <n v="0.53695950747777854"/>
  </r>
  <r>
    <x v="11"/>
    <x v="2"/>
    <x v="0"/>
    <x v="0"/>
    <n v="1.2742439999999999"/>
    <n v="1.292843"/>
    <n v="1.326891"/>
    <n v="1.356185"/>
    <n v="1.395"/>
    <n v="1.304"/>
    <n v="1.3340000000000001"/>
    <n v="1.4339999999999999"/>
    <n v="1.5449999999999999"/>
    <n v="1.589"/>
    <n v="1.669"/>
    <n v="1.7492700000000001"/>
    <n v="1.82419"/>
    <n v="1.8373369489216798"/>
    <n v="1.8440260094356968"/>
    <n v="1.8430162930174026"/>
    <n v="1.8425167115876162"/>
    <n v="1.8434506634069554"/>
    <n v="1.8452841006825678"/>
    <n v="1.8477490477729064"/>
  </r>
  <r>
    <x v="11"/>
    <x v="2"/>
    <x v="0"/>
    <x v="1"/>
    <n v="5.4718000000000003E-2"/>
    <n v="6.9654999999999995E-2"/>
    <n v="6.5311999999999995E-2"/>
    <n v="5.8000000000000003E-2"/>
    <n v="5.7000000000000002E-2"/>
    <n v="5.7000000000000002E-2"/>
    <n v="5.8999999999999997E-2"/>
    <n v="0.06"/>
    <n v="7.0000000000000007E-2"/>
    <n v="7.4247000000000007E-2"/>
    <n v="6.4063999999999996E-2"/>
    <n v="6.8232000000000001E-2"/>
    <n v="6.9308999999999996E-2"/>
    <n v="6.5947000000000006E-2"/>
    <n v="7.3408000000000001E-2"/>
    <n v="7.6419000000000001E-2"/>
    <n v="8.1299999999999997E-2"/>
    <n v="8.6596999999999993E-2"/>
    <n v="9.1586000000000001E-2"/>
    <n v="9.6522000000000011E-2"/>
  </r>
  <r>
    <x v="11"/>
    <x v="2"/>
    <x v="0"/>
    <x v="2"/>
    <n v="0.18080299999999999"/>
    <n v="0.181644"/>
    <n v="0.225442"/>
    <n v="0.24099999999999999"/>
    <n v="0.18099999999999999"/>
    <n v="0.17799999999999999"/>
    <n v="0.26700000000000002"/>
    <n v="0.51200000000000001"/>
    <n v="0.48799999999999999"/>
    <n v="0.39562900000000001"/>
    <n v="0.47059200000000001"/>
    <n v="0.51475000000000004"/>
    <n v="0.78147100000000003"/>
    <n v="0.81917600000000002"/>
    <n v="0.82091000000000003"/>
    <n v="0.82972900000000005"/>
    <n v="0.89804600000000012"/>
    <n v="0.95140499999999995"/>
    <n v="1.0461320000000001"/>
    <n v="1.1173810000000002"/>
  </r>
  <r>
    <x v="11"/>
    <x v="2"/>
    <x v="0"/>
    <x v="3"/>
    <n v="0.90401500000000001"/>
    <n v="0.90822000000000003"/>
    <n v="1.12721"/>
    <n v="1.2050000000000001"/>
    <n v="0.90500000000000003"/>
    <n v="0.89"/>
    <n v="1.335"/>
    <n v="2.56"/>
    <n v="2.44"/>
    <n v="1.978145"/>
    <n v="2.3529599999999999"/>
    <n v="2.57375"/>
    <n v="3.9073549999999999"/>
    <n v="4.0958800000000002"/>
    <n v="4.1045499999999997"/>
    <n v="4.1486450000000001"/>
    <n v="4.4902300000000004"/>
    <n v="4.7570249999999987"/>
    <n v="5.2306600000000003"/>
    <n v="5.5869050000000007"/>
  </r>
  <r>
    <x v="11"/>
    <x v="2"/>
    <x v="0"/>
    <x v="4"/>
    <n v="1.6055474399999996"/>
    <n v="1.64191061"/>
    <n v="1.6851515700000002"/>
    <n v="1.7223549499999999"/>
    <n v="1.7716499999999999"/>
    <n v="1.6952"/>
    <n v="1.7075200000000001"/>
    <n v="1.6634400000000003"/>
    <n v="1.6159999999999997"/>
    <n v="1.4775991750000004"/>
    <n v="1.5351534250000003"/>
    <n v="1.7355541249999999"/>
    <n v="1.5633438250000002"/>
    <n v="1.4614285750000002"/>
    <n v="1.4484655186978312"/>
    <n v="1.5573094158801006"/>
    <n v="1.6582650404288548"/>
    <n v="1.7512781302366074"/>
    <n v="1.8083784186689162"/>
    <n v="1.8477490477729062"/>
  </r>
  <r>
    <x v="11"/>
    <x v="2"/>
    <x v="0"/>
    <x v="5"/>
    <n v="2.5095624399999998"/>
    <n v="2.5501306100000001"/>
    <n v="2.8123615700000002"/>
    <n v="2.9273549499999998"/>
    <n v="2.67665"/>
    <n v="2.5851999999999999"/>
    <n v="3.0425200000000001"/>
    <n v="4.2234400000000001"/>
    <n v="4.0559999999999992"/>
    <n v="3.4557441750000004"/>
    <n v="3.8881134250000002"/>
    <n v="4.3093041250000006"/>
    <n v="5.4706988250000004"/>
    <n v="5.5573085750000004"/>
    <n v="5.5530155186978307"/>
    <n v="5.7059544158801003"/>
    <n v="6.1484950404288554"/>
    <n v="6.5083031302366061"/>
    <n v="7.0390384186689161"/>
    <n v="7.4346540477729066"/>
  </r>
  <r>
    <x v="11"/>
    <x v="2"/>
    <x v="0"/>
    <x v="6"/>
    <n v="0.84639399999999998"/>
    <n v="1.1656470000000001"/>
    <n v="1.3510789999999999"/>
    <n v="1.5858479999999999"/>
    <n v="1.976853"/>
    <n v="3.4889999999999999"/>
    <n v="4.2549999999999999"/>
    <n v="4.9379999999999997"/>
    <n v="4.38"/>
    <n v="3.659319"/>
    <n v="2.8951950000000002"/>
    <n v="5.2297159999999998"/>
    <n v="6.7015969999999996"/>
    <n v="6.7733730000000003"/>
    <n v="7.3492124420604892"/>
    <n v="7.5110311502780318"/>
    <n v="7.7200265603751781"/>
    <n v="8.1724510802191404"/>
    <n v="8.461562097846695"/>
    <n v="8.7724554952205427"/>
  </r>
  <r>
    <x v="11"/>
    <x v="2"/>
    <x v="0"/>
    <x v="7"/>
    <n v="2.02"/>
    <n v="2.2220000000000004"/>
    <n v="3.2866140000000001"/>
    <n v="3.7925200000000001"/>
    <n v="3.871"/>
    <n v="4.26"/>
    <n v="5.1150000000000002"/>
    <n v="4.931"/>
    <n v="4.8390000000000004"/>
    <n v="5.1885180000000002"/>
    <n v="7.2760249999999997"/>
    <n v="9.1586010000000009"/>
    <n v="11.19097"/>
    <n v="12.361814000000001"/>
    <n v="12.21624189302174"/>
    <n v="13.15541466134056"/>
    <n v="13.607330602577775"/>
    <n v="14.123560729699914"/>
    <n v="14.444668279806443"/>
    <n v="14.737941172317422"/>
  </r>
  <r>
    <x v="11"/>
    <x v="2"/>
    <x v="0"/>
    <x v="8"/>
    <n v="3.97"/>
    <n v="3.9530000000000003"/>
    <n v="4.9430000000000005"/>
    <n v="5.2329999999999997"/>
    <n v="4.6376599999999994"/>
    <n v="3.9179400000000006"/>
    <n v="4.1442000000000005"/>
    <n v="4.3514099999999996"/>
    <n v="4.4245711999999999"/>
    <n v="4.6457997600000001"/>
    <n v="7"/>
    <n v="8.51"/>
    <n v="9.75"/>
    <n v="10.647"/>
    <n v="10.96641"/>
    <n v="11.514730500000001"/>
    <n v="12.090467025000001"/>
    <n v="12.574085706000002"/>
    <n v="13.077049134240003"/>
    <n v="13.469360608267204"/>
  </r>
  <r>
    <x v="11"/>
    <x v="2"/>
    <x v="1"/>
    <x v="0"/>
    <n v="0.11350421586831275"/>
    <n v="0.11650474200603565"/>
    <n v="0.11843125060583447"/>
    <n v="0.12448354225230665"/>
    <n v="0.13033409084389644"/>
    <n v="0.14098962114909988"/>
    <n v="0.16238568820001248"/>
    <n v="0.18527984698472036"/>
    <n v="0.21366484984407494"/>
    <n v="0.23069986169193679"/>
    <n v="0.23535986307501741"/>
    <n v="0.23784003790456018"/>
    <n v="0.23836852315813123"/>
    <n v="0.2387077193187869"/>
    <n v="0.23940445368329025"/>
    <n v="0.24029759863376443"/>
    <n v="0.24332323527430666"/>
    <n v="0.24885774314004583"/>
    <n v="0.25719676047460455"/>
    <n v="0.26872269278611433"/>
  </r>
  <r>
    <x v="11"/>
    <x v="2"/>
    <x v="1"/>
    <x v="1"/>
    <n v="6.0229999999999997E-3"/>
    <n v="6.7840000000000001E-3"/>
    <n v="5.8099999999999992E-3"/>
    <n v="0.01"/>
    <n v="0.01"/>
    <n v="1.4999999999999999E-2"/>
    <n v="0.02"/>
    <n v="2.4E-2"/>
    <n v="2.7E-2"/>
    <n v="1.5754000000000001E-2"/>
    <n v="6.9670000000000001E-3"/>
    <n v="5.7960000000000008E-3"/>
    <n v="5.1210000000000006E-3"/>
    <n v="5.0750000000000005E-3"/>
    <n v="5.6109999999999997E-3"/>
    <n v="6.9620000000000003E-3"/>
    <n v="9.1389999999999996E-3"/>
    <n v="1.1793E-2"/>
    <n v="1.485E-2"/>
    <n v="1.8405000000000001E-2"/>
  </r>
  <r>
    <x v="11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1"/>
    <x v="4"/>
    <n v="0.17519636280000001"/>
    <n v="0.217056"/>
    <n v="0.23120000000000002"/>
    <n v="0.26763961584245927"/>
    <n v="0.29194836349032804"/>
    <n v="0.38067197710256973"/>
    <n v="0.39697651646142329"/>
    <n v="0.42894673877406997"/>
    <n v="0.43762477002066802"/>
    <n v="0.44637510878027858"/>
    <n v="0.47372808833239183"/>
    <n v="0.54478730158225042"/>
    <n v="0.65615044000000011"/>
    <n v="0.49505720000000009"/>
    <n v="0.55278756040385779"/>
    <n v="0.57780468075152203"/>
    <n v="0.60830808818576643"/>
    <n v="0.6470301321641192"/>
    <n v="0.66871157723397201"/>
    <n v="0.69867900124389726"/>
  </r>
  <r>
    <x v="11"/>
    <x v="2"/>
    <x v="1"/>
    <x v="5"/>
    <n v="0.17519636280000001"/>
    <n v="0.217056"/>
    <n v="0.23120000000000002"/>
    <n v="0.26763961584245927"/>
    <n v="0.29194836349032804"/>
    <n v="0.38067197710256973"/>
    <n v="0.39697651646142329"/>
    <n v="0.42894673877406997"/>
    <n v="0.43762477002066802"/>
    <n v="0.44637510878027858"/>
    <n v="0.47372808833239183"/>
    <n v="0.54478730158225042"/>
    <n v="0.65615044000000011"/>
    <n v="0.49505720000000009"/>
    <n v="0.55278756040385779"/>
    <n v="0.57780468075152203"/>
    <n v="0.60830808818576643"/>
    <n v="0.6470301321641192"/>
    <n v="0.66871157723397201"/>
    <n v="0.69867900124389726"/>
  </r>
  <r>
    <x v="11"/>
    <x v="2"/>
    <x v="1"/>
    <x v="6"/>
    <n v="3.9791E-2"/>
    <n v="5.6176999999999998E-2"/>
    <n v="4.9086999999999999E-2"/>
    <n v="7.7216999999999994E-2"/>
    <n v="7.7169000000000001E-2"/>
    <n v="8.5067000000000004E-2"/>
    <n v="0.10985300000000001"/>
    <n v="0.14157700000000001"/>
    <n v="0.11700000000000001"/>
    <n v="0.22312599999999999"/>
    <n v="0.16351399999999999"/>
    <n v="0.21935299999999999"/>
    <n v="0.240013"/>
    <n v="0.3862431099220599"/>
    <n v="0.34455218411447097"/>
    <n v="0.38957267449294852"/>
    <n v="0.39483841541714809"/>
    <n v="0.40350654483667586"/>
    <n v="0.41248625108098558"/>
    <n v="0.42789993322412129"/>
  </r>
  <r>
    <x v="11"/>
    <x v="2"/>
    <x v="1"/>
    <x v="7"/>
    <n v="0.34933500000000001"/>
    <n v="0.31953599999999999"/>
    <n v="0.495"/>
    <n v="0.57086499999999996"/>
    <n v="0.89500000000000002"/>
    <n v="0.91700000000000004"/>
    <n v="1"/>
    <n v="1.0329999999999999"/>
    <n v="0.878"/>
    <n v="0.56870699999999996"/>
    <n v="1.1427320000000001"/>
    <n v="1.2772490000000001"/>
    <n v="1.617912"/>
    <n v="1.9344239999999999"/>
    <n v="2.7264013847387765"/>
    <n v="2.9074396139140561"/>
    <n v="2.9530288945817462"/>
    <n v="2.9873590177847751"/>
    <n v="3.0172326079626233"/>
    <n v="3.0474049340422495"/>
  </r>
  <r>
    <x v="11"/>
    <x v="2"/>
    <x v="1"/>
    <x v="8"/>
    <n v="0.33"/>
    <n v="0.3"/>
    <n v="0.6"/>
    <n v="0.69"/>
    <n v="0.96599999999999986"/>
    <n v="1.2075"/>
    <n v="1.2557999999999998"/>
    <n v="1.3060319999999999"/>
    <n v="1.1754287999999999"/>
    <n v="0.76402871999999999"/>
    <n v="1.35"/>
    <n v="1.5249999999999999"/>
    <n v="1.90625"/>
    <n v="2.0396874999999999"/>
    <n v="2.8963562500000002"/>
    <n v="3.0991011875000005"/>
    <n v="3.1672814136250005"/>
    <n v="3.2116233534157503"/>
    <n v="3.2533744570101546"/>
    <n v="3.2956683249512864"/>
  </r>
  <r>
    <x v="11"/>
    <x v="2"/>
    <x v="2"/>
    <x v="0"/>
    <n v="4.2011993048478594E-2"/>
    <n v="4.2886593280195971E-2"/>
    <n v="4.3840040170856111E-2"/>
    <n v="4.5378705498494244E-2"/>
    <n v="4.686608198187777E-2"/>
    <n v="4.9303879249148509E-2"/>
    <n v="5.4714311799987515E-2"/>
    <n v="6.0220153015279637E-2"/>
    <n v="6.5335150155925045E-2"/>
    <n v="6.7300138308063195E-2"/>
    <n v="6.932313692498257E-2"/>
    <n v="7.1891674186482915E-2"/>
    <n v="7.3361285046933483E-2"/>
    <n v="7.5142908878702355E-2"/>
    <n v="7.6709145249412289E-2"/>
    <n v="7.8480173741098558E-2"/>
    <n v="8.0807363018360182E-2"/>
    <n v="8.3501343834482974E-2"/>
    <n v="8.6508504744648787E-2"/>
    <n v="8.9793011518873977E-2"/>
  </r>
  <r>
    <x v="11"/>
    <x v="2"/>
    <x v="2"/>
    <x v="1"/>
    <n v="1.5629999999999999E-3"/>
    <n v="2.2750000000000001E-3"/>
    <n v="2.3830000000000001E-3"/>
    <n v="3.0000000000000001E-3"/>
    <n v="3.0000000000000001E-3"/>
    <n v="4.0000000000000001E-3"/>
    <n v="5.0000000000000001E-3"/>
    <n v="6.0000000000000001E-3"/>
    <n v="5.0000000000000001E-3"/>
    <n v="2.0009999999999997E-3"/>
    <n v="2.696E-3"/>
    <n v="3.9550000000000002E-3"/>
    <n v="3.8660000000000001E-3"/>
    <n v="4.2270000000000007E-3"/>
    <n v="4.071E-3"/>
    <n v="4.3280000000000002E-3"/>
    <n v="4.8960000000000002E-3"/>
    <n v="5.3170000000000005E-3"/>
    <n v="5.7200000000000003E-3"/>
    <n v="6.1210000000000006E-3"/>
  </r>
  <r>
    <x v="11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2"/>
    <x v="4"/>
    <n v="0.14966193600000002"/>
    <n v="0.18815999999999999"/>
    <n v="0.19229930480575247"/>
    <n v="0.18832162781875114"/>
    <n v="0.16121932201765954"/>
    <n v="0.19228512907167922"/>
    <n v="0.21011506226396576"/>
    <n v="0.23217268310002034"/>
    <n v="0.18602552459715543"/>
    <n v="0.19322562889120828"/>
    <n v="0.24"/>
    <n v="0.21119999999999997"/>
    <n v="0.140052706"/>
    <n v="0.16575830399999997"/>
    <n v="0.1580475610130723"/>
    <n v="0.16384273286443321"/>
    <n v="0.1777761986403924"/>
    <n v="0.19622815801103496"/>
    <n v="0.21627126186162199"/>
    <n v="0.24244113110095977"/>
  </r>
  <r>
    <x v="11"/>
    <x v="2"/>
    <x v="2"/>
    <x v="5"/>
    <n v="0.14966193600000002"/>
    <n v="0.18815999999999999"/>
    <n v="0.19229930480575247"/>
    <n v="0.18832162781875114"/>
    <n v="0.16121932201765954"/>
    <n v="0.19228512907167922"/>
    <n v="0.21011506226396576"/>
    <n v="0.23217268310002034"/>
    <n v="0.18602552459715543"/>
    <n v="0.19322562889120828"/>
    <n v="0.24"/>
    <n v="0.21119999999999997"/>
    <n v="0.140052706"/>
    <n v="0.16575830399999997"/>
    <n v="0.1580475610130723"/>
    <n v="0.16384273286443321"/>
    <n v="0.1777761986403924"/>
    <n v="0.19622815801103496"/>
    <n v="0.21627126186162199"/>
    <n v="0.24244113110095977"/>
  </r>
  <r>
    <x v="11"/>
    <x v="2"/>
    <x v="2"/>
    <x v="6"/>
    <n v="4.5659999999999999E-2"/>
    <n v="7.4526999999999996E-2"/>
    <n v="5.7267999999999999E-2"/>
    <n v="0.121325"/>
    <n v="0.264075"/>
    <n v="0.26908700000000002"/>
    <n v="0.32100000000000001"/>
    <n v="0.39094499999999999"/>
    <n v="0.35299999999999998"/>
    <n v="0.24199100000000001"/>
    <n v="0.27483600000000002"/>
    <n v="0.31400699999999998"/>
    <n v="0.32505800000000001"/>
    <n v="0.30688300000000002"/>
    <n v="0.26993868530379794"/>
    <n v="0.289498176764582"/>
    <n v="0.29828711987178241"/>
    <n v="0.3195385289222118"/>
    <n v="0.33581125065235268"/>
    <n v="0.34669151743592752"/>
  </r>
  <r>
    <x v="11"/>
    <x v="2"/>
    <x v="2"/>
    <x v="7"/>
    <n v="1.0299510000000001"/>
    <n v="0.9819"/>
    <n v="1.4290970000000001"/>
    <n v="1.775989"/>
    <n v="2.4371109999999998"/>
    <n v="2.399"/>
    <n v="2.3079999999999998"/>
    <n v="2.3359999999999999"/>
    <n v="2.129"/>
    <n v="1.486515"/>
    <n v="2.605928"/>
    <n v="3.117791"/>
    <n v="2.3158970000000001"/>
    <n v="2.6015839999999999"/>
    <n v="2.8648858102126225"/>
    <n v="3.0210594880437935"/>
    <n v="3.0512700829242321"/>
    <n v="3.0817827837534741"/>
    <n v="3.112600611591009"/>
    <n v="3.143726617706919"/>
  </r>
  <r>
    <x v="11"/>
    <x v="2"/>
    <x v="2"/>
    <x v="8"/>
    <n v="1.35"/>
    <n v="1.35"/>
    <n v="1.55"/>
    <n v="1.85"/>
    <n v="1.9"/>
    <n v="2.1"/>
    <n v="2.1549999999999998"/>
    <n v="2.2599999999999998"/>
    <n v="2.1"/>
    <n v="1.4"/>
    <n v="2.2000000000000002"/>
    <n v="2.6"/>
    <n v="2.23"/>
    <n v="2.4500000000000002"/>
    <n v="2.8174999999999999"/>
    <n v="2.9104774999999998"/>
    <n v="2.9599556174999999"/>
    <n v="2.9895551736749995"/>
    <n v="3.034398501280124"/>
    <n v="3.0738456817967652"/>
  </r>
  <r>
    <x v="12"/>
    <x v="2"/>
    <x v="0"/>
    <x v="0"/>
    <n v="3.4315729999999998"/>
    <n v="3.5160820689999999"/>
    <n v="3.6064658014120003"/>
    <n v="3.7060120000000003"/>
    <n v="3.8149999999999999"/>
    <n v="3.9590000000000001"/>
    <n v="4.109"/>
    <n v="4.28"/>
    <n v="4.423"/>
    <n v="4.4359999999999999"/>
    <n v="4.4960000000000004"/>
    <n v="4.5810000000000004"/>
    <n v="4.7060000000000004"/>
    <n v="4.753063"/>
    <n v="4.8154372990000001"/>
    <n v="4.8582977427309997"/>
    <n v="4.905057214963608"/>
    <n v="4.955562326869809"/>
    <n v="5.0102832077562356"/>
    <n v="5.0693422954847671"/>
  </r>
  <r>
    <x v="12"/>
    <x v="2"/>
    <x v="0"/>
    <x v="1"/>
    <n v="0.14868500000000001"/>
    <n v="0.152141"/>
    <n v="0.147754"/>
    <n v="0.15"/>
    <n v="0.126"/>
    <n v="0.127"/>
    <n v="0.124"/>
    <n v="0.13300000000000001"/>
    <n v="0.14400000000000002"/>
    <n v="0.16142300000000001"/>
    <n v="0.17081100000000002"/>
    <n v="0.173267"/>
    <n v="0.17401800000000001"/>
    <n v="0.164713"/>
    <n v="0.19070699999999999"/>
    <n v="0.192139"/>
    <n v="0.20222499999999999"/>
    <n v="0.21237200000000001"/>
    <n v="0.22321000000000002"/>
    <n v="0.23441900000000002"/>
  </r>
  <r>
    <x v="12"/>
    <x v="2"/>
    <x v="0"/>
    <x v="2"/>
    <n v="0.38785799999999998"/>
    <n v="0.43207299999999998"/>
    <n v="0.42630200000000001"/>
    <n v="0.42699999999999999"/>
    <n v="0.42599999999999999"/>
    <n v="0.57799999999999996"/>
    <n v="0.81399999999999995"/>
    <n v="0.88400000000000001"/>
    <n v="0.84599999999999997"/>
    <n v="0.93875699999999995"/>
    <n v="0.99518899999999999"/>
    <n v="1.0998620000000001"/>
    <n v="1.0800619999999999"/>
    <n v="1.0402739999999999"/>
    <n v="1.1552470000000001"/>
    <n v="1.1863630000000001"/>
    <n v="1.2132449999999999"/>
    <n v="1.1981679999999999"/>
    <n v="1.2238420000000001"/>
    <n v="1.216205"/>
  </r>
  <r>
    <x v="12"/>
    <x v="2"/>
    <x v="0"/>
    <x v="3"/>
    <n v="1.93929"/>
    <n v="2.1603650000000001"/>
    <n v="2.13151"/>
    <n v="2.1349999999999998"/>
    <n v="2.13"/>
    <n v="2.89"/>
    <n v="4.07"/>
    <n v="4.42"/>
    <n v="4.2300000000000004"/>
    <n v="4.6937850000000001"/>
    <n v="4.9759450000000003"/>
    <n v="5.4993100000000004"/>
    <n v="5.4003099999999993"/>
    <n v="5.2013699999999998"/>
    <n v="5.7762350000000007"/>
    <n v="5.9318150000000003"/>
    <n v="6.0662249999999993"/>
    <n v="5.9908399999999995"/>
    <n v="6.1192100000000007"/>
    <n v="6.0810250000000003"/>
  </r>
  <r>
    <x v="12"/>
    <x v="2"/>
    <x v="0"/>
    <x v="4"/>
    <n v="2.5736797499999997"/>
    <n v="2.5667399103699995"/>
    <n v="2.7"/>
    <n v="2.9"/>
    <n v="3.24275"/>
    <n v="3.6315717900000006"/>
    <n v="3.6056473995000009"/>
    <n v="4.0625804142000002"/>
    <n v="4.3822596136499996"/>
    <n v="4.27548241575"/>
    <n v="4.3356591"/>
    <n v="4.7823776614999991"/>
    <n v="4.3750380035000003"/>
    <n v="4.3230357574999996"/>
    <n v="4.4136595529997811"/>
    <n v="4.5677525718934371"/>
    <n v="4.7088549263650634"/>
    <n v="4.8068954570637139"/>
    <n v="5.0102832077562356"/>
    <n v="5.0693422954847662"/>
  </r>
  <r>
    <x v="12"/>
    <x v="2"/>
    <x v="0"/>
    <x v="5"/>
    <n v="4.5129697499999999"/>
    <n v="4.7271049103699996"/>
    <n v="4.8315099999999997"/>
    <n v="5.0350000000000001"/>
    <n v="5.3727499999999999"/>
    <n v="6.5215717900000003"/>
    <n v="7.6756473995000007"/>
    <n v="8.482580414200001"/>
    <n v="8.61225961365"/>
    <n v="8.9692674157500001"/>
    <n v="9.3116041000000003"/>
    <n v="10.281687661499999"/>
    <n v="9.7753480034999995"/>
    <n v="9.5244057574999985"/>
    <n v="10.189894552999782"/>
    <n v="10.499567571893436"/>
    <n v="10.775079926365063"/>
    <n v="10.797735457063713"/>
    <n v="11.129493207756237"/>
    <n v="11.150367295484767"/>
  </r>
  <r>
    <x v="12"/>
    <x v="2"/>
    <x v="0"/>
    <x v="6"/>
    <n v="3.744621"/>
    <n v="4.3801410000000001"/>
    <n v="5.0409059999999997"/>
    <n v="4.9414119999999997"/>
    <n v="7.7160000000000002"/>
    <n v="7.541779"/>
    <n v="8.702"/>
    <n v="11.16"/>
    <n v="11.804"/>
    <n v="12.398580000000001"/>
    <n v="13.119199"/>
    <n v="16.165680719999997"/>
    <n v="12.63026"/>
    <n v="10.764929"/>
    <n v="12.648537372684917"/>
    <n v="12.897005983716744"/>
    <n v="13.58832760219064"/>
    <n v="13.774989290251243"/>
    <n v="14.022833886482216"/>
    <n v="14.292139736407615"/>
  </r>
  <r>
    <x v="12"/>
    <x v="2"/>
    <x v="0"/>
    <x v="7"/>
    <n v="10.930047"/>
    <n v="12.075412"/>
    <n v="18.192440999999999"/>
    <n v="15.116327"/>
    <n v="18.381515"/>
    <n v="16.873999999999999"/>
    <n v="16.689"/>
    <n v="18.707999999999998"/>
    <n v="17.154"/>
    <n v="17.892894999999999"/>
    <n v="20.720040999999998"/>
    <n v="20.196563000000001"/>
    <n v="18.586148000000001"/>
    <n v="18.671119999999998"/>
    <n v="19.86107991985843"/>
    <n v="21.024495925516661"/>
    <n v="22.053774900557045"/>
    <n v="23.145601155809075"/>
    <n v="24.965838127979456"/>
    <n v="26.977785545500215"/>
  </r>
  <r>
    <x v="12"/>
    <x v="2"/>
    <x v="0"/>
    <x v="8"/>
    <n v="11.5"/>
    <n v="12.535"/>
    <n v="16.8"/>
    <n v="15.36"/>
    <n v="15.94"/>
    <n v="15.846109208775395"/>
    <n v="16.921432842768645"/>
    <n v="16.45025819824663"/>
    <n v="15.297499999999999"/>
    <n v="14.973125"/>
    <n v="17.100000000000001"/>
    <n v="16.245000000000001"/>
    <n v="15.56"/>
    <n v="17.116000000000003"/>
    <n v="17.715060000000001"/>
    <n v="18.600813000000002"/>
    <n v="19.344845520000003"/>
    <n v="20.215363568400001"/>
    <n v="22.034746289556004"/>
    <n v="23.797525992720487"/>
  </r>
  <r>
    <x v="12"/>
    <x v="2"/>
    <x v="1"/>
    <x v="0"/>
    <n v="0.33608159931078191"/>
    <n v="0.33987887933375582"/>
    <n v="0.34242658335596399"/>
    <n v="0.35001236391076518"/>
    <n v="0.36734528511373971"/>
    <n v="0.394100442276615"/>
    <n v="0.43096376086739452"/>
    <n v="0.52987000000000006"/>
    <n v="0.58015100000000008"/>
    <n v="0.57394699999999998"/>
    <n v="0.58000852999999997"/>
    <n v="0.58774744469999995"/>
    <n v="0.59097623302949986"/>
    <n v="0.5922426608349689"/>
    <n v="0.59354480761826955"/>
    <n v="0.59552282185066763"/>
    <n v="0.60164927412625158"/>
    <n v="0.61303139299896903"/>
    <n v="0.63032051399499789"/>
    <n v="0.65309189857514793"/>
  </r>
  <r>
    <x v="12"/>
    <x v="2"/>
    <x v="1"/>
    <x v="1"/>
    <n v="1.5025E-2"/>
    <n v="1.4999999999999999E-2"/>
    <n v="1.3877E-2"/>
    <n v="1.9E-2"/>
    <n v="2.9000000000000001E-2"/>
    <n v="3.9E-2"/>
    <n v="0.05"/>
    <n v="6.3E-2"/>
    <n v="0.06"/>
    <n v="1.9731000000000002E-2"/>
    <n v="1.1801000000000001E-2"/>
    <n v="1.3539000000000001E-2"/>
    <n v="1.2045E-2"/>
    <n v="1.1904E-2"/>
    <n v="1.3147000000000001E-2"/>
    <n v="1.5036000000000001E-2"/>
    <n v="2.0419E-2"/>
    <n v="2.7025E-2"/>
    <n v="3.4453999999999999E-2"/>
    <n v="4.1680999999999996E-2"/>
  </r>
  <r>
    <x v="12"/>
    <x v="2"/>
    <x v="1"/>
    <x v="2"/>
    <n v="2.2426999999999999E-2"/>
    <n v="5.0919999999999993E-3"/>
    <n v="2.1280000000000001E-3"/>
    <n v="2E-3"/>
    <n v="2E-3"/>
    <n v="1E-3"/>
    <n v="1E-3"/>
    <n v="6.0000000000000001E-3"/>
    <n v="6.0000000000000001E-3"/>
    <n v="2.6489999999999999E-3"/>
    <n v="2.7460000000000002E-3"/>
    <n v="3.0950000000000001E-3"/>
    <n v="2.6180000000000001E-3"/>
    <n v="2.088E-3"/>
    <n v="1.2340000000000001E-3"/>
    <n v="3.6499999999999998E-4"/>
    <n v="0"/>
    <n v="0"/>
    <n v="0"/>
    <n v="0"/>
  </r>
  <r>
    <x v="12"/>
    <x v="2"/>
    <x v="1"/>
    <x v="3"/>
    <n v="0.112135"/>
    <n v="2.5459999999999997E-2"/>
    <n v="1.064E-2"/>
    <n v="0.01"/>
    <n v="0.01"/>
    <n v="5.0000000000000001E-3"/>
    <n v="5.0000000000000001E-3"/>
    <n v="0.03"/>
    <n v="0.03"/>
    <n v="1.3245E-2"/>
    <n v="1.3729999999999999E-2"/>
    <n v="1.5474999999999999E-2"/>
    <n v="1.3090000000000003E-2"/>
    <n v="1.044E-2"/>
    <n v="6.1700000000000001E-3"/>
    <n v="1.8249999999999998E-3"/>
    <n v="0"/>
    <n v="0"/>
    <n v="0"/>
    <n v="0"/>
  </r>
  <r>
    <x v="12"/>
    <x v="2"/>
    <x v="1"/>
    <x v="4"/>
    <n v="0.2856693594141646"/>
    <n v="0.30589099140038023"/>
    <n v="0.30818392502036762"/>
    <n v="0.3325117457152269"/>
    <n v="0.37989038002687198"/>
    <n v="0.35863140247171965"/>
    <n v="0.34477100869391569"/>
    <n v="0.3932706077808879"/>
    <n v="0.39794488599555999"/>
    <n v="0.37883373770119688"/>
    <n v="0.36928519562064643"/>
    <n v="0.44314223474477554"/>
    <n v="0.49100462499999997"/>
    <n v="0.37114425000000001"/>
    <n v="0.393481625"/>
    <n v="0.42707656656123522"/>
    <n v="0.45725344833595116"/>
    <n v="0.49042511439917524"/>
    <n v="0.52946923175579819"/>
    <n v="0.56165903277462736"/>
  </r>
  <r>
    <x v="12"/>
    <x v="2"/>
    <x v="1"/>
    <x v="5"/>
    <n v="0.39780435941416459"/>
    <n v="0.33135099140038021"/>
    <n v="0.3188239250203676"/>
    <n v="0.34251174571522691"/>
    <n v="0.38989038002687199"/>
    <n v="0.36363140247171966"/>
    <n v="0.3497710086939157"/>
    <n v="0.42327060778088788"/>
    <n v="0.42794488599556002"/>
    <n v="0.39207873770119689"/>
    <n v="0.38301519562064645"/>
    <n v="0.45861723474477556"/>
    <n v="0.50409462500000002"/>
    <n v="0.38158425000000001"/>
    <n v="0.39965162500000001"/>
    <n v="0.42890156656123524"/>
    <n v="0.45725344833595116"/>
    <n v="0.49042511439917524"/>
    <n v="0.52946923175579819"/>
    <n v="0.56165903277462736"/>
  </r>
  <r>
    <x v="12"/>
    <x v="2"/>
    <x v="1"/>
    <x v="6"/>
    <n v="0.176538"/>
    <n v="0.17244200000000001"/>
    <n v="0.20061100000000001"/>
    <n v="0.20288900000000001"/>
    <n v="0.54144300000000001"/>
    <n v="0.49049599999999999"/>
    <n v="0.39308100000000001"/>
    <n v="0.26700000000000002"/>
    <n v="0.33300000000000002"/>
    <n v="0.32259900000000002"/>
    <n v="0.29604799999999998"/>
    <n v="0.36999300000000002"/>
    <n v="0.32433800000000002"/>
    <n v="0.24343500000000001"/>
    <n v="0.28022179658750374"/>
    <n v="0.28177505102990114"/>
    <n v="0.29505150041628181"/>
    <n v="0.30685356043293316"/>
    <n v="0.31912770285025033"/>
    <n v="0.33210173183626795"/>
  </r>
  <r>
    <x v="12"/>
    <x v="2"/>
    <x v="1"/>
    <x v="7"/>
    <n v="0.95629900000000001"/>
    <n v="0.88170700000000002"/>
    <n v="1.8542240000000001"/>
    <n v="2.2300200000000001"/>
    <n v="2.8184870000000002"/>
    <n v="3.254769"/>
    <n v="4.0716910000000004"/>
    <n v="4.79"/>
    <n v="4.3360000000000003"/>
    <n v="3.1216550000000001"/>
    <n v="3.3812639999999998"/>
    <n v="4.3862839999999998"/>
    <n v="4.342695"/>
    <n v="4.3232619999999997"/>
    <n v="3.8077413465426506"/>
    <n v="3.9799583779162213"/>
    <n v="4.0291610856475089"/>
    <n v="4.1476665709004887"/>
    <n v="4.2532650223043893"/>
    <n v="4.3771258836617655"/>
  </r>
  <r>
    <x v="12"/>
    <x v="2"/>
    <x v="1"/>
    <x v="8"/>
    <n v="0.85"/>
    <n v="1.03"/>
    <n v="1.8540000000000001"/>
    <n v="2.4102000000000001"/>
    <n v="2.6512200000000004"/>
    <n v="3.3"/>
    <n v="3.96"/>
    <n v="4.95"/>
    <n v="4.7024999999999997"/>
    <n v="3.526875"/>
    <n v="3.9"/>
    <n v="4.5"/>
    <n v="4.5"/>
    <n v="4.5"/>
    <n v="3.96"/>
    <n v="4.1381999999999994"/>
    <n v="4.2209639999999995"/>
    <n v="4.3602558119999992"/>
    <n v="4.491063486359999"/>
    <n v="4.6257953909507989"/>
  </r>
  <r>
    <x v="12"/>
    <x v="2"/>
    <x v="2"/>
    <x v="0"/>
    <n v="8.7755E-2"/>
    <n v="8.9308999999999999E-2"/>
    <n v="9.3708E-2"/>
    <n v="8.882000000000001E-2"/>
    <n v="8.5441000000000003E-2"/>
    <n v="8.6319999999999994E-2"/>
    <n v="8.8653999999999997E-2"/>
    <n v="9.1877E-2"/>
    <n v="9.1447000000000001E-2"/>
    <n v="8.5085000000000008E-2"/>
    <n v="8.3778000000000005E-2"/>
    <n v="8.4131999999999998E-2"/>
    <n v="9.1816999999999996E-2"/>
    <n v="9.1928299999999991E-2"/>
    <n v="9.2721469999999986E-2"/>
    <n v="9.311932299999999E-2"/>
    <n v="9.4389390699999992E-2"/>
    <n v="9.610045163E-2"/>
    <n v="9.8185406466999997E-2"/>
    <n v="0.10061486582029999"/>
  </r>
  <r>
    <x v="12"/>
    <x v="2"/>
    <x v="2"/>
    <x v="1"/>
    <n v="5.9740000000000001E-3"/>
    <n v="6.3569999999999998E-3"/>
    <n v="7.4459999999999995E-3"/>
    <n v="7.0000000000000001E-3"/>
    <n v="8.0000000000000002E-3"/>
    <n v="8.9999999999999993E-3"/>
    <n v="0.01"/>
    <n v="1.2E-2"/>
    <n v="1.0999999999999999E-2"/>
    <n v="5.4029999999999998E-3"/>
    <n v="6.2519999999999997E-3"/>
    <n v="8.6829999999999997E-3"/>
    <n v="8.0890000000000007E-3"/>
    <n v="9.2929999999999992E-3"/>
    <n v="9.9860000000000001E-3"/>
    <n v="9.6699999999999998E-3"/>
    <n v="1.0582000000000001E-2"/>
    <n v="1.115E-2"/>
    <n v="1.1695000000000001E-2"/>
    <n v="1.2248E-2"/>
  </r>
  <r>
    <x v="12"/>
    <x v="2"/>
    <x v="2"/>
    <x v="2"/>
    <n v="3.251E-3"/>
    <n v="4.0000000000000001E-3"/>
    <n v="4.2919999999999998E-3"/>
    <n v="4.0000000000000001E-3"/>
    <n v="4.0000000000000001E-3"/>
    <n v="4.0000000000000001E-3"/>
    <n v="5.0000000000000001E-3"/>
    <n v="6.0000000000000001E-3"/>
    <n v="6.0000000000000001E-3"/>
    <n v="4.6879999999999995E-3"/>
    <n v="5.1060000000000003E-3"/>
    <n v="5.0890000000000006E-3"/>
    <n v="5.3230000000000005E-3"/>
    <n v="5.5560000000000002E-3"/>
    <n v="5.5570000000000003E-3"/>
    <n v="6.169E-3"/>
    <n v="6.6220000000000003E-3"/>
    <n v="6.9690000000000004E-3"/>
    <n v="7.3010000000000002E-3"/>
    <n v="7.5439999999999995E-3"/>
  </r>
  <r>
    <x v="12"/>
    <x v="2"/>
    <x v="2"/>
    <x v="3"/>
    <n v="2.6008E-2"/>
    <n v="3.2000000000000001E-2"/>
    <n v="3.4335999999999998E-2"/>
    <n v="3.2000000000000001E-2"/>
    <n v="3.2000000000000001E-2"/>
    <n v="3.2000000000000001E-2"/>
    <n v="0.04"/>
    <n v="4.8000000000000001E-2"/>
    <n v="4.8000000000000001E-2"/>
    <n v="3.7503999999999996E-2"/>
    <n v="4.0848000000000002E-2"/>
    <n v="4.0712000000000005E-2"/>
    <n v="4.2584000000000011E-2"/>
    <n v="4.4448000000000001E-2"/>
    <n v="4.4456000000000002E-2"/>
    <n v="4.9352E-2"/>
    <n v="5.2976000000000002E-2"/>
    <n v="5.5752000000000003E-2"/>
    <n v="5.8408000000000002E-2"/>
    <n v="6.0351999999999996E-2"/>
  </r>
  <r>
    <x v="12"/>
    <x v="2"/>
    <x v="2"/>
    <x v="4"/>
    <n v="0.35979549999999999"/>
    <n v="0.38489342999999998"/>
    <n v="0.39066683144999997"/>
    <n v="0.36072639100978804"/>
    <n v="0.38021245000000004"/>
    <n v="0.40570400000000001"/>
    <n v="0.39894300000000005"/>
    <n v="0.41436526999999995"/>
    <n v="0.34546771999999998"/>
    <n v="0.29366110388066596"/>
    <n v="0.3293008480585955"/>
    <n v="0.34576589046152523"/>
    <n v="0.31820725200000005"/>
    <n v="0.34432860000000004"/>
    <n v="0.34637994111627907"/>
    <n v="0.36018004059973013"/>
    <n v="0.38982818359099997"/>
    <n v="0.40842691942749998"/>
    <n v="0.42710651813144995"/>
    <n v="0.43767466631830504"/>
  </r>
  <r>
    <x v="12"/>
    <x v="2"/>
    <x v="2"/>
    <x v="5"/>
    <n v="0.38580349999999997"/>
    <n v="0.41689343000000001"/>
    <n v="0.42500283144999995"/>
    <n v="0.39272639100978801"/>
    <n v="0.41221245000000006"/>
    <n v="0.43770399999999998"/>
    <n v="0.43894300000000003"/>
    <n v="0.46236526999999994"/>
    <n v="0.39346771999999997"/>
    <n v="0.33116510388066595"/>
    <n v="0.37014884805859549"/>
    <n v="0.38647789046152525"/>
    <n v="0.36079125200000006"/>
    <n v="0.38877660000000003"/>
    <n v="0.39083594111627906"/>
    <n v="0.40953204059973014"/>
    <n v="0.44280418359099999"/>
    <n v="0.4641789194275"/>
    <n v="0.48551451813144997"/>
    <n v="0.49802666631830506"/>
  </r>
  <r>
    <x v="12"/>
    <x v="2"/>
    <x v="2"/>
    <x v="6"/>
    <n v="0.215008"/>
    <n v="0.28334700000000002"/>
    <n v="0.39291100000000001"/>
    <n v="0.44619799999999998"/>
    <n v="0.67521500000000001"/>
    <n v="0.48368299999999997"/>
    <n v="0.51519300000000001"/>
    <n v="0.78700000000000003"/>
    <n v="0.83"/>
    <n v="0.56309299999999995"/>
    <n v="0.67609600000000003"/>
    <n v="0.63622599999999996"/>
    <n v="0.346806"/>
    <n v="0.41679100000000002"/>
    <n v="0.45301596864343097"/>
    <n v="0.50327288504555556"/>
    <n v="0.52469756898516173"/>
    <n v="0.54561985622123987"/>
    <n v="0.56263587906302914"/>
    <n v="0.57951495543491993"/>
  </r>
  <r>
    <x v="12"/>
    <x v="2"/>
    <x v="2"/>
    <x v="7"/>
    <n v="0.57143999999999995"/>
    <n v="0.57555100000000003"/>
    <n v="0.44226900000000002"/>
    <n v="0.40749999999999997"/>
    <n v="0.642818"/>
    <n v="0.61180699999999999"/>
    <n v="0.64524400000000004"/>
    <n v="0.82593700000000003"/>
    <n v="0.82329699999999995"/>
    <n v="0.71109100000000003"/>
    <n v="1.005072"/>
    <n v="1.0127440000000001"/>
    <n v="0.74568599999999996"/>
    <n v="0.804477"/>
    <n v="0.80055592576189594"/>
    <n v="0.82444295375679078"/>
    <n v="0.89757213830879512"/>
    <n v="0.98539048492469961"/>
    <n v="1.1249012623454617"/>
    <n v="1.2258841037403414"/>
  </r>
  <r>
    <x v="12"/>
    <x v="2"/>
    <x v="2"/>
    <x v="8"/>
    <n v="0.59099999999999997"/>
    <n v="0.623"/>
    <n v="0.54700000000000004"/>
    <n v="0.54721460399394961"/>
    <n v="0.65225979999382622"/>
    <n v="0.6574079591773736"/>
    <n v="0.7829929180210673"/>
    <n v="0.66356967337701822"/>
    <n v="0.66314737435319437"/>
    <n v="0.48670954198473293"/>
    <n v="0.70599999999999996"/>
    <n v="0.78"/>
    <n v="0.7098000000000001"/>
    <n v="0.74529000000000012"/>
    <n v="0.7527429000000001"/>
    <n v="0.77532518700000008"/>
    <n v="0.81409144635000008"/>
    <n v="0.89550059098500012"/>
    <n v="1.0298256796327501"/>
    <n v="1.1328082475960253"/>
  </r>
  <r>
    <x v="13"/>
    <x v="2"/>
    <x v="0"/>
    <x v="0"/>
    <n v="1.119"/>
    <n v="1.1850000000000001"/>
    <n v="1.228"/>
    <n v="1.282"/>
    <n v="1.329"/>
    <n v="1.3740000000000001"/>
    <n v="1.4259999999999999"/>
    <n v="1.51"/>
    <n v="1.5509999999999999"/>
    <n v="1.5409999999999999"/>
    <n v="1.5209999999999999"/>
    <n v="1.518"/>
    <n v="1.4450000000000001"/>
    <n v="1.4150020000000001"/>
    <n v="1.39390192"/>
    <n v="1.3612068239999999"/>
    <n v="1.3477585510399999"/>
    <n v="1.3408482089983997"/>
    <n v="1.3402142806384636"/>
    <n v="1.3466057094129251"/>
  </r>
  <r>
    <x v="13"/>
    <x v="2"/>
    <x v="0"/>
    <x v="1"/>
    <n v="6.2009000000000002E-2"/>
    <n v="7.0000000000000007E-2"/>
    <n v="7.0999999999999994E-2"/>
    <n v="7.4968000000000007E-2"/>
    <n v="6.9599999999999995E-2"/>
    <n v="7.0540000000000005E-2"/>
    <n v="7.8774999999999998E-2"/>
    <n v="8.2664000000000001E-2"/>
    <n v="8.8263999999999995E-2"/>
    <n v="4.4867999999999998E-2"/>
    <n v="3.8587999999999997E-2"/>
    <n v="4.1569000000000002E-2"/>
    <n v="3.1359999999999999E-2"/>
    <n v="2.7802E-2"/>
    <n v="3.5500000000000004E-2"/>
    <n v="3.6999999999999998E-2"/>
    <n v="4.1000000000000002E-2"/>
    <n v="4.7E-2"/>
    <n v="5.2999999999999999E-2"/>
    <n v="0.06"/>
  </r>
  <r>
    <x v="13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0"/>
    <x v="4"/>
    <n v="0.60341970000000011"/>
    <n v="0.73902600000000007"/>
    <n v="0.83706700000000001"/>
    <n v="1.0111530000000002"/>
    <n v="1.099496"/>
    <n v="1.1025984750000002"/>
    <n v="1.380429688"/>
    <n v="1.2832784030000002"/>
    <n v="1.4154260450000002"/>
    <n v="1.1592742700000003"/>
    <n v="1.2544885925"/>
    <n v="1.3209577425000001"/>
    <n v="1.0825863949999999"/>
    <n v="1.0806220424999999"/>
    <n v="1.2696136651528873"/>
    <n v="1.2392996312457114"/>
    <n v="1.2264602814463998"/>
    <n v="1.220171870188544"/>
    <n v="1.2195949953810019"/>
    <n v="1.2254111955657618"/>
  </r>
  <r>
    <x v="13"/>
    <x v="2"/>
    <x v="0"/>
    <x v="5"/>
    <n v="0.60341970000000011"/>
    <n v="0.73902600000000007"/>
    <n v="0.83706700000000001"/>
    <n v="1.0111530000000002"/>
    <n v="1.099496"/>
    <n v="1.1025984750000002"/>
    <n v="1.380429688"/>
    <n v="1.2832784030000002"/>
    <n v="1.4154260450000002"/>
    <n v="1.1592742700000003"/>
    <n v="1.2544885925"/>
    <n v="1.3209577425000001"/>
    <n v="1.0825863949999999"/>
    <n v="1.0806220424999999"/>
    <n v="1.2696136651528873"/>
    <n v="1.2392996312457114"/>
    <n v="1.2264602814463998"/>
    <n v="1.220171870188544"/>
    <n v="1.2195949953810019"/>
    <n v="1.2254111955657618"/>
  </r>
  <r>
    <x v="13"/>
    <x v="2"/>
    <x v="0"/>
    <x v="6"/>
    <n v="0.60522470000000006"/>
    <n v="0.74257600000000012"/>
    <n v="0.84937099999999999"/>
    <n v="1.0157130000000001"/>
    <n v="1.1052420000000001"/>
    <n v="1.174507"/>
    <n v="1.4330579999999999"/>
    <n v="1.301347"/>
    <n v="1.411054"/>
    <n v="1.1683209999999999"/>
    <n v="1.246067"/>
    <n v="1.2524029999999999"/>
    <n v="1.053796"/>
    <n v="1.163057"/>
    <n v="1.4807980450785658"/>
    <n v="1.2410121165015173"/>
    <n v="1.2343374487971983"/>
    <n v="1.2309795288000001"/>
    <n v="1.2309795288000001"/>
    <n v="1.2316294409781892"/>
  </r>
  <r>
    <x v="13"/>
    <x v="2"/>
    <x v="0"/>
    <x v="7"/>
    <n v="1.8050000000000006E-3"/>
    <n v="3.5500000000000015E-3"/>
    <n v="1.2304000000000001E-2"/>
    <n v="4.5599999999999998E-3"/>
    <n v="5.7460000000000002E-3"/>
    <n v="6.9610000000000002E-3"/>
    <n v="7.071E-3"/>
    <n v="1.0274E-2"/>
    <n v="9.2659999999999999E-3"/>
    <n v="2.6979999999999999E-3"/>
    <n v="5.3340000000000002E-3"/>
    <n v="9.5600000000000004E-4"/>
    <n v="1.4659999999999999E-2"/>
    <n v="2.49E-3"/>
    <n v="7.3940682573716684E-3"/>
    <n v="2.49E-3"/>
    <n v="2.49E-3"/>
    <n v="2.49E-3"/>
    <n v="2.49E-3"/>
    <n v="2.49E-3"/>
  </r>
  <r>
    <x v="13"/>
    <x v="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0"/>
    <n v="9.9778883323062006E-2"/>
    <n v="0.10502508238763919"/>
    <n v="0.11192523219615265"/>
    <n v="0.11978742212219921"/>
    <n v="0.1250020270942466"/>
    <n v="0.1323744"/>
    <n v="0.13786860000000001"/>
    <n v="0.14354459999999999"/>
    <n v="0.14616020000000002"/>
    <n v="0.1414058"/>
    <n v="0.13578179999999998"/>
    <n v="0.13350420000000002"/>
    <n v="0.1228506"/>
    <n v="0.1227898"/>
    <n v="0.1232744754"/>
    <n v="0.1244460645642"/>
    <n v="0.12608602082096659"/>
    <n v="0.12808169825880047"/>
    <n v="0.13022349240581285"/>
    <n v="0.1325074581108559"/>
  </r>
  <r>
    <x v="13"/>
    <x v="2"/>
    <x v="1"/>
    <x v="1"/>
    <n v="2.1589999999999999E-3"/>
    <n v="3.1740000000000002E-3"/>
    <n v="4.8919999999999996E-3"/>
    <n v="5.8589999999999996E-3"/>
    <n v="5.398E-3"/>
    <n v="5.8659999999999997E-3"/>
    <n v="6.3460000000000001E-3"/>
    <n v="7.1869999999999998E-3"/>
    <n v="7.5079999999999999E-3"/>
    <n v="2.3119999999999998E-3"/>
    <n v="2.6779999999999998E-3"/>
    <n v="3.1000000000000003E-3"/>
    <n v="3.6290000000000003E-3"/>
    <n v="3.3E-3"/>
    <n v="3.8E-3"/>
    <n v="4.5000000000000005E-3"/>
    <n v="5.0000000000000001E-3"/>
    <n v="5.4000000000000003E-3"/>
    <n v="5.5999999999999999E-3"/>
    <n v="5.7999999999999996E-3"/>
  </r>
  <r>
    <x v="13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4"/>
    <n v="5.0339912353083688E-2"/>
    <n v="5.627890526310253E-2"/>
    <n v="8.8489999999999999E-2"/>
    <n v="0.10286899999999999"/>
    <n v="0.10534"/>
    <n v="9.6675999999999998E-2"/>
    <n v="9.84323E-2"/>
    <n v="0.10166529999999999"/>
    <n v="0.1078036"/>
    <n v="8.3767800000000003E-2"/>
    <n v="8.3366999999999997E-2"/>
    <n v="9.4147999999999996E-2"/>
    <n v="8.8797999999999988E-2"/>
    <n v="9.04914E-2"/>
    <n v="8.1330215042417275E-2"/>
    <n v="8.548342283177475E-2"/>
    <n v="8.8260214574676629E-2"/>
    <n v="8.965718878116033E-2"/>
    <n v="9.1156444684068971E-2"/>
    <n v="9.2755220677599115E-2"/>
  </r>
  <r>
    <x v="13"/>
    <x v="2"/>
    <x v="1"/>
    <x v="5"/>
    <n v="5.0339912353083688E-2"/>
    <n v="5.627890526310253E-2"/>
    <n v="8.8489999999999999E-2"/>
    <n v="0.10286899999999999"/>
    <n v="0.10534"/>
    <n v="9.6675999999999998E-2"/>
    <n v="9.84323E-2"/>
    <n v="0.10166529999999999"/>
    <n v="0.1078036"/>
    <n v="8.3767800000000003E-2"/>
    <n v="8.3366999999999997E-2"/>
    <n v="9.4147999999999996E-2"/>
    <n v="8.8797999999999988E-2"/>
    <n v="9.04914E-2"/>
    <n v="8.1330215042417275E-2"/>
    <n v="8.548342283177475E-2"/>
    <n v="8.8260214574676629E-2"/>
    <n v="8.965718878116033E-2"/>
    <n v="9.1156444684068971E-2"/>
    <n v="9.2755220677599115E-2"/>
  </r>
  <r>
    <x v="13"/>
    <x v="2"/>
    <x v="1"/>
    <x v="6"/>
    <n v="5.12029027237354E-2"/>
    <n v="5.7211406614785992E-2"/>
    <n v="8.9518E-2"/>
    <n v="0.10342899999999999"/>
    <n v="0.10574600000000001"/>
    <n v="0.11038000000000001"/>
    <n v="0.11194800000000001"/>
    <n v="0.11314200000000001"/>
    <n v="0.118773"/>
    <n v="9.0037000000000006E-2"/>
    <n v="9.4497999999999999E-2"/>
    <n v="0.10362"/>
    <n v="9.8488999999999993E-2"/>
    <n v="0.102646"/>
    <n v="9.7272704887277545E-2"/>
    <n v="9.1392937752935569E-2"/>
    <n v="9.3336696513818193E-2"/>
    <n v="9.3669297226180129E-2"/>
    <n v="9.5291472055211338E-2"/>
    <n v="9.7175028463868454E-2"/>
  </r>
  <r>
    <x v="13"/>
    <x v="2"/>
    <x v="1"/>
    <x v="7"/>
    <n v="8.6299037065171212E-4"/>
    <n v="9.3250135168346021E-4"/>
    <n v="1.0280000000000001E-3"/>
    <n v="5.5999999999999995E-4"/>
    <n v="4.06E-4"/>
    <n v="3.5799999999999997E-4"/>
    <n v="4.1399999999999998E-4"/>
    <n v="3.9500000000000001E-4"/>
    <n v="5.4000000000000001E-4"/>
    <n v="1.54E-4"/>
    <n v="2.5999999999999998E-4"/>
    <n v="2.3E-5"/>
    <n v="8.7999999999999998E-5"/>
    <n v="6.3E-5"/>
    <n v="7.4999999999999993E-5"/>
    <n v="0"/>
    <n v="0"/>
    <n v="0"/>
    <n v="0"/>
    <n v="0"/>
  </r>
  <r>
    <x v="13"/>
    <x v="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0"/>
    <n v="2.6547116676937991E-2"/>
    <n v="2.7942917612360806E-2"/>
    <n v="2.9778767803847354E-2"/>
    <n v="3.1870577877800781E-2"/>
    <n v="3.3257972905753413E-2"/>
    <n v="3.5383600000000008E-2"/>
    <n v="3.6743400000000002E-2"/>
    <n v="3.81914E-2"/>
    <n v="3.9239800000000005E-2"/>
    <n v="3.8023200000000007E-2"/>
    <n v="3.6423199999999996E-2"/>
    <n v="3.5817800000000004E-2"/>
    <n v="3.2968400000000002E-2"/>
    <n v="3.3087199999999997E-2"/>
    <n v="3.3156791572129994E-2"/>
    <n v="3.3223558092505462E-2"/>
    <n v="3.3307865895165177E-2"/>
    <n v="3.3428183043500072E-2"/>
    <n v="3.3589644003431091E-2"/>
    <n v="3.3790668138686634E-2"/>
  </r>
  <r>
    <x v="13"/>
    <x v="2"/>
    <x v="2"/>
    <x v="1"/>
    <n v="4.3800000000000002E-4"/>
    <n v="8.1999999999999998E-4"/>
    <n v="1.3519999999999999E-3"/>
    <n v="1.3810000000000001E-3"/>
    <n v="1.1050000000000001E-3"/>
    <n v="1.077E-3"/>
    <n v="1.4090000000000001E-3"/>
    <n v="1.554E-3"/>
    <n v="1.768E-3"/>
    <n v="6.3900000000000003E-4"/>
    <n v="3.3300000000000002E-4"/>
    <n v="4.86E-4"/>
    <n v="4.0700000000000003E-4"/>
    <n v="3.6999999999999999E-4"/>
    <n v="3.3428917213000002E-4"/>
    <n v="3.3202085295251188E-4"/>
    <n v="3.5009626739975836E-4"/>
    <n v="3.8678007549621587E-4"/>
    <n v="4.2888642427902078E-4"/>
    <n v="4.6974128728299175E-4"/>
  </r>
  <r>
    <x v="13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4"/>
    <n v="6.0835968655993833E-2"/>
    <n v="6.8123110221100791E-2"/>
    <n v="9.3867999999999993E-2"/>
    <n v="0.11303100000000001"/>
    <n v="9.7913E-2"/>
    <n v="8.5388100000000008E-2"/>
    <n v="8.7978500000000001E-2"/>
    <n v="9.9908499999999997E-2"/>
    <n v="9.1905600000000004E-2"/>
    <n v="7.3681999999999997E-2"/>
    <n v="7.2844500000000006E-2"/>
    <n v="8.0035800000000004E-2"/>
    <n v="7.185989999999999E-2"/>
    <n v="8.6196300000000003E-2"/>
    <n v="8.0973798101617381E-2"/>
    <n v="8.1380169856129128E-2"/>
    <n v="8.326966473791296E-2"/>
    <n v="8.3570457608750176E-2"/>
    <n v="8.3974110008577713E-2"/>
    <n v="8.447667034671659E-2"/>
  </r>
  <r>
    <x v="13"/>
    <x v="2"/>
    <x v="2"/>
    <x v="5"/>
    <n v="6.0835968655993833E-2"/>
    <n v="6.8123110221100791E-2"/>
    <n v="9.3867999999999993E-2"/>
    <n v="0.11303100000000001"/>
    <n v="9.7913E-2"/>
    <n v="8.5388100000000008E-2"/>
    <n v="8.7978500000000001E-2"/>
    <n v="9.9908499999999997E-2"/>
    <n v="9.1905600000000004E-2"/>
    <n v="7.3681999999999997E-2"/>
    <n v="7.2844500000000006E-2"/>
    <n v="8.0035800000000004E-2"/>
    <n v="7.185989999999999E-2"/>
    <n v="8.6196300000000003E-2"/>
    <n v="8.0973798101617381E-2"/>
    <n v="8.1380169856129128E-2"/>
    <n v="8.326966473791296E-2"/>
    <n v="8.3570457608750176E-2"/>
    <n v="8.3974110008577713E-2"/>
    <n v="8.447667034671659E-2"/>
  </r>
  <r>
    <x v="13"/>
    <x v="2"/>
    <x v="2"/>
    <x v="6"/>
    <n v="6.3950055850321125E-2"/>
    <n v="7.148799860374197E-2"/>
    <n v="9.7448999999999994E-2"/>
    <n v="0.11572"/>
    <n v="9.9626999999999993E-2"/>
    <n v="0.101621"/>
    <n v="0.12501100000000001"/>
    <n v="0.14308399999999999"/>
    <n v="0.10825"/>
    <n v="8.3734000000000003E-2"/>
    <n v="9.5196000000000003E-2"/>
    <n v="8.5529999999999995E-2"/>
    <n v="7.4779999999999999E-2"/>
    <n v="9.1462000000000002E-2"/>
    <n v="9.8370209820203947E-2"/>
    <n v="9.2370552867565806E-2"/>
    <n v="9.3294258396241433E-2"/>
    <n v="9.4113527079735901E-2"/>
    <n v="9.4233390062000003E-2"/>
    <n v="9.4233390062000003E-2"/>
  </r>
  <r>
    <x v="13"/>
    <x v="2"/>
    <x v="2"/>
    <x v="7"/>
    <n v="3.1140871943272893E-3"/>
    <n v="3.3648883826411769E-3"/>
    <n v="3.581E-3"/>
    <n v="2.689E-3"/>
    <n v="1.714E-3"/>
    <n v="1.9189999999999999E-3"/>
    <n v="2.6800000000000001E-3"/>
    <n v="2.7209999999999999E-3"/>
    <n v="1.763E-3"/>
    <n v="2.5270000000000002E-3"/>
    <n v="1.2329999999999999E-3"/>
    <n v="5.7200000000000003E-4"/>
    <n v="3.2299999999999999E-4"/>
    <n v="6.4199999999999999E-4"/>
    <n v="1.2149999999999999E-3"/>
    <n v="0"/>
    <n v="0"/>
    <n v="0"/>
    <n v="0"/>
    <n v="0"/>
  </r>
  <r>
    <x v="13"/>
    <x v="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0"/>
    <x v="0"/>
    <n v="1.6245999999999998"/>
    <n v="1.7029999999999998"/>
    <n v="1.8120000000000001"/>
    <n v="1.9180000000000001"/>
    <n v="2.0110000000000001"/>
    <n v="2.1080000000000001"/>
    <n v="2.2140000000000004"/>
    <n v="2.2960000000000003"/>
    <n v="2.431"/>
    <n v="2.5310000000000001"/>
    <n v="2.6589999999999998"/>
    <n v="2.7894399999999999"/>
    <n v="3.012535999999999"/>
    <n v="3.2181179999999978"/>
    <n v="3.4183427414134959"/>
    <n v="3.6420505184936811"/>
    <n v="3.8762998080104452"/>
    <n v="4.1435891604049022"/>
    <n v="4.3816078758841597"/>
    <n v="4.6432869115813986"/>
  </r>
  <r>
    <x v="14"/>
    <x v="2"/>
    <x v="0"/>
    <x v="1"/>
    <n v="6.2009000000000002E-2"/>
    <n v="7.0000000000000007E-2"/>
    <n v="7.0999999999999994E-2"/>
    <n v="7.5031999999999988E-2"/>
    <n v="7.0400000000000018E-2"/>
    <n v="7.1459999999999982E-2"/>
    <n v="7.9225000000000004E-2"/>
    <n v="8.3336000000000007E-2"/>
    <n v="8.7735999999999995E-2"/>
    <n v="4.5131999999999999E-2"/>
    <n v="6.9412000000000001E-2"/>
    <n v="4.8280999999999998E-2"/>
    <n v="3.4138000000000002E-2"/>
    <n v="3.0329000000000002E-2"/>
    <n v="3.1185000000000001E-2"/>
    <n v="3.5388000000000003E-2"/>
    <n v="4.0599999999999997E-2"/>
    <n v="4.6899999999999997E-2"/>
    <n v="5.3100000000000001E-2"/>
    <n v="5.8200000000000002E-2"/>
  </r>
  <r>
    <x v="14"/>
    <x v="2"/>
    <x v="0"/>
    <x v="2"/>
    <n v="1.2828000000000001E-2"/>
    <n v="8.0680000000000005E-3"/>
    <n v="8.9999999999999993E-3"/>
    <n v="1.0999999999999999E-2"/>
    <n v="1.3355000000000001E-2"/>
    <n v="0"/>
    <n v="0"/>
    <n v="2.7160000000000001E-3"/>
    <n v="6.777E-3"/>
    <n v="1.5159000000000001E-2"/>
    <n v="1.5056E-2"/>
    <n v="7.9960000000000014E-3"/>
    <n v="2.5425E-2"/>
    <n v="0.116134"/>
    <n v="0.10396899999999999"/>
    <n v="9.9208000000000005E-2"/>
    <n v="9.1333999999999999E-2"/>
    <n v="9.4519000000000006E-2"/>
    <n v="0.11356300000000001"/>
    <n v="0.12213800000000001"/>
  </r>
  <r>
    <x v="14"/>
    <x v="2"/>
    <x v="0"/>
    <x v="3"/>
    <n v="6.4140000000000003E-2"/>
    <n v="4.0340000000000001E-2"/>
    <n v="4.4999999999999998E-2"/>
    <n v="5.5E-2"/>
    <n v="6.6775000000000001E-2"/>
    <n v="0"/>
    <n v="0"/>
    <n v="1.358E-2"/>
    <n v="3.3884999999999998E-2"/>
    <n v="7.5795000000000001E-2"/>
    <n v="7.528E-2"/>
    <n v="3.9980000000000009E-2"/>
    <n v="0.12712499999999999"/>
    <n v="0.58067000000000002"/>
    <n v="0.519845"/>
    <n v="0.49604000000000004"/>
    <n v="0.45667000000000002"/>
    <n v="0.47259500000000004"/>
    <n v="0.56781500000000007"/>
    <n v="0.61069000000000007"/>
  </r>
  <r>
    <x v="14"/>
    <x v="2"/>
    <x v="0"/>
    <x v="4"/>
    <n v="0.56679349639481436"/>
    <n v="0.72276370322380901"/>
    <n v="0.96428300000000011"/>
    <n v="0.98734100000000002"/>
    <n v="1.214216"/>
    <n v="1.18768575"/>
    <n v="1.80119875"/>
    <n v="2.0078710000000002"/>
    <n v="2.2838375000000002"/>
    <n v="2.1445865"/>
    <n v="2.74379975"/>
    <n v="2.3981262499999998"/>
    <n v="2.44925025"/>
    <n v="2.4523752499999998"/>
    <n v="2.3102613375577468"/>
    <n v="2.5363004766854522"/>
    <n v="2.8684618579277288"/>
    <n v="3.2319995451158228"/>
    <n v="3.6367345369838522"/>
    <n v="3.9932267439600024"/>
  </r>
  <r>
    <x v="14"/>
    <x v="2"/>
    <x v="0"/>
    <x v="5"/>
    <n v="0.63093349639481433"/>
    <n v="0.76310370322380905"/>
    <n v="1.0092830000000002"/>
    <n v="1.042341"/>
    <n v="1.280991"/>
    <n v="1.18768575"/>
    <n v="1.80119875"/>
    <n v="2.0214510000000003"/>
    <n v="2.3177225000000004"/>
    <n v="2.2203814999999998"/>
    <n v="2.8190797499999998"/>
    <n v="2.4381062499999997"/>
    <n v="2.5763752499999999"/>
    <n v="3.0330452499999998"/>
    <n v="2.8301063375577469"/>
    <n v="3.0323404766854525"/>
    <n v="3.3251318579277287"/>
    <n v="3.7045945451158229"/>
    <n v="4.2045495369838521"/>
    <n v="4.6039167439600028"/>
  </r>
  <r>
    <x v="14"/>
    <x v="2"/>
    <x v="0"/>
    <x v="6"/>
    <n v="0.56679349639481436"/>
    <n v="0.72276370322380901"/>
    <n v="0.96428300000000011"/>
    <n v="0.98734100000000002"/>
    <n v="1.214216"/>
    <n v="1.291361"/>
    <n v="1.389338"/>
    <n v="1.704539"/>
    <n v="1.8674489999999997"/>
    <n v="1.7693709999999998"/>
    <n v="2.2046790000000001"/>
    <n v="2.0091540000000001"/>
    <n v="2.2865039999999999"/>
    <n v="2.6853540000000007"/>
    <n v="2.8189169908113447"/>
    <n v="2.8923453278423055"/>
    <n v="3.0355937339131427"/>
    <n v="3.3077539881170783"/>
    <n v="3.6854714952692222"/>
    <n v="4.0550709159442606"/>
  </r>
  <r>
    <x v="14"/>
    <x v="2"/>
    <x v="0"/>
    <x v="7"/>
    <n v="1.5971489999999999"/>
    <n v="2.8059690000000002"/>
    <n v="2.6322839999999998"/>
    <n v="2.9998689999999999"/>
    <n v="5.4686810000000001"/>
    <n v="5.964378"/>
    <n v="5.887086"/>
    <n v="6.5004749999999998"/>
    <n v="5.7812789999999996"/>
    <n v="4.8411140000000001"/>
    <n v="6.0950620000000004"/>
    <n v="6.993913"/>
    <n v="6.1486789999999996"/>
    <n v="7.29115"/>
    <n v="8.0144385000580272"/>
    <n v="8.6174246420365446"/>
    <n v="9.280531683393674"/>
    <n v="10.041728289633031"/>
    <n v="10.508403726271592"/>
    <n v="10.839920315131049"/>
  </r>
  <r>
    <x v="14"/>
    <x v="2"/>
    <x v="0"/>
    <x v="8"/>
    <n v="1.5971489999999999"/>
    <n v="2.8059690000000002"/>
    <n v="2.6322839999999998"/>
    <n v="2.9998689999999999"/>
    <n v="5.4686810000000001"/>
    <n v="6.5"/>
    <n v="6.4349999999999996"/>
    <n v="6.9497999999999998"/>
    <n v="6.0463259999999996"/>
    <n v="5.4416934000000001"/>
    <n v="6.1491135419999994"/>
    <n v="7.32"/>
    <n v="6.7324000000000002"/>
    <n v="7.66"/>
    <n v="8.1196000000000002"/>
    <n v="8.8503640000000008"/>
    <n v="9.6468967600000024"/>
    <n v="10.515117468400003"/>
    <n v="11.051388459288402"/>
    <n v="11.393981501526342"/>
  </r>
  <r>
    <x v="14"/>
    <x v="2"/>
    <x v="1"/>
    <x v="0"/>
    <n v="3.2096790010271353E-2"/>
    <n v="4.1094320745694163E-2"/>
    <n v="4.8270588843180709E-2"/>
    <n v="5.5102524285954121E-2"/>
    <n v="6.2841220921662139E-2"/>
    <n v="6.8293550575431461E-2"/>
    <n v="7.7319312058168499E-2"/>
    <n v="8.6767674696423464E-2"/>
    <n v="0.10012270645553073"/>
    <n v="0.10918861926186482"/>
    <n v="0.12133478668400891"/>
    <n v="0.13246608908348856"/>
    <n v="0.15465306041098395"/>
    <n v="0.16921467059865447"/>
    <n v="0.18649855822263031"/>
    <n v="0.20609833695982235"/>
    <n v="0.22609999942998246"/>
    <n v="0.24653038044681139"/>
    <n v="0.26741703778264231"/>
    <n v="0.28878829051346211"/>
  </r>
  <r>
    <x v="14"/>
    <x v="2"/>
    <x v="1"/>
    <x v="1"/>
    <n v="1.3963340000000003E-2"/>
    <n v="1.5026000000000001E-2"/>
    <n v="1.3568E-2"/>
    <n v="1.3641E-2"/>
    <n v="1.2802000000000001E-2"/>
    <n v="1.2594000000000001E-2"/>
    <n v="1.4193999999999998E-2"/>
    <n v="1.4393000000000003E-2"/>
    <n v="1.5372E-2"/>
    <n v="9.3880000000000005E-3"/>
    <n v="1.1362000000000001E-2"/>
    <n v="1.34672E-2"/>
    <n v="1.5883480000000002E-2"/>
    <n v="1.9525920000000002E-2"/>
    <n v="2.2360327741935488E-2"/>
    <n v="2.5194735483870974E-2"/>
    <n v="2.6184612578954786E-2"/>
    <n v="2.72133809997284E-2"/>
    <n v="2.8282568749235241E-2"/>
    <n v="2.9393763864299011E-2"/>
  </r>
  <r>
    <x v="14"/>
    <x v="2"/>
    <x v="1"/>
    <x v="2"/>
    <n v="1.4633E-2"/>
    <n v="1.6424999999999999E-2"/>
    <n v="1.6761000000000002E-2"/>
    <n v="1.8086999999999999E-2"/>
    <n v="2.1399999999999999E-2"/>
    <n v="2.2692E-2"/>
    <n v="2.479E-2"/>
    <n v="2.7071000000000001E-2"/>
    <n v="2.7352999999999999E-2"/>
    <n v="1.2661E-2"/>
    <n v="1.431E-2"/>
    <n v="0"/>
    <n v="0"/>
    <n v="0"/>
    <n v="0"/>
    <n v="0"/>
    <n v="0"/>
    <n v="0"/>
    <n v="0"/>
    <n v="0"/>
  </r>
  <r>
    <x v="14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1"/>
    <x v="4"/>
    <n v="0.13846945700000005"/>
    <n v="0.15342537329000003"/>
    <n v="0.17621540314326672"/>
    <n v="0.19237894104896869"/>
    <n v="0.20662757281749963"/>
    <n v="0.1726986497050674"/>
    <n v="0.18906928308390339"/>
    <n v="0.220829785336315"/>
    <n v="0.23974035027610763"/>
    <n v="0.22309299898515794"/>
    <n v="0.21617797846150982"/>
    <n v="0.22167262779034788"/>
    <n v="0.23380389289515491"/>
    <n v="0.23366627684402586"/>
    <n v="0.19917615740342043"/>
    <n v="0.22301650868812081"/>
    <n v="0.24870999937298066"/>
    <n v="0.27118341849149252"/>
    <n v="0.29415874156090654"/>
    <n v="0.31766711956480836"/>
  </r>
  <r>
    <x v="14"/>
    <x v="2"/>
    <x v="1"/>
    <x v="5"/>
    <n v="0.13846945700000005"/>
    <n v="0.15342537329000003"/>
    <n v="0.17621540314326672"/>
    <n v="0.19237894104896869"/>
    <n v="0.20662757281749963"/>
    <n v="0.1726986497050674"/>
    <n v="0.18906928308390339"/>
    <n v="0.220829785336315"/>
    <n v="0.23974035027610763"/>
    <n v="0.22309299898515794"/>
    <n v="0.21617797846150982"/>
    <n v="0.22167262779034788"/>
    <n v="0.23380389289515491"/>
    <n v="0.23366627684402586"/>
    <n v="0.19917615740342043"/>
    <n v="0.22301650868812081"/>
    <n v="0.24870999937298066"/>
    <n v="0.27118341849149252"/>
    <n v="0.29415874156090654"/>
    <n v="0.31766711956480836"/>
  </r>
  <r>
    <x v="14"/>
    <x v="2"/>
    <x v="1"/>
    <x v="6"/>
    <n v="8.3857671863549491E-2"/>
    <n v="9.3219879186843504E-2"/>
    <n v="0.11872699999999997"/>
    <n v="0.130665"/>
    <n v="0.138429"/>
    <n v="0.16936500000000002"/>
    <n v="0.12865199999999999"/>
    <n v="0.13789400000000002"/>
    <n v="0.15184800000000001"/>
    <n v="0.15776699999999999"/>
    <n v="0.15081"/>
    <n v="0.17353099999999996"/>
    <n v="0.20817600000000006"/>
    <n v="0.21563899999999994"/>
    <n v="0.21886637296415748"/>
    <n v="0.21199195417202923"/>
    <n v="0.22959150903137321"/>
    <n v="0.24612056524925105"/>
    <n v="0.26230484637405277"/>
    <n v="0.27341668958274379"/>
  </r>
  <r>
    <x v="14"/>
    <x v="2"/>
    <x v="1"/>
    <x v="7"/>
    <n v="1.9908E-3"/>
    <n v="3.6948000000000003E-3"/>
    <n v="2.8388000000000003E-3"/>
    <n v="2.8760000000000001E-3"/>
    <n v="8.3129999999999992E-3"/>
    <n v="6.7489999999999998E-3"/>
    <n v="4.1450000000000002E-3"/>
    <n v="8.2369999999999995E-3"/>
    <n v="4.8630000000000001E-3"/>
    <n v="2.5010000000000002E-3"/>
    <n v="3.4009999999999999E-3"/>
    <n v="1.5200000000000001E-3"/>
    <n v="0.46766799999999997"/>
    <n v="0.90338300000000005"/>
    <n v="0.9706380242767576"/>
    <n v="1.0102122725522515"/>
    <n v="1.1010316239571878"/>
    <n v="1.1917768820767223"/>
    <n v="1.2158973272900191"/>
    <n v="1.228056300562919"/>
  </r>
  <r>
    <x v="14"/>
    <x v="2"/>
    <x v="1"/>
    <x v="8"/>
    <n v="8.4251515136613817E-2"/>
    <n v="0.10531439392076729"/>
    <n v="0.12111155300888235"/>
    <n v="0.12716713065932647"/>
    <n v="0.129710473272513"/>
    <n v="0.13230468273796328"/>
    <n v="0.13495077639272254"/>
    <n v="0.137649791920577"/>
    <n v="0.14040278775898854"/>
    <n v="0.11"/>
    <n v="0.19"/>
    <n v="0.26"/>
    <n v="0.373"/>
    <n v="0.86"/>
    <n v="0.92020000000000002"/>
    <n v="1.0122200000000001"/>
    <n v="1.1134420000000003"/>
    <n v="1.2247862000000005"/>
    <n v="1.2492819240000006"/>
    <n v="1.2742675624800006"/>
  </r>
  <r>
    <x v="14"/>
    <x v="2"/>
    <x v="2"/>
    <x v="0"/>
    <n v="9.4786216656395333E-2"/>
    <n v="9.5630415720972528E-2"/>
    <n v="9.6303365529485957E-2"/>
    <n v="9.7021411455532558E-2"/>
    <n v="9.8781055147579927E-2"/>
    <n v="0.10018011141973332"/>
    <n v="0.10276795679010128"/>
    <n v="0.10574131960491347"/>
    <n v="0.10964484595750311"/>
    <n v="0.11640760347240348"/>
    <n v="0.12056452312516314"/>
    <n v="0.11947115081264681"/>
    <n v="0.12379165573138212"/>
    <n v="0.12599685015824391"/>
    <n v="0.13106642168764174"/>
    <n v="0.13808683818189893"/>
    <n v="0.14515856710017006"/>
    <n v="0.15231056602281776"/>
    <n v="0.15956969725817396"/>
    <n v="0.16696103347982766"/>
  </r>
  <r>
    <x v="14"/>
    <x v="2"/>
    <x v="2"/>
    <x v="1"/>
    <n v="1.1561999999999999E-2"/>
    <n v="1.2620000000000003E-2"/>
    <n v="1.3700800000000003E-2"/>
    <n v="1.5478136000000003E-2"/>
    <n v="1.7777232320000003E-2"/>
    <n v="2.0071100198400006E-2"/>
    <n v="2.2276872222208012E-2"/>
    <n v="2.4974176888872976E-2"/>
    <n v="2.7232000000000003E-2"/>
    <n v="1.4360999999999999E-2"/>
    <n v="1.7666999999999999E-2"/>
    <n v="1.3514E-2"/>
    <n v="1.6593E-2"/>
    <n v="1.763E-2"/>
    <n v="2.0189193548387097E-2"/>
    <n v="2.2748387096774195E-2"/>
    <n v="2.3642149500098988E-2"/>
    <n v="2.4571026974668113E-2"/>
    <n v="2.5536399158094331E-2"/>
    <n v="2.6539699892634584E-2"/>
  </r>
  <r>
    <x v="14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2"/>
    <x v="4"/>
    <n v="0.11016688896871811"/>
    <n v="0.12246636296753982"/>
    <n v="0.155976"/>
    <n v="0.14102799999999999"/>
    <n v="0.18801699999999999"/>
    <n v="0.16027264999999999"/>
    <n v="0.16584350000000003"/>
    <n v="0.20353984999999999"/>
    <n v="0.21632955000000001"/>
    <n v="0.1605327"/>
    <n v="0.18339494999999997"/>
    <n v="0.18374755000000001"/>
    <n v="0.1834355"/>
    <n v="0.20907445"/>
    <n v="0.20229891873676403"/>
    <n v="0.21007518303337339"/>
    <n v="0.2249957790052636"/>
    <n v="0.24369690563650837"/>
    <n v="0.26329000047598705"/>
    <n v="0.27548570524171556"/>
  </r>
  <r>
    <x v="14"/>
    <x v="2"/>
    <x v="2"/>
    <x v="5"/>
    <n v="0.11016688896871811"/>
    <n v="0.12246636296753982"/>
    <n v="0.155976"/>
    <n v="0.14102799999999999"/>
    <n v="0.18801699999999999"/>
    <n v="0.16027264999999999"/>
    <n v="0.16584350000000003"/>
    <n v="0.20353984999999999"/>
    <n v="0.21632955000000001"/>
    <n v="0.1605327"/>
    <n v="0.18339494999999997"/>
    <n v="0.18374755000000001"/>
    <n v="0.1834355"/>
    <n v="0.20907445"/>
    <n v="0.20229891873676403"/>
    <n v="0.21007518303337339"/>
    <n v="0.2249957790052636"/>
    <n v="0.24369690563650837"/>
    <n v="0.26329000047598705"/>
    <n v="0.27548570524171556"/>
  </r>
  <r>
    <x v="14"/>
    <x v="2"/>
    <x v="2"/>
    <x v="6"/>
    <n v="0.11016688896871811"/>
    <n v="0.12246636296753982"/>
    <n v="0.155976"/>
    <n v="0.14102799999999999"/>
    <n v="0.18801699999999999"/>
    <n v="0.16416900000000001"/>
    <n v="0.18438000000000007"/>
    <n v="0.22837400000000005"/>
    <n v="0.21743800000000002"/>
    <n v="0.17071700000000004"/>
    <n v="0.16862099999999999"/>
    <n v="0.17819499999999999"/>
    <n v="0.19946400000000003"/>
    <n v="0.227411"/>
    <n v="0.23104008326614037"/>
    <n v="0.22458437940473922"/>
    <n v="0.23868893049760673"/>
    <n v="0.2572968141225066"/>
    <n v="0.27677920647261817"/>
    <n v="0.29106936607871892"/>
  </r>
  <r>
    <x v="14"/>
    <x v="2"/>
    <x v="2"/>
    <x v="7"/>
    <n v="2.9861999999999996E-3"/>
    <n v="5.5421999999999997E-3"/>
    <n v="4.258200000000001E-3"/>
    <n v="4.3139999999999993E-3"/>
    <n v="8.92E-4"/>
    <n v="2.8140000000000001E-3"/>
    <n v="7.5719999999999997E-3"/>
    <n v="8.8859999999999998E-3"/>
    <n v="9.6109999999999998E-3"/>
    <n v="6.2969999999999996E-3"/>
    <n v="5.5789999999999998E-3"/>
    <n v="7.2820000000000003E-3"/>
    <n v="7.4850000000000003E-3"/>
    <n v="7.6899999999999998E-3"/>
    <n v="4.5195053892400526E-3"/>
    <n v="8.1556571059326361E-3"/>
    <n v="8.4003268191106158E-3"/>
    <n v="8.6523366236839361E-3"/>
    <n v="8.9119067223944522E-3"/>
    <n v="9.179263924066287E-3"/>
  </r>
  <r>
    <x v="14"/>
    <x v="2"/>
    <x v="2"/>
    <x v="8"/>
    <n v="0.01"/>
    <n v="0.01"/>
    <n v="0.01"/>
    <n v="0.01"/>
    <n v="0.01"/>
    <n v="0.01"/>
    <n v="0.01"/>
    <n v="0.01"/>
    <n v="0.01"/>
    <n v="0.01"/>
    <n v="0.01"/>
    <n v="0.01"/>
    <n v="0"/>
    <n v="0"/>
    <n v="0"/>
    <n v="0"/>
    <n v="0"/>
    <n v="0"/>
    <n v="0"/>
    <n v="0"/>
  </r>
  <r>
    <x v="15"/>
    <x v="3"/>
    <x v="0"/>
    <x v="0"/>
    <n v="4.7420427767219362"/>
    <n v="5.3873718190497435"/>
    <n v="6.3833418571447673"/>
    <n v="8.6084131914302908"/>
    <n v="11.063552992287262"/>
    <n v="14.085327093058538"/>
    <n v="18.264823783752679"/>
    <n v="23.483670805377415"/>
    <n v="29.155533124839671"/>
    <n v="37.532109212355714"/>
    <n v="48.366804484152247"/>
    <n v="60.063781104727546"/>
    <n v="72.620437948227874"/>
    <n v="87.363883132701915"/>
    <n v="103.36809377293773"/>
    <n v="120.49247691687017"/>
    <n v="138.89762104074643"/>
    <n v="158.22834599703211"/>
    <n v="178.63102471046082"/>
    <n v="199.43559641820909"/>
  </r>
  <r>
    <x v="15"/>
    <x v="3"/>
    <x v="0"/>
    <x v="1"/>
    <n v="0.63824599999999998"/>
    <n v="0.73539900000000002"/>
    <n v="1.1027929999999999"/>
    <n v="2.36"/>
    <n v="2.63"/>
    <n v="3.2589999999999999"/>
    <n v="4.3769999999999998"/>
    <n v="5.4390000000000001"/>
    <n v="5.9340000000000002"/>
    <n v="8.7499750000000009"/>
    <n v="11.901447000000001"/>
    <n v="13.037259000000001"/>
    <n v="14.224712999999999"/>
    <n v="16.771312999999999"/>
    <n v="18.447329000000003"/>
    <n v="20.073957"/>
    <n v="21.924826000000003"/>
    <n v="23.636464"/>
    <n v="25.245166000000001"/>
    <n v="26.476859000000001"/>
  </r>
  <r>
    <x v="15"/>
    <x v="3"/>
    <x v="0"/>
    <x v="2"/>
    <n v="0.65806600000000004"/>
    <n v="0.74968100000000004"/>
    <n v="1.2339310000000001"/>
    <n v="2.278"/>
    <n v="2.4990000000000001"/>
    <n v="3.1240000000000001"/>
    <n v="4.3040000000000003"/>
    <n v="5.3879999999999999"/>
    <n v="5.66"/>
    <n v="8.3921730000000014"/>
    <n v="11.354396000000001"/>
    <n v="12.239749"/>
    <n v="13.251595999999999"/>
    <n v="15.807905000000002"/>
    <n v="17.391483000000001"/>
    <n v="18.766964000000002"/>
    <n v="20.591262"/>
    <n v="22.265026000000002"/>
    <n v="23.825282999999999"/>
    <n v="24.996783000000001"/>
  </r>
  <r>
    <x v="15"/>
    <x v="3"/>
    <x v="0"/>
    <x v="3"/>
    <n v="3.29033"/>
    <n v="3.748405"/>
    <n v="6.1696550000000006"/>
    <n v="11.39"/>
    <n v="12.494999999999999"/>
    <n v="15.62"/>
    <n v="21.52"/>
    <n v="26.94"/>
    <n v="28.3"/>
    <n v="41.960865000000005"/>
    <n v="56.771980000000006"/>
    <n v="61.198745000000002"/>
    <n v="66.257980000000003"/>
    <n v="79.039525000000012"/>
    <n v="86.957414999999997"/>
    <n v="93.834820000000022"/>
    <n v="102.95631"/>
    <n v="111.32513000000002"/>
    <n v="119.12641499999999"/>
    <n v="124.983915"/>
  </r>
  <r>
    <x v="15"/>
    <x v="3"/>
    <x v="0"/>
    <x v="4"/>
    <n v="7.3808182723499636"/>
    <n v="8.385249613769405"/>
    <n v="9.9354409979488754"/>
    <n v="13.398684147503388"/>
    <n v="17.220020553891811"/>
    <n v="20.577360779984041"/>
    <n v="24.909200662043322"/>
    <n v="30.068587527391795"/>
    <n v="35.569750412304401"/>
    <n v="42.035962317838404"/>
    <n v="52.4"/>
    <n v="58.688000000000002"/>
    <n v="61.622400000000006"/>
    <n v="66.983548800000008"/>
    <n v="73.012068192000015"/>
    <n v="86.154240466560012"/>
    <n v="98.617310938929961"/>
    <n v="116.7725193458097"/>
    <n v="137.54588902705484"/>
    <n v="155.55976520620308"/>
  </r>
  <r>
    <x v="15"/>
    <x v="3"/>
    <x v="0"/>
    <x v="5"/>
    <n v="10.671148272349964"/>
    <n v="12.133654613769405"/>
    <n v="16.105095997948876"/>
    <n v="24.788684147503389"/>
    <n v="29.715020553891812"/>
    <n v="36.197360779984038"/>
    <n v="46.429200662043328"/>
    <n v="57.008587527391796"/>
    <n v="63.869750412304398"/>
    <n v="83.996827317838409"/>
    <n v="109.17198"/>
    <n v="119.886745"/>
    <n v="127.88038"/>
    <n v="146.02307380000002"/>
    <n v="159.96948319200001"/>
    <n v="179.98906046656003"/>
    <n v="201.57362093892996"/>
    <n v="228.09764934580971"/>
    <n v="256.67230402705485"/>
    <n v="280.54368020620308"/>
  </r>
  <r>
    <x v="15"/>
    <x v="3"/>
    <x v="0"/>
    <x v="6"/>
    <n v="0.32300000000000001"/>
    <n v="0.26600000000000001"/>
    <n v="0.82199999999999995"/>
    <n v="1.141"/>
    <n v="1.4490000000000001"/>
    <n v="1.869"/>
    <n v="3.3079999999999998"/>
    <n v="2.5070000000000001"/>
    <n v="3.1989999999999998"/>
    <n v="3.5749939999999998"/>
    <n v="5.5233127058020903"/>
    <n v="6.1359597535808215"/>
    <n v="6.0424346219652501"/>
    <n v="6.9487699164369632"/>
    <n v="7.1490900478824972"/>
    <n v="7.4348235310695552"/>
    <n v="7.9617124832320769"/>
    <n v="8.5976416041121997"/>
    <n v="9.2788593995193676"/>
    <n v="10.020178214236806"/>
  </r>
  <r>
    <x v="15"/>
    <x v="3"/>
    <x v="0"/>
    <x v="7"/>
    <n v="11.655968"/>
    <n v="12.349643"/>
    <n v="16.356719999999999"/>
    <n v="22.403766999999998"/>
    <n v="35.010669"/>
    <n v="54.483294000000001"/>
    <n v="67.780337000000003"/>
    <n v="99.277000000000001"/>
    <n v="109.8"/>
    <n v="110.45878568858599"/>
    <n v="132.27119884682998"/>
    <n v="136.72625622999999"/>
    <n v="147.74063368"/>
    <n v="172.74875435999999"/>
    <n v="187.69499100986044"/>
    <n v="172.24349683787725"/>
    <n v="171.3078001693564"/>
    <n v="173.86303920465616"/>
    <n v="178.09202573436312"/>
    <n v="182.5443263777222"/>
  </r>
  <r>
    <x v="15"/>
    <x v="3"/>
    <x v="0"/>
    <x v="8"/>
    <n v="22.004116272349961"/>
    <n v="24.217297613769404"/>
    <n v="32.043936215000002"/>
    <n v="46.011227511250006"/>
    <n v="63.290624173611114"/>
    <n v="88.83869399999999"/>
    <n v="110.93073699999999"/>
    <n v="156.77858752739178"/>
    <n v="177.47075041230437"/>
    <n v="192.87976231783841"/>
    <n v="233"/>
    <n v="250.941"/>
    <n v="276.27085"/>
    <n v="305.00301840000003"/>
    <n v="337.33333835040008"/>
    <n v="347.45333850091208"/>
    <n v="366.56327211846224"/>
    <n v="394.42208079946539"/>
    <n v="425.18700310182373"/>
    <n v="452.82415830344223"/>
  </r>
  <r>
    <x v="15"/>
    <x v="3"/>
    <x v="1"/>
    <x v="0"/>
    <n v="9.4673595791018297"/>
    <n v="10.602851278208483"/>
    <n v="12.015002652091798"/>
    <n v="13.576303113676135"/>
    <n v="15.361088376749292"/>
    <n v="17.061251556779169"/>
    <n v="18.838664859199113"/>
    <n v="20.754932011911009"/>
    <n v="22.810901206546387"/>
    <n v="26.190125999999999"/>
    <n v="30.470667999999996"/>
    <n v="34.386765383173554"/>
    <n v="38.3355893833983"/>
    <n v="42.299765042989755"/>
    <n v="45.870931157269268"/>
    <n v="49.632450455530602"/>
    <n v="53.520652293413605"/>
    <n v="57.607481976865955"/>
    <n v="61.831501204926646"/>
    <n v="66.400395497572944"/>
  </r>
  <r>
    <x v="15"/>
    <x v="3"/>
    <x v="1"/>
    <x v="1"/>
    <n v="1.2410870000000001"/>
    <n v="1.343377"/>
    <n v="1.690008"/>
    <n v="1.907"/>
    <n v="2.1560000000000001"/>
    <n v="2.097"/>
    <n v="2.3530000000000002"/>
    <n v="2.6390000000000002"/>
    <n v="2.8330000000000002"/>
    <n v="4.2382929999999996"/>
    <n v="5.3384510000000001"/>
    <n v="4.9649830000000001"/>
    <n v="4.9799040000000003"/>
    <n v="5.1038190000000005"/>
    <n v="4.8841200000000002"/>
    <n v="5.119885"/>
    <n v="5.4610539999999999"/>
    <n v="5.766114"/>
    <n v="6.0397650000000001"/>
    <n v="6.2772730000000001"/>
  </r>
  <r>
    <x v="15"/>
    <x v="3"/>
    <x v="1"/>
    <x v="2"/>
    <n v="1.1452829999999998"/>
    <n v="1.2739100000000001"/>
    <n v="1.695368"/>
    <n v="1.865"/>
    <n v="2.165"/>
    <n v="2.0739999999999998"/>
    <n v="2.38"/>
    <n v="2.6659999999999999"/>
    <n v="2.823"/>
    <n v="4.3661180000000002"/>
    <n v="5.3977879999999994"/>
    <n v="4.8862009999999998"/>
    <n v="4.9732630000000002"/>
    <n v="5.1042950000000005"/>
    <n v="4.8692130000000002"/>
    <n v="5.1198880000000004"/>
    <n v="5.4610519999999996"/>
    <n v="5.7661170000000004"/>
    <n v="6.0397650000000001"/>
    <n v="6.2772709999999998"/>
  </r>
  <r>
    <x v="15"/>
    <x v="3"/>
    <x v="1"/>
    <x v="3"/>
    <n v="5.7264149999999994"/>
    <n v="6.3695500000000003"/>
    <n v="8.4768399999999993"/>
    <n v="9.3249999999999993"/>
    <n v="10.824999999999999"/>
    <n v="10.37"/>
    <n v="11.9"/>
    <n v="13.33"/>
    <n v="14.115"/>
    <n v="21.830590000000001"/>
    <n v="26.988939999999996"/>
    <n v="24.431004999999999"/>
    <n v="24.866315"/>
    <n v="25.521475000000002"/>
    <n v="24.346065000000003"/>
    <n v="25.599440000000001"/>
    <n v="27.305259999999997"/>
    <n v="28.830585000000003"/>
    <n v="30.198824999999999"/>
    <n v="31.386354999999998"/>
  </r>
  <r>
    <x v="15"/>
    <x v="3"/>
    <x v="1"/>
    <x v="4"/>
    <n v="14.785800496455106"/>
    <n v="16.856598442293105"/>
    <n v="19.049379313286508"/>
    <n v="21.524768256255349"/>
    <n v="24.354484774305824"/>
    <n v="27.05003584896447"/>
    <n v="29.86806437335968"/>
    <n v="32.906240969287865"/>
    <n v="35.813114894277831"/>
    <n v="39.285189000000003"/>
    <n v="45.580825500000003"/>
    <n v="51.050524560000007"/>
    <n v="53.603050788000012"/>
    <n v="58.159310104980008"/>
    <n v="63.711661205117259"/>
    <n v="68.808594101526651"/>
    <n v="74.393706687844912"/>
    <n v="80.074399947843673"/>
    <n v="85.945786674848037"/>
    <n v="92.296549741626393"/>
  </r>
  <r>
    <x v="15"/>
    <x v="3"/>
    <x v="1"/>
    <x v="5"/>
    <n v="20.512215496455106"/>
    <n v="23.226148442293105"/>
    <n v="27.526219313286507"/>
    <n v="30.849768256255349"/>
    <n v="35.17948477430582"/>
    <n v="37.420035848964467"/>
    <n v="41.768064373359678"/>
    <n v="46.236240969287863"/>
    <n v="49.928114894277833"/>
    <n v="61.115779000000003"/>
    <n v="72.569765500000003"/>
    <n v="75.481529560000013"/>
    <n v="78.469365788000005"/>
    <n v="83.680785104980004"/>
    <n v="88.057726205117262"/>
    <n v="94.408034101526653"/>
    <n v="101.69896668784492"/>
    <n v="108.90498494784367"/>
    <n v="116.14461167484804"/>
    <n v="123.68290474162639"/>
  </r>
  <r>
    <x v="15"/>
    <x v="3"/>
    <x v="1"/>
    <x v="6"/>
    <n v="1.7534581383255327E-2"/>
    <n v="0.02"/>
    <n v="2.12E-2"/>
    <n v="2.2472000000000002E-2"/>
    <n v="2.3820320000000002E-2"/>
    <n v="2.5249539200000004E-2"/>
    <n v="2.6764511552000006E-2"/>
    <n v="2.8370382245120007E-2"/>
    <n v="3.0072605179827211E-2"/>
    <n v="3.1896619314999264E-2"/>
    <n v="3.6097597465966746E-2"/>
    <n v="3.0864448339545082E-2"/>
    <n v="2.2687433603830253E-2"/>
    <n v="1.8461536212136701E-2"/>
    <n v="1.7093656427630381E-2"/>
    <n v="2.0304544010548712E-2"/>
    <n v="2.2131952971498094E-2"/>
    <n v="2.4123828738932932E-2"/>
    <n v="2.6294973325436895E-2"/>
    <n v="2.8661520924726219E-2"/>
  </r>
  <r>
    <x v="15"/>
    <x v="3"/>
    <x v="1"/>
    <x v="7"/>
    <n v="6.3721871061297159"/>
    <n v="6.7286090548163919"/>
    <n v="9.420052676742948"/>
    <n v="8.9123140603704112"/>
    <n v="8.5109628536704207"/>
    <n v="12.318355170500761"/>
    <n v="14.976759279025798"/>
    <n v="18.764014714147851"/>
    <n v="15.501479345898348"/>
    <n v="14.677498739957807"/>
    <n v="18.118646631897526"/>
    <n v="17.723579925995573"/>
    <n v="19.69137928479612"/>
    <n v="25.541935022951616"/>
    <n v="30.071098940028218"/>
    <n v="29.934845218349924"/>
    <n v="32.765071374647391"/>
    <n v="37.150310468679187"/>
    <n v="41.249989338420974"/>
    <n v="44.567714183223522"/>
  </r>
  <r>
    <x v="15"/>
    <x v="3"/>
    <x v="1"/>
    <x v="8"/>
    <n v="26.925883727650039"/>
    <n v="30.142702386230596"/>
    <n v="36.586063784999993"/>
    <n v="39.88877248875"/>
    <n v="43.57937582638889"/>
    <n v="50.051305999999997"/>
    <n v="56.809263000000016"/>
    <n v="64.762559820000007"/>
    <n v="67.353062212800012"/>
    <n v="76.108960300464005"/>
    <n v="91.315530568496726"/>
    <n v="94.511574138394096"/>
    <n v="99.237152845313801"/>
    <n v="108.16849660139205"/>
    <n v="118.22816678532151"/>
    <n v="124.49425962494354"/>
    <n v="134.45380039493904"/>
    <n v="146.15128102929873"/>
    <n v="157.55108094958405"/>
    <n v="168.26455445415579"/>
  </r>
  <r>
    <x v="15"/>
    <x v="3"/>
    <x v="2"/>
    <x v="0"/>
    <n v="3.6965694883084561"/>
    <n v="3.9281614172410428"/>
    <n v="4.2751984448031237"/>
    <n v="4.582016102345408"/>
    <n v="5.0524815065586273"/>
    <n v="5.3895396908159583"/>
    <n v="5.7971267222557676"/>
    <n v="6.4266330335323048"/>
    <n v="7.0658476112916091"/>
    <n v="7.8234112496738195"/>
    <n v="8.8364780334358883"/>
    <n v="9.2078043166852073"/>
    <n v="9.7405459686900944"/>
    <n v="10.489358670255589"/>
    <n v="11.119059736742809"/>
    <n v="11.653200749905668"/>
    <n v="12.236878712410384"/>
    <n v="12.877097776789864"/>
    <n v="13.579689887950369"/>
    <n v="14.261032393552851"/>
  </r>
  <r>
    <x v="15"/>
    <x v="3"/>
    <x v="2"/>
    <x v="1"/>
    <n v="0.28911500000000001"/>
    <n v="0.368365"/>
    <n v="0.49237900000000001"/>
    <n v="0.46500000000000002"/>
    <n v="0.64"/>
    <n v="0.52400000000000002"/>
    <n v="0.60699999999999998"/>
    <n v="0.84399999999999997"/>
    <n v="0.877"/>
    <n v="1.0190399999999999"/>
    <n v="1.4485329999999998"/>
    <n v="1.3392040000000001"/>
    <n v="1.128406"/>
    <n v="1.23584"/>
    <n v="1.1541690000000002"/>
    <n v="1.0900940000000001"/>
    <n v="1.1663380000000001"/>
    <n v="1.2520630000000001"/>
    <n v="1.3464469999999999"/>
    <n v="1.3603270000000001"/>
  </r>
  <r>
    <x v="15"/>
    <x v="3"/>
    <x v="2"/>
    <x v="2"/>
    <n v="0.27901399999999998"/>
    <n v="0.36869000000000002"/>
    <n v="0.49876500000000001"/>
    <n v="0.47099999999999997"/>
    <n v="0.63500000000000001"/>
    <n v="0.51700000000000002"/>
    <n v="0.60199999999999998"/>
    <n v="0.84399999999999997"/>
    <n v="0.86699999999999999"/>
    <n v="1.0383689999999999"/>
    <n v="1.489314"/>
    <n v="1.2715080000000001"/>
    <n v="1.085026"/>
    <n v="1.220364"/>
    <n v="1.120824"/>
    <n v="1.017806"/>
    <n v="1.0949300000000002"/>
    <n v="1.181983"/>
    <n v="1.2792410000000001"/>
    <n v="1.2951679999999999"/>
  </r>
  <r>
    <x v="15"/>
    <x v="3"/>
    <x v="2"/>
    <x v="3"/>
    <n v="2.5275385882352945"/>
    <n v="3.3507414705882352"/>
    <n v="4.5475632352941178"/>
    <n v="4.308264705882352"/>
    <n v="5.8270588235294118"/>
    <n v="4.7594411764705882"/>
    <n v="5.5596470588235283"/>
    <n v="7.8194117647058796"/>
    <n v="8.0579999999999998"/>
    <n v="9.6812639117647059"/>
    <n v="13.925085899999999"/>
    <n v="11.92973682352941"/>
    <n v="10.212009411764704"/>
    <n v="11.48577882352941"/>
    <n v="10.54893176470588"/>
    <n v="9.5793505882352932"/>
    <n v="10.305223529411764"/>
    <n v="11.124545882352939"/>
    <n v="12.039915294117646"/>
    <n v="12.189816470588232"/>
  </r>
  <r>
    <x v="15"/>
    <x v="3"/>
    <x v="2"/>
    <x v="4"/>
    <n v="17.189048120634322"/>
    <n v="18.265950590170849"/>
    <n v="20.734712457295149"/>
    <n v="22.222778096375226"/>
    <n v="25.262407532793137"/>
    <n v="27.001593850987948"/>
    <n v="29.10157614572395"/>
    <n v="31.297702873302324"/>
    <n v="33.209483773070566"/>
    <n v="34.423009498564809"/>
    <n v="36"/>
    <n v="37.08"/>
    <n v="38.192399999999999"/>
    <n v="40.483944000000001"/>
    <n v="43.317820080000004"/>
    <n v="45.916889284800007"/>
    <n v="47.968564552648701"/>
    <n v="50.220681329480463"/>
    <n v="52.960790563006441"/>
    <n v="55.618026334856118"/>
  </r>
  <r>
    <x v="15"/>
    <x v="3"/>
    <x v="2"/>
    <x v="5"/>
    <n v="19.716586708869617"/>
    <n v="21.616692060759085"/>
    <n v="25.282275692589266"/>
    <n v="26.531042802257577"/>
    <n v="31.08946635632255"/>
    <n v="31.761035027458536"/>
    <n v="34.661223204547476"/>
    <n v="39.117114638008204"/>
    <n v="41.267483773070566"/>
    <n v="44.104273410329512"/>
    <n v="49.925085899999999"/>
    <n v="49.009736823529408"/>
    <n v="48.404409411764703"/>
    <n v="51.969722823529409"/>
    <n v="53.866751844705888"/>
    <n v="55.4962398730353"/>
    <n v="58.273788082060463"/>
    <n v="61.345227211833404"/>
    <n v="65.000705857124089"/>
    <n v="67.807842805444352"/>
  </r>
  <r>
    <x v="15"/>
    <x v="3"/>
    <x v="2"/>
    <x v="6"/>
    <n v="6.6465418616744681E-2"/>
    <n v="7.0453343733749368E-2"/>
    <n v="0.3468"/>
    <n v="0.41452800000000001"/>
    <n v="0.42817968000000001"/>
    <n v="0.47075046079999999"/>
    <n v="0.68323548844799997"/>
    <n v="1.0716296177548801"/>
    <n v="1.1359273948201729"/>
    <n v="0.38956464389871442"/>
    <n v="0.68175420126701669"/>
    <n v="0.58291877583022755"/>
    <n v="0.42848428319808485"/>
    <n v="0.34867223189393165"/>
    <n v="0.31988076232442675"/>
    <n v="0.36062730286569028"/>
    <n v="0.39268874002066545"/>
    <n v="0.4246353886290366"/>
    <n v="0.45880428780277466"/>
    <n v="0.49155094332406074"/>
  </r>
  <r>
    <x v="15"/>
    <x v="3"/>
    <x v="2"/>
    <x v="7"/>
    <n v="6.8854096904804534"/>
    <n v="7.2554453180649645"/>
    <n v="7.9331653232570503"/>
    <n v="10.789104839629589"/>
    <n v="13.702163146329578"/>
    <n v="14.935357829499241"/>
    <n v="15.682125720974204"/>
    <n v="18.500338293071625"/>
    <n v="19.665385654101652"/>
    <n v="18.682144521943442"/>
    <n v="22.21584566269263"/>
    <n v="24.620567253389712"/>
    <n v="27.354119766867289"/>
    <n v="27.875701629999998"/>
    <n v="32.869398197238461"/>
    <n v="33.883740080886128"/>
    <n v="35.636705493867304"/>
    <n v="37.263496307929202"/>
    <n v="39.431177972857519"/>
    <n v="42.025779917124623"/>
  </r>
  <r>
    <x v="15"/>
    <x v="3"/>
    <x v="2"/>
    <x v="8"/>
    <n v="26.399511999999994"/>
    <n v="29.039463199999997"/>
    <n v="33.104988047999996"/>
    <n v="37.077586613759998"/>
    <n v="44.122328070374394"/>
    <n v="46.328444473893114"/>
    <n v="49.571435587065636"/>
    <n v="57.00715092512548"/>
    <n v="59.857508471381756"/>
    <n v="62.25180881023703"/>
    <n v="73.22"/>
    <n v="73"/>
    <n v="75.11699999999999"/>
    <n v="79.624019999999987"/>
    <n v="85.834693559999991"/>
    <n v="89.69725477019999"/>
    <n v="93.73363123485899"/>
    <n v="98.420312796601948"/>
    <n v="103.83343000041504"/>
    <n v="109.33660179043704"/>
  </r>
  <r>
    <x v="16"/>
    <x v="3"/>
    <x v="0"/>
    <x v="0"/>
    <n v="0.65114046455954377"/>
    <n v="0.70917324146069649"/>
    <n v="0.76955012403426359"/>
    <n v="0.83453857581831337"/>
    <n v="0.88339995998044851"/>
    <n v="0.93526568301552959"/>
    <n v="1.0028960123826092"/>
    <n v="1.073893298208545"/>
    <n v="1.148501009679058"/>
    <n v="1.2214130846486007"/>
    <n v="1.2649897392631206"/>
    <n v="1.3095408323537989"/>
    <n v="1.3586272113057314"/>
    <n v="1.4124095906945555"/>
    <n v="1.4710650915117687"/>
    <n v="1.5347878081887434"/>
    <n v="1.6037894346456378"/>
    <n v="1.6782999517651453"/>
    <n v="1.7585683788250419"/>
    <n v="1.8448635915675375"/>
  </r>
  <r>
    <x v="16"/>
    <x v="3"/>
    <x v="0"/>
    <x v="1"/>
    <n v="9.7101204774725405E-2"/>
    <n v="0.10292727706120894"/>
    <n v="0.11116145922610567"/>
    <n v="9.8933698711234044E-2"/>
    <n v="0.10486972063390809"/>
    <n v="0.12374627034801154"/>
    <n v="0.13117104656889225"/>
    <n v="0.13904130936302581"/>
    <n v="0.14182213555028633"/>
    <n v="0.11345770844022907"/>
    <n v="0.12026517094664281"/>
    <n v="0.1274810812034414"/>
    <n v="0.13512994607564788"/>
    <n v="0.14323774284018675"/>
    <n v="0.15183200741059796"/>
    <n v="0.16094192785523384"/>
    <n v="0.17059844352654788"/>
    <n v="0.18083435013814075"/>
    <n v="0.1916844111464292"/>
    <n v="0.20318547581521496"/>
  </r>
  <r>
    <x v="16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0"/>
    <x v="4"/>
    <n v="0.78136855747145251"/>
    <n v="0.85100788975283581"/>
    <n v="0.92346014884111627"/>
    <n v="1.0014462909819759"/>
    <n v="1.0600799519765383"/>
    <n v="1.075555535467859"/>
    <n v="1.1031856136208702"/>
    <n v="1.1812826280293995"/>
    <n v="1.2633511106469639"/>
    <n v="1.3435543931134608"/>
    <n v="1.39"/>
    <n v="1.53"/>
    <n v="1.59"/>
    <n v="1.65"/>
    <n v="1.7185223160378069"/>
    <n v="1.7929642365753924"/>
    <n v="1.8764336385353961"/>
    <n v="1.96361094356522"/>
    <n v="2.0575250032252987"/>
    <n v="2.158490402134019"/>
  </r>
  <r>
    <x v="16"/>
    <x v="3"/>
    <x v="0"/>
    <x v="5"/>
    <n v="0.78136855747145251"/>
    <n v="0.85100788975283581"/>
    <n v="0.92346014884111627"/>
    <n v="1.0014462909819759"/>
    <n v="1.0600799519765383"/>
    <n v="1.075555535467859"/>
    <n v="1.1031856136208702"/>
    <n v="1.1812826280293995"/>
    <n v="1.2633511106469639"/>
    <n v="1.3435543931134608"/>
    <n v="1.39"/>
    <n v="1.53"/>
    <n v="1.59"/>
    <n v="1.65"/>
    <n v="1.7185223160378069"/>
    <n v="1.7929642365753924"/>
    <n v="1.8764336385353961"/>
    <n v="1.96361094356522"/>
    <n v="2.0575250032252987"/>
    <n v="2.158490402134019"/>
  </r>
  <r>
    <x v="16"/>
    <x v="3"/>
    <x v="0"/>
    <x v="6"/>
    <n v="2.0699999999999998"/>
    <n v="1.7270000000000001"/>
    <n v="2.1539999999999999"/>
    <n v="2.2709999999999999"/>
    <n v="2.2530000000000001"/>
    <n v="1.8220000000000001"/>
    <n v="1.55"/>
    <n v="1.502"/>
    <n v="1.58"/>
    <n v="1.8746"/>
    <n v="2.0699999999999998"/>
    <n v="2.37"/>
    <n v="2.2277999999999998"/>
    <n v="2.14"/>
    <n v="2.1614"/>
    <n v="2.2284033999999999"/>
    <n v="2.3086259224000001"/>
    <n v="2.400970959296"/>
    <n v="2.4898068847899517"/>
    <n v="2.5844195464119699"/>
  </r>
  <r>
    <x v="16"/>
    <x v="3"/>
    <x v="0"/>
    <x v="7"/>
    <n v="0.60799999999999998"/>
    <n v="0.56899999999999995"/>
    <n v="0.997"/>
    <n v="0.95399999999999996"/>
    <n v="1.0009999999999999"/>
    <n v="0.8"/>
    <n v="0.69299999999999995"/>
    <n v="0.38300000000000001"/>
    <n v="0.32400000000000001"/>
    <n v="0.2918"/>
    <n v="0.36099999999999999"/>
    <n v="0.433"/>
    <n v="0.39207500000000001"/>
    <n v="0.32200000000000001"/>
    <n v="0.32522000000000001"/>
    <n v="0.32847219999999999"/>
    <n v="0.33175692200000001"/>
    <n v="0.33507449121999999"/>
    <n v="0.33842523613219999"/>
    <n v="0.341809488493522"/>
  </r>
  <r>
    <x v="16"/>
    <x v="3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0"/>
    <n v="0.22477473661245589"/>
    <n v="0.2489452059741884"/>
    <n v="0.27495648552836849"/>
    <n v="0.30295723250073925"/>
    <n v="0.33310797580894819"/>
    <n v="0.36558206611119159"/>
    <n v="0.40056670185405158"/>
    <n v="0.4382640373995309"/>
    <n v="0.47670708799402672"/>
    <n v="0.51007179171405626"/>
    <n v="0.54617724968148051"/>
    <n v="0.58524164856684413"/>
    <n v="0.62750064607937428"/>
    <n v="0.67320876840849897"/>
    <n v="0.72264091946431219"/>
    <n v="0.7760940108608434"/>
    <n v="0.83388872230150635"/>
    <n v="0.89637140279884531"/>
    <n v="0.96391612399527316"/>
    <n v="1.0369268977528274"/>
  </r>
  <r>
    <x v="16"/>
    <x v="3"/>
    <x v="1"/>
    <x v="1"/>
    <n v="2.5501935565666056E-2"/>
    <n v="2.7542090410919342E-2"/>
    <n v="2.974545764379289E-2"/>
    <n v="3.2125094255296326E-2"/>
    <n v="3.4695101795720031E-2"/>
    <n v="3.7470709939377636E-2"/>
    <n v="4.0468366734527847E-2"/>
    <n v="4.370583607329008E-2"/>
    <n v="4.5017011155488784E-2"/>
    <n v="4.0515310039939904E-2"/>
    <n v="4.3756534843135096E-2"/>
    <n v="4.7257057630585908E-2"/>
    <n v="5.1037622241032782E-2"/>
    <n v="5.5120632020315405E-2"/>
    <n v="5.9530282581940638E-2"/>
    <n v="6.4292705188495891E-2"/>
    <n v="6.9436121603575568E-2"/>
    <n v="7.4991011331861618E-2"/>
    <n v="8.0990292238410547E-2"/>
    <n v="8.7469515617483395E-2"/>
  </r>
  <r>
    <x v="16"/>
    <x v="3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4"/>
    <n v="0.35104554595467419"/>
    <n v="0.39577744336237469"/>
    <n v="0.43593418488061486"/>
    <n v="0.48032841978652108"/>
    <n v="0.52813140098316802"/>
    <n v="0.57961797006134075"/>
    <n v="0.63508492381077475"/>
    <n v="0.69485277111799526"/>
    <n v="0.71506063199104009"/>
    <n v="0.66309332922827313"/>
    <n v="0.7618120778512768"/>
    <n v="0.8425347420675694"/>
    <n v="0.87623613175027215"/>
    <n v="0.9498766191352439"/>
    <n v="1.0478293332232527"/>
    <n v="1.1641410162912651"/>
    <n v="1.2508330834522594"/>
    <n v="1.344557104198268"/>
    <n v="1.4458741859929098"/>
    <n v="1.5553903466292411"/>
  </r>
  <r>
    <x v="16"/>
    <x v="3"/>
    <x v="1"/>
    <x v="5"/>
    <n v="0.35104554595467419"/>
    <n v="0.39577744336237469"/>
    <n v="0.43593418488061486"/>
    <n v="0.48032841978652108"/>
    <n v="0.52813140098316802"/>
    <n v="0.57961797006134075"/>
    <n v="0.63508492381077475"/>
    <n v="0.69485277111799526"/>
    <n v="0.71506063199104009"/>
    <n v="0.66309332922827313"/>
    <n v="0.7618120778512768"/>
    <n v="0.8425347420675694"/>
    <n v="0.87623613175027215"/>
    <n v="0.9498766191352439"/>
    <n v="1.0478293332232527"/>
    <n v="1.1641410162912651"/>
    <n v="1.2508330834522594"/>
    <n v="1.344557104198268"/>
    <n v="1.4458741859929098"/>
    <n v="1.5553903466292411"/>
  </r>
  <r>
    <x v="16"/>
    <x v="3"/>
    <x v="1"/>
    <x v="6"/>
    <n v="0.57225000000000004"/>
    <n v="0.69"/>
    <n v="0.95099999999999996"/>
    <n v="1.1835"/>
    <n v="1.3845000000000001"/>
    <n v="1.1145"/>
    <n v="1.0927500000000001"/>
    <n v="0.82650000000000012"/>
    <n v="0.71550000000000002"/>
    <n v="0.61574999999999991"/>
    <n v="0.76968749999999997"/>
    <n v="0.6"/>
    <n v="0.78"/>
    <n v="0.89"/>
    <n v="0.99680000000000013"/>
    <n v="1.1263840000000001"/>
    <n v="1.21649472"/>
    <n v="1.3016493504000002"/>
    <n v="1.4187977919360002"/>
    <n v="1.5323016152908804"/>
  </r>
  <r>
    <x v="16"/>
    <x v="3"/>
    <x v="1"/>
    <x v="7"/>
    <n v="3.0750000000000006E-2"/>
    <n v="4.725E-2"/>
    <n v="0.1515"/>
    <n v="0.18224999999999997"/>
    <n v="0.24"/>
    <n v="0.20925000000000002"/>
    <n v="0.19724999999999998"/>
    <n v="4.3500000000000004E-2"/>
    <n v="3.4500000000000003E-2"/>
    <n v="0.3"/>
    <n v="9.1799999999999979E-2"/>
    <n v="9.3635999999999983E-2"/>
    <n v="9.5508719999999978E-2"/>
    <n v="9.7418894399999983E-2"/>
    <n v="9.9367272287999991E-2"/>
    <n v="0.10135461773375999"/>
    <n v="0.10338171008843519"/>
    <n v="0.1054493442902039"/>
    <n v="0.10755833117600798"/>
    <n v="0.10970949779952814"/>
  </r>
  <r>
    <x v="16"/>
    <x v="3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0"/>
    <n v="6.6201719051395796E-2"/>
    <n v="7.2072329902465787E-2"/>
    <n v="7.8383865955273455E-2"/>
    <n v="8.5173037409275218E-2"/>
    <n v="9.2479419470718138E-2"/>
    <n v="9.9883083786365179E-2"/>
    <n v="0.10739767029779718"/>
    <n v="0.10966699359679773"/>
    <n v="0.11196956637247384"/>
    <n v="0.11138802744351115"/>
    <n v="0.11171387582410751"/>
    <n v="0.11292431145664004"/>
    <n v="0.11500424938311481"/>
    <n v="0.11794598304271317"/>
    <n v="0.12174891602418449"/>
    <n v="0.12641935821036807"/>
    <n v="0.13197038288102148"/>
    <n v="0.13842174192394474"/>
    <n v="0.14579983684905773"/>
    <n v="0.15413774381106002"/>
  </r>
  <r>
    <x v="16"/>
    <x v="3"/>
    <x v="2"/>
    <x v="1"/>
    <n v="8.5006451885553513E-3"/>
    <n v="9.1806968036397801E-3"/>
    <n v="9.9151525479309627E-3"/>
    <n v="1.0708364751765441E-2"/>
    <n v="1.1565033931906677E-2"/>
    <n v="1.2027635289182945E-2"/>
    <n v="1.2508740700750262E-2"/>
    <n v="1.3009090328780273E-2"/>
    <n v="1.3269272135355878E-2"/>
    <n v="1.0615417708284704E-2"/>
    <n v="1.146465112494748E-2"/>
    <n v="1.238182321494328E-2"/>
    <n v="1.3372369072138743E-2"/>
    <n v="1.4442158597909843E-2"/>
    <n v="1.5597531285742632E-2"/>
    <n v="1.6845333788602045E-2"/>
    <n v="1.819296049169021E-2"/>
    <n v="1.9648397331025427E-2"/>
    <n v="2.1220269117507462E-2"/>
    <n v="2.2917890646908062E-2"/>
  </r>
  <r>
    <x v="16"/>
    <x v="3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4"/>
    <n v="0.21515558691703635"/>
    <n v="0.23423507218301381"/>
    <n v="0.25474756435463874"/>
    <n v="0.27681237158014443"/>
    <n v="0.30055811327983395"/>
    <n v="0.30963755973773205"/>
    <n v="0.33293277792317127"/>
    <n v="0.33996768015007295"/>
    <n v="0.3471056557546689"/>
    <n v="0.28960887135312896"/>
    <n v="0.31279885230750099"/>
    <n v="0.33877293436992012"/>
    <n v="0.34893612240101773"/>
    <n v="0.35786168073319119"/>
    <n v="0.37742163967497194"/>
    <n v="0.39190001045214101"/>
    <n v="0.40910818693116657"/>
    <n v="0.4291073999642287"/>
    <n v="0.45197949423207895"/>
    <n v="0.47782700581428605"/>
  </r>
  <r>
    <x v="16"/>
    <x v="3"/>
    <x v="2"/>
    <x v="5"/>
    <n v="0.21515558691703635"/>
    <n v="0.23423507218301381"/>
    <n v="0.25474756435463874"/>
    <n v="0.27681237158014443"/>
    <n v="0.30055811327983395"/>
    <n v="0.30963755973773205"/>
    <n v="0.33293277792317127"/>
    <n v="0.33996768015007295"/>
    <n v="0.3471056557546689"/>
    <n v="0.28960887135312896"/>
    <n v="0.31279885230750099"/>
    <n v="0.33877293436992012"/>
    <n v="0.34893612240101773"/>
    <n v="0.35786168073319119"/>
    <n v="0.37742163967497194"/>
    <n v="0.39190001045214101"/>
    <n v="0.40910818693116657"/>
    <n v="0.4291073999642287"/>
    <n v="0.45197949423207895"/>
    <n v="0.47782700581428605"/>
  </r>
  <r>
    <x v="16"/>
    <x v="3"/>
    <x v="2"/>
    <x v="6"/>
    <n v="0.19075"/>
    <n v="0.23"/>
    <n v="0.317"/>
    <n v="0.39450000000000002"/>
    <n v="0.46149999999999997"/>
    <n v="0.3715"/>
    <n v="0.36425000000000002"/>
    <n v="0.27550000000000002"/>
    <n v="0.23849999999999999"/>
    <n v="0.20524999999999999"/>
    <n v="0.26682499999999998"/>
    <n v="0.29350749999999998"/>
    <n v="0.31405302499999999"/>
    <n v="0.33603673675000001"/>
    <n v="0.35955930832250005"/>
    <n v="0.38472845990507509"/>
    <n v="0.4078121674993796"/>
    <n v="0.4322808975493424"/>
    <n v="0.46686336935328981"/>
    <n v="0.49487517151448723"/>
  </r>
  <r>
    <x v="16"/>
    <x v="3"/>
    <x v="2"/>
    <x v="7"/>
    <n v="1.025E-2"/>
    <n v="1.575E-2"/>
    <n v="5.0500000000000003E-2"/>
    <n v="6.0749999999999992E-2"/>
    <n v="0.08"/>
    <n v="6.9750000000000006E-2"/>
    <n v="6.5750000000000003E-2"/>
    <n v="1.4500000000000001E-2"/>
    <n v="1.15E-2"/>
    <n v="1.4999999999999999E-2"/>
    <n v="0.02"/>
    <n v="2.0500000000000001E-2"/>
    <n v="2.10125E-2"/>
    <n v="2.15378125E-2"/>
    <n v="2.2076257812499996E-2"/>
    <n v="2.2628164257812493E-2"/>
    <n v="2.3193868364257804E-2"/>
    <n v="2.3773715073364246E-2"/>
    <n v="2.4368057950198349E-2"/>
    <n v="2.4977259398953306E-2"/>
  </r>
  <r>
    <x v="16"/>
    <x v="3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"/>
    <x v="0"/>
    <x v="0"/>
    <n v="52.437375000000003"/>
    <n v="53.540516000000004"/>
    <n v="54.539839000000001"/>
    <n v="55.212589999999999"/>
    <n v="56.795000000000002"/>
    <n v="57.091000000000001"/>
    <n v="57.521000000000001"/>
    <n v="57.624000000000002"/>
    <n v="57.865000000000002"/>
    <n v="58.02"/>
    <n v="58.347000000000001"/>
    <n v="58.67"/>
    <n v="59.826079999999997"/>
    <n v="60.655620039999988"/>
    <n v="61.478669977479989"/>
    <n v="61.794443098921263"/>
    <n v="61.759137297491385"/>
    <n v="61.472832235856949"/>
    <n v="61.061217308290388"/>
    <n v="60.673035965943214"/>
  </r>
  <r>
    <x v="17"/>
    <x v="4"/>
    <x v="0"/>
    <x v="1"/>
    <n v="4.2522796999999999"/>
    <n v="4.290673"/>
    <n v="4.7714049000000003"/>
    <n v="4.7119999999999997"/>
    <n v="4.7549999999999999"/>
    <n v="4.74"/>
    <n v="4.5789999999999997"/>
    <n v="4.3380000000000001"/>
    <n v="4.2039999999999997"/>
    <n v="3.9251080000000003"/>
    <n v="4.215109"/>
    <n v="3.521598"/>
    <n v="4.5589399999999998"/>
    <n v="4.5387569999999995"/>
    <n v="4.6443540000000008"/>
    <n v="4.2504080000000002"/>
    <n v="3.9813330000000002"/>
    <n v="3.7897979999999998"/>
    <n v="3.6455920000000002"/>
    <n v="3.6418590000000002"/>
  </r>
  <r>
    <x v="17"/>
    <x v="4"/>
    <x v="0"/>
    <x v="2"/>
    <n v="8.3630589999999998"/>
    <n v="8.1122014643756604"/>
    <n v="8.5972829999999991"/>
    <n v="8.4789999999999992"/>
    <n v="8.8379999999999992"/>
    <n v="9.1560000000000006"/>
    <n v="9.8740000000000006"/>
    <n v="9.9920000000000009"/>
    <n v="9.9570000000000007"/>
    <n v="6.8328959999999999"/>
    <n v="8.2827929999999999"/>
    <n v="7.1395400000000002"/>
    <n v="8.5489130000000007"/>
    <n v="8.1856390000000001"/>
    <n v="8.2484789999999997"/>
    <n v="7.9766310000000002"/>
    <n v="7.5534300000000005"/>
    <n v="7.3604260000000004"/>
    <n v="7.3658960000000002"/>
    <n v="7.4045900000000007"/>
  </r>
  <r>
    <x v="17"/>
    <x v="4"/>
    <x v="0"/>
    <x v="3"/>
    <n v="41.815294999999999"/>
    <n v="40.5610073218783"/>
    <n v="42.986414999999994"/>
    <n v="42.395000000000003"/>
    <n v="44.19"/>
    <n v="45.78"/>
    <n v="49.37"/>
    <n v="49.96"/>
    <n v="49.784999999999997"/>
    <n v="34.164479999999998"/>
    <n v="40.916997420000001"/>
    <n v="34.769559800000003"/>
    <n v="41.291249790000002"/>
    <n v="39.291067200000001"/>
    <n v="39.262760039999996"/>
    <n v="37.888997250000003"/>
    <n v="35.878792500000003"/>
    <n v="34.814814980000001"/>
    <n v="34.840688080000007"/>
    <n v="35.023710700000009"/>
  </r>
  <r>
    <x v="17"/>
    <x v="4"/>
    <x v="0"/>
    <x v="4"/>
    <n v="52.864503999999997"/>
    <n v="56.358770678121701"/>
    <n v="59.072018000000007"/>
    <n v="54.482710000000004"/>
    <n v="54.564999999999998"/>
    <n v="57.158899999999996"/>
    <n v="58.265000000000001"/>
    <n v="56.231000000000002"/>
    <n v="53.332500000000003"/>
    <n v="49.45900000000001"/>
    <n v="53.006039999999999"/>
    <n v="57.006239999999998"/>
    <n v="56.63447"/>
    <n v="58.88317"/>
    <n v="60.970280000000002"/>
    <n v="61.242723633093014"/>
    <n v="61.096050988122421"/>
    <n v="60.839844257773144"/>
    <n v="60.450998506999674"/>
    <n v="60.064631731253812"/>
  </r>
  <r>
    <x v="17"/>
    <x v="4"/>
    <x v="0"/>
    <x v="5"/>
    <n v="94.679799000000003"/>
    <n v="96.919778000000008"/>
    <n v="102.05843300000001"/>
    <n v="96.877710000000008"/>
    <n v="98.754999999999995"/>
    <n v="102.93889999999999"/>
    <n v="107.63500000000001"/>
    <n v="106.191"/>
    <n v="103.11750000000001"/>
    <n v="83.623480000000001"/>
    <n v="93.92303742"/>
    <n v="91.775799800000001"/>
    <n v="97.925719790000002"/>
    <n v="98.174237199999993"/>
    <n v="100.23304003999999"/>
    <n v="99.13172088309301"/>
    <n v="96.974843488122417"/>
    <n v="95.654659237773146"/>
    <n v="95.291686586999674"/>
    <n v="95.088342431253821"/>
  </r>
  <r>
    <x v="17"/>
    <x v="4"/>
    <x v="0"/>
    <x v="6"/>
    <n v="10.547219999999999"/>
    <n v="11.321244"/>
    <n v="13.617907000000001"/>
    <n v="14.173467"/>
    <n v="18.829000000000001"/>
    <n v="23.809000000000001"/>
    <n v="26.41"/>
    <n v="25.592200999999999"/>
    <n v="25.506796999999999"/>
    <n v="21.315562000000003"/>
    <n v="21.591503257852004"/>
    <n v="21.424863250010002"/>
    <n v="21.598150136354004"/>
    <n v="21.669985558342002"/>
    <n v="21.539740216753923"/>
    <n v="21.377132165275345"/>
    <n v="21.874255227785682"/>
    <n v="22.546121206740295"/>
    <n v="23.606749879106591"/>
    <n v="24.798256636516506"/>
  </r>
  <r>
    <x v="17"/>
    <x v="4"/>
    <x v="0"/>
    <x v="7"/>
    <n v="40.447775999999998"/>
    <n v="38.855972999999999"/>
    <n v="42.277290000000001"/>
    <n v="47.781999999999996"/>
    <n v="51.741"/>
    <n v="57.13"/>
    <n v="57.814"/>
    <n v="60.399557000000001"/>
    <n v="60.911450000000002"/>
    <n v="48.701096"/>
    <n v="58.982748000000001"/>
    <n v="55.287551000000001"/>
    <n v="44.146693999999997"/>
    <n v="42.065688000000002"/>
    <n v="42.850605999999999"/>
    <n v="42.993706019669197"/>
    <n v="43.237777447590354"/>
    <n v="42.833886825568101"/>
    <n v="42.399418331733472"/>
    <n v="41.975424148416131"/>
  </r>
  <r>
    <x v="17"/>
    <x v="4"/>
    <x v="0"/>
    <x v="8"/>
    <n v="121.726"/>
    <n v="122.44799999999999"/>
    <n v="127.441"/>
    <n v="130.328"/>
    <n v="132.386"/>
    <n v="134.80600000000001"/>
    <n v="134.59399999999999"/>
    <n v="136.73099999999999"/>
    <n v="134.78700000000001"/>
    <n v="104.88500000000001"/>
    <n v="125.45699999999999"/>
    <n v="126.998"/>
    <n v="120.60899999999999"/>
    <n v="119.395"/>
    <n v="120.005"/>
    <n v="119.9152642570382"/>
    <n v="118.42759563902601"/>
    <n v="116.05713797361069"/>
    <n v="114.09778003379527"/>
    <n v="112.23433982598971"/>
  </r>
  <r>
    <x v="17"/>
    <x v="4"/>
    <x v="1"/>
    <x v="0"/>
    <n v="18.758901999999999"/>
    <n v="18.434968000000001"/>
    <n v="18.057416999999997"/>
    <n v="17.641682000000003"/>
    <n v="17.316546000000002"/>
    <n v="17.245935000000003"/>
    <n v="16.990596"/>
    <n v="16.746973000000001"/>
    <n v="16.354776999999999"/>
    <n v="16.000033000000002"/>
    <n v="15.730933"/>
    <n v="15.320894355000002"/>
    <n v="15.019756327570001"/>
    <n v="14.714763897295239"/>
    <n v="14.439253952279161"/>
    <n v="14.105095683524176"/>
    <n v="13.792144177044532"/>
    <n v="13.482968373005503"/>
    <n v="13.187032523641129"/>
    <n v="12.906238312033532"/>
  </r>
  <r>
    <x v="17"/>
    <x v="4"/>
    <x v="1"/>
    <x v="1"/>
    <n v="1.601146"/>
    <n v="1.5228440720000003"/>
    <n v="0.93106558799999983"/>
    <n v="0.98899999999999999"/>
    <n v="0.97"/>
    <n v="0.98799999999999999"/>
    <n v="0.999"/>
    <n v="0.88400000000000001"/>
    <n v="0.77900000000000003"/>
    <n v="0.622062"/>
    <n v="0.67203500000000005"/>
    <n v="0.61247200000000002"/>
    <n v="0.71004100000000003"/>
    <n v="0.71635099999999996"/>
    <n v="0.72509400000000002"/>
    <n v="0.64771100000000004"/>
    <n v="0.64619500000000007"/>
    <n v="0.62869000000000008"/>
    <n v="0.62090599999999996"/>
    <n v="0.61592400000000003"/>
  </r>
  <r>
    <x v="17"/>
    <x v="4"/>
    <x v="1"/>
    <x v="2"/>
    <n v="1.590856"/>
    <n v="1.4834890000000001"/>
    <n v="1.420126"/>
    <n v="1.504"/>
    <n v="1.304"/>
    <n v="1.2989999999999999"/>
    <n v="1.264"/>
    <n v="1.0649999999999999"/>
    <n v="1.139"/>
    <n v="0.80700899999999998"/>
    <n v="0.97076600000000002"/>
    <n v="0.95571799999999996"/>
    <n v="1.053469"/>
    <n v="1.0710440000000001"/>
    <n v="1.0309790000000001"/>
    <n v="0.85712500000000003"/>
    <n v="0.84067499999999995"/>
    <n v="0.83222799999999997"/>
    <n v="0.82936800000000011"/>
    <n v="0.82581100000000007"/>
  </r>
  <r>
    <x v="17"/>
    <x v="4"/>
    <x v="1"/>
    <x v="3"/>
    <n v="7.2587999999999999"/>
    <n v="6.9773999999999994"/>
    <n v="6.7031999999999998"/>
    <n v="7.3965999999999994"/>
    <n v="7.2794000000000008"/>
    <n v="6.4950000000000001"/>
    <n v="6.32"/>
    <n v="5.3250000000000002"/>
    <n v="5.6950000000000003"/>
    <n v="4.0350450000000002"/>
    <n v="4.8538300000000003"/>
    <n v="4.7785899999999994"/>
    <n v="5.2673449999999997"/>
    <n v="5.355220000000001"/>
    <n v="5.1548950000000007"/>
    <n v="4.2856249999999996"/>
    <n v="4.2033749999999994"/>
    <n v="4.1611399999999996"/>
    <n v="4.146840000000001"/>
    <n v="4.1290550000000001"/>
  </r>
  <r>
    <x v="17"/>
    <x v="4"/>
    <x v="1"/>
    <x v="4"/>
    <n v="17.487578027433702"/>
    <n v="16.297026483084284"/>
    <n v="15.369176581970848"/>
    <n v="14.196248657840973"/>
    <n v="14.801178194086079"/>
    <n v="14.817545288042837"/>
    <n v="15.173706249664198"/>
    <n v="14.900474479923535"/>
    <n v="13.927167832665887"/>
    <n v="12.711722727725956"/>
    <n v="13.53514"/>
    <n v="14.55486"/>
    <n v="14.6492"/>
    <n v="15.12832"/>
    <n v="15.491899999999999"/>
    <n v="15.110695593467524"/>
    <n v="14.684541949455365"/>
    <n v="14.295913520350247"/>
    <n v="13.974566234799406"/>
    <n v="13.676730936854943"/>
  </r>
  <r>
    <x v="17"/>
    <x v="4"/>
    <x v="1"/>
    <x v="5"/>
    <n v="24.746378027433703"/>
    <n v="23.274426483084284"/>
    <n v="22.072376581970847"/>
    <n v="21.592848657840975"/>
    <n v="22.08057819408608"/>
    <n v="21.312545288042834"/>
    <n v="21.4937062496642"/>
    <n v="20.225474479923534"/>
    <n v="19.622167832665887"/>
    <n v="16.746767727725956"/>
    <n v="18.38897"/>
    <n v="19.333449999999999"/>
    <n v="19.916544999999999"/>
    <n v="20.483540000000001"/>
    <n v="20.646795000000001"/>
    <n v="19.396320593467522"/>
    <n v="18.887916949455366"/>
    <n v="18.457053520350247"/>
    <n v="18.121406234799409"/>
    <n v="17.805785936854942"/>
  </r>
  <r>
    <x v="17"/>
    <x v="4"/>
    <x v="1"/>
    <x v="6"/>
    <n v="0.81144506858424492"/>
    <n v="0.83006620771071382"/>
    <n v="0.85544145492712231"/>
    <n v="1.2381216446024377"/>
    <n v="1.0829454852151965"/>
    <n v="1.0888632201070827"/>
    <n v="1.7792656241604865"/>
    <n v="2.1088466361770051"/>
    <n v="2.0680346487320613"/>
    <n v="1.8936311111549826"/>
    <n v="1.7206991169876862"/>
    <n v="1.6946393851021162"/>
    <n v="1.4270860976440527"/>
    <n v="1.4759849985818083"/>
    <n v="1.7347662303517986"/>
    <n v="1.2953825044542131"/>
    <n v="1.2553892822104804"/>
    <n v="1.239227601031776"/>
    <n v="1.2268353250214583"/>
    <n v="1.2145669717712435"/>
  </r>
  <r>
    <x v="17"/>
    <x v="4"/>
    <x v="1"/>
    <x v="7"/>
    <n v="5.6926768471737352"/>
    <n v="6.3061994950987232"/>
    <n v="7.3554276599706778"/>
    <n v="7.4045985523247015"/>
    <n v="7.2467430558922823"/>
    <n v="7.1179547840766899"/>
    <n v="6.1784731743771264"/>
    <n v="5.8143094386676939"/>
    <n v="5.5490022348548038"/>
    <n v="4.3733570539264113"/>
    <n v="5.3061974176689164"/>
    <n v="5.3829835803129393"/>
    <n v="4.7826322457120254"/>
    <n v="4.2793161461786182"/>
    <n v="4.3677225670344786"/>
    <n v="4.3403619641663083"/>
    <n v="4.2865587281183801"/>
    <n v="4.2447117083300911"/>
    <n v="4.1820759231364368"/>
    <n v="4.1015473055843668"/>
  </r>
  <r>
    <x v="17"/>
    <x v="4"/>
    <x v="1"/>
    <x v="8"/>
    <n v="30.905999999999999"/>
    <n v="29.303000000000001"/>
    <n v="28.385999999999999"/>
    <n v="26.628"/>
    <n v="26.681000000000001"/>
    <n v="26.771000000000001"/>
    <n v="26.484999999999999"/>
    <n v="25.082000000000001"/>
    <n v="23.986000000000001"/>
    <n v="18.914999999999999"/>
    <n v="22.175999999999998"/>
    <n v="22.603999999999999"/>
    <n v="23.193999999999999"/>
    <n v="24.681999999999999"/>
    <n v="24.649000000000001"/>
    <n v="22.55635909127793"/>
    <n v="21.899132611244404"/>
    <n v="21.462647211807965"/>
    <n v="21.070204484005075"/>
    <n v="20.684257492068493"/>
  </r>
  <r>
    <x v="17"/>
    <x v="4"/>
    <x v="2"/>
    <x v="0"/>
    <n v="0.74455899999999997"/>
    <n v="0.74077300000000013"/>
    <n v="0.73038399999999992"/>
    <n v="0.71753000000000011"/>
    <n v="0.75677700000000003"/>
    <n v="0.79409930000000006"/>
    <n v="0.83068937000000009"/>
    <n v="0.842620433"/>
    <n v="0.8393583897000001"/>
    <n v="0.83300700000000005"/>
    <n v="0.81491700000000011"/>
    <n v="0.81711381000000005"/>
    <n v="0.82828870520000009"/>
    <n v="0.83266272173200007"/>
    <n v="0.8366514495588"/>
    <n v="0.83763730460292007"/>
    <n v="0.83764657414262811"/>
    <n v="0.84412691672836537"/>
    <n v="0.85279222505552887"/>
    <n v="0.86302000254997602"/>
  </r>
  <r>
    <x v="17"/>
    <x v="4"/>
    <x v="2"/>
    <x v="1"/>
    <n v="8.1864000000000006E-2"/>
    <n v="8.1561999999999996E-2"/>
    <n v="7.7909999999999993E-2"/>
    <n v="0.11700000000000001"/>
    <n v="0.111"/>
    <n v="0.113"/>
    <n v="0.11600000000000001"/>
    <n v="9.5000000000000001E-2"/>
    <n v="8.1000000000000003E-2"/>
    <n v="4.6211000000000002E-2"/>
    <n v="5.5865999999999999E-2"/>
    <n v="5.9241000000000002E-2"/>
    <n v="7.6544000000000001E-2"/>
    <n v="7.8920000000000004E-2"/>
    <n v="8.7254999999999999E-2"/>
    <n v="8.4651000000000004E-2"/>
    <n v="8.3773E-2"/>
    <n v="9.0245000000000006E-2"/>
    <n v="9.3078000000000008E-2"/>
    <n v="9.5507000000000009E-2"/>
  </r>
  <r>
    <x v="17"/>
    <x v="4"/>
    <x v="2"/>
    <x v="2"/>
    <n v="0.19050600000000001"/>
    <n v="0.17613900000000002"/>
    <n v="0.18080399999999999"/>
    <n v="0.255"/>
    <n v="0.26800000000000002"/>
    <n v="0.28799999999999998"/>
    <n v="0.32300000000000001"/>
    <n v="0.33300000000000002"/>
    <n v="0.33400000000000002"/>
    <n v="0.16526099999999999"/>
    <n v="0.25656099999999998"/>
    <n v="0.25422100000000003"/>
    <n v="0.30706900000000004"/>
    <n v="0.31952700000000001"/>
    <n v="0.31856499999999999"/>
    <n v="0.35124500000000003"/>
    <n v="0.35505700000000001"/>
    <n v="0.37718599999999997"/>
    <n v="0.39454300000000003"/>
    <n v="0.41242600000000001"/>
  </r>
  <r>
    <x v="17"/>
    <x v="4"/>
    <x v="2"/>
    <x v="3"/>
    <n v="1.0466000000000002"/>
    <n v="0.98039999999999994"/>
    <n v="1.0362"/>
    <n v="1.6126"/>
    <n v="1.4444000000000001"/>
    <n v="1.5382"/>
    <n v="1.8231999999999999"/>
    <n v="1.8900759036144579"/>
    <n v="1.899"/>
    <n v="0.93961269161676642"/>
    <n v="1.458710595808383"/>
    <n v="1.4454062245508983"/>
    <n v="1.7458803323353296"/>
    <n v="1.8167118952095809"/>
    <n v="1.8112423203592813"/>
    <n v="1.9970486676646708"/>
    <n v="2.0187222844311372"/>
    <n v="2.1445395628742512"/>
    <n v="2.2432250209580835"/>
    <n v="2.344901119760479"/>
  </r>
  <r>
    <x v="17"/>
    <x v="4"/>
    <x v="2"/>
    <x v="4"/>
    <n v="4.4065285862831507"/>
    <n v="5.4614683584578572"/>
    <n v="5.2891117090145761"/>
    <n v="5.018975671079513"/>
    <n v="5.5138109029569602"/>
    <n v="5.607427355978583"/>
    <n v="5.7933468751679014"/>
    <n v="5.8076627600382338"/>
    <n v="5.306416083667056"/>
    <n v="4.2380286361370194"/>
    <n v="4.8440604401170306"/>
    <n v="5.1701432965837819"/>
    <n v="4.9562497187084853"/>
    <n v="5.2697506000061018"/>
    <n v="5.5769604937191533"/>
    <n v="5.6697677140877385"/>
    <n v="5.6402870910422962"/>
    <n v="5.7369396341924892"/>
    <n v="5.8043083287109134"/>
    <n v="5.8763602193755471"/>
  </r>
  <r>
    <x v="17"/>
    <x v="4"/>
    <x v="2"/>
    <x v="5"/>
    <n v="5.4531285862831513"/>
    <n v="6.4418683584578567"/>
    <n v="6.3253117090145761"/>
    <n v="6.6315756710795135"/>
    <n v="6.9582109029569601"/>
    <n v="7.1456273559785828"/>
    <n v="7.6165468751679013"/>
    <n v="7.6977386636526912"/>
    <n v="7.205416083667056"/>
    <n v="5.1776413277537863"/>
    <n v="6.3027710359254137"/>
    <n v="6.61554952113468"/>
    <n v="6.7021300510438149"/>
    <n v="7.0864624952156827"/>
    <n v="7.3882028140784346"/>
    <n v="7.6668163817524091"/>
    <n v="7.659009375473433"/>
    <n v="7.8814791970667404"/>
    <n v="8.0475333496689974"/>
    <n v="8.2212613391360261"/>
  </r>
  <r>
    <x v="17"/>
    <x v="4"/>
    <x v="2"/>
    <x v="6"/>
    <n v="0.4226429314157551"/>
    <n v="0.43234179228928615"/>
    <n v="0.44555854507287762"/>
    <n v="0.64487835539756233"/>
    <n v="0.56405451478480362"/>
    <n v="0.56713677989291722"/>
    <n v="0.92673437583951335"/>
    <n v="1.0983973638229947"/>
    <n v="1.0771403512679385"/>
    <n v="0.98630188884501746"/>
    <n v="0.89622988301231388"/>
    <n v="0.88265661489788405"/>
    <n v="0.74330090235594748"/>
    <n v="0.76877000141819174"/>
    <n v="0.9035567696482012"/>
    <n v="0.97012518637287248"/>
    <n v="1.0049806503053096"/>
    <n v="1.0454054365700458"/>
    <n v="1.0770267590759988"/>
    <n v="1.1000323404993757"/>
  </r>
  <r>
    <x v="17"/>
    <x v="4"/>
    <x v="2"/>
    <x v="7"/>
    <n v="6.4324111528262629"/>
    <n v="5.2552085049012769"/>
    <n v="6.1295723400293216"/>
    <n v="8.0038884476752976"/>
    <n v="7.8332569441077178"/>
    <n v="7.6940452159233095"/>
    <n v="6.6785268256228729"/>
    <n v="6.2848895613323039"/>
    <n v="5.9981097651451964"/>
    <n v="4.7273139460735889"/>
    <n v="5.7356535823310839"/>
    <n v="5.8186544196870615"/>
    <n v="5.169713754287975"/>
    <n v="4.6256618538213816"/>
    <n v="4.7212234329655214"/>
    <n v="4.6194076886963682"/>
    <n v="4.5718444438845776"/>
    <n v="4.5261259994457319"/>
    <n v="4.4808647394512739"/>
    <n v="4.4360560920567611"/>
  </r>
  <r>
    <x v="17"/>
    <x v="4"/>
    <x v="2"/>
    <x v="8"/>
    <n v="11.802"/>
    <n v="11.324999999999999"/>
    <n v="12.183999999999999"/>
    <n v="13.256"/>
    <n v="14.022"/>
    <n v="14.638999999999999"/>
    <n v="14.837"/>
    <n v="14.394"/>
    <n v="14.14"/>
    <n v="9.4499999999999993"/>
    <n v="11.208"/>
    <n v="11.045"/>
    <n v="10.843"/>
    <n v="10.808"/>
    <n v="11.000999999999999"/>
    <n v="11.202756921151131"/>
    <n v="11.282479889326829"/>
    <n v="11.39130244683799"/>
    <n v="11.488067767055592"/>
    <n v="11.596026617353859"/>
  </r>
  <r>
    <x v="18"/>
    <x v="4"/>
    <x v="0"/>
    <x v="0"/>
    <n v="8.0840049999999994"/>
    <n v="8.8893489999999993"/>
    <n v="9.7374299999999998"/>
    <n v="10.27894"/>
    <n v="10.772"/>
    <n v="11.122"/>
    <n v="11.606999999999999"/>
    <n v="12.099793"/>
    <n v="12.483808999999999"/>
    <n v="13.023999999999999"/>
    <n v="13.632"/>
    <n v="14.135999999999999"/>
    <n v="14.676627999999999"/>
    <n v="15.168394459999998"/>
    <n v="15.723969764699998"/>
    <n v="16.253862427641497"/>
    <n v="16.765361848451239"/>
    <n v="17.254659946786418"/>
    <n v="17.716653649713166"/>
    <n v="18.147778698978939"/>
  </r>
  <r>
    <x v="18"/>
    <x v="4"/>
    <x v="0"/>
    <x v="1"/>
    <n v="1.0576199999999998"/>
    <n v="1.0725789999999999"/>
    <n v="1.2442610000000001"/>
    <n v="1.0549999999999999"/>
    <n v="0.91300000000000003"/>
    <n v="0.95699999999999996"/>
    <n v="1"/>
    <n v="1.06"/>
    <n v="1.0389999999999999"/>
    <n v="1.260273"/>
    <n v="1.329334"/>
    <n v="1.3428740000000001"/>
    <n v="1.3181080000000001"/>
    <n v="1.2989809999999999"/>
    <n v="1.389837"/>
    <n v="1.394711"/>
    <n v="1.405461854330023"/>
    <n v="1.4113930000000001"/>
    <n v="1.411"/>
    <n v="1.4055409999999999"/>
  </r>
  <r>
    <x v="18"/>
    <x v="4"/>
    <x v="0"/>
    <x v="2"/>
    <n v="2.6020079999999997"/>
    <n v="2.4638580000000001"/>
    <n v="2.6458330000000001"/>
    <n v="2.73"/>
    <n v="3.1579999999999999"/>
    <n v="3.4009999999999998"/>
    <n v="3.5259999999999998"/>
    <n v="3.7589999999999999"/>
    <n v="3.49"/>
    <n v="3.2054050000000003"/>
    <n v="3.9162840000000001"/>
    <n v="4.2806430000000004"/>
    <n v="4.1940479999999996"/>
    <n v="4.14595"/>
    <n v="4.1988090000000007"/>
    <n v="4.2057549999999999"/>
    <n v="4.14628"/>
    <n v="4.083107"/>
    <n v="4.0580910000000001"/>
    <n v="4.1272859999999998"/>
  </r>
  <r>
    <x v="18"/>
    <x v="4"/>
    <x v="0"/>
    <x v="3"/>
    <n v="13.010039999999998"/>
    <n v="12.319290000000001"/>
    <n v="13.229165"/>
    <n v="13.65"/>
    <n v="15.79"/>
    <n v="17.004999999999999"/>
    <n v="17.63"/>
    <n v="18.795000000000002"/>
    <n v="17.45"/>
    <n v="16.027025000000002"/>
    <n v="19.581420000000001"/>
    <n v="21.189182850000002"/>
    <n v="20.550835199999998"/>
    <n v="20.315155000000001"/>
    <n v="20.490187920000004"/>
    <n v="20.397911749999999"/>
    <n v="20.026532400000001"/>
    <n v="19.598913599999999"/>
    <n v="19.4788368"/>
    <n v="19.810972799999998"/>
  </r>
  <r>
    <x v="18"/>
    <x v="4"/>
    <x v="0"/>
    <x v="4"/>
    <n v="8.1880000000000006"/>
    <n v="8.5540000000000003"/>
    <n v="9.2769999999999992"/>
    <n v="8.9540000000000006"/>
    <n v="8.9410000000000007"/>
    <n v="9.8230000000000004"/>
    <n v="10.098000000000001"/>
    <n v="9.9369999999999994"/>
    <n v="9.0449999999999999"/>
    <n v="9.1419999999999995"/>
    <n v="11.94"/>
    <n v="11.827"/>
    <n v="12.420999999999999"/>
    <n v="13.407"/>
    <n v="13.297000000000001"/>
    <n v="13.75508345766837"/>
    <n v="14.392559904691273"/>
    <n v="14.979197222065762"/>
    <n v="15.403454265210708"/>
    <n v="15.778586740377422"/>
  </r>
  <r>
    <x v="18"/>
    <x v="4"/>
    <x v="0"/>
    <x v="5"/>
    <n v="21.198039999999999"/>
    <n v="20.873290000000001"/>
    <n v="22.506164999999999"/>
    <n v="22.603999999999999"/>
    <n v="24.731000000000002"/>
    <n v="26.827999999999999"/>
    <n v="27.728000000000002"/>
    <n v="28.731999999999999"/>
    <n v="26.495000000000001"/>
    <n v="25.169025000000001"/>
    <n v="31.521419999999999"/>
    <n v="33.01618285"/>
    <n v="32.971835200000001"/>
    <n v="33.722155000000001"/>
    <n v="33.787187920000008"/>
    <n v="34.152995207668368"/>
    <n v="34.419092304691276"/>
    <n v="34.57811082206576"/>
    <n v="34.882291065210708"/>
    <n v="35.589559540377422"/>
  </r>
  <r>
    <x v="18"/>
    <x v="4"/>
    <x v="0"/>
    <x v="6"/>
    <n v="1.7308829999999999"/>
    <n v="2.1410360000000002"/>
    <n v="2.8047089999999999"/>
    <n v="3.2875019999999999"/>
    <n v="4.032"/>
    <n v="4.9770000000000003"/>
    <n v="6.2050000000000001"/>
    <n v="6.61"/>
    <n v="6.83"/>
    <n v="4.3374030000000001"/>
    <n v="5.7127749999999997"/>
    <n v="5.8125540000000004"/>
    <n v="5.4881859999999998"/>
    <n v="5.0998950000000001"/>
    <n v="5.231509"/>
    <n v="5.2173907863453151"/>
    <n v="5.1445069669915773"/>
    <n v="5.2258351236720992"/>
    <n v="5.3394660184495946"/>
    <n v="5.5154606840506437"/>
  </r>
  <r>
    <x v="18"/>
    <x v="4"/>
    <x v="0"/>
    <x v="7"/>
    <n v="33.090591999999994"/>
    <n v="31.962478000000001"/>
    <n v="33.454563"/>
    <n v="35.198723999999999"/>
    <n v="39.118196000000005"/>
    <n v="42.508000000000003"/>
    <n v="44.231000000000002"/>
    <n v="43.594999999999999"/>
    <n v="44.115000000000002"/>
    <n v="41.359547999999997"/>
    <n v="48.749558999999998"/>
    <n v="49.402161"/>
    <n v="50.733497999999997"/>
    <n v="50.222555999999997"/>
    <n v="51.804188000000003"/>
    <n v="53.290475402955686"/>
    <n v="54.27814583709376"/>
    <n v="55.378214755088308"/>
    <n v="56.608492977833635"/>
    <n v="57.887865013797224"/>
  </r>
  <r>
    <x v="18"/>
    <x v="4"/>
    <x v="0"/>
    <x v="8"/>
    <n v="52.767000000000003"/>
    <n v="50.51"/>
    <n v="53.691000000000003"/>
    <n v="55.243000000000002"/>
    <n v="61.164999999999999"/>
    <n v="65.655000000000001"/>
    <n v="65.230999999999995"/>
    <n v="68.673000000000002"/>
    <n v="72.284000000000006"/>
    <n v="58.2"/>
    <n v="73.213999999999999"/>
    <n v="75.411000000000001"/>
    <n v="77.228999999999999"/>
    <n v="77.525999999999996"/>
    <n v="78.605000000000004"/>
    <n v="82.413568091136923"/>
    <n v="83.77354394300697"/>
    <n v="84.955370387978363"/>
    <n v="86.370225132288908"/>
    <n v="88.139074662735894"/>
  </r>
  <r>
    <x v="18"/>
    <x v="4"/>
    <x v="1"/>
    <x v="0"/>
    <n v="3.6935668652892306"/>
    <n v="3.7262922680317492"/>
    <n v="3.9006420000000004"/>
    <n v="3.9827580000000005"/>
    <n v="3.9860876808922097"/>
    <n v="3.9489978011445364"/>
    <n v="3.9601995053806718"/>
    <n v="3.9951994591586844"/>
    <n v="3.9523455043888465"/>
    <n v="3.9558156842132921"/>
    <n v="3.9874310568447604"/>
    <n v="4.0257423835141255"/>
    <n v="4.0536339457900459"/>
    <n v="4.0964389540126538"/>
    <n v="4.1329549278679698"/>
    <n v="4.1704768315736773"/>
    <n v="4.2139565276708879"/>
    <n v="4.2594843100363819"/>
    <n v="4.3035134533248902"/>
    <n v="4.3455404017385693"/>
  </r>
  <r>
    <x v="18"/>
    <x v="4"/>
    <x v="1"/>
    <x v="1"/>
    <n v="0.33418300000000001"/>
    <n v="0.34710292499999995"/>
    <n v="0.35243599999999997"/>
    <n v="0.23599999999999999"/>
    <n v="0.159"/>
    <n v="0.154"/>
    <n v="0.161"/>
    <n v="0.16"/>
    <n v="0.13700000000000001"/>
    <n v="0.16156399999999999"/>
    <n v="0.18984800000000002"/>
    <n v="0.201796"/>
    <n v="0.19294700000000001"/>
    <n v="0.209004"/>
    <n v="0.20446997096983463"/>
    <n v="0.20697305574829486"/>
    <n v="0.21446924619173199"/>
    <n v="0.21830000000000002"/>
    <n v="0.218668"/>
    <n v="0.218471"/>
  </r>
  <r>
    <x v="18"/>
    <x v="4"/>
    <x v="1"/>
    <x v="2"/>
    <n v="0.45838499999999999"/>
    <n v="0.43885800000000003"/>
    <n v="0.44437400000000005"/>
    <n v="0.39100000000000001"/>
    <n v="0.25900000000000001"/>
    <n v="0.23499999999999999"/>
    <n v="0.251"/>
    <n v="0.254"/>
    <n v="0.26300000000000001"/>
    <n v="0.25458700000000001"/>
    <n v="0.29567000000000004"/>
    <n v="0.32053900000000002"/>
    <n v="0.31340699999999999"/>
    <n v="0.33007100000000006"/>
    <n v="0.32869600000000004"/>
    <n v="0.31840200000000002"/>
    <n v="0.326214"/>
    <n v="0.32856000000000002"/>
    <n v="0.32862200000000003"/>
    <n v="0.32785199999999998"/>
  </r>
  <r>
    <x v="18"/>
    <x v="4"/>
    <x v="1"/>
    <x v="3"/>
    <n v="2.6378430000000002"/>
    <n v="1.746291"/>
    <n v="1.9810000000000001"/>
    <n v="1.8639999999999997"/>
    <n v="1.92"/>
    <n v="1.4311959237278928"/>
    <n v="1.6946670155723862"/>
    <n v="1.6309158182662018"/>
    <n v="1.732195563301701"/>
    <n v="1.6557349837042921"/>
    <n v="1.9351463400571745"/>
    <n v="2.0912869819607924"/>
    <n v="2.0479949879605925"/>
    <n v="2.1551821514924052"/>
    <n v="2.1470534591588981"/>
    <n v="2.079401349052477"/>
    <n v="2.1306302285468113"/>
    <n v="2.1458467461808093"/>
    <n v="2.1463047416204093"/>
    <n v="2.1412492246246981"/>
  </r>
  <r>
    <x v="18"/>
    <x v="4"/>
    <x v="1"/>
    <x v="4"/>
    <n v="2.5569999999999999"/>
    <n v="2.7639999999999998"/>
    <n v="3.1219999999999999"/>
    <n v="2.9710000000000001"/>
    <n v="2.8860000000000001"/>
    <n v="2.7970000000000002"/>
    <n v="2.806"/>
    <n v="3.9649999999999999"/>
    <n v="3.9910000000000001"/>
    <n v="3.0880000000000001"/>
    <n v="3.4359999999999999"/>
    <n v="3.0270000000000001"/>
    <n v="3.0430000000000001"/>
    <n v="3.2930000000000001"/>
    <n v="3.3860000000000001"/>
    <n v="3.593180958769651"/>
    <n v="3.6048621760947381"/>
    <n v="3.6227333849283707"/>
    <n v="3.6574857632542459"/>
    <n v="3.6930956486945581"/>
  </r>
  <r>
    <x v="18"/>
    <x v="4"/>
    <x v="1"/>
    <x v="5"/>
    <n v="5.1948430000000005"/>
    <n v="4.5102909999999996"/>
    <n v="5.1029999999999998"/>
    <n v="4.835"/>
    <n v="4.806"/>
    <n v="4.2281959237278928"/>
    <n v="4.500667015572386"/>
    <n v="5.5959158182662012"/>
    <n v="5.7231955633017009"/>
    <n v="4.7437349837042921"/>
    <n v="5.3711463400571748"/>
    <n v="5.118286981960793"/>
    <n v="5.0909949879605927"/>
    <n v="5.4481821514924054"/>
    <n v="5.5330534591588982"/>
    <n v="5.672582307822128"/>
    <n v="5.7354924046415494"/>
    <n v="5.7685801311091804"/>
    <n v="5.8037905048746552"/>
    <n v="5.8343448733192567"/>
  </r>
  <r>
    <x v="18"/>
    <x v="4"/>
    <x v="1"/>
    <x v="6"/>
    <n v="0.16384299999999999"/>
    <n v="0.262291"/>
    <n v="0.28999999999999998"/>
    <n v="0.31900000000000001"/>
    <n v="0.432"/>
    <n v="0.45100000000000001"/>
    <n v="0.45300000000000001"/>
    <n v="0.36699999999999999"/>
    <n v="0.34200000000000003"/>
    <n v="0.14588499999999999"/>
    <n v="3.2910000000000002E-2"/>
    <n v="0.3936384"/>
    <n v="0.48990158000000006"/>
    <n v="0.48258171999999999"/>
    <n v="0.42885050000000008"/>
    <n v="0.43926933461983725"/>
    <n v="0.45525261976769787"/>
    <n v="0.46942839861184543"/>
    <n v="0.48351125057020083"/>
    <n v="0.49739219370274934"/>
  </r>
  <r>
    <x v="18"/>
    <x v="4"/>
    <x v="1"/>
    <x v="7"/>
    <n v="7.9109999999999996"/>
    <n v="8.4359999999999999"/>
    <n v="6.02"/>
    <n v="6.47"/>
    <n v="6.64"/>
    <n v="7.0380000000000003"/>
    <n v="7.1429999999999998"/>
    <n v="7.5990000000000002"/>
    <n v="7.8390000000000004"/>
    <n v="7.6394120000000001"/>
    <n v="8.8791650000000004"/>
    <n v="8.8716209999999993"/>
    <n v="8.2989270000000008"/>
    <n v="7.8317899999999998"/>
    <n v="7.7575159999999999"/>
    <n v="7.9105000536700807"/>
    <n v="8.119605375270627"/>
    <n v="8.2204812874852475"/>
    <n v="8.273702987977682"/>
    <n v="8.3119607940300604"/>
  </r>
  <r>
    <x v="18"/>
    <x v="4"/>
    <x v="1"/>
    <x v="8"/>
    <n v="13.138"/>
    <n v="12.606"/>
    <n v="10.933999999999999"/>
    <n v="11.291"/>
    <n v="11.246"/>
    <n v="11.428000000000001"/>
    <n v="11.846"/>
    <n v="11.86"/>
    <n v="14.819000000000001"/>
    <n v="13.539"/>
    <n v="17.021999999999998"/>
    <n v="16.082000000000001"/>
    <n v="14.6"/>
    <n v="15.077999999999999"/>
    <n v="15.459"/>
    <n v="14.338818578150043"/>
    <n v="14.271240137973942"/>
    <n v="14.344237615773157"/>
    <n v="14.354105502712498"/>
    <n v="14.354105502712498"/>
  </r>
  <r>
    <x v="18"/>
    <x v="4"/>
    <x v="2"/>
    <x v="0"/>
    <n v="0.24470913471076933"/>
    <n v="0.25912073196825103"/>
    <n v="0.26908799999999994"/>
    <n v="0.28079799999999999"/>
    <n v="0.28051231910779051"/>
    <n v="0.27790219885546319"/>
    <n v="0.28583557619042177"/>
    <n v="0.30078344857711181"/>
    <n v="0.30522549561115331"/>
    <n v="0.31589222083059565"/>
    <n v="0.32371876537245392"/>
    <n v="0.33219585796951989"/>
    <n v="0.33393818933195835"/>
    <n v="0.3321451341854017"/>
    <n v="0.33731452345056961"/>
    <n v="0.34364736157452408"/>
    <n v="0.35306357264856214"/>
    <n v="0.36549648683667718"/>
    <n v="0.381254767889743"/>
    <n v="0.40039338645856354"/>
  </r>
  <r>
    <x v="18"/>
    <x v="4"/>
    <x v="2"/>
    <x v="1"/>
    <n v="2.7734999999999999E-2"/>
    <n v="2.6228000000000001E-2"/>
    <n v="3.6405E-2"/>
    <n v="3.5000000000000003E-2"/>
    <n v="2.9000000000000001E-2"/>
    <n v="2.5000000000000001E-2"/>
    <n v="2.5999999999999999E-2"/>
    <n v="3.4000000000000002E-2"/>
    <n v="2.4E-2"/>
    <n v="2.5928E-2"/>
    <n v="2.9939E-2"/>
    <n v="3.2756E-2"/>
    <n v="2.8318000000000003E-2"/>
    <n v="2.4922E-2"/>
    <n v="3.1740999999999998E-2"/>
    <n v="3.3318E-2"/>
    <n v="3.6908000000000003E-2"/>
    <n v="4.0677999999999999E-2"/>
    <n v="4.4997999999999996E-2"/>
    <n v="4.9639000000000003E-2"/>
  </r>
  <r>
    <x v="18"/>
    <x v="4"/>
    <x v="2"/>
    <x v="2"/>
    <n v="3.4476999999999994E-2"/>
    <n v="2.4943999999999997E-2"/>
    <n v="3.9036000000000001E-2"/>
    <n v="3.9E-2"/>
    <n v="3.3000000000000002E-2"/>
    <n v="3.9E-2"/>
    <n v="0.04"/>
    <n v="4.4999999999999998E-2"/>
    <n v="4.3999999999999997E-2"/>
    <n v="3.7433999999999995E-2"/>
    <n v="4.3737999999999999E-2"/>
    <n v="4.8454000000000004E-2"/>
    <n v="4.1856999999999998E-2"/>
    <n v="3.4447999999999999E-2"/>
    <n v="4.3299999999999998E-2"/>
    <n v="4.7220999999999999E-2"/>
    <n v="5.1301000000000006E-2"/>
    <n v="5.5604999999999995E-2"/>
    <n v="6.0456000000000003E-2"/>
    <n v="6.5641999999999992E-2"/>
  </r>
  <r>
    <x v="18"/>
    <x v="4"/>
    <x v="2"/>
    <x v="3"/>
    <n v="0.20899999999999999"/>
    <n v="0.23400000000000001"/>
    <n v="0.34799999999999998"/>
    <n v="0.39600000000000007"/>
    <n v="0.32800000000000001"/>
    <n v="0.35499999999999998"/>
    <n v="0.36410256410256409"/>
    <n v="0.4096153846153846"/>
    <n v="0.4005128205128205"/>
    <n v="0.34074538461538456"/>
    <n v="0.39812794871794871"/>
    <n v="0.46031300000000003"/>
    <n v="0.39764149999999998"/>
    <n v="0.32725599999999999"/>
    <n v="0.41134999999999999"/>
    <n v="0.44859949999999998"/>
    <n v="0.48735950000000006"/>
    <n v="0.52824749999999998"/>
    <n v="0.57433200000000006"/>
    <n v="0.6235989999999999"/>
  </r>
  <r>
    <x v="18"/>
    <x v="4"/>
    <x v="2"/>
    <x v="4"/>
    <n v="1.082333"/>
    <n v="1.074446"/>
    <n v="1.2597970000000001"/>
    <n v="1.3070459999999999"/>
    <n v="1.3580749999999999"/>
    <n v="1.3299780000000001"/>
    <n v="1.354951"/>
    <n v="1.346034"/>
    <n v="1.392018"/>
    <n v="1.519792"/>
    <n v="1.646525"/>
    <n v="1.6326769999999999"/>
    <n v="1.5659620000000001"/>
    <n v="1.714502"/>
    <n v="1.7056910000000001"/>
    <n v="1.7322658727144991"/>
    <n v="1.7682849930643412"/>
    <n v="1.8286269655891032"/>
    <n v="1.9072536531211663"/>
    <n v="2.000762085045678"/>
  </r>
  <r>
    <x v="18"/>
    <x v="4"/>
    <x v="2"/>
    <x v="5"/>
    <n v="1.2913330000000001"/>
    <n v="1.308446"/>
    <n v="1.6077970000000001"/>
    <n v="1.7030460000000001"/>
    <n v="1.686075"/>
    <n v="1.6849780000000001"/>
    <n v="1.7190535641025642"/>
    <n v="1.7556493846153844"/>
    <n v="1.7925308205128205"/>
    <n v="1.8605373846153845"/>
    <n v="2.0446529487179488"/>
    <n v="2.0929899999999999"/>
    <n v="1.9636035000000001"/>
    <n v="2.0417579999999997"/>
    <n v="2.117041"/>
    <n v="2.1808653727144991"/>
    <n v="2.2556444930643411"/>
    <n v="2.3568744655891032"/>
    <n v="2.4815856531211664"/>
    <n v="2.624361085045678"/>
  </r>
  <r>
    <x v="18"/>
    <x v="4"/>
    <x v="2"/>
    <x v="6"/>
    <n v="0.17230300000000001"/>
    <n v="0.13544600000000001"/>
    <n v="0.16686539094929564"/>
    <n v="0.23400000000000001"/>
    <n v="0.34799999999999998"/>
    <n v="0.29899999999999999"/>
    <n v="0.26800000000000002"/>
    <n v="0.27900000000000003"/>
    <n v="0.29299999999999998"/>
    <n v="0.279505"/>
    <n v="0.376191"/>
    <n v="9.3314650000000013E-2"/>
    <n v="7.4628532000000011E-2"/>
    <n v="8.7643138000000009E-2"/>
    <n v="0.13384966099999998"/>
    <n v="0.1322088450303143"/>
    <n v="0.13362802244491057"/>
    <n v="0.13845178879371953"/>
    <n v="0.14407065036168579"/>
    <n v="0.15037813225797167"/>
  </r>
  <r>
    <x v="18"/>
    <x v="4"/>
    <x v="2"/>
    <x v="7"/>
    <n v="3.2090000000000001"/>
    <n v="2.9870000000000001"/>
    <n v="2.879"/>
    <n v="2.8889999999999998"/>
    <n v="3.1960000000000002"/>
    <n v="3.4420000000000002"/>
    <n v="3.1619999999999999"/>
    <n v="3.4340000000000002"/>
    <n v="2.9940000000000002"/>
    <n v="2.5210699999999999"/>
    <n v="2.7386400000000002"/>
    <n v="2.9661749999999998"/>
    <n v="3.1266430000000001"/>
    <n v="3.012505"/>
    <n v="2.7383250000000001"/>
    <n v="2.6090883459984218"/>
    <n v="2.6869197855388363"/>
    <n v="2.7160072232824386"/>
    <n v="2.7179987455687495"/>
    <n v="2.7179987455687495"/>
  </r>
  <r>
    <x v="18"/>
    <x v="4"/>
    <x v="2"/>
    <x v="8"/>
    <n v="4.2699999999999996"/>
    <n v="4.1529999999999996"/>
    <n v="4.367"/>
    <n v="4.21"/>
    <n v="4.1710000000000003"/>
    <n v="4.4139999999999997"/>
    <n v="4.431"/>
    <n v="4.657"/>
    <n v="4.5839999999999996"/>
    <n v="3.7210000000000001"/>
    <n v="4.4560000000000004"/>
    <n v="5.0679999999999996"/>
    <n v="5.1859999999999999"/>
    <n v="5.1479999999999997"/>
    <n v="5.0339999999999998"/>
    <n v="4.8344374505986636"/>
    <n v="4.8441834810650573"/>
    <n v="4.9367848594880979"/>
    <n v="5.0583337151657979"/>
    <n v="5.1933515951892089"/>
  </r>
  <r>
    <x v="19"/>
    <x v="4"/>
    <x v="0"/>
    <x v="0"/>
    <n v="4.7160000000000002"/>
    <n v="4.8259999999999996"/>
    <n v="4.9690000000000003"/>
    <n v="5.17"/>
    <n v="5.391"/>
    <n v="5.6340000000000003"/>
    <n v="5.6980000000000004"/>
    <n v="5.7130000000000001"/>
    <n v="5.6740000000000004"/>
    <n v="5.7039999999999997"/>
    <n v="5.8090000000000002"/>
    <n v="5.96"/>
    <n v="6.0349829999999995"/>
    <n v="6.1174517479999997"/>
    <n v="6.2354154193399998"/>
    <n v="6.352789725469699"/>
    <n v="6.4788111878235624"/>
    <n v="6.6057288731836783"/>
    <n v="6.7310573450172289"/>
    <n v="6.8481816498014192"/>
  </r>
  <r>
    <x v="19"/>
    <x v="4"/>
    <x v="0"/>
    <x v="1"/>
    <n v="0.35899999999999999"/>
    <n v="0.29799999999999999"/>
    <n v="0.36"/>
    <n v="0.38400000000000001"/>
    <n v="0.44700000000000001"/>
    <n v="0.47299999999999998"/>
    <n v="0.32500000000000001"/>
    <n v="0.309"/>
    <n v="0.19600000000000001"/>
    <n v="0.26669700000000002"/>
    <n v="0.30359199999999997"/>
    <n v="0.35335300000000003"/>
    <n v="0.33722299999999999"/>
    <n v="0.34800799999999998"/>
    <n v="0.39324900000000002"/>
    <n v="0.39796800000000004"/>
    <n v="0.41189700000000001"/>
    <n v="0.42494300000000002"/>
    <n v="0.42919200000000002"/>
    <n v="0.43348399999999998"/>
  </r>
  <r>
    <x v="19"/>
    <x v="4"/>
    <x v="0"/>
    <x v="2"/>
    <n v="0.32205899999999998"/>
    <n v="0.230022"/>
    <n v="0.30323300000000003"/>
    <n v="0.35499999999999998"/>
    <n v="0.39900000000000002"/>
    <n v="0.41099999999999998"/>
    <n v="0.27100000000000002"/>
    <n v="0.26200000000000001"/>
    <n v="0.16600000000000001"/>
    <n v="0.209033"/>
    <n v="0.28313700000000003"/>
    <n v="0.31964199999999998"/>
    <n v="0.31110300000000002"/>
    <n v="0.32186000000000003"/>
    <n v="0.35661399999999999"/>
    <n v="0.37274400000000002"/>
    <n v="0.392202"/>
    <n v="0.40582400000000002"/>
    <n v="0.41109200000000001"/>
    <n v="0.41754800000000003"/>
  </r>
  <r>
    <x v="19"/>
    <x v="4"/>
    <x v="0"/>
    <x v="3"/>
    <n v="1.6102949999999998"/>
    <n v="1.15011"/>
    <n v="1.5161650000000002"/>
    <n v="1.7749999999999999"/>
    <n v="1.9950000000000001"/>
    <n v="2.0550000000000002"/>
    <n v="1.355"/>
    <n v="1.31"/>
    <n v="0.83"/>
    <n v="1.0451649999999999"/>
    <n v="1.4156850000000001"/>
    <n v="1.5982099999999999"/>
    <n v="1.5555150000000002"/>
    <n v="1.6093000000000002"/>
    <n v="1.7830699999999999"/>
    <n v="1.86372"/>
    <n v="1.9610099999999999"/>
    <n v="2.0291200000000003"/>
    <n v="2.0554600000000001"/>
    <n v="2.0877400000000002"/>
  </r>
  <r>
    <x v="19"/>
    <x v="4"/>
    <x v="0"/>
    <x v="4"/>
    <n v="5.0935143599999995"/>
    <n v="4.708310429551922"/>
    <n v="5.0683800000000003"/>
    <n v="5.4285000000000005"/>
    <n v="5.8943500000000002"/>
    <n v="6.2033861249999989"/>
    <n v="6.3397477624999983"/>
    <n v="6.4565135209374978"/>
    <n v="6.3303431818124976"/>
    <n v="6.0965145833281236"/>
    <n v="6.2240322878737482"/>
    <n v="6.5529999999999999"/>
    <n v="6.633"/>
    <n v="6.745760999999999"/>
    <n v="6.9481338299999988"/>
    <n v="7.0870965065999991"/>
    <n v="7.2562685303623908"/>
    <n v="7.3984163379657204"/>
    <n v="7.5387842264192972"/>
    <n v="7.6699634477775902"/>
  </r>
  <r>
    <x v="19"/>
    <x v="4"/>
    <x v="0"/>
    <x v="5"/>
    <n v="6.7038093599999993"/>
    <n v="5.8584204295519218"/>
    <n v="6.5845450000000003"/>
    <n v="7.2035"/>
    <n v="7.8893500000000003"/>
    <n v="8.2583861249999977"/>
    <n v="7.6947477624999987"/>
    <n v="7.7665135209374974"/>
    <n v="7.1603431818124976"/>
    <n v="7.1416795833281235"/>
    <n v="7.639717287873748"/>
    <n v="8.151209999999999"/>
    <n v="8.1885150000000007"/>
    <n v="8.3550609999999992"/>
    <n v="8.7312038299999983"/>
    <n v="8.9508165065999989"/>
    <n v="9.2172785303623908"/>
    <n v="9.4275363379657211"/>
    <n v="9.5942442264192973"/>
    <n v="9.7577034477775904"/>
  </r>
  <r>
    <x v="19"/>
    <x v="4"/>
    <x v="0"/>
    <x v="6"/>
    <n v="2.2765430000000002"/>
    <n v="1.9697229999999999"/>
    <n v="2.182785"/>
    <n v="2.5044780000000002"/>
    <n v="2.541534"/>
    <n v="2.8119999999999998"/>
    <n v="2.3839999999999999"/>
    <n v="2.1190000000000002"/>
    <n v="2.139983"/>
    <n v="1.8074479999999999"/>
    <n v="2.2511320000000001"/>
    <n v="2.5805600000000002"/>
    <n v="2.6836540000000002"/>
    <n v="2.7735029999999998"/>
    <n v="3.0775031665993433"/>
    <n v="3.1126906314487592"/>
    <n v="3.1662420030562308"/>
    <n v="3.2319501763355336"/>
    <n v="3.2953586596501783"/>
    <n v="3.3385579610416407"/>
  </r>
  <r>
    <x v="19"/>
    <x v="4"/>
    <x v="0"/>
    <x v="7"/>
    <n v="9.9262899999999998"/>
    <n v="10.044606"/>
    <n v="10.814475781545495"/>
    <n v="12.122904760000001"/>
    <n v="12.154911999999999"/>
    <n v="14.54595224"/>
    <n v="14.2838903448"/>
    <n v="16.106068151696"/>
    <n v="15.186289514729921"/>
    <n v="12.762295"/>
    <n v="17.859905083999998"/>
    <n v="16.004492681999995"/>
    <n v="15.885692499999999"/>
    <n v="16.640862998000003"/>
    <n v="16.370450901819005"/>
    <n v="16.958466093428509"/>
    <n v="17.271927699622331"/>
    <n v="17.630716556847169"/>
    <n v="18.098154026893432"/>
    <n v="18.328486569877303"/>
  </r>
  <r>
    <x v="19"/>
    <x v="4"/>
    <x v="0"/>
    <x v="8"/>
    <n v="14.026258939237902"/>
    <n v="13.729663374742536"/>
    <n v="14.82803644472194"/>
    <n v="16.607400818088575"/>
    <n v="17.218274750651894"/>
    <n v="19.456650468236639"/>
    <n v="19.262083963554272"/>
    <n v="21.188292359909699"/>
    <n v="20.128877741914213"/>
    <n v="18.115989967722793"/>
    <n v="23.015000000000001"/>
    <n v="21.864249999999998"/>
    <n v="21.56"/>
    <n v="22.034319999999997"/>
    <n v="22.100422959999996"/>
    <n v="22.829736917679995"/>
    <n v="23.354820866786632"/>
    <n v="23.868626925855938"/>
    <n v="24.44147397207648"/>
    <n v="24.783654607685552"/>
  </r>
  <r>
    <x v="19"/>
    <x v="4"/>
    <x v="1"/>
    <x v="0"/>
    <n v="0.65296299999999996"/>
    <n v="0.67553300000000005"/>
    <n v="0.70097799999999999"/>
    <n v="0.72862400000000005"/>
    <n v="0.75879999999999992"/>
    <n v="0.78920000000000001"/>
    <n v="0.80937599999999998"/>
    <n v="0.81499999999999995"/>
    <n v="0.81200000000000006"/>
    <n v="0.82799999999999996"/>
    <n v="0.83199999999999996"/>
    <n v="0.84899999999999998"/>
    <n v="0.86283299999999996"/>
    <n v="0.87327666999999998"/>
    <n v="0.88345862662999997"/>
    <n v="0.89491458173706995"/>
    <n v="0.90714860675622511"/>
    <n v="0.92038482347515038"/>
    <n v="0.93343582076997345"/>
    <n v="0.94656815509996384"/>
  </r>
  <r>
    <x v="19"/>
    <x v="4"/>
    <x v="1"/>
    <x v="1"/>
    <n v="4.7046999999999999E-2"/>
    <n v="3.8299999999999994E-2"/>
    <n v="2.64E-2"/>
    <n v="2.5999999999999999E-2"/>
    <n v="3.3000000000000002E-2"/>
    <n v="3.3000000000000002E-2"/>
    <n v="0.03"/>
    <n v="1.6E-2"/>
    <n v="1.4999999999999999E-2"/>
    <n v="1.5913E-2"/>
    <n v="1.8716999999999998E-2"/>
    <n v="1.9636000000000001E-2"/>
    <n v="2.2323000000000003E-2"/>
    <n v="1.9071999999999999E-2"/>
    <n v="1.9788E-2"/>
    <n v="2.1173999999999998E-2"/>
    <n v="2.2973E-2"/>
    <n v="2.4122000000000001E-2"/>
    <n v="2.5016E-2"/>
    <n v="2.5267000000000001E-2"/>
  </r>
  <r>
    <x v="19"/>
    <x v="4"/>
    <x v="1"/>
    <x v="2"/>
    <n v="4.7046999999999999E-2"/>
    <n v="3.8299999999999994E-2"/>
    <n v="2.64E-2"/>
    <n v="2.8000000000000001E-2"/>
    <n v="3.2000000000000001E-2"/>
    <n v="3.3000000000000002E-2"/>
    <n v="0.03"/>
    <n v="1.6E-2"/>
    <n v="1.6E-2"/>
    <n v="1.4837999999999999E-2"/>
    <n v="1.7467E-2"/>
    <n v="2.0094999999999998E-2"/>
    <n v="2.3370999999999999E-2"/>
    <n v="1.4598000000000002E-2"/>
    <n v="1.6420000000000001E-2"/>
    <n v="1.8622E-2"/>
    <n v="2.0199999999999999E-2"/>
    <n v="2.1128000000000001E-2"/>
    <n v="2.2013999999999999E-2"/>
    <n v="2.2207000000000001E-2"/>
  </r>
  <r>
    <x v="19"/>
    <x v="4"/>
    <x v="1"/>
    <x v="3"/>
    <n v="0.235235"/>
    <n v="0.19149999999999998"/>
    <n v="0.13200000000000001"/>
    <n v="0.14000000000000001"/>
    <n v="0.16"/>
    <n v="0.16500000000000001"/>
    <n v="0.15"/>
    <n v="0.08"/>
    <n v="0.08"/>
    <n v="7.4189999999999992E-2"/>
    <n v="8.7334999999999996E-2"/>
    <n v="0.10047499999999999"/>
    <n v="0.116855"/>
    <n v="7.2990000000000013E-2"/>
    <n v="8.2100000000000006E-2"/>
    <n v="9.3109999999999998E-2"/>
    <n v="0.10099999999999998"/>
    <n v="0.10564000000000001"/>
    <n v="0.11007"/>
    <n v="0.11103500000000001"/>
  </r>
  <r>
    <x v="19"/>
    <x v="4"/>
    <x v="1"/>
    <x v="4"/>
    <n v="1.2667572"/>
    <n v="1.3188725699157429"/>
    <n v="1.3864946563015126"/>
    <n v="1.451561743608327"/>
    <n v="1.5116782470108017"/>
    <n v="1.5722410022943132"/>
    <n v="1.617404361603249"/>
    <n v="1.6342575141883366"/>
    <n v="1.6305901609248139"/>
    <n v="1.5800838569004478"/>
    <n v="1.6586665896163182"/>
    <n v="1.725013253200971"/>
    <n v="1.7077631206689612"/>
    <n v="1.7419183830823404"/>
    <n v="1.7941759345748107"/>
    <n v="1.80444483793609"/>
    <n v="1.8072177327880097"/>
    <n v="1.8335868694336606"/>
    <n v="1.8595870127024809"/>
    <n v="1.885749195279075"/>
  </r>
  <r>
    <x v="19"/>
    <x v="4"/>
    <x v="1"/>
    <x v="5"/>
    <n v="1.5019922000000001"/>
    <n v="1.5103725699157429"/>
    <n v="1.5184946563015127"/>
    <n v="1.5915617436083269"/>
    <n v="1.6716782470108016"/>
    <n v="1.7372410022943132"/>
    <n v="1.7674043616032489"/>
    <n v="1.7142575141883367"/>
    <n v="1.710590160924814"/>
    <n v="1.6542738569004478"/>
    <n v="1.7460015896163181"/>
    <n v="1.8254882532009711"/>
    <n v="1.8246181206689611"/>
    <n v="1.8149083830823405"/>
    <n v="1.8762759345748108"/>
    <n v="1.89755483793609"/>
    <n v="1.9082177327880097"/>
    <n v="1.9392268694336605"/>
    <n v="1.9696570127024811"/>
    <n v="1.996784195279075"/>
  </r>
  <r>
    <x v="19"/>
    <x v="4"/>
    <x v="1"/>
    <x v="6"/>
    <n v="5.2827477418796016E-2"/>
    <n v="5.1215363014291901E-2"/>
    <n v="6.1149883066262456E-2"/>
    <n v="6.3849094967518338E-2"/>
    <n v="6.3849094967518338E-2"/>
    <n v="6.7041549715894239E-2"/>
    <n v="7.0393627201688971E-2"/>
    <n v="7.0393627201688971E-2"/>
    <n v="7.0393627201688971E-2"/>
    <n v="7.0393627201688971E-2"/>
    <n v="8.4472352642026766E-2"/>
    <n v="9.1230140853388916E-2"/>
    <n v="6.9463902676484127E-2"/>
    <n v="7.2242458783543489E-2"/>
    <n v="7.8744280074062409E-2"/>
    <n v="8.0870375636062086E-2"/>
    <n v="8.2083431270603024E-2"/>
    <n v="8.4545934208721099E-2"/>
    <n v="8.7082312234982737E-2"/>
    <n v="8.7953135357332568E-2"/>
  </r>
  <r>
    <x v="19"/>
    <x v="4"/>
    <x v="1"/>
    <x v="7"/>
    <n v="0.65167717536351477"/>
    <n v="0.70460519690900991"/>
    <n v="1.1760182184545049"/>
    <n v="1.28843124"/>
    <n v="1.5093380000000001"/>
    <n v="1.39324476"/>
    <n v="1.2551096552000001"/>
    <n v="1.3399318483040001"/>
    <n v="0.87571048527008"/>
    <n v="0.816697339689056"/>
    <n v="1.0617065415957729"/>
    <n v="1.1147918686755616"/>
    <n v="0.98461197598542116"/>
    <n v="0.98756581191337744"/>
    <n v="0.93818752131770855"/>
    <n v="0.94756939653088568"/>
    <n v="0.95704509049619457"/>
    <n v="0.96661554140115657"/>
    <n v="0.97628169681516819"/>
    <n v="0.98604451378331992"/>
  </r>
  <r>
    <x v="19"/>
    <x v="4"/>
    <x v="1"/>
    <x v="8"/>
    <n v="2.5013793047705435"/>
    <n v="2.4484857990874271"/>
    <n v="2.6443646630144215"/>
    <n v="2.9616884225761524"/>
    <n v="3.0209221910276756"/>
    <n v="3.0209221910276756"/>
    <n v="3.0209221910276756"/>
    <n v="3.0209221910276756"/>
    <n v="2.5073654185529706"/>
    <n v="2.4321444559963812"/>
    <n v="2.7240017907159473"/>
    <n v="2.8057218444374259"/>
    <n v="2.7496074075486772"/>
    <n v="2.7661050519939692"/>
    <n v="2.7522745267339994"/>
    <n v="2.7660358993676692"/>
    <n v="2.7881641865626108"/>
    <n v="2.8244103209879245"/>
    <n v="2.8611276551607672"/>
    <n v="2.8983223146778569"/>
  </r>
  <r>
    <x v="19"/>
    <x v="4"/>
    <x v="2"/>
    <x v="0"/>
    <n v="0.17954599999999998"/>
    <n v="0.17919299999999999"/>
    <n v="0.18088400000000002"/>
    <n v="0.182784"/>
    <n v="0.18691300000000002"/>
    <n v="0.19121499999999997"/>
    <n v="0.18962399999999999"/>
    <n v="0.188"/>
    <n v="0.188"/>
    <n v="0.187"/>
    <n v="0.19"/>
    <n v="0.19400000000000001"/>
    <n v="0.20310700000000001"/>
    <n v="0.21221090500000001"/>
    <n v="0.22176697807500001"/>
    <n v="0.23177178493862502"/>
    <n v="0.24214518321884193"/>
    <n v="0.25287484264524035"/>
    <n v="0.26391448102039494"/>
    <n v="0.27515675013366137"/>
  </r>
  <r>
    <x v="19"/>
    <x v="4"/>
    <x v="2"/>
    <x v="1"/>
    <n v="1.2503E-2"/>
    <n v="1.3025999999999999E-2"/>
    <n v="1.4069000000000002E-2"/>
    <n v="1.4E-2"/>
    <n v="1.7000000000000001E-2"/>
    <n v="1.7999999999999999E-2"/>
    <n v="1.9E-2"/>
    <n v="0.02"/>
    <n v="2.1999999999999999E-2"/>
    <n v="1.6237999999999999E-2"/>
    <n v="2.0726999999999999E-2"/>
    <n v="2.4902999999999998E-2"/>
    <n v="2.5597000000000002E-2"/>
    <n v="2.6367999999999999E-2"/>
    <n v="2.7594E-2"/>
    <n v="2.8855000000000002E-2"/>
    <n v="3.0074000000000004E-2"/>
    <n v="3.1312E-2"/>
    <n v="3.2534E-2"/>
    <n v="3.3674999999999997E-2"/>
  </r>
  <r>
    <x v="19"/>
    <x v="4"/>
    <x v="2"/>
    <x v="2"/>
    <n v="1.1502999999999999E-2"/>
    <n v="1.2026E-2"/>
    <n v="1.3069000000000001E-2"/>
    <n v="1.2999999999999999E-2"/>
    <n v="1.6E-2"/>
    <n v="1.7000000000000001E-2"/>
    <n v="1.7999999999999999E-2"/>
    <n v="1.9E-2"/>
    <n v="2.1000000000000001E-2"/>
    <n v="1.5238E-2"/>
    <n v="1.9727000000000001E-2"/>
    <n v="2.3903000000000001E-2"/>
    <n v="2.4597000000000001E-2"/>
    <n v="2.5367999999999998E-2"/>
    <n v="2.6594000000000003E-2"/>
    <n v="2.7855000000000001E-2"/>
    <n v="2.9074000000000003E-2"/>
    <n v="3.0312000000000002E-2"/>
    <n v="3.1534E-2"/>
    <n v="3.2674999999999996E-2"/>
  </r>
  <r>
    <x v="19"/>
    <x v="4"/>
    <x v="2"/>
    <x v="3"/>
    <n v="9.2023999999999995E-2"/>
    <n v="9.6208000000000002E-2"/>
    <n v="0.10455200000000001"/>
    <n v="0.104"/>
    <n v="0.128"/>
    <n v="0.13600000000000001"/>
    <n v="0.14399999999999999"/>
    <n v="0.152"/>
    <n v="0.16800000000000001"/>
    <n v="0.121904"/>
    <n v="0.15781600000000001"/>
    <n v="0.19122400000000001"/>
    <n v="0.19677600000000001"/>
    <n v="0.20294400000000001"/>
    <n v="0.21275200000000002"/>
    <n v="0.22284000000000001"/>
    <n v="0.23259200000000002"/>
    <n v="0.24249600000000002"/>
    <n v="0.252272"/>
    <n v="0.26139999999999997"/>
  </r>
  <r>
    <x v="19"/>
    <x v="4"/>
    <x v="2"/>
    <x v="4"/>
    <n v="0.54682767475638561"/>
    <n v="0.58237724999999996"/>
    <n v="0.63309400000000005"/>
    <n v="0.64934015999999994"/>
    <n v="0.67396855898749997"/>
    <n v="0.68948065681249981"/>
    <n v="0.71325538487979867"/>
    <n v="0.7426991239561348"/>
    <n v="0.71894369650841072"/>
    <n v="0.60671973529652024"/>
    <n v="0.69014219100892593"/>
    <n v="0.71084645673919378"/>
    <n v="0.6824125984696261"/>
    <n v="0.69947291343136653"/>
    <n v="0.74843601737156218"/>
    <n v="0.79319680289352579"/>
    <n v="0.85477249676251199"/>
    <n v="0.91793567880222249"/>
    <n v="0.9764835797754613"/>
    <n v="1.0180799754945471"/>
  </r>
  <r>
    <x v="19"/>
    <x v="4"/>
    <x v="2"/>
    <x v="5"/>
    <n v="0.6388516747563856"/>
    <n v="0.67858524999999992"/>
    <n v="0.73764600000000002"/>
    <n v="0.75334015999999993"/>
    <n v="0.80196855898749997"/>
    <n v="0.82548065681249982"/>
    <n v="0.85725538487979869"/>
    <n v="0.89469912395613482"/>
    <n v="0.88694369650841076"/>
    <n v="0.72862373529652025"/>
    <n v="0.847958191008926"/>
    <n v="0.90207045673919373"/>
    <n v="0.87918859846962616"/>
    <n v="0.90241691343136654"/>
    <n v="0.96118801737156223"/>
    <n v="1.0160368028935258"/>
    <n v="1.087364496762512"/>
    <n v="1.1604316788022224"/>
    <n v="1.2287555797754612"/>
    <n v="1.2794799754945472"/>
  </r>
  <r>
    <x v="19"/>
    <x v="4"/>
    <x v="2"/>
    <x v="6"/>
    <n v="0.45601052258120395"/>
    <n v="0.44209463698570811"/>
    <n v="0.52785011693373751"/>
    <n v="0.55114990503248162"/>
    <n v="0.59248614790991772"/>
    <n v="0.60795845028410578"/>
    <n v="0.64160637279831101"/>
    <n v="0.55860637279831105"/>
    <n v="0.59560637279831108"/>
    <n v="0.44160637279831105"/>
    <n v="0.57408828463780437"/>
    <n v="0.64871976164071887"/>
    <n v="0.59682218070946136"/>
    <n v="0.60875862432365058"/>
    <n v="0.65745931426954263"/>
    <n v="0.70019416969706283"/>
    <n v="0.7597106741213131"/>
    <n v="0.82048752805101821"/>
    <n v="0.87381921737433432"/>
    <n v="0.91314108215617928"/>
  </r>
  <r>
    <x v="19"/>
    <x v="4"/>
    <x v="2"/>
    <x v="7"/>
    <n v="9.1807824636485194E-2"/>
    <n v="9.5394803090990132E-2"/>
    <n v="9.8981781545495071E-2"/>
    <n v="0.10256876000000001"/>
    <n v="0.10466200000000001"/>
    <n v="0.10675524"/>
    <n v="0.1088903448"/>
    <n v="0.111068151696"/>
    <n v="0.11328951472991999"/>
    <n v="7.930266031094399E-2"/>
    <n v="9.9128325388679994E-2"/>
    <n v="0.1110237244353216"/>
    <n v="9.9921351991789448E-2"/>
    <n v="9.9921351991789448E-2"/>
    <n v="8.4933149193021029E-2"/>
    <n v="8.4933149193021029E-2"/>
    <n v="8.4933149193021029E-2"/>
    <n v="8.4933149193021029E-2"/>
    <n v="8.4933149193021029E-2"/>
    <n v="8.4933149193021029E-2"/>
  </r>
  <r>
    <x v="19"/>
    <x v="4"/>
    <x v="2"/>
    <x v="8"/>
    <n v="0.27471678681771372"/>
    <n v="0.26890769824922761"/>
    <n v="0.282353083161689"/>
    <n v="0.28517661399330591"/>
    <n v="0.29088014627317205"/>
    <n v="0.29378894773590375"/>
    <n v="0.314354174077417"/>
    <n v="0.36150730018902955"/>
    <n v="0.34343193517957804"/>
    <n v="0.32282601906880332"/>
    <n v="0.35188036078499563"/>
    <n v="0.33428634274574581"/>
    <n v="0.33428634274574581"/>
    <n v="0.35100065988303314"/>
    <n v="0.37206069947601517"/>
    <n v="0.3888034309524358"/>
    <n v="0.40629958534529537"/>
    <n v="0.42255156875910721"/>
    <n v="0.43945363150947153"/>
    <n v="0.45043997229720828"/>
  </r>
  <r>
    <x v="20"/>
    <x v="5"/>
    <x v="0"/>
    <x v="0"/>
    <n v="20.353017000000001"/>
    <n v="20.6"/>
    <n v="21.75"/>
    <n v="23.025485"/>
    <n v="23.35"/>
    <n v="23.791"/>
    <n v="25.57"/>
    <n v="27.754000000000001"/>
    <n v="32.021000000000001"/>
    <n v="33.084000000000003"/>
    <n v="33.908909999999999"/>
    <n v="35.359995839409393"/>
    <n v="37.125258944108573"/>
    <n v="38.513818753363608"/>
    <n v="39.542689017060276"/>
    <n v="40.183976350856945"/>
    <n v="40.660131137153272"/>
    <n v="41.219943392320282"/>
    <n v="41.857876502999808"/>
    <n v="42.559395677555898"/>
  </r>
  <r>
    <x v="20"/>
    <x v="5"/>
    <x v="0"/>
    <x v="1"/>
    <n v="0.91350599999999993"/>
    <n v="0.99258199999999996"/>
    <n v="0.96686899999999998"/>
    <n v="1.028"/>
    <n v="1.2430000000000001"/>
    <n v="1.385"/>
    <n v="1.7270000000000001"/>
    <n v="2.3730000000000002"/>
    <n v="2.7130000000000001"/>
    <n v="1.365634"/>
    <n v="1.7379100000000001"/>
    <n v="2.4624270000000004"/>
    <n v="2.7455080000000001"/>
    <n v="2.5957089999999998"/>
    <n v="2.2862279999999999"/>
    <n v="1.9735579999999999"/>
    <n v="2.0386730000000002"/>
    <n v="2.165095"/>
    <n v="2.2900810000000003"/>
    <n v="2.4045670000000001"/>
  </r>
  <r>
    <x v="20"/>
    <x v="5"/>
    <x v="0"/>
    <x v="2"/>
    <n v="0.9698730000000001"/>
    <n v="1.0212399999999999"/>
    <n v="0.98006100000000007"/>
    <n v="1.01"/>
    <n v="1.1100000000000001"/>
    <n v="1.069"/>
    <n v="1.1759999999999999"/>
    <n v="1.288"/>
    <n v="1.47"/>
    <n v="0.59913899999999998"/>
    <n v="1.20648"/>
    <n v="1.744551"/>
    <n v="1.9700920000000002"/>
    <n v="1.9262460000000001"/>
    <n v="1.7642800000000001"/>
    <n v="1.712507"/>
    <n v="1.791042"/>
    <n v="1.8568469999999999"/>
    <n v="1.9869410000000001"/>
    <n v="2.0913470000000003"/>
  </r>
  <r>
    <x v="20"/>
    <x v="5"/>
    <x v="0"/>
    <x v="3"/>
    <n v="4.8493650000000006"/>
    <n v="5.1061999999999994"/>
    <n v="4.9003050000000004"/>
    <n v="5.05"/>
    <n v="5.55"/>
    <n v="5.3449999999999998"/>
    <n v="5.88"/>
    <n v="6.44"/>
    <n v="7.35"/>
    <n v="2.995695"/>
    <n v="6.0324"/>
    <n v="8.7227549999999994"/>
    <n v="9.8504600000000018"/>
    <n v="9.6312300000000004"/>
    <n v="8.8214000000000006"/>
    <n v="8.5625350000000005"/>
    <n v="8.955210000000001"/>
    <n v="9.2842349999999989"/>
    <n v="9.934705000000001"/>
    <n v="10.456735000000002"/>
  </r>
  <r>
    <x v="20"/>
    <x v="5"/>
    <x v="0"/>
    <x v="4"/>
    <n v="15.06123258"/>
    <n v="16.274000000000001"/>
    <n v="18.27"/>
    <n v="19.801917100000001"/>
    <n v="22.416"/>
    <n v="24.742640000000002"/>
    <n v="26.848500000000001"/>
    <n v="29.558009999999999"/>
    <n v="30.259844999999999"/>
    <n v="21.835440000000002"/>
    <n v="25.219933200000003"/>
    <n v="31.020517836000003"/>
    <n v="34.432774797960008"/>
    <n v="33.227627680031404"/>
    <n v="32.23079884963046"/>
    <n v="31.263874884141547"/>
    <n v="32.934706221094153"/>
    <n v="35.44915131739544"/>
    <n v="38.509246382759827"/>
    <n v="41.708207764004776"/>
  </r>
  <r>
    <x v="20"/>
    <x v="5"/>
    <x v="0"/>
    <x v="5"/>
    <n v="19.910597580000001"/>
    <n v="21.380200000000002"/>
    <n v="23.170304999999999"/>
    <n v="24.851917100000001"/>
    <n v="27.966000000000001"/>
    <n v="30.08764"/>
    <n v="32.728500000000004"/>
    <n v="35.998010000000001"/>
    <n v="37.609845"/>
    <n v="24.831135000000003"/>
    <n v="31.252333200000002"/>
    <n v="39.743272836000003"/>
    <n v="44.283234797960006"/>
    <n v="42.858857680031406"/>
    <n v="41.052198849630457"/>
    <n v="39.826409884141547"/>
    <n v="41.889916221094154"/>
    <n v="44.733386317395443"/>
    <n v="48.443951382759828"/>
    <n v="52.164942764004778"/>
  </r>
  <r>
    <x v="20"/>
    <x v="5"/>
    <x v="0"/>
    <x v="6"/>
    <n v="4.0838660000000004"/>
    <n v="4.0145980000000003"/>
    <n v="5.2820619999999998"/>
    <n v="4.5217260000000001"/>
    <n v="6.891413"/>
    <n v="8.85"/>
    <n v="10.718"/>
    <n v="13.146000000000001"/>
    <n v="17.196000000000002"/>
    <n v="9.3487969999999994"/>
    <n v="11.855459"/>
    <n v="19.104437999999998"/>
    <n v="22.471751999999999"/>
    <n v="20.015135999999998"/>
    <n v="20.088607750615118"/>
    <n v="18.879176787842329"/>
    <n v="19.712443885332025"/>
    <n v="21.231980974700587"/>
    <n v="22.911194411719062"/>
    <n v="24.547867220981956"/>
  </r>
  <r>
    <x v="20"/>
    <x v="5"/>
    <x v="0"/>
    <x v="7"/>
    <n v="2.2444220000000001"/>
    <n v="2.4271940000000001"/>
    <n v="3.0750000000000002"/>
    <n v="3.6113240000000002"/>
    <n v="3.9843329999999999"/>
    <n v="5.609"/>
    <n v="5.8019999999999996"/>
    <n v="6.1859999999999999"/>
    <n v="5.0949999999999998"/>
    <n v="6.0485389999999999"/>
    <n v="7.4059150000000002"/>
    <n v="8.5810490000000001"/>
    <n v="7.3949720000000001"/>
    <n v="8.713711"/>
    <n v="9.3891314899000164"/>
    <n v="9.1310939446642028"/>
    <n v="9.4374598314617355"/>
    <n v="9.7919574672045417"/>
    <n v="10.121831636338682"/>
    <n v="10.604489698197963"/>
  </r>
  <r>
    <x v="20"/>
    <x v="5"/>
    <x v="0"/>
    <x v="8"/>
    <n v="17.54"/>
    <n v="19.731999999999999"/>
    <n v="22.175000000000001"/>
    <n v="24.131"/>
    <n v="25.185253456221201"/>
    <n v="27.326000000000001"/>
    <n v="27.6"/>
    <n v="29.3"/>
    <n v="25.491"/>
    <n v="21.41244"/>
    <n v="25.92"/>
    <n v="29.53"/>
    <n v="29.6"/>
    <n v="31.376000000000005"/>
    <n v="31.846640000000001"/>
    <n v="30.254308000000002"/>
    <n v="31.555243243999996"/>
    <n v="33.196115892687999"/>
    <n v="35.685824584639597"/>
    <n v="38.362261428487564"/>
  </r>
  <r>
    <x v="20"/>
    <x v="5"/>
    <x v="1"/>
    <x v="0"/>
    <n v="6.5852013619458898"/>
    <n v="6.5984973347069715"/>
    <n v="6.6215273880128329"/>
    <n v="6.6530968402525756"/>
    <n v="6.6770349034475247"/>
    <n v="6.7024942053785743"/>
    <n v="6.7574443212710031"/>
    <n v="6.843295434845583"/>
    <n v="6.910429526148671"/>
    <n v="6.8762209356256978"/>
    <n v="6.8625555169131838"/>
    <n v="6.8924024042812846"/>
    <n v="6.9415250624961473"/>
    <n v="6.9786195612462247"/>
    <n v="6.9930341700212999"/>
    <n v="6.9959134866208741"/>
    <n v="7.0037772168884569"/>
    <n v="7.0170118953337992"/>
    <n v="7.0351286336364556"/>
    <n v="7.0568106750628168"/>
  </r>
  <r>
    <x v="20"/>
    <x v="5"/>
    <x v="1"/>
    <x v="1"/>
    <n v="0.159"/>
    <n v="0.14499999999999999"/>
    <n v="0.155"/>
    <n v="0.16400000000000001"/>
    <n v="0.157"/>
    <n v="0.159"/>
    <n v="0.189"/>
    <n v="0.221"/>
    <n v="0.20400000000000001"/>
    <n v="0.103809"/>
    <n v="0.14085900000000001"/>
    <n v="0.18310699999999999"/>
    <n v="0.18897999999999998"/>
    <n v="0.17592500000000003"/>
    <n v="0.15398699999999999"/>
    <n v="0.14274000000000001"/>
    <n v="0.14778200000000002"/>
    <n v="0.16031399999999998"/>
    <n v="0.17249100000000001"/>
    <n v="0.18349000000000001"/>
  </r>
  <r>
    <x v="20"/>
    <x v="5"/>
    <x v="1"/>
    <x v="2"/>
    <n v="0.15234299999999998"/>
    <n v="0.160995"/>
    <n v="0.17313900000000002"/>
    <n v="0.19"/>
    <n v="0.187"/>
    <n v="0.192"/>
    <n v="0.218"/>
    <n v="0.23"/>
    <n v="0.188"/>
    <n v="7.0120000000000002E-2"/>
    <n v="0.121919"/>
    <n v="0.14508799999999999"/>
    <n v="0.16200600000000001"/>
    <n v="0.16012299999999999"/>
    <n v="0.12553300000000001"/>
    <n v="0.13236500000000001"/>
    <n v="0.14160700000000001"/>
    <n v="0.152004"/>
    <n v="0.16073400000000002"/>
    <n v="0.16747000000000001"/>
  </r>
  <r>
    <x v="20"/>
    <x v="5"/>
    <x v="1"/>
    <x v="3"/>
    <n v="0.76171499999999992"/>
    <n v="0.804975"/>
    <n v="0.8656950000000001"/>
    <n v="0.95"/>
    <n v="0.93500000000000005"/>
    <n v="0.96"/>
    <n v="1.0900000000000001"/>
    <n v="1.1499999999999999"/>
    <n v="0.94"/>
    <n v="0.35060000000000002"/>
    <n v="0.609595"/>
    <n v="0.72543999999999997"/>
    <n v="0.81003000000000003"/>
    <n v="0.80061499999999997"/>
    <n v="0.62766500000000003"/>
    <n v="0.66182500000000011"/>
    <n v="0.70803500000000008"/>
    <n v="0.76002000000000003"/>
    <n v="0.80367000000000011"/>
    <n v="0.83735000000000004"/>
  </r>
  <r>
    <x v="20"/>
    <x v="5"/>
    <x v="1"/>
    <x v="4"/>
    <n v="3.3229545049645761"/>
    <n v="3.5744018235388837"/>
    <n v="3.7021187501296859"/>
    <n v="3.9253271357490194"/>
    <n v="4.2065319891719408"/>
    <n v="4.3566212334960737"/>
    <n v="4.4801855850026753"/>
    <n v="4.7218738500434521"/>
    <n v="4.6990920777810965"/>
    <n v="3.6443970958816201"/>
    <n v="3.957731542496965"/>
    <n v="4.9471644281212059"/>
    <n v="5.3429375823709027"/>
    <n v="5.1826494548997752"/>
    <n v="4.8198639930567904"/>
    <n v="4.6752680732650864"/>
    <n v="4.9026440518219196"/>
    <n v="5.1925888025470117"/>
    <n v="5.4874003342364359"/>
    <n v="5.716016646800882"/>
  </r>
  <r>
    <x v="20"/>
    <x v="5"/>
    <x v="1"/>
    <x v="5"/>
    <n v="4.0846695049645758"/>
    <n v="4.3793768235388839"/>
    <n v="4.5678137501296856"/>
    <n v="4.8753271357490195"/>
    <n v="5.1415319891719413"/>
    <n v="5.3166212334960736"/>
    <n v="5.5701855850026751"/>
    <n v="5.8718738500434524"/>
    <n v="5.6390920777810969"/>
    <n v="3.9949970958816201"/>
    <n v="4.5673265424969651"/>
    <n v="5.6726044281212058"/>
    <n v="6.1529675823709029"/>
    <n v="5.9832644548997749"/>
    <n v="5.4475289930567907"/>
    <n v="5.3370930732650868"/>
    <n v="5.6106790518219194"/>
    <n v="5.9526088025470116"/>
    <n v="6.2910703342364362"/>
    <n v="6.5533666468008818"/>
  </r>
  <r>
    <x v="20"/>
    <x v="5"/>
    <x v="1"/>
    <x v="6"/>
    <n v="0.111675"/>
    <n v="7.5873999999999997E-2"/>
    <n v="0.123085"/>
    <n v="0.52431399999999995"/>
    <n v="0.55153200000000002"/>
    <n v="0.20599999999999999"/>
    <n v="0.318"/>
    <n v="0.53800000000000003"/>
    <n v="0.82699999999999996"/>
    <n v="0.509687"/>
    <n v="0.67199500000000001"/>
    <n v="1.1995199999999999"/>
    <n v="1.5217400000000001"/>
    <n v="2.207443"/>
    <n v="2.2626316629957333"/>
    <n v="2.0690501448784016"/>
    <n v="2.071597834558617"/>
    <n v="2.2007152045214098"/>
    <n v="2.2944063436312381"/>
    <n v="2.3443308445060853"/>
  </r>
  <r>
    <x v="20"/>
    <x v="5"/>
    <x v="1"/>
    <x v="7"/>
    <n v="0.36246899999999999"/>
    <n v="0.44417200000000001"/>
    <n v="0.48156199999999999"/>
    <n v="0.52905899999999995"/>
    <n v="0.59721000000000002"/>
    <n v="0.58599999999999997"/>
    <n v="0.70499999999999996"/>
    <n v="0.68799999999999994"/>
    <n v="0.53300000000000003"/>
    <n v="0.50513200000000003"/>
    <n v="0.41741699999999998"/>
    <n v="0.311193"/>
    <n v="0.54928500000000002"/>
    <n v="0.64461199999999996"/>
    <n v="0.81990964344684836"/>
    <n v="0.7107316360807161"/>
    <n v="0.72312166341325257"/>
    <n v="0.73844681513070598"/>
    <n v="0.75966967083619741"/>
    <n v="0.78245976096128345"/>
  </r>
  <r>
    <x v="20"/>
    <x v="5"/>
    <x v="1"/>
    <x v="8"/>
    <n v="4.02658776"/>
    <n v="4.9154171479999995"/>
    <n v="4.6901019681559033"/>
    <n v="4.9000000000000004"/>
    <n v="5.0700750834429051"/>
    <n v="5.7853418803418801"/>
    <n v="5.9589021367521369"/>
    <n v="6.0780801794871797"/>
    <n v="5.2879297561538463"/>
    <n v="3.9659473171153845"/>
    <n v="4.4140993639494228"/>
    <n v="4.8113683067048711"/>
    <n v="5.1481640881742123"/>
    <n v="4.556125218034178"/>
    <n v="4.282757704952127"/>
    <n v="4.0686198197045202"/>
    <n v="4.312737008886792"/>
    <n v="4.549937544375565"/>
    <n v="4.7774344215943438"/>
    <n v="5.0163061426740612"/>
  </r>
  <r>
    <x v="20"/>
    <x v="5"/>
    <x v="2"/>
    <x v="0"/>
    <n v="2.9148527330361267"/>
    <n v="2.928916975268256"/>
    <n v="2.9402864094259806"/>
    <n v="2.9662768624451146"/>
    <n v="3.0034009670302777"/>
    <n v="2.9902876014626019"/>
    <n v="3.010611348080515"/>
    <n v="3.0672576364778315"/>
    <n v="3.1060157152619041"/>
    <n v="3.048481858086507"/>
    <n v="3.056138811634344"/>
    <n v="3.0949206472853139"/>
    <n v="3.1278422659248983"/>
    <n v="3.1360544711493765"/>
    <n v="3.1274710063109343"/>
    <n v="3.1098912067261502"/>
    <n v="3.1018966522436298"/>
    <n v="3.1154930605848832"/>
    <n v="3.1391716494947044"/>
    <n v="3.1709344111347146"/>
  </r>
  <r>
    <x v="20"/>
    <x v="5"/>
    <x v="2"/>
    <x v="1"/>
    <n v="0.10907397000000001"/>
    <n v="0.11122600000000001"/>
    <n v="0.109"/>
    <n v="0.124"/>
    <n v="0.13600000000000001"/>
    <n v="8.6999999999999994E-2"/>
    <n v="0.12"/>
    <n v="0.157"/>
    <n v="0.14100000000000001"/>
    <n v="4.5651000000000004E-2"/>
    <n v="8.3868999999999999E-2"/>
    <n v="0.130466"/>
    <n v="0.13505400000000001"/>
    <n v="0.111431"/>
    <n v="9.3896000000000007E-2"/>
    <n v="8.8668000000000011E-2"/>
    <n v="9.7209999999999991E-2"/>
    <n v="0.118113"/>
    <n v="0.12825800000000001"/>
    <n v="0.13675999999999999"/>
  </r>
  <r>
    <x v="20"/>
    <x v="5"/>
    <x v="2"/>
    <x v="2"/>
    <n v="0.10340600000000001"/>
    <n v="0.104"/>
    <n v="0.11619700000000001"/>
    <n v="0.129"/>
    <n v="0.13800000000000001"/>
    <n v="0.14599999999999999"/>
    <n v="0.16800000000000001"/>
    <n v="0.19600000000000001"/>
    <n v="0.184"/>
    <n v="0.118663"/>
    <n v="0.14205300000000001"/>
    <n v="0.16918800000000001"/>
    <n v="0.18743899999999999"/>
    <n v="0.18811800000000001"/>
    <n v="0.18523900000000001"/>
    <n v="0.18351200000000001"/>
    <n v="0.19453600000000001"/>
    <n v="0.21799100000000002"/>
    <n v="0.23144600000000001"/>
    <n v="0.24382400000000001"/>
  </r>
  <r>
    <x v="20"/>
    <x v="5"/>
    <x v="2"/>
    <x v="3"/>
    <n v="0.82724800000000009"/>
    <n v="0.83199999999999996"/>
    <n v="0.92957600000000007"/>
    <n v="1.032"/>
    <n v="1.1040000000000001"/>
    <n v="1.1679999999999999"/>
    <n v="1.3440000000000001"/>
    <n v="1.5680000000000001"/>
    <n v="1.472"/>
    <n v="0.94930400000000004"/>
    <n v="1.1364240000000001"/>
    <n v="1.353504"/>
    <n v="1.499512"/>
    <n v="1.5049440000000001"/>
    <n v="1.4819120000000003"/>
    <n v="1.4680960000000001"/>
    <n v="1.5562879999999999"/>
    <n v="1.7439280000000001"/>
    <n v="1.8515680000000001"/>
    <n v="1.9505920000000001"/>
  </r>
  <r>
    <x v="20"/>
    <x v="5"/>
    <x v="2"/>
    <x v="4"/>
    <n v="3.9705923448428533"/>
    <n v="4.0853585715540408"/>
    <n v="4.0283750250330419"/>
    <n v="4.1527876074231598"/>
    <n v="4.6552714988969299"/>
    <n v="5.0236831704571712"/>
    <n v="5.3588881995833164"/>
    <n v="5.8277895093078795"/>
    <n v="5.9014298589976173"/>
    <n v="3.3533300438951579"/>
    <n v="4.7281953618921717"/>
    <n v="6.0520900632219812"/>
    <n v="5.6284437587964424"/>
    <n v="5.6847281963844072"/>
    <n v="5.1731026587098103"/>
    <n v="4.9144475257743201"/>
    <n v="5.1181294762019887"/>
    <n v="5.4521128560235459"/>
    <n v="5.9016427010500436"/>
    <n v="6.3418688222694293"/>
  </r>
  <r>
    <x v="20"/>
    <x v="5"/>
    <x v="2"/>
    <x v="5"/>
    <n v="4.7978403448428537"/>
    <n v="4.9173585715540407"/>
    <n v="4.9579510250330419"/>
    <n v="5.1847876074231598"/>
    <n v="5.75927149889693"/>
    <n v="6.1916831704571713"/>
    <n v="6.7028881995833167"/>
    <n v="7.39578950930788"/>
    <n v="7.3734298589976177"/>
    <n v="4.302634043895158"/>
    <n v="5.8646193618921716"/>
    <n v="7.4055940632219812"/>
    <n v="7.1279557587964426"/>
    <n v="7.1896721963844072"/>
    <n v="6.6550146587098107"/>
    <n v="6.3825435257743202"/>
    <n v="6.6744174762019881"/>
    <n v="7.1960408560235463"/>
    <n v="7.753210701050044"/>
    <n v="8.2924608222694296"/>
  </r>
  <r>
    <x v="20"/>
    <x v="5"/>
    <x v="2"/>
    <x v="6"/>
    <n v="0.20961099999999999"/>
    <n v="0.19580900000000001"/>
    <n v="0.13333400000000001"/>
    <n v="0.260409"/>
    <n v="0.43030499999999999"/>
    <n v="0.624"/>
    <n v="0.825457"/>
    <n v="1.2310000000000001"/>
    <n v="1.581"/>
    <n v="0.94585699999999995"/>
    <n v="1.992029"/>
    <n v="3.2012550000000002"/>
    <n v="3.0252340000000002"/>
    <n v="3.0761229999999999"/>
    <n v="3.0175298609533763"/>
    <n v="2.7075635657718258"/>
    <n v="2.8775521496791354"/>
    <n v="3.0467493879230161"/>
    <n v="3.3302895430086963"/>
    <n v="3.5926149973445005"/>
  </r>
  <r>
    <x v="20"/>
    <x v="5"/>
    <x v="2"/>
    <x v="7"/>
    <n v="1.2448760000000001"/>
    <n v="1.5534920000000001"/>
    <n v="1.956885"/>
    <n v="2.1266509999999998"/>
    <n v="2.0775039999999998"/>
    <n v="2.1059999999999999"/>
    <n v="2.0680000000000001"/>
    <n v="2.0110000000000001"/>
    <n v="1.53"/>
    <n v="1.263897"/>
    <n v="1.1577759999999999"/>
    <n v="0.96146399999999999"/>
    <n v="0.92925999999999997"/>
    <n v="1.000305"/>
    <n v="0.92413246990920472"/>
    <n v="1.0025548161648186"/>
    <n v="1.0203322436151505"/>
    <n v="1.0419092428563921"/>
    <n v="1.0722480420168732"/>
    <n v="1.10632342685187"/>
  </r>
  <r>
    <x v="20"/>
    <x v="5"/>
    <x v="2"/>
    <x v="8"/>
    <n v="6.14341224"/>
    <n v="6.4505828520000001"/>
    <n v="6.1548980318440973"/>
    <n v="7"/>
    <n v="7.3535430070093559"/>
    <n v="7.7796581196581194"/>
    <n v="8.0144890224705261"/>
    <n v="8.3350685833693472"/>
    <n v="7.251509667531332"/>
    <n v="4.7134812838953657"/>
    <n v="5.57"/>
    <n v="6.0713000000000008"/>
    <n v="5.1606050000000003"/>
    <n v="5.0573929"/>
    <n v="4.7286623615000005"/>
    <n v="4.7759489851150008"/>
    <n v="4.9192274546684507"/>
    <n v="5.2881695137685849"/>
    <n v="5.6054596845946989"/>
    <n v="5.8296780719784866"/>
  </r>
  <r>
    <x v="21"/>
    <x v="5"/>
    <x v="0"/>
    <x v="0"/>
    <n v="5.3264849999999999"/>
    <n v="5.3951099999999999"/>
    <n v="5.4631099999999995"/>
    <n v="5.5421100000000001"/>
    <n v="5.8929999999999998"/>
    <n v="6.07"/>
    <n v="6.4610000000000003"/>
    <n v="6.7750000000000004"/>
    <n v="7.5"/>
    <n v="7.8079999999999998"/>
    <n v="8.0556199999999993"/>
    <n v="8.3032870999999968"/>
    <n v="8.5133323994862362"/>
    <n v="8.6452762337591267"/>
    <n v="8.6083762350314341"/>
    <n v="8.5340830361203022"/>
    <n v="8.4711323753978949"/>
    <n v="8.4097214631391424"/>
    <n v="8.3487399605939636"/>
    <n v="8.2761804668526899"/>
  </r>
  <r>
    <x v="21"/>
    <x v="5"/>
    <x v="0"/>
    <x v="1"/>
    <n v="3.9860999999999994E-2"/>
    <n v="5.79E-2"/>
    <n v="0.11"/>
    <n v="0.155"/>
    <n v="0.21199999999999999"/>
    <n v="0.26500000000000001"/>
    <n v="0.371"/>
    <n v="0.54200000000000004"/>
    <n v="0.623"/>
    <n v="0.16229099999999999"/>
    <n v="0.16954"/>
    <n v="0.20738900000000002"/>
    <n v="0.23746899999999999"/>
    <n v="0.21320700000000001"/>
    <n v="9.7189999999999999E-2"/>
    <n v="9.5693E-2"/>
    <n v="0.10773099999999999"/>
    <n v="0.124954"/>
    <n v="0.14763999999999999"/>
    <n v="0.17100100000000001"/>
  </r>
  <r>
    <x v="21"/>
    <x v="5"/>
    <x v="0"/>
    <x v="2"/>
    <n v="1.1683000000000001E-2"/>
    <n v="1.4825E-2"/>
    <n v="3.8619999999999995E-2"/>
    <n v="9.9000000000000005E-2"/>
    <n v="0.182"/>
    <n v="0.20599999999999999"/>
    <n v="0.26600000000000001"/>
    <n v="0.38"/>
    <n v="0.41499999999999998"/>
    <n v="6.0832999999999998E-2"/>
    <n v="7.5329999999999994E-2"/>
    <n v="9.758E-2"/>
    <n v="6.8665000000000004E-2"/>
    <n v="4.5749000000000005E-2"/>
    <n v="2.7732E-2"/>
    <n v="2.2418E-2"/>
    <n v="2.1931000000000003E-2"/>
    <n v="2.3698E-2"/>
    <n v="2.503E-2"/>
    <n v="2.8736999999999999E-2"/>
  </r>
  <r>
    <x v="21"/>
    <x v="5"/>
    <x v="0"/>
    <x v="3"/>
    <n v="5.8415000000000002E-2"/>
    <n v="7.4124999999999996E-2"/>
    <n v="0.19309999999999997"/>
    <n v="0.495"/>
    <n v="0.91"/>
    <n v="1.03"/>
    <n v="1.33"/>
    <n v="1.9"/>
    <n v="2.0750000000000002"/>
    <n v="0.30416500000000002"/>
    <n v="0.37664999999999998"/>
    <n v="0.4879"/>
    <n v="0.34332499999999999"/>
    <n v="0.22874500000000003"/>
    <n v="0.13866000000000001"/>
    <n v="0.11209"/>
    <n v="0.10965500000000002"/>
    <n v="0.11849"/>
    <n v="0.12515000000000001"/>
    <n v="0.14368499999999998"/>
  </r>
  <r>
    <x v="21"/>
    <x v="5"/>
    <x v="0"/>
    <x v="4"/>
    <n v="3.195891"/>
    <n v="3.3449681999999998"/>
    <n v="3.3871281999999998"/>
    <n v="3.6023715000000003"/>
    <n v="3.8893800000000001"/>
    <n v="3.9455000000000005"/>
    <n v="4.1996500000000001"/>
    <n v="4.0650000000000004"/>
    <n v="5.0999999999999996"/>
    <n v="3.9039999999999999"/>
    <n v="5.2905201781432005"/>
    <n v="5.5550461870503609"/>
    <n v="5.2217434158273388"/>
    <n v="5.5872654549352525"/>
    <n v="4.5815576730469072"/>
    <n v="4.3524797893945619"/>
    <n v="4.6591228064688428"/>
    <n v="5.0458328778834849"/>
    <n v="5.5101683739920162"/>
    <n v="5.4622791081227753"/>
  </r>
  <r>
    <x v="21"/>
    <x v="5"/>
    <x v="0"/>
    <x v="5"/>
    <n v="3.2543060000000001"/>
    <n v="3.4190931999999998"/>
    <n v="3.5802281999999996"/>
    <n v="4.0973715000000004"/>
    <n v="4.7993800000000002"/>
    <n v="4.9755000000000003"/>
    <n v="5.5296500000000002"/>
    <n v="5.9649999999999999"/>
    <n v="7.1749999999999998"/>
    <n v="4.2081650000000002"/>
    <n v="5.6671701781432002"/>
    <n v="6.0429461870503607"/>
    <n v="5.5650684158273389"/>
    <n v="5.8160104549352525"/>
    <n v="4.720217673046907"/>
    <n v="4.4645697893945622"/>
    <n v="4.7687778064688429"/>
    <n v="5.1643228778834853"/>
    <n v="5.6353183739920159"/>
    <n v="5.6059641081227749"/>
  </r>
  <r>
    <x v="21"/>
    <x v="5"/>
    <x v="0"/>
    <x v="6"/>
    <n v="0.54800000000000004"/>
    <n v="0.68959700000000002"/>
    <n v="0.53996100000000002"/>
    <n v="0.65501200000000004"/>
    <n v="0.98"/>
    <n v="1.7109780000000001"/>
    <n v="3.8490000000000002"/>
    <n v="4.4390000000000001"/>
    <n v="4.6870000000000003"/>
    <n v="2.9999099999999999"/>
    <n v="4.4141180000000002"/>
    <n v="5.2191380000000001"/>
    <n v="4.3033140000000003"/>
    <n v="4.7771100000000004"/>
    <n v="2.8214952962943833"/>
    <n v="2.8490477969521057"/>
    <n v="3.0920264410952125"/>
    <n v="3.4012290852047329"/>
    <n v="3.6972700354652628"/>
    <n v="3.7387000450800008"/>
  </r>
  <r>
    <x v="21"/>
    <x v="5"/>
    <x v="0"/>
    <x v="7"/>
    <n v="3.5055762000000001"/>
    <n v="2.9542099999999998"/>
    <n v="2.5249139999999999"/>
    <n v="2.0098410000000002"/>
    <n v="2.205254"/>
    <n v="2.2142010000000001"/>
    <n v="2.2839999999999998"/>
    <n v="2.149"/>
    <n v="2.02"/>
    <n v="1.2961450000000001"/>
    <n v="1.708097"/>
    <n v="1.6999930000000001"/>
    <n v="1.9061250000000001"/>
    <n v="2.0889030000000002"/>
    <n v="1.3853551143461296"/>
    <n v="1.362557209472798"/>
    <n v="1.3980275082860587"/>
    <n v="1.4399683335346403"/>
    <n v="1.4831673835406798"/>
    <n v="1.5276624050469001"/>
  </r>
  <r>
    <x v="21"/>
    <x v="5"/>
    <x v="0"/>
    <x v="8"/>
    <n v="5.2567212193160904"/>
    <n v="5.2244918264379416"/>
    <n v="5.5242000000000004"/>
    <n v="5.3288000000000002"/>
    <n v="6.0279999999999996"/>
    <n v="5.7174896725440796"/>
    <n v="5.1360000000000001"/>
    <n v="3.9780000000000002"/>
    <n v="4"/>
    <n v="2.9267228439740522"/>
    <n v="3.13"/>
    <n v="2.98"/>
    <n v="2.68"/>
    <n v="3.1356000000000002"/>
    <n v="2.7906840000000002"/>
    <n v="2.7627771600000002"/>
    <n v="2.9561715612000001"/>
    <n v="3.192665286096001"/>
    <n v="3.472023498629401"/>
    <n v="3.472023498629401"/>
  </r>
  <r>
    <x v="21"/>
    <x v="5"/>
    <x v="1"/>
    <x v="0"/>
    <n v="0.37089286272344091"/>
    <n v="0.38152976729932619"/>
    <n v="0.39681210838934861"/>
    <n v="0.41658503810970365"/>
    <n v="0.43769887017271347"/>
    <n v="0.46910890783362302"/>
    <n v="0.4884719442391689"/>
    <n v="0.50418954609786326"/>
    <n v="0.52638322789460124"/>
    <n v="0.52083712029811458"/>
    <n v="0.51431788295484415"/>
    <n v="0.51221595352301597"/>
    <n v="0.51199608840558208"/>
    <n v="0.50758355212539608"/>
    <n v="0.49627410038788294"/>
    <n v="0.48559563037495357"/>
    <n v="0.47706897457258007"/>
    <n v="0.47062469841168492"/>
    <n v="0.46612808336409928"/>
    <n v="0.46361085661308399"/>
  </r>
  <r>
    <x v="21"/>
    <x v="5"/>
    <x v="1"/>
    <x v="1"/>
    <n v="1.4999999999999999E-2"/>
    <n v="2.3E-2"/>
    <n v="2.8000000000000001E-2"/>
    <n v="3.3000000000000002E-2"/>
    <n v="3.5000000000000003E-2"/>
    <n v="4.5999999999999999E-2"/>
    <n v="3.5000000000000003E-2"/>
    <n v="3.2000000000000001E-2"/>
    <n v="3.9E-2"/>
    <n v="1.2874E-2"/>
    <n v="1.0842000000000001E-2"/>
    <n v="1.5042E-2"/>
    <n v="1.6854000000000001E-2"/>
    <n v="1.2654E-2"/>
    <n v="5.6100000000000004E-3"/>
    <n v="5.8640000000000003E-3"/>
    <n v="7.4980000000000003E-3"/>
    <n v="9.299E-3"/>
    <n v="1.1034E-2"/>
    <n v="1.2865E-2"/>
  </r>
  <r>
    <x v="21"/>
    <x v="5"/>
    <x v="1"/>
    <x v="2"/>
    <n v="6.0530000000000002E-3"/>
    <n v="5.9999999999999995E-5"/>
    <n v="0"/>
    <n v="0"/>
    <n v="0"/>
    <n v="0"/>
    <n v="0"/>
    <n v="1E-3"/>
    <n v="0"/>
    <n v="1.738E-3"/>
    <n v="3.7429999999999998E-3"/>
    <n v="1.5590000000000001E-3"/>
    <n v="1.663E-3"/>
    <n v="8.7000000000000001E-4"/>
    <n v="3.7600000000000003E-4"/>
    <n v="4.9399999999999997E-4"/>
    <n v="4.4799999999999999E-4"/>
    <n v="4.0899999999999997E-4"/>
    <n v="4.7100000000000001E-4"/>
    <n v="5.2500000000000008E-4"/>
  </r>
  <r>
    <x v="21"/>
    <x v="5"/>
    <x v="1"/>
    <x v="3"/>
    <n v="3.026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"/>
    <x v="1"/>
    <x v="4"/>
    <n v="0.37089286272344091"/>
    <n v="0.40060625566429253"/>
    <n v="0.39681210838934861"/>
    <n v="0.41658503810970365"/>
    <n v="0.43769887017271347"/>
    <n v="0.46910890783362302"/>
    <n v="0.4884719442391689"/>
    <n v="0.50418954609786326"/>
    <n v="0.52638322789460112"/>
    <n v="0.4166696962384917"/>
    <n v="0.46"/>
    <n v="0.48"/>
    <n v="0.49"/>
    <n v="0.51449999999999996"/>
    <n v="0.47333999999999998"/>
    <n v="0.45913979999999999"/>
    <n v="0.4913810438097575"/>
    <n v="0.51768716825285344"/>
    <n v="0.51274089170050929"/>
    <n v="0.50997194227439246"/>
  </r>
  <r>
    <x v="21"/>
    <x v="5"/>
    <x v="1"/>
    <x v="5"/>
    <n v="0.40115786272344089"/>
    <n v="0.40060625566429253"/>
    <n v="0.39681210838934861"/>
    <n v="0.41658503810970365"/>
    <n v="0.43769887017271347"/>
    <n v="0.46910890783362302"/>
    <n v="0.4884719442391689"/>
    <n v="0.50418954609786326"/>
    <n v="0.52638322789460112"/>
    <n v="0.4166696962384917"/>
    <n v="0.46"/>
    <n v="0.48"/>
    <n v="0.49"/>
    <n v="0.51449999999999996"/>
    <n v="0.47333999999999998"/>
    <n v="0.45913979999999999"/>
    <n v="0.4913810438097575"/>
    <n v="0.51768716825285344"/>
    <n v="0.51274089170050929"/>
    <n v="0.50997194227439246"/>
  </r>
  <r>
    <x v="21"/>
    <x v="5"/>
    <x v="1"/>
    <x v="6"/>
    <n v="0.18335403726708072"/>
    <n v="0.18444642857142862"/>
    <n v="0.18202699999999999"/>
    <n v="0.22576499999999999"/>
    <n v="0.17134099999999999"/>
    <n v="0.47099999999999997"/>
    <n v="0.44"/>
    <n v="0.51400000000000001"/>
    <n v="0.53500000000000003"/>
    <n v="0.33419520547945203"/>
    <n v="0.30187000000000003"/>
    <n v="0.225552"/>
    <n v="0.22067999999999999"/>
    <n v="0.20139799999999999"/>
    <n v="0.1140109583347254"/>
    <n v="0.15521843940482311"/>
    <n v="0.16371553473425496"/>
    <n v="0.17249684399861215"/>
    <n v="0.17360346481600003"/>
    <n v="0.17360346481600003"/>
  </r>
  <r>
    <x v="21"/>
    <x v="5"/>
    <x v="1"/>
    <x v="7"/>
    <n v="7.6898815511427882E-2"/>
    <n v="6.1519052409142308E-2"/>
    <n v="6.5862000000000004E-2"/>
    <n v="4.1966999999999997E-2"/>
    <n v="8.1481999999999999E-2"/>
    <n v="9.6477999999999994E-2"/>
    <n v="9.1660000000000005E-2"/>
    <n v="9.2761999999999997E-2"/>
    <n v="8.9520000000000002E-2"/>
    <n v="0.10570400000000001"/>
    <n v="0.109128"/>
    <n v="0.104989"/>
    <n v="8.6934999999999998E-2"/>
    <n v="7.5983999999999996E-2"/>
    <n v="5.29422513802262E-2"/>
    <n v="5.3412607012038364E-2"/>
    <n v="5.527120698140163E-2"/>
    <n v="5.7421537844602535E-2"/>
    <n v="5.9278772039368183E-2"/>
    <n v="6.1509951339138239E-2"/>
  </r>
  <r>
    <x v="21"/>
    <x v="5"/>
    <x v="1"/>
    <x v="8"/>
    <n v="0.38880337961439049"/>
    <n v="0.38120817356205861"/>
    <n v="0.12470000000000003"/>
    <n v="0.13549999999999995"/>
    <n v="0.19413999999999987"/>
    <n v="7.7042287153652245E-2"/>
    <n v="8.8453999999999811E-2"/>
    <n v="7.755583999999982E-2"/>
    <n v="8.5311423999999789E-2"/>
    <n v="0.1791539903999996"/>
    <n v="0.25"/>
    <n v="0.36"/>
    <n v="0.36"/>
    <n v="0.38519999999999999"/>
    <n v="0.37364399999999998"/>
    <n v="0.38485332"/>
    <n v="0.39447465299999995"/>
    <n v="0.40236414605999998"/>
    <n v="0.4003523253297"/>
    <n v="0.4003523253297"/>
  </r>
  <r>
    <x v="21"/>
    <x v="5"/>
    <x v="2"/>
    <x v="0"/>
    <n v="0.3569060303444605"/>
    <n v="0.36665316266631182"/>
    <n v="0.38426439057743472"/>
    <n v="0.40345557755818684"/>
    <n v="0.4250070583062473"/>
    <n v="0.44884015636270574"/>
    <n v="0.4758788178172822"/>
    <n v="0.50901619055670611"/>
    <n v="0.53904898420481595"/>
    <n v="0.5540806847313221"/>
    <n v="0.53464061625818993"/>
    <n v="0.51426455463237097"/>
    <n v="0.5138790358081049"/>
    <n v="0.52728608401769961"/>
    <n v="0.54490088121710967"/>
    <n v="0.5548905185098727"/>
    <n v="0.56620314308183273"/>
    <n v="0.58021236180818359"/>
    <n v="0.59537605287833117"/>
    <n v="0.61161836479671994"/>
  </r>
  <r>
    <x v="21"/>
    <x v="5"/>
    <x v="2"/>
    <x v="1"/>
    <n v="1.15E-2"/>
    <n v="2.1644E-2"/>
    <n v="2.9832999999999998E-2"/>
    <n v="3.2000000000000001E-2"/>
    <n v="3.5000000000000003E-2"/>
    <n v="3.7999999999999999E-2"/>
    <n v="4.2000000000000003E-2"/>
    <n v="4.9000000000000002E-2"/>
    <n v="4.7E-2"/>
    <n v="3.2593000000000004E-2"/>
    <n v="3.5968000000000007E-2"/>
    <n v="3.3087999999999999E-2"/>
    <n v="3.5612999999999999E-2"/>
    <n v="3.9100999999999997E-2"/>
    <n v="3.5191E-2"/>
    <n v="2.8153000000000001E-2"/>
    <n v="2.9561E-2"/>
    <n v="3.2517000000000004E-2"/>
    <n v="3.4143E-2"/>
    <n v="3.585E-2"/>
  </r>
  <r>
    <x v="21"/>
    <x v="5"/>
    <x v="2"/>
    <x v="2"/>
    <n v="2.4970000000000001E-3"/>
    <n v="6.0000000000000001E-3"/>
    <n v="1.9810000000000001E-3"/>
    <n v="1E-3"/>
    <n v="3.0000000000000001E-3"/>
    <n v="5.0000000000000001E-3"/>
    <n v="6.0000000000000001E-3"/>
    <n v="7.0000000000000001E-3"/>
    <n v="7.0000000000000001E-3"/>
    <n v="3.2799999999999999E-3"/>
    <n v="4.5919999999999997E-3"/>
    <n v="5.0179999999999999E-3"/>
    <n v="5.4009999999999996E-3"/>
    <n v="5.9299999999999995E-3"/>
    <n v="6.0949999999999997E-3"/>
    <n v="6.228E-3"/>
    <n v="6.6210000000000001E-3"/>
    <n v="7.0800000000000004E-3"/>
    <n v="7.3800000000000003E-3"/>
    <n v="7.6609999999999994E-3"/>
  </r>
  <r>
    <x v="21"/>
    <x v="5"/>
    <x v="2"/>
    <x v="3"/>
    <n v="1.9976000000000001E-2"/>
    <n v="4.8000000000000001E-2"/>
    <n v="1.5848000000000001E-2"/>
    <n v="8.0000000000000002E-3"/>
    <n v="2.4E-2"/>
    <n v="0.04"/>
    <n v="4.8000000000000001E-2"/>
    <n v="5.6000000000000001E-2"/>
    <n v="5.6000000000000001E-2"/>
    <n v="2.6239999999999999E-2"/>
    <n v="3.6735999999999998E-2"/>
    <n v="4.0143999999999999E-2"/>
    <n v="4.3208000000000003E-2"/>
    <n v="4.7439999999999996E-2"/>
    <n v="4.8759999999999998E-2"/>
    <n v="4.9824E-2"/>
    <n v="5.2968000000000001E-2"/>
    <n v="5.6640000000000003E-2"/>
    <n v="5.9040000000000002E-2"/>
    <n v="6.1287999999999995E-2"/>
  </r>
  <r>
    <x v="21"/>
    <x v="5"/>
    <x v="2"/>
    <x v="4"/>
    <n v="0.7851932667578132"/>
    <n v="0.87996759039914829"/>
    <n v="0.90302131785697159"/>
    <n v="0.94812060726173908"/>
    <n v="1.0200169399349934"/>
    <n v="1.0772163752704937"/>
    <n v="1.1421091627614772"/>
    <n v="1.170737238280424"/>
    <n v="1.2020792347767395"/>
    <n v="0.8311210270969831"/>
    <n v="0.8"/>
    <n v="0.97"/>
    <n v="1"/>
    <n v="0.97"/>
    <n v="0.7954"/>
    <n v="0.83517000000000008"/>
    <n v="0.90592502893093241"/>
    <n v="0.98636101507391205"/>
    <n v="1.0716768951809961"/>
    <n v="1.1620748931137679"/>
  </r>
  <r>
    <x v="21"/>
    <x v="5"/>
    <x v="2"/>
    <x v="5"/>
    <n v="0.8051692667578132"/>
    <n v="0.92796759039914833"/>
    <n v="0.91886931785697157"/>
    <n v="0.95612060726173909"/>
    <n v="1.0440169399349934"/>
    <n v="1.1172163752704938"/>
    <n v="1.1901091627614773"/>
    <n v="1.226737238280424"/>
    <n v="1.2580792347767396"/>
    <n v="0.85736102709698314"/>
    <n v="0.83673600000000004"/>
    <n v="1.0101439999999999"/>
    <n v="1.0432079999999999"/>
    <n v="1.0174399999999999"/>
    <n v="0.84416000000000002"/>
    <n v="0.88499400000000006"/>
    <n v="0.95889302893093242"/>
    <n v="1.043001015073912"/>
    <n v="1.1307168951809961"/>
    <n v="1.2233628931137679"/>
  </r>
  <r>
    <x v="21"/>
    <x v="5"/>
    <x v="2"/>
    <x v="6"/>
    <n v="0.35664596273291932"/>
    <n v="0.44155357142857138"/>
    <n v="0.44080900000000001"/>
    <n v="0.48076099999999999"/>
    <n v="0.51338200000000001"/>
    <n v="0.34862799999999999"/>
    <n v="0.77154999999999996"/>
    <n v="0.77900000000000003"/>
    <n v="0.79100000000000004"/>
    <n v="0.5070547945205478"/>
    <n v="0.81830700000000001"/>
    <n v="0.95841100000000001"/>
    <n v="0.97260999999999997"/>
    <n v="0.96279000000000003"/>
    <n v="0.79134446794021573"/>
    <n v="0.84451665806062948"/>
    <n v="0.89986745301343696"/>
    <n v="0.98125274307449739"/>
    <n v="1.0645794693429869"/>
    <n v="1.1509713437327376"/>
  </r>
  <r>
    <x v="21"/>
    <x v="5"/>
    <x v="2"/>
    <x v="7"/>
    <n v="0.15590118448857213"/>
    <n v="0.12472094759085771"/>
    <n v="0.103241"/>
    <n v="0.124782"/>
    <n v="0.212205"/>
    <n v="0.139518"/>
    <n v="0.35799999999999998"/>
    <n v="0.34200000000000003"/>
    <n v="0.30359000000000003"/>
    <n v="0.15535499999999999"/>
    <n v="8.1495999999999999E-2"/>
    <n v="4.0032999999999999E-2"/>
    <n v="4.8936E-2"/>
    <n v="4.1542999999999997E-2"/>
    <n v="3.1531743996020857E-2"/>
    <n v="4.1587425861664487E-2"/>
    <n v="4.194913131429754E-2"/>
    <n v="4.2459260270408396E-2"/>
    <n v="4.3530260318176882E-2"/>
    <n v="4.4076078119326366E-2"/>
  </r>
  <r>
    <x v="21"/>
    <x v="5"/>
    <x v="2"/>
    <x v="8"/>
    <n v="0.85"/>
    <n v="0.85"/>
    <n v="0.59499999999999997"/>
    <n v="0.64260000000000017"/>
    <n v="0.70686000000000015"/>
    <n v="0.77754600000000018"/>
    <n v="0.77754600000000018"/>
    <n v="0.74644416000000013"/>
    <n v="0.78376636800000021"/>
    <n v="0.28999999999999998"/>
    <n v="0.11600000000000001"/>
    <n v="8.1000000000000003E-2"/>
    <n v="0.105"/>
    <n v="9.4500000000000001E-2"/>
    <n v="9.6390000000000003E-2"/>
    <n v="9.2534400000000003E-2"/>
    <n v="0.10271318400000001"/>
    <n v="0.10784884320000002"/>
    <n v="0.11324128536000003"/>
    <n v="0.11890334962800002"/>
  </r>
  <r>
    <x v="22"/>
    <x v="5"/>
    <x v="0"/>
    <x v="0"/>
    <n v="2.7775940000000001"/>
    <n v="2.8811909999999998"/>
    <n v="2.9733899999999998"/>
    <n v="3.087628"/>
    <n v="3.2250000000000001"/>
    <n v="3.3639999999999999"/>
    <n v="3.6030000000000002"/>
    <n v="3.8090000000000002"/>
    <n v="4.0140000000000002"/>
    <n v="4.2450000000000001"/>
    <n v="4.319"/>
    <n v="4.3339999999999996"/>
    <n v="4.4870000000000001"/>
    <n v="4.4928470000000003"/>
    <n v="4.5075472950000002"/>
    <n v="4.5207909909849997"/>
    <n v="4.5369299621562842"/>
    <n v="4.5581184329510016"/>
    <n v="4.5845857089931288"/>
    <n v="4.6177820662683002"/>
  </r>
  <r>
    <x v="22"/>
    <x v="5"/>
    <x v="0"/>
    <x v="1"/>
    <n v="6.6276000000000002E-2"/>
    <n v="7.2156999999999999E-2"/>
    <n v="8.8804000000000008E-2"/>
    <n v="0.107"/>
    <n v="0.14499999999999999"/>
    <n v="0.216"/>
    <n v="0.25600000000000001"/>
    <n v="0.316"/>
    <n v="0.27100000000000002"/>
    <n v="0.13014799999999999"/>
    <n v="0.10620499999999999"/>
    <n v="9.4614000000000004E-2"/>
    <n v="7.2156000000000012E-2"/>
    <n v="6.8665000000000004E-2"/>
    <n v="8.2092999999999999E-2"/>
    <n v="8.9872000000000007E-2"/>
    <n v="0.10203400000000001"/>
    <n v="0.116464"/>
    <n v="0.131304"/>
    <n v="0.147811"/>
  </r>
  <r>
    <x v="22"/>
    <x v="5"/>
    <x v="0"/>
    <x v="2"/>
    <n v="6.4181000000000002E-2"/>
    <n v="5.6769E-2"/>
    <n v="6.5266000000000005E-2"/>
    <n v="7.2999999999999995E-2"/>
    <n v="9.7000000000000003E-2"/>
    <n v="0.17399999999999999"/>
    <n v="0.20200000000000001"/>
    <n v="0.23400000000000001"/>
    <n v="0.23100000000000001"/>
    <n v="0.27932000000000001"/>
    <n v="0.32358700000000001"/>
    <n v="0.31024299999999999"/>
    <n v="0.32655600000000001"/>
    <n v="0.40204600000000001"/>
    <n v="0.391183"/>
    <n v="0.374836"/>
    <n v="0.35414299999999999"/>
    <n v="0.32577999999999996"/>
    <n v="0.36327199999999998"/>
    <n v="0.42739900000000003"/>
  </r>
  <r>
    <x v="22"/>
    <x v="5"/>
    <x v="0"/>
    <x v="3"/>
    <n v="0.320905"/>
    <n v="0.28384500000000001"/>
    <n v="0.32633000000000001"/>
    <n v="0.36499999999999999"/>
    <n v="0.48499999999999999"/>
    <n v="0.87"/>
    <n v="1.01"/>
    <n v="1.17"/>
    <n v="1.155"/>
    <n v="1.3966000000000001"/>
    <n v="1.6179350000000001"/>
    <n v="1.551215"/>
    <n v="1.6327800000000003"/>
    <n v="2.01023"/>
    <n v="1.9559150000000001"/>
    <n v="1.8741799999999997"/>
    <n v="1.770715"/>
    <n v="1.6288999999999998"/>
    <n v="1.81636"/>
    <n v="2.1369950000000002"/>
  </r>
  <r>
    <x v="22"/>
    <x v="5"/>
    <x v="0"/>
    <x v="4"/>
    <n v="1.4241600000000001"/>
    <n v="1.5162199999999999"/>
    <n v="1.6089797279999998"/>
    <n v="1.7908242399999998"/>
    <n v="1.9995000000000001"/>
    <n v="2.0184407806197671"/>
    <n v="2.2590208999205976"/>
    <n v="2.1381818885788824"/>
    <n v="2.2818851189271752"/>
    <n v="2.1853884866328608"/>
    <n v="2.8802020691995653"/>
    <n v="3.1698162527840106"/>
    <n v="2.1801397125000004"/>
    <n v="1.5279218774999999"/>
    <n v="2.0080462722892447"/>
    <n v="2.1696320588537645"/>
    <n v="2.3592035803212683"/>
    <n v="2.5525463224525611"/>
    <n v="2.7507514253958774"/>
    <n v="2.8630248810863468"/>
  </r>
  <r>
    <x v="22"/>
    <x v="5"/>
    <x v="0"/>
    <x v="5"/>
    <n v="1.7450650000000001"/>
    <n v="1.800065"/>
    <n v="1.9353097279999998"/>
    <n v="2.1558242399999998"/>
    <n v="2.4845000000000002"/>
    <n v="2.8884407806197672"/>
    <n v="3.2690208999205979"/>
    <n v="3.3081818885788827"/>
    <n v="3.436885118927175"/>
    <n v="3.5819884866328611"/>
    <n v="4.498137069199565"/>
    <n v="4.7210312527840106"/>
    <n v="3.8129197125000007"/>
    <n v="3.5381518774999998"/>
    <n v="3.9639612722892448"/>
    <n v="4.0438120588537645"/>
    <n v="4.1299185803212684"/>
    <n v="4.1814463224525609"/>
    <n v="4.5671114253958773"/>
    <n v="5.000019881086347"/>
  </r>
  <r>
    <x v="22"/>
    <x v="5"/>
    <x v="0"/>
    <x v="6"/>
    <n v="0.65258000000000005"/>
    <n v="0.87758700000000001"/>
    <n v="1.072446"/>
    <n v="1.3659539999999999"/>
    <n v="1.586635"/>
    <n v="1.8049999999999999"/>
    <n v="1.976"/>
    <n v="3.0550000000000002"/>
    <n v="3.2010000000000001"/>
    <n v="3.2124730000000001"/>
    <n v="3.996337"/>
    <n v="4.7858830000000001"/>
    <n v="3.9674900000000002"/>
    <n v="3.4860419999999999"/>
    <n v="3.5394079165803651"/>
    <n v="3.613631368110986"/>
    <n v="3.8488843845218565"/>
    <n v="4.0160895031873398"/>
    <n v="4.1767330833148346"/>
    <n v="4.3388951821149764"/>
  </r>
  <r>
    <x v="22"/>
    <x v="5"/>
    <x v="0"/>
    <x v="7"/>
    <n v="1.2138949999999999"/>
    <n v="1.2927740000000001"/>
    <n v="4.5401249999999997"/>
    <n v="9.7874949999999998"/>
    <n v="11.05204"/>
    <n v="12.38"/>
    <n v="12.933"/>
    <n v="15.583"/>
    <n v="18.172000000000001"/>
    <n v="20.095692"/>
    <n v="22.383679000000001"/>
    <n v="23.850079999999998"/>
    <n v="21.581983000000001"/>
    <n v="24.027412000000002"/>
    <n v="25.207467490350513"/>
    <n v="26.194885760829038"/>
    <n v="27.684778192661515"/>
    <n v="29.075321684176341"/>
    <n v="30.530330804310111"/>
    <n v="32.056847344525615"/>
  </r>
  <r>
    <x v="22"/>
    <x v="5"/>
    <x v="0"/>
    <x v="8"/>
    <n v="2.2730000000000001"/>
    <n v="1.9279999999999999"/>
    <n v="6.593"/>
    <n v="10.55"/>
    <n v="11.807"/>
    <n v="13.441000000000001"/>
    <n v="14.209"/>
    <n v="15.985125"/>
    <n v="18.862447499999998"/>
    <n v="20.371443299999999"/>
    <n v="22.8975022692"/>
    <n v="24.1"/>
    <n v="21.931000000000001"/>
    <n v="24.124100000000002"/>
    <n v="25.812787000000004"/>
    <n v="26.845298480000004"/>
    <n v="28.080182210080004"/>
    <n v="29.428030956163845"/>
    <n v="31.076000689709023"/>
    <n v="32.816256728332732"/>
  </r>
  <r>
    <x v="22"/>
    <x v="5"/>
    <x v="1"/>
    <x v="0"/>
    <n v="0.41752750307090541"/>
    <n v="0.41995591963520862"/>
    <n v="0.42616038898070163"/>
    <n v="0.43695504268134489"/>
    <n v="0.45338987459196672"/>
    <n v="0.47427687877223446"/>
    <n v="0.49146764947982668"/>
    <n v="0.52490787613585488"/>
    <n v="0.57850342555827827"/>
    <n v="0.5927532881349461"/>
    <n v="0.59726675525359663"/>
    <n v="0.60117702068004619"/>
    <n v="0.60251759402270311"/>
    <n v="0.59694645848693617"/>
    <n v="0.59158042132866617"/>
    <n v="0.58571007395104391"/>
    <n v="0.58250958920353668"/>
    <n v="0.58251310666937273"/>
    <n v="0.58464739617891404"/>
    <n v="0.58887366910051164"/>
  </r>
  <r>
    <x v="22"/>
    <x v="5"/>
    <x v="1"/>
    <x v="1"/>
    <n v="1.4912000000000002E-2"/>
    <n v="1.6345999999999999E-2"/>
    <n v="2.0202999999999999E-2"/>
    <n v="2.5000000000000001E-2"/>
    <n v="3.1E-2"/>
    <n v="3.5999999999999997E-2"/>
    <n v="3.3000000000000002E-2"/>
    <n v="3.6999999999999998E-2"/>
    <n v="4.1000000000000002E-2"/>
    <n v="1.5445E-2"/>
    <n v="1.0441000000000001E-2"/>
    <n v="1.2272E-2"/>
    <n v="1.2267E-2"/>
    <n v="1.0000999999999999E-2"/>
    <n v="1.2339000000000001E-2"/>
    <n v="1.3849E-2"/>
    <n v="1.6050999999999999E-2"/>
    <n v="1.9019999999999999E-2"/>
    <n v="2.1157000000000002E-2"/>
    <n v="2.3455E-2"/>
  </r>
  <r>
    <x v="22"/>
    <x v="5"/>
    <x v="1"/>
    <x v="2"/>
    <n v="1.3192000000000001E-2"/>
    <n v="1.1614000000000001E-2"/>
    <n v="1.3726E-2"/>
    <n v="1.9E-2"/>
    <n v="2.3E-2"/>
    <n v="0.02"/>
    <n v="1.0999999999999999E-2"/>
    <n v="7.0000000000000001E-3"/>
    <n v="1.4E-2"/>
    <n v="1.6989999999999998E-2"/>
    <n v="2.7269999999999999E-2"/>
    <n v="2.4924000000000002E-2"/>
    <n v="1.1186E-2"/>
    <n v="0"/>
    <n v="0"/>
    <n v="0"/>
    <n v="0"/>
    <n v="0"/>
    <n v="0"/>
    <n v="0"/>
  </r>
  <r>
    <x v="22"/>
    <x v="5"/>
    <x v="1"/>
    <x v="3"/>
    <n v="6.5960000000000005E-2"/>
    <n v="5.8069999999999997E-2"/>
    <n v="6.8629999999999997E-2"/>
    <n v="9.5000000000000001E-2"/>
    <n v="0.115"/>
    <n v="0.1"/>
    <n v="5.5E-2"/>
    <n v="3.5000000000000003E-2"/>
    <n v="7.0000000000000007E-2"/>
    <n v="8.4949999999999998E-2"/>
    <n v="0.13635"/>
    <n v="0.12462000000000001"/>
    <n v="5.5930000000000001E-2"/>
    <n v="0"/>
    <n v="0"/>
    <n v="0"/>
    <n v="0"/>
    <n v="0"/>
    <n v="0"/>
    <n v="0"/>
  </r>
  <r>
    <x v="22"/>
    <x v="5"/>
    <x v="1"/>
    <x v="4"/>
    <n v="0.22010295224797549"/>
    <n v="0.24681548513011148"/>
    <n v="0.26421944116803503"/>
    <n v="0.2927598785965011"/>
    <n v="0.32190681096029639"/>
    <n v="0.34622212150373111"/>
    <n v="0.36860073710987001"/>
    <n v="0.38790468633160319"/>
    <n v="0.42345254626433565"/>
    <n v="0.35187813229955189"/>
    <n v="0.40140191007619996"/>
    <n v="0.46161219658763003"/>
    <n v="0.45774419999999999"/>
    <n v="0.28317379999999998"/>
    <n v="0.33958170259773096"/>
    <n v="0.36663328877768842"/>
    <n v="0.39610652065840496"/>
    <n v="0.42523456786864205"/>
    <n v="0.44433202109597481"/>
    <n v="0.44754398851638888"/>
  </r>
  <r>
    <x v="22"/>
    <x v="5"/>
    <x v="1"/>
    <x v="5"/>
    <n v="0.28606295224797551"/>
    <n v="0.30488548513011149"/>
    <n v="0.33284944116803505"/>
    <n v="0.38775987859650107"/>
    <n v="0.43690681096029638"/>
    <n v="0.44622212150373108"/>
    <n v="0.42360073710987001"/>
    <n v="0.42290468633160316"/>
    <n v="0.49345254626433566"/>
    <n v="0.43682813229955186"/>
    <n v="0.53775191007619993"/>
    <n v="0.58623219658763004"/>
    <n v="0.51367419999999997"/>
    <n v="0.28317379999999998"/>
    <n v="0.33958170259773096"/>
    <n v="0.36663328877768842"/>
    <n v="0.39610652065840496"/>
    <n v="0.42523456786864205"/>
    <n v="0.44433202109597481"/>
    <n v="0.44754398851638888"/>
  </r>
  <r>
    <x v="22"/>
    <x v="5"/>
    <x v="1"/>
    <x v="6"/>
    <n v="0.10552400000000001"/>
    <n v="0.148983"/>
    <n v="0.16792199999999999"/>
    <n v="0.19180800000000001"/>
    <n v="0.27045999999999998"/>
    <n v="0.34731699999999999"/>
    <n v="0.36"/>
    <n v="0.41799999999999998"/>
    <n v="0.49399999999999999"/>
    <n v="0.410327"/>
    <n v="0.37640099999999999"/>
    <n v="0.58219200000000004"/>
    <n v="0.550423"/>
    <n v="0.41510200000000003"/>
    <n v="0.41943292554274025"/>
    <n v="0.43140143552257276"/>
    <n v="0.4474530202449436"/>
    <n v="0.45595050689962746"/>
    <n v="0.46087372120513043"/>
    <n v="0.46572293163891992"/>
  </r>
  <r>
    <x v="22"/>
    <x v="5"/>
    <x v="1"/>
    <x v="7"/>
    <n v="1.5999999999999999E-5"/>
    <n v="6.8999999999999997E-5"/>
    <n v="9.8999999999999994E-5"/>
    <n v="4.5469999999999998E-3"/>
    <n v="1.5479999999999999E-3"/>
    <n v="2.7060000000000001E-3"/>
    <n v="0.1"/>
    <n v="0.06"/>
    <n v="6.5000000000000002E-2"/>
    <n v="0.13181300000000001"/>
    <n v="0.17544399999999999"/>
    <n v="1.603915"/>
    <n v="1.7708809999999999"/>
    <n v="1.7521640000000001"/>
    <n v="1.8960952297403195"/>
    <n v="2.0969333247440129"/>
    <n v="2.1191926631405118"/>
    <n v="2.2008466031223679"/>
    <n v="2.251241671810738"/>
    <n v="2.2942861786381252"/>
  </r>
  <r>
    <x v="22"/>
    <x v="5"/>
    <x v="1"/>
    <x v="8"/>
    <n v="0.24"/>
    <n v="0.1972145037022105"/>
    <n v="0.16763232814687892"/>
    <n v="0.16763232814687892"/>
    <n v="0.16763232814687892"/>
    <n v="0.15086909533219103"/>
    <n v="0.15086909533219103"/>
    <n v="0.15086909533219103"/>
    <n v="0.15086909533219103"/>
    <n v="0.15086909533219103"/>
    <n v="0.31682510019760118"/>
    <n v="1.85"/>
    <n v="1.68"/>
    <n v="1.68"/>
    <n v="1.9655999999999998"/>
    <n v="2.0638799999999997"/>
    <n v="2.0948381999999994"/>
    <n v="2.1723472133999993"/>
    <n v="2.2375176298019994"/>
    <n v="2.2777929471384355"/>
  </r>
  <r>
    <x v="22"/>
    <x v="5"/>
    <x v="2"/>
    <x v="0"/>
    <n v="0.10497082647686595"/>
    <n v="0.10449379892763709"/>
    <n v="0.10400367229671585"/>
    <n v="0.10353688322015865"/>
    <n v="0.1050856537794867"/>
    <n v="0.10658279865350381"/>
    <n v="0.11103003869838701"/>
    <n v="0.12539212386414511"/>
    <n v="0.1394965744417217"/>
    <n v="0.14224671186505394"/>
    <n v="0.1442662447464034"/>
    <n v="0.14712751731995374"/>
    <n v="0.1488788703180805"/>
    <n v="0.15074808726594521"/>
    <n v="0.15300663888663907"/>
    <n v="0.1553138704548257"/>
    <n v="0.15792452026972803"/>
    <n v="0.16063501910506647"/>
    <n v="0.16344900625037453"/>
    <n v="0.1663318522393159"/>
  </r>
  <r>
    <x v="22"/>
    <x v="5"/>
    <x v="2"/>
    <x v="1"/>
    <n v="2.993E-3"/>
    <n v="3.0219999999999999E-3"/>
    <n v="2.993E-3"/>
    <n v="3.0000000000000001E-3"/>
    <n v="5.0000000000000001E-3"/>
    <n v="5.0000000000000001E-3"/>
    <n v="8.0000000000000002E-3"/>
    <n v="1.4999999999999999E-2"/>
    <n v="1.0999999999999999E-2"/>
    <n v="2.9720000000000002E-3"/>
    <n v="3.4420000000000002E-3"/>
    <n v="4.8809999999999999E-3"/>
    <n v="4.3819999999999996E-3"/>
    <n v="4.6280000000000002E-3"/>
    <n v="5.1840000000000002E-3"/>
    <n v="5.4180000000000001E-3"/>
    <n v="6.2050000000000004E-3"/>
    <n v="6.7880000000000006E-3"/>
    <n v="7.3750000000000005E-3"/>
    <n v="7.9319999999999998E-3"/>
  </r>
  <r>
    <x v="22"/>
    <x v="5"/>
    <x v="2"/>
    <x v="2"/>
    <n v="7.9200000000000006E-4"/>
    <n v="0"/>
    <n v="4.64E-4"/>
    <n v="0"/>
    <n v="0"/>
    <n v="0"/>
    <n v="0"/>
    <n v="0"/>
    <n v="0"/>
    <n v="1.9800000000000002E-4"/>
    <n v="6.5000000000000008E-5"/>
    <n v="7.4999999999999993E-5"/>
    <n v="5.5000000000000002E-5"/>
    <n v="2.5900000000000001E-4"/>
    <n v="2.8100000000000005E-4"/>
    <n v="2.9299999999999997E-4"/>
    <n v="3.1700000000000001E-4"/>
    <n v="3.3500000000000001E-4"/>
    <n v="3.57E-4"/>
    <n v="3.68E-4"/>
  </r>
  <r>
    <x v="22"/>
    <x v="5"/>
    <x v="2"/>
    <x v="3"/>
    <n v="6.3360000000000005E-3"/>
    <n v="0"/>
    <n v="3.712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"/>
    <x v="2"/>
    <x v="4"/>
    <n v="0.33132785814018417"/>
    <n v="0.35852547397769519"/>
    <n v="0.3640128530385055"/>
    <n v="0.36237909127055529"/>
    <n v="0.34678265747230613"/>
    <n v="0.33786747173160703"/>
    <n v="0.3519652226738868"/>
    <n v="0.38778304858475726"/>
    <n v="0.36190392791884635"/>
    <n v="0.25972433614979146"/>
    <n v="0.32"/>
    <n v="0.39200000000000007"/>
    <n v="0.32373482999999997"/>
    <n v="0.32094384300000001"/>
    <n v="0.3601039799736892"/>
    <n v="0.40637665584255489"/>
    <n v="0.4421886567552385"/>
    <n v="0.4658415554046928"/>
    <n v="0.49034701875112369"/>
    <n v="0.49899555671794771"/>
  </r>
  <r>
    <x v="22"/>
    <x v="5"/>
    <x v="2"/>
    <x v="5"/>
    <n v="0.33766385814018418"/>
    <n v="0.35852547397769519"/>
    <n v="0.36772485303850549"/>
    <n v="0.36237909127055529"/>
    <n v="0.34678265747230613"/>
    <n v="0.33786747173160703"/>
    <n v="0.3519652226738868"/>
    <n v="0.38778304858475726"/>
    <n v="0.36190392791884635"/>
    <n v="0.25972433614979146"/>
    <n v="0.32"/>
    <n v="0.39200000000000007"/>
    <n v="0.32373482999999997"/>
    <n v="0.32094384300000001"/>
    <n v="0.3601039799736892"/>
    <n v="0.40637665584255489"/>
    <n v="0.4421886567552385"/>
    <n v="0.4658415554046928"/>
    <n v="0.49034701875112369"/>
    <n v="0.49899555671794771"/>
  </r>
  <r>
    <x v="22"/>
    <x v="5"/>
    <x v="2"/>
    <x v="6"/>
    <n v="0.15077699999999999"/>
    <n v="0.19494700000000001"/>
    <n v="0.22528500000000001"/>
    <n v="0.24029900000000001"/>
    <n v="0.29077799999999998"/>
    <n v="0.27179999999999999"/>
    <n v="0.32"/>
    <n v="0.497"/>
    <n v="0.5"/>
    <n v="0.35039399999999998"/>
    <n v="0.42284699999999997"/>
    <n v="0.48920200000000003"/>
    <n v="0.36401"/>
    <n v="0.36966100000000002"/>
    <n v="0.44748739057257914"/>
    <n v="0.42763211235311643"/>
    <n v="0.45157870654139853"/>
    <n v="0.45631419598706757"/>
    <n v="0.47327162771965214"/>
    <n v="0.49527678889403248"/>
  </r>
  <r>
    <x v="22"/>
    <x v="5"/>
    <x v="2"/>
    <x v="7"/>
    <n v="4.369E-2"/>
    <n v="2.0150999999999999E-2"/>
    <n v="2.6346000000000001E-2"/>
    <n v="0.10272299999999999"/>
    <n v="0.22311800000000001"/>
    <n v="0.314"/>
    <n v="0.378"/>
    <n v="0.56599999999999995"/>
    <n v="0.55900000000000005"/>
    <n v="0.36303000000000002"/>
    <n v="0.48036600000000002"/>
    <n v="0.57165900000000003"/>
    <n v="0.44540600000000002"/>
    <n v="0.455258"/>
    <n v="0.48377131503784926"/>
    <n v="0.49071035971030891"/>
    <n v="0.50724339986515188"/>
    <n v="0.51909477503625134"/>
    <n v="0.54323077738894987"/>
    <n v="0.57039231625839737"/>
  </r>
  <r>
    <x v="22"/>
    <x v="5"/>
    <x v="2"/>
    <x v="8"/>
    <n v="0.21351255555655968"/>
    <n v="8.4785496297789475E-2"/>
    <n v="2.336767185312108E-2"/>
    <n v="8.536767185312108E-2"/>
    <n v="0.24236767185312105"/>
    <n v="0.33513090466780893"/>
    <n v="0.40513090466780893"/>
    <n v="0.45779792227462407"/>
    <n v="0.43490802616089286"/>
    <n v="0.27399205648136249"/>
    <n v="0.38906872020353472"/>
    <n v="0.52135208507273656"/>
    <n v="0.41708166805818925"/>
    <n v="0.42542330141935303"/>
    <n v="0.44244023347612715"/>
    <n v="0.4718625090022896"/>
    <n v="0.500174259542427"/>
    <n v="0.53018471511497267"/>
    <n v="0.56093542859164114"/>
    <n v="0.57664162059220714"/>
  </r>
  <r>
    <x v="23"/>
    <x v="5"/>
    <x v="0"/>
    <x v="0"/>
    <n v="1.9930000000000001"/>
    <n v="2.0859999999999999"/>
    <n v="2.1741000000000001"/>
    <n v="2.3090000000000002"/>
    <n v="2.4380000000000002"/>
    <n v="2.5379999999999998"/>
    <n v="1.768"/>
    <n v="2.0819999999999999"/>
    <n v="2.3660000000000001"/>
    <n v="2.5019999999999998"/>
    <n v="2.6019999999999999"/>
    <n v="2.6949999999999998"/>
    <n v="2.8069999999999999"/>
    <n v="2.922757394805195"/>
    <n v="3.0439602910106687"/>
    <n v="3.169911799681604"/>
    <n v="3.3020010863139295"/>
    <n v="3.4411880490578417"/>
    <n v="3.5883835688050976"/>
    <n v="3.7438438249232755"/>
  </r>
  <r>
    <x v="23"/>
    <x v="5"/>
    <x v="0"/>
    <x v="1"/>
    <n v="1.0024E-2"/>
    <n v="1.0036E-2"/>
    <n v="1.0222E-2"/>
    <n v="1.2369E-2"/>
    <n v="1.9521E-2"/>
    <n v="2.6012E-2"/>
    <n v="3.3475999999999999E-2"/>
    <n v="4.1050999999999997E-2"/>
    <n v="4.4749999999999998E-2"/>
    <n v="2.4809999999999999E-2"/>
    <n v="1.8799E-2"/>
    <n v="1.9146E-2"/>
    <n v="1.9397999999999999E-2"/>
    <n v="1.9306999999999998E-2"/>
    <n v="2.0774999999999998E-2"/>
    <n v="2.1359000000000003E-2"/>
    <n v="2.3169000000000002E-2"/>
    <n v="2.5728000000000001E-2"/>
    <n v="2.8954000000000001E-2"/>
    <n v="3.2161000000000002E-2"/>
  </r>
  <r>
    <x v="23"/>
    <x v="5"/>
    <x v="0"/>
    <x v="2"/>
    <n v="0"/>
    <n v="0"/>
    <n v="0"/>
    <n v="0"/>
    <n v="0"/>
    <n v="0"/>
    <n v="0"/>
    <n v="0"/>
    <n v="0"/>
    <n v="0"/>
    <n v="0"/>
    <n v="0"/>
    <n v="1.0640000000000001E-3"/>
    <n v="1.5020000000000001E-3"/>
    <n v="4.0660000000000002E-3"/>
    <n v="6.5630000000000003E-3"/>
    <n v="1.1105E-2"/>
    <n v="1.3554999999999999E-2"/>
    <n v="1.2563000000000001E-2"/>
    <n v="1.1785E-2"/>
  </r>
  <r>
    <x v="23"/>
    <x v="5"/>
    <x v="0"/>
    <x v="3"/>
    <n v="0"/>
    <n v="0"/>
    <n v="0"/>
    <n v="0"/>
    <n v="0"/>
    <n v="0"/>
    <n v="0"/>
    <n v="0"/>
    <n v="0"/>
    <n v="0"/>
    <n v="0"/>
    <n v="0"/>
    <n v="5.3200000000000001E-3"/>
    <n v="7.5100000000000002E-3"/>
    <n v="2.0330000000000001E-2"/>
    <n v="3.2815000000000004E-2"/>
    <n v="5.5525000000000005E-2"/>
    <n v="6.7775000000000002E-2"/>
    <n v="6.281500000000001E-2"/>
    <n v="5.8925000000000005E-2"/>
  </r>
  <r>
    <x v="23"/>
    <x v="5"/>
    <x v="0"/>
    <x v="4"/>
    <n v="0.64373599999999997"/>
    <n v="0.66497600000000001"/>
    <n v="0.83084999999999998"/>
    <n v="0.907698"/>
    <n v="1.0074479999999999"/>
    <n v="1.188477225"/>
    <n v="1.4253666389999999"/>
    <n v="1.7142264125"/>
    <n v="2.0108753125000001"/>
    <n v="1.3712407499999997"/>
    <n v="1.2051971499999998"/>
    <n v="1.1141669825"/>
    <n v="1.0791550275000001"/>
    <n v="1.2146367712500001"/>
    <n v="1.2620754236840117"/>
    <n v="1.3499562618766545"/>
    <n v="1.4859004888412681"/>
    <n v="1.6173583830571856"/>
    <n v="1.7224241130264468"/>
    <n v="1.8719219124616375"/>
  </r>
  <r>
    <x v="23"/>
    <x v="5"/>
    <x v="0"/>
    <x v="5"/>
    <n v="0.64373599999999997"/>
    <n v="0.66497600000000001"/>
    <n v="0.83084999999999998"/>
    <n v="0.907698"/>
    <n v="1.0074479999999999"/>
    <n v="1.188477225"/>
    <n v="1.4253666389999999"/>
    <n v="1.7142264125"/>
    <n v="2.0108753125000001"/>
    <n v="1.3712407499999997"/>
    <n v="1.2051971499999998"/>
    <n v="1.1141669825"/>
    <n v="1.0844750275000001"/>
    <n v="1.22214677125"/>
    <n v="1.2824054236840117"/>
    <n v="1.3827712618766546"/>
    <n v="1.5414254888412682"/>
    <n v="1.6851333830571855"/>
    <n v="1.7852391130264469"/>
    <n v="1.9308469124616376"/>
  </r>
  <r>
    <x v="23"/>
    <x v="5"/>
    <x v="0"/>
    <x v="6"/>
    <n v="0.66332999999999998"/>
    <n v="0.67273099999999997"/>
    <n v="0.83494599999999997"/>
    <n v="1.0590986"/>
    <n v="1.012076"/>
    <n v="1.2374719999999999"/>
    <n v="1.472251"/>
    <n v="1.8722840000000001"/>
    <n v="2.140177"/>
    <n v="1.4384459999999999"/>
    <n v="1.2962629999999999"/>
    <n v="1.2599629999999999"/>
    <n v="1.2143820000000001"/>
    <n v="1.3531770000000001"/>
    <n v="1.5695797762128074"/>
    <n v="1.5147134963179405"/>
    <n v="1.6665469893777956"/>
    <n v="1.810960368006348"/>
    <n v="1.9108835139817713"/>
    <n v="2.0551582500096477"/>
  </r>
  <r>
    <x v="23"/>
    <x v="5"/>
    <x v="0"/>
    <x v="7"/>
    <n v="1.9594E-2"/>
    <n v="7.7549999999999997E-3"/>
    <n v="4.0959999999999998E-3"/>
    <n v="0.16770860000000001"/>
    <n v="4.6280000000000002E-3"/>
    <n v="5.0359999999999997E-3"/>
    <n v="2.9799999999999998E-4"/>
    <n v="0.10012500000000001"/>
    <n v="5.7117000000000001E-2"/>
    <n v="2.3182000000000001E-2"/>
    <n v="6.5922999999999995E-2"/>
    <n v="8.1280000000000005E-2"/>
    <n v="7.4267E-2"/>
    <n v="0.121971"/>
    <n v="0.10735628507775677"/>
    <n v="9.7576800000000019E-2"/>
    <n v="9.7576800000000019E-2"/>
    <n v="9.7576800000000019E-2"/>
    <n v="9.7576800000000019E-2"/>
    <n v="9.7576800000000019E-2"/>
  </r>
  <r>
    <x v="23"/>
    <x v="5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1"/>
    <x v="0"/>
    <n v="9.6594714422148065E-2"/>
    <n v="0.10003084710634934"/>
    <n v="0.10340596823131641"/>
    <n v="0.10791539326644418"/>
    <n v="0.11317835897295161"/>
    <n v="0.11871443925090015"/>
    <n v="7.9489756443751655E-2"/>
    <n v="9.1101757497584965E-2"/>
    <n v="0.10362701534644769"/>
    <n v="0.10953299816676912"/>
    <n v="0.11432927335997189"/>
    <n v="0.11857708338456133"/>
    <n v="0.12468015590146657"/>
    <n v="0.13015535823998856"/>
    <n v="0.13557568861358837"/>
    <n v="0.14206432394279217"/>
    <n v="0.14930928880193406"/>
    <n v="0.15745592813396306"/>
    <n v="0.16657076705597249"/>
    <n v="0.17669432856181205"/>
  </r>
  <r>
    <x v="23"/>
    <x v="5"/>
    <x v="1"/>
    <x v="1"/>
    <n v="2.8240000000000001E-3"/>
    <n v="3.1719999999999999E-3"/>
    <n v="3.6120000000000002E-3"/>
    <n v="4.2680000000000001E-3"/>
    <n v="5.45E-3"/>
    <n v="7.4780000000000003E-3"/>
    <n v="9.6729999999999993E-3"/>
    <n v="1.1265000000000001E-2"/>
    <n v="1.2086E-2"/>
    <n v="3.124E-3"/>
    <n v="2.7899999999999999E-3"/>
    <n v="2.3830000000000001E-3"/>
    <n v="3.3430000000000001E-3"/>
    <n v="3.6050000000000001E-3"/>
    <n v="3.4680000000000002E-3"/>
    <n v="4.4549999999999998E-3"/>
    <n v="5.1139999999999996E-3"/>
    <n v="5.9069999999999999E-3"/>
    <n v="6.7530000000000003E-3"/>
    <n v="7.6249999999999998E-3"/>
  </r>
  <r>
    <x v="23"/>
    <x v="5"/>
    <x v="1"/>
    <x v="2"/>
    <n v="0"/>
    <n v="0"/>
    <n v="0"/>
    <n v="0"/>
    <n v="0"/>
    <n v="0"/>
    <n v="0"/>
    <n v="0"/>
    <n v="0"/>
    <n v="0"/>
    <n v="0"/>
    <n v="0"/>
    <n v="0"/>
    <n v="7.54E-4"/>
    <n v="1.534E-3"/>
    <n v="3.065E-3"/>
    <n v="5.5709999999999996E-3"/>
    <n v="5.9220000000000002E-3"/>
    <n v="5.9230000000000003E-3"/>
    <n v="5.9580000000000006E-3"/>
  </r>
  <r>
    <x v="23"/>
    <x v="5"/>
    <x v="1"/>
    <x v="3"/>
    <n v="0"/>
    <n v="0"/>
    <n v="0"/>
    <n v="0"/>
    <n v="0"/>
    <n v="0"/>
    <n v="0"/>
    <n v="0"/>
    <n v="0"/>
    <n v="0"/>
    <n v="0"/>
    <n v="0"/>
    <n v="0"/>
    <n v="3.7699999999999999E-3"/>
    <n v="7.6699999999999997E-3"/>
    <n v="1.5325E-2"/>
    <n v="2.7854999999999998E-2"/>
    <n v="2.9610000000000001E-2"/>
    <n v="2.9615000000000002E-2"/>
    <n v="2.9790000000000004E-2"/>
  </r>
  <r>
    <x v="23"/>
    <x v="5"/>
    <x v="1"/>
    <x v="4"/>
    <n v="5.4161000000000001E-2"/>
    <n v="5.0776000000000002E-2"/>
    <n v="8.1929999999999989E-2"/>
    <n v="9.5233999999999999E-2"/>
    <n v="6.0159000000000004E-2"/>
    <n v="0.12113389999999999"/>
    <n v="0.12937280000000001"/>
    <n v="0.1495804"/>
    <n v="0.16199439999999998"/>
    <n v="0.10385800000000001"/>
    <n v="0.107484"/>
    <n v="0.1207042"/>
    <n v="0.16530549999999999"/>
    <n v="0.1545155"/>
    <n v="0.11806243612296358"/>
    <n v="0.13654708247268305"/>
    <n v="0.149309288801934"/>
    <n v="0.16690328382200081"/>
    <n v="0.1865592591026892"/>
    <n v="0.19789764798922951"/>
  </r>
  <r>
    <x v="23"/>
    <x v="5"/>
    <x v="1"/>
    <x v="5"/>
    <n v="5.4161000000000001E-2"/>
    <n v="5.0776000000000002E-2"/>
    <n v="8.1929999999999989E-2"/>
    <n v="9.5233999999999999E-2"/>
    <n v="6.0159000000000004E-2"/>
    <n v="0.12113389999999999"/>
    <n v="0.12937280000000001"/>
    <n v="0.1495804"/>
    <n v="0.16199439999999998"/>
    <n v="0.10385800000000001"/>
    <n v="0.107484"/>
    <n v="0.1207042"/>
    <n v="0.16530549999999999"/>
    <n v="0.1582855"/>
    <n v="0.12573243612296359"/>
    <n v="0.15187208247268305"/>
    <n v="0.17716428880193399"/>
    <n v="0.19651328382200081"/>
    <n v="0.2161742591026892"/>
    <n v="0.22768764798922952"/>
  </r>
  <r>
    <x v="23"/>
    <x v="5"/>
    <x v="1"/>
    <x v="6"/>
    <n v="5.8198E-2"/>
    <n v="5.2281000000000001E-2"/>
    <n v="8.6416999999999994E-2"/>
    <n v="9.7444000000000003E-2"/>
    <n v="6.0859000000000003E-2"/>
    <n v="0.104199"/>
    <n v="9.8233000000000001E-2"/>
    <n v="0.13176399999999999"/>
    <n v="0.12319099999999999"/>
    <n v="5.7766999999999999E-2"/>
    <n v="6.2739000000000003E-2"/>
    <n v="6.8772E-2"/>
    <n v="9.4697000000000003E-2"/>
    <n v="0.11441999999999999"/>
    <n v="9.5015284758549742E-2"/>
    <n v="0.11979284903149998"/>
    <n v="0.14548971834735694"/>
    <n v="0.16846078389450198"/>
    <n v="0.19054488447882545"/>
    <n v="0.2061404312571235"/>
  </r>
  <r>
    <x v="23"/>
    <x v="5"/>
    <x v="1"/>
    <x v="7"/>
    <n v="1.6899999999999999E-4"/>
    <n v="8.6000000000000003E-5"/>
    <n v="1.56E-4"/>
    <n v="2.4499999999999999E-4"/>
    <n v="7.3999999999999996E-5"/>
    <n v="5.9620000000000003E-3"/>
    <n v="3.3500000000000001E-4"/>
    <n v="3.9300000000000001E-4"/>
    <n v="1.506E-3"/>
    <n v="6.78E-4"/>
    <n v="3.5829999999999998E-3"/>
    <n v="2.1628000000000001E-2"/>
    <n v="6.3140000000000002E-3"/>
    <n v="1.7523E-2"/>
    <n v="6.9767542614137916E-3"/>
    <n v="8.7615000000000002E-3"/>
    <n v="8.7615000000000002E-3"/>
    <n v="8.7615000000000002E-3"/>
    <n v="8.7615000000000002E-3"/>
    <n v="8.7615000000000002E-3"/>
  </r>
  <r>
    <x v="23"/>
    <x v="5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0"/>
    <n v="0.20580028557785196"/>
    <n v="0.21312115289365063"/>
    <n v="0.22031203176868358"/>
    <n v="0.22991960673355583"/>
    <n v="0.24113264102704837"/>
    <n v="0.25292756074909983"/>
    <n v="0.16935724355624837"/>
    <n v="0.194097242502415"/>
    <n v="0.22078298465355228"/>
    <n v="0.23336600183323089"/>
    <n v="0.24358472664002812"/>
    <n v="0.25263491661543869"/>
    <n v="0.26563784409853342"/>
    <n v="0.27924663355067186"/>
    <n v="0.29351099215980009"/>
    <n v="0.30881845383051171"/>
    <n v="0.3252228288913932"/>
    <n v="0.34254418770483175"/>
    <n v="0.3607690435884347"/>
    <n v="0.37992834341914894"/>
  </r>
  <r>
    <x v="23"/>
    <x v="5"/>
    <x v="2"/>
    <x v="1"/>
    <n v="5.5999999999999999E-3"/>
    <n v="5.7000000000000002E-3"/>
    <n v="5.7000000000000002E-3"/>
    <n v="1E-3"/>
    <n v="2E-3"/>
    <n v="2E-3"/>
    <n v="3.0000000000000001E-3"/>
    <n v="4.0000000000000001E-3"/>
    <n v="4.0000000000000001E-3"/>
    <n v="1.6080000000000001E-3"/>
    <n v="1.9690000000000003E-3"/>
    <n v="2.5139999999999997E-3"/>
    <n v="2.4239999999999999E-3"/>
    <n v="2.4520000000000002E-3"/>
    <n v="2.5360000000000001E-3"/>
    <n v="2.98E-3"/>
    <n v="3.4340000000000004E-3"/>
    <n v="3.6619999999999999E-3"/>
    <n v="3.8380000000000003E-3"/>
    <n v="4.0070000000000001E-3"/>
  </r>
  <r>
    <x v="23"/>
    <x v="5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4"/>
    <n v="0.11579099999999999"/>
    <n v="0.13964599999999999"/>
    <n v="0.13672400000000001"/>
    <n v="0.16042299999999998"/>
    <n v="0.15101500000000001"/>
    <n v="0.11875560000000002"/>
    <n v="0.13025300000000001"/>
    <n v="0.1754754"/>
    <n v="0.16246630000000001"/>
    <n v="0.1005315"/>
    <n v="0.1101535"/>
    <n v="0.12700149999999999"/>
    <n v="0.1046001"/>
    <n v="0.14004429999999998"/>
    <n v="0.14520549459734464"/>
    <n v="0.15463724655438724"/>
    <n v="0.16911587102352446"/>
    <n v="0.18326114042208502"/>
    <n v="0.1930114383198126"/>
    <n v="0.20326166372924476"/>
  </r>
  <r>
    <x v="23"/>
    <x v="5"/>
    <x v="2"/>
    <x v="5"/>
    <n v="0.11579099999999999"/>
    <n v="0.13964599999999999"/>
    <n v="0.13672400000000001"/>
    <n v="0.16042299999999998"/>
    <n v="0.15101500000000001"/>
    <n v="0.11875560000000002"/>
    <n v="0.13025300000000001"/>
    <n v="0.1754754"/>
    <n v="0.16246630000000001"/>
    <n v="0.1005315"/>
    <n v="0.1101535"/>
    <n v="0.12700149999999999"/>
    <n v="0.1046001"/>
    <n v="0.14004429999999998"/>
    <n v="0.14520549459734464"/>
    <n v="0.15463724655438724"/>
    <n v="0.16911587102352446"/>
    <n v="0.18326114042208502"/>
    <n v="0.1930114383198126"/>
    <n v="0.20326166372924476"/>
  </r>
  <r>
    <x v="23"/>
    <x v="5"/>
    <x v="2"/>
    <x v="6"/>
    <n v="0.12399399999999999"/>
    <n v="0.14422599999999999"/>
    <n v="0.14185800000000001"/>
    <n v="0.16113"/>
    <n v="0.151614"/>
    <n v="0.17038800000000001"/>
    <n v="0.17583699999999999"/>
    <n v="0.22258600000000001"/>
    <n v="0.191603"/>
    <n v="0.114867"/>
    <n v="0.12238400000000001"/>
    <n v="0.139706"/>
    <n v="0.13175000000000001"/>
    <n v="0.171793"/>
    <n v="0.19274264251900364"/>
    <n v="0.17310572802640439"/>
    <n v="0.18285184555454143"/>
    <n v="0.19623533451527961"/>
    <n v="0.20587946943718713"/>
    <n v="0.21606811589769362"/>
  </r>
  <r>
    <x v="23"/>
    <x v="5"/>
    <x v="2"/>
    <x v="7"/>
    <n v="3.6999999999999999E-4"/>
    <n v="1.6100000000000001E-4"/>
    <n v="8.7000000000000001E-5"/>
    <n v="6.3999999999999997E-5"/>
    <n v="3.8000000000000002E-5"/>
    <n v="6.8400000000000004E-4"/>
    <n v="4.2400000000000001E-4"/>
    <n v="7.9979999999999999E-3"/>
    <n v="6.7419999999999997E-3"/>
    <n v="4.3660000000000001E-3"/>
    <n v="6.7930000000000004E-3"/>
    <n v="9.4680000000000007E-3"/>
    <n v="1.9771E-2"/>
    <n v="1.3140000000000001E-2"/>
    <n v="1.7119198282579906E-2"/>
    <n v="1.3140000000000001E-2"/>
    <n v="1.3140000000000001E-2"/>
    <n v="1.3140000000000001E-2"/>
    <n v="1.3140000000000001E-2"/>
    <n v="1.3140000000000001E-2"/>
  </r>
  <r>
    <x v="23"/>
    <x v="5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0"/>
    <n v="2.1930650000000003"/>
    <n v="2.1269860000000005"/>
    <n v="2.2007259999999995"/>
    <n v="2.3397540000000001"/>
    <n v="2.4732419999999999"/>
    <n v="2.6915230000000001"/>
    <n v="2.9682489999999997"/>
    <n v="3.0152000000000001"/>
    <n v="3.1539999999999999"/>
    <n v="3.2"/>
    <n v="3.2070090000000002"/>
    <n v="3.2319819550000002"/>
    <n v="3.2577740452250006"/>
    <n v="3.2673733047727507"/>
    <n v="3.2664347052011591"/>
    <n v="3.2650367499179405"/>
    <n v="3.2688661251693354"/>
    <n v="3.2795865349162874"/>
    <n v="3.2900668042179615"/>
    <n v="3.2988383345251662"/>
  </r>
  <r>
    <x v="24"/>
    <x v="5"/>
    <x v="0"/>
    <x v="1"/>
    <n v="2.3387999999999999E-2"/>
    <n v="2.615E-2"/>
    <n v="2.9648000000000001E-2"/>
    <n v="3.1633000000000001E-2"/>
    <n v="3.5999999999999997E-2"/>
    <n v="4.7E-2"/>
    <n v="6.5000000000000002E-2"/>
    <n v="8.5999999999999993E-2"/>
    <n v="6.7000000000000004E-2"/>
    <n v="2.3E-2"/>
    <n v="2.3009000000000002E-2"/>
    <n v="4.1008000000000003E-2"/>
    <n v="4.1952000000000003E-2"/>
    <n v="4.2176999999999999E-2"/>
    <n v="4.8071999999999997E-2"/>
    <n v="5.0865E-2"/>
    <n v="5.9334999999999999E-2"/>
    <n v="6.9560000000000011E-2"/>
    <n v="7.6072000000000001E-2"/>
    <n v="8.1153000000000003E-2"/>
  </r>
  <r>
    <x v="24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4"/>
    <n v="1.1623244500000003"/>
    <n v="1.1698423000000004"/>
    <n v="1.2103992999999997"/>
    <n v="1.2868647000000002"/>
    <n v="1.3355506800000001"/>
    <n v="1.4582474775000001"/>
    <n v="1.6939702988000001"/>
    <n v="2.1078024463999996"/>
    <n v="2.0504480200000001"/>
    <n v="1.1229244454999998"/>
    <n v="1.5148891152499997"/>
    <n v="1.8032233205000001"/>
    <n v="1.9342467357499995"/>
    <n v="2.0136508177499999"/>
    <n v="2.2530947488419515"/>
    <n v="2.236433391113581"/>
    <n v="2.2228289651151476"/>
    <n v="2.230118843743075"/>
    <n v="2.2372454268682138"/>
    <n v="2.2432100674771127"/>
  </r>
  <r>
    <x v="24"/>
    <x v="5"/>
    <x v="0"/>
    <x v="5"/>
    <n v="1.1623244500000003"/>
    <n v="1.1698423000000004"/>
    <n v="1.2103992999999997"/>
    <n v="1.2868647000000002"/>
    <n v="1.3355506800000001"/>
    <n v="1.4582474775000001"/>
    <n v="1.6939702988000001"/>
    <n v="2.1078024463999996"/>
    <n v="2.0504480200000001"/>
    <n v="1.1229244454999998"/>
    <n v="1.5148891152499997"/>
    <n v="1.8032233205000001"/>
    <n v="1.9342467357499995"/>
    <n v="2.0136508177499999"/>
    <n v="2.2530947488419515"/>
    <n v="2.236433391113581"/>
    <n v="2.2228289651151476"/>
    <n v="2.230118843743075"/>
    <n v="2.2372454268682138"/>
    <n v="2.2432100674771127"/>
  </r>
  <r>
    <x v="24"/>
    <x v="5"/>
    <x v="0"/>
    <x v="6"/>
    <n v="1.4625300000000001"/>
    <n v="1.225725"/>
    <n v="1.4903029999999999"/>
    <n v="1.446132"/>
    <n v="1.708564"/>
    <n v="2.0209999999999999"/>
    <n v="2.4569429999999999"/>
    <n v="3.1619999999999999"/>
    <n v="2.8090000000000002"/>
    <n v="1.3603719999999999"/>
    <n v="1.932331"/>
    <n v="2.5324740000000001"/>
    <n v="2.6320139999999999"/>
    <n v="3.0619749999999999"/>
    <n v="3.5800903148932388"/>
    <n v="3.346921445302653"/>
    <n v="3.3827925250403275"/>
    <n v="3.2645625385542494"/>
    <n v="3.2941667702853064"/>
    <n v="3.3077731717880967"/>
  </r>
  <r>
    <x v="24"/>
    <x v="5"/>
    <x v="0"/>
    <x v="7"/>
    <n v="8.4195000000000006E-2"/>
    <n v="0.18362999999999999"/>
    <n v="0.202735"/>
    <n v="0.238985"/>
    <n v="0.35847800000000002"/>
    <n v="0.57699999999999996"/>
    <n v="0.58723900000000007"/>
    <n v="0.72134399999999999"/>
    <n v="0.77100000000000002"/>
    <n v="0.47683199999999998"/>
    <n v="0.68452000000000002"/>
    <n v="0.74240700000000004"/>
    <n v="0.76958800000000005"/>
    <n v="0.90301399999999998"/>
    <n v="0.93097524057297643"/>
    <n v="0.94939830326141239"/>
    <n v="0.95793259614938242"/>
    <n v="0.96751192211087622"/>
    <n v="0.9771870413319852"/>
    <n v="0.98695891174530492"/>
  </r>
  <r>
    <x v="24"/>
    <x v="5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0"/>
    <n v="0.18753861285781323"/>
    <n v="0.19113888419851685"/>
    <n v="0.19831470161335032"/>
    <n v="0.20958669200728977"/>
    <n v="0.22532543988702899"/>
    <n v="0.24096902941176473"/>
    <n v="0.28215000000000001"/>
    <n v="0.29029914157019415"/>
    <n v="0.30026592741626568"/>
    <n v="0.29377049929344412"/>
    <n v="0.29662249929344414"/>
    <n v="0.30294649929344414"/>
    <n v="0.31127423178991132"/>
    <n v="0.32009660294886083"/>
    <n v="0.33040818256655397"/>
    <n v="0.34187603984451981"/>
    <n v="0.35514404816327599"/>
    <n v="0.37041134459674546"/>
    <n v="0.38414434459674546"/>
    <n v="0.39974634459674546"/>
  </r>
  <r>
    <x v="24"/>
    <x v="5"/>
    <x v="1"/>
    <x v="1"/>
    <n v="4.1272941176470589E-3"/>
    <n v="5.3670000000000002E-3"/>
    <n v="4.7400000000000003E-3"/>
    <n v="5.4879999999999998E-3"/>
    <n v="6.4749999999999999E-3"/>
    <n v="8.3549999999999996E-3"/>
    <n v="1.1053E-2"/>
    <n v="1.3240999999999999E-2"/>
    <n v="8.7910000000000002E-3"/>
    <n v="2.7750000000000001E-3"/>
    <n v="2.8519999999999999E-3"/>
    <n v="6.3239999999999998E-3"/>
    <n v="6.8130000000000005E-3"/>
    <n v="7.2659999999999999E-3"/>
    <n v="8.3910000000000009E-3"/>
    <n v="9.1549999999999999E-3"/>
    <n v="1.0533000000000001E-2"/>
    <n v="1.2071E-2"/>
    <n v="1.3733E-2"/>
    <n v="1.5602000000000001E-2"/>
  </r>
  <r>
    <x v="24"/>
    <x v="5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4"/>
    <n v="0.1310574040702169"/>
    <n v="0.13357337776049238"/>
    <n v="0.13858804640999844"/>
    <n v="0.14646523915032311"/>
    <n v="0.15746393114767793"/>
    <n v="0.16385894000000006"/>
    <n v="0.17557633275204362"/>
    <n v="0.17704375083645826"/>
    <n v="0.14188479079901609"/>
    <n v="7.9919336971214991E-2"/>
    <n v="0.10576910872259422"/>
    <n v="0.13221138590324275"/>
    <n v="0.18168920000000002"/>
    <n v="0.1298542"/>
    <n v="0.12094718349205613"/>
    <n v="0.1364787202117777"/>
    <n v="0.14916050022857585"/>
    <n v="0.16668510506853543"/>
    <n v="0.18438928540643781"/>
    <n v="0.20786809919030769"/>
  </r>
  <r>
    <x v="24"/>
    <x v="5"/>
    <x v="1"/>
    <x v="5"/>
    <n v="0.1310574040702169"/>
    <n v="0.13357337776049238"/>
    <n v="0.13858804640999844"/>
    <n v="0.14646523915032311"/>
    <n v="0.15746393114767793"/>
    <n v="0.16385894000000006"/>
    <n v="0.17557633275204362"/>
    <n v="0.17704375083645826"/>
    <n v="0.14188479079901609"/>
    <n v="7.9919336971214991E-2"/>
    <n v="0.10576910872259422"/>
    <n v="0.13221138590324275"/>
    <n v="0.18168920000000002"/>
    <n v="0.1298542"/>
    <n v="0.12094718349205613"/>
    <n v="0.1364787202117777"/>
    <n v="0.14916050022857585"/>
    <n v="0.16668510506853543"/>
    <n v="0.18438928540643781"/>
    <n v="0.20786809919030769"/>
  </r>
  <r>
    <x v="24"/>
    <x v="5"/>
    <x v="1"/>
    <x v="6"/>
    <n v="9.7096000000000002E-2"/>
    <n v="0.12590600000000002"/>
    <n v="0.15915400000000002"/>
    <n v="0.15740900000000002"/>
    <n v="0.16820200000000002"/>
    <n v="0.15820000000000001"/>
    <n v="0.19619600000000001"/>
    <n v="0.20199999999999996"/>
    <n v="0.16444599999999998"/>
    <n v="7.2577000000000003E-2"/>
    <n v="0.11018600000000001"/>
    <n v="0.14996399999999999"/>
    <n v="0.165494"/>
    <n v="0.13519900000000001"/>
    <n v="0.14113763807803181"/>
    <n v="0.1706136725475185"/>
    <n v="0.19167072365721052"/>
    <n v="0.21268025636733259"/>
    <n v="0.23416423844930828"/>
    <n v="0.25725751346654829"/>
  </r>
  <r>
    <x v="24"/>
    <x v="5"/>
    <x v="1"/>
    <x v="7"/>
    <n v="3.7030000000000001E-3"/>
    <n v="1.2371100000000001E-2"/>
    <n v="1.3353E-2"/>
    <n v="1.3724E-2"/>
    <n v="2.1809000000000002E-2"/>
    <n v="2.4066999999999995E-2"/>
    <n v="3.3277000000000001E-2"/>
    <n v="3.3381000000000001E-2"/>
    <n v="4.3814000000000006E-2"/>
    <n v="2.0528999999999999E-2"/>
    <n v="2.6016000000000001E-2"/>
    <n v="3.6901000000000003E-2"/>
    <n v="2.9328E-2"/>
    <n v="4.9755000000000001E-2"/>
    <n v="3.5438815959026551E-2"/>
    <n v="5.2341463726088916E-2"/>
    <n v="5.2864878363349813E-2"/>
    <n v="5.3393527146983304E-2"/>
    <n v="5.3927462418453136E-2"/>
    <n v="5.4466737042637658E-2"/>
  </r>
  <r>
    <x v="24"/>
    <x v="5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0"/>
    <n v="0.12292538714218676"/>
    <n v="0.12142311580148318"/>
    <n v="0.12200429838664968"/>
    <n v="0.12088230799271026"/>
    <n v="0.11402156011297095"/>
    <n v="0.1115129705882353"/>
    <n v="0.12154999999999995"/>
    <n v="0.11780085842980582"/>
    <n v="0.1157340725837343"/>
    <n v="0.10422950070655589"/>
    <n v="0.10020573066416252"/>
    <n v="9.8995386824312762E-2"/>
    <n v="9.8003663614853978E-2"/>
    <n v="9.7630443797962735E-2"/>
    <n v="9.7158617170084963E-2"/>
    <n v="9.7241100139879855E-2"/>
    <n v="9.8337634131487051E-2"/>
    <n v="9.9379999742282954E-2"/>
    <n v="0.10124639976032314"/>
    <n v="0.10376315177710052"/>
  </r>
  <r>
    <x v="24"/>
    <x v="5"/>
    <x v="2"/>
    <x v="1"/>
    <n v="2.4821428571428568E-3"/>
    <n v="2.8419999999999999E-3"/>
    <n v="2.333E-3"/>
    <n v="2.6440000000000001E-3"/>
    <n v="3.209E-3"/>
    <n v="4.2919999999999998E-3"/>
    <n v="6.8999999999999999E-3"/>
    <n v="9.7050000000000001E-3"/>
    <n v="6.4060000000000002E-3"/>
    <n v="1.0280000000000001E-3"/>
    <n v="2.2300000000000002E-3"/>
    <n v="4.8019999999999998E-3"/>
    <n v="4.9480000000000001E-3"/>
    <n v="5.5069999999999997E-3"/>
    <n v="5.3860000000000002E-3"/>
    <n v="5.9119999999999997E-3"/>
    <n v="6.9309999999999997E-3"/>
    <n v="7.9260000000000008E-3"/>
    <n v="8.8229999999999992E-3"/>
    <n v="9.6039999999999997E-3"/>
  </r>
  <r>
    <x v="24"/>
    <x v="5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4"/>
    <n v="0.18305683692042463"/>
    <n v="0.19427698528237311"/>
    <n v="0.19520687741863951"/>
    <n v="0.19341169278833642"/>
    <n v="0.20523880820334769"/>
    <n v="0.22302594117647057"/>
    <n v="0.24066683215258844"/>
    <n v="0.24316027716891053"/>
    <n v="0.17247713552925698"/>
    <n v="9.7776919448947508E-2"/>
    <n v="0.18"/>
    <n v="0.20520000000000002"/>
    <n v="0.2035679"/>
    <n v="0.20907319999999999"/>
    <n v="0.21275997033377878"/>
    <n v="0.21576472928049398"/>
    <n v="0.22420980581979047"/>
    <n v="0.22857399940725079"/>
    <n v="0.23286671944874326"/>
    <n v="0.23865524908733124"/>
  </r>
  <r>
    <x v="24"/>
    <x v="5"/>
    <x v="2"/>
    <x v="5"/>
    <n v="0.18305683692042463"/>
    <n v="0.19427698528237311"/>
    <n v="0.19520687741863951"/>
    <n v="0.19341169278833642"/>
    <n v="0.20523880820334769"/>
    <n v="0.22302594117647057"/>
    <n v="0.24066683215258844"/>
    <n v="0.24316027716891053"/>
    <n v="0.17247713552925698"/>
    <n v="9.7776919448947508E-2"/>
    <n v="0.18"/>
    <n v="0.20520000000000002"/>
    <n v="0.2035679"/>
    <n v="0.20907319999999999"/>
    <n v="0.21275997033377878"/>
    <n v="0.21576472928049398"/>
    <n v="0.22420980581979047"/>
    <n v="0.22857399940725079"/>
    <n v="0.23286671944874326"/>
    <n v="0.23865524908733124"/>
  </r>
  <r>
    <x v="24"/>
    <x v="5"/>
    <x v="2"/>
    <x v="6"/>
    <n v="0.144036"/>
    <n v="0.16194700000000001"/>
    <n v="0.16520099999999999"/>
    <n v="0.20199600000000001"/>
    <n v="0.276169"/>
    <n v="0.27740000000000004"/>
    <n v="0.32955899999999999"/>
    <n v="0.39900000000000002"/>
    <n v="0.29499999999999998"/>
    <n v="0.16686000000000001"/>
    <n v="0.30223100000000003"/>
    <n v="0.35384300000000002"/>
    <n v="0.34512999999999999"/>
    <n v="0.37903799999999999"/>
    <n v="0.42529426027381551"/>
    <n v="0.39208261945399492"/>
    <n v="0.3969511219585844"/>
    <n v="0.40032082448225292"/>
    <n v="0.40327040248404306"/>
    <n v="0.40765902833587592"/>
  </r>
  <r>
    <x v="24"/>
    <x v="5"/>
    <x v="2"/>
    <x v="7"/>
    <n v="1.2765E-2"/>
    <n v="2.2598000000000004E-2"/>
    <n v="2.7361999999999997E-2"/>
    <n v="3.2506E-2"/>
    <n v="6.6665000000000002E-2"/>
    <n v="7.2633000000000003E-2"/>
    <n v="0.10412399999999999"/>
    <n v="0.149868"/>
    <n v="0.13090099999999999"/>
    <n v="7.5202000000000005E-2"/>
    <n v="9.2269000000000004E-2"/>
    <n v="0.110776"/>
    <n v="0.124678"/>
    <n v="0.12610199999999999"/>
    <n v="0.12928174612304166"/>
    <n v="0.13366812"/>
    <n v="0.13366812"/>
    <n v="0.13366812"/>
    <n v="0.13366812"/>
    <n v="0.13366812"/>
  </r>
  <r>
    <x v="24"/>
    <x v="5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5"/>
    <x v="0"/>
    <x v="0"/>
    <n v="5.5418320000000003"/>
    <n v="5.4639680400000001"/>
    <n v="5.4164799987999999"/>
    <n v="5.3901505988359997"/>
    <n v="5.4432090808709193"/>
    <n v="5.5930358084447915"/>
    <n v="5.9253027341914466"/>
    <n v="6.3671646521657026"/>
    <n v="6.6985127126007313"/>
    <n v="6.8368713312227092"/>
    <n v="6.9916021912860282"/>
    <n v="7.2794731255474474"/>
    <n v="7.487273931781024"/>
    <n v="7.8207327138275931"/>
    <n v="8.0430984758211288"/>
    <n v="8.2704663320175182"/>
    <n v="8.5107059766707316"/>
    <n v="8.7690338606736127"/>
    <n v="9.0440500174297469"/>
    <n v="9.3341560324595818"/>
  </r>
  <r>
    <x v="25"/>
    <x v="5"/>
    <x v="0"/>
    <x v="1"/>
    <n v="3.6800000000000001E-3"/>
    <n v="4.2420000000000001E-3"/>
    <n v="5.1390000000000003E-3"/>
    <n v="4.8500000000000001E-3"/>
    <n v="6.6059999999999999E-3"/>
    <n v="9.4149999999999998E-3"/>
    <n v="1.6931000000000002E-2"/>
    <n v="4.3074000000000001E-2"/>
    <n v="4.8473000000000002E-2"/>
    <n v="1.9946999999999999E-2"/>
    <n v="2.9041000000000001E-2"/>
    <n v="4.7473000000000001E-2"/>
    <n v="6.2267000000000003E-2"/>
    <n v="8.0721000000000001E-2"/>
    <n v="8.1592573144638331E-2"/>
    <n v="8.2592083631608873E-2"/>
    <n v="9.1371250676898316E-2"/>
    <n v="0.10513517642280722"/>
    <n v="0.11717354726401018"/>
    <n v="0.12731311471609899"/>
  </r>
  <r>
    <x v="25"/>
    <x v="5"/>
    <x v="0"/>
    <x v="2"/>
    <n v="2.3089999999999999E-2"/>
    <n v="3.3064999999999997E-2"/>
    <n v="2.8153000000000001E-2"/>
    <n v="3.5482E-2"/>
    <n v="6.3780000000000003E-2"/>
    <n v="9.1561000000000003E-2"/>
    <n v="0.127859"/>
    <n v="0.156558"/>
    <n v="0.17413300000000001"/>
    <n v="0.182505"/>
    <n v="0.19926199999999999"/>
    <n v="0.21119599999999999"/>
    <n v="0.23318"/>
    <n v="0.26356800000000002"/>
    <n v="0.27644999999999997"/>
    <n v="0.29499200000000003"/>
    <n v="0.31267199999999995"/>
    <n v="0.33946000000000004"/>
    <n v="0.32174999999999998"/>
    <n v="0.30114099999999999"/>
  </r>
  <r>
    <x v="25"/>
    <x v="5"/>
    <x v="0"/>
    <x v="3"/>
    <n v="0.11545"/>
    <n v="0.165325"/>
    <n v="0.140765"/>
    <n v="0.17741000000000001"/>
    <n v="0.31890000000000002"/>
    <n v="0.45780500000000002"/>
    <n v="0.63929499999999995"/>
    <n v="0.78278999999999999"/>
    <n v="0.87066500000000002"/>
    <n v="0.91252500000000003"/>
    <n v="0.99631000000000003"/>
    <n v="1.0559799999999999"/>
    <n v="1.1658999999999999"/>
    <n v="1.3178400000000001"/>
    <n v="1.38225"/>
    <n v="1.4749600000000003"/>
    <n v="1.5633599999999999"/>
    <n v="1.6973000000000003"/>
    <n v="1.6087499999999999"/>
    <n v="1.5057049999999998"/>
  </r>
  <r>
    <x v="25"/>
    <x v="5"/>
    <x v="0"/>
    <x v="4"/>
    <n v="2.5099999999999998"/>
    <n v="2.73"/>
    <n v="3.03"/>
    <n v="3.45"/>
    <n v="3.73"/>
    <n v="3.55"/>
    <n v="3.54"/>
    <n v="4.87"/>
    <n v="5.18"/>
    <n v="4.71"/>
    <n v="4.1900000000000004"/>
    <n v="5.37"/>
    <n v="6.56"/>
    <n v="7.2"/>
    <n v="7.2720000000000002"/>
    <n v="7.1265599999999996"/>
    <n v="7.6596353790036593"/>
    <n v="8.3305821676399319"/>
    <n v="9.0440500174297469"/>
    <n v="9.3341560324595818"/>
  </r>
  <r>
    <x v="25"/>
    <x v="5"/>
    <x v="0"/>
    <x v="5"/>
    <n v="2.6254499999999998"/>
    <n v="2.8953250000000001"/>
    <n v="3.1707649999999998"/>
    <n v="3.6274100000000002"/>
    <n v="4.0488999999999997"/>
    <n v="4.0078049999999994"/>
    <n v="4.1792949999999998"/>
    <n v="5.6527900000000004"/>
    <n v="6.0506649999999995"/>
    <n v="5.6225249999999996"/>
    <n v="5.1863100000000006"/>
    <n v="6.42598"/>
    <n v="7.7258999999999993"/>
    <n v="8.5178399999999996"/>
    <n v="8.6542500000000011"/>
    <n v="8.6015200000000007"/>
    <n v="9.2229953790036596"/>
    <n v="10.027882167639932"/>
    <n v="10.652800017429747"/>
    <n v="10.839861032459581"/>
  </r>
  <r>
    <x v="25"/>
    <x v="5"/>
    <x v="0"/>
    <x v="6"/>
    <n v="2.1730930000000002"/>
    <n v="2.4568750000000001"/>
    <n v="3.271989"/>
    <n v="3.8080530000000001"/>
    <n v="4.1544670000000004"/>
    <n v="4.231274"/>
    <n v="4.1579419999999994"/>
    <n v="5.5150809999999995"/>
    <n v="4.8860060000000001"/>
    <n v="4.5175380000000001"/>
    <n v="4.1570669999999996"/>
    <n v="5.374091"/>
    <n v="7.2065040000000007"/>
    <n v="8.1143300000000007"/>
    <n v="7.9290576711016776"/>
    <n v="8.0293399427229772"/>
    <n v="8.5065817725531669"/>
    <n v="9.234858359223999"/>
    <n v="9.8199812233792922"/>
    <n v="9.955209960544634"/>
  </r>
  <r>
    <x v="25"/>
    <x v="5"/>
    <x v="0"/>
    <x v="7"/>
    <n v="1.3333456472301215"/>
    <n v="1.5124305729219976"/>
    <n v="1.7759418054442959"/>
    <n v="2.1971977596365391"/>
    <n v="2.4353770540084727"/>
    <n v="2.4948192335675605"/>
    <n v="2.6687896843958971"/>
    <n v="2.757284487173925"/>
    <n v="2.3484340000000001"/>
    <n v="2.4010690000000001"/>
    <n v="2.3138350000000001"/>
    <n v="2.5271089999999998"/>
    <n v="2.9467210000000001"/>
    <n v="2.938062"/>
    <n v="2.6684513059396071"/>
    <n v="2.7620148066592334"/>
    <n v="2.759912916028104"/>
    <n v="2.7923642044747492"/>
    <n v="2.8630750912470035"/>
    <n v="2.8998487806094784"/>
  </r>
  <r>
    <x v="25"/>
    <x v="5"/>
    <x v="0"/>
    <x v="8"/>
    <n v="1.7865576592082617"/>
    <n v="1.9474027538726335"/>
    <n v="1.6733967297762482"/>
    <n v="2.0178614457831325"/>
    <n v="2.3260292598967296"/>
    <n v="2.2721204819277108"/>
    <n v="2.6858012048192768"/>
    <n v="2.8980000000000001"/>
    <n v="3.51"/>
    <n v="3.51"/>
    <n v="3.34"/>
    <n v="3.58"/>
    <n v="3.4660000000000002"/>
    <n v="3.3450000000000002"/>
    <n v="3.4119000000000002"/>
    <n v="3.3777810000000001"/>
    <n v="3.4791144300000001"/>
    <n v="3.5800087484699996"/>
    <n v="3.6981490371695092"/>
    <n v="3.7906027630987467"/>
  </r>
  <r>
    <x v="25"/>
    <x v="5"/>
    <x v="1"/>
    <x v="0"/>
    <n v="0.65169699728276165"/>
    <n v="0.6389220873642788"/>
    <n v="0.63096942474335049"/>
    <n v="0.62479334200104997"/>
    <n v="0.62211154174101846"/>
    <n v="0.62969919548878794"/>
    <n v="0.6430722196241242"/>
    <n v="0.6665430530354004"/>
    <n v="0.68577276144433852"/>
    <n v="0.68986557860100828"/>
    <n v="0.691186351242978"/>
    <n v="0.69863776070568862"/>
    <n v="0.72581162788451792"/>
    <n v="0.77378127904798244"/>
    <n v="0.79349592770192112"/>
    <n v="0.81355612073895389"/>
    <n v="0.83444643508673588"/>
    <n v="0.85618242104364073"/>
    <n v="0.8788304420503964"/>
    <n v="0.90237121291499012"/>
  </r>
  <r>
    <x v="25"/>
    <x v="5"/>
    <x v="1"/>
    <x v="1"/>
    <n v="5.2099999999999998E-4"/>
    <n v="2.7300000000000002E-4"/>
    <n v="2.22E-4"/>
    <n v="2.4699999999999999E-4"/>
    <n v="2.7799999999999998E-4"/>
    <n v="3.6000000000000002E-4"/>
    <n v="7.94E-4"/>
    <n v="1.8469999999999999E-3"/>
    <n v="2.604E-3"/>
    <n v="8.8400000000000002E-4"/>
    <n v="1.7669999999999999E-3"/>
    <n v="2.4090000000000001E-3"/>
    <n v="4.1120000000000002E-3"/>
    <n v="4.104E-3"/>
    <n v="4.2390230729789785E-3"/>
    <n v="4.1902744829943606E-3"/>
    <n v="4.6191919330029058E-3"/>
    <n v="5.0470572551700567E-3"/>
    <n v="5.524372585882756E-3"/>
    <n v="5.9641620235857118E-3"/>
  </r>
  <r>
    <x v="25"/>
    <x v="5"/>
    <x v="1"/>
    <x v="2"/>
    <n v="7.6499999999999997E-3"/>
    <n v="7.9349999999999993E-3"/>
    <n v="6.5630000000000003E-3"/>
    <n v="6.9620000000000003E-3"/>
    <n v="9.495E-3"/>
    <n v="1.1917000000000001E-2"/>
    <n v="1.5730999999999998E-2"/>
    <n v="2.0843E-2"/>
    <n v="2.4510000000000001E-2"/>
    <n v="2.3633000000000001E-2"/>
    <n v="2.0899999999999998E-2"/>
    <n v="2.0771000000000001E-2"/>
    <n v="2.528E-2"/>
    <n v="2.2841999999999998E-2"/>
    <n v="1.7561E-2"/>
    <n v="2.3715E-2"/>
    <n v="2.3568000000000002E-2"/>
    <n v="2.5303000000000003E-2"/>
    <n v="2.6911999999999998E-2"/>
    <n v="2.5885000000000002E-2"/>
  </r>
  <r>
    <x v="25"/>
    <x v="5"/>
    <x v="1"/>
    <x v="3"/>
    <n v="3.8249999999999999E-2"/>
    <n v="3.9674999999999995E-2"/>
    <n v="3.2815000000000004E-2"/>
    <n v="3.4810000000000001E-2"/>
    <n v="4.7475000000000003E-2"/>
    <n v="5.9584999999999999E-2"/>
    <n v="7.8654999999999989E-2"/>
    <n v="0.104215"/>
    <n v="0.12255000000000001"/>
    <n v="0.11816500000000001"/>
    <n v="0.1045"/>
    <n v="0.103855"/>
    <n v="0.12640000000000001"/>
    <n v="0.11420999999999999"/>
    <n v="8.7804999999999994E-2"/>
    <n v="0.118575"/>
    <n v="0.11784000000000001"/>
    <n v="0.12651500000000002"/>
    <n v="0.13455999999999996"/>
    <n v="0.12942500000000001"/>
  </r>
  <r>
    <x v="25"/>
    <x v="5"/>
    <x v="1"/>
    <x v="4"/>
    <n v="0.55851609588586482"/>
    <n v="0.56793824651907032"/>
    <n v="0.57869114867603233"/>
    <n v="0.60883289481068592"/>
    <n v="0.62914905509570762"/>
    <n v="0.65389139276601227"/>
    <n v="0.67974762247217424"/>
    <n v="0.70695913383588904"/>
    <n v="0.72777935633015922"/>
    <n v="0.63351936474915582"/>
    <n v="0.69616072366759796"/>
    <n v="0.73"/>
    <n v="0.92"/>
    <n v="1.1000000000000001"/>
    <n v="1.1703224719481184"/>
    <n v="1.1469160225091559"/>
    <n v="1.1682250091214301"/>
    <n v="1.1986553894610967"/>
    <n v="1.230362618870555"/>
    <n v="1.263319698080986"/>
  </r>
  <r>
    <x v="25"/>
    <x v="5"/>
    <x v="1"/>
    <x v="5"/>
    <n v="0.59676609588586482"/>
    <n v="0.60761324651907034"/>
    <n v="0.61150614867603237"/>
    <n v="0.64364289481068593"/>
    <n v="0.67662405509570767"/>
    <n v="0.71347639276601227"/>
    <n v="0.75840262247217427"/>
    <n v="0.8111741338358891"/>
    <n v="0.85032935633015927"/>
    <n v="0.75168436474915579"/>
    <n v="0.800660723667598"/>
    <n v="0.83385500000000001"/>
    <n v="1.0464"/>
    <n v="1.21421"/>
    <n v="1.2581274719481184"/>
    <n v="1.265491022509156"/>
    <n v="1.2860650091214301"/>
    <n v="1.3251703894610967"/>
    <n v="1.364922618870555"/>
    <n v="1.3927446980809859"/>
  </r>
  <r>
    <x v="25"/>
    <x v="5"/>
    <x v="1"/>
    <x v="6"/>
    <n v="0.5"/>
    <n v="0.24776218323586746"/>
    <n v="0.30659064327485375"/>
    <n v="0.34614424951267048"/>
    <n v="0.38696236647173488"/>
    <n v="0.42294249512670562"/>
    <n v="0.43669590643274858"/>
    <n v="0.49690573099415214"/>
    <n v="0.60244499220272907"/>
    <n v="0.62904800000000016"/>
    <n v="0.77536500000000019"/>
    <n v="0.85305700000000007"/>
    <n v="1.1261460000000001"/>
    <n v="1.4973860000000001"/>
    <n v="1.3858998453400577"/>
    <n v="1.3077444388642827"/>
    <n v="1.2910740759685901"/>
    <n v="1.3168955574879619"/>
    <n v="1.3418418056192976"/>
    <n v="1.3568804197424198"/>
  </r>
  <r>
    <x v="25"/>
    <x v="5"/>
    <x v="1"/>
    <x v="7"/>
    <n v="8.6783942310747937E-3"/>
    <n v="1.6122840827464294E-2"/>
    <n v="2.199542389974582E-2"/>
    <n v="2.6818663431753979E-2"/>
    <n v="4.6408425589715425E-2"/>
    <n v="4.4734395190848077E-2"/>
    <n v="5.5302754315437734E-2"/>
    <n v="6.5707129589719679E-2"/>
    <n v="0.19645571508176454"/>
    <n v="0.52467885000000014"/>
    <n v="0.49376385000000006"/>
    <n v="0.36980954999999999"/>
    <n v="0.39142844999999993"/>
    <n v="0.42284114999999994"/>
    <n v="0.35038068396579675"/>
    <n v="0.40961231569782414"/>
    <n v="0.40460077096624864"/>
    <n v="0.39895810586563946"/>
    <n v="0.40606620255028142"/>
    <n v="0.40023593784906475"/>
  </r>
  <r>
    <x v="25"/>
    <x v="5"/>
    <x v="1"/>
    <x v="8"/>
    <n v="0.28000000000000003"/>
    <n v="0.31"/>
    <n v="0.3"/>
    <n v="0.32"/>
    <n v="0.33439999999999998"/>
    <n v="0.34944799999999993"/>
    <n v="0.36517315999999989"/>
    <n v="0.41994913399999984"/>
    <n v="0.43044786234999982"/>
    <n v="0.43044786234999982"/>
    <n v="0.44120905890874978"/>
    <n v="0.4500332400869248"/>
    <n v="0.4590339048886633"/>
    <n v="0.46362424393754992"/>
    <n v="0.45435175905879893"/>
    <n v="0.44526472387762295"/>
    <n v="0.4541700183551754"/>
    <n v="0.46552426881405473"/>
    <n v="0.47483475419033583"/>
    <n v="0.48053277124061988"/>
  </r>
  <r>
    <x v="25"/>
    <x v="5"/>
    <x v="2"/>
    <x v="0"/>
    <n v="0.25301564431895979"/>
    <n v="0.254406174989391"/>
    <n v="0.25821398973970927"/>
    <n v="0.263854570047518"/>
    <n v="0.27508294094609242"/>
    <n v="0.28783045271770968"/>
    <n v="0.30507653913617844"/>
    <n v="0.33218324296209306"/>
    <n v="0.35259180767323023"/>
    <n v="0.36209305344303327"/>
    <n v="0.3665032618397423"/>
    <n v="0.37891316398455005"/>
    <n v="0.40575176906501353"/>
    <n v="0.43199574475533437"/>
    <n v="0.46734916871077364"/>
    <n v="0.50501312677954502"/>
    <n v="0.54441558895035491"/>
    <n v="0.58582238288654809"/>
    <n v="0.62346852577567702"/>
    <n v="0.6627649875106314"/>
  </r>
  <r>
    <x v="25"/>
    <x v="5"/>
    <x v="2"/>
    <x v="1"/>
    <n v="3.1999999999999999E-5"/>
    <n v="1E-4"/>
    <n v="1.17E-4"/>
    <n v="-8.3999999999999995E-5"/>
    <n v="4.3999999999999999E-5"/>
    <n v="-1.7E-5"/>
    <n v="5.3000000000000001E-5"/>
    <n v="1.4220000000000001E-3"/>
    <n v="1.5612200000000001E-3"/>
    <n v="1.9989999999999999E-3"/>
    <n v="1.3309999999999999E-3"/>
    <n v="2.0769999999999999E-3"/>
    <n v="2.4970000000000001E-3"/>
    <n v="2.8500000000000001E-3"/>
    <n v="2.6713509060332579E-2"/>
    <n v="2.8316974694555862E-2"/>
    <n v="2.9302199635218969E-2"/>
    <n v="3.0518482157186118E-2"/>
    <n v="3.1787919060263424E-2"/>
    <n v="3.306177647719763E-2"/>
  </r>
  <r>
    <x v="25"/>
    <x v="5"/>
    <x v="2"/>
    <x v="2"/>
    <n v="1.4133E-2"/>
    <n v="1.6E-2"/>
    <n v="1.6760999999999998E-2"/>
    <n v="1.7999999999999999E-2"/>
    <n v="2.1000000000000001E-2"/>
    <n v="2.3E-2"/>
    <n v="2.5000000000000001E-2"/>
    <n v="2.7E-2"/>
    <n v="2.5999999999999999E-2"/>
    <n v="1.2E-2"/>
    <n v="1.4310000000000002E-2"/>
    <n v="2.3747000000000001E-2"/>
    <n v="2.6744E-2"/>
    <n v="1.9563000000000001E-2"/>
    <n v="1.6753000000000001E-2"/>
    <n v="1.9018E-2"/>
    <n v="2.2367000000000001E-2"/>
    <n v="2.4712000000000001E-2"/>
    <n v="2.6671E-2"/>
    <n v="2.7821000000000002E-2"/>
  </r>
  <r>
    <x v="25"/>
    <x v="5"/>
    <x v="2"/>
    <x v="3"/>
    <n v="0.113064"/>
    <n v="0.128"/>
    <n v="0.13408799999999996"/>
    <n v="0.14399999999999999"/>
    <n v="0.16800000000000001"/>
    <n v="0.184"/>
    <n v="0.2"/>
    <n v="0.216"/>
    <n v="0.20799999999999999"/>
    <n v="9.6000000000000002E-2"/>
    <n v="0.11448000000000001"/>
    <n v="0.18997600000000001"/>
    <n v="0.213952"/>
    <n v="0.156504"/>
    <n v="0.134024"/>
    <n v="0.152144"/>
    <n v="0.17893600000000001"/>
    <n v="0.19769600000000001"/>
    <n v="0.213368"/>
    <n v="0.22256800000000002"/>
  </r>
  <r>
    <x v="25"/>
    <x v="5"/>
    <x v="2"/>
    <x v="4"/>
    <n v="0.69740021344315384"/>
    <n v="0.97838710537957596"/>
    <n v="1.2331675447909236"/>
    <n v="1.306"/>
    <n v="1.47"/>
    <n v="1.57"/>
    <n v="1.67"/>
    <n v="1.7889999999999999"/>
    <n v="1.627"/>
    <n v="1.339"/>
    <n v="1.35"/>
    <n v="1.38"/>
    <n v="1.65"/>
    <n v="1.98"/>
    <n v="1.8216000000000001"/>
    <n v="1.8216000000000001"/>
    <n v="1.9326753407737598"/>
    <n v="2.1382516975359005"/>
    <n v="2.3691803979475727"/>
    <n v="2.6510599500425256"/>
  </r>
  <r>
    <x v="25"/>
    <x v="5"/>
    <x v="2"/>
    <x v="5"/>
    <n v="0.81046421344315389"/>
    <n v="1.106387105379576"/>
    <n v="1.3672555447909236"/>
    <n v="1.45"/>
    <n v="1.6379999999999999"/>
    <n v="1.754"/>
    <n v="1.87"/>
    <n v="2.0049999999999999"/>
    <n v="1.835"/>
    <n v="1.4350000000000001"/>
    <n v="1.46448"/>
    <n v="1.5699759999999998"/>
    <n v="1.8639519999999998"/>
    <n v="2.136504"/>
    <n v="1.955624"/>
    <n v="1.9737440000000002"/>
    <n v="2.1116113407737598"/>
    <n v="2.3359476975359006"/>
    <n v="2.5825483979475727"/>
    <n v="2.8736279500425255"/>
  </r>
  <r>
    <x v="25"/>
    <x v="5"/>
    <x v="2"/>
    <x v="6"/>
    <n v="0.58670699194813813"/>
    <n v="0.77736150894810374"/>
    <n v="1.1380759999999996"/>
    <n v="1.2121799999999998"/>
    <n v="1.3219640000000001"/>
    <n v="1.3029289999999993"/>
    <n v="2.226388"/>
    <n v="1.4651940000000001"/>
    <n v="1.281998"/>
    <n v="1.1508590000000001"/>
    <n v="1.0588549999999997"/>
    <n v="0.94220300000000001"/>
    <n v="1.2463240000000002"/>
    <n v="1.4151039999999995"/>
    <n v="1.5344028821868489"/>
    <n v="1.5203801480857106"/>
    <n v="1.6992958816318093"/>
    <n v="1.8729680929258443"/>
    <n v="2.0645360621296951"/>
    <n v="2.3076694778880462"/>
  </r>
  <r>
    <x v="25"/>
    <x v="5"/>
    <x v="2"/>
    <x v="7"/>
    <n v="7.1765716306425531E-2"/>
    <n v="5.669622549998727E-2"/>
    <n v="8.8418866965083318E-2"/>
    <n v="0.12253172576544193"/>
    <n v="0.25054209406093508"/>
    <n v="0.25638071653706196"/>
    <n v="0.36298161407936219"/>
    <n v="0.42640114719333105"/>
    <n v="0.49273014999999998"/>
    <n v="0.64127414999999999"/>
    <n v="0.60348915000000003"/>
    <n v="0.45198945000000001"/>
    <n v="0.47841255000000005"/>
    <n v="0.51680585000000001"/>
    <n v="0.42109300666433869"/>
    <n v="0.43972317572038011"/>
    <n v="0.44569518327325364"/>
    <n v="0.45906603877145136"/>
    <n v="0.47283801993459484"/>
    <n v="0.48702316053263262"/>
  </r>
  <r>
    <x v="25"/>
    <x v="5"/>
    <x v="2"/>
    <x v="8"/>
    <n v="0.23616179001721171"/>
    <n v="0.24933907056798627"/>
    <n v="0.18578485370051634"/>
    <n v="0.25825301204819279"/>
    <n v="0.32657762478485369"/>
    <n v="0.47"/>
    <n v="0.59"/>
    <n v="0.86"/>
    <n v="0.93"/>
    <n v="0.93"/>
    <n v="0.85"/>
    <n v="0.93"/>
    <n v="1.07"/>
    <n v="1"/>
    <n v="0.75"/>
    <n v="0.78749999999999998"/>
    <n v="0.85837500000000011"/>
    <n v="0.91846125000000012"/>
    <n v="0.98275353750000016"/>
    <n v="1.0515462851250001"/>
  </r>
  <r>
    <x v="26"/>
    <x v="6"/>
    <x v="0"/>
    <x v="0"/>
    <n v="6.1429999999999998"/>
    <n v="7.0579999999999998"/>
    <n v="7.6130000000000004"/>
    <n v="8.5990000000000002"/>
    <n v="9.4510000000000005"/>
    <n v="10.32"/>
    <n v="11.526"/>
    <n v="12.82174"/>
    <n v="14.090057380000001"/>
    <n v="15.549540461920001"/>
    <n v="17.437525193143522"/>
    <n v="19.348457201150197"/>
    <n v="21.414343121121441"/>
    <n v="23.181959513730042"/>
    <n v="24.86500549815489"/>
    <n v="26.680034993932303"/>
    <n v="28.795453879651408"/>
    <n v="31.240129724465351"/>
    <n v="33.89429688686441"/>
    <n v="36.862340042521183"/>
  </r>
  <r>
    <x v="26"/>
    <x v="6"/>
    <x v="0"/>
    <x v="1"/>
    <n v="0.58241500000000002"/>
    <n v="0.68935782499999998"/>
    <n v="0.72835099999999997"/>
    <n v="0.80900000000000005"/>
    <n v="1.0049999999999999"/>
    <n v="1.0740000000000001"/>
    <n v="1.2390000000000001"/>
    <n v="1.411"/>
    <n v="1.4350000000000001"/>
    <n v="1.6849240000000001"/>
    <n v="2.1834259999999999"/>
    <n v="2.294557562255831"/>
    <n v="2.54959735"/>
    <n v="2.3672179999999998"/>
    <n v="2.4016867293504802"/>
    <n v="2.6604396827146801"/>
    <n v="3.102580180494602"/>
    <n v="3.5964940000000003"/>
    <n v="4.0599730000000003"/>
    <n v="4.6627580000000002"/>
  </r>
  <r>
    <x v="26"/>
    <x v="6"/>
    <x v="0"/>
    <x v="2"/>
    <n v="0.75574199999999991"/>
    <n v="0.71548599999999996"/>
    <n v="0.75157299999999994"/>
    <n v="0.88900000000000001"/>
    <n v="1.1559999999999999"/>
    <n v="1.2410000000000001"/>
    <n v="1.4019999999999999"/>
    <n v="1.617"/>
    <n v="1.7330000000000001"/>
    <n v="2.031202"/>
    <n v="2.6553310000000003"/>
    <n v="2.8702010000000002"/>
    <n v="3.1874830000000003"/>
    <n v="2.9364430000000001"/>
    <n v="3.029728"/>
    <n v="3.4198080000000002"/>
    <n v="3.9470500000000004"/>
    <n v="4.462885"/>
    <n v="4.9854790000000007"/>
    <n v="5.6373300000000004"/>
  </r>
  <r>
    <x v="26"/>
    <x v="6"/>
    <x v="0"/>
    <x v="3"/>
    <n v="3.7787099999999993"/>
    <n v="3.5774299999999997"/>
    <n v="3.7578649999999998"/>
    <n v="4.4450000000000003"/>
    <n v="5.78"/>
    <n v="6.2050000000000001"/>
    <n v="7.01"/>
    <n v="8.0850000000000009"/>
    <n v="8.6649999999999991"/>
    <n v="10.15601"/>
    <n v="13.276655000000002"/>
    <n v="14.351005000000001"/>
    <n v="15.937415000000001"/>
    <n v="14.682215000000001"/>
    <n v="15.14864"/>
    <n v="17.099040000000002"/>
    <n v="19.735250000000001"/>
    <n v="22.314425"/>
    <n v="24.927395000000004"/>
    <n v="28.18665"/>
  </r>
  <r>
    <x v="26"/>
    <x v="6"/>
    <x v="0"/>
    <x v="4"/>
    <n v="4.7952617413387459"/>
    <n v="5.3234547158411614"/>
    <n v="6.1760881172810951"/>
    <n v="7.1150745223603762"/>
    <n v="7.8174340394461961"/>
    <n v="8.5558928180888785"/>
    <n v="9.2350957252087849"/>
    <n v="10.021394954365217"/>
    <n v="10.590277589942982"/>
    <n v="11.064175382747544"/>
    <n v="13.39"/>
    <n v="14"/>
    <n v="15.4"/>
    <n v="16.016000000000002"/>
    <n v="17.427050511814567"/>
    <n v="19.309171967090542"/>
    <n v="21.020681332145529"/>
    <n v="22.805294698859704"/>
    <n v="24.742836727411017"/>
    <n v="26.909508231040462"/>
  </r>
  <r>
    <x v="26"/>
    <x v="6"/>
    <x v="0"/>
    <x v="5"/>
    <n v="8.5739717413387453"/>
    <n v="8.9008847158411619"/>
    <n v="9.9339531172810958"/>
    <n v="11.560074522360377"/>
    <n v="13.597434039446195"/>
    <n v="14.760892818088879"/>
    <n v="16.245095725208785"/>
    <n v="18.106394954365218"/>
    <n v="19.255277589942981"/>
    <n v="21.220185382747545"/>
    <n v="26.666655000000002"/>
    <n v="28.351005000000001"/>
    <n v="31.337415000000004"/>
    <n v="30.698215000000005"/>
    <n v="32.575690511814571"/>
    <n v="36.408211967090544"/>
    <n v="40.755931332145529"/>
    <n v="45.119719698859704"/>
    <n v="49.670231727411021"/>
    <n v="55.096158231040462"/>
  </r>
  <r>
    <x v="26"/>
    <x v="6"/>
    <x v="0"/>
    <x v="6"/>
    <n v="0.16907500000000003"/>
    <n v="0.107253"/>
    <n v="0.179725"/>
    <n v="0.398372"/>
    <n v="0.76155499999999998"/>
    <n v="0.61098600000000003"/>
    <n v="1.0004999999999999"/>
    <n v="1.4101140000000001"/>
    <n v="2.815461"/>
    <n v="2.5914069999999998"/>
    <n v="4.3801100000000002"/>
    <n v="5.1246650000000002"/>
    <n v="5.5924040000000002"/>
    <n v="5.3031699999999997"/>
    <n v="5.4266873276403151"/>
    <n v="5.9751261339305621"/>
    <n v="6.3211642244488333"/>
    <n v="6.6372224356712755"/>
    <n v="6.9690835574548391"/>
    <n v="7.3175377353275799"/>
  </r>
  <r>
    <x v="26"/>
    <x v="6"/>
    <x v="0"/>
    <x v="7"/>
    <n v="0.133713"/>
    <n v="0.526084"/>
    <n v="0.62426599999999999"/>
    <n v="0.73516199999999998"/>
    <n v="1.1255550000000001"/>
    <n v="1.4449890000000001"/>
    <n v="1.1859999999999999"/>
    <n v="1.781013"/>
    <n v="2.0302259999999999"/>
    <n v="1.2760590000000001"/>
    <n v="1.7609999999999999"/>
    <n v="2.0282550000000001"/>
    <n v="1.6747478285714286"/>
    <n v="1.1936420000000001"/>
    <n v="1.3583964344931907"/>
    <n v="1.5463698765087908"/>
    <n v="1.5576151476027627"/>
    <n v="1.6065375633405976"/>
    <n v="1.6707990658742218"/>
    <n v="1.7376310285091907"/>
  </r>
  <r>
    <x v="26"/>
    <x v="6"/>
    <x v="0"/>
    <x v="8"/>
    <n v="6.0438669999999997"/>
    <n v="7.8695659999999998"/>
    <n v="9.6433079999999993"/>
    <n v="10.960231"/>
    <n v="12.978891000000001"/>
    <n v="14.241434999999999"/>
    <n v="15.505215"/>
    <n v="17.321268"/>
    <n v="18.584571"/>
    <n v="19.44116"/>
    <n v="26.632394999999999"/>
    <n v="28.458306787523949"/>
    <n v="31.24"/>
    <n v="29.753836709878602"/>
    <n v="30.775336685454501"/>
    <n v="33.155009039828677"/>
    <n v="36.857980353401928"/>
    <n v="40.926290451169194"/>
    <n v="45.297290037991182"/>
    <n v="50.3951387661116"/>
  </r>
  <r>
    <x v="26"/>
    <x v="6"/>
    <x v="1"/>
    <x v="0"/>
    <n v="2.9164788863124311"/>
    <n v="3.2808117398631236"/>
    <n v="3.4272736760176077"/>
    <n v="3.9209999999999998"/>
    <n v="4.1360000000000001"/>
    <n v="4.43"/>
    <n v="4.8460000000000001"/>
    <n v="5.4681567681622854"/>
    <n v="6.1438022219394313"/>
    <n v="6.9335032682188809"/>
    <n v="7.8696127337987933"/>
    <n v="8.9470662075832408"/>
    <n v="10.131477392392119"/>
    <n v="11.192128293350377"/>
    <n v="12.219157307186499"/>
    <n v="13.309331129440277"/>
    <n v="14.545710665688372"/>
    <n v="15.92478222431297"/>
    <n v="17.464353859958425"/>
    <n v="19.17169872207668"/>
  </r>
  <r>
    <x v="26"/>
    <x v="6"/>
    <x v="1"/>
    <x v="1"/>
    <n v="0.14349865000000001"/>
    <n v="2.9259139999999999E-2"/>
    <n v="2.7969349999999997E-2"/>
    <n v="9.5000000000000001E-2"/>
    <n v="0.113"/>
    <n v="0.13100000000000001"/>
    <n v="0.219"/>
    <n v="0.29899999999999999"/>
    <n v="0.311"/>
    <n v="0.37968900000000005"/>
    <n v="0.53074699999999997"/>
    <n v="0.63876199999999994"/>
    <n v="0.72079959999999998"/>
    <n v="0.56014580000000003"/>
    <n v="0.51251000000000002"/>
    <n v="0.5558306962891868"/>
    <n v="0.65076896655272232"/>
    <n v="0.753606"/>
    <n v="0.85480600000000007"/>
    <n v="0.97384199999999999"/>
  </r>
  <r>
    <x v="26"/>
    <x v="6"/>
    <x v="1"/>
    <x v="2"/>
    <n v="6.1103999999999999E-2"/>
    <n v="5.3784999999999999E-2"/>
    <n v="5.5024000000000003E-2"/>
    <n v="0.11700000000000001"/>
    <n v="0.15"/>
    <n v="0.14899999999999999"/>
    <n v="0.23799999999999999"/>
    <n v="0.32400000000000001"/>
    <n v="0.33200000000000002"/>
    <n v="0.39650000000000002"/>
    <n v="0.58680299999999996"/>
    <n v="0.76564500000000002"/>
    <n v="0.85304499999999994"/>
    <n v="0.58812199999999992"/>
    <n v="0.54065099999999999"/>
    <n v="0.59842899999999999"/>
    <n v="0.69883300000000004"/>
    <n v="0.80372400000000011"/>
    <n v="0.90557299999999996"/>
    <n v="1.0309790000000001"/>
  </r>
  <r>
    <x v="26"/>
    <x v="6"/>
    <x v="1"/>
    <x v="3"/>
    <n v="0.30552000000000001"/>
    <n v="0.26892499999999991"/>
    <n v="0.27512000000000003"/>
    <n v="0.58499999999999996"/>
    <n v="0.75"/>
    <n v="0.745"/>
    <n v="1.19"/>
    <n v="1.62"/>
    <n v="1.66"/>
    <n v="1.9824999999999999"/>
    <n v="2.9340149999999996"/>
    <n v="3.8282250000000002"/>
    <n v="4.265225"/>
    <n v="2.9406099999999995"/>
    <n v="2.703255"/>
    <n v="2.9921449999999998"/>
    <n v="3.4941650000000002"/>
    <n v="4.0186200000000003"/>
    <n v="4.5278650000000003"/>
    <n v="5.1548950000000007"/>
  </r>
  <r>
    <x v="26"/>
    <x v="6"/>
    <x v="1"/>
    <x v="4"/>
    <n v="1.50328224675475"/>
    <n v="1.6590272109104263"/>
    <n v="1.8293679427476572"/>
    <n v="2.0389200000000001"/>
    <n v="2.3988800000000001"/>
    <n v="2.6579999999999999"/>
    <n v="2.8106800000000001"/>
    <n v="3.1715309255341251"/>
    <n v="3.3790912220666875"/>
    <n v="3.4667516341094404"/>
    <n v="3.8518242095614093"/>
    <n v="4.03"/>
    <n v="4.2315000000000014"/>
    <n v="4.4007600000000009"/>
    <n v="4.7968284000000017"/>
    <n v="5.396431950000002"/>
    <n v="5.9928327942636086"/>
    <n v="6.6884085342114474"/>
    <n v="7.5096721597821228"/>
    <n v="8.4355474377137387"/>
  </r>
  <r>
    <x v="26"/>
    <x v="6"/>
    <x v="1"/>
    <x v="5"/>
    <n v="1.80880224675475"/>
    <n v="1.9279522109104261"/>
    <n v="2.1044879427476575"/>
    <n v="2.62392"/>
    <n v="3.1488800000000001"/>
    <n v="3.403"/>
    <n v="4.00068"/>
    <n v="4.7915309255341256"/>
    <n v="5.0390912220666877"/>
    <n v="5.4492516341094408"/>
    <n v="6.7858392095614093"/>
    <n v="7.8582250000000009"/>
    <n v="8.4967250000000014"/>
    <n v="7.3413700000000004"/>
    <n v="7.5000834000000012"/>
    <n v="8.3885769500000009"/>
    <n v="9.4869977942636083"/>
    <n v="10.707028534211448"/>
    <n v="12.037537159782122"/>
    <n v="13.59044243771374"/>
  </r>
  <r>
    <x v="26"/>
    <x v="6"/>
    <x v="1"/>
    <x v="6"/>
    <n v="1.344732366239239E-2"/>
    <n v="1.6136788394870868E-2"/>
    <n v="2.5588E-2"/>
    <n v="0.108997"/>
    <n v="0.13845199999999999"/>
    <n v="0.27929799999999999"/>
    <n v="0.54263700000000004"/>
    <n v="0.86299999999999999"/>
    <n v="1.004"/>
    <n v="0.65259999999999996"/>
    <n v="1.14205"/>
    <n v="1.233414"/>
    <n v="1.4554285199999999"/>
    <n v="1.3782908084399998"/>
    <n v="1.1412247893883203"/>
    <n v="1.2496411443802105"/>
    <n v="1.3246196130430232"/>
    <n v="1.4040967898256047"/>
    <n v="1.4883425972151412"/>
    <n v="1.5776431530480497"/>
  </r>
  <r>
    <x v="26"/>
    <x v="6"/>
    <x v="1"/>
    <x v="7"/>
    <n v="0.54602399999999995"/>
    <n v="0.51454800000000001"/>
    <n v="0.72721899999999995"/>
    <n v="0.74699999999999989"/>
    <n v="0.65200000000000014"/>
    <n v="1.3908"/>
    <n v="1.5992299999999999"/>
    <n v="1.6220000000000001"/>
    <n v="1.63"/>
    <n v="1.4650000000000001"/>
    <n v="1.4"/>
    <n v="1.54"/>
    <n v="1.6016000000000001"/>
    <n v="1.553552"/>
    <n v="1.6001585600000001"/>
    <n v="1.6481633168000001"/>
    <n v="1.6811265831360001"/>
    <n v="1.7315603806300801"/>
    <n v="1.7921649939521327"/>
    <n v="1.8548907687404572"/>
  </r>
  <r>
    <x v="26"/>
    <x v="6"/>
    <x v="1"/>
    <x v="8"/>
    <n v="1.990659"/>
    <n v="2.1909640000000001"/>
    <n v="2.7049479999999999"/>
    <n v="3.1628219999999998"/>
    <n v="3.77495"/>
    <n v="4.4000700000000004"/>
    <n v="4.7776649999999998"/>
    <n v="5.0728140000000002"/>
    <n v="5.6120349999999997"/>
    <n v="5.3657760000000003"/>
    <n v="5.9291264387959997"/>
    <n v="6.6624742993470258"/>
    <n v="7.8280000000000003"/>
    <n v="7.8280000000000003"/>
    <n v="8.1019799999999993"/>
    <n v="8.9121780000000008"/>
    <n v="9.9103419360000018"/>
    <n v="11.099582968320004"/>
    <n v="12.409333758581763"/>
    <n v="13.923272477128737"/>
  </r>
  <r>
    <x v="26"/>
    <x v="6"/>
    <x v="2"/>
    <x v="0"/>
    <n v="1.8707318358645662"/>
    <n v="2.0363449062585186"/>
    <n v="2.0533255797098029"/>
    <n v="2.4060000000000001"/>
    <n v="2.5449999999999999"/>
    <n v="2.9319999999999999"/>
    <n v="3.18"/>
    <n v="3.4394200000000001"/>
    <n v="3.6286976635511792"/>
    <n v="3.7705043056484344"/>
    <n v="4.0610846635620357"/>
    <n v="4.3393118696644883"/>
    <n v="4.5716385779655608"/>
    <n v="4.6961185048926968"/>
    <n v="4.8428055942312378"/>
    <n v="5.0204647711120449"/>
    <n v="5.2361951609919544"/>
    <n v="5.4839656258523588"/>
    <n v="5.7520674155304503"/>
    <n v="6.0247279307052999"/>
  </r>
  <r>
    <x v="26"/>
    <x v="6"/>
    <x v="2"/>
    <x v="1"/>
    <n v="0.12743599999999999"/>
    <n v="0.12695499999999998"/>
    <n v="0.15628299999999998"/>
    <n v="0.20599999999999999"/>
    <n v="0.27300000000000002"/>
    <n v="0.28100000000000003"/>
    <n v="0.35899999999999999"/>
    <n v="0.35799999999999998"/>
    <n v="0.30599999999999999"/>
    <n v="0.26172899999999999"/>
    <n v="0.41500700000000001"/>
    <n v="0.41224300000000003"/>
    <n v="0.37552400000000002"/>
    <n v="0.27534399999999998"/>
    <n v="0.30165900000000001"/>
    <n v="0.33518300000000001"/>
    <n v="0.379743"/>
    <n v="0.419628"/>
    <n v="0.44898000000000005"/>
    <n v="0.46336500000000003"/>
  </r>
  <r>
    <x v="26"/>
    <x v="6"/>
    <x v="2"/>
    <x v="2"/>
    <n v="0.12876199999999999"/>
    <n v="0.12976300000000002"/>
    <n v="0.15736600000000001"/>
    <n v="0.20599999999999999"/>
    <n v="0.27900000000000003"/>
    <n v="0.28599999999999998"/>
    <n v="0.36399999999999999"/>
    <n v="0.35899999999999999"/>
    <n v="0.30499999999999999"/>
    <n v="0.24338499999999999"/>
    <n v="0.40735100000000002"/>
    <n v="0.43222899999999997"/>
    <n v="0.38238"/>
    <n v="0.27888000000000002"/>
    <n v="0.311838"/>
    <n v="0.342615"/>
    <n v="0.38924700000000001"/>
    <n v="0.43181200000000003"/>
    <n v="0.46227300000000004"/>
    <n v="0.47533400000000003"/>
  </r>
  <r>
    <x v="26"/>
    <x v="6"/>
    <x v="2"/>
    <x v="3"/>
    <n v="1.0300959999999999"/>
    <n v="1.0381040000000001"/>
    <n v="1.258928"/>
    <n v="1.6479999999999999"/>
    <n v="2.2320000000000002"/>
    <n v="2.2879999999999998"/>
    <n v="2.9119999999999999"/>
    <n v="2.8719999999999999"/>
    <n v="2.44"/>
    <n v="1.9470799999999999"/>
    <n v="3.2588080000000001"/>
    <n v="3.4578319999999998"/>
    <n v="3.05904"/>
    <n v="2.2310400000000001"/>
    <n v="2.494704"/>
    <n v="2.74092"/>
    <n v="3.1139760000000001"/>
    <n v="3.4544960000000007"/>
    <n v="3.6981840000000004"/>
    <n v="3.8026720000000003"/>
  </r>
  <r>
    <x v="26"/>
    <x v="6"/>
    <x v="2"/>
    <x v="4"/>
    <n v="6.8997102229600591"/>
    <n v="7.1350237479036247"/>
    <n v="7.3965517241379315"/>
    <n v="7.6992000000000012"/>
    <n v="8.056280000000001"/>
    <n v="8.6588373333333344"/>
    <n v="9.177202666666668"/>
    <n v="10.177352815703705"/>
    <n v="10.595957954390125"/>
    <n v="11.329390729576957"/>
    <n v="12.036744371924391"/>
    <n v="12.518214146801366"/>
    <n v="12.893760571205407"/>
    <n v="13.087166979773487"/>
    <n v="13.479781989166693"/>
    <n v="14.322163550530181"/>
    <n v="15.080242063656828"/>
    <n v="15.90350031497184"/>
    <n v="16.680995505038304"/>
    <n v="17.471710999045371"/>
  </r>
  <r>
    <x v="26"/>
    <x v="6"/>
    <x v="2"/>
    <x v="5"/>
    <n v="7.9298062229600585"/>
    <n v="8.1731277479036244"/>
    <n v="8.6554797241379315"/>
    <n v="9.3472000000000008"/>
    <n v="10.28828"/>
    <n v="10.946837333333335"/>
    <n v="12.089202666666669"/>
    <n v="13.049352815703704"/>
    <n v="13.035957954390124"/>
    <n v="13.276470729576957"/>
    <n v="15.295552371924391"/>
    <n v="15.976046146801366"/>
    <n v="15.952800571205406"/>
    <n v="15.318206979773487"/>
    <n v="15.974485989166693"/>
    <n v="17.06308355053018"/>
    <n v="18.194218063656827"/>
    <n v="19.357996314971842"/>
    <n v="20.379179505038305"/>
    <n v="21.274382999045372"/>
  </r>
  <r>
    <x v="26"/>
    <x v="6"/>
    <x v="2"/>
    <x v="6"/>
    <n v="6.7552676337607628E-2"/>
    <n v="8.1063211605129151E-2"/>
    <n v="8.7548268533539489E-2"/>
    <n v="9.455213001622266E-2"/>
    <n v="0.10211630041752048"/>
    <n v="0.1041586264258709"/>
    <n v="0.43915862642587089"/>
    <n v="0.70265380228139351"/>
    <n v="0.98371532319395083"/>
    <n v="0.78697225855516084"/>
    <n v="0.51512860108906677"/>
    <n v="0.82387076277701299"/>
    <n v="0.84230669212324194"/>
    <n v="0.72418477795272751"/>
    <n v="0.43859406103900855"/>
    <n v="0"/>
    <n v="0"/>
    <n v="0"/>
    <n v="0"/>
    <n v="0"/>
  </r>
  <r>
    <x v="26"/>
    <x v="6"/>
    <x v="2"/>
    <x v="7"/>
    <n v="1.9359029999999999"/>
    <n v="1.6294010000000001"/>
    <n v="2.1145830000000001"/>
    <n v="2.23"/>
    <n v="2.504"/>
    <n v="2.4087589999999999"/>
    <n v="2.2759999999999998"/>
    <n v="2.4319999999999999"/>
    <n v="1.9330000000000001"/>
    <n v="2.0529000000000006"/>
    <n v="1.8599274000000003"/>
    <n v="2.24278263128571"/>
    <n v="2.1917542134796326"/>
    <n v="2.1894684153330108"/>
    <n v="1.6091015231814434"/>
    <n v="0"/>
    <n v="0"/>
    <n v="0"/>
    <n v="0"/>
    <n v="0"/>
  </r>
  <r>
    <x v="26"/>
    <x v="6"/>
    <x v="2"/>
    <x v="8"/>
    <n v="8.8750490000000006"/>
    <n v="8.3342650000000003"/>
    <n v="9.4215110000000006"/>
    <n v="10.654540000000001"/>
    <n v="11.014984"/>
    <n v="11.766313"/>
    <n v="12.219132999999999"/>
    <n v="12.987880000000001"/>
    <n v="13.234771"/>
    <n v="13.943885"/>
    <n v="15.566815"/>
    <n v="15.928911874917601"/>
    <n v="16.843"/>
    <n v="16.421924999999998"/>
    <n v="17.062380074999997"/>
    <n v="18.273809060324997"/>
    <n v="19.425059031125471"/>
    <n v="20.648837750086376"/>
    <n v="21.681279637590695"/>
    <n v="22.591893382369506"/>
  </r>
  <r>
    <x v="27"/>
    <x v="6"/>
    <x v="0"/>
    <x v="0"/>
    <n v="1.5716378295055455"/>
    <n v="1.6993409545991569"/>
    <n v="1.826081376007733"/>
    <n v="1.9518942613931434"/>
    <n v="2.076814234199901"/>
    <n v="2.2008753861308699"/>
    <n v="2.3241112893893687"/>
    <n v="2.446555008692509"/>
    <n v="2.5682391130604958"/>
    <n v="2.6891956873865412"/>
    <n v="2.809456343791938"/>
    <n v="2.9290522327707582"/>
    <n v="3.048014054128549"/>
    <n v="3.1663720677193159"/>
    <n v="3.2841561039850009"/>
    <n v="3.4013955743015729"/>
    <n v="3.5181194811357757"/>
    <n v="3.6343564280164968"/>
    <n v="3.7501346293246383"/>
    <n v="3.8654819199053017"/>
  </r>
  <r>
    <x v="27"/>
    <x v="6"/>
    <x v="0"/>
    <x v="1"/>
    <n v="0.15913588168372217"/>
    <n v="0.16072724050055939"/>
    <n v="0.162334512905565"/>
    <n v="0.16395785803462065"/>
    <n v="0.16559743661496687"/>
    <n v="0.16725341098111654"/>
    <n v="0.1689259450909277"/>
    <n v="0.17061520454183698"/>
    <n v="0.17232135658725536"/>
    <n v="0.17404457015312791"/>
    <n v="0.17578501585465919"/>
    <n v="0.17754286601320579"/>
    <n v="0.17931829467333785"/>
    <n v="0.18111147762007124"/>
    <n v="0.18292259239627195"/>
    <n v="0.18475181832023468"/>
    <n v="0.18659933650343702"/>
    <n v="0.18846532986847139"/>
    <n v="0.19034998316715609"/>
    <n v="0.19225348299882766"/>
  </r>
  <r>
    <x v="27"/>
    <x v="6"/>
    <x v="0"/>
    <x v="2"/>
    <n v="3.9572999999999997E-2"/>
    <n v="4.0600999999999998E-2"/>
    <n v="6.2893000000000004E-2"/>
    <n v="9.9263000000000004E-2"/>
    <n v="7.6455999999999996E-2"/>
    <n v="0.13399800000000001"/>
    <n v="0.13639999999999999"/>
    <n v="0.14061399999999999"/>
    <n v="9.8424999999999999E-2"/>
    <n v="7.8740000000000004E-2"/>
    <n v="0.10944860000000002"/>
    <n v="0.11820448800000002"/>
    <n v="0.12766084704000003"/>
    <n v="0.13681569462521842"/>
    <n v="0.14665561672253691"/>
    <n v="0.15723322125961309"/>
    <n v="0.16860521992559435"/>
    <n v="0.18083275137926941"/>
    <n v="0.19398173006375907"/>
    <n v="0.20812322266390079"/>
  </r>
  <r>
    <x v="27"/>
    <x v="6"/>
    <x v="0"/>
    <x v="3"/>
    <n v="0.19786499999999996"/>
    <n v="0.20300499999999999"/>
    <n v="0.31446499999999999"/>
    <n v="0.49631500000000001"/>
    <n v="0.38227999999999995"/>
    <n v="0.66999000000000009"/>
    <n v="0.68199999999999983"/>
    <n v="0.70306999999999997"/>
    <n v="0.49212499999999998"/>
    <n v="0.39370000000000005"/>
    <n v="0.54724300000000015"/>
    <n v="0.59102244000000015"/>
    <n v="0.63830423520000013"/>
    <n v="0.68407847312609205"/>
    <n v="0.73327808361268454"/>
    <n v="0.78616610629806538"/>
    <n v="0.8430260996279717"/>
    <n v="0.90416375689634687"/>
    <n v="0.96990865031879536"/>
    <n v="1.040616113319504"/>
  </r>
  <r>
    <x v="27"/>
    <x v="6"/>
    <x v="0"/>
    <x v="4"/>
    <n v="1.414474046554991"/>
    <n v="1.4784266305012665"/>
    <n v="1.5886907971267277"/>
    <n v="1.6981480074120348"/>
    <n v="2.0099999999999998"/>
    <n v="2.0099999999999998"/>
    <n v="2.2200000000000002"/>
    <n v="2.6"/>
    <n v="2.81"/>
    <n v="3.4"/>
    <n v="3.9"/>
    <n v="3.7"/>
    <n v="3.6"/>
    <n v="3.3"/>
    <n v="3.3659999999999997"/>
    <n v="3.5848922086053903"/>
    <n v="3.7995690396266379"/>
    <n v="3.9977920708181465"/>
    <n v="4.1251480922571027"/>
    <n v="4.2520301118958326"/>
  </r>
  <r>
    <x v="27"/>
    <x v="6"/>
    <x v="0"/>
    <x v="5"/>
    <n v="1.6123390465549909"/>
    <n v="1.6814316305012666"/>
    <n v="1.9031557971267277"/>
    <n v="2.1944630074120348"/>
    <n v="2.3922799999999995"/>
    <n v="2.6799900000000001"/>
    <n v="2.9020000000000001"/>
    <n v="3.30307"/>
    <n v="3.3021250000000002"/>
    <n v="3.7936999999999999"/>
    <n v="4.4472430000000003"/>
    <n v="4.2910224400000008"/>
    <n v="4.2383042352000002"/>
    <n v="3.9840784731260919"/>
    <n v="4.0992780836126839"/>
    <n v="4.3710583149034559"/>
    <n v="4.6425951392546096"/>
    <n v="4.9019558277144935"/>
    <n v="5.0950567425758981"/>
    <n v="5.2926462252153366"/>
  </r>
  <r>
    <x v="27"/>
    <x v="6"/>
    <x v="0"/>
    <x v="6"/>
    <n v="1.3120000000000001"/>
    <n v="1.351"/>
    <n v="1.6070000000000002"/>
    <n v="1.5620000000000001"/>
    <n v="1.9490000000000001"/>
    <n v="2.3109999999999999"/>
    <n v="2.2560229999999999"/>
    <n v="2.6608900000000002"/>
    <n v="2.6629999999999998"/>
    <n v="3.3327139999999997"/>
    <n v="4.0599999999999996"/>
    <n v="3.54"/>
    <n v="3.2360000000000002"/>
    <n v="2.8159999999999998"/>
    <n v="2.8723199999999993"/>
    <n v="3.1250841600000001"/>
    <n v="3.3125892096000005"/>
    <n v="3.5444704542720009"/>
    <n v="3.7110605656227849"/>
    <n v="3.9337241995601522"/>
  </r>
  <r>
    <x v="27"/>
    <x v="6"/>
    <x v="0"/>
    <x v="7"/>
    <n v="1.2544000000000003E-2"/>
    <n v="1.4049280000000004E-2"/>
    <n v="1.5735193600000006E-2"/>
    <n v="1.762341683200001E-2"/>
    <n v="1.9738226851840013E-2"/>
    <n v="2.274E-2"/>
    <n v="2.274E-2"/>
    <n v="2.3194800000000002E-2"/>
    <n v="2.3658696000000003E-2"/>
    <n v="2.4131869920000003E-2"/>
    <n v="2.4614507318400005E-2"/>
    <n v="2.5106797464768005E-2"/>
    <n v="2.56089E-2"/>
    <n v="2.6121100000000001E-2"/>
    <n v="2.6643522000000003E-2"/>
    <n v="2.7176392440000002E-2"/>
    <n v="3.5329310172000007E-2"/>
    <n v="3.603589637544001E-2"/>
    <n v="3.6756614302948812E-2"/>
    <n v="3.7491746589007786E-2"/>
  </r>
  <r>
    <x v="27"/>
    <x v="6"/>
    <x v="0"/>
    <x v="8"/>
    <n v="0.36097425"/>
    <n v="0.3790229625"/>
    <n v="0.30321837000000001"/>
    <n v="0.51700000000000002"/>
    <n v="0.53300000000000003"/>
    <n v="0.59399999999999997"/>
    <n v="0.70199999999999996"/>
    <n v="0.69899999999999995"/>
    <n v="0.70799999999999996"/>
    <n v="0.86699999999999999"/>
    <n v="0.93700000000000006"/>
    <n v="0.96299999999999997"/>
    <n v="1.1000000000000001"/>
    <n v="1.1499999999999999"/>
    <n v="1.1845000000000001"/>
    <n v="1.243725"/>
    <n v="1.3680975"/>
    <n v="1.4091404249999999"/>
    <n v="1.4091404249999999"/>
    <n v="1.4091404249999999"/>
  </r>
  <r>
    <x v="27"/>
    <x v="6"/>
    <x v="1"/>
    <x v="0"/>
    <n v="0.21108370036577628"/>
    <n v="0.24751303453300866"/>
    <n v="0.26746837698266446"/>
    <n v="0.29875176951476545"/>
    <n v="0.30704071850453757"/>
    <n v="0.31817714267371416"/>
    <n v="0.33541101007405905"/>
    <n v="0.36043957090658935"/>
    <n v="0.39118568857954006"/>
    <n v="0.431469279391334"/>
    <n v="0.47572297818661535"/>
    <n v="0.52039707855272654"/>
    <n v="0.56352207639328666"/>
    <n v="0.60518227285950066"/>
    <n v="0.64545782250526273"/>
    <n v="0.68442494130162412"/>
    <n v="0.72215610425738375"/>
    <n v="0.7587202331655637"/>
    <n v="0.7941828749695452"/>
    <n v="0.82860637121795022"/>
  </r>
  <r>
    <x v="27"/>
    <x v="6"/>
    <x v="1"/>
    <x v="1"/>
    <n v="3.457159374768002E-2"/>
    <n v="1.2837091895317674E-2"/>
    <n v="1.0924059889928098E-2"/>
    <n v="2.3848504111460639E-2"/>
    <n v="2.3226537465510396E-2"/>
    <n v="2.6488460094403487E-2"/>
    <n v="3.3142724534030617E-2"/>
    <n v="4.1799111336233263E-2"/>
    <n v="4.8768096218280238E-2"/>
    <n v="5.984287524077099E-2"/>
    <n v="6.5827162764848096E-2"/>
    <n v="6.8460249275442017E-2"/>
    <n v="6.9144851768196444E-2"/>
    <n v="6.9836300285878408E-2"/>
    <n v="7.0534663288737198E-2"/>
    <n v="7.1240009921624575E-2"/>
    <n v="7.1952410020840823E-2"/>
    <n v="7.2671934121049234E-2"/>
    <n v="7.3398653462259725E-2"/>
    <n v="7.4132639996882327E-2"/>
  </r>
  <r>
    <x v="27"/>
    <x v="6"/>
    <x v="1"/>
    <x v="2"/>
    <n v="6.9649999999999998E-3"/>
    <n v="8.4910000000000003E-3"/>
    <n v="1.2174000000000001E-2"/>
    <n v="1.4089000000000001E-2"/>
    <n v="2.3599999999999999E-2"/>
    <n v="2.6332000000000001E-2"/>
    <n v="2.1100000000000001E-2"/>
    <n v="2.9246999999999999E-2"/>
    <n v="3.2432000000000002E-2"/>
    <n v="2.2702400000000001E-2"/>
    <n v="3.1556336000000004E-2"/>
    <n v="3.4080842880000004E-2"/>
    <n v="3.6807310310400007E-2"/>
    <n v="3.9446845639567671E-2"/>
    <n v="4.2283902375942616E-2"/>
    <n v="4.5333648492814828E-2"/>
    <n v="4.8612435164323252E-2"/>
    <n v="5.2137889953171521E-2"/>
    <n v="5.5929017381248204E-2"/>
    <n v="6.0006307470217686E-2"/>
  </r>
  <r>
    <x v="27"/>
    <x v="6"/>
    <x v="1"/>
    <x v="3"/>
    <n v="3.4825000000000002E-2"/>
    <n v="4.2455E-2"/>
    <n v="6.0870000000000007E-2"/>
    <n v="7.0445000000000021E-2"/>
    <n v="0.11799999999999999"/>
    <n v="0.13166"/>
    <n v="0.10550000000000001"/>
    <n v="0.146235"/>
    <n v="0.16216000000000003"/>
    <n v="0.113512"/>
    <n v="0.15778168000000004"/>
    <n v="0.17040421440000003"/>
    <n v="0.18403655155200005"/>
    <n v="0.19723422819783837"/>
    <n v="0.21141951187971308"/>
    <n v="0.22666824246407413"/>
    <n v="0.24306217582161627"/>
    <n v="0.26068944976585762"/>
    <n v="0.27964508690624101"/>
    <n v="0.30003153735108845"/>
  </r>
  <r>
    <x v="27"/>
    <x v="6"/>
    <x v="1"/>
    <x v="4"/>
    <n v="0.1900000000107768"/>
    <n v="0.22279065831443878"/>
    <n v="0.24075279873115277"/>
    <n v="0.26891150814896447"/>
    <n v="0.27326623946903844"/>
    <n v="0.28639661426570373"/>
    <n v="0.30190910907500051"/>
    <n v="0.32443773895125361"/>
    <n v="0.34033154906419982"/>
    <n v="0.35380480910089385"/>
    <n v="0.40145317237876621"/>
    <n v="0.44995687274883939"/>
    <n v="0.48"/>
    <n v="0.5"/>
    <n v="0.53327555304574537"/>
    <n v="0.56547008396966103"/>
    <n v="0.60661112757620228"/>
    <n v="0.65249940052238475"/>
    <n v="0.68299727247380881"/>
    <n v="0.71260147924743722"/>
  </r>
  <r>
    <x v="27"/>
    <x v="6"/>
    <x v="1"/>
    <x v="5"/>
    <n v="0.22482500001077679"/>
    <n v="0.2652456583144388"/>
    <n v="0.30162279873115277"/>
    <n v="0.33935650814896451"/>
    <n v="0.39126623946903843"/>
    <n v="0.41805661426570373"/>
    <n v="0.4074091090750005"/>
    <n v="0.47067273895125361"/>
    <n v="0.5024915490641999"/>
    <n v="0.46731680910089385"/>
    <n v="0.55923485237876625"/>
    <n v="0.62036108714883942"/>
    <n v="0.66403655155200003"/>
    <n v="0.69723422819783831"/>
    <n v="0.74469506492545845"/>
    <n v="0.79213832643373516"/>
    <n v="0.84967330339781855"/>
    <n v="0.91318885028824237"/>
    <n v="0.96264235938004983"/>
    <n v="1.0126330165985258"/>
  </r>
  <r>
    <x v="27"/>
    <x v="6"/>
    <x v="1"/>
    <x v="6"/>
    <n v="0.13363969631235326"/>
    <n v="0.142994475054218"/>
    <n v="0.15300408830801326"/>
    <n v="0.16371437448957421"/>
    <n v="0.17517438070384442"/>
    <n v="0.19269181877422886"/>
    <n v="0.21196100065165177"/>
    <n v="0.23315710071681697"/>
    <n v="0.22149924568097609"/>
    <n v="0.24364917024907376"/>
    <n v="0.28019654578643483"/>
    <n v="0.3222260276544"/>
    <n v="0.36089315097292801"/>
    <n v="0.4042003290896794"/>
    <n v="0.43653635541685376"/>
    <n v="0.47145926385020209"/>
    <n v="0.51389059759672029"/>
    <n v="0.55911297018523176"/>
    <n v="0.5932188613665309"/>
    <n v="0.62287980443485746"/>
  </r>
  <r>
    <x v="27"/>
    <x v="6"/>
    <x v="1"/>
    <x v="7"/>
    <n v="2.1090414471577894E-3"/>
    <n v="2.1934031050441015E-3"/>
    <n v="2.2811392292458651E-3"/>
    <n v="2.3723847984156994E-3"/>
    <n v="2.4672801903523277E-3"/>
    <n v="2.5659713979664209E-3"/>
    <n v="2.668610253885078E-3"/>
    <n v="2.7753546640404813E-3"/>
    <n v="2.8863688506021007E-3"/>
    <n v="3.0018236046261849E-3"/>
    <n v="3.1218965488112324E-3"/>
    <n v="3.2467724107636819E-3"/>
    <n v="3.3766433071942292E-3"/>
    <n v="3.5117090394819984E-3"/>
    <n v="3.6521774010612783E-3"/>
    <n v="3.7982644971037297E-3"/>
    <n v="3.9501950769878788E-3"/>
    <n v="4.108202880067394E-3"/>
    <n v="4.2725309952700895E-3"/>
    <n v="4.4434322350808929E-3"/>
  </r>
  <r>
    <x v="27"/>
    <x v="6"/>
    <x v="1"/>
    <x v="8"/>
    <n v="0.12470043702789921"/>
    <n v="0.13093545887929417"/>
    <n v="0.13879158641205183"/>
    <n v="0.15544657678149806"/>
    <n v="0.17410016599527786"/>
    <n v="0.19499218591471124"/>
    <n v="0.2047417952104468"/>
    <n v="0.24569015425253615"/>
    <n v="0.25797466196516294"/>
    <n v="0.24299999999999999"/>
    <n v="0.29599999999999999"/>
    <n v="0.29599999999999999"/>
    <n v="0.27800000000000002"/>
    <n v="0.29399999999999998"/>
    <n v="0.30869999999999997"/>
    <n v="0.32413500000000001"/>
    <n v="0.34034175"/>
    <n v="0.35735883750000003"/>
    <n v="0.37522677937500004"/>
    <n v="0.39398811834375008"/>
  </r>
  <r>
    <x v="27"/>
    <x v="6"/>
    <x v="2"/>
    <x v="0"/>
    <n v="0.55297548540403341"/>
    <n v="0.55889776082774745"/>
    <n v="0.58328714893951172"/>
    <n v="0.59844499777310034"/>
    <n v="0.61360082954083595"/>
    <n v="0.63337444801351239"/>
    <n v="0.6485312883141674"/>
    <n v="0.66599601343437342"/>
    <n v="0.66038675438649552"/>
    <n v="0.64897338295221474"/>
    <n v="0.66857377344242896"/>
    <n v="0.68921252134536659"/>
    <n v="0.70997335330899947"/>
    <n v="0.73087033865043594"/>
    <n v="0.75191736296769096"/>
    <n v="0.77312814306952116"/>
    <n v="0.79451624145968891"/>
    <n v="0.81609508039650891"/>
    <n v="0.83787795554776023"/>
    <n v="0.85987804926030376"/>
  </r>
  <r>
    <x v="27"/>
    <x v="6"/>
    <x v="2"/>
    <x v="1"/>
    <n v="3.0701791416360712E-2"/>
    <n v="5.5699962526925093E-2"/>
    <n v="6.1039847253426802E-2"/>
    <n v="5.1713598389062011E-2"/>
    <n v="5.6113670160038397E-2"/>
    <n v="5.6818757912422753E-2"/>
    <n v="5.4329854373136942E-2"/>
    <n v="5.0047096516292668E-2"/>
    <n v="4.7670422026872002E-2"/>
    <n v="4.1417568916638864E-2"/>
    <n v="4.5559325808302756E-2"/>
    <n v="4.7381698840634867E-2"/>
    <n v="4.8329332817447564E-2"/>
    <n v="4.9295919473796516E-2"/>
    <n v="5.0281837863272449E-2"/>
    <n v="5.1287474620537898E-2"/>
    <n v="5.2313224112948656E-2"/>
    <n v="5.335948859520763E-2"/>
    <n v="5.4426678367111785E-2"/>
    <n v="5.5515211934454023E-2"/>
  </r>
  <r>
    <x v="27"/>
    <x v="6"/>
    <x v="2"/>
    <x v="2"/>
    <n v="2.2890000000000002E-3"/>
    <n v="2.2399999999999998E-3"/>
    <n v="3.29E-3"/>
    <n v="3.4019999999999996E-3"/>
    <n v="4.9659999999999999E-3"/>
    <n v="4.8739999999999999E-3"/>
    <n v="5.8375999999999983E-3"/>
    <n v="6.4440799999998521E-3"/>
    <n v="7.1914639999999252E-3"/>
    <n v="5.1778540799999459E-3"/>
    <n v="7.1972171711999254E-3"/>
    <n v="7.7729945448959201E-3"/>
    <n v="8.3948341084875942E-3"/>
    <n v="8.9968466170080499E-3"/>
    <n v="9.6439088570192538E-3"/>
    <n v="1.0339480266835432E-2"/>
    <n v="1.108729014352333E-2"/>
    <n v="1.1891358896707723E-2"/>
    <n v="1.275602098623423E-2"/>
    <n v="1.368594967758466E-2"/>
  </r>
  <r>
    <x v="27"/>
    <x v="6"/>
    <x v="2"/>
    <x v="3"/>
    <n v="1.8312000000000005E-2"/>
    <n v="1.7919999999999998E-2"/>
    <n v="2.632E-2"/>
    <n v="2.7215999999999997E-2"/>
    <n v="3.9727999999999999E-2"/>
    <n v="3.8991999999999999E-2"/>
    <n v="4.6700799999999987E-2"/>
    <n v="5.1552639999998824E-2"/>
    <n v="5.7531711999999402E-2"/>
    <n v="4.1422832639999567E-2"/>
    <n v="5.7577737369599404E-2"/>
    <n v="6.2183956359167361E-2"/>
    <n v="6.7158672867900754E-2"/>
    <n v="7.1974772936064399E-2"/>
    <n v="7.7151270856154031E-2"/>
    <n v="8.2715842134683457E-2"/>
    <n v="8.869832114818664E-2"/>
    <n v="9.5130871173661785E-2"/>
    <n v="0.10204816788987384"/>
    <n v="0.10948759742067728"/>
  </r>
  <r>
    <x v="27"/>
    <x v="6"/>
    <x v="2"/>
    <x v="4"/>
    <n v="1.8023225557572193"/>
    <n v="1.9561421628971161"/>
    <n v="2.1581624510761936"/>
    <n v="2.2740909915377814"/>
    <n v="2.3930432352092601"/>
    <n v="2.5334977920540496"/>
    <n v="2.6200664047892364"/>
    <n v="2.7175301332176174"/>
    <n v="2.542489004388008"/>
    <n v="2.336304178627973"/>
    <n v="2.5343563423424471"/>
    <n v="2.6652180113208419"/>
    <n v="2.851783272113301"/>
    <n v="3.08"/>
    <n v="3.1852211857507933"/>
    <n v="3.2750728496091717"/>
    <n v="3.376694026203678"/>
    <n v="3.4684040916851631"/>
    <n v="3.5609813110779811"/>
    <n v="3.6544817093562911"/>
  </r>
  <r>
    <x v="27"/>
    <x v="6"/>
    <x v="2"/>
    <x v="5"/>
    <n v="1.8206345557572194"/>
    <n v="1.974062162897116"/>
    <n v="2.1844824510761938"/>
    <n v="2.3013069915377815"/>
    <n v="2.4327712352092603"/>
    <n v="2.5724897920540495"/>
    <n v="2.6667672047892363"/>
    <n v="2.7690827732176162"/>
    <n v="2.6000207163880074"/>
    <n v="2.3777270112679725"/>
    <n v="2.5919340797120465"/>
    <n v="2.7274019676800094"/>
    <n v="2.9189419449812015"/>
    <n v="3.1519747729360645"/>
    <n v="3.2623724566069474"/>
    <n v="3.3577886917438553"/>
    <n v="3.4653923473518646"/>
    <n v="3.5635349628588249"/>
    <n v="3.663029478967855"/>
    <n v="3.7639693067769686"/>
  </r>
  <r>
    <x v="27"/>
    <x v="6"/>
    <x v="2"/>
    <x v="6"/>
    <n v="1.6633603036876468"/>
    <n v="1.4580055249457819"/>
    <n v="2.4389959116919862"/>
    <n v="2.1972856255104256"/>
    <n v="2.6538256192961556"/>
    <n v="2.7853081812257714"/>
    <n v="2.5632389993483482"/>
    <n v="2.6076548992831832"/>
    <n v="2.1332217543190239"/>
    <n v="2.1545539718622142"/>
    <n v="2.3700093690484358"/>
    <n v="2.5359100248818267"/>
    <n v="2.7895010273700098"/>
    <n v="3"/>
    <n v="3.09"/>
    <n v="3.1672499999999997"/>
    <n v="3.2527657499999996"/>
    <n v="3.3438431909999995"/>
    <n v="3.440814643538999"/>
    <n v="3.5440390828451691"/>
  </r>
  <r>
    <x v="27"/>
    <x v="6"/>
    <x v="2"/>
    <x v="7"/>
    <n v="5.6880658552422121E-3"/>
    <n v="5.9155884894519012E-3"/>
    <n v="6.152212029029977E-3"/>
    <n v="6.3983005101911766E-3"/>
    <n v="6.6542325305988239E-3"/>
    <n v="6.920401831822777E-3"/>
    <n v="7.1972179050956882E-3"/>
    <n v="7.4851066212995162E-3"/>
    <n v="7.7845108861514974E-3"/>
    <n v="8.0958913215975568E-3"/>
    <n v="8.4197269744614601E-3"/>
    <n v="8.7565160534399181E-3"/>
    <n v="9.1067766955775144E-3"/>
    <n v="9.4710477634006151E-3"/>
    <n v="9.8498896739366397E-3"/>
    <n v="1.0243885260894106E-2"/>
    <n v="1.0653640671329871E-2"/>
    <n v="1.1079786298183066E-2"/>
    <n v="1.1522977750110389E-2"/>
    <n v="1.1983896860114805E-2"/>
  </r>
  <r>
    <x v="27"/>
    <x v="6"/>
    <x v="2"/>
    <x v="8"/>
    <n v="0.19178062912759433"/>
    <n v="0.20136966058397407"/>
    <n v="0.19734226737229457"/>
    <n v="0.19931569004601751"/>
    <n v="0.20130884694647769"/>
    <n v="0.20332193541594246"/>
    <n v="0.20535515477010188"/>
    <n v="0.21562291250860699"/>
    <n v="0.21777914163369305"/>
    <n v="0.21995693305002997"/>
    <n v="0.22215650238053028"/>
    <n v="0.22659963242814088"/>
    <n v="0.23113162507670371"/>
    <n v="0.23575425757823779"/>
    <n v="0.24046934272980255"/>
    <n v="0.24527872958439861"/>
    <n v="0.25018430417608661"/>
    <n v="0.25518799025960837"/>
    <n v="0.26029175006480054"/>
    <n v="0.26549758506609655"/>
  </r>
  <r>
    <x v="28"/>
    <x v="7"/>
    <x v="0"/>
    <x v="0"/>
    <n v="11.774345042562008"/>
    <n v="12.259509781630355"/>
    <n v="12.989005403693303"/>
    <n v="14.187164457208615"/>
    <n v="16.042141967382371"/>
    <n v="17.896866641879317"/>
    <n v="19.696463822886326"/>
    <n v="21.616787060273197"/>
    <n v="23.730129084296788"/>
    <n v="25.275688130849389"/>
    <n v="26.809320099738375"/>
    <n v="28.602040496746223"/>
    <n v="30.24302009177876"/>
    <n v="31.452589890860974"/>
    <n v="32.455538093043756"/>
    <n v="33.540149640717658"/>
    <n v="34.84356560041828"/>
    <n v="36.083040804403645"/>
    <n v="37.55913437624951"/>
    <n v="38.924769001199536"/>
  </r>
  <r>
    <x v="28"/>
    <x v="7"/>
    <x v="0"/>
    <x v="1"/>
    <n v="0.95979878011502917"/>
    <n v="1.0888053740936179"/>
    <n v="1.3622495138445949"/>
    <n v="1.6201795138445947"/>
    <n v="1.9469915138445948"/>
    <n v="2.1755675138445953"/>
    <n v="2.1575345138445954"/>
    <n v="2.3142525138445955"/>
    <n v="2.5456777652290552"/>
    <n v="2.4947642099244742"/>
    <n v="2.5446594941229637"/>
    <n v="2.597"/>
    <n v="1.927"/>
    <n v="1.512"/>
    <n v="1.6319999999999999"/>
    <n v="1.8959999999999999"/>
    <n v="2.2090000000000001"/>
    <n v="2.4590000000000001"/>
    <n v="2.7389999999999999"/>
    <n v="2.8679999999999999"/>
  </r>
  <r>
    <x v="28"/>
    <x v="7"/>
    <x v="0"/>
    <x v="2"/>
    <n v="0.253"/>
    <n v="0.33200000000000002"/>
    <n v="0.46500000000000002"/>
    <n v="0.62857499999999999"/>
    <n v="0.746"/>
    <n v="0.82"/>
    <n v="0.88800000000000001"/>
    <n v="0.94799999999999995"/>
    <n v="0.99"/>
    <n v="1.1499999999999999"/>
    <n v="1.3383510000000001"/>
    <n v="1.4156890000000002"/>
    <n v="0.88538699999999992"/>
    <n v="0.60660000000000003"/>
    <n v="0.84242800000000007"/>
    <n v="0.83390799999999998"/>
    <n v="1.008893"/>
    <n v="1.2449159999999999"/>
    <n v="1.4348560000000001"/>
    <n v="1.520335"/>
  </r>
  <r>
    <x v="28"/>
    <x v="7"/>
    <x v="0"/>
    <x v="3"/>
    <n v="1.2649999999999999"/>
    <n v="1.66"/>
    <n v="2.3250000000000002"/>
    <n v="3.1428750000000001"/>
    <n v="3.73"/>
    <n v="4.0999999999999996"/>
    <n v="4.4400000000000004"/>
    <n v="4.74"/>
    <n v="4.95"/>
    <n v="5.75"/>
    <n v="6.6917550000000006"/>
    <n v="7.0784450000000012"/>
    <n v="4.4269349999999994"/>
    <n v="3.0330000000000004"/>
    <n v="4.2121400000000007"/>
    <n v="4.1695399999999996"/>
    <n v="5.0444650000000006"/>
    <n v="6.2245799999999996"/>
    <n v="7.1742800000000004"/>
    <n v="7.6016750000000002"/>
  </r>
  <r>
    <x v="28"/>
    <x v="7"/>
    <x v="0"/>
    <x v="4"/>
    <n v="16.737918648095668"/>
    <n v="18.47099488482576"/>
    <n v="18.908540967960725"/>
    <n v="20.652742224747133"/>
    <n v="23.353096651868452"/>
    <n v="26.053083017417364"/>
    <n v="26.590226160896542"/>
    <n v="29.182662531368816"/>
    <n v="32.035674263800665"/>
    <n v="31.594610163561736"/>
    <n v="34.85211612965989"/>
    <n v="36.246200774846287"/>
    <n v="38.058510813588605"/>
    <n v="39.771143800200093"/>
    <n v="44.543681056224102"/>
    <n v="46.912119159448864"/>
    <n v="48.780991840585592"/>
    <n v="50.516257126165101"/>
    <n v="52.582788126749314"/>
    <n v="54.494676601679345"/>
  </r>
  <r>
    <x v="28"/>
    <x v="7"/>
    <x v="0"/>
    <x v="5"/>
    <n v="18.002918648095669"/>
    <n v="20.13099488482576"/>
    <n v="21.233540967960725"/>
    <n v="23.795617224747133"/>
    <n v="27.083096651868452"/>
    <n v="30.153083017417366"/>
    <n v="31.030226160896543"/>
    <n v="33.922662531368815"/>
    <n v="36.985674263800668"/>
    <n v="37.34461016356174"/>
    <n v="41.543871129659891"/>
    <n v="43.324645774846289"/>
    <n v="42.485445813588605"/>
    <n v="42.804143800200094"/>
    <n v="48.7558210562241"/>
    <n v="51.081659159448861"/>
    <n v="53.825456840585595"/>
    <n v="56.740837126165104"/>
    <n v="59.757068126749317"/>
    <n v="62.096351601679345"/>
  </r>
  <r>
    <x v="28"/>
    <x v="7"/>
    <x v="0"/>
    <x v="6"/>
    <n v="18.243518941139222"/>
    <n v="21.452764012967222"/>
    <n v="21.126381851599561"/>
    <n v="23.912808937920481"/>
    <n v="29.484177042778615"/>
    <n v="36.193840999999999"/>
    <n v="34.586557999999997"/>
    <n v="40.970979999999997"/>
    <n v="41.923754000000002"/>
    <n v="48.29"/>
    <n v="51.28"/>
    <n v="51.07"/>
    <n v="46.417000000000002"/>
    <n v="48.253"/>
    <n v="55.973479999999995"/>
    <n v="55.525692159999991"/>
    <n v="58.079873999359997"/>
    <n v="60.983867699328002"/>
    <n v="64.155028819693058"/>
    <n v="66.657074943661087"/>
  </r>
  <r>
    <x v="28"/>
    <x v="7"/>
    <x v="0"/>
    <x v="7"/>
    <n v="3.5816598279344318"/>
    <n v="5.3177832442113235"/>
    <n v="4.2186661852412994"/>
    <n v="5.4100863787757243"/>
    <n v="7.9591520454242213"/>
    <n v="10.0273977362575"/>
    <n v="10.0273977362575"/>
    <n v="10.528767623070376"/>
    <n v="11.055206004223896"/>
    <n v="9.9499999999999993"/>
    <n v="14.62"/>
    <n v="12.427"/>
    <n v="9.8173300000000001"/>
    <n v="10.31"/>
    <n v="10.825500000000002"/>
    <n v="11.042010000000001"/>
    <n v="11.262850200000001"/>
    <n v="11.488107204"/>
    <n v="11.717869348080001"/>
    <n v="11.9522267350416"/>
  </r>
  <r>
    <x v="28"/>
    <x v="7"/>
    <x v="0"/>
    <x v="8"/>
    <n v="3.9298280100250249"/>
    <n v="4.5737620200751499"/>
    <n v="4.9396002351755257"/>
    <n v="5.6976426563514035"/>
    <n v="6.1528292846331603"/>
    <n v="6.6444280810563265"/>
    <n v="7.6410922932147747"/>
    <n v="7.6410922932147747"/>
    <n v="7.6410922932147747"/>
    <n v="7.2590376785540354"/>
    <n v="8.1999999999999993"/>
    <n v="8.5279999999999987"/>
    <n v="8"/>
    <n v="7.5"/>
    <n v="7.8375000000000004"/>
    <n v="8.1509999999999998"/>
    <n v="8.2325099999999996"/>
    <n v="8.3354163749999994"/>
    <n v="8.3770934568749986"/>
    <n v="8.5236925923703115"/>
  </r>
  <r>
    <x v="28"/>
    <x v="7"/>
    <x v="1"/>
    <x v="0"/>
    <n v="2.780152919753927"/>
    <n v="2.9495074845266118"/>
    <n v="3.155119867668299"/>
    <n v="3.3023532911713676"/>
    <n v="3.4863352002889014"/>
    <n v="3.6998425311740846"/>
    <n v="3.9711873202842112"/>
    <n v="4.2676936597138857"/>
    <n v="4.5998873766424522"/>
    <n v="4.9121494705553053"/>
    <n v="5.2174409455636148"/>
    <n v="5.6669177171967062"/>
    <n v="6.1165793628527716"/>
    <n v="6.4710819819671883"/>
    <n v="6.8429495225081727"/>
    <n v="7.1752315416078458"/>
    <n v="7.5352222799435316"/>
    <n v="7.8444611659463543"/>
    <n v="8.187238107649037"/>
    <n v="8.4690038211900962"/>
  </r>
  <r>
    <x v="28"/>
    <x v="7"/>
    <x v="1"/>
    <x v="1"/>
    <n v="0.2267797099317363"/>
    <n v="0.27494866697284448"/>
    <n v="0.30565856061080232"/>
    <n v="0.3365406155631665"/>
    <n v="0.38212310658781601"/>
    <n v="0.42268744290251747"/>
    <n v="0.49333534098057163"/>
    <n v="0.5347775786467277"/>
    <n v="0.5882553365114005"/>
    <n v="0.5882553365114005"/>
    <n v="0.60002044324162851"/>
    <n v="0.60599999999999998"/>
    <n v="0.56299999999999994"/>
    <n v="0.53800000000000003"/>
    <n v="0.56599999999999995"/>
    <n v="0.60599999999999998"/>
    <n v="0.64700000000000002"/>
    <n v="0.68600000000000005"/>
    <n v="0.73499999999999999"/>
    <n v="0.77300000000000002"/>
  </r>
  <r>
    <x v="28"/>
    <x v="7"/>
    <x v="1"/>
    <x v="2"/>
    <n v="2.0419E-2"/>
    <n v="3.0287999999999999E-2"/>
    <n v="4.2610000000000002E-2"/>
    <n v="6.565E-2"/>
    <n v="8.5999999999999993E-2"/>
    <n v="0.1"/>
    <n v="0.152"/>
    <n v="0.17899999999999999"/>
    <n v="0.193"/>
    <n v="0.192"/>
    <n v="0.19989899999999999"/>
    <n v="0.190139"/>
    <n v="0.12797"/>
    <n v="0.102316"/>
    <n v="0.13689799999999999"/>
    <n v="0.14943199999999998"/>
    <n v="0.14483500000000002"/>
    <n v="0.17809"/>
    <n v="0.17921799999999999"/>
    <n v="0.18931299999999998"/>
  </r>
  <r>
    <x v="28"/>
    <x v="7"/>
    <x v="1"/>
    <x v="3"/>
    <n v="0.10209499999999999"/>
    <n v="0.15143999999999999"/>
    <n v="0.21305000000000002"/>
    <n v="0.32824999999999999"/>
    <n v="0.43"/>
    <n v="0.5"/>
    <n v="0.76"/>
    <n v="0.89500000000000002"/>
    <n v="0.96499999999999997"/>
    <n v="0.96"/>
    <n v="0.99949500000000002"/>
    <n v="0.95069500000000018"/>
    <n v="0.63984999999999992"/>
    <n v="0.51158000000000003"/>
    <n v="0.68448999999999993"/>
    <n v="0.74715999999999994"/>
    <n v="0.72417500000000012"/>
    <n v="0.89044999999999996"/>
    <n v="0.89609000000000005"/>
    <n v="0.94656499999999988"/>
  </r>
  <r>
    <x v="28"/>
    <x v="7"/>
    <x v="1"/>
    <x v="4"/>
    <n v="5.3542684855512581"/>
    <n v="5.7969665050189114"/>
    <n v="6.2230938202002202"/>
    <n v="6.7930800712506016"/>
    <n v="7.7156572777143353"/>
    <n v="8.5472937332891181"/>
    <n v="9.67"/>
    <n v="9.8591307510848978"/>
    <n v="10.119752228613395"/>
    <n v="10.07"/>
    <n v="10.37"/>
    <n v="11.715241899168541"/>
    <n v="12.418156413118654"/>
    <n v="13.039064233774587"/>
    <n v="13.951798730138808"/>
    <n v="14.845990123381979"/>
    <n v="15.823966787881417"/>
    <n v="16.865591506784657"/>
    <n v="18.011923836827883"/>
    <n v="18.631808406618212"/>
  </r>
  <r>
    <x v="28"/>
    <x v="7"/>
    <x v="1"/>
    <x v="5"/>
    <n v="5.4563634855512584"/>
    <n v="5.9484065050189114"/>
    <n v="6.4361438202002201"/>
    <n v="7.1213300712506014"/>
    <n v="8.145657277714335"/>
    <n v="9.0472937332891181"/>
    <n v="10.43"/>
    <n v="10.754130751084897"/>
    <n v="11.084752228613395"/>
    <n v="11.03"/>
    <n v="11.369494999999999"/>
    <n v="12.665936899168541"/>
    <n v="13.058006413118653"/>
    <n v="13.550644233774587"/>
    <n v="14.636288730138808"/>
    <n v="15.593150123381978"/>
    <n v="16.548141787881416"/>
    <n v="17.756041506784658"/>
    <n v="18.908013836827884"/>
    <n v="19.578373406618212"/>
  </r>
  <r>
    <x v="28"/>
    <x v="7"/>
    <x v="1"/>
    <x v="6"/>
    <n v="5.4067552368989027"/>
    <n v="6.4284945168216954"/>
    <n v="6.9018703809627073"/>
    <n v="7.5718797785286034"/>
    <n v="8.5923037951276804"/>
    <n v="9.3823523566010358"/>
    <n v="10.302050927961568"/>
    <n v="10.199030418681954"/>
    <n v="10.403011027055593"/>
    <n v="9.8828604757028131"/>
    <n v="10.08"/>
    <n v="11.52"/>
    <n v="12.096"/>
    <n v="12.386304000000001"/>
    <n v="13.340049408"/>
    <n v="14.260512817152"/>
    <n v="15.158925124632574"/>
    <n v="16.280685583855387"/>
    <n v="17.322649461222134"/>
    <n v="17.894296893442462"/>
  </r>
  <r>
    <x v="28"/>
    <x v="7"/>
    <x v="1"/>
    <x v="7"/>
    <n v="2.4123158367952997"/>
    <n v="2.5966618926328624"/>
    <n v="2.6791888630354208"/>
    <n v="2.7034767427815365"/>
    <n v="3.0007320377175573"/>
    <n v="3.2253318690474955"/>
    <n v="3.5105458111403478"/>
    <n v="3.5105458111403478"/>
    <n v="3.5456512692517514"/>
    <n v="3.0138035788639885"/>
    <n v="3.75"/>
    <n v="4.1500000000000004"/>
    <n v="4.05"/>
    <n v="4.1500000000000004"/>
    <n v="4.2330000000000005"/>
    <n v="4.3176600000000009"/>
    <n v="4.4040132000000014"/>
    <n v="4.4480533320000015"/>
    <n v="4.4925338653200013"/>
    <n v="4.5374592039732011"/>
  </r>
  <r>
    <x v="28"/>
    <x v="7"/>
    <x v="1"/>
    <x v="8"/>
    <n v="2.5589059999999999"/>
    <n v="2.5883539999999998"/>
    <n v="2.5559999999999996"/>
    <n v="2.6661189999999997"/>
    <n v="2.877008"/>
    <n v="2.9158905000195987"/>
    <n v="3.7906576500254783"/>
    <n v="3.9422839560264977"/>
    <n v="4.0999753142675575"/>
    <n v="4.2229745736955842"/>
    <n v="4.8"/>
    <n v="5.34"/>
    <n v="5.14"/>
    <n v="5.4"/>
    <n v="5.5998000000000001"/>
    <n v="5.7117960000000005"/>
    <n v="5.8545908999999998"/>
    <n v="5.9833918998"/>
    <n v="6.1269933053951995"/>
    <n v="6.2740411447246851"/>
  </r>
  <r>
    <x v="28"/>
    <x v="7"/>
    <x v="2"/>
    <x v="0"/>
    <n v="1.5425423837160794"/>
    <n v="1.6171227760641742"/>
    <n v="1.7219445763918109"/>
    <n v="1.8216387258869651"/>
    <n v="1.9300706471842455"/>
    <n v="2.0426835267818251"/>
    <n v="2.1606096500283973"/>
    <n v="2.2934272891170946"/>
    <n v="2.4375464784817917"/>
    <n v="2.5866696575318655"/>
    <n v="2.6684694780799534"/>
    <n v="2.7193613093951559"/>
    <n v="2.7861996308314465"/>
    <n v="2.8640276529815596"/>
    <n v="2.952185993802666"/>
    <n v="3.0500548341745057"/>
    <n v="3.159051544124035"/>
    <n v="3.278508451476593"/>
    <n v="3.4097979443879973"/>
    <n v="3.5532100677247174"/>
  </r>
  <r>
    <x v="28"/>
    <x v="7"/>
    <x v="2"/>
    <x v="1"/>
    <n v="0.11406188461372306"/>
    <n v="0.14452656154681351"/>
    <n v="0.17021261635138982"/>
    <n v="0.1753680860162998"/>
    <n v="0.21773024485049827"/>
    <n v="0.22841711842863449"/>
    <n v="0.24048713485348161"/>
    <n v="0.26245421809040143"/>
    <n v="0.28172482671172255"/>
    <n v="0.18"/>
    <n v="0.23699999999999999"/>
    <n v="0.21099999999999999"/>
    <n v="0.23"/>
    <n v="0.245"/>
    <n v="0.26"/>
    <n v="0.27500000000000002"/>
    <n v="0.29199999999999998"/>
    <n v="0.309"/>
    <n v="0.32800000000000001"/>
    <n v="0.34799999999999998"/>
  </r>
  <r>
    <x v="28"/>
    <x v="7"/>
    <x v="2"/>
    <x v="2"/>
    <n v="2.4903940320000002E-2"/>
    <n v="2.5412184000000001E-2"/>
    <n v="2.59308E-2"/>
    <n v="2.6460000000000001E-2"/>
    <n v="2.7E-2"/>
    <n v="3.2669999999999998E-2"/>
    <n v="2.6136E-2"/>
    <n v="2.87496E-2"/>
    <n v="3.0187080000000002E-2"/>
    <n v="2.5659018000000002E-2"/>
    <n v="2.6941968900000002E-2"/>
    <n v="2.8289067345000002E-2"/>
    <n v="2.9703520712250003E-2"/>
    <n v="2.8655010222299993E-2"/>
    <n v="3.0475777912964963E-2"/>
    <n v="3.1043137289471945E-2"/>
    <n v="3.1517421823294978E-2"/>
    <n v="3.2083752378834873E-2"/>
    <n v="3.3124758392393483E-2"/>
    <n v="3.3550542373858017E-2"/>
  </r>
  <r>
    <x v="28"/>
    <x v="7"/>
    <x v="2"/>
    <x v="3"/>
    <n v="0.19923152256000001"/>
    <n v="0.20329747200000001"/>
    <n v="0.2074464"/>
    <n v="0.21168000000000001"/>
    <n v="0.216"/>
    <n v="0.26135999999999998"/>
    <n v="0.209088"/>
    <n v="0.2299968"/>
    <n v="0.24149664000000001"/>
    <n v="0.20527214400000002"/>
    <n v="0.21553575120000001"/>
    <n v="0.22631253876000001"/>
    <n v="0.23762816569800002"/>
    <n v="0.22924008177839994"/>
    <n v="0.2438062233037197"/>
    <n v="0.24834509831577556"/>
    <n v="0.25213937458635982"/>
    <n v="0.25667001903067899"/>
    <n v="0.26499806713914786"/>
    <n v="0.26840433899086413"/>
  </r>
  <r>
    <x v="28"/>
    <x v="7"/>
    <x v="2"/>
    <x v="4"/>
    <n v="5.2284719680516902"/>
    <n v="5.4812409549570162"/>
    <n v="5.7989923929847205"/>
    <n v="6.2268934169127652"/>
    <n v="6.5993704228823846"/>
    <n v="6.9783348694168295"/>
    <n v="7.1300118450937111"/>
    <n v="7.5683100540864121"/>
    <n v="7.9220260550658228"/>
    <n v="7.7600089725955961"/>
    <n v="8.7883669453949249"/>
    <n v="9.0520179537567742"/>
    <n v="9.5046188514446133"/>
    <n v="9.7897574169879515"/>
    <n v="10.328194074922289"/>
    <n v="10.67519191961077"/>
    <n v="11.056680404434122"/>
    <n v="11.474779580168075"/>
    <n v="11.934292805357991"/>
    <n v="12.436235237036511"/>
  </r>
  <r>
    <x v="28"/>
    <x v="7"/>
    <x v="2"/>
    <x v="5"/>
    <n v="5.4277034906116901"/>
    <n v="5.6845384269570163"/>
    <n v="6.0064387929847207"/>
    <n v="6.4385734169127655"/>
    <n v="6.8153704228823848"/>
    <n v="7.2396948694168293"/>
    <n v="7.3390998450937115"/>
    <n v="7.7983068540864124"/>
    <n v="8.1635226950658222"/>
    <n v="7.9652811165955963"/>
    <n v="9.003902696594924"/>
    <n v="9.2783304925167744"/>
    <n v="9.7422470171426134"/>
    <n v="10.018997498766351"/>
    <n v="10.572000298226008"/>
    <n v="10.923537017926545"/>
    <n v="11.308819779020482"/>
    <n v="11.731449599198754"/>
    <n v="12.199290872497139"/>
    <n v="12.704639576027375"/>
  </r>
  <r>
    <x v="28"/>
    <x v="7"/>
    <x v="2"/>
    <x v="6"/>
    <n v="5.1250038466423495"/>
    <n v="5.1589218648167137"/>
    <n v="5.7278294886259724"/>
    <n v="6.5112343566372743"/>
    <n v="7.2259435481449836"/>
    <n v="7.7738676026252893"/>
    <n v="7.3824604715027693"/>
    <n v="7.3064736571236057"/>
    <n v="7.3162692572169199"/>
    <n v="8.5456342875794089"/>
    <n v="8.75"/>
    <n v="9.5"/>
    <n v="9.9749999999999996"/>
    <n v="10.234349999999999"/>
    <n v="10.797239249999999"/>
    <n v="11.175142623749998"/>
    <n v="11.543922330333748"/>
    <n v="11.947959611895428"/>
    <n v="12.401982077147453"/>
    <n v="12.898061360233353"/>
  </r>
  <r>
    <x v="28"/>
    <x v="7"/>
    <x v="2"/>
    <x v="7"/>
    <n v="0.94387842092818286"/>
    <n v="0.76375691447746497"/>
    <n v="1.0785993244402838"/>
    <n v="1.3085145689539308"/>
    <n v="1.6901271670485543"/>
    <n v="1.7070284387190398"/>
    <n v="1.7240987231062301"/>
    <n v="1.7413397103372925"/>
    <n v="1.7587531074406655"/>
    <n v="1.6532279209942256"/>
    <n v="1.75"/>
    <n v="1.7"/>
    <n v="1.651"/>
    <n v="1.7005300000000001"/>
    <n v="1.7515459000000002"/>
    <n v="1.8040922770000003"/>
    <n v="1.8221331997700003"/>
    <n v="1.8403545317677004"/>
    <n v="1.8587580770853773"/>
    <n v="1.8773456578562311"/>
  </r>
  <r>
    <x v="28"/>
    <x v="7"/>
    <x v="2"/>
    <x v="8"/>
    <n v="1.3295729999999999"/>
    <n v="1.394412"/>
    <n v="1.424625"/>
    <n v="1.412933"/>
    <n v="1.5243679999999999"/>
    <n v="1.5336285000076697"/>
    <n v="1.9937170500099708"/>
    <n v="2.0934029025104692"/>
    <n v="2.1562049895857833"/>
    <n v="1.5093434927100482"/>
    <n v="1.7"/>
    <n v="1.768"/>
    <n v="1.6"/>
    <n v="1.5"/>
    <n v="1.56"/>
    <n v="1.5912000000000002"/>
    <n v="1.6230240000000002"/>
    <n v="1.6554844800000004"/>
    <n v="1.6885941696000004"/>
    <n v="1.7223660529920004"/>
  </r>
  <r>
    <x v="29"/>
    <x v="7"/>
    <x v="0"/>
    <x v="0"/>
    <n v="4.4176520000000004"/>
    <n v="4.5348030000000001"/>
    <n v="4.6001400000000006"/>
    <n v="4.7003430000000002"/>
    <n v="5.4"/>
    <n v="5.7729999999999997"/>
    <n v="6.141"/>
    <n v="6.4720000000000004"/>
    <n v="6.7969999999999997"/>
    <n v="7.0910000000000002"/>
    <n v="7.5448709999999997"/>
    <n v="8.1129999999999995"/>
    <n v="8.5232010000000002"/>
    <n v="9.0088417790000008"/>
    <n v="9.3621245763039997"/>
    <n v="9.6871252127437923"/>
    <n v="10.032062706786967"/>
    <n v="10.412773888290143"/>
    <n v="10.83150644552973"/>
    <n v="11.271391758609367"/>
  </r>
  <r>
    <x v="29"/>
    <x v="7"/>
    <x v="0"/>
    <x v="1"/>
    <n v="0.46643200000000001"/>
    <n v="0.12875299999999998"/>
    <n v="9.6281999999999993E-2"/>
    <n v="0.22700000000000001"/>
    <n v="0.45100000000000001"/>
    <n v="0.439"/>
    <n v="0.373"/>
    <n v="0.35699999999999998"/>
    <n v="0.30599999999999999"/>
    <n v="0.36673700000000004"/>
    <n v="0.50963600000000009"/>
    <n v="0.59346100000000002"/>
    <n v="0.55623500000000003"/>
    <n v="0.66462800000000011"/>
    <n v="0.56949499999999997"/>
    <n v="0.57777800000000001"/>
    <n v="0.61617700000000009"/>
    <n v="0.67164099999999993"/>
    <n v="0.72070299999999998"/>
    <n v="0.75399900000000009"/>
  </r>
  <r>
    <x v="29"/>
    <x v="7"/>
    <x v="0"/>
    <x v="2"/>
    <n v="0.296541"/>
    <n v="0.17513399999999998"/>
    <n v="0.20407700000000001"/>
    <n v="0.29299999999999998"/>
    <n v="0.44700000000000001"/>
    <n v="0.45400000000000001"/>
    <n v="0.54600000000000004"/>
    <n v="0.621"/>
    <n v="0.622"/>
    <n v="0.49763099999999999"/>
    <n v="0.52871900000000005"/>
    <n v="0.619255"/>
    <n v="0.57141300000000006"/>
    <n v="0.62426599999999999"/>
    <n v="0.72821000000000002"/>
    <n v="0.73802900000000005"/>
    <n v="0.88050800000000007"/>
    <n v="0.91197799999999996"/>
    <n v="0.87890900000000005"/>
    <n v="0.94887500000000002"/>
  </r>
  <r>
    <x v="29"/>
    <x v="7"/>
    <x v="0"/>
    <x v="3"/>
    <n v="1.4827049999999999"/>
    <n v="0.87566999999999995"/>
    <n v="1.0203850000000001"/>
    <n v="1.4650000000000001"/>
    <n v="2.2349999999999999"/>
    <n v="2.27"/>
    <n v="2.73"/>
    <n v="3.105"/>
    <n v="3.11"/>
    <n v="2.4881549999999999"/>
    <n v="2.6435950000000004"/>
    <n v="3.0962749999999999"/>
    <n v="2.8570650000000004"/>
    <n v="3.1213299999999999"/>
    <n v="3.6410499999999999"/>
    <n v="3.6901449999999998"/>
    <n v="4.4025400000000001"/>
    <n v="4.5598899999999993"/>
    <n v="4.3945449999999999"/>
    <n v="4.7443749999999998"/>
  </r>
  <r>
    <x v="29"/>
    <x v="7"/>
    <x v="0"/>
    <x v="4"/>
    <n v="3.6666511600000002"/>
    <n v="2.5394896800000004"/>
    <n v="3.5881092000000008"/>
    <n v="4.7003430000000002"/>
    <n v="5.4"/>
    <n v="5.7729999999999997"/>
    <n v="6.141"/>
    <n v="6.4720000000000004"/>
    <n v="6.5930899999999992"/>
    <n v="6.7719050000000003"/>
    <n v="7.890041984237957"/>
    <n v="8.047842823922716"/>
    <n v="8.530713393358079"/>
    <n v="8.8292883621256113"/>
    <n v="9.094167012989379"/>
    <n v="9.3669920233790602"/>
    <n v="9.8314214526512274"/>
    <n v="10.412773888290143"/>
    <n v="10.83150644552973"/>
    <n v="11.271391758609367"/>
  </r>
  <r>
    <x v="29"/>
    <x v="7"/>
    <x v="0"/>
    <x v="5"/>
    <n v="5.14935616"/>
    <n v="3.4151596800000004"/>
    <n v="4.6084942000000009"/>
    <n v="6.165343"/>
    <n v="7.6349999999999998"/>
    <n v="8.0429999999999993"/>
    <n v="8.8710000000000004"/>
    <n v="9.577"/>
    <n v="9.7030899999999995"/>
    <n v="9.2600599999999993"/>
    <n v="10.533636984237958"/>
    <n v="11.144117823922716"/>
    <n v="11.387778393358079"/>
    <n v="11.950618362125612"/>
    <n v="12.735217012989379"/>
    <n v="13.05713702337906"/>
    <n v="14.233961452651227"/>
    <n v="14.972663888290143"/>
    <n v="15.22605144552973"/>
    <n v="16.015766758609367"/>
  </r>
  <r>
    <x v="29"/>
    <x v="7"/>
    <x v="0"/>
    <x v="6"/>
    <n v="3.6395059999999999"/>
    <n v="1.4364170000000001"/>
    <n v="2.1798850000000001"/>
    <n v="3.7192059999999998"/>
    <n v="4.6660180000000002"/>
    <n v="4.3620000000000001"/>
    <n v="5.5750000000000002"/>
    <n v="6.0821329999999998"/>
    <n v="6.5684259999999997"/>
    <n v="5.5228729999999997"/>
    <n v="7.3090130000000002"/>
    <n v="6.7070090000000002"/>
    <n v="7.5417129999999997"/>
    <n v="9.1197440000000007"/>
    <n v="9.6910861759543447"/>
    <n v="10.272179919144438"/>
    <n v="10.701151384638065"/>
    <n v="11.161023128917513"/>
    <n v="11.716586242357231"/>
    <n v="12.359135001506129"/>
  </r>
  <r>
    <x v="29"/>
    <x v="7"/>
    <x v="0"/>
    <x v="7"/>
    <n v="7.089099"/>
    <n v="9.4855309999999982"/>
    <n v="9.9416469999999997"/>
    <n v="11.216976000000001"/>
    <n v="11.519804000000001"/>
    <n v="12.215"/>
    <n v="11.89"/>
    <n v="12.450941"/>
    <n v="9.8040000000000003"/>
    <n v="9.2688380000000006"/>
    <n v="10.222715000000001"/>
    <n v="12.567608"/>
    <n v="10.651787000000001"/>
    <n v="9.9386050000000008"/>
    <n v="11.708596189059527"/>
    <n v="12.394086348407409"/>
    <n v="13.22060257796287"/>
    <n v="13.978971908047633"/>
    <n v="14.544412257237259"/>
    <n v="15.628192589336019"/>
  </r>
  <r>
    <x v="29"/>
    <x v="7"/>
    <x v="0"/>
    <x v="8"/>
    <n v="8.8119999999999994"/>
    <n v="10.050000000000001"/>
    <n v="12.112151351351352"/>
    <n v="13.879966"/>
    <n v="14.021000000000001"/>
    <n v="14.773"/>
    <n v="15.141999999999999"/>
    <n v="15.428648000000001"/>
    <n v="14.774852186040631"/>
    <n v="13.620288453170556"/>
    <n v="14.84611441395591"/>
    <n v="16.924570431909739"/>
    <n v="14.724376275761474"/>
    <n v="13.251938648185329"/>
    <n v="14.57713251300386"/>
    <n v="15.305989138654054"/>
    <n v="16.83658805251946"/>
    <n v="17.846783335670629"/>
    <n v="18.150178652377029"/>
    <n v="19.348090443433914"/>
  </r>
  <r>
    <x v="29"/>
    <x v="7"/>
    <x v="1"/>
    <x v="0"/>
    <n v="1.0298"/>
    <n v="1.0720000000000001"/>
    <n v="1.1167"/>
    <n v="1.218"/>
    <n v="1.578956"/>
    <n v="1.8129999999999999"/>
    <n v="2.052"/>
    <n v="2.2630599999999998"/>
    <n v="2.4495550000000001"/>
    <n v="2.5890040000000001"/>
    <n v="2.7860109999999998"/>
    <n v="3.0009999999999999"/>
    <n v="3.1597089999999999"/>
    <n v="3.2856278199999998"/>
    <n v="3.397679952203819"/>
    <n v="3.5144360571821576"/>
    <n v="3.6393564448503413"/>
    <n v="3.7742064655956695"/>
    <n v="3.9239238781438828"/>
    <n v="4.0887281400017512"/>
  </r>
  <r>
    <x v="29"/>
    <x v="7"/>
    <x v="1"/>
    <x v="1"/>
    <n v="0.15193600000000002"/>
    <n v="5.2819999999999999E-2"/>
    <n v="6.8447999999999995E-2"/>
    <n v="0.14099999999999999"/>
    <n v="0.249"/>
    <n v="0.28199999999999997"/>
    <n v="0.25"/>
    <n v="0.23800000000000002"/>
    <n v="0.189"/>
    <n v="0.18804300000000002"/>
    <n v="0.25190699999999999"/>
    <n v="0.271565"/>
    <n v="0.22172999999999998"/>
    <n v="0.189113"/>
    <n v="0.172931"/>
    <n v="0.18046799999999999"/>
    <n v="0.18952600000000003"/>
    <n v="0.20079900000000001"/>
    <n v="0.21746399999999999"/>
    <n v="0.23487100000000002"/>
  </r>
  <r>
    <x v="29"/>
    <x v="7"/>
    <x v="1"/>
    <x v="2"/>
    <n v="9.4213999999999992E-2"/>
    <n v="8.4388000000000005E-2"/>
    <n v="0.124658"/>
    <n v="0.21199999999999999"/>
    <n v="0.33300000000000002"/>
    <n v="0.377"/>
    <n v="0.39200000000000002"/>
    <n v="0.41799999999999998"/>
    <n v="0.45300000000000001"/>
    <n v="0.34187099999999998"/>
    <n v="0.45938699999999999"/>
    <n v="0.50156500000000004"/>
    <n v="0.45596800000000004"/>
    <n v="0.44830700000000001"/>
    <n v="0.38028600000000001"/>
    <n v="0.42700900000000003"/>
    <n v="0.42997400000000002"/>
    <n v="0.44820900000000002"/>
    <n v="0.45244099999999998"/>
    <n v="0.45635500000000001"/>
  </r>
  <r>
    <x v="29"/>
    <x v="7"/>
    <x v="1"/>
    <x v="3"/>
    <n v="0.518177"/>
    <n v="0.46413400000000005"/>
    <n v="0.68561899999999998"/>
    <n v="1.1659999999999999"/>
    <n v="1.8315000000000001"/>
    <n v="2.0735000000000001"/>
    <n v="2.1560000000000001"/>
    <n v="2.2989999999999999"/>
    <n v="2.4915000000000003"/>
    <n v="1.8802904999999999"/>
    <n v="2.5266285000000002"/>
    <n v="2.7586075000000001"/>
    <n v="2.5078240000000003"/>
    <n v="2.4656885000000002"/>
    <n v="2.0915729999999999"/>
    <n v="2.3485495000000003"/>
    <n v="2.3648570000000002"/>
    <n v="2.4651495000000003"/>
    <n v="2.4884255"/>
    <n v="2.5099525000000003"/>
  </r>
  <r>
    <x v="29"/>
    <x v="7"/>
    <x v="1"/>
    <x v="4"/>
    <n v="1.3488190418663137"/>
    <n v="1.0261353709404093"/>
    <n v="1.4517100000000001"/>
    <n v="1.7051999999999998"/>
    <n v="1.6421142400000002"/>
    <n v="1.7042199999999998"/>
    <n v="1.7852399999999999"/>
    <n v="1.8783397999999998"/>
    <n v="1.9596440000000002"/>
    <n v="1.9417530000000001"/>
    <n v="2.2587774760510593"/>
    <n v="2.394304124614123"/>
    <n v="2.3464180421218406"/>
    <n v="2.4168105833854958"/>
    <n v="2.4168105833854958"/>
    <n v="2.5844655256202693"/>
    <n v="2.7295173336377556"/>
    <n v="2.9438810431646223"/>
    <n v="3.1783783412965452"/>
    <n v="3.4754189190014886"/>
  </r>
  <r>
    <x v="29"/>
    <x v="7"/>
    <x v="1"/>
    <x v="5"/>
    <n v="1.8669960418663138"/>
    <n v="1.4902693709404093"/>
    <n v="2.1373290000000003"/>
    <n v="2.8712"/>
    <n v="3.4736142400000003"/>
    <n v="3.77772"/>
    <n v="3.9412400000000001"/>
    <n v="4.1773397999999995"/>
    <n v="4.4511440000000002"/>
    <n v="3.8220434999999999"/>
    <n v="4.7854059760510594"/>
    <n v="5.1529116246141236"/>
    <n v="4.8542420421218413"/>
    <n v="4.882499083385496"/>
    <n v="4.5083835833854957"/>
    <n v="4.9330150256202696"/>
    <n v="5.0943743336377558"/>
    <n v="5.4090305431646222"/>
    <n v="5.6668038412965451"/>
    <n v="5.9853714190014884"/>
  </r>
  <r>
    <x v="29"/>
    <x v="7"/>
    <x v="1"/>
    <x v="6"/>
    <n v="0.34311700000000001"/>
    <n v="9.7000000000000003E-2"/>
    <n v="0.27761599999999997"/>
    <n v="0.51601699999999995"/>
    <n v="0.57334799999999997"/>
    <n v="0.33900000000000002"/>
    <n v="0.41399999999999998"/>
    <n v="0.60339120000000002"/>
    <n v="0.88198399999999999"/>
    <n v="0.6966903625379105"/>
    <n v="0.85343275408695674"/>
    <n v="0.99441452076521764"/>
    <n v="1.0777613133913044"/>
    <n v="1.4633814640618972"/>
    <n v="1.1714125540833289"/>
    <n v="1.2664223944309223"/>
    <n v="1.3148312846340589"/>
    <n v="1.3991917964682086"/>
    <n v="1.4619311852734391"/>
    <n v="1.5331480748247053"/>
  </r>
  <r>
    <x v="29"/>
    <x v="7"/>
    <x v="1"/>
    <x v="7"/>
    <n v="0.188527"/>
    <n v="0.27329999999999999"/>
    <n v="0.61382999999999999"/>
    <n v="0.62704899999999997"/>
    <n v="0.86164700000000005"/>
    <n v="1.071"/>
    <n v="1.1100000000000001"/>
    <n v="1.146077"/>
    <n v="1.127"/>
    <n v="1.0593960731175927"/>
    <n v="1.363881101675025"/>
    <n v="2.1240408129689068"/>
    <n v="2.1329752410932796"/>
    <n v="2.0894339798996988"/>
    <n v="2.1026986218417814"/>
    <n v="2.2800933744439429"/>
    <n v="2.4349225057137205"/>
    <n v="2.5900971226790106"/>
    <n v="2.6824578978964038"/>
    <n v="2.7575954043338693"/>
  </r>
  <r>
    <x v="29"/>
    <x v="7"/>
    <x v="1"/>
    <x v="8"/>
    <n v="2.957722"/>
    <n v="2.9"/>
    <n v="3.0449999999999999"/>
    <n v="2.7871549999999998"/>
    <n v="3.6619999999999999"/>
    <n v="4.7362359999999999"/>
    <n v="5.2304930000000001"/>
    <n v="5.6619969999999995"/>
    <n v="4.8880944036214125"/>
    <n v="3.9371612871283825"/>
    <n v="4.8033367702966263"/>
    <n v="5.61"/>
    <n v="5.7053699999999994"/>
    <n v="5.3345209499999999"/>
    <n v="5.5212291832499991"/>
    <n v="5.9905336638262492"/>
    <n v="6.2421360777069514"/>
    <n v="6.6166642423693682"/>
    <n v="6.8813308120641441"/>
    <n v="7.2253973526673514"/>
  </r>
  <r>
    <x v="29"/>
    <x v="7"/>
    <x v="2"/>
    <x v="0"/>
    <n v="0.67500000000000004"/>
    <n v="0.68100000000000005"/>
    <n v="0.68700000000000006"/>
    <n v="0.70250000000000001"/>
    <n v="0.79900000000000004"/>
    <n v="0.83899999999999997"/>
    <n v="0.88400000000000001"/>
    <n v="0.91832999999999998"/>
    <n v="0.94415300000000002"/>
    <n v="0.92833500000000002"/>
    <n v="0.93486900000000006"/>
    <n v="0.94799999999999995"/>
    <n v="0.95725700000000002"/>
    <n v="0.967334374"/>
    <n v="0.98335202401600008"/>
    <n v="1.0069747603341939"/>
    <n v="1.0330670613518875"/>
    <n v="1.0605450467563255"/>
    <n v="1.0891649694448562"/>
    <n v="1.1191108708564479"/>
  </r>
  <r>
    <x v="29"/>
    <x v="7"/>
    <x v="2"/>
    <x v="1"/>
    <n v="2.8587000000000001E-2"/>
    <n v="1.3563E-2"/>
    <n v="1.1529999999999999E-2"/>
    <n v="1.9E-2"/>
    <n v="3.1E-2"/>
    <n v="3.5000000000000003E-2"/>
    <n v="3.4000000000000002E-2"/>
    <n v="2.7E-2"/>
    <n v="2.1999999999999999E-2"/>
    <n v="1.3942000000000001E-2"/>
    <n v="2.4327000000000001E-2"/>
    <n v="3.4984000000000001E-2"/>
    <n v="2.8216999999999999E-2"/>
    <n v="2.7307999999999999E-2"/>
    <n v="3.1495000000000002E-2"/>
    <n v="3.4142000000000006E-2"/>
    <n v="3.6548000000000004E-2"/>
    <n v="3.7948999999999997E-2"/>
    <n v="3.9168999999999995E-2"/>
    <n v="4.0630000000000006E-2"/>
  </r>
  <r>
    <x v="29"/>
    <x v="7"/>
    <x v="2"/>
    <x v="2"/>
    <n v="3.2178999999999999E-2"/>
    <n v="1.3227000000000001E-2"/>
    <n v="1.4454E-2"/>
    <n v="2.3E-2"/>
    <n v="3.6999999999999998E-2"/>
    <n v="4.2999999999999997E-2"/>
    <n v="4.2999999999999997E-2"/>
    <n v="4.1000000000000002E-2"/>
    <n v="4.3999999999999997E-2"/>
    <n v="1.5246000000000001E-2"/>
    <n v="3.0851E-2"/>
    <n v="4.4496000000000001E-2"/>
    <n v="3.6324000000000002E-2"/>
    <n v="3.7619E-2"/>
    <n v="4.0808999999999998E-2"/>
    <n v="4.4926000000000001E-2"/>
    <n v="4.8316000000000005E-2"/>
    <n v="5.0770000000000003E-2"/>
    <n v="5.3048000000000005E-2"/>
    <n v="5.5564000000000002E-2"/>
  </r>
  <r>
    <x v="29"/>
    <x v="7"/>
    <x v="2"/>
    <x v="3"/>
    <n v="0.25743199999999999"/>
    <n v="0.10581599999999999"/>
    <n v="0.115632"/>
    <n v="0.184"/>
    <n v="0.29599999999999999"/>
    <n v="0.34399999999999997"/>
    <n v="0.34399999999999997"/>
    <n v="0.32800000000000001"/>
    <n v="0.35199999999999998"/>
    <n v="0.12196799999999999"/>
    <n v="0.246808"/>
    <n v="0.35596800000000001"/>
    <n v="0.29059200000000002"/>
    <n v="0.300952"/>
    <n v="0.32647199999999998"/>
    <n v="0.35940800000000001"/>
    <n v="0.38652800000000004"/>
    <n v="0.40616000000000002"/>
    <n v="0.42438400000000004"/>
    <n v="0.44451200000000002"/>
  </r>
  <r>
    <x v="29"/>
    <x v="7"/>
    <x v="2"/>
    <x v="4"/>
    <n v="0.96804516628214121"/>
    <n v="0.69048579666465137"/>
    <n v="0.99615000000000009"/>
    <n v="1.19425"/>
    <n v="1.39825"/>
    <n v="1.3004500000000001"/>
    <n v="1.3260000000000001"/>
    <n v="1.4509614"/>
    <n v="1.5578524499999999"/>
    <n v="1.5317527500000001"/>
    <n v="1.8534208274999997"/>
    <n v="2.0758313267999999"/>
    <n v="1.8267315675839999"/>
    <n v="1.8449988832598399"/>
    <n v="1.8634488720924383"/>
    <n v="1.9844084099232573"/>
    <n v="2.1384488169984071"/>
    <n v="2.2801718505260999"/>
    <n v="2.396162932778684"/>
    <n v="2.4620439158841854"/>
  </r>
  <r>
    <x v="29"/>
    <x v="7"/>
    <x v="2"/>
    <x v="5"/>
    <n v="1.2254771662821411"/>
    <n v="0.7963017966646514"/>
    <n v="1.111782"/>
    <n v="1.37825"/>
    <n v="1.69425"/>
    <n v="1.64445"/>
    <n v="1.67"/>
    <n v="1.7789614"/>
    <n v="1.9098524499999998"/>
    <n v="1.6537207500000002"/>
    <n v="2.1002288274999996"/>
    <n v="2.4317993267999998"/>
    <n v="2.1173235675840001"/>
    <n v="2.14595088325984"/>
    <n v="2.1899208720924381"/>
    <n v="2.3438164099232575"/>
    <n v="2.5249768169984073"/>
    <n v="2.6863318505260998"/>
    <n v="2.8205469327786838"/>
    <n v="2.9065559158841854"/>
  </r>
  <r>
    <x v="29"/>
    <x v="7"/>
    <x v="2"/>
    <x v="6"/>
    <n v="0.26941900000000002"/>
    <n v="0.18699999999999997"/>
    <n v="0.30011500000000002"/>
    <n v="0.39290799999999998"/>
    <n v="0.445795"/>
    <n v="0.45500000000000002"/>
    <n v="0.54900000000000004"/>
    <n v="0.71124399999999999"/>
    <n v="0.63505599999999995"/>
    <n v="0.47106373188210715"/>
    <n v="0.78991886152173885"/>
    <n v="1.0595922582260866"/>
    <n v="0.99755251434782588"/>
    <n v="1.3906741909755784"/>
    <n v="1.1969044254814447"/>
    <n v="1.3852699264473955"/>
    <n v="1.4812960323119773"/>
    <n v="1.5501386726055155"/>
    <n v="1.6081746881745409"/>
    <n v="1.6582163057659396"/>
  </r>
  <r>
    <x v="29"/>
    <x v="7"/>
    <x v="2"/>
    <x v="7"/>
    <n v="0.66117499999999996"/>
    <n v="1.0276999999999998"/>
    <n v="1.0211840000000001"/>
    <n v="1.1924950000000001"/>
    <n v="1.1356599999999999"/>
    <n v="1.298"/>
    <n v="1.343"/>
    <n v="1.5656379999999999"/>
    <n v="1.1582699999999999"/>
    <n v="0.86102815446339032"/>
    <n v="0.97832773124373129"/>
    <n v="1.5235991077733197"/>
    <n v="1.5300078766800402"/>
    <n v="1.4987752250752258"/>
    <n v="1.5125550255012323"/>
    <n v="1.6018613190733895"/>
    <n v="1.7001204290682677"/>
    <n v="1.7569766129817113"/>
    <n v="1.8096859113711632"/>
    <n v="1.8639764887122983"/>
  </r>
  <r>
    <x v="29"/>
    <x v="7"/>
    <x v="2"/>
    <x v="8"/>
    <n v="1.717811"/>
    <n v="1.58"/>
    <n v="1.8720000000000001"/>
    <n v="2.4365260000000002"/>
    <n v="2.3159999999999998"/>
    <n v="2.516"/>
    <n v="2.4180000000000001"/>
    <n v="2.4316430000000002"/>
    <n v="2.2371115600000002"/>
    <n v="2.0134004040000004"/>
    <n v="2.2348744484400007"/>
    <n v="2.62"/>
    <n v="2.4365999999999999"/>
    <n v="2.2782209999999998"/>
    <n v="2.4376964700000001"/>
    <n v="2.5839582582000005"/>
    <n v="2.7519155449830004"/>
    <n v="2.9032708999570653"/>
    <n v="3.0339180904551331"/>
    <n v="3.1188677969878769"/>
  </r>
  <r>
    <x v="30"/>
    <x v="8"/>
    <x v="0"/>
    <x v="0"/>
    <n v="5.6077592741005287"/>
    <n v="5.6605440896967778"/>
    <n v="5.8065462220680786"/>
    <n v="5.921935619720899"/>
    <n v="6.0447287926668247"/>
    <n v="6.2176197054519688"/>
    <n v="6.3986409883336357"/>
    <n v="6.5949545784502996"/>
    <n v="6.7233554868812933"/>
    <n v="6.8231583771436668"/>
    <n v="6.9443922096007933"/>
    <n v="7.0503165154087775"/>
    <n v="7.1614666996006022"/>
    <n v="7.2779585755435896"/>
    <n v="7.3999122502657677"/>
    <n v="7.5274522368804933"/>
    <n v="7.6607075707115264"/>
    <n v="7.7998119292229982"/>
    <n v="7.9449037558620113"/>
    <n v="8.096126387924949"/>
  </r>
  <r>
    <x v="30"/>
    <x v="8"/>
    <x v="0"/>
    <x v="1"/>
    <n v="0.16532421543995462"/>
    <n v="0.16192347888576575"/>
    <n v="0.20745939828474755"/>
    <n v="0.17379374828138813"/>
    <n v="0.20254811538714002"/>
    <n v="0.17960000000000004"/>
    <n v="0.23450000000000001"/>
    <n v="0.26029999999999998"/>
    <n v="0.26029999999999998"/>
    <n v="0.23426999999999998"/>
    <n v="0.25769700000000001"/>
    <n v="0.24481215000000001"/>
    <n v="0.25215651450000004"/>
    <n v="0.25972120993500003"/>
    <n v="0.26751284623305005"/>
    <n v="0.27553823162004154"/>
    <n v="0.28380437856864277"/>
    <n v="0.29231850992570207"/>
    <n v="0.30108806522347314"/>
    <n v="0.31012070718017737"/>
  </r>
  <r>
    <x v="30"/>
    <x v="8"/>
    <x v="0"/>
    <x v="2"/>
    <n v="6.9478999999999999E-2"/>
    <n v="6.8242999999999998E-2"/>
    <n v="5.7199E-2"/>
    <n v="6.1646999999999993E-2"/>
    <n v="6.5616999999999995E-2"/>
    <n v="9.0582371643437493E-2"/>
    <n v="9.460208105315486E-2"/>
    <n v="9.5000000000000001E-2"/>
    <n v="0.104"/>
    <n v="8.3199999999999996E-2"/>
    <n v="9.9358000000000002E-2"/>
    <n v="0.12193299999999999"/>
    <n v="0.14097200000000001"/>
    <n v="0.13877200000000001"/>
    <n v="0.17907100000000001"/>
    <n v="0.21855499683042789"/>
    <n v="0.24204316006339144"/>
    <n v="0.25281406339144219"/>
    <n v="0.25694680665610142"/>
    <n v="0.3110091996830428"/>
  </r>
  <r>
    <x v="30"/>
    <x v="8"/>
    <x v="0"/>
    <x v="3"/>
    <n v="0.34739500000000001"/>
    <n v="0.34121499999999994"/>
    <n v="0.285995"/>
    <n v="0.30823500000000004"/>
    <n v="0.32808499999999996"/>
    <n v="0.45291185821718749"/>
    <n v="0.47301040526577431"/>
    <n v="0.47499999999999998"/>
    <n v="0.52"/>
    <n v="0.41599999999999998"/>
    <n v="0.49679000000000001"/>
    <n v="0.6096649999999999"/>
    <n v="0.70486000000000004"/>
    <n v="0.69386000000000003"/>
    <n v="0.89535500000000001"/>
    <n v="1.0927749841521395"/>
    <n v="1.2102158003169572"/>
    <n v="1.2640703169572109"/>
    <n v="1.2847340332805071"/>
    <n v="1.5550459984152141"/>
  </r>
  <r>
    <x v="30"/>
    <x v="8"/>
    <x v="0"/>
    <x v="4"/>
    <n v="5.1036622377128396"/>
    <n v="5.4229982952888127"/>
    <n v="5.790512100929913"/>
    <n v="5.9487834470247511"/>
    <n v="6.1129614578904743"/>
    <n v="6.5396787867508674"/>
    <n v="6.6596929931068605"/>
    <n v="6.9906518531573179"/>
    <n v="7.3956910355694232"/>
    <n v="7.505474214858034"/>
    <n v="7.6182156705608737"/>
    <n v="7.770579983972091"/>
    <n v="9.31"/>
    <n v="9.4700000000000006"/>
    <n v="9.8488000000000007"/>
    <n v="10.018547393981059"/>
    <n v="9.9589198419249847"/>
    <n v="10.139755507989898"/>
    <n v="10.328374882620617"/>
    <n v="10.524964304302435"/>
  </r>
  <r>
    <x v="30"/>
    <x v="8"/>
    <x v="0"/>
    <x v="5"/>
    <n v="5.4510572377128392"/>
    <n v="5.7642132952888128"/>
    <n v="6.0765071009299128"/>
    <n v="6.257018447024751"/>
    <n v="6.441046457890474"/>
    <n v="6.9925906449680548"/>
    <n v="7.1327033983726347"/>
    <n v="7.4656518531573175"/>
    <n v="7.9156910355694237"/>
    <n v="7.9214742148580344"/>
    <n v="8.1150056705608744"/>
    <n v="8.3802449839720907"/>
    <n v="10.014860000000001"/>
    <n v="10.163860000000001"/>
    <n v="10.744155000000001"/>
    <n v="11.111322378133199"/>
    <n v="11.169135642241942"/>
    <n v="11.403825824947109"/>
    <n v="11.613108915901124"/>
    <n v="12.080010302717648"/>
  </r>
  <r>
    <x v="30"/>
    <x v="8"/>
    <x v="0"/>
    <x v="6"/>
    <n v="4.2763363739612865"/>
    <n v="4.3112832970673551"/>
    <n v="5.1503348357590806"/>
    <n v="4.9523778503405946"/>
    <n v="6.5036990000000001"/>
    <n v="6.805209006638087"/>
    <n v="6.3568000000000016"/>
    <n v="7.4110639999999997"/>
    <n v="8.1240520000000007"/>
    <n v="8.2840550000000004"/>
    <n v="8.9499999999999993"/>
    <n v="8.6010000000000009"/>
    <n v="12.25"/>
    <n v="11.1"/>
    <n v="12.0435"/>
    <n v="11.947152000000001"/>
    <n v="11.947152000000001"/>
    <n v="12.180121464000001"/>
    <n v="12.350643164496001"/>
    <n v="12.844668891075841"/>
  </r>
  <r>
    <x v="30"/>
    <x v="8"/>
    <x v="0"/>
    <x v="7"/>
    <n v="0.52069499999999991"/>
    <n v="0.45316000000000001"/>
    <n v="0.52384642492287403"/>
    <n v="0.64339742455608406"/>
    <n v="0.71548713111245077"/>
    <n v="0.80573068125000002"/>
    <n v="0.60429801093750002"/>
    <n v="0.57408311039062498"/>
    <n v="0.56260144818281244"/>
    <n v="0.55134941921915614"/>
    <n v="0.74299999999999999"/>
    <n v="0.92"/>
    <n v="0.85816499999999996"/>
    <n v="0.65"/>
    <n v="0.74750000000000005"/>
    <n v="0.80730000000000002"/>
    <n v="0.82344600000000001"/>
    <n v="0.83991492000000001"/>
    <n v="0.85671321840000003"/>
    <n v="0.87384748276800006"/>
  </r>
  <r>
    <x v="30"/>
    <x v="8"/>
    <x v="0"/>
    <x v="8"/>
    <n v="1.3092076466421068"/>
    <n v="1.3044629376409156"/>
    <n v="1.2160644236238312"/>
    <n v="1.2222248322568547"/>
    <n v="1.2015167681288375"/>
    <n v="1.1493071034914142"/>
    <n v="0.96435097940245851"/>
    <n v="0.58515279999999992"/>
    <n v="0.46103585599999997"/>
    <n v="0.41493227039999997"/>
    <n v="0.43567888391999998"/>
    <n v="0.34854310713600001"/>
    <n v="0.3136887964224"/>
    <n v="0.28999999999999998"/>
    <n v="0.29580000000000001"/>
    <n v="0.30171600000000004"/>
    <n v="0.30775032000000002"/>
    <n v="0.31390532640000002"/>
    <n v="0.320183432928"/>
    <n v="0.32658710158656001"/>
  </r>
  <r>
    <x v="30"/>
    <x v="8"/>
    <x v="1"/>
    <x v="0"/>
    <n v="1.5980139905608937"/>
    <n v="1.6677489487540818"/>
    <n v="1.759714973991241"/>
    <n v="1.7721295904671368"/>
    <n v="1.7982231314902783"/>
    <n v="1.8313385998130136"/>
    <n v="1.8653951224210179"/>
    <n v="1.9009080215038814"/>
    <n v="1.9416415767885229"/>
    <n v="1.9875002481903747"/>
    <n v="2.0229871288487611"/>
    <n v="2.0516116648388607"/>
    <n v="2.0811637477463685"/>
    <n v="2.1107402724951778"/>
    <n v="2.1411629117915076"/>
    <n v="2.1743498595615609"/>
    <n v="2.2102781844876631"/>
    <n v="2.2489281866865505"/>
    <n v="2.2902831597634625"/>
    <n v="2.3343291643287789"/>
  </r>
  <r>
    <x v="30"/>
    <x v="8"/>
    <x v="1"/>
    <x v="1"/>
    <n v="8.7745141791491149E-2"/>
    <n v="6.3737360475264002E-2"/>
    <n v="9.0434853060579551E-2"/>
    <n v="6.0466884499836226E-2"/>
    <n v="7.1276538868057751E-2"/>
    <n v="7.8132400487387954E-2"/>
    <n v="8.3343296032202724E-2"/>
    <n v="8.5898377329885367E-2"/>
    <n v="9.224381336813442E-2"/>
    <n v="8.7631622699727699E-2"/>
    <n v="9.1136887607716807E-2"/>
    <n v="8.9314149855562464E-2"/>
    <n v="9.1100432852673718E-2"/>
    <n v="9.2011437181200459E-2"/>
    <n v="9.293155155301247E-2"/>
    <n v="9.3860867068542589E-2"/>
    <n v="9.479947573922802E-2"/>
    <n v="9.5747470496620302E-2"/>
    <n v="9.6704945201586512E-2"/>
    <n v="9.7671994653602379E-2"/>
  </r>
  <r>
    <x v="30"/>
    <x v="8"/>
    <x v="1"/>
    <x v="2"/>
    <n v="2.4988325520809367E-2"/>
    <n v="2.5546381159226736E-2"/>
    <n v="2.397403516769047E-2"/>
    <n v="2.3484114998169769E-2"/>
    <n v="1.7190250284931451E-2"/>
    <n v="2.4575130616605434E-2"/>
    <n v="2.7503506101972514E-2"/>
    <n v="3.6999999999999998E-2"/>
    <n v="4.1599999999999998E-2"/>
    <n v="3.6099297970705595E-2"/>
    <n v="1.6618000000000001E-2"/>
    <n v="1.7729999999999999E-2"/>
    <n v="2.0856000000000003E-2"/>
    <n v="7.0104E-2"/>
    <n v="9.5491000000000006E-2"/>
    <n v="0.13209800000000002"/>
    <n v="0.13009100000000001"/>
    <n v="0.12808900000000001"/>
    <n v="0.123088"/>
    <n v="0.119086"/>
  </r>
  <r>
    <x v="30"/>
    <x v="8"/>
    <x v="1"/>
    <x v="3"/>
    <n v="0.13743579036445153"/>
    <n v="0.14050509637574704"/>
    <n v="0.1318571934222976"/>
    <n v="0.12916263248993373"/>
    <n v="9.4546376567122989E-2"/>
    <n v="0.13516321839132989"/>
    <n v="0.15126928356084882"/>
    <n v="0.185"/>
    <n v="0.20799999999999999"/>
    <n v="0.19854613883888078"/>
    <n v="9.1399000000000008E-2"/>
    <n v="9.7514999999999991E-2"/>
    <n v="0.11470800000000002"/>
    <n v="0.38557200000000003"/>
    <n v="0.52520050000000007"/>
    <n v="0.72653900000000016"/>
    <n v="0.71550050000000009"/>
    <n v="0.70448949999999999"/>
    <n v="0.67698400000000003"/>
    <n v="0.65497300000000003"/>
  </r>
  <r>
    <x v="30"/>
    <x v="8"/>
    <x v="1"/>
    <x v="4"/>
    <n v="1.4241411930300969"/>
    <n v="1.5136602540435238"/>
    <n v="1.6193177415089073"/>
    <n v="1.6429980837742262"/>
    <n v="1.672347512285959"/>
    <n v="1.7031448978261028"/>
    <n v="1.7348174638515468"/>
    <n v="1.7678444599986098"/>
    <n v="1.8057266664133265"/>
    <n v="1.8086252258532411"/>
    <n v="1.8465841596411763"/>
    <n v="1.75"/>
    <n v="1.7692763781664205"/>
    <n v="1.8577401970747416"/>
    <n v="1.9650352477150996"/>
    <n v="2.0221453693922515"/>
    <n v="2.0555587115735268"/>
    <n v="2.0915032136184921"/>
    <n v="2.1299633385800201"/>
    <n v="2.1709261228257648"/>
  </r>
  <r>
    <x v="30"/>
    <x v="8"/>
    <x v="1"/>
    <x v="5"/>
    <n v="1.5615769833945485"/>
    <n v="1.6541653504192708"/>
    <n v="1.7511749349312049"/>
    <n v="1.7721607162641599"/>
    <n v="1.7668938888530821"/>
    <n v="1.8383081162174326"/>
    <n v="1.8860867474123957"/>
    <n v="1.9528444599986099"/>
    <n v="2.0137266664133264"/>
    <n v="2.0071713646921219"/>
    <n v="1.9379831596411763"/>
    <n v="1.847515"/>
    <n v="1.8839843781664205"/>
    <n v="2.2433121970747418"/>
    <n v="2.4902357477150998"/>
    <n v="2.7486843693922518"/>
    <n v="2.7710592115735269"/>
    <n v="2.7959927136184923"/>
    <n v="2.8069473385800201"/>
    <n v="2.8258991228257648"/>
  </r>
  <r>
    <x v="30"/>
    <x v="8"/>
    <x v="1"/>
    <x v="6"/>
    <n v="1.1555469479612972"/>
    <n v="1.1518875050914499"/>
    <n v="1.2778952646248507"/>
    <n v="1.2668464253804053"/>
    <n v="1.4376973473635888"/>
    <n v="1.5424961176632122"/>
    <n v="1.5244520297926396"/>
    <n v="1.5653426668600652"/>
    <n v="1.4140003404030723"/>
    <n v="1.94"/>
    <n v="1.78"/>
    <n v="1.7"/>
    <n v="1.716"/>
    <n v="1.8704400000000001"/>
    <n v="2.1323016000000004"/>
    <n v="2.3455317600000005"/>
    <n v="2.3689870776000004"/>
    <n v="2.3808320129880003"/>
    <n v="2.3927361730529402"/>
    <n v="2.4046998539182045"/>
  </r>
  <r>
    <x v="30"/>
    <x v="8"/>
    <x v="1"/>
    <x v="7"/>
    <n v="8.8730259360000008E-2"/>
    <n v="9.3064819976703822E-2"/>
    <n v="0.16304423996100198"/>
    <n v="0.13342380696662082"/>
    <n v="8.0225158439736932E-2"/>
    <n v="0.06"/>
    <n v="6.6000000000000003E-2"/>
    <n v="6.93E-2"/>
    <n v="7.1378999999999998E-2"/>
    <n v="6.4000000000000001E-2"/>
    <n v="6.3E-2"/>
    <n v="6.3630000000000006E-2"/>
    <n v="6.4266300000000012E-2"/>
    <n v="6.6194289000000017E-2"/>
    <n v="6.685623189000002E-2"/>
    <n v="6.7524794208900021E-2"/>
    <n v="6.8200042150989015E-2"/>
    <n v="6.88820425724989E-2"/>
    <n v="6.957086299822389E-2"/>
    <n v="7.026657162820614E-2"/>
  </r>
  <r>
    <x v="30"/>
    <x v="8"/>
    <x v="1"/>
    <x v="8"/>
    <n v="0.56775428175868736"/>
    <n v="0.58780852043404086"/>
    <n v="0.60689477109375123"/>
    <n v="0.39835028270157413"/>
    <n v="0.43585703576805829"/>
    <n v="0.4973561764834194"/>
    <n v="0.42601216693369581"/>
    <n v="0.48329723999999991"/>
    <n v="0.49012868479999999"/>
    <n v="0.45091839001600004"/>
    <n v="0.40582655101440002"/>
    <n v="0.32466124081151998"/>
    <n v="0.35712736489267199"/>
    <n v="0.41069646962657275"/>
    <n v="0.43123129310790143"/>
    <n v="0.47435442241869158"/>
    <n v="0.47909796664287857"/>
    <n v="0.48388894630930729"/>
    <n v="0.48872783577240037"/>
    <n v="0.49361511413012438"/>
  </r>
  <r>
    <x v="30"/>
    <x v="8"/>
    <x v="2"/>
    <x v="0"/>
    <n v="0.80147262557528531"/>
    <n v="0.817841667707493"/>
    <n v="0.83218692060274513"/>
    <n v="0.85030587087688381"/>
    <n v="0.86637299881592622"/>
    <n v="0.88605708917044579"/>
    <n v="0.90688798477123511"/>
    <n v="0.92811291368216287"/>
    <n v="0.95140051948023441"/>
    <n v="0.97638929400454211"/>
    <n v="0.99849683026283387"/>
    <n v="1.0197914675607216"/>
    <n v="1.0434074216164737"/>
    <n v="1.0687475805073974"/>
    <n v="1.0957952281662799"/>
    <n v="1.1245385857196604"/>
    <n v="1.1549703355510599"/>
    <n v="1.1870872019667043"/>
    <n v="1.2208895816756009"/>
    <n v="1.2563812181213345"/>
  </r>
  <r>
    <x v="30"/>
    <x v="8"/>
    <x v="2"/>
    <x v="1"/>
    <n v="4.0078448529132171E-2"/>
    <n v="4.0021057581384752E-2"/>
    <n v="4.0940712723944665E-2"/>
    <n v="4.3166601156885233E-2"/>
    <n v="4.4591852403428889E-2"/>
    <n v="4.7215447457277918E-2"/>
    <n v="4.89838443625219E-2"/>
    <n v="5.1147735347862655E-2"/>
    <n v="5.3487376987124975E-2"/>
    <n v="5.3999999999999999E-2"/>
    <n v="5.6009860104562825E-2"/>
    <n v="5.6569958705608457E-2"/>
    <n v="5.8267057466776712E-2"/>
    <n v="5.9432398616112249E-2"/>
    <n v="6.0621046588434493E-2"/>
    <n v="6.1833467520203182E-2"/>
    <n v="6.3070136870607252E-2"/>
    <n v="6.4331539608019392E-2"/>
    <n v="6.5618170400179782E-2"/>
    <n v="6.6930533808183382E-2"/>
  </r>
  <r>
    <x v="30"/>
    <x v="8"/>
    <x v="2"/>
    <x v="2"/>
    <n v="2.1345216518578129E-2"/>
    <n v="2.0714209912631454E-2"/>
    <n v="2.2196577454437719E-2"/>
    <n v="2.3038055133457174E-2"/>
    <n v="2.4458016304032527E-2"/>
    <n v="2.553752768565843E-2"/>
    <n v="2.6891293947112781E-2"/>
    <n v="2.81116934251971E-2"/>
    <n v="2.947275911108067E-2"/>
    <n v="3.0794196360513171E-2"/>
    <n v="3.9E-2"/>
    <n v="0.04"/>
    <n v="0.04"/>
    <n v="4.1000000000000002E-2"/>
    <n v="4.2000000000000003E-2"/>
    <n v="4.3999999999999997E-2"/>
    <n v="4.4999999999999998E-2"/>
    <n v="4.4999999999999998E-2"/>
    <n v="4.5999999999999999E-2"/>
    <n v="4.5999999999999999E-2"/>
  </r>
  <r>
    <x v="30"/>
    <x v="8"/>
    <x v="2"/>
    <x v="3"/>
    <n v="0.17076173214862503"/>
    <n v="0.16571367930105163"/>
    <n v="0.17757261963550175"/>
    <n v="0.18430444106765739"/>
    <n v="0.19566413043226022"/>
    <n v="0.20430022148526744"/>
    <n v="0.21513035157690225"/>
    <n v="0.2248935474015768"/>
    <n v="0.23578207288864536"/>
    <n v="0.24635357088410537"/>
    <n v="0.312"/>
    <n v="0.32"/>
    <n v="0.32"/>
    <n v="0.32800000000000001"/>
    <n v="0.33600000000000002"/>
    <n v="0.35199999999999998"/>
    <n v="0.36"/>
    <n v="0.36"/>
    <n v="0.36799999999999999"/>
    <n v="0.36799999999999999"/>
  </r>
  <r>
    <x v="30"/>
    <x v="8"/>
    <x v="2"/>
    <x v="4"/>
    <n v="1.8219963936566714"/>
    <n v="1.8746583247608215"/>
    <n v="1.9219836208057774"/>
    <n v="1.9736265852019186"/>
    <n v="2.0099853572529489"/>
    <n v="2.0556524468754342"/>
    <n v="2.1039801246692651"/>
    <n v="2.1532219597426177"/>
    <n v="2.2072492051941435"/>
    <n v="2.148056446809993"/>
    <n v="2.300554083877925"/>
    <n v="2.15"/>
    <n v="2.3005"/>
    <n v="2.4385300000000001"/>
    <n v="2.5848418000000004"/>
    <n v="2.6745312282415759"/>
    <n v="2.7488293986115222"/>
    <n v="2.8252675406807559"/>
    <n v="2.9057172043879302"/>
    <n v="2.9901872991287761"/>
  </r>
  <r>
    <x v="30"/>
    <x v="8"/>
    <x v="2"/>
    <x v="5"/>
    <n v="1.9927581258052964"/>
    <n v="2.0403720040618731"/>
    <n v="2.0995562404412791"/>
    <n v="2.1579310262695759"/>
    <n v="2.2056494876852093"/>
    <n v="2.2599526683607016"/>
    <n v="2.3191104762461672"/>
    <n v="2.3781155071441944"/>
    <n v="2.4430312780827887"/>
    <n v="2.3944100176940983"/>
    <n v="2.6125540838779249"/>
    <n v="2.4700000000000002"/>
    <n v="2.6204999999999998"/>
    <n v="2.7665299999999999"/>
    <n v="2.9208418000000003"/>
    <n v="3.0265312282415757"/>
    <n v="3.1088293986115221"/>
    <n v="3.1852675406807558"/>
    <n v="3.2737172043879301"/>
    <n v="3.358187299128776"/>
  </r>
  <r>
    <x v="30"/>
    <x v="8"/>
    <x v="2"/>
    <x v="6"/>
    <n v="1.2609171914388897"/>
    <n v="1.3103772967341265"/>
    <n v="1.5872143087149413"/>
    <n v="1.5148589894256657"/>
    <n v="1.4563525198634777"/>
    <n v="1.6177671601661809"/>
    <n v="1.5988425531879877"/>
    <n v="1.6417285799652679"/>
    <n v="1.4830010195638936"/>
    <n v="2.0204489617587544"/>
    <n v="1.9950000000000001"/>
    <n v="1.85"/>
    <n v="2.2719999999999998"/>
    <n v="2.1850000000000001"/>
    <n v="2.3161"/>
    <n v="2.3971635"/>
    <n v="2.4690784049999999"/>
    <n v="2.5308053651249995"/>
    <n v="2.6067295260787495"/>
    <n v="2.6771112232828753"/>
  </r>
  <r>
    <x v="30"/>
    <x v="8"/>
    <x v="2"/>
    <x v="7"/>
    <n v="0.08"/>
    <n v="0.13134811865890128"/>
    <n v="0.22856207998700068"/>
    <n v="0.2740959356555403"/>
    <n v="0.16180538614657894"/>
    <n v="0.18478266476123803"/>
    <n v="0.22131805124242854"/>
    <n v="0.20242139635540723"/>
    <n v="0.20845180130828284"/>
    <n v="0.2126208373344485"/>
    <n v="0.27200000000000002"/>
    <n v="0.29104000000000002"/>
    <n v="0.2939504"/>
    <n v="0.29688990399999998"/>
    <n v="0.30282770207999998"/>
    <n v="0.30888425612159998"/>
    <n v="0.31506194124403203"/>
    <n v="0.32136318006891262"/>
    <n v="0.32779044367029087"/>
    <n v="0.33434625254369671"/>
  </r>
  <r>
    <x v="30"/>
    <x v="8"/>
    <x v="2"/>
    <x v="8"/>
    <n v="0.82605476533363154"/>
    <n v="0.8447545419250434"/>
    <n v="0.75369612528241736"/>
    <n v="0.78470031144157104"/>
    <n v="0.87606013103110403"/>
    <n v="0.93023556471396618"/>
    <n v="0.88901627600824562"/>
    <n v="0.89544524000000014"/>
    <n v="0.88883904479999998"/>
    <n v="0.90661582569600008"/>
    <n v="0.93381430046688008"/>
    <n v="0.9"/>
    <n v="0.90900000000000003"/>
    <n v="0.91809000000000007"/>
    <n v="0.93645180000000006"/>
    <n v="0.95518083600000003"/>
    <n v="0.97428445272000008"/>
    <n v="0.99377014177440015"/>
    <n v="1.0136455446098882"/>
    <n v="1.0339184555020859"/>
  </r>
  <r>
    <x v="31"/>
    <x v="9"/>
    <x v="0"/>
    <x v="0"/>
    <n v="133.62142"/>
    <n v="134.81065100000001"/>
    <n v="136.01065100000002"/>
    <n v="135.92067699999998"/>
    <n v="136.43065100000001"/>
    <n v="136.568083"/>
    <n v="135.399945"/>
    <n v="135.93293"/>
    <n v="137.07984300000001"/>
    <n v="137.761063495"/>
    <n v="138.19780008219001"/>
    <n v="138.27522767865585"/>
    <n v="138.90286097775902"/>
    <n v="139.27012206789328"/>
    <n v="139.55898872036283"/>
    <n v="139.77605381254378"/>
    <n v="139.75431087976017"/>
    <n v="139.55081731505371"/>
    <n v="139.45405813675316"/>
    <n v="139.4552418520266"/>
  </r>
  <r>
    <x v="31"/>
    <x v="9"/>
    <x v="0"/>
    <x v="1"/>
    <n v="8.9487299999999994"/>
    <n v="8.5973380000000006"/>
    <n v="8.2498729999999991"/>
    <n v="7.7450000000000001"/>
    <n v="7.6479999999999997"/>
    <n v="7.8949999999999996"/>
    <n v="8.0649999999999995"/>
    <n v="7.851"/>
    <n v="6.9930000000000003"/>
    <n v="5.4790150000000004"/>
    <n v="5.6716570000000006"/>
    <n v="6.019933"/>
    <n v="7.1265690000000008"/>
    <n v="7.4513069999999999"/>
    <n v="7.530913"/>
    <n v="7.5439120000000006"/>
    <n v="7.5960520000000002"/>
    <n v="7.6926250000000005"/>
    <n v="7.7878620000000005"/>
    <n v="7.8803380000000001"/>
  </r>
  <r>
    <x v="31"/>
    <x v="9"/>
    <x v="0"/>
    <x v="2"/>
    <n v="5.5572700000000008"/>
    <n v="4.9510640000000006"/>
    <n v="5.0359049999999996"/>
    <n v="4.5039999999999996"/>
    <n v="4.1689999999999996"/>
    <n v="4.2629999999999999"/>
    <n v="4.3070000000000004"/>
    <n v="3.8740000000000001"/>
    <n v="3.7040000000000002"/>
    <n v="2.2181280000000001"/>
    <n v="2.7290360000000002"/>
    <n v="2.9678040000000001"/>
    <n v="4.0912860000000002"/>
    <n v="4.3186040000000006"/>
    <n v="4.2162280000000001"/>
    <n v="4.380439"/>
    <n v="4.6370330000000006"/>
    <n v="4.6154630000000001"/>
    <n v="4.7182430000000002"/>
    <n v="4.7862110000000007"/>
  </r>
  <r>
    <x v="31"/>
    <x v="9"/>
    <x v="0"/>
    <x v="3"/>
    <n v="60.19"/>
    <n v="54.556000000000004"/>
    <n v="57.295000000000002"/>
    <n v="54.537999999999997"/>
    <n v="53"/>
    <n v="52.732999999999997"/>
    <n v="48.178000000000004"/>
    <n v="46.259"/>
    <n v="37.6"/>
    <n v="24.599039520000002"/>
    <n v="31.875140480000002"/>
    <n v="34.485882480000001"/>
    <n v="39.276345599999999"/>
    <n v="41.458598400000007"/>
    <n v="43.427148400000007"/>
    <n v="45.118521700000002"/>
    <n v="47.761439900000006"/>
    <n v="47.539268900000003"/>
    <n v="48.597902900000008"/>
    <n v="49.29797330000001"/>
  </r>
  <r>
    <x v="31"/>
    <x v="9"/>
    <x v="0"/>
    <x v="4"/>
    <n v="198.874"/>
    <n v="190.76499999999999"/>
    <n v="190.53899999999999"/>
    <n v="193.61199999999999"/>
    <n v="199.17699999999999"/>
    <n v="202.31100000000001"/>
    <n v="196.16499999999999"/>
    <n v="204.03200000000001"/>
    <n v="193.8"/>
    <n v="184"/>
    <n v="198.7"/>
    <n v="193.33500000000001"/>
    <n v="190.24164000000002"/>
    <n v="198.80251380000001"/>
    <n v="206.35700932440002"/>
    <n v="208.42057941764403"/>
    <n v="208.65318614348195"/>
    <n v="208.62847188600531"/>
    <n v="209.18108720512976"/>
    <n v="209.18286277803992"/>
  </r>
  <r>
    <x v="31"/>
    <x v="9"/>
    <x v="0"/>
    <x v="5"/>
    <n v="259.06399999999996"/>
    <n v="245.321"/>
    <n v="247.834"/>
    <n v="248.15"/>
    <n v="252.17699999999999"/>
    <n v="255.04400000000001"/>
    <n v="244.34299999999999"/>
    <n v="250.291"/>
    <n v="231.4"/>
    <n v="208.59903951999999"/>
    <n v="230.57514047999999"/>
    <n v="227.82088248000002"/>
    <n v="229.51798560000003"/>
    <n v="240.26111220000001"/>
    <n v="249.78415772440002"/>
    <n v="253.53910111764404"/>
    <n v="256.41462604348197"/>
    <n v="256.16774078600531"/>
    <n v="257.77899010512976"/>
    <n v="258.48083607803994"/>
  </r>
  <r>
    <x v="31"/>
    <x v="9"/>
    <x v="0"/>
    <x v="6"/>
    <n v="74.459479999999999"/>
    <n v="64.694541000000001"/>
    <n v="70.809079999999994"/>
    <n v="81.997507999999996"/>
    <n v="93.327742000000001"/>
    <n v="102.26900000000001"/>
    <n v="104.136"/>
    <n v="116.33499999999999"/>
    <n v="118.836"/>
    <n v="100.62340500000001"/>
    <n v="120.447385"/>
    <n v="120.652663"/>
    <n v="126.25623922679999"/>
    <n v="143.963875"/>
    <n v="148.93316799999999"/>
    <n v="140.4108112309417"/>
    <n v="139.79096299716281"/>
    <n v="136.93948182929265"/>
    <n v="134.22050382109066"/>
    <n v="135.17881947367263"/>
  </r>
  <r>
    <x v="31"/>
    <x v="9"/>
    <x v="0"/>
    <x v="7"/>
    <n v="34.273443999999998"/>
    <n v="33.233153000000001"/>
    <n v="32.794747000000001"/>
    <n v="31.094000000000001"/>
    <n v="32.828000000000003"/>
    <n v="31.757000000000001"/>
    <n v="30.332000000000001"/>
    <n v="29.721"/>
    <n v="32.527999999999999"/>
    <n v="26.975470000000001"/>
    <n v="30.72926"/>
    <n v="31.701875999999999"/>
    <n v="31.395474738359994"/>
    <n v="30.972881999999998"/>
    <n v="29.775196999999999"/>
    <n v="27.69986006097184"/>
    <n v="27.612969102054951"/>
    <n v="27.541632047074444"/>
    <n v="27.44181662898248"/>
    <n v="27.217774972859008"/>
  </r>
  <r>
    <x v="31"/>
    <x v="9"/>
    <x v="0"/>
    <x v="8"/>
    <n v="223.00800000000001"/>
    <n v="202.96600000000001"/>
    <n v="198.09200000000001"/>
    <n v="188.41"/>
    <n v="184.64099999999999"/>
    <n v="176.20500000000001"/>
    <n v="157.98699999999999"/>
    <n v="154.072"/>
    <n v="137.905"/>
    <n v="118.605"/>
    <n v="134.91999999999999"/>
    <n v="131.547"/>
    <n v="123.39108599999999"/>
    <n v="119.19578907599998"/>
    <n v="121.10292170121599"/>
    <n v="132.00218465432545"/>
    <n v="138.60229388704172"/>
    <n v="143.45337417308818"/>
    <n v="148.47424226914626"/>
    <n v="147.58339681553139"/>
  </r>
  <r>
    <x v="31"/>
    <x v="9"/>
    <x v="1"/>
    <x v="0"/>
    <n v="77.260580241157442"/>
    <n v="82.308505278392161"/>
    <n v="83.075800356743912"/>
    <n v="85.193093100746239"/>
    <n v="89.791950469269636"/>
    <n v="93.22186075308872"/>
    <n v="96.946347482819391"/>
    <n v="99.225834646385962"/>
    <n v="98.923755235777534"/>
    <n v="99.106296984460201"/>
    <n v="99.851299541268261"/>
    <n v="101.0813280664985"/>
    <n v="102.4626817105751"/>
    <n v="104.02669608109829"/>
    <n v="106.14257948778635"/>
    <n v="108.32885066210467"/>
    <n v="110.30506339175049"/>
    <n v="112.15126754941559"/>
    <n v="113.83475472228062"/>
    <n v="115.43750602380439"/>
  </r>
  <r>
    <x v="31"/>
    <x v="9"/>
    <x v="1"/>
    <x v="1"/>
    <n v="8.4135264084996866"/>
    <n v="8.5538480000000003"/>
    <n v="8.5844380000000005"/>
    <n v="8.9049999999999994"/>
    <n v="9.2210000000000001"/>
    <n v="9.0579999999999998"/>
    <n v="8.4540000000000006"/>
    <n v="8.2639999999999993"/>
    <n v="6.2359999999999998"/>
    <n v="4.9308819999999995"/>
    <n v="5.8985300000000001"/>
    <n v="6.7218500000000008"/>
    <n v="7.3451520000000006"/>
    <n v="8.1216260000000009"/>
    <n v="8.9296319999999998"/>
    <n v="9.2978240000000003"/>
    <n v="9.3967390000000002"/>
    <n v="9.402101"/>
    <n v="9.3658490000000008"/>
    <n v="9.4004320000000003"/>
  </r>
  <r>
    <x v="31"/>
    <x v="9"/>
    <x v="1"/>
    <x v="2"/>
    <n v="6.8456779999999995"/>
    <n v="6.2299129999999998"/>
    <n v="6.9905240000000006"/>
    <n v="7.3319999999999999"/>
    <n v="7.431"/>
    <n v="7.2560000000000002"/>
    <n v="6.5060000000000002"/>
    <n v="6.6260000000000003"/>
    <n v="4.7729999999999997"/>
    <n v="3.3623699999999999"/>
    <n v="4.8430789999999995"/>
    <n v="5.4714700000000001"/>
    <n v="6.0127889999999997"/>
    <n v="6.5522809999999998"/>
    <n v="7.1059780000000003"/>
    <n v="7.1022820000000007"/>
    <n v="7.2177769999999999"/>
    <n v="7.2057720000000005"/>
    <n v="7.2481740000000006"/>
    <n v="7.4051770000000001"/>
  </r>
  <r>
    <x v="31"/>
    <x v="9"/>
    <x v="1"/>
    <x v="3"/>
    <n v="7.327"/>
    <n v="6.149"/>
    <n v="8.3040000000000003"/>
    <n v="7.9539999999999988"/>
    <n v="7.3529999999999998"/>
    <n v="6.6980000000000004"/>
    <n v="5.008"/>
    <n v="4.4329999999999998"/>
    <n v="2.9"/>
    <n v="2.7893069393218322"/>
    <n v="3.6807400399999994"/>
    <n v="4.2677466000000006"/>
    <n v="4.5095917500000002"/>
    <n v="4.9142107499999996"/>
    <n v="5.3294835000000003"/>
    <n v="5.3267115"/>
    <n v="5.4133327500000004"/>
    <n v="5.4043290000000006"/>
    <n v="5.4361305000000009"/>
    <n v="5.5538827499999996"/>
  </r>
  <r>
    <x v="31"/>
    <x v="9"/>
    <x v="1"/>
    <x v="4"/>
    <n v="34.329000000000001"/>
    <n v="31.497"/>
    <n v="33.64"/>
    <n v="34.49"/>
    <n v="36.371000000000002"/>
    <n v="36.024000000000001"/>
    <n v="33.561999999999998"/>
    <n v="34.186999999999998"/>
    <n v="29.38"/>
    <n v="26.587427604289577"/>
    <n v="28.5"/>
    <n v="28.984499999999997"/>
    <n v="28.462778999999998"/>
    <n v="28.462778999999998"/>
    <n v="29.117422916999995"/>
    <n v="29.699771375339996"/>
    <n v="30.885417749690141"/>
    <n v="32.523867589330521"/>
    <n v="34.150426416684184"/>
    <n v="35.785626867379364"/>
  </r>
  <r>
    <x v="31"/>
    <x v="9"/>
    <x v="1"/>
    <x v="5"/>
    <n v="41.655999999999999"/>
    <n v="37.646000000000001"/>
    <n v="41.944000000000003"/>
    <n v="42.444000000000003"/>
    <n v="43.724000000000004"/>
    <n v="42.722000000000001"/>
    <n v="38.57"/>
    <n v="38.619999999999997"/>
    <n v="32.28"/>
    <n v="29.376734543611409"/>
    <n v="32.180740039999996"/>
    <n v="33.252246599999999"/>
    <n v="32.972370749999996"/>
    <n v="33.37698975"/>
    <n v="34.446906416999994"/>
    <n v="35.026482875339994"/>
    <n v="36.298750499690144"/>
    <n v="37.928196589330526"/>
    <n v="39.586556916684188"/>
    <n v="41.339509617379363"/>
  </r>
  <r>
    <x v="31"/>
    <x v="9"/>
    <x v="1"/>
    <x v="6"/>
    <n v="8.5924429999999994"/>
    <n v="12.566915000000002"/>
    <n v="17.378087999999998"/>
    <n v="19.614015999999999"/>
    <n v="20.672149000000001"/>
    <n v="21.707173999999998"/>
    <n v="24.062054"/>
    <n v="24.054556999999999"/>
    <n v="20.270416000000001"/>
    <n v="17.290908000000002"/>
    <n v="20.632390000000022"/>
    <n v="20.604191"/>
    <n v="20.999917"/>
    <n v="24.759712"/>
    <n v="25.916530999999999"/>
    <n v="21.507743765499722"/>
    <n v="21.191579939804242"/>
    <n v="21.350812197105029"/>
    <n v="21.559220830418258"/>
    <n v="22.965948254060933"/>
  </r>
  <r>
    <x v="31"/>
    <x v="9"/>
    <x v="1"/>
    <x v="7"/>
    <n v="7.0015649999999994"/>
    <n v="6.6496579999999996"/>
    <n v="6.0785329999999993"/>
    <n v="6.3847800000000001"/>
    <n v="5.8187510000000007"/>
    <n v="6.1106590000000001"/>
    <n v="5.9484100000000009"/>
    <n v="6.4914880000000004"/>
    <n v="7.1"/>
    <n v="7.6423379999999996"/>
    <n v="7.2099909999999996"/>
    <n v="7.5872599999999997"/>
    <n v="8.2081157946250016"/>
    <n v="7.354819"/>
    <n v="8.3352570000000004"/>
    <n v="8.4490935439292123"/>
    <n v="8.4720621799796803"/>
    <n v="8.387251145475453"/>
    <n v="8.2324315424468768"/>
    <n v="8.0677829115979396"/>
  </r>
  <r>
    <x v="31"/>
    <x v="9"/>
    <x v="1"/>
    <x v="8"/>
    <n v="38.951000000000001"/>
    <n v="33.149000000000001"/>
    <n v="34.143470000000001"/>
    <n v="32.427"/>
    <n v="32.948"/>
    <n v="31.396999999999998"/>
    <n v="27.03"/>
    <n v="26.225999999999999"/>
    <n v="23.552"/>
    <n v="21.106999999999999"/>
    <n v="23.9"/>
    <n v="26.123999999999999"/>
    <n v="25.497024"/>
    <n v="23.559250176000003"/>
    <n v="26.032971444480001"/>
    <n v="27.594949731148802"/>
    <n v="28.974697217706243"/>
    <n v="28.974697217706243"/>
    <n v="29.264444189883307"/>
    <n v="29.55708863178214"/>
  </r>
  <r>
    <x v="31"/>
    <x v="9"/>
    <x v="2"/>
    <x v="0"/>
    <n v="5.8202396977406883"/>
    <n v="5.8440206566971185"/>
    <n v="5.8945284100694328"/>
    <n v="5.907791444771231"/>
    <n v="6.0292743009611582"/>
    <n v="6.1956111067869726"/>
    <n v="6.3908744403797542"/>
    <n v="6.4044219739569686"/>
    <n v="6.3331566555195495"/>
    <n v="6.3511619558539634"/>
    <n v="6.3226004776198046"/>
    <n v="6.3559024561269135"/>
    <n v="6.4010003333205674"/>
    <n v="6.4161543149879359"/>
    <n v="6.4545850560886597"/>
    <n v="6.5116089527233401"/>
    <n v="6.553214415559939"/>
    <n v="6.5853205506263421"/>
    <n v="6.6144953175887613"/>
    <n v="6.6684205985334355"/>
  </r>
  <r>
    <x v="31"/>
    <x v="9"/>
    <x v="2"/>
    <x v="1"/>
    <n v="0.46246699999999996"/>
    <n v="0.36614800000000003"/>
    <n v="0.35265299999999999"/>
    <n v="0.36"/>
    <n v="0.46899999999999997"/>
    <n v="0.52100000000000002"/>
    <n v="0.56699999999999995"/>
    <n v="0.39700000000000002"/>
    <n v="0.313"/>
    <n v="0.20829400000000001"/>
    <n v="0.22548500000000002"/>
    <n v="0.31781900000000002"/>
    <n v="0.36289299999999997"/>
    <n v="0.36720900000000001"/>
    <n v="0.4234"/>
    <n v="0.444299"/>
    <n v="0.43230200000000002"/>
    <n v="0.42529899999999998"/>
    <n v="0.424294"/>
    <n v="0.450795"/>
  </r>
  <r>
    <x v="31"/>
    <x v="9"/>
    <x v="2"/>
    <x v="2"/>
    <n v="0.427427"/>
    <n v="0.29534300000000002"/>
    <n v="0.32169799999999998"/>
    <n v="0.32"/>
    <n v="0.41899999999999998"/>
    <n v="0.48799999999999999"/>
    <n v="0.51800000000000002"/>
    <n v="0.33"/>
    <n v="0.27300000000000002"/>
    <n v="0.16122400000000001"/>
    <n v="0.181925"/>
    <n v="0.28280500000000003"/>
    <n v="0.32919700000000002"/>
    <n v="0.33263900000000002"/>
    <n v="0.36504000000000003"/>
    <n v="0.39407600000000004"/>
    <n v="0.38655500000000004"/>
    <n v="0.36627999999999999"/>
    <n v="0.37636799999999998"/>
    <n v="0.411138"/>
  </r>
  <r>
    <x v="31"/>
    <x v="9"/>
    <x v="2"/>
    <x v="3"/>
    <n v="5.6790000000000003"/>
    <n v="3.5129999999999999"/>
    <n v="3.9279999999999999"/>
    <n v="4.2300000000000004"/>
    <n v="5.8209999999999997"/>
    <n v="6.24"/>
    <n v="6.8259999999999996"/>
    <n v="4.633957703927492"/>
    <n v="3.83"/>
    <n v="2.4183600000000003"/>
    <n v="3.1873260000000001"/>
    <n v="4.8925265000000007"/>
    <n v="5.2013126000000005"/>
    <n v="5.2556962000000009"/>
    <n v="5.7676320000000008"/>
    <n v="6.2264008000000013"/>
    <n v="6.1075690000000007"/>
    <n v="5.7872240000000001"/>
    <n v="5.9466143999999996"/>
    <n v="6.4959804000000005"/>
  </r>
  <r>
    <x v="31"/>
    <x v="9"/>
    <x v="2"/>
    <x v="4"/>
    <n v="15.228999999999999"/>
    <n v="13.79202716098445"/>
    <n v="14.703352752949733"/>
    <n v="15.888978567709561"/>
    <n v="16.547000000000001"/>
    <n v="17.524999999999999"/>
    <n v="16.86"/>
    <n v="16.573"/>
    <n v="15.345000000000001"/>
    <n v="12.88"/>
    <n v="15.8"/>
    <n v="16.507999999999999"/>
    <n v="15.847679999999999"/>
    <n v="15.689203199999998"/>
    <n v="17.415015552"/>
    <n v="17.763315863039999"/>
    <n v="17.413752572155936"/>
    <n v="17.514516276856124"/>
    <n v="17.601738018765371"/>
    <n v="17.749455078975647"/>
  </r>
  <r>
    <x v="31"/>
    <x v="9"/>
    <x v="2"/>
    <x v="5"/>
    <n v="20.908000000000001"/>
    <n v="17.305027160984451"/>
    <n v="18.631352752949734"/>
    <n v="20.118978567709561"/>
    <n v="22.368000000000002"/>
    <n v="23.765000000000001"/>
    <n v="23.686"/>
    <n v="21.206957703927493"/>
    <n v="19.175000000000001"/>
    <n v="15.298360000000001"/>
    <n v="18.987325999999999"/>
    <n v="21.400526499999998"/>
    <n v="21.048992599999998"/>
    <n v="20.944899399999997"/>
    <n v="23.182647551999999"/>
    <n v="23.989716663039999"/>
    <n v="23.521321572155937"/>
    <n v="23.301740276856123"/>
    <n v="23.548352418765369"/>
    <n v="24.245435478975647"/>
  </r>
  <r>
    <x v="31"/>
    <x v="9"/>
    <x v="2"/>
    <x v="6"/>
    <n v="10.414070000000001"/>
    <n v="7.1020699999999994"/>
    <n v="8.3638180000000002"/>
    <n v="8.2170310000000004"/>
    <n v="9.4095300000000002"/>
    <n v="12.329822"/>
    <n v="12.856430999999999"/>
    <n v="11.015898999999999"/>
    <n v="9.3721570000000014"/>
    <n v="6.7202349999999997"/>
    <n v="8.91"/>
    <n v="10.291"/>
    <n v="10.585989"/>
    <n v="10.152815"/>
    <n v="12.954430172167214"/>
    <n v="12.510388686830526"/>
    <n v="12.281970991996861"/>
    <n v="11.849041300287311"/>
    <n v="11.862174121038173"/>
    <n v="12.395146190621846"/>
  </r>
  <r>
    <x v="31"/>
    <x v="9"/>
    <x v="2"/>
    <x v="7"/>
    <n v="2.149146"/>
    <n v="1.9967219999999999"/>
    <n v="2.135176"/>
    <n v="2.1086200000000002"/>
    <n v="2.2387929999999998"/>
    <n v="2.3387060000000002"/>
    <n v="2.7756050000000005"/>
    <n v="2.3469419999999999"/>
    <n v="2.177"/>
    <n v="1.641858"/>
    <n v="1.961543"/>
    <n v="2.4306079999999999"/>
    <n v="2.2524500000000001"/>
    <n v="2.4942980000000001"/>
    <n v="3.3823795000038226"/>
    <n v="3.3914731731309047"/>
    <n v="3.5497929400720083"/>
    <n v="3.6906176078264084"/>
    <n v="3.6507746676878488"/>
    <n v="3.5777591743340915"/>
  </r>
  <r>
    <x v="31"/>
    <x v="9"/>
    <x v="2"/>
    <x v="8"/>
    <n v="14.811"/>
    <n v="12.031000000000001"/>
    <n v="14.087999999999999"/>
    <n v="15.135"/>
    <n v="15.670999999999999"/>
    <n v="15.496"/>
    <n v="14.335000000000001"/>
    <n v="14.695"/>
    <n v="12.875"/>
    <n v="9.1159999999999997"/>
    <n v="12.329000000000001"/>
    <n v="14.205"/>
    <n v="13.210649999999999"/>
    <n v="13.8183399"/>
    <n v="14.4816202152"/>
    <n v="15.060885023808"/>
    <n v="15.060885023808"/>
    <n v="15.36210272428416"/>
    <n v="15.54644795697557"/>
    <n v="15.54644795697557"/>
  </r>
  <r>
    <x v="32"/>
    <x v="9"/>
    <x v="0"/>
    <x v="0"/>
    <n v="13.844168463252103"/>
    <n v="14.24099955085067"/>
    <n v="14.412627062251591"/>
    <n v="14.688620790087343"/>
    <n v="14.546492949460774"/>
    <n v="14.712089186162224"/>
    <n v="15.211313135041596"/>
    <n v="15.47513066900224"/>
    <n v="15.734889471671185"/>
    <n v="15.990589543048424"/>
    <n v="16.126388909041729"/>
    <n v="16.224106908316227"/>
    <n v="16.390404059616841"/>
    <n v="16.534895952032262"/>
    <n v="16.656636392175901"/>
    <n v="16.791922457725601"/>
    <n v="16.937747336943911"/>
    <n v="17.070283799637245"/>
    <n v="17.190255809292026"/>
    <n v="17.301208531426703"/>
  </r>
  <r>
    <x v="32"/>
    <x v="9"/>
    <x v="0"/>
    <x v="1"/>
    <n v="0.86059299999999994"/>
    <n v="0.884795"/>
    <n v="0.947021"/>
    <n v="0.876"/>
    <n v="0.83199999999999996"/>
    <n v="0.85599999999999998"/>
    <n v="0.875"/>
    <n v="0.86099999999999999"/>
    <n v="0.89"/>
    <n v="0.73905299999999996"/>
    <n v="0.69547000000000003"/>
    <n v="0.67826800000000009"/>
    <n v="0.75036500000000006"/>
    <n v="0.75328899999999999"/>
    <n v="0.74385799999999991"/>
    <n v="0.76701900000000001"/>
    <n v="0.77150400000000008"/>
    <n v="0.77493699999999999"/>
    <n v="0.77892100000000009"/>
    <n v="0.78628399999999998"/>
  </r>
  <r>
    <x v="32"/>
    <x v="9"/>
    <x v="0"/>
    <x v="2"/>
    <n v="1.552546"/>
    <n v="1.283018"/>
    <n v="1.288467"/>
    <n v="1.262"/>
    <n v="1.319"/>
    <n v="1.327"/>
    <n v="1.349"/>
    <n v="1.2770000000000001"/>
    <n v="1.1140000000000001"/>
    <n v="0.783188"/>
    <n v="0.93308500000000005"/>
    <n v="0.98791600000000013"/>
    <n v="1.0400830000000001"/>
    <n v="0.96540800000000004"/>
    <n v="0.90153200000000011"/>
    <n v="0.90688500000000005"/>
    <n v="0.79620199999999997"/>
    <n v="0.74552099999999999"/>
    <n v="0.77782300000000004"/>
    <n v="0.75603900000000002"/>
  </r>
  <r>
    <x v="32"/>
    <x v="9"/>
    <x v="0"/>
    <x v="3"/>
    <n v="13.475"/>
    <n v="10.977"/>
    <n v="11.138999999999999"/>
    <n v="11.305"/>
    <n v="12.632"/>
    <n v="12.323"/>
    <n v="11.627000000000001"/>
    <n v="10.691000000000003"/>
    <n v="9.3263696162881775"/>
    <n v="6.556822950665623"/>
    <n v="8.1178395000000005"/>
    <n v="8.3972860000000011"/>
    <n v="9.5687636000000005"/>
    <n v="9.2679168000000001"/>
    <n v="8.6547072000000007"/>
    <n v="8.7060960000000005"/>
    <n v="7.6435391999999993"/>
    <n v="7.1570015999999992"/>
    <n v="7.4671007999999999"/>
    <n v="7.2579744000000002"/>
  </r>
  <r>
    <x v="32"/>
    <x v="9"/>
    <x v="0"/>
    <x v="4"/>
    <n v="14.82"/>
    <n v="15.664999999999999"/>
    <n v="16.166"/>
    <n v="16.331"/>
    <n v="16.707999999999998"/>
    <n v="17.59"/>
    <n v="16.396999999999998"/>
    <n v="17.39"/>
    <n v="18.149999999999999"/>
    <n v="19.219000000000001"/>
    <n v="16.117999999999999"/>
    <n v="15.914"/>
    <n v="15.574076959999999"/>
    <n v="15.729817729599999"/>
    <n v="16.201712261487998"/>
    <n v="16.64856485740335"/>
    <n v="17.276502283682788"/>
    <n v="18.265203665611853"/>
    <n v="19.253086506407072"/>
    <n v="19.723377725826438"/>
  </r>
  <r>
    <x v="32"/>
    <x v="9"/>
    <x v="0"/>
    <x v="5"/>
    <n v="28.295000000000002"/>
    <n v="26.641999999999999"/>
    <n v="27.305"/>
    <n v="27.635999999999999"/>
    <n v="29.34"/>
    <n v="29.913"/>
    <n v="28.024000000000001"/>
    <n v="28.081000000000003"/>
    <n v="27.476369616288174"/>
    <n v="25.775822950665624"/>
    <n v="24.235839499999997"/>
    <n v="24.311286000000003"/>
    <n v="25.14284056"/>
    <n v="24.997734529599999"/>
    <n v="24.856419461487999"/>
    <n v="25.354660857403353"/>
    <n v="24.920041483682787"/>
    <n v="25.422205265611851"/>
    <n v="26.720187306407073"/>
    <n v="26.98135212582644"/>
  </r>
  <r>
    <x v="32"/>
    <x v="9"/>
    <x v="0"/>
    <x v="6"/>
    <n v="21.949542999999998"/>
    <n v="21.372173"/>
    <n v="23.141404000000001"/>
    <n v="22.5"/>
    <n v="25.361999999999998"/>
    <n v="27.283000000000001"/>
    <n v="25.883855000000001"/>
    <n v="27.847000000000001"/>
    <n v="23.088999999999999"/>
    <n v="22.124275000000001"/>
    <n v="21.490197999999999"/>
    <n v="22.638359999999999"/>
    <n v="23.661009"/>
    <n v="22.867508000000001"/>
    <n v="23.417879157729146"/>
    <n v="23.706968474820854"/>
    <n v="24.194590887460645"/>
    <n v="24.444866885032216"/>
    <n v="25.919341850698924"/>
    <n v="26.186994259162571"/>
  </r>
  <r>
    <x v="32"/>
    <x v="9"/>
    <x v="0"/>
    <x v="7"/>
    <n v="28.041335"/>
    <n v="24.34271"/>
    <n v="22.005960999999999"/>
    <n v="22.61"/>
    <n v="22.411000000000001"/>
    <n v="22.215"/>
    <n v="19.425000000000001"/>
    <n v="14.715"/>
    <n v="13.342000000000001"/>
    <n v="12.226369999999999"/>
    <n v="13.591528"/>
    <n v="14.067074"/>
    <n v="12.927102"/>
    <n v="12.888401"/>
    <n v="12.223822985201181"/>
    <n v="12.22518482859863"/>
    <n v="11.876168082061991"/>
    <n v="11.727416060981424"/>
    <n v="11.498557663149036"/>
    <n v="11.182460555274094"/>
  </r>
  <r>
    <x v="32"/>
    <x v="9"/>
    <x v="0"/>
    <x v="8"/>
    <n v="34.68"/>
    <n v="29.722999999999999"/>
    <n v="26.716000000000001"/>
    <n v="27.741"/>
    <n v="26.384000000000004"/>
    <n v="24.841000000000001"/>
    <n v="21.560145000000009"/>
    <n v="16.170108750000008"/>
    <n v="17.78711962500001"/>
    <n v="16.010000000000002"/>
    <n v="15.955046303625009"/>
    <n v="15.6"/>
    <n v="14.305200000000001"/>
    <n v="14.805882"/>
    <n v="13.621411440000001"/>
    <n v="13.512440148480001"/>
    <n v="12.62061909868032"/>
    <n v="12.784687146963163"/>
    <n v="12.823041208404051"/>
    <n v="12.566580384235969"/>
  </r>
  <r>
    <x v="32"/>
    <x v="9"/>
    <x v="1"/>
    <x v="0"/>
    <n v="3.7824964826727232"/>
    <n v="4.065904775876187"/>
    <n v="4.3895966654485656"/>
    <n v="4.6406247213732916"/>
    <n v="4.8489480323688765"/>
    <n v="5.056109593904079"/>
    <n v="5.2582329946466935"/>
    <n v="5.4958542017752992"/>
    <n v="5.6551969048627999"/>
    <n v="5.7695884897711149"/>
    <n v="6.0201926983451477"/>
    <n v="6.2930384650189071"/>
    <n v="6.553960387726903"/>
    <n v="6.848426586627852"/>
    <n v="7.2200923684452993"/>
    <n v="7.5491935773900982"/>
    <n v="7.8419710581867479"/>
    <n v="8.1032231260189533"/>
    <n v="8.3367424746609444"/>
    <n v="8.5473677723468846"/>
  </r>
  <r>
    <x v="32"/>
    <x v="9"/>
    <x v="1"/>
    <x v="1"/>
    <n v="0.67891561556036017"/>
    <n v="0.68579600000000007"/>
    <n v="0.75622900000000004"/>
    <n v="0.71799999999999997"/>
    <n v="0.70199999999999996"/>
    <n v="0.72299999999999998"/>
    <n v="0.74"/>
    <n v="0.79700000000000004"/>
    <n v="0.74399999999999999"/>
    <n v="0.71615200000000001"/>
    <n v="0.85641099999999992"/>
    <n v="0.90496600000000005"/>
    <n v="0.92798400000000003"/>
    <n v="0.98918600000000001"/>
    <n v="1.097599"/>
    <n v="1.0944310000000002"/>
    <n v="1.092992"/>
    <n v="1.0925009999999999"/>
    <n v="1.0924610000000001"/>
    <n v="1.09432"/>
  </r>
  <r>
    <x v="32"/>
    <x v="9"/>
    <x v="1"/>
    <x v="2"/>
    <n v="1.3645419999999999"/>
    <n v="1.2335640000000001"/>
    <n v="1.3102049999999998"/>
    <n v="1.258"/>
    <n v="1.3440000000000001"/>
    <n v="1.2969999999999999"/>
    <n v="1.1479999999999999"/>
    <n v="1.2649999999999999"/>
    <n v="0.93300000000000005"/>
    <n v="0.69534799999999997"/>
    <n v="1.1291279999999999"/>
    <n v="1.135375"/>
    <n v="1.413527"/>
    <n v="1.405478"/>
    <n v="1.4304790000000001"/>
    <n v="1.3524430000000001"/>
    <n v="1.3909880000000001"/>
    <n v="1.3365100000000001"/>
    <n v="1.365974"/>
    <n v="1.3733710000000001"/>
  </r>
  <r>
    <x v="32"/>
    <x v="9"/>
    <x v="1"/>
    <x v="3"/>
    <n v="0.50600000000000001"/>
    <n v="0.90100000000000002"/>
    <n v="0.877"/>
    <n v="0.79700000000000004"/>
    <n v="0.72199999999999998"/>
    <n v="0.69799999999999995"/>
    <n v="0.6359999999999999"/>
    <n v="0.75060000000000016"/>
    <n v="0.55360458498023724"/>
    <n v="0.41259146940711466"/>
    <n v="0.79038959999999991"/>
    <n v="0.79476249999999993"/>
    <n v="0.98946889999999987"/>
    <n v="0.98383459999999989"/>
    <n v="1.0013353"/>
    <n v="0.9467101"/>
    <n v="0.97369159999999999"/>
    <n v="0.93555699999999997"/>
    <n v="0.95618179999999997"/>
    <n v="0.96135970000000004"/>
  </r>
  <r>
    <x v="32"/>
    <x v="9"/>
    <x v="1"/>
    <x v="4"/>
    <n v="2.367"/>
    <n v="2.4369999999999998"/>
    <n v="2.63"/>
    <n v="2.6230000000000002"/>
    <n v="2.597"/>
    <n v="2.7770000000000001"/>
    <n v="2.605"/>
    <n v="2.7389999999999999"/>
    <n v="2.5270000000000001"/>
    <n v="2.7549999999999999"/>
    <n v="2.698"/>
    <n v="2.8740000000000001"/>
    <n v="2.7966894"/>
    <n v="2.8526231879999999"/>
    <n v="3.0095174633399999"/>
    <n v="3.2201836857738"/>
    <n v="3.5288869761840367"/>
    <n v="3.7274826379687185"/>
    <n v="3.9182689630906435"/>
    <n v="4.1027365307265047"/>
  </r>
  <r>
    <x v="32"/>
    <x v="9"/>
    <x v="1"/>
    <x v="5"/>
    <n v="2.8730000000000002"/>
    <n v="3.3380000000000001"/>
    <n v="3.5069999999999997"/>
    <n v="3.42"/>
    <n v="3.319"/>
    <n v="3.4750000000000001"/>
    <n v="3.2409999999999997"/>
    <n v="3.4896000000000003"/>
    <n v="3.0806045849802373"/>
    <n v="3.1675914694071148"/>
    <n v="3.4883895999999996"/>
    <n v="3.6687625000000001"/>
    <n v="3.7861582999999999"/>
    <n v="3.8364577879999997"/>
    <n v="4.01085276334"/>
    <n v="4.1668937857737998"/>
    <n v="4.5025785761840371"/>
    <n v="4.6630396379687182"/>
    <n v="4.8744507630906435"/>
    <n v="5.0640962307265047"/>
  </r>
  <r>
    <x v="32"/>
    <x v="9"/>
    <x v="1"/>
    <x v="6"/>
    <n v="3.964013"/>
    <n v="3.7756270000000001"/>
    <n v="3.6565349999999999"/>
    <n v="3.390209"/>
    <n v="2.8239459999999998"/>
    <n v="3.002834"/>
    <n v="3.1270410000000002"/>
    <n v="4.0284940000000002"/>
    <n v="3.5902769999999999"/>
    <n v="3.9240249999999999"/>
    <n v="4.1106790000000002"/>
    <n v="4.3432839999999997"/>
    <n v="4.7307790000000001"/>
    <n v="4.7369649999999996"/>
    <n v="5.5554202432428212"/>
    <n v="5.8538947198167701"/>
    <n v="6.1500697752344244"/>
    <n v="6.3468720080419256"/>
    <n v="6.5499719122992692"/>
    <n v="6.7412236743447043"/>
  </r>
  <r>
    <x v="32"/>
    <x v="9"/>
    <x v="1"/>
    <x v="7"/>
    <n v="2.806599028780743"/>
    <n v="5.8638203116130017"/>
    <n v="8.3266248424904621"/>
    <n v="8.2266248424904624"/>
    <n v="8.0941778490779388"/>
    <n v="8.6511569273359026"/>
    <n v="8.8072864957294748"/>
    <n v="8.1486122256440634"/>
    <n v="7.6692897805152516"/>
    <n v="6.9290837285073161"/>
    <n v="8.9746889450397518"/>
    <n v="9.1069803613052969"/>
    <n v="9.5995193715372515"/>
    <n v="9.5755249153161355"/>
    <n v="9.383990684187113"/>
    <n v="8.7102363080858662"/>
    <n v="8.967912072875718"/>
    <n v="8.9277783066714225"/>
    <n v="9.1049574231579484"/>
    <n v="9.0667378723309255"/>
  </r>
  <r>
    <x v="32"/>
    <x v="9"/>
    <x v="1"/>
    <x v="8"/>
    <n v="1.7097877132460111"/>
    <n v="5.4341349442994575"/>
    <n v="8.3171259163397657"/>
    <n v="8.4002971755031641"/>
    <n v="8.6523060907682598"/>
    <n v="9.2579675171220384"/>
    <n v="9.0728081667795966"/>
    <n v="7.6211588600948605"/>
    <n v="7.1638893284891685"/>
    <n v="6.18"/>
    <n v="8.41"/>
    <n v="8.4940999999999995"/>
    <n v="8.6300056000000005"/>
    <n v="8.7163056560000012"/>
    <n v="7.8446750904000009"/>
    <n v="7.0186308033808809"/>
    <n v="7.3204319279262577"/>
    <n v="7.2435673926830333"/>
    <n v="7.4282783611964511"/>
    <n v="7.3896513137182298"/>
  </r>
  <r>
    <x v="32"/>
    <x v="9"/>
    <x v="2"/>
    <x v="0"/>
    <n v="0.73877400000000004"/>
    <n v="0.728545"/>
    <n v="0.73728754000000007"/>
    <n v="0.74613499048000009"/>
    <n v="0.76337811457207549"/>
    <n v="0.78595666940241216"/>
    <n v="0.81066502151109565"/>
    <n v="0.81942108613220055"/>
    <n v="0.827839682242964"/>
    <n v="0.81993381625670092"/>
    <n v="0.8156856511757864"/>
    <n v="0.82625973145630316"/>
    <n v="0.83662980051337488"/>
    <n v="0.84229952950549469"/>
    <n v="0.85434064261357512"/>
    <n v="0.86664258799231642"/>
    <n v="0.87958764850151383"/>
    <n v="0.89235066539064611"/>
    <n v="0.9045188270866058"/>
    <n v="0.92061458938072904"/>
  </r>
  <r>
    <x v="32"/>
    <x v="9"/>
    <x v="2"/>
    <x v="1"/>
    <n v="3.8524000000000003E-2"/>
    <n v="3.0081E-2"/>
    <n v="3.2003999999999998E-2"/>
    <n v="3.5000000000000003E-2"/>
    <n v="4.5999999999999999E-2"/>
    <n v="5.1999999999999998E-2"/>
    <n v="5.5E-2"/>
    <n v="0.04"/>
    <n v="0.04"/>
    <n v="2.3623000000000002E-2"/>
    <n v="2.8353000000000003E-2"/>
    <n v="4.0010650430101852E-2"/>
    <n v="4.121096994300491E-2"/>
    <n v="8.3010810541295069E-2"/>
    <n v="0.12728155170253388"/>
    <n v="0.1741338276039599"/>
    <n v="0.22368268666293925"/>
    <n v="4.6653E-2"/>
    <n v="4.6550000000000001E-2"/>
    <n v="5.0950000000000002E-2"/>
  </r>
  <r>
    <x v="32"/>
    <x v="9"/>
    <x v="2"/>
    <x v="2"/>
    <n v="4.7972000000000001E-2"/>
    <n v="3.0983E-2"/>
    <n v="3.4645000000000002E-2"/>
    <n v="3.3000000000000002E-2"/>
    <n v="4.9000000000000002E-2"/>
    <n v="6.5000000000000002E-2"/>
    <n v="7.3999999999999996E-2"/>
    <n v="3.6999999999999998E-2"/>
    <n v="3.5000000000000003E-2"/>
    <n v="1.1320999999999999E-2"/>
    <n v="5.6449999999999998E-3"/>
    <n v="9.8810000000000009E-3"/>
    <n v="9.300000000000001E-3"/>
    <n v="9.8729999999999998E-3"/>
    <n v="9.2409999999999992E-3"/>
    <n v="9.8200000000000006E-3"/>
    <n v="1.0397E-2"/>
    <n v="1.0907999999999999E-2"/>
    <n v="1.0989000000000001E-2"/>
    <n v="1.1510999999999999E-2"/>
  </r>
  <r>
    <x v="32"/>
    <x v="9"/>
    <x v="2"/>
    <x v="3"/>
    <n v="0.62199999999999989"/>
    <n v="0.42499999999999999"/>
    <n v="0.47399999999999998"/>
    <n v="0.42"/>
    <n v="0.56399999999999995"/>
    <n v="0.5423"/>
    <n v="0.47699999999999992"/>
    <n v="0.37759999999999999"/>
    <n v="0.35718918918918924"/>
    <n v="0.1155353945945946"/>
    <n v="5.7609513513513518E-2"/>
    <n v="0.10083961081081083"/>
    <n v="9.4910270270270283E-2"/>
    <n v="0.10075796756756755"/>
    <n v="9.430815135135133E-2"/>
    <n v="0.1002170810810811"/>
    <n v="0.10610560000000001"/>
    <n v="0.11132056216216216"/>
    <n v="0.11214720000000002"/>
    <n v="0.11747442162162161"/>
  </r>
  <r>
    <x v="32"/>
    <x v="9"/>
    <x v="2"/>
    <x v="4"/>
    <n v="1.4410000000000001"/>
    <n v="1.363"/>
    <n v="1.48"/>
    <n v="1.389"/>
    <n v="1.5149999999999999"/>
    <n v="1.4830000000000001"/>
    <n v="1.488"/>
    <n v="1.355"/>
    <n v="1.2729999999999999"/>
    <n v="1.335"/>
    <n v="1.4"/>
    <n v="1.516"/>
    <n v="1.5696664000000002"/>
    <n v="1.5932113960000001"/>
    <n v="1.6888040797600001"/>
    <n v="1.7141361409564"/>
    <n v="1.7415835440329974"/>
    <n v="1.7668543174734792"/>
    <n v="1.7909472776314792"/>
    <n v="1.8228168869738435"/>
  </r>
  <r>
    <x v="32"/>
    <x v="9"/>
    <x v="2"/>
    <x v="5"/>
    <n v="2.0629999999999997"/>
    <n v="1.788"/>
    <n v="1.954"/>
    <n v="1.8089999999999999"/>
    <n v="2.0789999999999997"/>
    <n v="2.0253000000000001"/>
    <n v="1.9650000000000001"/>
    <n v="1.7325999999999999"/>
    <n v="1.6301891891891891"/>
    <n v="1.4505353945945945"/>
    <n v="1.4576095135135134"/>
    <n v="1.616839610810811"/>
    <n v="1.6645766702702705"/>
    <n v="1.6939693635675677"/>
    <n v="1.7831122311113514"/>
    <n v="1.8143532220374812"/>
    <n v="1.8476891440329974"/>
    <n v="1.8781748796356414"/>
    <n v="1.9030944776314793"/>
    <n v="1.9402913085954652"/>
  </r>
  <r>
    <x v="32"/>
    <x v="9"/>
    <x v="2"/>
    <x v="6"/>
    <n v="1.8838980000000001"/>
    <n v="1.452858"/>
    <n v="1.6805589999999999"/>
    <n v="1.6364780000000001"/>
    <n v="1.7850839999999999"/>
    <n v="1.9519770000000001"/>
    <n v="2.0414180000000002"/>
    <n v="1.9542379999999999"/>
    <n v="1.304996"/>
    <n v="1.105694"/>
    <n v="1.4230119999999999"/>
    <n v="1.546745"/>
    <n v="1.5880460000000001"/>
    <n v="1.593988"/>
    <n v="1.8478543168556776"/>
    <n v="1.7885699982185788"/>
    <n v="1.8542389413032849"/>
    <n v="1.883023397504102"/>
    <n v="1.9263155825193008"/>
    <n v="1.9734346499064108"/>
  </r>
  <r>
    <x v="32"/>
    <x v="9"/>
    <x v="2"/>
    <x v="7"/>
    <n v="1.207929971219257"/>
    <n v="0.89292568838699815"/>
    <n v="1.1829256883869981"/>
    <n v="1.1523751575095371"/>
    <n v="1.133822150922061"/>
    <n v="1.211843072664097"/>
    <n v="1.2337135042705256"/>
    <n v="1.2583877743559362"/>
    <n v="1.006710219484749"/>
    <n v="0.9060552714926825"/>
    <n v="1.1735410549602485"/>
    <n v="1.1908396386947029"/>
    <n v="1.2552446284627492"/>
    <n v="1.2521070846838658"/>
    <n v="1.2349244158221617"/>
    <n v="1.2434522110228701"/>
    <n v="1.3459160647848996"/>
    <n v="1.3899881120309838"/>
    <n v="1.4271413246134526"/>
    <n v="1.4331348331754936"/>
  </r>
  <r>
    <x v="32"/>
    <x v="9"/>
    <x v="2"/>
    <x v="8"/>
    <n v="1.4212122867539894"/>
    <n v="1.2298650557005442"/>
    <n v="1.3815066686602362"/>
    <n v="1.02"/>
    <n v="1.24"/>
    <n v="1.18"/>
    <n v="1.1918"/>
    <n v="1.0726199999999999"/>
    <n v="1.22"/>
    <n v="1.24"/>
    <n v="1.21"/>
    <n v="1.28"/>
    <n v="1.2672000000000001"/>
    <n v="1.2672000000000001"/>
    <n v="1.2291840000000001"/>
    <n v="1.26605952"/>
    <n v="1.3420230912"/>
    <n v="1.3849678301184001"/>
    <n v="1.405742347570176"/>
    <n v="1.4015251205274653"/>
  </r>
  <r>
    <x v="33"/>
    <x v="9"/>
    <x v="0"/>
    <x v="0"/>
    <n v="10.281067999999999"/>
    <n v="11.233184"/>
    <n v="12.1853"/>
    <n v="12.964701999999999"/>
    <n v="13.646000000000001"/>
    <n v="14.348000000000001"/>
    <n v="15.068"/>
    <n v="16.236379999999997"/>
    <n v="17.068925699999994"/>
    <n v="17.507925699999994"/>
    <n v="18.185323956999994"/>
    <n v="18.955649196569993"/>
    <n v="19.784724688535693"/>
    <n v="20.666561935421051"/>
    <n v="21.501299745098152"/>
    <n v="22.291332344588348"/>
    <n v="23.02854767989917"/>
    <n v="23.750539489179573"/>
    <n v="24.405392173266137"/>
    <n v="25.055399643706739"/>
  </r>
  <r>
    <x v="33"/>
    <x v="9"/>
    <x v="0"/>
    <x v="1"/>
    <n v="0.59297800000000001"/>
    <n v="0.6669489999999999"/>
    <n v="0.7151280000000001"/>
    <n v="0.69199999999999995"/>
    <n v="0.74199999999999999"/>
    <n v="0.71899999999999997"/>
    <n v="0.67700000000000005"/>
    <n v="0.64100000000000001"/>
    <n v="0.58899999999999997"/>
    <n v="0.43893300000000002"/>
    <n v="0.50231899999999996"/>
    <n v="0.588472"/>
    <n v="0.63951900000000006"/>
    <n v="0.68398999999999999"/>
    <n v="0.73140499999999997"/>
    <n v="0.74702999999999997"/>
    <n v="0.78179799999999999"/>
    <n v="0.814106"/>
    <n v="0.84485699999999997"/>
    <n v="0.86965599999999998"/>
  </r>
  <r>
    <x v="33"/>
    <x v="9"/>
    <x v="0"/>
    <x v="2"/>
    <n v="1.120854"/>
    <n v="1.0007349999999999"/>
    <n v="1.1372519999999999"/>
    <n v="0.91500000000000004"/>
    <n v="0.89300000000000002"/>
    <n v="0.83099999999999996"/>
    <n v="1.0980000000000001"/>
    <n v="1.1919999999999999"/>
    <n v="1.2330000000000001"/>
    <n v="0.96210299999999993"/>
    <n v="1.4183870000000001"/>
    <n v="1.6856640000000001"/>
    <n v="1.807609"/>
    <n v="1.7721790000000002"/>
    <n v="1.936231"/>
    <n v="2.2005599999999998"/>
    <n v="2.5033339999999997"/>
    <n v="2.6231230000000001"/>
    <n v="2.6283530000000002"/>
    <n v="2.6712100000000003"/>
  </r>
  <r>
    <x v="33"/>
    <x v="9"/>
    <x v="0"/>
    <x v="3"/>
    <n v="5.6042699999999996"/>
    <n v="5.0036749999999994"/>
    <n v="5.6862599999999999"/>
    <n v="4.5750000000000002"/>
    <n v="4.4649999999999999"/>
    <n v="4.1550000000000002"/>
    <n v="5.49"/>
    <n v="5.96"/>
    <n v="6.165"/>
    <n v="4.8105149999999997"/>
    <n v="7.0919350000000003"/>
    <n v="8.4283199999999994"/>
    <n v="9.0380450000000003"/>
    <n v="8.8608949999999993"/>
    <n v="9.6811550000000004"/>
    <n v="11.002799999999999"/>
    <n v="12.516669999999998"/>
    <n v="13.115615"/>
    <n v="13.141765000000001"/>
    <n v="13.356050000000003"/>
  </r>
  <r>
    <x v="33"/>
    <x v="9"/>
    <x v="0"/>
    <x v="4"/>
    <n v="9.3249999999999993"/>
    <n v="9.7460000000000004"/>
    <n v="9.5045339999999996"/>
    <n v="9.59387948"/>
    <n v="10.780340000000001"/>
    <n v="11.26318"/>
    <n v="11.75304"/>
    <n v="12.601054517999998"/>
    <n v="12.289626503999996"/>
    <n v="10.504755419999997"/>
    <n v="11.660278516199998"/>
    <n v="12.04"/>
    <n v="12.401199999999999"/>
    <n v="13.095667199999999"/>
    <n v="14.012363904000001"/>
    <n v="14.853105738240002"/>
    <n v="15.659412422331437"/>
    <n v="16.862883037317495"/>
    <n v="17.815936286484277"/>
    <n v="18.791549732780055"/>
  </r>
  <r>
    <x v="33"/>
    <x v="9"/>
    <x v="0"/>
    <x v="5"/>
    <n v="14.929269999999999"/>
    <n v="14.749675"/>
    <n v="15.190794"/>
    <n v="14.168879480000001"/>
    <n v="15.245340000000001"/>
    <n v="15.41818"/>
    <n v="17.243040000000001"/>
    <n v="18.561054517999999"/>
    <n v="18.454626503999997"/>
    <n v="15.315270419999997"/>
    <n v="18.752213516199998"/>
    <n v="20.468319999999999"/>
    <n v="21.439245"/>
    <n v="21.9565622"/>
    <n v="23.693518904000001"/>
    <n v="25.855905738240001"/>
    <n v="28.176082422331433"/>
    <n v="29.978498037317493"/>
    <n v="30.95770128648428"/>
    <n v="32.147599732780058"/>
  </r>
  <r>
    <x v="33"/>
    <x v="9"/>
    <x v="0"/>
    <x v="6"/>
    <n v="7.36"/>
    <n v="10.51"/>
    <n v="12.2"/>
    <n v="11.933999999999999"/>
    <n v="10.779992"/>
    <n v="12.38"/>
    <n v="13.978999999999999"/>
    <n v="15.2"/>
    <n v="15.14"/>
    <n v="11.034940000000001"/>
    <n v="15.638239760000003"/>
    <n v="16.092416549999999"/>
    <n v="16.45472846034"/>
    <n v="17.634284999999998"/>
    <n v="19.484719471042311"/>
    <n v="20.885806510126418"/>
    <n v="22.259192277971675"/>
    <n v="23.270161938544561"/>
    <n v="24.267640816187882"/>
    <n v="25.341755411132016"/>
  </r>
  <r>
    <x v="33"/>
    <x v="9"/>
    <x v="0"/>
    <x v="7"/>
    <n v="3.5830000000000002"/>
    <n v="2.988"/>
    <n v="2.7810000000000001"/>
    <n v="5.1100969999999997"/>
    <n v="5.664339"/>
    <n v="5.0039999999999996"/>
    <n v="4.1079999999999997"/>
    <n v="4.367"/>
    <n v="5.3209999999999997"/>
    <n v="6.1994350000000003"/>
    <n v="8.7726799999999994"/>
    <n v="11.450703000000001"/>
    <n v="12.756646999999999"/>
    <n v="13.666577999999999"/>
    <n v="14.100564011330485"/>
    <n v="14.490695107159432"/>
    <n v="14.772696714735806"/>
    <n v="15.027624659965944"/>
    <n v="15.416563830232764"/>
    <n v="15.610274025674229"/>
  </r>
  <r>
    <x v="33"/>
    <x v="9"/>
    <x v="0"/>
    <x v="8"/>
    <n v="11.2"/>
    <n v="7.8"/>
    <n v="5.85"/>
    <n v="7.6050000000000004"/>
    <n v="9.8864999999999998"/>
    <n v="9.6887699999999999"/>
    <n v="8.5261175999999992"/>
    <n v="8.0998117199999982"/>
    <n v="8.2618079543999983"/>
    <n v="9.0950000000000006"/>
    <n v="11.732550000000002"/>
    <n v="15.08"/>
    <n v="18.600000000000001"/>
    <n v="18.498000000000001"/>
    <n v="18.682980000000001"/>
    <n v="19.654494960000001"/>
    <n v="20.833764657600003"/>
    <n v="21.875452890480005"/>
    <n v="22.247335589618164"/>
    <n v="22.536550952283196"/>
  </r>
  <r>
    <x v="33"/>
    <x v="9"/>
    <x v="1"/>
    <x v="0"/>
    <n v="3.824388781066014"/>
    <n v="3.9708828968753407"/>
    <n v="4.0964492818547633"/>
    <n v="4.2303867591661479"/>
    <n v="4.4566833951009892"/>
    <n v="4.739469736956873"/>
    <n v="5.055120640831591"/>
    <n v="5.3606906310549682"/>
    <n v="5.6354697239243476"/>
    <n v="5.7853437381612558"/>
    <n v="5.970486049294645"/>
    <n v="6.2009859671292098"/>
    <n v="6.4550986212001353"/>
    <n v="6.732928829521029"/>
    <n v="7.025519841850012"/>
    <n v="7.3304892216155118"/>
    <n v="7.6485459257404083"/>
    <n v="7.9788542611113913"/>
    <n v="8.3185910259179092"/>
    <n v="8.6661334892370618"/>
  </r>
  <r>
    <x v="33"/>
    <x v="9"/>
    <x v="1"/>
    <x v="1"/>
    <n v="0.23716399999999999"/>
    <n v="0.23789399999999999"/>
    <n v="0.24839"/>
    <n v="0.27"/>
    <n v="0.34799999999999998"/>
    <n v="0.41099999999999998"/>
    <n v="0.45200000000000001"/>
    <n v="0.45100000000000001"/>
    <n v="0.42899999999999999"/>
    <n v="0.31205200000000005"/>
    <n v="0.31358000000000003"/>
    <n v="0.310255"/>
    <n v="0.34193400000000002"/>
    <n v="0.37349599999999999"/>
    <n v="0.39684800000000003"/>
    <n v="0.41143599999999997"/>
    <n v="0.43387900000000001"/>
    <n v="0.45588400000000001"/>
    <n v="0.47548099999999999"/>
    <n v="0.49384899999999998"/>
  </r>
  <r>
    <x v="33"/>
    <x v="9"/>
    <x v="1"/>
    <x v="2"/>
    <n v="0.70886300000000002"/>
    <n v="0.78055600000000003"/>
    <n v="0.60432299999999994"/>
    <n v="0.61699999999999999"/>
    <n v="0.58299999999999996"/>
    <n v="0.76200000000000001"/>
    <n v="0.83599999999999997"/>
    <n v="0.78900000000000003"/>
    <n v="0.82700000000000007"/>
    <n v="0.50380200000000008"/>
    <n v="0.7926470000000001"/>
    <n v="0.84680100000000003"/>
    <n v="1.0388250000000001"/>
    <n v="1.1385340000000002"/>
    <n v="1.2806790000000001"/>
    <n v="1.3588389999999999"/>
    <n v="1.5500619999999998"/>
    <n v="1.8432750000000002"/>
    <n v="1.995177"/>
    <n v="2.030799"/>
  </r>
  <r>
    <x v="33"/>
    <x v="9"/>
    <x v="1"/>
    <x v="3"/>
    <n v="3.66482171"/>
    <n v="4.0354745200000002"/>
    <n v="3.1243499099999998"/>
    <n v="3.1898900000000001"/>
    <n v="3.0141099999999996"/>
    <n v="3.93954"/>
    <n v="4.32212"/>
    <n v="4.0791300000000001"/>
    <n v="4.2755899999999993"/>
    <n v="2.6046563400000005"/>
    <n v="4.0979849900000005"/>
    <n v="4.3779611699999998"/>
    <n v="5.3707252499999996"/>
    <n v="5.8862207800000004"/>
    <n v="6.6211104300000008"/>
    <n v="7.0251976299999992"/>
    <n v="8.0138205399999993"/>
    <n v="9.5297317500000016"/>
    <n v="10.315065089999999"/>
    <n v="10.49923083"/>
  </r>
  <r>
    <x v="33"/>
    <x v="9"/>
    <x v="1"/>
    <x v="4"/>
    <n v="4.2779999999999996"/>
    <n v="4.2240000000000002"/>
    <n v="3.8439999999999999"/>
    <n v="3.8959999999999999"/>
    <n v="4"/>
    <n v="4.0759439737829108"/>
    <n v="4.3474037511151682"/>
    <n v="4.6638008490178224"/>
    <n v="4.5083757791394783"/>
    <n v="4.1654474914761037"/>
    <n v="4.4774295369709831"/>
    <n v="4.6399999999999997"/>
    <n v="4.6399999999999997"/>
    <n v="4.9184000000000001"/>
    <n v="5.0659520000000002"/>
    <n v="5.5233966619267241"/>
    <n v="5.9658658220775189"/>
    <n v="6.3830834088891137"/>
    <n v="6.6548728207343277"/>
    <n v="6.9329067913896498"/>
  </r>
  <r>
    <x v="33"/>
    <x v="9"/>
    <x v="1"/>
    <x v="5"/>
    <n v="7.9428217099999996"/>
    <n v="8.2594745200000013"/>
    <n v="6.9683499099999997"/>
    <n v="7.08589"/>
    <n v="7.0141099999999996"/>
    <n v="8.01548397378291"/>
    <n v="8.6695237511151682"/>
    <n v="8.7429308490178226"/>
    <n v="8.7839657791394785"/>
    <n v="6.7701038314761046"/>
    <n v="8.5754145269709845"/>
    <n v="9.0179611699999995"/>
    <n v="10.01072525"/>
    <n v="10.80462078"/>
    <n v="11.687062430000001"/>
    <n v="12.548594291926722"/>
    <n v="13.979686362077519"/>
    <n v="15.912815158889115"/>
    <n v="16.969937910734327"/>
    <n v="17.43213762138965"/>
  </r>
  <r>
    <x v="33"/>
    <x v="9"/>
    <x v="1"/>
    <x v="6"/>
    <n v="4.4242385676775609"/>
    <n v="3.5393908541420487"/>
    <n v="3.5535000000000005"/>
    <n v="3.4559999999999995"/>
    <n v="3.75324525"/>
    <n v="4.0110000000000001"/>
    <n v="4.0455000000000005"/>
    <n v="4.1752500000000001"/>
    <n v="4.00725"/>
    <n v="3.3101932500000002"/>
    <n v="4.150147117306938"/>
    <n v="3.7503211341317195"/>
    <n v="4.6397739505434625"/>
    <n v="4.2418675898583764"/>
    <n v="4.1298860615819324"/>
    <n v="4.967617454962034"/>
    <n v="5.7179511531889524"/>
    <n v="6.8483705810232287"/>
    <n v="7.7693953114700198"/>
    <n v="8.0736445507223387"/>
  </r>
  <r>
    <x v="33"/>
    <x v="9"/>
    <x v="1"/>
    <x v="7"/>
    <n v="0.49700000000000005"/>
    <n v="0.29499999999999998"/>
    <n v="0.22078616352201258"/>
    <n v="5.5196540880503145E-2"/>
    <n v="0.43408476939203361"/>
    <n v="0.89118448637316572"/>
    <n v="0.66235849056603768"/>
    <n v="0.84232704402515735"/>
    <n v="0.67039832285115308"/>
    <n v="0.405752"/>
    <n v="0.45695400000000003"/>
    <n v="0.45679599999999998"/>
    <n v="0.26421699999999998"/>
    <n v="0.277395"/>
    <n v="0.28018603164963074"/>
    <n v="0.27939941250177058"/>
    <n v="0.28200517323008117"/>
    <n v="0.28794061373503144"/>
    <n v="0.29555761234845673"/>
    <n v="0.29935535248277623"/>
  </r>
  <r>
    <x v="33"/>
    <x v="9"/>
    <x v="1"/>
    <x v="8"/>
    <n v="5.2318366271409742"/>
    <n v="4.7854693017127801"/>
    <n v="3.8283754413702242"/>
    <n v="3.8283754413702242"/>
    <n v="3.7518079325428197"/>
    <n v="4.8773503123056656"/>
    <n v="5.3163118404131762"/>
    <n v="5.4492196364235053"/>
    <n v="5.5582040291519759"/>
    <n v="3.5219999999999998"/>
    <n v="4.5785999999999998"/>
    <n v="5"/>
    <n v="5.33"/>
    <n v="6.5026000000000002"/>
    <n v="7.3479379999999992"/>
    <n v="7.6308336129999992"/>
    <n v="8.3710244734609986"/>
    <n v="9.2248689697540218"/>
    <n v="9.3540171353305777"/>
    <n v="9.503681409495865"/>
  </r>
  <r>
    <x v="33"/>
    <x v="9"/>
    <x v="2"/>
    <x v="0"/>
    <n v="0.74417721893398581"/>
    <n v="0.77268310312465927"/>
    <n v="0.79711671814523655"/>
    <n v="0.82317924083385152"/>
    <n v="0.85509484025499116"/>
    <n v="0.89427856536484296"/>
    <n v="0.9387914763108357"/>
    <n v="0.98867834404035893"/>
    <n v="1.0329843156253724"/>
    <n v="1.0586625054785916"/>
    <n v="1.086775420007648"/>
    <n v="1.1218611182059863"/>
    <n v="1.1565480118253981"/>
    <n v="1.1944394516191741"/>
    <n v="1.2339643141605936"/>
    <n v="1.2774207102705193"/>
    <n v="1.3237831288980959"/>
    <n v="1.3709565957266494"/>
    <n v="1.4216295037855484"/>
    <n v="1.4728149313152896"/>
  </r>
  <r>
    <x v="33"/>
    <x v="9"/>
    <x v="2"/>
    <x v="1"/>
    <n v="4.437E-2"/>
    <n v="4.5206000000000003E-2"/>
    <n v="4.6200000000000005E-2"/>
    <n v="5.1999999999999998E-2"/>
    <n v="5.8999999999999997E-2"/>
    <n v="6.7000000000000004E-2"/>
    <n v="7.3999999999999996E-2"/>
    <n v="4.2000000000000003E-2"/>
    <n v="3.6000000000000004E-2"/>
    <n v="1.6548E-2"/>
    <n v="1.8219000000000003E-2"/>
    <n v="2.2955E-2"/>
    <n v="2.9252E-2"/>
    <n v="3.0169000000000001E-2"/>
    <n v="2.7501000000000001E-2"/>
    <n v="3.2097000000000001E-2"/>
    <n v="3.4801000000000006E-2"/>
    <n v="3.5402000000000003E-2"/>
    <n v="3.8703000000000001E-2"/>
    <n v="3.9005999999999999E-2"/>
  </r>
  <r>
    <x v="33"/>
    <x v="9"/>
    <x v="2"/>
    <x v="2"/>
    <n v="5.1322E-2"/>
    <n v="4.0299000000000001E-2"/>
    <n v="5.5957E-2"/>
    <n v="5.1999999999999998E-2"/>
    <n v="7.0999999999999994E-2"/>
    <n v="7.9000000000000001E-2"/>
    <n v="9.4E-2"/>
    <n v="9.0999999999999998E-2"/>
    <n v="8.3000000000000004E-2"/>
    <n v="6.5228999999999995E-2"/>
    <n v="9.3367999999999993E-2"/>
    <n v="0.13777"/>
    <n v="0.133743"/>
    <n v="0.114375"/>
    <n v="0.13480500000000001"/>
    <n v="0.13431299999999999"/>
    <n v="0.13155500000000001"/>
    <n v="0.130052"/>
    <n v="0.121644"/>
    <n v="0.13240299999999999"/>
  </r>
  <r>
    <x v="33"/>
    <x v="9"/>
    <x v="2"/>
    <x v="3"/>
    <n v="0.410576"/>
    <n v="0.32239200000000001"/>
    <n v="0.447656"/>
    <n v="0.41599999999999998"/>
    <n v="0.56799999999999995"/>
    <n v="0.63200000000000001"/>
    <n v="0.752"/>
    <n v="0.72799999999999998"/>
    <n v="0.66400000000000003"/>
    <n v="0.52183199999999996"/>
    <n v="0.74694399999999983"/>
    <n v="1.10216"/>
    <n v="1.069944"/>
    <n v="0.91500000000000004"/>
    <n v="1.0784400000000001"/>
    <n v="1.0745039999999999"/>
    <n v="1.05244"/>
    <n v="1.040416"/>
    <n v="0.97315200000000002"/>
    <n v="1.0592239999999999"/>
  </r>
  <r>
    <x v="33"/>
    <x v="9"/>
    <x v="2"/>
    <x v="4"/>
    <n v="2.2869999999999999"/>
    <n v="1.9689999999999999"/>
    <n v="1.9927917953630914"/>
    <n v="2.0442284480707311"/>
    <n v="2.3942655527139749"/>
    <n v="2.5039799830215603"/>
    <n v="2.6098403041441229"/>
    <n v="2.7089786626705838"/>
    <n v="2.613450318532192"/>
    <n v="2.223191261505042"/>
    <n v="2.4121552524169791"/>
    <n v="2.6533707776586772"/>
    <n v="2.5737696543289168"/>
    <n v="2.7024581370453626"/>
    <n v="2.9012029947288052"/>
    <n v="3.0684556093226294"/>
    <n v="3.3094578222452404"/>
    <n v="3.5644871488892886"/>
    <n v="3.8383996602209809"/>
    <n v="3.9766003145512823"/>
  </r>
  <r>
    <x v="33"/>
    <x v="9"/>
    <x v="2"/>
    <x v="5"/>
    <n v="2.6975759999999998"/>
    <n v="2.2913920000000001"/>
    <n v="2.4404477953630912"/>
    <n v="2.460228448070731"/>
    <n v="2.962265552713975"/>
    <n v="3.1359799830215604"/>
    <n v="3.3618403041441232"/>
    <n v="3.4369786626705841"/>
    <n v="3.2774503185321922"/>
    <n v="2.7450232615050418"/>
    <n v="3.1590992524169792"/>
    <n v="3.7555307776586773"/>
    <n v="3.6437136543289168"/>
    <n v="3.6174581370453627"/>
    <n v="3.9796429947288052"/>
    <n v="4.1429596093226291"/>
    <n v="4.3618978222452407"/>
    <n v="4.6049031488892886"/>
    <n v="4.8115516602209807"/>
    <n v="5.0358243145512827"/>
  </r>
  <r>
    <x v="33"/>
    <x v="9"/>
    <x v="2"/>
    <x v="6"/>
    <n v="0.95276143232243882"/>
    <n v="0.76220914585795119"/>
    <n v="1.1845000000000001"/>
    <n v="1.1519999999999999"/>
    <n v="1.25108175"/>
    <n v="1.337"/>
    <n v="1.3485"/>
    <n v="1.39175"/>
    <n v="1.33575"/>
    <n v="1.1033977500000001"/>
    <n v="1.1469921600309911"/>
    <n v="1.4158314443677933"/>
    <n v="1.3090253537381944"/>
    <n v="1.4740367548318687"/>
    <n v="2.0842540623994963"/>
    <n v="1.9972142507396093"/>
    <n v="2.1651476006189059"/>
    <n v="2.3222357735168018"/>
    <n v="2.4500976426178558"/>
    <n v="2.593805824788967"/>
  </r>
  <r>
    <x v="33"/>
    <x v="9"/>
    <x v="2"/>
    <x v="7"/>
    <n v="0.255"/>
    <n v="0.182"/>
    <n v="0.1362138364779874"/>
    <n v="0.21980345911949689"/>
    <n v="0.26780823060796638"/>
    <n v="0.54981551362683434"/>
    <n v="0.40864150943396227"/>
    <n v="0.51967295597484275"/>
    <n v="0.41360167714884699"/>
    <n v="3.5832000000000003E-2"/>
    <n v="0.162828"/>
    <n v="0.18035499999999999"/>
    <n v="0.151001"/>
    <n v="0.169957"/>
    <n v="0.1269052744225552"/>
    <n v="0.14974758882965369"/>
    <n v="0.15107120572334892"/>
    <n v="0.15322157326541105"/>
    <n v="0.15668905000545635"/>
    <n v="0.15739258886100005"/>
  </r>
  <r>
    <x v="33"/>
    <x v="9"/>
    <x v="2"/>
    <x v="8"/>
    <n v="1.9941196310935443"/>
    <n v="1.5952957048748355"/>
    <n v="1.5952957048748355"/>
    <n v="1.611248661923584"/>
    <n v="2.0946232605006592"/>
    <n v="2.4088167495757578"/>
    <n v="2.4569930845672729"/>
    <n v="2.6289826004869821"/>
    <n v="2.3660843404382841"/>
    <n v="1.8928674723506274"/>
    <n v="1.73"/>
    <n v="1.95"/>
    <n v="1.99"/>
    <n v="2.0895000000000001"/>
    <n v="2.1521850000000007"/>
    <n v="2.2813161000000002"/>
    <n v="2.3565995313000001"/>
    <n v="2.4437937139581001"/>
    <n v="2.5268827002326755"/>
    <n v="2.607742946640121"/>
  </r>
  <r>
    <x v="34"/>
    <x v="10"/>
    <x v="0"/>
    <x v="0"/>
    <n v="9.76"/>
    <n v="9.8358840000000001"/>
    <n v="10.101441000000001"/>
    <n v="10.365941000000001"/>
    <n v="10.629"/>
    <n v="10.896000000000001"/>
    <n v="11.167437554970077"/>
    <n v="11.445637072701544"/>
    <n v="11.73076700497843"/>
    <n v="12.023"/>
    <n v="12.269"/>
    <n v="12.474"/>
    <n v="12.714"/>
    <n v="13"/>
    <n v="13.296503999999999"/>
    <n v="13.608755319999998"/>
    <n v="13.941557330599997"/>
    <n v="14.288903250722997"/>
    <n v="14.630365604440462"/>
    <n v="14.96630715224064"/>
  </r>
  <r>
    <x v="34"/>
    <x v="10"/>
    <x v="0"/>
    <x v="1"/>
    <n v="0.55367299999999997"/>
    <n v="0.53000099999999994"/>
    <n v="0.54094000000000009"/>
    <n v="0.58899999999999997"/>
    <n v="0.76300000000000001"/>
    <n v="0.79200000000000004"/>
    <n v="0.77200000000000002"/>
    <n v="0.83799999999999997"/>
    <n v="0.79400000000000004"/>
    <n v="0.73126999999999998"/>
    <n v="0.83077699999999999"/>
    <n v="0.80560699999999996"/>
    <n v="0.88198699999999997"/>
    <n v="0.89949400000000002"/>
    <n v="0.88150400000000007"/>
    <n v="0.91059400000000001"/>
    <n v="0.94519600000000004"/>
    <n v="0.97471600000000003"/>
    <n v="0.98446299999999998"/>
    <n v="0.99430799999999997"/>
  </r>
  <r>
    <x v="34"/>
    <x v="10"/>
    <x v="0"/>
    <x v="2"/>
    <n v="0.32905700000000004"/>
    <n v="0.31423200000000001"/>
    <n v="0.32753599999999999"/>
    <n v="0.371"/>
    <n v="0.34899999999999998"/>
    <n v="0.32"/>
    <n v="0.28599999999999998"/>
    <n v="0.307"/>
    <n v="0.28800000000000003"/>
    <n v="0.19472999999999999"/>
    <n v="0.21069499999999999"/>
    <n v="0.20382"/>
    <n v="0.22228200000000001"/>
    <n v="0.19814899999999999"/>
    <n v="0.176792"/>
    <n v="0.191472"/>
    <n v="0.18686900000000001"/>
    <n v="5.2490000000000002E-2"/>
    <n v="0"/>
    <n v="0"/>
  </r>
  <r>
    <x v="34"/>
    <x v="10"/>
    <x v="0"/>
    <x v="3"/>
    <n v="1.6452850000000003"/>
    <n v="1.5711599999999999"/>
    <n v="1.63768"/>
    <n v="1.855"/>
    <n v="1.7450000000000001"/>
    <n v="1.6"/>
    <n v="1.43"/>
    <n v="1.5349999999999999"/>
    <n v="1.44"/>
    <n v="0.9736499999999999"/>
    <n v="1.0534749999999997"/>
    <n v="1.0190999999999999"/>
    <n v="1.11141"/>
    <n v="0.99074499999999999"/>
    <n v="0.88396000000000008"/>
    <n v="0.95735999999999999"/>
    <n v="0.93434499999999998"/>
    <n v="0.26245000000000002"/>
    <n v="0"/>
    <n v="0"/>
  </r>
  <r>
    <x v="34"/>
    <x v="10"/>
    <x v="0"/>
    <x v="4"/>
    <n v="9.6135999999999999"/>
    <n v="9.6883457400000008"/>
    <n v="9.9499193850000012"/>
    <n v="10.262281590000001"/>
    <n v="10.52271"/>
    <n v="10.841520000000003"/>
    <n v="11.300890000000001"/>
    <n v="11.833670000000001"/>
    <n v="11.791"/>
    <n v="11.8531"/>
    <n v="12.445755"/>
    <n v="12.943585200000001"/>
    <n v="13.331892756000002"/>
    <n v="13.465211683560002"/>
    <n v="13.6671898588134"/>
    <n v="14.036080277103444"/>
    <n v="14.429511837170995"/>
    <n v="14.860459380751918"/>
    <n v="15.21558022861808"/>
    <n v="15.564959438330266"/>
  </r>
  <r>
    <x v="34"/>
    <x v="10"/>
    <x v="0"/>
    <x v="5"/>
    <n v="11.258884999999999"/>
    <n v="11.259505740000002"/>
    <n v="11.587599385000001"/>
    <n v="12.117281590000001"/>
    <n v="12.267710000000001"/>
    <n v="12.441520000000002"/>
    <n v="12.73089"/>
    <n v="13.368670000000002"/>
    <n v="13.231"/>
    <n v="12.826749999999999"/>
    <n v="13.499230000000001"/>
    <n v="13.962685200000001"/>
    <n v="14.443302756000001"/>
    <n v="14.455956683560002"/>
    <n v="14.5511498588134"/>
    <n v="14.993440277103444"/>
    <n v="15.363856837170996"/>
    <n v="15.122909380751917"/>
    <n v="15.21558022861808"/>
    <n v="15.564959438330266"/>
  </r>
  <r>
    <x v="34"/>
    <x v="10"/>
    <x v="0"/>
    <x v="6"/>
    <n v="6.0344740000000003"/>
    <n v="6.6175870000000003"/>
    <n v="7.557429"/>
    <n v="7.9253419999999997"/>
    <n v="7.9067239999999996"/>
    <n v="8.3247"/>
    <n v="8.9078350000000004"/>
    <n v="10.231904"/>
    <n v="10.292"/>
    <n v="10.746753"/>
    <n v="14.348393"/>
    <n v="14.430058000000001"/>
    <n v="14.809234999999999"/>
    <n v="14.643295999999999"/>
    <n v="14.773611257306602"/>
    <n v="15.25981738928334"/>
    <n v="15.635890029567461"/>
    <n v="15.404484161993924"/>
    <n v="15.501142619061891"/>
    <n v="15.84927726891717"/>
  </r>
  <r>
    <x v="34"/>
    <x v="10"/>
    <x v="0"/>
    <x v="7"/>
    <n v="1.0860080000000001"/>
    <n v="1.0560589999999999"/>
    <n v="0.56164899999999995"/>
    <n v="0.30848599999999998"/>
    <n v="0.42919499999999999"/>
    <n v="0.37126100000000001"/>
    <n v="0.436"/>
    <n v="0.65500000000000003"/>
    <n v="0.90500000000000003"/>
    <n v="0.18621199999999999"/>
    <n v="0.18686900000000001"/>
    <n v="0.15917500000000001"/>
    <n v="0.16816600000000001"/>
    <n v="0.2130484"/>
    <n v="0.24757185608260049"/>
    <n v="0.26691481985598481"/>
    <n v="0.2773890168"/>
    <n v="0.2782482843559918"/>
    <n v="0.28461089662487843"/>
    <n v="0.28571068730400001"/>
  </r>
  <r>
    <x v="34"/>
    <x v="10"/>
    <x v="0"/>
    <x v="8"/>
    <n v="5.9651292679999992"/>
    <n v="5.9651292679999992"/>
    <n v="4.7"/>
    <n v="4.5999999999999996"/>
    <n v="4.7149999999999999"/>
    <n v="4.4792499999999995"/>
    <n v="4.3896649999999982"/>
    <n v="4.1701817499999985"/>
    <n v="4.1701817499999985"/>
    <n v="2.5021090499999992"/>
    <n v="0.12510545250000008"/>
    <n v="0"/>
    <n v="0"/>
    <n v="0"/>
    <n v="0"/>
    <n v="0"/>
    <n v="0"/>
    <n v="0"/>
    <n v="0"/>
    <n v="0"/>
  </r>
  <r>
    <x v="34"/>
    <x v="10"/>
    <x v="1"/>
    <x v="0"/>
    <n v="1.7384120000000001"/>
    <n v="1.7556240000000001"/>
    <n v="1.8176895"/>
    <n v="1.8797550000000001"/>
    <n v="1.9524860000000002"/>
    <n v="2.0334095000000003"/>
    <n v="2.1143330000000002"/>
    <n v="2.189559"/>
    <n v="2.2784741361270706"/>
    <n v="2.371"/>
    <n v="2.46"/>
    <n v="2.5299999999999998"/>
    <n v="2.617"/>
    <n v="2.7170000000000001"/>
    <n v="2.7830520000000001"/>
    <n v="2.8599344000000002"/>
    <n v="2.9416136800000001"/>
    <n v="3.022578996"/>
    <n v="3.1027600461999998"/>
    <n v="3.1812450438899997"/>
  </r>
  <r>
    <x v="34"/>
    <x v="10"/>
    <x v="1"/>
    <x v="1"/>
    <n v="0.22231800000000002"/>
    <n v="0.231656"/>
    <n v="0.27005299999999999"/>
    <n v="0.30499999999999999"/>
    <n v="0.17199999999999999"/>
    <n v="0.17599999999999999"/>
    <n v="0.16900000000000001"/>
    <n v="0.186"/>
    <n v="0.19400000000000001"/>
    <n v="0.187635"/>
    <n v="0.18823500000000001"/>
    <n v="0.18570300000000001"/>
    <n v="0.209309"/>
    <n v="0.21478899999999998"/>
    <n v="0.201902"/>
    <n v="0.216035"/>
    <n v="0.22467599999999999"/>
    <n v="0.228046"/>
    <n v="0.23131000000000002"/>
    <n v="0.233623"/>
  </r>
  <r>
    <x v="34"/>
    <x v="10"/>
    <x v="1"/>
    <x v="2"/>
    <n v="2.1686E-2"/>
    <n v="3.0210000000000001E-2"/>
    <n v="3.2222000000000001E-2"/>
    <n v="3.9E-2"/>
    <n v="6.2E-2"/>
    <n v="6.6000000000000003E-2"/>
    <n v="5.0999999999999997E-2"/>
    <n v="4.8000000000000001E-2"/>
    <n v="3.6000000000000004E-2"/>
    <n v="2.8629999999999999E-2"/>
    <n v="2.8742E-2"/>
    <n v="1.3784000000000001E-2"/>
    <n v="1.1802E-2"/>
    <n v="9.9520000000000008E-3"/>
    <n v="1.0962999999999999E-2"/>
    <n v="1.376E-2"/>
    <n v="1.3826000000000001E-2"/>
    <n v="8.7410000000000005E-3"/>
    <n v="0"/>
    <n v="0"/>
  </r>
  <r>
    <x v="34"/>
    <x v="10"/>
    <x v="1"/>
    <x v="3"/>
    <n v="0.10843"/>
    <n v="0.15105000000000002"/>
    <n v="0.16111"/>
    <n v="0.19500000000000001"/>
    <n v="0.31"/>
    <n v="0.33"/>
    <n v="0.255"/>
    <n v="0.24"/>
    <n v="0.18"/>
    <n v="0.14315"/>
    <n v="0.14371"/>
    <n v="6.8920000000000009E-2"/>
    <n v="5.901E-2"/>
    <n v="4.9760000000000006E-2"/>
    <n v="5.4814999999999996E-2"/>
    <n v="6.88E-2"/>
    <n v="6.9130000000000011E-2"/>
    <n v="4.3705000000000001E-2"/>
    <n v="0"/>
    <n v="0"/>
  </r>
  <r>
    <x v="34"/>
    <x v="10"/>
    <x v="1"/>
    <x v="4"/>
    <n v="2.9221624310794536"/>
    <n v="2.9985841521589078"/>
    <n v="3.0734685283641858"/>
    <n v="3.1391908500000003"/>
    <n v="3.26065162"/>
    <n v="3.4364620550000002"/>
    <n v="3.48864945"/>
    <n v="3.7"/>
    <n v="3.68"/>
    <n v="3.4"/>
    <n v="3.45"/>
    <n v="3.49"/>
    <n v="3.65"/>
    <n v="3.35"/>
    <n v="3.2829999999999999"/>
    <n v="3.41432"/>
    <n v="3.6476009631999999"/>
    <n v="3.8991269048400001"/>
    <n v="4.1887260623699998"/>
    <n v="4.4537430614459996"/>
  </r>
  <r>
    <x v="34"/>
    <x v="10"/>
    <x v="1"/>
    <x v="5"/>
    <n v="3.0305924310794534"/>
    <n v="3.149634152158908"/>
    <n v="3.2345785283641857"/>
    <n v="3.3341908500000002"/>
    <n v="3.57065162"/>
    <n v="3.7664620550000003"/>
    <n v="3.7436494499999999"/>
    <n v="3.94"/>
    <n v="3.86"/>
    <n v="3.5431499999999998"/>
    <n v="3.5937100000000002"/>
    <n v="3.5589200000000001"/>
    <n v="3.7090099999999997"/>
    <n v="3.3997600000000001"/>
    <n v="3.337815"/>
    <n v="3.48312"/>
    <n v="3.7167309631999998"/>
    <n v="3.9428319048400002"/>
    <n v="4.1887260623699998"/>
    <n v="4.4537430614459996"/>
  </r>
  <r>
    <x v="34"/>
    <x v="10"/>
    <x v="1"/>
    <x v="6"/>
    <n v="1.8312440000000001"/>
    <n v="1.9828889999999999"/>
    <n v="1.9696610000000001"/>
    <n v="2.1635409999999999"/>
    <n v="2.246178"/>
    <n v="2.4764219999999999"/>
    <n v="2.420941"/>
    <n v="2.7527780000000002"/>
    <n v="2.7086939999999999"/>
    <n v="2.9191119825802865"/>
    <n v="3.0787663417455433"/>
    <n v="3.5101213926743342"/>
    <n v="3.7396285023649165"/>
    <n v="3.4131529999999999"/>
    <n v="3.3268591162496364"/>
    <n v="3.4857120998619133"/>
    <n v="3.717970671803974"/>
    <n v="3.9408129845537379"/>
    <n v="4.190439728078923"/>
    <n v="4.4520194478683575"/>
  </r>
  <r>
    <x v="34"/>
    <x v="10"/>
    <x v="1"/>
    <x v="7"/>
    <n v="0.1057629422165073"/>
    <n v="0.10364768337217715"/>
    <n v="8.6999999999999994E-2"/>
    <n v="0.11600000000000001"/>
    <n v="7.9656000000000005E-2"/>
    <n v="2.1000000000000001E-2"/>
    <n v="4.365E-3"/>
    <n v="1.7229999999999999E-2"/>
    <n v="1.8525E-2"/>
    <n v="7.6804999999999998E-2"/>
    <n v="6.9719999999999999E-3"/>
    <n v="9.1750000000000009E-3"/>
    <n v="1.2914999999999999E-2"/>
    <n v="7.077E-3"/>
    <n v="1.6192999999999999E-2"/>
    <n v="0"/>
    <n v="0"/>
    <n v="0"/>
    <n v="0"/>
    <n v="0"/>
  </r>
  <r>
    <x v="34"/>
    <x v="10"/>
    <x v="1"/>
    <x v="8"/>
    <n v="1.2564219283499527"/>
    <n v="1.2564219283499527"/>
    <n v="1.2689861476334523"/>
    <n v="1.3197455935387905"/>
    <n v="1.3725354172803421"/>
    <n v="1.3725354172803421"/>
    <n v="1.3862607714531456"/>
    <n v="1.3585355560240826"/>
    <n v="1.3585355560240826"/>
    <n v="0.6792677780120413"/>
    <n v="0.52303618906927185"/>
    <n v="0"/>
    <n v="0"/>
    <n v="0"/>
    <n v="0"/>
    <n v="0"/>
    <n v="0"/>
    <n v="0"/>
    <n v="0"/>
    <n v="0"/>
  </r>
  <r>
    <x v="34"/>
    <x v="10"/>
    <x v="2"/>
    <x v="0"/>
    <n v="0.49199999999999999"/>
    <n v="0.48932480000000006"/>
    <n v="0.495"/>
    <n v="0.50164500000000001"/>
    <n v="0.51492800000000005"/>
    <n v="0.53288800000000003"/>
    <n v="0.550848"/>
    <n v="0.5677660000000001"/>
    <n v="0.5883262312237999"/>
    <n v="0.60963099999999992"/>
    <n v="0.622614"/>
    <n v="0.63419999999999999"/>
    <n v="0.64800000000000002"/>
    <n v="0.66100000000000003"/>
    <n v="0.66149939782781253"/>
    <n v="0.66462082490531094"/>
    <n v="0.6700196148645774"/>
    <n v="0.67706082820381774"/>
    <n v="0.68536885941202719"/>
    <n v="0.69475877846170409"/>
  </r>
  <r>
    <x v="34"/>
    <x v="10"/>
    <x v="2"/>
    <x v="1"/>
    <n v="1.5920999999999998E-2"/>
    <n v="1.4999999999999999E-2"/>
    <n v="1.5198E-2"/>
    <n v="1.7999999999999999E-2"/>
    <n v="2.1000000000000001E-2"/>
    <n v="2.3E-2"/>
    <n v="2.3E-2"/>
    <n v="2.7E-2"/>
    <n v="2.6000000000000002E-2"/>
    <n v="1.9271E-2"/>
    <n v="1.9734999999999999E-2"/>
    <n v="1.8949999999999998E-2"/>
    <n v="2.1537000000000001E-2"/>
    <n v="2.0419E-2"/>
    <n v="1.8991000000000001E-2"/>
    <n v="2.1627E-2"/>
    <n v="2.393E-2"/>
    <n v="2.5693000000000001E-2"/>
    <n v="2.7157000000000001E-2"/>
    <n v="2.8502E-2"/>
  </r>
  <r>
    <x v="34"/>
    <x v="10"/>
    <x v="2"/>
    <x v="2"/>
    <n v="1.1920999999999999E-2"/>
    <n v="1.2999999999999999E-2"/>
    <n v="1.0999999999999999E-2"/>
    <n v="1.2E-2"/>
    <n v="1.2999999999999999E-2"/>
    <n v="1.4E-2"/>
    <n v="1.6E-2"/>
    <n v="1.7000000000000001E-2"/>
    <n v="1.8000000000000002E-2"/>
    <n v="1.9E-2"/>
    <n v="0.02"/>
    <n v="2.1000000000000001E-2"/>
    <n v="2.1999999999999999E-2"/>
    <n v="2.1999999999999999E-2"/>
    <n v="2.1999999999999999E-2"/>
    <n v="2.3E-2"/>
    <n v="2.4E-2"/>
    <n v="2.4E-2"/>
    <n v="2.5000000000000001E-2"/>
    <n v="2.6000000000000002E-2"/>
  </r>
  <r>
    <x v="34"/>
    <x v="10"/>
    <x v="2"/>
    <x v="3"/>
    <n v="9.5367999999999994E-2"/>
    <n v="0.104"/>
    <n v="8.7999999999999995E-2"/>
    <n v="9.6000000000000002E-2"/>
    <n v="0.104"/>
    <n v="0.112"/>
    <n v="0.128"/>
    <n v="0.13600000000000001"/>
    <n v="0.14400000000000002"/>
    <n v="0.152"/>
    <n v="0.16"/>
    <n v="0.16800000000000001"/>
    <n v="0.17599999999999999"/>
    <n v="0.17599999999999999"/>
    <n v="0.17599999999999999"/>
    <n v="0.184"/>
    <n v="0.192"/>
    <n v="0.192"/>
    <n v="0.2"/>
    <n v="0.20800000000000002"/>
  </r>
  <r>
    <x v="34"/>
    <x v="10"/>
    <x v="2"/>
    <x v="4"/>
    <n v="1.1428148741395827"/>
    <n v="1.1673498833721769"/>
    <n v="1.5122480443221089"/>
    <n v="1.6622387650084385"/>
    <n v="1.6976896408824236"/>
    <n v="1.8204377111211123"/>
    <n v="1.7923076108"/>
    <n v="1.8641386832399998"/>
    <n v="1.7368880037372001"/>
    <n v="1.6910000000000001"/>
    <n v="1.823"/>
    <n v="1.974"/>
    <n v="1.94"/>
    <n v="1.87"/>
    <n v="1.91675"/>
    <n v="1.988953729940806"/>
    <n v="2.0770608060801901"/>
    <n v="2.1327416088420259"/>
    <n v="2.193180350118487"/>
    <n v="2.2232280910774533"/>
  </r>
  <r>
    <x v="34"/>
    <x v="10"/>
    <x v="2"/>
    <x v="5"/>
    <n v="1.2381828741395826"/>
    <n v="1.271349883372177"/>
    <n v="1.600248044322109"/>
    <n v="1.7582387650084386"/>
    <n v="1.8016896408824237"/>
    <n v="1.9324377111211124"/>
    <n v="1.9203076108000001"/>
    <n v="2.0001386832399999"/>
    <n v="1.8808880037372"/>
    <n v="1.843"/>
    <n v="1.9829999999999999"/>
    <n v="2.1419999999999999"/>
    <n v="2.1160000000000001"/>
    <n v="2.0460000000000003"/>
    <n v="2.0927500000000001"/>
    <n v="2.1729537299408062"/>
    <n v="2.2690608060801902"/>
    <n v="2.3247416088420261"/>
    <n v="2.3931803501184872"/>
    <n v="2.4312280910774535"/>
  </r>
  <r>
    <x v="34"/>
    <x v="10"/>
    <x v="2"/>
    <x v="6"/>
    <n v="0.67627800000000005"/>
    <n v="0.89590499999999995"/>
    <n v="1.304594"/>
    <n v="1.4686570000000001"/>
    <n v="1.485698"/>
    <n v="1.5768120000000001"/>
    <n v="1.5382720000000001"/>
    <n v="1.8855280000000001"/>
    <n v="1.762839"/>
    <n v="1.7855015859860324"/>
    <n v="1.9843245906647224"/>
    <n v="2.1679292847397749"/>
    <n v="2.1788395101336704"/>
    <n v="2.0963530000000001"/>
    <n v="2.1102379451279565"/>
    <n v="2.1790961194073986"/>
    <n v="2.2752122044932492"/>
    <n v="2.3303597943418182"/>
    <n v="2.3983238263547206"/>
    <n v="2.4357589241826489"/>
  </r>
  <r>
    <x v="34"/>
    <x v="10"/>
    <x v="2"/>
    <x v="7"/>
    <n v="0.1270970577834927"/>
    <n v="0.12455511662782284"/>
    <n v="6.434595567789117E-2"/>
    <n v="7.4018234991561516E-2"/>
    <n v="5.124435911757614E-2"/>
    <n v="1.5282648878887726E-2"/>
    <n v="0"/>
    <n v="0"/>
    <n v="0"/>
    <n v="0"/>
    <n v="0"/>
    <n v="0"/>
    <n v="0"/>
    <n v="0"/>
    <n v="0"/>
    <n v="0"/>
    <n v="0"/>
    <n v="0"/>
    <n v="0"/>
    <n v="0"/>
  </r>
  <r>
    <x v="34"/>
    <x v="10"/>
    <x v="2"/>
    <x v="8"/>
    <n v="0.7"/>
    <n v="0.5"/>
    <n v="0.36"/>
    <n v="0.36359999999999998"/>
    <n v="0.36723600000000001"/>
    <n v="0.37090835999999999"/>
    <n v="0.38203561079999998"/>
    <n v="0.11461068323999998"/>
    <n v="0.11804900373719998"/>
    <n v="0.10624410336347999"/>
    <n v="4.2497641345391995E-2"/>
    <n v="0"/>
    <n v="0"/>
    <n v="0"/>
    <n v="0"/>
    <n v="0"/>
    <n v="0"/>
    <n v="0"/>
    <n v="0"/>
    <n v="0"/>
  </r>
  <r>
    <x v="35"/>
    <x v="10"/>
    <x v="0"/>
    <x v="0"/>
    <n v="2.1160000000000001"/>
    <n v="2.1652"/>
    <n v="2.2320000000000002"/>
    <n v="2.3250000000000002"/>
    <n v="2.4140000000000001"/>
    <n v="2.496"/>
    <n v="2.5369999999999999"/>
    <n v="2.5812499999999998"/>
    <n v="2.585"/>
    <n v="2.5750000000000002"/>
    <n v="2.5998999999999999"/>
    <n v="2.6070000000000002"/>
    <n v="2.633"/>
    <n v="2.7"/>
    <n v="2.7563875523203101"/>
    <n v="2.8121792162717236"/>
    <n v="2.8686524377901939"/>
    <n v="2.9257794587738459"/>
    <n v="2.9834846867526053"/>
    <n v="3.0416551658048729"/>
  </r>
  <r>
    <x v="35"/>
    <x v="10"/>
    <x v="0"/>
    <x v="1"/>
    <n v="5.7000000000000002E-2"/>
    <n v="5.8000000000000003E-2"/>
    <n v="6.4000000000000001E-2"/>
    <n v="6.5280000000000005E-2"/>
    <n v="6.6585600000000009E-2"/>
    <n v="6.7917312000000007E-2"/>
    <n v="6.927565824000001E-2"/>
    <n v="7.8E-2"/>
    <n v="7.5999999999999998E-2"/>
    <n v="5.4404000000000008E-2"/>
    <n v="6.2029000000000008E-2"/>
    <n v="6.4019000000000006E-2"/>
    <n v="7.6870999999999995E-2"/>
    <n v="7.9216999999999996E-2"/>
    <n v="8.0722000000000002E-2"/>
    <n v="8.2147000000000012E-2"/>
    <n v="8.3490999999999996E-2"/>
    <n v="8.4819000000000006E-2"/>
    <n v="8.6083000000000007E-2"/>
    <n v="8.7245000000000003E-2"/>
  </r>
  <r>
    <x v="35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0"/>
    <x v="4"/>
    <n v="1.6585868962732517"/>
    <n v="1.6588813752413931"/>
    <n v="1.6722477749831466"/>
    <n v="1.7046762420190715"/>
    <n v="1.8258000000000001"/>
    <n v="1.90662"/>
    <n v="2.0499999999999998"/>
    <n v="2.1800000000000002"/>
    <n v="2.42"/>
    <n v="2.2799999999999998"/>
    <n v="2.4900000000000002"/>
    <n v="2.63"/>
    <n v="2.63"/>
    <n v="2.8272499999999998"/>
    <n v="2.9968849999999998"/>
    <n v="2.9963588364498213"/>
    <n v="3.0120850596797037"/>
    <n v="3.0720684317125384"/>
    <n v="3.1326589210902358"/>
    <n v="3.1937379240951169"/>
  </r>
  <r>
    <x v="35"/>
    <x v="10"/>
    <x v="0"/>
    <x v="5"/>
    <n v="1.6585868962732517"/>
    <n v="1.6588813752413931"/>
    <n v="1.6722477749831466"/>
    <n v="1.7046762420190715"/>
    <n v="1.8258000000000001"/>
    <n v="1.90662"/>
    <n v="2.0499999999999998"/>
    <n v="2.1800000000000002"/>
    <n v="2.42"/>
    <n v="2.2799999999999998"/>
    <n v="2.4900000000000002"/>
    <n v="2.63"/>
    <n v="2.63"/>
    <n v="2.8272499999999998"/>
    <n v="2.9968849999999998"/>
    <n v="2.9963588364498213"/>
    <n v="3.0120850596797037"/>
    <n v="3.0720684317125384"/>
    <n v="3.1326589210902358"/>
    <n v="3.1937379240951169"/>
  </r>
  <r>
    <x v="35"/>
    <x v="10"/>
    <x v="0"/>
    <x v="6"/>
    <n v="0.91559199999999996"/>
    <n v="1.002605"/>
    <n v="1.0599639999999999"/>
    <n v="1.2743819999999999"/>
    <n v="1.4448270000000001"/>
    <n v="1.4370000000000001"/>
    <n v="1.4019999999999999"/>
    <n v="1.9393959999999999"/>
    <n v="1.82"/>
    <n v="1.8850769999999999"/>
    <n v="2.534796"/>
    <n v="2.6855739999999999"/>
    <n v="2.6540889999999999"/>
    <n v="2.8767770000000001"/>
    <n v="3.077922"/>
    <n v="3.0360357384024459"/>
    <n v="3.0578709472427468"/>
    <n v="3.1129353015960364"/>
    <n v="3.1760439440075303"/>
    <n v="3.2349864996695037"/>
  </r>
  <r>
    <x v="35"/>
    <x v="10"/>
    <x v="0"/>
    <x v="7"/>
    <n v="1.3172170000000001"/>
    <n v="1.2148680000000001"/>
    <n v="1.509117"/>
    <n v="1.7153039999999999"/>
    <n v="2.1994470000000002"/>
    <n v="1.4530000000000001"/>
    <n v="1.071"/>
    <n v="0.37362600000000001"/>
    <n v="0.48899999999999999"/>
    <n v="0.22168499999999999"/>
    <n v="2.1412E-2"/>
    <n v="2.6636E-2"/>
    <n v="3.5743999999999998E-2"/>
    <n v="2.878E-2"/>
    <n v="2.4469999999999999E-2"/>
    <n v="2.4463000000000002E-2"/>
    <n v="2.4463000000000002E-2"/>
    <n v="2.4547197303025552E-2"/>
    <n v="2.5117118226969416E-2"/>
    <n v="2.519689E-2"/>
  </r>
  <r>
    <x v="35"/>
    <x v="10"/>
    <x v="0"/>
    <x v="8"/>
    <n v="1.9843470000000003"/>
    <n v="1.8851296500000001"/>
    <n v="2.1"/>
    <n v="2.1"/>
    <n v="2.52"/>
    <n v="1.89"/>
    <n v="1.6065"/>
    <n v="0.63"/>
    <n v="1.07"/>
    <n v="0.61"/>
    <n v="0"/>
    <n v="0"/>
    <n v="0"/>
    <n v="0"/>
    <n v="0"/>
    <n v="0"/>
    <n v="0"/>
    <n v="0"/>
    <n v="0"/>
    <n v="0"/>
  </r>
  <r>
    <x v="35"/>
    <x v="10"/>
    <x v="1"/>
    <x v="0"/>
    <n v="0.37074073570124405"/>
    <n v="0.38258226412374979"/>
    <n v="0.3956706343615144"/>
    <n v="0.40514847539767229"/>
    <n v="0.39278062261654317"/>
    <n v="0.40063500234191085"/>
    <n v="0.41003863086737768"/>
    <n v="0.41855600024854239"/>
    <n v="0.43457848636663027"/>
    <n v="0.46155989468588704"/>
    <n v="0.48220878364671999"/>
    <n v="0.49406159642435998"/>
    <n v="0.50527044576609226"/>
    <n v="0.52227295824991504"/>
    <n v="0.54215873224483324"/>
    <n v="0.563503680273299"/>
    <n v="0.58518374701581566"/>
    <n v="0.60749433919382689"/>
    <n v="0.63041349282650772"/>
    <n v="0.65395260555743906"/>
  </r>
  <r>
    <x v="35"/>
    <x v="10"/>
    <x v="1"/>
    <x v="1"/>
    <n v="1.6159946294688612E-2"/>
    <n v="1.6914663092174945E-2"/>
    <n v="1.7732364624876713E-2"/>
    <n v="1.839397020597363E-2"/>
    <n v="1.8054382487277566E-2"/>
    <n v="1.8633928798088062E-2"/>
    <n v="1.9286954479901738E-2"/>
    <n v="0.02"/>
    <n v="1.8000000000000002E-2"/>
    <n v="1.1733E-2"/>
    <n v="1.3818E-2"/>
    <n v="1.5465999999999999E-2"/>
    <n v="1.7943000000000001E-2"/>
    <n v="2.1377E-2"/>
    <n v="2.1606000000000004E-2"/>
    <n v="2.1876000000000003E-2"/>
    <n v="2.2091000000000003E-2"/>
    <n v="2.2386E-2"/>
    <n v="2.2638000000000002E-2"/>
    <n v="2.2880000000000001E-2"/>
  </r>
  <r>
    <x v="35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1"/>
    <x v="4"/>
    <n v="0.31512962534605743"/>
    <n v="0.32519492450518733"/>
    <n v="0.34027674555090237"/>
    <n v="0.35247917359597492"/>
    <n v="0.34564694790255801"/>
    <n v="0.35456197707259113"/>
    <n v="0.36288418831762925"/>
    <n v="0.38507152022865904"/>
    <n v="0.39546642259363357"/>
    <n v="0.34"/>
    <n v="0.35"/>
    <n v="0.36"/>
    <n v="0.3276"/>
    <n v="0.33742800000000001"/>
    <n v="0.35429940000000004"/>
    <n v="0.37754746578311038"/>
    <n v="0.40377678544091278"/>
    <n v="0.43132098082761705"/>
    <n v="0.4602018497633506"/>
    <n v="0.49046445416807927"/>
  </r>
  <r>
    <x v="35"/>
    <x v="10"/>
    <x v="1"/>
    <x v="5"/>
    <n v="0.31512962534605743"/>
    <n v="0.32519492450518733"/>
    <n v="0.34027674555090237"/>
    <n v="0.35247917359597492"/>
    <n v="0.34564694790255801"/>
    <n v="0.35456197707259113"/>
    <n v="0.36288418831762925"/>
    <n v="0.38507152022865904"/>
    <n v="0.39546642259363357"/>
    <n v="0.34"/>
    <n v="0.35"/>
    <n v="0.36"/>
    <n v="0.3276"/>
    <n v="0.33742800000000001"/>
    <n v="0.35429940000000004"/>
    <n v="0.37754746578311038"/>
    <n v="0.40377678544091278"/>
    <n v="0.43132098082761705"/>
    <n v="0.4602018497633506"/>
    <n v="0.49046445416807927"/>
  </r>
  <r>
    <x v="35"/>
    <x v="10"/>
    <x v="1"/>
    <x v="6"/>
    <n v="0.19450999999999999"/>
    <n v="0.13974800000000001"/>
    <n v="0.19348899999999999"/>
    <n v="0.223"/>
    <n v="0.23799999999999999"/>
    <n v="0.257656"/>
    <n v="0.25825199999999998"/>
    <n v="0.36928100000000003"/>
    <n v="0.34399999999999997"/>
    <n v="0.28898800000000002"/>
    <n v="0.32247100000000001"/>
    <n v="0.31341200000000002"/>
    <n v="0.26753900000000003"/>
    <n v="0.271874"/>
    <n v="0.30035499999999998"/>
    <n v="0.34616105558696253"/>
    <n v="0.38016098436655354"/>
    <n v="0.40826241871899743"/>
    <n v="0.4368407880293273"/>
    <n v="0.46600813944014241"/>
  </r>
  <r>
    <x v="35"/>
    <x v="10"/>
    <x v="1"/>
    <x v="7"/>
    <n v="8.3631999999999998E-2"/>
    <n v="0.18975400000000001"/>
    <n v="7.9977000000000006E-2"/>
    <n v="0.196127"/>
    <n v="0.207455"/>
    <n v="0.25475900000000001"/>
    <n v="0.194323"/>
    <n v="9.6222000000000002E-2"/>
    <n v="8.6197599999999999E-2"/>
    <n v="7.3227480522370283E-2"/>
    <n v="5.2764294223798585E-3"/>
    <n v="4.4999999999999997E-3"/>
    <n v="2.4729999999999999E-3"/>
    <n v="3.5199999999999999E-4"/>
    <n v="3.5878118242546852E-4"/>
    <n v="3.5199999999999994E-4"/>
    <n v="3.5199999999999994E-4"/>
    <n v="3.5327668937586013E-4"/>
    <n v="3.6138939733833047E-4"/>
    <n v="3.6255999999999994E-4"/>
  </r>
  <r>
    <x v="35"/>
    <x v="10"/>
    <x v="1"/>
    <x v="8"/>
    <n v="0.22393538999999996"/>
    <n v="0.35829662399999995"/>
    <n v="0.39412628639999997"/>
    <n v="0.35471365775999997"/>
    <n v="0.3653550674928"/>
    <n v="0.37631571951758402"/>
    <n v="0.28223678963818799"/>
    <n v="0.141118394819094"/>
    <n v="0.141118394819094"/>
    <n v="0.12700655533718461"/>
    <n v="0"/>
    <n v="0"/>
    <n v="0"/>
    <n v="0"/>
    <n v="0"/>
    <n v="0"/>
    <n v="0"/>
    <n v="0"/>
    <n v="0"/>
    <n v="0"/>
  </r>
  <r>
    <x v="35"/>
    <x v="10"/>
    <x v="2"/>
    <x v="0"/>
    <n v="3.2966821589197233E-2"/>
    <n v="3.2413724951420836E-2"/>
    <n v="3.1790977914185822E-2"/>
    <n v="3.2240704138549729E-2"/>
    <n v="3.380020419666728E-2"/>
    <n v="3.555931580793862E-2"/>
    <n v="3.7472981284902569E-2"/>
    <n v="3.9612176683366619E-2"/>
    <n v="4.1646515953770322E-2"/>
    <n v="4.3075944277103068E-2"/>
    <n v="4.4235340613708839E-2"/>
    <n v="4.5626407446462861E-2"/>
    <n v="4.7390078641824894E-2"/>
    <n v="4.9443631649002145E-2"/>
    <n v="5.1690854689087289E-2"/>
    <n v="5.406128869987066E-2"/>
    <n v="5.6571776551498497E-2"/>
    <n v="5.9229742744081278E-2"/>
    <n v="6.2043014357075973E-2"/>
    <n v="6.501984224094004E-2"/>
  </r>
  <r>
    <x v="35"/>
    <x v="10"/>
    <x v="2"/>
    <x v="1"/>
    <n v="1.1572724878675473E-3"/>
    <n v="1.0952444416834624E-3"/>
    <n v="9.9793921033603135E-4"/>
    <n v="1.0855457826476238E-3"/>
    <n v="2.2043141408885406E-3"/>
    <n v="2.4351156952046901E-3"/>
    <n v="2.6248517931227217E-3"/>
    <n v="2.8886550241620976E-3"/>
    <n v="2.8265828040710305E-3"/>
    <n v="2.2623586424081565E-3"/>
    <n v="2.0209152221478334E-3"/>
    <n v="2.2757736450281976E-3"/>
    <n v="2.6761993442912945E-3"/>
    <n v="3.0013545800137527E-3"/>
    <n v="3.2360956730651874E-3"/>
    <n v="3.4042511045651196E-3"/>
    <n v="3.5917136256252494E-3"/>
    <n v="3.7894017236127508E-3"/>
    <n v="3.9978664678763237E-3"/>
    <n v="4.2176881710055871E-3"/>
  </r>
  <r>
    <x v="35"/>
    <x v="1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2"/>
    <x v="4"/>
    <n v="0.11868055772111002"/>
    <n v="0.12317215481539917"/>
    <n v="0.12716391165674329"/>
    <n v="0.12896281655419892"/>
    <n v="0.13520081678666912"/>
    <n v="0.14223726323175448"/>
    <n v="0.14989192513961028"/>
    <n v="0.15844870673346648"/>
    <n v="0.16450373801739276"/>
    <n v="0.13784302168672982"/>
    <n v="0.15040015808661006"/>
    <n v="0.16092816915267277"/>
    <n v="0.14966319731198566"/>
    <n v="0.16163625309694452"/>
    <n v="0.1681017032208223"/>
    <n v="0.17818780541407164"/>
    <n v="0.19234404027509489"/>
    <n v="0.21026558674148851"/>
    <n v="0.22645700240332731"/>
    <n v="0.24382440840352515"/>
  </r>
  <r>
    <x v="35"/>
    <x v="10"/>
    <x v="2"/>
    <x v="5"/>
    <n v="0.11868055772111002"/>
    <n v="0.12317215481539917"/>
    <n v="0.12716391165674329"/>
    <n v="0.12896281655419892"/>
    <n v="0.13520081678666912"/>
    <n v="0.14223726323175448"/>
    <n v="0.14989192513961028"/>
    <n v="0.15844870673346648"/>
    <n v="0.16450373801739276"/>
    <n v="0.13784302168672982"/>
    <n v="0.15040015808661006"/>
    <n v="0.16092816915267277"/>
    <n v="0.14966319731198566"/>
    <n v="0.16163625309694452"/>
    <n v="0.1681017032208223"/>
    <n v="0.17818780541407164"/>
    <n v="0.19234404027509489"/>
    <n v="0.21026558674148851"/>
    <n v="0.22645700240332731"/>
    <n v="0.24382440840352515"/>
  </r>
  <r>
    <x v="35"/>
    <x v="10"/>
    <x v="2"/>
    <x v="6"/>
    <n v="0.12467499999999999"/>
    <n v="0.124638"/>
    <n v="0.14882799999999999"/>
    <n v="0.13325100000000001"/>
    <n v="0.162188"/>
    <n v="0.15834399999999998"/>
    <n v="0.13747300000000001"/>
    <n v="0.154806"/>
    <n v="0.17299999999999999"/>
    <n v="0.1338"/>
    <n v="0.16070699999999999"/>
    <n v="0.18266499999999999"/>
    <n v="0.16503799999999999"/>
    <n v="0.178061"/>
    <n v="0.181092"/>
    <n v="0.18586163020119142"/>
    <n v="0.19745717058570103"/>
    <n v="0.21334436278513921"/>
    <n v="0.22892519562225572"/>
    <n v="0.24638282619704296"/>
  </r>
  <r>
    <x v="35"/>
    <x v="10"/>
    <x v="2"/>
    <x v="7"/>
    <n v="0"/>
    <n v="0"/>
    <n v="0"/>
    <n v="2.2499999999999998E-3"/>
    <n v="1.588E-3"/>
    <n v="2.4099999999999122E-4"/>
    <n v="0"/>
    <n v="0"/>
    <n v="3.6849999999999999E-3"/>
    <n v="3.1305194776297075E-3"/>
    <n v="2.2557057762014006E-4"/>
    <n v="1.3336779999999998E-3"/>
    <n v="1.665E-3"/>
    <n v="1.624E-3"/>
    <n v="3.6099999999999999E-4"/>
    <n v="1.624E-3"/>
    <n v="1.624E-3"/>
    <n v="1.6328203825156642E-3"/>
    <n v="1.6699051266138893E-3"/>
    <n v="1.6727199999999999E-3"/>
  </r>
  <r>
    <x v="35"/>
    <x v="10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0"/>
    <n v="0.2924788564785033"/>
    <n v="0.3065792380369653"/>
    <n v="0.32048535562120162"/>
    <n v="0.33420532462516428"/>
    <n v="0.34774703985573407"/>
    <n v="0.36111818237908"/>
    <n v="0.37432622616391575"/>
    <n v="0.38737844452776848"/>
    <n v="0.40028191639219329"/>
    <n v="0.41304353235268798"/>
    <n v="0.42567000056889043"/>
    <n v="0.43816785248047463"/>
    <n v="0.45054344835399779"/>
    <n v="0.46280298266579467"/>
    <n v="0.47495248932586182"/>
    <n v="0.48699784674752733"/>
    <n v="0.49894478276755738"/>
    <n v="0.51079887942121105"/>
    <n v="0.52256557757662192"/>
    <n v="0.53425018143275094"/>
  </r>
  <r>
    <x v="36"/>
    <x v="10"/>
    <x v="0"/>
    <x v="1"/>
    <n v="2.2874747252817094E-2"/>
    <n v="2.3103494725345265E-2"/>
    <n v="2.3334529672598719E-2"/>
    <n v="2.3567874969324706E-2"/>
    <n v="2.3803553719017954E-2"/>
    <n v="2.4041589256208133E-2"/>
    <n v="2.4282005148770214E-2"/>
    <n v="2.4524825200257915E-2"/>
    <n v="2.4770073452260493E-2"/>
    <n v="2.5017774186783099E-2"/>
    <n v="2.5267951928650931E-2"/>
    <n v="2.5520631447937439E-2"/>
    <n v="2.5775837762416813E-2"/>
    <n v="2.6033596140040981E-2"/>
    <n v="2.6293932101441393E-2"/>
    <n v="2.6556871422455806E-2"/>
    <n v="2.6822440136680364E-2"/>
    <n v="2.709066453804717E-2"/>
    <n v="2.7361571183427642E-2"/>
    <n v="2.7635186895261919E-2"/>
  </r>
  <r>
    <x v="36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4"/>
    <n v="0.29832843360807337"/>
    <n v="0.31577661517807426"/>
    <n v="0.38458242674544191"/>
    <n v="0.40104638955019711"/>
    <n v="0.45207115181245433"/>
    <n v="0.46945363709280402"/>
    <n v="0.48662409401309048"/>
    <n v="0.51521333122193214"/>
    <n v="0.54038058712946102"/>
    <n v="0.5080435447938062"/>
    <n v="0.6"/>
    <n v="0.67"/>
    <n v="0.64"/>
    <n v="0.65"/>
    <n v="0.66819851016709031"/>
    <n v="0.68824446547210305"/>
    <n v="0.70850159152993142"/>
    <n v="0.72533440877811961"/>
    <n v="0.74204312015880314"/>
    <n v="0.75863525763450634"/>
  </r>
  <r>
    <x v="36"/>
    <x v="10"/>
    <x v="0"/>
    <x v="5"/>
    <n v="0.29832843360807337"/>
    <n v="0.31577661517807426"/>
    <n v="0.38458242674544191"/>
    <n v="0.40104638955019711"/>
    <n v="0.45207115181245433"/>
    <n v="0.46945363709280402"/>
    <n v="0.48662409401309048"/>
    <n v="0.51521333122193214"/>
    <n v="0.54038058712946102"/>
    <n v="0.5080435447938062"/>
    <n v="0.6"/>
    <n v="0.67"/>
    <n v="0.64"/>
    <n v="0.65"/>
    <n v="0.66819851016709031"/>
    <n v="0.68824446547210305"/>
    <n v="0.70850159152993142"/>
    <n v="0.72533440877811961"/>
    <n v="0.74204312015880314"/>
    <n v="0.75863525763450634"/>
  </r>
  <r>
    <x v="36"/>
    <x v="10"/>
    <x v="0"/>
    <x v="6"/>
    <n v="0.50193399999999944"/>
    <n v="0.33080799999999932"/>
    <n v="0.44760700000000053"/>
    <n v="0.44327600000000178"/>
    <n v="0.57100000000000006"/>
    <n v="0.51773800000000003"/>
    <n v="0.49845499999999998"/>
    <n v="0.52716199999999991"/>
    <n v="0.58636199999999994"/>
    <n v="0.52"/>
    <n v="0.66"/>
    <n v="0.69"/>
    <n v="0.63800000000000001"/>
    <n v="0.64600000000000002"/>
    <n v="0.66538000000000008"/>
    <n v="0.69266058000000008"/>
    <n v="0.70997709450000002"/>
    <n v="0.72772652186249998"/>
    <n v="0.74373650534347502"/>
    <n v="0.76036650703356157"/>
  </r>
  <r>
    <x v="36"/>
    <x v="10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0"/>
    <n v="0.18672418917310235"/>
    <n v="0.19565729834213652"/>
    <n v="0.20491844904588988"/>
    <n v="0.214521348602392"/>
    <n v="0.22448024090926086"/>
    <n v="0.23480992814114904"/>
    <n v="0.24552579331040236"/>
    <n v="0.25664382372555367"/>
    <n v="0.26818063538365633"/>
    <n v="0.28015349833390152"/>
    <n v="0.29258036305145851"/>
    <n v="0.30547988786203378"/>
    <n v="0.31887146745926165"/>
    <n v="0.33277526255872381"/>
    <n v="0.34721223073414259"/>
    <n v="0.36220415848311682"/>
    <n v="0.37777369457165777"/>
    <n v="0.39394438470875598"/>
    <n v="0.41074070760425352"/>
    <n v="0.42818811246542798"/>
  </r>
  <r>
    <x v="36"/>
    <x v="10"/>
    <x v="1"/>
    <x v="1"/>
    <n v="1.218037783893868E-2"/>
    <n v="1.2667592952496228E-2"/>
    <n v="1.3174296670596077E-2"/>
    <n v="1.370126853741992E-2"/>
    <n v="1.4249319278916718E-2"/>
    <n v="1.4819292050073388E-2"/>
    <n v="1.5412063732076323E-2"/>
    <n v="1.6028546281359378E-2"/>
    <n v="1.6669688132613755E-2"/>
    <n v="1.7336475657918307E-2"/>
    <n v="1.8029934684235041E-2"/>
    <n v="1.8751132071604445E-2"/>
    <n v="1.9501177354468623E-2"/>
    <n v="2.028122444864737E-2"/>
    <n v="2.1092473426593265E-2"/>
    <n v="2.1936172363656997E-2"/>
    <n v="2.2813619258203278E-2"/>
    <n v="2.3726164028531411E-2"/>
    <n v="2.4675210589672668E-2"/>
    <n v="2.5662219013259574E-2"/>
  </r>
  <r>
    <x v="36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4"/>
    <n v="0.18485694728137134"/>
    <n v="0.19370072535871516"/>
    <n v="0.20286926455543097"/>
    <n v="0.21237613511636808"/>
    <n v="0.22223543850016825"/>
    <n v="0.22306943173409158"/>
    <n v="0.22342847191246615"/>
    <n v="0.2309794413529983"/>
    <n v="0.23331715278378101"/>
    <n v="0.19"/>
    <n v="0.21"/>
    <n v="0.23"/>
    <n v="0.22420521606965599"/>
    <n v="0.25"/>
    <n v="0.26500000000000001"/>
    <n v="0.282225"/>
    <n v="0.30221895565732626"/>
    <n v="0.31515550776700479"/>
    <n v="0.32859256608340282"/>
    <n v="0.34255048997234239"/>
  </r>
  <r>
    <x v="36"/>
    <x v="10"/>
    <x v="1"/>
    <x v="5"/>
    <n v="0.18485694728137134"/>
    <n v="0.19370072535871516"/>
    <n v="0.20286926455543097"/>
    <n v="0.21237613511636808"/>
    <n v="0.22223543850016825"/>
    <n v="0.22306943173409158"/>
    <n v="0.22342847191246615"/>
    <n v="0.2309794413529983"/>
    <n v="0.23331715278378101"/>
    <n v="0.19"/>
    <n v="0.21"/>
    <n v="0.23"/>
    <n v="0.22420521606965599"/>
    <n v="0.25"/>
    <n v="0.26500000000000001"/>
    <n v="0.282225"/>
    <n v="0.30221895565732626"/>
    <n v="0.31515550776700479"/>
    <n v="0.32859256608340282"/>
    <n v="0.34255048997234239"/>
  </r>
  <r>
    <x v="36"/>
    <x v="10"/>
    <x v="1"/>
    <x v="6"/>
    <n v="0.22"/>
    <n v="0.23573582641411525"/>
    <n v="0.25767174287797989"/>
    <n v="0.27813236225842342"/>
    <n v="0.25517779513449351"/>
    <n v="0.24220162269088119"/>
    <n v="0.24306476451514053"/>
    <n v="0.222977467180518"/>
    <n v="0.24152902519554273"/>
    <n v="0.18233526279320764"/>
    <n v="0.21099999999999999"/>
    <n v="0.22"/>
    <n v="0.20471300000000001"/>
    <n v="0.27"/>
    <n v="0.27810000000000001"/>
    <n v="0.28922400000000004"/>
    <n v="0.30368520000000004"/>
    <n v="0.31668451503698497"/>
    <n v="0.33018676453470963"/>
    <n v="0.34421240663441838"/>
  </r>
  <r>
    <x v="36"/>
    <x v="10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0"/>
    <n v="1.2166636225473343E-2"/>
    <n v="1.1464241357696942E-2"/>
    <n v="1.0383940011246318E-2"/>
    <n v="1.1212717574098058E-2"/>
    <n v="2.2572089700860526E-2"/>
    <n v="2.4690446237675856E-2"/>
    <n v="2.620587001907116E-2"/>
    <n v="2.7825489625435889E-2"/>
    <n v="2.9364590528230372E-2"/>
    <n v="3.0560931200613966E-2"/>
    <n v="3.1876905940235921E-2"/>
    <n v="3.3311318406423852E-2"/>
    <n v="3.4860483869906818E-2"/>
    <n v="3.6518090915833593E-2"/>
    <n v="3.8253786926783662E-2"/>
    <n v="4.0027004122158233E-2"/>
    <n v="4.1843900184852158E-2"/>
    <n v="4.370550316003128E-2"/>
    <n v="4.5612863441602279E-2"/>
    <n v="4.7567054188786526E-2"/>
  </r>
  <r>
    <x v="36"/>
    <x v="10"/>
    <x v="2"/>
    <x v="1"/>
    <n v="7.9641005249969719E-4"/>
    <n v="7.3198165495070829E-4"/>
    <n v="6.477109817385904E-4"/>
    <n v="6.8424770969127181E-4"/>
    <n v="1.3493565736857392E-3"/>
    <n v="1.4476410071540811E-3"/>
    <n v="1.5154237813953058E-3"/>
    <n v="1.619619606364727E-3"/>
    <n v="1.5391009027944846E-3"/>
    <n v="1.1963406723835943E-3"/>
    <n v="1.3159747396219539E-3"/>
    <n v="1.4344124661879298E-3"/>
    <n v="1.5491654634829642E-3"/>
    <n v="1.6576070459267717E-3"/>
    <n v="1.7356960109500689E-3"/>
    <n v="1.7732171953745743E-3"/>
    <n v="1.8168960626939259E-3"/>
    <n v="1.8616029751791191E-3"/>
    <n v="1.9073602815709997E-3"/>
    <n v="1.9541907471842487E-3"/>
  </r>
  <r>
    <x v="36"/>
    <x v="1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4"/>
    <n v="3.0416590563683357E-2"/>
    <n v="3.2099875801551436E-2"/>
    <n v="3.4267002037112845E-2"/>
    <n v="3.7001967994523592E-2"/>
    <n v="6.9973478072667628E-2"/>
    <n v="7.6540383336795151E-2"/>
    <n v="8.1238197059120595E-2"/>
    <n v="8.625901783885126E-2"/>
    <n v="9.103023063751417E-2"/>
    <n v="0.1"/>
    <n v="0.11"/>
    <n v="9.8201328491416717E-2"/>
    <n v="0.115492962757804"/>
    <n v="0.12393723194423309"/>
    <n v="0.12982793854194649"/>
    <n v="0.13208911360312217"/>
    <n v="0.13808487061001212"/>
    <n v="0.14422816042810321"/>
    <n v="0.15052244935728754"/>
    <n v="0.15697127882299552"/>
  </r>
  <r>
    <x v="36"/>
    <x v="10"/>
    <x v="2"/>
    <x v="5"/>
    <n v="3.0416590563683357E-2"/>
    <n v="3.2099875801551436E-2"/>
    <n v="3.4267002037112845E-2"/>
    <n v="3.7001967994523592E-2"/>
    <n v="6.9973478072667628E-2"/>
    <n v="7.6540383336795151E-2"/>
    <n v="8.1238197059120595E-2"/>
    <n v="8.625901783885126E-2"/>
    <n v="9.103023063751417E-2"/>
    <n v="0.1"/>
    <n v="0.11"/>
    <n v="9.8201328491416717E-2"/>
    <n v="0.115492962757804"/>
    <n v="0.12393723194423309"/>
    <n v="0.12982793854194649"/>
    <n v="0.13208911360312217"/>
    <n v="0.13808487061001212"/>
    <n v="0.14422816042810321"/>
    <n v="0.15052244935728754"/>
    <n v="0.15697127882299552"/>
  </r>
  <r>
    <x v="36"/>
    <x v="10"/>
    <x v="2"/>
    <x v="6"/>
    <n v="7.4021124794848903E-2"/>
    <n v="3.9573783370812368E-2"/>
    <n v="3.824659519287326E-2"/>
    <n v="3.8165088766833437E-2"/>
    <n v="6.6885E-2"/>
    <n v="7.2661000000000003E-2"/>
    <n v="6.6084400000000015E-2"/>
    <n v="7.820400000000001E-2"/>
    <n v="8.5782999999999998E-2"/>
    <n v="0.11"/>
    <n v="0.13"/>
    <n v="0.11544"/>
    <n v="0.13119400000000001"/>
    <n v="0.13"/>
    <n v="0.13390000000000002"/>
    <n v="0.13523900000000003"/>
    <n v="0.13929617000000002"/>
    <n v="0.14486801680000005"/>
    <n v="0.15066273747200004"/>
    <n v="0.15668924697088005"/>
  </r>
  <r>
    <x v="36"/>
    <x v="10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11"/>
    <x v="0"/>
    <x v="0"/>
    <n v="5.1808230000000002"/>
    <n v="5.3055000000000003"/>
    <n v="5.4176589999999996"/>
    <n v="5.4"/>
    <n v="5.5620000000000003"/>
    <n v="5.23"/>
    <n v="5.3250000000000002"/>
    <n v="5.4640000000000004"/>
    <n v="5.5869999999999997"/>
    <n v="5.71"/>
    <n v="5.7921559999999994"/>
    <n v="5.981096087791494"/>
    <n v="6.1361773004930793"/>
    <n v="6.3237054285913139"/>
    <n v="6.310002831809685"/>
    <n v="6.2494756086571659"/>
    <n v="6.2201553628566808"/>
    <n v="6.2353739979822222"/>
    <n v="6.2847572384909434"/>
    <n v="6.3565655680456166"/>
  </r>
  <r>
    <x v="37"/>
    <x v="11"/>
    <x v="0"/>
    <x v="1"/>
    <n v="0.22503600000000001"/>
    <n v="0.12535099999999999"/>
    <n v="5.9042999999999998E-2"/>
    <n v="0.105"/>
    <n v="0.224"/>
    <n v="0.29099999999999998"/>
    <n v="0.33700000000000002"/>
    <n v="0.42199999999999999"/>
    <n v="0.45300000000000001"/>
    <n v="0.37375200000000003"/>
    <n v="0.47715600000000002"/>
    <n v="0.60805700000000007"/>
    <n v="0.58502900000000002"/>
    <n v="0.63577800000000007"/>
    <n v="0.45626809523523371"/>
    <n v="0.41319671316952916"/>
    <n v="0.44684361001741041"/>
    <n v="0.480771"/>
    <n v="0.50779799999999997"/>
    <n v="0.52563199999999999"/>
  </r>
  <r>
    <x v="37"/>
    <x v="11"/>
    <x v="0"/>
    <x v="2"/>
    <n v="0.238509"/>
    <n v="0.16958000000000001"/>
    <n v="0.104726"/>
    <n v="0.11"/>
    <n v="0.17100000000000001"/>
    <n v="0.183"/>
    <n v="0.26300000000000001"/>
    <n v="0.35100000000000003"/>
    <n v="0.39900000000000002"/>
    <n v="0.38081700000000002"/>
    <n v="0.50196799999999997"/>
    <n v="0.56427899999999998"/>
    <n v="0.480626"/>
    <n v="0.49152600000000002"/>
    <n v="0.33694600000000002"/>
    <n v="0.30422300000000002"/>
    <n v="0.32598700000000003"/>
    <n v="0.35501700000000003"/>
    <n v="0.36282100000000006"/>
    <n v="0.329652"/>
  </r>
  <r>
    <x v="37"/>
    <x v="11"/>
    <x v="0"/>
    <x v="3"/>
    <n v="1.192545"/>
    <n v="0.8479000000000001"/>
    <n v="0.52363000000000004"/>
    <n v="0.55000000000000004"/>
    <n v="0.85499999999999998"/>
    <n v="0.91500000000000004"/>
    <n v="1.3149999999999999"/>
    <n v="1.7549999999999999"/>
    <n v="1.9950000000000001"/>
    <n v="1.904085"/>
    <n v="2.5098399999999996"/>
    <n v="2.8213949999999999"/>
    <n v="2.40313"/>
    <n v="2.45763"/>
    <n v="1.6847300000000001"/>
    <n v="1.521115"/>
    <n v="1.6299350000000001"/>
    <n v="1.7750850000000002"/>
    <n v="1.8141050000000003"/>
    <n v="1.6482600000000001"/>
  </r>
  <r>
    <x v="37"/>
    <x v="11"/>
    <x v="0"/>
    <x v="4"/>
    <n v="3.9362526719999993"/>
    <n v="3.6801439349999998"/>
    <n v="2.6644344244800005"/>
    <n v="4.32"/>
    <n v="5.0058000000000007"/>
    <n v="5.1254"/>
    <n v="5.0054999999999996"/>
    <n v="5.4640000000000004"/>
    <n v="5.2517799999999992"/>
    <n v="4.8534999999999995"/>
    <n v="5.9212699999999989"/>
    <n v="6.64"/>
    <n v="6.5132000000000003"/>
    <n v="6.7737280000000002"/>
    <n v="6.4350415999999999"/>
    <n v="6.4350415999999999"/>
    <n v="6.4689615773709486"/>
    <n v="6.484788957901511"/>
    <n v="6.5989951004154905"/>
    <n v="6.6743938464478978"/>
  </r>
  <r>
    <x v="37"/>
    <x v="11"/>
    <x v="0"/>
    <x v="5"/>
    <n v="5.1287976719999993"/>
    <n v="4.5280439349999995"/>
    <n v="3.1880644244800003"/>
    <n v="4.87"/>
    <n v="5.8608000000000011"/>
    <n v="6.0404"/>
    <n v="6.3204999999999991"/>
    <n v="7.2190000000000003"/>
    <n v="7.2467799999999993"/>
    <n v="6.7575849999999997"/>
    <n v="8.4311099999999985"/>
    <n v="9.4613949999999996"/>
    <n v="8.9163300000000003"/>
    <n v="9.2313580000000002"/>
    <n v="8.1197716"/>
    <n v="7.9561565999999999"/>
    <n v="8.0988965773709491"/>
    <n v="8.2598739579015117"/>
    <n v="8.4131001004154911"/>
    <n v="8.3226538464478974"/>
  </r>
  <r>
    <x v="37"/>
    <x v="11"/>
    <x v="0"/>
    <x v="6"/>
    <n v="3.484178"/>
    <n v="2.5690539999999999"/>
    <n v="1.2402789999999999"/>
    <n v="2.1835810000000002"/>
    <n v="2.9064939999999999"/>
    <n v="2.996"/>
    <n v="3.33"/>
    <n v="4.1879999999999997"/>
    <n v="4.8215250000000003"/>
    <n v="2.683916"/>
    <n v="4.6464480000000004"/>
    <n v="4.5642800000000001"/>
    <n v="2.9398900000000001"/>
    <n v="3.4452820000000002"/>
    <n v="3.0556000000000001"/>
    <n v="3.0471102685583542"/>
    <n v="3.1183255688167235"/>
    <n v="3.1576501307000773"/>
    <n v="3.1701690098734323"/>
    <n v="3.079352351448386"/>
  </r>
  <r>
    <x v="37"/>
    <x v="11"/>
    <x v="0"/>
    <x v="7"/>
    <n v="4.2248789999999996"/>
    <n v="4.3286319999999998"/>
    <n v="5.7948880000000003"/>
    <n v="4.867191"/>
    <n v="5.3010000000000002"/>
    <n v="6.1269450000000001"/>
    <n v="6.5279999999999996"/>
    <n v="6.13"/>
    <n v="5.5772069999999996"/>
    <n v="5.0287670000000002"/>
    <n v="5.1056229999999996"/>
    <n v="4.0304310000000001"/>
    <n v="3.3512770000000001"/>
    <n v="3.2496399999999999"/>
    <n v="3.3132969999999999"/>
    <n v="3.5709258820132836"/>
    <n v="3.7220257847436633"/>
    <n v="4.0861834519483562"/>
    <n v="4.2402749208915482"/>
    <n v="4.2570261902448001"/>
  </r>
  <r>
    <x v="37"/>
    <x v="11"/>
    <x v="0"/>
    <x v="8"/>
    <n v="6.4039999999999999"/>
    <n v="6.431"/>
    <n v="7.4809999999999999"/>
    <n v="7.6909999999999998"/>
    <n v="8.5090000000000003"/>
    <n v="9.5549999999999997"/>
    <n v="9.9469999999999992"/>
    <n v="9.8659999999999997"/>
    <n v="9.0429999999999993"/>
    <n v="9.0399999999999991"/>
    <n v="9.91"/>
    <n v="9.4"/>
    <n v="9.5879999999999992"/>
    <n v="9.3003599999999995"/>
    <n v="8.5377304800000005"/>
    <n v="8.4182022532800005"/>
    <n v="8.6875847253849603"/>
    <n v="9.1827770547319023"/>
    <n v="9.4766259204833236"/>
    <n v="9.5050557982447721"/>
  </r>
  <r>
    <x v="37"/>
    <x v="11"/>
    <x v="1"/>
    <x v="0"/>
    <n v="1.1129625405757728"/>
    <n v="1.1114086287099225"/>
    <n v="1.0846288694744031"/>
    <n v="1.081756403204982"/>
    <n v="1.1090080711736519"/>
    <n v="1.1540820525403912"/>
    <n v="1.2072081522577469"/>
    <n v="1.2730383963261243"/>
    <n v="1.3520237724572339"/>
    <n v="1.3965957788333259"/>
    <n v="1.4763915965155505"/>
    <n v="1.6081167581757629"/>
    <n v="1.7491092883505357"/>
    <n v="1.9385686280754091"/>
    <n v="2.0401270726971505"/>
    <n v="2.1237122180559536"/>
    <n v="2.2163038220631917"/>
    <n v="2.3144416221513531"/>
    <n v="2.4178336255889796"/>
    <n v="2.5219170156799939"/>
  </r>
  <r>
    <x v="37"/>
    <x v="11"/>
    <x v="1"/>
    <x v="1"/>
    <n v="7.0100999999999997E-2"/>
    <n v="4.6543000000000001E-2"/>
    <n v="2.1250000000000002E-2"/>
    <n v="4.3999999999999997E-2"/>
    <n v="7.3999999999999996E-2"/>
    <n v="9.2999999999999999E-2"/>
    <n v="0.10299999999999999"/>
    <n v="0.11800000000000001"/>
    <n v="0.13400000000000001"/>
    <n v="0.103452"/>
    <n v="0.15615000000000001"/>
    <n v="0.21061099999999999"/>
    <n v="0.217803"/>
    <n v="0.26829599999999998"/>
    <n v="0.18876218619319296"/>
    <n v="0.17404430188725364"/>
    <n v="0.18615034009416101"/>
    <n v="0.195219"/>
    <n v="0.20426"/>
    <n v="0.20898600000000001"/>
  </r>
  <r>
    <x v="37"/>
    <x v="11"/>
    <x v="1"/>
    <x v="2"/>
    <n v="9.763899999999999E-2"/>
    <n v="6.3868999999999995E-2"/>
    <n v="4.5232000000000001E-2"/>
    <n v="5.8000000000000003E-2"/>
    <n v="8.5999999999999993E-2"/>
    <n v="0.13300000000000001"/>
    <n v="0.16500000000000001"/>
    <n v="0.188"/>
    <n v="0.189"/>
    <n v="0.12947500000000001"/>
    <n v="0.215526"/>
    <n v="0.255998"/>
    <n v="0.276254"/>
    <n v="0.288912"/>
    <n v="0.25099100000000002"/>
    <n v="0.25074799999999997"/>
    <n v="0.250527"/>
    <n v="0.27296300000000001"/>
    <n v="0.32360000000000005"/>
    <n v="0.33330100000000001"/>
  </r>
  <r>
    <x v="37"/>
    <x v="11"/>
    <x v="1"/>
    <x v="3"/>
    <n v="0.45657703998129523"/>
    <n v="0.29866261398176286"/>
    <n v="0.21151274257657235"/>
    <n v="0.27121814355856905"/>
    <n v="0.4021510404489127"/>
    <n v="0.62193126022913259"/>
    <n v="0.77156885667523956"/>
    <n v="0.879120879120879"/>
    <n v="0.88379705400981989"/>
    <n v="0.60544774374561605"/>
    <n v="1.0078372691138646"/>
    <n v="1.1970914192190787"/>
    <n v="1.2918120177694645"/>
    <n v="1.3510030395136776"/>
    <n v="1.1736778115501518"/>
    <n v="1.1725415010521392"/>
    <n v="1.1715080664016833"/>
    <n v="1.2764227262099601"/>
    <n v="1.5132101940612579"/>
    <n v="1.558573766658873"/>
  </r>
  <r>
    <x v="37"/>
    <x v="11"/>
    <x v="1"/>
    <x v="4"/>
    <n v="0.95706494135485509"/>
    <n v="0.99174330321912918"/>
    <n v="0.7846044041115362"/>
    <n v="1.1788714927925297"/>
    <n v="1.2420890397144901"/>
    <n v="1.2464086167436226"/>
    <n v="1.183063989212592"/>
    <n v="1.2538155165415996"/>
    <n v="1.2573821083852277"/>
    <n v="1.089344707489994"/>
    <n v="1.2200660723887937"/>
    <n v="1.2932700367321213"/>
    <n v="1.3062027370994427"/>
    <n v="1.4106989560673981"/>
    <n v="1.4106989560673981"/>
    <n v="1.5235548725527899"/>
    <n v="1.6622278665473937"/>
    <n v="1.8515532977210822"/>
    <n v="2.0551585817506326"/>
    <n v="2.2697253141119944"/>
  </r>
  <r>
    <x v="37"/>
    <x v="11"/>
    <x v="1"/>
    <x v="5"/>
    <n v="1.4136419813361503"/>
    <n v="1.2904059172008919"/>
    <n v="0.99611714668810858"/>
    <n v="1.4500896363510987"/>
    <n v="1.644240080163403"/>
    <n v="1.8683398769727551"/>
    <n v="1.9546328458878315"/>
    <n v="2.1329363956624787"/>
    <n v="2.1411791623950478"/>
    <n v="1.6947924512356101"/>
    <n v="2.2279033415026586"/>
    <n v="2.4903614559512"/>
    <n v="2.598014754868907"/>
    <n v="2.7617019955810758"/>
    <n v="2.5843767676175498"/>
    <n v="2.696096373604929"/>
    <n v="2.833735932949077"/>
    <n v="3.1279760239310423"/>
    <n v="3.5683687758118907"/>
    <n v="3.8282990807708677"/>
  </r>
  <r>
    <x v="37"/>
    <x v="11"/>
    <x v="1"/>
    <x v="6"/>
    <n v="0.7891179393686909"/>
    <n v="0.40777656713718907"/>
    <n v="0.21512566397878108"/>
    <n v="0.22588194717772014"/>
    <n v="0.23717604453660615"/>
    <n v="0.24903484676343646"/>
    <n v="0.26148658910160827"/>
    <n v="0.52297317820321654"/>
    <n v="0.57527049602353819"/>
    <n v="0.34516229761412293"/>
    <n v="0.51636279723072787"/>
    <n v="0.61963535667687342"/>
    <n v="0.40276487922070509"/>
    <n v="0.5155390454025025"/>
    <n v="0.46398514086225229"/>
    <n v="0.50574380353985504"/>
    <n v="0.53608843175224641"/>
    <n v="0.55753196902233626"/>
    <n v="0.63558644468546344"/>
    <n v="0.67372163136659124"/>
  </r>
  <r>
    <x v="37"/>
    <x v="11"/>
    <x v="1"/>
    <x v="7"/>
    <n v="0.23286000000000001"/>
    <n v="9.8911303566214429E-2"/>
    <n v="9.2157058633490718E-2"/>
    <n v="8.3043539595106297E-2"/>
    <n v="8.4057905597825125E-2"/>
    <n v="8.8260800877716386E-2"/>
    <n v="9.2673840921602219E-2"/>
    <n v="9.7307532967682325E-2"/>
    <n v="9.1469080989621379E-2"/>
    <n v="0.13720362148443208"/>
    <n v="0.14817991120318666"/>
    <n v="0.11854392896254934"/>
    <n v="9.7206029182483084E-2"/>
    <n v="8.7485426264234778E-2"/>
    <n v="0.12247959676992869"/>
    <n v="0.12860357660842511"/>
    <n v="0.12217339777800384"/>
    <n v="9.1630048333502884E-2"/>
    <n v="8.8881146883497797E-2"/>
    <n v="8.6214712476992861E-2"/>
  </r>
  <r>
    <x v="37"/>
    <x v="11"/>
    <x v="1"/>
    <x v="8"/>
    <n v="1.1459999999999999"/>
    <n v="1.099"/>
    <n v="1.1399999999999999"/>
    <n v="1.4390000000000001"/>
    <n v="1.4770000000000001"/>
    <n v="1.72"/>
    <n v="1.556"/>
    <n v="1.6279999999999999"/>
    <n v="1.482"/>
    <n v="1.46"/>
    <n v="1.59"/>
    <n v="1.8285"/>
    <n v="2.1576300000000002"/>
    <n v="2.3302404000000005"/>
    <n v="2.2137283800000005"/>
    <n v="2.3244147990000004"/>
    <n v="2.4290134649550006"/>
    <n v="2.6670567845205908"/>
    <n v="3.0271094504308707"/>
    <n v="3.2450613308618936"/>
  </r>
  <r>
    <x v="37"/>
    <x v="11"/>
    <x v="2"/>
    <x v="0"/>
    <n v="0.3742294421591853"/>
    <n v="0.37554686239712387"/>
    <n v="0.37265507728058206"/>
    <n v="0.37293964364861448"/>
    <n v="0.38221984560491734"/>
    <n v="0.39535771653822815"/>
    <n v="0.4102940911443384"/>
    <n v="0.42700138566280726"/>
    <n v="0.44445243938700901"/>
    <n v="0.44963584523667643"/>
    <n v="0.45885475287492139"/>
    <n v="0.47832326956486593"/>
    <n v="0.49605419642781495"/>
    <n v="0.51961118298484366"/>
    <n v="0.53095187460335092"/>
    <n v="0.54377463334333886"/>
    <n v="0.56017782392018522"/>
    <n v="0.57932026167636153"/>
    <n v="0.60054198902789668"/>
    <n v="0.62343027278081586"/>
  </r>
  <r>
    <x v="37"/>
    <x v="11"/>
    <x v="2"/>
    <x v="1"/>
    <n v="1.6704999999999998E-2"/>
    <n v="7.0570000000000008E-3"/>
    <n v="2.8679999999999999E-3"/>
    <n v="6.0000000000000001E-3"/>
    <n v="1.4999999999999999E-2"/>
    <n v="1.9E-2"/>
    <n v="2.1000000000000001E-2"/>
    <n v="2.3E-2"/>
    <n v="2.5000000000000001E-2"/>
    <n v="1.0377000000000001E-2"/>
    <n v="1.9115E-2"/>
    <n v="2.6506000000000002E-2"/>
    <n v="2.5066999999999999E-2"/>
    <n v="3.1164999999999998E-2"/>
    <n v="1.9310000000000001E-2"/>
    <n v="2.0966000000000002E-2"/>
    <n v="2.4733000000000002E-2"/>
    <n v="2.7719000000000001E-2"/>
    <n v="3.0092000000000001E-2"/>
    <n v="3.2088999999999999E-2"/>
  </r>
  <r>
    <x v="37"/>
    <x v="11"/>
    <x v="2"/>
    <x v="2"/>
    <n v="2.8869999999999998E-3"/>
    <n v="2.0830000000000002E-3"/>
    <n v="1.212E-3"/>
    <n v="2E-3"/>
    <n v="3.0000000000000001E-3"/>
    <n v="3.0000000000000001E-3"/>
    <n v="4.0000000000000001E-3"/>
    <n v="5.0000000000000001E-3"/>
    <n v="9.0000000000000011E-3"/>
    <n v="2.6340000000000001E-3"/>
    <n v="6.7020000000000005E-3"/>
    <n v="8.4939999999999998E-3"/>
    <n v="7.6150000000000002E-3"/>
    <n v="1.0558E-2"/>
    <n v="6.0890000000000007E-3"/>
    <n v="7.3150000000000003E-3"/>
    <n v="7.9830000000000005E-3"/>
    <n v="8.8260000000000005E-3"/>
    <n v="9.5399999999999999E-3"/>
    <n v="1.0149E-2"/>
  </r>
  <r>
    <x v="37"/>
    <x v="11"/>
    <x v="2"/>
    <x v="3"/>
    <n v="2.7161222305469333E-2"/>
    <n v="1.9597099432730389E-2"/>
    <n v="1.1402632987263191E-2"/>
    <n v="1.8816226051589426E-2"/>
    <n v="2.8224339077384138E-2"/>
    <n v="2.8224339077384138E-2"/>
    <n v="3.7632452103178851E-2"/>
    <n v="4.704056512897356E-2"/>
    <n v="8.4673017232152425E-2"/>
    <n v="2.4780969709943274E-2"/>
    <n v="6.3053173498876167E-2"/>
    <n v="7.9912512041100281E-2"/>
    <n v="7.1642780691426738E-2"/>
    <n v="9.9330857326340574E-2"/>
    <n v="5.7286000214064006E-2"/>
    <n v="6.8820346783688327E-2"/>
    <n v="7.5104966284919195E-2"/>
    <n v="8.3036005565664137E-2"/>
    <n v="8.9753398266081558E-2"/>
    <n v="9.5482939098790534E-2"/>
  </r>
  <r>
    <x v="37"/>
    <x v="11"/>
    <x v="2"/>
    <x v="4"/>
    <n v="0.89731406129032232"/>
    <n v="0.73336771564075742"/>
    <n v="0.57335686453743284"/>
    <n v="0.99736266661805306"/>
    <n v="1.1390151399026536"/>
    <n v="1.2097946126069781"/>
    <n v="1.2308822734330152"/>
    <n v="1.3664044341209833"/>
    <n v="1.2889120742223261"/>
    <n v="0.9891988595206882"/>
    <n v="1.1000000000000001"/>
    <n v="1.1660000000000001"/>
    <n v="1.0843800000000003"/>
    <n v="1.1711304000000002"/>
    <n v="1.1828417040000003"/>
    <n v="1.2774690403200004"/>
    <n v="1.3724356686044539"/>
    <n v="1.50623268035854"/>
    <n v="1.6214633703753212"/>
    <n v="1.7456047637862846"/>
  </r>
  <r>
    <x v="37"/>
    <x v="11"/>
    <x v="2"/>
    <x v="5"/>
    <n v="0.92447528359579167"/>
    <n v="0.75296481507348778"/>
    <n v="0.58475949752469603"/>
    <n v="1.0161788926696425"/>
    <n v="1.1672394789800378"/>
    <n v="1.2380189516843623"/>
    <n v="1.2685147255361939"/>
    <n v="1.4134449992499569"/>
    <n v="1.3735850914544785"/>
    <n v="1.0139798292306315"/>
    <n v="1.1630531734988763"/>
    <n v="1.2459125120411003"/>
    <n v="1.1560227806914272"/>
    <n v="1.2704612573263407"/>
    <n v="1.2401277042140644"/>
    <n v="1.3462893871036887"/>
    <n v="1.4475406348893731"/>
    <n v="1.589268685924204"/>
    <n v="1.7112167686414028"/>
    <n v="1.8410877028850752"/>
  </r>
  <r>
    <x v="37"/>
    <x v="11"/>
    <x v="2"/>
    <x v="6"/>
    <n v="0.18530606063130906"/>
    <n v="0.21622343286281093"/>
    <n v="0.12587433602121897"/>
    <n v="0.80011805282227988"/>
    <n v="1.0188239554633938"/>
    <n v="0.8822611532365634"/>
    <n v="0.89197841089839169"/>
    <n v="1.1755428217967834"/>
    <n v="1.2400665039764618"/>
    <n v="0.59083770238587707"/>
    <n v="0.88389320276927208"/>
    <n v="1.023548328806817"/>
    <n v="0.66510773617801366"/>
    <n v="0.74492066451937533"/>
    <n v="0.67266336006099592"/>
    <n v="0.71974979526526572"/>
    <n v="0.7269472932179184"/>
    <n v="0.8178157048701582"/>
    <n v="0.87915188273542"/>
    <n v="0.95387979276793067"/>
  </r>
  <r>
    <x v="37"/>
    <x v="11"/>
    <x v="2"/>
    <x v="7"/>
    <n v="0"/>
    <n v="5.2447696433785586E-2"/>
    <n v="5.3922941366509276E-2"/>
    <n v="5.2731460404893717E-2"/>
    <n v="6.6594094402174883E-2"/>
    <n v="0.18259419912228364"/>
    <n v="0.21142415907839779"/>
    <n v="0.19269246703231765"/>
    <n v="0.12144891901037863"/>
    <n v="0.22"/>
    <n v="0.17050000000000001"/>
    <n v="0.15345"/>
    <n v="0.12742760528158259"/>
    <n v="0.12105622501750346"/>
    <n v="0.1573730925227545"/>
    <n v="0.21245367490571859"/>
    <n v="0.26556709363214825"/>
    <n v="0.28415679018639867"/>
    <n v="0.29268149389199061"/>
    <n v="0.30146193870875032"/>
  </r>
  <r>
    <x v="37"/>
    <x v="11"/>
    <x v="2"/>
    <x v="8"/>
    <n v="0.46899999999999997"/>
    <n v="0.38200000000000001"/>
    <n v="0.36699999999999999"/>
    <n v="0.45500000000000002"/>
    <n v="0.47699999999999998"/>
    <n v="0.59099999999999997"/>
    <n v="0.63900000000000001"/>
    <n v="0.58599999999999997"/>
    <n v="0.437"/>
    <n v="0.4"/>
    <n v="0.4"/>
    <n v="0.53"/>
    <n v="0.62539999999999996"/>
    <n v="0.66292399999999996"/>
    <n v="0.737834412"/>
    <n v="0.84629607056400002"/>
    <n v="0.98847381041875193"/>
    <n v="1.0576669771480647"/>
    <n v="1.128530664616985"/>
    <n v="1.1939854431647703"/>
  </r>
  <r>
    <x v="38"/>
    <x v="11"/>
    <x v="0"/>
    <x v="0"/>
    <n v="14.15"/>
    <n v="14.9"/>
    <n v="16.021000000000001"/>
    <n v="16.576000000000001"/>
    <n v="17.056999999999999"/>
    <n v="18.37"/>
    <n v="19.338999999999999"/>
    <n v="20.56"/>
    <n v="21.97"/>
    <n v="23.61"/>
    <n v="25.163571410063604"/>
    <n v="26.741834643032039"/>
    <n v="28.398068814084937"/>
    <n v="29.786278513387703"/>
    <n v="30.78432655376627"/>
    <n v="31.728905374487471"/>
    <n v="32.687049976938994"/>
    <n v="33.69548197368168"/>
    <n v="34.737336574160359"/>
    <n v="35.80235836234948"/>
  </r>
  <r>
    <x v="38"/>
    <x v="11"/>
    <x v="0"/>
    <x v="1"/>
    <n v="1.1716469999999999"/>
    <n v="1.292886"/>
    <n v="1.229376"/>
    <n v="1.1180000000000001"/>
    <n v="1.296"/>
    <n v="1.365"/>
    <n v="1.5580000000000001"/>
    <n v="1.9990000000000001"/>
    <n v="2.226"/>
    <n v="2.5202460000000002"/>
    <n v="2.6195029999999999"/>
    <n v="2.6063890000000001"/>
    <n v="2.8012220000000001"/>
    <n v="2.7170859999999997"/>
    <n v="2.4277894090211785"/>
    <n v="2.4530108218557474"/>
    <n v="2.5279664433197699"/>
    <n v="2.6427480000000001"/>
    <n v="2.7454149999999999"/>
    <n v="2.8416220000000001"/>
  </r>
  <r>
    <x v="38"/>
    <x v="11"/>
    <x v="0"/>
    <x v="2"/>
    <n v="1.28372"/>
    <n v="1.3776919999999999"/>
    <n v="1.3786369999999999"/>
    <n v="1.3819999999999999"/>
    <n v="1.6859999999999999"/>
    <n v="1.8620000000000001"/>
    <n v="1.9179999999999999"/>
    <n v="2.266"/>
    <n v="2.4260000000000002"/>
    <n v="2.4886919999999999"/>
    <n v="2.5703770000000001"/>
    <n v="2.4809029999999996"/>
    <n v="2.612714"/>
    <n v="2.7344330000000001"/>
    <n v="2.2510110000000001"/>
    <n v="2.3251010000000001"/>
    <n v="2.4127480000000001"/>
    <n v="2.4371860000000001"/>
    <n v="2.524181"/>
    <n v="2.664174"/>
  </r>
  <r>
    <x v="38"/>
    <x v="11"/>
    <x v="0"/>
    <x v="3"/>
    <n v="6.4185999999999996"/>
    <n v="6.8884599999999994"/>
    <n v="6.893184999999999"/>
    <n v="6.91"/>
    <n v="8.43"/>
    <n v="9.31"/>
    <n v="9.59"/>
    <n v="11.33"/>
    <n v="12.13"/>
    <n v="12.44346"/>
    <n v="12.851885000000001"/>
    <n v="12.404514999999998"/>
    <n v="13.06357"/>
    <n v="13.672164999999998"/>
    <n v="11.255054999999999"/>
    <n v="11.625505"/>
    <n v="12.063740000000001"/>
    <n v="12.185930000000001"/>
    <n v="12.620905"/>
    <n v="13.320869999999998"/>
  </r>
  <r>
    <x v="38"/>
    <x v="11"/>
    <x v="0"/>
    <x v="4"/>
    <n v="14.519877699200002"/>
    <n v="14.8053584133"/>
    <n v="15.2130460608"/>
    <n v="14.765388488999999"/>
    <n v="16.033579999999997"/>
    <n v="16.165600000000001"/>
    <n v="16.438149999999997"/>
    <n v="17.177600000000002"/>
    <n v="17.700320000000001"/>
    <n v="17.611150000000002"/>
    <n v="21.196000000000002"/>
    <n v="21.67"/>
    <n v="22.103400000000001"/>
    <n v="24.976841999999998"/>
    <n v="26.350568309999996"/>
    <n v="27.272838200849993"/>
    <n v="28.110862980167536"/>
    <n v="28.641159677629428"/>
    <n v="29.526736088036305"/>
    <n v="30.432004607997058"/>
  </r>
  <r>
    <x v="38"/>
    <x v="11"/>
    <x v="0"/>
    <x v="5"/>
    <n v="20.9384776992"/>
    <n v="21.693818413300001"/>
    <n v="22.106231060799999"/>
    <n v="21.675388488999999"/>
    <n v="24.463579999999997"/>
    <n v="25.4756"/>
    <n v="26.028149999999997"/>
    <n v="28.507600000000004"/>
    <n v="29.83032"/>
    <n v="30.054610000000004"/>
    <n v="34.047885000000001"/>
    <n v="34.074514999999998"/>
    <n v="35.166969999999999"/>
    <n v="38.649006999999997"/>
    <n v="37.605623309999999"/>
    <n v="38.898343200849993"/>
    <n v="40.174602980167535"/>
    <n v="40.827089677629431"/>
    <n v="42.147641088036309"/>
    <n v="43.752874607997057"/>
  </r>
  <r>
    <x v="38"/>
    <x v="11"/>
    <x v="0"/>
    <x v="6"/>
    <n v="4.0376539999999999"/>
    <n v="4.5777970000000003"/>
    <n v="3.8554460000000002"/>
    <n v="3.0590000000000002"/>
    <n v="4.0220000000000002"/>
    <n v="6.2329999999999997"/>
    <n v="7.0095000000000001"/>
    <n v="7.8650000000000002"/>
    <n v="10.997999999999999"/>
    <n v="9.9459040000000005"/>
    <n v="16.432008"/>
    <n v="16.490732999999999"/>
    <n v="15.498735"/>
    <n v="17.462102000000002"/>
    <n v="15.650684999999999"/>
    <n v="15.999148923440139"/>
    <n v="16.017026910110093"/>
    <n v="16.353755289981052"/>
    <n v="16.821256916807869"/>
    <n v="17.325894624312106"/>
  </r>
  <r>
    <x v="38"/>
    <x v="11"/>
    <x v="0"/>
    <x v="7"/>
    <n v="9.9074679999999997"/>
    <n v="8.3222880000000004"/>
    <n v="9.8132000000000001"/>
    <n v="10.992000000000001"/>
    <n v="10.175000000000001"/>
    <n v="11.047000000000001"/>
    <n v="11.07"/>
    <n v="13.028"/>
    <n v="12.163"/>
    <n v="10.175832"/>
    <n v="11.531529000000001"/>
    <n v="10.634461"/>
    <n v="7.5555300000000001"/>
    <n v="6.5037719999999997"/>
    <n v="6.2323339999999998"/>
    <n v="6.7694293576050244"/>
    <n v="6.9670098361549115"/>
    <n v="7.2024308544158577"/>
    <n v="7.4233043462163861"/>
    <n v="7.6460034766028784"/>
  </r>
  <r>
    <x v="38"/>
    <x v="11"/>
    <x v="0"/>
    <x v="8"/>
    <n v="27.954999999999998"/>
    <n v="25.010999999999999"/>
    <n v="26.157"/>
    <n v="27.641999999999999"/>
    <n v="29.375"/>
    <n v="29.582000000000001"/>
    <n v="29.946999999999999"/>
    <n v="33.540640000000003"/>
    <n v="31.528201600000003"/>
    <n v="29.628201600000004"/>
    <n v="29.331919584000005"/>
    <n v="28.7"/>
    <n v="26.690999999999999"/>
    <n v="28.025549999999999"/>
    <n v="28.586061000000001"/>
    <n v="29.729503440000002"/>
    <n v="31.156519605120003"/>
    <n v="31.717336958012165"/>
    <n v="32.795726414584578"/>
    <n v="34.107555471167956"/>
  </r>
  <r>
    <x v="38"/>
    <x v="11"/>
    <x v="1"/>
    <x v="0"/>
    <n v="2.41"/>
    <n v="2.5"/>
    <n v="2.5910000000000002"/>
    <n v="2.665"/>
    <n v="2.7970000000000002"/>
    <n v="2.9289999999999998"/>
    <n v="3.0609999999999999"/>
    <n v="3.3285"/>
    <n v="3.5960000000000001"/>
    <n v="3.9359999999999999"/>
    <n v="4.4253209999999994"/>
    <n v="4.998047023999999"/>
    <n v="5.5460803436319983"/>
    <n v="6.0762336033577107"/>
    <n v="6.5478458672583644"/>
    <n v="6.9802759299826995"/>
    <n v="7.4088201254750272"/>
    <n v="7.8492108173191513"/>
    <n v="8.3024641141934072"/>
    <n v="8.767576946770836"/>
  </r>
  <r>
    <x v="38"/>
    <x v="11"/>
    <x v="1"/>
    <x v="1"/>
    <n v="0.23826900000000001"/>
    <n v="0.22874100000000003"/>
    <n v="0.182311"/>
    <n v="0.17899999999999999"/>
    <n v="0.23599999999999999"/>
    <n v="0.25800000000000001"/>
    <n v="0.28599999999999998"/>
    <n v="0.38100000000000001"/>
    <n v="0.496"/>
    <n v="0.55607899999999999"/>
    <n v="0.70580100000000001"/>
    <n v="0.82054400000000005"/>
    <n v="0.83292200000000005"/>
    <n v="0.85737200000000002"/>
    <n v="0.84226251370547367"/>
    <n v="0.84494435236161214"/>
    <n v="0.88226213094120243"/>
    <n v="0.92196400000000012"/>
    <n v="0.96345199999999998"/>
    <n v="1.0047730000000001"/>
  </r>
  <r>
    <x v="38"/>
    <x v="11"/>
    <x v="1"/>
    <x v="2"/>
    <n v="0.23091499999999998"/>
    <n v="0.20787700000000001"/>
    <n v="0.17955699999999999"/>
    <n v="0.21299999999999999"/>
    <n v="0.314"/>
    <n v="0.35"/>
    <n v="0.36"/>
    <n v="0.38600000000000001"/>
    <n v="0.44500000000000001"/>
    <n v="0.44000800000000001"/>
    <n v="0.58508700000000002"/>
    <n v="0.64487800000000006"/>
    <n v="0.63202499999999995"/>
    <n v="0.75766800000000001"/>
    <n v="0.67816200000000004"/>
    <n v="0.69329399999999997"/>
    <n v="0.74731700000000001"/>
    <n v="0.78204700000000005"/>
    <n v="0.82878800000000008"/>
    <n v="0.88367899999999999"/>
  </r>
  <r>
    <x v="38"/>
    <x v="11"/>
    <x v="1"/>
    <x v="3"/>
    <n v="1.1545749999999999"/>
    <n v="1.039385"/>
    <n v="0.89778500000000006"/>
    <n v="1.0649999999999999"/>
    <n v="1.57"/>
    <n v="1.75"/>
    <n v="1.8"/>
    <n v="1.93"/>
    <n v="2.2250000000000001"/>
    <n v="2.20004"/>
    <n v="2.9254349999999998"/>
    <n v="3.2243900000000005"/>
    <n v="3.1601249999999999"/>
    <n v="3.7883399999999998"/>
    <n v="3.3908100000000001"/>
    <n v="3.4664699999999997"/>
    <n v="3.7365849999999998"/>
    <n v="3.9102350000000001"/>
    <n v="4.1439400000000015"/>
    <n v="4.4183950000000003"/>
  </r>
  <r>
    <x v="38"/>
    <x v="11"/>
    <x v="1"/>
    <x v="4"/>
    <n v="2.29"/>
    <n v="2.3950121648668419"/>
    <n v="2.8501000000000003"/>
    <n v="2.7183000000000002"/>
    <n v="2.9088800000000004"/>
    <n v="2.8704199999999997"/>
    <n v="2.9385599999999998"/>
    <n v="3.0955050000000002"/>
    <n v="3.1644800000000002"/>
    <n v="3.0996022465141038"/>
    <n v="3.39"/>
    <n v="3.554957431131208"/>
    <n v="3.7682548769990807"/>
    <n v="4.258128011008961"/>
    <n v="4.4923250516144533"/>
    <n v="4.8067878052274651"/>
    <n v="5.2602622890872688"/>
    <n v="5.6514317884697887"/>
    <n v="6.1438234445031217"/>
    <n v="6.6633584795458356"/>
  </r>
  <r>
    <x v="38"/>
    <x v="11"/>
    <x v="1"/>
    <x v="5"/>
    <n v="3.4445749999999999"/>
    <n v="3.4343971648668417"/>
    <n v="3.7478850000000001"/>
    <n v="3.7833000000000001"/>
    <n v="4.4788800000000002"/>
    <n v="4.6204199999999993"/>
    <n v="4.7385599999999997"/>
    <n v="5.0255050000000008"/>
    <n v="5.3894800000000007"/>
    <n v="5.2996422465141038"/>
    <n v="6.3154349999999999"/>
    <n v="6.7793474311312085"/>
    <n v="6.928379876999081"/>
    <n v="8.0464680110089617"/>
    <n v="7.8831350516144534"/>
    <n v="8.2732578052274643"/>
    <n v="8.9968472890872686"/>
    <n v="9.5616667884697897"/>
    <n v="10.287763444503124"/>
    <n v="11.081753479545835"/>
  </r>
  <r>
    <x v="38"/>
    <x v="11"/>
    <x v="1"/>
    <x v="6"/>
    <n v="0.56869301673868888"/>
    <n v="0.48915182497824067"/>
    <n v="0.29349109498694437"/>
    <n v="0.18399999999999994"/>
    <n v="0.44"/>
    <n v="0.71855779427359501"/>
    <n v="0.73442205726405096"/>
    <n v="0.92759278897136799"/>
    <n v="1.295270413573701"/>
    <n v="0.68"/>
    <n v="1.1117999999999999"/>
    <n v="1.011738"/>
    <n v="0.85997531713162501"/>
    <n v="1.0147708742153174"/>
    <n v="1.0249185829574705"/>
    <n v="1.0556661404461947"/>
    <n v="1.1190061088729664"/>
    <n v="1.197336536494074"/>
    <n v="1.2811500940486593"/>
    <n v="1.3644248501618221"/>
  </r>
  <r>
    <x v="38"/>
    <x v="11"/>
    <x v="1"/>
    <x v="7"/>
    <n v="1.0299927755982163"/>
    <n v="1.0783567294575751"/>
    <n v="0.99597856629053516"/>
    <n v="1.5093805380283456"/>
    <n v="1.5602482565759621"/>
    <n v="1.5394708894091733"/>
    <n v="1.6996475213431863"/>
    <n v="2.06157996725773"/>
    <n v="1.8363671724964929"/>
    <n v="1.4510000000000001"/>
    <n v="1.26817"/>
    <n v="1.4330320999999999"/>
    <n v="1.3183906388737567"/>
    <n v="1.278838919707544"/>
    <n v="1.3811460332841476"/>
    <n v="1.3811460332841476"/>
    <n v="1.3811460332841476"/>
    <n v="1.4087689539498307"/>
    <n v="1.4369443330288274"/>
    <n v="1.4656832196894041"/>
  </r>
  <r>
    <x v="38"/>
    <x v="11"/>
    <x v="1"/>
    <x v="8"/>
    <n v="4.2909269999999999"/>
    <n v="4.3479999999999999"/>
    <n v="4.6769999999999996"/>
    <n v="4.97"/>
    <n v="4.82"/>
    <n v="5.3620000000000001"/>
    <n v="5.8959999999999999"/>
    <n v="6"/>
    <n v="5.88"/>
    <n v="5.7623999999999986"/>
    <n v="6.9"/>
    <n v="7.2450000000000001"/>
    <n v="7.4623500000000016"/>
    <n v="8.096649750000001"/>
    <n v="8.4205157400000008"/>
    <n v="8.6057670862800002"/>
    <n v="9.2770169190098404"/>
    <n v="9.7872528495553812"/>
    <n v="10.452786043325149"/>
    <n v="11.194933852401233"/>
  </r>
  <r>
    <x v="38"/>
    <x v="11"/>
    <x v="2"/>
    <x v="0"/>
    <n v="1.5069999999999999"/>
    <n v="1.5595000000000001"/>
    <n v="1.6020000000000001"/>
    <n v="1.635"/>
    <n v="1.6890000000000001"/>
    <n v="1.7430000000000001"/>
    <n v="1.8032675027716882"/>
    <n v="1.8985000000000001"/>
    <n v="2"/>
    <n v="2.0950000000000002"/>
    <n v="2.2337470000000001"/>
    <n v="2.3618860960000001"/>
    <n v="2.445358854832"/>
    <n v="2.5441906537677119"/>
    <n v="2.6067059808858422"/>
    <n v="2.6673325655739517"/>
    <n v="2.7372602606477154"/>
    <n v="2.8142043707431021"/>
    <n v="2.8975024002841208"/>
    <n v="2.9856423042727558"/>
  </r>
  <r>
    <x v="38"/>
    <x v="11"/>
    <x v="2"/>
    <x v="1"/>
    <n v="7.5354000000000004E-2"/>
    <n v="6.2104999999999994E-2"/>
    <n v="7.4142E-2"/>
    <n v="7.8E-2"/>
    <n v="9.4E-2"/>
    <n v="8.8999999999999996E-2"/>
    <n v="8.6999999999999994E-2"/>
    <n v="0.115"/>
    <n v="0.14499999999999999"/>
    <n v="0.13102000000000003"/>
    <n v="0.19321700000000003"/>
    <n v="0.19961899999999999"/>
    <n v="0.161415"/>
    <n v="0.181974"/>
    <n v="0.151562"/>
    <n v="0.15446799999999999"/>
    <n v="0.16861899999999999"/>
    <n v="0.18096000000000001"/>
    <n v="0.193052"/>
    <n v="0.20404"/>
  </r>
  <r>
    <x v="38"/>
    <x v="11"/>
    <x v="2"/>
    <x v="2"/>
    <n v="8.6960999999999997E-2"/>
    <n v="8.8840999999999989E-2"/>
    <n v="8.2782999999999995E-2"/>
    <n v="9.9000000000000005E-2"/>
    <n v="0.13"/>
    <n v="0.14399999999999999"/>
    <n v="0.13300000000000001"/>
    <n v="0.16300000000000001"/>
    <n v="0.20200000000000001"/>
    <n v="0.15128800000000001"/>
    <n v="0.23175100000000001"/>
    <n v="0.26116899999999998"/>
    <n v="0.167653"/>
    <n v="0.22694"/>
    <n v="0.19822200000000001"/>
    <n v="0.20732900000000001"/>
    <n v="0.227691"/>
    <n v="0.25420500000000001"/>
    <n v="0.27580100000000002"/>
    <n v="0.29299599999999998"/>
  </r>
  <r>
    <x v="38"/>
    <x v="11"/>
    <x v="2"/>
    <x v="3"/>
    <n v="0.69568799999999997"/>
    <n v="0.71072799999999992"/>
    <n v="0.66226399999999996"/>
    <n v="0.79200000000000004"/>
    <n v="1.04"/>
    <n v="1.1519999999999999"/>
    <n v="1.0640000000000001"/>
    <n v="1.304"/>
    <n v="1.6160000000000001"/>
    <n v="1.210304"/>
    <n v="1.8540080000000001"/>
    <n v="2.0893519999999999"/>
    <n v="1.341224"/>
    <n v="1.81552"/>
    <n v="1.5857760000000001"/>
    <n v="1.6586320000000001"/>
    <n v="1.821528"/>
    <n v="2.0336400000000001"/>
    <n v="2.2064080000000001"/>
    <n v="2.3439679999999998"/>
  </r>
  <r>
    <x v="38"/>
    <x v="11"/>
    <x v="2"/>
    <x v="4"/>
    <n v="4.3702999999999994"/>
    <n v="4.3666"/>
    <n v="4.6137600000000001"/>
    <n v="4.6433999999999997"/>
    <n v="5.0670000000000002"/>
    <n v="5.2290000000000001"/>
    <n v="5.3737371582596305"/>
    <n v="5.9554236394180187"/>
    <n v="6.4211656575014091"/>
    <n v="5.5620541749877779"/>
    <n v="7.01"/>
    <n v="7.06"/>
    <n v="6.8481999999999994"/>
    <n v="7.6699840000000004"/>
    <n v="7.7466838400000002"/>
    <n v="8.1030312966400011"/>
    <n v="8.3486437949755317"/>
    <n v="8.5833233307664614"/>
    <n v="8.8373823208665669"/>
    <n v="9.1062090280319055"/>
  </r>
  <r>
    <x v="38"/>
    <x v="11"/>
    <x v="2"/>
    <x v="5"/>
    <n v="5.065987999999999"/>
    <n v="5.0773279999999996"/>
    <n v="5.2760239999999996"/>
    <n v="5.4353999999999996"/>
    <n v="6.1070000000000002"/>
    <n v="6.3810000000000002"/>
    <n v="6.4377371582596306"/>
    <n v="7.2594236394180189"/>
    <n v="8.0371656575014097"/>
    <n v="6.7723581749877777"/>
    <n v="8.8640080000000001"/>
    <n v="9.1493520000000004"/>
    <n v="8.1894239999999989"/>
    <n v="9.4855040000000006"/>
    <n v="9.3324598400000003"/>
    <n v="9.7616632966400019"/>
    <n v="10.170171794975532"/>
    <n v="10.616963330766461"/>
    <n v="11.043790320866567"/>
    <n v="11.450177028031906"/>
  </r>
  <r>
    <x v="38"/>
    <x v="11"/>
    <x v="2"/>
    <x v="6"/>
    <n v="0.88606398326131108"/>
    <n v="0.76213317502175937"/>
    <n v="0.35350890501305565"/>
    <n v="0.55200000000000005"/>
    <n v="0.50299999999999989"/>
    <n v="0.82144220572640503"/>
    <n v="0.8395779427359491"/>
    <n v="1.060407211028632"/>
    <n v="1.4807295864262988"/>
    <n v="0.77700000000000002"/>
    <n v="1.73193"/>
    <n v="1.5760563000000001"/>
    <n v="1.2608449875204644"/>
    <n v="1.449971735648534"/>
    <n v="1.4427218769702914"/>
    <n v="1.5148579708188061"/>
    <n v="1.5906008693597464"/>
    <n v="1.6701309128277337"/>
    <n v="1.7335958875151878"/>
    <n v="1.7769357847030673"/>
  </r>
  <r>
    <x v="38"/>
    <x v="11"/>
    <x v="2"/>
    <x v="7"/>
    <n v="0.90800722440178372"/>
    <n v="0.9506432705424247"/>
    <n v="0.87802143370946495"/>
    <n v="1.3306194619716543"/>
    <n v="1.3754627434240378"/>
    <n v="1.3571461105908267"/>
    <n v="1.4983524786568136"/>
    <n v="1.81742003274227"/>
    <n v="1.526632827503507"/>
    <n v="1.206"/>
    <n v="1.1083099999999999"/>
    <n v="1.0861437999999999"/>
    <n v="0.92321939767600458"/>
    <n v="0.87705842779220433"/>
    <n v="0.94722310201558069"/>
    <n v="0.99458425711635978"/>
    <n v="1.0443134699721779"/>
    <n v="1.0756428740713433"/>
    <n v="1.1079121602934836"/>
    <n v="1.1411495251022881"/>
  </r>
  <r>
    <x v="38"/>
    <x v="11"/>
    <x v="2"/>
    <x v="8"/>
    <n v="5.1395150000000003"/>
    <n v="5.0199999999999996"/>
    <n v="5.577"/>
    <n v="6.07"/>
    <n v="6.52"/>
    <n v="6.5110000000000001"/>
    <n v="6.9470000000000001"/>
    <n v="8"/>
    <n v="8"/>
    <n v="6.72"/>
    <n v="8.4"/>
    <n v="8.5"/>
    <n v="8.1"/>
    <n v="8.91"/>
    <n v="8.8654500000000027"/>
    <n v="9.2643952499999997"/>
    <n v="9.6442354552499996"/>
    <n v="10.039649108915249"/>
    <n v="10.441235073271859"/>
    <n v="10.83800200605619"/>
  </r>
  <r>
    <x v="39"/>
    <x v="11"/>
    <x v="0"/>
    <x v="0"/>
    <n v="1.3"/>
    <n v="1.3320000000000001"/>
    <n v="1.379"/>
    <n v="1.43"/>
    <n v="1.5183"/>
    <n v="1.6065999999999998"/>
    <n v="1.7503"/>
    <n v="1.8001309999999999"/>
    <n v="1.8499619999999999"/>
    <n v="1.966388"/>
    <n v="2.1446320760000002"/>
    <n v="2.3906049061760002"/>
    <n v="2.6069927835216"/>
    <n v="2.7987949711500382"/>
    <n v="2.9901276691360366"/>
    <n v="3.1883398943582155"/>
    <n v="3.3960476975274689"/>
    <n v="3.6123302189041171"/>
    <n v="3.8343736518991856"/>
    <n v="4.0623593213865128"/>
  </r>
  <r>
    <x v="39"/>
    <x v="11"/>
    <x v="0"/>
    <x v="1"/>
    <n v="4.8328000000000003E-2"/>
    <n v="5.4073000000000003E-2"/>
    <n v="7.765699999999999E-2"/>
    <n v="7.5999999999999998E-2"/>
    <n v="9.1999999999999998E-2"/>
    <n v="0.122"/>
    <n v="0.16900000000000001"/>
    <n v="0.217"/>
    <n v="0.183"/>
    <n v="0.15708900000000001"/>
    <n v="0.223471"/>
    <n v="0.29744400000000004"/>
    <n v="0.27615300000000004"/>
    <n v="0.25958399999999998"/>
    <n v="0.26746399999999998"/>
    <n v="0.28351199999999999"/>
    <n v="0.30335800000000002"/>
    <n v="0.32156000000000001"/>
    <n v="0.33763799999999999"/>
    <n v="0.35452"/>
  </r>
  <r>
    <x v="39"/>
    <x v="11"/>
    <x v="0"/>
    <x v="2"/>
    <n v="3.3401E-2"/>
    <n v="5.0809E-2"/>
    <n v="5.7460000000000004E-2"/>
    <n v="4.5999999999999999E-2"/>
    <n v="6.3E-2"/>
    <n v="7.5999999999999998E-2"/>
    <n v="0.106"/>
    <n v="0.14499999999999999"/>
    <n v="9.1999999999999998E-2"/>
    <n v="7.6350000000000001E-2"/>
    <n v="0.10670300000000001"/>
    <n v="0.13752600000000001"/>
    <n v="0.13508900000000001"/>
    <n v="0.11831800000000001"/>
    <n v="0.12380800000000002"/>
    <n v="8.8461999999999999E-2"/>
    <n v="9.9965999999999999E-2"/>
    <n v="0.10280599999999999"/>
    <n v="0.104612"/>
    <n v="0.10520600000000001"/>
  </r>
  <r>
    <x v="39"/>
    <x v="11"/>
    <x v="0"/>
    <x v="3"/>
    <n v="0.16700499999999999"/>
    <n v="0.25404500000000002"/>
    <n v="0.2873"/>
    <n v="0.23"/>
    <n v="0.315"/>
    <n v="0.38"/>
    <n v="0.53"/>
    <n v="0.72499999999999998"/>
    <n v="0.46"/>
    <n v="0.38175000000000003"/>
    <n v="0.53351500000000007"/>
    <n v="0.68763000000000007"/>
    <n v="0.67544500000000007"/>
    <n v="0.59159000000000017"/>
    <n v="0.61904000000000003"/>
    <n v="0.44230999999999998"/>
    <n v="0.49983"/>
    <n v="0.51402999999999999"/>
    <n v="0.52305999999999997"/>
    <n v="0.52603"/>
  </r>
  <r>
    <x v="39"/>
    <x v="11"/>
    <x v="0"/>
    <x v="4"/>
    <n v="1.4560000000000002"/>
    <n v="1.5184800000000001"/>
    <n v="1.7237499999999999"/>
    <n v="1.859"/>
    <n v="2.004156"/>
    <n v="2.1207119999999997"/>
    <n v="2.3103959999999999"/>
    <n v="2.3276844939624053"/>
    <n v="2.5106291860467769"/>
    <n v="2.3935436541181327"/>
    <n v="2.6410715381950349"/>
    <n v="2.8259465458686877"/>
    <n v="2.9107249422447485"/>
    <n v="3.1435829376243287"/>
    <n v="3.4265054020105183"/>
    <n v="3.70062583417136"/>
    <n v="4.0752572370329627"/>
    <n v="4.3347962626849403"/>
    <n v="4.6012483822790227"/>
    <n v="4.8748311856638153"/>
  </r>
  <r>
    <x v="39"/>
    <x v="11"/>
    <x v="0"/>
    <x v="5"/>
    <n v="1.6230050000000003"/>
    <n v="1.7725250000000001"/>
    <n v="2.01105"/>
    <n v="2.089"/>
    <n v="2.319156"/>
    <n v="2.5007119999999996"/>
    <n v="2.8403960000000001"/>
    <n v="3.0526844939624054"/>
    <n v="2.9706291860467768"/>
    <n v="2.7752936541181326"/>
    <n v="3.1745865381950349"/>
    <n v="3.5135765458686876"/>
    <n v="3.5861699422447488"/>
    <n v="3.7351729376243288"/>
    <n v="4.0455454020105179"/>
    <n v="4.14293583417136"/>
    <n v="4.5750872370329629"/>
    <n v="4.8488262626849403"/>
    <n v="5.1243083822790227"/>
    <n v="5.4008611856638158"/>
  </r>
  <r>
    <x v="39"/>
    <x v="11"/>
    <x v="0"/>
    <x v="6"/>
    <n v="2.0034749999999999"/>
    <n v="2.0695009999999998"/>
    <n v="2.5062700000000002"/>
    <n v="2.0912120000000001"/>
    <n v="2.4917549999999999"/>
    <n v="2.7909999999999999"/>
    <n v="2.8420000000000005"/>
    <n v="2.8309999999999995"/>
    <n v="2.8719999999999999"/>
    <n v="2.4196770000000001"/>
    <n v="3.580714"/>
    <n v="3.8900960000000002"/>
    <n v="3.3575879999999998"/>
    <n v="3.8305820000000002"/>
    <n v="4.0607363062810364"/>
    <n v="3.9048821392272188"/>
    <n v="4.2275156587909795"/>
    <n v="4.4908015771820713"/>
    <n v="4.769861207350238"/>
    <n v="5.0280330985732222"/>
  </r>
  <r>
    <x v="39"/>
    <x v="11"/>
    <x v="0"/>
    <x v="7"/>
    <n v="0.95333100000000004"/>
    <n v="0.97897800000000001"/>
    <n v="0.49668099999999998"/>
    <n v="0.57223400000000002"/>
    <n v="0.52869600000000005"/>
    <n v="0.503"/>
    <n v="0.69799999999999995"/>
    <n v="0.97099999999999997"/>
    <n v="1.056"/>
    <n v="0.92228100000000002"/>
    <n v="1.0003580000000001"/>
    <n v="1.0168459999999999"/>
    <n v="0.80252900000000005"/>
    <n v="0.246585"/>
    <n v="3.0870275963929949E-2"/>
    <n v="3.8338657302512034E-2"/>
    <n v="2.3406812560156269E-3"/>
    <n v="2.7888442434615842E-3"/>
    <n v="2.872509570765432E-3"/>
    <n v="2.9586848578883945E-3"/>
  </r>
  <r>
    <x v="39"/>
    <x v="11"/>
    <x v="0"/>
    <x v="8"/>
    <n v="0.6177528000000001"/>
    <n v="0.74130336000000008"/>
    <n v="0.44478201600000006"/>
    <n v="0.40030381440000007"/>
    <n v="0.39429925718400005"/>
    <n v="0.39824224975584005"/>
    <n v="0.67701182458492803"/>
    <n v="1.4217248316283488"/>
    <n v="1.3079868450980809"/>
    <n v="1.1902680290392538"/>
    <n v="1.2021707093296463"/>
    <n v="1.142062173863164"/>
    <n v="1.0849590651700058"/>
    <n v="0.4"/>
    <n v="0.32"/>
    <n v="0.33600000000000008"/>
    <n v="0.34272000000000008"/>
    <n v="0.3564288000000001"/>
    <n v="0.3635573760000001"/>
    <n v="0.37446409728000013"/>
  </r>
  <r>
    <x v="39"/>
    <x v="11"/>
    <x v="1"/>
    <x v="0"/>
    <n v="0.68655999999999995"/>
    <n v="0.69620000000000004"/>
    <n v="0.70599999999999996"/>
    <n v="0.71410000000000007"/>
    <n v="0.76161500000000004"/>
    <n v="0.76324000000000003"/>
    <n v="0.76486500000000002"/>
    <n v="0.77256769999999997"/>
    <n v="0.79963322834149908"/>
    <n v="0.85174433367244562"/>
    <n v="0.86455344699899672"/>
    <n v="0.88002386998024318"/>
    <n v="0.89653054496929974"/>
    <n v="0.9108177075541396"/>
    <n v="0.92688074585766467"/>
    <n v="0.94480822964230815"/>
    <n v="0.96533749372296895"/>
    <n v="0.98790897647966847"/>
    <n v="1.0121899548662066"/>
    <n v="1.0382531427240305"/>
  </r>
  <r>
    <x v="39"/>
    <x v="11"/>
    <x v="1"/>
    <x v="1"/>
    <n v="1.0791E-2"/>
    <n v="9.476E-3"/>
    <n v="7.6379999999999998E-3"/>
    <n v="1.0287000000000001E-2"/>
    <n v="1.2999999999999999E-2"/>
    <n v="1.6E-2"/>
    <n v="0.02"/>
    <n v="3.1E-2"/>
    <n v="2.6000000000000002E-2"/>
    <n v="1.8257000000000002E-2"/>
    <n v="2.9844000000000002E-2"/>
    <n v="3.6002000000000006E-2"/>
    <n v="3.7368999999999999E-2"/>
    <n v="3.5500999999999998E-2"/>
    <n v="3.6472000000000004E-2"/>
    <n v="3.8661000000000001E-2"/>
    <n v="4.1367000000000001E-2"/>
    <n v="4.3848999999999999E-2"/>
    <n v="4.6042E-2"/>
    <n v="4.8344000000000005E-2"/>
  </r>
  <r>
    <x v="39"/>
    <x v="11"/>
    <x v="1"/>
    <x v="2"/>
    <n v="1.1644E-2"/>
    <n v="1.575E-2"/>
    <n v="1.4183999999999999E-2"/>
    <n v="1.0999999999999999E-2"/>
    <n v="1.9E-2"/>
    <n v="2.1999999999999999E-2"/>
    <n v="1.7999999999999999E-2"/>
    <n v="0.02"/>
    <n v="1.2E-2"/>
    <n v="4.8140000000000006E-3"/>
    <n v="7.1310000000000002E-3"/>
    <n v="5.5800000000000001E-4"/>
    <n v="3.3900000000000005E-4"/>
    <n v="2.0799999999999999E-4"/>
    <n v="9.800000000000001E-5"/>
    <n v="0"/>
    <n v="0"/>
    <n v="0"/>
    <n v="0"/>
    <n v="0"/>
  </r>
  <r>
    <x v="39"/>
    <x v="11"/>
    <x v="1"/>
    <x v="3"/>
    <n v="5.8220000000000001E-2"/>
    <n v="7.8750000000000001E-2"/>
    <n v="7.0919999999999997E-2"/>
    <n v="5.5E-2"/>
    <n v="9.5000000000000001E-2"/>
    <n v="0.11"/>
    <n v="0.09"/>
    <n v="0.1"/>
    <n v="0.06"/>
    <n v="2.4070000000000001E-2"/>
    <n v="3.5654999999999999E-2"/>
    <n v="2.7899999999999999E-3"/>
    <n v="1.6950000000000003E-3"/>
    <n v="1.0399999999999999E-3"/>
    <n v="4.9000000000000009E-4"/>
    <n v="0"/>
    <n v="0"/>
    <n v="0"/>
    <n v="0"/>
    <n v="0"/>
  </r>
  <r>
    <x v="39"/>
    <x v="11"/>
    <x v="1"/>
    <x v="4"/>
    <n v="0.77581279999999986"/>
    <n v="0.83544000000000007"/>
    <n v="0.85567199999999988"/>
    <n v="0.87414409199999998"/>
    <n v="0.88"/>
    <n v="0.90062319999999996"/>
    <n v="0.9331353"/>
    <n v="0.91935556299999988"/>
    <n v="0.96150194211999995"/>
    <n v="0.91012358175120001"/>
    <n v="0.96046432643808011"/>
    <n v="0.98927825623122256"/>
    <n v="1.0070852648433846"/>
    <n v="1.036683869356152"/>
    <n v="1.0752191975627394"/>
    <n v="1.1020996775018077"/>
    <n v="1.1390982425931033"/>
    <n v="1.1756116820108051"/>
    <n v="1.2045060462907857"/>
    <n v="1.2355212398415962"/>
  </r>
  <r>
    <x v="39"/>
    <x v="11"/>
    <x v="1"/>
    <x v="5"/>
    <n v="0.83403279999999991"/>
    <n v="0.91419000000000006"/>
    <n v="0.92659199999999986"/>
    <n v="0.92914409200000003"/>
    <n v="0.97499999999999998"/>
    <n v="1.0106231999999999"/>
    <n v="1.0231353000000001"/>
    <n v="1.019355563"/>
    <n v="1.02150194212"/>
    <n v="0.93419358175120004"/>
    <n v="0.9961193264380801"/>
    <n v="0.99206825623122252"/>
    <n v="1.0087802648433846"/>
    <n v="1.0377238693561519"/>
    <n v="1.0757091975627395"/>
    <n v="1.1020996775018077"/>
    <n v="1.1390982425931033"/>
    <n v="1.1756116820108051"/>
    <n v="1.2045060462907857"/>
    <n v="1.2355212398415962"/>
  </r>
  <r>
    <x v="39"/>
    <x v="11"/>
    <x v="1"/>
    <x v="6"/>
    <n v="0.19679090148981454"/>
    <n v="0.29518635223472178"/>
    <n v="0.30536637275767714"/>
    <n v="0.26005491790817881"/>
    <n v="0.34655739586500456"/>
    <n v="0.37264366068713894"/>
    <n v="0.39399513529948316"/>
    <n v="0.39198084524171484"/>
    <n v="0.40728944968075398"/>
    <n v="0.43589236850106405"/>
    <n v="0.38489296138643958"/>
    <n v="0.48"/>
    <n v="0.48445850000000001"/>
    <n v="0.46321518"/>
    <n v="0.54196176060000001"/>
    <n v="0.558220613418"/>
    <n v="0.57887477611446592"/>
    <n v="0.59624101939789986"/>
    <n v="0.61412824997983684"/>
    <n v="0.63562273872913111"/>
  </r>
  <r>
    <x v="39"/>
    <x v="11"/>
    <x v="1"/>
    <x v="7"/>
    <n v="0.21"/>
    <n v="0.24791450000000001"/>
    <n v="0.20985085959595962"/>
    <n v="0.17758090593131315"/>
    <n v="0.3149100129727273"/>
    <n v="0.36561128282828287"/>
    <n v="0.31853256969696975"/>
    <n v="0.31552754545454548"/>
    <n v="0.28197144141414143"/>
    <n v="0.19"/>
    <n v="0.21"/>
    <n v="0.21"/>
    <n v="0.29399999999999998"/>
    <n v="0.1176"/>
    <n v="7.0559999999999998E-2"/>
    <n v="7.26768E-2"/>
    <n v="7.4857104000000008E-2"/>
    <n v="7.710281712E-2"/>
    <n v="7.9415901633600017E-2"/>
    <n v="8.1798378682608017E-2"/>
  </r>
  <r>
    <x v="39"/>
    <x v="11"/>
    <x v="1"/>
    <x v="8"/>
    <n v="0.82"/>
    <n v="0.83639999999999992"/>
    <n v="0.85312799999999989"/>
    <n v="0.87019055999999995"/>
    <n v="0.92240199359999997"/>
    <n v="0.94085003347200002"/>
    <n v="0.95025853380671998"/>
    <n v="0.95976111914478723"/>
    <n v="0.89257784080465219"/>
    <n v="0.7140622726437218"/>
    <n v="0.82117161354028001"/>
    <n v="0.79991262001418995"/>
    <n v="0.85"/>
    <n v="0.66352520273214599"/>
    <n v="0.62371369056821724"/>
    <n v="0.61747655366253507"/>
    <n v="0.63600085027241116"/>
    <n v="0.65698887833140052"/>
    <n v="0.67012865589802861"/>
    <n v="0.68353122901598928"/>
  </r>
  <r>
    <x v="39"/>
    <x v="11"/>
    <x v="2"/>
    <x v="0"/>
    <n v="0.22929999999999998"/>
    <n v="0.23326"/>
    <n v="0.23594000000000001"/>
    <n v="0.23839999999999997"/>
    <n v="0.23144000000000001"/>
    <n v="0.22447999999999999"/>
    <n v="0.23884"/>
    <n v="0.24889799999999998"/>
    <n v="0.25390369452946143"/>
    <n v="0.26520173701700978"/>
    <n v="0.27394165016615935"/>
    <n v="0.28224456765785139"/>
    <n v="0.29013233927495885"/>
    <n v="0.29862572231121093"/>
    <n v="0.3066944361956504"/>
    <n v="0.31435971438586791"/>
    <n v="0.32321213080140859"/>
    <n v="0.33329955300340158"/>
    <n v="0.3446747762853698"/>
    <n v="0.35739577715997906"/>
  </r>
  <r>
    <x v="39"/>
    <x v="11"/>
    <x v="2"/>
    <x v="1"/>
    <n v="8.4489999999999999E-3"/>
    <n v="9.2059999999999989E-3"/>
    <n v="1.0002E-2"/>
    <n v="1.0999999999999999E-2"/>
    <n v="1.2999999999999999E-2"/>
    <n v="1.6E-2"/>
    <n v="0.02"/>
    <n v="2.1999999999999999E-2"/>
    <n v="0.02"/>
    <n v="2.1999999999999999E-2"/>
    <n v="2.1999999999999999E-2"/>
    <n v="2.1999999999999999E-2"/>
    <n v="2.1999999999999999E-2"/>
    <n v="2.3E-2"/>
    <n v="2.3E-2"/>
    <n v="2.3E-2"/>
    <n v="2.4570402134834073E-2"/>
    <n v="2.6248028742063421E-2"/>
    <n v="2.8040200932138312E-2"/>
    <n v="2.995473968887772E-2"/>
  </r>
  <r>
    <x v="39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11"/>
    <x v="2"/>
    <x v="4"/>
    <n v="0.80254999999999987"/>
    <n v="0.81640999999999997"/>
    <n v="0.84938400000000003"/>
    <n v="0.87540479999999998"/>
    <n v="0.86684463360000008"/>
    <n v="0.85759189862400009"/>
    <n v="0.93070114953984007"/>
    <n v="0.94581239999999989"/>
    <n v="0.87194053999999999"/>
    <n v="0.87658046849999993"/>
    <n v="0.93278633735000005"/>
    <n v="0.97476172253075"/>
    <n v="0.90652840195359741"/>
    <n v="0.96998539009034923"/>
    <n v="1.0378843673966738"/>
    <n v="1.0897785857665074"/>
    <n v="1.1797242774251413"/>
    <n v="1.233208346112586"/>
    <n v="1.3097641498844053"/>
    <n v="1.3581039532079204"/>
  </r>
  <r>
    <x v="39"/>
    <x v="11"/>
    <x v="2"/>
    <x v="5"/>
    <n v="0.80254999999999987"/>
    <n v="0.81640999999999997"/>
    <n v="0.84938400000000003"/>
    <n v="0.87540479999999998"/>
    <n v="0.86684463360000008"/>
    <n v="0.85759189862400009"/>
    <n v="0.93070114953984007"/>
    <n v="0.94581239999999989"/>
    <n v="0.87194053999999999"/>
    <n v="0.87658046849999993"/>
    <n v="0.93278633735000005"/>
    <n v="0.97476172253075"/>
    <n v="0.90652840195359741"/>
    <n v="0.96998539009034923"/>
    <n v="1.0378843673966738"/>
    <n v="1.0897785857665074"/>
    <n v="1.1797242774251413"/>
    <n v="1.233208346112586"/>
    <n v="1.3097641498844053"/>
    <n v="1.3581039532079204"/>
  </r>
  <r>
    <x v="39"/>
    <x v="11"/>
    <x v="2"/>
    <x v="6"/>
    <n v="0.29169609851018546"/>
    <n v="0.43754414776527817"/>
    <n v="0.45263362724232292"/>
    <n v="0.38547008209182121"/>
    <n v="0.51368960413499543"/>
    <n v="0.5523563393128611"/>
    <n v="0.58400486470051682"/>
    <n v="0.58101915475828514"/>
    <n v="0.60371055031924592"/>
    <n v="0.6461076314989358"/>
    <n v="0.57051303861356029"/>
    <n v="0.69"/>
    <n v="0.69"/>
    <n v="0.58649999999999991"/>
    <n v="0.73312500000000003"/>
    <n v="0.79324125000000001"/>
    <n v="0.85670055000000012"/>
    <n v="0.90124897860000019"/>
    <n v="0.9733488968880003"/>
    <n v="1.0142295505572962"/>
  </r>
  <r>
    <x v="39"/>
    <x v="11"/>
    <x v="2"/>
    <x v="7"/>
    <n v="0.21"/>
    <n v="0.24791450000000001"/>
    <n v="0.20914914040404037"/>
    <n v="0.17698709406868685"/>
    <n v="0.31385698702727266"/>
    <n v="0.36438871717171711"/>
    <n v="0.31746743030303026"/>
    <n v="0.31447245454545453"/>
    <n v="0.28102855858585851"/>
    <n v="0.18"/>
    <n v="0.21"/>
    <n v="0.2268"/>
    <n v="0.15875999999999998"/>
    <n v="0.11113199999999998"/>
    <n v="8.8905599999999987E-2"/>
    <n v="9.0683711999999986E-2"/>
    <n v="9.2497386239999993E-2"/>
    <n v="9.4347333964799995E-2"/>
    <n v="9.6234280644095976E-2"/>
    <n v="9.9121309063418872E-2"/>
  </r>
  <r>
    <x v="39"/>
    <x v="11"/>
    <x v="2"/>
    <x v="8"/>
    <n v="0.70155109382009428"/>
    <n v="0.69860280869624913"/>
    <n v="0.7055888367832116"/>
    <n v="0.71264472515104371"/>
    <n v="0.71977117240255417"/>
    <n v="0.72696888412657967"/>
    <n v="0.73423857296784545"/>
    <n v="0.73423857296784545"/>
    <n v="0.646129944211704"/>
    <n v="0.45229096094819277"/>
    <n v="0.62"/>
    <n v="0.63"/>
    <n v="0.55000000000000004"/>
    <n v="0.44887499999999997"/>
    <n v="0.3815437499999999"/>
    <n v="0.3929900624999999"/>
    <n v="0.42049936687499995"/>
    <n v="0.42890935421249993"/>
    <n v="0.43748754129674994"/>
    <n v="0.44623729212268493"/>
  </r>
  <r>
    <x v="40"/>
    <x v="11"/>
    <x v="0"/>
    <x v="0"/>
    <n v="1.93732802"/>
    <n v="2.0532380386"/>
    <n v="2.098184277828"/>
    <n v="2.0952205922714402"/>
    <n v="2.1303161804260111"/>
    <n v="2.216709856817491"/>
    <n v="2.2928743639766163"/>
    <n v="2.4602306457777852"/>
    <n v="2.4812191134888959"/>
    <n v="2.4737825400842293"/>
    <n v="2.4683730638817023"/>
    <n v="2.4599588719652514"/>
    <n v="2.4492221058062937"/>
    <n v="2.4849789952772623"/>
    <n v="2.477954100300876"/>
    <n v="2.4618145592978675"/>
    <n v="2.4518844137048887"/>
    <n v="2.45086656956784"/>
    <n v="2.4616089038721616"/>
    <n v="2.47929381483344"/>
  </r>
  <r>
    <x v="40"/>
    <x v="11"/>
    <x v="0"/>
    <x v="1"/>
    <n v="0.10193600000000001"/>
    <n v="0.15465657899999999"/>
    <n v="8.601099999999999E-2"/>
    <n v="3.9E-2"/>
    <n v="7.6999999999999999E-2"/>
    <n v="0.129"/>
    <n v="0.187"/>
    <n v="0.28200000000000003"/>
    <n v="0.14400000000000002"/>
    <n v="6.6915000000000002E-2"/>
    <n v="6.8804000000000004E-2"/>
    <n v="6.5637000000000001E-2"/>
    <n v="6.3061999999999993E-2"/>
    <n v="4.8003000000000004E-2"/>
    <n v="5.4000000000000003E-3"/>
    <n v="8.6400000000000001E-3"/>
    <n v="1.4688000000000001E-2"/>
    <n v="2.3501000000000001E-2"/>
    <n v="3.5250999999999998E-2"/>
    <n v="4.2301000000000005E-2"/>
  </r>
  <r>
    <x v="40"/>
    <x v="11"/>
    <x v="0"/>
    <x v="2"/>
    <n v="5.8396999999999998E-2"/>
    <n v="9.6412999999999999E-2"/>
    <n v="5.4098E-2"/>
    <n v="2.7E-2"/>
    <n v="5.7000000000000002E-2"/>
    <n v="8.3000000000000004E-2"/>
    <n v="9.1999999999999998E-2"/>
    <n v="0.106"/>
    <n v="7.1000000000000008E-2"/>
    <n v="5.6014000000000001E-2"/>
    <n v="5.9839000000000003E-2"/>
    <n v="7.8525999999999999E-2"/>
    <n v="7.8510999999999997E-2"/>
    <n v="5.389E-2"/>
    <n v="1.4339000000000001E-2"/>
    <n v="3.2802999999999999E-2"/>
    <n v="4.1311E-2"/>
    <n v="5.4438E-2"/>
    <n v="6.810200000000001E-2"/>
    <n v="6.9081000000000004E-2"/>
  </r>
  <r>
    <x v="40"/>
    <x v="11"/>
    <x v="0"/>
    <x v="3"/>
    <n v="0.29198499999999999"/>
    <n v="0.48206499999999997"/>
    <n v="0.27049000000000001"/>
    <n v="0.13500000000000001"/>
    <n v="0.28499999999999998"/>
    <n v="0.41499999999999998"/>
    <n v="0.46"/>
    <n v="0.53"/>
    <n v="0.35499999999999998"/>
    <n v="0.28006999999999999"/>
    <n v="0.29919499999999999"/>
    <n v="0.39262999999999998"/>
    <n v="0.39255499999999999"/>
    <n v="0.26945000000000002"/>
    <n v="7.1695000000000009E-2"/>
    <n v="0.16401499999999999"/>
    <n v="0.20655499999999999"/>
    <n v="0.27218999999999999"/>
    <n v="0.34051000000000003"/>
    <n v="0.34540500000000002"/>
  </r>
  <r>
    <x v="40"/>
    <x v="11"/>
    <x v="0"/>
    <x v="4"/>
    <n v="2.6347661072000004"/>
    <n v="2.6486770697940001"/>
    <n v="2.4129119195022"/>
    <n v="2.8914044173345874"/>
    <n v="3.238080594247537"/>
    <n v="3.1698950952490121"/>
    <n v="3.2788103404865612"/>
    <n v="3.3459136782577881"/>
    <n v="3.2255848475355648"/>
    <n v="3.2653929529111827"/>
    <n v="3.25"/>
    <n v="3.3149999999999999"/>
    <n v="3.41445"/>
    <n v="3"/>
    <n v="1.8"/>
    <n v="1.98"/>
    <n v="2.2066959723344"/>
    <n v="2.45086656956784"/>
    <n v="2.7077697942593781"/>
    <n v="2.8511878870584559"/>
  </r>
  <r>
    <x v="40"/>
    <x v="11"/>
    <x v="0"/>
    <x v="5"/>
    <n v="2.9267511072000003"/>
    <n v="3.130742069794"/>
    <n v="2.6834019195022001"/>
    <n v="3.0264044173345876"/>
    <n v="3.5230805942475372"/>
    <n v="3.5848950952490122"/>
    <n v="3.7388103404865611"/>
    <n v="3.8759136782577883"/>
    <n v="3.5805848475355648"/>
    <n v="3.5454629529111825"/>
    <n v="3.5491950000000001"/>
    <n v="3.70763"/>
    <n v="3.8070050000000002"/>
    <n v="3.26945"/>
    <n v="1.8716949999999999"/>
    <n v="2.144015"/>
    <n v="2.4132509723343998"/>
    <n v="2.7230565695678401"/>
    <n v="3.0482797942593782"/>
    <n v="3.1965928870584559"/>
  </r>
  <r>
    <x v="40"/>
    <x v="11"/>
    <x v="0"/>
    <x v="6"/>
    <n v="2.1309999999999998"/>
    <n v="2.4550000000000001"/>
    <n v="0.95"/>
    <n v="0.56883700000000004"/>
    <n v="1.2872760000000001"/>
    <n v="2.3740000000000001"/>
    <n v="2.5590000000000002"/>
    <n v="1.7569999999999999"/>
    <n v="1.351"/>
    <n v="2.113"/>
    <n v="1.7689999999999999"/>
    <n v="2.351"/>
    <n v="2.9387500000000002"/>
    <n v="1.3224374999999997"/>
    <n v="0.97860374999999977"/>
    <n v="1.1058222374999997"/>
    <n v="1.2274626836249998"/>
    <n v="1.3563462654056246"/>
    <n v="1.4987626232732152"/>
    <n v="1.6186636331350726"/>
  </r>
  <r>
    <x v="40"/>
    <x v="11"/>
    <x v="0"/>
    <x v="7"/>
    <n v="2.73"/>
    <n v="1.5674999999999999"/>
    <n v="1.792"/>
    <n v="2.6038890000000001"/>
    <n v="2.7515339999999999"/>
    <n v="2.754"/>
    <n v="2.597"/>
    <n v="2.0148999999999999"/>
    <n v="0.878"/>
    <n v="0.112"/>
    <n v="0.106"/>
    <n v="3.3951000000000002E-2"/>
    <n v="1.6975500000000001E-2"/>
    <n v="1.6975499999999997E-3"/>
    <n v="1.7315009999999997E-3"/>
    <n v="1.7661310199999999E-3"/>
    <n v="1.8014536403999997E-3"/>
    <n v="1.8374827132079997E-3"/>
    <n v="1.8742323674721597E-3"/>
    <n v="1.911717014821603E-3"/>
  </r>
  <r>
    <x v="40"/>
    <x v="11"/>
    <x v="0"/>
    <x v="8"/>
    <n v="3.3286419712000002"/>
    <n v="2.6629135769600003"/>
    <n v="3.4617876500480005"/>
    <n v="5.0195920925696003"/>
    <n v="5.0195920925696003"/>
    <n v="4.0156736740556802"/>
    <n v="3.8148899903528961"/>
    <n v="4.1200811895811285"/>
    <n v="3.0076592683942236"/>
    <n v="1.9549785244562454"/>
    <n v="2.15047637690187"/>
    <n v="1.74"/>
    <n v="2"/>
    <n v="1"/>
    <n v="0.9"/>
    <n v="1.0349999999999999"/>
    <n v="1.1902499999999998"/>
    <n v="1.3687874999999996"/>
    <n v="1.5467298749999994"/>
    <n v="1.5776644724999993"/>
  </r>
  <r>
    <x v="40"/>
    <x v="11"/>
    <x v="1"/>
    <x v="0"/>
    <n v="0.49351363983498947"/>
    <n v="0.50826050495228303"/>
    <n v="0.53412199232847601"/>
    <n v="0.54016679406345203"/>
    <n v="0.55212569740842321"/>
    <n v="0.57393772607985316"/>
    <n v="0.6036920542944233"/>
    <n v="0.63678223744953977"/>
    <n v="0.66862134932201689"/>
    <n v="0.70205241678811769"/>
    <n v="0.73153736845235529"/>
    <n v="0.75656875700299864"/>
    <n v="0.79264238186293867"/>
    <n v="0.81139453422567986"/>
    <n v="0.80116664354116629"/>
    <n v="0.79474331067034298"/>
    <n v="0.79516844445693613"/>
    <n v="0.80537707556779736"/>
    <n v="0.82038376330076335"/>
    <n v="0.84277425040174037"/>
  </r>
  <r>
    <x v="40"/>
    <x v="11"/>
    <x v="1"/>
    <x v="1"/>
    <n v="3.943E-2"/>
    <n v="5.4562411999999998E-2"/>
    <n v="3.8567999999999998E-2"/>
    <n v="2.1999999999999999E-2"/>
    <n v="4.7E-2"/>
    <n v="8.1000000000000003E-2"/>
    <n v="0.13400000000000001"/>
    <n v="0.17899999999999999"/>
    <n v="0.107"/>
    <n v="5.0210000000000005E-2"/>
    <n v="4.3526000000000002E-2"/>
    <n v="4.2042999999999997E-2"/>
    <n v="5.1205000000000001E-2"/>
    <n v="3.4604999999999997E-2"/>
    <n v="6.0000000000000001E-3"/>
    <n v="9.5999999999999992E-3"/>
    <n v="1.6320000000000001E-2"/>
    <n v="2.6112E-2"/>
    <n v="3.9168000000000001E-2"/>
    <n v="4.7002000000000002E-2"/>
  </r>
  <r>
    <x v="40"/>
    <x v="11"/>
    <x v="1"/>
    <x v="2"/>
    <n v="2.0419E-2"/>
    <n v="3.0287999999999999E-2"/>
    <n v="4.2610000000000002E-2"/>
    <n v="6.6000000000000003E-2"/>
    <n v="8.5999999999999993E-2"/>
    <n v="0.1"/>
    <n v="0.152"/>
    <n v="0.05"/>
    <n v="5.1000000000000004E-2"/>
    <n v="4.0467000000000003E-2"/>
    <n v="3.3985999999999995E-2"/>
    <n v="1.1795E-2"/>
    <n v="1.3390000000000001E-2"/>
    <n v="9.3430000000000006E-3"/>
    <n v="3.3790000000000001E-3"/>
    <n v="9.4240000000000001E-3"/>
    <n v="1.3081000000000001E-2"/>
    <n v="1.7252E-2"/>
    <n v="2.1085E-2"/>
    <n v="2.2977000000000001E-2"/>
  </r>
  <r>
    <x v="40"/>
    <x v="11"/>
    <x v="1"/>
    <x v="3"/>
    <n v="0.10209499999999999"/>
    <n v="0.15143999999999999"/>
    <n v="0.21305000000000002"/>
    <n v="0.33"/>
    <n v="0.43"/>
    <n v="0.5"/>
    <n v="0.76"/>
    <n v="0.25"/>
    <n v="0.255"/>
    <n v="0.20233500000000004"/>
    <n v="0.16992999999999997"/>
    <n v="5.8975E-2"/>
    <n v="6.695000000000001E-2"/>
    <n v="4.6715000000000007E-2"/>
    <n v="1.6895E-2"/>
    <n v="4.7120000000000002E-2"/>
    <n v="6.5405000000000005E-2"/>
    <n v="8.6260000000000003E-2"/>
    <n v="0.10542499999999999"/>
    <n v="0.114885"/>
  </r>
  <r>
    <x v="40"/>
    <x v="11"/>
    <x v="1"/>
    <x v="4"/>
    <n v="0.64156773178548632"/>
    <n v="0.62007781604178525"/>
    <n v="0.56616931186818464"/>
    <n v="0.65360182081677698"/>
    <n v="0.80058226124221366"/>
    <n v="0.8322097028157871"/>
    <n v="0.86327963764102533"/>
    <n v="0.85965602055687873"/>
    <n v="0.80234561918642022"/>
    <n v="0.73715503762752366"/>
    <n v="0.78138433988517508"/>
    <n v="0.81263971348058206"/>
    <n v="0.82889250775019374"/>
    <n v="0.76258110713017824"/>
    <n v="0.68632299641716032"/>
    <n v="0.69283133085089588"/>
    <n v="0.71565160001124251"/>
    <n v="0.76510822178940741"/>
    <n v="0.82038376330076335"/>
    <n v="0.91019619043387967"/>
  </r>
  <r>
    <x v="40"/>
    <x v="11"/>
    <x v="1"/>
    <x v="5"/>
    <n v="0.74366273178548625"/>
    <n v="0.77151781604178526"/>
    <n v="0.77921931186818472"/>
    <n v="0.98360182081677694"/>
    <n v="1.2305822612422137"/>
    <n v="1.3322097028157871"/>
    <n v="1.6232796376410255"/>
    <n v="1.1096560205568786"/>
    <n v="1.0573456191864201"/>
    <n v="0.9394900376275237"/>
    <n v="0.95131433988517511"/>
    <n v="0.87161471348058206"/>
    <n v="0.8958425077501937"/>
    <n v="0.8092961071301783"/>
    <n v="0.70321799641716032"/>
    <n v="0.73995133085089593"/>
    <n v="0.78105660001124255"/>
    <n v="0.85136822178940741"/>
    <n v="0.92580876330076334"/>
    <n v="1.0250811904338797"/>
  </r>
  <r>
    <x v="40"/>
    <x v="11"/>
    <x v="1"/>
    <x v="6"/>
    <n v="0.50825556173415631"/>
    <n v="0.63732950434876368"/>
    <n v="0.38837507383689462"/>
    <n v="0.34143202218539032"/>
    <n v="0.52935476347180899"/>
    <n v="0.56190601742911428"/>
    <n v="0.69783729327202737"/>
    <n v="0.31"/>
    <n v="0.41"/>
    <n v="0.48"/>
    <n v="0.26600000000000001"/>
    <n v="0.26400000000000001"/>
    <n v="0.34320000000000001"/>
    <n v="0.20591999999999999"/>
    <n v="0.17503199999999999"/>
    <n v="0.17503199999999999"/>
    <n v="0.18378360000000002"/>
    <n v="0.196648452"/>
    <n v="0.21041384364000001"/>
    <n v="0.22514281269480002"/>
  </r>
  <r>
    <x v="40"/>
    <x v="11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1"/>
    <x v="8"/>
    <n v="0.39"/>
    <n v="0.35"/>
    <n v="0.35174999999999995"/>
    <n v="0.7034999999999999"/>
    <n v="0.7034999999999999"/>
    <n v="0.77384999999999993"/>
    <n v="0.92861999999999989"/>
    <n v="1.0679129999999999"/>
    <n v="0.96112169999999997"/>
    <n v="1.0572338700000001"/>
    <n v="1.0783785474000001"/>
    <n v="0.97054069266000009"/>
    <n v="0.79584336798120014"/>
    <n v="0.67646686278402013"/>
    <n v="0.54117349022721617"/>
    <n v="0.56823216473857696"/>
    <n v="0.59664377297550586"/>
    <n v="0.65630815027305645"/>
    <n v="0.71537588379763162"/>
    <n v="0.80122098985334744"/>
  </r>
  <r>
    <x v="40"/>
    <x v="11"/>
    <x v="2"/>
    <x v="0"/>
    <n v="0.15414957659520934"/>
    <n v="0.17171882271922645"/>
    <n v="0.19357741683282256"/>
    <n v="0.21764530391698667"/>
    <n v="0.22088077352528801"/>
    <n v="0.22679269617275921"/>
    <n v="0.23211342655548328"/>
    <n v="0.23690208389993495"/>
    <n v="0.24121187550994144"/>
    <n v="0.24509068795894731"/>
    <n v="0.24858161916305258"/>
    <n v="0.25172345724674733"/>
    <n v="0.2545511115220726"/>
    <n v="0.25709600036986535"/>
    <n v="0.25938640033287885"/>
    <n v="0.26144776029959099"/>
    <n v="0.26330298426963189"/>
    <n v="0.2649726858426687"/>
    <n v="0.26647541725840185"/>
    <n v="0.26782787553256165"/>
  </r>
  <r>
    <x v="40"/>
    <x v="11"/>
    <x v="2"/>
    <x v="1"/>
    <n v="0.02"/>
    <n v="2.1000000000000001E-2"/>
    <n v="2.1000000000000001E-2"/>
    <n v="2.3E-2"/>
    <n v="2.5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</r>
  <r>
    <x v="40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2"/>
    <x v="4"/>
    <n v="0.50098612393443032"/>
    <n v="0.56667211497344727"/>
    <n v="0.46458580039877412"/>
    <n v="0.48970193381322003"/>
    <n v="0.57429001116574885"/>
    <n v="0.63501954928372573"/>
    <n v="0.64991759435535312"/>
    <n v="0.67517093911481463"/>
    <n v="0.66574477640743834"/>
    <n v="0.56370858230557874"/>
    <n v="0.58699999999999997"/>
    <n v="0.60460999999999998"/>
    <n v="0.58042559999999999"/>
    <n v="0.46434048"/>
    <n v="0.40861962239999999"/>
    <n v="0.4601480581272801"/>
    <n v="0.52660596853926378"/>
    <n v="0.59618854314600456"/>
    <n v="0.63954100142016446"/>
    <n v="0.69635247638466036"/>
  </r>
  <r>
    <x v="40"/>
    <x v="11"/>
    <x v="2"/>
    <x v="5"/>
    <n v="0.50098612393443032"/>
    <n v="0.56667211497344727"/>
    <n v="0.46458580039877412"/>
    <n v="0.48970193381322003"/>
    <n v="0.57429001116574885"/>
    <n v="0.63501954928372573"/>
    <n v="0.64991759435535312"/>
    <n v="0.67517093911481463"/>
    <n v="0.66574477640743834"/>
    <n v="0.56370858230557874"/>
    <n v="0.58699999999999997"/>
    <n v="0.60460999999999998"/>
    <n v="0.58042559999999999"/>
    <n v="0.46434048"/>
    <n v="0.40861962239999999"/>
    <n v="0.4601480581272801"/>
    <n v="0.52660596853926378"/>
    <n v="0.59618854314600456"/>
    <n v="0.63954100142016446"/>
    <n v="0.69635247638466036"/>
  </r>
  <r>
    <x v="40"/>
    <x v="11"/>
    <x v="2"/>
    <x v="6"/>
    <n v="0.15157683094402008"/>
    <n v="0.19007049565123635"/>
    <n v="0.11582492616310536"/>
    <n v="0.10182512067175253"/>
    <n v="0.15786923652819107"/>
    <n v="0.16757698257088571"/>
    <n v="0.20811570672797264"/>
    <n v="0.19647486518019552"/>
    <n v="0.25705690673644366"/>
    <n v="0.18997424288633682"/>
    <n v="0.15197939430906945"/>
    <n v="0.18237527317088334"/>
    <n v="0.21520282234164234"/>
    <n v="0.12912169340498539"/>
    <n v="0.11879195793258657"/>
    <n v="0.14255034951910386"/>
    <n v="0.16678390893735151"/>
    <n v="0.20681204708231588"/>
    <n v="0.23473167343842852"/>
    <n v="0.26759410771980852"/>
  </r>
  <r>
    <x v="40"/>
    <x v="11"/>
    <x v="2"/>
    <x v="7"/>
    <n v="0.14078260869565218"/>
    <n v="0.10995652173913044"/>
    <n v="0.15640999999999999"/>
    <n v="0.180394"/>
    <n v="0.206403"/>
    <n v="0.21287700000000001"/>
    <n v="0.16539199999999998"/>
    <n v="0.115173"/>
    <n v="2.0077999999999999E-2"/>
    <n v="5.1060000000000003E-3"/>
    <n v="5.05494E-3"/>
    <n v="5.0043906000000003E-3"/>
    <n v="4.9543466939999999E-3"/>
    <n v="4.9048032270600003E-3"/>
    <n v="4.9538512593306E-3"/>
    <n v="5.0033897719239063E-3"/>
    <n v="5.1284745162220036E-3"/>
    <n v="5.2566863791275531E-3"/>
    <n v="5.3881035386057416E-3"/>
    <n v="5.522806127070885E-3"/>
  </r>
  <r>
    <x v="40"/>
    <x v="11"/>
    <x v="2"/>
    <x v="8"/>
    <n v="0.58420504800159967"/>
    <n v="0.59004709848161552"/>
    <n v="0.59594756946643157"/>
    <n v="0.60190704516109605"/>
    <n v="0.61394518606431803"/>
    <n v="0.6262240897856044"/>
    <n v="0.6262240897856044"/>
    <n v="0.61369960798989232"/>
    <n v="0.42958972559292458"/>
    <n v="0.38663075303363215"/>
    <n v="0.5"/>
    <n v="0.45003819653114779"/>
    <n v="0.39603361294741007"/>
    <n v="0.27722352906318704"/>
    <n v="0.25227341144750021"/>
    <n v="0.30272809373700021"/>
    <n v="0.36327371248440027"/>
    <n v="0.39596834660799635"/>
    <n v="0.41180708047231623"/>
    <n v="0.43651550530065525"/>
  </r>
  <r>
    <x v="41"/>
    <x v="11"/>
    <x v="0"/>
    <x v="0"/>
    <n v="1.3163880000000001"/>
    <n v="1.3556529999999998"/>
    <n v="1.3783420000000002"/>
    <n v="1.41245"/>
    <n v="1.5017879999999999"/>
    <n v="1.6091439999999999"/>
    <n v="1.72252385605425"/>
    <n v="1.8307370000000001"/>
    <n v="1.9599500000000001"/>
    <n v="2.0417930000000002"/>
    <n v="2.1720000000000002"/>
    <n v="2.3639999999999999"/>
    <n v="2.581"/>
    <n v="2.7879999999999998"/>
    <n v="2.9489729999999996"/>
    <n v="3.1114059179999995"/>
    <n v="3.2804823049519993"/>
    <n v="3.4565869773638229"/>
    <n v="3.6341244982692698"/>
    <n v="3.8130822693419604"/>
  </r>
  <r>
    <x v="41"/>
    <x v="11"/>
    <x v="0"/>
    <x v="1"/>
    <n v="7.1498999999999993E-2"/>
    <n v="6.4269000000000007E-2"/>
    <n v="7.1204000000000003E-2"/>
    <n v="8.8013999999999995E-2"/>
    <n v="0.111"/>
    <n v="0.13500000000000001"/>
    <n v="0.14299999999999999"/>
    <n v="0.17300000000000001"/>
    <n v="0.182"/>
    <n v="0.13074700000000003"/>
    <n v="0.212367"/>
    <n v="0.24458500000000002"/>
    <n v="0.25650200000000001"/>
    <n v="0.28593000000000002"/>
    <n v="0.25018899999999999"/>
    <n v="0.26269799999999999"/>
    <n v="0.28108699999999998"/>
    <n v="0.300763"/>
    <n v="0.315801"/>
    <n v="0.33159100000000002"/>
  </r>
  <r>
    <x v="41"/>
    <x v="11"/>
    <x v="0"/>
    <x v="2"/>
    <n v="5.2380000000000005E-3"/>
    <n v="4.4299999999999999E-3"/>
    <n v="6.3150000000000003E-3"/>
    <n v="2E-3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0"/>
    <x v="3"/>
    <n v="2.6190000000000001E-2"/>
    <n v="2.215E-2"/>
    <n v="3.1574999999999999E-2"/>
    <n v="0.01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0"/>
    <x v="4"/>
    <n v="0.8688160800000001"/>
    <n v="0.89473097999999984"/>
    <n v="0.90970572000000016"/>
    <n v="0.93221700000000007"/>
    <n v="0.99118008000000013"/>
    <n v="1.06203504"/>
    <n v="1.1368657449958051"/>
    <n v="1.2673953455855824"/>
    <n v="1.2471353821399851"/>
    <n v="1.2001247699986117"/>
    <n v="1.33382811563593"/>
    <n v="1.4138578025740858"/>
    <n v="1.4845506927027901"/>
    <n v="1.6033147481190133"/>
    <n v="1.7315799279685344"/>
    <n v="1.8701063222060172"/>
    <n v="2.0338990290702395"/>
    <n v="2.1430839259655703"/>
    <n v="2.2531571889269473"/>
    <n v="2.3641110069920153"/>
  </r>
  <r>
    <x v="41"/>
    <x v="11"/>
    <x v="0"/>
    <x v="5"/>
    <n v="0.89500608000000015"/>
    <n v="0.91688097999999985"/>
    <n v="0.94128072000000018"/>
    <n v="0.94221700000000008"/>
    <n v="0.99118008000000013"/>
    <n v="1.06203504"/>
    <n v="1.1368657449958051"/>
    <n v="1.2673953455855824"/>
    <n v="1.2471353821399851"/>
    <n v="1.2001247699986117"/>
    <n v="1.33382811563593"/>
    <n v="1.4138578025740858"/>
    <n v="1.4845506927027901"/>
    <n v="1.6033147481190133"/>
    <n v="1.7315799279685344"/>
    <n v="1.8701063222060172"/>
    <n v="2.0338990290702395"/>
    <n v="2.1430839259655703"/>
    <n v="2.2531571889269473"/>
    <n v="2.3641110069920153"/>
  </r>
  <r>
    <x v="41"/>
    <x v="11"/>
    <x v="0"/>
    <x v="6"/>
    <n v="0.77004700000000004"/>
    <n v="0.67958499999999999"/>
    <n v="0.75304300000000002"/>
    <n v="0.72028300000000001"/>
    <n v="0.88003299999999995"/>
    <n v="1.0069999999999999"/>
    <n v="0.86699999999999999"/>
    <n v="1.202"/>
    <n v="1.26"/>
    <n v="1.121891"/>
    <n v="1.7517389999999999"/>
    <n v="1.6480870000000001"/>
    <n v="1.7909029999999999"/>
    <n v="1.972415"/>
    <n v="2.1997346689957857"/>
    <n v="2.3428255096494728"/>
    <n v="2.4204765332982232"/>
    <n v="2.5383570883630315"/>
    <n v="2.6703516569579091"/>
    <n v="2.8092099431197206"/>
  </r>
  <r>
    <x v="41"/>
    <x v="11"/>
    <x v="0"/>
    <x v="7"/>
    <n v="1.3251550000000001"/>
    <n v="1.510049"/>
    <n v="2.1425809999999998"/>
    <n v="3.084508"/>
    <n v="4.8759680000000003"/>
    <n v="5.0739999999999998"/>
    <n v="4.2587999999999999"/>
    <n v="4.109"/>
    <n v="3.5579999999999998"/>
    <n v="2.0410370000000002"/>
    <n v="3.5157150000000001"/>
    <n v="4.6779390000000003"/>
    <n v="4.8940270000000003"/>
    <n v="5.8668480000000001"/>
    <n v="6.7748608909057531"/>
    <n v="6.8091007389647729"/>
    <n v="6.9579243677074691"/>
    <n v="7.1088465984503193"/>
    <n v="7.3158433769215643"/>
    <n v="7.5353186782292125"/>
  </r>
  <r>
    <x v="41"/>
    <x v="11"/>
    <x v="0"/>
    <x v="8"/>
    <n v="1.5348166593212875"/>
    <n v="1.73609519612164"/>
    <n v="2.3360951961216401"/>
    <n v="3.3360951961216401"/>
    <n v="4.9360951961216397"/>
    <n v="5.0594975760246799"/>
    <n v="4.6547377699427059"/>
    <n v="4.1427166152490082"/>
    <n v="3.5213091229616564"/>
    <n v="2.1479985650066107"/>
    <n v="3.0394179694843544"/>
    <n v="4.2247909775832531"/>
    <n v="4.3937826166865834"/>
    <n v="5.2725391400239001"/>
    <n v="6.1161454024277235"/>
    <n v="6.3607912185248336"/>
    <n v="6.5834189111732018"/>
    <n v="6.7282541272190119"/>
    <n v="6.9132811157175356"/>
    <n v="7.1068529869576267"/>
  </r>
  <r>
    <x v="41"/>
    <x v="11"/>
    <x v="1"/>
    <x v="0"/>
    <n v="0.43715999999999999"/>
    <n v="0.44914599999999999"/>
    <n v="0.46475399999999994"/>
    <n v="0.46800000000000003"/>
    <n v="0.47439999999999999"/>
    <n v="0.49580000000000002"/>
    <n v="0.51876599999999995"/>
    <n v="0.54292799999999997"/>
    <n v="0.57143100000000002"/>
    <n v="0.58757100000000007"/>
    <n v="0.63"/>
    <n v="0.68797599999999992"/>
    <n v="0.73590119999999981"/>
    <n v="0.79141613999999982"/>
    <n v="0.83307833299999978"/>
    <n v="0.8767184163499997"/>
    <n v="0.92414749553249975"/>
    <n v="0.97559412075587471"/>
    <n v="1.029350414718081"/>
    <n v="1.0855458939821769"/>
  </r>
  <r>
    <x v="41"/>
    <x v="11"/>
    <x v="1"/>
    <x v="1"/>
    <n v="2.1025800000000094E-2"/>
    <n v="3.4062000000000002E-2"/>
    <n v="3.1312E-2"/>
    <n v="3.1511999999999998E-2"/>
    <n v="3.5996E-2"/>
    <n v="4.1049000000000002E-2"/>
    <n v="4.7E-2"/>
    <n v="5.5E-2"/>
    <n v="5.8000000000000003E-2"/>
    <n v="4.1654000000000004E-2"/>
    <n v="7.6943999999999999E-2"/>
    <n v="8.9476E-2"/>
    <n v="8.2323999999999994E-2"/>
    <n v="9.2310000000000003E-2"/>
    <n v="8.1233E-2"/>
    <n v="8.5293999999999995E-2"/>
    <n v="9.1264999999999999E-2"/>
    <n v="9.7654000000000005E-2"/>
    <n v="0.102536"/>
    <n v="0.10766299999999999"/>
  </r>
  <r>
    <x v="41"/>
    <x v="11"/>
    <x v="1"/>
    <x v="2"/>
    <n v="1.4178000000000001E-2"/>
    <n v="1.0473000000000001E-2"/>
    <n v="1.1731999999999999E-2"/>
    <n v="8.9999999999999993E-3"/>
    <n v="8.0000000000000002E-3"/>
    <n v="8.9999999999999993E-3"/>
    <n v="5.0000000000000001E-3"/>
    <n v="0.01"/>
    <n v="4.0000000000000001E-3"/>
    <n v="0"/>
    <n v="0"/>
    <n v="0"/>
    <n v="0"/>
    <n v="0"/>
    <n v="0"/>
    <n v="0"/>
    <n v="0"/>
    <n v="0"/>
    <n v="0"/>
    <n v="0"/>
  </r>
  <r>
    <x v="41"/>
    <x v="11"/>
    <x v="1"/>
    <x v="3"/>
    <n v="7.0890000000000009E-2"/>
    <n v="5.2365000000000009E-2"/>
    <n v="5.8659999999999997E-2"/>
    <n v="4.4999999999999998E-2"/>
    <n v="0.04"/>
    <n v="4.4999999999999998E-2"/>
    <n v="2.5000000000000001E-2"/>
    <n v="0.05"/>
    <n v="0.02"/>
    <n v="0"/>
    <n v="0"/>
    <n v="0"/>
    <n v="0"/>
    <n v="0"/>
    <n v="0"/>
    <n v="0"/>
    <n v="0"/>
    <n v="0"/>
    <n v="0"/>
    <n v="0"/>
  </r>
  <r>
    <x v="41"/>
    <x v="11"/>
    <x v="1"/>
    <x v="4"/>
    <n v="0.6120239999999999"/>
    <n v="0.62880439999999993"/>
    <n v="0.65065559999999989"/>
    <n v="0.66223961999999981"/>
    <n v="0.67952203899999974"/>
    <n v="0.70301453704999961"/>
    <n v="0.73366381019749971"/>
    <n v="0.71869628970993737"/>
    <n v="0.78148952061596177"/>
    <n v="0.73909093678030069"/>
    <n v="0.81054595090713355"/>
    <n v="0.87538962697970424"/>
    <n v="0.91040521205889247"/>
    <n v="0.9832376290236039"/>
    <n v="1.0618966393454923"/>
    <n v="1.1468483704931318"/>
    <n v="1.2198746941028997"/>
    <n v="1.2877842393977548"/>
    <n v="1.3587425474278669"/>
    <n v="1.4329205800564737"/>
  </r>
  <r>
    <x v="41"/>
    <x v="11"/>
    <x v="1"/>
    <x v="5"/>
    <n v="0.68291399999999991"/>
    <n v="0.68116939999999992"/>
    <n v="0.70931559999999994"/>
    <n v="0.70723961999999985"/>
    <n v="0.71952203899999978"/>
    <n v="0.74801453704999965"/>
    <n v="0.75866381019749973"/>
    <n v="0.76869628970993742"/>
    <n v="0.80148952061596179"/>
    <n v="0.73909093678030069"/>
    <n v="0.81054595090713355"/>
    <n v="0.87538962697970424"/>
    <n v="0.91040521205889247"/>
    <n v="0.9832376290236039"/>
    <n v="1.0618966393454923"/>
    <n v="1.1468483704931318"/>
    <n v="1.2198746941028997"/>
    <n v="1.2877842393977548"/>
    <n v="1.3587425474278669"/>
    <n v="1.4329205800564737"/>
  </r>
  <r>
    <x v="41"/>
    <x v="11"/>
    <x v="1"/>
    <x v="6"/>
    <n v="8.4213499999999997E-2"/>
    <n v="9.0680000000000011E-2"/>
    <n v="9.0840000000000004E-2"/>
    <n v="0.11136649999999999"/>
    <n v="0.13748125"/>
    <n v="0.16325000000000001"/>
    <n v="0.156"/>
    <n v="0.29714999999999991"/>
    <n v="0.38880000000000003"/>
    <n v="0.32564800000000005"/>
    <n v="0.49690280000000003"/>
    <n v="0.54136601591101363"/>
    <n v="0.59056960000000014"/>
    <n v="0.66448200000000002"/>
    <n v="0.64842065651895431"/>
    <n v="0.71886207614540565"/>
    <n v="0.75462834491704589"/>
    <n v="0.78017074090279281"/>
    <n v="0.80242885660384411"/>
    <n v="0.83904559752231345"/>
  </r>
  <r>
    <x v="41"/>
    <x v="11"/>
    <x v="1"/>
    <x v="7"/>
    <n v="7.1135000000000004E-2"/>
    <n v="0.21711800000000001"/>
    <n v="0.29460199999999997"/>
    <n v="0.25584299999999999"/>
    <n v="0.19658100000000001"/>
    <n v="0.108"/>
    <n v="4.3471999999999997E-2"/>
    <n v="0.63100000000000001"/>
    <n v="0.442"/>
    <n v="0.22699080000000002"/>
    <n v="0.20552830000000002"/>
    <n v="0.13522395000000001"/>
    <n v="9.0825900000000015E-2"/>
    <n v="1.8308999999999999E-2"/>
    <n v="5.737708731174173E-2"/>
    <n v="5.7953288660513441E-2"/>
    <n v="6.4218402633236887E-2"/>
    <n v="6.5401001111346835E-2"/>
    <n v="6.7133406279455743E-2"/>
    <n v="6.7979762058106019E-2"/>
  </r>
  <r>
    <x v="41"/>
    <x v="11"/>
    <x v="1"/>
    <x v="8"/>
    <n v="0.78548699867783167"/>
    <n v="0.88849713530189522"/>
    <n v="0.90626707800793305"/>
    <n v="0.86095372410753646"/>
    <n v="0.77485835169678285"/>
    <n v="0.73611543411194369"/>
    <n v="0.65514273635962994"/>
    <n v="1.2551427363596299"/>
    <n v="0.87859991545174088"/>
    <n v="0.65894993658880563"/>
    <n v="0.67800000000000005"/>
    <n v="0.65"/>
    <n v="0.59800000000000009"/>
    <n v="0.5130840000000001"/>
    <n v="0.48742980000000008"/>
    <n v="0.50692699200000013"/>
    <n v="0.5474811513600002"/>
    <n v="0.58580483195520028"/>
    <n v="0.62974019435184025"/>
    <n v="0.66563538542989509"/>
  </r>
  <r>
    <x v="41"/>
    <x v="11"/>
    <x v="2"/>
    <x v="0"/>
    <n v="0.147006"/>
    <n v="0.148151"/>
    <n v="0.15051699999999998"/>
    <n v="0.14899999999999999"/>
    <n v="0.15656"/>
    <n v="0.16363999999999998"/>
    <n v="0.16944200000000001"/>
    <n v="0.17932200000000001"/>
    <n v="0.18759700000000001"/>
    <n v="0.19002699999999997"/>
    <n v="0.19400000000000001"/>
    <n v="0.20300000000000001"/>
    <n v="0.215"/>
    <n v="0.22700000000000001"/>
    <n v="0.23269789081032477"/>
    <n v="0.23805589220274281"/>
    <n v="0.24308947910189058"/>
    <n v="0.24782284427321807"/>
    <n v="0.25227248856864648"/>
    <n v="0.25645486756063618"/>
  </r>
  <r>
    <x v="41"/>
    <x v="11"/>
    <x v="2"/>
    <x v="1"/>
    <n v="2.0234000000000002E-2"/>
    <n v="1.3137999999999997E-2"/>
    <n v="1.0388000000000001E-2"/>
    <n v="1.3706521149229919E-2"/>
    <n v="1.3447738909084052E-2"/>
    <n v="1.4690624638137403E-2"/>
    <n v="1.6782119241638308E-2"/>
    <n v="1.7939578211813686E-2"/>
    <n v="1.9262469968937129E-2"/>
    <n v="1.9380778790344121E-2"/>
    <n v="1.9293315754007938E-2"/>
    <n v="1.9312437385274633E-2"/>
    <n v="1.9328927118864664E-2"/>
    <n v="1.9311560086049076E-2"/>
    <n v="1.9317890810324798E-2"/>
    <n v="1.9319874841037522E-2"/>
    <n v="1.9316940431312352E-2"/>
    <n v="1.9318733917440937E-2"/>
    <n v="1.9319014951821492E-2"/>
    <n v="1.9318728306108493E-2"/>
  </r>
  <r>
    <x v="41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2"/>
    <x v="4"/>
    <n v="0.64682640000000002"/>
    <n v="0.65186440000000012"/>
    <n v="0.66227479999999994"/>
    <n v="0.68946975305661162"/>
    <n v="0.71416631660375074"/>
    <n v="0.7430967491813677"/>
    <n v="0.69117150497806368"/>
    <n v="0.78246784512102108"/>
    <n v="0.74574712895026729"/>
    <n v="0.69977970749489715"/>
    <n v="0.77"/>
    <n v="0.84583460739423011"/>
    <n v="0.85"/>
    <n v="0.97"/>
    <n v="0.99909999999999999"/>
    <n v="1.0270748000000001"/>
    <n v="1.0331302861830349"/>
    <n v="1.0532470881611768"/>
    <n v="1.0721580764167475"/>
    <n v="1.0899331871327038"/>
  </r>
  <r>
    <x v="41"/>
    <x v="11"/>
    <x v="2"/>
    <x v="5"/>
    <n v="0.64682640000000002"/>
    <n v="0.65186440000000012"/>
    <n v="0.66227479999999994"/>
    <n v="0.68946975305661162"/>
    <n v="0.71416631660375074"/>
    <n v="0.7430967491813677"/>
    <n v="0.69117150497806368"/>
    <n v="0.78246784512102108"/>
    <n v="0.74574712895026729"/>
    <n v="0.69977970749489715"/>
    <n v="0.77"/>
    <n v="0.84583460739423011"/>
    <n v="0.85"/>
    <n v="0.97"/>
    <n v="0.99909999999999999"/>
    <n v="1.0270748000000001"/>
    <n v="1.0331302861830349"/>
    <n v="1.0532470881611768"/>
    <n v="1.0721580764167475"/>
    <n v="1.0899331871327038"/>
  </r>
  <r>
    <x v="41"/>
    <x v="11"/>
    <x v="2"/>
    <x v="6"/>
    <n v="0.25264049999999999"/>
    <n v="0.27204000000000006"/>
    <n v="0.27251999999999998"/>
    <n v="0.33409949999999999"/>
    <n v="0.41244375"/>
    <n v="0.48975000000000002"/>
    <n v="0.46800000000000003"/>
    <n v="0.55184999999999995"/>
    <n v="0.58319999999999983"/>
    <n v="0.48847200000000002"/>
    <n v="0.74535419999999986"/>
    <n v="0.81204902386652023"/>
    <n v="0.88585539999999996"/>
    <n v="0.99672299999999991"/>
    <n v="0.97949033355688253"/>
    <n v="1.063887858938168"/>
    <n v="1.0505725170376361"/>
    <n v="1.0656164246710782"/>
    <n v="1.0864462627729135"/>
    <n v="1.103480807938471"/>
  </r>
  <r>
    <x v="41"/>
    <x v="11"/>
    <x v="2"/>
    <x v="7"/>
    <n v="0"/>
    <n v="0"/>
    <n v="0"/>
    <n v="0"/>
    <n v="0"/>
    <n v="0"/>
    <n v="0"/>
    <n v="9.099999999999997E-2"/>
    <n v="7.8000000000000014E-2"/>
    <n v="4.0057200000000001E-2"/>
    <n v="3.6269700000000002E-2"/>
    <n v="2.3863050000000004E-2"/>
    <n v="1.6028100000000003E-2"/>
    <n v="3.2310000000000004E-3"/>
    <n v="1.0214499241844461E-2"/>
    <n v="1.1159593365659352E-2"/>
    <n v="1.2439350000000002E-2"/>
    <n v="1.2439350000000002E-2"/>
    <n v="1.2439350000000002E-2"/>
    <n v="1.2439350000000002E-2"/>
  </r>
  <r>
    <x v="41"/>
    <x v="11"/>
    <x v="2"/>
    <x v="8"/>
    <n v="0.42525050683120313"/>
    <n v="0.42950301189951517"/>
    <n v="0.43379804201851035"/>
    <n v="0.43813602243869548"/>
    <n v="0.41622922131676071"/>
    <n v="0.42039151352992832"/>
    <n v="0.37835236217693552"/>
    <n v="0.37835236217693552"/>
    <n v="0.30268188974154842"/>
    <n v="0.21187732281908389"/>
    <n v="0"/>
    <n v="0"/>
    <n v="0"/>
    <n v="0"/>
    <n v="0"/>
    <n v="0"/>
    <n v="0"/>
    <n v="0"/>
    <n v="0"/>
    <n v="0"/>
  </r>
  <r>
    <x v="42"/>
    <x v="11"/>
    <x v="0"/>
    <x v="0"/>
    <n v="5.3886279999999998"/>
    <n v="5.6501436999999992"/>
    <n v="5.9283412924999981"/>
    <n v="6.2257508248124971"/>
    <n v="6.5475445954328091"/>
    <n v="6.8840292103186282"/>
    <n v="7.2358377805765928"/>
    <n v="7.6036298786910068"/>
    <n v="7.988092625402281"/>
    <n v="8.3432925408325378"/>
    <n v="8.7073724541485511"/>
    <n v="9.0867742692892719"/>
    <n v="9.482129829959991"/>
    <n v="9.8940967278050174"/>
    <n v="10.323359344180011"/>
    <n v="10.770629933891577"/>
    <n v="11.236649752590212"/>
    <n v="11.722190229570367"/>
    <n v="12.228054187801641"/>
    <n v="12.755077113088378"/>
  </r>
  <r>
    <x v="42"/>
    <x v="11"/>
    <x v="0"/>
    <x v="1"/>
    <n v="0.124264"/>
    <n v="0.1268"/>
    <n v="0.13694400000000001"/>
    <n v="0.14920100000000003"/>
    <n v="0.16614999999999999"/>
    <n v="0.17279600000000001"/>
    <n v="0.17970784000000001"/>
    <n v="0.1868961536"/>
    <n v="0.19437199974400002"/>
    <n v="0.15549759979520003"/>
    <n v="0.15549759979520003"/>
    <n v="0.16171750378700803"/>
    <n v="0.16818620393848835"/>
    <n v="0.17491365209602788"/>
    <n v="0.181910198179869"/>
    <n v="0.18918660610706378"/>
    <n v="0.19675407035134634"/>
    <n v="0.20462423316540021"/>
    <n v="0.21280920249201624"/>
    <n v="0.22132157059169688"/>
  </r>
  <r>
    <x v="42"/>
    <x v="11"/>
    <x v="0"/>
    <x v="2"/>
    <n v="1.2359999999999999E-3"/>
    <n v="2.735E-3"/>
    <n v="5.973E-3"/>
    <n v="1.4990999999999999E-2"/>
    <n v="1.4404999999999999E-2"/>
    <n v="1.6884E-2"/>
    <n v="1.7000000000000001E-2"/>
    <n v="2.1000000000000001E-2"/>
    <n v="2.1000000000000001E-2"/>
    <n v="1.7999999999999999E-2"/>
    <n v="2.7790000000000002E-2"/>
    <n v="7.5296000000000002E-2"/>
    <n v="7.6583999999999999E-2"/>
    <n v="6.9682000000000008E-2"/>
    <n v="7.420800000000001E-2"/>
    <n v="7.9607999999999998E-2"/>
    <n v="8.9914999999999995E-2"/>
    <n v="9.1696E-2"/>
    <n v="9.9409999999999998E-2"/>
    <n v="0.107295"/>
  </r>
  <r>
    <x v="42"/>
    <x v="11"/>
    <x v="0"/>
    <x v="3"/>
    <n v="6.1799999999999997E-3"/>
    <n v="1.3675E-2"/>
    <n v="2.9864999999999999E-2"/>
    <n v="7.4954999999999994E-2"/>
    <n v="7.2024999999999992E-2"/>
    <n v="8.4419999999999995E-2"/>
    <n v="8.5000000000000006E-2"/>
    <n v="0.105"/>
    <n v="0.105"/>
    <n v="0.09"/>
    <n v="0.13895000000000002"/>
    <n v="0.37648000000000004"/>
    <n v="0.38291999999999998"/>
    <n v="0.34841000000000005"/>
    <n v="0.37104000000000004"/>
    <n v="0.39804"/>
    <n v="0.44957499999999995"/>
    <n v="0.45848"/>
    <n v="0.49704999999999999"/>
    <n v="0.53647500000000004"/>
  </r>
  <r>
    <x v="42"/>
    <x v="11"/>
    <x v="0"/>
    <x v="4"/>
    <n v="5.3886279999999998"/>
    <n v="6.1021551959999991"/>
    <n v="6.8175924863749975"/>
    <n v="7.3463859732787462"/>
    <n v="7.8570535145193707"/>
    <n v="8.3985156365887264"/>
    <n v="8.9000804701092093"/>
    <n v="9.4285010495768482"/>
    <n v="9.9052348554988292"/>
    <n v="9.5947864219574175"/>
    <n v="10.82"/>
    <n v="11.46"/>
    <n v="11.6892"/>
    <n v="11.922984"/>
    <n v="12.542979168"/>
    <n v="13.463287417364471"/>
    <n v="14.270545185789571"/>
    <n v="14.887181591554366"/>
    <n v="15.529628818508085"/>
    <n v="16.19894793362224"/>
  </r>
  <r>
    <x v="42"/>
    <x v="11"/>
    <x v="0"/>
    <x v="5"/>
    <n v="5.3948079999999994"/>
    <n v="6.1158301959999992"/>
    <n v="6.8474574863749975"/>
    <n v="7.4213409732787463"/>
    <n v="7.9290785145193707"/>
    <n v="8.4829356365887261"/>
    <n v="8.9850804701092102"/>
    <n v="9.5335010495768486"/>
    <n v="10.01023485549883"/>
    <n v="9.6847864219574173"/>
    <n v="10.95895"/>
    <n v="11.836480000000002"/>
    <n v="12.07212"/>
    <n v="12.271393999999999"/>
    <n v="12.914019168000001"/>
    <n v="13.861327417364471"/>
    <n v="14.72012018578957"/>
    <n v="15.345661591554366"/>
    <n v="16.026678818508085"/>
    <n v="16.735422933622239"/>
  </r>
  <r>
    <x v="42"/>
    <x v="11"/>
    <x v="0"/>
    <x v="6"/>
    <n v="5.0420000000000007"/>
    <n v="5.7460000000000004"/>
    <n v="6.255453000000001"/>
    <n v="6.0278999999999998"/>
    <n v="7.0786860000000003"/>
    <n v="7.7797000000000001"/>
    <n v="8.4697630000000004"/>
    <n v="8.6719569999999973"/>
    <n v="10.37"/>
    <n v="9.33"/>
    <n v="12.64"/>
    <n v="13.67"/>
    <n v="13.19"/>
    <n v="13.39"/>
    <n v="14.180009999999999"/>
    <n v="15.208060724999999"/>
    <n v="16.310645127562498"/>
    <n v="17.04462415830281"/>
    <n v="17.845721493743042"/>
    <n v="18.684470403948964"/>
  </r>
  <r>
    <x v="42"/>
    <x v="11"/>
    <x v="0"/>
    <x v="7"/>
    <n v="1.35"/>
    <n v="1.3720000000000001"/>
    <n v="1.3889990000000001"/>
    <n v="1.5030000000000003"/>
    <n v="3.0444699999999996"/>
    <n v="3.5802999999999998"/>
    <n v="3.4339999999999993"/>
    <n v="3.9046180000000006"/>
    <n v="4.218"/>
    <n v="4.05"/>
    <n v="5.68"/>
    <n v="6.1"/>
    <n v="5.7169999999999996"/>
    <n v="5.8513000000000002"/>
    <n v="6.1380137000000001"/>
    <n v="6.4817424672000001"/>
    <n v="6.8447200453632009"/>
    <n v="7.2280243679035401"/>
    <n v="7.6327937325061388"/>
    <n v="8.083128562724001"/>
  </r>
  <r>
    <x v="42"/>
    <x v="11"/>
    <x v="0"/>
    <x v="8"/>
    <n v="1.9255292056000002"/>
    <n v="1.9447844976560003"/>
    <n v="1.9642323426325603"/>
    <n v="2.5099999999999998"/>
    <n v="4.0196000000000005"/>
    <n v="4.2083000000000004"/>
    <n v="4.3205999999999998"/>
    <n v="4.28"/>
    <n v="4.43"/>
    <n v="3.94"/>
    <n v="4.5110000000000001"/>
    <n v="4.46"/>
    <n v="4.26"/>
    <n v="4.5199999999999996"/>
    <n v="4.7731199999999996"/>
    <n v="5.0260953599999993"/>
    <n v="5.2924784140799987"/>
    <n v="5.5729797700262385"/>
    <n v="5.8683476978376286"/>
    <n v="6.1793701258230227"/>
  </r>
  <r>
    <x v="42"/>
    <x v="11"/>
    <x v="1"/>
    <x v="0"/>
    <n v="1.5427260636278657"/>
    <n v="1.6198322125991065"/>
    <n v="1.7010489875650081"/>
    <n v="1.8035835728213701"/>
    <n v="1.9111468566005247"/>
    <n v="2.0239901298440897"/>
    <n v="2.1221368350758785"/>
    <n v="2.2255261776023296"/>
    <n v="2.3344064702682092"/>
    <n v="2.4224557463547174"/>
    <n v="2.5078635441586301"/>
    <n v="2.5970323668362076"/>
    <n v="2.6966785031536449"/>
    <n v="2.8075398239673608"/>
    <n v="2.9304162392293311"/>
    <n v="3.0661745708319219"/>
    <n v="3.2157538179887926"/>
    <n v="3.3801708464735034"/>
    <n v="3.5605265355456233"/>
    <n v="3.7580124191028852"/>
  </r>
  <r>
    <x v="42"/>
    <x v="11"/>
    <x v="1"/>
    <x v="1"/>
    <n v="0.11726929146296479"/>
    <n v="0.12338793088007671"/>
    <n v="0.12981174134387483"/>
    <n v="0.13655556500766231"/>
    <n v="0.14363495523558223"/>
    <n v="0.15106621037557566"/>
    <n v="0.15886640912711142"/>
    <n v="0.16705344757872775"/>
    <n v="0.1756460779939493"/>
    <n v="0.15808147019455437"/>
    <n v="0.15808147019455401"/>
    <n v="0.16440472900233655"/>
    <n v="0.17755710732252347"/>
    <n v="0.19176167590832535"/>
    <n v="0.20710260998099139"/>
    <n v="0.22367081877947073"/>
    <n v="0.24156448428182842"/>
    <n v="0.26088964302437473"/>
    <n v="0.28176081446632473"/>
    <n v="0.30430167962363075"/>
  </r>
  <r>
    <x v="42"/>
    <x v="11"/>
    <x v="1"/>
    <x v="2"/>
    <n v="4.1439216000000001E-2"/>
    <n v="4.2682392480000005E-2"/>
    <n v="4.3962864254400005E-2"/>
    <n v="4.528175018203201E-2"/>
    <n v="4.6640202687492971E-2"/>
    <n v="4.8039408768117763E-2"/>
    <n v="4.94805910311613E-2"/>
    <n v="5.0965008762096142E-2"/>
    <n v="0.05"/>
    <n v="3.6999999999999998E-2"/>
    <n v="5.6485E-2"/>
    <n v="1.4901999999999999E-2"/>
    <n v="1.5921000000000001E-2"/>
    <n v="1.5424E-2"/>
    <n v="1.6205000000000001E-2"/>
    <n v="1.7096E-2"/>
    <n v="1.7100000000000001E-2"/>
    <n v="1.7475999999999998E-2"/>
    <n v="1.7977E-2"/>
    <n v="1.8204999999999999E-2"/>
  </r>
  <r>
    <x v="42"/>
    <x v="11"/>
    <x v="1"/>
    <x v="3"/>
    <n v="0.20719608"/>
    <n v="0.21341196240000002"/>
    <n v="0.21981432127200001"/>
    <n v="0.22640875091016005"/>
    <n v="0.23320101343746485"/>
    <n v="0.24019704384058882"/>
    <n v="0.24740295515580654"/>
    <n v="0.25482504381048071"/>
    <n v="0.25"/>
    <n v="0.185"/>
    <n v="0.28242499999999998"/>
    <n v="7.4510000000000007E-2"/>
    <n v="7.9605000000000009E-2"/>
    <n v="7.7119999999999994E-2"/>
    <n v="8.1025E-2"/>
    <n v="8.548E-2"/>
    <n v="8.5500000000000007E-2"/>
    <n v="8.7379999999999985E-2"/>
    <n v="8.9884999999999979E-2"/>
    <n v="9.1024999999999995E-2"/>
  </r>
  <r>
    <x v="42"/>
    <x v="11"/>
    <x v="1"/>
    <x v="4"/>
    <n v="1.7549397381916754"/>
    <n v="1.8426524229507231"/>
    <n v="1.9543915933118838"/>
    <n v="2.0929189484303525"/>
    <n v="2.2177378024991019"/>
    <n v="2.3486836751125422"/>
    <n v="2.4625753196146536"/>
    <n v="2.582550638363466"/>
    <n v="2.708897779169694"/>
    <n v="2.640476763526642"/>
    <n v="2.78"/>
    <n v="2.93"/>
    <n v="3.0765000000000007"/>
    <n v="3.2515896246365035"/>
    <n v="3.3992828375060244"/>
    <n v="3.5567625021650295"/>
    <n v="3.7302744288669993"/>
    <n v="3.9209981819092636"/>
    <n v="4.1302107812329227"/>
    <n v="4.3592944061593464"/>
  </r>
  <r>
    <x v="42"/>
    <x v="11"/>
    <x v="1"/>
    <x v="5"/>
    <n v="1.9621358181916753"/>
    <n v="2.056064385350723"/>
    <n v="2.1742059145838839"/>
    <n v="2.3193276993405125"/>
    <n v="2.4509388159365666"/>
    <n v="2.5888807189531309"/>
    <n v="2.7099782747704602"/>
    <n v="2.8373756821739469"/>
    <n v="2.958897779169694"/>
    <n v="2.825476763526642"/>
    <n v="3.0624249999999997"/>
    <n v="3.0045100000000002"/>
    <n v="3.1561050000000006"/>
    <n v="3.3287096246365033"/>
    <n v="3.4803078375060243"/>
    <n v="3.6422425021650295"/>
    <n v="3.8157744288669995"/>
    <n v="4.0083781819092632"/>
    <n v="4.2200957812329225"/>
    <n v="4.4503194061593465"/>
  </r>
  <r>
    <x v="42"/>
    <x v="11"/>
    <x v="1"/>
    <x v="6"/>
    <n v="1.390179831044392"/>
    <n v="1.5121078408375483"/>
    <n v="1.4606587434247202"/>
    <n v="1.799757426527667"/>
    <n v="1.917638620077402"/>
    <n v="2.1887443192250302"/>
    <n v="2.3947038618022933"/>
    <n v="2.72167438530649"/>
    <n v="2.7506187577682164"/>
    <n v="2.2289222847096468"/>
    <n v="2.8"/>
    <n v="2.7334999999999998"/>
    <n v="2.6335944381844199"/>
    <n v="3.0260000094738984"/>
    <n v="2.9957400093791593"/>
    <n v="3.1485227498574964"/>
    <n v="3.3153944555999435"/>
    <n v="3.4877949672911406"/>
    <n v="3.6621847156556977"/>
    <n v="3.8672670597324168"/>
  </r>
  <r>
    <x v="42"/>
    <x v="11"/>
    <x v="1"/>
    <x v="7"/>
    <n v="0.32462525697605382"/>
    <n v="0.28999538339310976"/>
    <n v="0.46718646372746619"/>
    <n v="0.30594253034571328"/>
    <n v="0.31206138095262748"/>
    <n v="0.31830260857168002"/>
    <n v="0.32466866074311362"/>
    <n v="0.48116203395797585"/>
    <n v="0.53778527463713544"/>
    <n v="0.4840067471734219"/>
    <n v="0.5"/>
    <n v="0.49"/>
    <n v="0.45205000000000001"/>
    <n v="0.47239224999999996"/>
    <n v="0.49364990124999991"/>
    <n v="0.51586414680624992"/>
    <n v="0.53907803341253113"/>
    <n v="0.56333654491609497"/>
    <n v="0.58868668943731917"/>
    <n v="0.61517759046199849"/>
  </r>
  <r>
    <x v="42"/>
    <x v="11"/>
    <x v="1"/>
    <x v="8"/>
    <n v="0.93079906865016848"/>
    <n v="0.9307660960657852"/>
    <n v="0.9675740503007777"/>
    <n v="0.87081664527069991"/>
    <n v="0.75789830979777006"/>
    <n v="0.76547729289574773"/>
    <n v="0.78078683875366273"/>
    <n v="0.79640257552873595"/>
    <n v="0.81233062703931069"/>
    <n v="0.73109756433537965"/>
    <n v="0.87731707720245555"/>
    <n v="0.91240976029055376"/>
    <n v="0.94890615070217599"/>
    <n v="0.9868623967302631"/>
    <n v="0.9868623967302631"/>
    <n v="1.0263368925994736"/>
    <n v="1.0673903683034525"/>
    <n v="1.1100859830355907"/>
    <n v="1.1655902821873703"/>
    <n v="1.2180418448858019"/>
  </r>
  <r>
    <x v="42"/>
    <x v="11"/>
    <x v="2"/>
    <x v="0"/>
    <n v="0.72896244209065386"/>
    <n v="0.76066974068160975"/>
    <n v="0.79322987397701206"/>
    <n v="0.82666941086052681"/>
    <n v="0.86101570744390499"/>
    <n v="0.89629693078220884"/>
    <n v="0.93254208329951194"/>
    <n v="0.96978102794639576"/>
    <n v="1.0032483844667797"/>
    <n v="1.0191150007020204"/>
    <n v="1.0598059900927319"/>
    <n v="1.1016165337714678"/>
    <n v="1.1445812301208067"/>
    <n v="1.1887357053572638"/>
    <n v="1.2341166444674863"/>
    <n v="1.2807618230715201"/>
    <n v="1.3287101402409751"/>
    <n v="1.3780016523007406"/>
    <n v="1.4286776076437737"/>
    <n v="1.4807804825893578"/>
  </r>
  <r>
    <x v="42"/>
    <x v="11"/>
    <x v="2"/>
    <x v="1"/>
    <n v="3.786109030277908E-2"/>
    <n v="3.8996923011862451E-2"/>
    <n v="4.0166830702218326E-2"/>
    <n v="4.1371835623284878E-2"/>
    <n v="4.2612990691983425E-2"/>
    <n v="4.3891380412742931E-2"/>
    <n v="4.5208121825125222E-2"/>
    <n v="4.656436547987898E-2"/>
    <n v="4.3165166799847818E-2"/>
    <n v="2.5899100079908689E-2"/>
    <n v="5.0882139397731729E-2"/>
    <n v="5.2408603579663683E-2"/>
    <n v="5.3980861687053593E-2"/>
    <n v="5.5600287537665202E-2"/>
    <n v="5.7268296163795161E-2"/>
    <n v="5.8986345048709019E-2"/>
    <n v="6.075593540017029E-2"/>
    <n v="6.25786134621754E-2"/>
    <n v="6.4455971866040671E-2"/>
    <n v="6.6389651022021892E-2"/>
  </r>
  <r>
    <x v="42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1"/>
    <x v="2"/>
    <x v="4"/>
    <n v="1.541867583505498"/>
    <n v="1.5959861717141528"/>
    <n v="1.6395493466666573"/>
    <n v="1.7938726215673431"/>
    <n v="1.8684040851532737"/>
    <n v="1.944964339797393"/>
    <n v="2.0236163207599409"/>
    <n v="2.1044248306436786"/>
    <n v="2.35"/>
    <n v="2.0382300014040409"/>
    <n v="2.27"/>
    <n v="2.3133947209200829"/>
    <n v="2.2671268265016811"/>
    <n v="2.4938395091518495"/>
    <n v="2.7094644762657558"/>
    <n v="2.8176760107573444"/>
    <n v="2.9231623085301455"/>
    <n v="3.0316036350616296"/>
    <n v="3.1430907368163026"/>
    <n v="3.2577170616965878"/>
  </r>
  <r>
    <x v="42"/>
    <x v="11"/>
    <x v="2"/>
    <x v="5"/>
    <n v="1.541867583505498"/>
    <n v="1.5959861717141528"/>
    <n v="1.6395493466666573"/>
    <n v="1.7938726215673431"/>
    <n v="1.8684040851532737"/>
    <n v="1.944964339797393"/>
    <n v="2.0236163207599409"/>
    <n v="2.1044248306436786"/>
    <n v="2.35"/>
    <n v="2.0382300014040409"/>
    <n v="2.27"/>
    <n v="2.3133947209200829"/>
    <n v="2.2671268265016811"/>
    <n v="2.4938395091518495"/>
    <n v="2.7094644762657558"/>
    <n v="2.8176760107573444"/>
    <n v="2.9231623085301455"/>
    <n v="3.0316036350616296"/>
    <n v="3.1430907368163026"/>
    <n v="3.2577170616965878"/>
  </r>
  <r>
    <x v="42"/>
    <x v="11"/>
    <x v="2"/>
    <x v="6"/>
    <n v="1.0954694440081083"/>
    <n v="1.1823190729664372"/>
    <n v="1.2545570266147594"/>
    <n v="1.4602425734723328"/>
    <n v="1.5170553799225983"/>
    <n v="1.6768556807749708"/>
    <n v="1.7861271381977062"/>
    <n v="1.9710256146935103"/>
    <n v="2.1973812422317858"/>
    <n v="2.2000000000000002"/>
    <n v="2.35"/>
    <n v="2.0372499999999998"/>
    <n v="2.1779950000000001"/>
    <n v="2.27"/>
    <n v="2.4629499999999998"/>
    <n v="2.5860974999999997"/>
    <n v="2.6895414"/>
    <n v="2.7836753489999992"/>
    <n v="2.9089407397049993"/>
    <n v="3.0252983692931994"/>
  </r>
  <r>
    <x v="42"/>
    <x v="11"/>
    <x v="2"/>
    <x v="7"/>
    <n v="0.24133087801787356"/>
    <n v="0.21584361660689028"/>
    <n v="0.3410435362725337"/>
    <n v="0.21905746965428669"/>
    <n v="0.63171761904737256"/>
    <n v="0.48369739142832002"/>
    <n v="0.49764633925688639"/>
    <n v="0.62183796604202413"/>
    <n v="0.46121472536286451"/>
    <n v="0.22011901987012186"/>
    <n v="0.30816662781817061"/>
    <n v="0.33898329059998772"/>
    <n v="0.32288161965998702"/>
    <n v="0.34871214923278598"/>
    <n v="0.36266063520209746"/>
    <n v="0.3699138479061394"/>
    <n v="0.37731212486426219"/>
    <n v="0.38485836736154744"/>
    <n v="0.39255553470877841"/>
    <n v="0.40040664540295401"/>
  </r>
  <r>
    <x v="42"/>
    <x v="11"/>
    <x v="2"/>
    <x v="8"/>
    <n v="0.62666676024079693"/>
    <n v="0.68552929119680517"/>
    <n v="0.71468523017069963"/>
    <n v="0.71779999999999999"/>
    <n v="0.72839999999999994"/>
    <n v="0.73568399999999989"/>
    <n v="0.74304083999999992"/>
    <n v="0.7504712483999999"/>
    <n v="0.67542412355999992"/>
    <n v="0.50656809266999991"/>
    <n v="0.58255330657049986"/>
    <n v="0.62915757109613979"/>
    <n v="0.59769969254133293"/>
    <n v="0.60367668946674624"/>
    <n v="0.60971345636141372"/>
    <n v="0.61581059092502788"/>
    <n v="0.62196869683427813"/>
    <n v="0.62818838380262088"/>
    <n v="0.63447026764064707"/>
    <n v="0.64081497031705359"/>
  </r>
  <r>
    <x v="43"/>
    <x v="12"/>
    <x v="0"/>
    <x v="0"/>
    <n v="1.8519290000000002"/>
    <n v="1.872862"/>
    <n v="1.899699"/>
    <n v="1.933594"/>
    <n v="1.978"/>
    <n v="2.0289999999999999"/>
    <n v="2.085"/>
    <n v="2.1548370000000001"/>
    <n v="2.1971930000000004"/>
    <n v="2.2440390000000003"/>
    <n v="2.3079999999999998"/>
    <n v="2.3759999999999999"/>
    <n v="2.4420000000000002"/>
    <n v="2.5"/>
    <n v="2.5566970000000002"/>
    <n v="2.6111272109999999"/>
    <n v="2.6728823769819998"/>
    <n v="2.7341649642797017"/>
    <n v="2.7917143657085135"/>
    <n v="2.8452670767144643"/>
  </r>
  <r>
    <x v="43"/>
    <x v="12"/>
    <x v="0"/>
    <x v="1"/>
    <n v="9.7641999999999993E-2"/>
    <n v="9.1656000000000001E-2"/>
    <n v="8.8719999999999993E-2"/>
    <n v="0.09"/>
    <n v="0.11600000000000001"/>
    <n v="0.11"/>
    <n v="0.109"/>
    <n v="0.129"/>
    <n v="0.111"/>
    <n v="9.8674999999999999E-2"/>
    <n v="0.12775400000000001"/>
    <n v="0.13966000000000001"/>
    <n v="0.13827799999999998"/>
    <n v="0.14244800000000002"/>
    <n v="0.14419700000000002"/>
    <n v="0.14902799999999999"/>
    <n v="0.16097800000000001"/>
    <n v="0.16552500000000001"/>
    <n v="0.16691600000000001"/>
    <n v="0.168013"/>
  </r>
  <r>
    <x v="43"/>
    <x v="12"/>
    <x v="0"/>
    <x v="2"/>
    <n v="0"/>
    <n v="0"/>
    <n v="0"/>
    <n v="0"/>
    <n v="0"/>
    <n v="0"/>
    <n v="0"/>
    <n v="0"/>
    <n v="4.0000000000000001E-3"/>
    <n v="0"/>
    <n v="0"/>
    <n v="0"/>
    <n v="0"/>
    <n v="0"/>
    <n v="0"/>
    <n v="0"/>
    <n v="0"/>
    <n v="0"/>
    <n v="0"/>
    <n v="0"/>
  </r>
  <r>
    <x v="43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0"/>
    <x v="4"/>
    <n v="2.5379999999999998"/>
    <n v="2.3740000000000001"/>
    <n v="2.508"/>
    <n v="2.63"/>
    <n v="2.9079999999999999"/>
    <n v="2.7063392500000005"/>
    <n v="2.65806276"/>
    <n v="2.9325031799999999"/>
    <n v="2.7464724500000002"/>
    <n v="2.5262771750000002"/>
    <n v="3.0177042000000003"/>
    <n v="2.7808964999999994"/>
    <n v="2.9209048750000006"/>
    <n v="2.7976105250000001"/>
    <n v="2.7851063249999997"/>
    <n v="2.9023993386210094"/>
    <n v="3.0738147335292996"/>
    <n v="3.1989730082072509"/>
    <n v="3.2663058078789602"/>
    <n v="3.3289624797559232"/>
  </r>
  <r>
    <x v="43"/>
    <x v="12"/>
    <x v="0"/>
    <x v="5"/>
    <n v="2.5379999999999998"/>
    <n v="2.3740000000000001"/>
    <n v="2.508"/>
    <n v="2.63"/>
    <n v="2.9079999999999999"/>
    <n v="2.7063392500000005"/>
    <n v="2.65806276"/>
    <n v="2.9325031799999999"/>
    <n v="2.7464724500000002"/>
    <n v="2.5262771750000002"/>
    <n v="3.0177042000000003"/>
    <n v="2.7808964999999994"/>
    <n v="2.9209048750000006"/>
    <n v="2.7976105250000001"/>
    <n v="2.7851063249999997"/>
    <n v="2.9023993386210094"/>
    <n v="3.0738147335292996"/>
    <n v="3.1989730082072509"/>
    <n v="3.2663058078789602"/>
    <n v="3.3289624797559232"/>
  </r>
  <r>
    <x v="43"/>
    <x v="12"/>
    <x v="0"/>
    <x v="6"/>
    <n v="2.8876979999999999"/>
    <n v="3.1204490000000003"/>
    <n v="3.0549299999999997"/>
    <n v="3.2476539999999998"/>
    <n v="3.6635180000000003"/>
    <n v="3.734"/>
    <n v="3.2910000000000004"/>
    <n v="3.7319999999999998"/>
    <n v="3.66"/>
    <n v="3.1131458999999992"/>
    <n v="3.9168161999999995"/>
    <n v="3.4925400000000004"/>
    <n v="3.6530207999999997"/>
    <n v="3.4732880999999995"/>
    <n v="3.5004330000000001"/>
    <n v="3.5241480889833534"/>
    <n v="3.6150177689147061"/>
    <n v="3.6874331763759387"/>
    <n v="3.7321115647985241"/>
    <n v="3.7852519814035226"/>
  </r>
  <r>
    <x v="43"/>
    <x v="12"/>
    <x v="0"/>
    <x v="7"/>
    <n v="3.5048999999999997E-2"/>
    <n v="1.9618E-2"/>
    <n v="2.1051E-2"/>
    <n v="5.2791999999999999E-2"/>
    <n v="7.3425000000000004E-2"/>
    <n v="0.13029199999999999"/>
    <n v="0.15127699999999999"/>
    <n v="4.1938999999999997E-2"/>
    <n v="2.3203000000000001E-2"/>
    <n v="2.8757999999999999E-2"/>
    <n v="5.7221000000000001E-2"/>
    <n v="3.4301999999999999E-2"/>
    <n v="1.6809000000000001E-2"/>
    <n v="3.7923999999999999E-2"/>
    <n v="2.2832000000000002E-2"/>
    <n v="2.1818517271046865E-2"/>
    <n v="2.123744E-2"/>
    <n v="2.123744E-2"/>
    <n v="2.123744E-2"/>
    <n v="2.123744E-2"/>
  </r>
  <r>
    <x v="43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0"/>
    <n v="0.40747342151541599"/>
    <n v="0.42029810326108186"/>
    <n v="0.42371973805044683"/>
    <n v="0.43166030937780309"/>
    <n v="0.44443935015817521"/>
    <n v="0.45959015735446562"/>
    <n v="0.48099613197135965"/>
    <n v="0.50434976217637983"/>
    <n v="0.5105921683207173"/>
    <n v="0.50937716229566199"/>
    <n v="0.51191050925015347"/>
    <n v="0.51797995906414174"/>
    <n v="0.52353818326595736"/>
    <n v="0.52724392040704438"/>
    <n v="0.5302332192059418"/>
    <n v="0.53708990276027102"/>
    <n v="0.54519553528757259"/>
    <n v="0.55440386537041597"/>
    <n v="0.56471648896691584"/>
    <n v="0.57607670394266908"/>
  </r>
  <r>
    <x v="43"/>
    <x v="12"/>
    <x v="1"/>
    <x v="1"/>
    <n v="3.1905999999999997E-2"/>
    <n v="3.3996999999999999E-2"/>
    <n v="2.4923999999999998E-2"/>
    <n v="2.7E-2"/>
    <n v="3.4000000000000002E-2"/>
    <n v="3.6999999999999998E-2"/>
    <n v="4.3999999999999997E-2"/>
    <n v="4.7E-2"/>
    <n v="3.6000000000000004E-2"/>
    <n v="2.4619000000000002E-2"/>
    <n v="3.0541000000000002E-2"/>
    <n v="3.7155000000000001E-2"/>
    <n v="3.4973999999999998E-2"/>
    <n v="3.2375999999999995E-2"/>
    <n v="3.1789000000000005E-2"/>
    <n v="3.4803000000000001E-2"/>
    <n v="3.5976000000000001E-2"/>
    <n v="3.7086000000000001E-2"/>
    <n v="3.8270000000000005E-2"/>
    <n v="3.9467000000000002E-2"/>
  </r>
  <r>
    <x v="43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4"/>
    <n v="0.2676848214971958"/>
    <n v="0.30128106804088095"/>
    <n v="0.28980523339889447"/>
    <n v="0.30621465405287973"/>
    <n v="0.33332951261863142"/>
    <n v="0.34300641373436158"/>
    <n v="0.39901828065622702"/>
    <n v="0.43210859877051272"/>
    <n v="0.42808131020298357"/>
    <n v="0.37345749024206498"/>
    <n v="0.45368848553078733"/>
    <n v="0.48689006125278739"/>
    <n v="0.51304542519999996"/>
    <n v="0.47721175039999997"/>
    <n v="0.51127417880000003"/>
    <n v="0.50788387684654213"/>
    <n v="0.51793575852319407"/>
    <n v="0.52668367210189537"/>
    <n v="0.53648066451857013"/>
    <n v="0.54727286874553571"/>
  </r>
  <r>
    <x v="43"/>
    <x v="12"/>
    <x v="1"/>
    <x v="5"/>
    <n v="0.2676848214971958"/>
    <n v="0.30128106804088095"/>
    <n v="0.28980523339889447"/>
    <n v="0.30621465405287973"/>
    <n v="0.33332951261863142"/>
    <n v="0.34300641373436158"/>
    <n v="0.39901828065622702"/>
    <n v="0.43210859877051272"/>
    <n v="0.42808131020298357"/>
    <n v="0.37345749024206498"/>
    <n v="0.45368848553078733"/>
    <n v="0.48689006125278739"/>
    <n v="0.51304542519999996"/>
    <n v="0.47721175039999997"/>
    <n v="0.51127417880000003"/>
    <n v="0.50788387684654213"/>
    <n v="0.51793575852319407"/>
    <n v="0.52668367210189537"/>
    <n v="0.53648066451857013"/>
    <n v="0.54727286874553571"/>
  </r>
  <r>
    <x v="43"/>
    <x v="12"/>
    <x v="1"/>
    <x v="6"/>
    <n v="0.26337510722982843"/>
    <n v="0.21433830915821039"/>
    <n v="0.28211295488945293"/>
    <n v="0.29359057703745223"/>
    <n v="0.31218540933539241"/>
    <n v="0.27006524670327758"/>
    <n v="0.39346774037951388"/>
    <n v="0.44448114772463976"/>
    <n v="0.44596464036695033"/>
    <n v="0.4114297424142711"/>
    <n v="0.47444018992600778"/>
    <n v="0.56503424612309838"/>
    <n v="0.48611279239310151"/>
    <n v="0.46739473972448731"/>
    <n v="0.58088796354600791"/>
    <n v="0.50515434821720606"/>
    <n v="0.52211298174689991"/>
    <n v="0.5333388814178236"/>
    <n v="0.54413318187060711"/>
    <n v="0.55802499629396096"/>
  </r>
  <r>
    <x v="43"/>
    <x v="12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0"/>
    <n v="4.3552578484584027E-2"/>
    <n v="4.1936896738918157E-2"/>
    <n v="4.1034261949553182E-2"/>
    <n v="4.0639303503391268E-2"/>
    <n v="4.0286646925872104E-2"/>
    <n v="4.0971761492034478E-2"/>
    <n v="4.1583497132730969E-2"/>
    <n v="4.3129713068840045E-2"/>
    <n v="4.4081831679282688E-2"/>
    <n v="4.3247837704337995E-2"/>
    <n v="4.363926090824171E-2"/>
    <n v="4.3968727426499953E-2"/>
    <n v="4.5060541958114958E-2"/>
    <n v="4.6075093181884609E-2"/>
    <n v="4.6693959329605572E-2"/>
    <n v="4.7068033193293043E-2"/>
    <n v="4.7596433973543621E-2"/>
    <n v="4.8395387010162806E-2"/>
    <n v="4.9493452922136361E-2"/>
    <n v="5.082661106350482E-2"/>
  </r>
  <r>
    <x v="43"/>
    <x v="12"/>
    <x v="2"/>
    <x v="1"/>
    <n v="3.7370474335593029E-3"/>
    <n v="3.0490000000000001E-3"/>
    <n v="3.5890000000000002E-3"/>
    <n v="4.0000000000000001E-3"/>
    <n v="4.0000000000000001E-3"/>
    <n v="5.0000000000000001E-3"/>
    <n v="5.0000000000000001E-3"/>
    <n v="6.0000000000000001E-3"/>
    <n v="6.0000000000000001E-3"/>
    <n v="4.1842403307514944E-3"/>
    <n v="3.851250220250753E-3"/>
    <n v="4.2569999999999995E-3"/>
    <n v="5.0490000000000005E-3"/>
    <n v="5.0700000000000007E-3"/>
    <n v="4.9960000000000004E-3"/>
    <n v="4.81E-3"/>
    <n v="5.0940000000000004E-3"/>
    <n v="5.5110000000000003E-3"/>
    <n v="5.986E-3"/>
    <n v="6.4409999999999997E-3"/>
  </r>
  <r>
    <x v="43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4"/>
    <n v="0.13267089277017149"/>
    <n v="0.13933369084178962"/>
    <n v="0.14043604511054708"/>
    <n v="0.15036542296254771"/>
    <n v="0.1551035906646076"/>
    <n v="0.14322961572403242"/>
    <n v="0.14877478280239387"/>
    <n v="0.17016535096594462"/>
    <n v="0.1722317835450414"/>
    <n v="0.13484262393729679"/>
    <n v="0.15268544820461741"/>
    <n v="0.17243985662493"/>
    <n v="0.19990092079999999"/>
    <n v="0.19550032160000003"/>
    <n v="0.25794713520000001"/>
    <n v="0.23208825730663019"/>
    <n v="0.22941481175248027"/>
    <n v="0.23326576538898475"/>
    <n v="0.23855844308469731"/>
    <n v="0.24498426532609324"/>
  </r>
  <r>
    <x v="43"/>
    <x v="12"/>
    <x v="2"/>
    <x v="5"/>
    <n v="0.13267089277017149"/>
    <n v="0.13933369084178962"/>
    <n v="0.14043604511054708"/>
    <n v="0.15036542296254771"/>
    <n v="0.1551035906646076"/>
    <n v="0.14322961572403242"/>
    <n v="0.14877478280239387"/>
    <n v="0.17016535096594462"/>
    <n v="0.1722317835450414"/>
    <n v="0.13484262393729679"/>
    <n v="0.15268544820461741"/>
    <n v="0.17243985662493"/>
    <n v="0.19990092079999999"/>
    <n v="0.19550032160000003"/>
    <n v="0.25794713520000001"/>
    <n v="0.23208825730663019"/>
    <n v="0.22941481175248027"/>
    <n v="0.23326576538898475"/>
    <n v="0.23855844308469731"/>
    <n v="0.24498426532609324"/>
  </r>
  <r>
    <x v="43"/>
    <x v="12"/>
    <x v="2"/>
    <x v="6"/>
    <n v="0.13267089277017149"/>
    <n v="0.13933369084178962"/>
    <n v="0.14043604511054708"/>
    <n v="0.15036542296254771"/>
    <n v="0.1551035906646076"/>
    <n v="0.14544975329672238"/>
    <n v="0.15053225962048611"/>
    <n v="0.17251885227536018"/>
    <n v="0.17403535963304972"/>
    <n v="0.13505926250172204"/>
    <n v="0.15666175095734733"/>
    <n v="0.18657621387917106"/>
    <n v="0.16051608366261236"/>
    <n v="0.15433531953714"/>
    <n v="0.19181116484536839"/>
    <n v="0.21801321659301012"/>
    <n v="0.23154560081824546"/>
    <n v="0.2373516989222903"/>
    <n v="0.24054998805395758"/>
    <n v="0.24711147073303136"/>
  </r>
  <r>
    <x v="43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0"/>
    <n v="3.5452469999999998"/>
    <n v="3.6297130000000002"/>
    <n v="3.7009509999999999"/>
    <n v="3.7538899999999997"/>
    <n v="3.8109999999999999"/>
    <n v="3.8639999999999999"/>
    <n v="3.9"/>
    <n v="3.9558"/>
    <n v="3.99"/>
    <n v="4.01"/>
    <n v="4.0750000000000002"/>
    <n v="4.1630000000000003"/>
    <n v="4.2546999999999997"/>
    <n v="4.3208849999999996"/>
    <n v="4.3661136699999998"/>
    <n v="4.4095958950805683"/>
    <n v="4.4440107348159801"/>
    <n v="4.4810466262770854"/>
    <n v="4.5191665188644041"/>
    <n v="4.557744345460339"/>
  </r>
  <r>
    <x v="44"/>
    <x v="12"/>
    <x v="0"/>
    <x v="1"/>
    <n v="0.314473"/>
    <n v="0.314579"/>
    <n v="0.29303400000000002"/>
    <n v="0.27"/>
    <n v="0.26700000000000002"/>
    <n v="0.25700000000000001"/>
    <n v="0.26"/>
    <n v="0.28200000000000003"/>
    <n v="0.28600000000000003"/>
    <n v="0.26554500000000003"/>
    <n v="0.29074"/>
    <n v="0.31561900000000004"/>
    <n v="0.32580399999999998"/>
    <n v="0.30808300000000005"/>
    <n v="0.29583999999999999"/>
    <n v="0.30006900000000003"/>
    <n v="0.29932999999999998"/>
    <n v="0.30117500000000003"/>
    <n v="0.30162099999999997"/>
    <n v="0.301485"/>
  </r>
  <r>
    <x v="44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4"/>
    <n v="5.6159999999999997"/>
    <n v="5.3860000000000001"/>
    <n v="5.2030000000000003"/>
    <n v="5.3109999999999999"/>
    <n v="5.492"/>
    <n v="5.575142416585261"/>
    <n v="5.580105978404486"/>
    <n v="5.5436082542086709"/>
    <n v="5.557527027136957"/>
    <n v="5.4115303500000005"/>
    <n v="5.6684250499999997"/>
    <n v="5.74029145"/>
    <n v="5.0774426500000001"/>
    <n v="4.7936593250000001"/>
    <n v="5.1387996585076969"/>
    <n v="5.5352271248360116"/>
    <n v="5.9549743846534122"/>
    <n v="6.004602479211294"/>
    <n v="6.0556831352783007"/>
    <n v="6.1073774229168549"/>
  </r>
  <r>
    <x v="44"/>
    <x v="12"/>
    <x v="0"/>
    <x v="5"/>
    <n v="5.6159999999999997"/>
    <n v="5.3860000000000001"/>
    <n v="5.2030000000000003"/>
    <n v="5.3109999999999999"/>
    <n v="5.492"/>
    <n v="5.575142416585261"/>
    <n v="5.580105978404486"/>
    <n v="5.5436082542086709"/>
    <n v="5.557527027136957"/>
    <n v="5.4115303500000005"/>
    <n v="5.6684250499999997"/>
    <n v="5.74029145"/>
    <n v="5.0774426500000001"/>
    <n v="4.7936593250000001"/>
    <n v="5.1387996585076969"/>
    <n v="5.5352271248360116"/>
    <n v="5.9549743846534122"/>
    <n v="6.004602479211294"/>
    <n v="6.0556831352783007"/>
    <n v="6.1073774229168549"/>
  </r>
  <r>
    <x v="44"/>
    <x v="12"/>
    <x v="0"/>
    <x v="6"/>
    <n v="6.2255760000000002"/>
    <n v="5.6989720000000004"/>
    <n v="5.6941100000000002"/>
    <n v="5.9480329999999997"/>
    <n v="6.4060439999999996"/>
    <n v="6.8449999999999998"/>
    <n v="6.6909999999999998"/>
    <n v="6.8360000000000003"/>
    <n v="6.7959509999999996"/>
    <n v="6.9134250000000002"/>
    <n v="7.5251570000000001"/>
    <n v="8.1428010000000004"/>
    <n v="7.2415620000000001"/>
    <n v="7.1513900000000001"/>
    <n v="7.3794009401135368"/>
    <n v="7.3926500048627632"/>
    <n v="7.3575163090012961"/>
    <n v="7.394060571084708"/>
    <n v="7.4198959271369489"/>
    <n v="7.4425909614035621"/>
  </r>
  <r>
    <x v="44"/>
    <x v="12"/>
    <x v="0"/>
    <x v="7"/>
    <n v="0.125308"/>
    <n v="0.177896"/>
    <n v="0.26078200000000001"/>
    <n v="0.25203500000000001"/>
    <n v="0.27198699999999998"/>
    <n v="0.26888499999999999"/>
    <n v="0.37396299999999999"/>
    <n v="0.48"/>
    <n v="0.38542900000000002"/>
    <n v="0.54237100000000005"/>
    <n v="0.57081999999999999"/>
    <n v="0.577183"/>
    <n v="0.57839799999999997"/>
    <n v="0.570743"/>
    <n v="0.57257646838765963"/>
    <n v="0.63398750983659935"/>
    <n v="0.64167621646810435"/>
    <n v="0.64809297863278537"/>
    <n v="0.65457390841911323"/>
    <n v="0.66111964750330443"/>
  </r>
  <r>
    <x v="44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0"/>
    <n v="0.27919873072141649"/>
    <n v="0.28509176363519562"/>
    <n v="0.29131729063345885"/>
    <n v="0.29784411220107748"/>
    <n v="0.30357119427848139"/>
    <n v="0.31326437634570997"/>
    <n v="0.3196943691930571"/>
    <n v="0.32651270704147367"/>
    <n v="0.33382529727396243"/>
    <n v="0.33794496757511555"/>
    <n v="0.3442582382410424"/>
    <n v="0.35493584394694516"/>
    <n v="0.36744169331012844"/>
    <n v="0.37733842943874152"/>
    <n v="0.38565343197836072"/>
    <n v="0.39497107313545171"/>
    <n v="0.40498501199715486"/>
    <n v="0.41575635641065234"/>
    <n v="0.42729448189326169"/>
    <n v="0.43958794589055361"/>
  </r>
  <r>
    <x v="44"/>
    <x v="12"/>
    <x v="1"/>
    <x v="1"/>
    <n v="2.4642000000000001E-2"/>
    <n v="2.7456000000000001E-2"/>
    <n v="2.3318999999999999E-2"/>
    <n v="2.1000000000000001E-2"/>
    <n v="2.3E-2"/>
    <n v="2.3E-2"/>
    <n v="2.3E-2"/>
    <n v="2.6000000000000002E-2"/>
    <n v="2.7E-2"/>
    <n v="2.4248000000000002E-2"/>
    <n v="2.6690000000000002E-2"/>
    <n v="3.1434999999999998E-2"/>
    <n v="3.3801999999999999E-2"/>
    <n v="3.2051999999999997E-2"/>
    <n v="3.1067000000000001E-2"/>
    <n v="3.2570999999999996E-2"/>
    <n v="3.3792999999999997E-2"/>
    <n v="3.5136000000000001E-2"/>
    <n v="3.6552000000000001E-2"/>
    <n v="3.8020999999999999E-2"/>
  </r>
  <r>
    <x v="44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4"/>
    <n v="0.39631292972982873"/>
    <n v="0.40688513967239898"/>
    <n v="0.419167279970035"/>
    <n v="0.43763636668857792"/>
    <n v="0.47552992726667698"/>
    <n v="0.53052933548000591"/>
    <n v="0.53825968097490084"/>
    <n v="0.60305800708751534"/>
    <n v="0.60179574779659017"/>
    <n v="0.57888614268968175"/>
    <n v="0.59237778791735829"/>
    <n v="0.68328175223609922"/>
    <n v="0.66893061119999997"/>
    <n v="0.54562254160000001"/>
    <n v="0.5650526896195982"/>
    <n v="0.59816967801809939"/>
    <n v="0.6398763189555049"/>
    <n v="0.67352529738525668"/>
    <n v="0.71785472958067975"/>
    <n v="0.76927890530846887"/>
  </r>
  <r>
    <x v="44"/>
    <x v="12"/>
    <x v="1"/>
    <x v="5"/>
    <n v="0.39631292972982873"/>
    <n v="0.40688513967239898"/>
    <n v="0.419167279970035"/>
    <n v="0.43763636668857792"/>
    <n v="0.47552992726667698"/>
    <n v="0.53052933548000591"/>
    <n v="0.53825968097490084"/>
    <n v="0.60305800708751534"/>
    <n v="0.60179574779659017"/>
    <n v="0.57888614268968175"/>
    <n v="0.59237778791735829"/>
    <n v="0.68328175223609922"/>
    <n v="0.66893061119999997"/>
    <n v="0.54562254160000001"/>
    <n v="0.5650526896195982"/>
    <n v="0.59816967801809939"/>
    <n v="0.6398763189555049"/>
    <n v="0.67352529738525668"/>
    <n v="0.71785472958067975"/>
    <n v="0.76927890530846887"/>
  </r>
  <r>
    <x v="44"/>
    <x v="12"/>
    <x v="1"/>
    <x v="6"/>
    <n v="0.40263099907652844"/>
    <n v="0.36911843542636774"/>
    <n v="0.3759196592869154"/>
    <n v="0.38640858353624641"/>
    <n v="0.4376373199993176"/>
    <n v="0.45006546646526024"/>
    <n v="0.48499999999999999"/>
    <n v="0.52085899999999996"/>
    <n v="0.49225200000000002"/>
    <n v="0.53923078644760525"/>
    <n v="0.57642586891999281"/>
    <n v="0.59647806412897153"/>
    <n v="0.57114313216666401"/>
    <n v="0.49022275978396612"/>
    <n v="0.5254822868372615"/>
    <n v="0.56046091864983216"/>
    <n v="0.6037168389195664"/>
    <n v="0.64458707638771373"/>
    <n v="0.67951364569213391"/>
    <n v="0.72263198132023077"/>
  </r>
  <r>
    <x v="44"/>
    <x v="12"/>
    <x v="1"/>
    <x v="7"/>
    <n v="1.107E-2"/>
    <n v="5.5519999999999996E-3"/>
    <n v="2.8558E-2"/>
    <n v="9.3919999999999993E-3"/>
    <n v="1.1069000000000001E-2"/>
    <n v="1.8636E-2"/>
    <n v="1.11816E-2"/>
    <n v="2.7550000000000002E-2"/>
    <n v="3.9981999999999997E-2"/>
    <n v="1.6285000000000001E-2"/>
    <n v="2.2595000000000001E-2"/>
    <n v="1.4815999999999999E-2"/>
    <n v="7.0089999999999996E-3"/>
    <n v="9.7149999999999997E-3"/>
    <n v="2.3144963611317432E-2"/>
    <n v="8.5231699762950818E-3"/>
    <n v="8.4928529999999999E-3"/>
    <n v="8.4928529999999999E-3"/>
    <n v="8.4928529999999999E-3"/>
    <n v="8.4928529999999999E-3"/>
  </r>
  <r>
    <x v="44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0"/>
    <n v="3.9579269278583504E-2"/>
    <n v="4.1496236364804401E-2"/>
    <n v="4.1225709366541151E-2"/>
    <n v="3.9698887798922479E-2"/>
    <n v="3.9428805721518585E-2"/>
    <n v="3.9735623654290009E-2"/>
    <n v="4.0705630806942908E-2"/>
    <n v="4.1635067726248615E-2"/>
    <n v="4.3471560953623756E-2"/>
    <n v="4.4197963523749724E-2"/>
    <n v="4.3971651539378806E-2"/>
    <n v="4.456448638544093E-2"/>
    <n v="4.397004777106038E-2"/>
    <n v="4.3108881958083378E-2"/>
    <n v="4.37732771371519E-2"/>
    <n v="4.332371787899561E-2"/>
    <n v="4.3474522830140146E-2"/>
    <n v="4.4003768524553039E-2"/>
    <n v="4.4717899977613856E-2"/>
    <n v="4.5577615662613813E-2"/>
  </r>
  <r>
    <x v="44"/>
    <x v="12"/>
    <x v="2"/>
    <x v="1"/>
    <n v="4.5300867906513378E-3"/>
    <n v="6.2629999999999995E-3"/>
    <n v="4.2859999999999999E-3"/>
    <n v="3.0000000000000001E-3"/>
    <n v="4.0000000000000001E-3"/>
    <n v="4.0000000000000001E-3"/>
    <n v="5.0000000000000001E-3"/>
    <n v="5.0000000000000001E-3"/>
    <n v="6.0000000000000001E-3"/>
    <n v="5.0735586654883447E-3"/>
    <n v="4.1934843680040534E-3"/>
    <n v="4.9900000000000005E-3"/>
    <n v="4.2990000000000007E-3"/>
    <n v="3.967E-3"/>
    <n v="5.398E-3"/>
    <n v="4.3570000000000006E-3"/>
    <n v="4.908E-3"/>
    <n v="5.3030000000000004E-3"/>
    <n v="5.5460000000000006E-3"/>
    <n v="5.77E-3"/>
  </r>
  <r>
    <x v="44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4"/>
    <n v="0.17199999999999999"/>
    <n v="0.16900000000000001"/>
    <n v="0.14499999999999999"/>
    <n v="0.14699999999999999"/>
    <n v="0.14299999999999999"/>
    <n v="0.16871890605212583"/>
    <n v="0.17254958750433882"/>
    <n v="0.18354867994704271"/>
    <n v="0.17437178045300311"/>
    <n v="0.15240114091198081"/>
    <n v="0.17855948005173786"/>
    <n v="0.17615060720515111"/>
    <n v="0.15928805200000001"/>
    <n v="0.17720258600000002"/>
    <n v="0.18467161970369023"/>
    <n v="0.17891728191083811"/>
    <n v="0.17215911040735496"/>
    <n v="0.17425492335723003"/>
    <n v="0.17708288391135085"/>
    <n v="0.18048735802395069"/>
  </r>
  <r>
    <x v="44"/>
    <x v="12"/>
    <x v="2"/>
    <x v="5"/>
    <n v="0.17199999999999999"/>
    <n v="0.16900000000000001"/>
    <n v="0.14499999999999999"/>
    <n v="0.14699999999999999"/>
    <n v="0.14299999999999999"/>
    <n v="0.16871890605212583"/>
    <n v="0.17254958750433882"/>
    <n v="0.18354867994704271"/>
    <n v="0.17437178045300311"/>
    <n v="0.15240114091198081"/>
    <n v="0.17855948005173786"/>
    <n v="0.17615060720515111"/>
    <n v="0.15928805200000001"/>
    <n v="0.17720258600000002"/>
    <n v="0.18467161970369023"/>
    <n v="0.17891728191083811"/>
    <n v="0.17215911040735496"/>
    <n v="0.17425492335723003"/>
    <n v="0.17708288391135085"/>
    <n v="0.18048735802395069"/>
  </r>
  <r>
    <x v="44"/>
    <x v="12"/>
    <x v="2"/>
    <x v="6"/>
    <n v="0.13436900092347165"/>
    <n v="0.11788156457363223"/>
    <n v="0.10403334071308462"/>
    <n v="9.7339416463753603E-2"/>
    <n v="0.122"/>
    <n v="0.13"/>
    <n v="9.1200000000000003E-2"/>
    <n v="9.0577000000000005E-2"/>
    <n v="9.3924999999999995E-2"/>
    <n v="7.760321355239469E-2"/>
    <n v="8.2956131080007142E-2"/>
    <n v="8.5841935871028438E-2"/>
    <n v="8.2195867833336045E-2"/>
    <n v="7.0550240216033872E-2"/>
    <n v="7.567367886704876E-2"/>
    <n v="7.8623567538650005E-2"/>
    <n v="7.673199973025524E-2"/>
    <n v="7.8708287330502696E-2"/>
    <n v="8.1553288317307224E-2"/>
    <n v="8.514609959406895E-2"/>
  </r>
  <r>
    <x v="44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0"/>
    <n v="0.14474763870296117"/>
    <n v="0.15133419991899622"/>
    <n v="0.15776468309278024"/>
    <n v="0.16481159434937903"/>
    <n v="0.17445354218862541"/>
    <n v="0.187"/>
    <n v="0.19700000000000001"/>
    <n v="0.20799999999999999"/>
    <n v="0.21"/>
    <n v="0.20499999999999999"/>
    <n v="0.20499999999999999"/>
    <n v="0.20599999999999999"/>
    <n v="0.187"/>
    <n v="0.188664"/>
    <n v="0.19091259248544093"/>
    <n v="0.19381164952739652"/>
    <n v="0.19732349149937845"/>
    <n v="0.20155490502432205"/>
    <n v="0.20665231028392009"/>
    <n v="0.21261308490041089"/>
  </r>
  <r>
    <x v="45"/>
    <x v="12"/>
    <x v="0"/>
    <x v="1"/>
    <n v="9.9880194782440857E-3"/>
    <n v="1.1161258884425046E-2"/>
    <n v="1.1213346768110387E-2"/>
    <n v="1.2033007985816555E-2"/>
    <n v="1.4850759693793868E-2"/>
    <n v="1.806E-2"/>
    <n v="1.7128999999999998E-2"/>
    <n v="1.5942000000000001E-2"/>
    <n v="9.0329999999999994E-3"/>
    <n v="2.1129999999999999E-3"/>
    <n v="3.1059999999999998E-3"/>
    <n v="5.0379999999999999E-3"/>
    <n v="7.9019999999999993E-3"/>
    <n v="7.2740000000000001E-3"/>
    <n v="7.9085124854409387E-3"/>
    <n v="8.6264348165188045E-3"/>
    <n v="9.3261914578038271E-3"/>
    <n v="1.0151118269924961E-2"/>
    <n v="1.1144052410327695E-2"/>
    <n v="1.2160343925008423E-2"/>
  </r>
  <r>
    <x v="45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4"/>
    <n v="0.31292599999999998"/>
    <n v="0.23042599999999999"/>
    <n v="0.238094"/>
    <n v="0.31304100000000001"/>
    <n v="0.35951100000000002"/>
    <n v="0.47266950000000002"/>
    <n v="0.40226039999999996"/>
    <n v="0.36983520000000003"/>
    <n v="0.32984099999999994"/>
    <n v="0.139458"/>
    <n v="0.23869289999999999"/>
    <n v="0.28473929999999992"/>
    <n v="0.28513859999999996"/>
    <n v="0.26314859999999995"/>
    <n v="0.27111968273994885"/>
    <n v="0.27789714385916758"/>
    <n v="0.27625288809912979"/>
    <n v="0.28217686703405082"/>
    <n v="0.28931323439748807"/>
    <n v="0.29765831886057526"/>
  </r>
  <r>
    <x v="45"/>
    <x v="12"/>
    <x v="0"/>
    <x v="5"/>
    <n v="0.31292599999999998"/>
    <n v="0.23042599999999999"/>
    <n v="0.238094"/>
    <n v="0.31304100000000001"/>
    <n v="0.35951100000000002"/>
    <n v="0.47266950000000002"/>
    <n v="0.40226039999999996"/>
    <n v="0.36983520000000003"/>
    <n v="0.32984099999999994"/>
    <n v="0.139458"/>
    <n v="0.23869289999999999"/>
    <n v="0.28473929999999992"/>
    <n v="0.28513859999999996"/>
    <n v="0.26314859999999995"/>
    <n v="0.27111968273994885"/>
    <n v="0.27789714385916758"/>
    <n v="0.27625288809912979"/>
    <n v="0.28217686703405082"/>
    <n v="0.28931323439748807"/>
    <n v="0.29765831886057526"/>
  </r>
  <r>
    <x v="45"/>
    <x v="12"/>
    <x v="0"/>
    <x v="6"/>
    <n v="0.31292599999999998"/>
    <n v="0.23042599999999999"/>
    <n v="0.238094"/>
    <n v="0.31304100000000001"/>
    <n v="0.35951100000000002"/>
    <n v="0.50037399999999999"/>
    <n v="0.42362499999999997"/>
    <n v="0.43919999999999998"/>
    <n v="0.32608999999999999"/>
    <n v="0.18086199999999999"/>
    <n v="0.280912"/>
    <n v="0.34994999999999998"/>
    <n v="0.34736"/>
    <n v="0.30240699999999998"/>
    <n v="0.36701785575790657"/>
    <n v="0.30589622658469706"/>
    <n v="0.30612589657651423"/>
    <n v="0.31161474573904135"/>
    <n v="0.31784704065382219"/>
    <n v="0.32466893424600018"/>
  </r>
  <r>
    <x v="45"/>
    <x v="12"/>
    <x v="0"/>
    <x v="7"/>
    <n v="7.76E-4"/>
    <n v="1.358E-3"/>
    <n v="2.66E-3"/>
    <n v="6.4000000000000005E-4"/>
    <n v="1.178E-3"/>
    <n v="1.47E-4"/>
    <n v="2.696E-3"/>
    <n v="1.2899999999999999E-3"/>
    <n v="4.9490000000000003E-3"/>
    <n v="4.2009999999999999E-3"/>
    <n v="6.2600000000000004E-4"/>
    <n v="4.8799999999999999E-4"/>
    <n v="5.5099999999999995E-4"/>
    <n v="6.9700000000000003E-4"/>
    <n v="1.1641503932654544E-3"/>
    <n v="6.9700000000000014E-4"/>
    <n v="6.9700000000000014E-4"/>
    <n v="6.9700000000000014E-4"/>
    <n v="6.9700000000000014E-4"/>
    <n v="6.9700000000000014E-4"/>
  </r>
  <r>
    <x v="45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0"/>
    <n v="1.9425000000000001E-2"/>
    <n v="2.0442999999999999E-2"/>
    <n v="2.1193E-2"/>
    <n v="2.2381000000000002E-2"/>
    <n v="2.4424000000000001E-2"/>
    <n v="2.7192000000000001E-2"/>
    <n v="3.0509000000000001E-2"/>
    <n v="3.4438999999999997E-2"/>
    <n v="3.6278999999999999E-2"/>
    <n v="3.5778999999999998E-2"/>
    <n v="3.5829E-2"/>
    <n v="3.6081000000000002E-2"/>
    <n v="3.6469000000000001E-2"/>
    <n v="3.791902885980359E-2"/>
    <n v="3.9253317345028786E-2"/>
    <n v="4.0486336931510977E-2"/>
    <n v="4.1630828344294157E-2"/>
    <n v="4.2698009305989007E-2"/>
    <n v="4.3697757355910576E-2"/>
    <n v="4.463877073150796E-2"/>
  </r>
  <r>
    <x v="45"/>
    <x v="12"/>
    <x v="1"/>
    <x v="1"/>
    <n v="2.9137500000000001E-3"/>
    <n v="3.0664499999999996E-3"/>
    <n v="3.1789499999999998E-3"/>
    <n v="3.3571500000000002E-3"/>
    <n v="3.6635999999999999E-3"/>
    <n v="4.0787999999999996E-3"/>
    <n v="4.5763499999999999E-3"/>
    <n v="5.1658499999999996E-3"/>
    <n v="5.4418499999999998E-3"/>
    <n v="5.3668499999999994E-3"/>
    <n v="5.37435E-3"/>
    <n v="5.4121500000000001E-3"/>
    <n v="5.4703499999999997E-3"/>
    <n v="5.8263088598035926E-3"/>
    <n v="5.8845719484016288E-3"/>
    <n v="5.9434176678856455E-3"/>
    <n v="6.0028518445645017E-3"/>
    <n v="6.0628803630101468E-3"/>
    <n v="6.1235091666402485E-3"/>
    <n v="6.1847442583066511E-3"/>
  </r>
  <r>
    <x v="45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4"/>
    <n v="5.0572200000000005E-2"/>
    <n v="3.3243000000000002E-2"/>
    <n v="2.9004499999999996E-2"/>
    <n v="0.13294049999999999"/>
    <n v="3.0568999999999999E-2"/>
    <n v="1.7765223147566265E-2"/>
    <n v="4.21489132766594E-2"/>
    <n v="6.4005731596955134E-2"/>
    <n v="2.185200258709415E-2"/>
    <n v="1.2186102304006323E-2"/>
    <n v="1.9326818826266783E-2"/>
    <n v="2.0750279594771319E-2"/>
    <n v="8.7957750000000005E-3"/>
    <n v="7.2266749999999992E-3"/>
    <n v="7.4630054960149461E-3"/>
    <n v="7.7159020616376708E-3"/>
    <n v="8.3261656688588311E-3"/>
    <n v="9.8205421403774716E-3"/>
    <n v="1.0924439338977646E-2"/>
    <n v="1.2052468097507152E-2"/>
  </r>
  <r>
    <x v="45"/>
    <x v="12"/>
    <x v="1"/>
    <x v="5"/>
    <n v="5.0572200000000005E-2"/>
    <n v="3.3243000000000002E-2"/>
    <n v="2.9004499999999996E-2"/>
    <n v="0.13294049999999999"/>
    <n v="3.0568999999999999E-2"/>
    <n v="1.7765223147566265E-2"/>
    <n v="4.21489132766594E-2"/>
    <n v="6.4005731596955134E-2"/>
    <n v="2.185200258709415E-2"/>
    <n v="1.2186102304006323E-2"/>
    <n v="1.9326818826266783E-2"/>
    <n v="2.0750279594771319E-2"/>
    <n v="8.7957750000000005E-3"/>
    <n v="7.2266749999999992E-3"/>
    <n v="7.4630054960149461E-3"/>
    <n v="7.7159020616376708E-3"/>
    <n v="8.3261656688588311E-3"/>
    <n v="9.8205421403774716E-3"/>
    <n v="1.0924439338977646E-2"/>
    <n v="1.2052468097507152E-2"/>
  </r>
  <r>
    <x v="45"/>
    <x v="12"/>
    <x v="1"/>
    <x v="6"/>
    <n v="5.0572200000000005E-2"/>
    <n v="3.3243000000000002E-2"/>
    <n v="2.9004499999999996E-2"/>
    <n v="0.13294049999999999"/>
    <n v="3.0568999999999999E-2"/>
    <n v="3.5522899999999996E-2"/>
    <n v="5.24699E-2"/>
    <n v="4.1642999999999999E-2"/>
    <n v="2.54471E-2"/>
    <n v="1.0245199999999999E-2"/>
    <n v="1.5528799999999997E-2"/>
    <n v="1.28261E-2"/>
    <n v="1.1698399999999998E-2"/>
    <n v="1.1601799999999999E-2"/>
    <n v="1.2639195907345677E-2"/>
    <n v="1.1649953857405798E-2"/>
    <n v="1.1692242141615161E-2"/>
    <n v="1.1732416011614056E-2"/>
    <n v="1.1973466242482474E-2"/>
    <n v="1.305567378063076E-2"/>
  </r>
  <r>
    <x v="45"/>
    <x v="12"/>
    <x v="1"/>
    <x v="7"/>
    <n v="0"/>
    <n v="0"/>
    <n v="1.235E-5"/>
    <n v="0"/>
    <n v="0"/>
    <n v="1.8050000000000002E-5"/>
    <n v="1.4534999999999998E-4"/>
    <n v="1.9189999999999998E-4"/>
    <n v="0"/>
    <n v="1.1685000000000001E-4"/>
    <n v="2.128E-4"/>
    <n v="1.0450000000000001E-4"/>
    <n v="2.6599999999999999E-5"/>
    <n v="1.5485E-4"/>
    <n v="1.672E-4"/>
    <n v="0"/>
    <n v="0"/>
    <n v="0"/>
    <n v="0"/>
    <n v="0"/>
  </r>
  <r>
    <x v="45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0"/>
    <n v="1.9432000000000001E-2"/>
    <n v="1.9990000000000001E-2"/>
    <n v="2.0278000000000001E-2"/>
    <n v="2.1235E-2"/>
    <n v="2.3035E-2"/>
    <n v="2.5544000000000001E-2"/>
    <n v="2.8087000000000001E-2"/>
    <n v="3.1095000000000001E-2"/>
    <n v="3.1819E-2"/>
    <n v="3.0922999999999999E-2"/>
    <n v="3.0436999999999999E-2"/>
    <n v="3.0209E-2"/>
    <n v="3.0338E-2"/>
    <n v="3.0942006392178995E-2"/>
    <n v="3.1521852528670832E-2"/>
    <n v="3.2078504819702994E-2"/>
    <n v="3.261289101909387E-2"/>
    <n v="3.3125901770509114E-2"/>
    <n v="3.3618392091867746E-2"/>
    <n v="3.409118280037203E-2"/>
  </r>
  <r>
    <x v="45"/>
    <x v="12"/>
    <x v="2"/>
    <x v="1"/>
    <n v="1.6629436741818972E-3"/>
    <n v="1.6596707250985179E-3"/>
    <n v="1.6100489831857594E-3"/>
    <n v="1.7285983122366652E-3"/>
    <n v="1.7815604118532041E-3"/>
    <n v="1.8322074007465555E-3"/>
    <n v="1.8811763999592524E-3"/>
    <n v="1.8745706118760272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</r>
  <r>
    <x v="45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4"/>
    <n v="0.06"/>
    <n v="0.06"/>
    <n v="0.04"/>
    <n v="0.02"/>
    <n v="0.05"/>
    <n v="3.7926800000000004E-2"/>
    <n v="3.7838129999999998E-2"/>
    <n v="5.1584466999999995E-2"/>
    <n v="4.6375E-2"/>
    <n v="1.7598249999999999E-2"/>
    <n v="3.2805000000000001E-2"/>
    <n v="3.2825750000000001E-2"/>
    <n v="3.2224750000000003E-2"/>
    <n v="3.6005750000000003E-2"/>
    <n v="3.5190361762276065E-2"/>
    <n v="3.680557558927898E-2"/>
    <n v="3.8483211402530769E-2"/>
    <n v="4.0413600160021122E-2"/>
    <n v="4.2022990114834687E-2"/>
    <n v="4.2613978500465048E-2"/>
  </r>
  <r>
    <x v="45"/>
    <x v="12"/>
    <x v="2"/>
    <x v="5"/>
    <n v="0.06"/>
    <n v="0.06"/>
    <n v="0.04"/>
    <n v="0.02"/>
    <n v="0.05"/>
    <n v="3.7926800000000004E-2"/>
    <n v="3.7838129999999998E-2"/>
    <n v="5.1584466999999995E-2"/>
    <n v="4.6375E-2"/>
    <n v="1.7598249999999999E-2"/>
    <n v="3.2805000000000001E-2"/>
    <n v="3.2825750000000001E-2"/>
    <n v="3.2224750000000003E-2"/>
    <n v="3.6005750000000003E-2"/>
    <n v="3.5190361762276065E-2"/>
    <n v="3.680557558927898E-2"/>
    <n v="3.8483211402530769E-2"/>
    <n v="4.0413600160021122E-2"/>
    <n v="4.2022990114834687E-2"/>
    <n v="4.2613978500465048E-2"/>
  </r>
  <r>
    <x v="45"/>
    <x v="12"/>
    <x v="2"/>
    <x v="6"/>
    <n v="0.06"/>
    <n v="0.06"/>
    <n v="0.04"/>
    <n v="0.02"/>
    <n v="0.05"/>
    <n v="3.7926800000000004E-2"/>
    <n v="3.7838129999999998E-2"/>
    <n v="5.1584466999999995E-2"/>
    <n v="4.6375E-2"/>
    <n v="1.7598250000000006E-2"/>
    <n v="3.2805000000000015E-2"/>
    <n v="3.2825750000000008E-2"/>
    <n v="3.2224750000000003E-2"/>
    <n v="3.600575000000001E-2"/>
    <n v="3.962974324434522E-2"/>
    <n v="3.7509622252915195E-2"/>
    <n v="3.9118572560452827E-2"/>
    <n v="4.0960507500183395E-2"/>
    <n v="4.2447676657966671E-2"/>
    <n v="4.315411947952074E-2"/>
  </r>
  <r>
    <x v="45"/>
    <x v="12"/>
    <x v="2"/>
    <x v="7"/>
    <n v="0"/>
    <n v="0"/>
    <n v="6.5000000000000034E-7"/>
    <n v="0"/>
    <n v="0"/>
    <n v="9.4999999999999927E-7"/>
    <n v="7.6500000000000064E-6"/>
    <n v="1.0100000000000015E-5"/>
    <n v="0"/>
    <n v="6.1500000000000013E-6"/>
    <n v="1.1200000000000018E-5"/>
    <n v="5.5000000000000075E-6"/>
    <n v="1.4000000000000021E-6"/>
    <n v="8.1500000000000134E-6"/>
    <n v="8.8000000000000106E-6"/>
    <n v="0"/>
    <n v="0"/>
    <n v="0"/>
    <n v="0"/>
    <n v="0"/>
  </r>
  <r>
    <x v="45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0"/>
    <x v="0"/>
    <n v="4.0971450000000003"/>
    <n v="4.1820269999999997"/>
    <n v="3.9870929999999998"/>
    <n v="4.0543079999999998"/>
    <n v="4.109"/>
    <n v="4.157"/>
    <n v="4.2050000000000001"/>
    <n v="4.25"/>
    <n v="4.2939999999999996"/>
    <n v="4.3600000000000003"/>
    <n v="4.4409999999999998"/>
    <n v="4.5405222670002265"/>
    <n v="4.6000931380058496"/>
    <n v="4.6310559951968964"/>
    <n v="4.6418826849436767"/>
    <n v="4.6552065241286833"/>
    <n v="4.6706066422012356"/>
    <n v="4.686711537771088"/>
    <n v="4.7039452268239286"/>
    <n v="4.7232445445915179"/>
  </r>
  <r>
    <x v="46"/>
    <x v="12"/>
    <x v="0"/>
    <x v="1"/>
    <n v="0.30942700000000001"/>
    <n v="0.29352800000000001"/>
    <n v="0.27954399999999996"/>
    <n v="0.3"/>
    <n v="0.31"/>
    <n v="0.307"/>
    <n v="0.309"/>
    <n v="0.29699999999999999"/>
    <n v="0.29399999999999998"/>
    <n v="0.31940400000000002"/>
    <n v="0.328565"/>
    <n v="0.35606400000000005"/>
    <n v="0.33599499999999999"/>
    <n v="0.31898300000000002"/>
    <n v="0.30566100000000002"/>
    <n v="0.31569999999999998"/>
    <n v="0.32459100000000002"/>
    <n v="0.324909"/>
    <n v="0.32569400000000004"/>
    <n v="0.327486"/>
  </r>
  <r>
    <x v="46"/>
    <x v="12"/>
    <x v="0"/>
    <x v="2"/>
    <n v="0.11636299999999999"/>
    <n v="0.13097500000000001"/>
    <n v="0.125717"/>
    <n v="0.112"/>
    <n v="0.218"/>
    <n v="0.23"/>
    <n v="0.245"/>
    <n v="0.21299999999999999"/>
    <n v="0.15"/>
    <n v="6.7468E-2"/>
    <n v="8.5955000000000004E-2"/>
    <n v="0.130499"/>
    <n v="0.12417700000000001"/>
    <n v="0.148172"/>
    <n v="0.12817500000000001"/>
    <n v="0.12427800000000001"/>
    <n v="0.14635900000000002"/>
    <n v="0.17300200000000002"/>
    <n v="8.7414000000000006E-2"/>
    <n v="6.2868000000000007E-2"/>
  </r>
  <r>
    <x v="46"/>
    <x v="12"/>
    <x v="0"/>
    <x v="3"/>
    <n v="0.58181499999999997"/>
    <n v="0.6548750000000001"/>
    <n v="0.62858499999999995"/>
    <n v="0.56000000000000005"/>
    <n v="1.0900000000000001"/>
    <n v="1.1499999999999999"/>
    <n v="1.2250000000000001"/>
    <n v="1.0649999999999999"/>
    <n v="0.75"/>
    <n v="0.33733999999999997"/>
    <n v="0.42977500000000002"/>
    <n v="0.65249500000000005"/>
    <n v="0.62088500000000002"/>
    <n v="0.74085999999999996"/>
    <n v="0.64087500000000008"/>
    <n v="0.62139000000000011"/>
    <n v="0.73179500000000008"/>
    <n v="0.86500999999999995"/>
    <n v="0.43707000000000001"/>
    <n v="0.31434000000000006"/>
  </r>
  <r>
    <x v="46"/>
    <x v="12"/>
    <x v="0"/>
    <x v="4"/>
    <n v="4.7117167499999999"/>
    <n v="4.4329486200000003"/>
    <n v="4.3060604400000004"/>
    <n v="4.5813680399999992"/>
    <n v="4.9307999999999996"/>
    <n v="5.9684775999999999"/>
    <n v="5.3970302899999991"/>
    <n v="5.4282382299999998"/>
    <n v="5.1729327000000005"/>
    <n v="5.51587915"/>
    <n v="6.1025069000000016"/>
    <n v="6.4651626249999987"/>
    <n v="5.0935150949999999"/>
    <n v="4.8682068250000006"/>
    <n v="5.1627359967693343"/>
    <n v="5.4359913736139207"/>
    <n v="5.4646097713754456"/>
    <n v="5.4834524991921727"/>
    <n v="5.503615915383997"/>
    <n v="5.5261961171720744"/>
  </r>
  <r>
    <x v="46"/>
    <x v="12"/>
    <x v="0"/>
    <x v="5"/>
    <n v="5.2935317499999996"/>
    <n v="5.08782362"/>
    <n v="4.9346454400000006"/>
    <n v="5.1413680399999997"/>
    <n v="6.0207999999999995"/>
    <n v="7.1184776000000003"/>
    <n v="6.6220302899999997"/>
    <n v="6.4932382299999993"/>
    <n v="5.9229327000000005"/>
    <n v="5.8532191500000001"/>
    <n v="6.5322819000000019"/>
    <n v="7.1176576249999988"/>
    <n v="5.7144000950000002"/>
    <n v="5.6090668250000002"/>
    <n v="5.8036109967693346"/>
    <n v="6.0573813736139206"/>
    <n v="6.1964047713754455"/>
    <n v="6.3484624991921725"/>
    <n v="5.9406859153839973"/>
    <n v="5.8405361171720749"/>
  </r>
  <r>
    <x v="46"/>
    <x v="12"/>
    <x v="0"/>
    <x v="6"/>
    <n v="8.1157219999999999"/>
    <n v="8.4964080000000006"/>
    <n v="8.8469999999999995"/>
    <n v="7.6589999999999998"/>
    <n v="8.7520349999999993"/>
    <n v="9.4239999999999995"/>
    <n v="8.6681670000000004"/>
    <n v="8.7331780000000006"/>
    <n v="8.1435010000000005"/>
    <n v="8.4731729999999992"/>
    <n v="9.4146319999999992"/>
    <n v="10.698956000000001"/>
    <n v="8.860125"/>
    <n v="7.6718359999999999"/>
    <n v="8.0097013589894104"/>
    <n v="7.6869667643863373"/>
    <n v="7.8211150603039075"/>
    <n v="7.9153562748031829"/>
    <n v="7.5709816883244958"/>
    <n v="7.5138159154061528"/>
  </r>
  <r>
    <x v="46"/>
    <x v="12"/>
    <x v="0"/>
    <x v="7"/>
    <n v="5.3067000000000002"/>
    <n v="5.3067000000000002"/>
    <n v="4.7"/>
    <n v="2.46"/>
    <n v="2.8730000000000002"/>
    <n v="1.62131"/>
    <n v="1.344673"/>
    <n v="1.972442"/>
    <n v="1.3204800000000001"/>
    <n v="1.2139679999999999"/>
    <n v="1.4730645999999998"/>
    <n v="1.5570019000000002"/>
    <n v="1.0223120399999999"/>
    <n v="0.90302603999999997"/>
    <n v="0.95506292099001977"/>
    <n v="1.0592318518698733"/>
    <n v="1.0804164889072709"/>
    <n v="1.1020248186854162"/>
    <n v="1.1240653150591242"/>
    <n v="1.146546621360307"/>
  </r>
  <r>
    <x v="46"/>
    <x v="12"/>
    <x v="0"/>
    <x v="8"/>
    <n v="2.7"/>
    <n v="2"/>
    <n v="0.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0"/>
    <n v="0.31188097916082963"/>
    <n v="0.31933241291779657"/>
    <n v="0.30555445798194275"/>
    <n v="0.3134770446371522"/>
    <n v="0.32180084280245175"/>
    <n v="0.33881338855221194"/>
    <n v="0.34689406744412304"/>
    <n v="0.3543161343581801"/>
    <n v="0.36343266953049225"/>
    <n v="0.3673985854180935"/>
    <n v="0.37573392070802791"/>
    <n v="0.3829550784170499"/>
    <n v="0.38880531277102232"/>
    <n v="0.39353233025150874"/>
    <n v="0.39866500247340009"/>
    <n v="0.40437612229531528"/>
    <n v="0.41087404149005258"/>
    <n v="0.41803711050276882"/>
    <n v="0.42579843854656951"/>
    <n v="0.43413695097121652"/>
  </r>
  <r>
    <x v="46"/>
    <x v="12"/>
    <x v="1"/>
    <x v="1"/>
    <n v="3.1202999999999998E-2"/>
    <n v="2.7911999999999999E-2"/>
    <n v="2.3963999999999999E-2"/>
    <n v="2.7E-2"/>
    <n v="3.2000000000000001E-2"/>
    <n v="3.1E-2"/>
    <n v="3.2000000000000001E-2"/>
    <n v="3.4000000000000002E-2"/>
    <n v="3.5000000000000003E-2"/>
    <n v="2.7164999999999998E-2"/>
    <n v="2.9614000000000001E-2"/>
    <n v="3.4273999999999999E-2"/>
    <n v="3.3423000000000001E-2"/>
    <n v="3.2721E-2"/>
    <n v="3.3466999999999997E-2"/>
    <n v="3.4415000000000001E-2"/>
    <n v="3.5612999999999999E-2"/>
    <n v="3.6746000000000001E-2"/>
    <n v="3.7859999999999998E-2"/>
    <n v="3.8996000000000003E-2"/>
  </r>
  <r>
    <x v="46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4"/>
    <n v="0.36323824621244977"/>
    <n v="0.36222431194045979"/>
    <n v="0.3605167920861545"/>
    <n v="0.39498107624281176"/>
    <n v="0.43443113778330988"/>
    <n v="0.49274394538985578"/>
    <n v="0.46324587583842708"/>
    <n v="0.47862129654303792"/>
    <n v="0.47698911743715294"/>
    <n v="0.4809496182123047"/>
    <n v="0.49776478576570782"/>
    <n v="0.62220598220713474"/>
    <n v="0.56956851750397042"/>
    <n v="0.43856775847805723"/>
    <n v="0.46926750157152131"/>
    <n v="0.50218305188665568"/>
    <n v="0.53413625393706832"/>
    <n v="0.56435009917873791"/>
    <n v="0.61740773589252573"/>
    <n v="0.62949857890826388"/>
  </r>
  <r>
    <x v="46"/>
    <x v="12"/>
    <x v="1"/>
    <x v="5"/>
    <n v="0.36323824621244977"/>
    <n v="0.36222431194045979"/>
    <n v="0.3605167920861545"/>
    <n v="0.39498107624281176"/>
    <n v="0.43443113778330988"/>
    <n v="0.49274394538985578"/>
    <n v="0.46324587583842708"/>
    <n v="0.47862129654303792"/>
    <n v="0.47698911743715294"/>
    <n v="0.4809496182123047"/>
    <n v="0.49776478576570782"/>
    <n v="0.62220598220713474"/>
    <n v="0.56956851750397042"/>
    <n v="0.43856775847805723"/>
    <n v="0.46926750157152131"/>
    <n v="0.50218305188665568"/>
    <n v="0.53413625393706832"/>
    <n v="0.56435009917873791"/>
    <n v="0.61740773589252573"/>
    <n v="0.62949857890826388"/>
  </r>
  <r>
    <x v="46"/>
    <x v="12"/>
    <x v="1"/>
    <x v="6"/>
    <n v="0.44676199999999999"/>
    <n v="0.33700000000000002"/>
    <n v="0.38700000000000001"/>
    <n v="0.42832799999999999"/>
    <n v="0.38500000000000001"/>
    <n v="0.48936299999999999"/>
    <n v="0.465609"/>
    <n v="0.49099999999999999"/>
    <n v="0.48036200000000001"/>
    <n v="0.53200000000000003"/>
    <n v="0.56599999999999995"/>
    <n v="0.70399999999999996"/>
    <n v="0.66879999999999995"/>
    <n v="0.54841600000000001"/>
    <n v="0.55938432000000005"/>
    <n v="0.57057200640000005"/>
    <n v="0.5991006067200001"/>
    <n v="0.62725833523584007"/>
    <n v="0.66489383534999047"/>
    <n v="0.67486724288024025"/>
  </r>
  <r>
    <x v="46"/>
    <x v="12"/>
    <x v="1"/>
    <x v="7"/>
    <n v="0.37716847462241709"/>
    <n v="0.16"/>
    <n v="7.8399999999999997E-2"/>
    <n v="7.0559999999999998E-3"/>
    <n v="7.1971199999999996E-3"/>
    <n v="7.3410623999999999E-3"/>
    <n v="7.4878836479999999E-3"/>
    <n v="1.6833000000000001E-2"/>
    <n v="1.7909999999999999E-2"/>
    <n v="1.6500000000000001E-2"/>
    <n v="1.6830000000000001E-2"/>
    <n v="1.93545E-2"/>
    <n v="1.8584866182137293E-2"/>
    <n v="1.8956563505780039E-2"/>
    <n v="1.933569477589564E-2"/>
    <n v="1.9722408671413554E-2"/>
    <n v="2.0116856844841824E-2"/>
    <n v="2.0519193981738661E-2"/>
    <n v="2.0929577861373436E-2"/>
    <n v="2.1348169418600904E-2"/>
  </r>
  <r>
    <x v="46"/>
    <x v="12"/>
    <x v="1"/>
    <x v="8"/>
    <n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2"/>
    <x v="0"/>
    <n v="8.4025020839170392E-2"/>
    <n v="8.2824587082203402E-2"/>
    <n v="8.0974542018057261E-2"/>
    <n v="8.00830684966123E-2"/>
    <n v="8.3289483929071262E-2"/>
    <n v="8.6786611447788056E-2"/>
    <n v="8.6705932555876983E-2"/>
    <n v="8.7146865641819893E-2"/>
    <n v="8.783433046950774E-2"/>
    <n v="8.5632414581906513E-2"/>
    <n v="8.6570079291972094E-2"/>
    <n v="8.5797071362774882E-2"/>
    <n v="8.4265770083771854E-2"/>
    <n v="8.3600864224975813E-2"/>
    <n v="8.2213571752903392E-2"/>
    <n v="8.0971045593121654E-2"/>
    <n v="8.0351283498981782E-2"/>
    <n v="8.0149902149046381E-2"/>
    <n v="8.0305406944723948E-2"/>
    <n v="8.0818268832830803E-2"/>
  </r>
  <r>
    <x v="46"/>
    <x v="12"/>
    <x v="2"/>
    <x v="1"/>
    <n v="1.0356857261848425E-2"/>
    <n v="8.0260000000000001E-3"/>
    <n v="7.244574116309359E-3"/>
    <n v="8.0000000000000002E-3"/>
    <n v="1.2E-2"/>
    <n v="0.01"/>
    <n v="8.9999999999999993E-3"/>
    <n v="0.01"/>
    <n v="0.01"/>
    <n v="6.2076450747996564E-3"/>
    <n v="6.65786487699172E-3"/>
    <n v="7.8840000000000004E-3"/>
    <n v="7.2199999999999999E-3"/>
    <n v="8.1829999999999993E-3"/>
    <n v="7.5579999999999996E-3"/>
    <n v="7.7850000000000003E-3"/>
    <n v="8.2639999999999988E-3"/>
    <n v="8.6110000000000006E-3"/>
    <n v="8.9459999999999991E-3"/>
    <n v="9.3240000000000007E-3"/>
  </r>
  <r>
    <x v="46"/>
    <x v="12"/>
    <x v="2"/>
    <x v="2"/>
    <n v="2.5038000000000001E-2"/>
    <n v="2.4283000000000002E-2"/>
    <n v="1.9946000000000002E-2"/>
    <n v="2.1000000000000001E-2"/>
    <n v="2.1000000000000001E-2"/>
    <n v="2.3E-2"/>
    <n v="2.7E-2"/>
    <n v="2.8000000000000001E-2"/>
    <n v="2.7E-2"/>
    <n v="1.5946999999999999E-2"/>
    <n v="1.8989000000000002E-2"/>
    <n v="2.5026E-2"/>
    <n v="1.8377000000000001E-2"/>
    <n v="2.0968000000000001E-2"/>
    <n v="2.2408999999999998E-2"/>
    <n v="2.4088000000000002E-2"/>
    <n v="2.6176999999999999E-2"/>
    <n v="2.7664000000000001E-2"/>
    <n v="2.8670000000000001E-2"/>
    <n v="2.9440000000000001E-2"/>
  </r>
  <r>
    <x v="46"/>
    <x v="12"/>
    <x v="2"/>
    <x v="3"/>
    <n v="0.20030400000000001"/>
    <n v="0.19426400000000002"/>
    <n v="0.15956800000000002"/>
    <n v="0.16800000000000001"/>
    <n v="0.16800000000000001"/>
    <n v="0.184"/>
    <n v="0.216"/>
    <n v="0.224"/>
    <n v="0.216"/>
    <n v="0.12757599999999999"/>
    <n v="0.15191200000000002"/>
    <n v="0.200208"/>
    <n v="0.14701600000000001"/>
    <n v="0.167744"/>
    <n v="0.17927199999999999"/>
    <n v="0.19270399999999999"/>
    <n v="0.20941599999999999"/>
    <n v="0.22131200000000001"/>
    <n v="0.22936000000000001"/>
    <n v="0.23552000000000001"/>
  </r>
  <r>
    <x v="46"/>
    <x v="12"/>
    <x v="2"/>
    <x v="4"/>
    <n v="0.27661844437477395"/>
    <n v="0.2543042075705429"/>
    <n v="0.26095382183733418"/>
    <n v="0.28029073973814306"/>
    <n v="0.289847404073168"/>
    <n v="0.27430884140948092"/>
    <n v="0.2877918799841242"/>
    <n v="0.29811286941795578"/>
    <n v="0.2544668989268451"/>
    <n v="0.21733998135966617"/>
    <n v="0.27395542980176968"/>
    <n v="0.28699999999999998"/>
    <n v="0.20746978213883593"/>
    <n v="0.22614206253133118"/>
    <n v="0.25327911003509096"/>
    <n v="0.26341027443649462"/>
    <n v="0.27721192807148715"/>
    <n v="0.27651716241421004"/>
    <n v="0.27705365395929765"/>
    <n v="0.27882302747326626"/>
  </r>
  <r>
    <x v="46"/>
    <x v="12"/>
    <x v="2"/>
    <x v="5"/>
    <n v="0.47692244437477394"/>
    <n v="0.44856820757054294"/>
    <n v="0.42052182183733422"/>
    <n v="0.44829073973814304"/>
    <n v="0.45784740407316804"/>
    <n v="0.45830884140948092"/>
    <n v="0.50379187998412422"/>
    <n v="0.52211286941795576"/>
    <n v="0.47046689892684512"/>
    <n v="0.34491598135966617"/>
    <n v="0.42586742980176973"/>
    <n v="0.48720799999999997"/>
    <n v="0.35448578213883597"/>
    <n v="0.39388606253133118"/>
    <n v="0.43255111003509095"/>
    <n v="0.4561142744364946"/>
    <n v="0.48662792807148714"/>
    <n v="0.49782916241421005"/>
    <n v="0.5064136539592976"/>
    <n v="0.51434302747326632"/>
  </r>
  <r>
    <x v="46"/>
    <x v="12"/>
    <x v="2"/>
    <x v="6"/>
    <n v="0.52442999999999995"/>
    <n v="0.504"/>
    <n v="0.46700000000000003"/>
    <n v="0.74463800000000002"/>
    <n v="0.52684900000000001"/>
    <n v="0.68868300000000005"/>
    <n v="0.75165999999999999"/>
    <n v="0.749"/>
    <n v="0.623"/>
    <n v="0.46"/>
    <n v="0.60899999999999999"/>
    <n v="0.68899999999999995"/>
    <n v="0.43539194660263153"/>
    <n v="0.48197888488911311"/>
    <n v="0.51571740683135103"/>
    <n v="0.53634610310460507"/>
    <n v="0.56316340825983535"/>
    <n v="0.57442667642503209"/>
    <n v="0.58304307657140753"/>
    <n v="0.59178872271997862"/>
  </r>
  <r>
    <x v="46"/>
    <x v="12"/>
    <x v="2"/>
    <x v="7"/>
    <n v="0.72002352537758307"/>
    <n v="0.74162423113891063"/>
    <n v="0.29664969245556427"/>
    <n v="0.26794400000000002"/>
    <n v="9.6802879999999994E-2"/>
    <n v="0.17765893760000001"/>
    <n v="0.15451211635200002"/>
    <n v="0.15451211635200002"/>
    <n v="0.15451211635200002"/>
    <n v="0.15451211635200002"/>
    <n v="0.15"/>
    <n v="0.15"/>
    <n v="5.6420817275161093E-2"/>
    <n v="6.7704980730193307E-2"/>
    <n v="7.4475478803212647E-2"/>
    <n v="7.4475478803212647E-2"/>
    <n v="7.4475478803212647E-2"/>
    <n v="7.4475478803212647E-2"/>
    <n v="7.4475478803212647E-2"/>
    <n v="7.4475478803212647E-2"/>
  </r>
  <r>
    <x v="46"/>
    <x v="12"/>
    <x v="2"/>
    <x v="8"/>
    <n v="0.75"/>
    <n v="0.65"/>
    <n v="0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0"/>
    <x v="0"/>
    <n v="4.6289489999999995"/>
    <n v="4.6845039999999996"/>
    <n v="4.7248559999999999"/>
    <n v="4.7725840000000002"/>
    <n v="4.819"/>
    <n v="4.9186000000000005"/>
    <n v="4.9763000000000002"/>
    <n v="5.0487000000000002"/>
    <n v="5.1310000000000002"/>
    <n v="5.1929999999999996"/>
    <n v="5.2587974934685136"/>
    <n v="5.3479249008599679"/>
    <n v="5.3467875620923699"/>
    <n v="5.358597457725689"/>
    <n v="5.3700982411006546"/>
    <n v="5.398830119037072"/>
    <n v="5.4369869142295641"/>
    <n v="5.4781412890320471"/>
    <n v="5.522679557610358"/>
    <n v="5.5701017980646617"/>
  </r>
  <r>
    <x v="47"/>
    <x v="12"/>
    <x v="0"/>
    <x v="1"/>
    <n v="0.55637999999999832"/>
    <n v="0.53151800000000005"/>
    <n v="0.51111000000000084"/>
    <n v="0.502"/>
    <n v="0.53100000000000003"/>
    <n v="0.52800000000000002"/>
    <n v="0.57699999999999996"/>
    <n v="0.57699999999999996"/>
    <n v="0.58799999999999997"/>
    <n v="0.52416499999999633"/>
    <n v="0.59633600000000053"/>
    <n v="0.62107500000000004"/>
    <n v="0.53487799999999808"/>
    <n v="0.53578700000000001"/>
    <n v="0.52991299999999997"/>
    <n v="0.54164000000000057"/>
    <n v="0.55990300000000004"/>
    <n v="0.56311199999999939"/>
    <n v="0.5669660000000013"/>
    <n v="0.57061000000000062"/>
  </r>
  <r>
    <x v="47"/>
    <x v="12"/>
    <x v="0"/>
    <x v="2"/>
    <n v="0.91218399999999999"/>
    <n v="1.0586439999999999"/>
    <n v="0.93690399999999996"/>
    <n v="0.79200000000000004"/>
    <n v="0.85299999999999998"/>
    <n v="0.89600000000000002"/>
    <n v="0.88600000000000001"/>
    <n v="0.79"/>
    <n v="0.68"/>
    <n v="0.52459500000000003"/>
    <n v="0.52901399999999998"/>
    <n v="0.56215599999999999"/>
    <n v="0.50461599999999995"/>
    <n v="0.46417000000000003"/>
    <n v="0.46286300000000002"/>
    <n v="0.37237900000000002"/>
    <n v="0.35170299999999999"/>
    <n v="0.40013700000000002"/>
    <n v="0.41850799999999999"/>
    <n v="0.43670300000000001"/>
  </r>
  <r>
    <x v="47"/>
    <x v="12"/>
    <x v="0"/>
    <x v="3"/>
    <n v="4.5609200000000003"/>
    <n v="5.2932199999999998"/>
    <n v="4.68452"/>
    <n v="3.96"/>
    <n v="4.2649999999999997"/>
    <n v="4.4800000000000004"/>
    <n v="4.43"/>
    <n v="3.95"/>
    <n v="3.4"/>
    <n v="2.5705155000000004"/>
    <n v="2.5392671999999998"/>
    <n v="2.6421332000000004"/>
    <n v="2.3212335999999998"/>
    <n v="2.088765"/>
    <n v="2.0365972000000001"/>
    <n v="1.6384676000000002"/>
    <n v="1.5474932000000001"/>
    <n v="1.7606028000000002"/>
    <n v="1.8414352"/>
    <n v="1.9214932000000002"/>
  </r>
  <r>
    <x v="47"/>
    <x v="12"/>
    <x v="0"/>
    <x v="4"/>
    <n v="4.282"/>
    <n v="4.569"/>
    <n v="4.8689999999999998"/>
    <n v="5.298"/>
    <n v="5.6970000000000001"/>
    <n v="5.8480088039999991"/>
    <n v="5.8108306267999996"/>
    <n v="5.7598694433000004"/>
    <n v="5.368044317999999"/>
    <n v="5.4093056535000006"/>
    <n v="6.2405132107500005"/>
    <n v="6.4636474399999999"/>
    <n v="4.7788672639999996"/>
    <n v="4.6307328208000005"/>
    <n v="4.9031862643284914"/>
    <n v="5.1811858283882293"/>
    <n v="5.3282471759449725"/>
    <n v="5.5329227019223683"/>
    <n v="5.6883599443386679"/>
    <n v="5.7372048520066024"/>
  </r>
  <r>
    <x v="47"/>
    <x v="12"/>
    <x v="0"/>
    <x v="5"/>
    <n v="8.8429199999999994"/>
    <n v="9.8622200000000007"/>
    <n v="9.5535199999999989"/>
    <n v="9.2579999999999991"/>
    <n v="9.9619999999999997"/>
    <n v="10.328008804"/>
    <n v="10.240830626799999"/>
    <n v="9.7098694433000006"/>
    <n v="8.7680443179999994"/>
    <n v="7.9798211535000014"/>
    <n v="8.7797804107499999"/>
    <n v="9.1057806400000008"/>
    <n v="7.1001008639999998"/>
    <n v="6.7194978208000009"/>
    <n v="6.9397834643284915"/>
    <n v="6.8196534283882295"/>
    <n v="6.8757403759449724"/>
    <n v="7.2935255019223684"/>
    <n v="7.5297951443386681"/>
    <n v="7.6586980520066028"/>
  </r>
  <r>
    <x v="47"/>
    <x v="12"/>
    <x v="0"/>
    <x v="6"/>
    <n v="17.489587"/>
    <n v="19.060556999999999"/>
    <n v="18.763643999999999"/>
    <n v="19.943000000000001"/>
    <n v="21.936"/>
    <n v="21.577000000000002"/>
    <n v="21.562000000000001"/>
    <n v="23.65673"/>
    <n v="22.518481000000001"/>
    <n v="21.845345999999999"/>
    <n v="23.878799000000001"/>
    <n v="24.030332999999999"/>
    <n v="19.630894999999999"/>
    <n v="17.370764000000001"/>
    <n v="19.299490988811449"/>
    <n v="18.676028787354578"/>
    <n v="19.09434681779921"/>
    <n v="19.527327428305277"/>
    <n v="19.869190277231201"/>
    <n v="20.1050927739876"/>
  </r>
  <r>
    <x v="47"/>
    <x v="12"/>
    <x v="0"/>
    <x v="7"/>
    <n v="6.5233990000000004"/>
    <n v="6.2587020000000004"/>
    <n v="7.399432"/>
    <n v="8.3652760000000015"/>
    <n v="10.675433"/>
    <n v="11.373999999999999"/>
    <n v="11.422333"/>
    <n v="14.000572999999999"/>
    <n v="12.843999999999999"/>
    <n v="14.164341"/>
    <n v="15.822293999999999"/>
    <n v="14.888248000000001"/>
    <n v="13.221431000000001"/>
    <n v="11.783030999999999"/>
    <n v="11.155642228832949"/>
    <n v="11.397613123636175"/>
    <n v="11.536527336856855"/>
    <n v="11.653557388750627"/>
    <n v="11.770092962638133"/>
    <n v="11.887793892264515"/>
  </r>
  <r>
    <x v="47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0"/>
    <n v="0.424564"/>
    <n v="0.44585699999999995"/>
    <n v="0.45913600000000004"/>
    <n v="0.47685100000000002"/>
    <n v="0.50096999999999992"/>
    <n v="0.52362500000000001"/>
    <n v="0.53837099999999993"/>
    <n v="0.55654400000000015"/>
    <n v="0.561303"/>
    <n v="0.57612699999999994"/>
    <n v="0.58285367348042116"/>
    <n v="0.59876383378401055"/>
    <n v="0.60540728350589401"/>
    <n v="0.60927412132945635"/>
    <n v="0.60737193806320444"/>
    <n v="0.61016200255479369"/>
    <n v="0.6150901763918788"/>
    <n v="0.62217971765895441"/>
    <n v="0.63110474921209003"/>
    <n v="0.64066862973941141"/>
  </r>
  <r>
    <x v="47"/>
    <x v="12"/>
    <x v="1"/>
    <x v="1"/>
    <n v="5.918900000000011E-2"/>
    <n v="6.2745999999999719E-2"/>
    <n v="5.3731000000000223E-2"/>
    <n v="5.3999999999999999E-2"/>
    <n v="6.0999999999999999E-2"/>
    <n v="6.4000000000000001E-2"/>
    <n v="6.3E-2"/>
    <n v="7.0000000000000007E-2"/>
    <n v="7.0000000000000007E-2"/>
    <n v="5.6009000000000003E-2"/>
    <n v="5.7685E-2"/>
    <n v="6.6463999999999995E-2"/>
    <n v="5.9603999999999997E-2"/>
    <n v="5.7415000000000001E-2"/>
    <n v="5.1987999999999999E-2"/>
    <n v="5.6512E-2"/>
    <n v="5.8862999999999999E-2"/>
    <n v="6.1444000000000006E-2"/>
    <n v="6.3906999999999992E-2"/>
    <n v="6.5352000000000007E-2"/>
  </r>
  <r>
    <x v="47"/>
    <x v="12"/>
    <x v="1"/>
    <x v="2"/>
    <n v="9.5602999999999994E-2"/>
    <n v="0.10115300000000001"/>
    <n v="9.2191999999999996E-2"/>
    <n v="8.5000000000000006E-2"/>
    <n v="1.2E-2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3"/>
    <n v="0.47801499999999997"/>
    <n v="0.50576500000000002"/>
    <n v="0.46095999999999998"/>
    <n v="0.42499999999999999"/>
    <n v="0.06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4"/>
    <n v="0.31633105554537927"/>
    <n v="0.35339015187934736"/>
    <n v="0.37621194173035188"/>
    <n v="0.40828224336228475"/>
    <n v="0.49596029999999991"/>
    <n v="0.46766560305521521"/>
    <n v="0.53354649006367816"/>
    <n v="0.58701601393255576"/>
    <n v="0.58544465195932327"/>
    <n v="0.59549626018620905"/>
    <n v="0.5234911000000001"/>
    <n v="0.55919360200000012"/>
    <n v="0.41445474399999999"/>
    <n v="0.36971180400000009"/>
    <n v="0.38471065663394244"/>
    <n v="0.39931356581940325"/>
    <n v="0.4305631234743153"/>
    <n v="0.46663478824421584"/>
    <n v="0.5048837993696722"/>
    <n v="0.54456833527849968"/>
  </r>
  <r>
    <x v="47"/>
    <x v="12"/>
    <x v="1"/>
    <x v="5"/>
    <n v="0.79434605554537918"/>
    <n v="0.85915515187934743"/>
    <n v="0.83717194173035181"/>
    <n v="0.83328224336228485"/>
    <n v="0.55596029999999996"/>
    <n v="0.46766560305521521"/>
    <n v="0.53354649006367816"/>
    <n v="0.58701601393255576"/>
    <n v="0.58544465195932327"/>
    <n v="0.59549626018620905"/>
    <n v="0.5234911000000001"/>
    <n v="0.55919360200000012"/>
    <n v="0.41445474399999999"/>
    <n v="0.36971180400000009"/>
    <n v="0.38471065663394244"/>
    <n v="0.39931356581940325"/>
    <n v="0.4305631234743153"/>
    <n v="0.46663478824421584"/>
    <n v="0.5048837993696722"/>
    <n v="0.54456833527849968"/>
  </r>
  <r>
    <x v="47"/>
    <x v="12"/>
    <x v="1"/>
    <x v="6"/>
    <n v="0.54278099999999996"/>
    <n v="0.5625"/>
    <n v="0.56651700000000005"/>
    <n v="0.87716300000000003"/>
    <n v="1.330203"/>
    <n v="1.2369999999999999"/>
    <n v="1.17"/>
    <n v="1.4629999999999999"/>
    <n v="1.0218690000000001"/>
    <n v="1.1709997221139978"/>
    <n v="1.2699650675528749"/>
    <n v="1.2952619999999999"/>
    <n v="0.96533199999999997"/>
    <n v="0.86770000000000003"/>
    <n v="0.9222664218751172"/>
    <n v="0.82557583081843688"/>
    <n v="0.85909419354207395"/>
    <n v="0.8997367375932287"/>
    <n v="0.92711628361471432"/>
    <n v="0.9642264907870477"/>
  </r>
  <r>
    <x v="47"/>
    <x v="12"/>
    <x v="1"/>
    <x v="7"/>
    <n v="0.52290599999999998"/>
    <n v="0.57530100000000006"/>
    <n v="0.59645399999999993"/>
    <n v="0.84056200000000003"/>
    <n v="0.89060600000000001"/>
    <n v="0.98540700000000003"/>
    <n v="0.97593000000000008"/>
    <n v="1.254"/>
    <n v="1.2993760000000001"/>
    <n v="1.0989095115280001"/>
    <n v="1.1962060000000001"/>
    <n v="1.396995"/>
    <n v="1.1674739999999999"/>
    <n v="0.96809199999999995"/>
    <n v="0.90411102721935188"/>
    <n v="0.92919868702482145"/>
    <n v="0.94253819386457338"/>
    <n v="0.95667626677254169"/>
    <n v="0.97102641077412999"/>
    <n v="0.98559180693574167"/>
  </r>
  <r>
    <x v="47"/>
    <x v="12"/>
    <x v="1"/>
    <x v="8"/>
    <n v="0.74304781933443254"/>
    <n v="1.0088685036877592"/>
    <n v="0.85753822813459524"/>
    <n v="0.85753822813459524"/>
    <n v="0.34301529125383812"/>
    <n v="0.35159067353518403"/>
    <n v="0.36038044037356359"/>
    <n v="0.36938995138290265"/>
    <n v="0.39524724797970584"/>
    <n v="0.40512842917919845"/>
    <n v="0.48"/>
    <n v="0.5"/>
    <n v="0.51"/>
    <n v="0.51"/>
    <n v="0.51"/>
    <n v="0.52529999999999999"/>
    <n v="0.53055299999999983"/>
    <n v="0.53585852999999994"/>
    <n v="0.54121711529999994"/>
    <n v="0.54662928645299991"/>
  </r>
  <r>
    <x v="47"/>
    <x v="12"/>
    <x v="2"/>
    <x v="0"/>
    <n v="0.16872700000000002"/>
    <n v="0.16889500000000002"/>
    <n v="0.168626"/>
    <n v="0.167737"/>
    <n v="0.16745199999999999"/>
    <n v="0.167766"/>
    <n v="0.167933"/>
    <n v="0.169153"/>
    <n v="0.16939299999999999"/>
    <n v="0.16720599999999999"/>
    <n v="0.16549128814320224"/>
    <n v="0.16615672373604212"/>
    <n v="0.1649121039305598"/>
    <n v="0.1623073776947262"/>
    <n v="0.15960032027765322"/>
    <n v="0.15754540381343826"/>
    <n v="0.1568892615820506"/>
    <n v="0.15745283394522575"/>
    <n v="0.15907371797491421"/>
    <n v="0.16123108310816597"/>
  </r>
  <r>
    <x v="47"/>
    <x v="12"/>
    <x v="2"/>
    <x v="1"/>
    <n v="1.2473582161793036E-2"/>
    <n v="1.2205992871432031E-2"/>
    <n v="9.8408712854712449E-3"/>
    <n v="8.9999999999999993E-3"/>
    <n v="0.01"/>
    <n v="1.0999999999999999E-2"/>
    <n v="8.9999999999999993E-3"/>
    <n v="1.0999999999999999E-2"/>
    <n v="1.0999999999999999E-2"/>
    <n v="7.8008054020193354E-3"/>
    <n v="6.6455881432022504E-3"/>
    <n v="8.9400000000000122E-3"/>
    <n v="7.8940000000000086E-3"/>
    <n v="7.2899999999999814E-3"/>
    <n v="7.3560000000000448E-3"/>
    <n v="8.3350000000000004E-3"/>
    <n v="9.6000000000000443E-3"/>
    <n v="1.0776999999999995E-2"/>
    <n v="1.187100000000001E-2"/>
    <n v="1.2512999999999984E-2"/>
  </r>
  <r>
    <x v="47"/>
    <x v="12"/>
    <x v="2"/>
    <x v="2"/>
    <n v="3.0485999999999999E-2"/>
    <n v="2.6228000000000001E-2"/>
    <n v="2.7100000000000003E-2"/>
    <n v="2.5999999999999999E-2"/>
    <n v="0.03"/>
    <n v="0.03"/>
    <n v="3.5000000000000003E-2"/>
    <n v="4.3999999999999997E-2"/>
    <n v="4.3000000000000003E-2"/>
    <n v="1.1990000000000001E-2"/>
    <n v="2.5196000000000003E-2"/>
    <n v="3.322E-2"/>
    <n v="3.3180000000000001E-2"/>
    <n v="3.5110999999999996E-2"/>
    <n v="2.9706E-2"/>
    <n v="3.0856000000000001E-2"/>
    <n v="3.3770000000000001E-2"/>
    <n v="3.6537999999999994E-2"/>
    <n v="3.8981000000000002E-2"/>
    <n v="4.1140000000000003E-2"/>
  </r>
  <r>
    <x v="47"/>
    <x v="12"/>
    <x v="2"/>
    <x v="3"/>
    <n v="0.24388799999999999"/>
    <n v="0.20982400000000001"/>
    <n v="0.21680000000000002"/>
    <n v="0.20799999999999999"/>
    <n v="0.24"/>
    <n v="0.24"/>
    <n v="0.28000000000000003"/>
    <n v="0.35199999999999998"/>
    <n v="0.34399999999999997"/>
    <n v="9.5920000000000005E-2"/>
    <n v="0.20156800000000002"/>
    <n v="0.26576"/>
    <n v="0.26544000000000001"/>
    <n v="0.28088800000000003"/>
    <n v="0.237648"/>
    <n v="0.24684800000000001"/>
    <n v="0.27016000000000001"/>
    <n v="0.29230399999999995"/>
    <n v="0.31184800000000001"/>
    <n v="0.32912000000000002"/>
  </r>
  <r>
    <x v="47"/>
    <x v="12"/>
    <x v="2"/>
    <x v="4"/>
    <n v="0.40844782116214173"/>
    <n v="0.41948251225640121"/>
    <n v="0.40583582275896057"/>
    <n v="0.3939914078099585"/>
    <n v="0.40523383999999996"/>
    <n v="0.43794306491492635"/>
    <n v="0.43765724733056477"/>
    <n v="0.45186497355130228"/>
    <n v="0.45274773840051308"/>
    <n v="0.36822522102020672"/>
    <n v="0.46402684562924618"/>
    <n v="0.55283754419492159"/>
    <n v="0.4006607712000001"/>
    <n v="0.42313390860000011"/>
    <n v="0.4494873820659212"/>
    <n v="0.4626954011728498"/>
    <n v="0.47851224782525442"/>
    <n v="0.4802311435329385"/>
    <n v="0.4851748398234883"/>
    <n v="0.49175480347990613"/>
  </r>
  <r>
    <x v="47"/>
    <x v="12"/>
    <x v="2"/>
    <x v="5"/>
    <n v="0.65233582116214173"/>
    <n v="0.62930651225640122"/>
    <n v="0.62263582275896057"/>
    <n v="0.60199140780995852"/>
    <n v="0.64523383999999995"/>
    <n v="0.67794306491492629"/>
    <n v="0.7176572473305648"/>
    <n v="0.80386497355130226"/>
    <n v="0.79674773840051305"/>
    <n v="0.46414522102020672"/>
    <n v="0.6655948456292462"/>
    <n v="0.81859754419492159"/>
    <n v="0.66610077120000011"/>
    <n v="0.70402190860000013"/>
    <n v="0.68713538206592117"/>
    <n v="0.70954340117284986"/>
    <n v="0.74867224782525443"/>
    <n v="0.7725351435329384"/>
    <n v="0.79702283982348832"/>
    <n v="0.82087480347990616"/>
  </r>
  <r>
    <x v="47"/>
    <x v="12"/>
    <x v="2"/>
    <x v="6"/>
    <n v="1.399494"/>
    <n v="1.6560280000000001"/>
    <n v="1.440612"/>
    <n v="1.899802"/>
    <n v="1.8774489999999999"/>
    <n v="2.1059999999999999"/>
    <n v="2.101"/>
    <n v="2.8890000000000002"/>
    <n v="2.5600990000000001"/>
    <n v="1.3736489999999997"/>
    <n v="1.6711742485742653"/>
    <n v="1.95586678"/>
    <n v="1.6337550000000001"/>
    <n v="1.6525049999999999"/>
    <n v="2.1716529705223913"/>
    <n v="1.7457206385555268"/>
    <n v="1.8037029322208502"/>
    <n v="1.8282979403052833"/>
    <n v="1.8544266346863043"/>
    <n v="1.8742342308077817"/>
  </r>
  <r>
    <x v="47"/>
    <x v="12"/>
    <x v="2"/>
    <x v="7"/>
    <n v="2.8398979999999998"/>
    <n v="2.4225889999999999"/>
    <n v="2.117435"/>
    <n v="2.312656"/>
    <n v="2.6029409999999999"/>
    <n v="2.9367349999999997"/>
    <n v="3.0227349999999999"/>
    <n v="3.63"/>
    <n v="3.3675129999999998"/>
    <n v="2.1993341979175356"/>
    <n v="2.73444633033"/>
    <n v="2.9661850399999996"/>
    <n v="1.9098948199999997"/>
    <n v="2.5215152199999999"/>
    <n v="2.3405374199571209"/>
    <n v="2.4130973536376041"/>
    <n v="2.3954394589999999"/>
    <n v="2.3954394589999999"/>
    <n v="2.3954394589999999"/>
    <n v="2.3954394589999999"/>
  </r>
  <r>
    <x v="47"/>
    <x v="12"/>
    <x v="2"/>
    <x v="8"/>
    <n v="1.9197123837295917"/>
    <n v="1.6140256583620318"/>
    <n v="1.4526230925258288"/>
    <n v="1.4671493234510871"/>
    <n v="1.481820816685598"/>
    <n v="1.4892299207690258"/>
    <n v="1.671"/>
    <n v="1.7929999999999999"/>
    <n v="1.6970000000000001"/>
    <n v="0.93899999999999995"/>
    <n v="1.2488699999999999"/>
    <n v="1.7234405999999998"/>
    <n v="1.4132212920000002"/>
    <n v="1.42028739846"/>
    <n v="1.3634759025215999"/>
    <n v="1.3580219989115134"/>
    <n v="1.3648121089060707"/>
    <n v="1.3682241391783359"/>
    <n v="1.3709605874566926"/>
    <n v="1.3778153903939758"/>
  </r>
  <r>
    <x v="48"/>
    <x v="12"/>
    <x v="0"/>
    <x v="0"/>
    <n v="0.44841287743876074"/>
    <n v="0.47765627244970688"/>
    <n v="0.50699520680043897"/>
    <n v="0.53391852514930882"/>
    <n v="0.57253587116043037"/>
    <n v="0.60369663112633609"/>
    <n v="0.63851188175622919"/>
    <n v="0.6837339322126802"/>
    <n v="0.71838578847363521"/>
    <n v="0.73906100000000008"/>
    <n v="0.76506099999999999"/>
    <n v="0.78470899999999988"/>
    <n v="0.78910000000000013"/>
    <n v="0.79536099999999998"/>
    <n v="0.79866107756890392"/>
    <n v="0.80127223065008557"/>
    <n v="0.80375362340989653"/>
    <n v="0.8063039277653189"/>
    <n v="0.80900858465116643"/>
    <n v="0.8118337664809655"/>
  </r>
  <r>
    <x v="48"/>
    <x v="12"/>
    <x v="0"/>
    <x v="1"/>
    <n v="2.6525E-2"/>
    <n v="2.5278999999999999E-2"/>
    <n v="2.5115999999999999E-2"/>
    <n v="2.2440999999999999E-2"/>
    <n v="3.3896999999999997E-2"/>
    <n v="2.6099000000000001E-2"/>
    <n v="2.9478000000000001E-2"/>
    <n v="3.9577000000000001E-2"/>
    <n v="2.8607E-2"/>
    <n v="1.4324E-2"/>
    <n v="1.9466000000000001E-2"/>
    <n v="2.0760000000000001E-2"/>
    <n v="1.7406000000000001E-2"/>
    <n v="1.4312E-2"/>
    <n v="1.1253687568904E-2"/>
    <n v="1.0597763856870729E-2"/>
    <n v="1.0494115066311805E-2"/>
    <n v="1.0587840589521341E-2"/>
    <n v="1.0767696163500656E-2"/>
    <n v="1.0915267676310746E-2"/>
  </r>
  <r>
    <x v="48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4"/>
    <n v="0.44841287743876074"/>
    <n v="0.47765627244970688"/>
    <n v="0.50699520680043897"/>
    <n v="0.53391852514930882"/>
    <n v="0.57253587116043037"/>
    <n v="0.61988449999999995"/>
    <n v="0.49945375999999997"/>
    <n v="0.63008674000000009"/>
    <n v="0.72852867499999996"/>
    <n v="0.7336195124999999"/>
    <n v="0.76787213125000009"/>
    <n v="0.77678273749999993"/>
    <n v="0.77022071999999997"/>
    <n v="0.67541032624999997"/>
    <n v="0.76652912377106441"/>
    <n v="0.75245556122712676"/>
    <n v="0.77160347847350064"/>
    <n v="0.78211480993235949"/>
    <n v="0.78473832711163161"/>
    <n v="0.78747875348653673"/>
  </r>
  <r>
    <x v="48"/>
    <x v="12"/>
    <x v="0"/>
    <x v="5"/>
    <n v="0.44841287743876074"/>
    <n v="0.47765627244970688"/>
    <n v="0.50699520680043897"/>
    <n v="0.53391852514930882"/>
    <n v="0.57253587116043037"/>
    <n v="0.61988449999999995"/>
    <n v="0.49945375999999997"/>
    <n v="0.63008674000000009"/>
    <n v="0.72852867499999996"/>
    <n v="0.7336195124999999"/>
    <n v="0.76787213125000009"/>
    <n v="0.77678273749999993"/>
    <n v="0.77022071999999997"/>
    <n v="0.67541032624999997"/>
    <n v="0.76652912377106441"/>
    <n v="0.75245556122712676"/>
    <n v="0.77160347847350064"/>
    <n v="0.78211480993235949"/>
    <n v="0.78473832711163161"/>
    <n v="0.78747875348653673"/>
  </r>
  <r>
    <x v="48"/>
    <x v="12"/>
    <x v="0"/>
    <x v="6"/>
    <n v="0.52631300000000003"/>
    <n v="0.53672699999999995"/>
    <n v="0.63306399999999996"/>
    <n v="0.46457199999999998"/>
    <n v="0.68828199999999995"/>
    <n v="0.72350800000000004"/>
    <n v="0.66017199999999998"/>
    <n v="0.727773"/>
    <n v="0.73061399999999999"/>
    <n v="0.75307999999999997"/>
    <n v="0.78107199999999999"/>
    <n v="0.76452699999999996"/>
    <n v="0.77389399999999997"/>
    <n v="0.67964400000000003"/>
    <n v="0.80291059498478101"/>
    <n v="0.76866554036126811"/>
    <n v="0.76998831863381145"/>
    <n v="0.77673038264386085"/>
    <n v="0.78118628499338805"/>
    <n v="0.78509221641835503"/>
  </r>
  <r>
    <x v="48"/>
    <x v="12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0"/>
    <n v="2.1724497499688338E-2"/>
    <n v="2.2694275171004974E-2"/>
    <n v="2.3931856926763882E-2"/>
    <n v="2.4806113365329913E-2"/>
    <n v="2.6441360143269435E-2"/>
    <n v="2.9003679992880199E-2"/>
    <n v="3.0039854405814082E-2"/>
    <n v="3.1584313238927145E-2"/>
    <n v="3.2667423064885168E-2"/>
    <n v="3.2639743070508313E-2"/>
    <n v="3.2676696605687769E-2"/>
    <n v="3.2548804361911224E-2"/>
    <n v="3.1815730678466075E-2"/>
    <n v="3.1838048593601904E-2"/>
    <n v="3.2360477864697874E-2"/>
    <n v="3.2875070696727404E-2"/>
    <n v="3.3381944636276493E-2"/>
    <n v="3.3881215466732346E-2"/>
    <n v="3.4372997234731362E-2"/>
    <n v="3.4857402276210391E-2"/>
  </r>
  <r>
    <x v="48"/>
    <x v="12"/>
    <x v="1"/>
    <x v="1"/>
    <n v="8.1499999999999997E-4"/>
    <n v="1.467E-3"/>
    <n v="1.7570000000000001E-3"/>
    <n v="1.4220000000000001E-3"/>
    <n v="2.2030000000000001E-3"/>
    <n v="3.1675000000000002E-3"/>
    <n v="1.6999999999999999E-3"/>
    <n v="2.232E-3"/>
    <n v="1.8060000000000001E-3"/>
    <n v="7.2000000000000005E-4"/>
    <n v="7.8399999999999997E-4"/>
    <n v="6.2E-4"/>
    <n v="6.3100000000000005E-4"/>
    <n v="4.9899999999999999E-4"/>
    <n v="1E-3"/>
    <n v="1E-3"/>
    <n v="1E-3"/>
    <n v="1E-3"/>
    <n v="1E-3"/>
    <n v="1E-3"/>
  </r>
  <r>
    <x v="48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4"/>
    <n v="2.3383999999999999E-2"/>
    <n v="2.2752999999999999E-2"/>
    <n v="3.4325000000000001E-2"/>
    <n v="3.7010000000000001E-2"/>
    <n v="1.8828999999999999E-2"/>
    <n v="4.6521600000000003E-2"/>
    <n v="3.6638100000000014E-2"/>
    <n v="2.4190099999999999E-2"/>
    <n v="4.07946E-2"/>
    <n v="3.1370699999999994E-2"/>
    <n v="2.9548999999999999E-2"/>
    <n v="2.7914099999999997E-2"/>
    <n v="2.54863E-2"/>
    <n v="2.5307100000000003E-2"/>
    <n v="2.3107213888779007E-2"/>
    <n v="2.4189036510255228E-2"/>
    <n v="2.5370277923570134E-2"/>
    <n v="2.6427348064051226E-2"/>
    <n v="2.7498397787785091E-2"/>
    <n v="2.7885921820968322E-2"/>
  </r>
  <r>
    <x v="48"/>
    <x v="12"/>
    <x v="1"/>
    <x v="5"/>
    <n v="2.3383999999999999E-2"/>
    <n v="2.2752999999999999E-2"/>
    <n v="3.4325000000000001E-2"/>
    <n v="3.7010000000000001E-2"/>
    <n v="1.8828999999999999E-2"/>
    <n v="4.6521600000000003E-2"/>
    <n v="3.6638100000000014E-2"/>
    <n v="2.4190099999999999E-2"/>
    <n v="4.07946E-2"/>
    <n v="3.1370699999999994E-2"/>
    <n v="2.9548999999999999E-2"/>
    <n v="2.7914099999999997E-2"/>
    <n v="2.54863E-2"/>
    <n v="2.5307100000000003E-2"/>
    <n v="2.3107213888779007E-2"/>
    <n v="2.4189036510255228E-2"/>
    <n v="2.5370277923570134E-2"/>
    <n v="2.6427348064051226E-2"/>
    <n v="2.7498397787785091E-2"/>
    <n v="2.7885921820968322E-2"/>
  </r>
  <r>
    <x v="48"/>
    <x v="12"/>
    <x v="1"/>
    <x v="6"/>
    <n v="2.3383999999999999E-2"/>
    <n v="2.2752999999999999E-2"/>
    <n v="3.4325000000000001E-2"/>
    <n v="3.7010000000000001E-2"/>
    <n v="3.1650999999999999E-2"/>
    <n v="3.2509999999999997E-2"/>
    <n v="4.2291000000000002E-2"/>
    <n v="3.9100000000000003E-2"/>
    <n v="3.7746000000000002E-2"/>
    <n v="3.6912E-2"/>
    <n v="2.9791000000000002E-2"/>
    <n v="3.3756000000000001E-2"/>
    <n v="3.2772000000000003E-2"/>
    <n v="2.2665999999999999E-2"/>
    <n v="2.3738713426163297E-2"/>
    <n v="2.3876525126588999E-2"/>
    <n v="2.5070351382918448E-2"/>
    <n v="2.6323868952064379E-2"/>
    <n v="2.7611184291653722E-2"/>
    <n v="2.8649064575392229E-2"/>
  </r>
  <r>
    <x v="48"/>
    <x v="12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0"/>
    <n v="1.1338838542541399E-2"/>
    <n v="1.1377328228171538E-2"/>
    <n v="1.1419130492571742E-2"/>
    <n v="1.1485186173477232E-2"/>
    <n v="1.1492062107739724E-2"/>
    <n v="1.1524815238630083E-2"/>
    <n v="1.1621983402479212E-2"/>
    <n v="1.1708416154422264E-2"/>
    <n v="1.2003305227645297E-2"/>
    <n v="1.1988927616921947E-2"/>
    <n v="1.2139806788624466E-2"/>
    <n v="1.2171991276177569E-2"/>
    <n v="1.2122938643067849E-2"/>
    <n v="1.1966752663381704E-2"/>
    <n v="1.1892691193133888E-2"/>
    <n v="1.1816712178330727E-2"/>
    <n v="1.1741072912461762E-2"/>
    <n v="1.166656986599451E-2"/>
    <n v="1.1593540722496878E-2"/>
    <n v="1.152113052472155E-2"/>
  </r>
  <r>
    <x v="48"/>
    <x v="12"/>
    <x v="2"/>
    <x v="1"/>
    <n v="3.3700000000000001E-4"/>
    <n v="2.41E-4"/>
    <n v="2.4499999999999999E-4"/>
    <n v="2.7E-4"/>
    <n v="2.12E-4"/>
    <n v="2.3800000000000001E-4"/>
    <n v="3.0299999999999999E-4"/>
    <n v="2.9399999999999999E-4"/>
    <n v="5.04E-4"/>
    <n v="2.0000000000000001E-4"/>
    <n v="3.6499999999999998E-4"/>
    <n v="2.4899999999999998E-4"/>
    <n v="1.66E-4"/>
    <n v="5.8E-5"/>
    <n v="4.5606056385999999E-5"/>
    <n v="4.2947897128179301E-5"/>
    <n v="4.2527855914343525E-5"/>
    <n v="4.2907682657367078E-5"/>
    <n v="4.3636555162313995E-5"/>
    <n v="4.3525209449640771E-5"/>
  </r>
  <r>
    <x v="48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4"/>
    <n v="4.8085999999999997E-2"/>
    <n v="4.8252000000000003E-2"/>
    <n v="3.4381000000000002E-2"/>
    <n v="2.2169000000000001E-2"/>
    <n v="3.7021999999999999E-2"/>
    <n v="2.1556599999999999E-2"/>
    <n v="1.5668000000000001E-2"/>
    <n v="1.9418699999999997E-2"/>
    <n v="3.7065800000000003E-2"/>
    <n v="2.7753700000000003E-2"/>
    <n v="2.43185E-2"/>
    <n v="3.7984699999999996E-2"/>
    <n v="2.2243699999999998E-2"/>
    <n v="2.1974599999999997E-2"/>
    <n v="2.7761531315056983E-2"/>
    <n v="2.7041252181446138E-2"/>
    <n v="2.700446769866206E-2"/>
    <n v="2.6833110691787371E-2"/>
    <n v="2.6665143661742819E-2"/>
    <n v="2.6498600206859568E-2"/>
  </r>
  <r>
    <x v="48"/>
    <x v="12"/>
    <x v="2"/>
    <x v="5"/>
    <n v="4.8085999999999997E-2"/>
    <n v="4.8252000000000003E-2"/>
    <n v="3.4381000000000002E-2"/>
    <n v="2.2169000000000001E-2"/>
    <n v="3.7021999999999999E-2"/>
    <n v="2.1556599999999999E-2"/>
    <n v="1.5668000000000001E-2"/>
    <n v="1.9418699999999997E-2"/>
    <n v="3.7065800000000003E-2"/>
    <n v="2.7753700000000003E-2"/>
    <n v="2.43185E-2"/>
    <n v="3.7984699999999996E-2"/>
    <n v="2.2243699999999998E-2"/>
    <n v="2.1974599999999997E-2"/>
    <n v="2.7761531315056983E-2"/>
    <n v="2.7041252181446138E-2"/>
    <n v="2.700446769866206E-2"/>
    <n v="2.6833110691787371E-2"/>
    <n v="2.6665143661742819E-2"/>
    <n v="2.6498600206859568E-2"/>
  </r>
  <r>
    <x v="48"/>
    <x v="12"/>
    <x v="2"/>
    <x v="6"/>
    <n v="4.8085999999999997E-2"/>
    <n v="4.8252000000000003E-2"/>
    <n v="3.4381000000000002E-2"/>
    <n v="2.2169000000000001E-2"/>
    <n v="3.7021999999999999E-2"/>
    <n v="3.3198999999999999E-2"/>
    <n v="3.0752999999999999E-2"/>
    <n v="3.0866999999999999E-2"/>
    <n v="3.8535E-2"/>
    <n v="3.3355000000000003E-2"/>
    <n v="3.1625E-2"/>
    <n v="4.0971E-2"/>
    <n v="2.6287999999999999E-2"/>
    <n v="2.8187E-2"/>
    <n v="3.8034423649258263E-2"/>
    <n v="2.8170900587314383E-2"/>
    <n v="2.8049465024347912E-2"/>
    <n v="2.7909217699226177E-2"/>
    <n v="2.7769671610730039E-2"/>
    <n v="2.7630823252676396E-2"/>
  </r>
  <r>
    <x v="48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0"/>
    <n v="1.842943"/>
    <n v="1.8752519999999999"/>
    <n v="1.8899790000000001"/>
    <n v="1.894209"/>
    <n v="1.9139999999999999"/>
    <n v="1.9650000000000001"/>
    <n v="2.02"/>
    <n v="2.0684999999999998"/>
    <n v="2.0990000000000002"/>
    <n v="2.1203220000000003"/>
    <n v="2.1636759999999997"/>
    <n v="2.198"/>
    <n v="2.2370000000000001"/>
    <n v="2.2963179999999999"/>
    <n v="2.3576825099999996"/>
    <n v="2.3929369719499998"/>
    <n v="2.4219944384927494"/>
    <n v="2.4504697443756478"/>
    <n v="2.4783519084349872"/>
    <n v="2.5055855534710632"/>
  </r>
  <r>
    <x v="49"/>
    <x v="12"/>
    <x v="0"/>
    <x v="1"/>
    <n v="0.11348699999999999"/>
    <n v="9.6170000000000005E-2"/>
    <n v="0.111594"/>
    <n v="9.6000000000000002E-2"/>
    <n v="0.123"/>
    <n v="0.14899999999999999"/>
    <n v="0.157"/>
    <n v="0.16300000000000001"/>
    <n v="0.15"/>
    <n v="0.112513"/>
    <n v="0.15360799999999999"/>
    <n v="0.17039400000000002"/>
    <n v="0.17120199999999999"/>
    <n v="0.18235300000000002"/>
    <n v="0.18766200000000002"/>
    <n v="0.16492699999999999"/>
    <n v="0.16066900000000001"/>
    <n v="0.161685"/>
    <n v="0.162658"/>
    <n v="0.16354300000000002"/>
  </r>
  <r>
    <x v="49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4"/>
    <n v="2.65383792"/>
    <n v="2.4378275999999999"/>
    <n v="2.3057743799999999"/>
    <n v="2.0646878100000001"/>
    <n v="2.5838999999999999"/>
    <n v="2.6928597664713529"/>
    <n v="2.9290988764074566"/>
    <n v="2.5349448767182832"/>
    <n v="2.200518868361812"/>
    <n v="2.0291224760506603"/>
    <n v="2.8682587877017371"/>
    <n v="3.1333122749999998"/>
    <n v="2.3341071250000001"/>
    <n v="2.3132665249999995"/>
    <n v="2.3366800720767715"/>
    <n v="2.4134676303787668"/>
    <n v="2.5430941604173873"/>
    <n v="2.6955167188132134"/>
    <n v="2.7261870992784871"/>
    <n v="2.7561441088181695"/>
  </r>
  <r>
    <x v="49"/>
    <x v="12"/>
    <x v="0"/>
    <x v="5"/>
    <n v="2.65383792"/>
    <n v="2.4378275999999999"/>
    <n v="2.3057743799999999"/>
    <n v="2.0646878100000001"/>
    <n v="2.5838999999999999"/>
    <n v="2.6928597664713529"/>
    <n v="2.9290988764074566"/>
    <n v="2.5349448767182832"/>
    <n v="2.200518868361812"/>
    <n v="2.0291224760506603"/>
    <n v="2.8682587877017371"/>
    <n v="3.1333122749999998"/>
    <n v="2.3341071250000001"/>
    <n v="2.3132665249999995"/>
    <n v="2.3366800720767715"/>
    <n v="2.4134676303787668"/>
    <n v="2.5430941604173873"/>
    <n v="2.6955167188132134"/>
    <n v="2.7261870992784871"/>
    <n v="2.7561441088181695"/>
  </r>
  <r>
    <x v="49"/>
    <x v="12"/>
    <x v="0"/>
    <x v="6"/>
    <n v="3.476432"/>
    <n v="3.7326260000000002"/>
    <n v="2.9969999999999999"/>
    <n v="2.6789999999999998"/>
    <n v="3.3559999999999999"/>
    <n v="3.2970000000000002"/>
    <n v="3.827"/>
    <n v="3.243134"/>
    <n v="2.6436289999999998"/>
    <n v="2.5109806513500001"/>
    <n v="3.3943249810000005"/>
    <n v="3.7431475200000004"/>
    <n v="3.0149657999999993"/>
    <n v="2.9188866000000004"/>
    <n v="2.7183998417004918"/>
    <n v="3.1068625821375693"/>
    <n v="3.2192289058380621"/>
    <n v="3.3315927695343328"/>
    <n v="3.3722757189857564"/>
    <n v="3.4021827758112138"/>
  </r>
  <r>
    <x v="49"/>
    <x v="12"/>
    <x v="0"/>
    <x v="7"/>
    <n v="0.63417299999999999"/>
    <n v="0.856043"/>
    <n v="0.670929"/>
    <n v="0.55093899999999996"/>
    <n v="0.54300000000000004"/>
    <n v="0.49948999999999999"/>
    <n v="0.55600000000000005"/>
    <n v="0.31"/>
    <n v="0.40600000000000003"/>
    <n v="0.374977"/>
    <n v="0.61541299999999999"/>
    <n v="0.50379300000000005"/>
    <n v="0.68628800000000001"/>
    <n v="0.64841499999999996"/>
    <n v="0.64379909846331773"/>
    <n v="0.64841499999999996"/>
    <n v="0.64841499999999996"/>
    <n v="0.64841499999999996"/>
    <n v="0.64841499999999996"/>
    <n v="0.64841499999999996"/>
  </r>
  <r>
    <x v="49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0"/>
    <n v="0.34663804942439397"/>
    <n v="0.35489246761831938"/>
    <n v="0.36546974270149318"/>
    <n v="0.37720850731601324"/>
    <n v="0.39952503812093026"/>
    <n v="0.43447215393319416"/>
    <n v="0.46862920896000004"/>
    <n v="0.48599999999999999"/>
    <n v="0.48199999999999998"/>
    <n v="0.46200000000000002"/>
    <n v="0.441"/>
    <n v="0.42699999999999999"/>
    <n v="0.41699999999999998"/>
    <n v="0.40993299999999999"/>
    <n v="0.40757602500000001"/>
    <n v="0.40692982312500003"/>
    <n v="0.40819808639062505"/>
    <n v="0.41126822991132822"/>
    <n v="0.41591111266797864"/>
    <n v="0.42172177921788023"/>
  </r>
  <r>
    <x v="49"/>
    <x v="12"/>
    <x v="1"/>
    <x v="1"/>
    <n v="3.2140000000000002E-2"/>
    <n v="3.1313000000000001E-2"/>
    <n v="3.1599000000000002E-2"/>
    <n v="3.2000000000000001E-2"/>
    <n v="4.4999999999999998E-2"/>
    <n v="5.6000000000000001E-2"/>
    <n v="6.3E-2"/>
    <n v="5.6000000000000001E-2"/>
    <n v="3.4000000000000002E-2"/>
    <n v="1.5567000000000001E-2"/>
    <n v="1.6500000000000001E-2"/>
    <n v="2.4477000000000002E-2"/>
    <n v="2.4288000000000001E-2"/>
    <n v="2.4208E-2"/>
    <n v="2.8388000000000004E-2"/>
    <n v="2.9922000000000001E-2"/>
    <n v="3.1788000000000004E-2"/>
    <n v="3.3685E-2"/>
    <n v="3.5487999999999999E-2"/>
    <n v="3.7003999999999995E-2"/>
  </r>
  <r>
    <x v="49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4"/>
    <n v="0.21396809100259312"/>
    <n v="0.21840073605805646"/>
    <n v="0.22683617775964215"/>
    <n v="0.20466161189722806"/>
    <n v="0.25178472000000002"/>
    <n v="0.28220132634506706"/>
    <n v="0.2922518448817612"/>
    <n v="0.27258015982592709"/>
    <n v="0.22719664534550937"/>
    <n v="0.22504877659117467"/>
    <n v="0.26938525573947047"/>
    <n v="0.32993699999999998"/>
    <n v="0.24793678"/>
    <n v="0.20289059999999998"/>
    <n v="0.18288256583329335"/>
    <n v="0.20052252599440865"/>
    <n v="0.21634498578703126"/>
    <n v="0.23442289104945707"/>
    <n v="0.2495466676007872"/>
    <n v="0.25303306753072813"/>
  </r>
  <r>
    <x v="49"/>
    <x v="12"/>
    <x v="1"/>
    <x v="5"/>
    <n v="0.21396809100259312"/>
    <n v="0.21840073605805646"/>
    <n v="0.22683617775964215"/>
    <n v="0.20466161189722806"/>
    <n v="0.25178472000000002"/>
    <n v="0.28220132634506706"/>
    <n v="0.2922518448817612"/>
    <n v="0.27258015982592709"/>
    <n v="0.22719664534550937"/>
    <n v="0.22504877659117467"/>
    <n v="0.26938525573947047"/>
    <n v="0.32993699999999998"/>
    <n v="0.24793678"/>
    <n v="0.20289059999999998"/>
    <n v="0.18288256583329335"/>
    <n v="0.20052252599440865"/>
    <n v="0.21634498578703126"/>
    <n v="0.23442289104945707"/>
    <n v="0.2495466676007872"/>
    <n v="0.25303306753072813"/>
  </r>
  <r>
    <x v="49"/>
    <x v="12"/>
    <x v="1"/>
    <x v="6"/>
    <n v="0.184751"/>
    <n v="0.17626"/>
    <n v="0.20458299999999999"/>
    <n v="0.15690599999999999"/>
    <n v="0.20300000000000001"/>
    <n v="0.32800000000000001"/>
    <n v="0.32300000000000001"/>
    <n v="0.247"/>
    <n v="0.26500000000000001"/>
    <n v="0.21843699999999999"/>
    <n v="0.19413347421755039"/>
    <n v="0.19383600000000001"/>
    <n v="0.159414"/>
    <n v="0.13411699999999999"/>
    <n v="0.12850501870102607"/>
    <n v="0.16668198820732893"/>
    <n v="0.19100600802608494"/>
    <n v="0.20782751749719128"/>
    <n v="0.22285852611858262"/>
    <n v="0.22909182328909597"/>
  </r>
  <r>
    <x v="49"/>
    <x v="12"/>
    <x v="1"/>
    <x v="7"/>
    <n v="5.7730000000000004E-3"/>
    <n v="2.601E-3"/>
    <n v="5.4270000000000004E-3"/>
    <n v="8.6829999999999997E-3"/>
    <n v="2.5500999999999999E-2"/>
    <n v="3.9604E-2"/>
    <n v="1.5379E-2"/>
    <n v="6.0000000000000001E-3"/>
    <n v="1.1209E-2"/>
    <n v="1.1554E-2"/>
    <n v="1.1861E-2"/>
    <n v="9.9880000000000004E-3"/>
    <n v="1.0578000000000001E-2"/>
    <n v="4.5409999999999999E-3"/>
    <n v="2.9378317765142658E-3"/>
    <n v="1.3623000000000005E-3"/>
    <n v="1.3623000000000005E-3"/>
    <n v="1.3623000000000005E-3"/>
    <n v="1.3623000000000005E-3"/>
    <n v="1.3623000000000005E-3"/>
  </r>
  <r>
    <x v="49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0"/>
    <n v="5.2254950575606071E-2"/>
    <n v="5.1358532381680616E-2"/>
    <n v="5.0292257298506796E-2"/>
    <n v="4.9699492683986761E-2"/>
    <n v="5.0800961879069746E-2"/>
    <n v="4.9448846066805857E-2"/>
    <n v="5.4706791039999987E-2"/>
    <n v="5.4076795647954784E-2"/>
    <n v="5.1829176205463227E-2"/>
    <n v="4.8283136848050905E-2"/>
    <n v="4.5032495051028208E-2"/>
    <n v="4.4024920595415101E-2"/>
    <n v="4.3229179329919445E-2"/>
    <n v="4.3104969603628307E-2"/>
    <n v="4.2063422947229194E-2"/>
    <n v="4.1693446423033978E-2"/>
    <n v="4.2036167316500242E-2"/>
    <n v="4.3069188911685222E-2"/>
    <n v="4.4556578131399849E-2"/>
    <n v="4.6213354536945868E-2"/>
  </r>
  <r>
    <x v="49"/>
    <x v="12"/>
    <x v="2"/>
    <x v="1"/>
    <n v="5.2180066413735912E-3"/>
    <n v="4.7260000000000002E-3"/>
    <n v="4.4009999999999995E-3"/>
    <n v="4.0000000000000001E-3"/>
    <n v="5.0000000000000001E-3"/>
    <n v="6.0000000000000001E-3"/>
    <n v="6.0000000000000001E-3"/>
    <n v="7.0000000000000001E-3"/>
    <n v="7.0000000000000001E-3"/>
    <n v="2.8631881433323764E-3"/>
    <n v="2.8516091262462723E-3"/>
    <n v="3.9459999999999999E-3"/>
    <n v="4.0469999999999994E-3"/>
    <n v="4.6310000000000006E-3"/>
    <n v="3.7000000000000002E-3"/>
    <n v="4.2569999999999995E-3"/>
    <n v="4.9290000000000002E-3"/>
    <n v="5.6570000000000006E-3"/>
    <n v="6.2249999999999996E-3"/>
    <n v="6.5579999999999996E-3"/>
  </r>
  <r>
    <x v="49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4"/>
    <n v="0.16354861912917601"/>
    <n v="0.12770862243168438"/>
    <n v="0.11904480733018137"/>
    <n v="0.11433660840434497"/>
    <n v="0.11544904"/>
    <n v="0.15253570000000002"/>
    <n v="0.14432050000000002"/>
    <n v="0.16748650000000004"/>
    <n v="0.16545140000000003"/>
    <n v="0.11725139999999999"/>
    <n v="0.16164100000000001"/>
    <n v="0.16758386000000003"/>
    <n v="0.13259176"/>
    <n v="0.14695100000000003"/>
    <n v="0.14709160795213841"/>
    <n v="0.1483929473377133"/>
    <n v="0.1488080323004109"/>
    <n v="0.15289562063648249"/>
    <n v="0.15817585236646947"/>
    <n v="0.16405740860615783"/>
  </r>
  <r>
    <x v="49"/>
    <x v="12"/>
    <x v="2"/>
    <x v="5"/>
    <n v="0.16354861912917601"/>
    <n v="0.12770862243168438"/>
    <n v="0.11904480733018137"/>
    <n v="0.11433660840434497"/>
    <n v="0.11544904"/>
    <n v="0.15253570000000002"/>
    <n v="0.14432050000000002"/>
    <n v="0.16748650000000004"/>
    <n v="0.16545140000000003"/>
    <n v="0.11725139999999999"/>
    <n v="0.16164100000000001"/>
    <n v="0.16758386000000003"/>
    <n v="0.13259176"/>
    <n v="0.14695100000000003"/>
    <n v="0.14709160795213841"/>
    <n v="0.1483929473377133"/>
    <n v="0.1488080323004109"/>
    <n v="0.15289562063648249"/>
    <n v="0.15817585236646947"/>
    <n v="0.16405740860615783"/>
  </r>
  <r>
    <x v="49"/>
    <x v="12"/>
    <x v="2"/>
    <x v="6"/>
    <n v="0.21324399999999999"/>
    <n v="0.188"/>
    <n v="0.19900000000000001"/>
    <n v="0.195684"/>
    <n v="0.159912"/>
    <n v="0.157"/>
    <n v="0.19500000000000001"/>
    <n v="0.187"/>
    <n v="0.161"/>
    <n v="0.167827"/>
    <n v="0.220056"/>
    <n v="0.18959699999999999"/>
    <n v="0.14526"/>
    <n v="0.168242"/>
    <n v="0.1918598710590827"/>
    <n v="0.19524945858296744"/>
    <n v="0.19800977628891878"/>
    <n v="0.20102871847057011"/>
    <n v="0.20643245911301727"/>
    <n v="0.21258742178197509"/>
  </r>
  <r>
    <x v="49"/>
    <x v="12"/>
    <x v="2"/>
    <x v="7"/>
    <n v="5.2504000000000002E-2"/>
    <n v="2.6009999999999998E-2"/>
    <n v="5.4260000000000003E-2"/>
    <n v="2.3819E-2"/>
    <n v="2.2456E-2"/>
    <n v="2.3075999999999999E-2"/>
    <n v="3.3162999999999998E-2"/>
    <n v="2.8899999999999999E-2"/>
    <n v="2.7793999999999999E-2"/>
    <n v="2.9966E-2"/>
    <n v="5.250996768138768E-2"/>
    <n v="4.7246000000000003E-2"/>
    <n v="4.6531000000000003E-2"/>
    <n v="4.4929999999999998E-2"/>
    <n v="3.0113289851692399E-2"/>
    <n v="4.5828599999999997E-2"/>
    <n v="4.5828599999999997E-2"/>
    <n v="4.5828599999999997E-2"/>
    <n v="4.5828599999999997E-2"/>
    <n v="4.5828599999999997E-2"/>
  </r>
  <r>
    <x v="49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0"/>
    <x v="0"/>
    <n v="2.120749"/>
    <n v="2.1462430000000001"/>
    <n v="2.1800250000000001"/>
    <n v="2.2593829999999997"/>
    <n v="2.331"/>
    <n v="2.4140000000000001"/>
    <n v="2.4889999999999999"/>
    <n v="2.5535559999999999"/>
    <n v="2.6828310000000002"/>
    <n v="2.7582910000000003"/>
    <n v="2.858244"/>
    <n v="2.9580000000000002"/>
    <n v="3.036"/>
    <n v="3.105"/>
    <n v="3.1622799999999995"/>
    <n v="3.2199122399999993"/>
    <n v="3.2796069074399994"/>
    <n v="3.3283647347539995"/>
    <n v="3.3691076543200578"/>
    <n v="3.413816252722409"/>
  </r>
  <r>
    <x v="50"/>
    <x v="12"/>
    <x v="0"/>
    <x v="1"/>
    <n v="0.13464500000000001"/>
    <n v="0.109441"/>
    <n v="0.117036"/>
    <n v="0.14699999999999999"/>
    <n v="0.14199999999999999"/>
    <n v="0.14799999999999999"/>
    <n v="0.14599999999999999"/>
    <n v="0.126"/>
    <n v="0.14000000000000001"/>
    <n v="8.8345000000000007E-2"/>
    <n v="0.11189300000000001"/>
    <n v="0.125997"/>
    <n v="0.11110800000000001"/>
    <n v="0.10326099999999999"/>
    <n v="0.103855"/>
    <n v="0.111391"/>
    <n v="0.12087300000000001"/>
    <n v="0.130748"/>
    <n v="0.13863600000000001"/>
    <n v="0.14380000000000001"/>
  </r>
  <r>
    <x v="50"/>
    <x v="12"/>
    <x v="0"/>
    <x v="2"/>
    <n v="3.8168999999999995E-2"/>
    <n v="4.1964000000000001E-2"/>
    <n v="4.0972000000000001E-2"/>
    <n v="1.9E-2"/>
    <n v="0.01"/>
    <n v="2.1000000000000001E-2"/>
    <n v="3.2000000000000001E-2"/>
    <n v="2.3E-2"/>
    <n v="1.6E-2"/>
    <n v="1.0446E-2"/>
    <n v="7.9050000000000006E-3"/>
    <n v="6.992E-3"/>
    <n v="5.0140000000000002E-3"/>
    <n v="1.0308999999999999E-2"/>
    <n v="4.1965000000000002E-2"/>
    <n v="6.3198000000000004E-2"/>
    <n v="5.9159999999999997E-2"/>
    <n v="5.7909000000000002E-2"/>
    <n v="5.1980999999999999E-2"/>
    <n v="5.5945999999999996E-2"/>
  </r>
  <r>
    <x v="50"/>
    <x v="12"/>
    <x v="0"/>
    <x v="3"/>
    <n v="0.19084499999999999"/>
    <n v="0.20982000000000001"/>
    <n v="0.20485999999999999"/>
    <n v="9.5000000000000001E-2"/>
    <n v="0.05"/>
    <n v="0.105"/>
    <n v="0.16"/>
    <n v="0.115"/>
    <n v="0.08"/>
    <n v="5.2229999999999999E-2"/>
    <n v="3.9525000000000005E-2"/>
    <n v="3.4959999999999998E-2"/>
    <n v="2.5070000000000002E-2"/>
    <n v="5.1544999999999994E-2"/>
    <n v="0.20982500000000001"/>
    <n v="0.31598999999999999"/>
    <n v="0.29580000000000001"/>
    <n v="0.289545"/>
    <n v="0.259905"/>
    <n v="0.27972999999999998"/>
  </r>
  <r>
    <x v="50"/>
    <x v="12"/>
    <x v="0"/>
    <x v="4"/>
    <n v="2.4079999999999999"/>
    <n v="2.282"/>
    <n v="2.4689999999999999"/>
    <n v="2.858922607114192"/>
    <n v="2.86713"/>
    <n v="2.9341923697078296"/>
    <n v="3.0663709193622108"/>
    <n v="3.0646069917477994"/>
    <n v="3.0684106563392257"/>
    <n v="2.5266166906471286"/>
    <n v="3.1276133008321261"/>
    <n v="3.6846227749999998"/>
    <n v="3.852129975"/>
    <n v="3.5553727250000002"/>
    <n v="3.2575000586337626"/>
    <n v="3.5377629133901856"/>
    <n v="3.8043440126303985"/>
    <n v="3.9274703870097198"/>
    <n v="4.0429291851840681"/>
    <n v="4.0965795032668906"/>
  </r>
  <r>
    <x v="50"/>
    <x v="12"/>
    <x v="0"/>
    <x v="5"/>
    <n v="2.5988449999999998"/>
    <n v="2.4918200000000001"/>
    <n v="2.6738599999999999"/>
    <n v="2.9539226071141922"/>
    <n v="2.9171299999999998"/>
    <n v="3.0391923697078296"/>
    <n v="3.226370919362211"/>
    <n v="3.1796069917477991"/>
    <n v="3.1484106563392258"/>
    <n v="2.5788466906471283"/>
    <n v="3.1671383008321259"/>
    <n v="3.7195827749999997"/>
    <n v="3.8771999749999999"/>
    <n v="3.6069177250000002"/>
    <n v="3.4673250586337625"/>
    <n v="3.8537529133901858"/>
    <n v="4.1001440126303983"/>
    <n v="4.2170153870097202"/>
    <n v="4.3028341851840679"/>
    <n v="4.3763095032668904"/>
  </r>
  <r>
    <x v="50"/>
    <x v="12"/>
    <x v="0"/>
    <x v="6"/>
    <n v="1.985509"/>
    <n v="1.9284650000000001"/>
    <n v="1.997949"/>
    <n v="2.263703"/>
    <n v="2.4482870000000001"/>
    <n v="2.5449999999999999"/>
    <n v="2.82"/>
    <n v="2.9910000000000001"/>
    <n v="3.0569999999999999"/>
    <n v="3.3314319999999999"/>
    <n v="4.191573"/>
    <n v="4.303617"/>
    <n v="4.7065340000000004"/>
    <n v="4.5357940000000001"/>
    <n v="4.7480645622050481"/>
    <n v="4.9142252912130653"/>
    <n v="5.1791781803614079"/>
    <n v="5.2396968363826346"/>
    <n v="5.2664166004187241"/>
    <n v="5.3375801781336412"/>
  </r>
  <r>
    <x v="50"/>
    <x v="12"/>
    <x v="0"/>
    <x v="7"/>
    <n v="3.3811930000000001"/>
    <n v="3.6072639999999998"/>
    <n v="4.0911169999999997"/>
    <n v="4.2027739999999998"/>
    <n v="4.4704100000000002"/>
    <n v="4.3029999999999999"/>
    <n v="4.6829999999999998"/>
    <n v="4.7160000000000002"/>
    <n v="4.5850160000000004"/>
    <n v="2.8403100000000001"/>
    <n v="3.7667989999999998"/>
    <n v="4.5053489999999998"/>
    <n v="4.2714639999999999"/>
    <n v="3.8446380000000002"/>
    <n v="4.1852365452973217"/>
    <n v="4.0958682786419338"/>
    <n v="4.1211527602242892"/>
    <n v="4.0743358159679728"/>
    <n v="4.0335924578082931"/>
    <n v="3.9932565332302099"/>
  </r>
  <r>
    <x v="50"/>
    <x v="12"/>
    <x v="0"/>
    <x v="8"/>
    <n v="4.05"/>
    <n v="4.5"/>
    <n v="4.74"/>
    <n v="4.968"/>
    <n v="5.4464000000000006"/>
    <n v="5.1464000000000008"/>
    <n v="5.0464000000000011"/>
    <n v="4.9454720000000014"/>
    <n v="4.6981984000000008"/>
    <n v="2.3490992000000004"/>
    <n v="2.6"/>
    <n v="3.8"/>
    <n v="3.24"/>
    <n v="2.9484000000000004"/>
    <n v="2.9484000000000004"/>
    <n v="3.0368520000000006"/>
    <n v="3.0368520000000006"/>
    <n v="3.0732942240000005"/>
    <n v="3.0732942240000005"/>
    <n v="3.0425612817600003"/>
  </r>
  <r>
    <x v="50"/>
    <x v="12"/>
    <x v="1"/>
    <x v="0"/>
    <n v="0.26766490236572638"/>
    <n v="0.27759443343078416"/>
    <n v="0.28671980117256518"/>
    <n v="0.29580007540610243"/>
    <n v="0.32245631534602787"/>
    <n v="0.33138179148706443"/>
    <n v="0.34439689781937283"/>
    <n v="0.36247578910408218"/>
    <n v="0.39102255433949884"/>
    <n v="0.41054555055385117"/>
    <n v="0.4294922872335642"/>
    <n v="0.44061736436122856"/>
    <n v="0.44849919071761629"/>
    <n v="0.45518019881044014"/>
    <n v="0.46169439682233576"/>
    <n v="0.46886945285411241"/>
    <n v="0.47697175832557126"/>
    <n v="0.48537604074231555"/>
    <n v="0.49404528033489242"/>
    <n v="0.50301282753154353"/>
  </r>
  <r>
    <x v="50"/>
    <x v="12"/>
    <x v="1"/>
    <x v="1"/>
    <n v="1.5130000000000001E-2"/>
    <n v="1.4910999999999999E-2"/>
    <n v="1.469E-2"/>
    <n v="1.4999999999999999E-2"/>
    <n v="1.7999999999999999E-2"/>
    <n v="1.6E-2"/>
    <n v="1.7999999999999999E-2"/>
    <n v="1.9E-2"/>
    <n v="1.7000000000000001E-2"/>
    <n v="9.5890000000000003E-3"/>
    <n v="1.1889E-2"/>
    <n v="1.542E-2"/>
    <n v="1.2288E-2"/>
    <n v="1.1166000000000001E-2"/>
    <n v="1.1066000000000001E-2"/>
    <n v="1.1792E-2"/>
    <n v="1.2791E-2"/>
    <n v="1.3174E-2"/>
    <n v="1.3523E-2"/>
    <n v="1.3908E-2"/>
  </r>
  <r>
    <x v="50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1"/>
    <x v="4"/>
    <n v="0.17882397932693642"/>
    <n v="0.17998958417001734"/>
    <n v="0.18492301819716006"/>
    <n v="0.19948371093558756"/>
    <n v="0.20589867813729629"/>
    <n v="0.21875226934867642"/>
    <n v="0.21779186110572687"/>
    <n v="0.25526054488032185"/>
    <n v="0.26169937087605172"/>
    <n v="0.20990506080811761"/>
    <n v="0.25505981552721096"/>
    <n v="0.2860155835187162"/>
    <n v="0.306602296"/>
    <n v="0.25587869580000006"/>
    <n v="0.26066133773377942"/>
    <n v="0.28278603266614299"/>
    <n v="0.2957224901618542"/>
    <n v="0.30578690566765876"/>
    <n v="0.32434875477566227"/>
    <n v="0.33023609523290559"/>
  </r>
  <r>
    <x v="50"/>
    <x v="12"/>
    <x v="1"/>
    <x v="5"/>
    <n v="0.17882397932693642"/>
    <n v="0.17998958417001734"/>
    <n v="0.18492301819716006"/>
    <n v="0.19948371093558756"/>
    <n v="0.20589867813729629"/>
    <n v="0.21875226934867642"/>
    <n v="0.21779186110572687"/>
    <n v="0.25526054488032185"/>
    <n v="0.26169937087605172"/>
    <n v="0.20990506080811761"/>
    <n v="0.25505981552721096"/>
    <n v="0.2860155835187162"/>
    <n v="0.306602296"/>
    <n v="0.25587869580000006"/>
    <n v="0.26066133773377942"/>
    <n v="0.28278603266614299"/>
    <n v="0.2957224901618542"/>
    <n v="0.30578690566765876"/>
    <n v="0.32434875477566227"/>
    <n v="0.33023609523290559"/>
  </r>
  <r>
    <x v="50"/>
    <x v="12"/>
    <x v="1"/>
    <x v="6"/>
    <n v="0.150259"/>
    <n v="0.139572"/>
    <n v="0.123932"/>
    <n v="0.13456499999999999"/>
    <n v="0.15797800000000001"/>
    <n v="0.129"/>
    <n v="0.127"/>
    <n v="0.1328"/>
    <n v="0.14952299999999999"/>
    <n v="0.13674500000000001"/>
    <n v="0.1142"/>
    <n v="0.12696299999999999"/>
    <n v="0.21170900000000001"/>
    <n v="0.29910999999999999"/>
    <n v="0.37443934904402371"/>
    <n v="0.33105921369501679"/>
    <n v="0.34328630505573365"/>
    <n v="0.35552093206018809"/>
    <n v="0.37115253152120287"/>
    <n v="0.37954285772330137"/>
  </r>
  <r>
    <x v="50"/>
    <x v="12"/>
    <x v="1"/>
    <x v="7"/>
    <n v="0.31034899999999999"/>
    <n v="0.293184"/>
    <n v="0.355821"/>
    <n v="0.37145099999999998"/>
    <n v="0.39219199999999999"/>
    <n v="0.41952800000000001"/>
    <n v="0.43269999999999997"/>
    <n v="0.63300000000000001"/>
    <n v="0.67698700000000001"/>
    <n v="0.484236"/>
    <n v="0.64483000000000001"/>
    <n v="0.91548099999999999"/>
    <n v="0.76514199999999999"/>
    <n v="0.35377599999999998"/>
    <n v="0.39077734414861659"/>
    <n v="0.36184967607910118"/>
    <n v="0.3820780800000001"/>
    <n v="0.3820780800000001"/>
    <n v="0.3820780800000001"/>
    <n v="0.3820780800000001"/>
  </r>
  <r>
    <x v="50"/>
    <x v="12"/>
    <x v="1"/>
    <x v="8"/>
    <n v="0.25"/>
    <n v="0.3"/>
    <n v="0.36"/>
    <n v="0.432"/>
    <n v="0.4536"/>
    <n v="0.46720800000000001"/>
    <n v="0.47188008000000004"/>
    <n v="0.70782011999999994"/>
    <n v="0.72905472360000012"/>
    <n v="0.58324377888000012"/>
    <n v="0.74"/>
    <n v="1.04"/>
    <n v="0.93600000000000005"/>
    <n v="0.33695999999999998"/>
    <n v="0.286416"/>
    <n v="0.31505760000000005"/>
    <n v="0.33396105600000009"/>
    <n v="0.33396105600000009"/>
    <n v="0.33396105600000009"/>
    <n v="0.33396105600000009"/>
  </r>
  <r>
    <x v="50"/>
    <x v="12"/>
    <x v="2"/>
    <x v="0"/>
    <n v="4.5609632466848467E-2"/>
    <n v="4.3510630765515347E-2"/>
    <n v="4.1451441813760204E-2"/>
    <n v="4.0011801482737794E-2"/>
    <n v="3.9726353261714607E-2"/>
    <n v="3.9471477859850931E-2"/>
    <n v="3.9243900787405653E-2"/>
    <n v="3.9830210895917845E-2"/>
    <n v="4.1588445660501121E-2"/>
    <n v="4.2028449446148843E-2"/>
    <n v="4.3933712766435859E-2"/>
    <n v="4.3872352872785347E-2"/>
    <n v="4.3357564642962518E-2"/>
    <n v="4.3243959471525512E-2"/>
    <n v="4.2266442713803469E-2"/>
    <n v="4.1862127296699192E-2"/>
    <n v="4.1748157112963258E-2"/>
    <n v="4.1897304543926199E-2"/>
    <n v="4.2204520180412104E-2"/>
    <n v="4.266515856597914E-2"/>
  </r>
  <r>
    <x v="50"/>
    <x v="12"/>
    <x v="2"/>
    <x v="1"/>
    <n v="3.4186696153780537E-3"/>
    <n v="2.7859999999999998E-3"/>
    <n v="2.601E-3"/>
    <n v="3.0000000000000001E-3"/>
    <n v="4.0000000000000001E-3"/>
    <n v="4.0000000000000001E-3"/>
    <n v="4.0000000000000001E-3"/>
    <n v="4.0000000000000001E-3"/>
    <n v="4.0000000000000001E-3"/>
    <n v="2.8423714420732649E-3"/>
    <n v="2.6368555314247805E-3"/>
    <n v="3.0139999999999998E-3"/>
    <n v="2.9950000000000003E-3"/>
    <n v="3.3549999999999999E-3"/>
    <n v="2.4820000000000003E-3"/>
    <n v="2.977E-3"/>
    <n v="3.235E-3"/>
    <n v="3.4889999999999999E-3"/>
    <n v="3.6589999999999999E-3"/>
    <n v="3.8370000000000001E-3"/>
  </r>
  <r>
    <x v="50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2"/>
    <x v="4"/>
    <n v="0.13340081860256559"/>
    <n v="0.13965113891704894"/>
    <n v="0.14228648151356196"/>
    <n v="0.14004130518958224"/>
    <n v="0.14301487174217262"/>
    <n v="0.13237375121181919"/>
    <n v="0.12625549284780918"/>
    <n v="0.13388826512636184"/>
    <n v="0.13439737223865494"/>
    <n v="9.2996132184903241E-2"/>
    <n v="0.12147659999999999"/>
    <n v="0.14440123999999999"/>
    <n v="0.14808660000000001"/>
    <n v="0.12993009999999999"/>
    <n v="0.153375503030725"/>
    <n v="0.15056775437707209"/>
    <n v="0.15029336560666776"/>
    <n v="0.15083029635813433"/>
    <n v="0.15193627264948362"/>
    <n v="0.15359457083752492"/>
  </r>
  <r>
    <x v="50"/>
    <x v="12"/>
    <x v="2"/>
    <x v="5"/>
    <n v="0.13340081860256559"/>
    <n v="0.13965113891704894"/>
    <n v="0.14228648151356196"/>
    <n v="0.14004130518958224"/>
    <n v="0.14301487174217262"/>
    <n v="0.13237375121181919"/>
    <n v="0.12625549284780918"/>
    <n v="0.13388826512636184"/>
    <n v="0.13439737223865494"/>
    <n v="9.2996132184903241E-2"/>
    <n v="0.12147659999999999"/>
    <n v="0.14440123999999999"/>
    <n v="0.14808660000000001"/>
    <n v="0.12993009999999999"/>
    <n v="0.153375503030725"/>
    <n v="0.15056775437707209"/>
    <n v="0.15029336560666776"/>
    <n v="0.15083029635813433"/>
    <n v="0.15193627264948362"/>
    <n v="0.15359457083752492"/>
  </r>
  <r>
    <x v="50"/>
    <x v="12"/>
    <x v="2"/>
    <x v="6"/>
    <n v="0.154474"/>
    <n v="0.137849"/>
    <n v="0.135878"/>
    <n v="0.131998"/>
    <n v="0.171704"/>
    <n v="0.17177400000000001"/>
    <n v="0.153804"/>
    <n v="0.184"/>
    <n v="0.18514800000000001"/>
    <n v="0.115908"/>
    <n v="0.14926"/>
    <n v="0.17333599999999999"/>
    <n v="0.174377"/>
    <n v="0.16478000000000001"/>
    <n v="0.19206288059566207"/>
    <n v="0.17079848246652055"/>
    <n v="0.17292497849206104"/>
    <n v="0.17358342266104451"/>
    <n v="0.17515900001761547"/>
    <n v="0.17691059001779164"/>
  </r>
  <r>
    <x v="50"/>
    <x v="12"/>
    <x v="2"/>
    <x v="7"/>
    <n v="2.6995000000000002E-2"/>
    <n v="1.2127000000000001E-2"/>
    <n v="1.0193000000000001E-2"/>
    <n v="7.7669999999999996E-3"/>
    <n v="1.5396999999999999E-2"/>
    <n v="3.1379999999999998E-2"/>
    <n v="3.0363999999999999E-2"/>
    <n v="1.3514E-2"/>
    <n v="8.4519999999999998E-2"/>
    <n v="8.1890000000000001E-3"/>
    <n v="9.4730000000000005E-3"/>
    <n v="1.2758E-2"/>
    <n v="1.4012E-2"/>
    <n v="1.9633000000000001E-2"/>
    <n v="1.7215128699316497E-2"/>
    <n v="2.1435834590792621E-2"/>
    <n v="2.1203639999999996E-2"/>
    <n v="2.1203639999999996E-2"/>
    <n v="2.1203639999999996E-2"/>
    <n v="2.1203639999999996E-2"/>
  </r>
  <r>
    <x v="50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x v="12"/>
    <x v="0"/>
    <x v="0"/>
    <n v="28.06"/>
    <n v="28.7"/>
    <n v="29.16"/>
    <n v="29.56"/>
    <n v="29.9"/>
    <n v="30.1"/>
    <n v="30.4"/>
    <n v="30.7"/>
    <n v="30.85"/>
    <n v="31.05"/>
    <n v="31.3"/>
    <n v="31.55"/>
    <n v="31.6"/>
    <n v="31.569496935038881"/>
    <n v="31.539126464473362"/>
    <n v="31.556752427461326"/>
    <n v="31.615508649223177"/>
    <n v="31.759353168913115"/>
    <n v="31.960691756334462"/>
    <n v="32.208148829218253"/>
  </r>
  <r>
    <x v="51"/>
    <x v="12"/>
    <x v="0"/>
    <x v="1"/>
    <n v="2.1338840000000001"/>
    <n v="2.2547320000000002"/>
    <n v="2.1452830000000001"/>
    <n v="2.0089999999999999"/>
    <n v="2.0139999999999998"/>
    <n v="2.069"/>
    <n v="2.0009999999999999"/>
    <n v="2.0649999999999999"/>
    <n v="2.0499999999999998"/>
    <n v="2.2919050000000003"/>
    <n v="2.2516689999999997"/>
    <n v="2.2045889999999999"/>
    <n v="1.8987470000000002"/>
    <n v="1.79044"/>
    <n v="1.807153"/>
    <n v="1.853329"/>
    <n v="1.910253"/>
    <n v="1.9929410000000001"/>
    <n v="2.0529899999999999"/>
    <n v="2.104968"/>
  </r>
  <r>
    <x v="51"/>
    <x v="12"/>
    <x v="0"/>
    <x v="2"/>
    <n v="2.8782310000000004"/>
    <n v="3.191773"/>
    <n v="3.2790710000000001"/>
    <n v="3.198"/>
    <n v="3.242"/>
    <n v="3.12"/>
    <n v="2.742"/>
    <n v="2.5550000000000002"/>
    <n v="2.153"/>
    <n v="1.8362170000000002"/>
    <n v="1.9460650000000002"/>
    <n v="1.98085"/>
    <n v="1.7072370000000001"/>
    <n v="1.4710209999999999"/>
    <n v="1.4699150000000001"/>
    <n v="1.408177"/>
    <n v="1.3688250000000002"/>
    <n v="1.592981"/>
    <n v="1.605766"/>
    <n v="1.536597"/>
  </r>
  <r>
    <x v="51"/>
    <x v="12"/>
    <x v="0"/>
    <x v="3"/>
    <n v="16.349299999999999"/>
    <n v="18.130321822292924"/>
    <n v="18.626203213119442"/>
    <n v="18.165693233100466"/>
    <n v="18.047315169630227"/>
    <n v="17.368174993598497"/>
    <n v="15.263953792450984"/>
    <n v="14.222976637385948"/>
    <n v="11.985154090133832"/>
    <n v="10.1695593693305"/>
    <n v="10.722661415767183"/>
    <n v="10.498505"/>
    <n v="8.9629942500000013"/>
    <n v="7.6493091999999994"/>
    <n v="7.6435580000000005"/>
    <n v="7.3225204000000002"/>
    <n v="7.1178900000000009"/>
    <n v="8.2835011999999999"/>
    <n v="8.3499832000000005"/>
    <n v="7.9903044000000003"/>
  </r>
  <r>
    <x v="51"/>
    <x v="12"/>
    <x v="0"/>
    <x v="4"/>
    <n v="28.404200000000003"/>
    <n v="28.034945400000002"/>
    <n v="28.810079999999999"/>
    <n v="30.151199999999999"/>
    <n v="30.198999999999995"/>
    <n v="30.212543533132433"/>
    <n v="32.504000119499999"/>
    <n v="32.717306485500004"/>
    <n v="31.740385091250001"/>
    <n v="31.501704217500002"/>
    <n v="34.982297174999999"/>
    <n v="34.957572405000001"/>
    <n v="31.780314090000001"/>
    <n v="32.648160536249996"/>
    <n v="34.23209680140603"/>
    <n v="34.313921975855422"/>
    <n v="34.460904427653269"/>
    <n v="34.300101422426167"/>
    <n v="34.517547096841227"/>
    <n v="34.784800735555713"/>
  </r>
  <r>
    <x v="51"/>
    <x v="12"/>
    <x v="0"/>
    <x v="5"/>
    <n v="44.753500000000003"/>
    <n v="46.165267222292925"/>
    <n v="47.436283213119438"/>
    <n v="48.316893233100465"/>
    <n v="48.246315169630222"/>
    <n v="47.580718526730934"/>
    <n v="47.767953911950983"/>
    <n v="46.940283122885951"/>
    <n v="43.725539181383837"/>
    <n v="41.671263586830506"/>
    <n v="45.704958590767184"/>
    <n v="45.456077405000002"/>
    <n v="40.743308339999999"/>
    <n v="40.297469736249994"/>
    <n v="41.875654801406029"/>
    <n v="41.636442375855424"/>
    <n v="41.578794427653271"/>
    <n v="42.58360262242617"/>
    <n v="42.867530296841224"/>
    <n v="42.775105135555712"/>
  </r>
  <r>
    <x v="51"/>
    <x v="12"/>
    <x v="0"/>
    <x v="6"/>
    <n v="32.675936999999998"/>
    <n v="32.329813000000001"/>
    <n v="36.176079000000001"/>
    <n v="39.860990999999999"/>
    <n v="40.841000000000001"/>
    <n v="41.747"/>
    <n v="41.634"/>
    <n v="45.522644999999997"/>
    <n v="47.063701999999999"/>
    <n v="47.750354999999999"/>
    <n v="52.218260000000001"/>
    <n v="55.325037000000002"/>
    <n v="48.907139999999998"/>
    <n v="49.705745999999998"/>
    <n v="50.780756694283916"/>
    <n v="50.182434866827059"/>
    <n v="50.619508041842266"/>
    <n v="51.260930963191925"/>
    <n v="51.162141801995375"/>
    <n v="51.122829994853568"/>
  </r>
  <r>
    <x v="51"/>
    <x v="12"/>
    <x v="0"/>
    <x v="7"/>
    <n v="46.649782999999999"/>
    <n v="43.514505999999997"/>
    <n v="44.038421"/>
    <n v="45.990595999999996"/>
    <n v="47.957000000000001"/>
    <n v="45.728000000000002"/>
    <n v="45.670585000000003"/>
    <n v="46.608682999999999"/>
    <n v="45.680186999999997"/>
    <n v="36.933332"/>
    <n v="38.229050000000001"/>
    <n v="36.384312000000001"/>
    <n v="32.863466000000003"/>
    <n v="30.013024000000001"/>
    <n v="29.110364767860723"/>
    <n v="28.471108194733233"/>
    <n v="28.107787145800867"/>
    <n v="27.686170338613852"/>
    <n v="27.284022920991401"/>
    <n v="26.990566841940453"/>
  </r>
  <r>
    <x v="51"/>
    <x v="12"/>
    <x v="0"/>
    <x v="8"/>
    <n v="60.24"/>
    <n v="56.502000000000002"/>
    <n v="54.264000000000003"/>
    <n v="54.738999999999997"/>
    <n v="54.82"/>
    <n v="52.8"/>
    <n v="51.7"/>
    <n v="49.115000000000002"/>
    <n v="42.730049999999999"/>
    <n v="31.192936499999998"/>
    <n v="29.85"/>
    <n v="28.1"/>
    <n v="24.728000000000002"/>
    <n v="21.760640000000002"/>
    <n v="20.868453760000001"/>
    <n v="20.033715609600002"/>
    <n v="19.232366985216"/>
    <n v="19.097740416319489"/>
    <n v="19.059544935486851"/>
    <n v="18.735532671583574"/>
  </r>
  <r>
    <x v="51"/>
    <x v="12"/>
    <x v="1"/>
    <x v="0"/>
    <n v="5.1219999999999999"/>
    <n v="5.2610000000000001"/>
    <n v="5.351"/>
    <n v="5.43"/>
    <n v="5.5"/>
    <n v="5.56"/>
    <n v="5.62"/>
    <n v="5.69"/>
    <n v="5.73"/>
    <n v="5.76"/>
    <n v="5.82"/>
    <n v="5.8894254127417893"/>
    <n v="5.9141884625645407"/>
    <n v="5.9267201548106678"/>
    <n v="5.9381309455220279"/>
    <n v="5.9573140887907057"/>
    <n v="6.0013772434632626"/>
    <n v="6.0565936088554668"/>
    <n v="6.1217819923241388"/>
    <n v="6.1963400727846905"/>
  </r>
  <r>
    <x v="51"/>
    <x v="12"/>
    <x v="1"/>
    <x v="1"/>
    <n v="0.41539499999999996"/>
    <n v="0.43455199999999999"/>
    <n v="0.40500599999999998"/>
    <n v="0.38200000000000001"/>
    <n v="0.40899999999999997"/>
    <n v="0.42"/>
    <n v="0.44"/>
    <n v="0.46100000000000002"/>
    <n v="0.46"/>
    <n v="0.37398599999999999"/>
    <n v="0.41761599999999999"/>
    <n v="0.42921399999999998"/>
    <n v="0.38401799999999997"/>
    <n v="0.36738300000000002"/>
    <n v="0.36701400000000001"/>
    <n v="0.375471"/>
    <n v="0.40150200000000003"/>
    <n v="0.41529899999999997"/>
    <n v="0.42858400000000002"/>
    <n v="0.44186500000000001"/>
  </r>
  <r>
    <x v="51"/>
    <x v="12"/>
    <x v="1"/>
    <x v="2"/>
    <n v="0.41481299999999999"/>
    <n v="0.39860700000000004"/>
    <n v="0.36248899999999995"/>
    <n v="0.35699999999999998"/>
    <n v="0.40400000000000003"/>
    <n v="0.40100000000000002"/>
    <n v="0.39100000000000001"/>
    <n v="0.40300000000000002"/>
    <n v="0.35299999999999998"/>
    <n v="0.20310500000000001"/>
    <n v="0.26438"/>
    <n v="0.313915"/>
    <n v="0.25567800000000002"/>
    <n v="0.25062400000000001"/>
    <n v="0.30233100000000002"/>
    <n v="0.34398899999999999"/>
    <n v="0.33753300000000003"/>
    <n v="0.36396400000000001"/>
    <n v="0.396397"/>
    <n v="0.40038499999999999"/>
  </r>
  <r>
    <x v="51"/>
    <x v="12"/>
    <x v="1"/>
    <x v="3"/>
    <n v="0.59609000000000012"/>
    <n v="0.57280183270533969"/>
    <n v="0.52089994288992869"/>
    <n v="0.51301220067837805"/>
    <n v="0.58055162205620381"/>
    <n v="0.57624059515974679"/>
    <n v="0.56187050550489026"/>
    <n v="0.5791146130907181"/>
    <n v="0.50726416481643544"/>
    <n v="0.29186370593496352"/>
    <n v="0.37991643029509692"/>
    <n v="0.4510986694004287"/>
    <n v="0.36741157827744075"/>
    <n v="0.3601489349658763"/>
    <n v="0.43445235754424288"/>
    <n v="0.49431527702844419"/>
    <n v="0.48503794714726883"/>
    <n v="0.52301953111402011"/>
    <n v="0.56962604289161634"/>
    <n v="0.57535683464597309"/>
  </r>
  <r>
    <x v="51"/>
    <x v="12"/>
    <x v="1"/>
    <x v="4"/>
    <n v="2.1793900000000002"/>
    <n v="2.21643963"/>
    <n v="2.2444068289571435"/>
    <n v="2.4288471393678162"/>
    <n v="2.6840000000000002"/>
    <n v="2.7243999999999997"/>
    <n v="2.8943000000000003"/>
    <n v="2.9986300000000004"/>
    <n v="2.8650000000000002"/>
    <n v="2.81088"/>
    <n v="3.0749992677567826"/>
    <n v="3.1364992531119182"/>
    <n v="2.4812500048000001"/>
    <n v="2.5866149692000002"/>
    <n v="2.6642134182760002"/>
    <n v="2.7174976866415204"/>
    <n v="2.5805922146892031"/>
    <n v="2.6043352518078509"/>
    <n v="2.6323662566993797"/>
    <n v="2.664426231297417"/>
  </r>
  <r>
    <x v="51"/>
    <x v="12"/>
    <x v="1"/>
    <x v="5"/>
    <n v="2.7754800000000004"/>
    <n v="2.7892414627053395"/>
    <n v="2.7653067718470723"/>
    <n v="2.9418593400461943"/>
    <n v="3.2645516220562039"/>
    <n v="3.3006405951597464"/>
    <n v="3.4561705055048906"/>
    <n v="3.5777446130907187"/>
    <n v="3.3722641648164355"/>
    <n v="3.1027437059349636"/>
    <n v="3.4549156980518796"/>
    <n v="3.5875979225123471"/>
    <n v="2.8486615830774409"/>
    <n v="2.9467639041658766"/>
    <n v="3.0986657758202432"/>
    <n v="3.2118129636699644"/>
    <n v="3.0656301618364719"/>
    <n v="3.1273547829218709"/>
    <n v="3.2019922995909962"/>
    <n v="3.2397830659433899"/>
  </r>
  <r>
    <x v="51"/>
    <x v="12"/>
    <x v="1"/>
    <x v="6"/>
    <n v="1.5619700000000001"/>
    <n v="1.5696079999999999"/>
    <n v="1.1634869999999999"/>
    <n v="1.4201410000000001"/>
    <n v="1.560608"/>
    <n v="1.673"/>
    <n v="1.952"/>
    <n v="1.8519749999999999"/>
    <n v="1.885232"/>
    <n v="1.9219999999999999"/>
    <n v="1.8662619999999999"/>
    <n v="2.3412700000000002"/>
    <n v="2.44019063"/>
    <n v="2.5590862500000005"/>
    <n v="2.6870405625000005"/>
    <n v="2.8213925906250008"/>
    <n v="2.8496065165312507"/>
    <n v="2.9350947120271882"/>
    <n v="3.0026018904038132"/>
    <n v="3.0326279093078514"/>
  </r>
  <r>
    <x v="51"/>
    <x v="12"/>
    <x v="1"/>
    <x v="7"/>
    <n v="3.7861220000000002"/>
    <n v="3.8784450000000001"/>
    <n v="4.1367529999999997"/>
    <n v="4.0886899999999997"/>
    <n v="4.8328879999999996"/>
    <n v="4.766"/>
    <n v="4.633"/>
    <n v="4.2688639999999998"/>
    <n v="3.77657"/>
    <n v="2.7090000000000001"/>
    <n v="2.8200689999999997"/>
    <n v="3.4225908200000004"/>
    <n v="3.32669134"/>
    <n v="2.9701344000000001"/>
    <n v="2.851329024"/>
    <n v="3.0794353459200003"/>
    <n v="3.1410240528384006"/>
    <n v="3.2038445338951687"/>
    <n v="3.2358829792341202"/>
    <n v="3.2358829792341202"/>
  </r>
  <r>
    <x v="51"/>
    <x v="12"/>
    <x v="1"/>
    <x v="8"/>
    <n v="4.617"/>
    <n v="5.0549999999999997"/>
    <n v="4.4160000000000004"/>
    <n v="4.8780000000000001"/>
    <n v="5.7119999999999997"/>
    <n v="5.2795138009622686"/>
    <n v="5.2795138009622686"/>
    <n v="5.3587065079767022"/>
    <n v="5.197945312737402"/>
    <n v="4.0024178908077985"/>
    <n v="4"/>
    <n v="4.38"/>
    <n v="3.75"/>
    <n v="3.3824999999999998"/>
    <n v="3.2472000000000003"/>
    <n v="3.2796720000000001"/>
    <n v="3.2796720000000001"/>
    <n v="3.3288670799999998"/>
    <n v="3.3621557508"/>
    <n v="3.3789665295539995"/>
  </r>
  <r>
    <x v="51"/>
    <x v="12"/>
    <x v="2"/>
    <x v="0"/>
    <n v="0.63100000000000001"/>
    <n v="0.63700000000000001"/>
    <n v="0.63400000000000001"/>
    <n v="0.63800000000000001"/>
    <n v="0.63900000000000001"/>
    <n v="0.64"/>
    <n v="0.64100000000000001"/>
    <n v="0.64300000000000002"/>
    <n v="0.63200000000000001"/>
    <n v="0.628"/>
    <n v="0.624"/>
    <n v="0.63133499999999998"/>
    <n v="0.63019487499999993"/>
    <n v="0.62637128499999994"/>
    <n v="0.61515658220000002"/>
    <n v="0.61160505562400003"/>
    <n v="0.61365365117407999"/>
    <n v="0.61974335908015354"/>
    <n v="0.62806589035374127"/>
    <n v="0.63725061912544201"/>
  </r>
  <r>
    <x v="51"/>
    <x v="12"/>
    <x v="2"/>
    <x v="1"/>
    <n v="6.1788434753879726E-2"/>
    <n v="6.1723999999999994E-2"/>
    <n v="5.1871E-2"/>
    <n v="4.4999999999999998E-2"/>
    <n v="0.05"/>
    <n v="5.8000000000000003E-2"/>
    <n v="5.6000000000000001E-2"/>
    <n v="5.5E-2"/>
    <n v="6.0999999999999999E-2"/>
    <n v="3.7760412153028243E-2"/>
    <n v="3.6709101490312493E-2"/>
    <n v="5.1015000000000005E-2"/>
    <n v="4.6210000000000001E-2"/>
    <n v="4.6592000000000001E-2"/>
    <n v="3.8895000000000006E-2"/>
    <n v="4.5661E-2"/>
    <n v="5.0976999999999995E-2"/>
    <n v="5.5182000000000002E-2"/>
    <n v="5.7902000000000002E-2"/>
    <n v="5.9430000000000004E-2"/>
  </r>
  <r>
    <x v="51"/>
    <x v="12"/>
    <x v="2"/>
    <x v="2"/>
    <n v="5.8576000000000003E-2"/>
    <n v="5.1482999999999994E-2"/>
    <n v="4.9341000000000003E-2"/>
    <n v="4.8000000000000001E-2"/>
    <n v="5.1999999999999998E-2"/>
    <n v="5.1999999999999998E-2"/>
    <n v="5.8000000000000003E-2"/>
    <n v="7.0000000000000007E-2"/>
    <n v="7.2000000000000008E-2"/>
    <n v="2.7661999999999999E-2"/>
    <n v="4.1682000000000004E-2"/>
    <n v="5.0497E-2"/>
    <n v="4.4173999999999998E-2"/>
    <n v="4.6475000000000002E-2"/>
    <n v="4.6393999999999998E-2"/>
    <n v="5.0339000000000002E-2"/>
    <n v="5.5350999999999997E-2"/>
    <n v="6.0034999999999998E-2"/>
    <n v="6.4072999999999991E-2"/>
    <n v="6.7455000000000001E-2"/>
  </r>
  <r>
    <x v="51"/>
    <x v="12"/>
    <x v="2"/>
    <x v="3"/>
    <n v="0.72449999999999992"/>
    <n v="0.63676989722753319"/>
    <n v="0.61027646988527717"/>
    <n v="0.59369024856596542"/>
    <n v="0.64316443594646255"/>
    <n v="0.64316443594646255"/>
    <n v="0.71737571701720826"/>
    <n v="0.86579827915869967"/>
    <n v="0.89053537284894824"/>
    <n v="0.34213874282982781"/>
    <n v="0.51554576959847032"/>
    <n v="0.62457451003824072"/>
    <n v="0.5463681883365199"/>
    <n v="0.57482821462715095"/>
    <n v="0.57382636233269579"/>
    <n v="0.62262027963671107"/>
    <n v="0.68461143642447397"/>
    <n v="0.74254570984703616"/>
    <n v="0.79248990200764791"/>
    <n v="0.83432032743785822"/>
  </r>
  <r>
    <x v="51"/>
    <x v="12"/>
    <x v="2"/>
    <x v="4"/>
    <n v="1.5366"/>
    <n v="1.3906229999999999"/>
    <n v="1.3886600000000002"/>
    <n v="1.40998"/>
    <n v="1.4058000000000002"/>
    <n v="1.3532098300000002"/>
    <n v="1.3620604599999999"/>
    <n v="1.3266122999999999"/>
    <n v="1.2096096540000001"/>
    <n v="1.0654631549999998"/>
    <n v="1.2257519400000001"/>
    <n v="1.215866916"/>
    <n v="1.0775763680000003"/>
    <n v="1.169732212"/>
    <n v="1.2496187410931567"/>
    <n v="1.3077705938153767"/>
    <n v="1.3500380325829764"/>
    <n v="1.3634353899763381"/>
    <n v="1.3817449587782309"/>
    <n v="1.4019513620759727"/>
  </r>
  <r>
    <x v="51"/>
    <x v="12"/>
    <x v="2"/>
    <x v="5"/>
    <n v="2.2610999999999999"/>
    <n v="2.027392897227533"/>
    <n v="1.9989364698852774"/>
    <n v="2.0036702485659657"/>
    <n v="2.0489644359464627"/>
    <n v="1.9963742659464627"/>
    <n v="2.0794361770172083"/>
    <n v="2.1924105791586994"/>
    <n v="2.1001450268489483"/>
    <n v="1.4076018978298275"/>
    <n v="1.7412977095984705"/>
    <n v="1.8404414260382407"/>
    <n v="1.6239445563365202"/>
    <n v="1.7445604266271508"/>
    <n v="1.8234451034258525"/>
    <n v="1.9303908734520878"/>
    <n v="2.0346494690074506"/>
    <n v="2.1059810998233743"/>
    <n v="2.1742348607858788"/>
    <n v="2.2362716895138308"/>
  </r>
  <r>
    <x v="51"/>
    <x v="12"/>
    <x v="2"/>
    <x v="6"/>
    <n v="1.4533640000000001"/>
    <n v="1.5819460000000001"/>
    <n v="1.4560630000000001"/>
    <n v="1.635257"/>
    <n v="1.6028450000000001"/>
    <n v="1.784"/>
    <n v="1.7310000000000001"/>
    <n v="1.90567"/>
    <n v="2.3679950000000001"/>
    <n v="1.6099479999999999"/>
    <n v="2.0391629999999998"/>
    <n v="2.4900890000000002"/>
    <n v="2.231023"/>
    <n v="2.4373879999999999"/>
    <n v="2.4478794999095292"/>
    <n v="2.5052035859693786"/>
    <n v="2.5614753967702408"/>
    <n v="2.632514908750355"/>
    <n v="2.6933781710558837"/>
    <n v="2.7483394944805331"/>
  </r>
  <r>
    <x v="51"/>
    <x v="12"/>
    <x v="2"/>
    <x v="7"/>
    <n v="2.1398929999999998"/>
    <n v="1.6928639999999999"/>
    <n v="1.9133830000000001"/>
    <n v="1.954858"/>
    <n v="1.9430000000000001"/>
    <n v="1.6869160000000001"/>
    <n v="1.5840000000000001"/>
    <n v="1.5786"/>
    <n v="2.0286469999999999"/>
    <n v="1.3705959999999999"/>
    <n v="1.8022400000000001"/>
    <n v="2.0220509999999998"/>
    <n v="1.767855"/>
    <n v="1.7984119999999999"/>
    <n v="1.6616597293924869"/>
    <n v="1.699542283409865"/>
    <n v="1.7110754753034514"/>
    <n v="1.7463980751398582"/>
    <n v="1.7513195027328003"/>
    <n v="1.7513195027328003"/>
  </r>
  <r>
    <x v="51"/>
    <x v="12"/>
    <x v="2"/>
    <x v="8"/>
    <n v="2.8224782608695649"/>
    <n v="2.234"/>
    <n v="2.3149999999999999"/>
    <n v="2.2880000000000003"/>
    <n v="2.1859999999999999"/>
    <n v="1.96"/>
    <n v="1.96"/>
    <n v="1.9403999999999999"/>
    <n v="1.9403999999999999"/>
    <n v="1.1642399999999999"/>
    <n v="1.4"/>
    <n v="1.54"/>
    <n v="1.2628000000000001"/>
    <n v="1.174404"/>
    <n v="1.1156838"/>
    <n v="1.126840638"/>
    <n v="1.2169878890400001"/>
    <n v="1.2291577679304004"/>
    <n v="1.2414493456097042"/>
    <n v="1.2414493456097042"/>
  </r>
  <r>
    <x v="52"/>
    <x v="12"/>
    <x v="0"/>
    <x v="0"/>
    <n v="43.772599999999997"/>
    <n v="44.383322999999997"/>
    <n v="44.657302999999999"/>
    <n v="45.022925999999998"/>
    <n v="45.375999999999998"/>
    <n v="46.09"/>
    <n v="46.57"/>
    <n v="46.698881753091783"/>
    <n v="46.761408143236324"/>
    <n v="47.326763871236402"/>
    <n v="47.966217233318766"/>
    <n v="48.676498000000002"/>
    <n v="49.247399999999999"/>
    <n v="49.5409054"/>
    <n v="49.862053603"/>
    <n v="50.112888547628998"/>
    <n v="50.302033123318893"/>
    <n v="50.411047102796445"/>
    <n v="50.51601922952586"/>
    <n v="50.612298056524786"/>
  </r>
  <r>
    <x v="52"/>
    <x v="12"/>
    <x v="0"/>
    <x v="1"/>
    <n v="3.3783429999999997"/>
    <n v="3.3417179999999997"/>
    <n v="3.2528980000000001"/>
    <n v="3.2370000000000001"/>
    <n v="3.2669999999999999"/>
    <n v="3.3420000000000001"/>
    <n v="3.468"/>
    <n v="3.1480000000000001"/>
    <n v="3.09"/>
    <n v="3.8071750000000004"/>
    <n v="2.9162600000000003"/>
    <n v="3.1736179999999998"/>
    <n v="3.0824940000000001"/>
    <n v="2.9528649999999996"/>
    <n v="3.0458980000000002"/>
    <n v="3.0929720000000001"/>
    <n v="3.1458049999999997"/>
    <n v="3.177438"/>
    <n v="3.1800459999999999"/>
    <n v="3.177756"/>
  </r>
  <r>
    <x v="52"/>
    <x v="12"/>
    <x v="0"/>
    <x v="2"/>
    <n v="4.6319629999999998"/>
    <n v="4.852976"/>
    <n v="4.765479"/>
    <n v="4.8129999999999997"/>
    <n v="4.9329999999999998"/>
    <n v="5.0220000000000002"/>
    <n v="5.0789999999999997"/>
    <n v="5.4110000000000005"/>
    <n v="5.2869999999999999"/>
    <n v="4.7344480000000004"/>
    <n v="5.3812070000000007"/>
    <n v="5.7554889999999999"/>
    <n v="5.3893329999999997"/>
    <n v="5.441427"/>
    <n v="5.592695"/>
    <n v="5.515701"/>
    <n v="5.4987810000000001"/>
    <n v="5.7077359999999997"/>
    <n v="5.7762880000000001"/>
    <n v="5.844106"/>
  </r>
  <r>
    <x v="52"/>
    <x v="12"/>
    <x v="0"/>
    <x v="3"/>
    <n v="23.159814999999998"/>
    <n v="24.264879999999998"/>
    <n v="23.827394999999999"/>
    <n v="23.5837"/>
    <n v="24.171700000000001"/>
    <n v="24.607800000000005"/>
    <n v="24.8871"/>
    <n v="26.513900000000003"/>
    <n v="25.906300000000002"/>
    <n v="22.962072800000001"/>
    <n v="26.260290160000004"/>
    <n v="27.0507983"/>
    <n v="24.790931799999996"/>
    <n v="24.758492850000003"/>
    <n v="25.167127499999999"/>
    <n v="24.54486945"/>
    <n v="24.194636400000004"/>
    <n v="25.114038400000002"/>
    <n v="25.415667200000001"/>
    <n v="25.714066400000004"/>
  </r>
  <r>
    <x v="52"/>
    <x v="12"/>
    <x v="0"/>
    <x v="4"/>
    <n v="45.402999999999999"/>
    <n v="44.051000000000002"/>
    <n v="45.173999999999999"/>
    <n v="44.932880147999995"/>
    <n v="47.465000000000003"/>
    <n v="50.664774807000001"/>
    <n v="54.279510140400006"/>
    <n v="52.333745186400002"/>
    <n v="40.861187295000001"/>
    <n v="48.935649412499998"/>
    <n v="55.926539232499991"/>
    <n v="60.820243395624992"/>
    <n v="50.885427641249997"/>
    <n v="49.487425861874989"/>
    <n v="52.342753354691112"/>
    <n v="53.945554411240749"/>
    <n v="55.332236435650806"/>
    <n v="57.468593697187956"/>
    <n v="57.58826192165948"/>
    <n v="57.698019784438259"/>
  </r>
  <r>
    <x v="52"/>
    <x v="12"/>
    <x v="0"/>
    <x v="5"/>
    <n v="68.562815000000001"/>
    <n v="68.315879999999993"/>
    <n v="69.001395000000002"/>
    <n v="68.516580148000003"/>
    <n v="71.636700000000005"/>
    <n v="75.272574807000012"/>
    <n v="79.16661014040001"/>
    <n v="78.847645186400001"/>
    <n v="66.767487294999995"/>
    <n v="71.8977222125"/>
    <n v="82.186829392499988"/>
    <n v="87.871041695624996"/>
    <n v="75.676359441249986"/>
    <n v="74.245918711874992"/>
    <n v="77.509880854691119"/>
    <n v="78.490423861240743"/>
    <n v="79.526872835650806"/>
    <n v="82.582632097187954"/>
    <n v="83.003929121659482"/>
    <n v="83.412086184438266"/>
  </r>
  <r>
    <x v="52"/>
    <x v="12"/>
    <x v="0"/>
    <x v="6"/>
    <n v="58.064495000000001"/>
    <n v="52.644770000000001"/>
    <n v="55.245446999999999"/>
    <n v="58.589911000000001"/>
    <n v="61.545999999999999"/>
    <n v="66.456999999999994"/>
    <n v="70.540000000000006"/>
    <n v="70.765394999999998"/>
    <n v="60.203010999999996"/>
    <n v="65.478655000000003"/>
    <n v="79.538449999999997"/>
    <n v="94.547970000000007"/>
    <n v="79.191659999999999"/>
    <n v="78.862410999999994"/>
    <n v="85.247685306172585"/>
    <n v="86.915954416103688"/>
    <n v="87.913455872064915"/>
    <n v="90.541981671213904"/>
    <n v="91.795674105536065"/>
    <n v="92.583039171450352"/>
  </r>
  <r>
    <x v="52"/>
    <x v="12"/>
    <x v="0"/>
    <x v="7"/>
    <n v="36.643949999999997"/>
    <n v="38.361033999999997"/>
    <n v="43.334333000000001"/>
    <n v="46.197287000000003"/>
    <n v="56.893999999999998"/>
    <n v="57.280999999999999"/>
    <n v="56.985999999999997"/>
    <n v="55.343715000000003"/>
    <n v="53.779299999999999"/>
    <n v="53.787300999999999"/>
    <n v="66.539664999999999"/>
    <n v="70.173264000000003"/>
    <n v="65.603202999999993"/>
    <n v="67.649360999999999"/>
    <n v="68.615130198087584"/>
    <n v="69.345102487848521"/>
    <n v="68.651651462970037"/>
    <n v="67.965134948340335"/>
    <n v="67.285483598856928"/>
    <n v="66.612628762868354"/>
  </r>
  <r>
    <x v="52"/>
    <x v="12"/>
    <x v="0"/>
    <x v="8"/>
    <n v="52.786000000000001"/>
    <n v="55.734999999999999"/>
    <n v="59.758000000000003"/>
    <n v="61.561"/>
    <n v="67.317999999999998"/>
    <n v="64.165999999999997"/>
    <n v="63.79"/>
    <n v="64.515000000000001"/>
    <n v="59.98"/>
    <n v="54.664999999999999"/>
    <n v="66.68310025000001"/>
    <n v="69.619"/>
    <n v="59.957000000000001"/>
    <n v="59.297472999999997"/>
    <n v="61.669371920000003"/>
    <n v="62.286065639200004"/>
    <n v="61.351774654612001"/>
    <n v="60.738256908065878"/>
    <n v="59.52349176990456"/>
    <n v="58.333021934506469"/>
  </r>
  <r>
    <x v="52"/>
    <x v="12"/>
    <x v="1"/>
    <x v="0"/>
    <n v="1.5119"/>
    <n v="1.5250130000000002"/>
    <n v="1.5285479999999998"/>
    <n v="1.5424920000000002"/>
    <n v="1.5568940000000002"/>
    <n v="1.5775779999999999"/>
    <n v="1.6408640000000001"/>
    <n v="1.6929959999999997"/>
    <n v="1.7482731602778889"/>
    <n v="1.782557291123001"/>
    <n v="1.8333337078331611"/>
    <n v="1.8944940067125102"/>
    <n v="1.9360385580949593"/>
    <n v="1.9656159721921282"/>
    <n v="2.0047274548338763"/>
    <n v="2.0380481642601564"/>
    <n v="2.070986347834141"/>
    <n v="2.1077047130507269"/>
    <n v="2.1416741276065019"/>
    <n v="2.178057344207819"/>
  </r>
  <r>
    <x v="52"/>
    <x v="12"/>
    <x v="1"/>
    <x v="1"/>
    <n v="0.2107"/>
    <n v="0.20311799999999999"/>
    <n v="0.18943700000000002"/>
    <n v="0.185"/>
    <n v="0.19500000000000001"/>
    <n v="0.19800000000000001"/>
    <n v="0.20899999999999999"/>
    <n v="0.23400000000000001"/>
    <n v="0.22800000000000001"/>
    <n v="0.17497200000000002"/>
    <n v="0.193381"/>
    <n v="0.229827"/>
    <n v="0.215838"/>
    <n v="0.20962899999999998"/>
    <n v="0.22584499999999999"/>
    <n v="0.22978399999999999"/>
    <n v="0.23674300000000001"/>
    <n v="0.24381700000000001"/>
    <n v="0.25106299999999998"/>
    <n v="0.26125900000000002"/>
  </r>
  <r>
    <x v="52"/>
    <x v="12"/>
    <x v="1"/>
    <x v="2"/>
    <n v="0.215643"/>
    <n v="0.22017900000000001"/>
    <n v="0.18637600000000001"/>
    <n v="0.20300000000000001"/>
    <n v="0.20100000000000001"/>
    <n v="0.22"/>
    <n v="0.23499999999999999"/>
    <n v="0.30099999999999999"/>
    <n v="0.30099999999999999"/>
    <n v="0.167628"/>
    <n v="0.230686"/>
    <n v="0.26950499999999999"/>
    <n v="0.23872599999999999"/>
    <n v="0.24191000000000001"/>
    <n v="0.240037"/>
    <n v="0.237681"/>
    <n v="0.240786"/>
    <n v="0.23227300000000001"/>
    <n v="0.22558800000000001"/>
    <n v="0.23268"/>
  </r>
  <r>
    <x v="52"/>
    <x v="12"/>
    <x v="1"/>
    <x v="3"/>
    <n v="1.0782149999999999"/>
    <n v="1.100895"/>
    <n v="0.93188000000000004"/>
    <n v="1.0149999999999999"/>
    <n v="1.0049999999999999"/>
    <n v="1.1000000000000001"/>
    <n v="1.175"/>
    <n v="1.5049999999999999"/>
    <n v="1.5049999999999999"/>
    <n v="0.83814"/>
    <n v="1.15343"/>
    <n v="1.3475250000000001"/>
    <n v="1.19363"/>
    <n v="1.2095500000000001"/>
    <n v="1.2001850000000001"/>
    <n v="1.1884049999999999"/>
    <n v="1.2039299999999999"/>
    <n v="1.161365"/>
    <n v="1.1279400000000002"/>
    <n v="1.1634"/>
  </r>
  <r>
    <x v="52"/>
    <x v="12"/>
    <x v="1"/>
    <x v="4"/>
    <n v="3.4055661885727573"/>
    <n v="3.3596029457147609"/>
    <n v="3.6088835364289764"/>
    <n v="3.7748908000000001"/>
    <n v="4.0410149999999998"/>
    <n v="4.331507782472662"/>
    <n v="4.9849893946745096"/>
    <n v="4.9895805367095543"/>
    <n v="4.3542119552771297"/>
    <n v="4.7082572532233566"/>
    <n v="5.5536559356466988"/>
    <n v="6.9317570910081905"/>
    <n v="6.0565406132000001"/>
    <n v="5.1295487936000015"/>
    <n v="5.5496952139664666"/>
    <n v="5.8171290170581207"/>
    <n v="6.0058604087190091"/>
    <n v="6.3231141391521799"/>
    <n v="6.4250223828195052"/>
    <n v="6.5341720326234567"/>
  </r>
  <r>
    <x v="52"/>
    <x v="12"/>
    <x v="1"/>
    <x v="5"/>
    <n v="4.483781188572757"/>
    <n v="4.4604979457147609"/>
    <n v="4.540763536428976"/>
    <n v="4.7898908000000002"/>
    <n v="5.0460149999999997"/>
    <n v="5.4315077824726625"/>
    <n v="6.1599893946745095"/>
    <n v="6.4945805367095542"/>
    <n v="5.8592119552771296"/>
    <n v="5.5463972532233567"/>
    <n v="6.707085935646699"/>
    <n v="8.2792820910081915"/>
    <n v="7.2501706131999999"/>
    <n v="6.3390987936000016"/>
    <n v="6.7498802139664669"/>
    <n v="7.0055340170581211"/>
    <n v="7.2097904087190088"/>
    <n v="7.4844791391521799"/>
    <n v="7.5529623828195049"/>
    <n v="7.6975720326234569"/>
  </r>
  <r>
    <x v="52"/>
    <x v="12"/>
    <x v="1"/>
    <x v="6"/>
    <n v="2.4315540392482178"/>
    <n v="2.3424522695436893"/>
    <n v="2.0187170000000001"/>
    <n v="2.2239499999999999"/>
    <n v="2.6949999999999998"/>
    <n v="3.0209999999999999"/>
    <n v="3.8730000000000002"/>
    <n v="3.9137620000000002"/>
    <n v="3.656768"/>
    <n v="4.0083719999999996"/>
    <n v="4.8934769999999999"/>
    <n v="7.2424679999999997"/>
    <n v="5.8914109999999997"/>
    <n v="5.1903860000000002"/>
    <n v="5.8710570993877331"/>
    <n v="6.0336143094420667"/>
    <n v="6.2204218796764277"/>
    <n v="6.4329250840245207"/>
    <n v="6.5930086477417067"/>
    <n v="6.7302986010366128"/>
  </r>
  <r>
    <x v="52"/>
    <x v="12"/>
    <x v="1"/>
    <x v="7"/>
    <n v="3.9689049999999999"/>
    <n v="3.7471610000000002"/>
    <n v="3.997541"/>
    <n v="4.1106410000000002"/>
    <n v="4.58"/>
    <n v="4.0540000000000003"/>
    <n v="3.4620000000000002"/>
    <n v="3.4037820000000001"/>
    <n v="3.6177739999999998"/>
    <n v="3.648555"/>
    <n v="3.3505630000000002"/>
    <n v="3.4429609999999999"/>
    <n v="3.0371239999999999"/>
    <n v="2.8000449999999999"/>
    <n v="2.3886941668674559"/>
    <n v="2.4123407190503259"/>
    <n v="2.3882173118598224"/>
    <n v="2.3643351387412244"/>
    <n v="2.3406917873538124"/>
    <n v="2.3172848694802748"/>
  </r>
  <r>
    <x v="52"/>
    <x v="12"/>
    <x v="1"/>
    <x v="8"/>
    <n v="6.7782580000000001"/>
    <n v="6.66"/>
    <n v="7.0629999999999997"/>
    <n v="7.298"/>
    <n v="7.71"/>
    <n v="7.6550000000000002"/>
    <n v="7.8310000000000004"/>
    <n v="8.2720000000000002"/>
    <n v="7.4393549999999999"/>
    <n v="5.7469999999999999"/>
    <n v="4.3109971099999997"/>
    <n v="4.12"/>
    <n v="3.5659999999999998"/>
    <n v="3.1131180000000001"/>
    <n v="3.2376427200000002"/>
    <n v="3.3347720016000002"/>
    <n v="3.3681197216160004"/>
    <n v="3.3681197216160004"/>
    <n v="3.3344385243998405"/>
    <n v="3.3010941391558419"/>
  </r>
  <r>
    <x v="52"/>
    <x v="12"/>
    <x v="2"/>
    <x v="0"/>
    <n v="0.91222931141512842"/>
    <n v="0.90794824648473127"/>
    <n v="0.87435388290253979"/>
    <n v="0.84820828517172675"/>
    <n v="0.83495445132136636"/>
    <n v="0.83513622608171623"/>
    <n v="0.84027654655298423"/>
    <n v="0.85084530935889213"/>
    <n v="0.85028783972211064"/>
    <n v="0.84988570887699921"/>
    <n v="0.85772142362245429"/>
    <n v="0.87556333122556607"/>
    <n v="0.88313606808403955"/>
    <n v="0.88590014161605579"/>
    <n v="0.88613012745445019"/>
    <n v="0.88300246407173288"/>
    <n v="0.88064819302384223"/>
    <n v="0.87845765082610039"/>
    <n v="0.87895202098109881"/>
    <n v="0.8812195385682724"/>
  </r>
  <r>
    <x v="52"/>
    <x v="12"/>
    <x v="2"/>
    <x v="1"/>
    <n v="9.9259993958549106E-2"/>
    <n v="8.7174000000000001E-2"/>
    <n v="7.4013000000000009E-2"/>
    <n v="7.1999999999999995E-2"/>
    <n v="8.5000000000000006E-2"/>
    <n v="0.09"/>
    <n v="9.8000000000000004E-2"/>
    <n v="0.10400000000000001"/>
    <n v="0.10200000000000001"/>
    <n v="6.0733065997712485E-2"/>
    <n v="8.0075999999999994E-2"/>
    <n v="9.7610000000000002E-2"/>
    <n v="8.7248999999999993E-2"/>
    <n v="8.6662000000000003E-2"/>
    <n v="8.8819999999999996E-2"/>
    <n v="8.9915999999999996E-2"/>
    <n v="9.4775999999999999E-2"/>
    <n v="9.9084000000000005E-2"/>
    <n v="0.101517"/>
    <n v="0.10334699999999999"/>
  </r>
  <r>
    <x v="52"/>
    <x v="12"/>
    <x v="2"/>
    <x v="2"/>
    <n v="0.15515199999999998"/>
    <n v="0.14357800000000001"/>
    <n v="0.13374900000000001"/>
    <n v="0.14099999999999999"/>
    <n v="0.17"/>
    <n v="0.18"/>
    <n v="0.188"/>
    <n v="0.20600000000000002"/>
    <n v="0.215"/>
    <n v="8.2208000000000003E-2"/>
    <n v="0.128469"/>
    <n v="0.17005899999999999"/>
    <n v="0.16001200000000002"/>
    <n v="0.16308600000000001"/>
    <n v="0.14161299999999999"/>
    <n v="0.144674"/>
    <n v="0.155754"/>
    <n v="0.165516"/>
    <n v="0.17332"/>
    <n v="0.18021199999999998"/>
  </r>
  <r>
    <x v="52"/>
    <x v="12"/>
    <x v="2"/>
    <x v="3"/>
    <n v="1.2412159999999999"/>
    <n v="1.1486240000000001"/>
    <n v="1.0699920000000001"/>
    <n v="1.1279999999999999"/>
    <n v="1.36"/>
    <n v="1.44"/>
    <n v="1.504"/>
    <n v="1.6480000000000001"/>
    <n v="1.72"/>
    <n v="0.65766400000000003"/>
    <n v="1.027752"/>
    <n v="1.3604719999999999"/>
    <n v="1.2800960000000001"/>
    <n v="1.3046880000000001"/>
    <n v="1.1329039999999999"/>
    <n v="1.157392"/>
    <n v="1.246032"/>
    <n v="1.324128"/>
    <n v="1.38656"/>
    <n v="1.4416959999999999"/>
  </r>
  <r>
    <x v="52"/>
    <x v="12"/>
    <x v="2"/>
    <x v="4"/>
    <n v="2.1219999999999999"/>
    <n v="2.0590000000000002"/>
    <n v="2.056"/>
    <n v="2.1059999999999999"/>
    <n v="2.0590000000000002"/>
    <n v="1.9813630000000002"/>
    <n v="2.0280811000000001"/>
    <n v="2.1353922000000001"/>
    <n v="1.8557196999999999"/>
    <n v="1.5096965000000002"/>
    <n v="1.9248246999999996"/>
    <n v="1.7757670200000004"/>
    <n v="1.5125414200000002"/>
    <n v="1.6950891400000001"/>
    <n v="1.8431437462977323"/>
    <n v="1.9633024202997558"/>
    <n v="2.0078778800943602"/>
    <n v="2.0204525969000313"/>
    <n v="2.0215896482565272"/>
    <n v="2.0268049387070266"/>
  </r>
  <r>
    <x v="52"/>
    <x v="12"/>
    <x v="2"/>
    <x v="5"/>
    <n v="3.3632159999999995"/>
    <n v="3.207624"/>
    <n v="3.1259920000000001"/>
    <n v="3.234"/>
    <n v="3.4190000000000005"/>
    <n v="3.4213630000000004"/>
    <n v="3.5320811000000001"/>
    <n v="3.7833922000000002"/>
    <n v="3.5757196999999996"/>
    <n v="2.1673605"/>
    <n v="2.9525766999999998"/>
    <n v="3.1362390200000005"/>
    <n v="2.7926374200000001"/>
    <n v="2.99977714"/>
    <n v="2.9760477462977324"/>
    <n v="3.1206944202997557"/>
    <n v="3.2539098800943602"/>
    <n v="3.3445805969000313"/>
    <n v="3.4081496482565274"/>
    <n v="3.4685009387070265"/>
  </r>
  <r>
    <x v="52"/>
    <x v="12"/>
    <x v="2"/>
    <x v="6"/>
    <n v="3.2744810000000002"/>
    <n v="3.2964410000000002"/>
    <n v="3.4470360000000002"/>
    <n v="3.9150369999999999"/>
    <n v="4.3540000000000001"/>
    <n v="5.0209999999999999"/>
    <n v="5.2149999999999999"/>
    <n v="5.6376980000000003"/>
    <n v="5.2698349999999996"/>
    <n v="3.397284"/>
    <n v="4.8678940000000006"/>
    <n v="5.4843149999999996"/>
    <n v="4.6416199999999996"/>
    <n v="4.8833260000000003"/>
    <n v="5.253238662543497"/>
    <n v="5.2565609517016147"/>
    <n v="5.3731895642492651"/>
    <n v="5.49409689105015"/>
    <n v="5.5701597295425422"/>
    <n v="5.6375963921587511"/>
  </r>
  <r>
    <x v="52"/>
    <x v="12"/>
    <x v="2"/>
    <x v="7"/>
    <n v="3.37595"/>
    <n v="3.1787839999999998"/>
    <n v="3.936083"/>
    <n v="4.0532589999999997"/>
    <n v="4.5309999999999997"/>
    <n v="4.7229999999999999"/>
    <n v="5.8369999999999997"/>
    <n v="5.6600989999999998"/>
    <n v="5.1478349999999997"/>
    <n v="3.9382470000000001"/>
    <n v="4.7325039999999996"/>
    <n v="4.8843870000000003"/>
    <n v="4.1479819999999998"/>
    <n v="4.1806609999999997"/>
    <n v="4.4618000516871659"/>
    <n v="4.4003586662857881"/>
    <n v="4.42205236614"/>
    <n v="4.42205236614"/>
    <n v="4.42205236614"/>
    <n v="4.42205236614"/>
  </r>
  <r>
    <x v="52"/>
    <x v="12"/>
    <x v="2"/>
    <x v="8"/>
    <n v="3.3819340000000002"/>
    <n v="2.9409999999999998"/>
    <n v="3.2589999999999999"/>
    <n v="3.5059999999999998"/>
    <n v="3.915"/>
    <n v="3.383"/>
    <n v="4.0199999999999996"/>
    <n v="3.9529999999999998"/>
    <n v="3.5278800000000001"/>
    <n v="1.9419999999999999"/>
    <n v="2.84"/>
    <n v="2.5"/>
    <n v="2.2000000000000002"/>
    <n v="2.2264000000000004"/>
    <n v="2.2264000000000004"/>
    <n v="2.2553432"/>
    <n v="2.277896632"/>
    <n v="2.2687850454720002"/>
    <n v="2.2597099052901122"/>
    <n v="2.2484113557636616"/>
  </r>
  <r>
    <x v="53"/>
    <x v="12"/>
    <x v="0"/>
    <x v="0"/>
    <n v="3.0305902740364559"/>
    <n v="3.4152"/>
    <n v="3.6564580000000002"/>
    <n v="3.8858999999999999"/>
    <n v="4.202"/>
    <n v="4.3029999999999999"/>
    <n v="4.5431000000000008"/>
    <n v="4.7984999999999998"/>
    <n v="5.024"/>
    <n v="5.1319999999999997"/>
    <n v="5.1803150000000002"/>
    <n v="5.1845503300000004"/>
    <n v="5.1494224240600008"/>
    <n v="5.1152998204269204"/>
    <n v="5.0923024236592358"/>
    <n v="5.0824489800333694"/>
    <n v="5.074447000432702"/>
    <n v="5.0554499314210197"/>
    <n v="5.0486118834098104"/>
    <n v="5.045996915024106"/>
  </r>
  <r>
    <x v="53"/>
    <x v="12"/>
    <x v="0"/>
    <x v="1"/>
    <n v="0.29022500000000001"/>
    <n v="0.28029500000000002"/>
    <n v="0.26848899999999998"/>
    <n v="0.25700000000000001"/>
    <n v="0.28999999999999998"/>
    <n v="0.27"/>
    <n v="0.26700000000000002"/>
    <n v="0.28000000000000003"/>
    <n v="0.26700000000000002"/>
    <n v="0.22007400000000002"/>
    <n v="0.14069100000000001"/>
    <n v="9.7480999999999998E-2"/>
    <n v="5.8194000000000003E-2"/>
    <n v="5.8567000000000001E-2"/>
    <n v="6.9078000000000001E-2"/>
    <n v="8.1808000000000006E-2"/>
    <n v="9.3647000000000008E-2"/>
    <n v="0.11801300000000001"/>
    <n v="0.13977000000000001"/>
    <n v="0.153892"/>
  </r>
  <r>
    <x v="53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0"/>
    <x v="4"/>
    <n v="2.121413191825519"/>
    <n v="2.5613999999999999"/>
    <n v="2.7277176679999999"/>
    <n v="3.3418739999999998"/>
    <n v="3.6137199999999998"/>
    <n v="3.6154399999999991"/>
    <n v="3.9133599999999999"/>
    <n v="4.4183018218567343"/>
    <n v="4.2250878059088857"/>
    <n v="4.1557773797381508"/>
    <n v="3.7855353075855454"/>
    <n v="3.293231913098619"/>
    <n v="3.0651186719999997"/>
    <n v="3.63976461675"/>
    <n v="3.5521357699851874"/>
    <n v="3.6735402929783088"/>
    <n v="3.8058352503245252"/>
    <n v="3.9938054458226055"/>
    <n v="4.1398617443960442"/>
    <n v="4.1377174703197657"/>
  </r>
  <r>
    <x v="53"/>
    <x v="12"/>
    <x v="0"/>
    <x v="5"/>
    <n v="2.121413191825519"/>
    <n v="2.5613999999999999"/>
    <n v="2.7277176679999999"/>
    <n v="3.3418739999999998"/>
    <n v="3.6137199999999998"/>
    <n v="3.6154399999999991"/>
    <n v="3.9133599999999999"/>
    <n v="4.4183018218567343"/>
    <n v="4.2250878059088857"/>
    <n v="4.1557773797381508"/>
    <n v="3.7855353075855454"/>
    <n v="3.293231913098619"/>
    <n v="3.0651186719999997"/>
    <n v="3.63976461675"/>
    <n v="3.5521357699851874"/>
    <n v="3.6735402929783088"/>
    <n v="3.8058352503245252"/>
    <n v="3.9938054458226055"/>
    <n v="4.1398617443960442"/>
    <n v="4.1377174703197657"/>
  </r>
  <r>
    <x v="53"/>
    <x v="12"/>
    <x v="0"/>
    <x v="6"/>
    <n v="2.2490000000000001"/>
    <n v="2.2970000000000002"/>
    <n v="2.7839999999999998"/>
    <n v="3.52"/>
    <n v="3.8239999999999998"/>
    <n v="4.0999999999999996"/>
    <n v="4.048"/>
    <n v="4.2709999999999999"/>
    <n v="4.1369999999999996"/>
    <n v="4.2982339999999999"/>
    <n v="3.5726840000000002"/>
    <n v="3.2455379999999998"/>
    <n v="2.7203409999999999"/>
    <n v="3.436782"/>
    <n v="3.6730514324777546"/>
    <n v="3.8389877671576911"/>
    <n v="4.0501465508364989"/>
    <n v="4.1690084832385512"/>
    <n v="4.214477272479181"/>
    <n v="4.2195505480909219"/>
  </r>
  <r>
    <x v="53"/>
    <x v="12"/>
    <x v="0"/>
    <x v="7"/>
    <n v="4.5737E-2"/>
    <n v="9.4E-2"/>
    <n v="2.8000000000000001E-2"/>
    <n v="1.0246999999999999E-2"/>
    <n v="7.0869000000000001E-2"/>
    <n v="4.4554999999999997E-2"/>
    <n v="5.1562999999999998E-2"/>
    <n v="0.08"/>
    <n v="7.2999999999999995E-2"/>
    <n v="7.5098999999999999E-2"/>
    <n v="0.20318700000000001"/>
    <n v="0.234598"/>
    <n v="0.20340035070000001"/>
    <n v="0.17096"/>
    <n v="0.17546584978439084"/>
    <n v="0.11595952797807232"/>
    <n v="0.10436357518026509"/>
    <n v="9.4429167042414358E-2"/>
    <n v="8.916908124346537E-2"/>
    <n v="8.6231436250095161E-2"/>
  </r>
  <r>
    <x v="53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0"/>
    <n v="0.89380143596256167"/>
    <n v="0.96475875520695487"/>
    <n v="1.0407334955988035"/>
    <n v="1.0663863246650171"/>
    <n v="1.1081446558518484"/>
    <n v="1.1516375394125187"/>
    <n v="1.1830188211937287"/>
    <n v="1.2190802483469616"/>
    <n v="1.2520532418322803"/>
    <n v="1.2772776677669386"/>
    <n v="1.297273611441307"/>
    <n v="1.3089557058870724"/>
    <n v="1.3153796172988466"/>
    <n v="1.3188816172988465"/>
    <n v="1.3209148540642488"/>
    <n v="1.3195332797939274"/>
    <n v="1.3115069469959881"/>
    <n v="1.3027678636320363"/>
    <n v="1.2926281135411879"/>
    <n v="1.2810310637245288"/>
  </r>
  <r>
    <x v="53"/>
    <x v="12"/>
    <x v="1"/>
    <x v="1"/>
    <n v="2.2327000000000003E-2"/>
    <n v="2.0462000000000001E-2"/>
    <n v="1.8726E-2"/>
    <n v="1.7999999999999999E-2"/>
    <n v="2.3E-2"/>
    <n v="2.4E-2"/>
    <n v="2.4E-2"/>
    <n v="2.5000000000000001E-2"/>
    <n v="2.3E-2"/>
    <n v="1.5208000000000001E-2"/>
    <n v="1.1055000000000001E-2"/>
    <n v="6.4930000000000005E-3"/>
    <n v="3.8059999999999999E-3"/>
    <n v="3.5019999999999999E-3"/>
    <n v="4.6710000000000007E-3"/>
    <n v="5.2230000000000002E-3"/>
    <n v="5.169E-3"/>
    <n v="6.999E-3"/>
    <n v="8.0990000000000003E-3"/>
    <n v="9.0850000000000011E-3"/>
  </r>
  <r>
    <x v="53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4"/>
    <n v="0.54521900000000001"/>
    <n v="0.48241699999999998"/>
    <n v="0.447515"/>
    <n v="0.52258899999999997"/>
    <n v="0.48699999999999999"/>
    <n v="0.473076"/>
    <n v="0.47705399999999998"/>
    <n v="0.60709859999999993"/>
    <n v="0.60188039999999998"/>
    <n v="0.47364500000000004"/>
    <n v="0.41587840000000004"/>
    <n v="0.37029852000000002"/>
    <n v="0.36353779999999997"/>
    <n v="0.39714292000000007"/>
    <n v="0.37906486040656895"/>
    <n v="0.3765750770405738"/>
    <n v="0.40656715356875622"/>
    <n v="0.42991339499857201"/>
    <n v="0.45241983973941569"/>
    <n v="0.48679180421532081"/>
  </r>
  <r>
    <x v="53"/>
    <x v="12"/>
    <x v="1"/>
    <x v="5"/>
    <n v="0.54521900000000001"/>
    <n v="0.48241699999999998"/>
    <n v="0.447515"/>
    <n v="0.52258899999999997"/>
    <n v="0.48699999999999999"/>
    <n v="0.473076"/>
    <n v="0.47705399999999998"/>
    <n v="0.60709859999999993"/>
    <n v="0.60188039999999998"/>
    <n v="0.47364500000000004"/>
    <n v="0.41587840000000004"/>
    <n v="0.37029852000000002"/>
    <n v="0.36353779999999997"/>
    <n v="0.39714292000000007"/>
    <n v="0.37906486040656895"/>
    <n v="0.3765750770405738"/>
    <n v="0.40656715356875622"/>
    <n v="0.42991339499857201"/>
    <n v="0.45241983973941569"/>
    <n v="0.48679180421532081"/>
  </r>
  <r>
    <x v="53"/>
    <x v="12"/>
    <x v="1"/>
    <x v="6"/>
    <n v="0.39935500000000002"/>
    <n v="0.31611800000000001"/>
    <n v="0.125802"/>
    <n v="0.31368299999999999"/>
    <n v="0.27942800000000001"/>
    <n v="0.236952"/>
    <n v="0.188"/>
    <n v="0.20823800000000001"/>
    <n v="0.20766100000000001"/>
    <n v="0.19109699999999999"/>
    <n v="0.16678299999999999"/>
    <n v="0.138929"/>
    <n v="0.16564862"/>
    <n v="0.19671"/>
    <n v="0.18647765361380458"/>
    <n v="0.21151436128664353"/>
    <n v="0.23232746934116899"/>
    <n v="0.28009541937273341"/>
    <n v="0.31264954255196542"/>
    <n v="0.34262074495131478"/>
  </r>
  <r>
    <x v="53"/>
    <x v="12"/>
    <x v="1"/>
    <x v="7"/>
    <n v="3.5200000000000001E-3"/>
    <n v="5.6129999999999999E-3"/>
    <n v="5.0500000000000002E-4"/>
    <n v="6.5200000000000002E-4"/>
    <n v="6.2699999999999995E-4"/>
    <n v="5.2899999999999996E-4"/>
    <n v="1.616E-3"/>
    <n v="3.9560000000000003E-3"/>
    <n v="6.2960000000000004E-3"/>
    <n v="8.9519999999999999E-3"/>
    <n v="2.4357E-2"/>
    <n v="2.1229999999999999E-2"/>
    <n v="1.6095700000000001E-2"/>
    <n v="1.3468000000000001E-2"/>
    <n v="9.4708936924855092E-3"/>
    <n v="1.0101000000000002E-2"/>
    <n v="1.0101000000000002E-2"/>
    <n v="1.0101000000000002E-2"/>
    <n v="1.0101000000000002E-2"/>
    <n v="1.0101000000000002E-2"/>
  </r>
  <r>
    <x v="53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0"/>
    <n v="7.260853673262771E-2"/>
    <n v="7.0432109895996325E-2"/>
    <n v="6.8133504401196504E-2"/>
    <n v="6.5726829181136676E-2"/>
    <n v="6.4440487722079831E-2"/>
    <n v="6.4151677967638238E-2"/>
    <n v="6.4170178806271225E-2"/>
    <n v="6.4364751653038413E-2"/>
    <n v="6.4471758167719828E-2"/>
    <n v="6.4004018632420862E-2"/>
    <n v="6.3736938259772433E-2"/>
    <n v="6.2932199494576985E-2"/>
    <n v="6.1874555504685451E-2"/>
    <n v="6.092306439459174E-2"/>
    <n v="6.0016603106699908E-2"/>
    <n v="5.9257271044565907E-2"/>
    <n v="5.8526839268451758E-2"/>
    <n v="5.7842034090398203E-2"/>
    <n v="5.7206562897234269E-2"/>
    <n v="5.6546300381344894E-2"/>
  </r>
  <r>
    <x v="53"/>
    <x v="12"/>
    <x v="2"/>
    <x v="1"/>
    <n v="1.5329999999999999E-3"/>
    <n v="1.454E-3"/>
    <n v="1.2230000000000001E-3"/>
    <n v="1E-3"/>
    <n v="2E-3"/>
    <n v="1E-3"/>
    <n v="2E-3"/>
    <n v="2E-3"/>
    <n v="2E-3"/>
    <n v="1.5049999999999998E-3"/>
    <n v="1.013E-3"/>
    <n v="4.6999999999999999E-4"/>
    <n v="2.0100000000000001E-4"/>
    <n v="2.8599999999999996E-4"/>
    <n v="3.1199999999999999E-4"/>
    <n v="4.4099999999999999E-4"/>
    <n v="7.5100000000000004E-4"/>
    <n v="1.0709999999999999E-3"/>
    <n v="1.389E-3"/>
    <n v="1.6279999999999999E-3"/>
  </r>
  <r>
    <x v="53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4"/>
    <n v="0.26748147537090905"/>
    <n v="0.26698595168999345"/>
    <n v="0.24764403608431113"/>
    <n v="0.28919804839700142"/>
    <n v="0.30299999999999999"/>
    <n v="0.33120919999999993"/>
    <n v="0.322434"/>
    <n v="0.37811160000000005"/>
    <n v="0.36962659999999997"/>
    <n v="0.26035949999999997"/>
    <n v="0.21641370000000001"/>
    <n v="0.14806083999999997"/>
    <n v="0.14020304"/>
    <n v="0.18068394000000002"/>
    <n v="0.20296866638655534"/>
    <n v="0.19713417417234713"/>
    <n v="0.20191759547615853"/>
    <n v="0.21112342442995341"/>
    <n v="0.21738493900949019"/>
    <n v="0.21487594144911054"/>
  </r>
  <r>
    <x v="53"/>
    <x v="12"/>
    <x v="2"/>
    <x v="5"/>
    <n v="0.26748147537090905"/>
    <n v="0.26698595168999345"/>
    <n v="0.24764403608431113"/>
    <n v="0.28919804839700142"/>
    <n v="0.30299999999999999"/>
    <n v="0.33120919999999993"/>
    <n v="0.322434"/>
    <n v="0.37811160000000005"/>
    <n v="0.36962659999999997"/>
    <n v="0.26035949999999997"/>
    <n v="0.21641370000000001"/>
    <n v="0.14806083999999997"/>
    <n v="0.14020304"/>
    <n v="0.18068394000000002"/>
    <n v="0.20296866638655534"/>
    <n v="0.19713417417234713"/>
    <n v="0.20191759547615853"/>
    <n v="0.21112342442995341"/>
    <n v="0.21738493900949019"/>
    <n v="0.21487594144911054"/>
  </r>
  <r>
    <x v="53"/>
    <x v="12"/>
    <x v="2"/>
    <x v="6"/>
    <n v="0.29727199999999998"/>
    <n v="0.32933099999999998"/>
    <n v="0.242537"/>
    <n v="0.510741"/>
    <n v="0.53798599999999996"/>
    <n v="0.42099999999999999"/>
    <n v="0.36"/>
    <n v="0.44800000000000001"/>
    <n v="0.434589"/>
    <n v="0.282109"/>
    <n v="0.21792600000000001"/>
    <n v="0.16362199999999999"/>
    <n v="0.18328084000000003"/>
    <n v="0.21793899999999999"/>
    <n v="0.23017320396556651"/>
    <n v="0.22200731656697362"/>
    <n v="0.23087552134180761"/>
    <n v="0.23827969652046374"/>
    <n v="0.2425318990841559"/>
    <n v="0.24053708000756163"/>
  </r>
  <r>
    <x v="53"/>
    <x v="12"/>
    <x v="2"/>
    <x v="7"/>
    <n v="1.0914999999999999E-2"/>
    <n v="1.3422999999999999E-2"/>
    <n v="4.4900000000000002E-4"/>
    <n v="4.9090000000000002E-3"/>
    <n v="3.751E-3"/>
    <n v="3.6589999999999999E-3"/>
    <n v="6.437E-3"/>
    <n v="8.1930000000000006E-3"/>
    <n v="8.8199999999999997E-3"/>
    <n v="7.8019999999999999E-3"/>
    <n v="1.5859999999999999E-2"/>
    <n v="1.7992999999999999E-2"/>
    <n v="1.33072E-2"/>
    <n v="1.2354E-2"/>
    <n v="1.0165682381621336E-2"/>
    <n v="1.2354E-2"/>
    <n v="1.2354E-2"/>
    <n v="1.2354E-2"/>
    <n v="1.2354E-2"/>
    <n v="1.2354E-2"/>
  </r>
  <r>
    <x v="53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0"/>
    <n v="1.31925"/>
    <n v="1.3847039999999999"/>
    <n v="1.447908"/>
    <n v="1.5071060000000001"/>
    <n v="1.583"/>
    <n v="1.6619999999999999"/>
    <n v="1.7789999999999999"/>
    <n v="1.8829"/>
    <n v="1.9239999999999999"/>
    <n v="1.9019999999999999"/>
    <n v="1.9293028231410867"/>
    <n v="1.9555058299774308"/>
    <n v="1.9665211259282207"/>
    <n v="1.9621242808910919"/>
    <n v="1.9701176882509928"/>
    <n v="1.9800948038384432"/>
    <n v="1.996798874038844"/>
    <n v="2.0196675337147854"/>
    <n v="2.0475884868941869"/>
    <n v="2.0798641201150065"/>
  </r>
  <r>
    <x v="54"/>
    <x v="12"/>
    <x v="0"/>
    <x v="1"/>
    <n v="0.23105699999999998"/>
    <n v="0.16475999999999999"/>
    <n v="0.156193"/>
    <n v="0.14599999999999999"/>
    <n v="0.155"/>
    <n v="0.17299999999999999"/>
    <n v="0.17899999999999999"/>
    <n v="0.187"/>
    <n v="0.152"/>
    <n v="5.7456000000000007E-2"/>
    <n v="8.8423000000000002E-2"/>
    <n v="8.9870000000000005E-2"/>
    <n v="7.9458000000000001E-2"/>
    <n v="7.4263999999999997E-2"/>
    <n v="9.6289E-2"/>
    <n v="0.10848300000000001"/>
    <n v="0.119669"/>
    <n v="0.12869900000000001"/>
    <n v="0.13698299999999999"/>
    <n v="0.14489299999999999"/>
  </r>
  <r>
    <x v="54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4"/>
    <n v="1.61"/>
    <n v="1.86"/>
    <n v="1.84"/>
    <n v="1.92"/>
    <n v="1.97"/>
    <n v="1.9761279068055551"/>
    <n v="2.1554166655194278"/>
    <n v="2.3406527569292268"/>
    <n v="2.0530548855556741"/>
    <n v="1.6811170869112002"/>
    <n v="1.8980217492001596"/>
    <n v="1.823"/>
    <n v="1.7634908499999997"/>
    <n v="1.7726231749999999"/>
    <n v="1.9281557385550496"/>
    <n v="1.9042255811468702"/>
    <n v="1.9967988740388443"/>
    <n v="2.1004542350633768"/>
    <n v="2.1909196809767799"/>
    <n v="2.2878505321265075"/>
  </r>
  <r>
    <x v="54"/>
    <x v="12"/>
    <x v="0"/>
    <x v="5"/>
    <n v="1.61"/>
    <n v="1.86"/>
    <n v="1.84"/>
    <n v="1.92"/>
    <n v="1.97"/>
    <n v="1.9761279068055551"/>
    <n v="2.1554166655194278"/>
    <n v="2.3406527569292268"/>
    <n v="2.0530548855556741"/>
    <n v="1.6811170869112002"/>
    <n v="1.8980217492001596"/>
    <n v="1.823"/>
    <n v="1.7634908499999997"/>
    <n v="1.7726231749999999"/>
    <n v="1.9281557385550496"/>
    <n v="1.9042255811468702"/>
    <n v="1.9967988740388443"/>
    <n v="2.1004542350633768"/>
    <n v="2.1909196809767799"/>
    <n v="2.2878505321265075"/>
  </r>
  <r>
    <x v="54"/>
    <x v="12"/>
    <x v="0"/>
    <x v="6"/>
    <n v="1.9328970000000001"/>
    <n v="2.1612079999999998"/>
    <n v="2.1514609999999998"/>
    <n v="2.4430170000000002"/>
    <n v="2.5099999999999998"/>
    <n v="2.5670000000000002"/>
    <n v="2.859"/>
    <n v="3.007857"/>
    <n v="2.9155980000000001"/>
    <n v="2.628247"/>
    <n v="2.9248640000000004"/>
    <n v="2.6883490000000001"/>
    <n v="2.6512419999999999"/>
    <n v="2.7990719999999998"/>
    <n v="2.9031730665227844"/>
    <n v="2.684290419849543"/>
    <n v="2.7111333240480389"/>
    <n v="2.7382446572885186"/>
    <n v="2.7710066924912073"/>
    <n v="2.8389067517885094"/>
  </r>
  <r>
    <x v="54"/>
    <x v="12"/>
    <x v="0"/>
    <x v="7"/>
    <n v="0.17018800000000001"/>
    <n v="0.239068"/>
    <n v="0.259409"/>
    <n v="0.24241099999999999"/>
    <n v="0.17100000000000001"/>
    <n v="0.13200000000000001"/>
    <n v="0.154"/>
    <n v="0.249"/>
    <n v="0.25906600000000002"/>
    <n v="0.27810499999999994"/>
    <n v="0.21999029537683673"/>
    <n v="0.26615899999999998"/>
    <n v="0.23829600000000001"/>
    <n v="0.206599"/>
    <n v="0.15127451389819677"/>
    <n v="0.15624205307282252"/>
    <n v="0.14699049472967599"/>
    <n v="0.14513214889712192"/>
    <n v="0.14329238652289336"/>
    <n v="0.14147102177240706"/>
  </r>
  <r>
    <x v="54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0"/>
    <n v="0.18046335637860081"/>
    <n v="0.19668127160493828"/>
    <n v="0.21191262962962965"/>
    <n v="0.22375970730547987"/>
    <n v="0.23133391822533897"/>
    <n v="0.24715519310254827"/>
    <n v="0.27587203932258736"/>
    <n v="0.30030857853319054"/>
    <n v="0.3060214930642387"/>
    <n v="0.31235692907696772"/>
    <n v="0.31672079049542834"/>
    <n v="0.32173337468551977"/>
    <n v="0.3229523734449542"/>
    <n v="0.32114527850715602"/>
    <n v="0.32226201458179821"/>
    <n v="0.32669329370689026"/>
    <n v="0.33065076314740793"/>
    <n v="0.33428170209561536"/>
    <n v="0.33829634890700999"/>
    <n v="0.34316071401630899"/>
  </r>
  <r>
    <x v="54"/>
    <x v="12"/>
    <x v="1"/>
    <x v="1"/>
    <n v="4.1049999999999996E-2"/>
    <n v="3.8295000000000003E-2"/>
    <n v="3.4733E-2"/>
    <n v="0.03"/>
    <n v="0.03"/>
    <n v="3.6999999999999998E-2"/>
    <n v="4.1000000000000002E-2"/>
    <n v="4.4999999999999998E-2"/>
    <n v="0.03"/>
    <n v="9.3500000000000007E-3"/>
    <n v="1.0611000000000001E-2"/>
    <n v="1.1346999999999999E-2"/>
    <n v="1.0871E-2"/>
    <n v="1.1111000000000001E-2"/>
    <n v="1.7173999999999998E-2"/>
    <n v="2.3767E-2"/>
    <n v="2.6826000000000003E-2"/>
    <n v="3.0082999999999999E-2"/>
    <n v="3.4100000000000005E-2"/>
    <n v="3.8694000000000006E-2"/>
  </r>
  <r>
    <x v="54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4"/>
    <n v="0.14237514346954636"/>
    <n v="0.15555860063144422"/>
    <n v="0.15681534592592594"/>
    <n v="0.1566317951138359"/>
    <n v="0.16424708193999066"/>
    <n v="0.1988103"/>
    <n v="0.21650939999999996"/>
    <n v="0.26550910000000005"/>
    <n v="0.24105909999999997"/>
    <n v="0.15836119999999998"/>
    <n v="0.12528719999999999"/>
    <n v="0.12294293999999997"/>
    <n v="0.14350526"/>
    <n v="0.12105225999999998"/>
    <n v="0.14272859532737098"/>
    <n v="0.1462137737102919"/>
    <n v="0.16532538157370397"/>
    <n v="0.17716930211067611"/>
    <n v="0.18606299189885547"/>
    <n v="0.19903321412945915"/>
  </r>
  <r>
    <x v="54"/>
    <x v="12"/>
    <x v="1"/>
    <x v="5"/>
    <n v="0.14237514346954636"/>
    <n v="0.15555860063144422"/>
    <n v="0.15681534592592594"/>
    <n v="0.1566317951138359"/>
    <n v="0.16424708193999066"/>
    <n v="0.1988103"/>
    <n v="0.21650939999999996"/>
    <n v="0.26550910000000005"/>
    <n v="0.24105909999999997"/>
    <n v="0.15836119999999998"/>
    <n v="0.12528719999999999"/>
    <n v="0.12294293999999997"/>
    <n v="0.14350526"/>
    <n v="0.12105225999999998"/>
    <n v="0.14272859532737098"/>
    <n v="0.1462137737102919"/>
    <n v="0.16532538157370397"/>
    <n v="0.17716930211067611"/>
    <n v="0.18606299189885547"/>
    <n v="0.19903321412945915"/>
  </r>
  <r>
    <x v="54"/>
    <x v="12"/>
    <x v="1"/>
    <x v="6"/>
    <n v="0.103756"/>
    <n v="0.117969"/>
    <n v="0.11307399999999999"/>
    <n v="0.14272499999999999"/>
    <n v="0.11283700000000001"/>
    <n v="0.165631"/>
    <n v="0.167211"/>
    <n v="0.217144"/>
    <n v="0.19276499999999999"/>
    <n v="0.14227899999999999"/>
    <n v="0.102911"/>
    <n v="0.17372699999999999"/>
    <n v="0.22428100000000001"/>
    <n v="0.179727"/>
    <n v="0.18290843000317877"/>
    <n v="0.19287109418198506"/>
    <n v="0.19777894996758544"/>
    <n v="0.20351315069439038"/>
    <n v="0.20788495549196317"/>
    <n v="0.21204265460180247"/>
  </r>
  <r>
    <x v="54"/>
    <x v="12"/>
    <x v="1"/>
    <x v="7"/>
    <n v="7.0099999999999997E-3"/>
    <n v="1.1868E-2"/>
    <n v="6.0229999999999997E-3"/>
    <n v="6.5620000000000001E-3"/>
    <n v="1.506E-3"/>
    <n v="1.3550000000000001E-3"/>
    <n v="1.4920000000000001E-3"/>
    <n v="1.0383E-2"/>
    <n v="1.0723999999999999E-2"/>
    <n v="3.7374857874005914E-2"/>
    <n v="8.0459999999999993E-3"/>
    <n v="7.9319999999999998E-3"/>
    <n v="5.8929999999999998E-3"/>
    <n v="6.9280000000000001E-3"/>
    <n v="6.2105858364110301E-3"/>
    <n v="7.5509110599045375E-3"/>
    <n v="7.4754019493054923E-3"/>
    <n v="7.4006479298124378E-3"/>
    <n v="7.3266414505143117E-3"/>
    <n v="7.2533750360091707E-3"/>
  </r>
  <r>
    <x v="54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0"/>
    <n v="4.588664362139918E-2"/>
    <n v="4.6693728395061723E-2"/>
    <n v="4.6786370370370374E-2"/>
    <n v="4.6862222222222222E-2"/>
    <n v="4.6933333333333327E-2"/>
    <n v="4.8392806897451721E-2"/>
    <n v="5.2731960677412641E-2"/>
    <n v="5.5565421466809484E-2"/>
    <n v="5.5978506935761285E-2"/>
    <n v="5.6643070923032272E-2"/>
    <n v="5.6483482218536218E-2"/>
    <n v="5.6545812574165494E-2"/>
    <n v="5.6095438196940524E-2"/>
    <n v="5.5811097860047607E-2"/>
    <n v="5.5540653945645696E-2"/>
    <n v="5.5223324518091643E-2"/>
    <n v="5.500715829218706E-2"/>
    <n v="5.4875764586116767E-2"/>
    <n v="5.4845218710949759E-2"/>
    <n v="5.50033925415154E-2"/>
  </r>
  <r>
    <x v="54"/>
    <x v="12"/>
    <x v="2"/>
    <x v="1"/>
    <n v="4.4231913291649903E-3"/>
    <n v="3.6749999999999999E-3"/>
    <n v="3.0110000000000002E-3"/>
    <n v="3.0000000000000001E-3"/>
    <n v="3.0000000000000001E-3"/>
    <n v="4.0000000000000001E-3"/>
    <n v="5.0000000000000001E-3"/>
    <n v="5.0000000000000001E-3"/>
    <n v="3.0000000000000001E-3"/>
    <n v="9.8283277728778199E-4"/>
    <n v="9.7327271396459216E-4"/>
    <n v="1.1919999999999999E-3"/>
    <n v="1.2459999999999999E-3"/>
    <n v="1.6790000000000002E-3"/>
    <n v="1.9620000000000002E-3"/>
    <n v="2.1819999999999999E-3"/>
    <n v="2.545E-3"/>
    <n v="2.8940000000000003E-3"/>
    <n v="3.2620000000000001E-3"/>
    <n v="3.5859999999999998E-3"/>
  </r>
  <r>
    <x v="54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4"/>
    <n v="0.1170109412345679"/>
    <n v="0.11206494814814813"/>
    <n v="0.11462660740740742"/>
    <n v="0.11715555555555554"/>
    <n v="0.13375999999999999"/>
    <n v="0.13413689556880021"/>
    <n v="0.13588536499576112"/>
    <n v="0.15158247534872174"/>
    <n v="0.11192168568153529"/>
    <n v="8.2466210526703068E-2"/>
    <n v="0.12127674548807024"/>
    <n v="0.10761377431674743"/>
    <n v="9.5567620799999989E-2"/>
    <n v="9.7165845599999995E-2"/>
    <n v="0.1338084362249933"/>
    <n v="0.13397916975378052"/>
    <n v="0.13421746623293643"/>
    <n v="0.13444562323598608"/>
    <n v="0.13546769021604591"/>
    <n v="0.13750848135378849"/>
  </r>
  <r>
    <x v="54"/>
    <x v="12"/>
    <x v="2"/>
    <x v="5"/>
    <n v="0.1170109412345679"/>
    <n v="0.11206494814814813"/>
    <n v="0.11462660740740742"/>
    <n v="0.11715555555555554"/>
    <n v="0.13375999999999999"/>
    <n v="0.13413689556880021"/>
    <n v="0.13588536499576112"/>
    <n v="0.15158247534872174"/>
    <n v="0.11192168568153529"/>
    <n v="8.2466210526703068E-2"/>
    <n v="0.12127674548807024"/>
    <n v="0.10761377431674743"/>
    <n v="9.5567620799999989E-2"/>
    <n v="9.7165845599999995E-2"/>
    <n v="0.1338084362249933"/>
    <n v="0.13397916975378052"/>
    <n v="0.13421746623293643"/>
    <n v="0.13444562323598608"/>
    <n v="0.13546769021604591"/>
    <n v="0.13750848135378849"/>
  </r>
  <r>
    <x v="54"/>
    <x v="12"/>
    <x v="2"/>
    <x v="6"/>
    <n v="0.15728600000000001"/>
    <n v="0.15853200000000001"/>
    <n v="0.17737"/>
    <n v="0.191274"/>
    <n v="0.189356"/>
    <n v="0.204679"/>
    <n v="0.24054700000000001"/>
    <n v="0.29299999999999998"/>
    <n v="0.22600000000000001"/>
    <n v="0.15042800000000001"/>
    <n v="0.186305"/>
    <n v="0.16869100000000001"/>
    <n v="0.14077200000000001"/>
    <n v="0.118404"/>
    <n v="0.19097501891288046"/>
    <n v="0.16403396115970639"/>
    <n v="0.17193616462198996"/>
    <n v="0.17502983189697047"/>
    <n v="0.17562848228436478"/>
    <n v="0.17641064429786874"/>
  </r>
  <r>
    <x v="54"/>
    <x v="12"/>
    <x v="2"/>
    <x v="7"/>
    <n v="3.0922999999999999E-2"/>
    <n v="4.3589999999999997E-2"/>
    <n v="4.4854999999999999E-2"/>
    <n v="4.1553E-2"/>
    <n v="3.1548E-2"/>
    <n v="2.6113999999999998E-2"/>
    <n v="3.4035999999999997E-2"/>
    <n v="5.4698999999999998E-2"/>
    <n v="4.6594999999999998E-2"/>
    <n v="0.24816066781748386"/>
    <n v="4.0224999999999997E-2"/>
    <n v="2.9520000000000001E-2"/>
    <n v="3.2617E-2"/>
    <n v="4.8159E-2"/>
    <n v="3.5707747576596623E-2"/>
    <n v="3.3575166630591458E-2"/>
    <n v="3.1163560340196822E-2"/>
    <n v="3.1806027315119736E-2"/>
    <n v="3.2144421720085463E-2"/>
    <n v="3.2194136428019993E-2"/>
  </r>
  <r>
    <x v="54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2"/>
    <x v="0"/>
    <x v="0"/>
    <n v="32.583815000000001"/>
    <n v="33.239029000000002"/>
    <n v="33.706153"/>
    <n v="34.310446000000006"/>
    <n v="33.972999999999999"/>
    <n v="34.667000000000002"/>
    <n v="35.296999999999997"/>
    <n v="35.68"/>
    <n v="36.105182999999997"/>
    <n v="36.371789999999997"/>
    <n v="36.751311000000001"/>
    <n v="37.113300000000002"/>
    <n v="37.078274"/>
    <n v="36.975122588000005"/>
    <n v="36.934637929656006"/>
    <n v="36.87020741246976"/>
    <n v="36.909884908558496"/>
    <n v="37.002175087673358"/>
    <n v="37.117176508377362"/>
    <n v="37.230558153433364"/>
  </r>
  <r>
    <x v="55"/>
    <x v="12"/>
    <x v="0"/>
    <x v="1"/>
    <n v="2.4372310000000001"/>
    <n v="2.4450250000000002"/>
    <n v="2.3366439999999997"/>
    <n v="2.2770000000000001"/>
    <n v="2.294"/>
    <n v="2.266"/>
    <n v="2.3570000000000002"/>
    <n v="2.5150000000000001"/>
    <n v="2.1749999999999998"/>
    <n v="2.1708530000000001"/>
    <n v="1.960318"/>
    <n v="1.7575820000000002"/>
    <n v="1.4107850000000002"/>
    <n v="1.3058230000000002"/>
    <n v="1.3645700000000001"/>
    <n v="1.412955"/>
    <n v="1.551356"/>
    <n v="1.7532349999999999"/>
    <n v="1.9281079999999999"/>
    <n v="2.0805920000000002"/>
  </r>
  <r>
    <x v="55"/>
    <x v="12"/>
    <x v="0"/>
    <x v="2"/>
    <n v="1.4124269999999999"/>
    <n v="1.2712239999999999"/>
    <n v="1.1247449999999999"/>
    <n v="1.026"/>
    <n v="0.83399999999999996"/>
    <n v="0.72599999999999998"/>
    <n v="0.89500000000000002"/>
    <n v="0.91200000000000003"/>
    <n v="0.65900000000000003"/>
    <n v="0.66100099999999995"/>
    <n v="0.57383299999999993"/>
    <n v="0.49333800000000005"/>
    <n v="0.40436800000000001"/>
    <n v="0.40113600000000005"/>
    <n v="0.39624000000000004"/>
    <n v="0.52797000000000005"/>
    <n v="0.52150099999999999"/>
    <n v="0.57705600000000001"/>
    <n v="0.62018700000000004"/>
    <n v="0.69147999999999998"/>
  </r>
  <r>
    <x v="55"/>
    <x v="12"/>
    <x v="0"/>
    <x v="3"/>
    <n v="6.8064011588133688"/>
    <n v="6.1259523548554125"/>
    <n v="5.420078822742374"/>
    <n v="4.9442325790589656"/>
    <n v="4.0189960730362344"/>
    <n v="3.4985505383984492"/>
    <n v="4.3129514213038735"/>
    <n v="4.3948734036079689"/>
    <n v="3.1756815493176007"/>
    <n v="3.185324248528806"/>
    <n v="2.7652668747944862"/>
    <n v="2.3186886000000002"/>
    <n v="1.8600927999999999"/>
    <n v="1.8452256"/>
    <n v="1.8227040000000001"/>
    <n v="2.4286620000000001"/>
    <n v="2.3989045999999998"/>
    <n v="2.6544575999999998"/>
    <n v="2.8528601999999998"/>
    <n v="3.1808079999999999"/>
  </r>
  <r>
    <x v="55"/>
    <x v="12"/>
    <x v="0"/>
    <x v="4"/>
    <n v="21.831156050000001"/>
    <n v="23.599710590000001"/>
    <n v="24.335842465999999"/>
    <n v="25.801455392000005"/>
    <n v="26.498940000000001"/>
    <n v="26.991416556738454"/>
    <n v="27.378804575095547"/>
    <n v="25.447461760010317"/>
    <n v="23.880972723151181"/>
    <n v="25.454542376039399"/>
    <n v="28.500892163384751"/>
    <n v="30.353212775000003"/>
    <n v="22.795155075000004"/>
    <n v="24.327108149999997"/>
    <n v="24.754974481895946"/>
    <n v="25.34669526287502"/>
    <n v="26.206018285076528"/>
    <n v="27.011587814001558"/>
    <n v="27.466710616199244"/>
    <n v="27.550613033540685"/>
  </r>
  <r>
    <x v="55"/>
    <x v="12"/>
    <x v="0"/>
    <x v="5"/>
    <n v="28.637557208813369"/>
    <n v="29.725662944855415"/>
    <n v="29.755921288742371"/>
    <n v="30.74568797105897"/>
    <n v="30.517936073036235"/>
    <n v="30.489967095136905"/>
    <n v="31.691755996399422"/>
    <n v="29.842335163618287"/>
    <n v="27.056654272468784"/>
    <n v="28.639866624568207"/>
    <n v="31.266159038179239"/>
    <n v="32.671901375000004"/>
    <n v="24.655247875000004"/>
    <n v="26.172333749999996"/>
    <n v="26.577678481895948"/>
    <n v="27.775357262875019"/>
    <n v="28.604922885076526"/>
    <n v="29.666045414001559"/>
    <n v="30.319570816199242"/>
    <n v="30.731421033540684"/>
  </r>
  <r>
    <x v="55"/>
    <x v="12"/>
    <x v="0"/>
    <x v="6"/>
    <n v="24.814202000000002"/>
    <n v="25.566870999999999"/>
    <n v="26.551777999999999"/>
    <n v="26.701768999999999"/>
    <n v="28.884"/>
    <n v="28.872"/>
    <n v="29.904"/>
    <n v="31.860357"/>
    <n v="26.712772000000001"/>
    <n v="29.552099999999999"/>
    <n v="33.679307000000001"/>
    <n v="39.604278999999998"/>
    <n v="28.912723"/>
    <n v="31.232220000000002"/>
    <n v="32.726383820852739"/>
    <n v="32.913577063963544"/>
    <n v="33.256019056305668"/>
    <n v="33.812212340276766"/>
    <n v="34.193286254239347"/>
    <n v="34.627349679912108"/>
  </r>
  <r>
    <x v="55"/>
    <x v="12"/>
    <x v="0"/>
    <x v="7"/>
    <n v="23.007197000000001"/>
    <n v="23.563791999999999"/>
    <n v="24.634827999999999"/>
    <n v="23.296444999999999"/>
    <n v="27.128"/>
    <n v="24.131"/>
    <n v="25.1"/>
    <n v="25.292262999999998"/>
    <n v="24.16"/>
    <n v="20.786242000000001"/>
    <n v="19.08720782928"/>
    <n v="21.442616127480004"/>
    <n v="17.728752922319998"/>
    <n v="16.665676660800003"/>
    <n v="16.022119727721424"/>
    <n v="15.53825072233704"/>
    <n v="15.48408018554928"/>
    <n v="15.48408018554928"/>
    <n v="15.48408018554928"/>
    <n v="15.476734782796644"/>
  </r>
  <r>
    <x v="55"/>
    <x v="12"/>
    <x v="0"/>
    <x v="8"/>
    <n v="28.086873000000001"/>
    <n v="28.966999999999999"/>
    <n v="28.712"/>
    <n v="28.853999999999999"/>
    <n v="30.123000000000001"/>
    <n v="29.163"/>
    <n v="29.547000000000001"/>
    <n v="28.658999999999999"/>
    <n v="26.08"/>
    <n v="22.26"/>
    <n v="21.147000000000002"/>
    <n v="19.09"/>
    <n v="15.272"/>
    <n v="14.050240000000001"/>
    <n v="12.645216000000001"/>
    <n v="12.645216000000001"/>
    <n v="12.518763840000002"/>
    <n v="12.456170020800002"/>
    <n v="12.393889170696001"/>
    <n v="12.331919724842521"/>
  </r>
  <r>
    <x v="55"/>
    <x v="12"/>
    <x v="1"/>
    <x v="0"/>
    <n v="2.7866542061611859"/>
    <n v="2.8577933154902229"/>
    <n v="2.9307971619329058"/>
    <n v="3.0181670791930246"/>
    <n v="3.0796826924395515"/>
    <n v="3.1344368929087914"/>
    <n v="3.2047331978811608"/>
    <n v="3.2848739281221397"/>
    <n v="3.3494171710783598"/>
    <n v="3.3844236214449812"/>
    <n v="3.4172206765871818"/>
    <n v="3.4425448495236943"/>
    <n v="3.409597510693223"/>
    <n v="3.3588814152441078"/>
    <n v="3.3205055143886111"/>
    <n v="3.301432271755512"/>
    <n v="3.2938638195265137"/>
    <n v="3.295734083828294"/>
    <n v="3.3084145818883641"/>
    <n v="3.3354240965396107"/>
  </r>
  <r>
    <x v="55"/>
    <x v="12"/>
    <x v="1"/>
    <x v="1"/>
    <n v="0.21464900000000001"/>
    <n v="0.20827699999999999"/>
    <n v="0.24629699999999999"/>
    <n v="0.185"/>
    <n v="0.19700000000000001"/>
    <n v="0.193"/>
    <n v="0.21099999999999999"/>
    <n v="0.224"/>
    <n v="0.21199999999999999"/>
    <n v="0.16863800000000001"/>
    <n v="0.16817400000000002"/>
    <n v="0.16201300000000002"/>
    <n v="0.108197"/>
    <n v="9.2487E-2"/>
    <n v="0.106056"/>
    <n v="0.127029"/>
    <n v="0.14099600000000001"/>
    <n v="0.153388"/>
    <n v="0.16758000000000001"/>
    <n v="0.182505"/>
  </r>
  <r>
    <x v="55"/>
    <x v="12"/>
    <x v="1"/>
    <x v="2"/>
    <n v="0.28299599999999997"/>
    <n v="0.27177699999999999"/>
    <n v="0.266177"/>
    <n v="0.26300000000000001"/>
    <n v="0.27400000000000002"/>
    <n v="0.28199999999999997"/>
    <n v="0.28000000000000003"/>
    <n v="0.33400000000000002"/>
    <n v="0.32400000000000001"/>
    <n v="0.16366999999999998"/>
    <n v="0.22839400000000001"/>
    <n v="0.27574300000000002"/>
    <n v="0.25655"/>
    <n v="0.23821799999999999"/>
    <n v="0.25925400000000004"/>
    <n v="0.24104200000000001"/>
    <n v="0.261521"/>
    <n v="0.26800599999999997"/>
    <n v="0.27634600000000004"/>
    <n v="0.32248100000000002"/>
  </r>
  <r>
    <x v="55"/>
    <x v="12"/>
    <x v="1"/>
    <x v="3"/>
    <n v="1.6899404521598704"/>
    <n v="1.6229450107657108"/>
    <n v="1.5895040203202797"/>
    <n v="1.5705322298479343"/>
    <n v="1.6362198896514599"/>
    <n v="1.6839927331449329"/>
    <n v="1.672049522271565"/>
    <n v="1.9945162158525094"/>
    <n v="1.934800161485668"/>
    <n v="0.97737266182209637"/>
    <n v="1.3638788521060419"/>
    <n v="1.6466283979276004"/>
    <n v="1.5320153747813212"/>
    <n v="1.4225439039160273"/>
    <n v="1.5481625958821155"/>
    <n v="1.4394077176692235"/>
    <n v="1.5617002254070782"/>
    <n v="1.6004260866639748"/>
    <n v="1.6502292760059212"/>
    <n v="1.9257292928273448"/>
  </r>
  <r>
    <x v="55"/>
    <x v="12"/>
    <x v="1"/>
    <x v="4"/>
    <n v="1.9324495402674844"/>
    <n v="1.9082347066640613"/>
    <n v="1.9852186723846243"/>
    <n v="2.1428986262270473"/>
    <n v="2.3867540866406527"/>
    <n v="2.3521501661300834"/>
    <n v="2.4555251851236384"/>
    <n v="2.431326722194644"/>
    <n v="2.2635213999366628"/>
    <n v="2.4863528354600741"/>
    <n v="2.7340602279819342"/>
    <n v="2.9191055593677238"/>
    <n v="2.4087458304"/>
    <n v="2.5429451112000008"/>
    <n v="2.5882507826835939"/>
    <n v="2.6052532127404708"/>
    <n v="2.733906970207006"/>
    <n v="2.8013739712540495"/>
    <n v="2.8121523946051088"/>
    <n v="2.8351104820586688"/>
  </r>
  <r>
    <x v="55"/>
    <x v="12"/>
    <x v="1"/>
    <x v="5"/>
    <n v="3.6223899924273546"/>
    <n v="3.5311797174297723"/>
    <n v="3.5747226927049041"/>
    <n v="3.7134308560749814"/>
    <n v="4.0229739762921124"/>
    <n v="4.0361428992750161"/>
    <n v="4.1275747073952029"/>
    <n v="4.4258429380471531"/>
    <n v="4.1983215614223308"/>
    <n v="3.4637254972821703"/>
    <n v="4.0979390800879756"/>
    <n v="4.5657339572953237"/>
    <n v="3.940761205181321"/>
    <n v="3.9654890151160282"/>
    <n v="4.1364133785657096"/>
    <n v="4.0446609304096945"/>
    <n v="4.2956071956140844"/>
    <n v="4.4018000579180239"/>
    <n v="4.4623816706110304"/>
    <n v="4.7608397748860138"/>
  </r>
  <r>
    <x v="55"/>
    <x v="12"/>
    <x v="1"/>
    <x v="6"/>
    <n v="2.563418"/>
    <n v="2.4551509999999999"/>
    <n v="2.637381"/>
    <n v="2.852031238332843"/>
    <n v="3.0217414862284153"/>
    <n v="3.01"/>
    <n v="2.819"/>
    <n v="3.0555699999999999"/>
    <n v="2.6336309999999998"/>
    <n v="1.998901"/>
    <n v="2.2716150000000002"/>
    <n v="2.6304720000000001"/>
    <n v="2.5445570000000002"/>
    <n v="2.724091"/>
    <n v="2.7359458982411833"/>
    <n v="2.8399793227194956"/>
    <n v="2.99341993144124"/>
    <n v="3.1014763655533204"/>
    <n v="3.1937090516815263"/>
    <n v="3.4380752735035696"/>
  </r>
  <r>
    <x v="55"/>
    <x v="12"/>
    <x v="1"/>
    <x v="7"/>
    <n v="1.4491620000000001"/>
    <n v="1.4834179999999999"/>
    <n v="1.3795599999999999"/>
    <n v="1.2885610000000001"/>
    <n v="1.2870980000000001"/>
    <n v="1.1650720000000001"/>
    <n v="1.093"/>
    <n v="1.131"/>
    <n v="0.86657300000000004"/>
    <n v="0.45102900000000001"/>
    <n v="0.303759"/>
    <n v="0.29060399999999997"/>
    <n v="0.324847"/>
    <n v="0.33654600000000001"/>
    <n v="0.39874286337052012"/>
    <n v="0.41591891106481382"/>
    <n v="0.44606043878642837"/>
    <n v="0.44167981386733768"/>
    <n v="0.43284621758999092"/>
    <n v="0.4241892932381911"/>
  </r>
  <r>
    <x v="55"/>
    <x v="12"/>
    <x v="1"/>
    <x v="8"/>
    <n v="2.2002094067515756"/>
    <n v="1.9905305884538431"/>
    <n v="1.8102306637246541"/>
    <n v="1.7546864889597722"/>
    <n v="1.9100142380358667"/>
    <n v="1.7143980223649371"/>
    <n v="1.6916028783214219"/>
    <n v="1.7085189071046361"/>
    <n v="1.5376670163941726"/>
    <n v="1.3070169639350466"/>
    <n v="1.431183575508876"/>
    <n v="1.5385223436720417"/>
    <n v="1.4154405561782784"/>
    <n v="1.3659001367120385"/>
    <n v="1.570785157218844"/>
    <n v="1.5236616025022787"/>
    <n v="1.5541348345523245"/>
    <n v="1.5385934862068009"/>
    <n v="1.523207551344733"/>
    <n v="1.568903777885075"/>
  </r>
  <r>
    <x v="55"/>
    <x v="12"/>
    <x v="2"/>
    <x v="0"/>
    <n v="0.44340316413741387"/>
    <n v="0.45155879858720127"/>
    <n v="0.46081320984143037"/>
    <n v="0.4558085473055406"/>
    <n v="0.4591949134595027"/>
    <n v="0.46331669307819962"/>
    <n v="0.46711642619074373"/>
    <n v="0.47161927521767172"/>
    <n v="0.4737703036886734"/>
    <n v="0.47872191639444966"/>
    <n v="0.47802403973867164"/>
    <n v="0.47748403006964746"/>
    <n v="0.47135821677665257"/>
    <n v="0.4634810970217032"/>
    <n v="0.45499544765572658"/>
    <n v="0.44602666616825171"/>
    <n v="0.43400606619815657"/>
    <n v="0.42497170222626718"/>
    <n v="0.41884540009269111"/>
    <n v="0.41552067608712961"/>
  </r>
  <r>
    <x v="55"/>
    <x v="12"/>
    <x v="2"/>
    <x v="1"/>
    <n v="4.2917216173458991E-2"/>
    <n v="4.2799999999999998E-2"/>
    <n v="4.4535999999999999E-2"/>
    <n v="3.1E-2"/>
    <n v="3.9E-2"/>
    <n v="0.04"/>
    <n v="0.04"/>
    <n v="4.1000000000000002E-2"/>
    <n v="3.9E-2"/>
    <n v="2.1333271000000008E-2"/>
    <n v="1.8450999999999999E-2"/>
    <n v="1.9536999999999999E-2"/>
    <n v="1.4406E-2"/>
    <n v="1.3334E-2"/>
    <n v="1.2371E-2"/>
    <n v="1.2871E-2"/>
    <n v="1.4741000000000001E-2"/>
    <n v="1.7006E-2"/>
    <n v="1.9372E-2"/>
    <n v="2.1806000000000002E-2"/>
  </r>
  <r>
    <x v="55"/>
    <x v="12"/>
    <x v="2"/>
    <x v="2"/>
    <n v="3.3034999999999995E-2"/>
    <n v="3.6107999999999994E-2"/>
    <n v="3.5002000000000005E-2"/>
    <n v="3.2000000000000001E-2"/>
    <n v="3.4000000000000002E-2"/>
    <n v="3.5999999999999997E-2"/>
    <n v="3.9E-2"/>
    <n v="0.04"/>
    <n v="3.9E-2"/>
    <n v="1.9498999999999999E-2"/>
    <n v="2.5565999999999998E-2"/>
    <n v="3.1230000000000001E-2"/>
    <n v="2.7369000000000001E-2"/>
    <n v="3.1015000000000001E-2"/>
    <n v="2.8947000000000001E-2"/>
    <n v="3.1569E-2"/>
    <n v="3.5526000000000002E-2"/>
    <n v="3.8499000000000005E-2"/>
    <n v="4.0863000000000003E-2"/>
    <n v="4.2572000000000006E-2"/>
  </r>
  <r>
    <x v="55"/>
    <x v="12"/>
    <x v="2"/>
    <x v="3"/>
    <n v="0.25713091744289901"/>
    <n v="0.2810498915401301"/>
    <n v="0.2724412402705117"/>
    <n v="0.24907490111011865"/>
    <n v="0.2646420824295011"/>
    <n v="0.28020926374888344"/>
    <n v="0.30356003572795709"/>
    <n v="0.31134362638764829"/>
    <n v="0.30356003572795709"/>
    <n v="0.15177223427331885"/>
    <n v="0.19899527880566539"/>
    <n v="0.24308153630215643"/>
    <n v="0.21302909276508869"/>
    <n v="0.2414080643103228"/>
    <n v="0.22531159882608137"/>
    <n v="0.24572017353579173"/>
    <n v="0.27651984177618988"/>
    <n v="0.29966045680745185"/>
    <n v="0.31806086512696186"/>
    <n v="0.33136302156437414"/>
  </r>
  <r>
    <x v="55"/>
    <x v="12"/>
    <x v="2"/>
    <x v="4"/>
    <n v="1.2611815280123893"/>
    <n v="1.2836155395340578"/>
    <n v="1.2647980579439193"/>
    <n v="1.3218447871860677"/>
    <n v="1.391360587782293"/>
    <n v="1.5728376000000002"/>
    <n v="1.5885699"/>
    <n v="1.6967173000000002"/>
    <n v="1.5881675999999998"/>
    <n v="1.3404961000000002"/>
    <n v="1.5527740000000001"/>
    <n v="1.5702998400000003"/>
    <n v="1.1444564600000002"/>
    <n v="1.2250667999999998"/>
    <n v="1.41591197851149"/>
    <n v="1.4239131084642733"/>
    <n v="1.4105197151440094"/>
    <n v="1.3811580322353685"/>
    <n v="1.3612475503012464"/>
    <n v="1.3504421972831715"/>
  </r>
  <r>
    <x v="55"/>
    <x v="12"/>
    <x v="2"/>
    <x v="5"/>
    <n v="1.5183124454552883"/>
    <n v="1.5646654310741879"/>
    <n v="1.5372392982144309"/>
    <n v="1.5709196882961862"/>
    <n v="1.656002670211794"/>
    <n v="1.8530468637488835"/>
    <n v="1.8921299357279571"/>
    <n v="2.0080609263876483"/>
    <n v="1.8917276357279569"/>
    <n v="1.492268334273319"/>
    <n v="1.7517692788056656"/>
    <n v="1.8133813763021567"/>
    <n v="1.3574855527650889"/>
    <n v="1.4664748643103227"/>
    <n v="1.6412235773375714"/>
    <n v="1.669633282000065"/>
    <n v="1.6870395569201992"/>
    <n v="1.6808184890428204"/>
    <n v="1.6793084154282083"/>
    <n v="1.6818052188475456"/>
  </r>
  <r>
    <x v="55"/>
    <x v="12"/>
    <x v="2"/>
    <x v="6"/>
    <n v="1.4725140000000001"/>
    <n v="1.5471159999999999"/>
    <n v="1.657654"/>
    <n v="1.8479687616671574"/>
    <n v="2.0391267070544523"/>
    <n v="1.9175631205673753"/>
    <n v="1.9455546813532651"/>
    <n v="2.1361090909090907"/>
    <n v="1.8346574499053447"/>
    <n v="1.199641"/>
    <n v="1.4597500000000003"/>
    <n v="1.5650569999999999"/>
    <n v="1.1819599999999999"/>
    <n v="1.1286890000000001"/>
    <n v="1.446414243435687"/>
    <n v="1.4022034029383843"/>
    <n v="1.4600406749514472"/>
    <n v="1.4644062561600002"/>
    <n v="1.4658805837149262"/>
    <n v="1.4768238723052383"/>
  </r>
  <r>
    <x v="55"/>
    <x v="12"/>
    <x v="2"/>
    <x v="7"/>
    <n v="1.394072"/>
    <n v="1.582643"/>
    <n v="1.2989010000000001"/>
    <n v="1.494124"/>
    <n v="1.5668"/>
    <n v="1.458"/>
    <n v="1.37"/>
    <n v="1.271306"/>
    <n v="1.416944"/>
    <n v="0.919126"/>
    <n v="1.2414320000000001"/>
    <n v="1.2532220000000001"/>
    <n v="0.884378"/>
    <n v="0.81981400000000004"/>
    <n v="0.92485711745992405"/>
    <n v="0.93340302932876507"/>
    <n v="0.95850119500948117"/>
    <n v="0.96782007518356861"/>
    <n v="0.97749827593540417"/>
    <n v="0.98727325869475846"/>
  </r>
  <r>
    <x v="55"/>
    <x v="12"/>
    <x v="2"/>
    <x v="8"/>
    <n v="1.2939005932484242"/>
    <n v="1.34"/>
    <n v="1.1200000000000001"/>
    <n v="1.19"/>
    <n v="1.19"/>
    <n v="1.1299999999999999"/>
    <n v="1.08"/>
    <n v="0.99"/>
    <n v="1.24"/>
    <n v="0.97"/>
    <n v="1.29"/>
    <n v="1.24"/>
    <n v="0.99199999999999999"/>
    <n v="1.05"/>
    <n v="1.1130000000000002"/>
    <n v="1.1686500000000002"/>
    <n v="1.1803365000000003"/>
    <n v="1.1803365000000003"/>
    <n v="1.1862381824999999"/>
    <n v="1.1921693734124998"/>
  </r>
  <r>
    <x v="56"/>
    <x v="12"/>
    <x v="0"/>
    <x v="0"/>
    <n v="6.343"/>
    <n v="6.5389999999999997"/>
    <n v="6.71"/>
    <n v="6.8550000000000004"/>
    <n v="7.1509999999999998"/>
    <n v="7.2990000000000004"/>
    <n v="7.2560000000000002"/>
    <n v="7.3918999999999997"/>
    <n v="7.5419999999999998"/>
    <n v="7.6219999999999999"/>
    <n v="7.7355470000000004"/>
    <n v="7.8587119999999997"/>
    <n v="7.9603286879999997"/>
    <n v="8.0511852117919993"/>
    <n v="8.0662818772613587"/>
    <n v="8.0816967833982911"/>
    <n v="8.1358452474449781"/>
    <n v="8.231758139825283"/>
    <n v="8.3349644746941927"/>
    <n v="8.4365302864847891"/>
  </r>
  <r>
    <x v="56"/>
    <x v="12"/>
    <x v="0"/>
    <x v="1"/>
    <n v="0.59739200000000003"/>
    <n v="0.53028700000000006"/>
    <n v="0.51074399999999998"/>
    <n v="0.48899999999999999"/>
    <n v="0.48399999999999999"/>
    <n v="0.46500000000000002"/>
    <n v="0.48399999999999999"/>
    <n v="0.504"/>
    <n v="0.5"/>
    <n v="0.38556699999999999"/>
    <n v="0.48394700000000002"/>
    <n v="0.55605499999999997"/>
    <n v="0.50241100000000005"/>
    <n v="0.41723000000000005"/>
    <n v="0.37739999999999996"/>
    <n v="0.41872900000000002"/>
    <n v="0.46631500000000004"/>
    <n v="0.51084099999999999"/>
    <n v="0.52302599999999999"/>
    <n v="0.52664900000000003"/>
  </r>
  <r>
    <x v="56"/>
    <x v="12"/>
    <x v="0"/>
    <x v="2"/>
    <n v="0.215085"/>
    <n v="0.18926099999999998"/>
    <n v="0.182368"/>
    <n v="0.16300000000000001"/>
    <n v="0.187"/>
    <n v="0.11600000000000001"/>
    <n v="8.6999999999999994E-2"/>
    <n v="6.2E-2"/>
    <n v="5.9000000000000004E-2"/>
    <n v="5.0619999999999998E-2"/>
    <n v="4.8024999999999998E-2"/>
    <n v="4.0772000000000003E-2"/>
    <n v="2.4315000000000003E-2"/>
    <n v="0"/>
    <n v="2.8931000000000002E-2"/>
    <n v="7.0906000000000011E-2"/>
    <n v="8.2380999999999996E-2"/>
    <n v="8.0424999999999996E-2"/>
    <n v="0.180535"/>
    <n v="0.201625"/>
  </r>
  <r>
    <x v="56"/>
    <x v="12"/>
    <x v="0"/>
    <x v="3"/>
    <n v="1.3040794756247438"/>
    <n v="1.1475062679229822"/>
    <n v="1.1057133961491192"/>
    <n v="0.98828349037279806"/>
    <n v="1.133797623924621"/>
    <n v="0.70331831216714458"/>
    <n v="0.52748873412535835"/>
    <n v="0.37591151167554276"/>
    <n v="0.35772224498156491"/>
    <n v="0.3069135600163867"/>
    <n v="0.29117984432609584"/>
    <n v="0.24720426054895533"/>
    <n v="0.14742400655469071"/>
    <n v="0"/>
    <n v="0.17541122490782465"/>
    <n v="0.42990938140106516"/>
    <n v="0.4994833265055304"/>
    <n v="0.4876239246210568"/>
    <n v="1.0945997541990986"/>
    <n v="1.2224702990577632"/>
  </r>
  <r>
    <x v="56"/>
    <x v="12"/>
    <x v="0"/>
    <x v="4"/>
    <n v="6.190156"/>
    <n v="6.5783909999999999"/>
    <n v="6.6695779999999996"/>
    <n v="6.6072280000000001"/>
    <n v="6.6340599999999998"/>
    <n v="6.8095018827500002"/>
    <n v="7.6000039708362008"/>
    <n v="7.9349354695871996"/>
    <n v="7.3515598113999996"/>
    <n v="7.4673395229999997"/>
    <n v="8.8473877351500008"/>
    <n v="9.6091889244000015"/>
    <n v="8.3272714800000003"/>
    <n v="9.1869760949999986"/>
    <n v="9.6644991932535707"/>
    <n v="9.3285219439468161"/>
    <n v="8.9494297721894771"/>
    <n v="8.6433460468165464"/>
    <n v="8.5850134089350192"/>
    <n v="8.6052608922144866"/>
  </r>
  <r>
    <x v="56"/>
    <x v="12"/>
    <x v="0"/>
    <x v="5"/>
    <n v="7.4942354756247438"/>
    <n v="7.7258972679229823"/>
    <n v="7.775291396149119"/>
    <n v="7.5955114903727985"/>
    <n v="7.7678576239246206"/>
    <n v="7.5128201949171451"/>
    <n v="8.1274927049615595"/>
    <n v="8.3108469812627419"/>
    <n v="7.7092820563815643"/>
    <n v="7.7742530830163865"/>
    <n v="9.1385675794760974"/>
    <n v="9.8563931849489563"/>
    <n v="8.4746954865546904"/>
    <n v="9.1869760949999986"/>
    <n v="9.839910418161395"/>
    <n v="9.7584313253478818"/>
    <n v="9.448913098695007"/>
    <n v="9.1309699714376027"/>
    <n v="9.6796131631341176"/>
    <n v="9.8277311912722496"/>
  </r>
  <r>
    <x v="56"/>
    <x v="12"/>
    <x v="0"/>
    <x v="6"/>
    <n v="15.430204"/>
    <n v="15.535864999999999"/>
    <n v="18.446618000000001"/>
    <n v="19.934512000000002"/>
    <n v="23.411999999999999"/>
    <n v="24.009"/>
    <n v="26.963999999999999"/>
    <n v="29.618774999999999"/>
    <n v="24.454073999999999"/>
    <n v="24.350209"/>
    <n v="30.828467"/>
    <n v="32.703420000000001"/>
    <n v="26.321535316559999"/>
    <n v="27.427067000000001"/>
    <n v="29.587690252224423"/>
    <n v="30.758290005671082"/>
    <n v="30.774350432826285"/>
    <n v="30.663105003706516"/>
    <n v="31.346768031942322"/>
    <n v="31.786518759830404"/>
  </r>
  <r>
    <x v="56"/>
    <x v="12"/>
    <x v="0"/>
    <x v="7"/>
    <n v="12.460386"/>
    <n v="11.229466"/>
    <n v="15.270102"/>
    <n v="15.282175000000001"/>
    <n v="17.794"/>
    <n v="19.760000000000002"/>
    <n v="22.34"/>
    <n v="24.26"/>
    <n v="19.395963999999999"/>
    <n v="20.214943530991"/>
    <n v="24.415530106534192"/>
    <n v="26.558166999371998"/>
    <n v="20.361481902749997"/>
    <n v="23.644874140565999"/>
    <n v="25.159496929561403"/>
    <n v="25.131712455558038"/>
    <n v="25.994659686736203"/>
    <n v="26.381948770930389"/>
    <n v="26.664330902145942"/>
    <n v="26.930974211167406"/>
  </r>
  <r>
    <x v="56"/>
    <x v="12"/>
    <x v="0"/>
    <x v="8"/>
    <n v="3.6"/>
    <n v="3.6"/>
    <n v="4.1399999999999997"/>
    <n v="3.6295519999999994"/>
    <n v="3.594328"/>
    <n v="3.6122996399999994"/>
    <n v="3.5942381417999996"/>
    <n v="3.4864109975459994"/>
    <n v="3.1377698977913995"/>
    <n v="3.1377698977913995"/>
    <n v="3.2946583926809696"/>
    <n v="3.4264447283882085"/>
    <n v="3.3236513865365622"/>
    <n v="4.16"/>
    <n v="4.5344000000000007"/>
    <n v="4.6250880000000008"/>
    <n v="4.8563423999999999"/>
    <n v="5.0020326720000012"/>
    <n v="5.0520529987200016"/>
    <n v="5.1025735287072012"/>
  </r>
  <r>
    <x v="56"/>
    <x v="12"/>
    <x v="1"/>
    <x v="0"/>
    <n v="0.69235100000000005"/>
    <n v="0.693967"/>
    <n v="0.73535889473684213"/>
    <n v="0.75104289473684205"/>
    <n v="0.7780835155370045"/>
    <n v="0.78196535306697301"/>
    <n v="0.78453728477121221"/>
    <n v="0.80190388675405821"/>
    <n v="0.82288402908060609"/>
    <n v="0.81938379500793468"/>
    <n v="0.80792990238702367"/>
    <n v="0.79825786068412663"/>
    <n v="0.79121123182939657"/>
    <n v="0.78265738944219188"/>
    <n v="0.77460108523402749"/>
    <n v="0.7714140038414754"/>
    <n v="0.76789788353415744"/>
    <n v="0.77075556343375407"/>
    <n v="0.77977056272471623"/>
    <n v="0.79448221207949188"/>
  </r>
  <r>
    <x v="56"/>
    <x v="12"/>
    <x v="1"/>
    <x v="1"/>
    <n v="9.6744999999999998E-2"/>
    <n v="8.4411E-2"/>
    <n v="8.1240999999999994E-2"/>
    <n v="7.8E-2"/>
    <n v="8.6999999999999994E-2"/>
    <n v="6.6000000000000003E-2"/>
    <n v="6.5000000000000002E-2"/>
    <n v="0.08"/>
    <n v="8.5000000000000006E-2"/>
    <n v="5.5829000000000004E-2"/>
    <n v="4.9930999999999996E-2"/>
    <n v="5.9002000000000006E-2"/>
    <n v="5.6814000000000003E-2"/>
    <n v="5.0786999999999999E-2"/>
    <n v="5.0643000000000001E-2"/>
    <n v="5.4908000000000005E-2"/>
    <n v="5.8197000000000006E-2"/>
    <n v="6.8129000000000009E-2"/>
    <n v="7.8382999999999994E-2"/>
    <n v="8.4891000000000008E-2"/>
  </r>
  <r>
    <x v="56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12"/>
    <x v="1"/>
    <x v="4"/>
    <n v="0.77758457983340967"/>
    <n v="0.77460981033655141"/>
    <n v="0.82455376031809524"/>
    <n v="0.90125147368421044"/>
    <n v="0.98038522957662566"/>
    <n v="1.0572914945629537"/>
    <n v="1.1113383686040132"/>
    <n v="1.2772171562271013"/>
    <n v="1.3184121279999998"/>
    <n v="1.2804447602658375"/>
    <n v="1.6795564800000002"/>
    <n v="1.9850832241009098"/>
    <n v="1.7578084020000002"/>
    <n v="1.611484812"/>
    <n v="1.7894056171065773"/>
    <n v="1.5842843698211382"/>
    <n v="1.5741906612450225"/>
    <n v="1.5800489050391955"/>
    <n v="1.5985296535856681"/>
    <n v="1.6286885347629583"/>
  </r>
  <r>
    <x v="56"/>
    <x v="12"/>
    <x v="1"/>
    <x v="5"/>
    <n v="0.77758457983340967"/>
    <n v="0.77460981033655141"/>
    <n v="0.82455376031809524"/>
    <n v="0.90125147368421044"/>
    <n v="0.98038522957662566"/>
    <n v="1.0572914945629537"/>
    <n v="1.1113383686040132"/>
    <n v="1.2772171562271013"/>
    <n v="1.3184121279999998"/>
    <n v="1.2804447602658375"/>
    <n v="1.6795564800000002"/>
    <n v="1.9850832241009098"/>
    <n v="1.7578084020000002"/>
    <n v="1.611484812"/>
    <n v="1.7894056171065773"/>
    <n v="1.5842843698211382"/>
    <n v="1.5741906612450225"/>
    <n v="1.5800489050391955"/>
    <n v="1.5985296535856681"/>
    <n v="1.6286885347629583"/>
  </r>
  <r>
    <x v="56"/>
    <x v="12"/>
    <x v="1"/>
    <x v="6"/>
    <n v="0.77271199999999995"/>
    <n v="0.90700400000000003"/>
    <n v="1.0258"/>
    <n v="1.0820000000000001"/>
    <n v="1.0780000000000001"/>
    <n v="0.92354499999999995"/>
    <n v="0.96665199999999996"/>
    <n v="1.4510000000000001"/>
    <n v="1.370009"/>
    <n v="1.1178330000000001"/>
    <n v="1.347294"/>
    <n v="1.7120690000000001"/>
    <n v="1.4952669999999999"/>
    <n v="1.2717810000000001"/>
    <n v="1.4386887761908644"/>
    <n v="1.3775210847922756"/>
    <n v="1.3750727042159148"/>
    <n v="1.3744521088363035"/>
    <n v="1.4023761501998315"/>
    <n v="1.427584686023418"/>
  </r>
  <r>
    <x v="56"/>
    <x v="12"/>
    <x v="1"/>
    <x v="7"/>
    <n v="0.48707699999999998"/>
    <n v="0.43427500000000002"/>
    <n v="0.56699999999999995"/>
    <n v="0.72199999999999998"/>
    <n v="0.66990000000000005"/>
    <n v="0.78690000000000004"/>
    <n v="0.97299999999999998"/>
    <n v="1.4111246000000002"/>
    <n v="1.4920707955328034"/>
    <n v="1.1554219999999999"/>
    <n v="1.228893"/>
    <n v="1.771485"/>
    <n v="1.5004999999999999"/>
    <n v="1.4428799999999999"/>
    <n v="1.4850068481427439"/>
    <n v="1.5145971655324508"/>
    <n v="1.5297431371877757"/>
    <n v="1.5450405685596531"/>
    <n v="1.5604909742452497"/>
    <n v="1.5760958839877022"/>
  </r>
  <r>
    <x v="56"/>
    <x v="12"/>
    <x v="1"/>
    <x v="8"/>
    <n v="0.4"/>
    <n v="0.39600000000000002"/>
    <n v="0.39204"/>
    <n v="0.47044799999999998"/>
    <n v="0.70567199999999997"/>
    <n v="0.84680639999999996"/>
    <n v="1.0161676799999999"/>
    <n v="1.2194012159999998"/>
    <n v="1.3"/>
    <n v="1.22"/>
    <n v="1.38"/>
    <n v="1.64"/>
    <n v="1.5087999999999999"/>
    <n v="1.5540639999999999"/>
    <n v="1.6317671999999999"/>
    <n v="1.6676660783999999"/>
    <n v="1.6876780713407999"/>
    <n v="1.7113055643395712"/>
    <n v="1.7232847032899479"/>
    <n v="1.7448257620810721"/>
  </r>
  <r>
    <x v="56"/>
    <x v="12"/>
    <x v="2"/>
    <x v="0"/>
    <n v="0.15464900000000001"/>
    <n v="0.15603300000000001"/>
    <n v="0.15579899999999999"/>
    <n v="0.15411499999999997"/>
    <n v="0.15325299999999997"/>
    <n v="0.15252700000000002"/>
    <n v="0.15722999999999998"/>
    <n v="0.15919"/>
    <n v="0.16106799999999999"/>
    <n v="0.15656200000000001"/>
    <n v="0.15389134588489076"/>
    <n v="0.15280366802582612"/>
    <n v="0.15198433790350177"/>
    <n v="0.15340171476183981"/>
    <n v="0.15073297072184527"/>
    <n v="0.15085657227610896"/>
    <n v="0.15168881003395698"/>
    <n v="0.15294381713090086"/>
    <n v="0.15440815450346529"/>
    <n v="0.15646056351662915"/>
  </r>
  <r>
    <x v="56"/>
    <x v="12"/>
    <x v="2"/>
    <x v="1"/>
    <n v="1.7066999999999999E-2"/>
    <n v="1.6364999999999998E-2"/>
    <n v="1.3606999999999999E-2"/>
    <n v="1.2E-2"/>
    <n v="1.4E-2"/>
    <n v="1.4E-2"/>
    <n v="0.02"/>
    <n v="1.8000000000000002E-2"/>
    <n v="1.9E-2"/>
    <n v="1.2103531114464874E-2"/>
    <n v="9.8543058848907465E-3"/>
    <n v="1.3532000000000001E-2"/>
    <n v="1.2933E-2"/>
    <n v="1.4256000000000001E-2"/>
    <n v="1.0217E-2"/>
    <n v="1.2902E-2"/>
    <n v="1.3820000000000001E-2"/>
    <n v="1.4907E-2"/>
    <n v="1.5994000000000001E-2"/>
    <n v="1.703E-2"/>
  </r>
  <r>
    <x v="56"/>
    <x v="12"/>
    <x v="2"/>
    <x v="2"/>
    <n v="5.0161000000000004E-2"/>
    <n v="4.7712000000000004E-2"/>
    <n v="4.4637000000000003E-2"/>
    <n v="4.8000000000000001E-2"/>
    <n v="5.5E-2"/>
    <n v="5.8999999999999997E-2"/>
    <n v="6.6000000000000003E-2"/>
    <n v="7.4999999999999997E-2"/>
    <n v="7.1000000000000008E-2"/>
    <n v="2.4295000000000001E-2"/>
    <n v="4.4819999999999999E-2"/>
    <n v="6.8090999999999999E-2"/>
    <n v="5.4953000000000002E-2"/>
    <n v="6.7263000000000003E-2"/>
    <n v="5.9387000000000002E-2"/>
    <n v="6.4052999999999999E-2"/>
    <n v="6.9871000000000003E-2"/>
    <n v="7.5504000000000002E-2"/>
    <n v="8.0371999999999999E-2"/>
    <n v="8.4808999999999996E-2"/>
  </r>
  <r>
    <x v="56"/>
    <x v="12"/>
    <x v="2"/>
    <x v="3"/>
    <n v="0.75241499999999994"/>
    <n v="0.71568000000000009"/>
    <n v="0.66955500000000001"/>
    <n v="0.72"/>
    <n v="0.82499999999999996"/>
    <n v="0.88500000000000001"/>
    <n v="0.99"/>
    <n v="1.125"/>
    <n v="1.0649999999999999"/>
    <n v="0.364425"/>
    <n v="0.67230000000000001"/>
    <n v="1.0213649999999999"/>
    <n v="0.824295"/>
    <n v="1.008945"/>
    <n v="0.89080500000000007"/>
    <n v="0.96079499999999995"/>
    <n v="1.048065"/>
    <n v="1.1325599999999998"/>
    <n v="1.2055799999999999"/>
    <n v="1.272135"/>
  </r>
  <r>
    <x v="56"/>
    <x v="12"/>
    <x v="2"/>
    <x v="4"/>
    <n v="0.39059999999978562"/>
    <n v="0.35114857142822953"/>
    <n v="0.33964181999999998"/>
    <n v="0.33288839999999997"/>
    <n v="0.33715659999999997"/>
    <n v="0.36146950400000005"/>
    <n v="0.38422715999999996"/>
    <n v="0.43755851400000001"/>
    <n v="0.35214258600000009"/>
    <n v="0.28617011999999997"/>
    <n v="0.37204064800000008"/>
    <n v="0.42005617280000013"/>
    <n v="0.35327460640000002"/>
    <n v="0.39771489120000003"/>
    <n v="0.44765597823942493"/>
    <n v="0.41953268733788623"/>
    <n v="0.3943909060882882"/>
    <n v="0.39765392454034221"/>
    <n v="0.40146120170900973"/>
    <n v="0.40679746514323578"/>
  </r>
  <r>
    <x v="56"/>
    <x v="12"/>
    <x v="2"/>
    <x v="5"/>
    <n v="1.1430149999997856"/>
    <n v="1.0668285714282297"/>
    <n v="1.0091968200000001"/>
    <n v="1.0528884000000001"/>
    <n v="1.1621565999999999"/>
    <n v="1.246469504"/>
    <n v="1.37422716"/>
    <n v="1.562558514"/>
    <n v="1.4171425860000002"/>
    <n v="0.65059511999999997"/>
    <n v="1.0443406480000001"/>
    <n v="1.4414211727999999"/>
    <n v="1.1775696064000001"/>
    <n v="1.4066598911999999"/>
    <n v="1.338460978239425"/>
    <n v="1.3803276873378862"/>
    <n v="1.4424559060882882"/>
    <n v="1.5302139245403419"/>
    <n v="1.6070412017090097"/>
    <n v="1.6789324651432358"/>
  </r>
  <r>
    <x v="56"/>
    <x v="12"/>
    <x v="2"/>
    <x v="6"/>
    <n v="1.6803840000000001"/>
    <n v="1.5747549999999999"/>
    <n v="1.72"/>
    <n v="1.824727"/>
    <n v="2.0459999999999998"/>
    <n v="2.2949999999999999"/>
    <n v="2.9689999999999999"/>
    <n v="3.0026795000000002"/>
    <n v="2.5048720000000002"/>
    <n v="1.3774150000000001"/>
    <n v="1.8259828000000002"/>
    <n v="2.6321829999999999"/>
    <n v="1.5826690000000001"/>
    <n v="1.4967779999999999"/>
    <n v="1.5460077847877896"/>
    <n v="1.9294288087133498"/>
    <n v="1.9811748011863475"/>
    <n v="2.1283428061477299"/>
    <n v="2.2711808319040481"/>
    <n v="2.3507329911647328"/>
  </r>
  <r>
    <x v="56"/>
    <x v="12"/>
    <x v="2"/>
    <x v="7"/>
    <n v="0.48877900000000002"/>
    <n v="0.45740999999999998"/>
    <n v="0.71709800000000001"/>
    <n v="0.73700699999999997"/>
    <n v="0.82299999999999995"/>
    <n v="0.95499999999999996"/>
    <n v="1.417"/>
    <n v="1.5860000000000001"/>
    <n v="1.285334"/>
    <n v="0.64346400000000004"/>
    <n v="0.79393899999999995"/>
    <n v="1.0379259999999999"/>
    <n v="0.67152999999999996"/>
    <n v="0.66800899999999996"/>
    <n v="0.76738644052120619"/>
    <n v="0.7357838885936766"/>
    <n v="0.78309282776035505"/>
    <n v="0.80955210931615007"/>
    <n v="0.8399743948506293"/>
    <n v="0.86551828517568363"/>
  </r>
  <r>
    <x v="56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2"/>
    <x v="0"/>
    <x v="0"/>
    <n v="3.4430000000000001"/>
    <n v="3.589"/>
    <n v="3.8849999999999998"/>
    <n v="3.9660000000000002"/>
    <n v="4.0999999999999996"/>
    <n v="4.2"/>
    <n v="4.29"/>
    <n v="4.3819999999999997"/>
    <n v="4.4080000000000004"/>
    <n v="4.4569999999999999"/>
    <n v="4.5467409999999999"/>
    <n v="4.56379877"/>
    <n v="4.5337936525306288"/>
    <n v="4.5037448429547098"/>
    <n v="4.5048610079801588"/>
    <n v="4.5158427337088334"/>
    <n v="4.531220395295315"/>
    <n v="4.5440890202740931"/>
    <n v="4.5653314594631293"/>
    <n v="4.5930855381656777"/>
  </r>
  <r>
    <x v="57"/>
    <x v="12"/>
    <x v="0"/>
    <x v="1"/>
    <n v="0.28994099999999995"/>
    <n v="0.25521500000000003"/>
    <n v="0.22609200000000002"/>
    <n v="0.192"/>
    <n v="0.2"/>
    <n v="0.20599999999999999"/>
    <n v="0.19500000000000001"/>
    <n v="0.20200000000000001"/>
    <n v="0.21299999999999999"/>
    <n v="0.15946600000000002"/>
    <n v="0.22345100000000001"/>
    <n v="0.15346000000000001"/>
    <n v="9.5321000000000003E-2"/>
    <n v="0.105965"/>
    <n v="0.145236"/>
    <n v="0.16414699999999999"/>
    <n v="0.17794800000000002"/>
    <n v="0.185055"/>
    <n v="0.20300599999999999"/>
    <n v="0.219498"/>
  </r>
  <r>
    <x v="57"/>
    <x v="12"/>
    <x v="0"/>
    <x v="2"/>
    <n v="0.19234499999999999"/>
    <n v="0.192602"/>
    <n v="0.18257300000000001"/>
    <n v="0.16600000000000001"/>
    <n v="0.151"/>
    <n v="0.13800000000000001"/>
    <n v="0.14299999999999999"/>
    <n v="0.13400000000000001"/>
    <n v="0.13200000000000001"/>
    <n v="0.10168000000000001"/>
    <n v="0.114563"/>
    <n v="0.14177899999999999"/>
    <n v="0.11393600000000001"/>
    <n v="9.1200000000000003E-2"/>
    <n v="0.105159"/>
    <n v="8.0537000000000011E-2"/>
    <n v="7.8632000000000007E-2"/>
    <n v="9.5034000000000007E-2"/>
    <n v="0.13394500000000001"/>
    <n v="0.12737799999999999"/>
  </r>
  <r>
    <x v="57"/>
    <x v="12"/>
    <x v="0"/>
    <x v="3"/>
    <n v="0.96172499999999983"/>
    <n v="0.96300999999999992"/>
    <n v="0.91286500000000004"/>
    <n v="0.83"/>
    <n v="0.755"/>
    <n v="0.69"/>
    <n v="0.71499999999999997"/>
    <n v="0.67"/>
    <n v="0.66"/>
    <n v="0.50840000000000007"/>
    <n v="0.57281499999999996"/>
    <n v="0.70889500000000005"/>
    <n v="0.56968000000000008"/>
    <n v="0.45600000000000002"/>
    <n v="0.52579500000000001"/>
    <n v="0.40268500000000007"/>
    <n v="0.39316000000000006"/>
    <n v="0.47517000000000004"/>
    <n v="0.66972500000000001"/>
    <n v="0.63688999999999996"/>
  </r>
  <r>
    <x v="57"/>
    <x v="12"/>
    <x v="0"/>
    <x v="4"/>
    <n v="2.35"/>
    <n v="2.6840000000000002"/>
    <n v="2.5859999999999999"/>
    <n v="2.7570000000000001"/>
    <n v="2.7469999999999999"/>
    <n v="2.7974558499999995"/>
    <n v="2.8787249699999999"/>
    <n v="2.9486401"/>
    <n v="2.71425195"/>
    <n v="2.7283296250000002"/>
    <n v="2.8503044499999999"/>
    <n v="2.5636432"/>
    <n v="2.3125628250000001"/>
    <n v="2.6146439249999998"/>
    <n v="2.8484760492244918"/>
    <n v="2.8620904832095766"/>
    <n v="2.9226371549654777"/>
    <n v="2.9536578631781611"/>
    <n v="2.9674654486510348"/>
    <n v="2.9855055998076905"/>
  </r>
  <r>
    <x v="57"/>
    <x v="12"/>
    <x v="0"/>
    <x v="5"/>
    <n v="3.311725"/>
    <n v="3.6470099999999999"/>
    <n v="3.4988649999999999"/>
    <n v="3.5870000000000002"/>
    <n v="3.5019999999999998"/>
    <n v="3.4874558499999995"/>
    <n v="3.5937249699999998"/>
    <n v="3.6186400999999999"/>
    <n v="3.3742519500000001"/>
    <n v="3.2367296250000002"/>
    <n v="3.4231194499999997"/>
    <n v="3.2725382000000001"/>
    <n v="2.8822428250000001"/>
    <n v="3.0706439249999997"/>
    <n v="3.3742710492244918"/>
    <n v="3.2647754832095766"/>
    <n v="3.3157971549654777"/>
    <n v="3.428827863178161"/>
    <n v="3.6371904486510349"/>
    <n v="3.6223955998076907"/>
  </r>
  <r>
    <x v="57"/>
    <x v="12"/>
    <x v="0"/>
    <x v="6"/>
    <n v="3.9957310000000001"/>
    <n v="4.65198"/>
    <n v="4.8392179999999998"/>
    <n v="4.9818220000000002"/>
    <n v="4.5373859999999997"/>
    <n v="4.383"/>
    <n v="4.726"/>
    <n v="4.7320000000000002"/>
    <n v="4.2503599999999997"/>
    <n v="4.7764069999999998"/>
    <n v="5.038729"/>
    <n v="4.6029429999999998"/>
    <n v="4.0145270000000002"/>
    <n v="4.5887029999999998"/>
    <n v="5.1356013073550129"/>
    <n v="5.1651786517420657"/>
    <n v="5.4223972927152779"/>
    <n v="5.5788656017731135"/>
    <n v="5.7972171394550198"/>
    <n v="5.7952189865273045"/>
  </r>
  <r>
    <x v="57"/>
    <x v="12"/>
    <x v="0"/>
    <x v="7"/>
    <n v="10.313879999999999"/>
    <n v="10.360003000000001"/>
    <n v="10.968681"/>
    <n v="12.922425"/>
    <n v="13.051526000000001"/>
    <n v="13.559787"/>
    <n v="15.015000000000001"/>
    <n v="15.676"/>
    <n v="14.753549"/>
    <n v="13.32086"/>
    <n v="15.089195"/>
    <n v="16.472290000000001"/>
    <n v="16.331568000000001"/>
    <n v="16.560023999999999"/>
    <n v="17.436189111302312"/>
    <n v="18.218861180223865"/>
    <n v="18.559299372595795"/>
    <n v="18.764105087931576"/>
    <n v="18.935455190292558"/>
    <n v="19.042540652891429"/>
  </r>
  <r>
    <x v="57"/>
    <x v="12"/>
    <x v="0"/>
    <x v="8"/>
    <n v="10.199999999999999"/>
    <n v="9.9"/>
    <n v="10.4"/>
    <n v="11.910039000000001"/>
    <n v="12.590540949999999"/>
    <n v="12.682351769"/>
    <n v="13.973998804380001"/>
    <n v="14.986778840248601"/>
    <n v="14.411572109833685"/>
    <n v="13.069836293358632"/>
    <n v="14.63"/>
    <n v="15.6"/>
    <n v="15.943199999999999"/>
    <n v="16.102632"/>
    <n v="16.263658320000001"/>
    <n v="16.475085878159998"/>
    <n v="16.557461307550795"/>
    <n v="16.723035920626305"/>
    <n v="16.89026627983257"/>
    <n v="16.974717611231732"/>
  </r>
  <r>
    <x v="57"/>
    <x v="12"/>
    <x v="1"/>
    <x v="0"/>
    <n v="1.1142779270106791"/>
    <n v="1.1654067450513901"/>
    <n v="1.2068685453842791"/>
    <n v="1.23014851536081"/>
    <n v="1.2602783548951642"/>
    <n v="1.2777736746773223"/>
    <n v="1.2886253805238128"/>
    <n v="1.3010496397979048"/>
    <n v="1.3017460367142764"/>
    <n v="1.3055455389153663"/>
    <n v="1.3080876169042308"/>
    <n v="1.2973215503125828"/>
    <n v="1.2679542960516423"/>
    <n v="1.2404909413937832"/>
    <n v="1.2207147765622133"/>
    <n v="1.2065223298294114"/>
    <n v="1.194336436636235"/>
    <n v="1.1878259791707857"/>
    <n v="1.1872299400039543"/>
    <n v="1.1928187424037962"/>
  </r>
  <r>
    <x v="57"/>
    <x v="12"/>
    <x v="1"/>
    <x v="1"/>
    <n v="0.12107800000000001"/>
    <n v="9.9240999999999996E-2"/>
    <n v="7.9656000000000005E-2"/>
    <n v="6.7000000000000004E-2"/>
    <n v="6.9000000000000006E-2"/>
    <n v="6.7000000000000004E-2"/>
    <n v="6.5000000000000002E-2"/>
    <n v="6.9000000000000006E-2"/>
    <n v="5.6000000000000001E-2"/>
    <n v="3.9105000000000001E-2"/>
    <n v="4.5823999999999997E-2"/>
    <n v="3.5017000000000006E-2"/>
    <n v="1.6039000000000001E-2"/>
    <n v="1.8183000000000001E-2"/>
    <n v="2.6121999999999999E-2"/>
    <n v="3.0974000000000002E-2"/>
    <n v="3.6075000000000003E-2"/>
    <n v="4.1263000000000001E-2"/>
    <n v="4.6917E-2"/>
    <n v="5.3078000000000007E-2"/>
  </r>
  <r>
    <x v="57"/>
    <x v="12"/>
    <x v="1"/>
    <x v="2"/>
    <n v="5.2442999999999997E-2"/>
    <n v="4.2606999999999999E-2"/>
    <n v="6.5456E-2"/>
    <n v="7.1999999999999995E-2"/>
    <n v="7.3999999999999996E-2"/>
    <n v="7.8E-2"/>
    <n v="7.8E-2"/>
    <n v="3.5000000000000003E-2"/>
    <n v="3.6000000000000004E-2"/>
    <n v="2.2152000000000002E-2"/>
    <n v="3.9645000000000007E-2"/>
    <n v="4.5761000000000003E-2"/>
    <n v="4.3525000000000001E-2"/>
    <n v="6.0131999999999998E-2"/>
    <n v="5.6945999999999997E-2"/>
    <n v="6.3067999999999999E-2"/>
    <n v="4.5874000000000005E-2"/>
    <n v="5.0839000000000002E-2"/>
    <n v="4.8119999999999996E-2"/>
    <n v="4.5222000000000005E-2"/>
  </r>
  <r>
    <x v="57"/>
    <x v="12"/>
    <x v="1"/>
    <x v="3"/>
    <n v="0.26221499999999998"/>
    <n v="0.213035"/>
    <n v="0.32728000000000002"/>
    <n v="0.36"/>
    <n v="0.37"/>
    <n v="0.39"/>
    <n v="0.39"/>
    <n v="0.17499999999999999"/>
    <n v="0.18"/>
    <n v="0.11076000000000001"/>
    <n v="0.19822500000000004"/>
    <n v="0.22880500000000001"/>
    <n v="0.21762500000000001"/>
    <n v="0.30065999999999998"/>
    <n v="0.28472999999999998"/>
    <n v="0.31534000000000001"/>
    <n v="0.22937000000000002"/>
    <n v="0.254195"/>
    <n v="0.24059999999999998"/>
    <n v="0.22611000000000003"/>
  </r>
  <r>
    <x v="57"/>
    <x v="12"/>
    <x v="1"/>
    <x v="4"/>
    <n v="0.47291791691099405"/>
    <n v="0.49987195821953284"/>
    <n v="0.45734592614568104"/>
    <n v="0.47789692460915301"/>
    <n v="0.45849482262983338"/>
    <n v="0.40904888283199597"/>
    <n v="0.40012328168318229"/>
    <n v="0.40418104857449089"/>
    <n v="0.34732391377605343"/>
    <n v="0.34454013152114288"/>
    <n v="0.33655689185354398"/>
    <n v="0.31280934589553927"/>
    <n v="0.2572697424"/>
    <n v="0.28646035440000001"/>
    <n v="0.30892477091631138"/>
    <n v="0.31803549704687845"/>
    <n v="0.33202552938487334"/>
    <n v="0.34446953395952778"/>
    <n v="0.36804128140122583"/>
    <n v="0.3817019975692148"/>
  </r>
  <r>
    <x v="57"/>
    <x v="12"/>
    <x v="1"/>
    <x v="5"/>
    <n v="0.73513291691099403"/>
    <n v="0.71290695821953287"/>
    <n v="0.78462592614568105"/>
    <n v="0.83789692460915299"/>
    <n v="0.82849482262983343"/>
    <n v="0.79904888283199593"/>
    <n v="0.79012328168318224"/>
    <n v="0.57918104857449093"/>
    <n v="0.52732391377605348"/>
    <n v="0.4553001315211429"/>
    <n v="0.53478189185354408"/>
    <n v="0.54161434589553925"/>
    <n v="0.47489474240000001"/>
    <n v="0.58712035439999999"/>
    <n v="0.59365477091631136"/>
    <n v="0.63337549704687846"/>
    <n v="0.56139552938487336"/>
    <n v="0.59866453395952779"/>
    <n v="0.60864128140122586"/>
    <n v="0.60781199756921489"/>
  </r>
  <r>
    <x v="57"/>
    <x v="12"/>
    <x v="1"/>
    <x v="6"/>
    <n v="0.48361700000000002"/>
    <n v="0.59052800000000005"/>
    <n v="0.5363"/>
    <n v="0.41049600000000003"/>
    <n v="0.38467000000000001"/>
    <n v="0.36473"/>
    <n v="0.36723699999999998"/>
    <n v="0.45"/>
    <n v="0.48092400000000002"/>
    <n v="0.33129700000000001"/>
    <n v="0.36094300000000001"/>
    <n v="0.40555200000000002"/>
    <n v="0.28368700000000002"/>
    <n v="0.30312899999999998"/>
    <n v="0.2916505427712599"/>
    <n v="0.32794247650350961"/>
    <n v="0.30402168419157655"/>
    <n v="0.31347497126975082"/>
    <n v="0.32353165472171758"/>
    <n v="0.32736247600136636"/>
  </r>
  <r>
    <x v="57"/>
    <x v="12"/>
    <x v="1"/>
    <x v="7"/>
    <n v="1.8464000000000001E-2"/>
    <n v="1.9522999999999999E-2"/>
    <n v="2.5717E-2"/>
    <n v="1.6767000000000001E-2"/>
    <n v="2.0157000000000001E-2"/>
    <n v="2.3983000000000001E-2"/>
    <n v="6.7408999999999997E-2"/>
    <n v="3.4967999999999999E-2"/>
    <n v="2.1344999999999999E-2"/>
    <n v="7.0310999999999998E-2"/>
    <n v="5.3619E-2"/>
    <n v="0.14610999999999999"/>
    <n v="0.16861300000000001"/>
    <n v="0.18292700000000001"/>
    <n v="0.17232197568235691"/>
    <n v="0.18537626616363662"/>
    <n v="0.18993308343168203"/>
    <n v="0.1937784908995929"/>
    <n v="0.19598806031804514"/>
    <n v="0.19794794092122564"/>
  </r>
  <r>
    <x v="57"/>
    <x v="12"/>
    <x v="1"/>
    <x v="8"/>
    <n v="0.3"/>
    <n v="0.29699999999999999"/>
    <n v="0.29997000000000001"/>
    <n v="0.38996100000000006"/>
    <n v="0.4094590500000001"/>
    <n v="0.41764823100000009"/>
    <n v="0.42600119562000011"/>
    <n v="0.41322115975140011"/>
    <n v="0.38842789016631607"/>
    <n v="0.33016370664136863"/>
    <n v="0.37"/>
    <n v="0.43"/>
    <n v="0.40849999999999997"/>
    <n v="0.49019999999999997"/>
    <n v="0.51961199999999996"/>
    <n v="0.53000424000000002"/>
    <n v="0.48760390080000005"/>
    <n v="0.51686013484800009"/>
    <n v="0.50135433080256009"/>
    <n v="0.49383401584052167"/>
  </r>
  <r>
    <x v="57"/>
    <x v="12"/>
    <x v="2"/>
    <x v="0"/>
    <n v="4.2722072989320847E-2"/>
    <n v="4.5593254948609913E-2"/>
    <n v="4.6131454615720942E-2"/>
    <n v="4.4951484639189861E-2"/>
    <n v="4.5421645104835991E-2"/>
    <n v="4.5496325322677646E-2"/>
    <n v="4.6374619476187262E-2"/>
    <n v="4.7050360202095132E-2"/>
    <n v="4.7653963285723647E-2"/>
    <n v="4.6954461084633747E-2"/>
    <n v="4.5794194746297152E-2"/>
    <n v="4.4110775271667443E-2"/>
    <n v="4.1565143868142362E-2"/>
    <n v="3.9805803761987418E-2"/>
    <n v="3.829119436697874E-2"/>
    <n v="3.6886618958445971E-2"/>
    <n v="3.6334090873016915E-2"/>
    <n v="3.6774340876985057E-2"/>
    <n v="3.8024163380516701E-2"/>
    <n v="3.974950540865986E-2"/>
  </r>
  <r>
    <x v="57"/>
    <x v="12"/>
    <x v="2"/>
    <x v="1"/>
    <n v="8.4439823449722323E-3"/>
    <n v="7.0099999999999997E-3"/>
    <n v="5.091E-3"/>
    <n v="4.0000000000000001E-3"/>
    <n v="5.0000000000000001E-3"/>
    <n v="5.0000000000000001E-3"/>
    <n v="6.0000000000000001E-3"/>
    <n v="6.0000000000000001E-3"/>
    <n v="6.0000000000000001E-3"/>
    <n v="3.6673709255564246E-3"/>
    <n v="3.5351797701267786E-3"/>
    <n v="2.8960000000000001E-3"/>
    <n v="2.0859999999999997E-3"/>
    <n v="2.6050000000000001E-3"/>
    <n v="2.6650000000000003E-3"/>
    <n v="2.6160000000000003E-3"/>
    <n v="3.5049999999999999E-3"/>
    <n v="4.437E-3"/>
    <n v="5.2950000000000002E-3"/>
    <n v="5.9080000000000001E-3"/>
  </r>
  <r>
    <x v="57"/>
    <x v="12"/>
    <x v="2"/>
    <x v="2"/>
    <n v="4.2320000000000005E-3"/>
    <n v="1.835E-3"/>
    <n v="2.359E-3"/>
    <n v="2E-3"/>
    <n v="2E-3"/>
    <n v="4.0000000000000001E-3"/>
    <n v="5.0000000000000001E-3"/>
    <n v="6.0000000000000001E-3"/>
    <n v="6.0000000000000001E-3"/>
    <n v="2.042E-3"/>
    <n v="4.1020000000000006E-3"/>
    <n v="4.0790000000000002E-3"/>
    <n v="3.7190000000000001E-3"/>
    <n v="4.4039999999999999E-3"/>
    <n v="3.3E-3"/>
    <n v="3.6779999999999998E-3"/>
    <n v="4.2859999999999999E-3"/>
    <n v="4.7650000000000001E-3"/>
    <n v="5.1580000000000003E-3"/>
    <n v="5.4330000000000003E-3"/>
  </r>
  <r>
    <x v="57"/>
    <x v="12"/>
    <x v="2"/>
    <x v="3"/>
    <n v="3.3856000000000004E-2"/>
    <n v="1.468E-2"/>
    <n v="1.8872E-2"/>
    <n v="1.6E-2"/>
    <n v="1.6E-2"/>
    <n v="3.2000000000000001E-2"/>
    <n v="0.04"/>
    <n v="4.8000000000000001E-2"/>
    <n v="4.8000000000000001E-2"/>
    <n v="1.6336E-2"/>
    <n v="3.2816000000000005E-2"/>
    <n v="3.2632000000000001E-2"/>
    <n v="2.9752000000000001E-2"/>
    <n v="3.5231999999999999E-2"/>
    <n v="2.64E-2"/>
    <n v="2.9423999999999999E-2"/>
    <n v="3.4287999999999999E-2"/>
    <n v="3.8120000000000001E-2"/>
    <n v="4.1264000000000002E-2"/>
    <n v="4.3464000000000003E-2"/>
  </r>
  <r>
    <x v="57"/>
    <x v="12"/>
    <x v="2"/>
    <x v="4"/>
    <n v="0.27673746951453071"/>
    <n v="0.30197716980754857"/>
    <n v="0.27413119158466642"/>
    <n v="0.28653883393250251"/>
    <n v="0.28666976567623237"/>
    <n v="0.26660178000298712"/>
    <n v="0.25877977416818743"/>
    <n v="0.2633112731209164"/>
    <n v="0.23459778994326214"/>
    <n v="0.22197967924091247"/>
    <n v="0.23636065498007394"/>
    <n v="0.21738254348655475"/>
    <n v="0.17752429920000004"/>
    <n v="0.18669661739999999"/>
    <n v="0.20160064505995326"/>
    <n v="0.20053300574080782"/>
    <n v="0.20347090888889471"/>
    <n v="0.20593630891111633"/>
    <n v="0.21293531493089352"/>
    <n v="0.22259723028849523"/>
  </r>
  <r>
    <x v="57"/>
    <x v="12"/>
    <x v="2"/>
    <x v="5"/>
    <n v="0.31059346951453071"/>
    <n v="0.3166571698075486"/>
    <n v="0.29300319158466642"/>
    <n v="0.30253883393250253"/>
    <n v="0.30266976567623238"/>
    <n v="0.29860178000298709"/>
    <n v="0.29877977416818741"/>
    <n v="0.31131127312091639"/>
    <n v="0.28259778994326212"/>
    <n v="0.23831567924091246"/>
    <n v="0.26917665498007393"/>
    <n v="0.25001454348655477"/>
    <n v="0.20727629920000004"/>
    <n v="0.22192861739999997"/>
    <n v="0.22800064505995327"/>
    <n v="0.22995700574080782"/>
    <n v="0.23775890888889473"/>
    <n v="0.24405630891111635"/>
    <n v="0.25419931493089354"/>
    <n v="0.26606123028849527"/>
  </r>
  <r>
    <x v="57"/>
    <x v="12"/>
    <x v="2"/>
    <x v="6"/>
    <n v="0.27685700000000002"/>
    <n v="0.33294099999999999"/>
    <n v="0.30487300000000001"/>
    <n v="0.29668099999999997"/>
    <n v="0.30091200000000001"/>
    <n v="0.30047000000000001"/>
    <n v="0.28761300000000001"/>
    <n v="0.34399999999999997"/>
    <n v="0.30478300000000003"/>
    <n v="0.26425999999999999"/>
    <n v="0.28257500000000002"/>
    <n v="0.25850899999999999"/>
    <n v="0.202433"/>
    <n v="0.22884199999999999"/>
    <n v="0.27760391051764238"/>
    <n v="0.27506794495076364"/>
    <n v="0.28630501884651088"/>
    <n v="0.28910314035758816"/>
    <n v="0.29902972806314299"/>
    <n v="0.31092474674560455"/>
  </r>
  <r>
    <x v="57"/>
    <x v="12"/>
    <x v="2"/>
    <x v="7"/>
    <n v="9.1240000000000002E-3"/>
    <n v="7.3839999999999999E-3"/>
    <n v="1.1305000000000001E-2"/>
    <n v="7.5139999999999998E-3"/>
    <n v="1.4144E-2"/>
    <n v="7.8729999999999998E-3"/>
    <n v="1.159E-2"/>
    <n v="1.2111E-2"/>
    <n v="1.2019E-2"/>
    <n v="1.8522000000000004E-2"/>
    <n v="2.2006000000000001E-2"/>
    <n v="2.4417999999999999E-2"/>
    <n v="3.1843999999999997E-2"/>
    <n v="2.6974999999999999E-2"/>
    <n v="2.8057110854358129E-2"/>
    <n v="3.0647390621398936E-2"/>
    <n v="3.2422716090290009E-2"/>
    <n v="3.266521440000001E-2"/>
    <n v="3.266521440000001E-2"/>
    <n v="3.266521440000001E-2"/>
  </r>
  <r>
    <x v="57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12"/>
    <x v="0"/>
    <x v="0"/>
    <n v="17.449235000000002"/>
    <n v="18.150880000000001"/>
    <n v="18.732632000000002"/>
    <n v="18.688320000000001"/>
    <n v="19.542000000000002"/>
    <n v="20.25"/>
    <n v="20.637"/>
    <n v="21.76"/>
    <n v="22.145"/>
    <n v="21.982999249999999"/>
    <n v="22.146999999999998"/>
    <n v="22.277000000000001"/>
    <n v="22.248000000000001"/>
    <n v="22.191936999999999"/>
    <n v="22.275235205000001"/>
    <n v="22.425287972825"/>
    <n v="22.529554453911999"/>
    <n v="22.598009503485958"/>
    <n v="22.725665075829092"/>
    <n v="22.830770152189295"/>
  </r>
  <r>
    <x v="58"/>
    <x v="12"/>
    <x v="0"/>
    <x v="1"/>
    <n v="1.462561"/>
    <n v="1.5033699999999999"/>
    <n v="1.4056440000000001"/>
    <n v="1.466"/>
    <n v="1.6160000000000001"/>
    <n v="1.649"/>
    <n v="1.635"/>
    <n v="1.615"/>
    <n v="1.161"/>
    <n v="0.95277200000000006"/>
    <n v="0.98201499999999997"/>
    <n v="0.80802800000000008"/>
    <n v="0.69259199999999999"/>
    <n v="0.72261699999999995"/>
    <n v="0.860016"/>
    <n v="0.92968600000000001"/>
    <n v="1.0012780000000001"/>
    <n v="1.0822850000000002"/>
    <n v="1.144566"/>
    <n v="1.195937"/>
  </r>
  <r>
    <x v="58"/>
    <x v="12"/>
    <x v="0"/>
    <x v="2"/>
    <n v="2.553366"/>
    <n v="2.3727010000000002"/>
    <n v="2.4039389999999998"/>
    <n v="2.5830000000000002"/>
    <n v="2.585"/>
    <n v="2.2909999999999999"/>
    <n v="2.2650000000000001"/>
    <n v="2.363"/>
    <n v="2.093"/>
    <n v="1.9562090000000001"/>
    <n v="2.0979190000000001"/>
    <n v="2.0178069999999999"/>
    <n v="1.550894"/>
    <n v="1.757425"/>
    <n v="1.860916"/>
    <n v="1.9546330000000001"/>
    <n v="1.996173"/>
    <n v="2.1487669999999999"/>
    <n v="2.205228"/>
    <n v="2.223322"/>
  </r>
  <r>
    <x v="58"/>
    <x v="12"/>
    <x v="0"/>
    <x v="3"/>
    <n v="12.766830000000001"/>
    <n v="11.863505"/>
    <n v="12.019694999999999"/>
    <n v="12.914999999999999"/>
    <n v="12.925000000000001"/>
    <n v="11.455"/>
    <n v="11.324999999999999"/>
    <n v="11.815"/>
    <n v="10.465"/>
    <n v="9.7810450000000007"/>
    <n v="10.489595000000001"/>
    <n v="10.089035000000001"/>
    <n v="7.7544699999999986"/>
    <n v="8.7871249999999996"/>
    <n v="9.3045799999999996"/>
    <n v="9.7731650000000005"/>
    <n v="9.9808649999999997"/>
    <n v="10.743834999999999"/>
    <n v="11.02614"/>
    <n v="11.11661"/>
  </r>
  <r>
    <x v="58"/>
    <x v="12"/>
    <x v="0"/>
    <x v="4"/>
    <n v="13.784895650000001"/>
    <n v="14.2"/>
    <n v="15.4"/>
    <n v="15.885072000000003"/>
    <n v="16.161234"/>
    <n v="15.992133427446531"/>
    <n v="17.347993616174385"/>
    <n v="17.915601737687897"/>
    <n v="16.834148363205628"/>
    <n v="17.204464975"/>
    <n v="18.665060450000002"/>
    <n v="17.592720849999999"/>
    <n v="15.610610550000002"/>
    <n v="17.62246665"/>
    <n v="17.961090129878048"/>
    <n v="18.32800968359842"/>
    <n v="18.699530196746959"/>
    <n v="18.756347887893348"/>
    <n v="18.862302012938144"/>
    <n v="18.949539226317118"/>
  </r>
  <r>
    <x v="58"/>
    <x v="12"/>
    <x v="0"/>
    <x v="5"/>
    <n v="26.551725650000002"/>
    <n v="26.063504999999999"/>
    <n v="27.419694999999997"/>
    <n v="28.800072"/>
    <n v="29.086234000000001"/>
    <n v="27.447133427446531"/>
    <n v="28.672993616174388"/>
    <n v="29.730601737687898"/>
    <n v="27.299148363205628"/>
    <n v="26.985509974999999"/>
    <n v="29.154655450000003"/>
    <n v="27.681755850000002"/>
    <n v="23.365080550000002"/>
    <n v="26.409591649999999"/>
    <n v="27.265670129878046"/>
    <n v="28.101174683598423"/>
    <n v="28.680395196746957"/>
    <n v="29.500182887893345"/>
    <n v="29.888442012938143"/>
    <n v="30.066149226317116"/>
  </r>
  <r>
    <x v="58"/>
    <x v="12"/>
    <x v="0"/>
    <x v="6"/>
    <n v="20.469764999999999"/>
    <n v="21.017469999999999"/>
    <n v="21.346924999999999"/>
    <n v="22.966999999999999"/>
    <n v="24.97"/>
    <n v="23.657"/>
    <n v="24.164000000000001"/>
    <n v="26.981999999999999"/>
    <n v="25.849"/>
    <n v="26.418712320000001"/>
    <n v="28.229863600000002"/>
    <n v="25.92480827"/>
    <n v="23.016567999999999"/>
    <n v="26.291542"/>
    <n v="26.901247891636899"/>
    <n v="27.726240973182435"/>
    <n v="28.02478725365987"/>
    <n v="28.227206724406699"/>
    <n v="28.368342758028739"/>
    <n v="28.496005720658786"/>
  </r>
  <r>
    <x v="58"/>
    <x v="12"/>
    <x v="0"/>
    <x v="7"/>
    <n v="20.420235999999999"/>
    <n v="20.580939000000001"/>
    <n v="23.008074000000001"/>
    <n v="22.207373"/>
    <n v="24.385999999999999"/>
    <n v="24.443999999999999"/>
    <n v="25.988"/>
    <n v="26.192"/>
    <n v="23.582773"/>
    <n v="21.862171"/>
    <n v="22.804410699999998"/>
    <n v="23.95983296"/>
    <n v="21.441489301362004"/>
    <n v="22.667414180000009"/>
    <n v="23.911480111458278"/>
    <n v="24.129689506233092"/>
    <n v="24.316613018707766"/>
    <n v="24.094641230061288"/>
    <n v="23.891406840686351"/>
    <n v="23.652492772279484"/>
  </r>
  <r>
    <x v="58"/>
    <x v="12"/>
    <x v="0"/>
    <x v="8"/>
    <n v="27.574000000000002"/>
    <n v="25.321000000000002"/>
    <n v="26.888999999999999"/>
    <n v="29.297999999999998"/>
    <n v="30.565000000000001"/>
    <n v="29.681000000000001"/>
    <n v="30.09"/>
    <n v="29.88"/>
    <n v="26.898000000000003"/>
    <n v="22.5"/>
    <n v="23"/>
    <n v="26"/>
    <n v="22.18"/>
    <n v="22.11346"/>
    <n v="23.440267600000002"/>
    <n v="24.612280980000005"/>
    <n v="24.912550807956006"/>
    <n v="25.535364578154908"/>
    <n v="25.535364578154908"/>
    <n v="25.280010932373354"/>
  </r>
  <r>
    <x v="58"/>
    <x v="12"/>
    <x v="1"/>
    <x v="0"/>
    <n v="3.4602750000000002"/>
    <n v="3.6193799999999996"/>
    <n v="3.7527339999999998"/>
    <n v="3.8498219999999996"/>
    <n v="4.0699399999999999"/>
    <n v="4.414148"/>
    <n v="4.6607050000000001"/>
    <n v="4.8840120000000002"/>
    <n v="4.9362587000000007"/>
    <n v="4.8239999999999998"/>
    <n v="4.7990000000000004"/>
    <n v="4.7640000000000002"/>
    <n v="4.7454310000000008"/>
    <n v="4.7359143800000005"/>
    <n v="4.7531860924"/>
    <n v="4.785852370552"/>
    <n v="4.8362703231409601"/>
    <n v="4.8810315650624361"/>
    <n v="4.9489807759358744"/>
    <n v="5.0409742565374769"/>
  </r>
  <r>
    <x v="58"/>
    <x v="12"/>
    <x v="1"/>
    <x v="1"/>
    <n v="0.20801900000000001"/>
    <n v="0.20604499999999998"/>
    <n v="0.19634399999999999"/>
    <n v="0.214"/>
    <n v="0.23699999999999999"/>
    <n v="0.26800000000000002"/>
    <n v="0.27600000000000002"/>
    <n v="0.27500000000000002"/>
    <n v="0.16600000000000001"/>
    <n v="0.10724800000000001"/>
    <n v="0.11594499999999999"/>
    <n v="0.104214"/>
    <n v="7.6711000000000001E-2"/>
    <n v="8.5391999999999996E-2"/>
    <n v="0.11198999999999999"/>
    <n v="0.12773000000000001"/>
    <n v="0.14613499999999999"/>
    <n v="0.16566800000000001"/>
    <n v="0.189975"/>
    <n v="0.21571799999999999"/>
  </r>
  <r>
    <x v="58"/>
    <x v="12"/>
    <x v="1"/>
    <x v="2"/>
    <n v="0.41823200000000005"/>
    <n v="0.42317300000000002"/>
    <n v="0.378415"/>
    <n v="0.378"/>
    <n v="0.36399999999999999"/>
    <n v="0.39300000000000002"/>
    <n v="0.442"/>
    <n v="0.52700000000000002"/>
    <n v="0.44"/>
    <n v="0.21928400000000001"/>
    <n v="0.29808100000000004"/>
    <n v="0.34099099999999999"/>
    <n v="0.39758300000000002"/>
    <n v="0.391484"/>
    <n v="0.475966"/>
    <n v="0.44089400000000001"/>
    <n v="0.53408900000000004"/>
    <n v="0.57804200000000006"/>
    <n v="0.59642499999999998"/>
    <n v="0.59639500000000001"/>
  </r>
  <r>
    <x v="58"/>
    <x v="12"/>
    <x v="1"/>
    <x v="3"/>
    <n v="2.0911600000000004"/>
    <n v="2.1158650000000003"/>
    <n v="1.892075"/>
    <n v="1.89"/>
    <n v="1.82"/>
    <n v="1.9650000000000001"/>
    <n v="2.21"/>
    <n v="2.6349999999999998"/>
    <n v="2.2000000000000002"/>
    <n v="1.09642"/>
    <n v="1.4904050000000002"/>
    <n v="1.704955"/>
    <n v="1.9879149999999999"/>
    <n v="1.9574199999999999"/>
    <n v="2.3798300000000001"/>
    <n v="2.2044700000000002"/>
    <n v="2.670445"/>
    <n v="2.8902100000000002"/>
    <n v="2.9821249999999999"/>
    <n v="2.9819750000000003"/>
  </r>
  <r>
    <x v="58"/>
    <x v="12"/>
    <x v="1"/>
    <x v="4"/>
    <n v="1.2955645472361819"/>
    <n v="1.3499437164434067"/>
    <n v="1.4504302442338768"/>
    <n v="1.5591779100000001"/>
    <n v="1.6605355199999998"/>
    <n v="1.7083194102187362"/>
    <n v="1.8332807772264395"/>
    <n v="1.978972486281954"/>
    <n v="1.8003030169111396"/>
    <n v="1.61725352"/>
    <n v="1.7559178960000001"/>
    <n v="1.4350153151999998"/>
    <n v="1.2153815984"/>
    <n v="1.2797408784000002"/>
    <n v="1.3489619966338253"/>
    <n v="1.4131322824909105"/>
    <n v="1.547606503405107"/>
    <n v="1.6595507321212279"/>
    <n v="1.7816330793369144"/>
    <n v="1.8651604749188662"/>
  </r>
  <r>
    <x v="58"/>
    <x v="12"/>
    <x v="1"/>
    <x v="5"/>
    <n v="3.3867245472361822"/>
    <n v="3.4658087164434068"/>
    <n v="3.3425052442338767"/>
    <n v="3.4491779100000004"/>
    <n v="3.4805355199999997"/>
    <n v="3.6733194102187365"/>
    <n v="4.043280777226439"/>
    <n v="4.6139724862819538"/>
    <n v="4.0003030169111398"/>
    <n v="2.71367352"/>
    <n v="3.2463228960000006"/>
    <n v="3.1399703151999998"/>
    <n v="3.2032965983999997"/>
    <n v="3.2371608784000001"/>
    <n v="3.7287919966338254"/>
    <n v="3.6176022824909104"/>
    <n v="4.2180515034051069"/>
    <n v="4.5497607321212286"/>
    <n v="4.7637580793369141"/>
    <n v="4.8471354749188666"/>
  </r>
  <r>
    <x v="58"/>
    <x v="12"/>
    <x v="1"/>
    <x v="6"/>
    <n v="2.3867880000000001"/>
    <n v="2.2013889999999998"/>
    <n v="2.2621880000000001"/>
    <n v="2.3229839999999999"/>
    <n v="2.7601343784994405"/>
    <n v="2.5350000000000001"/>
    <n v="2.6539999999999999"/>
    <n v="3.0270000000000001"/>
    <n v="2.2963439999999999"/>
    <n v="1.482577"/>
    <n v="1.5678288784600001"/>
    <n v="1.5880397865"/>
    <n v="1.3923950433000003"/>
    <n v="1.6594325327999999"/>
    <n v="1.6958228136291158"/>
    <n v="2.0490612745563292"/>
    <n v="2.5783708830329037"/>
    <n v="2.8729145081819225"/>
    <n v="3.1266456639016531"/>
    <n v="3.2201576328480157"/>
  </r>
  <r>
    <x v="58"/>
    <x v="12"/>
    <x v="1"/>
    <x v="7"/>
    <n v="1.1202300000000001"/>
    <n v="1.4424699999999999"/>
    <n v="1.579658"/>
    <n v="1.337283"/>
    <n v="1.258"/>
    <n v="1.1160000000000001"/>
    <n v="1.1719999999999999"/>
    <n v="1.163"/>
    <n v="1.008583"/>
    <n v="0.70267500000000005"/>
    <n v="0.60035400000000005"/>
    <n v="0.49124000000000001"/>
    <n v="0.35080600000000001"/>
    <n v="0.281032"/>
    <n v="0.37231271527563398"/>
    <n v="0.36362082144531011"/>
    <n v="0.37939319999999999"/>
    <n v="0.37939319999999999"/>
    <n v="0.37939319999999999"/>
    <n v="0.37754580524705322"/>
  </r>
  <r>
    <x v="58"/>
    <x v="12"/>
    <x v="1"/>
    <x v="8"/>
    <n v="1.5844196373665405"/>
    <n v="2.3919999999999999"/>
    <n v="2.3340000000000001"/>
    <n v="1.8819999999999999"/>
    <n v="2.0920000000000001"/>
    <n v="2.3959999999999999"/>
    <n v="2.2559999999999998"/>
    <n v="2.1989999999999998"/>
    <n v="2.1989999999999998"/>
    <n v="1.7591999999999999"/>
    <n v="1.9"/>
    <n v="1.7669999999999999"/>
    <n v="1.6786499999999998"/>
    <n v="1.6282904999999996"/>
    <n v="1.9539485999999995"/>
    <n v="1.8953301419999995"/>
    <n v="1.9900966490999996"/>
    <n v="2.0497995485729996"/>
    <n v="2.0293015530872696"/>
    <n v="2.0049499344502224"/>
  </r>
  <r>
    <x v="58"/>
    <x v="12"/>
    <x v="2"/>
    <x v="0"/>
    <n v="0.26499299999999998"/>
    <n v="0.27347399999999999"/>
    <n v="0.28131299999999998"/>
    <n v="0.28218500000000002"/>
    <n v="0.291103"/>
    <n v="0.29909999999999998"/>
    <n v="0.30993700000000002"/>
    <n v="0.31761299999999998"/>
    <n v="0.32007632520090185"/>
    <n v="0.31325336711623647"/>
    <n v="0.30499999999999999"/>
    <n v="0.29199999999999998"/>
    <n v="0.28301699999999996"/>
    <n v="0.27425663999999994"/>
    <n v="0.26483641631677357"/>
    <n v="0.25801112184908331"/>
    <n v="0.25317652993191014"/>
    <n v="0.25018865168773746"/>
    <n v="0.24864872977740241"/>
    <n v="0.24836985679966217"/>
  </r>
  <r>
    <x v="58"/>
    <x v="12"/>
    <x v="2"/>
    <x v="1"/>
    <n v="3.4020150417549216E-2"/>
    <n v="3.5406E-2"/>
    <n v="3.3109E-2"/>
    <n v="3.3000000000000002E-2"/>
    <n v="3.7999999999999999E-2"/>
    <n v="4.2000000000000003E-2"/>
    <n v="4.2999999999999997E-2"/>
    <n v="4.7E-2"/>
    <n v="3.3000000000000002E-2"/>
    <n v="1.250217890233497E-2"/>
    <n v="1.2813000000000001E-2"/>
    <n v="1.7007999999999999E-2"/>
    <n v="1.3500999999999999E-2"/>
    <n v="1.3881000000000001E-2"/>
    <n v="1.3968E-2"/>
    <n v="1.503E-2"/>
    <n v="1.7481000000000003E-2"/>
    <n v="1.9807999999999999E-2"/>
    <n v="2.2228000000000001E-2"/>
    <n v="2.4586E-2"/>
  </r>
  <r>
    <x v="58"/>
    <x v="12"/>
    <x v="2"/>
    <x v="2"/>
    <n v="3.0681999999999997E-2"/>
    <n v="3.1279000000000001E-2"/>
    <n v="2.9829999999999999E-2"/>
    <n v="0.03"/>
    <n v="3.1E-2"/>
    <n v="3.2000000000000001E-2"/>
    <n v="3.2000000000000001E-2"/>
    <n v="3.2000000000000001E-2"/>
    <n v="2.9000000000000001E-2"/>
    <n v="9.8820000000000002E-3"/>
    <n v="1.3763000000000001E-2"/>
    <n v="1.4416999999999999E-2"/>
    <n v="1.3813000000000001E-2"/>
    <n v="2.1253000000000001E-2"/>
    <n v="1.9574000000000001E-2"/>
    <n v="2.1742000000000001E-2"/>
    <n v="2.4922999999999997E-2"/>
    <n v="2.7734000000000002E-2"/>
    <n v="3.0190000000000002E-2"/>
    <n v="3.2389000000000001E-2"/>
  </r>
  <r>
    <x v="58"/>
    <x v="12"/>
    <x v="2"/>
    <x v="3"/>
    <n v="0.24545599999999998"/>
    <n v="0.25023200000000001"/>
    <n v="0.23863999999999999"/>
    <n v="0.24"/>
    <n v="0.248"/>
    <n v="0.25600000000000001"/>
    <n v="0.25600000000000001"/>
    <n v="0.25600000000000001"/>
    <n v="0.23200000000000001"/>
    <n v="7.9056000000000001E-2"/>
    <n v="0.11010400000000002"/>
    <n v="0.11533599999999999"/>
    <n v="0.110504"/>
    <n v="0.17002400000000001"/>
    <n v="0.15659200000000001"/>
    <n v="0.17393600000000001"/>
    <n v="0.19938399999999998"/>
    <n v="0.22187200000000001"/>
    <n v="0.24152000000000001"/>
    <n v="0.25911200000000001"/>
  </r>
  <r>
    <x v="58"/>
    <x v="12"/>
    <x v="2"/>
    <x v="4"/>
    <n v="1.1890000000000001"/>
    <n v="1.2609999999999999"/>
    <n v="1.292"/>
    <n v="1.337"/>
    <n v="1.355"/>
    <n v="1.4194278"/>
    <n v="1.4259608000000001"/>
    <n v="1.4518939499999999"/>
    <n v="1.1713648999999999"/>
    <n v="1.0561033999999998"/>
    <n v="1.2051106999999999"/>
    <n v="1.11344968"/>
    <n v="0.81769141999999995"/>
    <n v="0.95214657999999996"/>
    <n v="1.1113519149522197"/>
    <n v="1.1160284276679049"/>
    <n v="1.1063814358024473"/>
    <n v="1.1008300674260449"/>
    <n v="1.094054411020571"/>
    <n v="1.0928273699185138"/>
  </r>
  <r>
    <x v="58"/>
    <x v="12"/>
    <x v="2"/>
    <x v="5"/>
    <n v="1.434456"/>
    <n v="1.5112319999999999"/>
    <n v="1.53064"/>
    <n v="1.577"/>
    <n v="1.603"/>
    <n v="1.6754278"/>
    <n v="1.6819608000000001"/>
    <n v="1.7078939499999999"/>
    <n v="1.4033648999999999"/>
    <n v="1.1351593999999998"/>
    <n v="1.3152146999999998"/>
    <n v="1.2287856800000001"/>
    <n v="0.92819541999999999"/>
    <n v="1.1221705799999999"/>
    <n v="1.2679439149522198"/>
    <n v="1.289964427667905"/>
    <n v="1.3057654358024473"/>
    <n v="1.322702067426045"/>
    <n v="1.335574411020571"/>
    <n v="1.3519393699185138"/>
  </r>
  <r>
    <x v="58"/>
    <x v="12"/>
    <x v="2"/>
    <x v="6"/>
    <n v="0.95538299999999998"/>
    <n v="1.6584129999999999"/>
    <n v="1.112725"/>
    <n v="1.1751069999999999"/>
    <n v="1.3045268533034713"/>
    <n v="1.23"/>
    <n v="1.37"/>
    <n v="1.6180000000000001"/>
    <n v="1.24"/>
    <n v="0.92961099999999997"/>
    <n v="1.1208100020899998"/>
    <n v="1.2094732159999999"/>
    <n v="0.84730329600000009"/>
    <n v="1.0001555199999999"/>
    <n v="1.1385252567333848"/>
    <n v="1.1670359915535853"/>
    <n v="1.2108443115791583"/>
    <n v="1.2548847234246114"/>
    <n v="1.2842098908219397"/>
    <n v="1.3092851453032599"/>
  </r>
  <r>
    <x v="58"/>
    <x v="12"/>
    <x v="2"/>
    <x v="7"/>
    <n v="2.649899"/>
    <n v="2.6717610000000001"/>
    <n v="2.7853289999999999"/>
    <n v="3.4292020000000001"/>
    <n v="3.0379999999999998"/>
    <n v="2.99"/>
    <n v="3.64"/>
    <n v="3.44"/>
    <n v="3.33"/>
    <n v="2.4909300000000001"/>
    <n v="3.2853588250000003"/>
    <n v="3.4108378780000002"/>
    <n v="2.984112187"/>
    <n v="3.073774137"/>
    <n v="3.0346352240304415"/>
    <n v="3.276029043186151"/>
    <n v="3.3254893806206569"/>
    <n v="3.3753717213299668"/>
    <n v="3.4252954223661582"/>
    <n v="3.4707806773713856"/>
  </r>
  <r>
    <x v="58"/>
    <x v="12"/>
    <x v="2"/>
    <x v="8"/>
    <n v="3.2183003626334603"/>
    <n v="2.9740000000000002"/>
    <n v="3.15"/>
    <n v="3.6"/>
    <n v="3.198"/>
    <n v="3.2919809999999998"/>
    <n v="3.71"/>
    <n v="3.63"/>
    <n v="3.37"/>
    <n v="2.7"/>
    <n v="3.48"/>
    <n v="3.5"/>
    <n v="3.08"/>
    <n v="3.1785600000000001"/>
    <n v="3.2103456000000001"/>
    <n v="3.338759424"/>
    <n v="3.4055346124799994"/>
    <n v="3.4395899586047998"/>
    <n v="3.4739858581908476"/>
    <n v="3.5156736884891377"/>
  </r>
  <r>
    <x v="59"/>
    <x v="12"/>
    <x v="0"/>
    <x v="0"/>
    <n v="3.9986139999999999"/>
    <n v="4.0185329999999997"/>
    <n v="4.0427919999999995"/>
    <n v="4.0754140000000003"/>
    <n v="4.1130000000000004"/>
    <n v="4.1539999999999999"/>
    <n v="4.202"/>
    <n v="4.2584629999999999"/>
    <n v="4.2789950000000001"/>
    <n v="4.3007520000000001"/>
    <n v="4.3351819999999996"/>
    <n v="4.4009999999999998"/>
    <n v="4.447165"/>
    <n v="4.4954729999999996"/>
    <n v="4.5590394579999991"/>
    <n v="4.611498287809999"/>
    <n v="4.6520708854048287"/>
    <n v="4.6914528449367534"/>
    <n v="4.7293980327753582"/>
    <n v="4.7635403449071623"/>
  </r>
  <r>
    <x v="59"/>
    <x v="12"/>
    <x v="0"/>
    <x v="1"/>
    <n v="0.29052999999999995"/>
    <n v="0.24658099999999999"/>
    <n v="0.25458900000000001"/>
    <n v="0.26100000000000001"/>
    <n v="0.26400000000000001"/>
    <n v="0.27400000000000002"/>
    <n v="0.28299999999999997"/>
    <n v="0.307"/>
    <n v="0.254"/>
    <n v="0.21340799999999999"/>
    <n v="0.28968400000000005"/>
    <n v="0.30499599999999999"/>
    <n v="0.27947500000000003"/>
    <n v="0.26902300000000001"/>
    <n v="0.30632199999999998"/>
    <n v="0.30320600000000003"/>
    <n v="0.30342800000000003"/>
    <n v="0.30455000000000004"/>
    <n v="0.30535800000000002"/>
    <n v="0.30371800000000004"/>
  </r>
  <r>
    <x v="59"/>
    <x v="12"/>
    <x v="0"/>
    <x v="2"/>
    <n v="0.26358599999999999"/>
    <n v="0.24870500000000001"/>
    <n v="0.24028899999999997"/>
    <n v="0.28999999999999998"/>
    <n v="0.29499999999999998"/>
    <n v="0.28899999999999998"/>
    <n v="0.28899999999999998"/>
    <n v="0.317"/>
    <n v="0.254"/>
    <n v="0.12946700000000003"/>
    <n v="0.17793899999999999"/>
    <n v="0.18532800000000002"/>
    <n v="0.16593100000000002"/>
    <n v="0.161106"/>
    <n v="0.15990700000000002"/>
    <n v="0.18437200000000001"/>
    <n v="0.22476599999999999"/>
    <n v="0.22515399999999999"/>
    <n v="0.22489400000000001"/>
    <n v="0.22140799999999999"/>
  </r>
  <r>
    <x v="59"/>
    <x v="12"/>
    <x v="0"/>
    <x v="3"/>
    <n v="1.31793"/>
    <n v="1.243525"/>
    <n v="1.2014449999999999"/>
    <n v="1.45"/>
    <n v="1.4750000000000001"/>
    <n v="1.4450000000000001"/>
    <n v="1.4450000000000001"/>
    <n v="1.585"/>
    <n v="1.27"/>
    <n v="0.6473350000000001"/>
    <n v="0.8896949999999999"/>
    <n v="0.92664000000000024"/>
    <n v="0.82965500000000014"/>
    <n v="0.80552999999999997"/>
    <n v="0.79953500000000011"/>
    <n v="0.92186000000000001"/>
    <n v="1.1238300000000001"/>
    <n v="1.1257699999999999"/>
    <n v="1.1244700000000001"/>
    <n v="1.10704"/>
  </r>
  <r>
    <x v="59"/>
    <x v="12"/>
    <x v="0"/>
    <x v="4"/>
    <n v="4.0785862799999997"/>
    <n v="3.8176063499999997"/>
    <n v="3.9417221999999996"/>
    <n v="4.1976764200000005"/>
    <n v="4.6429999999999998"/>
    <n v="5.0580893700000003"/>
    <n v="4.9823908430000001"/>
    <n v="4.7012476909999998"/>
    <n v="4.6391057874999992"/>
    <n v="4.5356879087499991"/>
    <n v="5.2514120662499995"/>
    <n v="4.9576323324999985"/>
    <n v="4.5446124699999997"/>
    <n v="4.6005745712500001"/>
    <n v="4.6605373363482565"/>
    <n v="4.7876854391721073"/>
    <n v="4.9311951385291168"/>
    <n v="5.1136836009810605"/>
    <n v="5.1550438557251397"/>
    <n v="5.1922589759488069"/>
  </r>
  <r>
    <x v="59"/>
    <x v="12"/>
    <x v="0"/>
    <x v="5"/>
    <n v="5.3965162800000002"/>
    <n v="5.0611313500000001"/>
    <n v="5.1431671999999997"/>
    <n v="5.6476764200000007"/>
    <n v="6.1179999999999994"/>
    <n v="6.5030893699999996"/>
    <n v="6.4273908429999995"/>
    <n v="6.2862476909999998"/>
    <n v="5.9091057874999997"/>
    <n v="5.183022908749999"/>
    <n v="6.1411070662499991"/>
    <n v="5.8842723324999984"/>
    <n v="5.3742674699999995"/>
    <n v="5.4061045712500002"/>
    <n v="5.4600723363482562"/>
    <n v="5.709545439172107"/>
    <n v="6.0550251385291167"/>
    <n v="6.2394536009810606"/>
    <n v="6.2795138557251402"/>
    <n v="6.2992989759488065"/>
  </r>
  <r>
    <x v="59"/>
    <x v="12"/>
    <x v="0"/>
    <x v="6"/>
    <n v="6.5153290000000004"/>
    <n v="6.3693619999999997"/>
    <n v="7.6272770000000003"/>
    <n v="8.9188919999999996"/>
    <n v="7.5679780000000001"/>
    <n v="8.9260000000000002"/>
    <n v="8.391"/>
    <n v="8.3510000000000009"/>
    <n v="7.8000509999999998"/>
    <n v="6.6879229999999996"/>
    <n v="7.5026529999999996"/>
    <n v="7.1689059999999998"/>
    <n v="6.8950399999999998"/>
    <n v="7.0231870000000001"/>
    <n v="7.3354644812604572"/>
    <n v="6.7632802578765494"/>
    <n v="7.3382885734344576"/>
    <n v="7.571852685472189"/>
    <n v="7.6333779259784151"/>
    <n v="7.6602198919194953"/>
  </r>
  <r>
    <x v="59"/>
    <x v="12"/>
    <x v="0"/>
    <x v="7"/>
    <n v="5.070246"/>
    <n v="5.3364140000000004"/>
    <n v="4.0273490000000001"/>
    <n v="2.8918409999999999"/>
    <n v="1.8009999999999999"/>
    <n v="2.3149999999999999"/>
    <n v="1.833"/>
    <n v="1.5740000000000001"/>
    <n v="2.3291200000000001"/>
    <n v="1.648585"/>
    <n v="1.5825819999999999"/>
    <n v="1.299858"/>
    <n v="1.361272"/>
    <n v="1.3856040000000001"/>
    <n v="1.2904478101125754"/>
    <n v="1.3312133987282795"/>
    <n v="1.33251458274"/>
    <n v="1.33251458274"/>
    <n v="1.33251458274"/>
    <n v="1.33251458274"/>
  </r>
  <r>
    <x v="59"/>
    <x v="12"/>
    <x v="0"/>
    <x v="8"/>
    <n v="4.5"/>
    <n v="3.6"/>
    <n v="1.1000000000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0"/>
    <n v="0.31510869721976764"/>
    <n v="0.31858600000000004"/>
    <n v="0.33277699999999999"/>
    <n v="0.34640499999999996"/>
    <n v="0.36450499999999997"/>
    <n v="0.38477600000000001"/>
    <n v="0.401111"/>
    <n v="0.42392000000000002"/>
    <n v="0.43088700000000002"/>
    <n v="0.43633300000000003"/>
    <n v="0.44751799999999997"/>
    <n v="0.46700000000000003"/>
    <n v="0.47709400000000002"/>
    <n v="0.48599999999999999"/>
    <n v="0.49918799999999997"/>
    <n v="0.51254571999999998"/>
    <n v="0.5277649767999999"/>
    <n v="0.54387707819199993"/>
    <n v="0.56028945350047987"/>
    <n v="0.57696408629045104"/>
  </r>
  <r>
    <x v="59"/>
    <x v="12"/>
    <x v="1"/>
    <x v="1"/>
    <n v="3.1906999999999998E-2"/>
    <n v="2.9132999999999999E-2"/>
    <n v="2.8877E-2"/>
    <n v="2.9000000000000001E-2"/>
    <n v="3.1E-2"/>
    <n v="3.5000000000000003E-2"/>
    <n v="0.04"/>
    <n v="4.4999999999999998E-2"/>
    <n v="0.04"/>
    <n v="2.7799000000000001E-2"/>
    <n v="3.8329999999999996E-2"/>
    <n v="4.6740000000000004E-2"/>
    <n v="3.9777E-2"/>
    <n v="3.7656000000000002E-2"/>
    <n v="4.2347999999999997E-2"/>
    <n v="4.3309E-2"/>
    <n v="4.5971999999999999E-2"/>
    <n v="4.7778000000000001E-2"/>
    <n v="4.9045000000000005E-2"/>
    <n v="5.0292000000000003E-2"/>
  </r>
  <r>
    <x v="59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4"/>
    <n v="0.22807291088674897"/>
    <n v="0.24103682331305851"/>
    <n v="0.24709888393243476"/>
    <n v="0.29444644068222153"/>
    <n v="0.31833391951832574"/>
    <n v="0.32254749999999999"/>
    <n v="0.33680300000000002"/>
    <n v="0.39248379999999994"/>
    <n v="0.35368240000000001"/>
    <n v="0.32033670000000003"/>
    <n v="0.34384909999999996"/>
    <n v="0.36997380000000002"/>
    <n v="0.34132656"/>
    <n v="0.28327797999999998"/>
    <n v="0.338750965313249"/>
    <n v="0.35617989214699231"/>
    <n v="0.36943548375999991"/>
    <n v="0.39703026708015993"/>
    <n v="0.43142287919536959"/>
    <n v="0.46157126903236084"/>
  </r>
  <r>
    <x v="59"/>
    <x v="12"/>
    <x v="1"/>
    <x v="5"/>
    <n v="0.22807291088674897"/>
    <n v="0.24103682331305851"/>
    <n v="0.24709888393243476"/>
    <n v="0.29444644068222153"/>
    <n v="0.31833391951832574"/>
    <n v="0.32254749999999999"/>
    <n v="0.33680300000000002"/>
    <n v="0.39248379999999994"/>
    <n v="0.35368240000000001"/>
    <n v="0.32033670000000003"/>
    <n v="0.34384909999999996"/>
    <n v="0.36997380000000002"/>
    <n v="0.34132656"/>
    <n v="0.28327797999999998"/>
    <n v="0.338750965313249"/>
    <n v="0.35617989214699231"/>
    <n v="0.36943548375999991"/>
    <n v="0.39703026708015993"/>
    <n v="0.43142287919536959"/>
    <n v="0.46157126903236084"/>
  </r>
  <r>
    <x v="59"/>
    <x v="12"/>
    <x v="1"/>
    <x v="6"/>
    <n v="0.463756"/>
    <n v="0.57489599999999996"/>
    <n v="0.47847299999999998"/>
    <n v="0.51024999999999998"/>
    <n v="0.45629500000000001"/>
    <n v="0.60266600000000004"/>
    <n v="0.57920199999999999"/>
    <n v="0.48499999999999999"/>
    <n v="0.464862"/>
    <n v="0.38801400000000003"/>
    <n v="0.40950399999999998"/>
    <n v="0.409111"/>
    <n v="0.42533700000000002"/>
    <n v="0.36033399999999999"/>
    <n v="0.46325178871238915"/>
    <n v="0.45573253578009065"/>
    <n v="0.47930313087889553"/>
    <n v="0.50533379579974969"/>
    <n v="0.53511749025169197"/>
    <n v="0.5616532592793273"/>
  </r>
  <r>
    <x v="59"/>
    <x v="12"/>
    <x v="1"/>
    <x v="7"/>
    <n v="0.189333"/>
    <n v="0.18354699999999999"/>
    <n v="0.15087900000000001"/>
    <n v="0.195824"/>
    <n v="0.14390900000000001"/>
    <n v="0.19090699999999999"/>
    <n v="0.16431899999999999"/>
    <n v="8.0106999999999998E-2"/>
    <n v="8.5902999999999993E-2"/>
    <n v="0.116088"/>
    <n v="0.102572"/>
    <n v="9.3110999999999999E-2"/>
    <n v="0.10687199999999999"/>
    <n v="0.11792800000000001"/>
    <n v="0.10873105624746142"/>
    <n v="0.10613520000000004"/>
    <n v="0.10613520000000004"/>
    <n v="0.10613520000000004"/>
    <n v="0.10613520000000004"/>
    <n v="0.10613520000000004"/>
  </r>
  <r>
    <x v="59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2"/>
    <x v="0"/>
    <n v="7.3545302780232372E-2"/>
    <n v="9.7906999999999994E-2"/>
    <n v="9.6863000000000005E-2"/>
    <n v="9.5556000000000016E-2"/>
    <n v="9.5880000000000007E-2"/>
    <n v="9.7085000000000005E-2"/>
    <n v="0.10008300000000001"/>
    <n v="0.10186500000000001"/>
    <n v="0.101312"/>
    <n v="9.9242999999999998E-2"/>
    <n v="0.10100000000000001"/>
    <n v="0.10299999999999999"/>
    <n v="0.10199999999999999"/>
    <n v="0.10100000000000001"/>
    <n v="9.9790000000000004E-2"/>
    <n v="9.902770000000001E-2"/>
    <n v="9.8752760999999994E-2"/>
    <n v="9.8845067729999986E-2"/>
    <n v="9.924491298889998E-2"/>
    <n v="9.9900769079676974E-2"/>
  </r>
  <r>
    <x v="59"/>
    <x v="12"/>
    <x v="2"/>
    <x v="1"/>
    <n v="6.9878120788158041E-3"/>
    <n v="6.0260000000000001E-3"/>
    <n v="5.6969999999999998E-3"/>
    <n v="5.0000000000000001E-3"/>
    <n v="6.0000000000000001E-3"/>
    <n v="7.0000000000000001E-3"/>
    <n v="8.0000000000000002E-3"/>
    <n v="8.0000000000000002E-3"/>
    <n v="8.0000000000000002E-3"/>
    <n v="6.4521351267183783E-3"/>
    <n v="5.9509930887982551E-3"/>
    <n v="6.4420000000000007E-3"/>
    <n v="5.927E-3"/>
    <n v="5.1780000000000003E-3"/>
    <n v="5.8600000000000006E-3"/>
    <n v="6.2230000000000002E-3"/>
    <n v="6.6570000000000006E-3"/>
    <n v="7.0049999999999999E-3"/>
    <n v="7.319E-3"/>
    <n v="7.6029999999999995E-3"/>
  </r>
  <r>
    <x v="59"/>
    <x v="12"/>
    <x v="2"/>
    <x v="2"/>
    <n v="4.3324000000000001E-2"/>
    <n v="3.8975999999999997E-2"/>
    <n v="3.8084E-2"/>
    <n v="4.1000000000000002E-2"/>
    <n v="3.5000000000000003E-2"/>
    <n v="3.5000000000000003E-2"/>
    <n v="3.9E-2"/>
    <n v="4.3999999999999997E-2"/>
    <n v="4.5999999999999999E-2"/>
    <n v="2.3278E-2"/>
    <n v="3.1753000000000003E-2"/>
    <n v="4.2874000000000002E-2"/>
    <n v="3.8664000000000004E-2"/>
    <n v="4.2983E-2"/>
    <n v="4.0274000000000004E-2"/>
    <n v="4.2218000000000006E-2"/>
    <n v="4.5142000000000002E-2"/>
    <n v="4.7999E-2"/>
    <n v="5.0570000000000004E-2"/>
    <n v="5.2915999999999998E-2"/>
  </r>
  <r>
    <x v="59"/>
    <x v="12"/>
    <x v="2"/>
    <x v="3"/>
    <n v="0.34659200000000001"/>
    <n v="0.31180799999999997"/>
    <n v="0.304672"/>
    <n v="0.32800000000000001"/>
    <n v="0.28000000000000003"/>
    <n v="0.28000000000000003"/>
    <n v="0.312"/>
    <n v="0.35199999999999998"/>
    <n v="0.36799999999999999"/>
    <n v="0.186224"/>
    <n v="0.25402400000000003"/>
    <n v="0.34299200000000002"/>
    <n v="0.30931200000000003"/>
    <n v="0.343864"/>
    <n v="0.32219200000000003"/>
    <n v="0.33774400000000004"/>
    <n v="0.36113600000000001"/>
    <n v="0.383992"/>
    <n v="0.40456000000000003"/>
    <n v="0.42332799999999998"/>
  </r>
  <r>
    <x v="59"/>
    <x v="12"/>
    <x v="2"/>
    <x v="4"/>
    <n v="0.19415959933981347"/>
    <n v="0.17923565531277827"/>
    <n v="0.17428119112371387"/>
    <n v="0.16811487286805762"/>
    <n v="0.17640245100350152"/>
    <n v="0.25089919999999999"/>
    <n v="0.25066630000000001"/>
    <n v="0.28140700000000002"/>
    <n v="0.26812980000000003"/>
    <n v="0.22143969999999999"/>
    <n v="0.22326850000000001"/>
    <n v="0.26892569999999993"/>
    <n v="0.24209123999999999"/>
    <n v="0.23606906"/>
    <n v="0.27605176822968702"/>
    <n v="0.25662362060518373"/>
    <n v="0.25675717859999997"/>
    <n v="0.25699717609799999"/>
    <n v="0.25803677377113998"/>
    <n v="0.25974199960716016"/>
  </r>
  <r>
    <x v="59"/>
    <x v="12"/>
    <x v="2"/>
    <x v="5"/>
    <n v="0.54075159933981354"/>
    <n v="0.49104365531277827"/>
    <n v="0.47895319112371387"/>
    <n v="0.49611487286805767"/>
    <n v="0.45640245100350152"/>
    <n v="0.53089920000000002"/>
    <n v="0.56266630000000006"/>
    <n v="0.63340700000000005"/>
    <n v="0.63612979999999997"/>
    <n v="0.40766369999999996"/>
    <n v="0.47729250000000001"/>
    <n v="0.61191770000000001"/>
    <n v="0.55140323999999996"/>
    <n v="0.57993306"/>
    <n v="0.59824376822968706"/>
    <n v="0.59436762060518378"/>
    <n v="0.61789317859999993"/>
    <n v="0.64098917609799999"/>
    <n v="0.66259677377114001"/>
    <n v="0.68306999960716008"/>
  </r>
  <r>
    <x v="59"/>
    <x v="12"/>
    <x v="2"/>
    <x v="6"/>
    <n v="0.66600999999999999"/>
    <n v="0.61741199999999996"/>
    <n v="0.62916799999999995"/>
    <n v="0.64456100000000005"/>
    <n v="0.68720599999999998"/>
    <n v="0.79108699999999998"/>
    <n v="0.85599999999999998"/>
    <n v="0.86099999999999999"/>
    <n v="0.86300100000000002"/>
    <n v="0.52198800000000001"/>
    <n v="0.66686299999999998"/>
    <n v="0.73545499999999997"/>
    <n v="0.60435499999999998"/>
    <n v="0.54681400000000002"/>
    <n v="0.64636185374157074"/>
    <n v="0.66387061891525123"/>
    <n v="0.69015947779496767"/>
    <n v="0.71535082090900382"/>
    <n v="0.73643527197332848"/>
    <n v="0.75645454345801388"/>
  </r>
  <r>
    <x v="59"/>
    <x v="12"/>
    <x v="2"/>
    <x v="7"/>
    <n v="0.18539800000000001"/>
    <n v="0.12242"/>
    <n v="0.12099799999999999"/>
    <n v="0.118579"/>
    <n v="0.12539500000000001"/>
    <n v="0.140593"/>
    <n v="0.11823500000000001"/>
    <n v="8.8051000000000004E-2"/>
    <n v="5.9428000000000002E-2"/>
    <n v="5.2935000000000003E-2"/>
    <n v="6.8356E-2"/>
    <n v="6.0852999999999997E-2"/>
    <n v="6.6757999999999998E-2"/>
    <n v="7.3764999999999997E-2"/>
    <n v="8.1706375096545519E-2"/>
    <n v="7.3886872932561853E-2"/>
    <n v="7.3735493999999985E-2"/>
    <n v="7.3735493999999985E-2"/>
    <n v="7.3735493999999985E-2"/>
    <n v="7.3735493999999985E-2"/>
  </r>
  <r>
    <x v="59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2"/>
    <x v="0"/>
    <x v="0"/>
    <n v="27.224325"/>
    <n v="27.790025"/>
    <n v="28.483961000000001"/>
    <n v="29.007819999999999"/>
    <n v="29.378"/>
    <n v="29.748000000000001"/>
    <n v="29.88"/>
    <n v="30.178000000000001"/>
    <n v="30.428999999999998"/>
    <n v="30.503"/>
    <n v="30.691339878257352"/>
    <n v="30.791100485561913"/>
    <n v="30.988227456428195"/>
    <n v="31.331709354129647"/>
    <n v="31.796247955465347"/>
    <n v="32.199829590404633"/>
    <n v="32.502202178257114"/>
    <n v="32.710370025779113"/>
    <n v="32.906242123974572"/>
    <n v="33.090113175296352"/>
  </r>
  <r>
    <x v="60"/>
    <x v="12"/>
    <x v="0"/>
    <x v="1"/>
    <n v="2.302689"/>
    <n v="2.5487609999999998"/>
    <n v="2.640625"/>
    <n v="2.6040000000000001"/>
    <n v="2.5670000000000002"/>
    <n v="2.44"/>
    <n v="2.3450000000000002"/>
    <n v="2.4039999999999999"/>
    <n v="2.1320000000000001"/>
    <n v="1.994999"/>
    <n v="2.0308459999999999"/>
    <n v="1.941241"/>
    <n v="2.0445930000000003"/>
    <n v="2.2647520000000001"/>
    <n v="2.4697680000000002"/>
    <n v="2.5021339999999999"/>
    <n v="2.4919609999999999"/>
    <n v="2.4833220000000003"/>
    <n v="2.485598"/>
    <n v="2.4873080000000001"/>
  </r>
  <r>
    <x v="60"/>
    <x v="12"/>
    <x v="0"/>
    <x v="2"/>
    <n v="1.6413530000000001"/>
    <n v="1.4923649999999999"/>
    <n v="1.627982"/>
    <n v="1.657"/>
    <n v="1.647"/>
    <n v="1.5960000000000001"/>
    <n v="1.448"/>
    <n v="1.534"/>
    <n v="1.446"/>
    <n v="0.99943300000000002"/>
    <n v="1.2706379999999999"/>
    <n v="1.3437999999999999"/>
    <n v="1.4652880000000001"/>
    <n v="1.5101330000000002"/>
    <n v="1.522993"/>
    <n v="1.5474600000000001"/>
    <n v="1.6206230000000001"/>
    <n v="1.6788540000000001"/>
    <n v="1.7215440000000002"/>
    <n v="1.795588"/>
  </r>
  <r>
    <x v="60"/>
    <x v="12"/>
    <x v="0"/>
    <x v="3"/>
    <n v="8.2067650000000008"/>
    <n v="7.4618249999999993"/>
    <n v="8.1399100000000004"/>
    <n v="8.2850000000000001"/>
    <n v="8.2349999999999994"/>
    <n v="7.98"/>
    <n v="7.24"/>
    <n v="7.67"/>
    <n v="7.0853999999999999"/>
    <n v="4.8672387100000005"/>
    <n v="6.0990623999999993"/>
    <n v="6.3158599999999998"/>
    <n v="6.8135892000000009"/>
    <n v="6.9919157900000002"/>
    <n v="7.0057677999999992"/>
    <n v="7.0873668000000007"/>
    <n v="7.37383465"/>
    <n v="7.554843"/>
    <n v="7.7469480000000006"/>
    <n v="8.0801459999999992"/>
  </r>
  <r>
    <x v="60"/>
    <x v="12"/>
    <x v="0"/>
    <x v="4"/>
    <n v="24.229649250000001"/>
    <n v="24.872072375000005"/>
    <n v="23.64168763"/>
    <n v="25.120772119999998"/>
    <n v="24.677519999999998"/>
    <n v="23.240124962454868"/>
    <n v="25.942511751719973"/>
    <n v="27.859433832298848"/>
    <n v="28.900832500000003"/>
    <n v="29.893936599999996"/>
    <n v="30.560734449999998"/>
    <n v="31.015853522500002"/>
    <n v="29.137545275000001"/>
    <n v="30.386132950000004"/>
    <n v="32.024972649311408"/>
    <n v="31.594772533646953"/>
    <n v="31.852158134691972"/>
    <n v="32.056162625263532"/>
    <n v="32.248117281495077"/>
    <n v="32.428310911790426"/>
  </r>
  <r>
    <x v="60"/>
    <x v="12"/>
    <x v="0"/>
    <x v="5"/>
    <n v="32.436414249999999"/>
    <n v="32.333897375000006"/>
    <n v="31.78159763"/>
    <n v="33.405772119999995"/>
    <n v="32.912520000000001"/>
    <n v="31.220124962454868"/>
    <n v="33.182511751719971"/>
    <n v="35.529433832298849"/>
    <n v="35.9862325"/>
    <n v="34.761175309999999"/>
    <n v="36.659796849999999"/>
    <n v="37.331713522500003"/>
    <n v="35.951134475000003"/>
    <n v="37.378048740000004"/>
    <n v="39.030740449311409"/>
    <n v="38.682139333646951"/>
    <n v="39.225992784691975"/>
    <n v="39.61100562526353"/>
    <n v="39.99506528149508"/>
    <n v="40.508456911790425"/>
  </r>
  <r>
    <x v="60"/>
    <x v="12"/>
    <x v="0"/>
    <x v="6"/>
    <n v="29.688130000000001"/>
    <n v="31.517993000000001"/>
    <n v="34.565595999999999"/>
    <n v="36.420648999999997"/>
    <n v="38.432000000000002"/>
    <n v="37.036000000000001"/>
    <n v="37.719000000000001"/>
    <n v="41.650070999999997"/>
    <n v="43.199269999999999"/>
    <n v="39.068941000000002"/>
    <n v="41.150249000000002"/>
    <n v="42.685617000000001"/>
    <n v="38.125250999999999"/>
    <n v="39.722903000000002"/>
    <n v="40.377501863189451"/>
    <n v="41.257930174384001"/>
    <n v="41.520094047775409"/>
    <n v="41.978600028752076"/>
    <n v="42.404485832998567"/>
    <n v="42.811219480825649"/>
  </r>
  <r>
    <x v="60"/>
    <x v="12"/>
    <x v="0"/>
    <x v="7"/>
    <n v="15.611608"/>
    <n v="14.953037999999999"/>
    <n v="15.896858999999999"/>
    <n v="15.702854"/>
    <n v="14.294"/>
    <n v="14.332000000000001"/>
    <n v="12.772"/>
    <n v="11.856202"/>
    <n v="12.794708999999999"/>
    <n v="11.934633"/>
    <n v="12.257676"/>
    <n v="12.485535"/>
    <n v="10.242979"/>
    <n v="11.038192"/>
    <n v="9.5295987170421679"/>
    <n v="9.4370272565342166"/>
    <n v="9.177064851303582"/>
    <n v="9.1559461918353922"/>
    <n v="9.1370823674026003"/>
    <n v="9.1188082026677968"/>
  </r>
  <r>
    <x v="60"/>
    <x v="12"/>
    <x v="0"/>
    <x v="8"/>
    <n v="21.8"/>
    <n v="19.399999999999999"/>
    <n v="15.5"/>
    <n v="11.782965156000913"/>
    <n v="8.8372238670006844"/>
    <n v="8.8372238670006844"/>
    <n v="7.9535014803006163"/>
    <n v="7.1581513322705552"/>
    <n v="6.0844286324299715"/>
    <n v="5.4759857691869742"/>
    <n v="6.7"/>
    <n v="7.1"/>
    <n v="6.8159999999999998"/>
    <n v="8.2473599999999987"/>
    <n v="7.834991999999998"/>
    <n v="7.4432423999999981"/>
    <n v="7.4060261879999985"/>
    <n v="7.3689960570599986"/>
    <n v="7.3321510767746982"/>
    <n v="7.2954903213908251"/>
  </r>
  <r>
    <x v="60"/>
    <x v="12"/>
    <x v="1"/>
    <x v="0"/>
    <n v="2.9395284444444445"/>
    <n v="2.9878178750406397"/>
    <n v="3.0339992917885836"/>
    <n v="3.0780726946882786"/>
    <n v="3.1110000000000002"/>
    <n v="3.14595"/>
    <n v="3.1809000000000003"/>
    <n v="3.197851"/>
    <n v="3.2415749999999997"/>
    <n v="3.235519"/>
    <n v="3.2589930000000003"/>
    <n v="3.2966224900000003"/>
    <n v="3.3291970281500003"/>
    <n v="3.3756282174884324"/>
    <n v="3.4358261569036501"/>
    <n v="3.4975044005928901"/>
    <n v="3.5680388054184458"/>
    <n v="3.6435341679696167"/>
    <n v="3.7225975822774835"/>
    <n v="3.8005247692109991"/>
  </r>
  <r>
    <x v="60"/>
    <x v="12"/>
    <x v="1"/>
    <x v="1"/>
    <n v="0.24307699999999999"/>
    <n v="0.25800499999999998"/>
    <n v="0.270646"/>
    <n v="0.308"/>
    <n v="0.33500000000000002"/>
    <n v="0.32900000000000001"/>
    <n v="0.33200000000000002"/>
    <n v="0.34600000000000003"/>
    <n v="0.29799999999999999"/>
    <n v="0.19711200000000001"/>
    <n v="0.23003499999999999"/>
    <n v="0.26575900000000002"/>
    <n v="0.24685499999999999"/>
    <n v="0.27792099999999997"/>
    <n v="0.321044"/>
    <n v="0.32717599999999997"/>
    <n v="0.34002399999999999"/>
    <n v="0.35003300000000004"/>
    <n v="0.35942000000000002"/>
    <n v="0.36478100000000002"/>
  </r>
  <r>
    <x v="60"/>
    <x v="12"/>
    <x v="1"/>
    <x v="2"/>
    <n v="0.15062200000000001"/>
    <n v="0.172546"/>
    <n v="0.173434"/>
    <n v="0.17199999999999999"/>
    <n v="0.19"/>
    <n v="0.186"/>
    <n v="0.187"/>
    <n v="0.19600000000000001"/>
    <n v="0.17499999999999999"/>
    <n v="8.0206E-2"/>
    <n v="0.11139499999999999"/>
    <n v="0.10301399999999999"/>
    <n v="9.4036000000000008E-2"/>
    <n v="6.8825000000000011E-2"/>
    <n v="5.2802999999999996E-2"/>
    <n v="6.2609999999999999E-2"/>
    <n v="6.0559000000000002E-2"/>
    <n v="6.0472999999999999E-2"/>
    <n v="6.0380000000000003E-2"/>
    <n v="5.9551E-2"/>
  </r>
  <r>
    <x v="60"/>
    <x v="12"/>
    <x v="1"/>
    <x v="3"/>
    <n v="0.63577431760622838"/>
    <n v="0.728315355032361"/>
    <n v="0.73206359628552675"/>
    <n v="0.72601069318075229"/>
    <n v="0.80198855642059852"/>
    <n v="0.78510458681174378"/>
    <n v="0.78932557921395752"/>
    <n v="0.82731451083388063"/>
    <n v="0.7386736703873934"/>
    <n v="0.33854891661195013"/>
    <n v="0.47019744864459245"/>
    <n v="0.43482131132163965"/>
    <n v="0.39692524153456532"/>
    <n v="0.29050980208235638"/>
    <n v="0.22288106181408873"/>
    <n v="0.26427633430259828"/>
    <n v="0.25561907888565805"/>
    <n v="0.25525607353906765"/>
    <n v="0.25486352124566181"/>
    <n v="0.25136431854422664"/>
  </r>
  <r>
    <x v="60"/>
    <x v="12"/>
    <x v="1"/>
    <x v="4"/>
    <n v="2.0641455534668034"/>
    <n v="2.2353773046736864"/>
    <n v="2.1959146730554866"/>
    <n v="2.2278136363745822"/>
    <n v="2.2554750000000001"/>
    <n v="2.5551940074553658"/>
    <n v="2.4905774718820624"/>
    <n v="2.5401814765838049"/>
    <n v="2.6495076071474162"/>
    <n v="2.4677069814682504"/>
    <n v="2.7283869931878901"/>
    <n v="2.623337801319892"/>
    <n v="2.4443519271999996"/>
    <n v="2.2230799392000002"/>
    <n v="2.1938025304235218"/>
    <n v="2.3158248667813996"/>
    <n v="2.4976271637929122"/>
    <n v="2.6962152842975167"/>
    <n v="2.9036261141764372"/>
    <n v="2.96440931998458"/>
  </r>
  <r>
    <x v="60"/>
    <x v="12"/>
    <x v="1"/>
    <x v="5"/>
    <n v="2.6999198710730319"/>
    <n v="2.9636926597060476"/>
    <n v="2.9279782693410135"/>
    <n v="2.9538243295553346"/>
    <n v="3.0574635564205987"/>
    <n v="3.3402985942671095"/>
    <n v="3.2799030510960199"/>
    <n v="3.3674959874176853"/>
    <n v="3.3881812775348097"/>
    <n v="2.8062558980802006"/>
    <n v="3.1985844418324825"/>
    <n v="3.0581591126415315"/>
    <n v="2.8412771687345648"/>
    <n v="2.5135897412823565"/>
    <n v="2.4166835922376104"/>
    <n v="2.5801012010839979"/>
    <n v="2.7532462426785704"/>
    <n v="2.9514713578365841"/>
    <n v="3.1584896354220993"/>
    <n v="3.2157736385288067"/>
  </r>
  <r>
    <x v="60"/>
    <x v="12"/>
    <x v="1"/>
    <x v="6"/>
    <n v="1.886155"/>
    <n v="1.578087"/>
    <n v="1.811183"/>
    <n v="1.7220800000000001"/>
    <n v="1.9838960000000001"/>
    <n v="1.7341089999999999"/>
    <n v="1.665"/>
    <n v="1.545356"/>
    <n v="1.528969"/>
    <n v="1.292073"/>
    <n v="1.486197"/>
    <n v="1.856508"/>
    <n v="1.99715"/>
    <n v="1.5951420000000001"/>
    <n v="1.2883720462060728"/>
    <n v="1.4035496862731083"/>
    <n v="1.4880470093066136"/>
    <n v="1.6246311853540452"/>
    <n v="1.7153048021252155"/>
    <n v="1.7837166126979958"/>
  </r>
  <r>
    <x v="60"/>
    <x v="12"/>
    <x v="1"/>
    <x v="7"/>
    <n v="1.890668"/>
    <n v="1.4965189999999999"/>
    <n v="1.35755"/>
    <n v="1.2826059999999999"/>
    <n v="1.281596"/>
    <n v="1.6019890000000001"/>
    <n v="1.9710000000000001"/>
    <n v="2.242"/>
    <n v="1.0084949999999999"/>
    <n v="1.2621640000000001"/>
    <n v="1.709835"/>
    <n v="2.0429629999999999"/>
    <n v="2.1117409999999999"/>
    <n v="1.858911"/>
    <n v="1.7313003631417681"/>
    <n v="1.8433775612025887"/>
    <n v="1.8622815445836209"/>
    <n v="1.8635350411124993"/>
    <n v="1.8614207203389033"/>
    <n v="1.8453260411585606"/>
  </r>
  <r>
    <x v="60"/>
    <x v="12"/>
    <x v="1"/>
    <x v="8"/>
    <n v="3.278"/>
    <n v="2.6240000000000001"/>
    <n v="2.0992000000000002"/>
    <n v="2.3091200000000005"/>
    <n v="2.3091200000000005"/>
    <n v="3.001856000000001"/>
    <n v="3.6022272000000011"/>
    <n v="4.1425612800000007"/>
    <n v="3.3140490240000005"/>
    <n v="2.9826441216000008"/>
    <n v="3.4598671810560009"/>
    <n v="3.19"/>
    <n v="2.8591000000000002"/>
    <n v="2.9305775000000001"/>
    <n v="3.0184948250000003"/>
    <n v="3.0486797732500004"/>
    <n v="3.1401401664475004"/>
    <n v="3.2029429697764509"/>
    <n v="3.2990312588697437"/>
    <n v="3.2825361025753952"/>
  </r>
  <r>
    <x v="60"/>
    <x v="12"/>
    <x v="2"/>
    <x v="0"/>
    <n v="0.60339599999999993"/>
    <n v="0.60932600000000003"/>
    <n v="0.61843100000000006"/>
    <n v="0.62423600000000001"/>
    <n v="0.63924199999999998"/>
    <n v="0.64060799999999996"/>
    <n v="0.63812400000000002"/>
    <n v="0.63880100000000006"/>
    <n v="0.62119399999999991"/>
    <n v="0.60053899999999993"/>
    <n v="0.5901289999999999"/>
    <n v="0.59116622799999996"/>
    <n v="0.59222959203999992"/>
    <n v="0.602177372637"/>
    <n v="0.59188289231658808"/>
    <n v="0.58911102671589421"/>
    <n v="0.58972025560533858"/>
    <n v="0.59218863515691145"/>
    <n v="0.59615354434435863"/>
    <n v="0.60120526079681003"/>
  </r>
  <r>
    <x v="60"/>
    <x v="12"/>
    <x v="2"/>
    <x v="1"/>
    <n v="5.5713921982037548E-2"/>
    <n v="5.5138E-2"/>
    <n v="5.1823000000000001E-2"/>
    <n v="5.1999999999999998E-2"/>
    <n v="5.6000000000000001E-2"/>
    <n v="5.8000000000000003E-2"/>
    <n v="5.6000000000000001E-2"/>
    <n v="4.8000000000000001E-2"/>
    <n v="5.2999999999999999E-2"/>
    <n v="3.086925260323603E-2"/>
    <n v="3.0902556371026731E-2"/>
    <n v="4.1165999999999994E-2"/>
    <n v="4.2445000000000004E-2"/>
    <n v="5.4365000000000004E-2"/>
    <n v="3.5470999999999996E-2"/>
    <n v="4.3395000000000003E-2"/>
    <n v="4.7149000000000003E-2"/>
    <n v="4.9646000000000003E-2"/>
    <n v="5.1340000000000004E-2"/>
    <n v="5.2743999999999999E-2"/>
  </r>
  <r>
    <x v="60"/>
    <x v="12"/>
    <x v="2"/>
    <x v="2"/>
    <n v="1.9318999999999999E-2"/>
    <n v="1.9827999999999998E-2"/>
    <n v="1.9367000000000002E-2"/>
    <n v="1.6E-2"/>
    <n v="1.7999999999999999E-2"/>
    <n v="0.02"/>
    <n v="0.02"/>
    <n v="2.1000000000000001E-2"/>
    <n v="2.8000000000000001E-2"/>
    <n v="1.1444000000000001E-2"/>
    <n v="1.4354E-2"/>
    <n v="1.7879000000000003E-2"/>
    <n v="1.8271000000000003E-2"/>
    <n v="1.9056E-2"/>
    <n v="1.7347000000000001E-2"/>
    <n v="2.0795999999999999E-2"/>
    <n v="2.2678E-2"/>
    <n v="2.4341999999999999E-2"/>
    <n v="2.5638000000000001E-2"/>
    <n v="2.6702000000000004E-2"/>
  </r>
  <r>
    <x v="60"/>
    <x v="12"/>
    <x v="2"/>
    <x v="3"/>
    <n v="0.15455199999999999"/>
    <n v="0.15862399999999999"/>
    <n v="0.15493600000000002"/>
    <n v="0.128"/>
    <n v="0.14399999999999999"/>
    <n v="0.16"/>
    <n v="0.16"/>
    <n v="0.16800000000000001"/>
    <n v="0.224"/>
    <n v="9.1552000000000008E-2"/>
    <n v="0.114832"/>
    <n v="0.14303200000000002"/>
    <n v="0.14616800000000002"/>
    <n v="0.152448"/>
    <n v="0.13877600000000001"/>
    <n v="0.16636799999999999"/>
    <n v="0.181424"/>
    <n v="0.19473599999999999"/>
    <n v="0.20510400000000001"/>
    <n v="0.21361600000000003"/>
  </r>
  <r>
    <x v="60"/>
    <x v="12"/>
    <x v="2"/>
    <x v="4"/>
    <n v="1.4060398107985494"/>
    <n v="1.4096489785738808"/>
    <n v="1.4072457026803242"/>
    <n v="1.4296500000000001"/>
    <n v="1.3116400000000001"/>
    <n v="1.2769558000000001"/>
    <n v="1.3024271999999999"/>
    <n v="1.3729785999999999"/>
    <n v="1.3543934000000002"/>
    <n v="1.2024969000000001"/>
    <n v="1.2319987999999997"/>
    <n v="1.2706137399999999"/>
    <n v="1.03426716"/>
    <n v="1.3669510999999999"/>
    <n v="1.6260952475608901"/>
    <n v="1.5487463501571694"/>
    <n v="1.5332726645738803"/>
    <n v="1.5396904514079699"/>
    <n v="1.5499992152953324"/>
    <n v="1.563133678071706"/>
  </r>
  <r>
    <x v="60"/>
    <x v="12"/>
    <x v="2"/>
    <x v="5"/>
    <n v="1.5605918107985495"/>
    <n v="1.5682729785738809"/>
    <n v="1.5621817026803242"/>
    <n v="1.5576500000000002"/>
    <n v="1.45564"/>
    <n v="1.4369558"/>
    <n v="1.4624271999999998"/>
    <n v="1.5409785999999999"/>
    <n v="1.5783934000000002"/>
    <n v="1.2940489000000002"/>
    <n v="1.3468307999999998"/>
    <n v="1.41364574"/>
    <n v="1.18043516"/>
    <n v="1.5193990999999998"/>
    <n v="1.7648712475608901"/>
    <n v="1.7151143501571695"/>
    <n v="1.7146966645738804"/>
    <n v="1.7344264514079699"/>
    <n v="1.7551032152953323"/>
    <n v="1.776749678071706"/>
  </r>
  <r>
    <x v="60"/>
    <x v="12"/>
    <x v="2"/>
    <x v="6"/>
    <n v="1.2124740000000001"/>
    <n v="1.2450049999999999"/>
    <n v="1.4879990000000001"/>
    <n v="1.6445620000000001"/>
    <n v="1.6870000000000001"/>
    <n v="1.6066959999999999"/>
    <n v="1.6220000000000001"/>
    <n v="1.921"/>
    <n v="1.765523"/>
    <n v="1.296556"/>
    <n v="1.301067"/>
    <n v="1.319302"/>
    <n v="1.0093218500000001"/>
    <n v="1.4916649254822953"/>
    <n v="1.4736246617583293"/>
    <n v="1.4754116305653682"/>
    <n v="1.4764368761165558"/>
    <n v="1.4945110989146744"/>
    <n v="1.5109507210027358"/>
    <n v="1.5275711789337658"/>
  </r>
  <r>
    <x v="60"/>
    <x v="12"/>
    <x v="2"/>
    <x v="7"/>
    <n v="1.766494"/>
    <n v="1.6023419999999999"/>
    <n v="1.1915789999999999"/>
    <n v="1.4195500000000001"/>
    <n v="1.6315120000000001"/>
    <n v="1.444"/>
    <n v="1.5680000000000001"/>
    <n v="1.1144160000000001"/>
    <n v="1.022194"/>
    <n v="1.020772"/>
    <n v="1.3216760000000001"/>
    <n v="1.3664350000000001"/>
    <n v="1.0644899999999999"/>
    <n v="1.1644589999999999"/>
    <n v="1.139336196862631"/>
    <n v="1.1709797704059537"/>
    <n v="1.1574107717708926"/>
    <n v="1.1542665000829184"/>
    <n v="1.150573351394282"/>
    <n v="1.1451471344060213"/>
  </r>
  <r>
    <x v="60"/>
    <x v="12"/>
    <x v="2"/>
    <x v="8"/>
    <n v="2.3809999999999998"/>
    <n v="1.71"/>
    <n v="1.3680000000000001"/>
    <n v="1.48"/>
    <n v="1.51"/>
    <n v="1.3257219599999999"/>
    <n v="1.3389791795999999"/>
    <n v="0.93728542571999984"/>
    <n v="0.7966926118619998"/>
    <n v="0.75685798126889969"/>
    <n v="1.3"/>
    <n v="1.35"/>
    <n v="1.2150000000000001"/>
    <n v="1.2514500000000002"/>
    <n v="1.3765950000000002"/>
    <n v="1.4137630650000002"/>
    <n v="1.3996254343500001"/>
    <n v="1.3996254343500001"/>
    <n v="1.3996254343500001"/>
    <n v="1.39822580891565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33">
  <r>
    <x v="0"/>
    <x v="0"/>
    <x v="0"/>
    <x v="0"/>
    <x v="0"/>
    <n v="33738"/>
    <n v="33738"/>
  </r>
  <r>
    <x v="0"/>
    <x v="0"/>
    <x v="0"/>
    <x v="0"/>
    <x v="1"/>
    <n v="140663"/>
    <n v="140663"/>
  </r>
  <r>
    <x v="0"/>
    <x v="0"/>
    <x v="0"/>
    <x v="0"/>
    <x v="2"/>
    <n v="120188"/>
    <n v="120188"/>
  </r>
  <r>
    <x v="0"/>
    <x v="0"/>
    <x v="0"/>
    <x v="0"/>
    <x v="3"/>
    <n v="140505"/>
    <n v="140505"/>
  </r>
  <r>
    <x v="0"/>
    <x v="0"/>
    <x v="0"/>
    <x v="0"/>
    <x v="4"/>
    <n v="112122"/>
    <n v="112122"/>
  </r>
  <r>
    <x v="0"/>
    <x v="0"/>
    <x v="0"/>
    <x v="0"/>
    <x v="5"/>
    <n v="72181"/>
    <n v="72181"/>
  </r>
  <r>
    <x v="0"/>
    <x v="0"/>
    <x v="0"/>
    <x v="0"/>
    <x v="6"/>
    <n v="41720"/>
    <n v="41720"/>
  </r>
  <r>
    <x v="0"/>
    <x v="0"/>
    <x v="0"/>
    <x v="0"/>
    <x v="7"/>
    <n v="0"/>
    <n v="0"/>
  </r>
  <r>
    <x v="0"/>
    <x v="0"/>
    <x v="0"/>
    <x v="0"/>
    <x v="8"/>
    <n v="0"/>
    <n v="0"/>
  </r>
  <r>
    <x v="0"/>
    <x v="0"/>
    <x v="0"/>
    <x v="0"/>
    <x v="9"/>
    <n v="0"/>
    <n v="0"/>
  </r>
  <r>
    <x v="0"/>
    <x v="0"/>
    <x v="0"/>
    <x v="0"/>
    <x v="10"/>
    <n v="0"/>
    <n v="0"/>
  </r>
  <r>
    <x v="0"/>
    <x v="0"/>
    <x v="0"/>
    <x v="1"/>
    <x v="11"/>
    <n v="457025"/>
    <n v="457025"/>
  </r>
  <r>
    <x v="0"/>
    <x v="0"/>
    <x v="0"/>
    <x v="1"/>
    <x v="12"/>
    <n v="525793"/>
    <n v="525793"/>
  </r>
  <r>
    <x v="0"/>
    <x v="0"/>
    <x v="0"/>
    <x v="1"/>
    <x v="13"/>
    <n v="580214"/>
    <n v="580214"/>
  </r>
  <r>
    <x v="0"/>
    <x v="0"/>
    <x v="0"/>
    <x v="1"/>
    <x v="14"/>
    <n v="612478"/>
    <n v="612478"/>
  </r>
  <r>
    <x v="0"/>
    <x v="0"/>
    <x v="0"/>
    <x v="1"/>
    <x v="15"/>
    <n v="651512"/>
    <n v="651512"/>
  </r>
  <r>
    <x v="0"/>
    <x v="0"/>
    <x v="0"/>
    <x v="1"/>
    <x v="16"/>
    <n v="675606"/>
    <n v="675606"/>
  </r>
  <r>
    <x v="0"/>
    <x v="0"/>
    <x v="0"/>
    <x v="1"/>
    <x v="0"/>
    <n v="605672"/>
    <n v="605672"/>
  </r>
  <r>
    <x v="0"/>
    <x v="0"/>
    <x v="0"/>
    <x v="1"/>
    <x v="1"/>
    <n v="306254"/>
    <n v="306254"/>
  </r>
  <r>
    <x v="0"/>
    <x v="0"/>
    <x v="0"/>
    <x v="1"/>
    <x v="2"/>
    <n v="473380"/>
    <n v="473380"/>
  </r>
  <r>
    <x v="0"/>
    <x v="0"/>
    <x v="0"/>
    <x v="1"/>
    <x v="3"/>
    <n v="453102"/>
    <n v="453102"/>
  </r>
  <r>
    <x v="0"/>
    <x v="0"/>
    <x v="0"/>
    <x v="1"/>
    <x v="4"/>
    <n v="339836"/>
    <n v="339836"/>
  </r>
  <r>
    <x v="0"/>
    <x v="0"/>
    <x v="0"/>
    <x v="1"/>
    <x v="5"/>
    <n v="374697"/>
    <n v="374697"/>
  </r>
  <r>
    <x v="0"/>
    <x v="0"/>
    <x v="0"/>
    <x v="1"/>
    <x v="6"/>
    <n v="419714"/>
    <n v="419714"/>
  </r>
  <r>
    <x v="0"/>
    <x v="0"/>
    <x v="0"/>
    <x v="1"/>
    <x v="7"/>
    <n v="430945"/>
    <n v="430945"/>
  </r>
  <r>
    <x v="0"/>
    <x v="0"/>
    <x v="0"/>
    <x v="1"/>
    <x v="8"/>
    <n v="421003"/>
    <n v="421003"/>
  </r>
  <r>
    <x v="0"/>
    <x v="0"/>
    <x v="0"/>
    <x v="1"/>
    <x v="9"/>
    <n v="473128"/>
    <n v="473128"/>
  </r>
  <r>
    <x v="0"/>
    <x v="0"/>
    <x v="0"/>
    <x v="1"/>
    <x v="10"/>
    <n v="637874"/>
    <n v="637874"/>
  </r>
  <r>
    <x v="0"/>
    <x v="0"/>
    <x v="0"/>
    <x v="1"/>
    <x v="17"/>
    <n v="691686"/>
    <n v="691686"/>
  </r>
  <r>
    <x v="0"/>
    <x v="0"/>
    <x v="0"/>
    <x v="1"/>
    <x v="18"/>
    <n v="706016"/>
    <n v="706016"/>
  </r>
  <r>
    <x v="0"/>
    <x v="0"/>
    <x v="0"/>
    <x v="1"/>
    <x v="19"/>
    <n v="711647"/>
    <n v="711647"/>
  </r>
  <r>
    <x v="0"/>
    <x v="0"/>
    <x v="0"/>
    <x v="1"/>
    <x v="20"/>
    <n v="770169"/>
    <n v="770169"/>
  </r>
  <r>
    <x v="0"/>
    <x v="0"/>
    <x v="0"/>
    <x v="1"/>
    <x v="21"/>
    <n v="795562"/>
    <n v="795562"/>
  </r>
  <r>
    <x v="0"/>
    <x v="0"/>
    <x v="0"/>
    <x v="1"/>
    <x v="22"/>
    <n v="763537"/>
    <n v="763537"/>
  </r>
  <r>
    <x v="0"/>
    <x v="0"/>
    <x v="0"/>
    <x v="1"/>
    <x v="23"/>
    <n v="760074"/>
    <n v="760074"/>
  </r>
  <r>
    <x v="0"/>
    <x v="0"/>
    <x v="0"/>
    <x v="1"/>
    <x v="24"/>
    <n v="720128"/>
    <n v="720128"/>
  </r>
  <r>
    <x v="0"/>
    <x v="0"/>
    <x v="0"/>
    <x v="1"/>
    <x v="25"/>
    <n v="216576"/>
    <n v="216576"/>
  </r>
  <r>
    <x v="0"/>
    <x v="0"/>
    <x v="0"/>
    <x v="2"/>
    <x v="11"/>
    <n v="134472"/>
    <n v="134472"/>
  </r>
  <r>
    <x v="0"/>
    <x v="0"/>
    <x v="0"/>
    <x v="2"/>
    <x v="12"/>
    <n v="137844"/>
    <n v="137844"/>
  </r>
  <r>
    <x v="0"/>
    <x v="0"/>
    <x v="0"/>
    <x v="2"/>
    <x v="13"/>
    <n v="150869"/>
    <n v="150869"/>
  </r>
  <r>
    <x v="0"/>
    <x v="0"/>
    <x v="0"/>
    <x v="2"/>
    <x v="14"/>
    <n v="216528"/>
    <n v="216528"/>
  </r>
  <r>
    <x v="0"/>
    <x v="0"/>
    <x v="0"/>
    <x v="2"/>
    <x v="15"/>
    <n v="245302"/>
    <n v="245302"/>
  </r>
  <r>
    <x v="0"/>
    <x v="0"/>
    <x v="0"/>
    <x v="2"/>
    <x v="16"/>
    <n v="282968"/>
    <n v="282968"/>
  </r>
  <r>
    <x v="0"/>
    <x v="0"/>
    <x v="0"/>
    <x v="2"/>
    <x v="0"/>
    <n v="252679"/>
    <n v="252679"/>
  </r>
  <r>
    <x v="0"/>
    <x v="0"/>
    <x v="0"/>
    <x v="2"/>
    <x v="1"/>
    <n v="92343"/>
    <n v="92343"/>
  </r>
  <r>
    <x v="0"/>
    <x v="0"/>
    <x v="0"/>
    <x v="2"/>
    <x v="2"/>
    <n v="179142"/>
    <n v="179142"/>
  </r>
  <r>
    <x v="0"/>
    <x v="0"/>
    <x v="0"/>
    <x v="2"/>
    <x v="3"/>
    <n v="265798"/>
    <n v="265798"/>
  </r>
  <r>
    <x v="0"/>
    <x v="0"/>
    <x v="0"/>
    <x v="2"/>
    <x v="4"/>
    <n v="328929"/>
    <n v="328929"/>
  </r>
  <r>
    <x v="0"/>
    <x v="0"/>
    <x v="0"/>
    <x v="2"/>
    <x v="5"/>
    <n v="313518"/>
    <n v="313518"/>
  </r>
  <r>
    <x v="0"/>
    <x v="0"/>
    <x v="0"/>
    <x v="2"/>
    <x v="6"/>
    <n v="302086"/>
    <n v="302086"/>
  </r>
  <r>
    <x v="0"/>
    <x v="0"/>
    <x v="0"/>
    <x v="2"/>
    <x v="7"/>
    <n v="285438"/>
    <n v="285438"/>
  </r>
  <r>
    <x v="0"/>
    <x v="0"/>
    <x v="0"/>
    <x v="2"/>
    <x v="8"/>
    <n v="283159"/>
    <n v="283159"/>
  </r>
  <r>
    <x v="0"/>
    <x v="0"/>
    <x v="0"/>
    <x v="2"/>
    <x v="9"/>
    <n v="210901"/>
    <n v="210901"/>
  </r>
  <r>
    <x v="0"/>
    <x v="0"/>
    <x v="0"/>
    <x v="2"/>
    <x v="10"/>
    <n v="123327"/>
    <n v="123327"/>
  </r>
  <r>
    <x v="0"/>
    <x v="0"/>
    <x v="0"/>
    <x v="2"/>
    <x v="17"/>
    <n v="126980"/>
    <n v="126980"/>
  </r>
  <r>
    <x v="0"/>
    <x v="0"/>
    <x v="0"/>
    <x v="2"/>
    <x v="18"/>
    <n v="152323"/>
    <n v="152323"/>
  </r>
  <r>
    <x v="0"/>
    <x v="0"/>
    <x v="0"/>
    <x v="2"/>
    <x v="19"/>
    <n v="217950"/>
    <n v="217950"/>
  </r>
  <r>
    <x v="0"/>
    <x v="0"/>
    <x v="0"/>
    <x v="2"/>
    <x v="20"/>
    <n v="213497"/>
    <n v="213497"/>
  </r>
  <r>
    <x v="0"/>
    <x v="0"/>
    <x v="0"/>
    <x v="2"/>
    <x v="21"/>
    <n v="243677"/>
    <n v="243677"/>
  </r>
  <r>
    <x v="0"/>
    <x v="0"/>
    <x v="0"/>
    <x v="2"/>
    <x v="22"/>
    <n v="213975"/>
    <n v="213975"/>
  </r>
  <r>
    <x v="0"/>
    <x v="0"/>
    <x v="0"/>
    <x v="2"/>
    <x v="23"/>
    <n v="204811"/>
    <n v="204811"/>
  </r>
  <r>
    <x v="0"/>
    <x v="0"/>
    <x v="0"/>
    <x v="2"/>
    <x v="24"/>
    <n v="202534"/>
    <n v="202534"/>
  </r>
  <r>
    <x v="0"/>
    <x v="0"/>
    <x v="0"/>
    <x v="2"/>
    <x v="25"/>
    <n v="61456"/>
    <n v="61456"/>
  </r>
  <r>
    <x v="0"/>
    <x v="0"/>
    <x v="0"/>
    <x v="3"/>
    <x v="11"/>
    <n v="24833"/>
    <n v="24833"/>
  </r>
  <r>
    <x v="0"/>
    <x v="0"/>
    <x v="0"/>
    <x v="3"/>
    <x v="12"/>
    <n v="23797"/>
    <n v="23797"/>
  </r>
  <r>
    <x v="0"/>
    <x v="0"/>
    <x v="0"/>
    <x v="3"/>
    <x v="13"/>
    <n v="31356"/>
    <n v="31356"/>
  </r>
  <r>
    <x v="0"/>
    <x v="0"/>
    <x v="0"/>
    <x v="3"/>
    <x v="14"/>
    <n v="63686"/>
    <n v="63686"/>
  </r>
  <r>
    <x v="0"/>
    <x v="0"/>
    <x v="0"/>
    <x v="3"/>
    <x v="15"/>
    <n v="69469"/>
    <n v="69469"/>
  </r>
  <r>
    <x v="0"/>
    <x v="0"/>
    <x v="0"/>
    <x v="3"/>
    <x v="16"/>
    <n v="79132"/>
    <n v="79132"/>
  </r>
  <r>
    <x v="0"/>
    <x v="0"/>
    <x v="0"/>
    <x v="3"/>
    <x v="0"/>
    <n v="83537"/>
    <n v="83537"/>
  </r>
  <r>
    <x v="0"/>
    <x v="0"/>
    <x v="0"/>
    <x v="3"/>
    <x v="1"/>
    <n v="47442"/>
    <n v="47442"/>
  </r>
  <r>
    <x v="0"/>
    <x v="0"/>
    <x v="0"/>
    <x v="3"/>
    <x v="2"/>
    <n v="106482"/>
    <n v="106482"/>
  </r>
  <r>
    <x v="0"/>
    <x v="0"/>
    <x v="0"/>
    <x v="3"/>
    <x v="3"/>
    <n v="137730"/>
    <n v="137730"/>
  </r>
  <r>
    <x v="0"/>
    <x v="0"/>
    <x v="0"/>
    <x v="3"/>
    <x v="4"/>
    <n v="156110"/>
    <n v="156110"/>
  </r>
  <r>
    <x v="0"/>
    <x v="0"/>
    <x v="0"/>
    <x v="3"/>
    <x v="5"/>
    <n v="259136"/>
    <n v="259136"/>
  </r>
  <r>
    <x v="0"/>
    <x v="0"/>
    <x v="0"/>
    <x v="3"/>
    <x v="6"/>
    <n v="248060"/>
    <n v="248060"/>
  </r>
  <r>
    <x v="0"/>
    <x v="0"/>
    <x v="0"/>
    <x v="3"/>
    <x v="7"/>
    <n v="239733"/>
    <n v="239733"/>
  </r>
  <r>
    <x v="0"/>
    <x v="0"/>
    <x v="0"/>
    <x v="3"/>
    <x v="8"/>
    <n v="223303"/>
    <n v="223303"/>
  </r>
  <r>
    <x v="0"/>
    <x v="0"/>
    <x v="0"/>
    <x v="3"/>
    <x v="9"/>
    <n v="207653"/>
    <n v="207653"/>
  </r>
  <r>
    <x v="0"/>
    <x v="0"/>
    <x v="0"/>
    <x v="3"/>
    <x v="10"/>
    <n v="219470"/>
    <n v="219470"/>
  </r>
  <r>
    <x v="0"/>
    <x v="0"/>
    <x v="0"/>
    <x v="3"/>
    <x v="17"/>
    <n v="213074"/>
    <n v="213074"/>
  </r>
  <r>
    <x v="0"/>
    <x v="0"/>
    <x v="0"/>
    <x v="3"/>
    <x v="18"/>
    <n v="186856"/>
    <n v="186856"/>
  </r>
  <r>
    <x v="0"/>
    <x v="0"/>
    <x v="0"/>
    <x v="3"/>
    <x v="19"/>
    <n v="157873"/>
    <n v="157873"/>
  </r>
  <r>
    <x v="0"/>
    <x v="0"/>
    <x v="0"/>
    <x v="3"/>
    <x v="20"/>
    <n v="208528"/>
    <n v="208528"/>
  </r>
  <r>
    <x v="0"/>
    <x v="0"/>
    <x v="0"/>
    <x v="3"/>
    <x v="21"/>
    <n v="198142"/>
    <n v="198142"/>
  </r>
  <r>
    <x v="0"/>
    <x v="0"/>
    <x v="0"/>
    <x v="3"/>
    <x v="22"/>
    <n v="196482"/>
    <n v="196482"/>
  </r>
  <r>
    <x v="0"/>
    <x v="0"/>
    <x v="0"/>
    <x v="3"/>
    <x v="23"/>
    <n v="209593"/>
    <n v="209593"/>
  </r>
  <r>
    <x v="0"/>
    <x v="0"/>
    <x v="0"/>
    <x v="3"/>
    <x v="24"/>
    <n v="197199"/>
    <n v="197199"/>
  </r>
  <r>
    <x v="0"/>
    <x v="0"/>
    <x v="0"/>
    <x v="3"/>
    <x v="25"/>
    <n v="61115"/>
    <n v="61115"/>
  </r>
  <r>
    <x v="0"/>
    <x v="0"/>
    <x v="1"/>
    <x v="1"/>
    <x v="25"/>
    <n v="331"/>
    <n v="331"/>
  </r>
  <r>
    <x v="0"/>
    <x v="0"/>
    <x v="1"/>
    <x v="2"/>
    <x v="3"/>
    <n v="5232"/>
    <n v="5232"/>
  </r>
  <r>
    <x v="0"/>
    <x v="0"/>
    <x v="1"/>
    <x v="2"/>
    <x v="4"/>
    <n v="50049"/>
    <n v="50049"/>
  </r>
  <r>
    <x v="0"/>
    <x v="0"/>
    <x v="1"/>
    <x v="2"/>
    <x v="5"/>
    <n v="68777"/>
    <n v="68777"/>
  </r>
  <r>
    <x v="0"/>
    <x v="0"/>
    <x v="1"/>
    <x v="2"/>
    <x v="6"/>
    <n v="77032"/>
    <n v="77032"/>
  </r>
  <r>
    <x v="0"/>
    <x v="0"/>
    <x v="1"/>
    <x v="2"/>
    <x v="7"/>
    <n v="105411"/>
    <n v="105411"/>
  </r>
  <r>
    <x v="0"/>
    <x v="0"/>
    <x v="1"/>
    <x v="2"/>
    <x v="8"/>
    <n v="75211"/>
    <n v="75211"/>
  </r>
  <r>
    <x v="0"/>
    <x v="0"/>
    <x v="1"/>
    <x v="2"/>
    <x v="9"/>
    <n v="38172"/>
    <n v="38172"/>
  </r>
  <r>
    <x v="0"/>
    <x v="0"/>
    <x v="1"/>
    <x v="2"/>
    <x v="10"/>
    <n v="44631"/>
    <n v="44631"/>
  </r>
  <r>
    <x v="0"/>
    <x v="0"/>
    <x v="1"/>
    <x v="2"/>
    <x v="17"/>
    <n v="53852"/>
    <n v="53852"/>
  </r>
  <r>
    <x v="0"/>
    <x v="0"/>
    <x v="1"/>
    <x v="2"/>
    <x v="18"/>
    <n v="110439"/>
    <n v="110439"/>
  </r>
  <r>
    <x v="0"/>
    <x v="0"/>
    <x v="1"/>
    <x v="2"/>
    <x v="19"/>
    <n v="225729"/>
    <n v="225729"/>
  </r>
  <r>
    <x v="0"/>
    <x v="0"/>
    <x v="1"/>
    <x v="2"/>
    <x v="20"/>
    <n v="238080"/>
    <n v="238080"/>
  </r>
  <r>
    <x v="0"/>
    <x v="0"/>
    <x v="1"/>
    <x v="2"/>
    <x v="21"/>
    <n v="275400"/>
    <n v="275400"/>
  </r>
  <r>
    <x v="0"/>
    <x v="0"/>
    <x v="1"/>
    <x v="2"/>
    <x v="22"/>
    <n v="259927"/>
    <n v="259927"/>
  </r>
  <r>
    <x v="0"/>
    <x v="0"/>
    <x v="1"/>
    <x v="2"/>
    <x v="23"/>
    <n v="266782"/>
    <n v="266782"/>
  </r>
  <r>
    <x v="0"/>
    <x v="0"/>
    <x v="1"/>
    <x v="2"/>
    <x v="24"/>
    <n v="298138"/>
    <n v="298138"/>
  </r>
  <r>
    <x v="0"/>
    <x v="0"/>
    <x v="1"/>
    <x v="2"/>
    <x v="25"/>
    <n v="112403"/>
    <n v="112403"/>
  </r>
  <r>
    <x v="0"/>
    <x v="0"/>
    <x v="1"/>
    <x v="3"/>
    <x v="2"/>
    <n v="28171"/>
    <n v="28171"/>
  </r>
  <r>
    <x v="0"/>
    <x v="0"/>
    <x v="1"/>
    <x v="3"/>
    <x v="3"/>
    <n v="106556"/>
    <n v="106556"/>
  </r>
  <r>
    <x v="0"/>
    <x v="0"/>
    <x v="1"/>
    <x v="3"/>
    <x v="4"/>
    <n v="176929"/>
    <n v="176929"/>
  </r>
  <r>
    <x v="0"/>
    <x v="0"/>
    <x v="1"/>
    <x v="3"/>
    <x v="5"/>
    <n v="223688"/>
    <n v="223688"/>
  </r>
  <r>
    <x v="0"/>
    <x v="0"/>
    <x v="1"/>
    <x v="3"/>
    <x v="6"/>
    <n v="217409"/>
    <n v="217409"/>
  </r>
  <r>
    <x v="0"/>
    <x v="0"/>
    <x v="1"/>
    <x v="3"/>
    <x v="7"/>
    <n v="313749"/>
    <n v="313749"/>
  </r>
  <r>
    <x v="0"/>
    <x v="0"/>
    <x v="1"/>
    <x v="3"/>
    <x v="8"/>
    <n v="379452"/>
    <n v="379452"/>
  </r>
  <r>
    <x v="0"/>
    <x v="0"/>
    <x v="1"/>
    <x v="3"/>
    <x v="9"/>
    <n v="388433"/>
    <n v="388433"/>
  </r>
  <r>
    <x v="0"/>
    <x v="0"/>
    <x v="1"/>
    <x v="3"/>
    <x v="10"/>
    <n v="410872"/>
    <n v="410872"/>
  </r>
  <r>
    <x v="0"/>
    <x v="0"/>
    <x v="1"/>
    <x v="3"/>
    <x v="17"/>
    <n v="330649"/>
    <n v="330649"/>
  </r>
  <r>
    <x v="0"/>
    <x v="0"/>
    <x v="1"/>
    <x v="3"/>
    <x v="18"/>
    <n v="198463"/>
    <n v="198463"/>
  </r>
  <r>
    <x v="0"/>
    <x v="0"/>
    <x v="1"/>
    <x v="3"/>
    <x v="19"/>
    <n v="149808"/>
    <n v="149808"/>
  </r>
  <r>
    <x v="0"/>
    <x v="0"/>
    <x v="1"/>
    <x v="3"/>
    <x v="20"/>
    <n v="159668"/>
    <n v="159668"/>
  </r>
  <r>
    <x v="0"/>
    <x v="0"/>
    <x v="1"/>
    <x v="3"/>
    <x v="21"/>
    <n v="127330"/>
    <n v="127330"/>
  </r>
  <r>
    <x v="0"/>
    <x v="0"/>
    <x v="1"/>
    <x v="3"/>
    <x v="22"/>
    <n v="160557"/>
    <n v="160557"/>
  </r>
  <r>
    <x v="0"/>
    <x v="0"/>
    <x v="1"/>
    <x v="3"/>
    <x v="23"/>
    <n v="164270"/>
    <n v="164270"/>
  </r>
  <r>
    <x v="0"/>
    <x v="0"/>
    <x v="1"/>
    <x v="3"/>
    <x v="24"/>
    <n v="158592"/>
    <n v="158592"/>
  </r>
  <r>
    <x v="0"/>
    <x v="0"/>
    <x v="1"/>
    <x v="3"/>
    <x v="25"/>
    <n v="44569"/>
    <n v="44569"/>
  </r>
  <r>
    <x v="0"/>
    <x v="0"/>
    <x v="2"/>
    <x v="1"/>
    <x v="4"/>
    <n v="11013"/>
    <n v="11013"/>
  </r>
  <r>
    <x v="0"/>
    <x v="0"/>
    <x v="2"/>
    <x v="1"/>
    <x v="5"/>
    <n v="10086"/>
    <n v="10086"/>
  </r>
  <r>
    <x v="0"/>
    <x v="0"/>
    <x v="2"/>
    <x v="1"/>
    <x v="6"/>
    <n v="3482"/>
    <n v="3482"/>
  </r>
  <r>
    <x v="0"/>
    <x v="0"/>
    <x v="2"/>
    <x v="1"/>
    <x v="7"/>
    <n v="1470"/>
    <n v="1470"/>
  </r>
  <r>
    <x v="0"/>
    <x v="0"/>
    <x v="2"/>
    <x v="1"/>
    <x v="8"/>
    <n v="636"/>
    <n v="636"/>
  </r>
  <r>
    <x v="0"/>
    <x v="0"/>
    <x v="2"/>
    <x v="1"/>
    <x v="9"/>
    <n v="417"/>
    <n v="417"/>
  </r>
  <r>
    <x v="0"/>
    <x v="0"/>
    <x v="2"/>
    <x v="1"/>
    <x v="10"/>
    <n v="0"/>
    <n v="0"/>
  </r>
  <r>
    <x v="0"/>
    <x v="0"/>
    <x v="2"/>
    <x v="1"/>
    <x v="17"/>
    <n v="0"/>
    <n v="0"/>
  </r>
  <r>
    <x v="0"/>
    <x v="0"/>
    <x v="2"/>
    <x v="2"/>
    <x v="2"/>
    <n v="27086"/>
    <n v="27086"/>
  </r>
  <r>
    <x v="0"/>
    <x v="0"/>
    <x v="2"/>
    <x v="2"/>
    <x v="3"/>
    <n v="71128"/>
    <n v="71128"/>
  </r>
  <r>
    <x v="0"/>
    <x v="0"/>
    <x v="2"/>
    <x v="2"/>
    <x v="4"/>
    <n v="79366"/>
    <n v="79366"/>
  </r>
  <r>
    <x v="0"/>
    <x v="0"/>
    <x v="2"/>
    <x v="2"/>
    <x v="5"/>
    <n v="97194"/>
    <n v="97194"/>
  </r>
  <r>
    <x v="0"/>
    <x v="0"/>
    <x v="2"/>
    <x v="2"/>
    <x v="6"/>
    <n v="85536"/>
    <n v="85536"/>
  </r>
  <r>
    <x v="0"/>
    <x v="0"/>
    <x v="2"/>
    <x v="2"/>
    <x v="7"/>
    <n v="75680"/>
    <n v="75680"/>
  </r>
  <r>
    <x v="0"/>
    <x v="0"/>
    <x v="2"/>
    <x v="2"/>
    <x v="8"/>
    <n v="68959"/>
    <n v="68959"/>
  </r>
  <r>
    <x v="0"/>
    <x v="0"/>
    <x v="2"/>
    <x v="2"/>
    <x v="9"/>
    <n v="57065"/>
    <n v="57065"/>
  </r>
  <r>
    <x v="0"/>
    <x v="0"/>
    <x v="2"/>
    <x v="2"/>
    <x v="10"/>
    <n v="8038"/>
    <n v="8038"/>
  </r>
  <r>
    <x v="0"/>
    <x v="0"/>
    <x v="2"/>
    <x v="2"/>
    <x v="17"/>
    <n v="0"/>
    <n v="0"/>
  </r>
  <r>
    <x v="0"/>
    <x v="0"/>
    <x v="2"/>
    <x v="3"/>
    <x v="2"/>
    <n v="12868"/>
    <n v="12868"/>
  </r>
  <r>
    <x v="0"/>
    <x v="0"/>
    <x v="2"/>
    <x v="3"/>
    <x v="3"/>
    <n v="53195"/>
    <n v="53195"/>
  </r>
  <r>
    <x v="0"/>
    <x v="0"/>
    <x v="2"/>
    <x v="3"/>
    <x v="4"/>
    <n v="23186"/>
    <n v="23186"/>
  </r>
  <r>
    <x v="0"/>
    <x v="0"/>
    <x v="2"/>
    <x v="3"/>
    <x v="5"/>
    <n v="14620"/>
    <n v="14620"/>
  </r>
  <r>
    <x v="0"/>
    <x v="0"/>
    <x v="2"/>
    <x v="3"/>
    <x v="6"/>
    <n v="14789"/>
    <n v="14789"/>
  </r>
  <r>
    <x v="0"/>
    <x v="0"/>
    <x v="2"/>
    <x v="3"/>
    <x v="7"/>
    <n v="20596"/>
    <n v="20596"/>
  </r>
  <r>
    <x v="0"/>
    <x v="0"/>
    <x v="2"/>
    <x v="3"/>
    <x v="8"/>
    <n v="18034"/>
    <n v="18034"/>
  </r>
  <r>
    <x v="0"/>
    <x v="0"/>
    <x v="2"/>
    <x v="3"/>
    <x v="9"/>
    <n v="11135"/>
    <n v="11135"/>
  </r>
  <r>
    <x v="0"/>
    <x v="0"/>
    <x v="2"/>
    <x v="3"/>
    <x v="10"/>
    <n v="2440"/>
    <n v="2440"/>
  </r>
  <r>
    <x v="0"/>
    <x v="0"/>
    <x v="2"/>
    <x v="3"/>
    <x v="17"/>
    <n v="0"/>
    <n v="0"/>
  </r>
  <r>
    <x v="0"/>
    <x v="1"/>
    <x v="3"/>
    <x v="1"/>
    <x v="11"/>
    <n v="31648"/>
    <n v="31648"/>
  </r>
  <r>
    <x v="0"/>
    <x v="1"/>
    <x v="3"/>
    <x v="1"/>
    <x v="12"/>
    <n v="44449"/>
    <n v="44449"/>
  </r>
  <r>
    <x v="0"/>
    <x v="1"/>
    <x v="3"/>
    <x v="1"/>
    <x v="13"/>
    <n v="64318"/>
    <n v="64318"/>
  </r>
  <r>
    <x v="0"/>
    <x v="1"/>
    <x v="3"/>
    <x v="1"/>
    <x v="14"/>
    <n v="89923"/>
    <n v="89923"/>
  </r>
  <r>
    <x v="0"/>
    <x v="1"/>
    <x v="3"/>
    <x v="1"/>
    <x v="15"/>
    <n v="99252"/>
    <n v="99252"/>
  </r>
  <r>
    <x v="0"/>
    <x v="1"/>
    <x v="3"/>
    <x v="1"/>
    <x v="16"/>
    <n v="92670"/>
    <n v="92670"/>
  </r>
  <r>
    <x v="0"/>
    <x v="1"/>
    <x v="3"/>
    <x v="1"/>
    <x v="0"/>
    <n v="107603"/>
    <n v="107603"/>
  </r>
  <r>
    <x v="0"/>
    <x v="1"/>
    <x v="3"/>
    <x v="1"/>
    <x v="1"/>
    <n v="86837"/>
    <n v="86837"/>
  </r>
  <r>
    <x v="0"/>
    <x v="1"/>
    <x v="3"/>
    <x v="1"/>
    <x v="2"/>
    <n v="130693"/>
    <n v="130693"/>
  </r>
  <r>
    <x v="0"/>
    <x v="1"/>
    <x v="3"/>
    <x v="1"/>
    <x v="3"/>
    <n v="133959"/>
    <n v="133959"/>
  </r>
  <r>
    <x v="0"/>
    <x v="1"/>
    <x v="3"/>
    <x v="1"/>
    <x v="4"/>
    <n v="87929"/>
    <n v="87929"/>
  </r>
  <r>
    <x v="0"/>
    <x v="1"/>
    <x v="3"/>
    <x v="1"/>
    <x v="5"/>
    <n v="100207"/>
    <n v="100207"/>
  </r>
  <r>
    <x v="0"/>
    <x v="1"/>
    <x v="3"/>
    <x v="1"/>
    <x v="6"/>
    <n v="79437"/>
    <n v="79437"/>
  </r>
  <r>
    <x v="0"/>
    <x v="1"/>
    <x v="3"/>
    <x v="1"/>
    <x v="7"/>
    <n v="60263"/>
    <n v="60263"/>
  </r>
  <r>
    <x v="0"/>
    <x v="1"/>
    <x v="3"/>
    <x v="1"/>
    <x v="8"/>
    <n v="64502"/>
    <n v="64502"/>
  </r>
  <r>
    <x v="0"/>
    <x v="1"/>
    <x v="3"/>
    <x v="1"/>
    <x v="9"/>
    <n v="75050"/>
    <n v="75050"/>
  </r>
  <r>
    <x v="0"/>
    <x v="1"/>
    <x v="3"/>
    <x v="1"/>
    <x v="10"/>
    <n v="84100"/>
    <n v="84100"/>
  </r>
  <r>
    <x v="0"/>
    <x v="1"/>
    <x v="3"/>
    <x v="1"/>
    <x v="17"/>
    <n v="90432"/>
    <n v="90432"/>
  </r>
  <r>
    <x v="0"/>
    <x v="1"/>
    <x v="3"/>
    <x v="1"/>
    <x v="18"/>
    <n v="84197"/>
    <n v="84197"/>
  </r>
  <r>
    <x v="0"/>
    <x v="1"/>
    <x v="3"/>
    <x v="1"/>
    <x v="19"/>
    <n v="107688"/>
    <n v="107688"/>
  </r>
  <r>
    <x v="0"/>
    <x v="1"/>
    <x v="3"/>
    <x v="1"/>
    <x v="20"/>
    <n v="116139"/>
    <n v="116139"/>
  </r>
  <r>
    <x v="0"/>
    <x v="1"/>
    <x v="3"/>
    <x v="1"/>
    <x v="21"/>
    <n v="92378"/>
    <n v="92378"/>
  </r>
  <r>
    <x v="0"/>
    <x v="1"/>
    <x v="3"/>
    <x v="1"/>
    <x v="22"/>
    <n v="83974"/>
    <n v="83974"/>
  </r>
  <r>
    <x v="0"/>
    <x v="1"/>
    <x v="3"/>
    <x v="1"/>
    <x v="23"/>
    <n v="85811"/>
    <n v="85811"/>
  </r>
  <r>
    <x v="0"/>
    <x v="1"/>
    <x v="3"/>
    <x v="1"/>
    <x v="24"/>
    <n v="100225"/>
    <n v="100225"/>
  </r>
  <r>
    <x v="0"/>
    <x v="1"/>
    <x v="3"/>
    <x v="1"/>
    <x v="25"/>
    <n v="31004"/>
    <n v="31004"/>
  </r>
  <r>
    <x v="0"/>
    <x v="1"/>
    <x v="3"/>
    <x v="2"/>
    <x v="11"/>
    <n v="869"/>
    <n v="869"/>
  </r>
  <r>
    <x v="0"/>
    <x v="1"/>
    <x v="3"/>
    <x v="2"/>
    <x v="12"/>
    <n v="834"/>
    <n v="834"/>
  </r>
  <r>
    <x v="0"/>
    <x v="1"/>
    <x v="3"/>
    <x v="2"/>
    <x v="13"/>
    <n v="785"/>
    <n v="785"/>
  </r>
  <r>
    <x v="0"/>
    <x v="1"/>
    <x v="3"/>
    <x v="2"/>
    <x v="14"/>
    <n v="1481"/>
    <n v="1481"/>
  </r>
  <r>
    <x v="0"/>
    <x v="1"/>
    <x v="3"/>
    <x v="2"/>
    <x v="15"/>
    <n v="2529"/>
    <n v="2529"/>
  </r>
  <r>
    <x v="0"/>
    <x v="1"/>
    <x v="3"/>
    <x v="2"/>
    <x v="16"/>
    <n v="3399"/>
    <n v="3399"/>
  </r>
  <r>
    <x v="0"/>
    <x v="1"/>
    <x v="3"/>
    <x v="2"/>
    <x v="0"/>
    <n v="4605"/>
    <n v="4605"/>
  </r>
  <r>
    <x v="0"/>
    <x v="1"/>
    <x v="3"/>
    <x v="2"/>
    <x v="1"/>
    <n v="2699"/>
    <n v="2699"/>
  </r>
  <r>
    <x v="0"/>
    <x v="1"/>
    <x v="3"/>
    <x v="2"/>
    <x v="2"/>
    <n v="4458"/>
    <n v="4458"/>
  </r>
  <r>
    <x v="0"/>
    <x v="1"/>
    <x v="3"/>
    <x v="2"/>
    <x v="3"/>
    <n v="4495"/>
    <n v="4495"/>
  </r>
  <r>
    <x v="0"/>
    <x v="1"/>
    <x v="3"/>
    <x v="2"/>
    <x v="4"/>
    <n v="4963"/>
    <n v="4963"/>
  </r>
  <r>
    <x v="0"/>
    <x v="1"/>
    <x v="3"/>
    <x v="2"/>
    <x v="5"/>
    <n v="5873"/>
    <n v="5873"/>
  </r>
  <r>
    <x v="0"/>
    <x v="1"/>
    <x v="3"/>
    <x v="2"/>
    <x v="6"/>
    <n v="6289"/>
    <n v="6289"/>
  </r>
  <r>
    <x v="0"/>
    <x v="1"/>
    <x v="3"/>
    <x v="2"/>
    <x v="7"/>
    <n v="5891"/>
    <n v="5891"/>
  </r>
  <r>
    <x v="0"/>
    <x v="1"/>
    <x v="3"/>
    <x v="2"/>
    <x v="8"/>
    <n v="6757"/>
    <n v="6757"/>
  </r>
  <r>
    <x v="0"/>
    <x v="1"/>
    <x v="3"/>
    <x v="2"/>
    <x v="9"/>
    <n v="6086"/>
    <n v="6086"/>
  </r>
  <r>
    <x v="0"/>
    <x v="1"/>
    <x v="3"/>
    <x v="2"/>
    <x v="10"/>
    <n v="8464"/>
    <n v="8464"/>
  </r>
  <r>
    <x v="0"/>
    <x v="1"/>
    <x v="3"/>
    <x v="2"/>
    <x v="17"/>
    <n v="7884"/>
    <n v="7884"/>
  </r>
  <r>
    <x v="0"/>
    <x v="1"/>
    <x v="3"/>
    <x v="2"/>
    <x v="18"/>
    <n v="7853"/>
    <n v="7853"/>
  </r>
  <r>
    <x v="0"/>
    <x v="1"/>
    <x v="3"/>
    <x v="2"/>
    <x v="19"/>
    <n v="8587"/>
    <n v="8587"/>
  </r>
  <r>
    <x v="0"/>
    <x v="1"/>
    <x v="3"/>
    <x v="2"/>
    <x v="20"/>
    <n v="9153"/>
    <n v="9153"/>
  </r>
  <r>
    <x v="0"/>
    <x v="1"/>
    <x v="3"/>
    <x v="2"/>
    <x v="21"/>
    <n v="8129"/>
    <n v="8129"/>
  </r>
  <r>
    <x v="0"/>
    <x v="1"/>
    <x v="3"/>
    <x v="2"/>
    <x v="22"/>
    <n v="8261"/>
    <n v="8261"/>
  </r>
  <r>
    <x v="0"/>
    <x v="1"/>
    <x v="3"/>
    <x v="2"/>
    <x v="23"/>
    <n v="7134"/>
    <n v="7134"/>
  </r>
  <r>
    <x v="0"/>
    <x v="1"/>
    <x v="3"/>
    <x v="2"/>
    <x v="24"/>
    <n v="7860"/>
    <n v="7860"/>
  </r>
  <r>
    <x v="0"/>
    <x v="1"/>
    <x v="3"/>
    <x v="2"/>
    <x v="25"/>
    <n v="2883"/>
    <n v="2883"/>
  </r>
  <r>
    <x v="0"/>
    <x v="1"/>
    <x v="3"/>
    <x v="3"/>
    <x v="11"/>
    <n v="3193"/>
    <n v="3193"/>
  </r>
  <r>
    <x v="0"/>
    <x v="1"/>
    <x v="3"/>
    <x v="3"/>
    <x v="12"/>
    <n v="2929"/>
    <n v="2929"/>
  </r>
  <r>
    <x v="0"/>
    <x v="1"/>
    <x v="3"/>
    <x v="3"/>
    <x v="13"/>
    <n v="3089"/>
    <n v="3089"/>
  </r>
  <r>
    <x v="0"/>
    <x v="1"/>
    <x v="3"/>
    <x v="3"/>
    <x v="14"/>
    <n v="3756"/>
    <n v="3756"/>
  </r>
  <r>
    <x v="0"/>
    <x v="1"/>
    <x v="3"/>
    <x v="3"/>
    <x v="15"/>
    <n v="2249"/>
    <n v="2249"/>
  </r>
  <r>
    <x v="0"/>
    <x v="1"/>
    <x v="3"/>
    <x v="3"/>
    <x v="16"/>
    <n v="3320"/>
    <n v="3320"/>
  </r>
  <r>
    <x v="0"/>
    <x v="1"/>
    <x v="3"/>
    <x v="3"/>
    <x v="0"/>
    <n v="3587"/>
    <n v="3587"/>
  </r>
  <r>
    <x v="0"/>
    <x v="1"/>
    <x v="3"/>
    <x v="3"/>
    <x v="1"/>
    <n v="3877"/>
    <n v="3877"/>
  </r>
  <r>
    <x v="0"/>
    <x v="1"/>
    <x v="3"/>
    <x v="3"/>
    <x v="2"/>
    <n v="3694"/>
    <n v="3694"/>
  </r>
  <r>
    <x v="0"/>
    <x v="1"/>
    <x v="3"/>
    <x v="3"/>
    <x v="3"/>
    <n v="4338"/>
    <n v="4338"/>
  </r>
  <r>
    <x v="0"/>
    <x v="1"/>
    <x v="3"/>
    <x v="3"/>
    <x v="4"/>
    <n v="3950"/>
    <n v="3950"/>
  </r>
  <r>
    <x v="0"/>
    <x v="1"/>
    <x v="3"/>
    <x v="3"/>
    <x v="5"/>
    <n v="4182"/>
    <n v="4182"/>
  </r>
  <r>
    <x v="0"/>
    <x v="1"/>
    <x v="3"/>
    <x v="3"/>
    <x v="6"/>
    <n v="3415"/>
    <n v="3415"/>
  </r>
  <r>
    <x v="0"/>
    <x v="1"/>
    <x v="3"/>
    <x v="3"/>
    <x v="7"/>
    <n v="4289"/>
    <n v="4289"/>
  </r>
  <r>
    <x v="0"/>
    <x v="1"/>
    <x v="3"/>
    <x v="3"/>
    <x v="8"/>
    <n v="4878"/>
    <n v="4878"/>
  </r>
  <r>
    <x v="0"/>
    <x v="1"/>
    <x v="3"/>
    <x v="3"/>
    <x v="9"/>
    <n v="4142"/>
    <n v="4142"/>
  </r>
  <r>
    <x v="0"/>
    <x v="1"/>
    <x v="3"/>
    <x v="3"/>
    <x v="10"/>
    <n v="6846"/>
    <n v="6846"/>
  </r>
  <r>
    <x v="0"/>
    <x v="1"/>
    <x v="3"/>
    <x v="3"/>
    <x v="17"/>
    <n v="6458"/>
    <n v="6458"/>
  </r>
  <r>
    <x v="0"/>
    <x v="1"/>
    <x v="3"/>
    <x v="3"/>
    <x v="18"/>
    <n v="5372"/>
    <n v="5372"/>
  </r>
  <r>
    <x v="0"/>
    <x v="1"/>
    <x v="3"/>
    <x v="3"/>
    <x v="19"/>
    <n v="6018"/>
    <n v="6018"/>
  </r>
  <r>
    <x v="0"/>
    <x v="1"/>
    <x v="3"/>
    <x v="3"/>
    <x v="20"/>
    <n v="5519"/>
    <n v="5519"/>
  </r>
  <r>
    <x v="0"/>
    <x v="1"/>
    <x v="3"/>
    <x v="3"/>
    <x v="21"/>
    <n v="5804"/>
    <n v="5804"/>
  </r>
  <r>
    <x v="0"/>
    <x v="1"/>
    <x v="3"/>
    <x v="3"/>
    <x v="22"/>
    <n v="5894"/>
    <n v="5894"/>
  </r>
  <r>
    <x v="0"/>
    <x v="1"/>
    <x v="3"/>
    <x v="3"/>
    <x v="23"/>
    <n v="6424"/>
    <n v="6424"/>
  </r>
  <r>
    <x v="0"/>
    <x v="1"/>
    <x v="3"/>
    <x v="3"/>
    <x v="24"/>
    <n v="6302"/>
    <n v="6302"/>
  </r>
  <r>
    <x v="0"/>
    <x v="1"/>
    <x v="3"/>
    <x v="3"/>
    <x v="25"/>
    <n v="1923"/>
    <n v="1923"/>
  </r>
  <r>
    <x v="0"/>
    <x v="1"/>
    <x v="4"/>
    <x v="1"/>
    <x v="11"/>
    <n v="53460"/>
    <n v="53460"/>
  </r>
  <r>
    <x v="0"/>
    <x v="1"/>
    <x v="4"/>
    <x v="1"/>
    <x v="12"/>
    <n v="79782"/>
    <n v="79782"/>
  </r>
  <r>
    <x v="0"/>
    <x v="1"/>
    <x v="4"/>
    <x v="1"/>
    <x v="13"/>
    <n v="88496"/>
    <n v="88496"/>
  </r>
  <r>
    <x v="0"/>
    <x v="1"/>
    <x v="4"/>
    <x v="1"/>
    <x v="14"/>
    <n v="107081"/>
    <n v="107081"/>
  </r>
  <r>
    <x v="0"/>
    <x v="1"/>
    <x v="4"/>
    <x v="1"/>
    <x v="15"/>
    <n v="109140"/>
    <n v="109140"/>
  </r>
  <r>
    <x v="0"/>
    <x v="1"/>
    <x v="4"/>
    <x v="1"/>
    <x v="16"/>
    <n v="102461"/>
    <n v="102461"/>
  </r>
  <r>
    <x v="0"/>
    <x v="1"/>
    <x v="4"/>
    <x v="1"/>
    <x v="0"/>
    <n v="108399"/>
    <n v="108399"/>
  </r>
  <r>
    <x v="0"/>
    <x v="1"/>
    <x v="4"/>
    <x v="1"/>
    <x v="1"/>
    <n v="74037"/>
    <n v="74037"/>
  </r>
  <r>
    <x v="0"/>
    <x v="1"/>
    <x v="4"/>
    <x v="1"/>
    <x v="2"/>
    <n v="106300"/>
    <n v="106300"/>
  </r>
  <r>
    <x v="0"/>
    <x v="1"/>
    <x v="4"/>
    <x v="1"/>
    <x v="3"/>
    <n v="112665"/>
    <n v="112665"/>
  </r>
  <r>
    <x v="0"/>
    <x v="1"/>
    <x v="4"/>
    <x v="1"/>
    <x v="4"/>
    <n v="105704"/>
    <n v="105704"/>
  </r>
  <r>
    <x v="0"/>
    <x v="1"/>
    <x v="4"/>
    <x v="1"/>
    <x v="5"/>
    <n v="117577"/>
    <n v="117577"/>
  </r>
  <r>
    <x v="0"/>
    <x v="1"/>
    <x v="4"/>
    <x v="1"/>
    <x v="6"/>
    <n v="108508"/>
    <n v="108508"/>
  </r>
  <r>
    <x v="0"/>
    <x v="1"/>
    <x v="4"/>
    <x v="1"/>
    <x v="7"/>
    <n v="90188"/>
    <n v="90188"/>
  </r>
  <r>
    <x v="0"/>
    <x v="1"/>
    <x v="4"/>
    <x v="1"/>
    <x v="8"/>
    <n v="98356"/>
    <n v="98356"/>
  </r>
  <r>
    <x v="0"/>
    <x v="1"/>
    <x v="4"/>
    <x v="1"/>
    <x v="9"/>
    <n v="107119"/>
    <n v="107119"/>
  </r>
  <r>
    <x v="0"/>
    <x v="1"/>
    <x v="4"/>
    <x v="1"/>
    <x v="10"/>
    <n v="118660"/>
    <n v="118660"/>
  </r>
  <r>
    <x v="0"/>
    <x v="1"/>
    <x v="4"/>
    <x v="1"/>
    <x v="17"/>
    <n v="108655"/>
    <n v="108655"/>
  </r>
  <r>
    <x v="0"/>
    <x v="1"/>
    <x v="4"/>
    <x v="1"/>
    <x v="18"/>
    <n v="112310"/>
    <n v="112310"/>
  </r>
  <r>
    <x v="0"/>
    <x v="1"/>
    <x v="4"/>
    <x v="1"/>
    <x v="19"/>
    <n v="111680"/>
    <n v="111680"/>
  </r>
  <r>
    <x v="0"/>
    <x v="1"/>
    <x v="4"/>
    <x v="1"/>
    <x v="20"/>
    <n v="121938"/>
    <n v="121938"/>
  </r>
  <r>
    <x v="0"/>
    <x v="1"/>
    <x v="4"/>
    <x v="1"/>
    <x v="21"/>
    <n v="112749"/>
    <n v="112749"/>
  </r>
  <r>
    <x v="0"/>
    <x v="1"/>
    <x v="4"/>
    <x v="1"/>
    <x v="22"/>
    <n v="112180"/>
    <n v="112180"/>
  </r>
  <r>
    <x v="0"/>
    <x v="1"/>
    <x v="4"/>
    <x v="1"/>
    <x v="23"/>
    <n v="115490"/>
    <n v="115490"/>
  </r>
  <r>
    <x v="0"/>
    <x v="1"/>
    <x v="4"/>
    <x v="1"/>
    <x v="24"/>
    <n v="118115"/>
    <n v="118115"/>
  </r>
  <r>
    <x v="0"/>
    <x v="1"/>
    <x v="4"/>
    <x v="1"/>
    <x v="25"/>
    <n v="40480"/>
    <n v="40480"/>
  </r>
  <r>
    <x v="0"/>
    <x v="1"/>
    <x v="4"/>
    <x v="2"/>
    <x v="11"/>
    <n v="19629"/>
    <n v="19629"/>
  </r>
  <r>
    <x v="0"/>
    <x v="1"/>
    <x v="4"/>
    <x v="2"/>
    <x v="12"/>
    <n v="19154"/>
    <n v="19154"/>
  </r>
  <r>
    <x v="0"/>
    <x v="1"/>
    <x v="4"/>
    <x v="2"/>
    <x v="13"/>
    <n v="20803"/>
    <n v="20803"/>
  </r>
  <r>
    <x v="0"/>
    <x v="1"/>
    <x v="4"/>
    <x v="2"/>
    <x v="14"/>
    <n v="25195"/>
    <n v="25195"/>
  </r>
  <r>
    <x v="0"/>
    <x v="1"/>
    <x v="4"/>
    <x v="2"/>
    <x v="15"/>
    <n v="22428"/>
    <n v="22428"/>
  </r>
  <r>
    <x v="0"/>
    <x v="1"/>
    <x v="4"/>
    <x v="2"/>
    <x v="16"/>
    <n v="30462"/>
    <n v="30462"/>
  </r>
  <r>
    <x v="0"/>
    <x v="1"/>
    <x v="4"/>
    <x v="2"/>
    <x v="0"/>
    <n v="30218"/>
    <n v="30218"/>
  </r>
  <r>
    <x v="0"/>
    <x v="1"/>
    <x v="4"/>
    <x v="2"/>
    <x v="1"/>
    <n v="15637"/>
    <n v="15637"/>
  </r>
  <r>
    <x v="0"/>
    <x v="1"/>
    <x v="4"/>
    <x v="2"/>
    <x v="2"/>
    <n v="24737"/>
    <n v="24737"/>
  </r>
  <r>
    <x v="0"/>
    <x v="1"/>
    <x v="4"/>
    <x v="2"/>
    <x v="3"/>
    <n v="31789"/>
    <n v="31789"/>
  </r>
  <r>
    <x v="0"/>
    <x v="1"/>
    <x v="4"/>
    <x v="2"/>
    <x v="4"/>
    <n v="28836"/>
    <n v="28836"/>
  </r>
  <r>
    <x v="0"/>
    <x v="1"/>
    <x v="4"/>
    <x v="2"/>
    <x v="5"/>
    <n v="32484"/>
    <n v="32484"/>
  </r>
  <r>
    <x v="0"/>
    <x v="1"/>
    <x v="4"/>
    <x v="2"/>
    <x v="6"/>
    <n v="30003"/>
    <n v="30003"/>
  </r>
  <r>
    <x v="0"/>
    <x v="1"/>
    <x v="4"/>
    <x v="2"/>
    <x v="7"/>
    <n v="31552"/>
    <n v="31552"/>
  </r>
  <r>
    <x v="0"/>
    <x v="1"/>
    <x v="4"/>
    <x v="2"/>
    <x v="8"/>
    <n v="33643"/>
    <n v="33643"/>
  </r>
  <r>
    <x v="0"/>
    <x v="1"/>
    <x v="4"/>
    <x v="2"/>
    <x v="9"/>
    <n v="32170"/>
    <n v="32170"/>
  </r>
  <r>
    <x v="0"/>
    <x v="1"/>
    <x v="4"/>
    <x v="2"/>
    <x v="10"/>
    <n v="33113"/>
    <n v="33113"/>
  </r>
  <r>
    <x v="0"/>
    <x v="1"/>
    <x v="4"/>
    <x v="2"/>
    <x v="17"/>
    <n v="35804"/>
    <n v="35804"/>
  </r>
  <r>
    <x v="0"/>
    <x v="1"/>
    <x v="4"/>
    <x v="2"/>
    <x v="18"/>
    <n v="34544"/>
    <n v="34544"/>
  </r>
  <r>
    <x v="0"/>
    <x v="1"/>
    <x v="4"/>
    <x v="2"/>
    <x v="19"/>
    <n v="36274"/>
    <n v="36274"/>
  </r>
  <r>
    <x v="0"/>
    <x v="1"/>
    <x v="4"/>
    <x v="2"/>
    <x v="20"/>
    <n v="39484"/>
    <n v="39484"/>
  </r>
  <r>
    <x v="0"/>
    <x v="1"/>
    <x v="4"/>
    <x v="2"/>
    <x v="21"/>
    <n v="37516"/>
    <n v="37516"/>
  </r>
  <r>
    <x v="0"/>
    <x v="1"/>
    <x v="4"/>
    <x v="2"/>
    <x v="22"/>
    <n v="39342"/>
    <n v="39342"/>
  </r>
  <r>
    <x v="0"/>
    <x v="1"/>
    <x v="4"/>
    <x v="2"/>
    <x v="23"/>
    <n v="46029"/>
    <n v="46029"/>
  </r>
  <r>
    <x v="0"/>
    <x v="1"/>
    <x v="4"/>
    <x v="2"/>
    <x v="24"/>
    <n v="39234"/>
    <n v="39234"/>
  </r>
  <r>
    <x v="0"/>
    <x v="1"/>
    <x v="4"/>
    <x v="2"/>
    <x v="25"/>
    <n v="10379"/>
    <n v="10379"/>
  </r>
  <r>
    <x v="0"/>
    <x v="1"/>
    <x v="4"/>
    <x v="3"/>
    <x v="11"/>
    <n v="10412"/>
    <n v="10412"/>
  </r>
  <r>
    <x v="0"/>
    <x v="1"/>
    <x v="4"/>
    <x v="3"/>
    <x v="12"/>
    <n v="5691"/>
    <n v="5691"/>
  </r>
  <r>
    <x v="0"/>
    <x v="1"/>
    <x v="4"/>
    <x v="3"/>
    <x v="13"/>
    <n v="4712"/>
    <n v="4712"/>
  </r>
  <r>
    <x v="0"/>
    <x v="1"/>
    <x v="4"/>
    <x v="3"/>
    <x v="14"/>
    <n v="6406"/>
    <n v="6406"/>
  </r>
  <r>
    <x v="0"/>
    <x v="1"/>
    <x v="4"/>
    <x v="3"/>
    <x v="15"/>
    <n v="7210"/>
    <n v="7210"/>
  </r>
  <r>
    <x v="0"/>
    <x v="1"/>
    <x v="4"/>
    <x v="3"/>
    <x v="16"/>
    <n v="8107"/>
    <n v="8107"/>
  </r>
  <r>
    <x v="0"/>
    <x v="1"/>
    <x v="4"/>
    <x v="3"/>
    <x v="0"/>
    <n v="6023"/>
    <n v="6023"/>
  </r>
  <r>
    <x v="0"/>
    <x v="1"/>
    <x v="4"/>
    <x v="3"/>
    <x v="1"/>
    <n v="521"/>
    <n v="521"/>
  </r>
  <r>
    <x v="0"/>
    <x v="1"/>
    <x v="4"/>
    <x v="3"/>
    <x v="2"/>
    <n v="1936"/>
    <n v="1936"/>
  </r>
  <r>
    <x v="0"/>
    <x v="1"/>
    <x v="4"/>
    <x v="3"/>
    <x v="3"/>
    <n v="3451"/>
    <n v="3451"/>
  </r>
  <r>
    <x v="0"/>
    <x v="1"/>
    <x v="4"/>
    <x v="3"/>
    <x v="4"/>
    <n v="3753"/>
    <n v="3753"/>
  </r>
  <r>
    <x v="0"/>
    <x v="1"/>
    <x v="4"/>
    <x v="3"/>
    <x v="5"/>
    <n v="5073"/>
    <n v="5073"/>
  </r>
  <r>
    <x v="0"/>
    <x v="1"/>
    <x v="4"/>
    <x v="3"/>
    <x v="6"/>
    <n v="5501"/>
    <n v="5501"/>
  </r>
  <r>
    <x v="0"/>
    <x v="1"/>
    <x v="4"/>
    <x v="3"/>
    <x v="7"/>
    <n v="5682"/>
    <n v="5682"/>
  </r>
  <r>
    <x v="0"/>
    <x v="1"/>
    <x v="4"/>
    <x v="3"/>
    <x v="8"/>
    <n v="4407"/>
    <n v="4407"/>
  </r>
  <r>
    <x v="0"/>
    <x v="1"/>
    <x v="4"/>
    <x v="3"/>
    <x v="9"/>
    <n v="4968"/>
    <n v="4968"/>
  </r>
  <r>
    <x v="0"/>
    <x v="1"/>
    <x v="4"/>
    <x v="3"/>
    <x v="10"/>
    <n v="6166"/>
    <n v="6166"/>
  </r>
  <r>
    <x v="0"/>
    <x v="1"/>
    <x v="4"/>
    <x v="3"/>
    <x v="17"/>
    <n v="6293"/>
    <n v="6293"/>
  </r>
  <r>
    <x v="0"/>
    <x v="1"/>
    <x v="4"/>
    <x v="3"/>
    <x v="18"/>
    <n v="6404"/>
    <n v="6404"/>
  </r>
  <r>
    <x v="0"/>
    <x v="1"/>
    <x v="4"/>
    <x v="3"/>
    <x v="19"/>
    <n v="8073"/>
    <n v="8073"/>
  </r>
  <r>
    <x v="0"/>
    <x v="1"/>
    <x v="4"/>
    <x v="3"/>
    <x v="20"/>
    <n v="8438"/>
    <n v="8438"/>
  </r>
  <r>
    <x v="0"/>
    <x v="1"/>
    <x v="4"/>
    <x v="3"/>
    <x v="21"/>
    <n v="6981"/>
    <n v="6981"/>
  </r>
  <r>
    <x v="0"/>
    <x v="1"/>
    <x v="4"/>
    <x v="3"/>
    <x v="22"/>
    <n v="6867"/>
    <n v="6867"/>
  </r>
  <r>
    <x v="0"/>
    <x v="1"/>
    <x v="4"/>
    <x v="3"/>
    <x v="23"/>
    <n v="7242"/>
    <n v="7242"/>
  </r>
  <r>
    <x v="0"/>
    <x v="1"/>
    <x v="4"/>
    <x v="3"/>
    <x v="24"/>
    <n v="8493"/>
    <n v="8493"/>
  </r>
  <r>
    <x v="0"/>
    <x v="1"/>
    <x v="4"/>
    <x v="3"/>
    <x v="25"/>
    <n v="1816"/>
    <n v="1816"/>
  </r>
  <r>
    <x v="0"/>
    <x v="1"/>
    <x v="5"/>
    <x v="4"/>
    <x v="11"/>
    <n v="6529"/>
    <n v="6529"/>
  </r>
  <r>
    <x v="0"/>
    <x v="1"/>
    <x v="5"/>
    <x v="4"/>
    <x v="12"/>
    <n v="4757"/>
    <n v="4757"/>
  </r>
  <r>
    <x v="0"/>
    <x v="1"/>
    <x v="5"/>
    <x v="4"/>
    <x v="13"/>
    <n v="2905"/>
    <n v="2905"/>
  </r>
  <r>
    <x v="0"/>
    <x v="1"/>
    <x v="5"/>
    <x v="4"/>
    <x v="14"/>
    <n v="4177"/>
    <n v="4177"/>
  </r>
  <r>
    <x v="0"/>
    <x v="1"/>
    <x v="5"/>
    <x v="4"/>
    <x v="15"/>
    <n v="4603"/>
    <n v="4603"/>
  </r>
  <r>
    <x v="0"/>
    <x v="1"/>
    <x v="5"/>
    <x v="4"/>
    <x v="16"/>
    <n v="3637"/>
    <n v="3637"/>
  </r>
  <r>
    <x v="0"/>
    <x v="1"/>
    <x v="5"/>
    <x v="4"/>
    <x v="0"/>
    <n v="2971"/>
    <n v="2971"/>
  </r>
  <r>
    <x v="0"/>
    <x v="1"/>
    <x v="5"/>
    <x v="4"/>
    <x v="1"/>
    <n v="248"/>
    <n v="248"/>
  </r>
  <r>
    <x v="0"/>
    <x v="1"/>
    <x v="5"/>
    <x v="4"/>
    <x v="2"/>
    <n v="1108"/>
    <n v="1108"/>
  </r>
  <r>
    <x v="0"/>
    <x v="1"/>
    <x v="5"/>
    <x v="4"/>
    <x v="3"/>
    <n v="1224"/>
    <n v="1224"/>
  </r>
  <r>
    <x v="0"/>
    <x v="1"/>
    <x v="5"/>
    <x v="4"/>
    <x v="4"/>
    <n v="772"/>
    <n v="772"/>
  </r>
  <r>
    <x v="0"/>
    <x v="1"/>
    <x v="5"/>
    <x v="4"/>
    <x v="5"/>
    <n v="2934"/>
    <n v="2934"/>
  </r>
  <r>
    <x v="0"/>
    <x v="1"/>
    <x v="5"/>
    <x v="4"/>
    <x v="6"/>
    <n v="3404"/>
    <n v="3404"/>
  </r>
  <r>
    <x v="0"/>
    <x v="1"/>
    <x v="5"/>
    <x v="4"/>
    <x v="7"/>
    <n v="2841"/>
    <n v="2841"/>
  </r>
  <r>
    <x v="0"/>
    <x v="1"/>
    <x v="5"/>
    <x v="4"/>
    <x v="8"/>
    <n v="1460"/>
    <n v="1460"/>
  </r>
  <r>
    <x v="0"/>
    <x v="1"/>
    <x v="5"/>
    <x v="4"/>
    <x v="9"/>
    <n v="1829"/>
    <n v="1829"/>
  </r>
  <r>
    <x v="0"/>
    <x v="1"/>
    <x v="5"/>
    <x v="4"/>
    <x v="10"/>
    <n v="2726"/>
    <n v="2726"/>
  </r>
  <r>
    <x v="0"/>
    <x v="1"/>
    <x v="5"/>
    <x v="4"/>
    <x v="17"/>
    <n v="1813"/>
    <n v="1813"/>
  </r>
  <r>
    <x v="0"/>
    <x v="1"/>
    <x v="5"/>
    <x v="4"/>
    <x v="18"/>
    <n v="2102"/>
    <n v="2102"/>
  </r>
  <r>
    <x v="0"/>
    <x v="1"/>
    <x v="5"/>
    <x v="4"/>
    <x v="19"/>
    <n v="2048"/>
    <n v="2048"/>
  </r>
  <r>
    <x v="0"/>
    <x v="1"/>
    <x v="5"/>
    <x v="4"/>
    <x v="20"/>
    <n v="1641"/>
    <n v="1641"/>
  </r>
  <r>
    <x v="0"/>
    <x v="1"/>
    <x v="5"/>
    <x v="4"/>
    <x v="21"/>
    <n v="1593"/>
    <n v="1593"/>
  </r>
  <r>
    <x v="0"/>
    <x v="1"/>
    <x v="5"/>
    <x v="4"/>
    <x v="22"/>
    <n v="1460"/>
    <n v="1460"/>
  </r>
  <r>
    <x v="0"/>
    <x v="1"/>
    <x v="5"/>
    <x v="4"/>
    <x v="23"/>
    <n v="2748"/>
    <n v="2748"/>
  </r>
  <r>
    <x v="0"/>
    <x v="1"/>
    <x v="5"/>
    <x v="4"/>
    <x v="24"/>
    <n v="1575"/>
    <n v="1575"/>
  </r>
  <r>
    <x v="0"/>
    <x v="1"/>
    <x v="5"/>
    <x v="4"/>
    <x v="25"/>
    <n v="1121"/>
    <n v="1121"/>
  </r>
  <r>
    <x v="1"/>
    <x v="0"/>
    <x v="0"/>
    <x v="0"/>
    <x v="2"/>
    <n v="0"/>
    <n v="0"/>
  </r>
  <r>
    <x v="1"/>
    <x v="0"/>
    <x v="0"/>
    <x v="0"/>
    <x v="3"/>
    <n v="0"/>
    <n v="0"/>
  </r>
  <r>
    <x v="1"/>
    <x v="0"/>
    <x v="0"/>
    <x v="0"/>
    <x v="4"/>
    <n v="0"/>
    <n v="0"/>
  </r>
  <r>
    <x v="1"/>
    <x v="0"/>
    <x v="0"/>
    <x v="0"/>
    <x v="5"/>
    <n v="0"/>
    <n v="0"/>
  </r>
  <r>
    <x v="1"/>
    <x v="0"/>
    <x v="0"/>
    <x v="0"/>
    <x v="6"/>
    <n v="0"/>
    <n v="0"/>
  </r>
  <r>
    <x v="1"/>
    <x v="0"/>
    <x v="0"/>
    <x v="0"/>
    <x v="7"/>
    <n v="114282"/>
    <n v="114282"/>
  </r>
  <r>
    <x v="1"/>
    <x v="0"/>
    <x v="0"/>
    <x v="0"/>
    <x v="8"/>
    <n v="147824"/>
    <n v="147824"/>
  </r>
  <r>
    <x v="1"/>
    <x v="0"/>
    <x v="0"/>
    <x v="0"/>
    <x v="9"/>
    <n v="149116"/>
    <n v="149116"/>
  </r>
  <r>
    <x v="1"/>
    <x v="0"/>
    <x v="0"/>
    <x v="0"/>
    <x v="10"/>
    <n v="148830"/>
    <n v="148830"/>
  </r>
  <r>
    <x v="1"/>
    <x v="0"/>
    <x v="0"/>
    <x v="0"/>
    <x v="17"/>
    <n v="156400"/>
    <n v="156400"/>
  </r>
  <r>
    <x v="1"/>
    <x v="0"/>
    <x v="0"/>
    <x v="0"/>
    <x v="18"/>
    <n v="207415"/>
    <n v="207415"/>
  </r>
  <r>
    <x v="1"/>
    <x v="0"/>
    <x v="0"/>
    <x v="0"/>
    <x v="19"/>
    <n v="209927"/>
    <n v="209927"/>
  </r>
  <r>
    <x v="1"/>
    <x v="0"/>
    <x v="0"/>
    <x v="0"/>
    <x v="20"/>
    <n v="253167"/>
    <n v="253167"/>
  </r>
  <r>
    <x v="1"/>
    <x v="0"/>
    <x v="0"/>
    <x v="0"/>
    <x v="21"/>
    <n v="285183"/>
    <n v="285183"/>
  </r>
  <r>
    <x v="1"/>
    <x v="0"/>
    <x v="0"/>
    <x v="0"/>
    <x v="22"/>
    <n v="285414"/>
    <n v="285414"/>
  </r>
  <r>
    <x v="1"/>
    <x v="0"/>
    <x v="0"/>
    <x v="0"/>
    <x v="23"/>
    <n v="282717"/>
    <n v="282717"/>
  </r>
  <r>
    <x v="1"/>
    <x v="0"/>
    <x v="0"/>
    <x v="0"/>
    <x v="24"/>
    <n v="273790"/>
    <n v="273790"/>
  </r>
  <r>
    <x v="1"/>
    <x v="0"/>
    <x v="0"/>
    <x v="0"/>
    <x v="25"/>
    <n v="72250"/>
    <n v="72250"/>
  </r>
  <r>
    <x v="1"/>
    <x v="0"/>
    <x v="0"/>
    <x v="1"/>
    <x v="11"/>
    <n v="208180"/>
    <n v="208180"/>
  </r>
  <r>
    <x v="1"/>
    <x v="0"/>
    <x v="0"/>
    <x v="1"/>
    <x v="12"/>
    <n v="248767"/>
    <n v="248767"/>
  </r>
  <r>
    <x v="1"/>
    <x v="0"/>
    <x v="0"/>
    <x v="1"/>
    <x v="13"/>
    <n v="306714"/>
    <n v="306714"/>
  </r>
  <r>
    <x v="1"/>
    <x v="0"/>
    <x v="0"/>
    <x v="1"/>
    <x v="14"/>
    <n v="324903"/>
    <n v="324903"/>
  </r>
  <r>
    <x v="1"/>
    <x v="0"/>
    <x v="0"/>
    <x v="1"/>
    <x v="15"/>
    <n v="296350"/>
    <n v="296350"/>
  </r>
  <r>
    <x v="1"/>
    <x v="0"/>
    <x v="0"/>
    <x v="1"/>
    <x v="16"/>
    <n v="243069"/>
    <n v="243069"/>
  </r>
  <r>
    <x v="1"/>
    <x v="0"/>
    <x v="0"/>
    <x v="1"/>
    <x v="0"/>
    <n v="183598"/>
    <n v="183598"/>
  </r>
  <r>
    <x v="1"/>
    <x v="0"/>
    <x v="0"/>
    <x v="1"/>
    <x v="1"/>
    <n v="65567"/>
    <n v="65567"/>
  </r>
  <r>
    <x v="1"/>
    <x v="0"/>
    <x v="0"/>
    <x v="1"/>
    <x v="2"/>
    <n v="121171"/>
    <n v="121171"/>
  </r>
  <r>
    <x v="1"/>
    <x v="0"/>
    <x v="0"/>
    <x v="1"/>
    <x v="3"/>
    <n v="141270"/>
    <n v="141270"/>
  </r>
  <r>
    <x v="1"/>
    <x v="0"/>
    <x v="0"/>
    <x v="1"/>
    <x v="4"/>
    <n v="179705"/>
    <n v="179705"/>
  </r>
  <r>
    <x v="1"/>
    <x v="0"/>
    <x v="0"/>
    <x v="1"/>
    <x v="5"/>
    <n v="157327"/>
    <n v="157327"/>
  </r>
  <r>
    <x v="1"/>
    <x v="0"/>
    <x v="0"/>
    <x v="1"/>
    <x v="6"/>
    <n v="157151"/>
    <n v="157151"/>
  </r>
  <r>
    <x v="1"/>
    <x v="0"/>
    <x v="0"/>
    <x v="1"/>
    <x v="7"/>
    <n v="229682"/>
    <n v="229682"/>
  </r>
  <r>
    <x v="1"/>
    <x v="0"/>
    <x v="0"/>
    <x v="1"/>
    <x v="8"/>
    <n v="258977"/>
    <n v="258977"/>
  </r>
  <r>
    <x v="1"/>
    <x v="0"/>
    <x v="0"/>
    <x v="1"/>
    <x v="9"/>
    <n v="272774"/>
    <n v="272774"/>
  </r>
  <r>
    <x v="1"/>
    <x v="0"/>
    <x v="0"/>
    <x v="1"/>
    <x v="10"/>
    <n v="295636"/>
    <n v="295636"/>
  </r>
  <r>
    <x v="1"/>
    <x v="0"/>
    <x v="0"/>
    <x v="1"/>
    <x v="17"/>
    <n v="273540"/>
    <n v="273540"/>
  </r>
  <r>
    <x v="1"/>
    <x v="0"/>
    <x v="0"/>
    <x v="1"/>
    <x v="18"/>
    <n v="378590"/>
    <n v="378590"/>
  </r>
  <r>
    <x v="1"/>
    <x v="0"/>
    <x v="0"/>
    <x v="1"/>
    <x v="19"/>
    <n v="448645"/>
    <n v="448645"/>
  </r>
  <r>
    <x v="1"/>
    <x v="0"/>
    <x v="0"/>
    <x v="1"/>
    <x v="20"/>
    <n v="428275"/>
    <n v="428275"/>
  </r>
  <r>
    <x v="1"/>
    <x v="0"/>
    <x v="0"/>
    <x v="1"/>
    <x v="21"/>
    <n v="479065"/>
    <n v="479065"/>
  </r>
  <r>
    <x v="1"/>
    <x v="0"/>
    <x v="0"/>
    <x v="1"/>
    <x v="22"/>
    <n v="479086"/>
    <n v="479086"/>
  </r>
  <r>
    <x v="1"/>
    <x v="0"/>
    <x v="0"/>
    <x v="1"/>
    <x v="23"/>
    <n v="484652"/>
    <n v="484652"/>
  </r>
  <r>
    <x v="1"/>
    <x v="0"/>
    <x v="0"/>
    <x v="1"/>
    <x v="24"/>
    <n v="450041"/>
    <n v="450041"/>
  </r>
  <r>
    <x v="1"/>
    <x v="0"/>
    <x v="0"/>
    <x v="1"/>
    <x v="25"/>
    <n v="138112"/>
    <n v="138112"/>
  </r>
  <r>
    <x v="1"/>
    <x v="0"/>
    <x v="0"/>
    <x v="2"/>
    <x v="11"/>
    <n v="34208"/>
    <n v="34208"/>
  </r>
  <r>
    <x v="1"/>
    <x v="0"/>
    <x v="0"/>
    <x v="2"/>
    <x v="12"/>
    <n v="34110"/>
    <n v="34110"/>
  </r>
  <r>
    <x v="1"/>
    <x v="0"/>
    <x v="0"/>
    <x v="2"/>
    <x v="13"/>
    <n v="28171"/>
    <n v="28171"/>
  </r>
  <r>
    <x v="1"/>
    <x v="0"/>
    <x v="0"/>
    <x v="2"/>
    <x v="14"/>
    <n v="41407"/>
    <n v="41407"/>
  </r>
  <r>
    <x v="1"/>
    <x v="0"/>
    <x v="0"/>
    <x v="2"/>
    <x v="15"/>
    <n v="117513"/>
    <n v="117513"/>
  </r>
  <r>
    <x v="1"/>
    <x v="0"/>
    <x v="0"/>
    <x v="2"/>
    <x v="16"/>
    <n v="222679"/>
    <n v="222679"/>
  </r>
  <r>
    <x v="1"/>
    <x v="0"/>
    <x v="0"/>
    <x v="2"/>
    <x v="0"/>
    <n v="208305"/>
    <n v="208305"/>
  </r>
  <r>
    <x v="1"/>
    <x v="0"/>
    <x v="0"/>
    <x v="2"/>
    <x v="1"/>
    <n v="128697"/>
    <n v="128697"/>
  </r>
  <r>
    <x v="1"/>
    <x v="0"/>
    <x v="0"/>
    <x v="2"/>
    <x v="2"/>
    <n v="175887"/>
    <n v="175887"/>
  </r>
  <r>
    <x v="1"/>
    <x v="0"/>
    <x v="0"/>
    <x v="2"/>
    <x v="3"/>
    <n v="175279"/>
    <n v="175279"/>
  </r>
  <r>
    <x v="1"/>
    <x v="0"/>
    <x v="0"/>
    <x v="2"/>
    <x v="4"/>
    <n v="163719"/>
    <n v="163719"/>
  </r>
  <r>
    <x v="1"/>
    <x v="0"/>
    <x v="0"/>
    <x v="2"/>
    <x v="5"/>
    <n v="130326"/>
    <n v="130326"/>
  </r>
  <r>
    <x v="1"/>
    <x v="0"/>
    <x v="0"/>
    <x v="2"/>
    <x v="6"/>
    <n v="93558"/>
    <n v="93558"/>
  </r>
  <r>
    <x v="1"/>
    <x v="0"/>
    <x v="0"/>
    <x v="2"/>
    <x v="7"/>
    <n v="28739"/>
    <n v="28739"/>
  </r>
  <r>
    <x v="1"/>
    <x v="0"/>
    <x v="0"/>
    <x v="2"/>
    <x v="8"/>
    <n v="40839"/>
    <n v="40839"/>
  </r>
  <r>
    <x v="1"/>
    <x v="0"/>
    <x v="0"/>
    <x v="2"/>
    <x v="9"/>
    <n v="96403"/>
    <n v="96403"/>
  </r>
  <r>
    <x v="1"/>
    <x v="0"/>
    <x v="0"/>
    <x v="2"/>
    <x v="10"/>
    <n v="98525"/>
    <n v="98525"/>
  </r>
  <r>
    <x v="1"/>
    <x v="0"/>
    <x v="0"/>
    <x v="2"/>
    <x v="17"/>
    <n v="119770"/>
    <n v="119770"/>
  </r>
  <r>
    <x v="1"/>
    <x v="0"/>
    <x v="0"/>
    <x v="2"/>
    <x v="18"/>
    <n v="88802"/>
    <n v="88802"/>
  </r>
  <r>
    <x v="1"/>
    <x v="0"/>
    <x v="0"/>
    <x v="2"/>
    <x v="19"/>
    <n v="117263"/>
    <n v="117263"/>
  </r>
  <r>
    <x v="1"/>
    <x v="0"/>
    <x v="0"/>
    <x v="2"/>
    <x v="20"/>
    <n v="163929"/>
    <n v="163929"/>
  </r>
  <r>
    <x v="1"/>
    <x v="0"/>
    <x v="0"/>
    <x v="2"/>
    <x v="21"/>
    <n v="159212"/>
    <n v="159212"/>
  </r>
  <r>
    <x v="1"/>
    <x v="0"/>
    <x v="0"/>
    <x v="2"/>
    <x v="22"/>
    <n v="135563"/>
    <n v="135563"/>
  </r>
  <r>
    <x v="1"/>
    <x v="0"/>
    <x v="0"/>
    <x v="2"/>
    <x v="23"/>
    <n v="145005"/>
    <n v="145005"/>
  </r>
  <r>
    <x v="1"/>
    <x v="0"/>
    <x v="0"/>
    <x v="2"/>
    <x v="24"/>
    <n v="127844"/>
    <n v="127844"/>
  </r>
  <r>
    <x v="1"/>
    <x v="0"/>
    <x v="0"/>
    <x v="2"/>
    <x v="25"/>
    <n v="37648"/>
    <n v="37648"/>
  </r>
  <r>
    <x v="1"/>
    <x v="0"/>
    <x v="0"/>
    <x v="3"/>
    <x v="12"/>
    <n v="7373"/>
    <n v="7373"/>
  </r>
  <r>
    <x v="1"/>
    <x v="0"/>
    <x v="0"/>
    <x v="3"/>
    <x v="13"/>
    <n v="5030"/>
    <n v="5030"/>
  </r>
  <r>
    <x v="1"/>
    <x v="0"/>
    <x v="0"/>
    <x v="3"/>
    <x v="14"/>
    <n v="1242"/>
    <n v="1242"/>
  </r>
  <r>
    <x v="1"/>
    <x v="0"/>
    <x v="0"/>
    <x v="3"/>
    <x v="15"/>
    <n v="978"/>
    <n v="978"/>
  </r>
  <r>
    <x v="1"/>
    <x v="0"/>
    <x v="0"/>
    <x v="3"/>
    <x v="16"/>
    <n v="1162"/>
    <n v="1162"/>
  </r>
  <r>
    <x v="1"/>
    <x v="0"/>
    <x v="0"/>
    <x v="3"/>
    <x v="0"/>
    <n v="9619"/>
    <n v="9619"/>
  </r>
  <r>
    <x v="1"/>
    <x v="0"/>
    <x v="0"/>
    <x v="3"/>
    <x v="1"/>
    <n v="1492"/>
    <n v="1492"/>
  </r>
  <r>
    <x v="1"/>
    <x v="0"/>
    <x v="0"/>
    <x v="3"/>
    <x v="2"/>
    <n v="2905"/>
    <n v="2905"/>
  </r>
  <r>
    <x v="1"/>
    <x v="0"/>
    <x v="0"/>
    <x v="3"/>
    <x v="3"/>
    <n v="12367"/>
    <n v="12367"/>
  </r>
  <r>
    <x v="1"/>
    <x v="0"/>
    <x v="0"/>
    <x v="3"/>
    <x v="4"/>
    <n v="47871"/>
    <n v="47871"/>
  </r>
  <r>
    <x v="1"/>
    <x v="0"/>
    <x v="0"/>
    <x v="3"/>
    <x v="5"/>
    <n v="35504"/>
    <n v="35504"/>
  </r>
  <r>
    <x v="1"/>
    <x v="0"/>
    <x v="0"/>
    <x v="3"/>
    <x v="6"/>
    <n v="75228"/>
    <n v="75228"/>
  </r>
  <r>
    <x v="1"/>
    <x v="0"/>
    <x v="0"/>
    <x v="3"/>
    <x v="7"/>
    <n v="111350"/>
    <n v="111350"/>
  </r>
  <r>
    <x v="1"/>
    <x v="0"/>
    <x v="0"/>
    <x v="3"/>
    <x v="8"/>
    <n v="74103"/>
    <n v="74103"/>
  </r>
  <r>
    <x v="1"/>
    <x v="0"/>
    <x v="0"/>
    <x v="3"/>
    <x v="9"/>
    <n v="31881"/>
    <n v="31881"/>
  </r>
  <r>
    <x v="1"/>
    <x v="0"/>
    <x v="0"/>
    <x v="3"/>
    <x v="10"/>
    <n v="34255"/>
    <n v="34255"/>
  </r>
  <r>
    <x v="1"/>
    <x v="0"/>
    <x v="0"/>
    <x v="3"/>
    <x v="17"/>
    <n v="21721"/>
    <n v="21721"/>
  </r>
  <r>
    <x v="1"/>
    <x v="0"/>
    <x v="0"/>
    <x v="3"/>
    <x v="18"/>
    <n v="21150"/>
    <n v="21150"/>
  </r>
  <r>
    <x v="1"/>
    <x v="0"/>
    <x v="0"/>
    <x v="3"/>
    <x v="19"/>
    <n v="59531"/>
    <n v="59531"/>
  </r>
  <r>
    <x v="1"/>
    <x v="0"/>
    <x v="0"/>
    <x v="3"/>
    <x v="20"/>
    <n v="40249"/>
    <n v="40249"/>
  </r>
  <r>
    <x v="1"/>
    <x v="0"/>
    <x v="0"/>
    <x v="3"/>
    <x v="21"/>
    <n v="33635"/>
    <n v="33635"/>
  </r>
  <r>
    <x v="1"/>
    <x v="0"/>
    <x v="0"/>
    <x v="3"/>
    <x v="22"/>
    <n v="52413"/>
    <n v="52413"/>
  </r>
  <r>
    <x v="1"/>
    <x v="0"/>
    <x v="0"/>
    <x v="3"/>
    <x v="23"/>
    <n v="50283"/>
    <n v="50283"/>
  </r>
  <r>
    <x v="1"/>
    <x v="0"/>
    <x v="0"/>
    <x v="3"/>
    <x v="24"/>
    <n v="37849"/>
    <n v="37849"/>
  </r>
  <r>
    <x v="1"/>
    <x v="0"/>
    <x v="0"/>
    <x v="3"/>
    <x v="25"/>
    <n v="19181"/>
    <n v="19181"/>
  </r>
  <r>
    <x v="1"/>
    <x v="0"/>
    <x v="1"/>
    <x v="1"/>
    <x v="17"/>
    <n v="24613"/>
    <n v="24613"/>
  </r>
  <r>
    <x v="1"/>
    <x v="0"/>
    <x v="1"/>
    <x v="1"/>
    <x v="18"/>
    <n v="114176"/>
    <n v="114176"/>
  </r>
  <r>
    <x v="1"/>
    <x v="0"/>
    <x v="1"/>
    <x v="1"/>
    <x v="19"/>
    <n v="157949"/>
    <n v="157949"/>
  </r>
  <r>
    <x v="1"/>
    <x v="0"/>
    <x v="1"/>
    <x v="1"/>
    <x v="20"/>
    <n v="167501"/>
    <n v="167501"/>
  </r>
  <r>
    <x v="1"/>
    <x v="0"/>
    <x v="1"/>
    <x v="1"/>
    <x v="21"/>
    <n v="153817"/>
    <n v="153817"/>
  </r>
  <r>
    <x v="1"/>
    <x v="0"/>
    <x v="1"/>
    <x v="1"/>
    <x v="22"/>
    <n v="156831"/>
    <n v="156831"/>
  </r>
  <r>
    <x v="1"/>
    <x v="0"/>
    <x v="1"/>
    <x v="1"/>
    <x v="23"/>
    <n v="221213"/>
    <n v="221213"/>
  </r>
  <r>
    <x v="1"/>
    <x v="0"/>
    <x v="1"/>
    <x v="1"/>
    <x v="24"/>
    <n v="222612"/>
    <n v="222612"/>
  </r>
  <r>
    <x v="1"/>
    <x v="0"/>
    <x v="1"/>
    <x v="1"/>
    <x v="25"/>
    <n v="63498"/>
    <n v="63498"/>
  </r>
  <r>
    <x v="1"/>
    <x v="0"/>
    <x v="1"/>
    <x v="2"/>
    <x v="13"/>
    <n v="5062"/>
    <n v="5062"/>
  </r>
  <r>
    <x v="1"/>
    <x v="0"/>
    <x v="1"/>
    <x v="2"/>
    <x v="14"/>
    <n v="14631"/>
    <n v="14631"/>
  </r>
  <r>
    <x v="1"/>
    <x v="0"/>
    <x v="1"/>
    <x v="2"/>
    <x v="15"/>
    <n v="24319"/>
    <n v="24319"/>
  </r>
  <r>
    <x v="1"/>
    <x v="0"/>
    <x v="1"/>
    <x v="2"/>
    <x v="16"/>
    <n v="4107"/>
    <n v="4107"/>
  </r>
  <r>
    <x v="1"/>
    <x v="0"/>
    <x v="1"/>
    <x v="2"/>
    <x v="0"/>
    <n v="3189"/>
    <n v="3189"/>
  </r>
  <r>
    <x v="1"/>
    <x v="0"/>
    <x v="1"/>
    <x v="2"/>
    <x v="1"/>
    <n v="900"/>
    <n v="900"/>
  </r>
  <r>
    <x v="1"/>
    <x v="0"/>
    <x v="1"/>
    <x v="2"/>
    <x v="2"/>
    <n v="7509"/>
    <n v="7509"/>
  </r>
  <r>
    <x v="1"/>
    <x v="0"/>
    <x v="1"/>
    <x v="2"/>
    <x v="3"/>
    <n v="12794"/>
    <n v="12794"/>
  </r>
  <r>
    <x v="1"/>
    <x v="0"/>
    <x v="1"/>
    <x v="2"/>
    <x v="4"/>
    <n v="7262"/>
    <n v="7262"/>
  </r>
  <r>
    <x v="1"/>
    <x v="0"/>
    <x v="1"/>
    <x v="2"/>
    <x v="5"/>
    <n v="4663"/>
    <n v="4663"/>
  </r>
  <r>
    <x v="1"/>
    <x v="0"/>
    <x v="1"/>
    <x v="2"/>
    <x v="6"/>
    <n v="1100"/>
    <n v="1100"/>
  </r>
  <r>
    <x v="1"/>
    <x v="0"/>
    <x v="1"/>
    <x v="2"/>
    <x v="7"/>
    <n v="27739"/>
    <n v="27739"/>
  </r>
  <r>
    <x v="1"/>
    <x v="0"/>
    <x v="1"/>
    <x v="2"/>
    <x v="8"/>
    <n v="56969"/>
    <n v="56969"/>
  </r>
  <r>
    <x v="1"/>
    <x v="0"/>
    <x v="1"/>
    <x v="2"/>
    <x v="9"/>
    <n v="36233"/>
    <n v="36233"/>
  </r>
  <r>
    <x v="1"/>
    <x v="0"/>
    <x v="1"/>
    <x v="2"/>
    <x v="10"/>
    <n v="36265"/>
    <n v="36265"/>
  </r>
  <r>
    <x v="1"/>
    <x v="0"/>
    <x v="1"/>
    <x v="2"/>
    <x v="17"/>
    <n v="21790"/>
    <n v="21790"/>
  </r>
  <r>
    <x v="1"/>
    <x v="0"/>
    <x v="1"/>
    <x v="2"/>
    <x v="18"/>
    <n v="47654"/>
    <n v="47654"/>
  </r>
  <r>
    <x v="1"/>
    <x v="0"/>
    <x v="1"/>
    <x v="2"/>
    <x v="19"/>
    <n v="135689"/>
    <n v="135689"/>
  </r>
  <r>
    <x v="1"/>
    <x v="0"/>
    <x v="1"/>
    <x v="2"/>
    <x v="20"/>
    <n v="210014"/>
    <n v="210014"/>
  </r>
  <r>
    <x v="1"/>
    <x v="0"/>
    <x v="1"/>
    <x v="2"/>
    <x v="21"/>
    <n v="189062"/>
    <n v="189062"/>
  </r>
  <r>
    <x v="1"/>
    <x v="0"/>
    <x v="1"/>
    <x v="2"/>
    <x v="22"/>
    <n v="186810"/>
    <n v="186810"/>
  </r>
  <r>
    <x v="1"/>
    <x v="0"/>
    <x v="1"/>
    <x v="2"/>
    <x v="23"/>
    <n v="192862"/>
    <n v="192862"/>
  </r>
  <r>
    <x v="1"/>
    <x v="0"/>
    <x v="1"/>
    <x v="2"/>
    <x v="24"/>
    <n v="220596"/>
    <n v="220596"/>
  </r>
  <r>
    <x v="1"/>
    <x v="0"/>
    <x v="1"/>
    <x v="2"/>
    <x v="25"/>
    <n v="88720"/>
    <n v="88720"/>
  </r>
  <r>
    <x v="1"/>
    <x v="0"/>
    <x v="1"/>
    <x v="3"/>
    <x v="12"/>
    <n v="10"/>
    <n v="10"/>
  </r>
  <r>
    <x v="1"/>
    <x v="0"/>
    <x v="1"/>
    <x v="3"/>
    <x v="13"/>
    <n v="9506"/>
    <n v="9506"/>
  </r>
  <r>
    <x v="1"/>
    <x v="0"/>
    <x v="1"/>
    <x v="3"/>
    <x v="14"/>
    <n v="12171"/>
    <n v="12171"/>
  </r>
  <r>
    <x v="1"/>
    <x v="0"/>
    <x v="1"/>
    <x v="3"/>
    <x v="15"/>
    <n v="12609"/>
    <n v="12609"/>
  </r>
  <r>
    <x v="1"/>
    <x v="0"/>
    <x v="1"/>
    <x v="3"/>
    <x v="16"/>
    <n v="41497"/>
    <n v="41497"/>
  </r>
  <r>
    <x v="1"/>
    <x v="0"/>
    <x v="1"/>
    <x v="3"/>
    <x v="0"/>
    <n v="60892"/>
    <n v="60892"/>
  </r>
  <r>
    <x v="1"/>
    <x v="0"/>
    <x v="1"/>
    <x v="3"/>
    <x v="1"/>
    <n v="50060"/>
    <n v="50060"/>
  </r>
  <r>
    <x v="1"/>
    <x v="0"/>
    <x v="1"/>
    <x v="3"/>
    <x v="2"/>
    <n v="92014"/>
    <n v="92014"/>
  </r>
  <r>
    <x v="1"/>
    <x v="0"/>
    <x v="1"/>
    <x v="3"/>
    <x v="3"/>
    <n v="113502"/>
    <n v="113502"/>
  </r>
  <r>
    <x v="1"/>
    <x v="0"/>
    <x v="1"/>
    <x v="3"/>
    <x v="4"/>
    <n v="71828"/>
    <n v="71828"/>
  </r>
  <r>
    <x v="1"/>
    <x v="0"/>
    <x v="1"/>
    <x v="3"/>
    <x v="5"/>
    <n v="127208"/>
    <n v="127208"/>
  </r>
  <r>
    <x v="1"/>
    <x v="0"/>
    <x v="1"/>
    <x v="3"/>
    <x v="6"/>
    <n v="165164"/>
    <n v="165164"/>
  </r>
  <r>
    <x v="1"/>
    <x v="0"/>
    <x v="1"/>
    <x v="3"/>
    <x v="7"/>
    <n v="195447"/>
    <n v="195447"/>
  </r>
  <r>
    <x v="1"/>
    <x v="0"/>
    <x v="1"/>
    <x v="3"/>
    <x v="8"/>
    <n v="267362"/>
    <n v="267362"/>
  </r>
  <r>
    <x v="1"/>
    <x v="0"/>
    <x v="1"/>
    <x v="3"/>
    <x v="9"/>
    <n v="262417"/>
    <n v="262417"/>
  </r>
  <r>
    <x v="1"/>
    <x v="0"/>
    <x v="1"/>
    <x v="3"/>
    <x v="10"/>
    <n v="214811"/>
    <n v="214811"/>
  </r>
  <r>
    <x v="1"/>
    <x v="0"/>
    <x v="1"/>
    <x v="3"/>
    <x v="17"/>
    <n v="199733"/>
    <n v="199733"/>
  </r>
  <r>
    <x v="1"/>
    <x v="0"/>
    <x v="1"/>
    <x v="3"/>
    <x v="18"/>
    <n v="109535"/>
    <n v="109535"/>
  </r>
  <r>
    <x v="1"/>
    <x v="0"/>
    <x v="1"/>
    <x v="3"/>
    <x v="19"/>
    <n v="92416"/>
    <n v="92416"/>
  </r>
  <r>
    <x v="1"/>
    <x v="0"/>
    <x v="1"/>
    <x v="3"/>
    <x v="20"/>
    <n v="115453"/>
    <n v="115453"/>
  </r>
  <r>
    <x v="1"/>
    <x v="0"/>
    <x v="1"/>
    <x v="3"/>
    <x v="21"/>
    <n v="98920"/>
    <n v="98920"/>
  </r>
  <r>
    <x v="1"/>
    <x v="0"/>
    <x v="1"/>
    <x v="3"/>
    <x v="22"/>
    <n v="90343"/>
    <n v="90343"/>
  </r>
  <r>
    <x v="1"/>
    <x v="0"/>
    <x v="1"/>
    <x v="3"/>
    <x v="23"/>
    <n v="103718"/>
    <n v="103718"/>
  </r>
  <r>
    <x v="1"/>
    <x v="0"/>
    <x v="1"/>
    <x v="3"/>
    <x v="24"/>
    <n v="100192"/>
    <n v="100192"/>
  </r>
  <r>
    <x v="1"/>
    <x v="0"/>
    <x v="1"/>
    <x v="3"/>
    <x v="25"/>
    <n v="27961"/>
    <n v="27961"/>
  </r>
  <r>
    <x v="1"/>
    <x v="0"/>
    <x v="2"/>
    <x v="2"/>
    <x v="2"/>
    <n v="59985"/>
    <n v="59985"/>
  </r>
  <r>
    <x v="1"/>
    <x v="0"/>
    <x v="2"/>
    <x v="2"/>
    <x v="3"/>
    <n v="96482"/>
    <n v="96482"/>
  </r>
  <r>
    <x v="1"/>
    <x v="0"/>
    <x v="2"/>
    <x v="2"/>
    <x v="4"/>
    <n v="61863"/>
    <n v="61863"/>
  </r>
  <r>
    <x v="1"/>
    <x v="0"/>
    <x v="2"/>
    <x v="2"/>
    <x v="5"/>
    <n v="74438"/>
    <n v="74438"/>
  </r>
  <r>
    <x v="1"/>
    <x v="0"/>
    <x v="2"/>
    <x v="2"/>
    <x v="6"/>
    <n v="69354"/>
    <n v="69354"/>
  </r>
  <r>
    <x v="1"/>
    <x v="0"/>
    <x v="2"/>
    <x v="2"/>
    <x v="7"/>
    <n v="50271"/>
    <n v="50271"/>
  </r>
  <r>
    <x v="1"/>
    <x v="0"/>
    <x v="2"/>
    <x v="2"/>
    <x v="8"/>
    <n v="39855"/>
    <n v="39855"/>
  </r>
  <r>
    <x v="1"/>
    <x v="0"/>
    <x v="2"/>
    <x v="2"/>
    <x v="9"/>
    <n v="81725"/>
    <n v="81725"/>
  </r>
  <r>
    <x v="1"/>
    <x v="0"/>
    <x v="2"/>
    <x v="2"/>
    <x v="10"/>
    <n v="108183"/>
    <n v="108183"/>
  </r>
  <r>
    <x v="1"/>
    <x v="0"/>
    <x v="2"/>
    <x v="2"/>
    <x v="17"/>
    <n v="86580"/>
    <n v="86580"/>
  </r>
  <r>
    <x v="1"/>
    <x v="0"/>
    <x v="2"/>
    <x v="2"/>
    <x v="18"/>
    <n v="42048"/>
    <n v="42048"/>
  </r>
  <r>
    <x v="1"/>
    <x v="0"/>
    <x v="2"/>
    <x v="2"/>
    <x v="19"/>
    <n v="45367"/>
    <n v="45367"/>
  </r>
  <r>
    <x v="1"/>
    <x v="0"/>
    <x v="2"/>
    <x v="2"/>
    <x v="20"/>
    <n v="38938"/>
    <n v="38938"/>
  </r>
  <r>
    <x v="1"/>
    <x v="0"/>
    <x v="2"/>
    <x v="2"/>
    <x v="21"/>
    <n v="30132"/>
    <n v="30132"/>
  </r>
  <r>
    <x v="1"/>
    <x v="0"/>
    <x v="2"/>
    <x v="2"/>
    <x v="22"/>
    <n v="61914"/>
    <n v="61914"/>
  </r>
  <r>
    <x v="1"/>
    <x v="0"/>
    <x v="2"/>
    <x v="2"/>
    <x v="23"/>
    <n v="48043"/>
    <n v="48043"/>
  </r>
  <r>
    <x v="1"/>
    <x v="0"/>
    <x v="2"/>
    <x v="2"/>
    <x v="24"/>
    <n v="36562"/>
    <n v="36562"/>
  </r>
  <r>
    <x v="1"/>
    <x v="0"/>
    <x v="2"/>
    <x v="2"/>
    <x v="25"/>
    <n v="10248"/>
    <n v="10248"/>
  </r>
  <r>
    <x v="1"/>
    <x v="0"/>
    <x v="2"/>
    <x v="3"/>
    <x v="0"/>
    <n v="135"/>
    <n v="135"/>
  </r>
  <r>
    <x v="1"/>
    <x v="0"/>
    <x v="2"/>
    <x v="3"/>
    <x v="1"/>
    <n v="33337"/>
    <n v="33337"/>
  </r>
  <r>
    <x v="1"/>
    <x v="0"/>
    <x v="2"/>
    <x v="3"/>
    <x v="2"/>
    <n v="89737"/>
    <n v="89737"/>
  </r>
  <r>
    <x v="1"/>
    <x v="0"/>
    <x v="2"/>
    <x v="3"/>
    <x v="3"/>
    <n v="96182"/>
    <n v="96182"/>
  </r>
  <r>
    <x v="1"/>
    <x v="0"/>
    <x v="2"/>
    <x v="3"/>
    <x v="4"/>
    <n v="130102"/>
    <n v="130102"/>
  </r>
  <r>
    <x v="1"/>
    <x v="0"/>
    <x v="2"/>
    <x v="3"/>
    <x v="5"/>
    <n v="155688"/>
    <n v="155688"/>
  </r>
  <r>
    <x v="1"/>
    <x v="0"/>
    <x v="2"/>
    <x v="3"/>
    <x v="6"/>
    <n v="147780"/>
    <n v="147780"/>
  </r>
  <r>
    <x v="1"/>
    <x v="0"/>
    <x v="2"/>
    <x v="3"/>
    <x v="7"/>
    <n v="139792"/>
    <n v="139792"/>
  </r>
  <r>
    <x v="1"/>
    <x v="0"/>
    <x v="2"/>
    <x v="3"/>
    <x v="8"/>
    <n v="114211"/>
    <n v="114211"/>
  </r>
  <r>
    <x v="1"/>
    <x v="0"/>
    <x v="2"/>
    <x v="3"/>
    <x v="9"/>
    <n v="135912"/>
    <n v="135912"/>
  </r>
  <r>
    <x v="1"/>
    <x v="0"/>
    <x v="2"/>
    <x v="3"/>
    <x v="10"/>
    <n v="99178"/>
    <n v="99178"/>
  </r>
  <r>
    <x v="1"/>
    <x v="0"/>
    <x v="2"/>
    <x v="3"/>
    <x v="17"/>
    <n v="66502"/>
    <n v="66502"/>
  </r>
  <r>
    <x v="1"/>
    <x v="0"/>
    <x v="2"/>
    <x v="3"/>
    <x v="18"/>
    <n v="49029"/>
    <n v="49029"/>
  </r>
  <r>
    <x v="1"/>
    <x v="0"/>
    <x v="2"/>
    <x v="3"/>
    <x v="19"/>
    <n v="53567"/>
    <n v="53567"/>
  </r>
  <r>
    <x v="1"/>
    <x v="0"/>
    <x v="2"/>
    <x v="3"/>
    <x v="20"/>
    <n v="61225"/>
    <n v="61225"/>
  </r>
  <r>
    <x v="1"/>
    <x v="0"/>
    <x v="2"/>
    <x v="3"/>
    <x v="21"/>
    <n v="56470"/>
    <n v="56470"/>
  </r>
  <r>
    <x v="1"/>
    <x v="0"/>
    <x v="2"/>
    <x v="3"/>
    <x v="22"/>
    <n v="48879"/>
    <n v="48879"/>
  </r>
  <r>
    <x v="1"/>
    <x v="0"/>
    <x v="2"/>
    <x v="3"/>
    <x v="23"/>
    <n v="74662"/>
    <n v="74662"/>
  </r>
  <r>
    <x v="1"/>
    <x v="0"/>
    <x v="2"/>
    <x v="3"/>
    <x v="24"/>
    <n v="137378"/>
    <n v="137378"/>
  </r>
  <r>
    <x v="1"/>
    <x v="0"/>
    <x v="2"/>
    <x v="3"/>
    <x v="25"/>
    <n v="38510"/>
    <n v="38510"/>
  </r>
  <r>
    <x v="1"/>
    <x v="1"/>
    <x v="3"/>
    <x v="0"/>
    <x v="2"/>
    <n v="7192"/>
    <n v="7192"/>
  </r>
  <r>
    <x v="1"/>
    <x v="1"/>
    <x v="3"/>
    <x v="0"/>
    <x v="3"/>
    <n v="13279"/>
    <n v="13279"/>
  </r>
  <r>
    <x v="1"/>
    <x v="1"/>
    <x v="3"/>
    <x v="0"/>
    <x v="4"/>
    <n v="10833"/>
    <n v="10833"/>
  </r>
  <r>
    <x v="1"/>
    <x v="1"/>
    <x v="3"/>
    <x v="0"/>
    <x v="5"/>
    <n v="10818"/>
    <n v="10818"/>
  </r>
  <r>
    <x v="1"/>
    <x v="1"/>
    <x v="3"/>
    <x v="0"/>
    <x v="6"/>
    <n v="0"/>
    <n v="0"/>
  </r>
  <r>
    <x v="1"/>
    <x v="1"/>
    <x v="3"/>
    <x v="1"/>
    <x v="11"/>
    <n v="51594"/>
    <n v="51594"/>
  </r>
  <r>
    <x v="1"/>
    <x v="1"/>
    <x v="3"/>
    <x v="1"/>
    <x v="12"/>
    <n v="56622"/>
    <n v="56622"/>
  </r>
  <r>
    <x v="1"/>
    <x v="1"/>
    <x v="3"/>
    <x v="1"/>
    <x v="13"/>
    <n v="59504"/>
    <n v="59504"/>
  </r>
  <r>
    <x v="1"/>
    <x v="1"/>
    <x v="3"/>
    <x v="1"/>
    <x v="14"/>
    <n v="51350"/>
    <n v="51350"/>
  </r>
  <r>
    <x v="1"/>
    <x v="1"/>
    <x v="3"/>
    <x v="1"/>
    <x v="15"/>
    <n v="47004"/>
    <n v="47004"/>
  </r>
  <r>
    <x v="1"/>
    <x v="1"/>
    <x v="3"/>
    <x v="1"/>
    <x v="16"/>
    <n v="59607"/>
    <n v="59607"/>
  </r>
  <r>
    <x v="1"/>
    <x v="1"/>
    <x v="3"/>
    <x v="1"/>
    <x v="0"/>
    <n v="56190"/>
    <n v="56190"/>
  </r>
  <r>
    <x v="1"/>
    <x v="1"/>
    <x v="3"/>
    <x v="1"/>
    <x v="1"/>
    <n v="21580"/>
    <n v="21580"/>
  </r>
  <r>
    <x v="1"/>
    <x v="1"/>
    <x v="3"/>
    <x v="1"/>
    <x v="2"/>
    <n v="26214"/>
    <n v="26214"/>
  </r>
  <r>
    <x v="1"/>
    <x v="1"/>
    <x v="3"/>
    <x v="1"/>
    <x v="3"/>
    <n v="41774"/>
    <n v="41774"/>
  </r>
  <r>
    <x v="1"/>
    <x v="1"/>
    <x v="3"/>
    <x v="1"/>
    <x v="4"/>
    <n v="70366"/>
    <n v="70366"/>
  </r>
  <r>
    <x v="1"/>
    <x v="1"/>
    <x v="3"/>
    <x v="1"/>
    <x v="5"/>
    <n v="58157"/>
    <n v="58157"/>
  </r>
  <r>
    <x v="1"/>
    <x v="1"/>
    <x v="3"/>
    <x v="1"/>
    <x v="6"/>
    <n v="53337"/>
    <n v="53337"/>
  </r>
  <r>
    <x v="1"/>
    <x v="1"/>
    <x v="3"/>
    <x v="1"/>
    <x v="7"/>
    <n v="38889"/>
    <n v="38889"/>
  </r>
  <r>
    <x v="1"/>
    <x v="1"/>
    <x v="3"/>
    <x v="1"/>
    <x v="8"/>
    <n v="21330"/>
    <n v="21330"/>
  </r>
  <r>
    <x v="1"/>
    <x v="1"/>
    <x v="3"/>
    <x v="1"/>
    <x v="9"/>
    <n v="0"/>
    <n v="0"/>
  </r>
  <r>
    <x v="1"/>
    <x v="1"/>
    <x v="3"/>
    <x v="1"/>
    <x v="10"/>
    <n v="0"/>
    <n v="0"/>
  </r>
  <r>
    <x v="1"/>
    <x v="1"/>
    <x v="3"/>
    <x v="2"/>
    <x v="2"/>
    <n v="1583"/>
    <n v="1583"/>
  </r>
  <r>
    <x v="1"/>
    <x v="1"/>
    <x v="3"/>
    <x v="2"/>
    <x v="3"/>
    <n v="3827"/>
    <n v="3827"/>
  </r>
  <r>
    <x v="1"/>
    <x v="1"/>
    <x v="3"/>
    <x v="2"/>
    <x v="4"/>
    <n v="2768"/>
    <n v="2768"/>
  </r>
  <r>
    <x v="1"/>
    <x v="1"/>
    <x v="3"/>
    <x v="2"/>
    <x v="5"/>
    <n v="1753"/>
    <n v="1753"/>
  </r>
  <r>
    <x v="1"/>
    <x v="1"/>
    <x v="3"/>
    <x v="2"/>
    <x v="6"/>
    <n v="0"/>
    <n v="0"/>
  </r>
  <r>
    <x v="1"/>
    <x v="1"/>
    <x v="3"/>
    <x v="3"/>
    <x v="2"/>
    <n v="739"/>
    <n v="739"/>
  </r>
  <r>
    <x v="1"/>
    <x v="1"/>
    <x v="3"/>
    <x v="3"/>
    <x v="3"/>
    <n v="1401"/>
    <n v="1401"/>
  </r>
  <r>
    <x v="1"/>
    <x v="1"/>
    <x v="3"/>
    <x v="3"/>
    <x v="4"/>
    <n v="1704"/>
    <n v="1704"/>
  </r>
  <r>
    <x v="1"/>
    <x v="1"/>
    <x v="3"/>
    <x v="3"/>
    <x v="5"/>
    <n v="2180"/>
    <n v="2180"/>
  </r>
  <r>
    <x v="1"/>
    <x v="1"/>
    <x v="3"/>
    <x v="3"/>
    <x v="6"/>
    <n v="2109"/>
    <n v="2109"/>
  </r>
  <r>
    <x v="1"/>
    <x v="1"/>
    <x v="3"/>
    <x v="3"/>
    <x v="7"/>
    <n v="2043"/>
    <n v="2043"/>
  </r>
  <r>
    <x v="1"/>
    <x v="1"/>
    <x v="3"/>
    <x v="3"/>
    <x v="8"/>
    <n v="2162"/>
    <n v="2162"/>
  </r>
  <r>
    <x v="1"/>
    <x v="1"/>
    <x v="3"/>
    <x v="3"/>
    <x v="9"/>
    <n v="2186"/>
    <n v="2186"/>
  </r>
  <r>
    <x v="1"/>
    <x v="1"/>
    <x v="3"/>
    <x v="3"/>
    <x v="10"/>
    <n v="1991"/>
    <n v="1991"/>
  </r>
  <r>
    <x v="1"/>
    <x v="1"/>
    <x v="3"/>
    <x v="3"/>
    <x v="17"/>
    <n v="1344"/>
    <n v="1344"/>
  </r>
  <r>
    <x v="1"/>
    <x v="1"/>
    <x v="3"/>
    <x v="3"/>
    <x v="18"/>
    <n v="843"/>
    <n v="843"/>
  </r>
  <r>
    <x v="1"/>
    <x v="1"/>
    <x v="3"/>
    <x v="3"/>
    <x v="19"/>
    <n v="1585"/>
    <n v="1585"/>
  </r>
  <r>
    <x v="1"/>
    <x v="1"/>
    <x v="3"/>
    <x v="3"/>
    <x v="20"/>
    <n v="1617"/>
    <n v="1617"/>
  </r>
  <r>
    <x v="1"/>
    <x v="1"/>
    <x v="3"/>
    <x v="3"/>
    <x v="21"/>
    <n v="1537"/>
    <n v="1537"/>
  </r>
  <r>
    <x v="1"/>
    <x v="1"/>
    <x v="3"/>
    <x v="3"/>
    <x v="22"/>
    <n v="1572"/>
    <n v="1572"/>
  </r>
  <r>
    <x v="1"/>
    <x v="1"/>
    <x v="3"/>
    <x v="3"/>
    <x v="23"/>
    <n v="1579"/>
    <n v="1579"/>
  </r>
  <r>
    <x v="1"/>
    <x v="1"/>
    <x v="3"/>
    <x v="3"/>
    <x v="24"/>
    <n v="1660"/>
    <n v="1660"/>
  </r>
  <r>
    <x v="1"/>
    <x v="1"/>
    <x v="3"/>
    <x v="3"/>
    <x v="25"/>
    <n v="500"/>
    <n v="500"/>
  </r>
  <r>
    <x v="1"/>
    <x v="1"/>
    <x v="4"/>
    <x v="0"/>
    <x v="2"/>
    <n v="4006"/>
    <n v="4006"/>
  </r>
  <r>
    <x v="1"/>
    <x v="1"/>
    <x v="4"/>
    <x v="0"/>
    <x v="3"/>
    <n v="4286"/>
    <n v="4286"/>
  </r>
  <r>
    <x v="1"/>
    <x v="1"/>
    <x v="4"/>
    <x v="0"/>
    <x v="4"/>
    <n v="3833"/>
    <n v="3833"/>
  </r>
  <r>
    <x v="1"/>
    <x v="1"/>
    <x v="4"/>
    <x v="0"/>
    <x v="5"/>
    <n v="2442"/>
    <n v="2442"/>
  </r>
  <r>
    <x v="1"/>
    <x v="1"/>
    <x v="4"/>
    <x v="0"/>
    <x v="6"/>
    <n v="0"/>
    <n v="0"/>
  </r>
  <r>
    <x v="1"/>
    <x v="1"/>
    <x v="4"/>
    <x v="1"/>
    <x v="11"/>
    <n v="69377"/>
    <n v="69377"/>
  </r>
  <r>
    <x v="1"/>
    <x v="1"/>
    <x v="4"/>
    <x v="1"/>
    <x v="12"/>
    <n v="92033"/>
    <n v="92033"/>
  </r>
  <r>
    <x v="1"/>
    <x v="1"/>
    <x v="4"/>
    <x v="1"/>
    <x v="13"/>
    <n v="96030"/>
    <n v="96030"/>
  </r>
  <r>
    <x v="1"/>
    <x v="1"/>
    <x v="4"/>
    <x v="1"/>
    <x v="14"/>
    <n v="91811"/>
    <n v="91811"/>
  </r>
  <r>
    <x v="1"/>
    <x v="1"/>
    <x v="4"/>
    <x v="1"/>
    <x v="15"/>
    <n v="96301"/>
    <n v="96301"/>
  </r>
  <r>
    <x v="1"/>
    <x v="1"/>
    <x v="4"/>
    <x v="1"/>
    <x v="16"/>
    <n v="93773"/>
    <n v="93773"/>
  </r>
  <r>
    <x v="1"/>
    <x v="1"/>
    <x v="4"/>
    <x v="1"/>
    <x v="0"/>
    <n v="73517"/>
    <n v="73517"/>
  </r>
  <r>
    <x v="1"/>
    <x v="1"/>
    <x v="4"/>
    <x v="1"/>
    <x v="1"/>
    <n v="49597"/>
    <n v="49597"/>
  </r>
  <r>
    <x v="1"/>
    <x v="1"/>
    <x v="4"/>
    <x v="1"/>
    <x v="2"/>
    <n v="69002"/>
    <n v="69002"/>
  </r>
  <r>
    <x v="1"/>
    <x v="1"/>
    <x v="4"/>
    <x v="1"/>
    <x v="3"/>
    <n v="65312"/>
    <n v="65312"/>
  </r>
  <r>
    <x v="1"/>
    <x v="1"/>
    <x v="4"/>
    <x v="1"/>
    <x v="4"/>
    <n v="77087"/>
    <n v="77087"/>
  </r>
  <r>
    <x v="1"/>
    <x v="1"/>
    <x v="4"/>
    <x v="1"/>
    <x v="5"/>
    <n v="84860"/>
    <n v="84860"/>
  </r>
  <r>
    <x v="1"/>
    <x v="1"/>
    <x v="4"/>
    <x v="1"/>
    <x v="6"/>
    <n v="61919"/>
    <n v="61919"/>
  </r>
  <r>
    <x v="1"/>
    <x v="1"/>
    <x v="4"/>
    <x v="1"/>
    <x v="7"/>
    <n v="64749"/>
    <n v="64749"/>
  </r>
  <r>
    <x v="1"/>
    <x v="1"/>
    <x v="4"/>
    <x v="1"/>
    <x v="8"/>
    <n v="61084"/>
    <n v="61084"/>
  </r>
  <r>
    <x v="1"/>
    <x v="1"/>
    <x v="4"/>
    <x v="1"/>
    <x v="9"/>
    <n v="58964"/>
    <n v="58964"/>
  </r>
  <r>
    <x v="1"/>
    <x v="1"/>
    <x v="4"/>
    <x v="1"/>
    <x v="10"/>
    <n v="58122"/>
    <n v="58122"/>
  </r>
  <r>
    <x v="1"/>
    <x v="1"/>
    <x v="4"/>
    <x v="1"/>
    <x v="17"/>
    <n v="63337"/>
    <n v="63337"/>
  </r>
  <r>
    <x v="1"/>
    <x v="1"/>
    <x v="4"/>
    <x v="1"/>
    <x v="18"/>
    <n v="50947"/>
    <n v="50947"/>
  </r>
  <r>
    <x v="1"/>
    <x v="1"/>
    <x v="4"/>
    <x v="1"/>
    <x v="19"/>
    <n v="72895"/>
    <n v="72895"/>
  </r>
  <r>
    <x v="1"/>
    <x v="1"/>
    <x v="4"/>
    <x v="1"/>
    <x v="20"/>
    <n v="78482"/>
    <n v="78482"/>
  </r>
  <r>
    <x v="1"/>
    <x v="1"/>
    <x v="4"/>
    <x v="1"/>
    <x v="21"/>
    <n v="72859"/>
    <n v="72859"/>
  </r>
  <r>
    <x v="1"/>
    <x v="1"/>
    <x v="4"/>
    <x v="1"/>
    <x v="22"/>
    <n v="72838"/>
    <n v="72838"/>
  </r>
  <r>
    <x v="1"/>
    <x v="1"/>
    <x v="4"/>
    <x v="1"/>
    <x v="23"/>
    <n v="79383"/>
    <n v="79383"/>
  </r>
  <r>
    <x v="1"/>
    <x v="1"/>
    <x v="4"/>
    <x v="1"/>
    <x v="24"/>
    <n v="75731"/>
    <n v="75731"/>
  </r>
  <r>
    <x v="1"/>
    <x v="1"/>
    <x v="4"/>
    <x v="1"/>
    <x v="25"/>
    <n v="23800"/>
    <n v="23800"/>
  </r>
  <r>
    <x v="1"/>
    <x v="1"/>
    <x v="4"/>
    <x v="2"/>
    <x v="11"/>
    <n v="34850"/>
    <n v="34850"/>
  </r>
  <r>
    <x v="1"/>
    <x v="1"/>
    <x v="4"/>
    <x v="2"/>
    <x v="12"/>
    <n v="30435"/>
    <n v="30435"/>
  </r>
  <r>
    <x v="1"/>
    <x v="1"/>
    <x v="4"/>
    <x v="2"/>
    <x v="13"/>
    <n v="29614"/>
    <n v="29614"/>
  </r>
  <r>
    <x v="1"/>
    <x v="1"/>
    <x v="4"/>
    <x v="2"/>
    <x v="14"/>
    <n v="26590"/>
    <n v="26590"/>
  </r>
  <r>
    <x v="1"/>
    <x v="1"/>
    <x v="4"/>
    <x v="2"/>
    <x v="15"/>
    <n v="30443"/>
    <n v="30443"/>
  </r>
  <r>
    <x v="1"/>
    <x v="1"/>
    <x v="4"/>
    <x v="2"/>
    <x v="16"/>
    <n v="26213"/>
    <n v="26213"/>
  </r>
  <r>
    <x v="1"/>
    <x v="1"/>
    <x v="4"/>
    <x v="2"/>
    <x v="0"/>
    <n v="10613"/>
    <n v="10613"/>
  </r>
  <r>
    <x v="1"/>
    <x v="1"/>
    <x v="4"/>
    <x v="2"/>
    <x v="1"/>
    <n v="7199"/>
    <n v="7199"/>
  </r>
  <r>
    <x v="1"/>
    <x v="1"/>
    <x v="4"/>
    <x v="2"/>
    <x v="2"/>
    <n v="15059"/>
    <n v="15059"/>
  </r>
  <r>
    <x v="1"/>
    <x v="1"/>
    <x v="4"/>
    <x v="2"/>
    <x v="3"/>
    <n v="17922"/>
    <n v="17922"/>
  </r>
  <r>
    <x v="1"/>
    <x v="1"/>
    <x v="4"/>
    <x v="2"/>
    <x v="4"/>
    <n v="13481"/>
    <n v="13481"/>
  </r>
  <r>
    <x v="1"/>
    <x v="1"/>
    <x v="4"/>
    <x v="2"/>
    <x v="5"/>
    <n v="16510"/>
    <n v="16510"/>
  </r>
  <r>
    <x v="1"/>
    <x v="1"/>
    <x v="4"/>
    <x v="2"/>
    <x v="6"/>
    <n v="16178"/>
    <n v="16178"/>
  </r>
  <r>
    <x v="1"/>
    <x v="1"/>
    <x v="4"/>
    <x v="2"/>
    <x v="7"/>
    <n v="9042"/>
    <n v="9042"/>
  </r>
  <r>
    <x v="1"/>
    <x v="1"/>
    <x v="4"/>
    <x v="2"/>
    <x v="8"/>
    <n v="11878"/>
    <n v="11878"/>
  </r>
  <r>
    <x v="1"/>
    <x v="1"/>
    <x v="4"/>
    <x v="2"/>
    <x v="9"/>
    <n v="12661"/>
    <n v="12661"/>
  </r>
  <r>
    <x v="1"/>
    <x v="1"/>
    <x v="4"/>
    <x v="2"/>
    <x v="10"/>
    <n v="12808"/>
    <n v="12808"/>
  </r>
  <r>
    <x v="1"/>
    <x v="1"/>
    <x v="4"/>
    <x v="2"/>
    <x v="17"/>
    <n v="11195"/>
    <n v="11195"/>
  </r>
  <r>
    <x v="1"/>
    <x v="1"/>
    <x v="4"/>
    <x v="2"/>
    <x v="18"/>
    <n v="18198"/>
    <n v="18198"/>
  </r>
  <r>
    <x v="1"/>
    <x v="1"/>
    <x v="4"/>
    <x v="2"/>
    <x v="19"/>
    <n v="11546"/>
    <n v="11546"/>
  </r>
  <r>
    <x v="1"/>
    <x v="1"/>
    <x v="4"/>
    <x v="2"/>
    <x v="20"/>
    <n v="13555"/>
    <n v="13555"/>
  </r>
  <r>
    <x v="1"/>
    <x v="1"/>
    <x v="4"/>
    <x v="2"/>
    <x v="21"/>
    <n v="14370"/>
    <n v="14370"/>
  </r>
  <r>
    <x v="1"/>
    <x v="1"/>
    <x v="4"/>
    <x v="2"/>
    <x v="22"/>
    <n v="13832"/>
    <n v="13832"/>
  </r>
  <r>
    <x v="1"/>
    <x v="1"/>
    <x v="4"/>
    <x v="2"/>
    <x v="23"/>
    <n v="14996"/>
    <n v="14996"/>
  </r>
  <r>
    <x v="1"/>
    <x v="1"/>
    <x v="4"/>
    <x v="2"/>
    <x v="24"/>
    <n v="17530"/>
    <n v="17530"/>
  </r>
  <r>
    <x v="1"/>
    <x v="1"/>
    <x v="4"/>
    <x v="2"/>
    <x v="25"/>
    <n v="4244"/>
    <n v="4244"/>
  </r>
  <r>
    <x v="1"/>
    <x v="1"/>
    <x v="4"/>
    <x v="3"/>
    <x v="2"/>
    <n v="152"/>
    <n v="152"/>
  </r>
  <r>
    <x v="1"/>
    <x v="1"/>
    <x v="4"/>
    <x v="3"/>
    <x v="3"/>
    <n v="0"/>
    <n v="0"/>
  </r>
  <r>
    <x v="1"/>
    <x v="1"/>
    <x v="5"/>
    <x v="4"/>
    <x v="11"/>
    <n v="9681"/>
    <n v="9681"/>
  </r>
  <r>
    <x v="1"/>
    <x v="1"/>
    <x v="5"/>
    <x v="4"/>
    <x v="12"/>
    <n v="7678"/>
    <n v="7678"/>
  </r>
  <r>
    <x v="1"/>
    <x v="1"/>
    <x v="5"/>
    <x v="4"/>
    <x v="13"/>
    <n v="8835"/>
    <n v="8835"/>
  </r>
  <r>
    <x v="1"/>
    <x v="1"/>
    <x v="5"/>
    <x v="4"/>
    <x v="14"/>
    <n v="10438"/>
    <n v="10438"/>
  </r>
  <r>
    <x v="1"/>
    <x v="1"/>
    <x v="5"/>
    <x v="4"/>
    <x v="15"/>
    <n v="6127"/>
    <n v="6127"/>
  </r>
  <r>
    <x v="1"/>
    <x v="1"/>
    <x v="5"/>
    <x v="4"/>
    <x v="16"/>
    <n v="11009"/>
    <n v="11009"/>
  </r>
  <r>
    <x v="1"/>
    <x v="1"/>
    <x v="5"/>
    <x v="4"/>
    <x v="0"/>
    <n v="7862"/>
    <n v="7862"/>
  </r>
  <r>
    <x v="1"/>
    <x v="1"/>
    <x v="5"/>
    <x v="4"/>
    <x v="1"/>
    <n v="4518"/>
    <n v="4518"/>
  </r>
  <r>
    <x v="1"/>
    <x v="1"/>
    <x v="5"/>
    <x v="4"/>
    <x v="2"/>
    <n v="7798"/>
    <n v="7798"/>
  </r>
  <r>
    <x v="1"/>
    <x v="1"/>
    <x v="5"/>
    <x v="4"/>
    <x v="3"/>
    <n v="7717"/>
    <n v="7717"/>
  </r>
  <r>
    <x v="1"/>
    <x v="1"/>
    <x v="5"/>
    <x v="4"/>
    <x v="4"/>
    <n v="9220"/>
    <n v="9220"/>
  </r>
  <r>
    <x v="1"/>
    <x v="1"/>
    <x v="5"/>
    <x v="4"/>
    <x v="5"/>
    <n v="9938"/>
    <n v="9938"/>
  </r>
  <r>
    <x v="1"/>
    <x v="1"/>
    <x v="5"/>
    <x v="4"/>
    <x v="6"/>
    <n v="9385"/>
    <n v="9385"/>
  </r>
  <r>
    <x v="1"/>
    <x v="1"/>
    <x v="5"/>
    <x v="4"/>
    <x v="7"/>
    <n v="7716"/>
    <n v="7716"/>
  </r>
  <r>
    <x v="1"/>
    <x v="1"/>
    <x v="5"/>
    <x v="4"/>
    <x v="8"/>
    <n v="8576"/>
    <n v="8576"/>
  </r>
  <r>
    <x v="1"/>
    <x v="1"/>
    <x v="5"/>
    <x v="4"/>
    <x v="9"/>
    <n v="10017"/>
    <n v="10017"/>
  </r>
  <r>
    <x v="1"/>
    <x v="1"/>
    <x v="5"/>
    <x v="4"/>
    <x v="10"/>
    <n v="10110"/>
    <n v="10110"/>
  </r>
  <r>
    <x v="1"/>
    <x v="1"/>
    <x v="5"/>
    <x v="4"/>
    <x v="17"/>
    <n v="8627"/>
    <n v="8627"/>
  </r>
  <r>
    <x v="1"/>
    <x v="1"/>
    <x v="5"/>
    <x v="4"/>
    <x v="18"/>
    <n v="8789"/>
    <n v="8789"/>
  </r>
  <r>
    <x v="1"/>
    <x v="1"/>
    <x v="5"/>
    <x v="4"/>
    <x v="19"/>
    <n v="10301"/>
    <n v="10301"/>
  </r>
  <r>
    <x v="1"/>
    <x v="1"/>
    <x v="5"/>
    <x v="4"/>
    <x v="20"/>
    <n v="11516"/>
    <n v="11516"/>
  </r>
  <r>
    <x v="1"/>
    <x v="1"/>
    <x v="5"/>
    <x v="4"/>
    <x v="21"/>
    <n v="11423"/>
    <n v="11423"/>
  </r>
  <r>
    <x v="1"/>
    <x v="1"/>
    <x v="5"/>
    <x v="4"/>
    <x v="22"/>
    <n v="13368"/>
    <n v="13368"/>
  </r>
  <r>
    <x v="1"/>
    <x v="1"/>
    <x v="5"/>
    <x v="4"/>
    <x v="23"/>
    <n v="13372"/>
    <n v="13372"/>
  </r>
  <r>
    <x v="1"/>
    <x v="1"/>
    <x v="5"/>
    <x v="4"/>
    <x v="24"/>
    <n v="16682"/>
    <n v="16682"/>
  </r>
  <r>
    <x v="1"/>
    <x v="1"/>
    <x v="5"/>
    <x v="4"/>
    <x v="25"/>
    <n v="4796"/>
    <n v="4796"/>
  </r>
  <r>
    <x v="2"/>
    <x v="0"/>
    <x v="0"/>
    <x v="0"/>
    <x v="2"/>
    <n v="281804"/>
    <n v="281804"/>
  </r>
  <r>
    <x v="2"/>
    <x v="0"/>
    <x v="0"/>
    <x v="0"/>
    <x v="3"/>
    <n v="177754"/>
    <n v="177754"/>
  </r>
  <r>
    <x v="2"/>
    <x v="0"/>
    <x v="0"/>
    <x v="0"/>
    <x v="4"/>
    <n v="149708"/>
    <n v="149708"/>
  </r>
  <r>
    <x v="2"/>
    <x v="0"/>
    <x v="0"/>
    <x v="0"/>
    <x v="5"/>
    <n v="99481"/>
    <n v="99481"/>
  </r>
  <r>
    <x v="2"/>
    <x v="0"/>
    <x v="0"/>
    <x v="0"/>
    <x v="6"/>
    <n v="102015"/>
    <n v="102015"/>
  </r>
  <r>
    <x v="2"/>
    <x v="0"/>
    <x v="0"/>
    <x v="0"/>
    <x v="7"/>
    <n v="110456"/>
    <n v="110456"/>
  </r>
  <r>
    <x v="2"/>
    <x v="0"/>
    <x v="0"/>
    <x v="0"/>
    <x v="8"/>
    <n v="157437"/>
    <n v="157437"/>
  </r>
  <r>
    <x v="2"/>
    <x v="0"/>
    <x v="0"/>
    <x v="0"/>
    <x v="9"/>
    <n v="143724"/>
    <n v="143724"/>
  </r>
  <r>
    <x v="2"/>
    <x v="0"/>
    <x v="0"/>
    <x v="0"/>
    <x v="10"/>
    <n v="181836"/>
    <n v="181836"/>
  </r>
  <r>
    <x v="2"/>
    <x v="0"/>
    <x v="0"/>
    <x v="0"/>
    <x v="17"/>
    <n v="171227"/>
    <n v="171227"/>
  </r>
  <r>
    <x v="2"/>
    <x v="0"/>
    <x v="0"/>
    <x v="0"/>
    <x v="18"/>
    <n v="148977"/>
    <n v="148977"/>
  </r>
  <r>
    <x v="2"/>
    <x v="0"/>
    <x v="0"/>
    <x v="0"/>
    <x v="19"/>
    <n v="199119"/>
    <n v="199119"/>
  </r>
  <r>
    <x v="2"/>
    <x v="0"/>
    <x v="0"/>
    <x v="0"/>
    <x v="20"/>
    <n v="214426"/>
    <n v="214426"/>
  </r>
  <r>
    <x v="2"/>
    <x v="0"/>
    <x v="0"/>
    <x v="0"/>
    <x v="21"/>
    <n v="211405"/>
    <n v="211405"/>
  </r>
  <r>
    <x v="2"/>
    <x v="0"/>
    <x v="0"/>
    <x v="0"/>
    <x v="22"/>
    <n v="232474"/>
    <n v="232474"/>
  </r>
  <r>
    <x v="2"/>
    <x v="0"/>
    <x v="0"/>
    <x v="0"/>
    <x v="23"/>
    <n v="184646"/>
    <n v="184646"/>
  </r>
  <r>
    <x v="2"/>
    <x v="0"/>
    <x v="0"/>
    <x v="0"/>
    <x v="24"/>
    <n v="210485"/>
    <n v="210485"/>
  </r>
  <r>
    <x v="2"/>
    <x v="0"/>
    <x v="0"/>
    <x v="0"/>
    <x v="25"/>
    <n v="67337"/>
    <n v="67337"/>
  </r>
  <r>
    <x v="2"/>
    <x v="0"/>
    <x v="0"/>
    <x v="1"/>
    <x v="11"/>
    <n v="150909"/>
    <n v="150909"/>
  </r>
  <r>
    <x v="2"/>
    <x v="0"/>
    <x v="0"/>
    <x v="1"/>
    <x v="12"/>
    <n v="136260"/>
    <n v="136260"/>
  </r>
  <r>
    <x v="2"/>
    <x v="0"/>
    <x v="0"/>
    <x v="1"/>
    <x v="13"/>
    <n v="195638"/>
    <n v="195638"/>
  </r>
  <r>
    <x v="2"/>
    <x v="0"/>
    <x v="0"/>
    <x v="1"/>
    <x v="14"/>
    <n v="221829"/>
    <n v="221829"/>
  </r>
  <r>
    <x v="2"/>
    <x v="0"/>
    <x v="0"/>
    <x v="1"/>
    <x v="15"/>
    <n v="271741"/>
    <n v="271741"/>
  </r>
  <r>
    <x v="2"/>
    <x v="0"/>
    <x v="0"/>
    <x v="1"/>
    <x v="16"/>
    <n v="282735"/>
    <n v="282735"/>
  </r>
  <r>
    <x v="2"/>
    <x v="0"/>
    <x v="0"/>
    <x v="1"/>
    <x v="0"/>
    <n v="361141"/>
    <n v="361141"/>
  </r>
  <r>
    <x v="2"/>
    <x v="0"/>
    <x v="0"/>
    <x v="1"/>
    <x v="1"/>
    <n v="226084"/>
    <n v="226084"/>
  </r>
  <r>
    <x v="2"/>
    <x v="0"/>
    <x v="0"/>
    <x v="1"/>
    <x v="2"/>
    <n v="220581"/>
    <n v="220581"/>
  </r>
  <r>
    <x v="2"/>
    <x v="0"/>
    <x v="0"/>
    <x v="1"/>
    <x v="3"/>
    <n v="181398"/>
    <n v="181398"/>
  </r>
  <r>
    <x v="2"/>
    <x v="0"/>
    <x v="0"/>
    <x v="1"/>
    <x v="4"/>
    <n v="83376"/>
    <n v="83376"/>
  </r>
  <r>
    <x v="2"/>
    <x v="0"/>
    <x v="0"/>
    <x v="1"/>
    <x v="5"/>
    <n v="68823"/>
    <n v="68823"/>
  </r>
  <r>
    <x v="2"/>
    <x v="0"/>
    <x v="0"/>
    <x v="1"/>
    <x v="6"/>
    <n v="33135"/>
    <n v="33135"/>
  </r>
  <r>
    <x v="2"/>
    <x v="0"/>
    <x v="0"/>
    <x v="1"/>
    <x v="7"/>
    <n v="26786"/>
    <n v="26786"/>
  </r>
  <r>
    <x v="2"/>
    <x v="0"/>
    <x v="0"/>
    <x v="1"/>
    <x v="8"/>
    <n v="76354"/>
    <n v="76354"/>
  </r>
  <r>
    <x v="2"/>
    <x v="0"/>
    <x v="0"/>
    <x v="1"/>
    <x v="9"/>
    <n v="347803"/>
    <n v="347803"/>
  </r>
  <r>
    <x v="2"/>
    <x v="0"/>
    <x v="0"/>
    <x v="1"/>
    <x v="10"/>
    <n v="374151"/>
    <n v="374151"/>
  </r>
  <r>
    <x v="2"/>
    <x v="0"/>
    <x v="0"/>
    <x v="1"/>
    <x v="17"/>
    <n v="366715"/>
    <n v="366715"/>
  </r>
  <r>
    <x v="2"/>
    <x v="0"/>
    <x v="0"/>
    <x v="1"/>
    <x v="18"/>
    <n v="223563"/>
    <n v="223563"/>
  </r>
  <r>
    <x v="2"/>
    <x v="0"/>
    <x v="0"/>
    <x v="1"/>
    <x v="19"/>
    <n v="265624"/>
    <n v="265624"/>
  </r>
  <r>
    <x v="2"/>
    <x v="0"/>
    <x v="0"/>
    <x v="1"/>
    <x v="20"/>
    <n v="267871"/>
    <n v="267871"/>
  </r>
  <r>
    <x v="2"/>
    <x v="0"/>
    <x v="0"/>
    <x v="1"/>
    <x v="21"/>
    <n v="215606"/>
    <n v="215606"/>
  </r>
  <r>
    <x v="2"/>
    <x v="0"/>
    <x v="0"/>
    <x v="1"/>
    <x v="22"/>
    <n v="93747"/>
    <n v="93747"/>
  </r>
  <r>
    <x v="2"/>
    <x v="0"/>
    <x v="0"/>
    <x v="1"/>
    <x v="23"/>
    <n v="46768"/>
    <n v="46768"/>
  </r>
  <r>
    <x v="2"/>
    <x v="0"/>
    <x v="0"/>
    <x v="1"/>
    <x v="24"/>
    <n v="40596"/>
    <n v="40596"/>
  </r>
  <r>
    <x v="2"/>
    <x v="0"/>
    <x v="0"/>
    <x v="1"/>
    <x v="25"/>
    <n v="8055"/>
    <n v="8055"/>
  </r>
  <r>
    <x v="2"/>
    <x v="0"/>
    <x v="0"/>
    <x v="2"/>
    <x v="11"/>
    <n v="40455"/>
    <n v="40455"/>
  </r>
  <r>
    <x v="2"/>
    <x v="0"/>
    <x v="0"/>
    <x v="2"/>
    <x v="12"/>
    <n v="36172"/>
    <n v="36172"/>
  </r>
  <r>
    <x v="2"/>
    <x v="0"/>
    <x v="0"/>
    <x v="2"/>
    <x v="13"/>
    <n v="97593"/>
    <n v="97593"/>
  </r>
  <r>
    <x v="2"/>
    <x v="0"/>
    <x v="0"/>
    <x v="2"/>
    <x v="14"/>
    <n v="107015"/>
    <n v="107015"/>
  </r>
  <r>
    <x v="2"/>
    <x v="0"/>
    <x v="0"/>
    <x v="2"/>
    <x v="15"/>
    <n v="172402"/>
    <n v="172402"/>
  </r>
  <r>
    <x v="2"/>
    <x v="0"/>
    <x v="0"/>
    <x v="2"/>
    <x v="16"/>
    <n v="157385"/>
    <n v="157385"/>
  </r>
  <r>
    <x v="2"/>
    <x v="0"/>
    <x v="0"/>
    <x v="2"/>
    <x v="0"/>
    <n v="241586"/>
    <n v="241586"/>
  </r>
  <r>
    <x v="2"/>
    <x v="0"/>
    <x v="0"/>
    <x v="2"/>
    <x v="1"/>
    <n v="141398"/>
    <n v="141398"/>
  </r>
  <r>
    <x v="2"/>
    <x v="0"/>
    <x v="0"/>
    <x v="2"/>
    <x v="2"/>
    <n v="144251"/>
    <n v="144251"/>
  </r>
  <r>
    <x v="2"/>
    <x v="0"/>
    <x v="0"/>
    <x v="2"/>
    <x v="3"/>
    <n v="134485"/>
    <n v="134485"/>
  </r>
  <r>
    <x v="2"/>
    <x v="0"/>
    <x v="0"/>
    <x v="2"/>
    <x v="4"/>
    <n v="64390"/>
    <n v="64390"/>
  </r>
  <r>
    <x v="2"/>
    <x v="0"/>
    <x v="0"/>
    <x v="2"/>
    <x v="5"/>
    <n v="34616"/>
    <n v="34616"/>
  </r>
  <r>
    <x v="2"/>
    <x v="0"/>
    <x v="0"/>
    <x v="2"/>
    <x v="6"/>
    <n v="49722"/>
    <n v="49722"/>
  </r>
  <r>
    <x v="2"/>
    <x v="0"/>
    <x v="0"/>
    <x v="2"/>
    <x v="7"/>
    <n v="125991"/>
    <n v="125991"/>
  </r>
  <r>
    <x v="2"/>
    <x v="0"/>
    <x v="0"/>
    <x v="2"/>
    <x v="8"/>
    <n v="102774"/>
    <n v="102774"/>
  </r>
  <r>
    <x v="2"/>
    <x v="0"/>
    <x v="0"/>
    <x v="2"/>
    <x v="9"/>
    <n v="186529"/>
    <n v="186529"/>
  </r>
  <r>
    <x v="2"/>
    <x v="0"/>
    <x v="0"/>
    <x v="2"/>
    <x v="10"/>
    <n v="200992"/>
    <n v="200992"/>
  </r>
  <r>
    <x v="2"/>
    <x v="0"/>
    <x v="0"/>
    <x v="2"/>
    <x v="17"/>
    <n v="140626"/>
    <n v="140626"/>
  </r>
  <r>
    <x v="2"/>
    <x v="0"/>
    <x v="0"/>
    <x v="2"/>
    <x v="18"/>
    <n v="93775"/>
    <n v="93775"/>
  </r>
  <r>
    <x v="2"/>
    <x v="0"/>
    <x v="0"/>
    <x v="2"/>
    <x v="19"/>
    <n v="158738"/>
    <n v="158738"/>
  </r>
  <r>
    <x v="2"/>
    <x v="0"/>
    <x v="0"/>
    <x v="2"/>
    <x v="20"/>
    <n v="139352"/>
    <n v="139352"/>
  </r>
  <r>
    <x v="2"/>
    <x v="0"/>
    <x v="0"/>
    <x v="2"/>
    <x v="21"/>
    <n v="116458"/>
    <n v="116458"/>
  </r>
  <r>
    <x v="2"/>
    <x v="0"/>
    <x v="0"/>
    <x v="2"/>
    <x v="22"/>
    <n v="80827"/>
    <n v="80827"/>
  </r>
  <r>
    <x v="2"/>
    <x v="0"/>
    <x v="0"/>
    <x v="2"/>
    <x v="23"/>
    <n v="54904"/>
    <n v="54904"/>
  </r>
  <r>
    <x v="2"/>
    <x v="0"/>
    <x v="0"/>
    <x v="2"/>
    <x v="24"/>
    <n v="43612"/>
    <n v="43612"/>
  </r>
  <r>
    <x v="2"/>
    <x v="0"/>
    <x v="0"/>
    <x v="2"/>
    <x v="25"/>
    <n v="7514"/>
    <n v="7514"/>
  </r>
  <r>
    <x v="2"/>
    <x v="0"/>
    <x v="0"/>
    <x v="3"/>
    <x v="11"/>
    <n v="98"/>
    <n v="98"/>
  </r>
  <r>
    <x v="2"/>
    <x v="0"/>
    <x v="0"/>
    <x v="3"/>
    <x v="12"/>
    <n v="52"/>
    <n v="52"/>
  </r>
  <r>
    <x v="2"/>
    <x v="0"/>
    <x v="0"/>
    <x v="3"/>
    <x v="13"/>
    <n v="16"/>
    <n v="16"/>
  </r>
  <r>
    <x v="2"/>
    <x v="0"/>
    <x v="0"/>
    <x v="3"/>
    <x v="14"/>
    <n v="3592"/>
    <n v="3592"/>
  </r>
  <r>
    <x v="2"/>
    <x v="0"/>
    <x v="0"/>
    <x v="3"/>
    <x v="15"/>
    <n v="1746"/>
    <n v="1746"/>
  </r>
  <r>
    <x v="2"/>
    <x v="0"/>
    <x v="0"/>
    <x v="3"/>
    <x v="16"/>
    <n v="2602"/>
    <n v="2602"/>
  </r>
  <r>
    <x v="2"/>
    <x v="0"/>
    <x v="0"/>
    <x v="3"/>
    <x v="0"/>
    <n v="904"/>
    <n v="904"/>
  </r>
  <r>
    <x v="2"/>
    <x v="0"/>
    <x v="0"/>
    <x v="3"/>
    <x v="1"/>
    <n v="13151"/>
    <n v="13151"/>
  </r>
  <r>
    <x v="2"/>
    <x v="0"/>
    <x v="0"/>
    <x v="3"/>
    <x v="2"/>
    <n v="26069"/>
    <n v="26069"/>
  </r>
  <r>
    <x v="2"/>
    <x v="0"/>
    <x v="0"/>
    <x v="3"/>
    <x v="3"/>
    <n v="26619"/>
    <n v="26619"/>
  </r>
  <r>
    <x v="2"/>
    <x v="0"/>
    <x v="0"/>
    <x v="3"/>
    <x v="4"/>
    <n v="12742"/>
    <n v="12742"/>
  </r>
  <r>
    <x v="2"/>
    <x v="0"/>
    <x v="0"/>
    <x v="3"/>
    <x v="5"/>
    <n v="1132"/>
    <n v="1132"/>
  </r>
  <r>
    <x v="2"/>
    <x v="0"/>
    <x v="0"/>
    <x v="3"/>
    <x v="6"/>
    <n v="0"/>
    <n v="0"/>
  </r>
  <r>
    <x v="2"/>
    <x v="0"/>
    <x v="0"/>
    <x v="3"/>
    <x v="7"/>
    <n v="0"/>
    <n v="0"/>
  </r>
  <r>
    <x v="2"/>
    <x v="0"/>
    <x v="0"/>
    <x v="3"/>
    <x v="8"/>
    <n v="12"/>
    <n v="12"/>
  </r>
  <r>
    <x v="2"/>
    <x v="0"/>
    <x v="0"/>
    <x v="3"/>
    <x v="9"/>
    <n v="5023"/>
    <n v="5023"/>
  </r>
  <r>
    <x v="2"/>
    <x v="0"/>
    <x v="0"/>
    <x v="3"/>
    <x v="10"/>
    <n v="12113"/>
    <n v="12113"/>
  </r>
  <r>
    <x v="2"/>
    <x v="0"/>
    <x v="0"/>
    <x v="3"/>
    <x v="17"/>
    <n v="7624"/>
    <n v="7624"/>
  </r>
  <r>
    <x v="2"/>
    <x v="0"/>
    <x v="0"/>
    <x v="3"/>
    <x v="18"/>
    <n v="1115"/>
    <n v="1115"/>
  </r>
  <r>
    <x v="2"/>
    <x v="0"/>
    <x v="0"/>
    <x v="3"/>
    <x v="19"/>
    <n v="11088"/>
    <n v="11088"/>
  </r>
  <r>
    <x v="2"/>
    <x v="0"/>
    <x v="0"/>
    <x v="3"/>
    <x v="20"/>
    <n v="11913"/>
    <n v="11913"/>
  </r>
  <r>
    <x v="2"/>
    <x v="0"/>
    <x v="0"/>
    <x v="3"/>
    <x v="21"/>
    <n v="25307"/>
    <n v="25307"/>
  </r>
  <r>
    <x v="2"/>
    <x v="0"/>
    <x v="0"/>
    <x v="3"/>
    <x v="22"/>
    <n v="22391"/>
    <n v="22391"/>
  </r>
  <r>
    <x v="2"/>
    <x v="0"/>
    <x v="0"/>
    <x v="3"/>
    <x v="23"/>
    <n v="18108"/>
    <n v="18108"/>
  </r>
  <r>
    <x v="2"/>
    <x v="0"/>
    <x v="0"/>
    <x v="3"/>
    <x v="24"/>
    <n v="10554"/>
    <n v="10554"/>
  </r>
  <r>
    <x v="2"/>
    <x v="0"/>
    <x v="0"/>
    <x v="3"/>
    <x v="25"/>
    <n v="4027"/>
    <n v="4027"/>
  </r>
  <r>
    <x v="2"/>
    <x v="0"/>
    <x v="1"/>
    <x v="1"/>
    <x v="21"/>
    <n v="22148"/>
    <n v="22148"/>
  </r>
  <r>
    <x v="2"/>
    <x v="0"/>
    <x v="1"/>
    <x v="1"/>
    <x v="22"/>
    <n v="121357"/>
    <n v="121357"/>
  </r>
  <r>
    <x v="2"/>
    <x v="0"/>
    <x v="1"/>
    <x v="1"/>
    <x v="23"/>
    <n v="157644"/>
    <n v="157644"/>
  </r>
  <r>
    <x v="2"/>
    <x v="0"/>
    <x v="1"/>
    <x v="1"/>
    <x v="24"/>
    <n v="219970"/>
    <n v="219970"/>
  </r>
  <r>
    <x v="2"/>
    <x v="0"/>
    <x v="1"/>
    <x v="1"/>
    <x v="25"/>
    <n v="84155"/>
    <n v="84155"/>
  </r>
  <r>
    <x v="2"/>
    <x v="0"/>
    <x v="1"/>
    <x v="2"/>
    <x v="9"/>
    <n v="39708"/>
    <n v="39708"/>
  </r>
  <r>
    <x v="2"/>
    <x v="0"/>
    <x v="1"/>
    <x v="2"/>
    <x v="10"/>
    <n v="107823"/>
    <n v="107823"/>
  </r>
  <r>
    <x v="2"/>
    <x v="0"/>
    <x v="1"/>
    <x v="2"/>
    <x v="17"/>
    <n v="55100"/>
    <n v="55100"/>
  </r>
  <r>
    <x v="2"/>
    <x v="0"/>
    <x v="1"/>
    <x v="2"/>
    <x v="18"/>
    <n v="34890"/>
    <n v="34890"/>
  </r>
  <r>
    <x v="2"/>
    <x v="0"/>
    <x v="1"/>
    <x v="2"/>
    <x v="19"/>
    <n v="53957"/>
    <n v="53957"/>
  </r>
  <r>
    <x v="2"/>
    <x v="0"/>
    <x v="1"/>
    <x v="2"/>
    <x v="20"/>
    <n v="22235"/>
    <n v="22235"/>
  </r>
  <r>
    <x v="2"/>
    <x v="0"/>
    <x v="1"/>
    <x v="2"/>
    <x v="21"/>
    <n v="33620"/>
    <n v="33620"/>
  </r>
  <r>
    <x v="2"/>
    <x v="0"/>
    <x v="1"/>
    <x v="2"/>
    <x v="22"/>
    <n v="91623"/>
    <n v="91623"/>
  </r>
  <r>
    <x v="2"/>
    <x v="0"/>
    <x v="1"/>
    <x v="2"/>
    <x v="23"/>
    <n v="81885"/>
    <n v="81885"/>
  </r>
  <r>
    <x v="2"/>
    <x v="0"/>
    <x v="1"/>
    <x v="2"/>
    <x v="24"/>
    <n v="20450"/>
    <n v="20450"/>
  </r>
  <r>
    <x v="2"/>
    <x v="0"/>
    <x v="1"/>
    <x v="2"/>
    <x v="25"/>
    <n v="5965"/>
    <n v="5965"/>
  </r>
  <r>
    <x v="2"/>
    <x v="0"/>
    <x v="1"/>
    <x v="3"/>
    <x v="9"/>
    <n v="14170"/>
    <n v="14170"/>
  </r>
  <r>
    <x v="2"/>
    <x v="0"/>
    <x v="1"/>
    <x v="3"/>
    <x v="10"/>
    <n v="43951"/>
    <n v="43951"/>
  </r>
  <r>
    <x v="2"/>
    <x v="0"/>
    <x v="1"/>
    <x v="3"/>
    <x v="17"/>
    <n v="44287"/>
    <n v="44287"/>
  </r>
  <r>
    <x v="2"/>
    <x v="0"/>
    <x v="1"/>
    <x v="3"/>
    <x v="18"/>
    <n v="19067"/>
    <n v="19067"/>
  </r>
  <r>
    <x v="2"/>
    <x v="0"/>
    <x v="1"/>
    <x v="3"/>
    <x v="19"/>
    <n v="31924"/>
    <n v="31924"/>
  </r>
  <r>
    <x v="2"/>
    <x v="0"/>
    <x v="1"/>
    <x v="3"/>
    <x v="20"/>
    <n v="78005"/>
    <n v="78005"/>
  </r>
  <r>
    <x v="2"/>
    <x v="0"/>
    <x v="1"/>
    <x v="3"/>
    <x v="21"/>
    <n v="93927"/>
    <n v="93927"/>
  </r>
  <r>
    <x v="2"/>
    <x v="0"/>
    <x v="1"/>
    <x v="3"/>
    <x v="22"/>
    <n v="77295"/>
    <n v="77295"/>
  </r>
  <r>
    <x v="2"/>
    <x v="0"/>
    <x v="1"/>
    <x v="3"/>
    <x v="23"/>
    <n v="48142"/>
    <n v="48142"/>
  </r>
  <r>
    <x v="2"/>
    <x v="0"/>
    <x v="1"/>
    <x v="3"/>
    <x v="24"/>
    <n v="32584"/>
    <n v="32584"/>
  </r>
  <r>
    <x v="2"/>
    <x v="0"/>
    <x v="1"/>
    <x v="3"/>
    <x v="25"/>
    <n v="8132"/>
    <n v="8132"/>
  </r>
  <r>
    <x v="2"/>
    <x v="0"/>
    <x v="2"/>
    <x v="1"/>
    <x v="10"/>
    <n v="11374"/>
    <n v="11374"/>
  </r>
  <r>
    <x v="2"/>
    <x v="0"/>
    <x v="2"/>
    <x v="1"/>
    <x v="17"/>
    <n v="7406"/>
    <n v="7406"/>
  </r>
  <r>
    <x v="2"/>
    <x v="0"/>
    <x v="2"/>
    <x v="1"/>
    <x v="18"/>
    <n v="0"/>
    <n v="0"/>
  </r>
  <r>
    <x v="2"/>
    <x v="0"/>
    <x v="2"/>
    <x v="1"/>
    <x v="21"/>
    <n v="1390"/>
    <n v="1390"/>
  </r>
  <r>
    <x v="2"/>
    <x v="0"/>
    <x v="2"/>
    <x v="1"/>
    <x v="22"/>
    <n v="1403"/>
    <n v="1403"/>
  </r>
  <r>
    <x v="2"/>
    <x v="0"/>
    <x v="2"/>
    <x v="1"/>
    <x v="23"/>
    <n v="510"/>
    <n v="510"/>
  </r>
  <r>
    <x v="2"/>
    <x v="0"/>
    <x v="2"/>
    <x v="1"/>
    <x v="24"/>
    <n v="4065"/>
    <n v="4065"/>
  </r>
  <r>
    <x v="2"/>
    <x v="0"/>
    <x v="2"/>
    <x v="1"/>
    <x v="25"/>
    <n v="3370"/>
    <n v="3370"/>
  </r>
  <r>
    <x v="2"/>
    <x v="0"/>
    <x v="2"/>
    <x v="2"/>
    <x v="2"/>
    <n v="61"/>
    <n v="61"/>
  </r>
  <r>
    <x v="2"/>
    <x v="0"/>
    <x v="2"/>
    <x v="2"/>
    <x v="3"/>
    <n v="80628"/>
    <n v="80628"/>
  </r>
  <r>
    <x v="2"/>
    <x v="0"/>
    <x v="2"/>
    <x v="2"/>
    <x v="4"/>
    <n v="52609"/>
    <n v="52609"/>
  </r>
  <r>
    <x v="2"/>
    <x v="0"/>
    <x v="2"/>
    <x v="2"/>
    <x v="5"/>
    <n v="52607"/>
    <n v="52607"/>
  </r>
  <r>
    <x v="2"/>
    <x v="0"/>
    <x v="2"/>
    <x v="2"/>
    <x v="6"/>
    <n v="30549"/>
    <n v="30549"/>
  </r>
  <r>
    <x v="2"/>
    <x v="0"/>
    <x v="2"/>
    <x v="2"/>
    <x v="7"/>
    <n v="22557"/>
    <n v="22557"/>
  </r>
  <r>
    <x v="2"/>
    <x v="0"/>
    <x v="2"/>
    <x v="2"/>
    <x v="8"/>
    <n v="21357"/>
    <n v="21357"/>
  </r>
  <r>
    <x v="2"/>
    <x v="0"/>
    <x v="2"/>
    <x v="2"/>
    <x v="9"/>
    <n v="20270"/>
    <n v="20270"/>
  </r>
  <r>
    <x v="2"/>
    <x v="0"/>
    <x v="2"/>
    <x v="2"/>
    <x v="10"/>
    <n v="8308"/>
    <n v="8308"/>
  </r>
  <r>
    <x v="2"/>
    <x v="0"/>
    <x v="2"/>
    <x v="2"/>
    <x v="17"/>
    <n v="1211"/>
    <n v="1211"/>
  </r>
  <r>
    <x v="2"/>
    <x v="0"/>
    <x v="2"/>
    <x v="2"/>
    <x v="18"/>
    <n v="0"/>
    <n v="0"/>
  </r>
  <r>
    <x v="2"/>
    <x v="0"/>
    <x v="2"/>
    <x v="2"/>
    <x v="19"/>
    <n v="7059"/>
    <n v="7059"/>
  </r>
  <r>
    <x v="2"/>
    <x v="0"/>
    <x v="2"/>
    <x v="2"/>
    <x v="20"/>
    <n v="52853"/>
    <n v="52853"/>
  </r>
  <r>
    <x v="2"/>
    <x v="0"/>
    <x v="2"/>
    <x v="2"/>
    <x v="21"/>
    <n v="45991"/>
    <n v="45991"/>
  </r>
  <r>
    <x v="2"/>
    <x v="0"/>
    <x v="2"/>
    <x v="2"/>
    <x v="22"/>
    <n v="34195"/>
    <n v="34195"/>
  </r>
  <r>
    <x v="2"/>
    <x v="0"/>
    <x v="2"/>
    <x v="2"/>
    <x v="23"/>
    <n v="29397"/>
    <n v="29397"/>
  </r>
  <r>
    <x v="2"/>
    <x v="0"/>
    <x v="2"/>
    <x v="2"/>
    <x v="24"/>
    <n v="18427"/>
    <n v="18427"/>
  </r>
  <r>
    <x v="2"/>
    <x v="0"/>
    <x v="2"/>
    <x v="2"/>
    <x v="25"/>
    <n v="2187"/>
    <n v="2187"/>
  </r>
  <r>
    <x v="2"/>
    <x v="0"/>
    <x v="2"/>
    <x v="3"/>
    <x v="20"/>
    <n v="8760"/>
    <n v="8760"/>
  </r>
  <r>
    <x v="2"/>
    <x v="0"/>
    <x v="2"/>
    <x v="3"/>
    <x v="21"/>
    <n v="2597"/>
    <n v="2597"/>
  </r>
  <r>
    <x v="2"/>
    <x v="0"/>
    <x v="2"/>
    <x v="3"/>
    <x v="22"/>
    <n v="2407"/>
    <n v="2407"/>
  </r>
  <r>
    <x v="2"/>
    <x v="0"/>
    <x v="2"/>
    <x v="3"/>
    <x v="23"/>
    <n v="1030"/>
    <n v="1030"/>
  </r>
  <r>
    <x v="2"/>
    <x v="0"/>
    <x v="2"/>
    <x v="3"/>
    <x v="24"/>
    <n v="218"/>
    <n v="218"/>
  </r>
  <r>
    <x v="2"/>
    <x v="0"/>
    <x v="2"/>
    <x v="3"/>
    <x v="25"/>
    <n v="46"/>
    <n v="46"/>
  </r>
  <r>
    <x v="2"/>
    <x v="1"/>
    <x v="3"/>
    <x v="0"/>
    <x v="2"/>
    <n v="15491"/>
    <n v="15491"/>
  </r>
  <r>
    <x v="2"/>
    <x v="1"/>
    <x v="3"/>
    <x v="0"/>
    <x v="3"/>
    <n v="13493"/>
    <n v="13493"/>
  </r>
  <r>
    <x v="2"/>
    <x v="1"/>
    <x v="3"/>
    <x v="0"/>
    <x v="4"/>
    <n v="13305"/>
    <n v="13305"/>
  </r>
  <r>
    <x v="2"/>
    <x v="1"/>
    <x v="3"/>
    <x v="0"/>
    <x v="5"/>
    <n v="10389"/>
    <n v="10389"/>
  </r>
  <r>
    <x v="2"/>
    <x v="1"/>
    <x v="3"/>
    <x v="0"/>
    <x v="6"/>
    <n v="9816"/>
    <n v="9816"/>
  </r>
  <r>
    <x v="2"/>
    <x v="1"/>
    <x v="3"/>
    <x v="0"/>
    <x v="7"/>
    <n v="10795"/>
    <n v="10795"/>
  </r>
  <r>
    <x v="2"/>
    <x v="1"/>
    <x v="3"/>
    <x v="0"/>
    <x v="8"/>
    <n v="10760"/>
    <n v="10760"/>
  </r>
  <r>
    <x v="2"/>
    <x v="1"/>
    <x v="3"/>
    <x v="0"/>
    <x v="9"/>
    <n v="17396"/>
    <n v="17396"/>
  </r>
  <r>
    <x v="2"/>
    <x v="1"/>
    <x v="3"/>
    <x v="0"/>
    <x v="10"/>
    <n v="1681"/>
    <n v="1681"/>
  </r>
  <r>
    <x v="2"/>
    <x v="1"/>
    <x v="3"/>
    <x v="0"/>
    <x v="17"/>
    <n v="12871"/>
    <n v="12871"/>
  </r>
  <r>
    <x v="2"/>
    <x v="1"/>
    <x v="3"/>
    <x v="0"/>
    <x v="18"/>
    <n v="6577"/>
    <n v="6577"/>
  </r>
  <r>
    <x v="2"/>
    <x v="1"/>
    <x v="3"/>
    <x v="0"/>
    <x v="19"/>
    <n v="10429"/>
    <n v="10429"/>
  </r>
  <r>
    <x v="2"/>
    <x v="1"/>
    <x v="3"/>
    <x v="0"/>
    <x v="20"/>
    <n v="9662"/>
    <n v="9662"/>
  </r>
  <r>
    <x v="2"/>
    <x v="1"/>
    <x v="3"/>
    <x v="0"/>
    <x v="21"/>
    <n v="10688"/>
    <n v="10688"/>
  </r>
  <r>
    <x v="2"/>
    <x v="1"/>
    <x v="3"/>
    <x v="0"/>
    <x v="22"/>
    <n v="14074"/>
    <n v="14074"/>
  </r>
  <r>
    <x v="2"/>
    <x v="1"/>
    <x v="3"/>
    <x v="0"/>
    <x v="23"/>
    <n v="3526"/>
    <n v="3526"/>
  </r>
  <r>
    <x v="2"/>
    <x v="1"/>
    <x v="3"/>
    <x v="0"/>
    <x v="24"/>
    <n v="7620"/>
    <n v="7620"/>
  </r>
  <r>
    <x v="2"/>
    <x v="1"/>
    <x v="3"/>
    <x v="0"/>
    <x v="25"/>
    <n v="1054"/>
    <n v="1054"/>
  </r>
  <r>
    <x v="2"/>
    <x v="1"/>
    <x v="3"/>
    <x v="2"/>
    <x v="16"/>
    <n v="1"/>
    <n v="1"/>
  </r>
  <r>
    <x v="2"/>
    <x v="1"/>
    <x v="3"/>
    <x v="2"/>
    <x v="0"/>
    <n v="248"/>
    <n v="248"/>
  </r>
  <r>
    <x v="2"/>
    <x v="1"/>
    <x v="3"/>
    <x v="2"/>
    <x v="1"/>
    <n v="256"/>
    <n v="256"/>
  </r>
  <r>
    <x v="2"/>
    <x v="1"/>
    <x v="3"/>
    <x v="2"/>
    <x v="2"/>
    <n v="502"/>
    <n v="502"/>
  </r>
  <r>
    <x v="2"/>
    <x v="1"/>
    <x v="3"/>
    <x v="2"/>
    <x v="3"/>
    <n v="567"/>
    <n v="567"/>
  </r>
  <r>
    <x v="2"/>
    <x v="1"/>
    <x v="3"/>
    <x v="2"/>
    <x v="4"/>
    <n v="1104"/>
    <n v="1104"/>
  </r>
  <r>
    <x v="2"/>
    <x v="1"/>
    <x v="3"/>
    <x v="2"/>
    <x v="5"/>
    <n v="326"/>
    <n v="326"/>
  </r>
  <r>
    <x v="2"/>
    <x v="1"/>
    <x v="3"/>
    <x v="3"/>
    <x v="11"/>
    <n v="3371"/>
    <n v="3371"/>
  </r>
  <r>
    <x v="2"/>
    <x v="1"/>
    <x v="3"/>
    <x v="3"/>
    <x v="12"/>
    <n v="3715"/>
    <n v="3715"/>
  </r>
  <r>
    <x v="2"/>
    <x v="1"/>
    <x v="3"/>
    <x v="3"/>
    <x v="13"/>
    <n v="4142"/>
    <n v="4142"/>
  </r>
  <r>
    <x v="2"/>
    <x v="1"/>
    <x v="3"/>
    <x v="3"/>
    <x v="14"/>
    <n v="4273"/>
    <n v="4273"/>
  </r>
  <r>
    <x v="2"/>
    <x v="1"/>
    <x v="3"/>
    <x v="3"/>
    <x v="15"/>
    <n v="4497"/>
    <n v="4497"/>
  </r>
  <r>
    <x v="2"/>
    <x v="1"/>
    <x v="3"/>
    <x v="3"/>
    <x v="16"/>
    <n v="4858"/>
    <n v="4858"/>
  </r>
  <r>
    <x v="2"/>
    <x v="1"/>
    <x v="3"/>
    <x v="3"/>
    <x v="0"/>
    <n v="3680"/>
    <n v="3680"/>
  </r>
  <r>
    <x v="2"/>
    <x v="1"/>
    <x v="3"/>
    <x v="3"/>
    <x v="1"/>
    <n v="2913"/>
    <n v="2913"/>
  </r>
  <r>
    <x v="2"/>
    <x v="1"/>
    <x v="3"/>
    <x v="3"/>
    <x v="2"/>
    <n v="3735"/>
    <n v="3735"/>
  </r>
  <r>
    <x v="2"/>
    <x v="1"/>
    <x v="3"/>
    <x v="3"/>
    <x v="3"/>
    <n v="3491"/>
    <n v="3491"/>
  </r>
  <r>
    <x v="2"/>
    <x v="1"/>
    <x v="3"/>
    <x v="3"/>
    <x v="4"/>
    <n v="3135"/>
    <n v="3135"/>
  </r>
  <r>
    <x v="2"/>
    <x v="1"/>
    <x v="3"/>
    <x v="3"/>
    <x v="5"/>
    <n v="3104"/>
    <n v="3104"/>
  </r>
  <r>
    <x v="2"/>
    <x v="1"/>
    <x v="4"/>
    <x v="0"/>
    <x v="2"/>
    <n v="4788"/>
    <n v="4788"/>
  </r>
  <r>
    <x v="2"/>
    <x v="1"/>
    <x v="4"/>
    <x v="0"/>
    <x v="3"/>
    <n v="3605"/>
    <n v="3605"/>
  </r>
  <r>
    <x v="2"/>
    <x v="1"/>
    <x v="4"/>
    <x v="0"/>
    <x v="4"/>
    <n v="3982"/>
    <n v="3982"/>
  </r>
  <r>
    <x v="2"/>
    <x v="1"/>
    <x v="4"/>
    <x v="0"/>
    <x v="5"/>
    <n v="3407"/>
    <n v="3407"/>
  </r>
  <r>
    <x v="2"/>
    <x v="1"/>
    <x v="4"/>
    <x v="0"/>
    <x v="6"/>
    <n v="2972"/>
    <n v="2972"/>
  </r>
  <r>
    <x v="2"/>
    <x v="1"/>
    <x v="4"/>
    <x v="0"/>
    <x v="7"/>
    <n v="3761"/>
    <n v="3761"/>
  </r>
  <r>
    <x v="2"/>
    <x v="1"/>
    <x v="4"/>
    <x v="0"/>
    <x v="8"/>
    <n v="3170"/>
    <n v="3170"/>
  </r>
  <r>
    <x v="2"/>
    <x v="1"/>
    <x v="4"/>
    <x v="0"/>
    <x v="9"/>
    <n v="5007"/>
    <n v="5007"/>
  </r>
  <r>
    <x v="2"/>
    <x v="1"/>
    <x v="4"/>
    <x v="0"/>
    <x v="10"/>
    <n v="576"/>
    <n v="576"/>
  </r>
  <r>
    <x v="2"/>
    <x v="1"/>
    <x v="4"/>
    <x v="0"/>
    <x v="17"/>
    <n v="5956"/>
    <n v="5956"/>
  </r>
  <r>
    <x v="2"/>
    <x v="1"/>
    <x v="4"/>
    <x v="0"/>
    <x v="18"/>
    <n v="4227"/>
    <n v="4227"/>
  </r>
  <r>
    <x v="2"/>
    <x v="1"/>
    <x v="4"/>
    <x v="0"/>
    <x v="19"/>
    <n v="6158"/>
    <n v="6158"/>
  </r>
  <r>
    <x v="2"/>
    <x v="1"/>
    <x v="4"/>
    <x v="0"/>
    <x v="20"/>
    <n v="5777"/>
    <n v="5777"/>
  </r>
  <r>
    <x v="2"/>
    <x v="1"/>
    <x v="4"/>
    <x v="0"/>
    <x v="21"/>
    <n v="6620"/>
    <n v="6620"/>
  </r>
  <r>
    <x v="2"/>
    <x v="1"/>
    <x v="4"/>
    <x v="0"/>
    <x v="22"/>
    <n v="10928"/>
    <n v="10928"/>
  </r>
  <r>
    <x v="2"/>
    <x v="1"/>
    <x v="4"/>
    <x v="0"/>
    <x v="23"/>
    <n v="2670"/>
    <n v="2670"/>
  </r>
  <r>
    <x v="2"/>
    <x v="1"/>
    <x v="4"/>
    <x v="0"/>
    <x v="24"/>
    <n v="6227"/>
    <n v="6227"/>
  </r>
  <r>
    <x v="2"/>
    <x v="1"/>
    <x v="4"/>
    <x v="0"/>
    <x v="25"/>
    <n v="1652"/>
    <n v="1652"/>
  </r>
  <r>
    <x v="2"/>
    <x v="1"/>
    <x v="4"/>
    <x v="1"/>
    <x v="11"/>
    <n v="4589"/>
    <n v="4589"/>
  </r>
  <r>
    <x v="2"/>
    <x v="1"/>
    <x v="4"/>
    <x v="1"/>
    <x v="12"/>
    <n v="0"/>
    <n v="0"/>
  </r>
  <r>
    <x v="2"/>
    <x v="1"/>
    <x v="4"/>
    <x v="3"/>
    <x v="11"/>
    <n v="3356"/>
    <n v="3356"/>
  </r>
  <r>
    <x v="2"/>
    <x v="1"/>
    <x v="4"/>
    <x v="3"/>
    <x v="12"/>
    <n v="2175"/>
    <n v="2175"/>
  </r>
  <r>
    <x v="2"/>
    <x v="1"/>
    <x v="4"/>
    <x v="3"/>
    <x v="13"/>
    <n v="2008"/>
    <n v="2008"/>
  </r>
  <r>
    <x v="2"/>
    <x v="1"/>
    <x v="4"/>
    <x v="3"/>
    <x v="14"/>
    <n v="2744"/>
    <n v="2744"/>
  </r>
  <r>
    <x v="2"/>
    <x v="1"/>
    <x v="4"/>
    <x v="3"/>
    <x v="15"/>
    <n v="2927"/>
    <n v="2927"/>
  </r>
  <r>
    <x v="2"/>
    <x v="1"/>
    <x v="4"/>
    <x v="3"/>
    <x v="2"/>
    <n v="951"/>
    <n v="951"/>
  </r>
  <r>
    <x v="2"/>
    <x v="1"/>
    <x v="4"/>
    <x v="3"/>
    <x v="3"/>
    <n v="1721"/>
    <n v="1721"/>
  </r>
  <r>
    <x v="2"/>
    <x v="1"/>
    <x v="4"/>
    <x v="3"/>
    <x v="4"/>
    <n v="2200"/>
    <n v="2200"/>
  </r>
  <r>
    <x v="2"/>
    <x v="1"/>
    <x v="4"/>
    <x v="3"/>
    <x v="5"/>
    <n v="3328"/>
    <n v="3328"/>
  </r>
  <r>
    <x v="2"/>
    <x v="1"/>
    <x v="5"/>
    <x v="4"/>
    <x v="11"/>
    <n v="1014"/>
    <n v="1014"/>
  </r>
  <r>
    <x v="2"/>
    <x v="1"/>
    <x v="5"/>
    <x v="4"/>
    <x v="12"/>
    <n v="646"/>
    <n v="646"/>
  </r>
  <r>
    <x v="2"/>
    <x v="1"/>
    <x v="5"/>
    <x v="4"/>
    <x v="13"/>
    <n v="697"/>
    <n v="697"/>
  </r>
  <r>
    <x v="2"/>
    <x v="1"/>
    <x v="5"/>
    <x v="4"/>
    <x v="14"/>
    <n v="1254"/>
    <n v="1254"/>
  </r>
  <r>
    <x v="2"/>
    <x v="1"/>
    <x v="5"/>
    <x v="4"/>
    <x v="15"/>
    <n v="1040"/>
    <n v="1040"/>
  </r>
  <r>
    <x v="2"/>
    <x v="1"/>
    <x v="5"/>
    <x v="4"/>
    <x v="2"/>
    <n v="686"/>
    <n v="686"/>
  </r>
  <r>
    <x v="2"/>
    <x v="1"/>
    <x v="5"/>
    <x v="4"/>
    <x v="3"/>
    <n v="773"/>
    <n v="773"/>
  </r>
  <r>
    <x v="2"/>
    <x v="1"/>
    <x v="5"/>
    <x v="4"/>
    <x v="4"/>
    <n v="583"/>
    <n v="583"/>
  </r>
  <r>
    <x v="2"/>
    <x v="1"/>
    <x v="5"/>
    <x v="4"/>
    <x v="5"/>
    <n v="738"/>
    <n v="738"/>
  </r>
  <r>
    <x v="3"/>
    <x v="0"/>
    <x v="0"/>
    <x v="1"/>
    <x v="5"/>
    <n v="12006"/>
    <n v="12006"/>
  </r>
  <r>
    <x v="3"/>
    <x v="0"/>
    <x v="0"/>
    <x v="1"/>
    <x v="6"/>
    <n v="130313"/>
    <n v="130313"/>
  </r>
  <r>
    <x v="3"/>
    <x v="0"/>
    <x v="0"/>
    <x v="1"/>
    <x v="7"/>
    <n v="213030"/>
    <n v="213030"/>
  </r>
  <r>
    <x v="3"/>
    <x v="0"/>
    <x v="0"/>
    <x v="1"/>
    <x v="8"/>
    <n v="241464"/>
    <n v="241464"/>
  </r>
  <r>
    <x v="3"/>
    <x v="0"/>
    <x v="0"/>
    <x v="1"/>
    <x v="9"/>
    <n v="0"/>
    <n v="0"/>
  </r>
  <r>
    <x v="3"/>
    <x v="0"/>
    <x v="0"/>
    <x v="1"/>
    <x v="10"/>
    <n v="0"/>
    <n v="0"/>
  </r>
  <r>
    <x v="3"/>
    <x v="0"/>
    <x v="0"/>
    <x v="2"/>
    <x v="5"/>
    <n v="3880"/>
    <n v="3880"/>
  </r>
  <r>
    <x v="3"/>
    <x v="0"/>
    <x v="0"/>
    <x v="2"/>
    <x v="6"/>
    <n v="24990"/>
    <n v="24990"/>
  </r>
  <r>
    <x v="3"/>
    <x v="0"/>
    <x v="0"/>
    <x v="2"/>
    <x v="7"/>
    <n v="27673"/>
    <n v="27673"/>
  </r>
  <r>
    <x v="3"/>
    <x v="0"/>
    <x v="0"/>
    <x v="2"/>
    <x v="8"/>
    <n v="26481"/>
    <n v="26481"/>
  </r>
  <r>
    <x v="3"/>
    <x v="0"/>
    <x v="0"/>
    <x v="2"/>
    <x v="9"/>
    <n v="0"/>
    <n v="0"/>
  </r>
  <r>
    <x v="3"/>
    <x v="0"/>
    <x v="0"/>
    <x v="2"/>
    <x v="10"/>
    <n v="0"/>
    <n v="0"/>
  </r>
  <r>
    <x v="3"/>
    <x v="0"/>
    <x v="0"/>
    <x v="3"/>
    <x v="5"/>
    <n v="60"/>
    <n v="60"/>
  </r>
  <r>
    <x v="3"/>
    <x v="0"/>
    <x v="0"/>
    <x v="3"/>
    <x v="6"/>
    <n v="17066"/>
    <n v="17066"/>
  </r>
  <r>
    <x v="3"/>
    <x v="0"/>
    <x v="0"/>
    <x v="3"/>
    <x v="7"/>
    <n v="14094"/>
    <n v="14094"/>
  </r>
  <r>
    <x v="3"/>
    <x v="0"/>
    <x v="0"/>
    <x v="3"/>
    <x v="8"/>
    <n v="6979"/>
    <n v="6979"/>
  </r>
  <r>
    <x v="3"/>
    <x v="0"/>
    <x v="0"/>
    <x v="3"/>
    <x v="9"/>
    <n v="0"/>
    <n v="0"/>
  </r>
  <r>
    <x v="3"/>
    <x v="0"/>
    <x v="0"/>
    <x v="3"/>
    <x v="10"/>
    <n v="0"/>
    <n v="0"/>
  </r>
  <r>
    <x v="4"/>
    <x v="1"/>
    <x v="3"/>
    <x v="1"/>
    <x v="21"/>
    <n v="234"/>
    <n v="234"/>
  </r>
  <r>
    <x v="4"/>
    <x v="1"/>
    <x v="3"/>
    <x v="1"/>
    <x v="22"/>
    <n v="968"/>
    <n v="968"/>
  </r>
  <r>
    <x v="4"/>
    <x v="1"/>
    <x v="3"/>
    <x v="1"/>
    <x v="23"/>
    <n v="1072"/>
    <n v="1072"/>
  </r>
  <r>
    <x v="4"/>
    <x v="1"/>
    <x v="3"/>
    <x v="1"/>
    <x v="24"/>
    <n v="954"/>
    <n v="954"/>
  </r>
  <r>
    <x v="4"/>
    <x v="1"/>
    <x v="3"/>
    <x v="1"/>
    <x v="25"/>
    <n v="256"/>
    <n v="256"/>
  </r>
  <r>
    <x v="4"/>
    <x v="1"/>
    <x v="3"/>
    <x v="2"/>
    <x v="5"/>
    <n v="69"/>
    <n v="69"/>
  </r>
  <r>
    <x v="4"/>
    <x v="1"/>
    <x v="3"/>
    <x v="2"/>
    <x v="6"/>
    <n v="1082"/>
    <n v="1082"/>
  </r>
  <r>
    <x v="4"/>
    <x v="1"/>
    <x v="3"/>
    <x v="2"/>
    <x v="7"/>
    <n v="753"/>
    <n v="753"/>
  </r>
  <r>
    <x v="4"/>
    <x v="1"/>
    <x v="3"/>
    <x v="2"/>
    <x v="8"/>
    <n v="921"/>
    <n v="921"/>
  </r>
  <r>
    <x v="4"/>
    <x v="1"/>
    <x v="3"/>
    <x v="2"/>
    <x v="9"/>
    <n v="1034"/>
    <n v="1034"/>
  </r>
  <r>
    <x v="4"/>
    <x v="1"/>
    <x v="3"/>
    <x v="2"/>
    <x v="10"/>
    <n v="725"/>
    <n v="725"/>
  </r>
  <r>
    <x v="4"/>
    <x v="1"/>
    <x v="3"/>
    <x v="2"/>
    <x v="17"/>
    <n v="924"/>
    <n v="924"/>
  </r>
  <r>
    <x v="4"/>
    <x v="1"/>
    <x v="3"/>
    <x v="2"/>
    <x v="18"/>
    <n v="738"/>
    <n v="738"/>
  </r>
  <r>
    <x v="4"/>
    <x v="1"/>
    <x v="3"/>
    <x v="2"/>
    <x v="19"/>
    <n v="555"/>
    <n v="555"/>
  </r>
  <r>
    <x v="4"/>
    <x v="1"/>
    <x v="3"/>
    <x v="2"/>
    <x v="20"/>
    <n v="406"/>
    <n v="406"/>
  </r>
  <r>
    <x v="4"/>
    <x v="1"/>
    <x v="3"/>
    <x v="2"/>
    <x v="21"/>
    <n v="452"/>
    <n v="452"/>
  </r>
  <r>
    <x v="4"/>
    <x v="1"/>
    <x v="3"/>
    <x v="2"/>
    <x v="22"/>
    <n v="589"/>
    <n v="589"/>
  </r>
  <r>
    <x v="4"/>
    <x v="1"/>
    <x v="3"/>
    <x v="2"/>
    <x v="23"/>
    <n v="329"/>
    <n v="329"/>
  </r>
  <r>
    <x v="4"/>
    <x v="1"/>
    <x v="3"/>
    <x v="2"/>
    <x v="24"/>
    <n v="0"/>
    <n v="0"/>
  </r>
  <r>
    <x v="4"/>
    <x v="1"/>
    <x v="3"/>
    <x v="3"/>
    <x v="5"/>
    <n v="641"/>
    <n v="641"/>
  </r>
  <r>
    <x v="4"/>
    <x v="1"/>
    <x v="3"/>
    <x v="3"/>
    <x v="6"/>
    <n v="3459"/>
    <n v="3459"/>
  </r>
  <r>
    <x v="4"/>
    <x v="1"/>
    <x v="3"/>
    <x v="3"/>
    <x v="7"/>
    <n v="3574"/>
    <n v="3574"/>
  </r>
  <r>
    <x v="4"/>
    <x v="1"/>
    <x v="3"/>
    <x v="3"/>
    <x v="8"/>
    <n v="3705"/>
    <n v="3705"/>
  </r>
  <r>
    <x v="4"/>
    <x v="1"/>
    <x v="3"/>
    <x v="3"/>
    <x v="9"/>
    <n v="4866"/>
    <n v="4866"/>
  </r>
  <r>
    <x v="4"/>
    <x v="1"/>
    <x v="3"/>
    <x v="3"/>
    <x v="10"/>
    <n v="5563"/>
    <n v="5563"/>
  </r>
  <r>
    <x v="4"/>
    <x v="1"/>
    <x v="3"/>
    <x v="3"/>
    <x v="17"/>
    <n v="3942"/>
    <n v="3942"/>
  </r>
  <r>
    <x v="4"/>
    <x v="1"/>
    <x v="3"/>
    <x v="3"/>
    <x v="18"/>
    <n v="3277"/>
    <n v="3277"/>
  </r>
  <r>
    <x v="4"/>
    <x v="1"/>
    <x v="3"/>
    <x v="3"/>
    <x v="19"/>
    <n v="2659"/>
    <n v="2659"/>
  </r>
  <r>
    <x v="4"/>
    <x v="1"/>
    <x v="3"/>
    <x v="3"/>
    <x v="20"/>
    <n v="2804"/>
    <n v="2804"/>
  </r>
  <r>
    <x v="4"/>
    <x v="1"/>
    <x v="3"/>
    <x v="3"/>
    <x v="21"/>
    <n v="2035"/>
    <n v="2035"/>
  </r>
  <r>
    <x v="4"/>
    <x v="1"/>
    <x v="3"/>
    <x v="3"/>
    <x v="22"/>
    <n v="2298"/>
    <n v="2298"/>
  </r>
  <r>
    <x v="4"/>
    <x v="1"/>
    <x v="3"/>
    <x v="3"/>
    <x v="23"/>
    <n v="1838"/>
    <n v="1838"/>
  </r>
  <r>
    <x v="4"/>
    <x v="1"/>
    <x v="3"/>
    <x v="3"/>
    <x v="24"/>
    <n v="2126"/>
    <n v="2126"/>
  </r>
  <r>
    <x v="4"/>
    <x v="1"/>
    <x v="3"/>
    <x v="3"/>
    <x v="25"/>
    <n v="762"/>
    <n v="762"/>
  </r>
  <r>
    <x v="5"/>
    <x v="1"/>
    <x v="4"/>
    <x v="2"/>
    <x v="9"/>
    <n v="566"/>
    <n v="566"/>
  </r>
  <r>
    <x v="5"/>
    <x v="1"/>
    <x v="4"/>
    <x v="2"/>
    <x v="10"/>
    <n v="4226"/>
    <n v="4226"/>
  </r>
  <r>
    <x v="5"/>
    <x v="1"/>
    <x v="4"/>
    <x v="2"/>
    <x v="17"/>
    <n v="2792"/>
    <n v="2792"/>
  </r>
  <r>
    <x v="5"/>
    <x v="1"/>
    <x v="4"/>
    <x v="2"/>
    <x v="18"/>
    <n v="2161"/>
    <n v="2161"/>
  </r>
  <r>
    <x v="5"/>
    <x v="1"/>
    <x v="4"/>
    <x v="2"/>
    <x v="19"/>
    <n v="2622"/>
    <n v="2622"/>
  </r>
  <r>
    <x v="5"/>
    <x v="1"/>
    <x v="4"/>
    <x v="2"/>
    <x v="20"/>
    <n v="4216"/>
    <n v="4216"/>
  </r>
  <r>
    <x v="5"/>
    <x v="1"/>
    <x v="4"/>
    <x v="2"/>
    <x v="21"/>
    <n v="3015"/>
    <n v="3015"/>
  </r>
  <r>
    <x v="5"/>
    <x v="1"/>
    <x v="4"/>
    <x v="2"/>
    <x v="22"/>
    <n v="3420"/>
    <n v="3420"/>
  </r>
  <r>
    <x v="5"/>
    <x v="1"/>
    <x v="4"/>
    <x v="2"/>
    <x v="23"/>
    <n v="3742"/>
    <n v="3742"/>
  </r>
  <r>
    <x v="5"/>
    <x v="1"/>
    <x v="4"/>
    <x v="2"/>
    <x v="24"/>
    <n v="3342"/>
    <n v="3342"/>
  </r>
  <r>
    <x v="5"/>
    <x v="1"/>
    <x v="4"/>
    <x v="2"/>
    <x v="25"/>
    <n v="992"/>
    <n v="992"/>
  </r>
  <r>
    <x v="5"/>
    <x v="1"/>
    <x v="4"/>
    <x v="3"/>
    <x v="5"/>
    <n v="695"/>
    <n v="695"/>
  </r>
  <r>
    <x v="5"/>
    <x v="1"/>
    <x v="4"/>
    <x v="3"/>
    <x v="6"/>
    <n v="3411"/>
    <n v="3411"/>
  </r>
  <r>
    <x v="5"/>
    <x v="1"/>
    <x v="4"/>
    <x v="3"/>
    <x v="7"/>
    <n v="3696"/>
    <n v="3696"/>
  </r>
  <r>
    <x v="5"/>
    <x v="1"/>
    <x v="4"/>
    <x v="3"/>
    <x v="8"/>
    <n v="3299"/>
    <n v="3299"/>
  </r>
  <r>
    <x v="5"/>
    <x v="1"/>
    <x v="4"/>
    <x v="3"/>
    <x v="9"/>
    <n v="5356"/>
    <n v="5356"/>
  </r>
  <r>
    <x v="5"/>
    <x v="1"/>
    <x v="4"/>
    <x v="3"/>
    <x v="10"/>
    <n v="5412"/>
    <n v="5412"/>
  </r>
  <r>
    <x v="5"/>
    <x v="1"/>
    <x v="4"/>
    <x v="3"/>
    <x v="17"/>
    <n v="5373"/>
    <n v="5373"/>
  </r>
  <r>
    <x v="5"/>
    <x v="1"/>
    <x v="4"/>
    <x v="3"/>
    <x v="18"/>
    <n v="5164"/>
    <n v="5164"/>
  </r>
  <r>
    <x v="5"/>
    <x v="1"/>
    <x v="4"/>
    <x v="3"/>
    <x v="19"/>
    <n v="5441"/>
    <n v="5441"/>
  </r>
  <r>
    <x v="5"/>
    <x v="1"/>
    <x v="4"/>
    <x v="3"/>
    <x v="20"/>
    <n v="4266"/>
    <n v="4266"/>
  </r>
  <r>
    <x v="5"/>
    <x v="1"/>
    <x v="4"/>
    <x v="3"/>
    <x v="21"/>
    <n v="4984"/>
    <n v="4984"/>
  </r>
  <r>
    <x v="5"/>
    <x v="1"/>
    <x v="4"/>
    <x v="3"/>
    <x v="22"/>
    <n v="5281"/>
    <n v="5281"/>
  </r>
  <r>
    <x v="5"/>
    <x v="1"/>
    <x v="4"/>
    <x v="3"/>
    <x v="23"/>
    <n v="5303"/>
    <n v="5303"/>
  </r>
  <r>
    <x v="5"/>
    <x v="1"/>
    <x v="4"/>
    <x v="3"/>
    <x v="24"/>
    <n v="4406"/>
    <n v="4406"/>
  </r>
  <r>
    <x v="5"/>
    <x v="1"/>
    <x v="4"/>
    <x v="3"/>
    <x v="25"/>
    <n v="1394"/>
    <n v="1394"/>
  </r>
  <r>
    <x v="5"/>
    <x v="1"/>
    <x v="5"/>
    <x v="4"/>
    <x v="5"/>
    <n v="187"/>
    <n v="187"/>
  </r>
  <r>
    <x v="5"/>
    <x v="1"/>
    <x v="5"/>
    <x v="4"/>
    <x v="6"/>
    <n v="1310"/>
    <n v="1310"/>
  </r>
  <r>
    <x v="5"/>
    <x v="1"/>
    <x v="5"/>
    <x v="4"/>
    <x v="7"/>
    <n v="1096"/>
    <n v="1096"/>
  </r>
  <r>
    <x v="5"/>
    <x v="1"/>
    <x v="5"/>
    <x v="4"/>
    <x v="8"/>
    <n v="1358"/>
    <n v="1358"/>
  </r>
  <r>
    <x v="5"/>
    <x v="1"/>
    <x v="5"/>
    <x v="4"/>
    <x v="9"/>
    <n v="1549"/>
    <n v="1549"/>
  </r>
  <r>
    <x v="5"/>
    <x v="1"/>
    <x v="5"/>
    <x v="4"/>
    <x v="10"/>
    <n v="1537"/>
    <n v="1537"/>
  </r>
  <r>
    <x v="5"/>
    <x v="1"/>
    <x v="5"/>
    <x v="4"/>
    <x v="17"/>
    <n v="2504"/>
    <n v="2504"/>
  </r>
  <r>
    <x v="5"/>
    <x v="1"/>
    <x v="5"/>
    <x v="4"/>
    <x v="18"/>
    <n v="806"/>
    <n v="806"/>
  </r>
  <r>
    <x v="5"/>
    <x v="1"/>
    <x v="5"/>
    <x v="4"/>
    <x v="19"/>
    <n v="976"/>
    <n v="976"/>
  </r>
  <r>
    <x v="5"/>
    <x v="1"/>
    <x v="5"/>
    <x v="4"/>
    <x v="20"/>
    <n v="864"/>
    <n v="864"/>
  </r>
  <r>
    <x v="5"/>
    <x v="1"/>
    <x v="5"/>
    <x v="4"/>
    <x v="21"/>
    <n v="1310"/>
    <n v="1310"/>
  </r>
  <r>
    <x v="5"/>
    <x v="1"/>
    <x v="5"/>
    <x v="4"/>
    <x v="22"/>
    <n v="1679"/>
    <n v="1679"/>
  </r>
  <r>
    <x v="5"/>
    <x v="1"/>
    <x v="5"/>
    <x v="4"/>
    <x v="23"/>
    <n v="2128"/>
    <n v="2128"/>
  </r>
  <r>
    <x v="5"/>
    <x v="1"/>
    <x v="5"/>
    <x v="4"/>
    <x v="24"/>
    <n v="2767"/>
    <n v="2767"/>
  </r>
  <r>
    <x v="5"/>
    <x v="1"/>
    <x v="5"/>
    <x v="4"/>
    <x v="25"/>
    <n v="320"/>
    <n v="320"/>
  </r>
  <r>
    <x v="6"/>
    <x v="0"/>
    <x v="1"/>
    <x v="2"/>
    <x v="1"/>
    <n v="1366"/>
    <n v="1366"/>
  </r>
  <r>
    <x v="6"/>
    <x v="0"/>
    <x v="1"/>
    <x v="2"/>
    <x v="2"/>
    <n v="5985"/>
    <n v="5985"/>
  </r>
  <r>
    <x v="6"/>
    <x v="0"/>
    <x v="1"/>
    <x v="3"/>
    <x v="11"/>
    <n v="5562"/>
    <n v="5562"/>
  </r>
  <r>
    <x v="6"/>
    <x v="0"/>
    <x v="1"/>
    <x v="3"/>
    <x v="12"/>
    <n v="7518"/>
    <n v="7518"/>
  </r>
  <r>
    <x v="6"/>
    <x v="0"/>
    <x v="1"/>
    <x v="3"/>
    <x v="13"/>
    <n v="9910"/>
    <n v="9910"/>
  </r>
  <r>
    <x v="6"/>
    <x v="0"/>
    <x v="1"/>
    <x v="3"/>
    <x v="14"/>
    <n v="4902"/>
    <n v="4902"/>
  </r>
  <r>
    <x v="6"/>
    <x v="0"/>
    <x v="1"/>
    <x v="3"/>
    <x v="15"/>
    <n v="5701"/>
    <n v="5701"/>
  </r>
  <r>
    <x v="6"/>
    <x v="0"/>
    <x v="1"/>
    <x v="3"/>
    <x v="16"/>
    <n v="6274"/>
    <n v="6274"/>
  </r>
  <r>
    <x v="6"/>
    <x v="0"/>
    <x v="1"/>
    <x v="3"/>
    <x v="0"/>
    <n v="3030"/>
    <n v="3030"/>
  </r>
  <r>
    <x v="6"/>
    <x v="0"/>
    <x v="1"/>
    <x v="3"/>
    <x v="1"/>
    <n v="361"/>
    <n v="361"/>
  </r>
  <r>
    <x v="6"/>
    <x v="1"/>
    <x v="3"/>
    <x v="0"/>
    <x v="12"/>
    <n v="16452"/>
    <n v="16452"/>
  </r>
  <r>
    <x v="6"/>
    <x v="1"/>
    <x v="3"/>
    <x v="0"/>
    <x v="13"/>
    <n v="18238"/>
    <n v="18238"/>
  </r>
  <r>
    <x v="6"/>
    <x v="1"/>
    <x v="3"/>
    <x v="0"/>
    <x v="14"/>
    <n v="18143"/>
    <n v="18143"/>
  </r>
  <r>
    <x v="6"/>
    <x v="1"/>
    <x v="3"/>
    <x v="0"/>
    <x v="15"/>
    <n v="18545"/>
    <n v="18545"/>
  </r>
  <r>
    <x v="6"/>
    <x v="1"/>
    <x v="3"/>
    <x v="0"/>
    <x v="16"/>
    <n v="14961"/>
    <n v="14961"/>
  </r>
  <r>
    <x v="6"/>
    <x v="1"/>
    <x v="3"/>
    <x v="0"/>
    <x v="0"/>
    <n v="18080"/>
    <n v="18080"/>
  </r>
  <r>
    <x v="6"/>
    <x v="1"/>
    <x v="3"/>
    <x v="0"/>
    <x v="1"/>
    <n v="7304"/>
    <n v="7304"/>
  </r>
  <r>
    <x v="6"/>
    <x v="1"/>
    <x v="3"/>
    <x v="0"/>
    <x v="2"/>
    <n v="4640"/>
    <n v="4640"/>
  </r>
  <r>
    <x v="6"/>
    <x v="1"/>
    <x v="3"/>
    <x v="1"/>
    <x v="11"/>
    <n v="5563"/>
    <n v="5563"/>
  </r>
  <r>
    <x v="6"/>
    <x v="1"/>
    <x v="3"/>
    <x v="1"/>
    <x v="12"/>
    <n v="9391"/>
    <n v="9391"/>
  </r>
  <r>
    <x v="6"/>
    <x v="1"/>
    <x v="3"/>
    <x v="1"/>
    <x v="13"/>
    <n v="10071"/>
    <n v="10071"/>
  </r>
  <r>
    <x v="6"/>
    <x v="1"/>
    <x v="3"/>
    <x v="1"/>
    <x v="14"/>
    <n v="9218"/>
    <n v="9218"/>
  </r>
  <r>
    <x v="6"/>
    <x v="1"/>
    <x v="3"/>
    <x v="1"/>
    <x v="15"/>
    <n v="11457"/>
    <n v="11457"/>
  </r>
  <r>
    <x v="6"/>
    <x v="1"/>
    <x v="3"/>
    <x v="1"/>
    <x v="16"/>
    <n v="10615"/>
    <n v="10615"/>
  </r>
  <r>
    <x v="6"/>
    <x v="1"/>
    <x v="3"/>
    <x v="1"/>
    <x v="0"/>
    <n v="9413"/>
    <n v="9413"/>
  </r>
  <r>
    <x v="6"/>
    <x v="1"/>
    <x v="3"/>
    <x v="1"/>
    <x v="1"/>
    <n v="6329"/>
    <n v="6329"/>
  </r>
  <r>
    <x v="6"/>
    <x v="1"/>
    <x v="3"/>
    <x v="1"/>
    <x v="2"/>
    <n v="876"/>
    <n v="876"/>
  </r>
  <r>
    <x v="6"/>
    <x v="1"/>
    <x v="3"/>
    <x v="2"/>
    <x v="11"/>
    <n v="3410"/>
    <n v="3410"/>
  </r>
  <r>
    <x v="6"/>
    <x v="1"/>
    <x v="3"/>
    <x v="2"/>
    <x v="12"/>
    <n v="4678"/>
    <n v="4678"/>
  </r>
  <r>
    <x v="6"/>
    <x v="1"/>
    <x v="3"/>
    <x v="2"/>
    <x v="13"/>
    <n v="3781"/>
    <n v="3781"/>
  </r>
  <r>
    <x v="6"/>
    <x v="1"/>
    <x v="3"/>
    <x v="2"/>
    <x v="14"/>
    <n v="5064"/>
    <n v="5064"/>
  </r>
  <r>
    <x v="6"/>
    <x v="1"/>
    <x v="3"/>
    <x v="2"/>
    <x v="15"/>
    <n v="5056"/>
    <n v="5056"/>
  </r>
  <r>
    <x v="6"/>
    <x v="1"/>
    <x v="3"/>
    <x v="2"/>
    <x v="16"/>
    <n v="5250"/>
    <n v="5250"/>
  </r>
  <r>
    <x v="6"/>
    <x v="1"/>
    <x v="3"/>
    <x v="2"/>
    <x v="0"/>
    <n v="3820"/>
    <n v="3820"/>
  </r>
  <r>
    <x v="6"/>
    <x v="1"/>
    <x v="3"/>
    <x v="2"/>
    <x v="1"/>
    <n v="2649"/>
    <n v="2649"/>
  </r>
  <r>
    <x v="6"/>
    <x v="1"/>
    <x v="3"/>
    <x v="2"/>
    <x v="2"/>
    <n v="1958"/>
    <n v="1958"/>
  </r>
  <r>
    <x v="6"/>
    <x v="1"/>
    <x v="3"/>
    <x v="3"/>
    <x v="11"/>
    <n v="1778"/>
    <n v="1778"/>
  </r>
  <r>
    <x v="6"/>
    <x v="1"/>
    <x v="3"/>
    <x v="3"/>
    <x v="12"/>
    <n v="1698"/>
    <n v="1698"/>
  </r>
  <r>
    <x v="6"/>
    <x v="1"/>
    <x v="3"/>
    <x v="3"/>
    <x v="13"/>
    <n v="1165"/>
    <n v="1165"/>
  </r>
  <r>
    <x v="6"/>
    <x v="1"/>
    <x v="3"/>
    <x v="3"/>
    <x v="14"/>
    <n v="1856"/>
    <n v="1856"/>
  </r>
  <r>
    <x v="6"/>
    <x v="1"/>
    <x v="3"/>
    <x v="3"/>
    <x v="15"/>
    <n v="1694"/>
    <n v="1694"/>
  </r>
  <r>
    <x v="6"/>
    <x v="1"/>
    <x v="3"/>
    <x v="3"/>
    <x v="16"/>
    <n v="2277"/>
    <n v="2277"/>
  </r>
  <r>
    <x v="6"/>
    <x v="1"/>
    <x v="3"/>
    <x v="3"/>
    <x v="0"/>
    <n v="1596"/>
    <n v="1596"/>
  </r>
  <r>
    <x v="6"/>
    <x v="1"/>
    <x v="3"/>
    <x v="3"/>
    <x v="1"/>
    <n v="1102"/>
    <n v="1102"/>
  </r>
  <r>
    <x v="6"/>
    <x v="1"/>
    <x v="3"/>
    <x v="3"/>
    <x v="2"/>
    <n v="528"/>
    <n v="528"/>
  </r>
  <r>
    <x v="6"/>
    <x v="1"/>
    <x v="4"/>
    <x v="0"/>
    <x v="12"/>
    <n v="4964"/>
    <n v="4964"/>
  </r>
  <r>
    <x v="6"/>
    <x v="1"/>
    <x v="4"/>
    <x v="0"/>
    <x v="13"/>
    <n v="5955"/>
    <n v="5955"/>
  </r>
  <r>
    <x v="6"/>
    <x v="1"/>
    <x v="4"/>
    <x v="0"/>
    <x v="14"/>
    <n v="7748"/>
    <n v="7748"/>
  </r>
  <r>
    <x v="6"/>
    <x v="1"/>
    <x v="4"/>
    <x v="0"/>
    <x v="15"/>
    <n v="8075"/>
    <n v="8075"/>
  </r>
  <r>
    <x v="6"/>
    <x v="1"/>
    <x v="4"/>
    <x v="0"/>
    <x v="16"/>
    <n v="5224"/>
    <n v="5224"/>
  </r>
  <r>
    <x v="6"/>
    <x v="1"/>
    <x v="4"/>
    <x v="0"/>
    <x v="0"/>
    <n v="3665"/>
    <n v="3665"/>
  </r>
  <r>
    <x v="6"/>
    <x v="1"/>
    <x v="4"/>
    <x v="0"/>
    <x v="1"/>
    <n v="4705"/>
    <n v="4705"/>
  </r>
  <r>
    <x v="6"/>
    <x v="1"/>
    <x v="4"/>
    <x v="0"/>
    <x v="2"/>
    <n v="4247"/>
    <n v="4247"/>
  </r>
  <r>
    <x v="6"/>
    <x v="1"/>
    <x v="4"/>
    <x v="3"/>
    <x v="11"/>
    <n v="5432"/>
    <n v="5432"/>
  </r>
  <r>
    <x v="6"/>
    <x v="1"/>
    <x v="4"/>
    <x v="3"/>
    <x v="12"/>
    <n v="1947"/>
    <n v="1947"/>
  </r>
  <r>
    <x v="6"/>
    <x v="1"/>
    <x v="4"/>
    <x v="3"/>
    <x v="13"/>
    <n v="1906"/>
    <n v="1906"/>
  </r>
  <r>
    <x v="6"/>
    <x v="1"/>
    <x v="4"/>
    <x v="3"/>
    <x v="14"/>
    <n v="3048"/>
    <n v="3048"/>
  </r>
  <r>
    <x v="6"/>
    <x v="1"/>
    <x v="4"/>
    <x v="3"/>
    <x v="15"/>
    <n v="3284"/>
    <n v="3284"/>
  </r>
  <r>
    <x v="6"/>
    <x v="1"/>
    <x v="4"/>
    <x v="3"/>
    <x v="16"/>
    <n v="3869"/>
    <n v="3869"/>
  </r>
  <r>
    <x v="6"/>
    <x v="1"/>
    <x v="4"/>
    <x v="3"/>
    <x v="0"/>
    <n v="2454"/>
    <n v="2454"/>
  </r>
  <r>
    <x v="6"/>
    <x v="1"/>
    <x v="4"/>
    <x v="3"/>
    <x v="1"/>
    <n v="243"/>
    <n v="243"/>
  </r>
  <r>
    <x v="6"/>
    <x v="1"/>
    <x v="4"/>
    <x v="3"/>
    <x v="2"/>
    <n v="68"/>
    <n v="68"/>
  </r>
  <r>
    <x v="6"/>
    <x v="1"/>
    <x v="5"/>
    <x v="4"/>
    <x v="11"/>
    <n v="6275"/>
    <n v="6275"/>
  </r>
  <r>
    <x v="6"/>
    <x v="1"/>
    <x v="5"/>
    <x v="4"/>
    <x v="12"/>
    <n v="4905"/>
    <n v="4905"/>
  </r>
  <r>
    <x v="6"/>
    <x v="1"/>
    <x v="5"/>
    <x v="4"/>
    <x v="13"/>
    <n v="4466"/>
    <n v="4466"/>
  </r>
  <r>
    <x v="6"/>
    <x v="1"/>
    <x v="5"/>
    <x v="4"/>
    <x v="14"/>
    <n v="5607"/>
    <n v="5607"/>
  </r>
  <r>
    <x v="6"/>
    <x v="1"/>
    <x v="5"/>
    <x v="4"/>
    <x v="15"/>
    <n v="5697"/>
    <n v="5697"/>
  </r>
  <r>
    <x v="6"/>
    <x v="1"/>
    <x v="5"/>
    <x v="4"/>
    <x v="16"/>
    <n v="5187"/>
    <n v="5187"/>
  </r>
  <r>
    <x v="6"/>
    <x v="1"/>
    <x v="5"/>
    <x v="4"/>
    <x v="0"/>
    <n v="3894"/>
    <n v="3894"/>
  </r>
  <r>
    <x v="6"/>
    <x v="1"/>
    <x v="5"/>
    <x v="4"/>
    <x v="1"/>
    <n v="2490"/>
    <n v="2490"/>
  </r>
  <r>
    <x v="6"/>
    <x v="1"/>
    <x v="5"/>
    <x v="4"/>
    <x v="2"/>
    <n v="978"/>
    <n v="978"/>
  </r>
  <r>
    <x v="7"/>
    <x v="0"/>
    <x v="0"/>
    <x v="3"/>
    <x v="12"/>
    <n v="48"/>
    <n v="48"/>
  </r>
  <r>
    <x v="7"/>
    <x v="0"/>
    <x v="0"/>
    <x v="3"/>
    <x v="13"/>
    <n v="27"/>
    <n v="27"/>
  </r>
  <r>
    <x v="7"/>
    <x v="0"/>
    <x v="0"/>
    <x v="3"/>
    <x v="14"/>
    <n v="3"/>
    <n v="3"/>
  </r>
  <r>
    <x v="7"/>
    <x v="0"/>
    <x v="0"/>
    <x v="3"/>
    <x v="0"/>
    <n v="1507"/>
    <n v="1507"/>
  </r>
  <r>
    <x v="7"/>
    <x v="0"/>
    <x v="0"/>
    <x v="3"/>
    <x v="1"/>
    <n v="2911"/>
    <n v="2911"/>
  </r>
  <r>
    <x v="7"/>
    <x v="0"/>
    <x v="0"/>
    <x v="3"/>
    <x v="2"/>
    <n v="4570"/>
    <n v="4570"/>
  </r>
  <r>
    <x v="7"/>
    <x v="0"/>
    <x v="0"/>
    <x v="3"/>
    <x v="3"/>
    <n v="6247"/>
    <n v="6247"/>
  </r>
  <r>
    <x v="7"/>
    <x v="0"/>
    <x v="0"/>
    <x v="3"/>
    <x v="4"/>
    <n v="8288"/>
    <n v="8288"/>
  </r>
  <r>
    <x v="7"/>
    <x v="0"/>
    <x v="0"/>
    <x v="3"/>
    <x v="5"/>
    <n v="12076"/>
    <n v="12076"/>
  </r>
  <r>
    <x v="7"/>
    <x v="0"/>
    <x v="0"/>
    <x v="3"/>
    <x v="6"/>
    <n v="12791"/>
    <n v="12791"/>
  </r>
  <r>
    <x v="7"/>
    <x v="0"/>
    <x v="0"/>
    <x v="3"/>
    <x v="7"/>
    <n v="14563"/>
    <n v="14563"/>
  </r>
  <r>
    <x v="7"/>
    <x v="0"/>
    <x v="0"/>
    <x v="3"/>
    <x v="8"/>
    <n v="15466"/>
    <n v="15466"/>
  </r>
  <r>
    <x v="7"/>
    <x v="0"/>
    <x v="0"/>
    <x v="3"/>
    <x v="9"/>
    <n v="12118"/>
    <n v="12118"/>
  </r>
  <r>
    <x v="7"/>
    <x v="0"/>
    <x v="0"/>
    <x v="3"/>
    <x v="10"/>
    <n v="9571"/>
    <n v="9571"/>
  </r>
  <r>
    <x v="7"/>
    <x v="0"/>
    <x v="0"/>
    <x v="3"/>
    <x v="17"/>
    <n v="13398"/>
    <n v="13398"/>
  </r>
  <r>
    <x v="7"/>
    <x v="0"/>
    <x v="0"/>
    <x v="3"/>
    <x v="18"/>
    <n v="5189"/>
    <n v="5189"/>
  </r>
  <r>
    <x v="7"/>
    <x v="0"/>
    <x v="0"/>
    <x v="3"/>
    <x v="19"/>
    <n v="8285"/>
    <n v="8285"/>
  </r>
  <r>
    <x v="7"/>
    <x v="0"/>
    <x v="0"/>
    <x v="3"/>
    <x v="20"/>
    <n v="7319"/>
    <n v="7319"/>
  </r>
  <r>
    <x v="7"/>
    <x v="0"/>
    <x v="0"/>
    <x v="3"/>
    <x v="21"/>
    <n v="4577"/>
    <n v="4577"/>
  </r>
  <r>
    <x v="7"/>
    <x v="0"/>
    <x v="0"/>
    <x v="3"/>
    <x v="22"/>
    <n v="3430"/>
    <n v="3430"/>
  </r>
  <r>
    <x v="7"/>
    <x v="0"/>
    <x v="0"/>
    <x v="3"/>
    <x v="23"/>
    <n v="2458"/>
    <n v="2458"/>
  </r>
  <r>
    <x v="7"/>
    <x v="0"/>
    <x v="0"/>
    <x v="3"/>
    <x v="24"/>
    <n v="1359"/>
    <n v="1359"/>
  </r>
  <r>
    <x v="7"/>
    <x v="0"/>
    <x v="0"/>
    <x v="3"/>
    <x v="25"/>
    <n v="360"/>
    <n v="360"/>
  </r>
  <r>
    <x v="7"/>
    <x v="0"/>
    <x v="1"/>
    <x v="1"/>
    <x v="23"/>
    <n v="108"/>
    <n v="108"/>
  </r>
  <r>
    <x v="7"/>
    <x v="0"/>
    <x v="1"/>
    <x v="1"/>
    <x v="24"/>
    <n v="64732"/>
    <n v="64732"/>
  </r>
  <r>
    <x v="7"/>
    <x v="0"/>
    <x v="1"/>
    <x v="1"/>
    <x v="25"/>
    <n v="25168"/>
    <n v="25168"/>
  </r>
  <r>
    <x v="7"/>
    <x v="0"/>
    <x v="1"/>
    <x v="2"/>
    <x v="8"/>
    <n v="19884"/>
    <n v="19884"/>
  </r>
  <r>
    <x v="7"/>
    <x v="0"/>
    <x v="1"/>
    <x v="2"/>
    <x v="9"/>
    <n v="64629"/>
    <n v="64629"/>
  </r>
  <r>
    <x v="7"/>
    <x v="0"/>
    <x v="1"/>
    <x v="2"/>
    <x v="10"/>
    <n v="70150"/>
    <n v="70150"/>
  </r>
  <r>
    <x v="7"/>
    <x v="0"/>
    <x v="1"/>
    <x v="2"/>
    <x v="17"/>
    <n v="47694"/>
    <n v="47694"/>
  </r>
  <r>
    <x v="7"/>
    <x v="0"/>
    <x v="1"/>
    <x v="2"/>
    <x v="18"/>
    <n v="20030"/>
    <n v="20030"/>
  </r>
  <r>
    <x v="7"/>
    <x v="0"/>
    <x v="1"/>
    <x v="2"/>
    <x v="19"/>
    <n v="52323"/>
    <n v="52323"/>
  </r>
  <r>
    <x v="7"/>
    <x v="0"/>
    <x v="1"/>
    <x v="2"/>
    <x v="20"/>
    <n v="84086"/>
    <n v="84086"/>
  </r>
  <r>
    <x v="7"/>
    <x v="0"/>
    <x v="1"/>
    <x v="2"/>
    <x v="21"/>
    <n v="99573"/>
    <n v="99573"/>
  </r>
  <r>
    <x v="7"/>
    <x v="0"/>
    <x v="1"/>
    <x v="2"/>
    <x v="22"/>
    <n v="109035"/>
    <n v="109035"/>
  </r>
  <r>
    <x v="7"/>
    <x v="0"/>
    <x v="1"/>
    <x v="2"/>
    <x v="23"/>
    <n v="114010"/>
    <n v="114010"/>
  </r>
  <r>
    <x v="7"/>
    <x v="0"/>
    <x v="1"/>
    <x v="2"/>
    <x v="24"/>
    <n v="55841"/>
    <n v="55841"/>
  </r>
  <r>
    <x v="7"/>
    <x v="0"/>
    <x v="1"/>
    <x v="2"/>
    <x v="25"/>
    <n v="11279"/>
    <n v="11279"/>
  </r>
  <r>
    <x v="7"/>
    <x v="0"/>
    <x v="1"/>
    <x v="3"/>
    <x v="11"/>
    <n v="20894"/>
    <n v="20894"/>
  </r>
  <r>
    <x v="7"/>
    <x v="0"/>
    <x v="1"/>
    <x v="3"/>
    <x v="12"/>
    <n v="18459"/>
    <n v="18459"/>
  </r>
  <r>
    <x v="7"/>
    <x v="0"/>
    <x v="1"/>
    <x v="3"/>
    <x v="13"/>
    <n v="18829"/>
    <n v="18829"/>
  </r>
  <r>
    <x v="7"/>
    <x v="0"/>
    <x v="1"/>
    <x v="3"/>
    <x v="14"/>
    <n v="41626"/>
    <n v="41626"/>
  </r>
  <r>
    <x v="7"/>
    <x v="0"/>
    <x v="1"/>
    <x v="3"/>
    <x v="15"/>
    <n v="40492"/>
    <n v="40492"/>
  </r>
  <r>
    <x v="7"/>
    <x v="0"/>
    <x v="1"/>
    <x v="3"/>
    <x v="16"/>
    <n v="43757"/>
    <n v="43757"/>
  </r>
  <r>
    <x v="7"/>
    <x v="0"/>
    <x v="1"/>
    <x v="3"/>
    <x v="0"/>
    <n v="54822"/>
    <n v="54822"/>
  </r>
  <r>
    <x v="7"/>
    <x v="0"/>
    <x v="1"/>
    <x v="3"/>
    <x v="1"/>
    <n v="29732"/>
    <n v="29732"/>
  </r>
  <r>
    <x v="7"/>
    <x v="0"/>
    <x v="1"/>
    <x v="3"/>
    <x v="2"/>
    <n v="69842"/>
    <n v="69842"/>
  </r>
  <r>
    <x v="7"/>
    <x v="0"/>
    <x v="1"/>
    <x v="3"/>
    <x v="3"/>
    <n v="84968"/>
    <n v="84968"/>
  </r>
  <r>
    <x v="7"/>
    <x v="0"/>
    <x v="1"/>
    <x v="3"/>
    <x v="4"/>
    <n v="91762"/>
    <n v="91762"/>
  </r>
  <r>
    <x v="7"/>
    <x v="0"/>
    <x v="1"/>
    <x v="3"/>
    <x v="5"/>
    <n v="130578"/>
    <n v="130578"/>
  </r>
  <r>
    <x v="7"/>
    <x v="0"/>
    <x v="1"/>
    <x v="3"/>
    <x v="6"/>
    <n v="130343"/>
    <n v="130343"/>
  </r>
  <r>
    <x v="7"/>
    <x v="0"/>
    <x v="1"/>
    <x v="3"/>
    <x v="7"/>
    <n v="100481"/>
    <n v="100481"/>
  </r>
  <r>
    <x v="7"/>
    <x v="0"/>
    <x v="1"/>
    <x v="3"/>
    <x v="8"/>
    <n v="83977"/>
    <n v="83977"/>
  </r>
  <r>
    <x v="7"/>
    <x v="0"/>
    <x v="1"/>
    <x v="3"/>
    <x v="9"/>
    <n v="30509"/>
    <n v="30509"/>
  </r>
  <r>
    <x v="7"/>
    <x v="0"/>
    <x v="1"/>
    <x v="3"/>
    <x v="10"/>
    <n v="33792"/>
    <n v="33792"/>
  </r>
  <r>
    <x v="7"/>
    <x v="0"/>
    <x v="1"/>
    <x v="3"/>
    <x v="17"/>
    <n v="16195"/>
    <n v="16195"/>
  </r>
  <r>
    <x v="7"/>
    <x v="0"/>
    <x v="1"/>
    <x v="3"/>
    <x v="18"/>
    <n v="6860"/>
    <n v="6860"/>
  </r>
  <r>
    <x v="7"/>
    <x v="0"/>
    <x v="1"/>
    <x v="3"/>
    <x v="19"/>
    <n v="15001"/>
    <n v="15001"/>
  </r>
  <r>
    <x v="7"/>
    <x v="0"/>
    <x v="1"/>
    <x v="3"/>
    <x v="20"/>
    <n v="17834"/>
    <n v="17834"/>
  </r>
  <r>
    <x v="7"/>
    <x v="0"/>
    <x v="1"/>
    <x v="3"/>
    <x v="21"/>
    <n v="12730"/>
    <n v="12730"/>
  </r>
  <r>
    <x v="7"/>
    <x v="0"/>
    <x v="1"/>
    <x v="3"/>
    <x v="22"/>
    <n v="15270"/>
    <n v="15270"/>
  </r>
  <r>
    <x v="7"/>
    <x v="0"/>
    <x v="1"/>
    <x v="3"/>
    <x v="23"/>
    <n v="8610"/>
    <n v="8610"/>
  </r>
  <r>
    <x v="7"/>
    <x v="0"/>
    <x v="1"/>
    <x v="3"/>
    <x v="24"/>
    <n v="14326"/>
    <n v="14326"/>
  </r>
  <r>
    <x v="7"/>
    <x v="0"/>
    <x v="1"/>
    <x v="3"/>
    <x v="25"/>
    <n v="8558"/>
    <n v="8558"/>
  </r>
  <r>
    <x v="7"/>
    <x v="0"/>
    <x v="2"/>
    <x v="2"/>
    <x v="21"/>
    <n v="1302"/>
    <n v="1302"/>
  </r>
  <r>
    <x v="7"/>
    <x v="0"/>
    <x v="2"/>
    <x v="2"/>
    <x v="22"/>
    <n v="15778"/>
    <n v="15778"/>
  </r>
  <r>
    <x v="7"/>
    <x v="0"/>
    <x v="2"/>
    <x v="2"/>
    <x v="23"/>
    <n v="15054"/>
    <n v="15054"/>
  </r>
  <r>
    <x v="7"/>
    <x v="0"/>
    <x v="2"/>
    <x v="2"/>
    <x v="24"/>
    <n v="5882"/>
    <n v="5882"/>
  </r>
  <r>
    <x v="7"/>
    <x v="0"/>
    <x v="2"/>
    <x v="2"/>
    <x v="25"/>
    <n v="90"/>
    <n v="90"/>
  </r>
  <r>
    <x v="7"/>
    <x v="0"/>
    <x v="2"/>
    <x v="3"/>
    <x v="7"/>
    <n v="15739"/>
    <n v="15739"/>
  </r>
  <r>
    <x v="7"/>
    <x v="0"/>
    <x v="2"/>
    <x v="3"/>
    <x v="8"/>
    <n v="16574"/>
    <n v="16574"/>
  </r>
  <r>
    <x v="7"/>
    <x v="0"/>
    <x v="2"/>
    <x v="3"/>
    <x v="9"/>
    <n v="9867"/>
    <n v="9867"/>
  </r>
  <r>
    <x v="7"/>
    <x v="0"/>
    <x v="2"/>
    <x v="3"/>
    <x v="10"/>
    <n v="9344"/>
    <n v="9344"/>
  </r>
  <r>
    <x v="7"/>
    <x v="0"/>
    <x v="2"/>
    <x v="3"/>
    <x v="17"/>
    <n v="4158"/>
    <n v="4158"/>
  </r>
  <r>
    <x v="7"/>
    <x v="0"/>
    <x v="2"/>
    <x v="3"/>
    <x v="18"/>
    <n v="2624"/>
    <n v="2624"/>
  </r>
  <r>
    <x v="7"/>
    <x v="0"/>
    <x v="2"/>
    <x v="3"/>
    <x v="19"/>
    <n v="4458"/>
    <n v="4458"/>
  </r>
  <r>
    <x v="7"/>
    <x v="0"/>
    <x v="2"/>
    <x v="3"/>
    <x v="20"/>
    <n v="4010"/>
    <n v="4010"/>
  </r>
  <r>
    <x v="7"/>
    <x v="0"/>
    <x v="2"/>
    <x v="3"/>
    <x v="21"/>
    <n v="960"/>
    <n v="960"/>
  </r>
  <r>
    <x v="7"/>
    <x v="0"/>
    <x v="2"/>
    <x v="3"/>
    <x v="22"/>
    <n v="3"/>
    <n v="3"/>
  </r>
  <r>
    <x v="7"/>
    <x v="0"/>
    <x v="2"/>
    <x v="3"/>
    <x v="23"/>
    <n v="19"/>
    <n v="19"/>
  </r>
  <r>
    <x v="7"/>
    <x v="0"/>
    <x v="2"/>
    <x v="3"/>
    <x v="24"/>
    <n v="3493"/>
    <n v="3493"/>
  </r>
  <r>
    <x v="7"/>
    <x v="0"/>
    <x v="2"/>
    <x v="3"/>
    <x v="25"/>
    <n v="2363"/>
    <n v="2363"/>
  </r>
  <r>
    <x v="7"/>
    <x v="1"/>
    <x v="3"/>
    <x v="1"/>
    <x v="15"/>
    <n v="8361"/>
    <n v="8361"/>
  </r>
  <r>
    <x v="7"/>
    <x v="1"/>
    <x v="3"/>
    <x v="1"/>
    <x v="16"/>
    <n v="28090"/>
    <n v="28090"/>
  </r>
  <r>
    <x v="7"/>
    <x v="1"/>
    <x v="3"/>
    <x v="1"/>
    <x v="0"/>
    <n v="21166"/>
    <n v="21166"/>
  </r>
  <r>
    <x v="7"/>
    <x v="1"/>
    <x v="3"/>
    <x v="1"/>
    <x v="1"/>
    <n v="11521"/>
    <n v="11521"/>
  </r>
  <r>
    <x v="7"/>
    <x v="1"/>
    <x v="3"/>
    <x v="1"/>
    <x v="2"/>
    <n v="23782"/>
    <n v="23782"/>
  </r>
  <r>
    <x v="7"/>
    <x v="1"/>
    <x v="3"/>
    <x v="1"/>
    <x v="3"/>
    <n v="25664"/>
    <n v="25664"/>
  </r>
  <r>
    <x v="7"/>
    <x v="1"/>
    <x v="3"/>
    <x v="1"/>
    <x v="4"/>
    <n v="24970"/>
    <n v="24970"/>
  </r>
  <r>
    <x v="7"/>
    <x v="1"/>
    <x v="3"/>
    <x v="1"/>
    <x v="5"/>
    <n v="18360"/>
    <n v="18360"/>
  </r>
  <r>
    <x v="7"/>
    <x v="1"/>
    <x v="3"/>
    <x v="1"/>
    <x v="6"/>
    <n v="8562"/>
    <n v="8562"/>
  </r>
  <r>
    <x v="7"/>
    <x v="1"/>
    <x v="3"/>
    <x v="1"/>
    <x v="7"/>
    <n v="0"/>
    <n v="0"/>
  </r>
  <r>
    <x v="7"/>
    <x v="1"/>
    <x v="3"/>
    <x v="1"/>
    <x v="8"/>
    <n v="0"/>
    <n v="0"/>
  </r>
  <r>
    <x v="7"/>
    <x v="1"/>
    <x v="3"/>
    <x v="1"/>
    <x v="9"/>
    <n v="0"/>
    <n v="0"/>
  </r>
  <r>
    <x v="7"/>
    <x v="1"/>
    <x v="3"/>
    <x v="1"/>
    <x v="10"/>
    <n v="0"/>
    <n v="0"/>
  </r>
  <r>
    <x v="7"/>
    <x v="1"/>
    <x v="3"/>
    <x v="3"/>
    <x v="11"/>
    <n v="247"/>
    <n v="247"/>
  </r>
  <r>
    <x v="7"/>
    <x v="1"/>
    <x v="3"/>
    <x v="3"/>
    <x v="12"/>
    <n v="308"/>
    <n v="308"/>
  </r>
  <r>
    <x v="7"/>
    <x v="1"/>
    <x v="3"/>
    <x v="3"/>
    <x v="13"/>
    <n v="251"/>
    <n v="251"/>
  </r>
  <r>
    <x v="7"/>
    <x v="1"/>
    <x v="3"/>
    <x v="3"/>
    <x v="14"/>
    <n v="329"/>
    <n v="329"/>
  </r>
  <r>
    <x v="7"/>
    <x v="1"/>
    <x v="3"/>
    <x v="3"/>
    <x v="15"/>
    <n v="676"/>
    <n v="676"/>
  </r>
  <r>
    <x v="7"/>
    <x v="1"/>
    <x v="3"/>
    <x v="3"/>
    <x v="16"/>
    <n v="700"/>
    <n v="700"/>
  </r>
  <r>
    <x v="7"/>
    <x v="1"/>
    <x v="3"/>
    <x v="3"/>
    <x v="0"/>
    <n v="522"/>
    <n v="522"/>
  </r>
  <r>
    <x v="7"/>
    <x v="1"/>
    <x v="3"/>
    <x v="3"/>
    <x v="1"/>
    <n v="0"/>
    <n v="0"/>
  </r>
  <r>
    <x v="7"/>
    <x v="1"/>
    <x v="4"/>
    <x v="3"/>
    <x v="11"/>
    <n v="638"/>
    <n v="638"/>
  </r>
  <r>
    <x v="7"/>
    <x v="1"/>
    <x v="4"/>
    <x v="3"/>
    <x v="12"/>
    <n v="261"/>
    <n v="261"/>
  </r>
  <r>
    <x v="7"/>
    <x v="1"/>
    <x v="4"/>
    <x v="3"/>
    <x v="13"/>
    <n v="1067"/>
    <n v="1067"/>
  </r>
  <r>
    <x v="7"/>
    <x v="1"/>
    <x v="4"/>
    <x v="3"/>
    <x v="14"/>
    <n v="1870"/>
    <n v="1870"/>
  </r>
  <r>
    <x v="7"/>
    <x v="1"/>
    <x v="4"/>
    <x v="3"/>
    <x v="15"/>
    <n v="1911"/>
    <n v="1911"/>
  </r>
  <r>
    <x v="7"/>
    <x v="1"/>
    <x v="4"/>
    <x v="3"/>
    <x v="16"/>
    <n v="2208"/>
    <n v="2208"/>
  </r>
  <r>
    <x v="7"/>
    <x v="1"/>
    <x v="4"/>
    <x v="3"/>
    <x v="0"/>
    <n v="1071"/>
    <n v="1071"/>
  </r>
  <r>
    <x v="7"/>
    <x v="1"/>
    <x v="4"/>
    <x v="3"/>
    <x v="1"/>
    <n v="8"/>
    <n v="8"/>
  </r>
  <r>
    <x v="7"/>
    <x v="1"/>
    <x v="5"/>
    <x v="4"/>
    <x v="11"/>
    <n v="2884"/>
    <n v="2884"/>
  </r>
  <r>
    <x v="7"/>
    <x v="1"/>
    <x v="5"/>
    <x v="4"/>
    <x v="12"/>
    <n v="1813"/>
    <n v="1813"/>
  </r>
  <r>
    <x v="7"/>
    <x v="1"/>
    <x v="5"/>
    <x v="4"/>
    <x v="13"/>
    <n v="1501"/>
    <n v="1501"/>
  </r>
  <r>
    <x v="7"/>
    <x v="1"/>
    <x v="5"/>
    <x v="4"/>
    <x v="14"/>
    <n v="2347"/>
    <n v="2347"/>
  </r>
  <r>
    <x v="7"/>
    <x v="1"/>
    <x v="5"/>
    <x v="4"/>
    <x v="15"/>
    <n v="2916"/>
    <n v="2916"/>
  </r>
  <r>
    <x v="7"/>
    <x v="1"/>
    <x v="5"/>
    <x v="4"/>
    <x v="16"/>
    <n v="2185"/>
    <n v="2185"/>
  </r>
  <r>
    <x v="7"/>
    <x v="1"/>
    <x v="5"/>
    <x v="4"/>
    <x v="0"/>
    <n v="819"/>
    <n v="819"/>
  </r>
  <r>
    <x v="7"/>
    <x v="1"/>
    <x v="5"/>
    <x v="4"/>
    <x v="1"/>
    <n v="14"/>
    <n v="14"/>
  </r>
  <r>
    <x v="8"/>
    <x v="0"/>
    <x v="1"/>
    <x v="3"/>
    <x v="11"/>
    <n v="3006"/>
    <n v="3006"/>
  </r>
  <r>
    <x v="8"/>
    <x v="0"/>
    <x v="1"/>
    <x v="3"/>
    <x v="12"/>
    <n v="24264"/>
    <n v="24264"/>
  </r>
  <r>
    <x v="8"/>
    <x v="0"/>
    <x v="1"/>
    <x v="3"/>
    <x v="13"/>
    <n v="36083"/>
    <n v="36083"/>
  </r>
  <r>
    <x v="8"/>
    <x v="0"/>
    <x v="1"/>
    <x v="3"/>
    <x v="14"/>
    <n v="39430"/>
    <n v="39430"/>
  </r>
  <r>
    <x v="8"/>
    <x v="0"/>
    <x v="1"/>
    <x v="3"/>
    <x v="15"/>
    <n v="41140"/>
    <n v="41140"/>
  </r>
  <r>
    <x v="8"/>
    <x v="0"/>
    <x v="1"/>
    <x v="3"/>
    <x v="16"/>
    <n v="35016"/>
    <n v="35016"/>
  </r>
  <r>
    <x v="8"/>
    <x v="0"/>
    <x v="1"/>
    <x v="3"/>
    <x v="0"/>
    <n v="53821"/>
    <n v="53821"/>
  </r>
  <r>
    <x v="8"/>
    <x v="0"/>
    <x v="1"/>
    <x v="3"/>
    <x v="1"/>
    <n v="57068"/>
    <n v="57068"/>
  </r>
  <r>
    <x v="8"/>
    <x v="0"/>
    <x v="1"/>
    <x v="3"/>
    <x v="2"/>
    <n v="31336"/>
    <n v="31336"/>
  </r>
  <r>
    <x v="8"/>
    <x v="0"/>
    <x v="2"/>
    <x v="2"/>
    <x v="16"/>
    <n v="25212"/>
    <n v="25212"/>
  </r>
  <r>
    <x v="8"/>
    <x v="0"/>
    <x v="2"/>
    <x v="2"/>
    <x v="0"/>
    <n v="17505"/>
    <n v="17505"/>
  </r>
  <r>
    <x v="8"/>
    <x v="0"/>
    <x v="2"/>
    <x v="2"/>
    <x v="1"/>
    <n v="17870"/>
    <n v="17870"/>
  </r>
  <r>
    <x v="8"/>
    <x v="0"/>
    <x v="2"/>
    <x v="2"/>
    <x v="2"/>
    <n v="18162"/>
    <n v="18162"/>
  </r>
  <r>
    <x v="9"/>
    <x v="0"/>
    <x v="0"/>
    <x v="0"/>
    <x v="11"/>
    <n v="36177"/>
    <n v="36177"/>
  </r>
  <r>
    <x v="9"/>
    <x v="0"/>
    <x v="0"/>
    <x v="0"/>
    <x v="12"/>
    <n v="66316"/>
    <n v="66316"/>
  </r>
  <r>
    <x v="9"/>
    <x v="0"/>
    <x v="0"/>
    <x v="0"/>
    <x v="13"/>
    <n v="54143"/>
    <n v="54143"/>
  </r>
  <r>
    <x v="9"/>
    <x v="0"/>
    <x v="0"/>
    <x v="0"/>
    <x v="14"/>
    <n v="52770"/>
    <n v="52770"/>
  </r>
  <r>
    <x v="9"/>
    <x v="0"/>
    <x v="0"/>
    <x v="0"/>
    <x v="15"/>
    <n v="51872"/>
    <n v="51872"/>
  </r>
  <r>
    <x v="9"/>
    <x v="0"/>
    <x v="0"/>
    <x v="0"/>
    <x v="16"/>
    <n v="161508"/>
    <n v="161508"/>
  </r>
  <r>
    <x v="9"/>
    <x v="0"/>
    <x v="0"/>
    <x v="0"/>
    <x v="0"/>
    <n v="132796"/>
    <n v="132796"/>
  </r>
  <r>
    <x v="9"/>
    <x v="0"/>
    <x v="0"/>
    <x v="0"/>
    <x v="1"/>
    <n v="226836"/>
    <n v="226836"/>
  </r>
  <r>
    <x v="9"/>
    <x v="0"/>
    <x v="0"/>
    <x v="0"/>
    <x v="2"/>
    <n v="56187"/>
    <n v="56187"/>
  </r>
  <r>
    <x v="9"/>
    <x v="1"/>
    <x v="3"/>
    <x v="0"/>
    <x v="11"/>
    <n v="4040"/>
    <n v="4040"/>
  </r>
  <r>
    <x v="9"/>
    <x v="1"/>
    <x v="3"/>
    <x v="0"/>
    <x v="12"/>
    <n v="14514"/>
    <n v="14514"/>
  </r>
  <r>
    <x v="9"/>
    <x v="1"/>
    <x v="3"/>
    <x v="0"/>
    <x v="13"/>
    <n v="14845"/>
    <n v="14845"/>
  </r>
  <r>
    <x v="9"/>
    <x v="1"/>
    <x v="3"/>
    <x v="0"/>
    <x v="14"/>
    <n v="12650"/>
    <n v="12650"/>
  </r>
  <r>
    <x v="9"/>
    <x v="1"/>
    <x v="3"/>
    <x v="0"/>
    <x v="15"/>
    <n v="9229"/>
    <n v="9229"/>
  </r>
  <r>
    <x v="9"/>
    <x v="1"/>
    <x v="3"/>
    <x v="0"/>
    <x v="16"/>
    <n v="10768"/>
    <n v="10768"/>
  </r>
  <r>
    <x v="9"/>
    <x v="1"/>
    <x v="3"/>
    <x v="0"/>
    <x v="0"/>
    <n v="12361"/>
    <n v="12361"/>
  </r>
  <r>
    <x v="9"/>
    <x v="1"/>
    <x v="3"/>
    <x v="0"/>
    <x v="1"/>
    <n v="12620"/>
    <n v="12620"/>
  </r>
  <r>
    <x v="9"/>
    <x v="1"/>
    <x v="3"/>
    <x v="0"/>
    <x v="2"/>
    <n v="2197"/>
    <n v="2197"/>
  </r>
  <r>
    <x v="9"/>
    <x v="1"/>
    <x v="4"/>
    <x v="0"/>
    <x v="11"/>
    <n v="4034"/>
    <n v="4034"/>
  </r>
  <r>
    <x v="9"/>
    <x v="1"/>
    <x v="4"/>
    <x v="0"/>
    <x v="12"/>
    <n v="9683"/>
    <n v="9683"/>
  </r>
  <r>
    <x v="9"/>
    <x v="1"/>
    <x v="4"/>
    <x v="0"/>
    <x v="13"/>
    <n v="6212"/>
    <n v="6212"/>
  </r>
  <r>
    <x v="9"/>
    <x v="1"/>
    <x v="4"/>
    <x v="0"/>
    <x v="14"/>
    <n v="7040"/>
    <n v="7040"/>
  </r>
  <r>
    <x v="9"/>
    <x v="1"/>
    <x v="4"/>
    <x v="0"/>
    <x v="15"/>
    <n v="4705"/>
    <n v="4705"/>
  </r>
  <r>
    <x v="9"/>
    <x v="1"/>
    <x v="4"/>
    <x v="0"/>
    <x v="16"/>
    <n v="5630"/>
    <n v="5630"/>
  </r>
  <r>
    <x v="9"/>
    <x v="1"/>
    <x v="4"/>
    <x v="0"/>
    <x v="0"/>
    <n v="6310"/>
    <n v="6310"/>
  </r>
  <r>
    <x v="9"/>
    <x v="1"/>
    <x v="4"/>
    <x v="0"/>
    <x v="1"/>
    <n v="8069"/>
    <n v="8069"/>
  </r>
  <r>
    <x v="9"/>
    <x v="1"/>
    <x v="4"/>
    <x v="0"/>
    <x v="2"/>
    <n v="1129"/>
    <n v="1129"/>
  </r>
  <r>
    <x v="9"/>
    <x v="1"/>
    <x v="4"/>
    <x v="3"/>
    <x v="16"/>
    <n v="5026"/>
    <n v="5026"/>
  </r>
  <r>
    <x v="9"/>
    <x v="1"/>
    <x v="4"/>
    <x v="3"/>
    <x v="0"/>
    <n v="3735"/>
    <n v="3735"/>
  </r>
  <r>
    <x v="9"/>
    <x v="1"/>
    <x v="4"/>
    <x v="3"/>
    <x v="1"/>
    <n v="722"/>
    <n v="722"/>
  </r>
  <r>
    <x v="9"/>
    <x v="1"/>
    <x v="4"/>
    <x v="3"/>
    <x v="2"/>
    <n v="110"/>
    <n v="110"/>
  </r>
  <r>
    <x v="9"/>
    <x v="1"/>
    <x v="5"/>
    <x v="4"/>
    <x v="11"/>
    <n v="99"/>
    <n v="99"/>
  </r>
  <r>
    <x v="9"/>
    <x v="1"/>
    <x v="5"/>
    <x v="4"/>
    <x v="12"/>
    <n v="220"/>
    <n v="220"/>
  </r>
  <r>
    <x v="9"/>
    <x v="1"/>
    <x v="5"/>
    <x v="4"/>
    <x v="13"/>
    <n v="392"/>
    <n v="392"/>
  </r>
  <r>
    <x v="9"/>
    <x v="1"/>
    <x v="5"/>
    <x v="4"/>
    <x v="14"/>
    <n v="577"/>
    <n v="577"/>
  </r>
  <r>
    <x v="9"/>
    <x v="1"/>
    <x v="5"/>
    <x v="4"/>
    <x v="15"/>
    <n v="282"/>
    <n v="282"/>
  </r>
  <r>
    <x v="9"/>
    <x v="1"/>
    <x v="5"/>
    <x v="4"/>
    <x v="16"/>
    <n v="2161"/>
    <n v="2161"/>
  </r>
  <r>
    <x v="9"/>
    <x v="1"/>
    <x v="5"/>
    <x v="4"/>
    <x v="0"/>
    <n v="1496"/>
    <n v="1496"/>
  </r>
  <r>
    <x v="9"/>
    <x v="1"/>
    <x v="5"/>
    <x v="4"/>
    <x v="1"/>
    <n v="282"/>
    <n v="282"/>
  </r>
  <r>
    <x v="9"/>
    <x v="1"/>
    <x v="5"/>
    <x v="4"/>
    <x v="2"/>
    <n v="41"/>
    <n v="41"/>
  </r>
  <r>
    <x v="10"/>
    <x v="1"/>
    <x v="4"/>
    <x v="1"/>
    <x v="1"/>
    <n v="613"/>
    <n v="613"/>
  </r>
  <r>
    <x v="10"/>
    <x v="1"/>
    <x v="4"/>
    <x v="1"/>
    <x v="2"/>
    <n v="9578"/>
    <n v="9578"/>
  </r>
  <r>
    <x v="10"/>
    <x v="1"/>
    <x v="4"/>
    <x v="1"/>
    <x v="3"/>
    <n v="15064"/>
    <n v="15064"/>
  </r>
  <r>
    <x v="10"/>
    <x v="1"/>
    <x v="4"/>
    <x v="3"/>
    <x v="14"/>
    <n v="766"/>
    <n v="766"/>
  </r>
  <r>
    <x v="10"/>
    <x v="1"/>
    <x v="4"/>
    <x v="3"/>
    <x v="15"/>
    <n v="2117"/>
    <n v="2117"/>
  </r>
  <r>
    <x v="10"/>
    <x v="1"/>
    <x v="4"/>
    <x v="3"/>
    <x v="16"/>
    <n v="2020"/>
    <n v="2020"/>
  </r>
  <r>
    <x v="10"/>
    <x v="1"/>
    <x v="4"/>
    <x v="3"/>
    <x v="0"/>
    <n v="2195"/>
    <n v="2195"/>
  </r>
  <r>
    <x v="10"/>
    <x v="1"/>
    <x v="4"/>
    <x v="3"/>
    <x v="1"/>
    <n v="243"/>
    <n v="243"/>
  </r>
  <r>
    <x v="10"/>
    <x v="1"/>
    <x v="4"/>
    <x v="3"/>
    <x v="2"/>
    <n v="171"/>
    <n v="171"/>
  </r>
  <r>
    <x v="10"/>
    <x v="1"/>
    <x v="4"/>
    <x v="3"/>
    <x v="3"/>
    <n v="555"/>
    <n v="555"/>
  </r>
  <r>
    <x v="10"/>
    <x v="1"/>
    <x v="5"/>
    <x v="4"/>
    <x v="14"/>
    <n v="356"/>
    <n v="356"/>
  </r>
  <r>
    <x v="10"/>
    <x v="1"/>
    <x v="5"/>
    <x v="4"/>
    <x v="15"/>
    <n v="1327"/>
    <n v="1327"/>
  </r>
  <r>
    <x v="10"/>
    <x v="1"/>
    <x v="5"/>
    <x v="4"/>
    <x v="16"/>
    <n v="784"/>
    <n v="784"/>
  </r>
  <r>
    <x v="10"/>
    <x v="1"/>
    <x v="5"/>
    <x v="4"/>
    <x v="0"/>
    <n v="786"/>
    <n v="786"/>
  </r>
  <r>
    <x v="10"/>
    <x v="1"/>
    <x v="5"/>
    <x v="4"/>
    <x v="1"/>
    <n v="138"/>
    <n v="138"/>
  </r>
  <r>
    <x v="10"/>
    <x v="1"/>
    <x v="5"/>
    <x v="4"/>
    <x v="2"/>
    <n v="152"/>
    <n v="152"/>
  </r>
  <r>
    <x v="10"/>
    <x v="1"/>
    <x v="5"/>
    <x v="4"/>
    <x v="3"/>
    <n v="324"/>
    <n v="324"/>
  </r>
  <r>
    <x v="11"/>
    <x v="0"/>
    <x v="0"/>
    <x v="1"/>
    <x v="5"/>
    <n v="16815"/>
    <n v="16815"/>
  </r>
  <r>
    <x v="11"/>
    <x v="0"/>
    <x v="0"/>
    <x v="1"/>
    <x v="6"/>
    <n v="32631"/>
    <n v="32631"/>
  </r>
  <r>
    <x v="11"/>
    <x v="0"/>
    <x v="0"/>
    <x v="1"/>
    <x v="7"/>
    <n v="19481"/>
    <n v="19481"/>
  </r>
  <r>
    <x v="11"/>
    <x v="0"/>
    <x v="0"/>
    <x v="1"/>
    <x v="8"/>
    <n v="30081"/>
    <n v="30081"/>
  </r>
  <r>
    <x v="11"/>
    <x v="0"/>
    <x v="0"/>
    <x v="1"/>
    <x v="9"/>
    <n v="71826"/>
    <n v="71826"/>
  </r>
  <r>
    <x v="11"/>
    <x v="0"/>
    <x v="0"/>
    <x v="1"/>
    <x v="10"/>
    <n v="82264"/>
    <n v="82264"/>
  </r>
  <r>
    <x v="11"/>
    <x v="0"/>
    <x v="0"/>
    <x v="1"/>
    <x v="17"/>
    <n v="65797"/>
    <n v="65797"/>
  </r>
  <r>
    <x v="11"/>
    <x v="0"/>
    <x v="0"/>
    <x v="1"/>
    <x v="18"/>
    <n v="79897"/>
    <n v="79897"/>
  </r>
  <r>
    <x v="11"/>
    <x v="0"/>
    <x v="0"/>
    <x v="1"/>
    <x v="19"/>
    <n v="122657"/>
    <n v="122657"/>
  </r>
  <r>
    <x v="11"/>
    <x v="0"/>
    <x v="0"/>
    <x v="1"/>
    <x v="20"/>
    <n v="88564"/>
    <n v="88564"/>
  </r>
  <r>
    <x v="11"/>
    <x v="0"/>
    <x v="0"/>
    <x v="1"/>
    <x v="21"/>
    <n v="49001"/>
    <n v="49001"/>
  </r>
  <r>
    <x v="11"/>
    <x v="0"/>
    <x v="0"/>
    <x v="1"/>
    <x v="22"/>
    <n v="31425"/>
    <n v="31425"/>
  </r>
  <r>
    <x v="11"/>
    <x v="0"/>
    <x v="0"/>
    <x v="1"/>
    <x v="23"/>
    <n v="33857"/>
    <n v="33857"/>
  </r>
  <r>
    <x v="11"/>
    <x v="0"/>
    <x v="0"/>
    <x v="1"/>
    <x v="24"/>
    <n v="25850"/>
    <n v="25850"/>
  </r>
  <r>
    <x v="11"/>
    <x v="0"/>
    <x v="0"/>
    <x v="1"/>
    <x v="25"/>
    <n v="6256"/>
    <n v="6256"/>
  </r>
  <r>
    <x v="11"/>
    <x v="0"/>
    <x v="0"/>
    <x v="2"/>
    <x v="1"/>
    <n v="37510"/>
    <n v="37510"/>
  </r>
  <r>
    <x v="11"/>
    <x v="0"/>
    <x v="0"/>
    <x v="2"/>
    <x v="2"/>
    <n v="5921"/>
    <n v="5921"/>
  </r>
  <r>
    <x v="11"/>
    <x v="0"/>
    <x v="0"/>
    <x v="2"/>
    <x v="3"/>
    <n v="25998"/>
    <n v="25998"/>
  </r>
  <r>
    <x v="11"/>
    <x v="0"/>
    <x v="0"/>
    <x v="2"/>
    <x v="4"/>
    <n v="61588"/>
    <n v="61588"/>
  </r>
  <r>
    <x v="11"/>
    <x v="0"/>
    <x v="0"/>
    <x v="2"/>
    <x v="5"/>
    <n v="88127"/>
    <n v="88127"/>
  </r>
  <r>
    <x v="11"/>
    <x v="0"/>
    <x v="0"/>
    <x v="2"/>
    <x v="6"/>
    <n v="75986"/>
    <n v="75986"/>
  </r>
  <r>
    <x v="11"/>
    <x v="0"/>
    <x v="0"/>
    <x v="2"/>
    <x v="7"/>
    <n v="51482"/>
    <n v="51482"/>
  </r>
  <r>
    <x v="11"/>
    <x v="0"/>
    <x v="0"/>
    <x v="2"/>
    <x v="8"/>
    <n v="63272"/>
    <n v="63272"/>
  </r>
  <r>
    <x v="11"/>
    <x v="0"/>
    <x v="0"/>
    <x v="2"/>
    <x v="9"/>
    <n v="71738"/>
    <n v="71738"/>
  </r>
  <r>
    <x v="11"/>
    <x v="0"/>
    <x v="0"/>
    <x v="2"/>
    <x v="10"/>
    <n v="76051"/>
    <n v="76051"/>
  </r>
  <r>
    <x v="11"/>
    <x v="0"/>
    <x v="0"/>
    <x v="2"/>
    <x v="17"/>
    <n v="52778"/>
    <n v="52778"/>
  </r>
  <r>
    <x v="11"/>
    <x v="0"/>
    <x v="0"/>
    <x v="2"/>
    <x v="18"/>
    <n v="62550"/>
    <n v="62550"/>
  </r>
  <r>
    <x v="11"/>
    <x v="0"/>
    <x v="0"/>
    <x v="2"/>
    <x v="19"/>
    <n v="89166"/>
    <n v="89166"/>
  </r>
  <r>
    <x v="11"/>
    <x v="0"/>
    <x v="0"/>
    <x v="2"/>
    <x v="20"/>
    <n v="75036"/>
    <n v="75036"/>
  </r>
  <r>
    <x v="11"/>
    <x v="0"/>
    <x v="0"/>
    <x v="2"/>
    <x v="21"/>
    <n v="47163"/>
    <n v="47163"/>
  </r>
  <r>
    <x v="11"/>
    <x v="0"/>
    <x v="0"/>
    <x v="2"/>
    <x v="22"/>
    <n v="44767"/>
    <n v="44767"/>
  </r>
  <r>
    <x v="11"/>
    <x v="0"/>
    <x v="0"/>
    <x v="2"/>
    <x v="23"/>
    <n v="31636"/>
    <n v="31636"/>
  </r>
  <r>
    <x v="11"/>
    <x v="0"/>
    <x v="0"/>
    <x v="2"/>
    <x v="24"/>
    <n v="29199"/>
    <n v="29199"/>
  </r>
  <r>
    <x v="11"/>
    <x v="0"/>
    <x v="0"/>
    <x v="2"/>
    <x v="25"/>
    <n v="19635"/>
    <n v="19635"/>
  </r>
  <r>
    <x v="11"/>
    <x v="0"/>
    <x v="0"/>
    <x v="3"/>
    <x v="1"/>
    <n v="4083"/>
    <n v="4083"/>
  </r>
  <r>
    <x v="11"/>
    <x v="0"/>
    <x v="0"/>
    <x v="3"/>
    <x v="2"/>
    <n v="441"/>
    <n v="441"/>
  </r>
  <r>
    <x v="11"/>
    <x v="0"/>
    <x v="0"/>
    <x v="3"/>
    <x v="3"/>
    <n v="2789"/>
    <n v="2789"/>
  </r>
  <r>
    <x v="11"/>
    <x v="0"/>
    <x v="0"/>
    <x v="3"/>
    <x v="4"/>
    <n v="7091"/>
    <n v="7091"/>
  </r>
  <r>
    <x v="11"/>
    <x v="0"/>
    <x v="0"/>
    <x v="3"/>
    <x v="5"/>
    <n v="12021"/>
    <n v="12021"/>
  </r>
  <r>
    <x v="11"/>
    <x v="0"/>
    <x v="0"/>
    <x v="3"/>
    <x v="6"/>
    <n v="9012"/>
    <n v="9012"/>
  </r>
  <r>
    <x v="11"/>
    <x v="0"/>
    <x v="0"/>
    <x v="3"/>
    <x v="7"/>
    <n v="9943"/>
    <n v="9943"/>
  </r>
  <r>
    <x v="11"/>
    <x v="0"/>
    <x v="0"/>
    <x v="3"/>
    <x v="8"/>
    <n v="25085"/>
    <n v="25085"/>
  </r>
  <r>
    <x v="11"/>
    <x v="0"/>
    <x v="0"/>
    <x v="3"/>
    <x v="9"/>
    <n v="17857"/>
    <n v="17857"/>
  </r>
  <r>
    <x v="11"/>
    <x v="0"/>
    <x v="0"/>
    <x v="3"/>
    <x v="10"/>
    <n v="14545"/>
    <n v="14545"/>
  </r>
  <r>
    <x v="11"/>
    <x v="0"/>
    <x v="0"/>
    <x v="3"/>
    <x v="17"/>
    <n v="14280"/>
    <n v="14280"/>
  </r>
  <r>
    <x v="11"/>
    <x v="0"/>
    <x v="0"/>
    <x v="3"/>
    <x v="18"/>
    <n v="18651"/>
    <n v="18651"/>
  </r>
  <r>
    <x v="11"/>
    <x v="0"/>
    <x v="0"/>
    <x v="3"/>
    <x v="19"/>
    <n v="14697"/>
    <n v="14697"/>
  </r>
  <r>
    <x v="11"/>
    <x v="0"/>
    <x v="0"/>
    <x v="3"/>
    <x v="20"/>
    <n v="19412"/>
    <n v="19412"/>
  </r>
  <r>
    <x v="11"/>
    <x v="0"/>
    <x v="0"/>
    <x v="3"/>
    <x v="21"/>
    <n v="3849"/>
    <n v="3849"/>
  </r>
  <r>
    <x v="11"/>
    <x v="0"/>
    <x v="0"/>
    <x v="3"/>
    <x v="22"/>
    <n v="3759"/>
    <n v="3759"/>
  </r>
  <r>
    <x v="11"/>
    <x v="0"/>
    <x v="0"/>
    <x v="3"/>
    <x v="23"/>
    <n v="4993"/>
    <n v="4993"/>
  </r>
  <r>
    <x v="11"/>
    <x v="0"/>
    <x v="0"/>
    <x v="3"/>
    <x v="24"/>
    <n v="4054"/>
    <n v="4054"/>
  </r>
  <r>
    <x v="11"/>
    <x v="0"/>
    <x v="0"/>
    <x v="3"/>
    <x v="25"/>
    <n v="764"/>
    <n v="764"/>
  </r>
  <r>
    <x v="11"/>
    <x v="0"/>
    <x v="1"/>
    <x v="1"/>
    <x v="21"/>
    <n v="0"/>
    <n v="0"/>
  </r>
  <r>
    <x v="11"/>
    <x v="0"/>
    <x v="1"/>
    <x v="1"/>
    <x v="22"/>
    <n v="0"/>
    <n v="0"/>
  </r>
  <r>
    <x v="11"/>
    <x v="0"/>
    <x v="1"/>
    <x v="1"/>
    <x v="23"/>
    <n v="0"/>
    <n v="0"/>
  </r>
  <r>
    <x v="11"/>
    <x v="0"/>
    <x v="1"/>
    <x v="1"/>
    <x v="24"/>
    <n v="0"/>
    <n v="0"/>
  </r>
  <r>
    <x v="11"/>
    <x v="0"/>
    <x v="1"/>
    <x v="1"/>
    <x v="25"/>
    <n v="0"/>
    <n v="0"/>
  </r>
  <r>
    <x v="11"/>
    <x v="0"/>
    <x v="1"/>
    <x v="2"/>
    <x v="10"/>
    <n v="4882"/>
    <n v="4882"/>
  </r>
  <r>
    <x v="11"/>
    <x v="0"/>
    <x v="1"/>
    <x v="2"/>
    <x v="17"/>
    <n v="44359"/>
    <n v="44359"/>
  </r>
  <r>
    <x v="11"/>
    <x v="0"/>
    <x v="1"/>
    <x v="2"/>
    <x v="18"/>
    <n v="25030"/>
    <n v="25030"/>
  </r>
  <r>
    <x v="11"/>
    <x v="0"/>
    <x v="1"/>
    <x v="2"/>
    <x v="19"/>
    <n v="47125"/>
    <n v="47125"/>
  </r>
  <r>
    <x v="11"/>
    <x v="0"/>
    <x v="1"/>
    <x v="2"/>
    <x v="20"/>
    <n v="60328"/>
    <n v="60328"/>
  </r>
  <r>
    <x v="11"/>
    <x v="0"/>
    <x v="1"/>
    <x v="2"/>
    <x v="21"/>
    <n v="53571"/>
    <n v="53571"/>
  </r>
  <r>
    <x v="11"/>
    <x v="0"/>
    <x v="1"/>
    <x v="2"/>
    <x v="22"/>
    <n v="49542"/>
    <n v="49542"/>
  </r>
  <r>
    <x v="11"/>
    <x v="0"/>
    <x v="1"/>
    <x v="2"/>
    <x v="23"/>
    <n v="55184"/>
    <n v="55184"/>
  </r>
  <r>
    <x v="11"/>
    <x v="0"/>
    <x v="1"/>
    <x v="2"/>
    <x v="24"/>
    <n v="28391"/>
    <n v="28391"/>
  </r>
  <r>
    <x v="11"/>
    <x v="0"/>
    <x v="1"/>
    <x v="2"/>
    <x v="25"/>
    <n v="2280"/>
    <n v="2280"/>
  </r>
  <r>
    <x v="11"/>
    <x v="0"/>
    <x v="1"/>
    <x v="3"/>
    <x v="17"/>
    <n v="10733"/>
    <n v="10733"/>
  </r>
  <r>
    <x v="11"/>
    <x v="0"/>
    <x v="1"/>
    <x v="3"/>
    <x v="18"/>
    <n v="3703"/>
    <n v="3703"/>
  </r>
  <r>
    <x v="11"/>
    <x v="0"/>
    <x v="1"/>
    <x v="3"/>
    <x v="19"/>
    <n v="1624"/>
    <n v="1624"/>
  </r>
  <r>
    <x v="11"/>
    <x v="0"/>
    <x v="1"/>
    <x v="3"/>
    <x v="20"/>
    <n v="920"/>
    <n v="920"/>
  </r>
  <r>
    <x v="11"/>
    <x v="0"/>
    <x v="1"/>
    <x v="3"/>
    <x v="21"/>
    <n v="307"/>
    <n v="307"/>
  </r>
  <r>
    <x v="11"/>
    <x v="0"/>
    <x v="1"/>
    <x v="3"/>
    <x v="22"/>
    <n v="145"/>
    <n v="145"/>
  </r>
  <r>
    <x v="11"/>
    <x v="0"/>
    <x v="1"/>
    <x v="3"/>
    <x v="23"/>
    <n v="26468"/>
    <n v="26468"/>
  </r>
  <r>
    <x v="11"/>
    <x v="0"/>
    <x v="1"/>
    <x v="3"/>
    <x v="24"/>
    <n v="117565"/>
    <n v="117565"/>
  </r>
  <r>
    <x v="11"/>
    <x v="0"/>
    <x v="1"/>
    <x v="3"/>
    <x v="25"/>
    <n v="50432"/>
    <n v="50432"/>
  </r>
  <r>
    <x v="12"/>
    <x v="1"/>
    <x v="5"/>
    <x v="4"/>
    <x v="11"/>
    <n v="1601"/>
    <n v="1601"/>
  </r>
  <r>
    <x v="12"/>
    <x v="1"/>
    <x v="5"/>
    <x v="4"/>
    <x v="12"/>
    <n v="1210"/>
    <n v="1210"/>
  </r>
  <r>
    <x v="12"/>
    <x v="1"/>
    <x v="5"/>
    <x v="4"/>
    <x v="13"/>
    <n v="761"/>
    <n v="761"/>
  </r>
  <r>
    <x v="12"/>
    <x v="1"/>
    <x v="5"/>
    <x v="4"/>
    <x v="14"/>
    <n v="920"/>
    <n v="920"/>
  </r>
  <r>
    <x v="12"/>
    <x v="1"/>
    <x v="5"/>
    <x v="4"/>
    <x v="15"/>
    <n v="2172"/>
    <n v="2172"/>
  </r>
  <r>
    <x v="12"/>
    <x v="1"/>
    <x v="5"/>
    <x v="4"/>
    <x v="16"/>
    <n v="1533"/>
    <n v="1533"/>
  </r>
  <r>
    <x v="12"/>
    <x v="1"/>
    <x v="5"/>
    <x v="4"/>
    <x v="0"/>
    <n v="900"/>
    <n v="900"/>
  </r>
  <r>
    <x v="12"/>
    <x v="1"/>
    <x v="5"/>
    <x v="4"/>
    <x v="1"/>
    <n v="398"/>
    <n v="398"/>
  </r>
  <r>
    <x v="12"/>
    <x v="1"/>
    <x v="5"/>
    <x v="4"/>
    <x v="2"/>
    <n v="100"/>
    <n v="100"/>
  </r>
  <r>
    <x v="12"/>
    <x v="1"/>
    <x v="5"/>
    <x v="4"/>
    <x v="3"/>
    <n v="294"/>
    <n v="294"/>
  </r>
  <r>
    <x v="12"/>
    <x v="1"/>
    <x v="5"/>
    <x v="4"/>
    <x v="4"/>
    <n v="407"/>
    <n v="407"/>
  </r>
  <r>
    <x v="12"/>
    <x v="1"/>
    <x v="5"/>
    <x v="4"/>
    <x v="5"/>
    <n v="79"/>
    <n v="79"/>
  </r>
  <r>
    <x v="12"/>
    <x v="1"/>
    <x v="5"/>
    <x v="4"/>
    <x v="6"/>
    <n v="57"/>
    <n v="57"/>
  </r>
  <r>
    <x v="12"/>
    <x v="1"/>
    <x v="5"/>
    <x v="4"/>
    <x v="7"/>
    <n v="44"/>
    <n v="44"/>
  </r>
  <r>
    <x v="12"/>
    <x v="1"/>
    <x v="5"/>
    <x v="4"/>
    <x v="8"/>
    <n v="10"/>
    <n v="10"/>
  </r>
  <r>
    <x v="12"/>
    <x v="1"/>
    <x v="5"/>
    <x v="4"/>
    <x v="9"/>
    <n v="0"/>
    <n v="0"/>
  </r>
  <r>
    <x v="12"/>
    <x v="1"/>
    <x v="5"/>
    <x v="4"/>
    <x v="1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27">
  <r>
    <x v="0"/>
    <x v="0"/>
    <x v="0"/>
    <n v="1"/>
    <n v="1"/>
  </r>
  <r>
    <x v="0"/>
    <x v="0"/>
    <x v="1"/>
    <n v="2102"/>
    <n v="2102"/>
  </r>
  <r>
    <x v="0"/>
    <x v="0"/>
    <x v="2"/>
    <n v="2654"/>
    <n v="2654"/>
  </r>
  <r>
    <x v="0"/>
    <x v="0"/>
    <x v="3"/>
    <n v="3037"/>
    <n v="3037"/>
  </r>
  <r>
    <x v="0"/>
    <x v="0"/>
    <x v="4"/>
    <n v="7059"/>
    <n v="7059"/>
  </r>
  <r>
    <x v="0"/>
    <x v="0"/>
    <x v="5"/>
    <n v="6779"/>
    <n v="6779"/>
  </r>
  <r>
    <x v="0"/>
    <x v="0"/>
    <x v="6"/>
    <n v="6049"/>
    <n v="6049"/>
  </r>
  <r>
    <x v="0"/>
    <x v="0"/>
    <x v="7"/>
    <n v="5433"/>
    <n v="5433"/>
  </r>
  <r>
    <x v="0"/>
    <x v="0"/>
    <x v="8"/>
    <n v="5879"/>
    <n v="5879"/>
  </r>
  <r>
    <x v="0"/>
    <x v="0"/>
    <x v="9"/>
    <n v="8551"/>
    <n v="8551"/>
  </r>
  <r>
    <x v="0"/>
    <x v="0"/>
    <x v="10"/>
    <n v="6855"/>
    <n v="6855"/>
  </r>
  <r>
    <x v="0"/>
    <x v="0"/>
    <x v="11"/>
    <n v="7619"/>
    <n v="7619"/>
  </r>
  <r>
    <x v="0"/>
    <x v="0"/>
    <x v="12"/>
    <n v="11415"/>
    <n v="11415"/>
  </r>
  <r>
    <x v="0"/>
    <x v="0"/>
    <x v="13"/>
    <n v="17068"/>
    <n v="17068"/>
  </r>
  <r>
    <x v="0"/>
    <x v="0"/>
    <x v="14"/>
    <n v="23512"/>
    <n v="23512"/>
  </r>
  <r>
    <x v="0"/>
    <x v="0"/>
    <x v="15"/>
    <n v="28758"/>
    <n v="28758"/>
  </r>
  <r>
    <x v="0"/>
    <x v="0"/>
    <x v="16"/>
    <n v="12779"/>
    <n v="12779"/>
  </r>
  <r>
    <x v="0"/>
    <x v="0"/>
    <x v="17"/>
    <n v="10200"/>
    <n v="10200"/>
  </r>
  <r>
    <x v="0"/>
    <x v="0"/>
    <x v="18"/>
    <n v="6594"/>
    <n v="6594"/>
  </r>
  <r>
    <x v="0"/>
    <x v="0"/>
    <x v="19"/>
    <n v="5234"/>
    <n v="5234"/>
  </r>
  <r>
    <x v="0"/>
    <x v="0"/>
    <x v="20"/>
    <n v="13065"/>
    <n v="13065"/>
  </r>
  <r>
    <x v="0"/>
    <x v="0"/>
    <x v="21"/>
    <n v="8796"/>
    <n v="8796"/>
  </r>
  <r>
    <x v="0"/>
    <x v="0"/>
    <x v="22"/>
    <n v="7211"/>
    <n v="7211"/>
  </r>
  <r>
    <x v="0"/>
    <x v="0"/>
    <x v="23"/>
    <n v="4974"/>
    <n v="4974"/>
  </r>
  <r>
    <x v="0"/>
    <x v="0"/>
    <x v="24"/>
    <n v="5370"/>
    <n v="5370"/>
  </r>
  <r>
    <x v="0"/>
    <x v="0"/>
    <x v="25"/>
    <n v="1210"/>
    <n v="1210"/>
  </r>
  <r>
    <x v="0"/>
    <x v="1"/>
    <x v="1"/>
    <n v="3159"/>
    <n v="3159"/>
  </r>
  <r>
    <x v="0"/>
    <x v="1"/>
    <x v="2"/>
    <n v="5943"/>
    <n v="5943"/>
  </r>
  <r>
    <x v="0"/>
    <x v="1"/>
    <x v="3"/>
    <n v="6291"/>
    <n v="6291"/>
  </r>
  <r>
    <x v="0"/>
    <x v="1"/>
    <x v="4"/>
    <n v="8377"/>
    <n v="8377"/>
  </r>
  <r>
    <x v="0"/>
    <x v="1"/>
    <x v="5"/>
    <n v="6550"/>
    <n v="6550"/>
  </r>
  <r>
    <x v="0"/>
    <x v="1"/>
    <x v="6"/>
    <n v="5115"/>
    <n v="5115"/>
  </r>
  <r>
    <x v="0"/>
    <x v="1"/>
    <x v="7"/>
    <n v="5210"/>
    <n v="5210"/>
  </r>
  <r>
    <x v="0"/>
    <x v="1"/>
    <x v="8"/>
    <n v="8256"/>
    <n v="8256"/>
  </r>
  <r>
    <x v="0"/>
    <x v="1"/>
    <x v="9"/>
    <n v="9869"/>
    <n v="9869"/>
  </r>
  <r>
    <x v="0"/>
    <x v="1"/>
    <x v="10"/>
    <n v="7334"/>
    <n v="7334"/>
  </r>
  <r>
    <x v="0"/>
    <x v="1"/>
    <x v="11"/>
    <n v="8269"/>
    <n v="8269"/>
  </r>
  <r>
    <x v="0"/>
    <x v="1"/>
    <x v="12"/>
    <n v="14832"/>
    <n v="14832"/>
  </r>
  <r>
    <x v="0"/>
    <x v="1"/>
    <x v="13"/>
    <n v="22851"/>
    <n v="22851"/>
  </r>
  <r>
    <x v="0"/>
    <x v="1"/>
    <x v="14"/>
    <n v="28205"/>
    <n v="28205"/>
  </r>
  <r>
    <x v="0"/>
    <x v="1"/>
    <x v="15"/>
    <n v="30664"/>
    <n v="30664"/>
  </r>
  <r>
    <x v="0"/>
    <x v="1"/>
    <x v="16"/>
    <n v="26911"/>
    <n v="26911"/>
  </r>
  <r>
    <x v="0"/>
    <x v="1"/>
    <x v="17"/>
    <n v="18989"/>
    <n v="18989"/>
  </r>
  <r>
    <x v="0"/>
    <x v="1"/>
    <x v="18"/>
    <n v="9947"/>
    <n v="9947"/>
  </r>
  <r>
    <x v="0"/>
    <x v="1"/>
    <x v="19"/>
    <n v="10240"/>
    <n v="10240"/>
  </r>
  <r>
    <x v="0"/>
    <x v="1"/>
    <x v="20"/>
    <n v="17988"/>
    <n v="17988"/>
  </r>
  <r>
    <x v="0"/>
    <x v="1"/>
    <x v="21"/>
    <n v="18972"/>
    <n v="18972"/>
  </r>
  <r>
    <x v="0"/>
    <x v="1"/>
    <x v="22"/>
    <n v="12665"/>
    <n v="12665"/>
  </r>
  <r>
    <x v="0"/>
    <x v="1"/>
    <x v="23"/>
    <n v="12133"/>
    <n v="12133"/>
  </r>
  <r>
    <x v="0"/>
    <x v="1"/>
    <x v="24"/>
    <n v="12666"/>
    <n v="12666"/>
  </r>
  <r>
    <x v="0"/>
    <x v="1"/>
    <x v="25"/>
    <n v="5618"/>
    <n v="5618"/>
  </r>
  <r>
    <x v="0"/>
    <x v="2"/>
    <x v="0"/>
    <n v="685"/>
    <n v="685"/>
  </r>
  <r>
    <x v="0"/>
    <x v="2"/>
    <x v="1"/>
    <n v="2902"/>
    <n v="2902"/>
  </r>
  <r>
    <x v="0"/>
    <x v="2"/>
    <x v="2"/>
    <n v="4391"/>
    <n v="4391"/>
  </r>
  <r>
    <x v="0"/>
    <x v="2"/>
    <x v="3"/>
    <n v="1429"/>
    <n v="1429"/>
  </r>
  <r>
    <x v="0"/>
    <x v="2"/>
    <x v="4"/>
    <n v="2110"/>
    <n v="2110"/>
  </r>
  <r>
    <x v="0"/>
    <x v="2"/>
    <x v="5"/>
    <n v="2901"/>
    <n v="2901"/>
  </r>
  <r>
    <x v="0"/>
    <x v="2"/>
    <x v="6"/>
    <n v="1990"/>
    <n v="1990"/>
  </r>
  <r>
    <x v="0"/>
    <x v="2"/>
    <x v="7"/>
    <n v="4369"/>
    <n v="4369"/>
  </r>
  <r>
    <x v="0"/>
    <x v="2"/>
    <x v="8"/>
    <n v="1500"/>
    <n v="1500"/>
  </r>
  <r>
    <x v="0"/>
    <x v="2"/>
    <x v="9"/>
    <n v="926"/>
    <n v="926"/>
  </r>
  <r>
    <x v="0"/>
    <x v="2"/>
    <x v="10"/>
    <n v="397"/>
    <n v="397"/>
  </r>
  <r>
    <x v="0"/>
    <x v="2"/>
    <x v="11"/>
    <n v="540"/>
    <n v="540"/>
  </r>
  <r>
    <x v="0"/>
    <x v="2"/>
    <x v="12"/>
    <n v="3449"/>
    <n v="3449"/>
  </r>
  <r>
    <x v="0"/>
    <x v="2"/>
    <x v="13"/>
    <n v="38120"/>
    <n v="38120"/>
  </r>
  <r>
    <x v="0"/>
    <x v="2"/>
    <x v="14"/>
    <n v="23907"/>
    <n v="23907"/>
  </r>
  <r>
    <x v="0"/>
    <x v="2"/>
    <x v="15"/>
    <n v="12894"/>
    <n v="12894"/>
  </r>
  <r>
    <x v="0"/>
    <x v="2"/>
    <x v="16"/>
    <n v="6526"/>
    <n v="6526"/>
  </r>
  <r>
    <x v="0"/>
    <x v="2"/>
    <x v="17"/>
    <n v="1921"/>
    <n v="1921"/>
  </r>
  <r>
    <x v="0"/>
    <x v="2"/>
    <x v="18"/>
    <n v="361"/>
    <n v="361"/>
  </r>
  <r>
    <x v="0"/>
    <x v="2"/>
    <x v="19"/>
    <n v="833"/>
    <n v="833"/>
  </r>
  <r>
    <x v="0"/>
    <x v="2"/>
    <x v="20"/>
    <n v="1167"/>
    <n v="1167"/>
  </r>
  <r>
    <x v="0"/>
    <x v="2"/>
    <x v="21"/>
    <n v="655"/>
    <n v="655"/>
  </r>
  <r>
    <x v="0"/>
    <x v="2"/>
    <x v="22"/>
    <n v="797"/>
    <n v="797"/>
  </r>
  <r>
    <x v="0"/>
    <x v="2"/>
    <x v="23"/>
    <n v="817"/>
    <n v="817"/>
  </r>
  <r>
    <x v="0"/>
    <x v="2"/>
    <x v="24"/>
    <n v="570"/>
    <n v="570"/>
  </r>
  <r>
    <x v="0"/>
    <x v="2"/>
    <x v="25"/>
    <n v="327"/>
    <n v="327"/>
  </r>
  <r>
    <x v="0"/>
    <x v="3"/>
    <x v="2"/>
    <n v="293"/>
    <n v="293"/>
  </r>
  <r>
    <x v="0"/>
    <x v="3"/>
    <x v="3"/>
    <n v="965"/>
    <n v="965"/>
  </r>
  <r>
    <x v="0"/>
    <x v="3"/>
    <x v="4"/>
    <n v="2693"/>
    <n v="2693"/>
  </r>
  <r>
    <x v="0"/>
    <x v="3"/>
    <x v="5"/>
    <n v="1963"/>
    <n v="1963"/>
  </r>
  <r>
    <x v="0"/>
    <x v="3"/>
    <x v="6"/>
    <n v="5652"/>
    <n v="5652"/>
  </r>
  <r>
    <x v="0"/>
    <x v="3"/>
    <x v="7"/>
    <n v="10491"/>
    <n v="10491"/>
  </r>
  <r>
    <x v="0"/>
    <x v="3"/>
    <x v="8"/>
    <n v="7201"/>
    <n v="7201"/>
  </r>
  <r>
    <x v="0"/>
    <x v="3"/>
    <x v="9"/>
    <n v="5331"/>
    <n v="5331"/>
  </r>
  <r>
    <x v="0"/>
    <x v="3"/>
    <x v="10"/>
    <n v="3852"/>
    <n v="3852"/>
  </r>
  <r>
    <x v="0"/>
    <x v="3"/>
    <x v="11"/>
    <n v="2996"/>
    <n v="2996"/>
  </r>
  <r>
    <x v="0"/>
    <x v="3"/>
    <x v="12"/>
    <n v="3990"/>
    <n v="3990"/>
  </r>
  <r>
    <x v="0"/>
    <x v="3"/>
    <x v="13"/>
    <n v="4436"/>
    <n v="4436"/>
  </r>
  <r>
    <x v="0"/>
    <x v="3"/>
    <x v="14"/>
    <n v="5822"/>
    <n v="5822"/>
  </r>
  <r>
    <x v="0"/>
    <x v="3"/>
    <x v="15"/>
    <n v="4409"/>
    <n v="4409"/>
  </r>
  <r>
    <x v="0"/>
    <x v="3"/>
    <x v="16"/>
    <n v="3506"/>
    <n v="3506"/>
  </r>
  <r>
    <x v="0"/>
    <x v="3"/>
    <x v="17"/>
    <n v="2651"/>
    <n v="2651"/>
  </r>
  <r>
    <x v="0"/>
    <x v="3"/>
    <x v="18"/>
    <n v="205"/>
    <n v="205"/>
  </r>
  <r>
    <x v="0"/>
    <x v="3"/>
    <x v="19"/>
    <n v="328"/>
    <n v="328"/>
  </r>
  <r>
    <x v="0"/>
    <x v="3"/>
    <x v="20"/>
    <n v="674"/>
    <n v="674"/>
  </r>
  <r>
    <x v="0"/>
    <x v="3"/>
    <x v="21"/>
    <n v="1110"/>
    <n v="1110"/>
  </r>
  <r>
    <x v="0"/>
    <x v="3"/>
    <x v="22"/>
    <n v="592"/>
    <n v="592"/>
  </r>
  <r>
    <x v="0"/>
    <x v="3"/>
    <x v="23"/>
    <n v="262"/>
    <n v="262"/>
  </r>
  <r>
    <x v="0"/>
    <x v="3"/>
    <x v="24"/>
    <n v="519"/>
    <n v="519"/>
  </r>
  <r>
    <x v="0"/>
    <x v="3"/>
    <x v="25"/>
    <n v="126"/>
    <n v="126"/>
  </r>
  <r>
    <x v="0"/>
    <x v="4"/>
    <x v="0"/>
    <n v="323"/>
    <n v="323"/>
  </r>
  <r>
    <x v="0"/>
    <x v="4"/>
    <x v="1"/>
    <n v="813"/>
    <n v="813"/>
  </r>
  <r>
    <x v="0"/>
    <x v="4"/>
    <x v="2"/>
    <n v="6320"/>
    <n v="6320"/>
  </r>
  <r>
    <x v="0"/>
    <x v="4"/>
    <x v="3"/>
    <n v="737"/>
    <n v="737"/>
  </r>
  <r>
    <x v="0"/>
    <x v="4"/>
    <x v="4"/>
    <n v="1342"/>
    <n v="1342"/>
  </r>
  <r>
    <x v="0"/>
    <x v="4"/>
    <x v="5"/>
    <n v="651"/>
    <n v="651"/>
  </r>
  <r>
    <x v="0"/>
    <x v="4"/>
    <x v="6"/>
    <n v="521"/>
    <n v="521"/>
  </r>
  <r>
    <x v="0"/>
    <x v="4"/>
    <x v="7"/>
    <n v="622"/>
    <n v="622"/>
  </r>
  <r>
    <x v="0"/>
    <x v="4"/>
    <x v="8"/>
    <n v="1448"/>
    <n v="1448"/>
  </r>
  <r>
    <x v="0"/>
    <x v="4"/>
    <x v="9"/>
    <n v="1005"/>
    <n v="1005"/>
  </r>
  <r>
    <x v="0"/>
    <x v="4"/>
    <x v="10"/>
    <n v="828"/>
    <n v="828"/>
  </r>
  <r>
    <x v="0"/>
    <x v="4"/>
    <x v="11"/>
    <n v="248"/>
    <n v="248"/>
  </r>
  <r>
    <x v="0"/>
    <x v="4"/>
    <x v="12"/>
    <n v="672"/>
    <n v="672"/>
  </r>
  <r>
    <x v="0"/>
    <x v="4"/>
    <x v="13"/>
    <n v="977"/>
    <n v="977"/>
  </r>
  <r>
    <x v="0"/>
    <x v="4"/>
    <x v="14"/>
    <n v="2047"/>
    <n v="2047"/>
  </r>
  <r>
    <x v="0"/>
    <x v="4"/>
    <x v="15"/>
    <n v="1661"/>
    <n v="1661"/>
  </r>
  <r>
    <x v="0"/>
    <x v="4"/>
    <x v="16"/>
    <n v="1779"/>
    <n v="1779"/>
  </r>
  <r>
    <x v="0"/>
    <x v="4"/>
    <x v="17"/>
    <n v="1141"/>
    <n v="1141"/>
  </r>
  <r>
    <x v="0"/>
    <x v="4"/>
    <x v="18"/>
    <n v="601"/>
    <n v="601"/>
  </r>
  <r>
    <x v="0"/>
    <x v="4"/>
    <x v="19"/>
    <n v="874"/>
    <n v="874"/>
  </r>
  <r>
    <x v="0"/>
    <x v="4"/>
    <x v="20"/>
    <n v="499"/>
    <n v="499"/>
  </r>
  <r>
    <x v="0"/>
    <x v="4"/>
    <x v="21"/>
    <n v="581"/>
    <n v="581"/>
  </r>
  <r>
    <x v="0"/>
    <x v="4"/>
    <x v="22"/>
    <n v="505"/>
    <n v="505"/>
  </r>
  <r>
    <x v="0"/>
    <x v="4"/>
    <x v="23"/>
    <n v="388"/>
    <n v="388"/>
  </r>
  <r>
    <x v="0"/>
    <x v="4"/>
    <x v="24"/>
    <n v="880"/>
    <n v="880"/>
  </r>
  <r>
    <x v="0"/>
    <x v="4"/>
    <x v="25"/>
    <n v="135"/>
    <n v="135"/>
  </r>
  <r>
    <x v="0"/>
    <x v="5"/>
    <x v="0"/>
    <n v="127"/>
    <n v="127"/>
  </r>
  <r>
    <x v="0"/>
    <x v="5"/>
    <x v="1"/>
    <n v="2050"/>
    <n v="2050"/>
  </r>
  <r>
    <x v="0"/>
    <x v="5"/>
    <x v="2"/>
    <n v="1909"/>
    <n v="1909"/>
  </r>
  <r>
    <x v="0"/>
    <x v="5"/>
    <x v="3"/>
    <n v="3824"/>
    <n v="3824"/>
  </r>
  <r>
    <x v="0"/>
    <x v="5"/>
    <x v="4"/>
    <n v="1622"/>
    <n v="1622"/>
  </r>
  <r>
    <x v="0"/>
    <x v="5"/>
    <x v="5"/>
    <n v="5752"/>
    <n v="5752"/>
  </r>
  <r>
    <x v="0"/>
    <x v="5"/>
    <x v="6"/>
    <n v="8285"/>
    <n v="8285"/>
  </r>
  <r>
    <x v="0"/>
    <x v="5"/>
    <x v="7"/>
    <n v="6808"/>
    <n v="6808"/>
  </r>
  <r>
    <x v="0"/>
    <x v="5"/>
    <x v="8"/>
    <n v="8181"/>
    <n v="8181"/>
  </r>
  <r>
    <x v="0"/>
    <x v="5"/>
    <x v="9"/>
    <n v="6618"/>
    <n v="6618"/>
  </r>
  <r>
    <x v="0"/>
    <x v="5"/>
    <x v="10"/>
    <n v="5353"/>
    <n v="5353"/>
  </r>
  <r>
    <x v="0"/>
    <x v="5"/>
    <x v="11"/>
    <n v="7740"/>
    <n v="7740"/>
  </r>
  <r>
    <x v="0"/>
    <x v="5"/>
    <x v="12"/>
    <n v="13607"/>
    <n v="13607"/>
  </r>
  <r>
    <x v="0"/>
    <x v="5"/>
    <x v="13"/>
    <n v="20586"/>
    <n v="20586"/>
  </r>
  <r>
    <x v="0"/>
    <x v="5"/>
    <x v="14"/>
    <n v="25361"/>
    <n v="25361"/>
  </r>
  <r>
    <x v="0"/>
    <x v="5"/>
    <x v="15"/>
    <n v="20856"/>
    <n v="20856"/>
  </r>
  <r>
    <x v="0"/>
    <x v="5"/>
    <x v="16"/>
    <n v="12629"/>
    <n v="12629"/>
  </r>
  <r>
    <x v="0"/>
    <x v="5"/>
    <x v="17"/>
    <n v="11244"/>
    <n v="11244"/>
  </r>
  <r>
    <x v="0"/>
    <x v="5"/>
    <x v="18"/>
    <n v="4562"/>
    <n v="4562"/>
  </r>
  <r>
    <x v="0"/>
    <x v="5"/>
    <x v="19"/>
    <n v="12716"/>
    <n v="12716"/>
  </r>
  <r>
    <x v="0"/>
    <x v="5"/>
    <x v="20"/>
    <n v="14717"/>
    <n v="14717"/>
  </r>
  <r>
    <x v="0"/>
    <x v="5"/>
    <x v="21"/>
    <n v="14678"/>
    <n v="14678"/>
  </r>
  <r>
    <x v="0"/>
    <x v="5"/>
    <x v="22"/>
    <n v="13959"/>
    <n v="13959"/>
  </r>
  <r>
    <x v="0"/>
    <x v="5"/>
    <x v="23"/>
    <n v="8328"/>
    <n v="8328"/>
  </r>
  <r>
    <x v="0"/>
    <x v="5"/>
    <x v="24"/>
    <n v="9412"/>
    <n v="9412"/>
  </r>
  <r>
    <x v="0"/>
    <x v="5"/>
    <x v="25"/>
    <n v="2937"/>
    <n v="2937"/>
  </r>
  <r>
    <x v="0"/>
    <x v="6"/>
    <x v="0"/>
    <n v="318"/>
    <n v="318"/>
  </r>
  <r>
    <x v="0"/>
    <x v="6"/>
    <x v="1"/>
    <n v="3638"/>
    <n v="3638"/>
  </r>
  <r>
    <x v="0"/>
    <x v="6"/>
    <x v="2"/>
    <n v="8642"/>
    <n v="8642"/>
  </r>
  <r>
    <x v="0"/>
    <x v="6"/>
    <x v="3"/>
    <n v="12201"/>
    <n v="12201"/>
  </r>
  <r>
    <x v="0"/>
    <x v="6"/>
    <x v="4"/>
    <n v="24034"/>
    <n v="24034"/>
  </r>
  <r>
    <x v="0"/>
    <x v="6"/>
    <x v="5"/>
    <n v="38031"/>
    <n v="38031"/>
  </r>
  <r>
    <x v="0"/>
    <x v="6"/>
    <x v="6"/>
    <n v="45701"/>
    <n v="45701"/>
  </r>
  <r>
    <x v="0"/>
    <x v="6"/>
    <x v="7"/>
    <n v="69243"/>
    <n v="69243"/>
  </r>
  <r>
    <x v="0"/>
    <x v="6"/>
    <x v="8"/>
    <n v="80095"/>
    <n v="80095"/>
  </r>
  <r>
    <x v="0"/>
    <x v="6"/>
    <x v="9"/>
    <n v="82529"/>
    <n v="82529"/>
  </r>
  <r>
    <x v="0"/>
    <x v="6"/>
    <x v="10"/>
    <n v="64283"/>
    <n v="64283"/>
  </r>
  <r>
    <x v="0"/>
    <x v="6"/>
    <x v="11"/>
    <n v="59853"/>
    <n v="59853"/>
  </r>
  <r>
    <x v="0"/>
    <x v="6"/>
    <x v="12"/>
    <n v="78763"/>
    <n v="78763"/>
  </r>
  <r>
    <x v="0"/>
    <x v="6"/>
    <x v="13"/>
    <n v="116384"/>
    <n v="116384"/>
  </r>
  <r>
    <x v="0"/>
    <x v="6"/>
    <x v="14"/>
    <n v="128686"/>
    <n v="128686"/>
  </r>
  <r>
    <x v="0"/>
    <x v="6"/>
    <x v="15"/>
    <n v="123211"/>
    <n v="123211"/>
  </r>
  <r>
    <x v="0"/>
    <x v="6"/>
    <x v="16"/>
    <n v="89716"/>
    <n v="89716"/>
  </r>
  <r>
    <x v="0"/>
    <x v="6"/>
    <x v="17"/>
    <n v="34035"/>
    <n v="34035"/>
  </r>
  <r>
    <x v="0"/>
    <x v="6"/>
    <x v="18"/>
    <n v="23020"/>
    <n v="23020"/>
  </r>
  <r>
    <x v="0"/>
    <x v="6"/>
    <x v="19"/>
    <n v="35683"/>
    <n v="35683"/>
  </r>
  <r>
    <x v="0"/>
    <x v="6"/>
    <x v="20"/>
    <n v="32909"/>
    <n v="32909"/>
  </r>
  <r>
    <x v="0"/>
    <x v="6"/>
    <x v="21"/>
    <n v="20819"/>
    <n v="20819"/>
  </r>
  <r>
    <x v="0"/>
    <x v="6"/>
    <x v="22"/>
    <n v="22672"/>
    <n v="22672"/>
  </r>
  <r>
    <x v="0"/>
    <x v="6"/>
    <x v="23"/>
    <n v="21507"/>
    <n v="21507"/>
  </r>
  <r>
    <x v="0"/>
    <x v="6"/>
    <x v="24"/>
    <n v="31733"/>
    <n v="31733"/>
  </r>
  <r>
    <x v="0"/>
    <x v="6"/>
    <x v="25"/>
    <n v="13575"/>
    <n v="13575"/>
  </r>
  <r>
    <x v="0"/>
    <x v="7"/>
    <x v="2"/>
    <n v="84"/>
    <n v="84"/>
  </r>
  <r>
    <x v="0"/>
    <x v="7"/>
    <x v="3"/>
    <n v="152"/>
    <n v="152"/>
  </r>
  <r>
    <x v="0"/>
    <x v="7"/>
    <x v="4"/>
    <n v="1046"/>
    <n v="1046"/>
  </r>
  <r>
    <x v="0"/>
    <x v="7"/>
    <x v="5"/>
    <n v="527"/>
    <n v="527"/>
  </r>
  <r>
    <x v="0"/>
    <x v="7"/>
    <x v="6"/>
    <n v="1403"/>
    <n v="1403"/>
  </r>
  <r>
    <x v="0"/>
    <x v="7"/>
    <x v="7"/>
    <n v="943"/>
    <n v="943"/>
  </r>
  <r>
    <x v="0"/>
    <x v="7"/>
    <x v="8"/>
    <n v="437"/>
    <n v="437"/>
  </r>
  <r>
    <x v="0"/>
    <x v="7"/>
    <x v="9"/>
    <n v="748"/>
    <n v="748"/>
  </r>
  <r>
    <x v="0"/>
    <x v="7"/>
    <x v="10"/>
    <n v="863"/>
    <n v="863"/>
  </r>
  <r>
    <x v="0"/>
    <x v="7"/>
    <x v="11"/>
    <n v="1146"/>
    <n v="1146"/>
  </r>
  <r>
    <x v="0"/>
    <x v="7"/>
    <x v="12"/>
    <n v="1243"/>
    <n v="1243"/>
  </r>
  <r>
    <x v="0"/>
    <x v="7"/>
    <x v="13"/>
    <n v="1217"/>
    <n v="1217"/>
  </r>
  <r>
    <x v="0"/>
    <x v="7"/>
    <x v="14"/>
    <n v="910"/>
    <n v="910"/>
  </r>
  <r>
    <x v="0"/>
    <x v="7"/>
    <x v="15"/>
    <n v="1801"/>
    <n v="1801"/>
  </r>
  <r>
    <x v="0"/>
    <x v="7"/>
    <x v="16"/>
    <n v="1297"/>
    <n v="1297"/>
  </r>
  <r>
    <x v="0"/>
    <x v="7"/>
    <x v="17"/>
    <n v="423"/>
    <n v="423"/>
  </r>
  <r>
    <x v="0"/>
    <x v="7"/>
    <x v="18"/>
    <n v="26"/>
    <n v="26"/>
  </r>
  <r>
    <x v="0"/>
    <x v="7"/>
    <x v="19"/>
    <n v="48"/>
    <n v="48"/>
  </r>
  <r>
    <x v="0"/>
    <x v="7"/>
    <x v="20"/>
    <n v="351"/>
    <n v="351"/>
  </r>
  <r>
    <x v="0"/>
    <x v="7"/>
    <x v="21"/>
    <n v="354"/>
    <n v="354"/>
  </r>
  <r>
    <x v="0"/>
    <x v="7"/>
    <x v="22"/>
    <n v="505"/>
    <n v="505"/>
  </r>
  <r>
    <x v="0"/>
    <x v="7"/>
    <x v="23"/>
    <n v="537"/>
    <n v="537"/>
  </r>
  <r>
    <x v="0"/>
    <x v="7"/>
    <x v="24"/>
    <n v="596"/>
    <n v="596"/>
  </r>
  <r>
    <x v="0"/>
    <x v="7"/>
    <x v="25"/>
    <n v="148"/>
    <n v="148"/>
  </r>
  <r>
    <x v="0"/>
    <x v="8"/>
    <x v="0"/>
    <n v="8134"/>
    <n v="8134"/>
  </r>
  <r>
    <x v="0"/>
    <x v="8"/>
    <x v="1"/>
    <n v="33282"/>
    <n v="33282"/>
  </r>
  <r>
    <x v="0"/>
    <x v="8"/>
    <x v="2"/>
    <n v="45125"/>
    <n v="45125"/>
  </r>
  <r>
    <x v="0"/>
    <x v="8"/>
    <x v="3"/>
    <n v="40652"/>
    <n v="40652"/>
  </r>
  <r>
    <x v="0"/>
    <x v="8"/>
    <x v="4"/>
    <n v="70964"/>
    <n v="70964"/>
  </r>
  <r>
    <x v="0"/>
    <x v="8"/>
    <x v="5"/>
    <n v="74451"/>
    <n v="74451"/>
  </r>
  <r>
    <x v="0"/>
    <x v="8"/>
    <x v="6"/>
    <n v="64650"/>
    <n v="64650"/>
  </r>
  <r>
    <x v="0"/>
    <x v="8"/>
    <x v="7"/>
    <n v="64524"/>
    <n v="64524"/>
  </r>
  <r>
    <x v="0"/>
    <x v="8"/>
    <x v="8"/>
    <n v="48940"/>
    <n v="48940"/>
  </r>
  <r>
    <x v="0"/>
    <x v="8"/>
    <x v="9"/>
    <n v="38755"/>
    <n v="38755"/>
  </r>
  <r>
    <x v="0"/>
    <x v="8"/>
    <x v="10"/>
    <n v="44120"/>
    <n v="44120"/>
  </r>
  <r>
    <x v="0"/>
    <x v="8"/>
    <x v="11"/>
    <n v="46514"/>
    <n v="46514"/>
  </r>
  <r>
    <x v="0"/>
    <x v="8"/>
    <x v="12"/>
    <n v="79309"/>
    <n v="79309"/>
  </r>
  <r>
    <x v="0"/>
    <x v="8"/>
    <x v="13"/>
    <n v="83278"/>
    <n v="83278"/>
  </r>
  <r>
    <x v="0"/>
    <x v="8"/>
    <x v="14"/>
    <n v="106884"/>
    <n v="106884"/>
  </r>
  <r>
    <x v="0"/>
    <x v="8"/>
    <x v="15"/>
    <n v="107911"/>
    <n v="107911"/>
  </r>
  <r>
    <x v="0"/>
    <x v="8"/>
    <x v="16"/>
    <n v="112678"/>
    <n v="112678"/>
  </r>
  <r>
    <x v="0"/>
    <x v="8"/>
    <x v="17"/>
    <n v="62556"/>
    <n v="62556"/>
  </r>
  <r>
    <x v="0"/>
    <x v="8"/>
    <x v="18"/>
    <n v="56232"/>
    <n v="56232"/>
  </r>
  <r>
    <x v="0"/>
    <x v="8"/>
    <x v="19"/>
    <n v="39818"/>
    <n v="39818"/>
  </r>
  <r>
    <x v="0"/>
    <x v="8"/>
    <x v="20"/>
    <n v="81573"/>
    <n v="81573"/>
  </r>
  <r>
    <x v="0"/>
    <x v="8"/>
    <x v="21"/>
    <n v="83829"/>
    <n v="83829"/>
  </r>
  <r>
    <x v="0"/>
    <x v="8"/>
    <x v="22"/>
    <n v="113289"/>
    <n v="113289"/>
  </r>
  <r>
    <x v="0"/>
    <x v="8"/>
    <x v="23"/>
    <n v="81345"/>
    <n v="81345"/>
  </r>
  <r>
    <x v="0"/>
    <x v="8"/>
    <x v="24"/>
    <n v="84938"/>
    <n v="84938"/>
  </r>
  <r>
    <x v="0"/>
    <x v="8"/>
    <x v="25"/>
    <n v="24197"/>
    <n v="24197"/>
  </r>
  <r>
    <x v="0"/>
    <x v="9"/>
    <x v="0"/>
    <n v="1685"/>
    <n v="1685"/>
  </r>
  <r>
    <x v="0"/>
    <x v="9"/>
    <x v="1"/>
    <n v="524"/>
    <n v="524"/>
  </r>
  <r>
    <x v="0"/>
    <x v="9"/>
    <x v="2"/>
    <n v="362"/>
    <n v="362"/>
  </r>
  <r>
    <x v="0"/>
    <x v="9"/>
    <x v="3"/>
    <n v="373"/>
    <n v="373"/>
  </r>
  <r>
    <x v="0"/>
    <x v="9"/>
    <x v="4"/>
    <n v="677"/>
    <n v="677"/>
  </r>
  <r>
    <x v="0"/>
    <x v="9"/>
    <x v="5"/>
    <n v="186"/>
    <n v="186"/>
  </r>
  <r>
    <x v="0"/>
    <x v="9"/>
    <x v="6"/>
    <n v="45"/>
    <n v="45"/>
  </r>
  <r>
    <x v="0"/>
    <x v="9"/>
    <x v="7"/>
    <n v="1"/>
    <n v="1"/>
  </r>
  <r>
    <x v="0"/>
    <x v="9"/>
    <x v="8"/>
    <n v="1"/>
    <n v="1"/>
  </r>
  <r>
    <x v="0"/>
    <x v="9"/>
    <x v="10"/>
    <n v="936"/>
    <n v="936"/>
  </r>
  <r>
    <x v="0"/>
    <x v="9"/>
    <x v="11"/>
    <n v="1624"/>
    <n v="1624"/>
  </r>
  <r>
    <x v="0"/>
    <x v="9"/>
    <x v="12"/>
    <n v="4545"/>
    <n v="4545"/>
  </r>
  <r>
    <x v="0"/>
    <x v="9"/>
    <x v="13"/>
    <n v="5405"/>
    <n v="5405"/>
  </r>
  <r>
    <x v="0"/>
    <x v="9"/>
    <x v="14"/>
    <n v="12770"/>
    <n v="12770"/>
  </r>
  <r>
    <x v="0"/>
    <x v="9"/>
    <x v="15"/>
    <n v="16941"/>
    <n v="16941"/>
  </r>
  <r>
    <x v="0"/>
    <x v="9"/>
    <x v="16"/>
    <n v="8758"/>
    <n v="8758"/>
  </r>
  <r>
    <x v="0"/>
    <x v="9"/>
    <x v="17"/>
    <n v="4938"/>
    <n v="4938"/>
  </r>
  <r>
    <x v="0"/>
    <x v="9"/>
    <x v="18"/>
    <n v="385"/>
    <n v="385"/>
  </r>
  <r>
    <x v="0"/>
    <x v="9"/>
    <x v="19"/>
    <n v="2382"/>
    <n v="2382"/>
  </r>
  <r>
    <x v="0"/>
    <x v="9"/>
    <x v="20"/>
    <n v="5479"/>
    <n v="5479"/>
  </r>
  <r>
    <x v="0"/>
    <x v="9"/>
    <x v="21"/>
    <n v="5528"/>
    <n v="5528"/>
  </r>
  <r>
    <x v="0"/>
    <x v="9"/>
    <x v="22"/>
    <n v="5156"/>
    <n v="5156"/>
  </r>
  <r>
    <x v="0"/>
    <x v="9"/>
    <x v="23"/>
    <n v="4303"/>
    <n v="4303"/>
  </r>
  <r>
    <x v="0"/>
    <x v="9"/>
    <x v="24"/>
    <n v="4573"/>
    <n v="4573"/>
  </r>
  <r>
    <x v="0"/>
    <x v="9"/>
    <x v="25"/>
    <n v="1375"/>
    <n v="1375"/>
  </r>
  <r>
    <x v="0"/>
    <x v="10"/>
    <x v="0"/>
    <n v="1"/>
    <n v="1"/>
  </r>
  <r>
    <x v="0"/>
    <x v="10"/>
    <x v="1"/>
    <n v="4413"/>
    <n v="4413"/>
  </r>
  <r>
    <x v="0"/>
    <x v="10"/>
    <x v="2"/>
    <n v="8705"/>
    <n v="8705"/>
  </r>
  <r>
    <x v="0"/>
    <x v="10"/>
    <x v="3"/>
    <n v="10938"/>
    <n v="10938"/>
  </r>
  <r>
    <x v="0"/>
    <x v="10"/>
    <x v="4"/>
    <n v="18469"/>
    <n v="18469"/>
  </r>
  <r>
    <x v="0"/>
    <x v="10"/>
    <x v="5"/>
    <n v="28922"/>
    <n v="28922"/>
  </r>
  <r>
    <x v="0"/>
    <x v="10"/>
    <x v="6"/>
    <n v="20413"/>
    <n v="20413"/>
  </r>
  <r>
    <x v="0"/>
    <x v="10"/>
    <x v="7"/>
    <n v="20396"/>
    <n v="20396"/>
  </r>
  <r>
    <x v="0"/>
    <x v="10"/>
    <x v="8"/>
    <n v="25075"/>
    <n v="25075"/>
  </r>
  <r>
    <x v="0"/>
    <x v="10"/>
    <x v="9"/>
    <n v="22486"/>
    <n v="22486"/>
  </r>
  <r>
    <x v="0"/>
    <x v="10"/>
    <x v="10"/>
    <n v="26270"/>
    <n v="26270"/>
  </r>
  <r>
    <x v="0"/>
    <x v="10"/>
    <x v="11"/>
    <n v="29959"/>
    <n v="29959"/>
  </r>
  <r>
    <x v="0"/>
    <x v="10"/>
    <x v="12"/>
    <n v="34709"/>
    <n v="34709"/>
  </r>
  <r>
    <x v="0"/>
    <x v="10"/>
    <x v="13"/>
    <n v="50442"/>
    <n v="50442"/>
  </r>
  <r>
    <x v="0"/>
    <x v="10"/>
    <x v="14"/>
    <n v="66235"/>
    <n v="66235"/>
  </r>
  <r>
    <x v="0"/>
    <x v="10"/>
    <x v="15"/>
    <n v="52871"/>
    <n v="52871"/>
  </r>
  <r>
    <x v="0"/>
    <x v="10"/>
    <x v="16"/>
    <n v="42779"/>
    <n v="42779"/>
  </r>
  <r>
    <x v="0"/>
    <x v="10"/>
    <x v="17"/>
    <n v="37856"/>
    <n v="37856"/>
  </r>
  <r>
    <x v="0"/>
    <x v="10"/>
    <x v="18"/>
    <n v="35976"/>
    <n v="35976"/>
  </r>
  <r>
    <x v="0"/>
    <x v="10"/>
    <x v="19"/>
    <n v="39021"/>
    <n v="39021"/>
  </r>
  <r>
    <x v="0"/>
    <x v="10"/>
    <x v="20"/>
    <n v="52982"/>
    <n v="52982"/>
  </r>
  <r>
    <x v="0"/>
    <x v="10"/>
    <x v="21"/>
    <n v="47905"/>
    <n v="47905"/>
  </r>
  <r>
    <x v="0"/>
    <x v="10"/>
    <x v="22"/>
    <n v="48495"/>
    <n v="48495"/>
  </r>
  <r>
    <x v="0"/>
    <x v="10"/>
    <x v="23"/>
    <n v="30723"/>
    <n v="30723"/>
  </r>
  <r>
    <x v="0"/>
    <x v="10"/>
    <x v="24"/>
    <n v="29598"/>
    <n v="29598"/>
  </r>
  <r>
    <x v="0"/>
    <x v="10"/>
    <x v="25"/>
    <n v="10228"/>
    <n v="10228"/>
  </r>
  <r>
    <x v="0"/>
    <x v="11"/>
    <x v="0"/>
    <n v="10314"/>
    <n v="10314"/>
  </r>
  <r>
    <x v="0"/>
    <x v="11"/>
    <x v="1"/>
    <n v="14707"/>
    <n v="14707"/>
  </r>
  <r>
    <x v="0"/>
    <x v="11"/>
    <x v="2"/>
    <n v="16676"/>
    <n v="16676"/>
  </r>
  <r>
    <x v="0"/>
    <x v="11"/>
    <x v="3"/>
    <n v="17263"/>
    <n v="17263"/>
  </r>
  <r>
    <x v="0"/>
    <x v="11"/>
    <x v="4"/>
    <n v="44211"/>
    <n v="44211"/>
  </r>
  <r>
    <x v="0"/>
    <x v="11"/>
    <x v="5"/>
    <n v="48310"/>
    <n v="48310"/>
  </r>
  <r>
    <x v="0"/>
    <x v="11"/>
    <x v="6"/>
    <n v="63442"/>
    <n v="63442"/>
  </r>
  <r>
    <x v="0"/>
    <x v="11"/>
    <x v="7"/>
    <n v="69966"/>
    <n v="69966"/>
  </r>
  <r>
    <x v="0"/>
    <x v="11"/>
    <x v="8"/>
    <n v="73858"/>
    <n v="73858"/>
  </r>
  <r>
    <x v="0"/>
    <x v="11"/>
    <x v="9"/>
    <n v="62587"/>
    <n v="62587"/>
  </r>
  <r>
    <x v="0"/>
    <x v="11"/>
    <x v="10"/>
    <n v="55895"/>
    <n v="55895"/>
  </r>
  <r>
    <x v="0"/>
    <x v="11"/>
    <x v="11"/>
    <n v="58801"/>
    <n v="58801"/>
  </r>
  <r>
    <x v="0"/>
    <x v="11"/>
    <x v="12"/>
    <n v="65789"/>
    <n v="65789"/>
  </r>
  <r>
    <x v="0"/>
    <x v="11"/>
    <x v="13"/>
    <n v="99973"/>
    <n v="99973"/>
  </r>
  <r>
    <x v="0"/>
    <x v="11"/>
    <x v="14"/>
    <n v="104243"/>
    <n v="104243"/>
  </r>
  <r>
    <x v="0"/>
    <x v="11"/>
    <x v="15"/>
    <n v="73318"/>
    <n v="73318"/>
  </r>
  <r>
    <x v="0"/>
    <x v="11"/>
    <x v="16"/>
    <n v="62479"/>
    <n v="62479"/>
  </r>
  <r>
    <x v="0"/>
    <x v="11"/>
    <x v="17"/>
    <n v="50013"/>
    <n v="50013"/>
  </r>
  <r>
    <x v="0"/>
    <x v="11"/>
    <x v="18"/>
    <n v="55103"/>
    <n v="55103"/>
  </r>
  <r>
    <x v="0"/>
    <x v="11"/>
    <x v="19"/>
    <n v="58623"/>
    <n v="58623"/>
  </r>
  <r>
    <x v="0"/>
    <x v="11"/>
    <x v="20"/>
    <n v="46227"/>
    <n v="46227"/>
  </r>
  <r>
    <x v="0"/>
    <x v="11"/>
    <x v="21"/>
    <n v="69918"/>
    <n v="69918"/>
  </r>
  <r>
    <x v="0"/>
    <x v="11"/>
    <x v="22"/>
    <n v="73440"/>
    <n v="73440"/>
  </r>
  <r>
    <x v="0"/>
    <x v="11"/>
    <x v="23"/>
    <n v="88794"/>
    <n v="88794"/>
  </r>
  <r>
    <x v="0"/>
    <x v="11"/>
    <x v="24"/>
    <n v="105470"/>
    <n v="105470"/>
  </r>
  <r>
    <x v="0"/>
    <x v="11"/>
    <x v="25"/>
    <n v="32669"/>
    <n v="32669"/>
  </r>
  <r>
    <x v="0"/>
    <x v="12"/>
    <x v="0"/>
    <n v="9349"/>
    <n v="9349"/>
  </r>
  <r>
    <x v="0"/>
    <x v="12"/>
    <x v="1"/>
    <n v="10300"/>
    <n v="10300"/>
  </r>
  <r>
    <x v="0"/>
    <x v="12"/>
    <x v="2"/>
    <n v="6256"/>
    <n v="6256"/>
  </r>
  <r>
    <x v="0"/>
    <x v="12"/>
    <x v="3"/>
    <n v="7340"/>
    <n v="7340"/>
  </r>
  <r>
    <x v="0"/>
    <x v="12"/>
    <x v="4"/>
    <n v="9819"/>
    <n v="9819"/>
  </r>
  <r>
    <x v="0"/>
    <x v="12"/>
    <x v="5"/>
    <n v="11278"/>
    <n v="11278"/>
  </r>
  <r>
    <x v="0"/>
    <x v="12"/>
    <x v="6"/>
    <n v="16443"/>
    <n v="16443"/>
  </r>
  <r>
    <x v="0"/>
    <x v="12"/>
    <x v="7"/>
    <n v="30202"/>
    <n v="30202"/>
  </r>
  <r>
    <x v="0"/>
    <x v="12"/>
    <x v="8"/>
    <n v="43460"/>
    <n v="43460"/>
  </r>
  <r>
    <x v="0"/>
    <x v="12"/>
    <x v="9"/>
    <n v="46245"/>
    <n v="46245"/>
  </r>
  <r>
    <x v="0"/>
    <x v="12"/>
    <x v="10"/>
    <n v="45849"/>
    <n v="45849"/>
  </r>
  <r>
    <x v="0"/>
    <x v="12"/>
    <x v="11"/>
    <n v="28165"/>
    <n v="28165"/>
  </r>
  <r>
    <x v="0"/>
    <x v="12"/>
    <x v="12"/>
    <n v="31175"/>
    <n v="31175"/>
  </r>
  <r>
    <x v="0"/>
    <x v="12"/>
    <x v="13"/>
    <n v="37069"/>
    <n v="37069"/>
  </r>
  <r>
    <x v="0"/>
    <x v="12"/>
    <x v="14"/>
    <n v="34200"/>
    <n v="34200"/>
  </r>
  <r>
    <x v="0"/>
    <x v="12"/>
    <x v="15"/>
    <n v="21479"/>
    <n v="21479"/>
  </r>
  <r>
    <x v="0"/>
    <x v="12"/>
    <x v="16"/>
    <n v="18463"/>
    <n v="18463"/>
  </r>
  <r>
    <x v="0"/>
    <x v="12"/>
    <x v="17"/>
    <n v="10205"/>
    <n v="10205"/>
  </r>
  <r>
    <x v="0"/>
    <x v="12"/>
    <x v="18"/>
    <n v="3133"/>
    <n v="3133"/>
  </r>
  <r>
    <x v="0"/>
    <x v="12"/>
    <x v="19"/>
    <n v="4459"/>
    <n v="4459"/>
  </r>
  <r>
    <x v="0"/>
    <x v="12"/>
    <x v="20"/>
    <n v="2623"/>
    <n v="2623"/>
  </r>
  <r>
    <x v="0"/>
    <x v="12"/>
    <x v="21"/>
    <n v="1099"/>
    <n v="1099"/>
  </r>
  <r>
    <x v="0"/>
    <x v="12"/>
    <x v="22"/>
    <n v="1693"/>
    <n v="1693"/>
  </r>
  <r>
    <x v="0"/>
    <x v="12"/>
    <x v="23"/>
    <n v="1895"/>
    <n v="1895"/>
  </r>
  <r>
    <x v="0"/>
    <x v="12"/>
    <x v="24"/>
    <n v="1406"/>
    <n v="1406"/>
  </r>
  <r>
    <x v="0"/>
    <x v="12"/>
    <x v="25"/>
    <n v="307"/>
    <n v="307"/>
  </r>
  <r>
    <x v="0"/>
    <x v="13"/>
    <x v="0"/>
    <n v="7114"/>
    <n v="7114"/>
  </r>
  <r>
    <x v="0"/>
    <x v="13"/>
    <x v="1"/>
    <n v="8893"/>
    <n v="8893"/>
  </r>
  <r>
    <x v="0"/>
    <x v="13"/>
    <x v="2"/>
    <n v="9939"/>
    <n v="9939"/>
  </r>
  <r>
    <x v="0"/>
    <x v="13"/>
    <x v="3"/>
    <n v="10651"/>
    <n v="10651"/>
  </r>
  <r>
    <x v="0"/>
    <x v="13"/>
    <x v="4"/>
    <n v="38392"/>
    <n v="38392"/>
  </r>
  <r>
    <x v="0"/>
    <x v="13"/>
    <x v="5"/>
    <n v="35937"/>
    <n v="35937"/>
  </r>
  <r>
    <x v="0"/>
    <x v="13"/>
    <x v="6"/>
    <n v="29622"/>
    <n v="29622"/>
  </r>
  <r>
    <x v="0"/>
    <x v="13"/>
    <x v="7"/>
    <n v="42010"/>
    <n v="42010"/>
  </r>
  <r>
    <x v="0"/>
    <x v="13"/>
    <x v="8"/>
    <n v="42589"/>
    <n v="42589"/>
  </r>
  <r>
    <x v="0"/>
    <x v="13"/>
    <x v="9"/>
    <n v="41461"/>
    <n v="41461"/>
  </r>
  <r>
    <x v="0"/>
    <x v="13"/>
    <x v="10"/>
    <n v="32233"/>
    <n v="32233"/>
  </r>
  <r>
    <x v="0"/>
    <x v="13"/>
    <x v="11"/>
    <n v="23264"/>
    <n v="23264"/>
  </r>
  <r>
    <x v="0"/>
    <x v="13"/>
    <x v="12"/>
    <n v="38336"/>
    <n v="38336"/>
  </r>
  <r>
    <x v="0"/>
    <x v="13"/>
    <x v="13"/>
    <n v="42299"/>
    <n v="42299"/>
  </r>
  <r>
    <x v="0"/>
    <x v="13"/>
    <x v="14"/>
    <n v="46941"/>
    <n v="46941"/>
  </r>
  <r>
    <x v="0"/>
    <x v="13"/>
    <x v="15"/>
    <n v="48671"/>
    <n v="48671"/>
  </r>
  <r>
    <x v="0"/>
    <x v="13"/>
    <x v="16"/>
    <n v="28056"/>
    <n v="28056"/>
  </r>
  <r>
    <x v="0"/>
    <x v="13"/>
    <x v="17"/>
    <n v="21350"/>
    <n v="21350"/>
  </r>
  <r>
    <x v="0"/>
    <x v="13"/>
    <x v="18"/>
    <n v="8558"/>
    <n v="8558"/>
  </r>
  <r>
    <x v="0"/>
    <x v="13"/>
    <x v="19"/>
    <n v="11427"/>
    <n v="11427"/>
  </r>
  <r>
    <x v="0"/>
    <x v="13"/>
    <x v="20"/>
    <n v="30379"/>
    <n v="30379"/>
  </r>
  <r>
    <x v="0"/>
    <x v="13"/>
    <x v="21"/>
    <n v="27852"/>
    <n v="27852"/>
  </r>
  <r>
    <x v="0"/>
    <x v="13"/>
    <x v="22"/>
    <n v="19579"/>
    <n v="19579"/>
  </r>
  <r>
    <x v="0"/>
    <x v="13"/>
    <x v="23"/>
    <n v="11302"/>
    <n v="11302"/>
  </r>
  <r>
    <x v="0"/>
    <x v="13"/>
    <x v="24"/>
    <n v="13216"/>
    <n v="13216"/>
  </r>
  <r>
    <x v="0"/>
    <x v="13"/>
    <x v="25"/>
    <n v="3695"/>
    <n v="3695"/>
  </r>
  <r>
    <x v="0"/>
    <x v="14"/>
    <x v="0"/>
    <n v="883"/>
    <n v="883"/>
  </r>
  <r>
    <x v="0"/>
    <x v="14"/>
    <x v="1"/>
    <n v="486"/>
    <n v="486"/>
  </r>
  <r>
    <x v="0"/>
    <x v="14"/>
    <x v="2"/>
    <n v="1196"/>
    <n v="1196"/>
  </r>
  <r>
    <x v="0"/>
    <x v="14"/>
    <x v="3"/>
    <n v="2313"/>
    <n v="2313"/>
  </r>
  <r>
    <x v="0"/>
    <x v="14"/>
    <x v="4"/>
    <n v="9601"/>
    <n v="9601"/>
  </r>
  <r>
    <x v="0"/>
    <x v="14"/>
    <x v="5"/>
    <n v="5281"/>
    <n v="5281"/>
  </r>
  <r>
    <x v="0"/>
    <x v="14"/>
    <x v="6"/>
    <n v="6936"/>
    <n v="6936"/>
  </r>
  <r>
    <x v="0"/>
    <x v="14"/>
    <x v="7"/>
    <n v="6427"/>
    <n v="6427"/>
  </r>
  <r>
    <x v="0"/>
    <x v="14"/>
    <x v="8"/>
    <n v="5017"/>
    <n v="5017"/>
  </r>
  <r>
    <x v="0"/>
    <x v="14"/>
    <x v="9"/>
    <n v="3575"/>
    <n v="3575"/>
  </r>
  <r>
    <x v="0"/>
    <x v="14"/>
    <x v="10"/>
    <n v="3244"/>
    <n v="3244"/>
  </r>
  <r>
    <x v="0"/>
    <x v="14"/>
    <x v="11"/>
    <n v="12973"/>
    <n v="12973"/>
  </r>
  <r>
    <x v="0"/>
    <x v="14"/>
    <x v="12"/>
    <n v="20216"/>
    <n v="20216"/>
  </r>
  <r>
    <x v="0"/>
    <x v="14"/>
    <x v="13"/>
    <n v="17490"/>
    <n v="17490"/>
  </r>
  <r>
    <x v="0"/>
    <x v="14"/>
    <x v="14"/>
    <n v="21405"/>
    <n v="21405"/>
  </r>
  <r>
    <x v="0"/>
    <x v="14"/>
    <x v="15"/>
    <n v="17458"/>
    <n v="17458"/>
  </r>
  <r>
    <x v="0"/>
    <x v="14"/>
    <x v="16"/>
    <n v="35626"/>
    <n v="35626"/>
  </r>
  <r>
    <x v="0"/>
    <x v="14"/>
    <x v="17"/>
    <n v="27482"/>
    <n v="27482"/>
  </r>
  <r>
    <x v="0"/>
    <x v="14"/>
    <x v="18"/>
    <n v="15617"/>
    <n v="15617"/>
  </r>
  <r>
    <x v="0"/>
    <x v="14"/>
    <x v="19"/>
    <n v="20197"/>
    <n v="20197"/>
  </r>
  <r>
    <x v="0"/>
    <x v="14"/>
    <x v="20"/>
    <n v="21205"/>
    <n v="21205"/>
  </r>
  <r>
    <x v="0"/>
    <x v="14"/>
    <x v="21"/>
    <n v="15365"/>
    <n v="15365"/>
  </r>
  <r>
    <x v="0"/>
    <x v="14"/>
    <x v="22"/>
    <n v="11190"/>
    <n v="11190"/>
  </r>
  <r>
    <x v="0"/>
    <x v="14"/>
    <x v="23"/>
    <n v="7834"/>
    <n v="7834"/>
  </r>
  <r>
    <x v="0"/>
    <x v="14"/>
    <x v="24"/>
    <n v="7021"/>
    <n v="7021"/>
  </r>
  <r>
    <x v="0"/>
    <x v="14"/>
    <x v="25"/>
    <n v="3355"/>
    <n v="3355"/>
  </r>
  <r>
    <x v="0"/>
    <x v="15"/>
    <x v="0"/>
    <n v="129"/>
    <n v="129"/>
  </r>
  <r>
    <x v="0"/>
    <x v="15"/>
    <x v="1"/>
    <n v="300"/>
    <n v="300"/>
  </r>
  <r>
    <x v="0"/>
    <x v="15"/>
    <x v="2"/>
    <n v="179"/>
    <n v="179"/>
  </r>
  <r>
    <x v="0"/>
    <x v="15"/>
    <x v="3"/>
    <n v="198"/>
    <n v="198"/>
  </r>
  <r>
    <x v="0"/>
    <x v="15"/>
    <x v="4"/>
    <n v="1115"/>
    <n v="1115"/>
  </r>
  <r>
    <x v="0"/>
    <x v="15"/>
    <x v="5"/>
    <n v="1935"/>
    <n v="1935"/>
  </r>
  <r>
    <x v="0"/>
    <x v="15"/>
    <x v="6"/>
    <n v="3109"/>
    <n v="3109"/>
  </r>
  <r>
    <x v="0"/>
    <x v="15"/>
    <x v="7"/>
    <n v="6177"/>
    <n v="6177"/>
  </r>
  <r>
    <x v="0"/>
    <x v="15"/>
    <x v="8"/>
    <n v="11883"/>
    <n v="11883"/>
  </r>
  <r>
    <x v="0"/>
    <x v="15"/>
    <x v="9"/>
    <n v="14649"/>
    <n v="14649"/>
  </r>
  <r>
    <x v="0"/>
    <x v="15"/>
    <x v="10"/>
    <n v="8696"/>
    <n v="8696"/>
  </r>
  <r>
    <x v="0"/>
    <x v="15"/>
    <x v="11"/>
    <n v="7957"/>
    <n v="7957"/>
  </r>
  <r>
    <x v="0"/>
    <x v="15"/>
    <x v="12"/>
    <n v="8275"/>
    <n v="8275"/>
  </r>
  <r>
    <x v="0"/>
    <x v="15"/>
    <x v="13"/>
    <n v="13246"/>
    <n v="13246"/>
  </r>
  <r>
    <x v="0"/>
    <x v="15"/>
    <x v="14"/>
    <n v="14633"/>
    <n v="14633"/>
  </r>
  <r>
    <x v="0"/>
    <x v="15"/>
    <x v="15"/>
    <n v="14848"/>
    <n v="14848"/>
  </r>
  <r>
    <x v="0"/>
    <x v="15"/>
    <x v="16"/>
    <n v="14353"/>
    <n v="14353"/>
  </r>
  <r>
    <x v="0"/>
    <x v="15"/>
    <x v="17"/>
    <n v="6263"/>
    <n v="6263"/>
  </r>
  <r>
    <x v="0"/>
    <x v="15"/>
    <x v="18"/>
    <n v="634"/>
    <n v="634"/>
  </r>
  <r>
    <x v="0"/>
    <x v="15"/>
    <x v="19"/>
    <n v="834"/>
    <n v="834"/>
  </r>
  <r>
    <x v="0"/>
    <x v="15"/>
    <x v="20"/>
    <n v="2310"/>
    <n v="2310"/>
  </r>
  <r>
    <x v="0"/>
    <x v="15"/>
    <x v="21"/>
    <n v="2954"/>
    <n v="2954"/>
  </r>
  <r>
    <x v="0"/>
    <x v="15"/>
    <x v="22"/>
    <n v="3523"/>
    <n v="3523"/>
  </r>
  <r>
    <x v="0"/>
    <x v="15"/>
    <x v="23"/>
    <n v="4349"/>
    <n v="4349"/>
  </r>
  <r>
    <x v="0"/>
    <x v="15"/>
    <x v="24"/>
    <n v="5171"/>
    <n v="5171"/>
  </r>
  <r>
    <x v="0"/>
    <x v="15"/>
    <x v="25"/>
    <n v="2424"/>
    <n v="2424"/>
  </r>
  <r>
    <x v="0"/>
    <x v="16"/>
    <x v="0"/>
    <n v="9118"/>
    <n v="9118"/>
  </r>
  <r>
    <x v="0"/>
    <x v="16"/>
    <x v="1"/>
    <n v="13221"/>
    <n v="13221"/>
  </r>
  <r>
    <x v="0"/>
    <x v="16"/>
    <x v="2"/>
    <n v="8111"/>
    <n v="8111"/>
  </r>
  <r>
    <x v="0"/>
    <x v="16"/>
    <x v="3"/>
    <n v="7552"/>
    <n v="7552"/>
  </r>
  <r>
    <x v="0"/>
    <x v="16"/>
    <x v="4"/>
    <n v="19957"/>
    <n v="19957"/>
  </r>
  <r>
    <x v="0"/>
    <x v="16"/>
    <x v="5"/>
    <n v="17020"/>
    <n v="17020"/>
  </r>
  <r>
    <x v="0"/>
    <x v="16"/>
    <x v="6"/>
    <n v="66889"/>
    <n v="66889"/>
  </r>
  <r>
    <x v="0"/>
    <x v="16"/>
    <x v="7"/>
    <n v="103572"/>
    <n v="103572"/>
  </r>
  <r>
    <x v="0"/>
    <x v="16"/>
    <x v="8"/>
    <n v="109589"/>
    <n v="109589"/>
  </r>
  <r>
    <x v="0"/>
    <x v="16"/>
    <x v="9"/>
    <n v="109859"/>
    <n v="109859"/>
  </r>
  <r>
    <x v="0"/>
    <x v="16"/>
    <x v="10"/>
    <n v="90443"/>
    <n v="90443"/>
  </r>
  <r>
    <x v="0"/>
    <x v="16"/>
    <x v="11"/>
    <n v="80584"/>
    <n v="80584"/>
  </r>
  <r>
    <x v="0"/>
    <x v="16"/>
    <x v="12"/>
    <n v="93306"/>
    <n v="93306"/>
  </r>
  <r>
    <x v="0"/>
    <x v="16"/>
    <x v="13"/>
    <n v="100746"/>
    <n v="100746"/>
  </r>
  <r>
    <x v="0"/>
    <x v="16"/>
    <x v="14"/>
    <n v="118046"/>
    <n v="118046"/>
  </r>
  <r>
    <x v="0"/>
    <x v="16"/>
    <x v="15"/>
    <n v="102965"/>
    <n v="102965"/>
  </r>
  <r>
    <x v="0"/>
    <x v="16"/>
    <x v="16"/>
    <n v="81517"/>
    <n v="81517"/>
  </r>
  <r>
    <x v="0"/>
    <x v="16"/>
    <x v="17"/>
    <n v="57472"/>
    <n v="57472"/>
  </r>
  <r>
    <x v="0"/>
    <x v="16"/>
    <x v="18"/>
    <n v="57378"/>
    <n v="57378"/>
  </r>
  <r>
    <x v="0"/>
    <x v="16"/>
    <x v="19"/>
    <n v="32529"/>
    <n v="32529"/>
  </r>
  <r>
    <x v="0"/>
    <x v="16"/>
    <x v="20"/>
    <n v="60030"/>
    <n v="60030"/>
  </r>
  <r>
    <x v="0"/>
    <x v="16"/>
    <x v="21"/>
    <n v="40705"/>
    <n v="40705"/>
  </r>
  <r>
    <x v="0"/>
    <x v="16"/>
    <x v="22"/>
    <n v="39135"/>
    <n v="39135"/>
  </r>
  <r>
    <x v="0"/>
    <x v="16"/>
    <x v="23"/>
    <n v="41472"/>
    <n v="41472"/>
  </r>
  <r>
    <x v="0"/>
    <x v="16"/>
    <x v="24"/>
    <n v="41974"/>
    <n v="41974"/>
  </r>
  <r>
    <x v="0"/>
    <x v="16"/>
    <x v="25"/>
    <n v="18200"/>
    <n v="18200"/>
  </r>
  <r>
    <x v="0"/>
    <x v="17"/>
    <x v="2"/>
    <n v="98"/>
    <n v="98"/>
  </r>
  <r>
    <x v="0"/>
    <x v="17"/>
    <x v="3"/>
    <n v="65"/>
    <n v="65"/>
  </r>
  <r>
    <x v="0"/>
    <x v="17"/>
    <x v="4"/>
    <n v="339"/>
    <n v="339"/>
  </r>
  <r>
    <x v="0"/>
    <x v="17"/>
    <x v="5"/>
    <n v="81"/>
    <n v="81"/>
  </r>
  <r>
    <x v="0"/>
    <x v="17"/>
    <x v="6"/>
    <n v="337"/>
    <n v="337"/>
  </r>
  <r>
    <x v="0"/>
    <x v="17"/>
    <x v="7"/>
    <n v="438"/>
    <n v="438"/>
  </r>
  <r>
    <x v="0"/>
    <x v="17"/>
    <x v="8"/>
    <n v="267"/>
    <n v="267"/>
  </r>
  <r>
    <x v="0"/>
    <x v="17"/>
    <x v="9"/>
    <n v="7"/>
    <n v="7"/>
  </r>
  <r>
    <x v="0"/>
    <x v="17"/>
    <x v="10"/>
    <n v="88"/>
    <n v="88"/>
  </r>
  <r>
    <x v="0"/>
    <x v="17"/>
    <x v="11"/>
    <n v="226"/>
    <n v="226"/>
  </r>
  <r>
    <x v="0"/>
    <x v="17"/>
    <x v="12"/>
    <n v="316"/>
    <n v="316"/>
  </r>
  <r>
    <x v="0"/>
    <x v="17"/>
    <x v="13"/>
    <n v="970"/>
    <n v="970"/>
  </r>
  <r>
    <x v="0"/>
    <x v="17"/>
    <x v="14"/>
    <n v="438"/>
    <n v="438"/>
  </r>
  <r>
    <x v="0"/>
    <x v="17"/>
    <x v="15"/>
    <n v="347"/>
    <n v="347"/>
  </r>
  <r>
    <x v="0"/>
    <x v="17"/>
    <x v="16"/>
    <n v="15"/>
    <n v="15"/>
  </r>
  <r>
    <x v="0"/>
    <x v="17"/>
    <x v="17"/>
    <n v="5"/>
    <n v="5"/>
  </r>
  <r>
    <x v="0"/>
    <x v="17"/>
    <x v="18"/>
    <n v="15"/>
    <n v="15"/>
  </r>
  <r>
    <x v="0"/>
    <x v="17"/>
    <x v="19"/>
    <n v="4"/>
    <n v="4"/>
  </r>
  <r>
    <x v="0"/>
    <x v="17"/>
    <x v="20"/>
    <n v="27"/>
    <n v="27"/>
  </r>
  <r>
    <x v="0"/>
    <x v="17"/>
    <x v="21"/>
    <n v="20"/>
    <n v="20"/>
  </r>
  <r>
    <x v="0"/>
    <x v="17"/>
    <x v="22"/>
    <n v="5"/>
    <n v="5"/>
  </r>
  <r>
    <x v="0"/>
    <x v="17"/>
    <x v="23"/>
    <n v="4"/>
    <n v="4"/>
  </r>
  <r>
    <x v="0"/>
    <x v="17"/>
    <x v="24"/>
    <n v="0"/>
    <n v="0"/>
  </r>
  <r>
    <x v="0"/>
    <x v="18"/>
    <x v="1"/>
    <n v="13"/>
    <n v="13"/>
  </r>
  <r>
    <x v="0"/>
    <x v="18"/>
    <x v="2"/>
    <n v="261"/>
    <n v="261"/>
  </r>
  <r>
    <x v="0"/>
    <x v="18"/>
    <x v="3"/>
    <n v="112"/>
    <n v="112"/>
  </r>
  <r>
    <x v="0"/>
    <x v="18"/>
    <x v="4"/>
    <n v="344"/>
    <n v="344"/>
  </r>
  <r>
    <x v="0"/>
    <x v="18"/>
    <x v="5"/>
    <n v="413"/>
    <n v="413"/>
  </r>
  <r>
    <x v="0"/>
    <x v="18"/>
    <x v="6"/>
    <n v="383"/>
    <n v="383"/>
  </r>
  <r>
    <x v="0"/>
    <x v="18"/>
    <x v="7"/>
    <n v="114"/>
    <n v="114"/>
  </r>
  <r>
    <x v="0"/>
    <x v="18"/>
    <x v="8"/>
    <n v="72"/>
    <n v="72"/>
  </r>
  <r>
    <x v="0"/>
    <x v="18"/>
    <x v="9"/>
    <n v="177"/>
    <n v="177"/>
  </r>
  <r>
    <x v="0"/>
    <x v="18"/>
    <x v="10"/>
    <n v="197"/>
    <n v="197"/>
  </r>
  <r>
    <x v="0"/>
    <x v="18"/>
    <x v="11"/>
    <n v="245"/>
    <n v="245"/>
  </r>
  <r>
    <x v="0"/>
    <x v="18"/>
    <x v="12"/>
    <n v="451"/>
    <n v="451"/>
  </r>
  <r>
    <x v="0"/>
    <x v="18"/>
    <x v="13"/>
    <n v="425"/>
    <n v="425"/>
  </r>
  <r>
    <x v="0"/>
    <x v="18"/>
    <x v="14"/>
    <n v="369"/>
    <n v="369"/>
  </r>
  <r>
    <x v="0"/>
    <x v="18"/>
    <x v="15"/>
    <n v="608"/>
    <n v="608"/>
  </r>
  <r>
    <x v="0"/>
    <x v="18"/>
    <x v="16"/>
    <n v="336"/>
    <n v="336"/>
  </r>
  <r>
    <x v="0"/>
    <x v="18"/>
    <x v="17"/>
    <n v="83"/>
    <n v="83"/>
  </r>
  <r>
    <x v="0"/>
    <x v="18"/>
    <x v="18"/>
    <n v="17"/>
    <n v="17"/>
  </r>
  <r>
    <x v="0"/>
    <x v="18"/>
    <x v="19"/>
    <n v="6"/>
    <n v="6"/>
  </r>
  <r>
    <x v="0"/>
    <x v="18"/>
    <x v="20"/>
    <n v="10"/>
    <n v="10"/>
  </r>
  <r>
    <x v="0"/>
    <x v="18"/>
    <x v="21"/>
    <n v="4"/>
    <n v="4"/>
  </r>
  <r>
    <x v="0"/>
    <x v="18"/>
    <x v="22"/>
    <n v="0"/>
    <n v="0"/>
  </r>
  <r>
    <x v="0"/>
    <x v="18"/>
    <x v="23"/>
    <n v="2"/>
    <n v="2"/>
  </r>
  <r>
    <x v="0"/>
    <x v="18"/>
    <x v="24"/>
    <n v="0"/>
    <n v="0"/>
  </r>
  <r>
    <x v="0"/>
    <x v="19"/>
    <x v="0"/>
    <n v="1712"/>
    <n v="1712"/>
  </r>
  <r>
    <x v="0"/>
    <x v="19"/>
    <x v="1"/>
    <n v="323"/>
    <n v="323"/>
  </r>
  <r>
    <x v="0"/>
    <x v="19"/>
    <x v="5"/>
    <n v="4"/>
    <n v="4"/>
  </r>
  <r>
    <x v="0"/>
    <x v="19"/>
    <x v="17"/>
    <n v="26"/>
    <n v="26"/>
  </r>
  <r>
    <x v="0"/>
    <x v="19"/>
    <x v="18"/>
    <n v="11"/>
    <n v="11"/>
  </r>
  <r>
    <x v="0"/>
    <x v="19"/>
    <x v="19"/>
    <n v="17"/>
    <n v="17"/>
  </r>
  <r>
    <x v="0"/>
    <x v="19"/>
    <x v="20"/>
    <n v="50"/>
    <n v="50"/>
  </r>
  <r>
    <x v="0"/>
    <x v="19"/>
    <x v="21"/>
    <n v="49"/>
    <n v="49"/>
  </r>
  <r>
    <x v="0"/>
    <x v="19"/>
    <x v="22"/>
    <n v="22"/>
    <n v="22"/>
  </r>
  <r>
    <x v="0"/>
    <x v="19"/>
    <x v="23"/>
    <n v="9"/>
    <n v="9"/>
  </r>
  <r>
    <x v="0"/>
    <x v="19"/>
    <x v="24"/>
    <n v="1"/>
    <n v="1"/>
  </r>
  <r>
    <x v="0"/>
    <x v="19"/>
    <x v="25"/>
    <n v="0"/>
    <n v="0"/>
  </r>
  <r>
    <x v="0"/>
    <x v="20"/>
    <x v="0"/>
    <n v="684"/>
    <n v="684"/>
  </r>
  <r>
    <x v="0"/>
    <x v="20"/>
    <x v="1"/>
    <n v="1030"/>
    <n v="1030"/>
  </r>
  <r>
    <x v="0"/>
    <x v="20"/>
    <x v="2"/>
    <n v="813"/>
    <n v="813"/>
  </r>
  <r>
    <x v="0"/>
    <x v="20"/>
    <x v="3"/>
    <n v="1683"/>
    <n v="1683"/>
  </r>
  <r>
    <x v="0"/>
    <x v="20"/>
    <x v="4"/>
    <n v="3532"/>
    <n v="3532"/>
  </r>
  <r>
    <x v="0"/>
    <x v="20"/>
    <x v="5"/>
    <n v="3216"/>
    <n v="3216"/>
  </r>
  <r>
    <x v="0"/>
    <x v="20"/>
    <x v="6"/>
    <n v="1353"/>
    <n v="1353"/>
  </r>
  <r>
    <x v="0"/>
    <x v="20"/>
    <x v="7"/>
    <n v="1389"/>
    <n v="1389"/>
  </r>
  <r>
    <x v="0"/>
    <x v="20"/>
    <x v="8"/>
    <n v="3328"/>
    <n v="3328"/>
  </r>
  <r>
    <x v="0"/>
    <x v="20"/>
    <x v="9"/>
    <n v="1450"/>
    <n v="1450"/>
  </r>
  <r>
    <x v="0"/>
    <x v="20"/>
    <x v="10"/>
    <n v="354"/>
    <n v="354"/>
  </r>
  <r>
    <x v="0"/>
    <x v="20"/>
    <x v="11"/>
    <n v="1082"/>
    <n v="1082"/>
  </r>
  <r>
    <x v="0"/>
    <x v="20"/>
    <x v="12"/>
    <n v="1166"/>
    <n v="1166"/>
  </r>
  <r>
    <x v="0"/>
    <x v="20"/>
    <x v="13"/>
    <n v="1418"/>
    <n v="1418"/>
  </r>
  <r>
    <x v="0"/>
    <x v="20"/>
    <x v="14"/>
    <n v="1548"/>
    <n v="1548"/>
  </r>
  <r>
    <x v="0"/>
    <x v="20"/>
    <x v="15"/>
    <n v="1140"/>
    <n v="1140"/>
  </r>
  <r>
    <x v="0"/>
    <x v="20"/>
    <x v="16"/>
    <n v="1089"/>
    <n v="1089"/>
  </r>
  <r>
    <x v="0"/>
    <x v="20"/>
    <x v="17"/>
    <n v="930"/>
    <n v="930"/>
  </r>
  <r>
    <x v="0"/>
    <x v="20"/>
    <x v="18"/>
    <n v="471"/>
    <n v="471"/>
  </r>
  <r>
    <x v="0"/>
    <x v="20"/>
    <x v="19"/>
    <n v="449"/>
    <n v="449"/>
  </r>
  <r>
    <x v="0"/>
    <x v="20"/>
    <x v="20"/>
    <n v="506"/>
    <n v="506"/>
  </r>
  <r>
    <x v="0"/>
    <x v="20"/>
    <x v="21"/>
    <n v="524"/>
    <n v="524"/>
  </r>
  <r>
    <x v="0"/>
    <x v="20"/>
    <x v="22"/>
    <n v="696"/>
    <n v="696"/>
  </r>
  <r>
    <x v="0"/>
    <x v="20"/>
    <x v="23"/>
    <n v="796"/>
    <n v="796"/>
  </r>
  <r>
    <x v="0"/>
    <x v="20"/>
    <x v="24"/>
    <n v="437"/>
    <n v="437"/>
  </r>
  <r>
    <x v="0"/>
    <x v="20"/>
    <x v="25"/>
    <n v="176"/>
    <n v="176"/>
  </r>
  <r>
    <x v="0"/>
    <x v="21"/>
    <x v="0"/>
    <n v="10842"/>
    <n v="10842"/>
  </r>
  <r>
    <x v="0"/>
    <x v="21"/>
    <x v="1"/>
    <n v="1931"/>
    <n v="1931"/>
  </r>
  <r>
    <x v="0"/>
    <x v="21"/>
    <x v="2"/>
    <n v="3048"/>
    <n v="3048"/>
  </r>
  <r>
    <x v="0"/>
    <x v="21"/>
    <x v="3"/>
    <n v="2925"/>
    <n v="2925"/>
  </r>
  <r>
    <x v="0"/>
    <x v="21"/>
    <x v="4"/>
    <n v="14905"/>
    <n v="14905"/>
  </r>
  <r>
    <x v="0"/>
    <x v="21"/>
    <x v="5"/>
    <n v="56726"/>
    <n v="56726"/>
  </r>
  <r>
    <x v="0"/>
    <x v="21"/>
    <x v="6"/>
    <n v="106561"/>
    <n v="106561"/>
  </r>
  <r>
    <x v="0"/>
    <x v="21"/>
    <x v="7"/>
    <n v="89850"/>
    <n v="89850"/>
  </r>
  <r>
    <x v="0"/>
    <x v="21"/>
    <x v="8"/>
    <n v="124558"/>
    <n v="124558"/>
  </r>
  <r>
    <x v="0"/>
    <x v="21"/>
    <x v="9"/>
    <n v="25470"/>
    <n v="25470"/>
  </r>
  <r>
    <x v="0"/>
    <x v="21"/>
    <x v="10"/>
    <n v="4006"/>
    <n v="4006"/>
  </r>
  <r>
    <x v="0"/>
    <x v="21"/>
    <x v="11"/>
    <n v="3597"/>
    <n v="3597"/>
  </r>
  <r>
    <x v="0"/>
    <x v="21"/>
    <x v="12"/>
    <n v="4565"/>
    <n v="4565"/>
  </r>
  <r>
    <x v="0"/>
    <x v="21"/>
    <x v="13"/>
    <n v="10510"/>
    <n v="10510"/>
  </r>
  <r>
    <x v="0"/>
    <x v="21"/>
    <x v="14"/>
    <n v="11743"/>
    <n v="11743"/>
  </r>
  <r>
    <x v="0"/>
    <x v="21"/>
    <x v="15"/>
    <n v="30061"/>
    <n v="30061"/>
  </r>
  <r>
    <x v="0"/>
    <x v="21"/>
    <x v="16"/>
    <n v="19478"/>
    <n v="19478"/>
  </r>
  <r>
    <x v="0"/>
    <x v="21"/>
    <x v="17"/>
    <n v="17242"/>
    <n v="17242"/>
  </r>
  <r>
    <x v="0"/>
    <x v="21"/>
    <x v="18"/>
    <n v="9665"/>
    <n v="9665"/>
  </r>
  <r>
    <x v="0"/>
    <x v="21"/>
    <x v="19"/>
    <n v="6142"/>
    <n v="6142"/>
  </r>
  <r>
    <x v="0"/>
    <x v="21"/>
    <x v="20"/>
    <n v="14202"/>
    <n v="14202"/>
  </r>
  <r>
    <x v="0"/>
    <x v="21"/>
    <x v="21"/>
    <n v="15915"/>
    <n v="15915"/>
  </r>
  <r>
    <x v="0"/>
    <x v="21"/>
    <x v="22"/>
    <n v="12197"/>
    <n v="12197"/>
  </r>
  <r>
    <x v="0"/>
    <x v="21"/>
    <x v="23"/>
    <n v="7702"/>
    <n v="7702"/>
  </r>
  <r>
    <x v="0"/>
    <x v="21"/>
    <x v="24"/>
    <n v="8458"/>
    <n v="8458"/>
  </r>
  <r>
    <x v="0"/>
    <x v="21"/>
    <x v="25"/>
    <n v="4429"/>
    <n v="4429"/>
  </r>
  <r>
    <x v="0"/>
    <x v="22"/>
    <x v="0"/>
    <n v="1170"/>
    <n v="1170"/>
  </r>
  <r>
    <x v="0"/>
    <x v="22"/>
    <x v="1"/>
    <n v="3968"/>
    <n v="3968"/>
  </r>
  <r>
    <x v="0"/>
    <x v="22"/>
    <x v="2"/>
    <n v="2659"/>
    <n v="2659"/>
  </r>
  <r>
    <x v="0"/>
    <x v="22"/>
    <x v="3"/>
    <n v="2594"/>
    <n v="2594"/>
  </r>
  <r>
    <x v="0"/>
    <x v="22"/>
    <x v="4"/>
    <n v="6565"/>
    <n v="6565"/>
  </r>
  <r>
    <x v="0"/>
    <x v="22"/>
    <x v="5"/>
    <n v="3709"/>
    <n v="3709"/>
  </r>
  <r>
    <x v="0"/>
    <x v="22"/>
    <x v="6"/>
    <n v="9074"/>
    <n v="9074"/>
  </r>
  <r>
    <x v="0"/>
    <x v="22"/>
    <x v="7"/>
    <n v="13473"/>
    <n v="13473"/>
  </r>
  <r>
    <x v="0"/>
    <x v="22"/>
    <x v="8"/>
    <n v="18284"/>
    <n v="18284"/>
  </r>
  <r>
    <x v="0"/>
    <x v="22"/>
    <x v="9"/>
    <n v="18414"/>
    <n v="18414"/>
  </r>
  <r>
    <x v="0"/>
    <x v="22"/>
    <x v="10"/>
    <n v="11213"/>
    <n v="11213"/>
  </r>
  <r>
    <x v="0"/>
    <x v="22"/>
    <x v="11"/>
    <n v="7199"/>
    <n v="7199"/>
  </r>
  <r>
    <x v="0"/>
    <x v="22"/>
    <x v="12"/>
    <n v="4977"/>
    <n v="4977"/>
  </r>
  <r>
    <x v="0"/>
    <x v="22"/>
    <x v="13"/>
    <n v="7560"/>
    <n v="7560"/>
  </r>
  <r>
    <x v="0"/>
    <x v="22"/>
    <x v="14"/>
    <n v="10127"/>
    <n v="10127"/>
  </r>
  <r>
    <x v="0"/>
    <x v="22"/>
    <x v="15"/>
    <n v="7097"/>
    <n v="7097"/>
  </r>
  <r>
    <x v="0"/>
    <x v="22"/>
    <x v="16"/>
    <n v="6580"/>
    <n v="6580"/>
  </r>
  <r>
    <x v="0"/>
    <x v="22"/>
    <x v="17"/>
    <n v="4942"/>
    <n v="4942"/>
  </r>
  <r>
    <x v="0"/>
    <x v="22"/>
    <x v="18"/>
    <n v="4084"/>
    <n v="4084"/>
  </r>
  <r>
    <x v="0"/>
    <x v="22"/>
    <x v="19"/>
    <n v="6622"/>
    <n v="6622"/>
  </r>
  <r>
    <x v="0"/>
    <x v="22"/>
    <x v="20"/>
    <n v="6439"/>
    <n v="6439"/>
  </r>
  <r>
    <x v="0"/>
    <x v="22"/>
    <x v="21"/>
    <n v="2736"/>
    <n v="2736"/>
  </r>
  <r>
    <x v="0"/>
    <x v="22"/>
    <x v="22"/>
    <n v="2312"/>
    <n v="2312"/>
  </r>
  <r>
    <x v="0"/>
    <x v="22"/>
    <x v="23"/>
    <n v="1814"/>
    <n v="1814"/>
  </r>
  <r>
    <x v="0"/>
    <x v="22"/>
    <x v="24"/>
    <n v="2849"/>
    <n v="2849"/>
  </r>
  <r>
    <x v="0"/>
    <x v="22"/>
    <x v="25"/>
    <n v="1377"/>
    <n v="1377"/>
  </r>
  <r>
    <x v="0"/>
    <x v="23"/>
    <x v="0"/>
    <n v="95"/>
    <n v="95"/>
  </r>
  <r>
    <x v="0"/>
    <x v="23"/>
    <x v="1"/>
    <n v="8"/>
    <n v="8"/>
  </r>
  <r>
    <x v="0"/>
    <x v="23"/>
    <x v="2"/>
    <n v="535"/>
    <n v="535"/>
  </r>
  <r>
    <x v="0"/>
    <x v="23"/>
    <x v="3"/>
    <n v="2934"/>
    <n v="2934"/>
  </r>
  <r>
    <x v="0"/>
    <x v="23"/>
    <x v="4"/>
    <n v="18763"/>
    <n v="18763"/>
  </r>
  <r>
    <x v="0"/>
    <x v="23"/>
    <x v="5"/>
    <n v="9935"/>
    <n v="9935"/>
  </r>
  <r>
    <x v="0"/>
    <x v="23"/>
    <x v="6"/>
    <n v="759"/>
    <n v="759"/>
  </r>
  <r>
    <x v="0"/>
    <x v="23"/>
    <x v="7"/>
    <n v="22964"/>
    <n v="22964"/>
  </r>
  <r>
    <x v="0"/>
    <x v="23"/>
    <x v="8"/>
    <n v="3093"/>
    <n v="3093"/>
  </r>
  <r>
    <x v="0"/>
    <x v="23"/>
    <x v="9"/>
    <n v="9277"/>
    <n v="9277"/>
  </r>
  <r>
    <x v="0"/>
    <x v="23"/>
    <x v="10"/>
    <n v="2752"/>
    <n v="2752"/>
  </r>
  <r>
    <x v="0"/>
    <x v="23"/>
    <x v="11"/>
    <n v="3737"/>
    <n v="3737"/>
  </r>
  <r>
    <x v="0"/>
    <x v="23"/>
    <x v="12"/>
    <n v="1403"/>
    <n v="1403"/>
  </r>
  <r>
    <x v="0"/>
    <x v="23"/>
    <x v="13"/>
    <n v="2642"/>
    <n v="2642"/>
  </r>
  <r>
    <x v="0"/>
    <x v="23"/>
    <x v="14"/>
    <n v="6597"/>
    <n v="6597"/>
  </r>
  <r>
    <x v="0"/>
    <x v="23"/>
    <x v="15"/>
    <n v="14320"/>
    <n v="14320"/>
  </r>
  <r>
    <x v="0"/>
    <x v="23"/>
    <x v="16"/>
    <n v="14210"/>
    <n v="14210"/>
  </r>
  <r>
    <x v="0"/>
    <x v="23"/>
    <x v="17"/>
    <n v="6331"/>
    <n v="6331"/>
  </r>
  <r>
    <x v="0"/>
    <x v="23"/>
    <x v="18"/>
    <n v="553"/>
    <n v="553"/>
  </r>
  <r>
    <x v="0"/>
    <x v="23"/>
    <x v="19"/>
    <n v="347"/>
    <n v="347"/>
  </r>
  <r>
    <x v="0"/>
    <x v="23"/>
    <x v="20"/>
    <n v="1125"/>
    <n v="1125"/>
  </r>
  <r>
    <x v="0"/>
    <x v="23"/>
    <x v="21"/>
    <n v="1066"/>
    <n v="1066"/>
  </r>
  <r>
    <x v="0"/>
    <x v="23"/>
    <x v="22"/>
    <n v="1039"/>
    <n v="1039"/>
  </r>
  <r>
    <x v="0"/>
    <x v="23"/>
    <x v="23"/>
    <n v="871"/>
    <n v="871"/>
  </r>
  <r>
    <x v="0"/>
    <x v="23"/>
    <x v="24"/>
    <n v="826"/>
    <n v="826"/>
  </r>
  <r>
    <x v="0"/>
    <x v="23"/>
    <x v="25"/>
    <n v="386"/>
    <n v="386"/>
  </r>
  <r>
    <x v="0"/>
    <x v="24"/>
    <x v="1"/>
    <n v="567"/>
    <n v="567"/>
  </r>
  <r>
    <x v="0"/>
    <x v="24"/>
    <x v="2"/>
    <n v="2407"/>
    <n v="2407"/>
  </r>
  <r>
    <x v="0"/>
    <x v="24"/>
    <x v="3"/>
    <n v="3016"/>
    <n v="3016"/>
  </r>
  <r>
    <x v="0"/>
    <x v="24"/>
    <x v="4"/>
    <n v="7040"/>
    <n v="7040"/>
  </r>
  <r>
    <x v="0"/>
    <x v="24"/>
    <x v="5"/>
    <n v="11596"/>
    <n v="11596"/>
  </r>
  <r>
    <x v="0"/>
    <x v="24"/>
    <x v="6"/>
    <n v="10747"/>
    <n v="10747"/>
  </r>
  <r>
    <x v="0"/>
    <x v="24"/>
    <x v="7"/>
    <n v="10636"/>
    <n v="10636"/>
  </r>
  <r>
    <x v="0"/>
    <x v="24"/>
    <x v="8"/>
    <n v="10787"/>
    <n v="10787"/>
  </r>
  <r>
    <x v="0"/>
    <x v="24"/>
    <x v="9"/>
    <n v="5743"/>
    <n v="5743"/>
  </r>
  <r>
    <x v="0"/>
    <x v="24"/>
    <x v="10"/>
    <n v="3752"/>
    <n v="3752"/>
  </r>
  <r>
    <x v="0"/>
    <x v="24"/>
    <x v="11"/>
    <n v="3256"/>
    <n v="3256"/>
  </r>
  <r>
    <x v="0"/>
    <x v="24"/>
    <x v="12"/>
    <n v="4936"/>
    <n v="4936"/>
  </r>
  <r>
    <x v="0"/>
    <x v="24"/>
    <x v="13"/>
    <n v="3540"/>
    <n v="3540"/>
  </r>
  <r>
    <x v="0"/>
    <x v="24"/>
    <x v="14"/>
    <n v="5318"/>
    <n v="5318"/>
  </r>
  <r>
    <x v="0"/>
    <x v="24"/>
    <x v="15"/>
    <n v="7932"/>
    <n v="7932"/>
  </r>
  <r>
    <x v="0"/>
    <x v="24"/>
    <x v="16"/>
    <n v="6546"/>
    <n v="6546"/>
  </r>
  <r>
    <x v="0"/>
    <x v="24"/>
    <x v="17"/>
    <n v="5692"/>
    <n v="5692"/>
  </r>
  <r>
    <x v="0"/>
    <x v="24"/>
    <x v="18"/>
    <n v="545"/>
    <n v="545"/>
  </r>
  <r>
    <x v="0"/>
    <x v="24"/>
    <x v="19"/>
    <n v="404"/>
    <n v="404"/>
  </r>
  <r>
    <x v="0"/>
    <x v="24"/>
    <x v="20"/>
    <n v="2490"/>
    <n v="2490"/>
  </r>
  <r>
    <x v="0"/>
    <x v="24"/>
    <x v="21"/>
    <n v="3836"/>
    <n v="3836"/>
  </r>
  <r>
    <x v="0"/>
    <x v="24"/>
    <x v="22"/>
    <n v="888"/>
    <n v="888"/>
  </r>
  <r>
    <x v="0"/>
    <x v="24"/>
    <x v="23"/>
    <n v="2406"/>
    <n v="2406"/>
  </r>
  <r>
    <x v="0"/>
    <x v="24"/>
    <x v="24"/>
    <n v="688"/>
    <n v="688"/>
  </r>
  <r>
    <x v="0"/>
    <x v="24"/>
    <x v="25"/>
    <n v="185"/>
    <n v="185"/>
  </r>
  <r>
    <x v="0"/>
    <x v="25"/>
    <x v="2"/>
    <n v="290"/>
    <n v="290"/>
  </r>
  <r>
    <x v="0"/>
    <x v="25"/>
    <x v="3"/>
    <n v="492"/>
    <n v="492"/>
  </r>
  <r>
    <x v="0"/>
    <x v="25"/>
    <x v="4"/>
    <n v="2583"/>
    <n v="2583"/>
  </r>
  <r>
    <x v="0"/>
    <x v="25"/>
    <x v="5"/>
    <n v="18073"/>
    <n v="18073"/>
  </r>
  <r>
    <x v="0"/>
    <x v="25"/>
    <x v="6"/>
    <n v="5222"/>
    <n v="5222"/>
  </r>
  <r>
    <x v="0"/>
    <x v="25"/>
    <x v="7"/>
    <n v="10036"/>
    <n v="10036"/>
  </r>
  <r>
    <x v="0"/>
    <x v="25"/>
    <x v="8"/>
    <n v="4406"/>
    <n v="4406"/>
  </r>
  <r>
    <x v="0"/>
    <x v="25"/>
    <x v="9"/>
    <n v="1231"/>
    <n v="1231"/>
  </r>
  <r>
    <x v="0"/>
    <x v="25"/>
    <x v="10"/>
    <n v="1041"/>
    <n v="1041"/>
  </r>
  <r>
    <x v="0"/>
    <x v="25"/>
    <x v="11"/>
    <n v="662"/>
    <n v="662"/>
  </r>
  <r>
    <x v="0"/>
    <x v="25"/>
    <x v="12"/>
    <n v="280"/>
    <n v="280"/>
  </r>
  <r>
    <x v="0"/>
    <x v="25"/>
    <x v="13"/>
    <n v="1311"/>
    <n v="1311"/>
  </r>
  <r>
    <x v="0"/>
    <x v="25"/>
    <x v="14"/>
    <n v="1262"/>
    <n v="1262"/>
  </r>
  <r>
    <x v="0"/>
    <x v="25"/>
    <x v="15"/>
    <n v="1737"/>
    <n v="1737"/>
  </r>
  <r>
    <x v="0"/>
    <x v="25"/>
    <x v="16"/>
    <n v="2459"/>
    <n v="2459"/>
  </r>
  <r>
    <x v="0"/>
    <x v="25"/>
    <x v="17"/>
    <n v="2267"/>
    <n v="2267"/>
  </r>
  <r>
    <x v="0"/>
    <x v="25"/>
    <x v="18"/>
    <n v="2427"/>
    <n v="2427"/>
  </r>
  <r>
    <x v="0"/>
    <x v="25"/>
    <x v="19"/>
    <n v="748"/>
    <n v="748"/>
  </r>
  <r>
    <x v="0"/>
    <x v="25"/>
    <x v="20"/>
    <n v="2503"/>
    <n v="2503"/>
  </r>
  <r>
    <x v="0"/>
    <x v="25"/>
    <x v="21"/>
    <n v="1650"/>
    <n v="1650"/>
  </r>
  <r>
    <x v="0"/>
    <x v="25"/>
    <x v="22"/>
    <n v="1972"/>
    <n v="1972"/>
  </r>
  <r>
    <x v="0"/>
    <x v="25"/>
    <x v="23"/>
    <n v="2506"/>
    <n v="2506"/>
  </r>
  <r>
    <x v="0"/>
    <x v="25"/>
    <x v="24"/>
    <n v="2048"/>
    <n v="2048"/>
  </r>
  <r>
    <x v="0"/>
    <x v="25"/>
    <x v="25"/>
    <n v="651"/>
    <n v="651"/>
  </r>
  <r>
    <x v="0"/>
    <x v="26"/>
    <x v="0"/>
    <n v="2122"/>
    <n v="2122"/>
  </r>
  <r>
    <x v="0"/>
    <x v="26"/>
    <x v="1"/>
    <n v="1395"/>
    <n v="1395"/>
  </r>
  <r>
    <x v="0"/>
    <x v="26"/>
    <x v="2"/>
    <n v="1060"/>
    <n v="1060"/>
  </r>
  <r>
    <x v="0"/>
    <x v="26"/>
    <x v="3"/>
    <n v="1221"/>
    <n v="1221"/>
  </r>
  <r>
    <x v="0"/>
    <x v="26"/>
    <x v="4"/>
    <n v="3121"/>
    <n v="3121"/>
  </r>
  <r>
    <x v="0"/>
    <x v="26"/>
    <x v="5"/>
    <n v="4780"/>
    <n v="4780"/>
  </r>
  <r>
    <x v="0"/>
    <x v="26"/>
    <x v="6"/>
    <n v="6498"/>
    <n v="6498"/>
  </r>
  <r>
    <x v="0"/>
    <x v="26"/>
    <x v="7"/>
    <n v="6588"/>
    <n v="6588"/>
  </r>
  <r>
    <x v="0"/>
    <x v="26"/>
    <x v="8"/>
    <n v="9455"/>
    <n v="9455"/>
  </r>
  <r>
    <x v="0"/>
    <x v="26"/>
    <x v="9"/>
    <n v="9465"/>
    <n v="9465"/>
  </r>
  <r>
    <x v="0"/>
    <x v="26"/>
    <x v="10"/>
    <n v="9354"/>
    <n v="9354"/>
  </r>
  <r>
    <x v="0"/>
    <x v="26"/>
    <x v="11"/>
    <n v="8159"/>
    <n v="8159"/>
  </r>
  <r>
    <x v="0"/>
    <x v="26"/>
    <x v="12"/>
    <n v="11980"/>
    <n v="11980"/>
  </r>
  <r>
    <x v="0"/>
    <x v="26"/>
    <x v="13"/>
    <n v="12180"/>
    <n v="12180"/>
  </r>
  <r>
    <x v="0"/>
    <x v="26"/>
    <x v="14"/>
    <n v="15441"/>
    <n v="15441"/>
  </r>
  <r>
    <x v="0"/>
    <x v="26"/>
    <x v="15"/>
    <n v="12394"/>
    <n v="12394"/>
  </r>
  <r>
    <x v="0"/>
    <x v="26"/>
    <x v="16"/>
    <n v="11344"/>
    <n v="11344"/>
  </r>
  <r>
    <x v="0"/>
    <x v="26"/>
    <x v="17"/>
    <n v="7972"/>
    <n v="7972"/>
  </r>
  <r>
    <x v="0"/>
    <x v="26"/>
    <x v="18"/>
    <n v="2968"/>
    <n v="2968"/>
  </r>
  <r>
    <x v="0"/>
    <x v="26"/>
    <x v="19"/>
    <n v="6028"/>
    <n v="6028"/>
  </r>
  <r>
    <x v="0"/>
    <x v="26"/>
    <x v="20"/>
    <n v="10213"/>
    <n v="10213"/>
  </r>
  <r>
    <x v="0"/>
    <x v="26"/>
    <x v="21"/>
    <n v="8739"/>
    <n v="8739"/>
  </r>
  <r>
    <x v="0"/>
    <x v="26"/>
    <x v="22"/>
    <n v="9827"/>
    <n v="9827"/>
  </r>
  <r>
    <x v="0"/>
    <x v="26"/>
    <x v="23"/>
    <n v="8096"/>
    <n v="8096"/>
  </r>
  <r>
    <x v="0"/>
    <x v="26"/>
    <x v="24"/>
    <n v="9647"/>
    <n v="9647"/>
  </r>
  <r>
    <x v="0"/>
    <x v="26"/>
    <x v="25"/>
    <n v="3614"/>
    <n v="3614"/>
  </r>
  <r>
    <x v="0"/>
    <x v="27"/>
    <x v="0"/>
    <n v="205"/>
    <n v="205"/>
  </r>
  <r>
    <x v="0"/>
    <x v="27"/>
    <x v="1"/>
    <n v="1366"/>
    <n v="1366"/>
  </r>
  <r>
    <x v="0"/>
    <x v="27"/>
    <x v="2"/>
    <n v="1776"/>
    <n v="1776"/>
  </r>
  <r>
    <x v="0"/>
    <x v="27"/>
    <x v="3"/>
    <n v="2582"/>
    <n v="2582"/>
  </r>
  <r>
    <x v="0"/>
    <x v="27"/>
    <x v="4"/>
    <n v="4336"/>
    <n v="4336"/>
  </r>
  <r>
    <x v="0"/>
    <x v="27"/>
    <x v="5"/>
    <n v="12292"/>
    <n v="12292"/>
  </r>
  <r>
    <x v="0"/>
    <x v="27"/>
    <x v="6"/>
    <n v="9487"/>
    <n v="9487"/>
  </r>
  <r>
    <x v="0"/>
    <x v="27"/>
    <x v="7"/>
    <n v="7095"/>
    <n v="7095"/>
  </r>
  <r>
    <x v="0"/>
    <x v="27"/>
    <x v="8"/>
    <n v="5129"/>
    <n v="5129"/>
  </r>
  <r>
    <x v="0"/>
    <x v="27"/>
    <x v="9"/>
    <n v="3904"/>
    <n v="3904"/>
  </r>
  <r>
    <x v="0"/>
    <x v="27"/>
    <x v="10"/>
    <n v="3941"/>
    <n v="3941"/>
  </r>
  <r>
    <x v="0"/>
    <x v="27"/>
    <x v="11"/>
    <n v="6993"/>
    <n v="6993"/>
  </r>
  <r>
    <x v="0"/>
    <x v="27"/>
    <x v="12"/>
    <n v="9508"/>
    <n v="9508"/>
  </r>
  <r>
    <x v="0"/>
    <x v="27"/>
    <x v="13"/>
    <n v="10524"/>
    <n v="10524"/>
  </r>
  <r>
    <x v="0"/>
    <x v="27"/>
    <x v="14"/>
    <n v="11890"/>
    <n v="11890"/>
  </r>
  <r>
    <x v="0"/>
    <x v="27"/>
    <x v="15"/>
    <n v="17011"/>
    <n v="17011"/>
  </r>
  <r>
    <x v="0"/>
    <x v="27"/>
    <x v="16"/>
    <n v="12982"/>
    <n v="12982"/>
  </r>
  <r>
    <x v="0"/>
    <x v="27"/>
    <x v="17"/>
    <n v="7356"/>
    <n v="7356"/>
  </r>
  <r>
    <x v="0"/>
    <x v="27"/>
    <x v="18"/>
    <n v="3241"/>
    <n v="3241"/>
  </r>
  <r>
    <x v="0"/>
    <x v="27"/>
    <x v="19"/>
    <n v="2578"/>
    <n v="2578"/>
  </r>
  <r>
    <x v="0"/>
    <x v="27"/>
    <x v="20"/>
    <n v="4988"/>
    <n v="4988"/>
  </r>
  <r>
    <x v="0"/>
    <x v="27"/>
    <x v="21"/>
    <n v="3674"/>
    <n v="3674"/>
  </r>
  <r>
    <x v="0"/>
    <x v="27"/>
    <x v="22"/>
    <n v="3595"/>
    <n v="3595"/>
  </r>
  <r>
    <x v="0"/>
    <x v="27"/>
    <x v="23"/>
    <n v="4022"/>
    <n v="4022"/>
  </r>
  <r>
    <x v="0"/>
    <x v="27"/>
    <x v="24"/>
    <n v="3631"/>
    <n v="3631"/>
  </r>
  <r>
    <x v="0"/>
    <x v="27"/>
    <x v="25"/>
    <n v="1054"/>
    <n v="1054"/>
  </r>
  <r>
    <x v="1"/>
    <x v="28"/>
    <x v="4"/>
    <n v="3"/>
    <n v="3"/>
  </r>
  <r>
    <x v="1"/>
    <x v="28"/>
    <x v="5"/>
    <n v="22"/>
    <n v="22"/>
  </r>
  <r>
    <x v="1"/>
    <x v="28"/>
    <x v="7"/>
    <n v="1"/>
    <n v="1"/>
  </r>
  <r>
    <x v="1"/>
    <x v="28"/>
    <x v="9"/>
    <n v="30"/>
    <n v="30"/>
  </r>
  <r>
    <x v="1"/>
    <x v="28"/>
    <x v="10"/>
    <n v="10"/>
    <n v="10"/>
  </r>
  <r>
    <x v="1"/>
    <x v="28"/>
    <x v="11"/>
    <n v="81"/>
    <n v="81"/>
  </r>
  <r>
    <x v="1"/>
    <x v="28"/>
    <x v="12"/>
    <n v="106"/>
    <n v="106"/>
  </r>
  <r>
    <x v="1"/>
    <x v="28"/>
    <x v="13"/>
    <n v="109"/>
    <n v="109"/>
  </r>
  <r>
    <x v="1"/>
    <x v="28"/>
    <x v="14"/>
    <n v="117"/>
    <n v="117"/>
  </r>
  <r>
    <x v="1"/>
    <x v="28"/>
    <x v="15"/>
    <n v="140"/>
    <n v="140"/>
  </r>
  <r>
    <x v="1"/>
    <x v="28"/>
    <x v="16"/>
    <n v="504"/>
    <n v="504"/>
  </r>
  <r>
    <x v="1"/>
    <x v="28"/>
    <x v="17"/>
    <n v="205"/>
    <n v="205"/>
  </r>
  <r>
    <x v="1"/>
    <x v="28"/>
    <x v="18"/>
    <n v="136"/>
    <n v="136"/>
  </r>
  <r>
    <x v="1"/>
    <x v="28"/>
    <x v="19"/>
    <n v="548"/>
    <n v="548"/>
  </r>
  <r>
    <x v="1"/>
    <x v="28"/>
    <x v="20"/>
    <n v="1497"/>
    <n v="1497"/>
  </r>
  <r>
    <x v="1"/>
    <x v="28"/>
    <x v="21"/>
    <n v="1287"/>
    <n v="1287"/>
  </r>
  <r>
    <x v="1"/>
    <x v="28"/>
    <x v="22"/>
    <n v="10"/>
    <n v="10"/>
  </r>
  <r>
    <x v="1"/>
    <x v="28"/>
    <x v="23"/>
    <n v="54"/>
    <n v="54"/>
  </r>
  <r>
    <x v="1"/>
    <x v="28"/>
    <x v="24"/>
    <n v="198"/>
    <n v="198"/>
  </r>
  <r>
    <x v="1"/>
    <x v="28"/>
    <x v="25"/>
    <n v="24"/>
    <n v="24"/>
  </r>
  <r>
    <x v="1"/>
    <x v="29"/>
    <x v="20"/>
    <n v="1"/>
    <n v="1"/>
  </r>
  <r>
    <x v="1"/>
    <x v="29"/>
    <x v="21"/>
    <n v="0"/>
    <n v="0"/>
  </r>
  <r>
    <x v="1"/>
    <x v="30"/>
    <x v="2"/>
    <n v="1"/>
    <n v="1"/>
  </r>
  <r>
    <x v="1"/>
    <x v="30"/>
    <x v="3"/>
    <n v="50"/>
    <n v="50"/>
  </r>
  <r>
    <x v="1"/>
    <x v="30"/>
    <x v="4"/>
    <n v="249"/>
    <n v="249"/>
  </r>
  <r>
    <x v="1"/>
    <x v="30"/>
    <x v="5"/>
    <n v="100"/>
    <n v="100"/>
  </r>
  <r>
    <x v="1"/>
    <x v="30"/>
    <x v="6"/>
    <n v="96"/>
    <n v="96"/>
  </r>
  <r>
    <x v="1"/>
    <x v="30"/>
    <x v="7"/>
    <n v="51"/>
    <n v="51"/>
  </r>
  <r>
    <x v="1"/>
    <x v="30"/>
    <x v="14"/>
    <n v="2"/>
    <n v="2"/>
  </r>
  <r>
    <x v="1"/>
    <x v="30"/>
    <x v="15"/>
    <n v="101"/>
    <n v="101"/>
  </r>
  <r>
    <x v="1"/>
    <x v="30"/>
    <x v="16"/>
    <n v="463"/>
    <n v="463"/>
  </r>
  <r>
    <x v="1"/>
    <x v="30"/>
    <x v="17"/>
    <n v="778"/>
    <n v="778"/>
  </r>
  <r>
    <x v="1"/>
    <x v="30"/>
    <x v="18"/>
    <n v="230"/>
    <n v="230"/>
  </r>
  <r>
    <x v="1"/>
    <x v="30"/>
    <x v="19"/>
    <n v="431"/>
    <n v="431"/>
  </r>
  <r>
    <x v="1"/>
    <x v="30"/>
    <x v="20"/>
    <n v="704"/>
    <n v="704"/>
  </r>
  <r>
    <x v="1"/>
    <x v="30"/>
    <x v="21"/>
    <n v="621"/>
    <n v="621"/>
  </r>
  <r>
    <x v="1"/>
    <x v="30"/>
    <x v="22"/>
    <n v="489"/>
    <n v="489"/>
  </r>
  <r>
    <x v="1"/>
    <x v="30"/>
    <x v="23"/>
    <n v="225"/>
    <n v="225"/>
  </r>
  <r>
    <x v="1"/>
    <x v="30"/>
    <x v="24"/>
    <n v="81"/>
    <n v="81"/>
  </r>
  <r>
    <x v="1"/>
    <x v="30"/>
    <x v="25"/>
    <n v="6"/>
    <n v="6"/>
  </r>
  <r>
    <x v="1"/>
    <x v="31"/>
    <x v="2"/>
    <n v="788"/>
    <n v="788"/>
  </r>
  <r>
    <x v="1"/>
    <x v="31"/>
    <x v="3"/>
    <n v="107"/>
    <n v="107"/>
  </r>
  <r>
    <x v="1"/>
    <x v="31"/>
    <x v="4"/>
    <n v="408"/>
    <n v="408"/>
  </r>
  <r>
    <x v="1"/>
    <x v="31"/>
    <x v="5"/>
    <n v="1204"/>
    <n v="1204"/>
  </r>
  <r>
    <x v="1"/>
    <x v="31"/>
    <x v="6"/>
    <n v="1387"/>
    <n v="1387"/>
  </r>
  <r>
    <x v="1"/>
    <x v="31"/>
    <x v="7"/>
    <n v="1659"/>
    <n v="1659"/>
  </r>
  <r>
    <x v="1"/>
    <x v="31"/>
    <x v="8"/>
    <n v="158"/>
    <n v="158"/>
  </r>
  <r>
    <x v="1"/>
    <x v="31"/>
    <x v="9"/>
    <n v="70"/>
    <n v="70"/>
  </r>
  <r>
    <x v="1"/>
    <x v="31"/>
    <x v="10"/>
    <n v="48"/>
    <n v="48"/>
  </r>
  <r>
    <x v="1"/>
    <x v="31"/>
    <x v="11"/>
    <n v="108"/>
    <n v="108"/>
  </r>
  <r>
    <x v="1"/>
    <x v="31"/>
    <x v="12"/>
    <n v="381"/>
    <n v="381"/>
  </r>
  <r>
    <x v="1"/>
    <x v="31"/>
    <x v="13"/>
    <n v="759"/>
    <n v="759"/>
  </r>
  <r>
    <x v="1"/>
    <x v="31"/>
    <x v="14"/>
    <n v="1259"/>
    <n v="1259"/>
  </r>
  <r>
    <x v="1"/>
    <x v="31"/>
    <x v="15"/>
    <n v="1921"/>
    <n v="1921"/>
  </r>
  <r>
    <x v="1"/>
    <x v="31"/>
    <x v="16"/>
    <n v="5446"/>
    <n v="5446"/>
  </r>
  <r>
    <x v="1"/>
    <x v="31"/>
    <x v="17"/>
    <n v="11538"/>
    <n v="11538"/>
  </r>
  <r>
    <x v="1"/>
    <x v="31"/>
    <x v="18"/>
    <n v="5172"/>
    <n v="5172"/>
  </r>
  <r>
    <x v="1"/>
    <x v="31"/>
    <x v="19"/>
    <n v="7820"/>
    <n v="7820"/>
  </r>
  <r>
    <x v="1"/>
    <x v="31"/>
    <x v="20"/>
    <n v="8871"/>
    <n v="8871"/>
  </r>
  <r>
    <x v="1"/>
    <x v="31"/>
    <x v="21"/>
    <n v="11220"/>
    <n v="11220"/>
  </r>
  <r>
    <x v="1"/>
    <x v="31"/>
    <x v="22"/>
    <n v="10655"/>
    <n v="10655"/>
  </r>
  <r>
    <x v="1"/>
    <x v="31"/>
    <x v="23"/>
    <n v="9537"/>
    <n v="9537"/>
  </r>
  <r>
    <x v="1"/>
    <x v="31"/>
    <x v="24"/>
    <n v="2066"/>
    <n v="2066"/>
  </r>
  <r>
    <x v="1"/>
    <x v="31"/>
    <x v="25"/>
    <n v="205"/>
    <n v="205"/>
  </r>
  <r>
    <x v="1"/>
    <x v="32"/>
    <x v="5"/>
    <n v="43"/>
    <n v="43"/>
  </r>
  <r>
    <x v="1"/>
    <x v="32"/>
    <x v="6"/>
    <n v="23"/>
    <n v="23"/>
  </r>
  <r>
    <x v="1"/>
    <x v="32"/>
    <x v="7"/>
    <n v="144"/>
    <n v="144"/>
  </r>
  <r>
    <x v="1"/>
    <x v="32"/>
    <x v="8"/>
    <n v="42"/>
    <n v="42"/>
  </r>
  <r>
    <x v="1"/>
    <x v="32"/>
    <x v="9"/>
    <n v="20"/>
    <n v="20"/>
  </r>
  <r>
    <x v="1"/>
    <x v="32"/>
    <x v="10"/>
    <n v="13"/>
    <n v="13"/>
  </r>
  <r>
    <x v="1"/>
    <x v="32"/>
    <x v="12"/>
    <n v="59"/>
    <n v="59"/>
  </r>
  <r>
    <x v="1"/>
    <x v="32"/>
    <x v="13"/>
    <n v="106"/>
    <n v="106"/>
  </r>
  <r>
    <x v="1"/>
    <x v="32"/>
    <x v="14"/>
    <n v="277"/>
    <n v="277"/>
  </r>
  <r>
    <x v="1"/>
    <x v="32"/>
    <x v="15"/>
    <n v="430"/>
    <n v="430"/>
  </r>
  <r>
    <x v="1"/>
    <x v="32"/>
    <x v="16"/>
    <n v="119"/>
    <n v="119"/>
  </r>
  <r>
    <x v="1"/>
    <x v="32"/>
    <x v="17"/>
    <n v="0"/>
    <n v="0"/>
  </r>
  <r>
    <x v="1"/>
    <x v="33"/>
    <x v="4"/>
    <n v="5"/>
    <n v="5"/>
  </r>
  <r>
    <x v="1"/>
    <x v="33"/>
    <x v="5"/>
    <n v="144"/>
    <n v="144"/>
  </r>
  <r>
    <x v="1"/>
    <x v="33"/>
    <x v="6"/>
    <n v="647"/>
    <n v="647"/>
  </r>
  <r>
    <x v="1"/>
    <x v="33"/>
    <x v="7"/>
    <n v="1073"/>
    <n v="1073"/>
  </r>
  <r>
    <x v="1"/>
    <x v="33"/>
    <x v="8"/>
    <n v="2"/>
    <n v="2"/>
  </r>
  <r>
    <x v="1"/>
    <x v="33"/>
    <x v="12"/>
    <n v="2"/>
    <n v="2"/>
  </r>
  <r>
    <x v="1"/>
    <x v="33"/>
    <x v="14"/>
    <n v="17"/>
    <n v="17"/>
  </r>
  <r>
    <x v="1"/>
    <x v="33"/>
    <x v="15"/>
    <n v="359"/>
    <n v="359"/>
  </r>
  <r>
    <x v="1"/>
    <x v="33"/>
    <x v="16"/>
    <n v="695"/>
    <n v="695"/>
  </r>
  <r>
    <x v="1"/>
    <x v="33"/>
    <x v="17"/>
    <n v="1339"/>
    <n v="1339"/>
  </r>
  <r>
    <x v="1"/>
    <x v="33"/>
    <x v="18"/>
    <n v="375"/>
    <n v="375"/>
  </r>
  <r>
    <x v="1"/>
    <x v="33"/>
    <x v="19"/>
    <n v="344"/>
    <n v="344"/>
  </r>
  <r>
    <x v="1"/>
    <x v="33"/>
    <x v="20"/>
    <n v="644"/>
    <n v="644"/>
  </r>
  <r>
    <x v="1"/>
    <x v="33"/>
    <x v="21"/>
    <n v="372"/>
    <n v="372"/>
  </r>
  <r>
    <x v="1"/>
    <x v="33"/>
    <x v="22"/>
    <n v="2771"/>
    <n v="2771"/>
  </r>
  <r>
    <x v="1"/>
    <x v="33"/>
    <x v="23"/>
    <n v="584"/>
    <n v="584"/>
  </r>
  <r>
    <x v="1"/>
    <x v="33"/>
    <x v="24"/>
    <n v="2414"/>
    <n v="2414"/>
  </r>
  <r>
    <x v="1"/>
    <x v="33"/>
    <x v="25"/>
    <n v="1"/>
    <n v="1"/>
  </r>
  <r>
    <x v="1"/>
    <x v="34"/>
    <x v="6"/>
    <n v="195"/>
    <n v="195"/>
  </r>
  <r>
    <x v="1"/>
    <x v="34"/>
    <x v="7"/>
    <n v="227"/>
    <n v="227"/>
  </r>
  <r>
    <x v="1"/>
    <x v="34"/>
    <x v="8"/>
    <n v="56"/>
    <n v="56"/>
  </r>
  <r>
    <x v="1"/>
    <x v="34"/>
    <x v="9"/>
    <n v="248"/>
    <n v="248"/>
  </r>
  <r>
    <x v="1"/>
    <x v="34"/>
    <x v="10"/>
    <n v="428"/>
    <n v="428"/>
  </r>
  <r>
    <x v="1"/>
    <x v="34"/>
    <x v="11"/>
    <n v="318"/>
    <n v="318"/>
  </r>
  <r>
    <x v="1"/>
    <x v="34"/>
    <x v="12"/>
    <n v="562"/>
    <n v="562"/>
  </r>
  <r>
    <x v="1"/>
    <x v="34"/>
    <x v="13"/>
    <n v="365"/>
    <n v="365"/>
  </r>
  <r>
    <x v="1"/>
    <x v="34"/>
    <x v="14"/>
    <n v="376"/>
    <n v="376"/>
  </r>
  <r>
    <x v="1"/>
    <x v="34"/>
    <x v="15"/>
    <n v="305"/>
    <n v="305"/>
  </r>
  <r>
    <x v="1"/>
    <x v="34"/>
    <x v="16"/>
    <n v="450"/>
    <n v="450"/>
  </r>
  <r>
    <x v="1"/>
    <x v="34"/>
    <x v="17"/>
    <n v="562"/>
    <n v="562"/>
  </r>
  <r>
    <x v="1"/>
    <x v="34"/>
    <x v="18"/>
    <n v="30"/>
    <n v="30"/>
  </r>
  <r>
    <x v="1"/>
    <x v="34"/>
    <x v="19"/>
    <n v="36"/>
    <n v="36"/>
  </r>
  <r>
    <x v="1"/>
    <x v="34"/>
    <x v="20"/>
    <n v="93"/>
    <n v="93"/>
  </r>
  <r>
    <x v="1"/>
    <x v="34"/>
    <x v="21"/>
    <n v="114"/>
    <n v="114"/>
  </r>
  <r>
    <x v="1"/>
    <x v="34"/>
    <x v="22"/>
    <n v="30"/>
    <n v="30"/>
  </r>
  <r>
    <x v="1"/>
    <x v="34"/>
    <x v="23"/>
    <n v="83"/>
    <n v="83"/>
  </r>
  <r>
    <x v="1"/>
    <x v="34"/>
    <x v="24"/>
    <n v="21"/>
    <n v="21"/>
  </r>
  <r>
    <x v="1"/>
    <x v="34"/>
    <x v="25"/>
    <n v="15"/>
    <n v="15"/>
  </r>
  <r>
    <x v="1"/>
    <x v="35"/>
    <x v="2"/>
    <n v="131"/>
    <n v="131"/>
  </r>
  <r>
    <x v="1"/>
    <x v="35"/>
    <x v="5"/>
    <n v="15"/>
    <n v="15"/>
  </r>
  <r>
    <x v="1"/>
    <x v="35"/>
    <x v="6"/>
    <n v="207"/>
    <n v="207"/>
  </r>
  <r>
    <x v="1"/>
    <x v="35"/>
    <x v="7"/>
    <n v="246"/>
    <n v="246"/>
  </r>
  <r>
    <x v="1"/>
    <x v="35"/>
    <x v="8"/>
    <n v="44"/>
    <n v="44"/>
  </r>
  <r>
    <x v="1"/>
    <x v="35"/>
    <x v="9"/>
    <n v="21"/>
    <n v="21"/>
  </r>
  <r>
    <x v="1"/>
    <x v="35"/>
    <x v="10"/>
    <n v="20"/>
    <n v="20"/>
  </r>
  <r>
    <x v="1"/>
    <x v="35"/>
    <x v="11"/>
    <n v="10"/>
    <n v="10"/>
  </r>
  <r>
    <x v="1"/>
    <x v="35"/>
    <x v="12"/>
    <n v="2"/>
    <n v="2"/>
  </r>
  <r>
    <x v="1"/>
    <x v="35"/>
    <x v="13"/>
    <n v="37"/>
    <n v="37"/>
  </r>
  <r>
    <x v="1"/>
    <x v="35"/>
    <x v="14"/>
    <n v="224"/>
    <n v="224"/>
  </r>
  <r>
    <x v="1"/>
    <x v="35"/>
    <x v="15"/>
    <n v="386"/>
    <n v="386"/>
  </r>
  <r>
    <x v="1"/>
    <x v="35"/>
    <x v="16"/>
    <n v="1001"/>
    <n v="1001"/>
  </r>
  <r>
    <x v="1"/>
    <x v="35"/>
    <x v="17"/>
    <n v="1589"/>
    <n v="1589"/>
  </r>
  <r>
    <x v="1"/>
    <x v="35"/>
    <x v="18"/>
    <n v="268"/>
    <n v="268"/>
  </r>
  <r>
    <x v="1"/>
    <x v="35"/>
    <x v="19"/>
    <n v="691"/>
    <n v="691"/>
  </r>
  <r>
    <x v="1"/>
    <x v="35"/>
    <x v="20"/>
    <n v="2451"/>
    <n v="2451"/>
  </r>
  <r>
    <x v="1"/>
    <x v="35"/>
    <x v="21"/>
    <n v="2172"/>
    <n v="2172"/>
  </r>
  <r>
    <x v="1"/>
    <x v="35"/>
    <x v="22"/>
    <n v="2514"/>
    <n v="2514"/>
  </r>
  <r>
    <x v="1"/>
    <x v="35"/>
    <x v="23"/>
    <n v="3810"/>
    <n v="3810"/>
  </r>
  <r>
    <x v="1"/>
    <x v="35"/>
    <x v="24"/>
    <n v="1223"/>
    <n v="1223"/>
  </r>
  <r>
    <x v="1"/>
    <x v="35"/>
    <x v="25"/>
    <n v="443"/>
    <n v="443"/>
  </r>
  <r>
    <x v="1"/>
    <x v="36"/>
    <x v="0"/>
    <n v="30"/>
    <n v="30"/>
  </r>
  <r>
    <x v="1"/>
    <x v="36"/>
    <x v="1"/>
    <n v="34"/>
    <n v="34"/>
  </r>
  <r>
    <x v="1"/>
    <x v="36"/>
    <x v="2"/>
    <n v="5"/>
    <n v="5"/>
  </r>
  <r>
    <x v="1"/>
    <x v="36"/>
    <x v="4"/>
    <n v="15"/>
    <n v="15"/>
  </r>
  <r>
    <x v="1"/>
    <x v="36"/>
    <x v="5"/>
    <n v="8"/>
    <n v="8"/>
  </r>
  <r>
    <x v="1"/>
    <x v="36"/>
    <x v="6"/>
    <n v="4"/>
    <n v="4"/>
  </r>
  <r>
    <x v="1"/>
    <x v="36"/>
    <x v="11"/>
    <n v="7"/>
    <n v="7"/>
  </r>
  <r>
    <x v="1"/>
    <x v="36"/>
    <x v="12"/>
    <n v="29"/>
    <n v="29"/>
  </r>
  <r>
    <x v="1"/>
    <x v="36"/>
    <x v="13"/>
    <n v="144"/>
    <n v="144"/>
  </r>
  <r>
    <x v="1"/>
    <x v="36"/>
    <x v="14"/>
    <n v="52"/>
    <n v="52"/>
  </r>
  <r>
    <x v="1"/>
    <x v="36"/>
    <x v="15"/>
    <n v="76"/>
    <n v="76"/>
  </r>
  <r>
    <x v="1"/>
    <x v="36"/>
    <x v="16"/>
    <n v="28"/>
    <n v="28"/>
  </r>
  <r>
    <x v="1"/>
    <x v="36"/>
    <x v="17"/>
    <n v="12"/>
    <n v="12"/>
  </r>
  <r>
    <x v="1"/>
    <x v="36"/>
    <x v="18"/>
    <n v="22"/>
    <n v="22"/>
  </r>
  <r>
    <x v="1"/>
    <x v="36"/>
    <x v="19"/>
    <n v="10"/>
    <n v="10"/>
  </r>
  <r>
    <x v="1"/>
    <x v="36"/>
    <x v="20"/>
    <n v="40"/>
    <n v="40"/>
  </r>
  <r>
    <x v="1"/>
    <x v="36"/>
    <x v="21"/>
    <n v="42"/>
    <n v="42"/>
  </r>
  <r>
    <x v="1"/>
    <x v="36"/>
    <x v="22"/>
    <n v="75"/>
    <n v="75"/>
  </r>
  <r>
    <x v="1"/>
    <x v="36"/>
    <x v="23"/>
    <n v="99"/>
    <n v="99"/>
  </r>
  <r>
    <x v="1"/>
    <x v="36"/>
    <x v="24"/>
    <n v="119"/>
    <n v="119"/>
  </r>
  <r>
    <x v="1"/>
    <x v="36"/>
    <x v="25"/>
    <n v="23"/>
    <n v="23"/>
  </r>
  <r>
    <x v="1"/>
    <x v="37"/>
    <x v="2"/>
    <n v="3"/>
    <n v="3"/>
  </r>
  <r>
    <x v="1"/>
    <x v="38"/>
    <x v="1"/>
    <n v="459"/>
    <n v="459"/>
  </r>
  <r>
    <x v="1"/>
    <x v="38"/>
    <x v="2"/>
    <n v="539"/>
    <n v="539"/>
  </r>
  <r>
    <x v="1"/>
    <x v="38"/>
    <x v="3"/>
    <n v="876"/>
    <n v="876"/>
  </r>
  <r>
    <x v="1"/>
    <x v="38"/>
    <x v="4"/>
    <n v="549"/>
    <n v="549"/>
  </r>
  <r>
    <x v="1"/>
    <x v="38"/>
    <x v="5"/>
    <n v="932"/>
    <n v="932"/>
  </r>
  <r>
    <x v="1"/>
    <x v="38"/>
    <x v="6"/>
    <n v="1020"/>
    <n v="1020"/>
  </r>
  <r>
    <x v="1"/>
    <x v="38"/>
    <x v="7"/>
    <n v="1768"/>
    <n v="1768"/>
  </r>
  <r>
    <x v="1"/>
    <x v="38"/>
    <x v="8"/>
    <n v="1390"/>
    <n v="1390"/>
  </r>
  <r>
    <x v="1"/>
    <x v="38"/>
    <x v="9"/>
    <n v="933"/>
    <n v="933"/>
  </r>
  <r>
    <x v="1"/>
    <x v="38"/>
    <x v="10"/>
    <n v="425"/>
    <n v="425"/>
  </r>
  <r>
    <x v="1"/>
    <x v="38"/>
    <x v="11"/>
    <n v="533"/>
    <n v="533"/>
  </r>
  <r>
    <x v="1"/>
    <x v="38"/>
    <x v="12"/>
    <n v="1019"/>
    <n v="1019"/>
  </r>
  <r>
    <x v="1"/>
    <x v="38"/>
    <x v="13"/>
    <n v="1375"/>
    <n v="1375"/>
  </r>
  <r>
    <x v="1"/>
    <x v="38"/>
    <x v="14"/>
    <n v="2534"/>
    <n v="2534"/>
  </r>
  <r>
    <x v="1"/>
    <x v="38"/>
    <x v="15"/>
    <n v="1878"/>
    <n v="1878"/>
  </r>
  <r>
    <x v="1"/>
    <x v="38"/>
    <x v="16"/>
    <n v="1635"/>
    <n v="1635"/>
  </r>
  <r>
    <x v="1"/>
    <x v="38"/>
    <x v="17"/>
    <n v="744"/>
    <n v="744"/>
  </r>
  <r>
    <x v="1"/>
    <x v="38"/>
    <x v="18"/>
    <n v="30"/>
    <n v="30"/>
  </r>
  <r>
    <x v="1"/>
    <x v="38"/>
    <x v="19"/>
    <n v="493"/>
    <n v="493"/>
  </r>
  <r>
    <x v="1"/>
    <x v="38"/>
    <x v="20"/>
    <n v="632"/>
    <n v="632"/>
  </r>
  <r>
    <x v="1"/>
    <x v="38"/>
    <x v="21"/>
    <n v="979"/>
    <n v="979"/>
  </r>
  <r>
    <x v="1"/>
    <x v="38"/>
    <x v="22"/>
    <n v="1130"/>
    <n v="1130"/>
  </r>
  <r>
    <x v="1"/>
    <x v="38"/>
    <x v="23"/>
    <n v="988"/>
    <n v="988"/>
  </r>
  <r>
    <x v="1"/>
    <x v="38"/>
    <x v="24"/>
    <n v="1735"/>
    <n v="1735"/>
  </r>
  <r>
    <x v="1"/>
    <x v="38"/>
    <x v="25"/>
    <n v="696"/>
    <n v="696"/>
  </r>
  <r>
    <x v="1"/>
    <x v="39"/>
    <x v="2"/>
    <n v="3603"/>
    <n v="3603"/>
  </r>
  <r>
    <x v="1"/>
    <x v="39"/>
    <x v="3"/>
    <n v="766"/>
    <n v="766"/>
  </r>
  <r>
    <x v="1"/>
    <x v="39"/>
    <x v="4"/>
    <n v="456"/>
    <n v="456"/>
  </r>
  <r>
    <x v="1"/>
    <x v="39"/>
    <x v="5"/>
    <n v="1107"/>
    <n v="1107"/>
  </r>
  <r>
    <x v="1"/>
    <x v="39"/>
    <x v="6"/>
    <n v="747"/>
    <n v="747"/>
  </r>
  <r>
    <x v="1"/>
    <x v="39"/>
    <x v="7"/>
    <n v="1248"/>
    <n v="1248"/>
  </r>
  <r>
    <x v="1"/>
    <x v="39"/>
    <x v="8"/>
    <n v="423"/>
    <n v="423"/>
  </r>
  <r>
    <x v="1"/>
    <x v="39"/>
    <x v="9"/>
    <n v="43"/>
    <n v="43"/>
  </r>
  <r>
    <x v="1"/>
    <x v="39"/>
    <x v="10"/>
    <n v="71"/>
    <n v="71"/>
  </r>
  <r>
    <x v="1"/>
    <x v="39"/>
    <x v="11"/>
    <n v="248"/>
    <n v="248"/>
  </r>
  <r>
    <x v="1"/>
    <x v="39"/>
    <x v="12"/>
    <n v="878"/>
    <n v="878"/>
  </r>
  <r>
    <x v="1"/>
    <x v="39"/>
    <x v="13"/>
    <n v="1012"/>
    <n v="1012"/>
  </r>
  <r>
    <x v="1"/>
    <x v="39"/>
    <x v="14"/>
    <n v="1836"/>
    <n v="1836"/>
  </r>
  <r>
    <x v="1"/>
    <x v="39"/>
    <x v="15"/>
    <n v="3103"/>
    <n v="3103"/>
  </r>
  <r>
    <x v="1"/>
    <x v="39"/>
    <x v="16"/>
    <n v="5641"/>
    <n v="5641"/>
  </r>
  <r>
    <x v="1"/>
    <x v="39"/>
    <x v="17"/>
    <n v="2251"/>
    <n v="2251"/>
  </r>
  <r>
    <x v="1"/>
    <x v="39"/>
    <x v="18"/>
    <n v="268"/>
    <n v="268"/>
  </r>
  <r>
    <x v="1"/>
    <x v="39"/>
    <x v="19"/>
    <n v="2364"/>
    <n v="2364"/>
  </r>
  <r>
    <x v="1"/>
    <x v="39"/>
    <x v="20"/>
    <n v="7665"/>
    <n v="7665"/>
  </r>
  <r>
    <x v="1"/>
    <x v="39"/>
    <x v="21"/>
    <n v="15534"/>
    <n v="15534"/>
  </r>
  <r>
    <x v="1"/>
    <x v="39"/>
    <x v="22"/>
    <n v="25513"/>
    <n v="25513"/>
  </r>
  <r>
    <x v="1"/>
    <x v="39"/>
    <x v="23"/>
    <n v="21521"/>
    <n v="21521"/>
  </r>
  <r>
    <x v="1"/>
    <x v="39"/>
    <x v="24"/>
    <n v="2458"/>
    <n v="2458"/>
  </r>
  <r>
    <x v="1"/>
    <x v="39"/>
    <x v="25"/>
    <n v="1"/>
    <n v="1"/>
  </r>
  <r>
    <x v="1"/>
    <x v="40"/>
    <x v="14"/>
    <n v="2"/>
    <n v="2"/>
  </r>
  <r>
    <x v="1"/>
    <x v="40"/>
    <x v="15"/>
    <n v="93"/>
    <n v="93"/>
  </r>
  <r>
    <x v="1"/>
    <x v="40"/>
    <x v="16"/>
    <n v="52"/>
    <n v="52"/>
  </r>
  <r>
    <x v="1"/>
    <x v="40"/>
    <x v="17"/>
    <n v="60"/>
    <n v="60"/>
  </r>
  <r>
    <x v="1"/>
    <x v="40"/>
    <x v="18"/>
    <n v="20"/>
    <n v="20"/>
  </r>
  <r>
    <x v="1"/>
    <x v="40"/>
    <x v="19"/>
    <n v="135"/>
    <n v="135"/>
  </r>
  <r>
    <x v="1"/>
    <x v="40"/>
    <x v="20"/>
    <n v="104"/>
    <n v="104"/>
  </r>
  <r>
    <x v="1"/>
    <x v="40"/>
    <x v="21"/>
    <n v="610"/>
    <n v="610"/>
  </r>
  <r>
    <x v="1"/>
    <x v="40"/>
    <x v="22"/>
    <n v="360"/>
    <n v="360"/>
  </r>
  <r>
    <x v="1"/>
    <x v="40"/>
    <x v="23"/>
    <n v="346"/>
    <n v="346"/>
  </r>
  <r>
    <x v="1"/>
    <x v="40"/>
    <x v="24"/>
    <n v="16"/>
    <n v="16"/>
  </r>
  <r>
    <x v="1"/>
    <x v="40"/>
    <x v="25"/>
    <n v="0"/>
    <n v="0"/>
  </r>
  <r>
    <x v="1"/>
    <x v="41"/>
    <x v="2"/>
    <n v="357"/>
    <n v="357"/>
  </r>
  <r>
    <x v="1"/>
    <x v="41"/>
    <x v="3"/>
    <n v="174"/>
    <n v="174"/>
  </r>
  <r>
    <x v="1"/>
    <x v="41"/>
    <x v="4"/>
    <n v="2497"/>
    <n v="2497"/>
  </r>
  <r>
    <x v="1"/>
    <x v="41"/>
    <x v="5"/>
    <n v="3191"/>
    <n v="3191"/>
  </r>
  <r>
    <x v="1"/>
    <x v="41"/>
    <x v="6"/>
    <n v="381"/>
    <n v="381"/>
  </r>
  <r>
    <x v="1"/>
    <x v="41"/>
    <x v="7"/>
    <n v="1598"/>
    <n v="1598"/>
  </r>
  <r>
    <x v="1"/>
    <x v="41"/>
    <x v="8"/>
    <n v="1115"/>
    <n v="1115"/>
  </r>
  <r>
    <x v="1"/>
    <x v="41"/>
    <x v="9"/>
    <n v="842"/>
    <n v="842"/>
  </r>
  <r>
    <x v="1"/>
    <x v="41"/>
    <x v="10"/>
    <n v="334"/>
    <n v="334"/>
  </r>
  <r>
    <x v="1"/>
    <x v="41"/>
    <x v="11"/>
    <n v="208"/>
    <n v="208"/>
  </r>
  <r>
    <x v="1"/>
    <x v="41"/>
    <x v="12"/>
    <n v="160"/>
    <n v="160"/>
  </r>
  <r>
    <x v="1"/>
    <x v="41"/>
    <x v="13"/>
    <n v="88"/>
    <n v="88"/>
  </r>
  <r>
    <x v="1"/>
    <x v="41"/>
    <x v="14"/>
    <n v="58"/>
    <n v="58"/>
  </r>
  <r>
    <x v="1"/>
    <x v="41"/>
    <x v="15"/>
    <n v="352"/>
    <n v="352"/>
  </r>
  <r>
    <x v="1"/>
    <x v="41"/>
    <x v="16"/>
    <n v="812"/>
    <n v="812"/>
  </r>
  <r>
    <x v="1"/>
    <x v="41"/>
    <x v="17"/>
    <n v="557"/>
    <n v="557"/>
  </r>
  <r>
    <x v="1"/>
    <x v="41"/>
    <x v="18"/>
    <n v="280"/>
    <n v="280"/>
  </r>
  <r>
    <x v="1"/>
    <x v="41"/>
    <x v="19"/>
    <n v="72"/>
    <n v="72"/>
  </r>
  <r>
    <x v="1"/>
    <x v="41"/>
    <x v="20"/>
    <n v="97"/>
    <n v="97"/>
  </r>
  <r>
    <x v="1"/>
    <x v="41"/>
    <x v="21"/>
    <n v="62"/>
    <n v="62"/>
  </r>
  <r>
    <x v="1"/>
    <x v="41"/>
    <x v="22"/>
    <n v="46"/>
    <n v="46"/>
  </r>
  <r>
    <x v="1"/>
    <x v="41"/>
    <x v="23"/>
    <n v="186"/>
    <n v="186"/>
  </r>
  <r>
    <x v="1"/>
    <x v="41"/>
    <x v="24"/>
    <n v="710"/>
    <n v="710"/>
  </r>
  <r>
    <x v="1"/>
    <x v="41"/>
    <x v="25"/>
    <n v="136"/>
    <n v="136"/>
  </r>
  <r>
    <x v="1"/>
    <x v="42"/>
    <x v="5"/>
    <n v="1"/>
    <n v="1"/>
  </r>
  <r>
    <x v="1"/>
    <x v="42"/>
    <x v="12"/>
    <n v="16"/>
    <n v="16"/>
  </r>
  <r>
    <x v="1"/>
    <x v="42"/>
    <x v="13"/>
    <n v="0"/>
    <n v="0"/>
  </r>
  <r>
    <x v="1"/>
    <x v="42"/>
    <x v="14"/>
    <n v="0"/>
    <n v="0"/>
  </r>
  <r>
    <x v="1"/>
    <x v="42"/>
    <x v="15"/>
    <n v="0"/>
    <n v="0"/>
  </r>
  <r>
    <x v="1"/>
    <x v="42"/>
    <x v="16"/>
    <n v="0"/>
    <n v="0"/>
  </r>
  <r>
    <x v="1"/>
    <x v="42"/>
    <x v="18"/>
    <n v="17"/>
    <n v="17"/>
  </r>
  <r>
    <x v="1"/>
    <x v="42"/>
    <x v="19"/>
    <n v="93"/>
    <n v="93"/>
  </r>
  <r>
    <x v="1"/>
    <x v="42"/>
    <x v="20"/>
    <n v="96"/>
    <n v="96"/>
  </r>
  <r>
    <x v="1"/>
    <x v="42"/>
    <x v="21"/>
    <n v="71"/>
    <n v="71"/>
  </r>
  <r>
    <x v="1"/>
    <x v="42"/>
    <x v="22"/>
    <n v="223"/>
    <n v="223"/>
  </r>
  <r>
    <x v="1"/>
    <x v="42"/>
    <x v="23"/>
    <n v="236"/>
    <n v="236"/>
  </r>
  <r>
    <x v="1"/>
    <x v="42"/>
    <x v="24"/>
    <n v="68"/>
    <n v="68"/>
  </r>
  <r>
    <x v="1"/>
    <x v="42"/>
    <x v="25"/>
    <n v="12"/>
    <n v="12"/>
  </r>
  <r>
    <x v="1"/>
    <x v="43"/>
    <x v="2"/>
    <n v="48"/>
    <n v="48"/>
  </r>
  <r>
    <x v="1"/>
    <x v="43"/>
    <x v="3"/>
    <n v="2"/>
    <n v="2"/>
  </r>
  <r>
    <x v="1"/>
    <x v="43"/>
    <x v="12"/>
    <n v="49"/>
    <n v="49"/>
  </r>
  <r>
    <x v="1"/>
    <x v="43"/>
    <x v="13"/>
    <n v="155"/>
    <n v="155"/>
  </r>
  <r>
    <x v="1"/>
    <x v="43"/>
    <x v="14"/>
    <n v="262"/>
    <n v="262"/>
  </r>
  <r>
    <x v="1"/>
    <x v="43"/>
    <x v="15"/>
    <n v="292"/>
    <n v="292"/>
  </r>
  <r>
    <x v="1"/>
    <x v="43"/>
    <x v="16"/>
    <n v="444"/>
    <n v="444"/>
  </r>
  <r>
    <x v="1"/>
    <x v="43"/>
    <x v="17"/>
    <n v="677"/>
    <n v="677"/>
  </r>
  <r>
    <x v="1"/>
    <x v="43"/>
    <x v="18"/>
    <n v="32"/>
    <n v="32"/>
  </r>
  <r>
    <x v="1"/>
    <x v="43"/>
    <x v="19"/>
    <n v="0"/>
    <n v="0"/>
  </r>
  <r>
    <x v="1"/>
    <x v="43"/>
    <x v="20"/>
    <n v="207"/>
    <n v="207"/>
  </r>
  <r>
    <x v="1"/>
    <x v="43"/>
    <x v="21"/>
    <n v="30"/>
    <n v="30"/>
  </r>
  <r>
    <x v="1"/>
    <x v="43"/>
    <x v="22"/>
    <n v="44"/>
    <n v="44"/>
  </r>
  <r>
    <x v="1"/>
    <x v="43"/>
    <x v="23"/>
    <n v="68"/>
    <n v="68"/>
  </r>
  <r>
    <x v="1"/>
    <x v="43"/>
    <x v="24"/>
    <n v="38"/>
    <n v="38"/>
  </r>
  <r>
    <x v="1"/>
    <x v="43"/>
    <x v="25"/>
    <n v="36"/>
    <n v="36"/>
  </r>
  <r>
    <x v="1"/>
    <x v="44"/>
    <x v="17"/>
    <n v="55"/>
    <n v="55"/>
  </r>
  <r>
    <x v="1"/>
    <x v="44"/>
    <x v="18"/>
    <n v="4"/>
    <n v="4"/>
  </r>
  <r>
    <x v="1"/>
    <x v="44"/>
    <x v="19"/>
    <n v="29"/>
    <n v="29"/>
  </r>
  <r>
    <x v="1"/>
    <x v="44"/>
    <x v="20"/>
    <n v="39"/>
    <n v="39"/>
  </r>
  <r>
    <x v="1"/>
    <x v="44"/>
    <x v="21"/>
    <n v="57"/>
    <n v="57"/>
  </r>
  <r>
    <x v="1"/>
    <x v="44"/>
    <x v="22"/>
    <n v="5"/>
    <n v="5"/>
  </r>
  <r>
    <x v="1"/>
    <x v="44"/>
    <x v="23"/>
    <n v="31"/>
    <n v="31"/>
  </r>
  <r>
    <x v="1"/>
    <x v="44"/>
    <x v="24"/>
    <n v="0"/>
    <n v="0"/>
  </r>
  <r>
    <x v="1"/>
    <x v="44"/>
    <x v="25"/>
    <n v="11"/>
    <n v="11"/>
  </r>
  <r>
    <x v="1"/>
    <x v="45"/>
    <x v="0"/>
    <n v="6"/>
    <n v="6"/>
  </r>
  <r>
    <x v="1"/>
    <x v="45"/>
    <x v="1"/>
    <n v="852"/>
    <n v="852"/>
  </r>
  <r>
    <x v="1"/>
    <x v="45"/>
    <x v="2"/>
    <n v="1558"/>
    <n v="1558"/>
  </r>
  <r>
    <x v="1"/>
    <x v="45"/>
    <x v="3"/>
    <n v="5049"/>
    <n v="5049"/>
  </r>
  <r>
    <x v="1"/>
    <x v="45"/>
    <x v="4"/>
    <n v="11281"/>
    <n v="11281"/>
  </r>
  <r>
    <x v="1"/>
    <x v="45"/>
    <x v="5"/>
    <n v="9893"/>
    <n v="9893"/>
  </r>
  <r>
    <x v="1"/>
    <x v="45"/>
    <x v="6"/>
    <n v="7082"/>
    <n v="7082"/>
  </r>
  <r>
    <x v="1"/>
    <x v="45"/>
    <x v="7"/>
    <n v="5241"/>
    <n v="5241"/>
  </r>
  <r>
    <x v="1"/>
    <x v="45"/>
    <x v="8"/>
    <n v="6209"/>
    <n v="6209"/>
  </r>
  <r>
    <x v="1"/>
    <x v="45"/>
    <x v="9"/>
    <n v="5510"/>
    <n v="5510"/>
  </r>
  <r>
    <x v="1"/>
    <x v="45"/>
    <x v="10"/>
    <n v="4597"/>
    <n v="4597"/>
  </r>
  <r>
    <x v="1"/>
    <x v="45"/>
    <x v="11"/>
    <n v="5252"/>
    <n v="5252"/>
  </r>
  <r>
    <x v="1"/>
    <x v="45"/>
    <x v="12"/>
    <n v="4690"/>
    <n v="4690"/>
  </r>
  <r>
    <x v="1"/>
    <x v="45"/>
    <x v="13"/>
    <n v="4805"/>
    <n v="4805"/>
  </r>
  <r>
    <x v="1"/>
    <x v="45"/>
    <x v="14"/>
    <n v="8062"/>
    <n v="8062"/>
  </r>
  <r>
    <x v="1"/>
    <x v="45"/>
    <x v="15"/>
    <n v="6660"/>
    <n v="6660"/>
  </r>
  <r>
    <x v="1"/>
    <x v="45"/>
    <x v="16"/>
    <n v="5735"/>
    <n v="5735"/>
  </r>
  <r>
    <x v="1"/>
    <x v="45"/>
    <x v="17"/>
    <n v="2680"/>
    <n v="2680"/>
  </r>
  <r>
    <x v="1"/>
    <x v="45"/>
    <x v="18"/>
    <n v="396"/>
    <n v="396"/>
  </r>
  <r>
    <x v="1"/>
    <x v="45"/>
    <x v="19"/>
    <n v="951"/>
    <n v="951"/>
  </r>
  <r>
    <x v="1"/>
    <x v="45"/>
    <x v="20"/>
    <n v="3976"/>
    <n v="3976"/>
  </r>
  <r>
    <x v="1"/>
    <x v="45"/>
    <x v="21"/>
    <n v="3423"/>
    <n v="3423"/>
  </r>
  <r>
    <x v="1"/>
    <x v="45"/>
    <x v="22"/>
    <n v="3634"/>
    <n v="3634"/>
  </r>
  <r>
    <x v="1"/>
    <x v="45"/>
    <x v="23"/>
    <n v="2633"/>
    <n v="2633"/>
  </r>
  <r>
    <x v="1"/>
    <x v="45"/>
    <x v="24"/>
    <n v="2775"/>
    <n v="2775"/>
  </r>
  <r>
    <x v="1"/>
    <x v="45"/>
    <x v="25"/>
    <n v="793"/>
    <n v="793"/>
  </r>
  <r>
    <x v="1"/>
    <x v="46"/>
    <x v="3"/>
    <n v="260"/>
    <n v="260"/>
  </r>
  <r>
    <x v="1"/>
    <x v="47"/>
    <x v="2"/>
    <n v="2765"/>
    <n v="2765"/>
  </r>
  <r>
    <x v="1"/>
    <x v="47"/>
    <x v="3"/>
    <n v="1245"/>
    <n v="1245"/>
  </r>
  <r>
    <x v="1"/>
    <x v="47"/>
    <x v="4"/>
    <n v="6522"/>
    <n v="6522"/>
  </r>
  <r>
    <x v="1"/>
    <x v="47"/>
    <x v="5"/>
    <n v="16740"/>
    <n v="16740"/>
  </r>
  <r>
    <x v="1"/>
    <x v="47"/>
    <x v="6"/>
    <n v="21917"/>
    <n v="21917"/>
  </r>
  <r>
    <x v="1"/>
    <x v="47"/>
    <x v="7"/>
    <n v="2834"/>
    <n v="2834"/>
  </r>
  <r>
    <x v="1"/>
    <x v="47"/>
    <x v="8"/>
    <n v="1782"/>
    <n v="1782"/>
  </r>
  <r>
    <x v="1"/>
    <x v="47"/>
    <x v="9"/>
    <n v="235"/>
    <n v="235"/>
  </r>
  <r>
    <x v="1"/>
    <x v="47"/>
    <x v="10"/>
    <n v="5556"/>
    <n v="5556"/>
  </r>
  <r>
    <x v="1"/>
    <x v="47"/>
    <x v="11"/>
    <n v="7644"/>
    <n v="7644"/>
  </r>
  <r>
    <x v="1"/>
    <x v="47"/>
    <x v="12"/>
    <n v="21226"/>
    <n v="21226"/>
  </r>
  <r>
    <x v="1"/>
    <x v="47"/>
    <x v="13"/>
    <n v="43452"/>
    <n v="43452"/>
  </r>
  <r>
    <x v="1"/>
    <x v="47"/>
    <x v="14"/>
    <n v="78523"/>
    <n v="78523"/>
  </r>
  <r>
    <x v="1"/>
    <x v="47"/>
    <x v="15"/>
    <n v="141751"/>
    <n v="141751"/>
  </r>
  <r>
    <x v="1"/>
    <x v="47"/>
    <x v="16"/>
    <n v="255063"/>
    <n v="255063"/>
  </r>
  <r>
    <x v="1"/>
    <x v="47"/>
    <x v="17"/>
    <n v="297357"/>
    <n v="297357"/>
  </r>
  <r>
    <x v="1"/>
    <x v="47"/>
    <x v="18"/>
    <n v="76202"/>
    <n v="76202"/>
  </r>
  <r>
    <x v="1"/>
    <x v="47"/>
    <x v="19"/>
    <n v="195131"/>
    <n v="195131"/>
  </r>
  <r>
    <x v="1"/>
    <x v="47"/>
    <x v="20"/>
    <n v="195849"/>
    <n v="195849"/>
  </r>
  <r>
    <x v="1"/>
    <x v="47"/>
    <x v="21"/>
    <n v="198477"/>
    <n v="198477"/>
  </r>
  <r>
    <x v="1"/>
    <x v="47"/>
    <x v="22"/>
    <n v="144158"/>
    <n v="144158"/>
  </r>
  <r>
    <x v="1"/>
    <x v="47"/>
    <x v="23"/>
    <n v="110418"/>
    <n v="110418"/>
  </r>
  <r>
    <x v="1"/>
    <x v="47"/>
    <x v="24"/>
    <n v="43618"/>
    <n v="43618"/>
  </r>
  <r>
    <x v="1"/>
    <x v="47"/>
    <x v="25"/>
    <n v="9679"/>
    <n v="9679"/>
  </r>
  <r>
    <x v="1"/>
    <x v="48"/>
    <x v="2"/>
    <n v="56"/>
    <n v="56"/>
  </r>
  <r>
    <x v="1"/>
    <x v="48"/>
    <x v="4"/>
    <n v="15"/>
    <n v="15"/>
  </r>
  <r>
    <x v="1"/>
    <x v="48"/>
    <x v="5"/>
    <n v="79"/>
    <n v="79"/>
  </r>
  <r>
    <x v="1"/>
    <x v="48"/>
    <x v="7"/>
    <n v="272"/>
    <n v="272"/>
  </r>
  <r>
    <x v="1"/>
    <x v="48"/>
    <x v="8"/>
    <n v="285"/>
    <n v="285"/>
  </r>
  <r>
    <x v="1"/>
    <x v="48"/>
    <x v="9"/>
    <n v="691"/>
    <n v="691"/>
  </r>
  <r>
    <x v="1"/>
    <x v="48"/>
    <x v="10"/>
    <n v="159"/>
    <n v="159"/>
  </r>
  <r>
    <x v="1"/>
    <x v="48"/>
    <x v="11"/>
    <n v="331"/>
    <n v="331"/>
  </r>
  <r>
    <x v="1"/>
    <x v="48"/>
    <x v="12"/>
    <n v="542"/>
    <n v="542"/>
  </r>
  <r>
    <x v="1"/>
    <x v="48"/>
    <x v="13"/>
    <n v="175"/>
    <n v="175"/>
  </r>
  <r>
    <x v="1"/>
    <x v="48"/>
    <x v="14"/>
    <n v="10"/>
    <n v="10"/>
  </r>
  <r>
    <x v="1"/>
    <x v="48"/>
    <x v="15"/>
    <n v="1102"/>
    <n v="1102"/>
  </r>
  <r>
    <x v="1"/>
    <x v="48"/>
    <x v="16"/>
    <n v="2011"/>
    <n v="2011"/>
  </r>
  <r>
    <x v="1"/>
    <x v="48"/>
    <x v="17"/>
    <n v="1564"/>
    <n v="1564"/>
  </r>
  <r>
    <x v="1"/>
    <x v="48"/>
    <x v="18"/>
    <n v="100"/>
    <n v="100"/>
  </r>
  <r>
    <x v="1"/>
    <x v="48"/>
    <x v="19"/>
    <n v="90"/>
    <n v="90"/>
  </r>
  <r>
    <x v="1"/>
    <x v="48"/>
    <x v="20"/>
    <n v="332"/>
    <n v="332"/>
  </r>
  <r>
    <x v="1"/>
    <x v="48"/>
    <x v="21"/>
    <n v="497"/>
    <n v="497"/>
  </r>
  <r>
    <x v="1"/>
    <x v="48"/>
    <x v="22"/>
    <n v="182"/>
    <n v="182"/>
  </r>
  <r>
    <x v="1"/>
    <x v="48"/>
    <x v="23"/>
    <n v="295"/>
    <n v="295"/>
  </r>
  <r>
    <x v="1"/>
    <x v="48"/>
    <x v="24"/>
    <n v="274"/>
    <n v="274"/>
  </r>
  <r>
    <x v="1"/>
    <x v="48"/>
    <x v="25"/>
    <n v="243"/>
    <n v="243"/>
  </r>
  <r>
    <x v="1"/>
    <x v="49"/>
    <x v="0"/>
    <n v="3496"/>
    <n v="3496"/>
  </r>
  <r>
    <x v="1"/>
    <x v="49"/>
    <x v="1"/>
    <n v="3951"/>
    <n v="3951"/>
  </r>
  <r>
    <x v="1"/>
    <x v="49"/>
    <x v="2"/>
    <n v="3874"/>
    <n v="3874"/>
  </r>
  <r>
    <x v="1"/>
    <x v="49"/>
    <x v="3"/>
    <n v="5790"/>
    <n v="5790"/>
  </r>
  <r>
    <x v="1"/>
    <x v="49"/>
    <x v="4"/>
    <n v="5448"/>
    <n v="5448"/>
  </r>
  <r>
    <x v="1"/>
    <x v="49"/>
    <x v="5"/>
    <n v="4809"/>
    <n v="4809"/>
  </r>
  <r>
    <x v="1"/>
    <x v="49"/>
    <x v="6"/>
    <n v="7152"/>
    <n v="7152"/>
  </r>
  <r>
    <x v="1"/>
    <x v="49"/>
    <x v="7"/>
    <n v="8775"/>
    <n v="8775"/>
  </r>
  <r>
    <x v="1"/>
    <x v="49"/>
    <x v="8"/>
    <n v="7059"/>
    <n v="7059"/>
  </r>
  <r>
    <x v="1"/>
    <x v="49"/>
    <x v="9"/>
    <n v="12976"/>
    <n v="12976"/>
  </r>
  <r>
    <x v="1"/>
    <x v="49"/>
    <x v="10"/>
    <n v="11860"/>
    <n v="11860"/>
  </r>
  <r>
    <x v="1"/>
    <x v="49"/>
    <x v="11"/>
    <n v="13855"/>
    <n v="13855"/>
  </r>
  <r>
    <x v="1"/>
    <x v="49"/>
    <x v="12"/>
    <n v="11682"/>
    <n v="11682"/>
  </r>
  <r>
    <x v="1"/>
    <x v="49"/>
    <x v="13"/>
    <n v="15104"/>
    <n v="15104"/>
  </r>
  <r>
    <x v="1"/>
    <x v="49"/>
    <x v="14"/>
    <n v="16660"/>
    <n v="16660"/>
  </r>
  <r>
    <x v="1"/>
    <x v="49"/>
    <x v="15"/>
    <n v="14990"/>
    <n v="14990"/>
  </r>
  <r>
    <x v="1"/>
    <x v="49"/>
    <x v="16"/>
    <n v="10326"/>
    <n v="10326"/>
  </r>
  <r>
    <x v="1"/>
    <x v="49"/>
    <x v="17"/>
    <n v="9248"/>
    <n v="9248"/>
  </r>
  <r>
    <x v="1"/>
    <x v="49"/>
    <x v="18"/>
    <n v="3485"/>
    <n v="3485"/>
  </r>
  <r>
    <x v="1"/>
    <x v="49"/>
    <x v="19"/>
    <n v="7041"/>
    <n v="7041"/>
  </r>
  <r>
    <x v="1"/>
    <x v="49"/>
    <x v="20"/>
    <n v="8038"/>
    <n v="8038"/>
  </r>
  <r>
    <x v="1"/>
    <x v="49"/>
    <x v="21"/>
    <n v="8215"/>
    <n v="8215"/>
  </r>
  <r>
    <x v="1"/>
    <x v="49"/>
    <x v="22"/>
    <n v="5586"/>
    <n v="5586"/>
  </r>
  <r>
    <x v="1"/>
    <x v="49"/>
    <x v="23"/>
    <n v="5136"/>
    <n v="5136"/>
  </r>
  <r>
    <x v="1"/>
    <x v="49"/>
    <x v="24"/>
    <n v="7250"/>
    <n v="7250"/>
  </r>
  <r>
    <x v="1"/>
    <x v="49"/>
    <x v="25"/>
    <n v="3015"/>
    <n v="3015"/>
  </r>
  <r>
    <x v="1"/>
    <x v="50"/>
    <x v="5"/>
    <n v="1"/>
    <n v="1"/>
  </r>
  <r>
    <x v="1"/>
    <x v="50"/>
    <x v="7"/>
    <n v="1"/>
    <n v="1"/>
  </r>
  <r>
    <x v="1"/>
    <x v="50"/>
    <x v="11"/>
    <n v="6"/>
    <n v="6"/>
  </r>
  <r>
    <x v="1"/>
    <x v="50"/>
    <x v="12"/>
    <n v="1"/>
    <n v="1"/>
  </r>
  <r>
    <x v="1"/>
    <x v="50"/>
    <x v="15"/>
    <n v="2"/>
    <n v="2"/>
  </r>
  <r>
    <x v="1"/>
    <x v="50"/>
    <x v="16"/>
    <n v="0"/>
    <n v="0"/>
  </r>
  <r>
    <x v="1"/>
    <x v="50"/>
    <x v="17"/>
    <n v="1"/>
    <n v="1"/>
  </r>
  <r>
    <x v="1"/>
    <x v="50"/>
    <x v="18"/>
    <n v="0"/>
    <n v="0"/>
  </r>
  <r>
    <x v="1"/>
    <x v="50"/>
    <x v="20"/>
    <n v="211"/>
    <n v="211"/>
  </r>
  <r>
    <x v="1"/>
    <x v="50"/>
    <x v="21"/>
    <n v="498"/>
    <n v="498"/>
  </r>
  <r>
    <x v="1"/>
    <x v="50"/>
    <x v="22"/>
    <n v="684"/>
    <n v="684"/>
  </r>
  <r>
    <x v="1"/>
    <x v="50"/>
    <x v="23"/>
    <n v="202"/>
    <n v="202"/>
  </r>
  <r>
    <x v="1"/>
    <x v="50"/>
    <x v="24"/>
    <n v="31"/>
    <n v="31"/>
  </r>
  <r>
    <x v="1"/>
    <x v="50"/>
    <x v="25"/>
    <n v="6"/>
    <n v="6"/>
  </r>
  <r>
    <x v="1"/>
    <x v="51"/>
    <x v="2"/>
    <n v="100"/>
    <n v="100"/>
  </r>
  <r>
    <x v="1"/>
    <x v="51"/>
    <x v="3"/>
    <n v="94"/>
    <n v="94"/>
  </r>
  <r>
    <x v="1"/>
    <x v="51"/>
    <x v="6"/>
    <n v="109"/>
    <n v="109"/>
  </r>
  <r>
    <x v="1"/>
    <x v="51"/>
    <x v="7"/>
    <n v="45"/>
    <n v="45"/>
  </r>
  <r>
    <x v="1"/>
    <x v="51"/>
    <x v="8"/>
    <n v="20"/>
    <n v="20"/>
  </r>
  <r>
    <x v="1"/>
    <x v="51"/>
    <x v="9"/>
    <n v="8"/>
    <n v="8"/>
  </r>
  <r>
    <x v="1"/>
    <x v="51"/>
    <x v="14"/>
    <n v="1"/>
    <n v="1"/>
  </r>
  <r>
    <x v="1"/>
    <x v="51"/>
    <x v="15"/>
    <n v="3"/>
    <n v="3"/>
  </r>
  <r>
    <x v="1"/>
    <x v="51"/>
    <x v="16"/>
    <n v="5"/>
    <n v="5"/>
  </r>
  <r>
    <x v="1"/>
    <x v="51"/>
    <x v="17"/>
    <n v="30"/>
    <n v="30"/>
  </r>
  <r>
    <x v="1"/>
    <x v="51"/>
    <x v="18"/>
    <n v="642"/>
    <n v="642"/>
  </r>
  <r>
    <x v="1"/>
    <x v="51"/>
    <x v="19"/>
    <n v="1717"/>
    <n v="1717"/>
  </r>
  <r>
    <x v="1"/>
    <x v="51"/>
    <x v="20"/>
    <n v="1669"/>
    <n v="1669"/>
  </r>
  <r>
    <x v="1"/>
    <x v="51"/>
    <x v="21"/>
    <n v="3356"/>
    <n v="3356"/>
  </r>
  <r>
    <x v="1"/>
    <x v="51"/>
    <x v="22"/>
    <n v="2080"/>
    <n v="2080"/>
  </r>
  <r>
    <x v="1"/>
    <x v="51"/>
    <x v="23"/>
    <n v="2321"/>
    <n v="2321"/>
  </r>
  <r>
    <x v="1"/>
    <x v="51"/>
    <x v="24"/>
    <n v="100"/>
    <n v="100"/>
  </r>
  <r>
    <x v="1"/>
    <x v="51"/>
    <x v="25"/>
    <n v="65"/>
    <n v="65"/>
  </r>
  <r>
    <x v="1"/>
    <x v="52"/>
    <x v="2"/>
    <n v="376"/>
    <n v="376"/>
  </r>
  <r>
    <x v="1"/>
    <x v="52"/>
    <x v="3"/>
    <n v="367"/>
    <n v="367"/>
  </r>
  <r>
    <x v="1"/>
    <x v="52"/>
    <x v="4"/>
    <n v="16"/>
    <n v="16"/>
  </r>
  <r>
    <x v="1"/>
    <x v="52"/>
    <x v="5"/>
    <n v="3454"/>
    <n v="3454"/>
  </r>
  <r>
    <x v="1"/>
    <x v="52"/>
    <x v="6"/>
    <n v="11568"/>
    <n v="11568"/>
  </r>
  <r>
    <x v="1"/>
    <x v="52"/>
    <x v="7"/>
    <n v="18209"/>
    <n v="18209"/>
  </r>
  <r>
    <x v="1"/>
    <x v="52"/>
    <x v="8"/>
    <n v="1710"/>
    <n v="1710"/>
  </r>
  <r>
    <x v="1"/>
    <x v="52"/>
    <x v="9"/>
    <n v="2400"/>
    <n v="2400"/>
  </r>
  <r>
    <x v="1"/>
    <x v="52"/>
    <x v="10"/>
    <n v="1208"/>
    <n v="1208"/>
  </r>
  <r>
    <x v="1"/>
    <x v="52"/>
    <x v="11"/>
    <n v="1387"/>
    <n v="1387"/>
  </r>
  <r>
    <x v="1"/>
    <x v="52"/>
    <x v="12"/>
    <n v="3435"/>
    <n v="3435"/>
  </r>
  <r>
    <x v="1"/>
    <x v="52"/>
    <x v="13"/>
    <n v="19753"/>
    <n v="19753"/>
  </r>
  <r>
    <x v="1"/>
    <x v="52"/>
    <x v="14"/>
    <n v="35825"/>
    <n v="35825"/>
  </r>
  <r>
    <x v="1"/>
    <x v="52"/>
    <x v="15"/>
    <n v="36068"/>
    <n v="36068"/>
  </r>
  <r>
    <x v="1"/>
    <x v="52"/>
    <x v="16"/>
    <n v="68737"/>
    <n v="68737"/>
  </r>
  <r>
    <x v="1"/>
    <x v="52"/>
    <x v="17"/>
    <n v="69204"/>
    <n v="69204"/>
  </r>
  <r>
    <x v="1"/>
    <x v="52"/>
    <x v="18"/>
    <n v="7754"/>
    <n v="7754"/>
  </r>
  <r>
    <x v="1"/>
    <x v="52"/>
    <x v="19"/>
    <n v="16932"/>
    <n v="16932"/>
  </r>
  <r>
    <x v="1"/>
    <x v="52"/>
    <x v="20"/>
    <n v="27827"/>
    <n v="27827"/>
  </r>
  <r>
    <x v="1"/>
    <x v="52"/>
    <x v="21"/>
    <n v="25393"/>
    <n v="25393"/>
  </r>
  <r>
    <x v="1"/>
    <x v="52"/>
    <x v="22"/>
    <n v="12774"/>
    <n v="12774"/>
  </r>
  <r>
    <x v="1"/>
    <x v="52"/>
    <x v="23"/>
    <n v="3859"/>
    <n v="3859"/>
  </r>
  <r>
    <x v="1"/>
    <x v="52"/>
    <x v="24"/>
    <n v="2144"/>
    <n v="2144"/>
  </r>
  <r>
    <x v="1"/>
    <x v="52"/>
    <x v="25"/>
    <n v="1072"/>
    <n v="1072"/>
  </r>
  <r>
    <x v="1"/>
    <x v="53"/>
    <x v="0"/>
    <n v="279"/>
    <n v="279"/>
  </r>
  <r>
    <x v="1"/>
    <x v="53"/>
    <x v="1"/>
    <n v="1705"/>
    <n v="1705"/>
  </r>
  <r>
    <x v="1"/>
    <x v="53"/>
    <x v="2"/>
    <n v="867"/>
    <n v="867"/>
  </r>
  <r>
    <x v="1"/>
    <x v="53"/>
    <x v="3"/>
    <n v="162"/>
    <n v="162"/>
  </r>
  <r>
    <x v="1"/>
    <x v="53"/>
    <x v="4"/>
    <n v="5"/>
    <n v="5"/>
  </r>
  <r>
    <x v="1"/>
    <x v="53"/>
    <x v="10"/>
    <n v="0"/>
    <n v="0"/>
  </r>
  <r>
    <x v="1"/>
    <x v="54"/>
    <x v="1"/>
    <n v="1210"/>
    <n v="1210"/>
  </r>
  <r>
    <x v="1"/>
    <x v="54"/>
    <x v="2"/>
    <n v="3033"/>
    <n v="3033"/>
  </r>
  <r>
    <x v="1"/>
    <x v="54"/>
    <x v="3"/>
    <n v="1306"/>
    <n v="1306"/>
  </r>
  <r>
    <x v="1"/>
    <x v="54"/>
    <x v="4"/>
    <n v="2129"/>
    <n v="2129"/>
  </r>
  <r>
    <x v="1"/>
    <x v="54"/>
    <x v="5"/>
    <n v="728"/>
    <n v="728"/>
  </r>
  <r>
    <x v="1"/>
    <x v="54"/>
    <x v="6"/>
    <n v="348"/>
    <n v="348"/>
  </r>
  <r>
    <x v="1"/>
    <x v="54"/>
    <x v="7"/>
    <n v="222"/>
    <n v="222"/>
  </r>
  <r>
    <x v="1"/>
    <x v="54"/>
    <x v="8"/>
    <n v="87"/>
    <n v="87"/>
  </r>
  <r>
    <x v="1"/>
    <x v="54"/>
    <x v="9"/>
    <n v="56"/>
    <n v="56"/>
  </r>
  <r>
    <x v="1"/>
    <x v="54"/>
    <x v="10"/>
    <n v="121"/>
    <n v="121"/>
  </r>
  <r>
    <x v="1"/>
    <x v="54"/>
    <x v="11"/>
    <n v="31"/>
    <n v="31"/>
  </r>
  <r>
    <x v="1"/>
    <x v="54"/>
    <x v="12"/>
    <n v="204"/>
    <n v="204"/>
  </r>
  <r>
    <x v="1"/>
    <x v="54"/>
    <x v="13"/>
    <n v="620"/>
    <n v="620"/>
  </r>
  <r>
    <x v="1"/>
    <x v="54"/>
    <x v="14"/>
    <n v="2904"/>
    <n v="2904"/>
  </r>
  <r>
    <x v="1"/>
    <x v="54"/>
    <x v="15"/>
    <n v="2800"/>
    <n v="2800"/>
  </r>
  <r>
    <x v="1"/>
    <x v="54"/>
    <x v="16"/>
    <n v="2928"/>
    <n v="2928"/>
  </r>
  <r>
    <x v="1"/>
    <x v="54"/>
    <x v="17"/>
    <n v="6108"/>
    <n v="6108"/>
  </r>
  <r>
    <x v="1"/>
    <x v="54"/>
    <x v="18"/>
    <n v="2753"/>
    <n v="2753"/>
  </r>
  <r>
    <x v="1"/>
    <x v="54"/>
    <x v="19"/>
    <n v="5741"/>
    <n v="5741"/>
  </r>
  <r>
    <x v="1"/>
    <x v="54"/>
    <x v="20"/>
    <n v="5837"/>
    <n v="5837"/>
  </r>
  <r>
    <x v="1"/>
    <x v="54"/>
    <x v="21"/>
    <n v="9431"/>
    <n v="9431"/>
  </r>
  <r>
    <x v="1"/>
    <x v="54"/>
    <x v="22"/>
    <n v="12468"/>
    <n v="12468"/>
  </r>
  <r>
    <x v="1"/>
    <x v="54"/>
    <x v="23"/>
    <n v="7498"/>
    <n v="7498"/>
  </r>
  <r>
    <x v="1"/>
    <x v="54"/>
    <x v="24"/>
    <n v="4517"/>
    <n v="4517"/>
  </r>
  <r>
    <x v="1"/>
    <x v="54"/>
    <x v="25"/>
    <n v="1270"/>
    <n v="1270"/>
  </r>
  <r>
    <x v="1"/>
    <x v="55"/>
    <x v="0"/>
    <n v="4673"/>
    <n v="4673"/>
  </r>
  <r>
    <x v="1"/>
    <x v="55"/>
    <x v="1"/>
    <n v="706"/>
    <n v="706"/>
  </r>
  <r>
    <x v="1"/>
    <x v="55"/>
    <x v="5"/>
    <n v="299"/>
    <n v="299"/>
  </r>
  <r>
    <x v="1"/>
    <x v="55"/>
    <x v="7"/>
    <n v="290"/>
    <n v="290"/>
  </r>
  <r>
    <x v="1"/>
    <x v="55"/>
    <x v="8"/>
    <n v="94"/>
    <n v="94"/>
  </r>
  <r>
    <x v="1"/>
    <x v="55"/>
    <x v="9"/>
    <n v="63"/>
    <n v="63"/>
  </r>
  <r>
    <x v="1"/>
    <x v="55"/>
    <x v="10"/>
    <n v="105"/>
    <n v="105"/>
  </r>
  <r>
    <x v="1"/>
    <x v="55"/>
    <x v="11"/>
    <n v="2"/>
    <n v="2"/>
  </r>
  <r>
    <x v="1"/>
    <x v="55"/>
    <x v="12"/>
    <n v="953"/>
    <n v="953"/>
  </r>
  <r>
    <x v="1"/>
    <x v="55"/>
    <x v="13"/>
    <n v="202"/>
    <n v="202"/>
  </r>
  <r>
    <x v="1"/>
    <x v="55"/>
    <x v="14"/>
    <n v="329"/>
    <n v="329"/>
  </r>
  <r>
    <x v="1"/>
    <x v="55"/>
    <x v="15"/>
    <n v="555"/>
    <n v="555"/>
  </r>
  <r>
    <x v="1"/>
    <x v="55"/>
    <x v="16"/>
    <n v="11"/>
    <n v="11"/>
  </r>
  <r>
    <x v="1"/>
    <x v="55"/>
    <x v="17"/>
    <n v="3"/>
    <n v="3"/>
  </r>
  <r>
    <x v="1"/>
    <x v="55"/>
    <x v="18"/>
    <n v="3"/>
    <n v="3"/>
  </r>
  <r>
    <x v="1"/>
    <x v="55"/>
    <x v="19"/>
    <n v="24"/>
    <n v="24"/>
  </r>
  <r>
    <x v="1"/>
    <x v="55"/>
    <x v="20"/>
    <n v="42"/>
    <n v="42"/>
  </r>
  <r>
    <x v="1"/>
    <x v="55"/>
    <x v="21"/>
    <n v="3"/>
    <n v="3"/>
  </r>
  <r>
    <x v="1"/>
    <x v="55"/>
    <x v="22"/>
    <n v="0"/>
    <n v="0"/>
  </r>
  <r>
    <x v="1"/>
    <x v="56"/>
    <x v="3"/>
    <n v="10"/>
    <n v="10"/>
  </r>
  <r>
    <x v="2"/>
    <x v="57"/>
    <x v="0"/>
    <n v="1370"/>
    <n v="1370"/>
  </r>
  <r>
    <x v="2"/>
    <x v="57"/>
    <x v="1"/>
    <n v="2920"/>
    <n v="2920"/>
  </r>
  <r>
    <x v="2"/>
    <x v="57"/>
    <x v="2"/>
    <n v="1237"/>
    <n v="1237"/>
  </r>
  <r>
    <x v="2"/>
    <x v="57"/>
    <x v="3"/>
    <n v="292"/>
    <n v="292"/>
  </r>
  <r>
    <x v="2"/>
    <x v="57"/>
    <x v="4"/>
    <n v="691"/>
    <n v="691"/>
  </r>
  <r>
    <x v="2"/>
    <x v="57"/>
    <x v="5"/>
    <n v="2831"/>
    <n v="2831"/>
  </r>
  <r>
    <x v="2"/>
    <x v="57"/>
    <x v="6"/>
    <n v="4000"/>
    <n v="4000"/>
  </r>
  <r>
    <x v="2"/>
    <x v="57"/>
    <x v="7"/>
    <n v="19367"/>
    <n v="19367"/>
  </r>
  <r>
    <x v="2"/>
    <x v="57"/>
    <x v="8"/>
    <n v="29066"/>
    <n v="29066"/>
  </r>
  <r>
    <x v="2"/>
    <x v="57"/>
    <x v="9"/>
    <n v="12694"/>
    <n v="12694"/>
  </r>
  <r>
    <x v="2"/>
    <x v="57"/>
    <x v="10"/>
    <n v="5201"/>
    <n v="5201"/>
  </r>
  <r>
    <x v="2"/>
    <x v="57"/>
    <x v="11"/>
    <n v="5158"/>
    <n v="5158"/>
  </r>
  <r>
    <x v="2"/>
    <x v="57"/>
    <x v="12"/>
    <n v="8440"/>
    <n v="8440"/>
  </r>
  <r>
    <x v="2"/>
    <x v="57"/>
    <x v="13"/>
    <n v="17808"/>
    <n v="17808"/>
  </r>
  <r>
    <x v="2"/>
    <x v="57"/>
    <x v="14"/>
    <n v="27171"/>
    <n v="27171"/>
  </r>
  <r>
    <x v="2"/>
    <x v="57"/>
    <x v="15"/>
    <n v="26635"/>
    <n v="26635"/>
  </r>
  <r>
    <x v="2"/>
    <x v="57"/>
    <x v="16"/>
    <n v="50029"/>
    <n v="50029"/>
  </r>
  <r>
    <x v="2"/>
    <x v="57"/>
    <x v="17"/>
    <n v="56860"/>
    <n v="56860"/>
  </r>
  <r>
    <x v="2"/>
    <x v="57"/>
    <x v="18"/>
    <n v="52692"/>
    <n v="52692"/>
  </r>
  <r>
    <x v="2"/>
    <x v="57"/>
    <x v="19"/>
    <n v="49105"/>
    <n v="49105"/>
  </r>
  <r>
    <x v="2"/>
    <x v="57"/>
    <x v="20"/>
    <n v="40491"/>
    <n v="40491"/>
  </r>
  <r>
    <x v="2"/>
    <x v="57"/>
    <x v="21"/>
    <n v="54751"/>
    <n v="54751"/>
  </r>
  <r>
    <x v="2"/>
    <x v="57"/>
    <x v="22"/>
    <n v="47185"/>
    <n v="47185"/>
  </r>
  <r>
    <x v="2"/>
    <x v="57"/>
    <x v="23"/>
    <n v="39123"/>
    <n v="39123"/>
  </r>
  <r>
    <x v="2"/>
    <x v="57"/>
    <x v="24"/>
    <n v="12941"/>
    <n v="12941"/>
  </r>
  <r>
    <x v="2"/>
    <x v="57"/>
    <x v="25"/>
    <n v="812"/>
    <n v="812"/>
  </r>
  <r>
    <x v="2"/>
    <x v="58"/>
    <x v="10"/>
    <n v="6"/>
    <n v="6"/>
  </r>
  <r>
    <x v="2"/>
    <x v="59"/>
    <x v="0"/>
    <n v="133"/>
    <n v="133"/>
  </r>
  <r>
    <x v="2"/>
    <x v="59"/>
    <x v="1"/>
    <n v="1569"/>
    <n v="1569"/>
  </r>
  <r>
    <x v="2"/>
    <x v="59"/>
    <x v="2"/>
    <n v="1588"/>
    <n v="1588"/>
  </r>
  <r>
    <x v="2"/>
    <x v="59"/>
    <x v="3"/>
    <n v="1334"/>
    <n v="1334"/>
  </r>
  <r>
    <x v="2"/>
    <x v="59"/>
    <x v="4"/>
    <n v="2077"/>
    <n v="2077"/>
  </r>
  <r>
    <x v="2"/>
    <x v="59"/>
    <x v="5"/>
    <n v="2441"/>
    <n v="2441"/>
  </r>
  <r>
    <x v="2"/>
    <x v="59"/>
    <x v="6"/>
    <n v="3174"/>
    <n v="3174"/>
  </r>
  <r>
    <x v="2"/>
    <x v="59"/>
    <x v="7"/>
    <n v="1038"/>
    <n v="1038"/>
  </r>
  <r>
    <x v="2"/>
    <x v="59"/>
    <x v="8"/>
    <n v="461"/>
    <n v="461"/>
  </r>
  <r>
    <x v="2"/>
    <x v="59"/>
    <x v="9"/>
    <n v="674"/>
    <n v="674"/>
  </r>
  <r>
    <x v="2"/>
    <x v="59"/>
    <x v="10"/>
    <n v="1279"/>
    <n v="1279"/>
  </r>
  <r>
    <x v="2"/>
    <x v="59"/>
    <x v="11"/>
    <n v="814"/>
    <n v="814"/>
  </r>
  <r>
    <x v="2"/>
    <x v="59"/>
    <x v="12"/>
    <n v="1031"/>
    <n v="1031"/>
  </r>
  <r>
    <x v="2"/>
    <x v="59"/>
    <x v="13"/>
    <n v="1350"/>
    <n v="1350"/>
  </r>
  <r>
    <x v="2"/>
    <x v="59"/>
    <x v="14"/>
    <n v="2085"/>
    <n v="2085"/>
  </r>
  <r>
    <x v="2"/>
    <x v="59"/>
    <x v="15"/>
    <n v="3943"/>
    <n v="3943"/>
  </r>
  <r>
    <x v="2"/>
    <x v="59"/>
    <x v="16"/>
    <n v="5627"/>
    <n v="5627"/>
  </r>
  <r>
    <x v="2"/>
    <x v="59"/>
    <x v="17"/>
    <n v="7849"/>
    <n v="7849"/>
  </r>
  <r>
    <x v="2"/>
    <x v="59"/>
    <x v="18"/>
    <n v="8375"/>
    <n v="8375"/>
  </r>
  <r>
    <x v="2"/>
    <x v="59"/>
    <x v="19"/>
    <n v="4760"/>
    <n v="4760"/>
  </r>
  <r>
    <x v="2"/>
    <x v="59"/>
    <x v="20"/>
    <n v="7066"/>
    <n v="7066"/>
  </r>
  <r>
    <x v="2"/>
    <x v="59"/>
    <x v="21"/>
    <n v="7805"/>
    <n v="7805"/>
  </r>
  <r>
    <x v="2"/>
    <x v="59"/>
    <x v="22"/>
    <n v="7282"/>
    <n v="7282"/>
  </r>
  <r>
    <x v="2"/>
    <x v="59"/>
    <x v="23"/>
    <n v="8868"/>
    <n v="8868"/>
  </r>
  <r>
    <x v="2"/>
    <x v="59"/>
    <x v="24"/>
    <n v="2087"/>
    <n v="2087"/>
  </r>
  <r>
    <x v="2"/>
    <x v="59"/>
    <x v="25"/>
    <n v="117"/>
    <n v="117"/>
  </r>
  <r>
    <x v="2"/>
    <x v="60"/>
    <x v="0"/>
    <n v="7"/>
    <n v="7"/>
  </r>
  <r>
    <x v="2"/>
    <x v="60"/>
    <x v="2"/>
    <n v="117"/>
    <n v="117"/>
  </r>
  <r>
    <x v="2"/>
    <x v="60"/>
    <x v="3"/>
    <n v="146"/>
    <n v="146"/>
  </r>
  <r>
    <x v="2"/>
    <x v="60"/>
    <x v="4"/>
    <n v="95"/>
    <n v="95"/>
  </r>
  <r>
    <x v="2"/>
    <x v="60"/>
    <x v="5"/>
    <n v="46"/>
    <n v="46"/>
  </r>
  <r>
    <x v="2"/>
    <x v="60"/>
    <x v="6"/>
    <n v="133"/>
    <n v="133"/>
  </r>
  <r>
    <x v="2"/>
    <x v="60"/>
    <x v="7"/>
    <n v="18"/>
    <n v="18"/>
  </r>
  <r>
    <x v="2"/>
    <x v="60"/>
    <x v="8"/>
    <n v="43"/>
    <n v="43"/>
  </r>
  <r>
    <x v="2"/>
    <x v="60"/>
    <x v="9"/>
    <n v="9"/>
    <n v="9"/>
  </r>
  <r>
    <x v="2"/>
    <x v="60"/>
    <x v="10"/>
    <n v="74"/>
    <n v="74"/>
  </r>
  <r>
    <x v="2"/>
    <x v="60"/>
    <x v="11"/>
    <n v="33"/>
    <n v="33"/>
  </r>
  <r>
    <x v="2"/>
    <x v="60"/>
    <x v="12"/>
    <n v="30"/>
    <n v="30"/>
  </r>
  <r>
    <x v="2"/>
    <x v="60"/>
    <x v="13"/>
    <n v="20"/>
    <n v="20"/>
  </r>
  <r>
    <x v="2"/>
    <x v="60"/>
    <x v="14"/>
    <n v="43"/>
    <n v="43"/>
  </r>
  <r>
    <x v="2"/>
    <x v="60"/>
    <x v="15"/>
    <n v="30"/>
    <n v="30"/>
  </r>
  <r>
    <x v="2"/>
    <x v="60"/>
    <x v="16"/>
    <n v="43"/>
    <n v="43"/>
  </r>
  <r>
    <x v="2"/>
    <x v="60"/>
    <x v="17"/>
    <n v="114"/>
    <n v="114"/>
  </r>
  <r>
    <x v="2"/>
    <x v="60"/>
    <x v="18"/>
    <n v="38"/>
    <n v="38"/>
  </r>
  <r>
    <x v="2"/>
    <x v="60"/>
    <x v="19"/>
    <n v="19"/>
    <n v="19"/>
  </r>
  <r>
    <x v="2"/>
    <x v="60"/>
    <x v="20"/>
    <n v="43"/>
    <n v="43"/>
  </r>
  <r>
    <x v="2"/>
    <x v="60"/>
    <x v="21"/>
    <n v="35"/>
    <n v="35"/>
  </r>
  <r>
    <x v="2"/>
    <x v="60"/>
    <x v="22"/>
    <n v="41"/>
    <n v="41"/>
  </r>
  <r>
    <x v="2"/>
    <x v="60"/>
    <x v="23"/>
    <n v="74"/>
    <n v="74"/>
  </r>
  <r>
    <x v="2"/>
    <x v="60"/>
    <x v="24"/>
    <n v="29"/>
    <n v="29"/>
  </r>
  <r>
    <x v="2"/>
    <x v="60"/>
    <x v="25"/>
    <n v="48"/>
    <n v="48"/>
  </r>
  <r>
    <x v="2"/>
    <x v="61"/>
    <x v="2"/>
    <n v="448"/>
    <n v="448"/>
  </r>
  <r>
    <x v="2"/>
    <x v="61"/>
    <x v="3"/>
    <n v="5072"/>
    <n v="5072"/>
  </r>
  <r>
    <x v="2"/>
    <x v="61"/>
    <x v="4"/>
    <n v="15085"/>
    <n v="15085"/>
  </r>
  <r>
    <x v="2"/>
    <x v="61"/>
    <x v="5"/>
    <n v="18039"/>
    <n v="18039"/>
  </r>
  <r>
    <x v="2"/>
    <x v="61"/>
    <x v="6"/>
    <n v="24246"/>
    <n v="24246"/>
  </r>
  <r>
    <x v="2"/>
    <x v="61"/>
    <x v="7"/>
    <n v="11299"/>
    <n v="11299"/>
  </r>
  <r>
    <x v="2"/>
    <x v="61"/>
    <x v="8"/>
    <n v="4204"/>
    <n v="4204"/>
  </r>
  <r>
    <x v="2"/>
    <x v="61"/>
    <x v="9"/>
    <n v="130"/>
    <n v="130"/>
  </r>
  <r>
    <x v="2"/>
    <x v="61"/>
    <x v="10"/>
    <n v="158"/>
    <n v="158"/>
  </r>
  <r>
    <x v="2"/>
    <x v="61"/>
    <x v="11"/>
    <n v="189"/>
    <n v="189"/>
  </r>
  <r>
    <x v="2"/>
    <x v="61"/>
    <x v="12"/>
    <n v="171"/>
    <n v="171"/>
  </r>
  <r>
    <x v="2"/>
    <x v="61"/>
    <x v="13"/>
    <n v="381"/>
    <n v="381"/>
  </r>
  <r>
    <x v="2"/>
    <x v="61"/>
    <x v="14"/>
    <n v="408"/>
    <n v="408"/>
  </r>
  <r>
    <x v="2"/>
    <x v="61"/>
    <x v="15"/>
    <n v="212"/>
    <n v="212"/>
  </r>
  <r>
    <x v="2"/>
    <x v="61"/>
    <x v="16"/>
    <n v="159"/>
    <n v="159"/>
  </r>
  <r>
    <x v="2"/>
    <x v="61"/>
    <x v="17"/>
    <n v="343"/>
    <n v="343"/>
  </r>
  <r>
    <x v="2"/>
    <x v="61"/>
    <x v="18"/>
    <n v="160"/>
    <n v="160"/>
  </r>
  <r>
    <x v="2"/>
    <x v="61"/>
    <x v="19"/>
    <n v="542"/>
    <n v="542"/>
  </r>
  <r>
    <x v="2"/>
    <x v="61"/>
    <x v="20"/>
    <n v="179"/>
    <n v="179"/>
  </r>
  <r>
    <x v="2"/>
    <x v="61"/>
    <x v="21"/>
    <n v="82"/>
    <n v="82"/>
  </r>
  <r>
    <x v="2"/>
    <x v="61"/>
    <x v="22"/>
    <n v="98"/>
    <n v="98"/>
  </r>
  <r>
    <x v="2"/>
    <x v="61"/>
    <x v="23"/>
    <n v="188"/>
    <n v="188"/>
  </r>
  <r>
    <x v="2"/>
    <x v="61"/>
    <x v="24"/>
    <n v="278"/>
    <n v="278"/>
  </r>
  <r>
    <x v="2"/>
    <x v="61"/>
    <x v="25"/>
    <n v="21"/>
    <n v="21"/>
  </r>
  <r>
    <x v="2"/>
    <x v="62"/>
    <x v="0"/>
    <n v="225"/>
    <n v="225"/>
  </r>
  <r>
    <x v="2"/>
    <x v="62"/>
    <x v="1"/>
    <n v="27"/>
    <n v="27"/>
  </r>
  <r>
    <x v="2"/>
    <x v="62"/>
    <x v="2"/>
    <n v="63"/>
    <n v="63"/>
  </r>
  <r>
    <x v="2"/>
    <x v="62"/>
    <x v="3"/>
    <n v="45"/>
    <n v="45"/>
  </r>
  <r>
    <x v="2"/>
    <x v="62"/>
    <x v="4"/>
    <n v="95"/>
    <n v="95"/>
  </r>
  <r>
    <x v="2"/>
    <x v="62"/>
    <x v="5"/>
    <n v="74"/>
    <n v="74"/>
  </r>
  <r>
    <x v="2"/>
    <x v="62"/>
    <x v="6"/>
    <n v="5"/>
    <n v="5"/>
  </r>
  <r>
    <x v="2"/>
    <x v="62"/>
    <x v="8"/>
    <n v="17"/>
    <n v="17"/>
  </r>
  <r>
    <x v="2"/>
    <x v="62"/>
    <x v="9"/>
    <n v="162"/>
    <n v="162"/>
  </r>
  <r>
    <x v="2"/>
    <x v="62"/>
    <x v="10"/>
    <n v="1"/>
    <n v="1"/>
  </r>
  <r>
    <x v="2"/>
    <x v="62"/>
    <x v="11"/>
    <n v="11"/>
    <n v="11"/>
  </r>
  <r>
    <x v="2"/>
    <x v="62"/>
    <x v="12"/>
    <n v="29"/>
    <n v="29"/>
  </r>
  <r>
    <x v="2"/>
    <x v="62"/>
    <x v="14"/>
    <n v="35"/>
    <n v="35"/>
  </r>
  <r>
    <x v="2"/>
    <x v="62"/>
    <x v="15"/>
    <n v="12"/>
    <n v="12"/>
  </r>
  <r>
    <x v="2"/>
    <x v="62"/>
    <x v="16"/>
    <n v="18"/>
    <n v="18"/>
  </r>
  <r>
    <x v="2"/>
    <x v="62"/>
    <x v="17"/>
    <n v="0"/>
    <n v="0"/>
  </r>
  <r>
    <x v="2"/>
    <x v="62"/>
    <x v="19"/>
    <n v="2"/>
    <n v="2"/>
  </r>
  <r>
    <x v="2"/>
    <x v="62"/>
    <x v="20"/>
    <n v="6"/>
    <n v="6"/>
  </r>
  <r>
    <x v="2"/>
    <x v="62"/>
    <x v="21"/>
    <n v="22"/>
    <n v="22"/>
  </r>
  <r>
    <x v="2"/>
    <x v="62"/>
    <x v="22"/>
    <n v="72"/>
    <n v="72"/>
  </r>
  <r>
    <x v="2"/>
    <x v="62"/>
    <x v="23"/>
    <n v="0"/>
    <n v="0"/>
  </r>
  <r>
    <x v="2"/>
    <x v="62"/>
    <x v="24"/>
    <n v="4"/>
    <n v="4"/>
  </r>
  <r>
    <x v="2"/>
    <x v="62"/>
    <x v="25"/>
    <n v="0"/>
    <n v="0"/>
  </r>
  <r>
    <x v="2"/>
    <x v="63"/>
    <x v="1"/>
    <n v="5"/>
    <n v="5"/>
  </r>
  <r>
    <x v="2"/>
    <x v="63"/>
    <x v="3"/>
    <n v="9"/>
    <n v="9"/>
  </r>
  <r>
    <x v="2"/>
    <x v="64"/>
    <x v="2"/>
    <n v="3"/>
    <n v="3"/>
  </r>
  <r>
    <x v="2"/>
    <x v="64"/>
    <x v="3"/>
    <n v="13"/>
    <n v="13"/>
  </r>
  <r>
    <x v="2"/>
    <x v="64"/>
    <x v="4"/>
    <n v="15"/>
    <n v="15"/>
  </r>
  <r>
    <x v="2"/>
    <x v="64"/>
    <x v="5"/>
    <n v="19"/>
    <n v="19"/>
  </r>
  <r>
    <x v="2"/>
    <x v="64"/>
    <x v="6"/>
    <n v="291"/>
    <n v="291"/>
  </r>
  <r>
    <x v="2"/>
    <x v="64"/>
    <x v="7"/>
    <n v="49"/>
    <n v="49"/>
  </r>
  <r>
    <x v="2"/>
    <x v="64"/>
    <x v="8"/>
    <n v="134"/>
    <n v="134"/>
  </r>
  <r>
    <x v="2"/>
    <x v="64"/>
    <x v="9"/>
    <n v="47"/>
    <n v="47"/>
  </r>
  <r>
    <x v="2"/>
    <x v="64"/>
    <x v="10"/>
    <n v="21"/>
    <n v="21"/>
  </r>
  <r>
    <x v="2"/>
    <x v="64"/>
    <x v="11"/>
    <n v="23"/>
    <n v="23"/>
  </r>
  <r>
    <x v="2"/>
    <x v="64"/>
    <x v="12"/>
    <n v="9"/>
    <n v="9"/>
  </r>
  <r>
    <x v="2"/>
    <x v="64"/>
    <x v="13"/>
    <n v="5"/>
    <n v="5"/>
  </r>
  <r>
    <x v="2"/>
    <x v="64"/>
    <x v="14"/>
    <n v="7"/>
    <n v="7"/>
  </r>
  <r>
    <x v="2"/>
    <x v="64"/>
    <x v="15"/>
    <n v="4"/>
    <n v="4"/>
  </r>
  <r>
    <x v="2"/>
    <x v="64"/>
    <x v="16"/>
    <n v="13"/>
    <n v="13"/>
  </r>
  <r>
    <x v="2"/>
    <x v="64"/>
    <x v="17"/>
    <n v="39"/>
    <n v="39"/>
  </r>
  <r>
    <x v="2"/>
    <x v="64"/>
    <x v="18"/>
    <n v="13"/>
    <n v="13"/>
  </r>
  <r>
    <x v="2"/>
    <x v="64"/>
    <x v="19"/>
    <n v="68"/>
    <n v="68"/>
  </r>
  <r>
    <x v="2"/>
    <x v="64"/>
    <x v="20"/>
    <n v="131"/>
    <n v="131"/>
  </r>
  <r>
    <x v="2"/>
    <x v="64"/>
    <x v="21"/>
    <n v="141"/>
    <n v="141"/>
  </r>
  <r>
    <x v="2"/>
    <x v="64"/>
    <x v="22"/>
    <n v="133"/>
    <n v="133"/>
  </r>
  <r>
    <x v="2"/>
    <x v="64"/>
    <x v="23"/>
    <n v="181"/>
    <n v="181"/>
  </r>
  <r>
    <x v="2"/>
    <x v="64"/>
    <x v="24"/>
    <n v="100"/>
    <n v="100"/>
  </r>
  <r>
    <x v="2"/>
    <x v="64"/>
    <x v="25"/>
    <n v="37"/>
    <n v="37"/>
  </r>
  <r>
    <x v="2"/>
    <x v="65"/>
    <x v="0"/>
    <n v="14"/>
    <n v="14"/>
  </r>
  <r>
    <x v="2"/>
    <x v="65"/>
    <x v="2"/>
    <n v="10"/>
    <n v="10"/>
  </r>
  <r>
    <x v="2"/>
    <x v="65"/>
    <x v="3"/>
    <n v="13"/>
    <n v="13"/>
  </r>
  <r>
    <x v="2"/>
    <x v="65"/>
    <x v="4"/>
    <n v="10"/>
    <n v="10"/>
  </r>
  <r>
    <x v="2"/>
    <x v="65"/>
    <x v="10"/>
    <n v="6"/>
    <n v="6"/>
  </r>
  <r>
    <x v="2"/>
    <x v="65"/>
    <x v="11"/>
    <n v="6"/>
    <n v="6"/>
  </r>
  <r>
    <x v="2"/>
    <x v="65"/>
    <x v="14"/>
    <n v="0"/>
    <n v="0"/>
  </r>
  <r>
    <x v="2"/>
    <x v="65"/>
    <x v="17"/>
    <n v="4"/>
    <n v="4"/>
  </r>
  <r>
    <x v="2"/>
    <x v="65"/>
    <x v="18"/>
    <n v="0"/>
    <n v="0"/>
  </r>
  <r>
    <x v="2"/>
    <x v="65"/>
    <x v="22"/>
    <n v="51"/>
    <n v="51"/>
  </r>
  <r>
    <x v="2"/>
    <x v="65"/>
    <x v="23"/>
    <n v="0"/>
    <n v="0"/>
  </r>
  <r>
    <x v="2"/>
    <x v="66"/>
    <x v="0"/>
    <n v="1298"/>
    <n v="1298"/>
  </r>
  <r>
    <x v="2"/>
    <x v="66"/>
    <x v="1"/>
    <n v="1006"/>
    <n v="1006"/>
  </r>
  <r>
    <x v="2"/>
    <x v="66"/>
    <x v="2"/>
    <n v="446"/>
    <n v="446"/>
  </r>
  <r>
    <x v="2"/>
    <x v="66"/>
    <x v="3"/>
    <n v="886"/>
    <n v="886"/>
  </r>
  <r>
    <x v="2"/>
    <x v="66"/>
    <x v="4"/>
    <n v="1120"/>
    <n v="1120"/>
  </r>
  <r>
    <x v="2"/>
    <x v="66"/>
    <x v="5"/>
    <n v="1052"/>
    <n v="1052"/>
  </r>
  <r>
    <x v="2"/>
    <x v="66"/>
    <x v="6"/>
    <n v="2391"/>
    <n v="2391"/>
  </r>
  <r>
    <x v="2"/>
    <x v="66"/>
    <x v="7"/>
    <n v="3008"/>
    <n v="3008"/>
  </r>
  <r>
    <x v="2"/>
    <x v="66"/>
    <x v="8"/>
    <n v="4065"/>
    <n v="4065"/>
  </r>
  <r>
    <x v="2"/>
    <x v="66"/>
    <x v="9"/>
    <n v="4861"/>
    <n v="4861"/>
  </r>
  <r>
    <x v="2"/>
    <x v="66"/>
    <x v="10"/>
    <n v="3450"/>
    <n v="3450"/>
  </r>
  <r>
    <x v="2"/>
    <x v="66"/>
    <x v="11"/>
    <n v="4103"/>
    <n v="4103"/>
  </r>
  <r>
    <x v="2"/>
    <x v="66"/>
    <x v="12"/>
    <n v="3077"/>
    <n v="3077"/>
  </r>
  <r>
    <x v="2"/>
    <x v="66"/>
    <x v="13"/>
    <n v="2908"/>
    <n v="2908"/>
  </r>
  <r>
    <x v="2"/>
    <x v="66"/>
    <x v="14"/>
    <n v="5970"/>
    <n v="5970"/>
  </r>
  <r>
    <x v="2"/>
    <x v="66"/>
    <x v="15"/>
    <n v="5548"/>
    <n v="5548"/>
  </r>
  <r>
    <x v="2"/>
    <x v="66"/>
    <x v="16"/>
    <n v="4264"/>
    <n v="4264"/>
  </r>
  <r>
    <x v="2"/>
    <x v="66"/>
    <x v="17"/>
    <n v="1221"/>
    <n v="1221"/>
  </r>
  <r>
    <x v="2"/>
    <x v="66"/>
    <x v="18"/>
    <n v="65"/>
    <n v="65"/>
  </r>
  <r>
    <x v="2"/>
    <x v="66"/>
    <x v="19"/>
    <n v="70"/>
    <n v="70"/>
  </r>
  <r>
    <x v="2"/>
    <x v="66"/>
    <x v="20"/>
    <n v="171"/>
    <n v="171"/>
  </r>
  <r>
    <x v="2"/>
    <x v="66"/>
    <x v="21"/>
    <n v="157"/>
    <n v="157"/>
  </r>
  <r>
    <x v="2"/>
    <x v="66"/>
    <x v="22"/>
    <n v="410"/>
    <n v="410"/>
  </r>
  <r>
    <x v="2"/>
    <x v="66"/>
    <x v="23"/>
    <n v="989"/>
    <n v="989"/>
  </r>
  <r>
    <x v="2"/>
    <x v="66"/>
    <x v="24"/>
    <n v="1125"/>
    <n v="1125"/>
  </r>
  <r>
    <x v="2"/>
    <x v="66"/>
    <x v="25"/>
    <n v="431"/>
    <n v="431"/>
  </r>
  <r>
    <x v="2"/>
    <x v="67"/>
    <x v="0"/>
    <n v="10"/>
    <n v="10"/>
  </r>
  <r>
    <x v="2"/>
    <x v="67"/>
    <x v="2"/>
    <n v="3"/>
    <n v="3"/>
  </r>
  <r>
    <x v="2"/>
    <x v="67"/>
    <x v="3"/>
    <n v="5"/>
    <n v="5"/>
  </r>
  <r>
    <x v="2"/>
    <x v="67"/>
    <x v="4"/>
    <n v="2"/>
    <n v="2"/>
  </r>
  <r>
    <x v="2"/>
    <x v="67"/>
    <x v="5"/>
    <n v="3"/>
    <n v="3"/>
  </r>
  <r>
    <x v="2"/>
    <x v="67"/>
    <x v="6"/>
    <n v="4"/>
    <n v="4"/>
  </r>
  <r>
    <x v="2"/>
    <x v="67"/>
    <x v="7"/>
    <n v="1"/>
    <n v="1"/>
  </r>
  <r>
    <x v="2"/>
    <x v="67"/>
    <x v="9"/>
    <n v="1"/>
    <n v="1"/>
  </r>
  <r>
    <x v="2"/>
    <x v="67"/>
    <x v="12"/>
    <n v="4"/>
    <n v="4"/>
  </r>
  <r>
    <x v="2"/>
    <x v="67"/>
    <x v="13"/>
    <n v="16"/>
    <n v="16"/>
  </r>
  <r>
    <x v="2"/>
    <x v="67"/>
    <x v="14"/>
    <n v="38"/>
    <n v="38"/>
  </r>
  <r>
    <x v="2"/>
    <x v="67"/>
    <x v="15"/>
    <n v="76"/>
    <n v="76"/>
  </r>
  <r>
    <x v="2"/>
    <x v="67"/>
    <x v="16"/>
    <n v="106"/>
    <n v="106"/>
  </r>
  <r>
    <x v="2"/>
    <x v="67"/>
    <x v="17"/>
    <n v="687"/>
    <n v="687"/>
  </r>
  <r>
    <x v="2"/>
    <x v="67"/>
    <x v="18"/>
    <n v="43"/>
    <n v="43"/>
  </r>
  <r>
    <x v="2"/>
    <x v="67"/>
    <x v="19"/>
    <n v="76"/>
    <n v="76"/>
  </r>
  <r>
    <x v="2"/>
    <x v="67"/>
    <x v="20"/>
    <n v="44"/>
    <n v="44"/>
  </r>
  <r>
    <x v="2"/>
    <x v="67"/>
    <x v="21"/>
    <n v="27"/>
    <n v="27"/>
  </r>
  <r>
    <x v="2"/>
    <x v="67"/>
    <x v="22"/>
    <n v="0"/>
    <n v="0"/>
  </r>
  <r>
    <x v="2"/>
    <x v="67"/>
    <x v="23"/>
    <n v="17"/>
    <n v="17"/>
  </r>
  <r>
    <x v="2"/>
    <x v="67"/>
    <x v="24"/>
    <n v="132"/>
    <n v="132"/>
  </r>
  <r>
    <x v="2"/>
    <x v="67"/>
    <x v="25"/>
    <n v="22"/>
    <n v="22"/>
  </r>
  <r>
    <x v="2"/>
    <x v="68"/>
    <x v="0"/>
    <n v="156"/>
    <n v="156"/>
  </r>
  <r>
    <x v="2"/>
    <x v="68"/>
    <x v="1"/>
    <n v="109"/>
    <n v="109"/>
  </r>
  <r>
    <x v="2"/>
    <x v="68"/>
    <x v="2"/>
    <n v="52"/>
    <n v="52"/>
  </r>
  <r>
    <x v="2"/>
    <x v="68"/>
    <x v="4"/>
    <n v="75"/>
    <n v="75"/>
  </r>
  <r>
    <x v="2"/>
    <x v="68"/>
    <x v="5"/>
    <n v="124"/>
    <n v="124"/>
  </r>
  <r>
    <x v="2"/>
    <x v="68"/>
    <x v="6"/>
    <n v="110"/>
    <n v="110"/>
  </r>
  <r>
    <x v="2"/>
    <x v="68"/>
    <x v="7"/>
    <n v="188"/>
    <n v="188"/>
  </r>
  <r>
    <x v="2"/>
    <x v="68"/>
    <x v="8"/>
    <n v="110"/>
    <n v="110"/>
  </r>
  <r>
    <x v="2"/>
    <x v="68"/>
    <x v="9"/>
    <n v="198"/>
    <n v="198"/>
  </r>
  <r>
    <x v="2"/>
    <x v="68"/>
    <x v="10"/>
    <n v="137"/>
    <n v="137"/>
  </r>
  <r>
    <x v="2"/>
    <x v="68"/>
    <x v="11"/>
    <n v="175"/>
    <n v="175"/>
  </r>
  <r>
    <x v="2"/>
    <x v="68"/>
    <x v="12"/>
    <n v="240"/>
    <n v="240"/>
  </r>
  <r>
    <x v="2"/>
    <x v="68"/>
    <x v="13"/>
    <n v="292"/>
    <n v="292"/>
  </r>
  <r>
    <x v="2"/>
    <x v="68"/>
    <x v="14"/>
    <n v="261"/>
    <n v="261"/>
  </r>
  <r>
    <x v="2"/>
    <x v="68"/>
    <x v="15"/>
    <n v="134"/>
    <n v="134"/>
  </r>
  <r>
    <x v="2"/>
    <x v="68"/>
    <x v="16"/>
    <n v="129"/>
    <n v="129"/>
  </r>
  <r>
    <x v="2"/>
    <x v="68"/>
    <x v="17"/>
    <n v="92"/>
    <n v="92"/>
  </r>
  <r>
    <x v="2"/>
    <x v="68"/>
    <x v="18"/>
    <n v="45"/>
    <n v="45"/>
  </r>
  <r>
    <x v="2"/>
    <x v="68"/>
    <x v="19"/>
    <n v="55"/>
    <n v="55"/>
  </r>
  <r>
    <x v="2"/>
    <x v="68"/>
    <x v="20"/>
    <n v="16"/>
    <n v="16"/>
  </r>
  <r>
    <x v="2"/>
    <x v="68"/>
    <x v="21"/>
    <n v="48"/>
    <n v="48"/>
  </r>
  <r>
    <x v="2"/>
    <x v="68"/>
    <x v="22"/>
    <n v="28"/>
    <n v="28"/>
  </r>
  <r>
    <x v="2"/>
    <x v="68"/>
    <x v="23"/>
    <n v="41"/>
    <n v="41"/>
  </r>
  <r>
    <x v="2"/>
    <x v="68"/>
    <x v="24"/>
    <n v="40"/>
    <n v="40"/>
  </r>
  <r>
    <x v="2"/>
    <x v="68"/>
    <x v="25"/>
    <n v="6"/>
    <n v="6"/>
  </r>
  <r>
    <x v="2"/>
    <x v="69"/>
    <x v="0"/>
    <n v="30"/>
    <n v="30"/>
  </r>
  <r>
    <x v="2"/>
    <x v="69"/>
    <x v="1"/>
    <n v="9"/>
    <n v="9"/>
  </r>
  <r>
    <x v="2"/>
    <x v="69"/>
    <x v="2"/>
    <n v="6"/>
    <n v="6"/>
  </r>
  <r>
    <x v="2"/>
    <x v="69"/>
    <x v="3"/>
    <n v="7"/>
    <n v="7"/>
  </r>
  <r>
    <x v="2"/>
    <x v="69"/>
    <x v="4"/>
    <n v="19"/>
    <n v="19"/>
  </r>
  <r>
    <x v="2"/>
    <x v="69"/>
    <x v="5"/>
    <n v="118"/>
    <n v="118"/>
  </r>
  <r>
    <x v="2"/>
    <x v="69"/>
    <x v="6"/>
    <n v="118"/>
    <n v="118"/>
  </r>
  <r>
    <x v="2"/>
    <x v="69"/>
    <x v="7"/>
    <n v="93"/>
    <n v="93"/>
  </r>
  <r>
    <x v="2"/>
    <x v="69"/>
    <x v="8"/>
    <n v="20"/>
    <n v="20"/>
  </r>
  <r>
    <x v="2"/>
    <x v="69"/>
    <x v="9"/>
    <n v="26"/>
    <n v="26"/>
  </r>
  <r>
    <x v="2"/>
    <x v="69"/>
    <x v="10"/>
    <n v="28"/>
    <n v="28"/>
  </r>
  <r>
    <x v="2"/>
    <x v="69"/>
    <x v="11"/>
    <n v="5"/>
    <n v="5"/>
  </r>
  <r>
    <x v="2"/>
    <x v="69"/>
    <x v="12"/>
    <n v="20"/>
    <n v="20"/>
  </r>
  <r>
    <x v="2"/>
    <x v="69"/>
    <x v="13"/>
    <n v="42"/>
    <n v="42"/>
  </r>
  <r>
    <x v="2"/>
    <x v="69"/>
    <x v="14"/>
    <n v="32"/>
    <n v="32"/>
  </r>
  <r>
    <x v="2"/>
    <x v="69"/>
    <x v="15"/>
    <n v="26"/>
    <n v="26"/>
  </r>
  <r>
    <x v="2"/>
    <x v="69"/>
    <x v="16"/>
    <n v="73"/>
    <n v="73"/>
  </r>
  <r>
    <x v="2"/>
    <x v="69"/>
    <x v="17"/>
    <n v="155"/>
    <n v="155"/>
  </r>
  <r>
    <x v="2"/>
    <x v="69"/>
    <x v="18"/>
    <n v="327"/>
    <n v="327"/>
  </r>
  <r>
    <x v="2"/>
    <x v="69"/>
    <x v="19"/>
    <n v="304"/>
    <n v="304"/>
  </r>
  <r>
    <x v="2"/>
    <x v="69"/>
    <x v="20"/>
    <n v="336"/>
    <n v="336"/>
  </r>
  <r>
    <x v="2"/>
    <x v="69"/>
    <x v="21"/>
    <n v="585"/>
    <n v="585"/>
  </r>
  <r>
    <x v="2"/>
    <x v="69"/>
    <x v="22"/>
    <n v="584"/>
    <n v="584"/>
  </r>
  <r>
    <x v="2"/>
    <x v="69"/>
    <x v="23"/>
    <n v="163"/>
    <n v="163"/>
  </r>
  <r>
    <x v="2"/>
    <x v="69"/>
    <x v="24"/>
    <n v="0"/>
    <n v="0"/>
  </r>
  <r>
    <x v="2"/>
    <x v="70"/>
    <x v="0"/>
    <n v="10"/>
    <n v="10"/>
  </r>
  <r>
    <x v="2"/>
    <x v="70"/>
    <x v="8"/>
    <n v="8"/>
    <n v="8"/>
  </r>
  <r>
    <x v="2"/>
    <x v="71"/>
    <x v="1"/>
    <n v="2"/>
    <n v="2"/>
  </r>
  <r>
    <x v="2"/>
    <x v="72"/>
    <x v="1"/>
    <n v="26"/>
    <n v="26"/>
  </r>
  <r>
    <x v="2"/>
    <x v="72"/>
    <x v="2"/>
    <n v="21"/>
    <n v="21"/>
  </r>
  <r>
    <x v="2"/>
    <x v="72"/>
    <x v="3"/>
    <n v="91"/>
    <n v="91"/>
  </r>
  <r>
    <x v="2"/>
    <x v="72"/>
    <x v="4"/>
    <n v="442"/>
    <n v="442"/>
  </r>
  <r>
    <x v="2"/>
    <x v="72"/>
    <x v="5"/>
    <n v="570"/>
    <n v="570"/>
  </r>
  <r>
    <x v="2"/>
    <x v="72"/>
    <x v="6"/>
    <n v="331"/>
    <n v="331"/>
  </r>
  <r>
    <x v="2"/>
    <x v="72"/>
    <x v="7"/>
    <n v="215"/>
    <n v="215"/>
  </r>
  <r>
    <x v="2"/>
    <x v="72"/>
    <x v="8"/>
    <n v="173"/>
    <n v="173"/>
  </r>
  <r>
    <x v="2"/>
    <x v="72"/>
    <x v="9"/>
    <n v="174"/>
    <n v="174"/>
  </r>
  <r>
    <x v="2"/>
    <x v="72"/>
    <x v="10"/>
    <n v="151"/>
    <n v="151"/>
  </r>
  <r>
    <x v="2"/>
    <x v="72"/>
    <x v="11"/>
    <n v="79"/>
    <n v="79"/>
  </r>
  <r>
    <x v="2"/>
    <x v="72"/>
    <x v="12"/>
    <n v="65"/>
    <n v="65"/>
  </r>
  <r>
    <x v="2"/>
    <x v="72"/>
    <x v="13"/>
    <n v="64"/>
    <n v="64"/>
  </r>
  <r>
    <x v="2"/>
    <x v="72"/>
    <x v="14"/>
    <n v="2"/>
    <n v="2"/>
  </r>
  <r>
    <x v="2"/>
    <x v="72"/>
    <x v="15"/>
    <n v="4"/>
    <n v="4"/>
  </r>
  <r>
    <x v="2"/>
    <x v="72"/>
    <x v="16"/>
    <n v="58"/>
    <n v="58"/>
  </r>
  <r>
    <x v="2"/>
    <x v="72"/>
    <x v="17"/>
    <n v="15"/>
    <n v="15"/>
  </r>
  <r>
    <x v="2"/>
    <x v="72"/>
    <x v="18"/>
    <n v="19"/>
    <n v="19"/>
  </r>
  <r>
    <x v="2"/>
    <x v="72"/>
    <x v="19"/>
    <n v="3"/>
    <n v="3"/>
  </r>
  <r>
    <x v="2"/>
    <x v="72"/>
    <x v="20"/>
    <n v="146"/>
    <n v="146"/>
  </r>
  <r>
    <x v="2"/>
    <x v="72"/>
    <x v="21"/>
    <n v="406"/>
    <n v="406"/>
  </r>
  <r>
    <x v="2"/>
    <x v="72"/>
    <x v="22"/>
    <n v="312"/>
    <n v="312"/>
  </r>
  <r>
    <x v="2"/>
    <x v="72"/>
    <x v="23"/>
    <n v="312"/>
    <n v="312"/>
  </r>
  <r>
    <x v="2"/>
    <x v="72"/>
    <x v="24"/>
    <n v="118"/>
    <n v="118"/>
  </r>
  <r>
    <x v="2"/>
    <x v="72"/>
    <x v="25"/>
    <n v="18"/>
    <n v="18"/>
  </r>
  <r>
    <x v="2"/>
    <x v="73"/>
    <x v="1"/>
    <n v="1"/>
    <n v="1"/>
  </r>
  <r>
    <x v="2"/>
    <x v="73"/>
    <x v="3"/>
    <n v="2"/>
    <n v="2"/>
  </r>
  <r>
    <x v="2"/>
    <x v="73"/>
    <x v="6"/>
    <n v="3"/>
    <n v="3"/>
  </r>
  <r>
    <x v="2"/>
    <x v="73"/>
    <x v="9"/>
    <n v="1"/>
    <n v="1"/>
  </r>
  <r>
    <x v="2"/>
    <x v="73"/>
    <x v="12"/>
    <n v="2"/>
    <n v="2"/>
  </r>
  <r>
    <x v="2"/>
    <x v="73"/>
    <x v="15"/>
    <n v="0"/>
    <n v="0"/>
  </r>
  <r>
    <x v="2"/>
    <x v="73"/>
    <x v="16"/>
    <n v="0"/>
    <n v="0"/>
  </r>
  <r>
    <x v="2"/>
    <x v="74"/>
    <x v="0"/>
    <n v="5"/>
    <n v="5"/>
  </r>
  <r>
    <x v="2"/>
    <x v="74"/>
    <x v="1"/>
    <n v="4"/>
    <n v="4"/>
  </r>
  <r>
    <x v="2"/>
    <x v="74"/>
    <x v="2"/>
    <n v="4"/>
    <n v="4"/>
  </r>
  <r>
    <x v="2"/>
    <x v="74"/>
    <x v="3"/>
    <n v="6"/>
    <n v="6"/>
  </r>
  <r>
    <x v="2"/>
    <x v="74"/>
    <x v="4"/>
    <n v="8"/>
    <n v="8"/>
  </r>
  <r>
    <x v="2"/>
    <x v="74"/>
    <x v="5"/>
    <n v="71"/>
    <n v="71"/>
  </r>
  <r>
    <x v="2"/>
    <x v="74"/>
    <x v="6"/>
    <n v="48"/>
    <n v="48"/>
  </r>
  <r>
    <x v="2"/>
    <x v="74"/>
    <x v="7"/>
    <n v="40"/>
    <n v="40"/>
  </r>
  <r>
    <x v="2"/>
    <x v="74"/>
    <x v="9"/>
    <n v="10"/>
    <n v="10"/>
  </r>
  <r>
    <x v="2"/>
    <x v="74"/>
    <x v="10"/>
    <n v="22"/>
    <n v="22"/>
  </r>
  <r>
    <x v="2"/>
    <x v="74"/>
    <x v="11"/>
    <n v="15"/>
    <n v="15"/>
  </r>
  <r>
    <x v="2"/>
    <x v="74"/>
    <x v="12"/>
    <n v="8"/>
    <n v="8"/>
  </r>
  <r>
    <x v="2"/>
    <x v="74"/>
    <x v="13"/>
    <n v="23"/>
    <n v="23"/>
  </r>
  <r>
    <x v="2"/>
    <x v="74"/>
    <x v="14"/>
    <n v="127"/>
    <n v="127"/>
  </r>
  <r>
    <x v="2"/>
    <x v="74"/>
    <x v="15"/>
    <n v="169"/>
    <n v="169"/>
  </r>
  <r>
    <x v="2"/>
    <x v="74"/>
    <x v="16"/>
    <n v="86"/>
    <n v="86"/>
  </r>
  <r>
    <x v="2"/>
    <x v="74"/>
    <x v="17"/>
    <n v="106"/>
    <n v="106"/>
  </r>
  <r>
    <x v="2"/>
    <x v="74"/>
    <x v="18"/>
    <n v="107"/>
    <n v="107"/>
  </r>
  <r>
    <x v="2"/>
    <x v="74"/>
    <x v="19"/>
    <n v="17"/>
    <n v="17"/>
  </r>
  <r>
    <x v="2"/>
    <x v="74"/>
    <x v="20"/>
    <n v="21"/>
    <n v="21"/>
  </r>
  <r>
    <x v="2"/>
    <x v="74"/>
    <x v="21"/>
    <n v="71"/>
    <n v="71"/>
  </r>
  <r>
    <x v="2"/>
    <x v="74"/>
    <x v="22"/>
    <n v="67"/>
    <n v="67"/>
  </r>
  <r>
    <x v="2"/>
    <x v="74"/>
    <x v="23"/>
    <n v="320"/>
    <n v="320"/>
  </r>
  <r>
    <x v="2"/>
    <x v="74"/>
    <x v="24"/>
    <n v="129"/>
    <n v="129"/>
  </r>
  <r>
    <x v="2"/>
    <x v="74"/>
    <x v="25"/>
    <n v="36"/>
    <n v="36"/>
  </r>
  <r>
    <x v="2"/>
    <x v="75"/>
    <x v="20"/>
    <n v="51"/>
    <n v="51"/>
  </r>
  <r>
    <x v="2"/>
    <x v="75"/>
    <x v="21"/>
    <n v="0"/>
    <n v="0"/>
  </r>
  <r>
    <x v="2"/>
    <x v="75"/>
    <x v="23"/>
    <n v="2"/>
    <n v="2"/>
  </r>
  <r>
    <x v="2"/>
    <x v="75"/>
    <x v="24"/>
    <n v="0"/>
    <n v="0"/>
  </r>
  <r>
    <x v="2"/>
    <x v="76"/>
    <x v="2"/>
    <n v="4"/>
    <n v="4"/>
  </r>
  <r>
    <x v="2"/>
    <x v="76"/>
    <x v="5"/>
    <n v="32"/>
    <n v="32"/>
  </r>
  <r>
    <x v="2"/>
    <x v="76"/>
    <x v="6"/>
    <n v="43"/>
    <n v="43"/>
  </r>
  <r>
    <x v="2"/>
    <x v="76"/>
    <x v="9"/>
    <n v="5"/>
    <n v="5"/>
  </r>
  <r>
    <x v="2"/>
    <x v="76"/>
    <x v="10"/>
    <n v="10"/>
    <n v="10"/>
  </r>
  <r>
    <x v="2"/>
    <x v="76"/>
    <x v="11"/>
    <n v="538"/>
    <n v="538"/>
  </r>
  <r>
    <x v="2"/>
    <x v="76"/>
    <x v="12"/>
    <n v="4"/>
    <n v="4"/>
  </r>
  <r>
    <x v="2"/>
    <x v="76"/>
    <x v="15"/>
    <n v="109"/>
    <n v="109"/>
  </r>
  <r>
    <x v="2"/>
    <x v="76"/>
    <x v="16"/>
    <n v="420"/>
    <n v="420"/>
  </r>
  <r>
    <x v="2"/>
    <x v="76"/>
    <x v="17"/>
    <n v="200"/>
    <n v="200"/>
  </r>
  <r>
    <x v="2"/>
    <x v="76"/>
    <x v="18"/>
    <n v="1057"/>
    <n v="1057"/>
  </r>
  <r>
    <x v="2"/>
    <x v="76"/>
    <x v="19"/>
    <n v="887"/>
    <n v="887"/>
  </r>
  <r>
    <x v="2"/>
    <x v="76"/>
    <x v="20"/>
    <n v="84"/>
    <n v="84"/>
  </r>
  <r>
    <x v="2"/>
    <x v="76"/>
    <x v="21"/>
    <n v="288"/>
    <n v="288"/>
  </r>
  <r>
    <x v="2"/>
    <x v="76"/>
    <x v="22"/>
    <n v="686"/>
    <n v="686"/>
  </r>
  <r>
    <x v="2"/>
    <x v="76"/>
    <x v="23"/>
    <n v="1180"/>
    <n v="1180"/>
  </r>
  <r>
    <x v="2"/>
    <x v="76"/>
    <x v="24"/>
    <n v="626"/>
    <n v="626"/>
  </r>
  <r>
    <x v="2"/>
    <x v="76"/>
    <x v="25"/>
    <n v="0"/>
    <n v="0"/>
  </r>
  <r>
    <x v="2"/>
    <x v="77"/>
    <x v="1"/>
    <n v="2"/>
    <n v="2"/>
  </r>
  <r>
    <x v="2"/>
    <x v="77"/>
    <x v="2"/>
    <n v="20"/>
    <n v="20"/>
  </r>
  <r>
    <x v="2"/>
    <x v="77"/>
    <x v="3"/>
    <n v="93"/>
    <n v="93"/>
  </r>
  <r>
    <x v="2"/>
    <x v="77"/>
    <x v="4"/>
    <n v="556"/>
    <n v="556"/>
  </r>
  <r>
    <x v="2"/>
    <x v="77"/>
    <x v="5"/>
    <n v="456"/>
    <n v="456"/>
  </r>
  <r>
    <x v="2"/>
    <x v="77"/>
    <x v="6"/>
    <n v="461"/>
    <n v="461"/>
  </r>
  <r>
    <x v="2"/>
    <x v="77"/>
    <x v="7"/>
    <n v="135"/>
    <n v="135"/>
  </r>
  <r>
    <x v="2"/>
    <x v="77"/>
    <x v="8"/>
    <n v="190"/>
    <n v="190"/>
  </r>
  <r>
    <x v="2"/>
    <x v="77"/>
    <x v="9"/>
    <n v="249"/>
    <n v="249"/>
  </r>
  <r>
    <x v="2"/>
    <x v="77"/>
    <x v="10"/>
    <n v="137"/>
    <n v="137"/>
  </r>
  <r>
    <x v="2"/>
    <x v="77"/>
    <x v="11"/>
    <n v="90"/>
    <n v="90"/>
  </r>
  <r>
    <x v="2"/>
    <x v="77"/>
    <x v="12"/>
    <n v="270"/>
    <n v="270"/>
  </r>
  <r>
    <x v="2"/>
    <x v="77"/>
    <x v="13"/>
    <n v="108"/>
    <n v="108"/>
  </r>
  <r>
    <x v="2"/>
    <x v="77"/>
    <x v="14"/>
    <n v="261"/>
    <n v="261"/>
  </r>
  <r>
    <x v="2"/>
    <x v="77"/>
    <x v="15"/>
    <n v="430"/>
    <n v="430"/>
  </r>
  <r>
    <x v="2"/>
    <x v="77"/>
    <x v="16"/>
    <n v="352"/>
    <n v="352"/>
  </r>
  <r>
    <x v="2"/>
    <x v="77"/>
    <x v="17"/>
    <n v="290"/>
    <n v="290"/>
  </r>
  <r>
    <x v="2"/>
    <x v="77"/>
    <x v="18"/>
    <n v="473"/>
    <n v="473"/>
  </r>
  <r>
    <x v="2"/>
    <x v="77"/>
    <x v="19"/>
    <n v="262"/>
    <n v="262"/>
  </r>
  <r>
    <x v="2"/>
    <x v="77"/>
    <x v="20"/>
    <n v="397"/>
    <n v="397"/>
  </r>
  <r>
    <x v="2"/>
    <x v="77"/>
    <x v="21"/>
    <n v="637"/>
    <n v="637"/>
  </r>
  <r>
    <x v="2"/>
    <x v="77"/>
    <x v="22"/>
    <n v="868"/>
    <n v="868"/>
  </r>
  <r>
    <x v="2"/>
    <x v="77"/>
    <x v="23"/>
    <n v="800"/>
    <n v="800"/>
  </r>
  <r>
    <x v="2"/>
    <x v="77"/>
    <x v="24"/>
    <n v="300"/>
    <n v="300"/>
  </r>
  <r>
    <x v="2"/>
    <x v="77"/>
    <x v="25"/>
    <n v="139"/>
    <n v="139"/>
  </r>
  <r>
    <x v="2"/>
    <x v="78"/>
    <x v="0"/>
    <n v="23"/>
    <n v="23"/>
  </r>
  <r>
    <x v="2"/>
    <x v="78"/>
    <x v="1"/>
    <n v="12"/>
    <n v="12"/>
  </r>
  <r>
    <x v="2"/>
    <x v="78"/>
    <x v="2"/>
    <n v="88"/>
    <n v="88"/>
  </r>
  <r>
    <x v="2"/>
    <x v="78"/>
    <x v="3"/>
    <n v="45"/>
    <n v="45"/>
  </r>
  <r>
    <x v="2"/>
    <x v="78"/>
    <x v="4"/>
    <n v="109"/>
    <n v="109"/>
  </r>
  <r>
    <x v="2"/>
    <x v="78"/>
    <x v="5"/>
    <n v="188"/>
    <n v="188"/>
  </r>
  <r>
    <x v="2"/>
    <x v="78"/>
    <x v="6"/>
    <n v="251"/>
    <n v="251"/>
  </r>
  <r>
    <x v="2"/>
    <x v="78"/>
    <x v="7"/>
    <n v="128"/>
    <n v="128"/>
  </r>
  <r>
    <x v="2"/>
    <x v="78"/>
    <x v="8"/>
    <n v="50"/>
    <n v="50"/>
  </r>
  <r>
    <x v="2"/>
    <x v="78"/>
    <x v="9"/>
    <n v="66"/>
    <n v="66"/>
  </r>
  <r>
    <x v="2"/>
    <x v="78"/>
    <x v="10"/>
    <n v="139"/>
    <n v="139"/>
  </r>
  <r>
    <x v="2"/>
    <x v="78"/>
    <x v="11"/>
    <n v="122"/>
    <n v="122"/>
  </r>
  <r>
    <x v="2"/>
    <x v="78"/>
    <x v="12"/>
    <n v="94"/>
    <n v="94"/>
  </r>
  <r>
    <x v="2"/>
    <x v="78"/>
    <x v="13"/>
    <n v="39"/>
    <n v="39"/>
  </r>
  <r>
    <x v="2"/>
    <x v="78"/>
    <x v="14"/>
    <n v="43"/>
    <n v="43"/>
  </r>
  <r>
    <x v="2"/>
    <x v="78"/>
    <x v="15"/>
    <n v="136"/>
    <n v="136"/>
  </r>
  <r>
    <x v="2"/>
    <x v="78"/>
    <x v="16"/>
    <n v="257"/>
    <n v="257"/>
  </r>
  <r>
    <x v="2"/>
    <x v="78"/>
    <x v="17"/>
    <n v="1512"/>
    <n v="1512"/>
  </r>
  <r>
    <x v="2"/>
    <x v="78"/>
    <x v="18"/>
    <n v="436"/>
    <n v="436"/>
  </r>
  <r>
    <x v="2"/>
    <x v="78"/>
    <x v="19"/>
    <n v="406"/>
    <n v="406"/>
  </r>
  <r>
    <x v="2"/>
    <x v="78"/>
    <x v="20"/>
    <n v="1154"/>
    <n v="1154"/>
  </r>
  <r>
    <x v="2"/>
    <x v="78"/>
    <x v="21"/>
    <n v="782"/>
    <n v="782"/>
  </r>
  <r>
    <x v="2"/>
    <x v="78"/>
    <x v="22"/>
    <n v="829"/>
    <n v="829"/>
  </r>
  <r>
    <x v="2"/>
    <x v="78"/>
    <x v="23"/>
    <n v="504"/>
    <n v="504"/>
  </r>
  <r>
    <x v="2"/>
    <x v="78"/>
    <x v="24"/>
    <n v="1004"/>
    <n v="1004"/>
  </r>
  <r>
    <x v="2"/>
    <x v="78"/>
    <x v="25"/>
    <n v="279"/>
    <n v="279"/>
  </r>
  <r>
    <x v="2"/>
    <x v="79"/>
    <x v="1"/>
    <n v="5"/>
    <n v="5"/>
  </r>
  <r>
    <x v="2"/>
    <x v="79"/>
    <x v="3"/>
    <n v="6"/>
    <n v="6"/>
  </r>
  <r>
    <x v="2"/>
    <x v="79"/>
    <x v="4"/>
    <n v="5"/>
    <n v="5"/>
  </r>
  <r>
    <x v="2"/>
    <x v="79"/>
    <x v="6"/>
    <n v="65"/>
    <n v="65"/>
  </r>
  <r>
    <x v="2"/>
    <x v="79"/>
    <x v="7"/>
    <n v="6"/>
    <n v="6"/>
  </r>
  <r>
    <x v="2"/>
    <x v="79"/>
    <x v="8"/>
    <n v="35"/>
    <n v="35"/>
  </r>
  <r>
    <x v="2"/>
    <x v="79"/>
    <x v="9"/>
    <n v="27"/>
    <n v="27"/>
  </r>
  <r>
    <x v="2"/>
    <x v="79"/>
    <x v="10"/>
    <n v="37"/>
    <n v="37"/>
  </r>
  <r>
    <x v="2"/>
    <x v="79"/>
    <x v="11"/>
    <n v="31"/>
    <n v="31"/>
  </r>
  <r>
    <x v="2"/>
    <x v="79"/>
    <x v="12"/>
    <n v="19"/>
    <n v="19"/>
  </r>
  <r>
    <x v="2"/>
    <x v="79"/>
    <x v="13"/>
    <n v="14"/>
    <n v="14"/>
  </r>
  <r>
    <x v="2"/>
    <x v="79"/>
    <x v="14"/>
    <n v="93"/>
    <n v="93"/>
  </r>
  <r>
    <x v="2"/>
    <x v="79"/>
    <x v="15"/>
    <n v="264"/>
    <n v="264"/>
  </r>
  <r>
    <x v="2"/>
    <x v="79"/>
    <x v="16"/>
    <n v="54"/>
    <n v="54"/>
  </r>
  <r>
    <x v="2"/>
    <x v="79"/>
    <x v="17"/>
    <n v="39"/>
    <n v="39"/>
  </r>
  <r>
    <x v="2"/>
    <x v="79"/>
    <x v="18"/>
    <n v="26"/>
    <n v="26"/>
  </r>
  <r>
    <x v="2"/>
    <x v="79"/>
    <x v="19"/>
    <n v="26"/>
    <n v="26"/>
  </r>
  <r>
    <x v="2"/>
    <x v="79"/>
    <x v="20"/>
    <n v="6"/>
    <n v="6"/>
  </r>
  <r>
    <x v="2"/>
    <x v="79"/>
    <x v="21"/>
    <n v="49"/>
    <n v="49"/>
  </r>
  <r>
    <x v="2"/>
    <x v="79"/>
    <x v="22"/>
    <n v="33"/>
    <n v="33"/>
  </r>
  <r>
    <x v="2"/>
    <x v="79"/>
    <x v="23"/>
    <n v="39"/>
    <n v="39"/>
  </r>
  <r>
    <x v="2"/>
    <x v="79"/>
    <x v="24"/>
    <n v="32"/>
    <n v="32"/>
  </r>
  <r>
    <x v="2"/>
    <x v="79"/>
    <x v="25"/>
    <n v="5"/>
    <n v="5"/>
  </r>
  <r>
    <x v="2"/>
    <x v="80"/>
    <x v="2"/>
    <n v="4"/>
    <n v="4"/>
  </r>
  <r>
    <x v="2"/>
    <x v="80"/>
    <x v="4"/>
    <n v="3"/>
    <n v="3"/>
  </r>
  <r>
    <x v="2"/>
    <x v="80"/>
    <x v="5"/>
    <n v="3"/>
    <n v="3"/>
  </r>
  <r>
    <x v="2"/>
    <x v="80"/>
    <x v="6"/>
    <n v="15"/>
    <n v="15"/>
  </r>
  <r>
    <x v="2"/>
    <x v="80"/>
    <x v="21"/>
    <n v="3"/>
    <n v="3"/>
  </r>
  <r>
    <x v="2"/>
    <x v="80"/>
    <x v="22"/>
    <n v="0"/>
    <n v="0"/>
  </r>
  <r>
    <x v="2"/>
    <x v="81"/>
    <x v="0"/>
    <n v="341"/>
    <n v="341"/>
  </r>
  <r>
    <x v="2"/>
    <x v="81"/>
    <x v="1"/>
    <n v="543"/>
    <n v="543"/>
  </r>
  <r>
    <x v="2"/>
    <x v="81"/>
    <x v="2"/>
    <n v="529"/>
    <n v="529"/>
  </r>
  <r>
    <x v="2"/>
    <x v="81"/>
    <x v="3"/>
    <n v="470"/>
    <n v="470"/>
  </r>
  <r>
    <x v="2"/>
    <x v="81"/>
    <x v="4"/>
    <n v="789"/>
    <n v="789"/>
  </r>
  <r>
    <x v="2"/>
    <x v="81"/>
    <x v="5"/>
    <n v="836"/>
    <n v="836"/>
  </r>
  <r>
    <x v="2"/>
    <x v="81"/>
    <x v="6"/>
    <n v="798"/>
    <n v="798"/>
  </r>
  <r>
    <x v="2"/>
    <x v="81"/>
    <x v="7"/>
    <n v="401"/>
    <n v="401"/>
  </r>
  <r>
    <x v="2"/>
    <x v="81"/>
    <x v="8"/>
    <n v="794"/>
    <n v="794"/>
  </r>
  <r>
    <x v="2"/>
    <x v="81"/>
    <x v="9"/>
    <n v="324"/>
    <n v="324"/>
  </r>
  <r>
    <x v="2"/>
    <x v="81"/>
    <x v="10"/>
    <n v="551"/>
    <n v="551"/>
  </r>
  <r>
    <x v="2"/>
    <x v="81"/>
    <x v="11"/>
    <n v="211"/>
    <n v="211"/>
  </r>
  <r>
    <x v="2"/>
    <x v="81"/>
    <x v="12"/>
    <n v="459"/>
    <n v="459"/>
  </r>
  <r>
    <x v="2"/>
    <x v="81"/>
    <x v="13"/>
    <n v="669"/>
    <n v="669"/>
  </r>
  <r>
    <x v="2"/>
    <x v="81"/>
    <x v="14"/>
    <n v="897"/>
    <n v="897"/>
  </r>
  <r>
    <x v="2"/>
    <x v="81"/>
    <x v="15"/>
    <n v="902"/>
    <n v="902"/>
  </r>
  <r>
    <x v="2"/>
    <x v="81"/>
    <x v="16"/>
    <n v="1222"/>
    <n v="1222"/>
  </r>
  <r>
    <x v="2"/>
    <x v="81"/>
    <x v="17"/>
    <n v="1820"/>
    <n v="1820"/>
  </r>
  <r>
    <x v="2"/>
    <x v="81"/>
    <x v="18"/>
    <n v="1965"/>
    <n v="1965"/>
  </r>
  <r>
    <x v="2"/>
    <x v="81"/>
    <x v="19"/>
    <n v="2175"/>
    <n v="2175"/>
  </r>
  <r>
    <x v="2"/>
    <x v="81"/>
    <x v="20"/>
    <n v="4709"/>
    <n v="4709"/>
  </r>
  <r>
    <x v="2"/>
    <x v="81"/>
    <x v="21"/>
    <n v="3683"/>
    <n v="3683"/>
  </r>
  <r>
    <x v="2"/>
    <x v="81"/>
    <x v="22"/>
    <n v="3650"/>
    <n v="3650"/>
  </r>
  <r>
    <x v="2"/>
    <x v="81"/>
    <x v="23"/>
    <n v="1674"/>
    <n v="1674"/>
  </r>
  <r>
    <x v="2"/>
    <x v="81"/>
    <x v="24"/>
    <n v="1598"/>
    <n v="1598"/>
  </r>
  <r>
    <x v="2"/>
    <x v="81"/>
    <x v="25"/>
    <n v="378"/>
    <n v="378"/>
  </r>
  <r>
    <x v="2"/>
    <x v="82"/>
    <x v="3"/>
    <n v="10"/>
    <n v="10"/>
  </r>
  <r>
    <x v="2"/>
    <x v="82"/>
    <x v="4"/>
    <n v="146"/>
    <n v="146"/>
  </r>
  <r>
    <x v="2"/>
    <x v="82"/>
    <x v="5"/>
    <n v="22"/>
    <n v="22"/>
  </r>
  <r>
    <x v="2"/>
    <x v="82"/>
    <x v="6"/>
    <n v="9"/>
    <n v="9"/>
  </r>
  <r>
    <x v="2"/>
    <x v="82"/>
    <x v="7"/>
    <n v="5"/>
    <n v="5"/>
  </r>
  <r>
    <x v="2"/>
    <x v="82"/>
    <x v="8"/>
    <n v="3"/>
    <n v="3"/>
  </r>
  <r>
    <x v="2"/>
    <x v="82"/>
    <x v="10"/>
    <n v="7"/>
    <n v="7"/>
  </r>
  <r>
    <x v="2"/>
    <x v="82"/>
    <x v="12"/>
    <n v="7"/>
    <n v="7"/>
  </r>
  <r>
    <x v="2"/>
    <x v="82"/>
    <x v="13"/>
    <n v="10"/>
    <n v="10"/>
  </r>
  <r>
    <x v="2"/>
    <x v="82"/>
    <x v="14"/>
    <n v="8"/>
    <n v="8"/>
  </r>
  <r>
    <x v="2"/>
    <x v="82"/>
    <x v="15"/>
    <n v="3"/>
    <n v="3"/>
  </r>
  <r>
    <x v="2"/>
    <x v="82"/>
    <x v="16"/>
    <n v="0"/>
    <n v="0"/>
  </r>
  <r>
    <x v="2"/>
    <x v="82"/>
    <x v="17"/>
    <n v="58"/>
    <n v="58"/>
  </r>
  <r>
    <x v="2"/>
    <x v="82"/>
    <x v="18"/>
    <n v="0"/>
    <n v="0"/>
  </r>
  <r>
    <x v="2"/>
    <x v="82"/>
    <x v="19"/>
    <n v="4"/>
    <n v="4"/>
  </r>
  <r>
    <x v="2"/>
    <x v="82"/>
    <x v="20"/>
    <n v="0"/>
    <n v="0"/>
  </r>
  <r>
    <x v="2"/>
    <x v="82"/>
    <x v="21"/>
    <n v="98"/>
    <n v="98"/>
  </r>
  <r>
    <x v="2"/>
    <x v="82"/>
    <x v="22"/>
    <n v="105"/>
    <n v="105"/>
  </r>
  <r>
    <x v="2"/>
    <x v="82"/>
    <x v="23"/>
    <n v="0"/>
    <n v="0"/>
  </r>
  <r>
    <x v="2"/>
    <x v="82"/>
    <x v="24"/>
    <n v="4"/>
    <n v="4"/>
  </r>
  <r>
    <x v="2"/>
    <x v="82"/>
    <x v="25"/>
    <n v="0"/>
    <n v="0"/>
  </r>
  <r>
    <x v="2"/>
    <x v="83"/>
    <x v="0"/>
    <n v="159"/>
    <n v="159"/>
  </r>
  <r>
    <x v="2"/>
    <x v="83"/>
    <x v="1"/>
    <n v="185"/>
    <n v="185"/>
  </r>
  <r>
    <x v="2"/>
    <x v="83"/>
    <x v="2"/>
    <n v="290"/>
    <n v="290"/>
  </r>
  <r>
    <x v="2"/>
    <x v="83"/>
    <x v="3"/>
    <n v="554"/>
    <n v="554"/>
  </r>
  <r>
    <x v="2"/>
    <x v="83"/>
    <x v="4"/>
    <n v="1287"/>
    <n v="1287"/>
  </r>
  <r>
    <x v="2"/>
    <x v="83"/>
    <x v="5"/>
    <n v="1857"/>
    <n v="1857"/>
  </r>
  <r>
    <x v="2"/>
    <x v="83"/>
    <x v="6"/>
    <n v="1102"/>
    <n v="1102"/>
  </r>
  <r>
    <x v="2"/>
    <x v="83"/>
    <x v="7"/>
    <n v="772"/>
    <n v="772"/>
  </r>
  <r>
    <x v="2"/>
    <x v="83"/>
    <x v="8"/>
    <n v="756"/>
    <n v="756"/>
  </r>
  <r>
    <x v="2"/>
    <x v="83"/>
    <x v="9"/>
    <n v="447"/>
    <n v="447"/>
  </r>
  <r>
    <x v="2"/>
    <x v="83"/>
    <x v="10"/>
    <n v="314"/>
    <n v="314"/>
  </r>
  <r>
    <x v="2"/>
    <x v="83"/>
    <x v="11"/>
    <n v="502"/>
    <n v="502"/>
  </r>
  <r>
    <x v="2"/>
    <x v="83"/>
    <x v="12"/>
    <n v="205"/>
    <n v="205"/>
  </r>
  <r>
    <x v="2"/>
    <x v="83"/>
    <x v="13"/>
    <n v="395"/>
    <n v="395"/>
  </r>
  <r>
    <x v="2"/>
    <x v="83"/>
    <x v="14"/>
    <n v="383"/>
    <n v="383"/>
  </r>
  <r>
    <x v="2"/>
    <x v="83"/>
    <x v="15"/>
    <n v="941"/>
    <n v="941"/>
  </r>
  <r>
    <x v="2"/>
    <x v="83"/>
    <x v="16"/>
    <n v="659"/>
    <n v="659"/>
  </r>
  <r>
    <x v="2"/>
    <x v="83"/>
    <x v="17"/>
    <n v="1050"/>
    <n v="1050"/>
  </r>
  <r>
    <x v="2"/>
    <x v="83"/>
    <x v="18"/>
    <n v="788"/>
    <n v="788"/>
  </r>
  <r>
    <x v="2"/>
    <x v="83"/>
    <x v="19"/>
    <n v="1514"/>
    <n v="1514"/>
  </r>
  <r>
    <x v="2"/>
    <x v="83"/>
    <x v="20"/>
    <n v="1379"/>
    <n v="1379"/>
  </r>
  <r>
    <x v="2"/>
    <x v="83"/>
    <x v="21"/>
    <n v="1878"/>
    <n v="1878"/>
  </r>
  <r>
    <x v="2"/>
    <x v="83"/>
    <x v="22"/>
    <n v="1913"/>
    <n v="1913"/>
  </r>
  <r>
    <x v="2"/>
    <x v="83"/>
    <x v="23"/>
    <n v="1821"/>
    <n v="1821"/>
  </r>
  <r>
    <x v="2"/>
    <x v="83"/>
    <x v="24"/>
    <n v="1106"/>
    <n v="1106"/>
  </r>
  <r>
    <x v="2"/>
    <x v="83"/>
    <x v="25"/>
    <n v="455"/>
    <n v="455"/>
  </r>
  <r>
    <x v="2"/>
    <x v="84"/>
    <x v="0"/>
    <n v="14"/>
    <n v="14"/>
  </r>
  <r>
    <x v="2"/>
    <x v="84"/>
    <x v="1"/>
    <n v="141"/>
    <n v="141"/>
  </r>
  <r>
    <x v="2"/>
    <x v="84"/>
    <x v="2"/>
    <n v="831"/>
    <n v="831"/>
  </r>
  <r>
    <x v="2"/>
    <x v="84"/>
    <x v="3"/>
    <n v="865"/>
    <n v="865"/>
  </r>
  <r>
    <x v="2"/>
    <x v="84"/>
    <x v="4"/>
    <n v="1616"/>
    <n v="1616"/>
  </r>
  <r>
    <x v="2"/>
    <x v="84"/>
    <x v="5"/>
    <n v="927"/>
    <n v="927"/>
  </r>
  <r>
    <x v="2"/>
    <x v="84"/>
    <x v="6"/>
    <n v="499"/>
    <n v="499"/>
  </r>
  <r>
    <x v="2"/>
    <x v="84"/>
    <x v="7"/>
    <n v="760"/>
    <n v="760"/>
  </r>
  <r>
    <x v="2"/>
    <x v="84"/>
    <x v="8"/>
    <n v="187"/>
    <n v="187"/>
  </r>
  <r>
    <x v="2"/>
    <x v="84"/>
    <x v="9"/>
    <n v="35"/>
    <n v="35"/>
  </r>
  <r>
    <x v="2"/>
    <x v="84"/>
    <x v="10"/>
    <n v="10"/>
    <n v="10"/>
  </r>
  <r>
    <x v="2"/>
    <x v="84"/>
    <x v="11"/>
    <n v="18"/>
    <n v="18"/>
  </r>
  <r>
    <x v="2"/>
    <x v="84"/>
    <x v="12"/>
    <n v="111"/>
    <n v="111"/>
  </r>
  <r>
    <x v="2"/>
    <x v="84"/>
    <x v="13"/>
    <n v="281"/>
    <n v="281"/>
  </r>
  <r>
    <x v="2"/>
    <x v="84"/>
    <x v="14"/>
    <n v="264"/>
    <n v="264"/>
  </r>
  <r>
    <x v="2"/>
    <x v="84"/>
    <x v="15"/>
    <n v="109"/>
    <n v="109"/>
  </r>
  <r>
    <x v="2"/>
    <x v="84"/>
    <x v="16"/>
    <n v="173"/>
    <n v="173"/>
  </r>
  <r>
    <x v="2"/>
    <x v="84"/>
    <x v="17"/>
    <n v="74"/>
    <n v="74"/>
  </r>
  <r>
    <x v="2"/>
    <x v="84"/>
    <x v="18"/>
    <n v="130"/>
    <n v="130"/>
  </r>
  <r>
    <x v="2"/>
    <x v="84"/>
    <x v="19"/>
    <n v="181"/>
    <n v="181"/>
  </r>
  <r>
    <x v="2"/>
    <x v="84"/>
    <x v="20"/>
    <n v="371"/>
    <n v="371"/>
  </r>
  <r>
    <x v="2"/>
    <x v="84"/>
    <x v="21"/>
    <n v="321"/>
    <n v="321"/>
  </r>
  <r>
    <x v="2"/>
    <x v="84"/>
    <x v="22"/>
    <n v="241"/>
    <n v="241"/>
  </r>
  <r>
    <x v="2"/>
    <x v="84"/>
    <x v="23"/>
    <n v="182"/>
    <n v="182"/>
  </r>
  <r>
    <x v="2"/>
    <x v="84"/>
    <x v="24"/>
    <n v="275"/>
    <n v="275"/>
  </r>
  <r>
    <x v="2"/>
    <x v="84"/>
    <x v="25"/>
    <n v="39"/>
    <n v="39"/>
  </r>
  <r>
    <x v="2"/>
    <x v="85"/>
    <x v="0"/>
    <n v="330"/>
    <n v="330"/>
  </r>
  <r>
    <x v="2"/>
    <x v="85"/>
    <x v="1"/>
    <n v="209"/>
    <n v="209"/>
  </r>
  <r>
    <x v="2"/>
    <x v="85"/>
    <x v="2"/>
    <n v="618"/>
    <n v="618"/>
  </r>
  <r>
    <x v="2"/>
    <x v="85"/>
    <x v="3"/>
    <n v="2335"/>
    <n v="2335"/>
  </r>
  <r>
    <x v="2"/>
    <x v="85"/>
    <x v="4"/>
    <n v="9760"/>
    <n v="9760"/>
  </r>
  <r>
    <x v="2"/>
    <x v="85"/>
    <x v="5"/>
    <n v="43024"/>
    <n v="43024"/>
  </r>
  <r>
    <x v="2"/>
    <x v="85"/>
    <x v="6"/>
    <n v="165"/>
    <n v="165"/>
  </r>
  <r>
    <x v="2"/>
    <x v="85"/>
    <x v="7"/>
    <n v="15041"/>
    <n v="15041"/>
  </r>
  <r>
    <x v="2"/>
    <x v="85"/>
    <x v="8"/>
    <n v="15367"/>
    <n v="15367"/>
  </r>
  <r>
    <x v="2"/>
    <x v="85"/>
    <x v="9"/>
    <n v="13291"/>
    <n v="13291"/>
  </r>
  <r>
    <x v="2"/>
    <x v="85"/>
    <x v="10"/>
    <n v="11848"/>
    <n v="11848"/>
  </r>
  <r>
    <x v="2"/>
    <x v="85"/>
    <x v="11"/>
    <n v="32382"/>
    <n v="32382"/>
  </r>
  <r>
    <x v="2"/>
    <x v="85"/>
    <x v="12"/>
    <n v="1347"/>
    <n v="1347"/>
  </r>
  <r>
    <x v="2"/>
    <x v="85"/>
    <x v="13"/>
    <n v="2299"/>
    <n v="2299"/>
  </r>
  <r>
    <x v="2"/>
    <x v="85"/>
    <x v="14"/>
    <n v="8046"/>
    <n v="8046"/>
  </r>
  <r>
    <x v="2"/>
    <x v="85"/>
    <x v="15"/>
    <n v="22694"/>
    <n v="22694"/>
  </r>
  <r>
    <x v="2"/>
    <x v="85"/>
    <x v="16"/>
    <n v="19922"/>
    <n v="19922"/>
  </r>
  <r>
    <x v="2"/>
    <x v="85"/>
    <x v="17"/>
    <n v="34229"/>
    <n v="34229"/>
  </r>
  <r>
    <x v="2"/>
    <x v="85"/>
    <x v="18"/>
    <n v="37245"/>
    <n v="37245"/>
  </r>
  <r>
    <x v="2"/>
    <x v="85"/>
    <x v="19"/>
    <n v="14548"/>
    <n v="14548"/>
  </r>
  <r>
    <x v="2"/>
    <x v="85"/>
    <x v="20"/>
    <n v="2848"/>
    <n v="2848"/>
  </r>
  <r>
    <x v="2"/>
    <x v="85"/>
    <x v="21"/>
    <n v="26416"/>
    <n v="26416"/>
  </r>
  <r>
    <x v="2"/>
    <x v="85"/>
    <x v="22"/>
    <n v="25745"/>
    <n v="25745"/>
  </r>
  <r>
    <x v="2"/>
    <x v="85"/>
    <x v="23"/>
    <n v="11550"/>
    <n v="11550"/>
  </r>
  <r>
    <x v="2"/>
    <x v="85"/>
    <x v="24"/>
    <n v="420"/>
    <n v="420"/>
  </r>
  <r>
    <x v="2"/>
    <x v="85"/>
    <x v="25"/>
    <n v="0"/>
    <n v="0"/>
  </r>
  <r>
    <x v="2"/>
    <x v="86"/>
    <x v="18"/>
    <n v="2"/>
    <n v="2"/>
  </r>
  <r>
    <x v="2"/>
    <x v="86"/>
    <x v="19"/>
    <n v="0"/>
    <n v="0"/>
  </r>
  <r>
    <x v="2"/>
    <x v="87"/>
    <x v="1"/>
    <n v="3"/>
    <n v="3"/>
  </r>
  <r>
    <x v="2"/>
    <x v="87"/>
    <x v="2"/>
    <n v="0"/>
    <n v="0"/>
  </r>
  <r>
    <x v="2"/>
    <x v="87"/>
    <x v="3"/>
    <n v="4"/>
    <n v="4"/>
  </r>
  <r>
    <x v="2"/>
    <x v="87"/>
    <x v="6"/>
    <n v="60"/>
    <n v="60"/>
  </r>
  <r>
    <x v="2"/>
    <x v="87"/>
    <x v="7"/>
    <n v="29"/>
    <n v="29"/>
  </r>
  <r>
    <x v="2"/>
    <x v="87"/>
    <x v="8"/>
    <n v="42"/>
    <n v="42"/>
  </r>
  <r>
    <x v="2"/>
    <x v="87"/>
    <x v="9"/>
    <n v="16"/>
    <n v="16"/>
  </r>
  <r>
    <x v="2"/>
    <x v="87"/>
    <x v="10"/>
    <n v="50"/>
    <n v="50"/>
  </r>
  <r>
    <x v="2"/>
    <x v="87"/>
    <x v="11"/>
    <n v="49"/>
    <n v="49"/>
  </r>
  <r>
    <x v="2"/>
    <x v="87"/>
    <x v="13"/>
    <n v="130"/>
    <n v="130"/>
  </r>
  <r>
    <x v="2"/>
    <x v="87"/>
    <x v="14"/>
    <n v="40"/>
    <n v="40"/>
  </r>
  <r>
    <x v="2"/>
    <x v="87"/>
    <x v="15"/>
    <n v="15"/>
    <n v="15"/>
  </r>
  <r>
    <x v="2"/>
    <x v="87"/>
    <x v="16"/>
    <n v="49"/>
    <n v="49"/>
  </r>
  <r>
    <x v="2"/>
    <x v="87"/>
    <x v="17"/>
    <n v="15"/>
    <n v="15"/>
  </r>
  <r>
    <x v="2"/>
    <x v="87"/>
    <x v="18"/>
    <n v="103"/>
    <n v="103"/>
  </r>
  <r>
    <x v="2"/>
    <x v="87"/>
    <x v="19"/>
    <n v="112"/>
    <n v="112"/>
  </r>
  <r>
    <x v="2"/>
    <x v="87"/>
    <x v="20"/>
    <n v="125"/>
    <n v="125"/>
  </r>
  <r>
    <x v="2"/>
    <x v="87"/>
    <x v="21"/>
    <n v="187"/>
    <n v="187"/>
  </r>
  <r>
    <x v="2"/>
    <x v="87"/>
    <x v="22"/>
    <n v="35"/>
    <n v="35"/>
  </r>
  <r>
    <x v="2"/>
    <x v="87"/>
    <x v="23"/>
    <n v="672"/>
    <n v="672"/>
  </r>
  <r>
    <x v="2"/>
    <x v="87"/>
    <x v="24"/>
    <n v="545"/>
    <n v="545"/>
  </r>
  <r>
    <x v="2"/>
    <x v="87"/>
    <x v="25"/>
    <n v="135"/>
    <n v="135"/>
  </r>
  <r>
    <x v="2"/>
    <x v="88"/>
    <x v="0"/>
    <n v="88"/>
    <n v="88"/>
  </r>
  <r>
    <x v="2"/>
    <x v="88"/>
    <x v="1"/>
    <n v="40"/>
    <n v="40"/>
  </r>
  <r>
    <x v="2"/>
    <x v="88"/>
    <x v="2"/>
    <n v="131"/>
    <n v="131"/>
  </r>
  <r>
    <x v="2"/>
    <x v="88"/>
    <x v="3"/>
    <n v="159"/>
    <n v="159"/>
  </r>
  <r>
    <x v="2"/>
    <x v="88"/>
    <x v="4"/>
    <n v="236"/>
    <n v="236"/>
  </r>
  <r>
    <x v="2"/>
    <x v="88"/>
    <x v="5"/>
    <n v="263"/>
    <n v="263"/>
  </r>
  <r>
    <x v="2"/>
    <x v="88"/>
    <x v="6"/>
    <n v="195"/>
    <n v="195"/>
  </r>
  <r>
    <x v="2"/>
    <x v="88"/>
    <x v="7"/>
    <n v="335"/>
    <n v="335"/>
  </r>
  <r>
    <x v="2"/>
    <x v="88"/>
    <x v="8"/>
    <n v="274"/>
    <n v="274"/>
  </r>
  <r>
    <x v="2"/>
    <x v="88"/>
    <x v="9"/>
    <n v="180"/>
    <n v="180"/>
  </r>
  <r>
    <x v="2"/>
    <x v="88"/>
    <x v="10"/>
    <n v="149"/>
    <n v="149"/>
  </r>
  <r>
    <x v="2"/>
    <x v="88"/>
    <x v="11"/>
    <n v="76"/>
    <n v="76"/>
  </r>
  <r>
    <x v="2"/>
    <x v="88"/>
    <x v="12"/>
    <n v="310"/>
    <n v="310"/>
  </r>
  <r>
    <x v="2"/>
    <x v="88"/>
    <x v="13"/>
    <n v="224"/>
    <n v="224"/>
  </r>
  <r>
    <x v="2"/>
    <x v="88"/>
    <x v="14"/>
    <n v="326"/>
    <n v="326"/>
  </r>
  <r>
    <x v="2"/>
    <x v="88"/>
    <x v="15"/>
    <n v="178"/>
    <n v="178"/>
  </r>
  <r>
    <x v="2"/>
    <x v="88"/>
    <x v="16"/>
    <n v="398"/>
    <n v="398"/>
  </r>
  <r>
    <x v="2"/>
    <x v="88"/>
    <x v="17"/>
    <n v="518"/>
    <n v="518"/>
  </r>
  <r>
    <x v="2"/>
    <x v="88"/>
    <x v="18"/>
    <n v="331"/>
    <n v="331"/>
  </r>
  <r>
    <x v="2"/>
    <x v="88"/>
    <x v="19"/>
    <n v="218"/>
    <n v="218"/>
  </r>
  <r>
    <x v="2"/>
    <x v="88"/>
    <x v="20"/>
    <n v="369"/>
    <n v="369"/>
  </r>
  <r>
    <x v="2"/>
    <x v="88"/>
    <x v="21"/>
    <n v="390"/>
    <n v="390"/>
  </r>
  <r>
    <x v="2"/>
    <x v="88"/>
    <x v="22"/>
    <n v="359"/>
    <n v="359"/>
  </r>
  <r>
    <x v="2"/>
    <x v="88"/>
    <x v="23"/>
    <n v="377"/>
    <n v="377"/>
  </r>
  <r>
    <x v="2"/>
    <x v="88"/>
    <x v="24"/>
    <n v="221"/>
    <n v="221"/>
  </r>
  <r>
    <x v="2"/>
    <x v="88"/>
    <x v="25"/>
    <n v="57"/>
    <n v="57"/>
  </r>
  <r>
    <x v="2"/>
    <x v="89"/>
    <x v="1"/>
    <n v="183"/>
    <n v="183"/>
  </r>
  <r>
    <x v="2"/>
    <x v="90"/>
    <x v="5"/>
    <n v="24"/>
    <n v="24"/>
  </r>
  <r>
    <x v="2"/>
    <x v="90"/>
    <x v="6"/>
    <n v="132"/>
    <n v="132"/>
  </r>
  <r>
    <x v="2"/>
    <x v="90"/>
    <x v="7"/>
    <n v="244"/>
    <n v="244"/>
  </r>
  <r>
    <x v="2"/>
    <x v="90"/>
    <x v="8"/>
    <n v="245"/>
    <n v="245"/>
  </r>
  <r>
    <x v="2"/>
    <x v="90"/>
    <x v="9"/>
    <n v="375"/>
    <n v="375"/>
  </r>
  <r>
    <x v="2"/>
    <x v="90"/>
    <x v="10"/>
    <n v="273"/>
    <n v="273"/>
  </r>
  <r>
    <x v="2"/>
    <x v="90"/>
    <x v="11"/>
    <n v="343"/>
    <n v="343"/>
  </r>
  <r>
    <x v="2"/>
    <x v="90"/>
    <x v="12"/>
    <n v="484"/>
    <n v="484"/>
  </r>
  <r>
    <x v="2"/>
    <x v="90"/>
    <x v="13"/>
    <n v="45"/>
    <n v="45"/>
  </r>
  <r>
    <x v="2"/>
    <x v="90"/>
    <x v="14"/>
    <n v="0"/>
    <n v="0"/>
  </r>
  <r>
    <x v="2"/>
    <x v="90"/>
    <x v="15"/>
    <n v="0"/>
    <n v="0"/>
  </r>
  <r>
    <x v="2"/>
    <x v="90"/>
    <x v="16"/>
    <n v="0"/>
    <n v="0"/>
  </r>
  <r>
    <x v="2"/>
    <x v="91"/>
    <x v="0"/>
    <n v="39"/>
    <n v="39"/>
  </r>
  <r>
    <x v="2"/>
    <x v="91"/>
    <x v="1"/>
    <n v="85"/>
    <n v="85"/>
  </r>
  <r>
    <x v="2"/>
    <x v="91"/>
    <x v="2"/>
    <n v="147"/>
    <n v="147"/>
  </r>
  <r>
    <x v="2"/>
    <x v="91"/>
    <x v="3"/>
    <n v="606"/>
    <n v="606"/>
  </r>
  <r>
    <x v="2"/>
    <x v="91"/>
    <x v="4"/>
    <n v="1511"/>
    <n v="1511"/>
  </r>
  <r>
    <x v="2"/>
    <x v="91"/>
    <x v="5"/>
    <n v="1715"/>
    <n v="1715"/>
  </r>
  <r>
    <x v="2"/>
    <x v="91"/>
    <x v="6"/>
    <n v="1566"/>
    <n v="1566"/>
  </r>
  <r>
    <x v="2"/>
    <x v="91"/>
    <x v="7"/>
    <n v="1799"/>
    <n v="1799"/>
  </r>
  <r>
    <x v="2"/>
    <x v="91"/>
    <x v="8"/>
    <n v="2138"/>
    <n v="2138"/>
  </r>
  <r>
    <x v="2"/>
    <x v="91"/>
    <x v="9"/>
    <n v="2741"/>
    <n v="2741"/>
  </r>
  <r>
    <x v="2"/>
    <x v="91"/>
    <x v="10"/>
    <n v="1422"/>
    <n v="1422"/>
  </r>
  <r>
    <x v="2"/>
    <x v="91"/>
    <x v="11"/>
    <n v="1095"/>
    <n v="1095"/>
  </r>
  <r>
    <x v="2"/>
    <x v="91"/>
    <x v="12"/>
    <n v="1694"/>
    <n v="1694"/>
  </r>
  <r>
    <x v="2"/>
    <x v="91"/>
    <x v="13"/>
    <n v="3627"/>
    <n v="3627"/>
  </r>
  <r>
    <x v="2"/>
    <x v="91"/>
    <x v="14"/>
    <n v="5615"/>
    <n v="5615"/>
  </r>
  <r>
    <x v="2"/>
    <x v="91"/>
    <x v="15"/>
    <n v="9094"/>
    <n v="9094"/>
  </r>
  <r>
    <x v="2"/>
    <x v="91"/>
    <x v="16"/>
    <n v="17860"/>
    <n v="17860"/>
  </r>
  <r>
    <x v="2"/>
    <x v="91"/>
    <x v="17"/>
    <n v="14857"/>
    <n v="14857"/>
  </r>
  <r>
    <x v="2"/>
    <x v="91"/>
    <x v="18"/>
    <n v="9701"/>
    <n v="9701"/>
  </r>
  <r>
    <x v="2"/>
    <x v="91"/>
    <x v="19"/>
    <n v="9848"/>
    <n v="9848"/>
  </r>
  <r>
    <x v="2"/>
    <x v="91"/>
    <x v="20"/>
    <n v="8481"/>
    <n v="8481"/>
  </r>
  <r>
    <x v="2"/>
    <x v="91"/>
    <x v="21"/>
    <n v="8964"/>
    <n v="8964"/>
  </r>
  <r>
    <x v="2"/>
    <x v="91"/>
    <x v="22"/>
    <n v="5226"/>
    <n v="5226"/>
  </r>
  <r>
    <x v="2"/>
    <x v="91"/>
    <x v="23"/>
    <n v="8686"/>
    <n v="8686"/>
  </r>
  <r>
    <x v="2"/>
    <x v="91"/>
    <x v="24"/>
    <n v="8800"/>
    <n v="8800"/>
  </r>
  <r>
    <x v="2"/>
    <x v="91"/>
    <x v="25"/>
    <n v="588"/>
    <n v="588"/>
  </r>
  <r>
    <x v="2"/>
    <x v="92"/>
    <x v="0"/>
    <n v="65"/>
    <n v="65"/>
  </r>
  <r>
    <x v="2"/>
    <x v="92"/>
    <x v="1"/>
    <n v="88"/>
    <n v="88"/>
  </r>
  <r>
    <x v="2"/>
    <x v="92"/>
    <x v="2"/>
    <n v="22"/>
    <n v="22"/>
  </r>
  <r>
    <x v="2"/>
    <x v="92"/>
    <x v="3"/>
    <n v="131"/>
    <n v="131"/>
  </r>
  <r>
    <x v="2"/>
    <x v="92"/>
    <x v="4"/>
    <n v="81"/>
    <n v="81"/>
  </r>
  <r>
    <x v="2"/>
    <x v="92"/>
    <x v="5"/>
    <n v="57"/>
    <n v="57"/>
  </r>
  <r>
    <x v="2"/>
    <x v="92"/>
    <x v="6"/>
    <n v="78"/>
    <n v="78"/>
  </r>
  <r>
    <x v="2"/>
    <x v="92"/>
    <x v="7"/>
    <n v="20"/>
    <n v="20"/>
  </r>
  <r>
    <x v="2"/>
    <x v="92"/>
    <x v="8"/>
    <n v="166"/>
    <n v="166"/>
  </r>
  <r>
    <x v="2"/>
    <x v="92"/>
    <x v="9"/>
    <n v="17"/>
    <n v="17"/>
  </r>
  <r>
    <x v="2"/>
    <x v="92"/>
    <x v="10"/>
    <n v="46"/>
    <n v="46"/>
  </r>
  <r>
    <x v="2"/>
    <x v="92"/>
    <x v="11"/>
    <n v="45"/>
    <n v="45"/>
  </r>
  <r>
    <x v="2"/>
    <x v="92"/>
    <x v="12"/>
    <n v="50"/>
    <n v="50"/>
  </r>
  <r>
    <x v="2"/>
    <x v="92"/>
    <x v="13"/>
    <n v="44"/>
    <n v="44"/>
  </r>
  <r>
    <x v="2"/>
    <x v="92"/>
    <x v="14"/>
    <n v="32"/>
    <n v="32"/>
  </r>
  <r>
    <x v="2"/>
    <x v="92"/>
    <x v="15"/>
    <n v="36"/>
    <n v="36"/>
  </r>
  <r>
    <x v="2"/>
    <x v="92"/>
    <x v="16"/>
    <n v="55"/>
    <n v="55"/>
  </r>
  <r>
    <x v="2"/>
    <x v="92"/>
    <x v="17"/>
    <n v="64"/>
    <n v="64"/>
  </r>
  <r>
    <x v="2"/>
    <x v="92"/>
    <x v="18"/>
    <n v="67"/>
    <n v="67"/>
  </r>
  <r>
    <x v="2"/>
    <x v="92"/>
    <x v="19"/>
    <n v="87"/>
    <n v="87"/>
  </r>
  <r>
    <x v="2"/>
    <x v="92"/>
    <x v="20"/>
    <n v="71"/>
    <n v="71"/>
  </r>
  <r>
    <x v="2"/>
    <x v="92"/>
    <x v="21"/>
    <n v="173"/>
    <n v="173"/>
  </r>
  <r>
    <x v="2"/>
    <x v="92"/>
    <x v="22"/>
    <n v="175"/>
    <n v="175"/>
  </r>
  <r>
    <x v="2"/>
    <x v="92"/>
    <x v="23"/>
    <n v="156"/>
    <n v="156"/>
  </r>
  <r>
    <x v="2"/>
    <x v="92"/>
    <x v="24"/>
    <n v="70"/>
    <n v="70"/>
  </r>
  <r>
    <x v="2"/>
    <x v="92"/>
    <x v="25"/>
    <n v="7"/>
    <n v="7"/>
  </r>
  <r>
    <x v="2"/>
    <x v="93"/>
    <x v="8"/>
    <n v="4"/>
    <n v="4"/>
  </r>
  <r>
    <x v="2"/>
    <x v="93"/>
    <x v="9"/>
    <n v="6"/>
    <n v="6"/>
  </r>
  <r>
    <x v="2"/>
    <x v="93"/>
    <x v="10"/>
    <n v="32"/>
    <n v="32"/>
  </r>
  <r>
    <x v="2"/>
    <x v="93"/>
    <x v="18"/>
    <n v="1"/>
    <n v="1"/>
  </r>
  <r>
    <x v="2"/>
    <x v="93"/>
    <x v="19"/>
    <n v="0"/>
    <n v="0"/>
  </r>
  <r>
    <x v="2"/>
    <x v="94"/>
    <x v="1"/>
    <n v="69"/>
    <n v="69"/>
  </r>
  <r>
    <x v="2"/>
    <x v="94"/>
    <x v="2"/>
    <n v="37"/>
    <n v="37"/>
  </r>
  <r>
    <x v="2"/>
    <x v="94"/>
    <x v="3"/>
    <n v="37"/>
    <n v="37"/>
  </r>
  <r>
    <x v="2"/>
    <x v="94"/>
    <x v="4"/>
    <n v="19"/>
    <n v="19"/>
  </r>
  <r>
    <x v="2"/>
    <x v="94"/>
    <x v="6"/>
    <n v="39"/>
    <n v="39"/>
  </r>
  <r>
    <x v="2"/>
    <x v="94"/>
    <x v="10"/>
    <n v="17"/>
    <n v="17"/>
  </r>
  <r>
    <x v="2"/>
    <x v="95"/>
    <x v="0"/>
    <n v="10"/>
    <n v="10"/>
  </r>
  <r>
    <x v="2"/>
    <x v="95"/>
    <x v="1"/>
    <n v="3"/>
    <n v="3"/>
  </r>
  <r>
    <x v="2"/>
    <x v="95"/>
    <x v="2"/>
    <n v="6"/>
    <n v="6"/>
  </r>
  <r>
    <x v="2"/>
    <x v="95"/>
    <x v="3"/>
    <n v="15"/>
    <n v="15"/>
  </r>
  <r>
    <x v="2"/>
    <x v="95"/>
    <x v="4"/>
    <n v="94"/>
    <n v="94"/>
  </r>
  <r>
    <x v="2"/>
    <x v="95"/>
    <x v="5"/>
    <n v="51"/>
    <n v="51"/>
  </r>
  <r>
    <x v="2"/>
    <x v="95"/>
    <x v="6"/>
    <n v="76"/>
    <n v="76"/>
  </r>
  <r>
    <x v="2"/>
    <x v="95"/>
    <x v="7"/>
    <n v="4"/>
    <n v="4"/>
  </r>
  <r>
    <x v="2"/>
    <x v="95"/>
    <x v="8"/>
    <n v="13"/>
    <n v="13"/>
  </r>
  <r>
    <x v="2"/>
    <x v="95"/>
    <x v="9"/>
    <n v="71"/>
    <n v="71"/>
  </r>
  <r>
    <x v="2"/>
    <x v="95"/>
    <x v="10"/>
    <n v="65"/>
    <n v="65"/>
  </r>
  <r>
    <x v="2"/>
    <x v="95"/>
    <x v="11"/>
    <n v="1"/>
    <n v="1"/>
  </r>
  <r>
    <x v="2"/>
    <x v="95"/>
    <x v="13"/>
    <n v="1"/>
    <n v="1"/>
  </r>
  <r>
    <x v="2"/>
    <x v="95"/>
    <x v="14"/>
    <n v="0"/>
    <n v="0"/>
  </r>
  <r>
    <x v="2"/>
    <x v="95"/>
    <x v="15"/>
    <n v="0"/>
    <n v="0"/>
  </r>
  <r>
    <x v="2"/>
    <x v="95"/>
    <x v="16"/>
    <n v="0"/>
    <n v="0"/>
  </r>
  <r>
    <x v="2"/>
    <x v="95"/>
    <x v="20"/>
    <n v="100"/>
    <n v="100"/>
  </r>
  <r>
    <x v="2"/>
    <x v="95"/>
    <x v="21"/>
    <n v="100"/>
    <n v="100"/>
  </r>
  <r>
    <x v="2"/>
    <x v="95"/>
    <x v="22"/>
    <n v="241"/>
    <n v="241"/>
  </r>
  <r>
    <x v="2"/>
    <x v="95"/>
    <x v="23"/>
    <n v="86"/>
    <n v="86"/>
  </r>
  <r>
    <x v="2"/>
    <x v="95"/>
    <x v="24"/>
    <n v="188"/>
    <n v="188"/>
  </r>
  <r>
    <x v="2"/>
    <x v="95"/>
    <x v="25"/>
    <n v="63"/>
    <n v="63"/>
  </r>
  <r>
    <x v="2"/>
    <x v="96"/>
    <x v="0"/>
    <n v="101"/>
    <n v="101"/>
  </r>
  <r>
    <x v="2"/>
    <x v="96"/>
    <x v="1"/>
    <n v="249"/>
    <n v="249"/>
  </r>
  <r>
    <x v="2"/>
    <x v="96"/>
    <x v="2"/>
    <n v="227"/>
    <n v="227"/>
  </r>
  <r>
    <x v="2"/>
    <x v="96"/>
    <x v="3"/>
    <n v="179"/>
    <n v="179"/>
  </r>
  <r>
    <x v="2"/>
    <x v="96"/>
    <x v="4"/>
    <n v="141"/>
    <n v="141"/>
  </r>
  <r>
    <x v="2"/>
    <x v="96"/>
    <x v="5"/>
    <n v="75"/>
    <n v="75"/>
  </r>
  <r>
    <x v="2"/>
    <x v="96"/>
    <x v="6"/>
    <n v="139"/>
    <n v="139"/>
  </r>
  <r>
    <x v="2"/>
    <x v="96"/>
    <x v="7"/>
    <n v="84"/>
    <n v="84"/>
  </r>
  <r>
    <x v="2"/>
    <x v="96"/>
    <x v="8"/>
    <n v="672"/>
    <n v="672"/>
  </r>
  <r>
    <x v="2"/>
    <x v="96"/>
    <x v="9"/>
    <n v="594"/>
    <n v="594"/>
  </r>
  <r>
    <x v="2"/>
    <x v="96"/>
    <x v="10"/>
    <n v="503"/>
    <n v="503"/>
  </r>
  <r>
    <x v="2"/>
    <x v="96"/>
    <x v="11"/>
    <n v="429"/>
    <n v="429"/>
  </r>
  <r>
    <x v="2"/>
    <x v="96"/>
    <x v="12"/>
    <n v="364"/>
    <n v="364"/>
  </r>
  <r>
    <x v="2"/>
    <x v="96"/>
    <x v="13"/>
    <n v="350"/>
    <n v="350"/>
  </r>
  <r>
    <x v="2"/>
    <x v="96"/>
    <x v="14"/>
    <n v="397"/>
    <n v="397"/>
  </r>
  <r>
    <x v="2"/>
    <x v="96"/>
    <x v="15"/>
    <n v="443"/>
    <n v="443"/>
  </r>
  <r>
    <x v="2"/>
    <x v="96"/>
    <x v="16"/>
    <n v="476"/>
    <n v="476"/>
  </r>
  <r>
    <x v="2"/>
    <x v="96"/>
    <x v="17"/>
    <n v="613"/>
    <n v="613"/>
  </r>
  <r>
    <x v="2"/>
    <x v="96"/>
    <x v="18"/>
    <n v="727"/>
    <n v="727"/>
  </r>
  <r>
    <x v="2"/>
    <x v="96"/>
    <x v="19"/>
    <n v="452"/>
    <n v="452"/>
  </r>
  <r>
    <x v="2"/>
    <x v="96"/>
    <x v="20"/>
    <n v="608"/>
    <n v="608"/>
  </r>
  <r>
    <x v="2"/>
    <x v="96"/>
    <x v="21"/>
    <n v="486"/>
    <n v="486"/>
  </r>
  <r>
    <x v="2"/>
    <x v="96"/>
    <x v="22"/>
    <n v="772"/>
    <n v="772"/>
  </r>
  <r>
    <x v="2"/>
    <x v="96"/>
    <x v="23"/>
    <n v="602"/>
    <n v="602"/>
  </r>
  <r>
    <x v="2"/>
    <x v="96"/>
    <x v="24"/>
    <n v="293"/>
    <n v="293"/>
  </r>
  <r>
    <x v="2"/>
    <x v="96"/>
    <x v="25"/>
    <n v="0"/>
    <n v="0"/>
  </r>
  <r>
    <x v="2"/>
    <x v="97"/>
    <x v="0"/>
    <n v="20"/>
    <n v="20"/>
  </r>
  <r>
    <x v="2"/>
    <x v="97"/>
    <x v="1"/>
    <n v="40"/>
    <n v="40"/>
  </r>
  <r>
    <x v="2"/>
    <x v="97"/>
    <x v="2"/>
    <n v="109"/>
    <n v="109"/>
  </r>
  <r>
    <x v="2"/>
    <x v="97"/>
    <x v="3"/>
    <n v="86"/>
    <n v="86"/>
  </r>
  <r>
    <x v="2"/>
    <x v="97"/>
    <x v="4"/>
    <n v="258"/>
    <n v="258"/>
  </r>
  <r>
    <x v="2"/>
    <x v="97"/>
    <x v="5"/>
    <n v="87"/>
    <n v="87"/>
  </r>
  <r>
    <x v="2"/>
    <x v="97"/>
    <x v="6"/>
    <n v="139"/>
    <n v="139"/>
  </r>
  <r>
    <x v="2"/>
    <x v="97"/>
    <x v="7"/>
    <n v="75"/>
    <n v="75"/>
  </r>
  <r>
    <x v="2"/>
    <x v="97"/>
    <x v="8"/>
    <n v="202"/>
    <n v="202"/>
  </r>
  <r>
    <x v="2"/>
    <x v="97"/>
    <x v="9"/>
    <n v="206"/>
    <n v="206"/>
  </r>
  <r>
    <x v="2"/>
    <x v="97"/>
    <x v="10"/>
    <n v="70"/>
    <n v="70"/>
  </r>
  <r>
    <x v="2"/>
    <x v="97"/>
    <x v="11"/>
    <n v="13"/>
    <n v="13"/>
  </r>
  <r>
    <x v="2"/>
    <x v="97"/>
    <x v="12"/>
    <n v="159"/>
    <n v="159"/>
  </r>
  <r>
    <x v="2"/>
    <x v="97"/>
    <x v="13"/>
    <n v="268"/>
    <n v="268"/>
  </r>
  <r>
    <x v="2"/>
    <x v="97"/>
    <x v="14"/>
    <n v="507"/>
    <n v="507"/>
  </r>
  <r>
    <x v="2"/>
    <x v="97"/>
    <x v="15"/>
    <n v="499"/>
    <n v="499"/>
  </r>
  <r>
    <x v="2"/>
    <x v="97"/>
    <x v="16"/>
    <n v="277"/>
    <n v="277"/>
  </r>
  <r>
    <x v="2"/>
    <x v="97"/>
    <x v="17"/>
    <n v="536"/>
    <n v="536"/>
  </r>
  <r>
    <x v="2"/>
    <x v="97"/>
    <x v="18"/>
    <n v="401"/>
    <n v="401"/>
  </r>
  <r>
    <x v="2"/>
    <x v="97"/>
    <x v="19"/>
    <n v="739"/>
    <n v="739"/>
  </r>
  <r>
    <x v="2"/>
    <x v="97"/>
    <x v="20"/>
    <n v="1656"/>
    <n v="1656"/>
  </r>
  <r>
    <x v="2"/>
    <x v="97"/>
    <x v="21"/>
    <n v="2391"/>
    <n v="2391"/>
  </r>
  <r>
    <x v="2"/>
    <x v="97"/>
    <x v="22"/>
    <n v="1469"/>
    <n v="1469"/>
  </r>
  <r>
    <x v="2"/>
    <x v="97"/>
    <x v="23"/>
    <n v="1495"/>
    <n v="1495"/>
  </r>
  <r>
    <x v="2"/>
    <x v="97"/>
    <x v="24"/>
    <n v="948"/>
    <n v="948"/>
  </r>
  <r>
    <x v="2"/>
    <x v="97"/>
    <x v="25"/>
    <n v="99"/>
    <n v="99"/>
  </r>
  <r>
    <x v="2"/>
    <x v="98"/>
    <x v="1"/>
    <n v="13"/>
    <n v="13"/>
  </r>
  <r>
    <x v="2"/>
    <x v="98"/>
    <x v="2"/>
    <n v="12"/>
    <n v="12"/>
  </r>
  <r>
    <x v="2"/>
    <x v="98"/>
    <x v="3"/>
    <n v="79"/>
    <n v="79"/>
  </r>
  <r>
    <x v="2"/>
    <x v="98"/>
    <x v="5"/>
    <n v="22"/>
    <n v="22"/>
  </r>
  <r>
    <x v="2"/>
    <x v="98"/>
    <x v="6"/>
    <n v="85"/>
    <n v="85"/>
  </r>
  <r>
    <x v="2"/>
    <x v="98"/>
    <x v="13"/>
    <n v="5"/>
    <n v="5"/>
  </r>
  <r>
    <x v="2"/>
    <x v="98"/>
    <x v="14"/>
    <n v="0"/>
    <n v="0"/>
  </r>
  <r>
    <x v="2"/>
    <x v="98"/>
    <x v="15"/>
    <n v="0"/>
    <n v="0"/>
  </r>
  <r>
    <x v="2"/>
    <x v="98"/>
    <x v="16"/>
    <n v="0"/>
    <n v="0"/>
  </r>
  <r>
    <x v="2"/>
    <x v="98"/>
    <x v="19"/>
    <n v="9"/>
    <n v="9"/>
  </r>
  <r>
    <x v="2"/>
    <x v="98"/>
    <x v="20"/>
    <n v="15"/>
    <n v="15"/>
  </r>
  <r>
    <x v="2"/>
    <x v="98"/>
    <x v="21"/>
    <n v="0"/>
    <n v="0"/>
  </r>
  <r>
    <x v="2"/>
    <x v="98"/>
    <x v="22"/>
    <n v="153"/>
    <n v="153"/>
  </r>
  <r>
    <x v="2"/>
    <x v="98"/>
    <x v="23"/>
    <n v="95"/>
    <n v="95"/>
  </r>
  <r>
    <x v="2"/>
    <x v="98"/>
    <x v="24"/>
    <n v="45"/>
    <n v="45"/>
  </r>
  <r>
    <x v="2"/>
    <x v="98"/>
    <x v="25"/>
    <n v="0"/>
    <n v="0"/>
  </r>
  <r>
    <x v="2"/>
    <x v="99"/>
    <x v="1"/>
    <n v="3"/>
    <n v="3"/>
  </r>
  <r>
    <x v="2"/>
    <x v="99"/>
    <x v="2"/>
    <n v="3"/>
    <n v="3"/>
  </r>
  <r>
    <x v="2"/>
    <x v="99"/>
    <x v="3"/>
    <n v="9"/>
    <n v="9"/>
  </r>
  <r>
    <x v="2"/>
    <x v="99"/>
    <x v="6"/>
    <n v="1"/>
    <n v="1"/>
  </r>
  <r>
    <x v="2"/>
    <x v="99"/>
    <x v="21"/>
    <n v="1"/>
    <n v="1"/>
  </r>
  <r>
    <x v="2"/>
    <x v="99"/>
    <x v="22"/>
    <n v="0"/>
    <n v="0"/>
  </r>
  <r>
    <x v="2"/>
    <x v="100"/>
    <x v="0"/>
    <n v="2731"/>
    <n v="2731"/>
  </r>
  <r>
    <x v="2"/>
    <x v="100"/>
    <x v="1"/>
    <n v="3810"/>
    <n v="3810"/>
  </r>
  <r>
    <x v="2"/>
    <x v="100"/>
    <x v="2"/>
    <n v="2262"/>
    <n v="2262"/>
  </r>
  <r>
    <x v="2"/>
    <x v="100"/>
    <x v="3"/>
    <n v="178"/>
    <n v="178"/>
  </r>
  <r>
    <x v="2"/>
    <x v="100"/>
    <x v="4"/>
    <n v="645"/>
    <n v="645"/>
  </r>
  <r>
    <x v="2"/>
    <x v="100"/>
    <x v="5"/>
    <n v="503"/>
    <n v="503"/>
  </r>
  <r>
    <x v="2"/>
    <x v="100"/>
    <x v="6"/>
    <n v="224"/>
    <n v="224"/>
  </r>
  <r>
    <x v="2"/>
    <x v="100"/>
    <x v="7"/>
    <n v="665"/>
    <n v="665"/>
  </r>
  <r>
    <x v="2"/>
    <x v="100"/>
    <x v="8"/>
    <n v="640"/>
    <n v="640"/>
  </r>
  <r>
    <x v="2"/>
    <x v="100"/>
    <x v="9"/>
    <n v="811"/>
    <n v="811"/>
  </r>
  <r>
    <x v="2"/>
    <x v="100"/>
    <x v="10"/>
    <n v="975"/>
    <n v="975"/>
  </r>
  <r>
    <x v="2"/>
    <x v="100"/>
    <x v="11"/>
    <n v="1315"/>
    <n v="1315"/>
  </r>
  <r>
    <x v="2"/>
    <x v="100"/>
    <x v="12"/>
    <n v="5072"/>
    <n v="5072"/>
  </r>
  <r>
    <x v="2"/>
    <x v="100"/>
    <x v="13"/>
    <n v="2888"/>
    <n v="2888"/>
  </r>
  <r>
    <x v="2"/>
    <x v="100"/>
    <x v="14"/>
    <n v="3708"/>
    <n v="3708"/>
  </r>
  <r>
    <x v="2"/>
    <x v="100"/>
    <x v="15"/>
    <n v="6739"/>
    <n v="6739"/>
  </r>
  <r>
    <x v="2"/>
    <x v="100"/>
    <x v="16"/>
    <n v="10857"/>
    <n v="10857"/>
  </r>
  <r>
    <x v="2"/>
    <x v="100"/>
    <x v="17"/>
    <n v="22668"/>
    <n v="22668"/>
  </r>
  <r>
    <x v="2"/>
    <x v="100"/>
    <x v="18"/>
    <n v="12568"/>
    <n v="12568"/>
  </r>
  <r>
    <x v="2"/>
    <x v="100"/>
    <x v="19"/>
    <n v="7936"/>
    <n v="7936"/>
  </r>
  <r>
    <x v="2"/>
    <x v="100"/>
    <x v="20"/>
    <n v="12144"/>
    <n v="12144"/>
  </r>
  <r>
    <x v="2"/>
    <x v="100"/>
    <x v="21"/>
    <n v="9422"/>
    <n v="9422"/>
  </r>
  <r>
    <x v="2"/>
    <x v="100"/>
    <x v="22"/>
    <n v="11785"/>
    <n v="11785"/>
  </r>
  <r>
    <x v="2"/>
    <x v="100"/>
    <x v="23"/>
    <n v="10599"/>
    <n v="10599"/>
  </r>
  <r>
    <x v="2"/>
    <x v="100"/>
    <x v="24"/>
    <n v="4975"/>
    <n v="4975"/>
  </r>
  <r>
    <x v="2"/>
    <x v="100"/>
    <x v="25"/>
    <n v="248"/>
    <n v="248"/>
  </r>
  <r>
    <x v="2"/>
    <x v="101"/>
    <x v="1"/>
    <n v="21"/>
    <n v="21"/>
  </r>
  <r>
    <x v="2"/>
    <x v="101"/>
    <x v="3"/>
    <n v="205"/>
    <n v="205"/>
  </r>
  <r>
    <x v="2"/>
    <x v="101"/>
    <x v="4"/>
    <n v="73"/>
    <n v="73"/>
  </r>
  <r>
    <x v="2"/>
    <x v="101"/>
    <x v="5"/>
    <n v="5"/>
    <n v="5"/>
  </r>
  <r>
    <x v="2"/>
    <x v="101"/>
    <x v="9"/>
    <n v="36"/>
    <n v="36"/>
  </r>
  <r>
    <x v="2"/>
    <x v="101"/>
    <x v="10"/>
    <n v="0"/>
    <n v="0"/>
  </r>
  <r>
    <x v="2"/>
    <x v="101"/>
    <x v="11"/>
    <n v="0"/>
    <n v="0"/>
  </r>
  <r>
    <x v="2"/>
    <x v="101"/>
    <x v="13"/>
    <n v="111"/>
    <n v="111"/>
  </r>
  <r>
    <x v="2"/>
    <x v="101"/>
    <x v="14"/>
    <n v="28"/>
    <n v="28"/>
  </r>
  <r>
    <x v="2"/>
    <x v="101"/>
    <x v="15"/>
    <n v="0"/>
    <n v="0"/>
  </r>
  <r>
    <x v="2"/>
    <x v="101"/>
    <x v="16"/>
    <n v="0"/>
    <n v="0"/>
  </r>
  <r>
    <x v="2"/>
    <x v="101"/>
    <x v="18"/>
    <n v="406"/>
    <n v="406"/>
  </r>
  <r>
    <x v="2"/>
    <x v="101"/>
    <x v="19"/>
    <n v="765"/>
    <n v="765"/>
  </r>
  <r>
    <x v="2"/>
    <x v="101"/>
    <x v="20"/>
    <n v="1363"/>
    <n v="1363"/>
  </r>
  <r>
    <x v="2"/>
    <x v="101"/>
    <x v="21"/>
    <n v="16"/>
    <n v="16"/>
  </r>
  <r>
    <x v="2"/>
    <x v="101"/>
    <x v="22"/>
    <n v="512"/>
    <n v="512"/>
  </r>
  <r>
    <x v="2"/>
    <x v="101"/>
    <x v="23"/>
    <n v="130"/>
    <n v="130"/>
  </r>
  <r>
    <x v="2"/>
    <x v="101"/>
    <x v="24"/>
    <n v="0"/>
    <n v="0"/>
  </r>
  <r>
    <x v="2"/>
    <x v="101"/>
    <x v="25"/>
    <n v="5"/>
    <n v="5"/>
  </r>
  <r>
    <x v="2"/>
    <x v="102"/>
    <x v="6"/>
    <n v="2"/>
    <n v="2"/>
  </r>
  <r>
    <x v="2"/>
    <x v="103"/>
    <x v="1"/>
    <n v="280"/>
    <n v="280"/>
  </r>
  <r>
    <x v="2"/>
    <x v="103"/>
    <x v="2"/>
    <n v="767"/>
    <n v="767"/>
  </r>
  <r>
    <x v="2"/>
    <x v="103"/>
    <x v="3"/>
    <n v="854"/>
    <n v="854"/>
  </r>
  <r>
    <x v="2"/>
    <x v="103"/>
    <x v="4"/>
    <n v="888"/>
    <n v="888"/>
  </r>
  <r>
    <x v="2"/>
    <x v="103"/>
    <x v="5"/>
    <n v="906"/>
    <n v="906"/>
  </r>
  <r>
    <x v="2"/>
    <x v="103"/>
    <x v="6"/>
    <n v="1179"/>
    <n v="1179"/>
  </r>
  <r>
    <x v="2"/>
    <x v="103"/>
    <x v="7"/>
    <n v="1513"/>
    <n v="1513"/>
  </r>
  <r>
    <x v="2"/>
    <x v="103"/>
    <x v="8"/>
    <n v="1300"/>
    <n v="1300"/>
  </r>
  <r>
    <x v="2"/>
    <x v="103"/>
    <x v="9"/>
    <n v="1606"/>
    <n v="1606"/>
  </r>
  <r>
    <x v="2"/>
    <x v="103"/>
    <x v="10"/>
    <n v="1201"/>
    <n v="1201"/>
  </r>
  <r>
    <x v="2"/>
    <x v="103"/>
    <x v="11"/>
    <n v="1140"/>
    <n v="1140"/>
  </r>
  <r>
    <x v="2"/>
    <x v="103"/>
    <x v="12"/>
    <n v="1445"/>
    <n v="1445"/>
  </r>
  <r>
    <x v="2"/>
    <x v="103"/>
    <x v="13"/>
    <n v="1538"/>
    <n v="1538"/>
  </r>
  <r>
    <x v="2"/>
    <x v="103"/>
    <x v="14"/>
    <n v="1945"/>
    <n v="1945"/>
  </r>
  <r>
    <x v="2"/>
    <x v="103"/>
    <x v="15"/>
    <n v="1497"/>
    <n v="1497"/>
  </r>
  <r>
    <x v="2"/>
    <x v="103"/>
    <x v="16"/>
    <n v="1127"/>
    <n v="1127"/>
  </r>
  <r>
    <x v="2"/>
    <x v="103"/>
    <x v="17"/>
    <n v="907"/>
    <n v="907"/>
  </r>
  <r>
    <x v="2"/>
    <x v="103"/>
    <x v="18"/>
    <n v="228"/>
    <n v="228"/>
  </r>
  <r>
    <x v="2"/>
    <x v="103"/>
    <x v="19"/>
    <n v="184"/>
    <n v="184"/>
  </r>
  <r>
    <x v="2"/>
    <x v="103"/>
    <x v="20"/>
    <n v="220"/>
    <n v="220"/>
  </r>
  <r>
    <x v="2"/>
    <x v="103"/>
    <x v="21"/>
    <n v="234"/>
    <n v="234"/>
  </r>
  <r>
    <x v="2"/>
    <x v="103"/>
    <x v="22"/>
    <n v="288"/>
    <n v="288"/>
  </r>
  <r>
    <x v="2"/>
    <x v="103"/>
    <x v="23"/>
    <n v="493"/>
    <n v="493"/>
  </r>
  <r>
    <x v="2"/>
    <x v="103"/>
    <x v="24"/>
    <n v="609"/>
    <n v="609"/>
  </r>
  <r>
    <x v="2"/>
    <x v="103"/>
    <x v="25"/>
    <n v="120"/>
    <n v="120"/>
  </r>
  <r>
    <x v="2"/>
    <x v="104"/>
    <x v="2"/>
    <n v="80"/>
    <n v="80"/>
  </r>
  <r>
    <x v="2"/>
    <x v="105"/>
    <x v="0"/>
    <n v="14"/>
    <n v="14"/>
  </r>
  <r>
    <x v="2"/>
    <x v="105"/>
    <x v="1"/>
    <n v="62"/>
    <n v="62"/>
  </r>
  <r>
    <x v="2"/>
    <x v="105"/>
    <x v="2"/>
    <n v="240"/>
    <n v="240"/>
  </r>
  <r>
    <x v="2"/>
    <x v="105"/>
    <x v="3"/>
    <n v="51"/>
    <n v="51"/>
  </r>
  <r>
    <x v="2"/>
    <x v="105"/>
    <x v="4"/>
    <n v="80"/>
    <n v="80"/>
  </r>
  <r>
    <x v="2"/>
    <x v="105"/>
    <x v="5"/>
    <n v="21"/>
    <n v="21"/>
  </r>
  <r>
    <x v="2"/>
    <x v="105"/>
    <x v="6"/>
    <n v="39"/>
    <n v="39"/>
  </r>
  <r>
    <x v="2"/>
    <x v="105"/>
    <x v="9"/>
    <n v="5"/>
    <n v="5"/>
  </r>
  <r>
    <x v="2"/>
    <x v="105"/>
    <x v="10"/>
    <n v="24"/>
    <n v="24"/>
  </r>
  <r>
    <x v="2"/>
    <x v="105"/>
    <x v="11"/>
    <n v="11"/>
    <n v="11"/>
  </r>
  <r>
    <x v="2"/>
    <x v="105"/>
    <x v="14"/>
    <n v="1"/>
    <n v="1"/>
  </r>
  <r>
    <x v="2"/>
    <x v="105"/>
    <x v="15"/>
    <n v="2"/>
    <n v="2"/>
  </r>
  <r>
    <x v="2"/>
    <x v="105"/>
    <x v="16"/>
    <n v="2"/>
    <n v="2"/>
  </r>
  <r>
    <x v="2"/>
    <x v="105"/>
    <x v="17"/>
    <n v="0"/>
    <n v="0"/>
  </r>
  <r>
    <x v="2"/>
    <x v="105"/>
    <x v="20"/>
    <n v="34"/>
    <n v="34"/>
  </r>
  <r>
    <x v="2"/>
    <x v="105"/>
    <x v="21"/>
    <n v="18"/>
    <n v="18"/>
  </r>
  <r>
    <x v="2"/>
    <x v="105"/>
    <x v="22"/>
    <n v="48"/>
    <n v="48"/>
  </r>
  <r>
    <x v="2"/>
    <x v="105"/>
    <x v="23"/>
    <n v="72"/>
    <n v="72"/>
  </r>
  <r>
    <x v="2"/>
    <x v="105"/>
    <x v="24"/>
    <n v="69"/>
    <n v="69"/>
  </r>
  <r>
    <x v="2"/>
    <x v="105"/>
    <x v="25"/>
    <n v="33"/>
    <n v="33"/>
  </r>
  <r>
    <x v="2"/>
    <x v="106"/>
    <x v="18"/>
    <n v="3"/>
    <n v="3"/>
  </r>
  <r>
    <x v="2"/>
    <x v="106"/>
    <x v="19"/>
    <n v="0"/>
    <n v="0"/>
  </r>
  <r>
    <x v="2"/>
    <x v="107"/>
    <x v="0"/>
    <n v="73"/>
    <n v="73"/>
  </r>
  <r>
    <x v="2"/>
    <x v="107"/>
    <x v="1"/>
    <n v="109"/>
    <n v="109"/>
  </r>
  <r>
    <x v="2"/>
    <x v="107"/>
    <x v="2"/>
    <n v="69"/>
    <n v="69"/>
  </r>
  <r>
    <x v="2"/>
    <x v="107"/>
    <x v="3"/>
    <n v="213"/>
    <n v="213"/>
  </r>
  <r>
    <x v="2"/>
    <x v="107"/>
    <x v="4"/>
    <n v="373"/>
    <n v="373"/>
  </r>
  <r>
    <x v="2"/>
    <x v="107"/>
    <x v="5"/>
    <n v="373"/>
    <n v="373"/>
  </r>
  <r>
    <x v="2"/>
    <x v="107"/>
    <x v="6"/>
    <n v="191"/>
    <n v="191"/>
  </r>
  <r>
    <x v="2"/>
    <x v="107"/>
    <x v="7"/>
    <n v="154"/>
    <n v="154"/>
  </r>
  <r>
    <x v="2"/>
    <x v="107"/>
    <x v="8"/>
    <n v="207"/>
    <n v="207"/>
  </r>
  <r>
    <x v="2"/>
    <x v="107"/>
    <x v="9"/>
    <n v="85"/>
    <n v="85"/>
  </r>
  <r>
    <x v="2"/>
    <x v="107"/>
    <x v="10"/>
    <n v="93"/>
    <n v="93"/>
  </r>
  <r>
    <x v="2"/>
    <x v="107"/>
    <x v="11"/>
    <n v="91"/>
    <n v="91"/>
  </r>
  <r>
    <x v="2"/>
    <x v="107"/>
    <x v="12"/>
    <n v="148"/>
    <n v="148"/>
  </r>
  <r>
    <x v="2"/>
    <x v="107"/>
    <x v="13"/>
    <n v="234"/>
    <n v="234"/>
  </r>
  <r>
    <x v="2"/>
    <x v="107"/>
    <x v="14"/>
    <n v="308"/>
    <n v="308"/>
  </r>
  <r>
    <x v="2"/>
    <x v="107"/>
    <x v="15"/>
    <n v="408"/>
    <n v="408"/>
  </r>
  <r>
    <x v="2"/>
    <x v="107"/>
    <x v="16"/>
    <n v="402"/>
    <n v="402"/>
  </r>
  <r>
    <x v="2"/>
    <x v="107"/>
    <x v="17"/>
    <n v="483"/>
    <n v="483"/>
  </r>
  <r>
    <x v="2"/>
    <x v="107"/>
    <x v="18"/>
    <n v="723"/>
    <n v="723"/>
  </r>
  <r>
    <x v="2"/>
    <x v="107"/>
    <x v="19"/>
    <n v="1102"/>
    <n v="1102"/>
  </r>
  <r>
    <x v="2"/>
    <x v="107"/>
    <x v="20"/>
    <n v="1492"/>
    <n v="1492"/>
  </r>
  <r>
    <x v="2"/>
    <x v="107"/>
    <x v="21"/>
    <n v="1064"/>
    <n v="1064"/>
  </r>
  <r>
    <x v="2"/>
    <x v="107"/>
    <x v="22"/>
    <n v="2717"/>
    <n v="2717"/>
  </r>
  <r>
    <x v="2"/>
    <x v="107"/>
    <x v="23"/>
    <n v="931"/>
    <n v="931"/>
  </r>
  <r>
    <x v="2"/>
    <x v="107"/>
    <x v="24"/>
    <n v="529"/>
    <n v="529"/>
  </r>
  <r>
    <x v="2"/>
    <x v="107"/>
    <x v="25"/>
    <n v="96"/>
    <n v="96"/>
  </r>
  <r>
    <x v="2"/>
    <x v="108"/>
    <x v="4"/>
    <n v="3"/>
    <n v="3"/>
  </r>
  <r>
    <x v="2"/>
    <x v="108"/>
    <x v="5"/>
    <n v="18"/>
    <n v="18"/>
  </r>
  <r>
    <x v="2"/>
    <x v="108"/>
    <x v="10"/>
    <n v="1"/>
    <n v="1"/>
  </r>
  <r>
    <x v="2"/>
    <x v="108"/>
    <x v="14"/>
    <n v="41"/>
    <n v="41"/>
  </r>
  <r>
    <x v="2"/>
    <x v="108"/>
    <x v="15"/>
    <n v="116"/>
    <n v="116"/>
  </r>
  <r>
    <x v="2"/>
    <x v="108"/>
    <x v="16"/>
    <n v="339"/>
    <n v="339"/>
  </r>
  <r>
    <x v="2"/>
    <x v="108"/>
    <x v="17"/>
    <n v="237"/>
    <n v="237"/>
  </r>
  <r>
    <x v="2"/>
    <x v="108"/>
    <x v="18"/>
    <n v="137"/>
    <n v="137"/>
  </r>
  <r>
    <x v="2"/>
    <x v="108"/>
    <x v="19"/>
    <n v="536"/>
    <n v="536"/>
  </r>
  <r>
    <x v="2"/>
    <x v="108"/>
    <x v="20"/>
    <n v="856"/>
    <n v="856"/>
  </r>
  <r>
    <x v="2"/>
    <x v="108"/>
    <x v="21"/>
    <n v="729"/>
    <n v="729"/>
  </r>
  <r>
    <x v="2"/>
    <x v="108"/>
    <x v="22"/>
    <n v="625"/>
    <n v="625"/>
  </r>
  <r>
    <x v="2"/>
    <x v="108"/>
    <x v="23"/>
    <n v="560"/>
    <n v="560"/>
  </r>
  <r>
    <x v="2"/>
    <x v="108"/>
    <x v="24"/>
    <n v="372"/>
    <n v="372"/>
  </r>
  <r>
    <x v="2"/>
    <x v="108"/>
    <x v="25"/>
    <n v="110"/>
    <n v="110"/>
  </r>
  <r>
    <x v="2"/>
    <x v="109"/>
    <x v="0"/>
    <n v="25"/>
    <n v="25"/>
  </r>
  <r>
    <x v="2"/>
    <x v="109"/>
    <x v="1"/>
    <n v="13"/>
    <n v="13"/>
  </r>
  <r>
    <x v="2"/>
    <x v="109"/>
    <x v="2"/>
    <n v="17"/>
    <n v="17"/>
  </r>
  <r>
    <x v="2"/>
    <x v="109"/>
    <x v="3"/>
    <n v="38"/>
    <n v="38"/>
  </r>
  <r>
    <x v="2"/>
    <x v="109"/>
    <x v="4"/>
    <n v="23"/>
    <n v="23"/>
  </r>
  <r>
    <x v="2"/>
    <x v="109"/>
    <x v="5"/>
    <n v="28"/>
    <n v="28"/>
  </r>
  <r>
    <x v="2"/>
    <x v="109"/>
    <x v="6"/>
    <n v="16"/>
    <n v="16"/>
  </r>
  <r>
    <x v="2"/>
    <x v="109"/>
    <x v="7"/>
    <n v="4"/>
    <n v="4"/>
  </r>
  <r>
    <x v="2"/>
    <x v="109"/>
    <x v="8"/>
    <n v="8"/>
    <n v="8"/>
  </r>
  <r>
    <x v="2"/>
    <x v="109"/>
    <x v="9"/>
    <n v="60"/>
    <n v="60"/>
  </r>
  <r>
    <x v="2"/>
    <x v="109"/>
    <x v="10"/>
    <n v="31"/>
    <n v="31"/>
  </r>
  <r>
    <x v="2"/>
    <x v="109"/>
    <x v="14"/>
    <n v="3"/>
    <n v="3"/>
  </r>
  <r>
    <x v="2"/>
    <x v="109"/>
    <x v="15"/>
    <n v="0"/>
    <n v="0"/>
  </r>
  <r>
    <x v="2"/>
    <x v="109"/>
    <x v="16"/>
    <n v="1"/>
    <n v="1"/>
  </r>
  <r>
    <x v="2"/>
    <x v="109"/>
    <x v="17"/>
    <n v="0"/>
    <n v="0"/>
  </r>
  <r>
    <x v="2"/>
    <x v="109"/>
    <x v="19"/>
    <n v="16"/>
    <n v="16"/>
  </r>
  <r>
    <x v="2"/>
    <x v="109"/>
    <x v="20"/>
    <n v="8"/>
    <n v="8"/>
  </r>
  <r>
    <x v="2"/>
    <x v="109"/>
    <x v="21"/>
    <n v="32"/>
    <n v="32"/>
  </r>
  <r>
    <x v="2"/>
    <x v="109"/>
    <x v="22"/>
    <n v="19"/>
    <n v="19"/>
  </r>
  <r>
    <x v="2"/>
    <x v="109"/>
    <x v="23"/>
    <n v="0"/>
    <n v="0"/>
  </r>
  <r>
    <x v="2"/>
    <x v="110"/>
    <x v="1"/>
    <n v="1"/>
    <n v="1"/>
  </r>
  <r>
    <x v="2"/>
    <x v="110"/>
    <x v="2"/>
    <n v="5"/>
    <n v="5"/>
  </r>
  <r>
    <x v="2"/>
    <x v="110"/>
    <x v="3"/>
    <n v="14"/>
    <n v="14"/>
  </r>
  <r>
    <x v="2"/>
    <x v="110"/>
    <x v="4"/>
    <n v="1091"/>
    <n v="1091"/>
  </r>
  <r>
    <x v="2"/>
    <x v="110"/>
    <x v="5"/>
    <n v="11708"/>
    <n v="11708"/>
  </r>
  <r>
    <x v="2"/>
    <x v="110"/>
    <x v="6"/>
    <n v="8836"/>
    <n v="8836"/>
  </r>
  <r>
    <x v="2"/>
    <x v="110"/>
    <x v="7"/>
    <n v="6183"/>
    <n v="6183"/>
  </r>
  <r>
    <x v="2"/>
    <x v="110"/>
    <x v="8"/>
    <n v="6717"/>
    <n v="6717"/>
  </r>
  <r>
    <x v="2"/>
    <x v="110"/>
    <x v="9"/>
    <n v="14948"/>
    <n v="14948"/>
  </r>
  <r>
    <x v="2"/>
    <x v="110"/>
    <x v="10"/>
    <n v="8152"/>
    <n v="8152"/>
  </r>
  <r>
    <x v="2"/>
    <x v="110"/>
    <x v="11"/>
    <n v="3603"/>
    <n v="3603"/>
  </r>
  <r>
    <x v="2"/>
    <x v="110"/>
    <x v="12"/>
    <n v="11586"/>
    <n v="11586"/>
  </r>
  <r>
    <x v="2"/>
    <x v="110"/>
    <x v="13"/>
    <n v="33785"/>
    <n v="33785"/>
  </r>
  <r>
    <x v="2"/>
    <x v="110"/>
    <x v="14"/>
    <n v="49526"/>
    <n v="49526"/>
  </r>
  <r>
    <x v="2"/>
    <x v="110"/>
    <x v="15"/>
    <n v="60935"/>
    <n v="60935"/>
  </r>
  <r>
    <x v="2"/>
    <x v="110"/>
    <x v="16"/>
    <n v="59645"/>
    <n v="59645"/>
  </r>
  <r>
    <x v="2"/>
    <x v="110"/>
    <x v="17"/>
    <n v="31242"/>
    <n v="31242"/>
  </r>
  <r>
    <x v="2"/>
    <x v="110"/>
    <x v="18"/>
    <n v="40437"/>
    <n v="40437"/>
  </r>
  <r>
    <x v="2"/>
    <x v="110"/>
    <x v="19"/>
    <n v="65998"/>
    <n v="65998"/>
  </r>
  <r>
    <x v="2"/>
    <x v="110"/>
    <x v="20"/>
    <n v="86650"/>
    <n v="86650"/>
  </r>
  <r>
    <x v="2"/>
    <x v="110"/>
    <x v="21"/>
    <n v="67092"/>
    <n v="67092"/>
  </r>
  <r>
    <x v="2"/>
    <x v="110"/>
    <x v="22"/>
    <n v="57789"/>
    <n v="57789"/>
  </r>
  <r>
    <x v="2"/>
    <x v="110"/>
    <x v="23"/>
    <n v="48626"/>
    <n v="48626"/>
  </r>
  <r>
    <x v="2"/>
    <x v="110"/>
    <x v="24"/>
    <n v="48850"/>
    <n v="48850"/>
  </r>
  <r>
    <x v="2"/>
    <x v="110"/>
    <x v="25"/>
    <n v="7895"/>
    <n v="7895"/>
  </r>
  <r>
    <x v="2"/>
    <x v="111"/>
    <x v="1"/>
    <n v="52"/>
    <n v="52"/>
  </r>
  <r>
    <x v="2"/>
    <x v="111"/>
    <x v="2"/>
    <n v="11"/>
    <n v="11"/>
  </r>
  <r>
    <x v="2"/>
    <x v="111"/>
    <x v="3"/>
    <n v="271"/>
    <n v="271"/>
  </r>
  <r>
    <x v="2"/>
    <x v="111"/>
    <x v="4"/>
    <n v="68"/>
    <n v="68"/>
  </r>
  <r>
    <x v="2"/>
    <x v="111"/>
    <x v="5"/>
    <n v="349"/>
    <n v="349"/>
  </r>
  <r>
    <x v="2"/>
    <x v="111"/>
    <x v="6"/>
    <n v="265"/>
    <n v="265"/>
  </r>
  <r>
    <x v="2"/>
    <x v="111"/>
    <x v="7"/>
    <n v="932"/>
    <n v="932"/>
  </r>
  <r>
    <x v="2"/>
    <x v="111"/>
    <x v="8"/>
    <n v="2067"/>
    <n v="2067"/>
  </r>
  <r>
    <x v="2"/>
    <x v="111"/>
    <x v="9"/>
    <n v="2272"/>
    <n v="2272"/>
  </r>
  <r>
    <x v="2"/>
    <x v="111"/>
    <x v="10"/>
    <n v="1850"/>
    <n v="1850"/>
  </r>
  <r>
    <x v="2"/>
    <x v="111"/>
    <x v="11"/>
    <n v="773"/>
    <n v="773"/>
  </r>
  <r>
    <x v="2"/>
    <x v="111"/>
    <x v="12"/>
    <n v="844"/>
    <n v="844"/>
  </r>
  <r>
    <x v="2"/>
    <x v="111"/>
    <x v="13"/>
    <n v="756"/>
    <n v="756"/>
  </r>
  <r>
    <x v="2"/>
    <x v="111"/>
    <x v="14"/>
    <n v="1211"/>
    <n v="1211"/>
  </r>
  <r>
    <x v="2"/>
    <x v="111"/>
    <x v="15"/>
    <n v="1516"/>
    <n v="1516"/>
  </r>
  <r>
    <x v="2"/>
    <x v="111"/>
    <x v="16"/>
    <n v="1151"/>
    <n v="1151"/>
  </r>
  <r>
    <x v="2"/>
    <x v="111"/>
    <x v="17"/>
    <n v="1138"/>
    <n v="1138"/>
  </r>
  <r>
    <x v="2"/>
    <x v="111"/>
    <x v="18"/>
    <n v="1213"/>
    <n v="1213"/>
  </r>
  <r>
    <x v="2"/>
    <x v="111"/>
    <x v="19"/>
    <n v="1263"/>
    <n v="1263"/>
  </r>
  <r>
    <x v="2"/>
    <x v="111"/>
    <x v="20"/>
    <n v="1636"/>
    <n v="1636"/>
  </r>
  <r>
    <x v="2"/>
    <x v="111"/>
    <x v="21"/>
    <n v="1503"/>
    <n v="1503"/>
  </r>
  <r>
    <x v="2"/>
    <x v="111"/>
    <x v="22"/>
    <n v="1598"/>
    <n v="1598"/>
  </r>
  <r>
    <x v="2"/>
    <x v="111"/>
    <x v="23"/>
    <n v="1286"/>
    <n v="1286"/>
  </r>
  <r>
    <x v="2"/>
    <x v="111"/>
    <x v="24"/>
    <n v="1879"/>
    <n v="1879"/>
  </r>
  <r>
    <x v="2"/>
    <x v="111"/>
    <x v="25"/>
    <n v="775"/>
    <n v="775"/>
  </r>
  <r>
    <x v="2"/>
    <x v="112"/>
    <x v="1"/>
    <n v="7"/>
    <n v="7"/>
  </r>
  <r>
    <x v="2"/>
    <x v="112"/>
    <x v="2"/>
    <n v="3"/>
    <n v="3"/>
  </r>
  <r>
    <x v="2"/>
    <x v="112"/>
    <x v="3"/>
    <n v="1"/>
    <n v="1"/>
  </r>
  <r>
    <x v="2"/>
    <x v="112"/>
    <x v="4"/>
    <n v="2"/>
    <n v="2"/>
  </r>
  <r>
    <x v="2"/>
    <x v="112"/>
    <x v="6"/>
    <n v="1"/>
    <n v="1"/>
  </r>
  <r>
    <x v="2"/>
    <x v="113"/>
    <x v="0"/>
    <n v="791"/>
    <n v="791"/>
  </r>
  <r>
    <x v="2"/>
    <x v="113"/>
    <x v="1"/>
    <n v="892"/>
    <n v="892"/>
  </r>
  <r>
    <x v="2"/>
    <x v="113"/>
    <x v="2"/>
    <n v="585"/>
    <n v="585"/>
  </r>
  <r>
    <x v="2"/>
    <x v="113"/>
    <x v="3"/>
    <n v="229"/>
    <n v="229"/>
  </r>
  <r>
    <x v="2"/>
    <x v="113"/>
    <x v="4"/>
    <n v="828"/>
    <n v="828"/>
  </r>
  <r>
    <x v="2"/>
    <x v="113"/>
    <x v="5"/>
    <n v="303"/>
    <n v="303"/>
  </r>
  <r>
    <x v="2"/>
    <x v="113"/>
    <x v="6"/>
    <n v="805"/>
    <n v="805"/>
  </r>
  <r>
    <x v="2"/>
    <x v="113"/>
    <x v="7"/>
    <n v="175"/>
    <n v="175"/>
  </r>
  <r>
    <x v="2"/>
    <x v="113"/>
    <x v="8"/>
    <n v="178"/>
    <n v="178"/>
  </r>
  <r>
    <x v="2"/>
    <x v="113"/>
    <x v="9"/>
    <n v="40"/>
    <n v="40"/>
  </r>
  <r>
    <x v="2"/>
    <x v="113"/>
    <x v="10"/>
    <n v="23"/>
    <n v="23"/>
  </r>
  <r>
    <x v="2"/>
    <x v="113"/>
    <x v="11"/>
    <n v="37"/>
    <n v="37"/>
  </r>
  <r>
    <x v="2"/>
    <x v="113"/>
    <x v="12"/>
    <n v="21"/>
    <n v="21"/>
  </r>
  <r>
    <x v="2"/>
    <x v="113"/>
    <x v="13"/>
    <n v="18"/>
    <n v="18"/>
  </r>
  <r>
    <x v="2"/>
    <x v="113"/>
    <x v="14"/>
    <n v="24"/>
    <n v="24"/>
  </r>
  <r>
    <x v="2"/>
    <x v="113"/>
    <x v="15"/>
    <n v="14"/>
    <n v="14"/>
  </r>
  <r>
    <x v="2"/>
    <x v="113"/>
    <x v="16"/>
    <n v="53"/>
    <n v="53"/>
  </r>
  <r>
    <x v="2"/>
    <x v="113"/>
    <x v="17"/>
    <n v="70"/>
    <n v="70"/>
  </r>
  <r>
    <x v="2"/>
    <x v="113"/>
    <x v="18"/>
    <n v="40"/>
    <n v="40"/>
  </r>
  <r>
    <x v="2"/>
    <x v="113"/>
    <x v="19"/>
    <n v="70"/>
    <n v="70"/>
  </r>
  <r>
    <x v="2"/>
    <x v="113"/>
    <x v="20"/>
    <n v="123"/>
    <n v="123"/>
  </r>
  <r>
    <x v="2"/>
    <x v="113"/>
    <x v="21"/>
    <n v="187"/>
    <n v="187"/>
  </r>
  <r>
    <x v="2"/>
    <x v="113"/>
    <x v="22"/>
    <n v="166"/>
    <n v="166"/>
  </r>
  <r>
    <x v="2"/>
    <x v="113"/>
    <x v="23"/>
    <n v="158"/>
    <n v="158"/>
  </r>
  <r>
    <x v="2"/>
    <x v="113"/>
    <x v="24"/>
    <n v="98"/>
    <n v="98"/>
  </r>
  <r>
    <x v="2"/>
    <x v="113"/>
    <x v="25"/>
    <n v="0"/>
    <n v="0"/>
  </r>
  <r>
    <x v="2"/>
    <x v="114"/>
    <x v="0"/>
    <n v="56"/>
    <n v="56"/>
  </r>
  <r>
    <x v="2"/>
    <x v="114"/>
    <x v="1"/>
    <n v="63"/>
    <n v="63"/>
  </r>
  <r>
    <x v="2"/>
    <x v="114"/>
    <x v="2"/>
    <n v="9"/>
    <n v="9"/>
  </r>
  <r>
    <x v="2"/>
    <x v="114"/>
    <x v="3"/>
    <n v="36"/>
    <n v="36"/>
  </r>
  <r>
    <x v="2"/>
    <x v="114"/>
    <x v="4"/>
    <n v="46"/>
    <n v="46"/>
  </r>
  <r>
    <x v="2"/>
    <x v="114"/>
    <x v="5"/>
    <n v="11"/>
    <n v="11"/>
  </r>
  <r>
    <x v="2"/>
    <x v="114"/>
    <x v="6"/>
    <n v="35"/>
    <n v="35"/>
  </r>
  <r>
    <x v="2"/>
    <x v="114"/>
    <x v="7"/>
    <n v="45"/>
    <n v="45"/>
  </r>
  <r>
    <x v="2"/>
    <x v="114"/>
    <x v="8"/>
    <n v="30"/>
    <n v="30"/>
  </r>
  <r>
    <x v="2"/>
    <x v="114"/>
    <x v="9"/>
    <n v="16"/>
    <n v="16"/>
  </r>
  <r>
    <x v="2"/>
    <x v="114"/>
    <x v="10"/>
    <n v="8"/>
    <n v="8"/>
  </r>
  <r>
    <x v="2"/>
    <x v="114"/>
    <x v="11"/>
    <n v="11"/>
    <n v="11"/>
  </r>
  <r>
    <x v="2"/>
    <x v="114"/>
    <x v="12"/>
    <n v="9"/>
    <n v="9"/>
  </r>
  <r>
    <x v="2"/>
    <x v="114"/>
    <x v="13"/>
    <n v="23"/>
    <n v="23"/>
  </r>
  <r>
    <x v="2"/>
    <x v="114"/>
    <x v="14"/>
    <n v="54"/>
    <n v="54"/>
  </r>
  <r>
    <x v="2"/>
    <x v="114"/>
    <x v="15"/>
    <n v="34"/>
    <n v="34"/>
  </r>
  <r>
    <x v="2"/>
    <x v="114"/>
    <x v="16"/>
    <n v="25"/>
    <n v="25"/>
  </r>
  <r>
    <x v="2"/>
    <x v="114"/>
    <x v="17"/>
    <n v="37"/>
    <n v="37"/>
  </r>
  <r>
    <x v="2"/>
    <x v="114"/>
    <x v="18"/>
    <n v="30"/>
    <n v="30"/>
  </r>
  <r>
    <x v="2"/>
    <x v="114"/>
    <x v="19"/>
    <n v="67"/>
    <n v="67"/>
  </r>
  <r>
    <x v="2"/>
    <x v="114"/>
    <x v="20"/>
    <n v="95"/>
    <n v="95"/>
  </r>
  <r>
    <x v="2"/>
    <x v="114"/>
    <x v="21"/>
    <n v="107"/>
    <n v="107"/>
  </r>
  <r>
    <x v="2"/>
    <x v="114"/>
    <x v="22"/>
    <n v="108"/>
    <n v="108"/>
  </r>
  <r>
    <x v="2"/>
    <x v="114"/>
    <x v="23"/>
    <n v="142"/>
    <n v="142"/>
  </r>
  <r>
    <x v="2"/>
    <x v="114"/>
    <x v="24"/>
    <n v="75"/>
    <n v="75"/>
  </r>
  <r>
    <x v="2"/>
    <x v="114"/>
    <x v="25"/>
    <n v="13"/>
    <n v="13"/>
  </r>
  <r>
    <x v="2"/>
    <x v="115"/>
    <x v="2"/>
    <n v="17"/>
    <n v="17"/>
  </r>
  <r>
    <x v="2"/>
    <x v="115"/>
    <x v="3"/>
    <n v="215"/>
    <n v="215"/>
  </r>
  <r>
    <x v="2"/>
    <x v="115"/>
    <x v="4"/>
    <n v="17"/>
    <n v="17"/>
  </r>
  <r>
    <x v="2"/>
    <x v="115"/>
    <x v="5"/>
    <n v="56"/>
    <n v="56"/>
  </r>
  <r>
    <x v="2"/>
    <x v="115"/>
    <x v="6"/>
    <n v="6"/>
    <n v="6"/>
  </r>
  <r>
    <x v="2"/>
    <x v="115"/>
    <x v="7"/>
    <n v="41"/>
    <n v="41"/>
  </r>
  <r>
    <x v="2"/>
    <x v="115"/>
    <x v="8"/>
    <n v="197"/>
    <n v="197"/>
  </r>
  <r>
    <x v="2"/>
    <x v="115"/>
    <x v="9"/>
    <n v="70"/>
    <n v="70"/>
  </r>
  <r>
    <x v="2"/>
    <x v="115"/>
    <x v="10"/>
    <n v="0"/>
    <n v="0"/>
  </r>
  <r>
    <x v="2"/>
    <x v="115"/>
    <x v="11"/>
    <n v="93"/>
    <n v="93"/>
  </r>
  <r>
    <x v="2"/>
    <x v="115"/>
    <x v="12"/>
    <n v="44"/>
    <n v="44"/>
  </r>
  <r>
    <x v="2"/>
    <x v="115"/>
    <x v="13"/>
    <n v="143"/>
    <n v="143"/>
  </r>
  <r>
    <x v="2"/>
    <x v="115"/>
    <x v="14"/>
    <n v="618"/>
    <n v="618"/>
  </r>
  <r>
    <x v="2"/>
    <x v="115"/>
    <x v="15"/>
    <n v="802"/>
    <n v="802"/>
  </r>
  <r>
    <x v="2"/>
    <x v="115"/>
    <x v="16"/>
    <n v="469"/>
    <n v="469"/>
  </r>
  <r>
    <x v="2"/>
    <x v="115"/>
    <x v="17"/>
    <n v="656"/>
    <n v="656"/>
  </r>
  <r>
    <x v="2"/>
    <x v="115"/>
    <x v="18"/>
    <n v="2485"/>
    <n v="2485"/>
  </r>
  <r>
    <x v="2"/>
    <x v="115"/>
    <x v="19"/>
    <n v="7039"/>
    <n v="7039"/>
  </r>
  <r>
    <x v="2"/>
    <x v="115"/>
    <x v="20"/>
    <n v="3998"/>
    <n v="3998"/>
  </r>
  <r>
    <x v="2"/>
    <x v="115"/>
    <x v="21"/>
    <n v="4956"/>
    <n v="4956"/>
  </r>
  <r>
    <x v="2"/>
    <x v="115"/>
    <x v="22"/>
    <n v="6494"/>
    <n v="6494"/>
  </r>
  <r>
    <x v="2"/>
    <x v="115"/>
    <x v="23"/>
    <n v="5575"/>
    <n v="5575"/>
  </r>
  <r>
    <x v="2"/>
    <x v="115"/>
    <x v="24"/>
    <n v="8717"/>
    <n v="8717"/>
  </r>
  <r>
    <x v="2"/>
    <x v="115"/>
    <x v="25"/>
    <n v="1273"/>
    <n v="1273"/>
  </r>
  <r>
    <x v="2"/>
    <x v="116"/>
    <x v="0"/>
    <n v="7"/>
    <n v="7"/>
  </r>
  <r>
    <x v="2"/>
    <x v="116"/>
    <x v="1"/>
    <n v="57"/>
    <n v="57"/>
  </r>
  <r>
    <x v="2"/>
    <x v="116"/>
    <x v="2"/>
    <n v="113"/>
    <n v="113"/>
  </r>
  <r>
    <x v="2"/>
    <x v="116"/>
    <x v="3"/>
    <n v="182"/>
    <n v="182"/>
  </r>
  <r>
    <x v="2"/>
    <x v="116"/>
    <x v="4"/>
    <n v="224"/>
    <n v="224"/>
  </r>
  <r>
    <x v="2"/>
    <x v="116"/>
    <x v="5"/>
    <n v="119"/>
    <n v="119"/>
  </r>
  <r>
    <x v="2"/>
    <x v="116"/>
    <x v="6"/>
    <n v="68"/>
    <n v="68"/>
  </r>
  <r>
    <x v="2"/>
    <x v="116"/>
    <x v="7"/>
    <n v="5"/>
    <n v="5"/>
  </r>
  <r>
    <x v="2"/>
    <x v="116"/>
    <x v="8"/>
    <n v="5"/>
    <n v="5"/>
  </r>
  <r>
    <x v="2"/>
    <x v="116"/>
    <x v="10"/>
    <n v="12"/>
    <n v="12"/>
  </r>
  <r>
    <x v="2"/>
    <x v="116"/>
    <x v="11"/>
    <n v="27"/>
    <n v="27"/>
  </r>
  <r>
    <x v="2"/>
    <x v="116"/>
    <x v="12"/>
    <n v="28"/>
    <n v="28"/>
  </r>
  <r>
    <x v="2"/>
    <x v="116"/>
    <x v="13"/>
    <n v="9"/>
    <n v="9"/>
  </r>
  <r>
    <x v="2"/>
    <x v="116"/>
    <x v="14"/>
    <n v="0"/>
    <n v="0"/>
  </r>
  <r>
    <x v="2"/>
    <x v="116"/>
    <x v="15"/>
    <n v="0"/>
    <n v="0"/>
  </r>
  <r>
    <x v="2"/>
    <x v="116"/>
    <x v="16"/>
    <n v="5"/>
    <n v="5"/>
  </r>
  <r>
    <x v="2"/>
    <x v="116"/>
    <x v="17"/>
    <n v="0"/>
    <n v="0"/>
  </r>
  <r>
    <x v="2"/>
    <x v="116"/>
    <x v="19"/>
    <n v="10"/>
    <n v="10"/>
  </r>
  <r>
    <x v="2"/>
    <x v="116"/>
    <x v="20"/>
    <n v="27"/>
    <n v="27"/>
  </r>
  <r>
    <x v="2"/>
    <x v="116"/>
    <x v="21"/>
    <n v="18"/>
    <n v="18"/>
  </r>
  <r>
    <x v="2"/>
    <x v="116"/>
    <x v="22"/>
    <n v="30"/>
    <n v="30"/>
  </r>
  <r>
    <x v="2"/>
    <x v="116"/>
    <x v="23"/>
    <n v="28"/>
    <n v="28"/>
  </r>
  <r>
    <x v="2"/>
    <x v="116"/>
    <x v="24"/>
    <n v="31"/>
    <n v="31"/>
  </r>
  <r>
    <x v="2"/>
    <x v="116"/>
    <x v="25"/>
    <n v="28"/>
    <n v="28"/>
  </r>
  <r>
    <x v="2"/>
    <x v="117"/>
    <x v="7"/>
    <n v="239"/>
    <n v="239"/>
  </r>
  <r>
    <x v="2"/>
    <x v="117"/>
    <x v="8"/>
    <n v="69"/>
    <n v="69"/>
  </r>
  <r>
    <x v="2"/>
    <x v="118"/>
    <x v="8"/>
    <n v="1"/>
    <n v="1"/>
  </r>
  <r>
    <x v="2"/>
    <x v="119"/>
    <x v="0"/>
    <n v="74"/>
    <n v="74"/>
  </r>
  <r>
    <x v="2"/>
    <x v="119"/>
    <x v="1"/>
    <n v="99"/>
    <n v="99"/>
  </r>
  <r>
    <x v="2"/>
    <x v="119"/>
    <x v="2"/>
    <n v="110"/>
    <n v="110"/>
  </r>
  <r>
    <x v="2"/>
    <x v="119"/>
    <x v="3"/>
    <n v="84"/>
    <n v="84"/>
  </r>
  <r>
    <x v="2"/>
    <x v="119"/>
    <x v="4"/>
    <n v="561"/>
    <n v="561"/>
  </r>
  <r>
    <x v="2"/>
    <x v="119"/>
    <x v="5"/>
    <n v="583"/>
    <n v="583"/>
  </r>
  <r>
    <x v="2"/>
    <x v="119"/>
    <x v="6"/>
    <n v="148"/>
    <n v="148"/>
  </r>
  <r>
    <x v="2"/>
    <x v="119"/>
    <x v="7"/>
    <n v="18"/>
    <n v="18"/>
  </r>
  <r>
    <x v="2"/>
    <x v="119"/>
    <x v="8"/>
    <n v="3"/>
    <n v="3"/>
  </r>
  <r>
    <x v="2"/>
    <x v="119"/>
    <x v="9"/>
    <n v="10"/>
    <n v="10"/>
  </r>
  <r>
    <x v="2"/>
    <x v="119"/>
    <x v="10"/>
    <n v="7"/>
    <n v="7"/>
  </r>
  <r>
    <x v="2"/>
    <x v="119"/>
    <x v="11"/>
    <n v="5"/>
    <n v="5"/>
  </r>
  <r>
    <x v="2"/>
    <x v="119"/>
    <x v="15"/>
    <n v="20"/>
    <n v="20"/>
  </r>
  <r>
    <x v="2"/>
    <x v="119"/>
    <x v="16"/>
    <n v="162"/>
    <n v="162"/>
  </r>
  <r>
    <x v="2"/>
    <x v="119"/>
    <x v="17"/>
    <n v="151"/>
    <n v="151"/>
  </r>
  <r>
    <x v="2"/>
    <x v="119"/>
    <x v="18"/>
    <n v="50"/>
    <n v="50"/>
  </r>
  <r>
    <x v="2"/>
    <x v="119"/>
    <x v="19"/>
    <n v="0"/>
    <n v="0"/>
  </r>
  <r>
    <x v="2"/>
    <x v="119"/>
    <x v="23"/>
    <n v="222"/>
    <n v="222"/>
  </r>
  <r>
    <x v="2"/>
    <x v="119"/>
    <x v="24"/>
    <n v="159"/>
    <n v="159"/>
  </r>
  <r>
    <x v="2"/>
    <x v="119"/>
    <x v="25"/>
    <n v="50"/>
    <n v="50"/>
  </r>
  <r>
    <x v="2"/>
    <x v="120"/>
    <x v="0"/>
    <n v="131"/>
    <n v="131"/>
  </r>
  <r>
    <x v="2"/>
    <x v="120"/>
    <x v="1"/>
    <n v="294"/>
    <n v="294"/>
  </r>
  <r>
    <x v="2"/>
    <x v="120"/>
    <x v="2"/>
    <n v="278"/>
    <n v="278"/>
  </r>
  <r>
    <x v="2"/>
    <x v="120"/>
    <x v="3"/>
    <n v="395"/>
    <n v="395"/>
  </r>
  <r>
    <x v="2"/>
    <x v="120"/>
    <x v="4"/>
    <n v="442"/>
    <n v="442"/>
  </r>
  <r>
    <x v="2"/>
    <x v="120"/>
    <x v="5"/>
    <n v="204"/>
    <n v="204"/>
  </r>
  <r>
    <x v="2"/>
    <x v="120"/>
    <x v="6"/>
    <n v="92"/>
    <n v="92"/>
  </r>
  <r>
    <x v="2"/>
    <x v="120"/>
    <x v="7"/>
    <n v="44"/>
    <n v="44"/>
  </r>
  <r>
    <x v="2"/>
    <x v="120"/>
    <x v="8"/>
    <n v="119"/>
    <n v="119"/>
  </r>
  <r>
    <x v="2"/>
    <x v="120"/>
    <x v="9"/>
    <n v="29"/>
    <n v="29"/>
  </r>
  <r>
    <x v="2"/>
    <x v="120"/>
    <x v="10"/>
    <n v="161"/>
    <n v="161"/>
  </r>
  <r>
    <x v="2"/>
    <x v="120"/>
    <x v="11"/>
    <n v="63"/>
    <n v="63"/>
  </r>
  <r>
    <x v="2"/>
    <x v="120"/>
    <x v="12"/>
    <n v="43"/>
    <n v="43"/>
  </r>
  <r>
    <x v="2"/>
    <x v="120"/>
    <x v="13"/>
    <n v="21"/>
    <n v="21"/>
  </r>
  <r>
    <x v="2"/>
    <x v="120"/>
    <x v="14"/>
    <n v="44"/>
    <n v="44"/>
  </r>
  <r>
    <x v="2"/>
    <x v="120"/>
    <x v="15"/>
    <n v="63"/>
    <n v="63"/>
  </r>
  <r>
    <x v="2"/>
    <x v="120"/>
    <x v="16"/>
    <n v="171"/>
    <n v="171"/>
  </r>
  <r>
    <x v="2"/>
    <x v="120"/>
    <x v="17"/>
    <n v="58"/>
    <n v="58"/>
  </r>
  <r>
    <x v="2"/>
    <x v="120"/>
    <x v="18"/>
    <n v="61"/>
    <n v="61"/>
  </r>
  <r>
    <x v="2"/>
    <x v="120"/>
    <x v="19"/>
    <n v="77"/>
    <n v="77"/>
  </r>
  <r>
    <x v="2"/>
    <x v="120"/>
    <x v="20"/>
    <n v="134"/>
    <n v="134"/>
  </r>
  <r>
    <x v="2"/>
    <x v="120"/>
    <x v="21"/>
    <n v="132"/>
    <n v="132"/>
  </r>
  <r>
    <x v="2"/>
    <x v="120"/>
    <x v="22"/>
    <n v="176"/>
    <n v="176"/>
  </r>
  <r>
    <x v="2"/>
    <x v="120"/>
    <x v="23"/>
    <n v="214"/>
    <n v="214"/>
  </r>
  <r>
    <x v="2"/>
    <x v="120"/>
    <x v="24"/>
    <n v="225"/>
    <n v="225"/>
  </r>
  <r>
    <x v="2"/>
    <x v="120"/>
    <x v="25"/>
    <n v="0"/>
    <n v="0"/>
  </r>
  <r>
    <x v="2"/>
    <x v="121"/>
    <x v="0"/>
    <n v="1"/>
    <n v="1"/>
  </r>
  <r>
    <x v="2"/>
    <x v="121"/>
    <x v="1"/>
    <n v="13"/>
    <n v="13"/>
  </r>
  <r>
    <x v="2"/>
    <x v="121"/>
    <x v="2"/>
    <n v="344"/>
    <n v="344"/>
  </r>
  <r>
    <x v="2"/>
    <x v="121"/>
    <x v="3"/>
    <n v="576"/>
    <n v="576"/>
  </r>
  <r>
    <x v="2"/>
    <x v="121"/>
    <x v="4"/>
    <n v="589"/>
    <n v="589"/>
  </r>
  <r>
    <x v="2"/>
    <x v="121"/>
    <x v="5"/>
    <n v="230"/>
    <n v="230"/>
  </r>
  <r>
    <x v="2"/>
    <x v="121"/>
    <x v="6"/>
    <n v="148"/>
    <n v="148"/>
  </r>
  <r>
    <x v="2"/>
    <x v="121"/>
    <x v="7"/>
    <n v="1"/>
    <n v="1"/>
  </r>
  <r>
    <x v="2"/>
    <x v="121"/>
    <x v="8"/>
    <n v="2"/>
    <n v="2"/>
  </r>
  <r>
    <x v="2"/>
    <x v="121"/>
    <x v="9"/>
    <n v="1"/>
    <n v="1"/>
  </r>
  <r>
    <x v="2"/>
    <x v="121"/>
    <x v="10"/>
    <n v="2"/>
    <n v="2"/>
  </r>
  <r>
    <x v="2"/>
    <x v="121"/>
    <x v="14"/>
    <n v="7"/>
    <n v="7"/>
  </r>
  <r>
    <x v="2"/>
    <x v="121"/>
    <x v="15"/>
    <n v="5"/>
    <n v="5"/>
  </r>
  <r>
    <x v="2"/>
    <x v="121"/>
    <x v="16"/>
    <n v="2"/>
    <n v="2"/>
  </r>
  <r>
    <x v="2"/>
    <x v="121"/>
    <x v="17"/>
    <n v="0"/>
    <n v="0"/>
  </r>
  <r>
    <x v="2"/>
    <x v="121"/>
    <x v="19"/>
    <n v="2"/>
    <n v="2"/>
  </r>
  <r>
    <x v="2"/>
    <x v="121"/>
    <x v="20"/>
    <n v="225"/>
    <n v="225"/>
  </r>
  <r>
    <x v="2"/>
    <x v="121"/>
    <x v="21"/>
    <n v="289"/>
    <n v="289"/>
  </r>
  <r>
    <x v="2"/>
    <x v="121"/>
    <x v="22"/>
    <n v="287"/>
    <n v="287"/>
  </r>
  <r>
    <x v="2"/>
    <x v="121"/>
    <x v="23"/>
    <n v="183"/>
    <n v="183"/>
  </r>
  <r>
    <x v="2"/>
    <x v="121"/>
    <x v="24"/>
    <n v="186"/>
    <n v="186"/>
  </r>
  <r>
    <x v="2"/>
    <x v="121"/>
    <x v="25"/>
    <n v="27"/>
    <n v="27"/>
  </r>
  <r>
    <x v="2"/>
    <x v="122"/>
    <x v="1"/>
    <n v="62"/>
    <n v="62"/>
  </r>
  <r>
    <x v="2"/>
    <x v="122"/>
    <x v="7"/>
    <n v="30"/>
    <n v="30"/>
  </r>
  <r>
    <x v="3"/>
    <x v="123"/>
    <x v="9"/>
    <n v="2"/>
    <n v="2"/>
  </r>
  <r>
    <x v="3"/>
    <x v="123"/>
    <x v="11"/>
    <n v="4"/>
    <n v="4"/>
  </r>
  <r>
    <x v="3"/>
    <x v="123"/>
    <x v="12"/>
    <n v="21"/>
    <n v="21"/>
  </r>
  <r>
    <x v="3"/>
    <x v="123"/>
    <x v="13"/>
    <n v="95"/>
    <n v="95"/>
  </r>
  <r>
    <x v="3"/>
    <x v="123"/>
    <x v="14"/>
    <n v="102"/>
    <n v="102"/>
  </r>
  <r>
    <x v="3"/>
    <x v="123"/>
    <x v="15"/>
    <n v="237"/>
    <n v="237"/>
  </r>
  <r>
    <x v="3"/>
    <x v="123"/>
    <x v="16"/>
    <n v="224"/>
    <n v="224"/>
  </r>
  <r>
    <x v="3"/>
    <x v="123"/>
    <x v="17"/>
    <n v="81"/>
    <n v="81"/>
  </r>
  <r>
    <x v="3"/>
    <x v="123"/>
    <x v="18"/>
    <n v="134"/>
    <n v="134"/>
  </r>
  <r>
    <x v="3"/>
    <x v="123"/>
    <x v="19"/>
    <n v="38"/>
    <n v="38"/>
  </r>
  <r>
    <x v="3"/>
    <x v="123"/>
    <x v="20"/>
    <n v="105"/>
    <n v="105"/>
  </r>
  <r>
    <x v="3"/>
    <x v="123"/>
    <x v="21"/>
    <n v="263"/>
    <n v="263"/>
  </r>
  <r>
    <x v="3"/>
    <x v="123"/>
    <x v="22"/>
    <n v="1780"/>
    <n v="1780"/>
  </r>
  <r>
    <x v="3"/>
    <x v="123"/>
    <x v="23"/>
    <n v="589"/>
    <n v="589"/>
  </r>
  <r>
    <x v="3"/>
    <x v="123"/>
    <x v="24"/>
    <n v="347"/>
    <n v="347"/>
  </r>
  <r>
    <x v="3"/>
    <x v="123"/>
    <x v="25"/>
    <n v="63"/>
    <n v="63"/>
  </r>
  <r>
    <x v="3"/>
    <x v="124"/>
    <x v="0"/>
    <n v="15"/>
    <n v="15"/>
  </r>
  <r>
    <x v="3"/>
    <x v="124"/>
    <x v="1"/>
    <n v="32"/>
    <n v="32"/>
  </r>
  <r>
    <x v="3"/>
    <x v="124"/>
    <x v="2"/>
    <n v="23"/>
    <n v="23"/>
  </r>
  <r>
    <x v="3"/>
    <x v="124"/>
    <x v="3"/>
    <n v="63"/>
    <n v="63"/>
  </r>
  <r>
    <x v="3"/>
    <x v="124"/>
    <x v="4"/>
    <n v="103"/>
    <n v="103"/>
  </r>
  <r>
    <x v="3"/>
    <x v="124"/>
    <x v="5"/>
    <n v="114"/>
    <n v="114"/>
  </r>
  <r>
    <x v="3"/>
    <x v="124"/>
    <x v="6"/>
    <n v="115"/>
    <n v="115"/>
  </r>
  <r>
    <x v="3"/>
    <x v="124"/>
    <x v="7"/>
    <n v="190"/>
    <n v="190"/>
  </r>
  <r>
    <x v="3"/>
    <x v="124"/>
    <x v="8"/>
    <n v="456"/>
    <n v="456"/>
  </r>
  <r>
    <x v="3"/>
    <x v="124"/>
    <x v="9"/>
    <n v="361"/>
    <n v="361"/>
  </r>
  <r>
    <x v="3"/>
    <x v="124"/>
    <x v="10"/>
    <n v="219"/>
    <n v="219"/>
  </r>
  <r>
    <x v="3"/>
    <x v="124"/>
    <x v="11"/>
    <n v="243"/>
    <n v="243"/>
  </r>
  <r>
    <x v="3"/>
    <x v="124"/>
    <x v="12"/>
    <n v="60"/>
    <n v="60"/>
  </r>
  <r>
    <x v="3"/>
    <x v="124"/>
    <x v="13"/>
    <n v="366"/>
    <n v="366"/>
  </r>
  <r>
    <x v="3"/>
    <x v="124"/>
    <x v="14"/>
    <n v="281"/>
    <n v="281"/>
  </r>
  <r>
    <x v="3"/>
    <x v="124"/>
    <x v="15"/>
    <n v="299"/>
    <n v="299"/>
  </r>
  <r>
    <x v="3"/>
    <x v="124"/>
    <x v="16"/>
    <n v="52"/>
    <n v="52"/>
  </r>
  <r>
    <x v="3"/>
    <x v="124"/>
    <x v="17"/>
    <n v="193"/>
    <n v="193"/>
  </r>
  <r>
    <x v="3"/>
    <x v="124"/>
    <x v="18"/>
    <n v="122"/>
    <n v="122"/>
  </r>
  <r>
    <x v="3"/>
    <x v="124"/>
    <x v="19"/>
    <n v="399"/>
    <n v="399"/>
  </r>
  <r>
    <x v="3"/>
    <x v="124"/>
    <x v="20"/>
    <n v="1170"/>
    <n v="1170"/>
  </r>
  <r>
    <x v="3"/>
    <x v="124"/>
    <x v="21"/>
    <n v="766"/>
    <n v="766"/>
  </r>
  <r>
    <x v="3"/>
    <x v="124"/>
    <x v="22"/>
    <n v="225"/>
    <n v="225"/>
  </r>
  <r>
    <x v="3"/>
    <x v="124"/>
    <x v="23"/>
    <n v="501"/>
    <n v="501"/>
  </r>
  <r>
    <x v="3"/>
    <x v="124"/>
    <x v="24"/>
    <n v="479"/>
    <n v="479"/>
  </r>
  <r>
    <x v="3"/>
    <x v="124"/>
    <x v="25"/>
    <n v="446"/>
    <n v="446"/>
  </r>
  <r>
    <x v="3"/>
    <x v="125"/>
    <x v="3"/>
    <n v="3"/>
    <n v="3"/>
  </r>
  <r>
    <x v="3"/>
    <x v="125"/>
    <x v="7"/>
    <n v="2"/>
    <n v="2"/>
  </r>
  <r>
    <x v="3"/>
    <x v="125"/>
    <x v="8"/>
    <n v="10"/>
    <n v="10"/>
  </r>
  <r>
    <x v="3"/>
    <x v="125"/>
    <x v="9"/>
    <n v="54"/>
    <n v="54"/>
  </r>
  <r>
    <x v="3"/>
    <x v="125"/>
    <x v="10"/>
    <n v="36"/>
    <n v="36"/>
  </r>
  <r>
    <x v="3"/>
    <x v="125"/>
    <x v="11"/>
    <n v="77"/>
    <n v="77"/>
  </r>
  <r>
    <x v="3"/>
    <x v="125"/>
    <x v="12"/>
    <n v="146"/>
    <n v="146"/>
  </r>
  <r>
    <x v="3"/>
    <x v="125"/>
    <x v="13"/>
    <n v="163"/>
    <n v="163"/>
  </r>
  <r>
    <x v="3"/>
    <x v="125"/>
    <x v="14"/>
    <n v="242"/>
    <n v="242"/>
  </r>
  <r>
    <x v="3"/>
    <x v="125"/>
    <x v="15"/>
    <n v="146"/>
    <n v="146"/>
  </r>
  <r>
    <x v="3"/>
    <x v="125"/>
    <x v="16"/>
    <n v="230"/>
    <n v="230"/>
  </r>
  <r>
    <x v="3"/>
    <x v="125"/>
    <x v="17"/>
    <n v="298"/>
    <n v="298"/>
  </r>
  <r>
    <x v="3"/>
    <x v="125"/>
    <x v="18"/>
    <n v="121"/>
    <n v="121"/>
  </r>
  <r>
    <x v="3"/>
    <x v="125"/>
    <x v="19"/>
    <n v="542"/>
    <n v="542"/>
  </r>
  <r>
    <x v="3"/>
    <x v="125"/>
    <x v="20"/>
    <n v="674"/>
    <n v="674"/>
  </r>
  <r>
    <x v="3"/>
    <x v="125"/>
    <x v="21"/>
    <n v="263"/>
    <n v="263"/>
  </r>
  <r>
    <x v="3"/>
    <x v="125"/>
    <x v="22"/>
    <n v="10"/>
    <n v="10"/>
  </r>
  <r>
    <x v="3"/>
    <x v="125"/>
    <x v="23"/>
    <n v="30"/>
    <n v="30"/>
  </r>
  <r>
    <x v="3"/>
    <x v="125"/>
    <x v="24"/>
    <n v="124"/>
    <n v="124"/>
  </r>
  <r>
    <x v="3"/>
    <x v="125"/>
    <x v="25"/>
    <n v="58"/>
    <n v="58"/>
  </r>
  <r>
    <x v="3"/>
    <x v="126"/>
    <x v="0"/>
    <n v="10"/>
    <n v="10"/>
  </r>
  <r>
    <x v="3"/>
    <x v="126"/>
    <x v="1"/>
    <n v="428"/>
    <n v="428"/>
  </r>
  <r>
    <x v="3"/>
    <x v="126"/>
    <x v="2"/>
    <n v="379"/>
    <n v="379"/>
  </r>
  <r>
    <x v="3"/>
    <x v="126"/>
    <x v="3"/>
    <n v="59"/>
    <n v="59"/>
  </r>
  <r>
    <x v="3"/>
    <x v="126"/>
    <x v="4"/>
    <n v="117"/>
    <n v="117"/>
  </r>
  <r>
    <x v="3"/>
    <x v="126"/>
    <x v="5"/>
    <n v="367"/>
    <n v="367"/>
  </r>
  <r>
    <x v="3"/>
    <x v="126"/>
    <x v="6"/>
    <n v="74"/>
    <n v="74"/>
  </r>
  <r>
    <x v="3"/>
    <x v="126"/>
    <x v="7"/>
    <n v="1"/>
    <n v="1"/>
  </r>
  <r>
    <x v="3"/>
    <x v="126"/>
    <x v="8"/>
    <n v="4"/>
    <n v="4"/>
  </r>
  <r>
    <x v="3"/>
    <x v="126"/>
    <x v="9"/>
    <n v="8"/>
    <n v="8"/>
  </r>
  <r>
    <x v="3"/>
    <x v="126"/>
    <x v="10"/>
    <n v="7"/>
    <n v="7"/>
  </r>
  <r>
    <x v="3"/>
    <x v="126"/>
    <x v="12"/>
    <n v="1"/>
    <n v="1"/>
  </r>
  <r>
    <x v="3"/>
    <x v="126"/>
    <x v="13"/>
    <n v="14"/>
    <n v="14"/>
  </r>
  <r>
    <x v="3"/>
    <x v="126"/>
    <x v="14"/>
    <n v="10"/>
    <n v="10"/>
  </r>
  <r>
    <x v="3"/>
    <x v="126"/>
    <x v="15"/>
    <n v="4"/>
    <n v="4"/>
  </r>
  <r>
    <x v="3"/>
    <x v="126"/>
    <x v="16"/>
    <n v="14"/>
    <n v="14"/>
  </r>
  <r>
    <x v="3"/>
    <x v="126"/>
    <x v="17"/>
    <n v="14"/>
    <n v="14"/>
  </r>
  <r>
    <x v="3"/>
    <x v="126"/>
    <x v="18"/>
    <n v="55"/>
    <n v="55"/>
  </r>
  <r>
    <x v="3"/>
    <x v="126"/>
    <x v="19"/>
    <n v="132"/>
    <n v="132"/>
  </r>
  <r>
    <x v="3"/>
    <x v="126"/>
    <x v="20"/>
    <n v="361"/>
    <n v="361"/>
  </r>
  <r>
    <x v="3"/>
    <x v="126"/>
    <x v="21"/>
    <n v="701"/>
    <n v="701"/>
  </r>
  <r>
    <x v="3"/>
    <x v="126"/>
    <x v="22"/>
    <n v="2064"/>
    <n v="2064"/>
  </r>
  <r>
    <x v="3"/>
    <x v="126"/>
    <x v="23"/>
    <n v="2118"/>
    <n v="2118"/>
  </r>
  <r>
    <x v="3"/>
    <x v="126"/>
    <x v="24"/>
    <n v="867"/>
    <n v="867"/>
  </r>
  <r>
    <x v="3"/>
    <x v="126"/>
    <x v="25"/>
    <n v="253"/>
    <n v="253"/>
  </r>
  <r>
    <x v="3"/>
    <x v="127"/>
    <x v="0"/>
    <n v="101"/>
    <n v="101"/>
  </r>
  <r>
    <x v="3"/>
    <x v="127"/>
    <x v="1"/>
    <n v="186"/>
    <n v="186"/>
  </r>
  <r>
    <x v="3"/>
    <x v="127"/>
    <x v="2"/>
    <n v="516"/>
    <n v="516"/>
  </r>
  <r>
    <x v="3"/>
    <x v="127"/>
    <x v="3"/>
    <n v="794"/>
    <n v="794"/>
  </r>
  <r>
    <x v="3"/>
    <x v="127"/>
    <x v="4"/>
    <n v="1623"/>
    <n v="1623"/>
  </r>
  <r>
    <x v="3"/>
    <x v="127"/>
    <x v="5"/>
    <n v="1839"/>
    <n v="1839"/>
  </r>
  <r>
    <x v="3"/>
    <x v="127"/>
    <x v="6"/>
    <n v="1914"/>
    <n v="1914"/>
  </r>
  <r>
    <x v="3"/>
    <x v="127"/>
    <x v="7"/>
    <n v="451"/>
    <n v="451"/>
  </r>
  <r>
    <x v="3"/>
    <x v="127"/>
    <x v="8"/>
    <n v="519"/>
    <n v="519"/>
  </r>
  <r>
    <x v="3"/>
    <x v="127"/>
    <x v="9"/>
    <n v="756"/>
    <n v="756"/>
  </r>
  <r>
    <x v="3"/>
    <x v="127"/>
    <x v="10"/>
    <n v="601"/>
    <n v="601"/>
  </r>
  <r>
    <x v="3"/>
    <x v="127"/>
    <x v="11"/>
    <n v="1472"/>
    <n v="1472"/>
  </r>
  <r>
    <x v="3"/>
    <x v="127"/>
    <x v="12"/>
    <n v="2223"/>
    <n v="2223"/>
  </r>
  <r>
    <x v="3"/>
    <x v="127"/>
    <x v="13"/>
    <n v="2917"/>
    <n v="2917"/>
  </r>
  <r>
    <x v="3"/>
    <x v="127"/>
    <x v="14"/>
    <n v="3922"/>
    <n v="3922"/>
  </r>
  <r>
    <x v="3"/>
    <x v="127"/>
    <x v="15"/>
    <n v="1103"/>
    <n v="1103"/>
  </r>
  <r>
    <x v="3"/>
    <x v="127"/>
    <x v="16"/>
    <n v="1696"/>
    <n v="1696"/>
  </r>
  <r>
    <x v="3"/>
    <x v="127"/>
    <x v="17"/>
    <n v="1963"/>
    <n v="1963"/>
  </r>
  <r>
    <x v="3"/>
    <x v="127"/>
    <x v="18"/>
    <n v="1541"/>
    <n v="1541"/>
  </r>
  <r>
    <x v="3"/>
    <x v="127"/>
    <x v="19"/>
    <n v="2145"/>
    <n v="2145"/>
  </r>
  <r>
    <x v="3"/>
    <x v="127"/>
    <x v="20"/>
    <n v="3783"/>
    <n v="3783"/>
  </r>
  <r>
    <x v="3"/>
    <x v="127"/>
    <x v="21"/>
    <n v="6090"/>
    <n v="6090"/>
  </r>
  <r>
    <x v="3"/>
    <x v="127"/>
    <x v="22"/>
    <n v="4849"/>
    <n v="4849"/>
  </r>
  <r>
    <x v="3"/>
    <x v="127"/>
    <x v="23"/>
    <n v="4796"/>
    <n v="4796"/>
  </r>
  <r>
    <x v="3"/>
    <x v="127"/>
    <x v="24"/>
    <n v="2638"/>
    <n v="2638"/>
  </r>
  <r>
    <x v="3"/>
    <x v="127"/>
    <x v="25"/>
    <n v="728"/>
    <n v="728"/>
  </r>
  <r>
    <x v="3"/>
    <x v="128"/>
    <x v="1"/>
    <n v="23"/>
    <n v="23"/>
  </r>
  <r>
    <x v="3"/>
    <x v="128"/>
    <x v="2"/>
    <n v="69"/>
    <n v="69"/>
  </r>
  <r>
    <x v="3"/>
    <x v="128"/>
    <x v="3"/>
    <n v="36"/>
    <n v="36"/>
  </r>
  <r>
    <x v="3"/>
    <x v="128"/>
    <x v="4"/>
    <n v="39"/>
    <n v="39"/>
  </r>
  <r>
    <x v="3"/>
    <x v="128"/>
    <x v="5"/>
    <n v="106"/>
    <n v="106"/>
  </r>
  <r>
    <x v="3"/>
    <x v="128"/>
    <x v="6"/>
    <n v="32"/>
    <n v="32"/>
  </r>
  <r>
    <x v="3"/>
    <x v="128"/>
    <x v="7"/>
    <n v="16"/>
    <n v="16"/>
  </r>
  <r>
    <x v="3"/>
    <x v="128"/>
    <x v="8"/>
    <n v="10"/>
    <n v="10"/>
  </r>
  <r>
    <x v="3"/>
    <x v="128"/>
    <x v="9"/>
    <n v="19"/>
    <n v="19"/>
  </r>
  <r>
    <x v="3"/>
    <x v="128"/>
    <x v="10"/>
    <n v="21"/>
    <n v="21"/>
  </r>
  <r>
    <x v="3"/>
    <x v="128"/>
    <x v="11"/>
    <n v="21"/>
    <n v="21"/>
  </r>
  <r>
    <x v="3"/>
    <x v="128"/>
    <x v="12"/>
    <n v="6"/>
    <n v="6"/>
  </r>
  <r>
    <x v="3"/>
    <x v="128"/>
    <x v="13"/>
    <n v="40"/>
    <n v="40"/>
  </r>
  <r>
    <x v="3"/>
    <x v="128"/>
    <x v="14"/>
    <n v="10"/>
    <n v="10"/>
  </r>
  <r>
    <x v="3"/>
    <x v="128"/>
    <x v="15"/>
    <n v="9"/>
    <n v="9"/>
  </r>
  <r>
    <x v="3"/>
    <x v="128"/>
    <x v="16"/>
    <n v="68"/>
    <n v="68"/>
  </r>
  <r>
    <x v="3"/>
    <x v="128"/>
    <x v="17"/>
    <n v="207"/>
    <n v="207"/>
  </r>
  <r>
    <x v="3"/>
    <x v="128"/>
    <x v="18"/>
    <n v="268"/>
    <n v="268"/>
  </r>
  <r>
    <x v="3"/>
    <x v="128"/>
    <x v="19"/>
    <n v="531"/>
    <n v="531"/>
  </r>
  <r>
    <x v="3"/>
    <x v="128"/>
    <x v="20"/>
    <n v="1155"/>
    <n v="1155"/>
  </r>
  <r>
    <x v="3"/>
    <x v="128"/>
    <x v="21"/>
    <n v="437"/>
    <n v="437"/>
  </r>
  <r>
    <x v="3"/>
    <x v="128"/>
    <x v="22"/>
    <n v="396"/>
    <n v="396"/>
  </r>
  <r>
    <x v="3"/>
    <x v="128"/>
    <x v="23"/>
    <n v="389"/>
    <n v="389"/>
  </r>
  <r>
    <x v="3"/>
    <x v="128"/>
    <x v="24"/>
    <n v="733"/>
    <n v="733"/>
  </r>
  <r>
    <x v="3"/>
    <x v="128"/>
    <x v="25"/>
    <n v="143"/>
    <n v="143"/>
  </r>
  <r>
    <x v="3"/>
    <x v="129"/>
    <x v="0"/>
    <n v="124"/>
    <n v="124"/>
  </r>
  <r>
    <x v="3"/>
    <x v="129"/>
    <x v="1"/>
    <n v="714"/>
    <n v="714"/>
  </r>
  <r>
    <x v="3"/>
    <x v="129"/>
    <x v="2"/>
    <n v="21701"/>
    <n v="21701"/>
  </r>
  <r>
    <x v="3"/>
    <x v="129"/>
    <x v="3"/>
    <n v="6117"/>
    <n v="6117"/>
  </r>
  <r>
    <x v="3"/>
    <x v="129"/>
    <x v="4"/>
    <n v="11351"/>
    <n v="11351"/>
  </r>
  <r>
    <x v="3"/>
    <x v="129"/>
    <x v="5"/>
    <n v="5401"/>
    <n v="5401"/>
  </r>
  <r>
    <x v="3"/>
    <x v="129"/>
    <x v="6"/>
    <n v="921"/>
    <n v="921"/>
  </r>
  <r>
    <x v="3"/>
    <x v="129"/>
    <x v="7"/>
    <n v="1037"/>
    <n v="1037"/>
  </r>
  <r>
    <x v="3"/>
    <x v="129"/>
    <x v="8"/>
    <n v="1515"/>
    <n v="1515"/>
  </r>
  <r>
    <x v="3"/>
    <x v="129"/>
    <x v="9"/>
    <n v="3381"/>
    <n v="3381"/>
  </r>
  <r>
    <x v="3"/>
    <x v="129"/>
    <x v="10"/>
    <n v="6004"/>
    <n v="6004"/>
  </r>
  <r>
    <x v="3"/>
    <x v="129"/>
    <x v="11"/>
    <n v="9157"/>
    <n v="9157"/>
  </r>
  <r>
    <x v="3"/>
    <x v="129"/>
    <x v="12"/>
    <n v="9302"/>
    <n v="9302"/>
  </r>
  <r>
    <x v="3"/>
    <x v="129"/>
    <x v="13"/>
    <n v="14686"/>
    <n v="14686"/>
  </r>
  <r>
    <x v="3"/>
    <x v="129"/>
    <x v="14"/>
    <n v="32947"/>
    <n v="32947"/>
  </r>
  <r>
    <x v="3"/>
    <x v="129"/>
    <x v="15"/>
    <n v="33469"/>
    <n v="33469"/>
  </r>
  <r>
    <x v="3"/>
    <x v="129"/>
    <x v="16"/>
    <n v="43622"/>
    <n v="43622"/>
  </r>
  <r>
    <x v="3"/>
    <x v="129"/>
    <x v="17"/>
    <n v="51858"/>
    <n v="51858"/>
  </r>
  <r>
    <x v="3"/>
    <x v="129"/>
    <x v="18"/>
    <n v="50737"/>
    <n v="50737"/>
  </r>
  <r>
    <x v="3"/>
    <x v="129"/>
    <x v="19"/>
    <n v="88395"/>
    <n v="88395"/>
  </r>
  <r>
    <x v="3"/>
    <x v="129"/>
    <x v="20"/>
    <n v="128802"/>
    <n v="128802"/>
  </r>
  <r>
    <x v="3"/>
    <x v="129"/>
    <x v="21"/>
    <n v="82338"/>
    <n v="82338"/>
  </r>
  <r>
    <x v="3"/>
    <x v="129"/>
    <x v="22"/>
    <n v="91493"/>
    <n v="91493"/>
  </r>
  <r>
    <x v="3"/>
    <x v="129"/>
    <x v="23"/>
    <n v="94415"/>
    <n v="94415"/>
  </r>
  <r>
    <x v="3"/>
    <x v="129"/>
    <x v="24"/>
    <n v="49915"/>
    <n v="49915"/>
  </r>
  <r>
    <x v="3"/>
    <x v="129"/>
    <x v="25"/>
    <n v="811"/>
    <n v="811"/>
  </r>
  <r>
    <x v="3"/>
    <x v="130"/>
    <x v="9"/>
    <n v="8"/>
    <n v="8"/>
  </r>
  <r>
    <x v="3"/>
    <x v="130"/>
    <x v="15"/>
    <n v="1"/>
    <n v="1"/>
  </r>
  <r>
    <x v="3"/>
    <x v="130"/>
    <x v="16"/>
    <n v="10"/>
    <n v="10"/>
  </r>
  <r>
    <x v="3"/>
    <x v="130"/>
    <x v="17"/>
    <n v="0"/>
    <n v="0"/>
  </r>
  <r>
    <x v="3"/>
    <x v="130"/>
    <x v="20"/>
    <n v="1"/>
    <n v="1"/>
  </r>
  <r>
    <x v="3"/>
    <x v="130"/>
    <x v="21"/>
    <n v="3"/>
    <n v="3"/>
  </r>
  <r>
    <x v="3"/>
    <x v="130"/>
    <x v="22"/>
    <n v="0"/>
    <n v="0"/>
  </r>
  <r>
    <x v="3"/>
    <x v="131"/>
    <x v="0"/>
    <n v="178"/>
    <n v="178"/>
  </r>
  <r>
    <x v="3"/>
    <x v="131"/>
    <x v="1"/>
    <n v="1446"/>
    <n v="1446"/>
  </r>
  <r>
    <x v="3"/>
    <x v="131"/>
    <x v="2"/>
    <n v="2976"/>
    <n v="2976"/>
  </r>
  <r>
    <x v="3"/>
    <x v="131"/>
    <x v="3"/>
    <n v="2338"/>
    <n v="2338"/>
  </r>
  <r>
    <x v="3"/>
    <x v="131"/>
    <x v="4"/>
    <n v="1462"/>
    <n v="1462"/>
  </r>
  <r>
    <x v="3"/>
    <x v="131"/>
    <x v="5"/>
    <n v="2393"/>
    <n v="2393"/>
  </r>
  <r>
    <x v="3"/>
    <x v="131"/>
    <x v="6"/>
    <n v="1524"/>
    <n v="1524"/>
  </r>
  <r>
    <x v="3"/>
    <x v="131"/>
    <x v="7"/>
    <n v="225"/>
    <n v="225"/>
  </r>
  <r>
    <x v="3"/>
    <x v="131"/>
    <x v="8"/>
    <n v="676"/>
    <n v="676"/>
  </r>
  <r>
    <x v="3"/>
    <x v="131"/>
    <x v="9"/>
    <n v="1606"/>
    <n v="1606"/>
  </r>
  <r>
    <x v="3"/>
    <x v="131"/>
    <x v="10"/>
    <n v="665"/>
    <n v="665"/>
  </r>
  <r>
    <x v="3"/>
    <x v="131"/>
    <x v="11"/>
    <n v="522"/>
    <n v="522"/>
  </r>
  <r>
    <x v="3"/>
    <x v="131"/>
    <x v="12"/>
    <n v="663"/>
    <n v="663"/>
  </r>
  <r>
    <x v="3"/>
    <x v="131"/>
    <x v="13"/>
    <n v="1032"/>
    <n v="1032"/>
  </r>
  <r>
    <x v="3"/>
    <x v="131"/>
    <x v="14"/>
    <n v="1114"/>
    <n v="1114"/>
  </r>
  <r>
    <x v="3"/>
    <x v="131"/>
    <x v="15"/>
    <n v="544"/>
    <n v="544"/>
  </r>
  <r>
    <x v="3"/>
    <x v="131"/>
    <x v="16"/>
    <n v="367"/>
    <n v="367"/>
  </r>
  <r>
    <x v="3"/>
    <x v="131"/>
    <x v="17"/>
    <n v="608"/>
    <n v="608"/>
  </r>
  <r>
    <x v="3"/>
    <x v="131"/>
    <x v="18"/>
    <n v="407"/>
    <n v="407"/>
  </r>
  <r>
    <x v="3"/>
    <x v="131"/>
    <x v="19"/>
    <n v="858"/>
    <n v="858"/>
  </r>
  <r>
    <x v="3"/>
    <x v="131"/>
    <x v="20"/>
    <n v="1488"/>
    <n v="1488"/>
  </r>
  <r>
    <x v="3"/>
    <x v="131"/>
    <x v="21"/>
    <n v="1644"/>
    <n v="1644"/>
  </r>
  <r>
    <x v="3"/>
    <x v="131"/>
    <x v="22"/>
    <n v="1950"/>
    <n v="1950"/>
  </r>
  <r>
    <x v="3"/>
    <x v="131"/>
    <x v="23"/>
    <n v="2753"/>
    <n v="2753"/>
  </r>
  <r>
    <x v="3"/>
    <x v="131"/>
    <x v="24"/>
    <n v="2037"/>
    <n v="2037"/>
  </r>
  <r>
    <x v="3"/>
    <x v="131"/>
    <x v="25"/>
    <n v="620"/>
    <n v="620"/>
  </r>
  <r>
    <x v="3"/>
    <x v="132"/>
    <x v="0"/>
    <n v="522"/>
    <n v="522"/>
  </r>
  <r>
    <x v="3"/>
    <x v="132"/>
    <x v="1"/>
    <n v="74"/>
    <n v="74"/>
  </r>
  <r>
    <x v="3"/>
    <x v="132"/>
    <x v="2"/>
    <n v="21"/>
    <n v="21"/>
  </r>
  <r>
    <x v="3"/>
    <x v="132"/>
    <x v="3"/>
    <n v="79"/>
    <n v="79"/>
  </r>
  <r>
    <x v="3"/>
    <x v="132"/>
    <x v="4"/>
    <n v="311"/>
    <n v="311"/>
  </r>
  <r>
    <x v="3"/>
    <x v="132"/>
    <x v="5"/>
    <n v="16594"/>
    <n v="16594"/>
  </r>
  <r>
    <x v="3"/>
    <x v="132"/>
    <x v="6"/>
    <n v="23908"/>
    <n v="23908"/>
  </r>
  <r>
    <x v="3"/>
    <x v="132"/>
    <x v="7"/>
    <n v="11"/>
    <n v="11"/>
  </r>
  <r>
    <x v="3"/>
    <x v="132"/>
    <x v="8"/>
    <n v="2075"/>
    <n v="2075"/>
  </r>
  <r>
    <x v="3"/>
    <x v="132"/>
    <x v="9"/>
    <n v="16760"/>
    <n v="16760"/>
  </r>
  <r>
    <x v="3"/>
    <x v="132"/>
    <x v="10"/>
    <n v="5169"/>
    <n v="5169"/>
  </r>
  <r>
    <x v="3"/>
    <x v="132"/>
    <x v="11"/>
    <n v="3035"/>
    <n v="3035"/>
  </r>
  <r>
    <x v="3"/>
    <x v="132"/>
    <x v="12"/>
    <n v="5707"/>
    <n v="5707"/>
  </r>
  <r>
    <x v="3"/>
    <x v="132"/>
    <x v="13"/>
    <n v="10564"/>
    <n v="10564"/>
  </r>
  <r>
    <x v="3"/>
    <x v="132"/>
    <x v="14"/>
    <n v="11526"/>
    <n v="11526"/>
  </r>
  <r>
    <x v="3"/>
    <x v="132"/>
    <x v="15"/>
    <n v="1248"/>
    <n v="1248"/>
  </r>
  <r>
    <x v="3"/>
    <x v="132"/>
    <x v="16"/>
    <n v="3517"/>
    <n v="3517"/>
  </r>
  <r>
    <x v="3"/>
    <x v="132"/>
    <x v="17"/>
    <n v="4512"/>
    <n v="4512"/>
  </r>
  <r>
    <x v="3"/>
    <x v="132"/>
    <x v="18"/>
    <n v="2321"/>
    <n v="2321"/>
  </r>
  <r>
    <x v="3"/>
    <x v="132"/>
    <x v="19"/>
    <n v="6592"/>
    <n v="6592"/>
  </r>
  <r>
    <x v="3"/>
    <x v="132"/>
    <x v="20"/>
    <n v="11722"/>
    <n v="11722"/>
  </r>
  <r>
    <x v="3"/>
    <x v="132"/>
    <x v="21"/>
    <n v="17009"/>
    <n v="17009"/>
  </r>
  <r>
    <x v="3"/>
    <x v="132"/>
    <x v="22"/>
    <n v="14351"/>
    <n v="14351"/>
  </r>
  <r>
    <x v="3"/>
    <x v="132"/>
    <x v="23"/>
    <n v="7624"/>
    <n v="7624"/>
  </r>
  <r>
    <x v="3"/>
    <x v="132"/>
    <x v="24"/>
    <n v="2304"/>
    <n v="2304"/>
  </r>
  <r>
    <x v="3"/>
    <x v="132"/>
    <x v="25"/>
    <n v="1587"/>
    <n v="1587"/>
  </r>
  <r>
    <x v="3"/>
    <x v="133"/>
    <x v="0"/>
    <n v="28"/>
    <n v="28"/>
  </r>
  <r>
    <x v="3"/>
    <x v="133"/>
    <x v="1"/>
    <n v="4"/>
    <n v="4"/>
  </r>
  <r>
    <x v="3"/>
    <x v="133"/>
    <x v="2"/>
    <n v="7"/>
    <n v="7"/>
  </r>
  <r>
    <x v="3"/>
    <x v="133"/>
    <x v="3"/>
    <n v="11"/>
    <n v="11"/>
  </r>
  <r>
    <x v="3"/>
    <x v="133"/>
    <x v="4"/>
    <n v="62"/>
    <n v="62"/>
  </r>
  <r>
    <x v="3"/>
    <x v="133"/>
    <x v="5"/>
    <n v="17"/>
    <n v="17"/>
  </r>
  <r>
    <x v="3"/>
    <x v="133"/>
    <x v="6"/>
    <n v="78"/>
    <n v="78"/>
  </r>
  <r>
    <x v="3"/>
    <x v="133"/>
    <x v="7"/>
    <n v="98"/>
    <n v="98"/>
  </r>
  <r>
    <x v="3"/>
    <x v="133"/>
    <x v="8"/>
    <n v="146"/>
    <n v="146"/>
  </r>
  <r>
    <x v="3"/>
    <x v="133"/>
    <x v="9"/>
    <n v="62"/>
    <n v="62"/>
  </r>
  <r>
    <x v="3"/>
    <x v="133"/>
    <x v="10"/>
    <n v="19"/>
    <n v="19"/>
  </r>
  <r>
    <x v="3"/>
    <x v="133"/>
    <x v="11"/>
    <n v="324"/>
    <n v="324"/>
  </r>
  <r>
    <x v="3"/>
    <x v="133"/>
    <x v="12"/>
    <n v="308"/>
    <n v="308"/>
  </r>
  <r>
    <x v="3"/>
    <x v="133"/>
    <x v="13"/>
    <n v="467"/>
    <n v="467"/>
  </r>
  <r>
    <x v="3"/>
    <x v="133"/>
    <x v="14"/>
    <n v="1384"/>
    <n v="1384"/>
  </r>
  <r>
    <x v="3"/>
    <x v="133"/>
    <x v="15"/>
    <n v="493"/>
    <n v="493"/>
  </r>
  <r>
    <x v="3"/>
    <x v="133"/>
    <x v="16"/>
    <n v="878"/>
    <n v="878"/>
  </r>
  <r>
    <x v="3"/>
    <x v="133"/>
    <x v="17"/>
    <n v="2739"/>
    <n v="2739"/>
  </r>
  <r>
    <x v="3"/>
    <x v="133"/>
    <x v="18"/>
    <n v="439"/>
    <n v="439"/>
  </r>
  <r>
    <x v="3"/>
    <x v="133"/>
    <x v="19"/>
    <n v="1895"/>
    <n v="1895"/>
  </r>
  <r>
    <x v="3"/>
    <x v="133"/>
    <x v="20"/>
    <n v="2296"/>
    <n v="2296"/>
  </r>
  <r>
    <x v="3"/>
    <x v="133"/>
    <x v="21"/>
    <n v="829"/>
    <n v="829"/>
  </r>
  <r>
    <x v="3"/>
    <x v="133"/>
    <x v="22"/>
    <n v="65"/>
    <n v="65"/>
  </r>
  <r>
    <x v="3"/>
    <x v="133"/>
    <x v="23"/>
    <n v="81"/>
    <n v="81"/>
  </r>
  <r>
    <x v="3"/>
    <x v="133"/>
    <x v="24"/>
    <n v="32"/>
    <n v="32"/>
  </r>
  <r>
    <x v="3"/>
    <x v="133"/>
    <x v="25"/>
    <n v="0"/>
    <n v="0"/>
  </r>
  <r>
    <x v="3"/>
    <x v="134"/>
    <x v="0"/>
    <n v="318"/>
    <n v="318"/>
  </r>
  <r>
    <x v="3"/>
    <x v="134"/>
    <x v="1"/>
    <n v="794"/>
    <n v="794"/>
  </r>
  <r>
    <x v="3"/>
    <x v="134"/>
    <x v="2"/>
    <n v="253"/>
    <n v="253"/>
  </r>
  <r>
    <x v="3"/>
    <x v="134"/>
    <x v="3"/>
    <n v="43"/>
    <n v="43"/>
  </r>
  <r>
    <x v="3"/>
    <x v="134"/>
    <x v="4"/>
    <n v="160"/>
    <n v="160"/>
  </r>
  <r>
    <x v="3"/>
    <x v="134"/>
    <x v="5"/>
    <n v="267"/>
    <n v="267"/>
  </r>
  <r>
    <x v="3"/>
    <x v="134"/>
    <x v="6"/>
    <n v="182"/>
    <n v="182"/>
  </r>
  <r>
    <x v="3"/>
    <x v="134"/>
    <x v="7"/>
    <n v="6"/>
    <n v="6"/>
  </r>
  <r>
    <x v="3"/>
    <x v="134"/>
    <x v="9"/>
    <n v="340"/>
    <n v="340"/>
  </r>
  <r>
    <x v="3"/>
    <x v="134"/>
    <x v="10"/>
    <n v="1874"/>
    <n v="1874"/>
  </r>
  <r>
    <x v="3"/>
    <x v="134"/>
    <x v="11"/>
    <n v="3446"/>
    <n v="3446"/>
  </r>
  <r>
    <x v="3"/>
    <x v="134"/>
    <x v="12"/>
    <n v="2188"/>
    <n v="2188"/>
  </r>
  <r>
    <x v="3"/>
    <x v="134"/>
    <x v="13"/>
    <n v="3403"/>
    <n v="3403"/>
  </r>
  <r>
    <x v="3"/>
    <x v="134"/>
    <x v="14"/>
    <n v="4174"/>
    <n v="4174"/>
  </r>
  <r>
    <x v="3"/>
    <x v="134"/>
    <x v="15"/>
    <n v="1000"/>
    <n v="1000"/>
  </r>
  <r>
    <x v="3"/>
    <x v="134"/>
    <x v="16"/>
    <n v="723"/>
    <n v="723"/>
  </r>
  <r>
    <x v="3"/>
    <x v="134"/>
    <x v="17"/>
    <n v="414"/>
    <n v="414"/>
  </r>
  <r>
    <x v="3"/>
    <x v="134"/>
    <x v="18"/>
    <n v="955"/>
    <n v="955"/>
  </r>
  <r>
    <x v="3"/>
    <x v="134"/>
    <x v="19"/>
    <n v="226"/>
    <n v="226"/>
  </r>
  <r>
    <x v="3"/>
    <x v="134"/>
    <x v="20"/>
    <n v="881"/>
    <n v="881"/>
  </r>
  <r>
    <x v="3"/>
    <x v="134"/>
    <x v="21"/>
    <n v="485"/>
    <n v="485"/>
  </r>
  <r>
    <x v="3"/>
    <x v="134"/>
    <x v="22"/>
    <n v="462"/>
    <n v="462"/>
  </r>
  <r>
    <x v="3"/>
    <x v="134"/>
    <x v="23"/>
    <n v="321"/>
    <n v="321"/>
  </r>
  <r>
    <x v="3"/>
    <x v="134"/>
    <x v="24"/>
    <n v="275"/>
    <n v="275"/>
  </r>
  <r>
    <x v="3"/>
    <x v="134"/>
    <x v="25"/>
    <n v="96"/>
    <n v="96"/>
  </r>
  <r>
    <x v="3"/>
    <x v="135"/>
    <x v="1"/>
    <n v="3"/>
    <n v="3"/>
  </r>
  <r>
    <x v="3"/>
    <x v="136"/>
    <x v="1"/>
    <n v="14"/>
    <n v="14"/>
  </r>
  <r>
    <x v="3"/>
    <x v="136"/>
    <x v="2"/>
    <n v="76"/>
    <n v="76"/>
  </r>
  <r>
    <x v="3"/>
    <x v="136"/>
    <x v="3"/>
    <n v="91"/>
    <n v="91"/>
  </r>
  <r>
    <x v="3"/>
    <x v="136"/>
    <x v="4"/>
    <n v="150"/>
    <n v="150"/>
  </r>
  <r>
    <x v="3"/>
    <x v="136"/>
    <x v="5"/>
    <n v="22"/>
    <n v="22"/>
  </r>
  <r>
    <x v="3"/>
    <x v="136"/>
    <x v="6"/>
    <n v="59"/>
    <n v="59"/>
  </r>
  <r>
    <x v="3"/>
    <x v="136"/>
    <x v="7"/>
    <n v="5"/>
    <n v="5"/>
  </r>
  <r>
    <x v="3"/>
    <x v="136"/>
    <x v="8"/>
    <n v="28"/>
    <n v="28"/>
  </r>
  <r>
    <x v="3"/>
    <x v="136"/>
    <x v="9"/>
    <n v="55"/>
    <n v="55"/>
  </r>
  <r>
    <x v="3"/>
    <x v="136"/>
    <x v="10"/>
    <n v="116"/>
    <n v="116"/>
  </r>
  <r>
    <x v="3"/>
    <x v="136"/>
    <x v="11"/>
    <n v="83"/>
    <n v="83"/>
  </r>
  <r>
    <x v="3"/>
    <x v="136"/>
    <x v="12"/>
    <n v="79"/>
    <n v="79"/>
  </r>
  <r>
    <x v="3"/>
    <x v="136"/>
    <x v="13"/>
    <n v="53"/>
    <n v="53"/>
  </r>
  <r>
    <x v="3"/>
    <x v="136"/>
    <x v="14"/>
    <n v="166"/>
    <n v="166"/>
  </r>
  <r>
    <x v="3"/>
    <x v="136"/>
    <x v="15"/>
    <n v="292"/>
    <n v="292"/>
  </r>
  <r>
    <x v="3"/>
    <x v="136"/>
    <x v="16"/>
    <n v="453"/>
    <n v="453"/>
  </r>
  <r>
    <x v="3"/>
    <x v="136"/>
    <x v="17"/>
    <n v="605"/>
    <n v="605"/>
  </r>
  <r>
    <x v="3"/>
    <x v="136"/>
    <x v="18"/>
    <n v="1200"/>
    <n v="1200"/>
  </r>
  <r>
    <x v="3"/>
    <x v="136"/>
    <x v="19"/>
    <n v="1896"/>
    <n v="1896"/>
  </r>
  <r>
    <x v="3"/>
    <x v="136"/>
    <x v="20"/>
    <n v="5201"/>
    <n v="5201"/>
  </r>
  <r>
    <x v="3"/>
    <x v="136"/>
    <x v="21"/>
    <n v="7866"/>
    <n v="7866"/>
  </r>
  <r>
    <x v="3"/>
    <x v="136"/>
    <x v="22"/>
    <n v="9904"/>
    <n v="9904"/>
  </r>
  <r>
    <x v="3"/>
    <x v="136"/>
    <x v="23"/>
    <n v="7803"/>
    <n v="7803"/>
  </r>
  <r>
    <x v="3"/>
    <x v="136"/>
    <x v="24"/>
    <n v="8130"/>
    <n v="8130"/>
  </r>
  <r>
    <x v="3"/>
    <x v="136"/>
    <x v="25"/>
    <n v="1295"/>
    <n v="1295"/>
  </r>
  <r>
    <x v="3"/>
    <x v="137"/>
    <x v="0"/>
    <n v="120"/>
    <n v="120"/>
  </r>
  <r>
    <x v="3"/>
    <x v="137"/>
    <x v="1"/>
    <n v="204"/>
    <n v="204"/>
  </r>
  <r>
    <x v="3"/>
    <x v="137"/>
    <x v="2"/>
    <n v="194"/>
    <n v="194"/>
  </r>
  <r>
    <x v="3"/>
    <x v="137"/>
    <x v="3"/>
    <n v="187"/>
    <n v="187"/>
  </r>
  <r>
    <x v="3"/>
    <x v="137"/>
    <x v="4"/>
    <n v="286"/>
    <n v="286"/>
  </r>
  <r>
    <x v="3"/>
    <x v="137"/>
    <x v="5"/>
    <n v="275"/>
    <n v="275"/>
  </r>
  <r>
    <x v="3"/>
    <x v="137"/>
    <x v="6"/>
    <n v="89"/>
    <n v="89"/>
  </r>
  <r>
    <x v="3"/>
    <x v="137"/>
    <x v="7"/>
    <n v="78"/>
    <n v="78"/>
  </r>
  <r>
    <x v="3"/>
    <x v="137"/>
    <x v="8"/>
    <n v="224"/>
    <n v="224"/>
  </r>
  <r>
    <x v="3"/>
    <x v="137"/>
    <x v="9"/>
    <n v="196"/>
    <n v="196"/>
  </r>
  <r>
    <x v="3"/>
    <x v="137"/>
    <x v="10"/>
    <n v="135"/>
    <n v="135"/>
  </r>
  <r>
    <x v="3"/>
    <x v="137"/>
    <x v="11"/>
    <n v="62"/>
    <n v="62"/>
  </r>
  <r>
    <x v="3"/>
    <x v="137"/>
    <x v="12"/>
    <n v="136"/>
    <n v="136"/>
  </r>
  <r>
    <x v="3"/>
    <x v="137"/>
    <x v="13"/>
    <n v="195"/>
    <n v="195"/>
  </r>
  <r>
    <x v="3"/>
    <x v="137"/>
    <x v="14"/>
    <n v="189"/>
    <n v="189"/>
  </r>
  <r>
    <x v="3"/>
    <x v="137"/>
    <x v="15"/>
    <n v="242"/>
    <n v="242"/>
  </r>
  <r>
    <x v="3"/>
    <x v="137"/>
    <x v="16"/>
    <n v="298"/>
    <n v="298"/>
  </r>
  <r>
    <x v="3"/>
    <x v="137"/>
    <x v="17"/>
    <n v="98"/>
    <n v="98"/>
  </r>
  <r>
    <x v="3"/>
    <x v="137"/>
    <x v="18"/>
    <n v="63"/>
    <n v="63"/>
  </r>
  <r>
    <x v="3"/>
    <x v="137"/>
    <x v="19"/>
    <n v="171"/>
    <n v="171"/>
  </r>
  <r>
    <x v="3"/>
    <x v="137"/>
    <x v="20"/>
    <n v="447"/>
    <n v="447"/>
  </r>
  <r>
    <x v="3"/>
    <x v="137"/>
    <x v="21"/>
    <n v="501"/>
    <n v="501"/>
  </r>
  <r>
    <x v="3"/>
    <x v="137"/>
    <x v="22"/>
    <n v="448"/>
    <n v="448"/>
  </r>
  <r>
    <x v="3"/>
    <x v="137"/>
    <x v="23"/>
    <n v="263"/>
    <n v="263"/>
  </r>
  <r>
    <x v="3"/>
    <x v="137"/>
    <x v="24"/>
    <n v="145"/>
    <n v="145"/>
  </r>
  <r>
    <x v="3"/>
    <x v="137"/>
    <x v="25"/>
    <n v="32"/>
    <n v="32"/>
  </r>
  <r>
    <x v="3"/>
    <x v="138"/>
    <x v="0"/>
    <n v="576"/>
    <n v="576"/>
  </r>
  <r>
    <x v="3"/>
    <x v="138"/>
    <x v="1"/>
    <n v="326"/>
    <n v="326"/>
  </r>
  <r>
    <x v="3"/>
    <x v="138"/>
    <x v="2"/>
    <n v="268"/>
    <n v="268"/>
  </r>
  <r>
    <x v="3"/>
    <x v="138"/>
    <x v="3"/>
    <n v="480"/>
    <n v="480"/>
  </r>
  <r>
    <x v="3"/>
    <x v="138"/>
    <x v="4"/>
    <n v="942"/>
    <n v="942"/>
  </r>
  <r>
    <x v="3"/>
    <x v="138"/>
    <x v="5"/>
    <n v="2281"/>
    <n v="2281"/>
  </r>
  <r>
    <x v="3"/>
    <x v="138"/>
    <x v="6"/>
    <n v="3758"/>
    <n v="3758"/>
  </r>
  <r>
    <x v="3"/>
    <x v="138"/>
    <x v="7"/>
    <n v="328"/>
    <n v="328"/>
  </r>
  <r>
    <x v="3"/>
    <x v="138"/>
    <x v="8"/>
    <n v="13876"/>
    <n v="13876"/>
  </r>
  <r>
    <x v="3"/>
    <x v="138"/>
    <x v="9"/>
    <n v="5653"/>
    <n v="5653"/>
  </r>
  <r>
    <x v="3"/>
    <x v="138"/>
    <x v="10"/>
    <n v="4083"/>
    <n v="4083"/>
  </r>
  <r>
    <x v="3"/>
    <x v="138"/>
    <x v="11"/>
    <n v="7822"/>
    <n v="7822"/>
  </r>
  <r>
    <x v="3"/>
    <x v="138"/>
    <x v="12"/>
    <n v="18471"/>
    <n v="18471"/>
  </r>
  <r>
    <x v="3"/>
    <x v="138"/>
    <x v="13"/>
    <n v="22540"/>
    <n v="22540"/>
  </r>
  <r>
    <x v="3"/>
    <x v="138"/>
    <x v="14"/>
    <n v="19780"/>
    <n v="19780"/>
  </r>
  <r>
    <x v="3"/>
    <x v="138"/>
    <x v="15"/>
    <n v="10732"/>
    <n v="10732"/>
  </r>
  <r>
    <x v="3"/>
    <x v="138"/>
    <x v="16"/>
    <n v="7365"/>
    <n v="7365"/>
  </r>
  <r>
    <x v="3"/>
    <x v="138"/>
    <x v="17"/>
    <n v="3057"/>
    <n v="3057"/>
  </r>
  <r>
    <x v="3"/>
    <x v="138"/>
    <x v="18"/>
    <n v="3268"/>
    <n v="3268"/>
  </r>
  <r>
    <x v="3"/>
    <x v="138"/>
    <x v="19"/>
    <n v="14125"/>
    <n v="14125"/>
  </r>
  <r>
    <x v="3"/>
    <x v="138"/>
    <x v="20"/>
    <n v="10035"/>
    <n v="10035"/>
  </r>
  <r>
    <x v="3"/>
    <x v="138"/>
    <x v="21"/>
    <n v="13465"/>
    <n v="13465"/>
  </r>
  <r>
    <x v="3"/>
    <x v="138"/>
    <x v="22"/>
    <n v="20421"/>
    <n v="20421"/>
  </r>
  <r>
    <x v="3"/>
    <x v="138"/>
    <x v="23"/>
    <n v="12285"/>
    <n v="12285"/>
  </r>
  <r>
    <x v="3"/>
    <x v="138"/>
    <x v="24"/>
    <n v="4617"/>
    <n v="4617"/>
  </r>
  <r>
    <x v="3"/>
    <x v="138"/>
    <x v="25"/>
    <n v="1180"/>
    <n v="1180"/>
  </r>
  <r>
    <x v="3"/>
    <x v="139"/>
    <x v="3"/>
    <n v="88"/>
    <n v="88"/>
  </r>
  <r>
    <x v="3"/>
    <x v="140"/>
    <x v="1"/>
    <n v="1"/>
    <n v="1"/>
  </r>
  <r>
    <x v="3"/>
    <x v="140"/>
    <x v="4"/>
    <n v="2"/>
    <n v="2"/>
  </r>
  <r>
    <x v="3"/>
    <x v="140"/>
    <x v="7"/>
    <n v="2"/>
    <n v="2"/>
  </r>
  <r>
    <x v="3"/>
    <x v="141"/>
    <x v="0"/>
    <n v="100"/>
    <n v="100"/>
  </r>
  <r>
    <x v="3"/>
    <x v="141"/>
    <x v="1"/>
    <n v="25"/>
    <n v="25"/>
  </r>
  <r>
    <x v="3"/>
    <x v="141"/>
    <x v="2"/>
    <n v="1"/>
    <n v="1"/>
  </r>
  <r>
    <x v="3"/>
    <x v="141"/>
    <x v="3"/>
    <n v="162"/>
    <n v="162"/>
  </r>
  <r>
    <x v="3"/>
    <x v="141"/>
    <x v="4"/>
    <n v="9"/>
    <n v="9"/>
  </r>
  <r>
    <x v="3"/>
    <x v="141"/>
    <x v="5"/>
    <n v="46"/>
    <n v="46"/>
  </r>
  <r>
    <x v="3"/>
    <x v="141"/>
    <x v="6"/>
    <n v="4"/>
    <n v="4"/>
  </r>
  <r>
    <x v="3"/>
    <x v="141"/>
    <x v="7"/>
    <n v="6"/>
    <n v="6"/>
  </r>
  <r>
    <x v="3"/>
    <x v="141"/>
    <x v="8"/>
    <n v="276"/>
    <n v="276"/>
  </r>
  <r>
    <x v="3"/>
    <x v="141"/>
    <x v="9"/>
    <n v="11"/>
    <n v="11"/>
  </r>
  <r>
    <x v="3"/>
    <x v="141"/>
    <x v="10"/>
    <n v="280"/>
    <n v="280"/>
  </r>
  <r>
    <x v="3"/>
    <x v="141"/>
    <x v="11"/>
    <n v="40"/>
    <n v="40"/>
  </r>
  <r>
    <x v="3"/>
    <x v="141"/>
    <x v="12"/>
    <n v="542"/>
    <n v="542"/>
  </r>
  <r>
    <x v="3"/>
    <x v="141"/>
    <x v="13"/>
    <n v="245"/>
    <n v="245"/>
  </r>
  <r>
    <x v="3"/>
    <x v="141"/>
    <x v="14"/>
    <n v="218"/>
    <n v="218"/>
  </r>
  <r>
    <x v="3"/>
    <x v="141"/>
    <x v="15"/>
    <n v="448"/>
    <n v="448"/>
  </r>
  <r>
    <x v="3"/>
    <x v="141"/>
    <x v="16"/>
    <n v="716"/>
    <n v="716"/>
  </r>
  <r>
    <x v="3"/>
    <x v="141"/>
    <x v="17"/>
    <n v="1032"/>
    <n v="1032"/>
  </r>
  <r>
    <x v="3"/>
    <x v="141"/>
    <x v="18"/>
    <n v="633"/>
    <n v="633"/>
  </r>
  <r>
    <x v="3"/>
    <x v="141"/>
    <x v="19"/>
    <n v="652"/>
    <n v="652"/>
  </r>
  <r>
    <x v="3"/>
    <x v="141"/>
    <x v="20"/>
    <n v="1886"/>
    <n v="1886"/>
  </r>
  <r>
    <x v="3"/>
    <x v="141"/>
    <x v="21"/>
    <n v="1201"/>
    <n v="1201"/>
  </r>
  <r>
    <x v="3"/>
    <x v="141"/>
    <x v="22"/>
    <n v="767"/>
    <n v="767"/>
  </r>
  <r>
    <x v="3"/>
    <x v="141"/>
    <x v="23"/>
    <n v="349"/>
    <n v="349"/>
  </r>
  <r>
    <x v="3"/>
    <x v="141"/>
    <x v="24"/>
    <n v="113"/>
    <n v="113"/>
  </r>
  <r>
    <x v="3"/>
    <x v="141"/>
    <x v="25"/>
    <n v="30"/>
    <n v="30"/>
  </r>
  <r>
    <x v="3"/>
    <x v="142"/>
    <x v="0"/>
    <n v="39"/>
    <n v="39"/>
  </r>
  <r>
    <x v="3"/>
    <x v="142"/>
    <x v="1"/>
    <n v="99"/>
    <n v="99"/>
  </r>
  <r>
    <x v="3"/>
    <x v="142"/>
    <x v="2"/>
    <n v="12"/>
    <n v="12"/>
  </r>
  <r>
    <x v="3"/>
    <x v="142"/>
    <x v="3"/>
    <n v="34"/>
    <n v="34"/>
  </r>
  <r>
    <x v="3"/>
    <x v="142"/>
    <x v="4"/>
    <n v="233"/>
    <n v="233"/>
  </r>
  <r>
    <x v="3"/>
    <x v="142"/>
    <x v="5"/>
    <n v="179"/>
    <n v="179"/>
  </r>
  <r>
    <x v="3"/>
    <x v="142"/>
    <x v="6"/>
    <n v="67"/>
    <n v="67"/>
  </r>
  <r>
    <x v="3"/>
    <x v="142"/>
    <x v="7"/>
    <n v="27"/>
    <n v="27"/>
  </r>
  <r>
    <x v="3"/>
    <x v="142"/>
    <x v="8"/>
    <n v="123"/>
    <n v="123"/>
  </r>
  <r>
    <x v="3"/>
    <x v="142"/>
    <x v="9"/>
    <n v="109"/>
    <n v="109"/>
  </r>
  <r>
    <x v="3"/>
    <x v="142"/>
    <x v="10"/>
    <n v="179"/>
    <n v="179"/>
  </r>
  <r>
    <x v="3"/>
    <x v="142"/>
    <x v="11"/>
    <n v="322"/>
    <n v="322"/>
  </r>
  <r>
    <x v="3"/>
    <x v="142"/>
    <x v="12"/>
    <n v="734"/>
    <n v="734"/>
  </r>
  <r>
    <x v="3"/>
    <x v="142"/>
    <x v="13"/>
    <n v="1093"/>
    <n v="1093"/>
  </r>
  <r>
    <x v="3"/>
    <x v="142"/>
    <x v="14"/>
    <n v="480"/>
    <n v="480"/>
  </r>
  <r>
    <x v="3"/>
    <x v="142"/>
    <x v="15"/>
    <n v="253"/>
    <n v="253"/>
  </r>
  <r>
    <x v="3"/>
    <x v="142"/>
    <x v="16"/>
    <n v="588"/>
    <n v="588"/>
  </r>
  <r>
    <x v="3"/>
    <x v="142"/>
    <x v="17"/>
    <n v="748"/>
    <n v="748"/>
  </r>
  <r>
    <x v="3"/>
    <x v="142"/>
    <x v="18"/>
    <n v="1323"/>
    <n v="1323"/>
  </r>
  <r>
    <x v="3"/>
    <x v="142"/>
    <x v="19"/>
    <n v="575"/>
    <n v="575"/>
  </r>
  <r>
    <x v="3"/>
    <x v="142"/>
    <x v="20"/>
    <n v="692"/>
    <n v="692"/>
  </r>
  <r>
    <x v="3"/>
    <x v="142"/>
    <x v="21"/>
    <n v="80"/>
    <n v="80"/>
  </r>
  <r>
    <x v="3"/>
    <x v="142"/>
    <x v="22"/>
    <n v="130"/>
    <n v="130"/>
  </r>
  <r>
    <x v="3"/>
    <x v="142"/>
    <x v="23"/>
    <n v="157"/>
    <n v="157"/>
  </r>
  <r>
    <x v="3"/>
    <x v="142"/>
    <x v="24"/>
    <n v="98"/>
    <n v="98"/>
  </r>
  <r>
    <x v="3"/>
    <x v="142"/>
    <x v="25"/>
    <n v="39"/>
    <n v="39"/>
  </r>
  <r>
    <x v="3"/>
    <x v="143"/>
    <x v="9"/>
    <n v="2"/>
    <n v="2"/>
  </r>
  <r>
    <x v="3"/>
    <x v="143"/>
    <x v="12"/>
    <n v="1"/>
    <n v="1"/>
  </r>
  <r>
    <x v="3"/>
    <x v="143"/>
    <x v="14"/>
    <n v="2"/>
    <n v="2"/>
  </r>
  <r>
    <x v="3"/>
    <x v="143"/>
    <x v="15"/>
    <n v="7"/>
    <n v="7"/>
  </r>
  <r>
    <x v="3"/>
    <x v="143"/>
    <x v="16"/>
    <n v="1"/>
    <n v="1"/>
  </r>
  <r>
    <x v="3"/>
    <x v="143"/>
    <x v="17"/>
    <n v="1"/>
    <n v="1"/>
  </r>
  <r>
    <x v="3"/>
    <x v="143"/>
    <x v="18"/>
    <n v="0"/>
    <n v="0"/>
  </r>
  <r>
    <x v="3"/>
    <x v="144"/>
    <x v="0"/>
    <n v="4"/>
    <n v="4"/>
  </r>
  <r>
    <x v="3"/>
    <x v="144"/>
    <x v="1"/>
    <n v="7944"/>
    <n v="7944"/>
  </r>
  <r>
    <x v="3"/>
    <x v="144"/>
    <x v="2"/>
    <n v="18058"/>
    <n v="18058"/>
  </r>
  <r>
    <x v="3"/>
    <x v="144"/>
    <x v="3"/>
    <n v="1036"/>
    <n v="1036"/>
  </r>
  <r>
    <x v="3"/>
    <x v="144"/>
    <x v="4"/>
    <n v="184"/>
    <n v="184"/>
  </r>
  <r>
    <x v="3"/>
    <x v="144"/>
    <x v="5"/>
    <n v="36"/>
    <n v="36"/>
  </r>
  <r>
    <x v="3"/>
    <x v="144"/>
    <x v="6"/>
    <n v="93"/>
    <n v="93"/>
  </r>
  <r>
    <x v="3"/>
    <x v="144"/>
    <x v="7"/>
    <n v="152"/>
    <n v="152"/>
  </r>
  <r>
    <x v="3"/>
    <x v="144"/>
    <x v="8"/>
    <n v="413"/>
    <n v="413"/>
  </r>
  <r>
    <x v="3"/>
    <x v="144"/>
    <x v="9"/>
    <n v="380"/>
    <n v="380"/>
  </r>
  <r>
    <x v="3"/>
    <x v="144"/>
    <x v="10"/>
    <n v="336"/>
    <n v="336"/>
  </r>
  <r>
    <x v="3"/>
    <x v="144"/>
    <x v="11"/>
    <n v="392"/>
    <n v="392"/>
  </r>
  <r>
    <x v="3"/>
    <x v="144"/>
    <x v="12"/>
    <n v="1434"/>
    <n v="1434"/>
  </r>
  <r>
    <x v="3"/>
    <x v="144"/>
    <x v="13"/>
    <n v="374"/>
    <n v="374"/>
  </r>
  <r>
    <x v="3"/>
    <x v="144"/>
    <x v="14"/>
    <n v="2342"/>
    <n v="2342"/>
  </r>
  <r>
    <x v="3"/>
    <x v="144"/>
    <x v="15"/>
    <n v="127"/>
    <n v="127"/>
  </r>
  <r>
    <x v="3"/>
    <x v="144"/>
    <x v="16"/>
    <n v="161"/>
    <n v="161"/>
  </r>
  <r>
    <x v="3"/>
    <x v="144"/>
    <x v="17"/>
    <n v="110"/>
    <n v="110"/>
  </r>
  <r>
    <x v="3"/>
    <x v="144"/>
    <x v="18"/>
    <n v="144"/>
    <n v="144"/>
  </r>
  <r>
    <x v="3"/>
    <x v="144"/>
    <x v="19"/>
    <n v="63"/>
    <n v="63"/>
  </r>
  <r>
    <x v="3"/>
    <x v="144"/>
    <x v="20"/>
    <n v="45"/>
    <n v="45"/>
  </r>
  <r>
    <x v="3"/>
    <x v="144"/>
    <x v="21"/>
    <n v="27"/>
    <n v="27"/>
  </r>
  <r>
    <x v="3"/>
    <x v="144"/>
    <x v="22"/>
    <n v="7"/>
    <n v="7"/>
  </r>
  <r>
    <x v="3"/>
    <x v="144"/>
    <x v="23"/>
    <n v="19"/>
    <n v="19"/>
  </r>
  <r>
    <x v="3"/>
    <x v="144"/>
    <x v="24"/>
    <n v="9"/>
    <n v="9"/>
  </r>
  <r>
    <x v="3"/>
    <x v="144"/>
    <x v="25"/>
    <n v="0"/>
    <n v="0"/>
  </r>
  <r>
    <x v="3"/>
    <x v="145"/>
    <x v="0"/>
    <n v="287"/>
    <n v="287"/>
  </r>
  <r>
    <x v="3"/>
    <x v="145"/>
    <x v="1"/>
    <n v="1440"/>
    <n v="1440"/>
  </r>
  <r>
    <x v="3"/>
    <x v="145"/>
    <x v="2"/>
    <n v="1203"/>
    <n v="1203"/>
  </r>
  <r>
    <x v="3"/>
    <x v="145"/>
    <x v="3"/>
    <n v="3637"/>
    <n v="3637"/>
  </r>
  <r>
    <x v="3"/>
    <x v="145"/>
    <x v="4"/>
    <n v="4308"/>
    <n v="4308"/>
  </r>
  <r>
    <x v="3"/>
    <x v="145"/>
    <x v="5"/>
    <n v="15183"/>
    <n v="15183"/>
  </r>
  <r>
    <x v="3"/>
    <x v="145"/>
    <x v="6"/>
    <n v="11597"/>
    <n v="11597"/>
  </r>
  <r>
    <x v="3"/>
    <x v="145"/>
    <x v="7"/>
    <n v="163"/>
    <n v="163"/>
  </r>
  <r>
    <x v="3"/>
    <x v="145"/>
    <x v="8"/>
    <n v="2401"/>
    <n v="2401"/>
  </r>
  <r>
    <x v="3"/>
    <x v="145"/>
    <x v="9"/>
    <n v="4398"/>
    <n v="4398"/>
  </r>
  <r>
    <x v="3"/>
    <x v="145"/>
    <x v="10"/>
    <n v="2964"/>
    <n v="2964"/>
  </r>
  <r>
    <x v="3"/>
    <x v="145"/>
    <x v="11"/>
    <n v="3707"/>
    <n v="3707"/>
  </r>
  <r>
    <x v="3"/>
    <x v="145"/>
    <x v="12"/>
    <n v="3849"/>
    <n v="3849"/>
  </r>
  <r>
    <x v="3"/>
    <x v="145"/>
    <x v="13"/>
    <n v="5556"/>
    <n v="5556"/>
  </r>
  <r>
    <x v="3"/>
    <x v="145"/>
    <x v="14"/>
    <n v="7118"/>
    <n v="7118"/>
  </r>
  <r>
    <x v="3"/>
    <x v="145"/>
    <x v="15"/>
    <n v="8939"/>
    <n v="8939"/>
  </r>
  <r>
    <x v="3"/>
    <x v="145"/>
    <x v="16"/>
    <n v="11273"/>
    <n v="11273"/>
  </r>
  <r>
    <x v="3"/>
    <x v="145"/>
    <x v="17"/>
    <n v="12050"/>
    <n v="12050"/>
  </r>
  <r>
    <x v="3"/>
    <x v="145"/>
    <x v="18"/>
    <n v="12515"/>
    <n v="12515"/>
  </r>
  <r>
    <x v="3"/>
    <x v="145"/>
    <x v="19"/>
    <n v="23017"/>
    <n v="23017"/>
  </r>
  <r>
    <x v="3"/>
    <x v="145"/>
    <x v="20"/>
    <n v="24481"/>
    <n v="24481"/>
  </r>
  <r>
    <x v="3"/>
    <x v="145"/>
    <x v="21"/>
    <n v="25468"/>
    <n v="25468"/>
  </r>
  <r>
    <x v="3"/>
    <x v="145"/>
    <x v="22"/>
    <n v="21724"/>
    <n v="21724"/>
  </r>
  <r>
    <x v="3"/>
    <x v="145"/>
    <x v="23"/>
    <n v="20841"/>
    <n v="20841"/>
  </r>
  <r>
    <x v="3"/>
    <x v="145"/>
    <x v="24"/>
    <n v="24187"/>
    <n v="24187"/>
  </r>
  <r>
    <x v="3"/>
    <x v="145"/>
    <x v="25"/>
    <n v="10671"/>
    <n v="10671"/>
  </r>
  <r>
    <x v="3"/>
    <x v="146"/>
    <x v="0"/>
    <n v="3011"/>
    <n v="3011"/>
  </r>
  <r>
    <x v="3"/>
    <x v="146"/>
    <x v="1"/>
    <n v="1862"/>
    <n v="1862"/>
  </r>
  <r>
    <x v="3"/>
    <x v="146"/>
    <x v="2"/>
    <n v="4435"/>
    <n v="4435"/>
  </r>
  <r>
    <x v="3"/>
    <x v="146"/>
    <x v="3"/>
    <n v="2529"/>
    <n v="2529"/>
  </r>
  <r>
    <x v="3"/>
    <x v="146"/>
    <x v="4"/>
    <n v="2026"/>
    <n v="2026"/>
  </r>
  <r>
    <x v="3"/>
    <x v="146"/>
    <x v="5"/>
    <n v="1700"/>
    <n v="1700"/>
  </r>
  <r>
    <x v="3"/>
    <x v="146"/>
    <x v="6"/>
    <n v="996"/>
    <n v="996"/>
  </r>
  <r>
    <x v="3"/>
    <x v="146"/>
    <x v="7"/>
    <n v="2518"/>
    <n v="2518"/>
  </r>
  <r>
    <x v="3"/>
    <x v="146"/>
    <x v="8"/>
    <n v="4427"/>
    <n v="4427"/>
  </r>
  <r>
    <x v="3"/>
    <x v="146"/>
    <x v="9"/>
    <n v="12164"/>
    <n v="12164"/>
  </r>
  <r>
    <x v="3"/>
    <x v="146"/>
    <x v="10"/>
    <n v="11914"/>
    <n v="11914"/>
  </r>
  <r>
    <x v="3"/>
    <x v="146"/>
    <x v="11"/>
    <n v="6428"/>
    <n v="6428"/>
  </r>
  <r>
    <x v="3"/>
    <x v="146"/>
    <x v="12"/>
    <n v="12219"/>
    <n v="12219"/>
  </r>
  <r>
    <x v="3"/>
    <x v="146"/>
    <x v="13"/>
    <n v="20321"/>
    <n v="20321"/>
  </r>
  <r>
    <x v="3"/>
    <x v="146"/>
    <x v="14"/>
    <n v="23346"/>
    <n v="23346"/>
  </r>
  <r>
    <x v="3"/>
    <x v="146"/>
    <x v="15"/>
    <n v="17066"/>
    <n v="17066"/>
  </r>
  <r>
    <x v="3"/>
    <x v="146"/>
    <x v="16"/>
    <n v="9873"/>
    <n v="9873"/>
  </r>
  <r>
    <x v="3"/>
    <x v="146"/>
    <x v="17"/>
    <n v="8605"/>
    <n v="8605"/>
  </r>
  <r>
    <x v="3"/>
    <x v="146"/>
    <x v="18"/>
    <n v="15570"/>
    <n v="15570"/>
  </r>
  <r>
    <x v="3"/>
    <x v="146"/>
    <x v="19"/>
    <n v="9124"/>
    <n v="9124"/>
  </r>
  <r>
    <x v="3"/>
    <x v="146"/>
    <x v="20"/>
    <n v="8200"/>
    <n v="8200"/>
  </r>
  <r>
    <x v="3"/>
    <x v="146"/>
    <x v="21"/>
    <n v="4341"/>
    <n v="4341"/>
  </r>
  <r>
    <x v="3"/>
    <x v="146"/>
    <x v="22"/>
    <n v="3626"/>
    <n v="3626"/>
  </r>
  <r>
    <x v="3"/>
    <x v="146"/>
    <x v="23"/>
    <n v="6099"/>
    <n v="6099"/>
  </r>
  <r>
    <x v="3"/>
    <x v="146"/>
    <x v="24"/>
    <n v="7758"/>
    <n v="7758"/>
  </r>
  <r>
    <x v="3"/>
    <x v="146"/>
    <x v="25"/>
    <n v="2587"/>
    <n v="2587"/>
  </r>
  <r>
    <x v="3"/>
    <x v="147"/>
    <x v="0"/>
    <n v="88"/>
    <n v="88"/>
  </r>
  <r>
    <x v="3"/>
    <x v="147"/>
    <x v="1"/>
    <n v="111"/>
    <n v="111"/>
  </r>
  <r>
    <x v="3"/>
    <x v="147"/>
    <x v="2"/>
    <n v="246"/>
    <n v="246"/>
  </r>
  <r>
    <x v="3"/>
    <x v="147"/>
    <x v="3"/>
    <n v="162"/>
    <n v="162"/>
  </r>
  <r>
    <x v="3"/>
    <x v="147"/>
    <x v="4"/>
    <n v="200"/>
    <n v="200"/>
  </r>
  <r>
    <x v="3"/>
    <x v="147"/>
    <x v="5"/>
    <n v="246"/>
    <n v="246"/>
  </r>
  <r>
    <x v="3"/>
    <x v="147"/>
    <x v="6"/>
    <n v="207"/>
    <n v="207"/>
  </r>
  <r>
    <x v="3"/>
    <x v="147"/>
    <x v="7"/>
    <n v="66"/>
    <n v="66"/>
  </r>
  <r>
    <x v="3"/>
    <x v="147"/>
    <x v="8"/>
    <n v="239"/>
    <n v="239"/>
  </r>
  <r>
    <x v="3"/>
    <x v="147"/>
    <x v="9"/>
    <n v="256"/>
    <n v="256"/>
  </r>
  <r>
    <x v="3"/>
    <x v="147"/>
    <x v="10"/>
    <n v="94"/>
    <n v="94"/>
  </r>
  <r>
    <x v="3"/>
    <x v="147"/>
    <x v="11"/>
    <n v="85"/>
    <n v="85"/>
  </r>
  <r>
    <x v="3"/>
    <x v="147"/>
    <x v="12"/>
    <n v="182"/>
    <n v="182"/>
  </r>
  <r>
    <x v="3"/>
    <x v="147"/>
    <x v="13"/>
    <n v="225"/>
    <n v="225"/>
  </r>
  <r>
    <x v="3"/>
    <x v="147"/>
    <x v="14"/>
    <n v="240"/>
    <n v="240"/>
  </r>
  <r>
    <x v="3"/>
    <x v="147"/>
    <x v="15"/>
    <n v="241"/>
    <n v="241"/>
  </r>
  <r>
    <x v="3"/>
    <x v="147"/>
    <x v="16"/>
    <n v="777"/>
    <n v="777"/>
  </r>
  <r>
    <x v="3"/>
    <x v="147"/>
    <x v="17"/>
    <n v="2163"/>
    <n v="2163"/>
  </r>
  <r>
    <x v="3"/>
    <x v="147"/>
    <x v="18"/>
    <n v="490"/>
    <n v="490"/>
  </r>
  <r>
    <x v="3"/>
    <x v="147"/>
    <x v="19"/>
    <n v="673"/>
    <n v="673"/>
  </r>
  <r>
    <x v="3"/>
    <x v="147"/>
    <x v="20"/>
    <n v="2416"/>
    <n v="2416"/>
  </r>
  <r>
    <x v="3"/>
    <x v="147"/>
    <x v="21"/>
    <n v="2159"/>
    <n v="2159"/>
  </r>
  <r>
    <x v="3"/>
    <x v="147"/>
    <x v="22"/>
    <n v="833"/>
    <n v="833"/>
  </r>
  <r>
    <x v="3"/>
    <x v="147"/>
    <x v="23"/>
    <n v="855"/>
    <n v="855"/>
  </r>
  <r>
    <x v="3"/>
    <x v="147"/>
    <x v="24"/>
    <n v="938"/>
    <n v="938"/>
  </r>
  <r>
    <x v="3"/>
    <x v="147"/>
    <x v="25"/>
    <n v="366"/>
    <n v="366"/>
  </r>
  <r>
    <x v="3"/>
    <x v="148"/>
    <x v="0"/>
    <n v="7312"/>
    <n v="7312"/>
  </r>
  <r>
    <x v="3"/>
    <x v="148"/>
    <x v="1"/>
    <n v="7825"/>
    <n v="7825"/>
  </r>
  <r>
    <x v="3"/>
    <x v="148"/>
    <x v="2"/>
    <n v="124"/>
    <n v="124"/>
  </r>
  <r>
    <x v="3"/>
    <x v="148"/>
    <x v="3"/>
    <n v="6"/>
    <n v="6"/>
  </r>
  <r>
    <x v="3"/>
    <x v="148"/>
    <x v="4"/>
    <n v="160"/>
    <n v="160"/>
  </r>
  <r>
    <x v="3"/>
    <x v="148"/>
    <x v="5"/>
    <n v="702"/>
    <n v="702"/>
  </r>
  <r>
    <x v="3"/>
    <x v="148"/>
    <x v="6"/>
    <n v="7788"/>
    <n v="7788"/>
  </r>
  <r>
    <x v="3"/>
    <x v="148"/>
    <x v="7"/>
    <n v="4143"/>
    <n v="4143"/>
  </r>
  <r>
    <x v="3"/>
    <x v="148"/>
    <x v="8"/>
    <n v="3837"/>
    <n v="3837"/>
  </r>
  <r>
    <x v="3"/>
    <x v="148"/>
    <x v="9"/>
    <n v="9825"/>
    <n v="9825"/>
  </r>
  <r>
    <x v="3"/>
    <x v="148"/>
    <x v="10"/>
    <n v="7331"/>
    <n v="7331"/>
  </r>
  <r>
    <x v="3"/>
    <x v="148"/>
    <x v="11"/>
    <n v="4197"/>
    <n v="4197"/>
  </r>
  <r>
    <x v="3"/>
    <x v="148"/>
    <x v="12"/>
    <n v="5729"/>
    <n v="5729"/>
  </r>
  <r>
    <x v="3"/>
    <x v="148"/>
    <x v="13"/>
    <n v="7835"/>
    <n v="7835"/>
  </r>
  <r>
    <x v="3"/>
    <x v="148"/>
    <x v="14"/>
    <n v="10998"/>
    <n v="10998"/>
  </r>
  <r>
    <x v="3"/>
    <x v="148"/>
    <x v="15"/>
    <n v="4105"/>
    <n v="4105"/>
  </r>
  <r>
    <x v="3"/>
    <x v="148"/>
    <x v="16"/>
    <n v="858"/>
    <n v="858"/>
  </r>
  <r>
    <x v="3"/>
    <x v="148"/>
    <x v="17"/>
    <n v="873"/>
    <n v="873"/>
  </r>
  <r>
    <x v="3"/>
    <x v="148"/>
    <x v="18"/>
    <n v="644"/>
    <n v="644"/>
  </r>
  <r>
    <x v="3"/>
    <x v="148"/>
    <x v="19"/>
    <n v="1428"/>
    <n v="1428"/>
  </r>
  <r>
    <x v="3"/>
    <x v="148"/>
    <x v="20"/>
    <n v="2346"/>
    <n v="2346"/>
  </r>
  <r>
    <x v="3"/>
    <x v="148"/>
    <x v="21"/>
    <n v="651"/>
    <n v="651"/>
  </r>
  <r>
    <x v="3"/>
    <x v="148"/>
    <x v="22"/>
    <n v="1521"/>
    <n v="1521"/>
  </r>
  <r>
    <x v="3"/>
    <x v="148"/>
    <x v="23"/>
    <n v="2445"/>
    <n v="2445"/>
  </r>
  <r>
    <x v="3"/>
    <x v="148"/>
    <x v="24"/>
    <n v="2287"/>
    <n v="2287"/>
  </r>
  <r>
    <x v="3"/>
    <x v="148"/>
    <x v="25"/>
    <n v="764"/>
    <n v="764"/>
  </r>
  <r>
    <x v="3"/>
    <x v="149"/>
    <x v="0"/>
    <n v="670"/>
    <n v="670"/>
  </r>
  <r>
    <x v="3"/>
    <x v="149"/>
    <x v="1"/>
    <n v="6125"/>
    <n v="6125"/>
  </r>
  <r>
    <x v="3"/>
    <x v="149"/>
    <x v="2"/>
    <n v="12619"/>
    <n v="12619"/>
  </r>
  <r>
    <x v="3"/>
    <x v="149"/>
    <x v="3"/>
    <n v="10022"/>
    <n v="10022"/>
  </r>
  <r>
    <x v="3"/>
    <x v="149"/>
    <x v="4"/>
    <n v="15311"/>
    <n v="15311"/>
  </r>
  <r>
    <x v="3"/>
    <x v="149"/>
    <x v="5"/>
    <n v="14263"/>
    <n v="14263"/>
  </r>
  <r>
    <x v="3"/>
    <x v="149"/>
    <x v="6"/>
    <n v="3156"/>
    <n v="3156"/>
  </r>
  <r>
    <x v="3"/>
    <x v="149"/>
    <x v="7"/>
    <n v="1"/>
    <n v="1"/>
  </r>
  <r>
    <x v="3"/>
    <x v="149"/>
    <x v="8"/>
    <n v="289"/>
    <n v="289"/>
  </r>
  <r>
    <x v="3"/>
    <x v="149"/>
    <x v="9"/>
    <n v="2003"/>
    <n v="2003"/>
  </r>
  <r>
    <x v="3"/>
    <x v="149"/>
    <x v="10"/>
    <n v="1539"/>
    <n v="1539"/>
  </r>
  <r>
    <x v="3"/>
    <x v="149"/>
    <x v="11"/>
    <n v="2223"/>
    <n v="2223"/>
  </r>
  <r>
    <x v="3"/>
    <x v="149"/>
    <x v="12"/>
    <n v="2216"/>
    <n v="2216"/>
  </r>
  <r>
    <x v="3"/>
    <x v="149"/>
    <x v="13"/>
    <n v="2916"/>
    <n v="2916"/>
  </r>
  <r>
    <x v="3"/>
    <x v="149"/>
    <x v="14"/>
    <n v="3433"/>
    <n v="3433"/>
  </r>
  <r>
    <x v="3"/>
    <x v="149"/>
    <x v="15"/>
    <n v="570"/>
    <n v="570"/>
  </r>
  <r>
    <x v="3"/>
    <x v="149"/>
    <x v="16"/>
    <n v="593"/>
    <n v="593"/>
  </r>
  <r>
    <x v="3"/>
    <x v="149"/>
    <x v="17"/>
    <n v="1177"/>
    <n v="1177"/>
  </r>
  <r>
    <x v="3"/>
    <x v="149"/>
    <x v="18"/>
    <n v="1837"/>
    <n v="1837"/>
  </r>
  <r>
    <x v="3"/>
    <x v="149"/>
    <x v="19"/>
    <n v="4232"/>
    <n v="4232"/>
  </r>
  <r>
    <x v="3"/>
    <x v="149"/>
    <x v="20"/>
    <n v="5167"/>
    <n v="5167"/>
  </r>
  <r>
    <x v="3"/>
    <x v="149"/>
    <x v="21"/>
    <n v="6156"/>
    <n v="6156"/>
  </r>
  <r>
    <x v="3"/>
    <x v="149"/>
    <x v="22"/>
    <n v="5056"/>
    <n v="5056"/>
  </r>
  <r>
    <x v="3"/>
    <x v="149"/>
    <x v="23"/>
    <n v="2303"/>
    <n v="2303"/>
  </r>
  <r>
    <x v="3"/>
    <x v="149"/>
    <x v="24"/>
    <n v="2171"/>
    <n v="2171"/>
  </r>
  <r>
    <x v="3"/>
    <x v="149"/>
    <x v="25"/>
    <n v="1091"/>
    <n v="1091"/>
  </r>
  <r>
    <x v="3"/>
    <x v="150"/>
    <x v="0"/>
    <n v="335"/>
    <n v="335"/>
  </r>
  <r>
    <x v="3"/>
    <x v="150"/>
    <x v="1"/>
    <n v="65"/>
    <n v="65"/>
  </r>
  <r>
    <x v="3"/>
    <x v="150"/>
    <x v="2"/>
    <n v="448"/>
    <n v="448"/>
  </r>
  <r>
    <x v="3"/>
    <x v="150"/>
    <x v="3"/>
    <n v="885"/>
    <n v="885"/>
  </r>
  <r>
    <x v="3"/>
    <x v="150"/>
    <x v="4"/>
    <n v="1803"/>
    <n v="1803"/>
  </r>
  <r>
    <x v="3"/>
    <x v="150"/>
    <x v="5"/>
    <n v="1307"/>
    <n v="1307"/>
  </r>
  <r>
    <x v="3"/>
    <x v="150"/>
    <x v="6"/>
    <n v="259"/>
    <n v="259"/>
  </r>
  <r>
    <x v="3"/>
    <x v="150"/>
    <x v="7"/>
    <n v="133"/>
    <n v="133"/>
  </r>
  <r>
    <x v="3"/>
    <x v="150"/>
    <x v="8"/>
    <n v="73"/>
    <n v="73"/>
  </r>
  <r>
    <x v="3"/>
    <x v="150"/>
    <x v="9"/>
    <n v="322"/>
    <n v="322"/>
  </r>
  <r>
    <x v="3"/>
    <x v="150"/>
    <x v="10"/>
    <n v="2579"/>
    <n v="2579"/>
  </r>
  <r>
    <x v="3"/>
    <x v="150"/>
    <x v="11"/>
    <n v="2662"/>
    <n v="2662"/>
  </r>
  <r>
    <x v="3"/>
    <x v="150"/>
    <x v="12"/>
    <n v="6076"/>
    <n v="6076"/>
  </r>
  <r>
    <x v="3"/>
    <x v="150"/>
    <x v="13"/>
    <n v="580"/>
    <n v="580"/>
  </r>
  <r>
    <x v="3"/>
    <x v="150"/>
    <x v="14"/>
    <n v="1342"/>
    <n v="1342"/>
  </r>
  <r>
    <x v="3"/>
    <x v="150"/>
    <x v="15"/>
    <n v="1353"/>
    <n v="1353"/>
  </r>
  <r>
    <x v="3"/>
    <x v="150"/>
    <x v="16"/>
    <n v="5371"/>
    <n v="5371"/>
  </r>
  <r>
    <x v="3"/>
    <x v="150"/>
    <x v="17"/>
    <n v="10726"/>
    <n v="10726"/>
  </r>
  <r>
    <x v="3"/>
    <x v="150"/>
    <x v="18"/>
    <n v="19912"/>
    <n v="19912"/>
  </r>
  <r>
    <x v="3"/>
    <x v="150"/>
    <x v="19"/>
    <n v="12224"/>
    <n v="12224"/>
  </r>
  <r>
    <x v="3"/>
    <x v="150"/>
    <x v="20"/>
    <n v="12046"/>
    <n v="12046"/>
  </r>
  <r>
    <x v="3"/>
    <x v="150"/>
    <x v="21"/>
    <n v="6038"/>
    <n v="6038"/>
  </r>
  <r>
    <x v="3"/>
    <x v="150"/>
    <x v="22"/>
    <n v="6398"/>
    <n v="6398"/>
  </r>
  <r>
    <x v="3"/>
    <x v="150"/>
    <x v="23"/>
    <n v="12872"/>
    <n v="12872"/>
  </r>
  <r>
    <x v="3"/>
    <x v="150"/>
    <x v="24"/>
    <n v="23707"/>
    <n v="23707"/>
  </r>
  <r>
    <x v="3"/>
    <x v="150"/>
    <x v="25"/>
    <n v="4155"/>
    <n v="4155"/>
  </r>
  <r>
    <x v="3"/>
    <x v="151"/>
    <x v="0"/>
    <n v="334"/>
    <n v="334"/>
  </r>
  <r>
    <x v="3"/>
    <x v="151"/>
    <x v="1"/>
    <n v="63"/>
    <n v="63"/>
  </r>
  <r>
    <x v="3"/>
    <x v="151"/>
    <x v="2"/>
    <n v="49"/>
    <n v="49"/>
  </r>
  <r>
    <x v="3"/>
    <x v="151"/>
    <x v="3"/>
    <n v="23"/>
    <n v="23"/>
  </r>
  <r>
    <x v="4"/>
    <x v="152"/>
    <x v="0"/>
    <n v="371"/>
    <n v="371"/>
  </r>
  <r>
    <x v="4"/>
    <x v="152"/>
    <x v="1"/>
    <n v="739"/>
    <n v="739"/>
  </r>
  <r>
    <x v="4"/>
    <x v="152"/>
    <x v="2"/>
    <n v="1002"/>
    <n v="1002"/>
  </r>
  <r>
    <x v="4"/>
    <x v="152"/>
    <x v="3"/>
    <n v="1181"/>
    <n v="1181"/>
  </r>
  <r>
    <x v="4"/>
    <x v="152"/>
    <x v="4"/>
    <n v="813"/>
    <n v="813"/>
  </r>
  <r>
    <x v="4"/>
    <x v="152"/>
    <x v="5"/>
    <n v="478"/>
    <n v="478"/>
  </r>
  <r>
    <x v="4"/>
    <x v="152"/>
    <x v="6"/>
    <n v="944"/>
    <n v="944"/>
  </r>
  <r>
    <x v="4"/>
    <x v="152"/>
    <x v="7"/>
    <n v="807"/>
    <n v="807"/>
  </r>
  <r>
    <x v="4"/>
    <x v="152"/>
    <x v="8"/>
    <n v="732"/>
    <n v="732"/>
  </r>
  <r>
    <x v="4"/>
    <x v="152"/>
    <x v="9"/>
    <n v="1341"/>
    <n v="1341"/>
  </r>
  <r>
    <x v="4"/>
    <x v="152"/>
    <x v="10"/>
    <n v="924"/>
    <n v="924"/>
  </r>
  <r>
    <x v="4"/>
    <x v="152"/>
    <x v="11"/>
    <n v="1348"/>
    <n v="1348"/>
  </r>
  <r>
    <x v="4"/>
    <x v="152"/>
    <x v="12"/>
    <n v="1734"/>
    <n v="1734"/>
  </r>
  <r>
    <x v="4"/>
    <x v="152"/>
    <x v="13"/>
    <n v="2711"/>
    <n v="2711"/>
  </r>
  <r>
    <x v="4"/>
    <x v="152"/>
    <x v="14"/>
    <n v="2003"/>
    <n v="2003"/>
  </r>
  <r>
    <x v="4"/>
    <x v="152"/>
    <x v="15"/>
    <n v="4450"/>
    <n v="4450"/>
  </r>
  <r>
    <x v="4"/>
    <x v="152"/>
    <x v="16"/>
    <n v="6128"/>
    <n v="6128"/>
  </r>
  <r>
    <x v="4"/>
    <x v="152"/>
    <x v="17"/>
    <n v="9964"/>
    <n v="9964"/>
  </r>
  <r>
    <x v="4"/>
    <x v="152"/>
    <x v="18"/>
    <n v="4795"/>
    <n v="4795"/>
  </r>
  <r>
    <x v="4"/>
    <x v="152"/>
    <x v="19"/>
    <n v="5791"/>
    <n v="5791"/>
  </r>
  <r>
    <x v="4"/>
    <x v="152"/>
    <x v="20"/>
    <n v="6650"/>
    <n v="6650"/>
  </r>
  <r>
    <x v="4"/>
    <x v="152"/>
    <x v="21"/>
    <n v="9973"/>
    <n v="9973"/>
  </r>
  <r>
    <x v="4"/>
    <x v="152"/>
    <x v="22"/>
    <n v="9111"/>
    <n v="9111"/>
  </r>
  <r>
    <x v="4"/>
    <x v="152"/>
    <x v="23"/>
    <n v="10052"/>
    <n v="10052"/>
  </r>
  <r>
    <x v="4"/>
    <x v="152"/>
    <x v="24"/>
    <n v="6380"/>
    <n v="6380"/>
  </r>
  <r>
    <x v="4"/>
    <x v="152"/>
    <x v="25"/>
    <n v="1369"/>
    <n v="1369"/>
  </r>
  <r>
    <x v="4"/>
    <x v="153"/>
    <x v="0"/>
    <n v="438"/>
    <n v="438"/>
  </r>
  <r>
    <x v="4"/>
    <x v="153"/>
    <x v="1"/>
    <n v="569"/>
    <n v="569"/>
  </r>
  <r>
    <x v="4"/>
    <x v="153"/>
    <x v="2"/>
    <n v="3895"/>
    <n v="3895"/>
  </r>
  <r>
    <x v="4"/>
    <x v="153"/>
    <x v="3"/>
    <n v="7051"/>
    <n v="7051"/>
  </r>
  <r>
    <x v="4"/>
    <x v="153"/>
    <x v="4"/>
    <n v="5884"/>
    <n v="5884"/>
  </r>
  <r>
    <x v="4"/>
    <x v="153"/>
    <x v="5"/>
    <n v="5307"/>
    <n v="5307"/>
  </r>
  <r>
    <x v="4"/>
    <x v="153"/>
    <x v="6"/>
    <n v="3800"/>
    <n v="3800"/>
  </r>
  <r>
    <x v="4"/>
    <x v="153"/>
    <x v="7"/>
    <n v="8100"/>
    <n v="8100"/>
  </r>
  <r>
    <x v="4"/>
    <x v="153"/>
    <x v="8"/>
    <n v="6127"/>
    <n v="6127"/>
  </r>
  <r>
    <x v="4"/>
    <x v="153"/>
    <x v="9"/>
    <n v="3445"/>
    <n v="3445"/>
  </r>
  <r>
    <x v="4"/>
    <x v="153"/>
    <x v="10"/>
    <n v="1343"/>
    <n v="1343"/>
  </r>
  <r>
    <x v="4"/>
    <x v="153"/>
    <x v="11"/>
    <n v="1359"/>
    <n v="1359"/>
  </r>
  <r>
    <x v="4"/>
    <x v="153"/>
    <x v="12"/>
    <n v="2322"/>
    <n v="2322"/>
  </r>
  <r>
    <x v="4"/>
    <x v="153"/>
    <x v="13"/>
    <n v="4872"/>
    <n v="4872"/>
  </r>
  <r>
    <x v="4"/>
    <x v="153"/>
    <x v="14"/>
    <n v="20832"/>
    <n v="20832"/>
  </r>
  <r>
    <x v="4"/>
    <x v="153"/>
    <x v="15"/>
    <n v="26454"/>
    <n v="26454"/>
  </r>
  <r>
    <x v="4"/>
    <x v="153"/>
    <x v="16"/>
    <n v="31666"/>
    <n v="31666"/>
  </r>
  <r>
    <x v="4"/>
    <x v="153"/>
    <x v="17"/>
    <n v="46479"/>
    <n v="46479"/>
  </r>
  <r>
    <x v="4"/>
    <x v="153"/>
    <x v="18"/>
    <n v="51452"/>
    <n v="51452"/>
  </r>
  <r>
    <x v="4"/>
    <x v="153"/>
    <x v="19"/>
    <n v="60446"/>
    <n v="60446"/>
  </r>
  <r>
    <x v="4"/>
    <x v="153"/>
    <x v="20"/>
    <n v="40099"/>
    <n v="40099"/>
  </r>
  <r>
    <x v="4"/>
    <x v="153"/>
    <x v="21"/>
    <n v="38112"/>
    <n v="38112"/>
  </r>
  <r>
    <x v="4"/>
    <x v="153"/>
    <x v="22"/>
    <n v="18945"/>
    <n v="18945"/>
  </r>
  <r>
    <x v="4"/>
    <x v="153"/>
    <x v="23"/>
    <n v="28990"/>
    <n v="28990"/>
  </r>
  <r>
    <x v="4"/>
    <x v="153"/>
    <x v="24"/>
    <n v="22688"/>
    <n v="22688"/>
  </r>
  <r>
    <x v="4"/>
    <x v="153"/>
    <x v="25"/>
    <n v="4877"/>
    <n v="4877"/>
  </r>
  <r>
    <x v="4"/>
    <x v="154"/>
    <x v="0"/>
    <n v="310"/>
    <n v="310"/>
  </r>
  <r>
    <x v="4"/>
    <x v="154"/>
    <x v="1"/>
    <n v="15455"/>
    <n v="15455"/>
  </r>
  <r>
    <x v="4"/>
    <x v="154"/>
    <x v="2"/>
    <n v="17464"/>
    <n v="17464"/>
  </r>
  <r>
    <x v="4"/>
    <x v="154"/>
    <x v="3"/>
    <n v="5990"/>
    <n v="5990"/>
  </r>
  <r>
    <x v="4"/>
    <x v="154"/>
    <x v="4"/>
    <n v="1578"/>
    <n v="1578"/>
  </r>
  <r>
    <x v="4"/>
    <x v="154"/>
    <x v="5"/>
    <n v="8"/>
    <n v="8"/>
  </r>
  <r>
    <x v="4"/>
    <x v="154"/>
    <x v="6"/>
    <n v="1454"/>
    <n v="1454"/>
  </r>
  <r>
    <x v="4"/>
    <x v="154"/>
    <x v="7"/>
    <n v="6"/>
    <n v="6"/>
  </r>
  <r>
    <x v="4"/>
    <x v="154"/>
    <x v="8"/>
    <n v="12"/>
    <n v="12"/>
  </r>
  <r>
    <x v="4"/>
    <x v="154"/>
    <x v="9"/>
    <n v="17"/>
    <n v="17"/>
  </r>
  <r>
    <x v="4"/>
    <x v="154"/>
    <x v="10"/>
    <n v="6"/>
    <n v="6"/>
  </r>
  <r>
    <x v="4"/>
    <x v="154"/>
    <x v="11"/>
    <n v="90"/>
    <n v="90"/>
  </r>
  <r>
    <x v="4"/>
    <x v="154"/>
    <x v="12"/>
    <n v="12"/>
    <n v="12"/>
  </r>
  <r>
    <x v="4"/>
    <x v="154"/>
    <x v="13"/>
    <n v="51"/>
    <n v="51"/>
  </r>
  <r>
    <x v="4"/>
    <x v="154"/>
    <x v="14"/>
    <n v="1102"/>
    <n v="1102"/>
  </r>
  <r>
    <x v="4"/>
    <x v="154"/>
    <x v="15"/>
    <n v="4207"/>
    <n v="4207"/>
  </r>
  <r>
    <x v="4"/>
    <x v="154"/>
    <x v="16"/>
    <n v="17117"/>
    <n v="17117"/>
  </r>
  <r>
    <x v="4"/>
    <x v="154"/>
    <x v="17"/>
    <n v="17197"/>
    <n v="17197"/>
  </r>
  <r>
    <x v="4"/>
    <x v="154"/>
    <x v="18"/>
    <n v="14247"/>
    <n v="14247"/>
  </r>
  <r>
    <x v="4"/>
    <x v="154"/>
    <x v="19"/>
    <n v="22818"/>
    <n v="22818"/>
  </r>
  <r>
    <x v="4"/>
    <x v="154"/>
    <x v="20"/>
    <n v="13230"/>
    <n v="13230"/>
  </r>
  <r>
    <x v="4"/>
    <x v="154"/>
    <x v="21"/>
    <n v="589"/>
    <n v="589"/>
  </r>
  <r>
    <x v="4"/>
    <x v="154"/>
    <x v="22"/>
    <n v="1470"/>
    <n v="1470"/>
  </r>
  <r>
    <x v="4"/>
    <x v="154"/>
    <x v="23"/>
    <n v="1737"/>
    <n v="1737"/>
  </r>
  <r>
    <x v="4"/>
    <x v="154"/>
    <x v="24"/>
    <n v="14716"/>
    <n v="14716"/>
  </r>
  <r>
    <x v="4"/>
    <x v="154"/>
    <x v="25"/>
    <n v="1865"/>
    <n v="1865"/>
  </r>
  <r>
    <x v="4"/>
    <x v="155"/>
    <x v="8"/>
    <n v="120"/>
    <n v="120"/>
  </r>
  <r>
    <x v="4"/>
    <x v="155"/>
    <x v="9"/>
    <n v="773"/>
    <n v="773"/>
  </r>
  <r>
    <x v="4"/>
    <x v="155"/>
    <x v="10"/>
    <n v="2289"/>
    <n v="2289"/>
  </r>
  <r>
    <x v="4"/>
    <x v="155"/>
    <x v="11"/>
    <n v="2584"/>
    <n v="2584"/>
  </r>
  <r>
    <x v="4"/>
    <x v="155"/>
    <x v="12"/>
    <n v="3110"/>
    <n v="3110"/>
  </r>
  <r>
    <x v="4"/>
    <x v="155"/>
    <x v="13"/>
    <n v="9197"/>
    <n v="9197"/>
  </r>
  <r>
    <x v="4"/>
    <x v="155"/>
    <x v="14"/>
    <n v="1818"/>
    <n v="1818"/>
  </r>
  <r>
    <x v="4"/>
    <x v="155"/>
    <x v="15"/>
    <n v="3497"/>
    <n v="3497"/>
  </r>
  <r>
    <x v="4"/>
    <x v="155"/>
    <x v="16"/>
    <n v="6002"/>
    <n v="6002"/>
  </r>
  <r>
    <x v="4"/>
    <x v="155"/>
    <x v="17"/>
    <n v="13493"/>
    <n v="13493"/>
  </r>
  <r>
    <x v="4"/>
    <x v="155"/>
    <x v="18"/>
    <n v="30828"/>
    <n v="30828"/>
  </r>
  <r>
    <x v="4"/>
    <x v="155"/>
    <x v="19"/>
    <n v="55734"/>
    <n v="55734"/>
  </r>
  <r>
    <x v="4"/>
    <x v="155"/>
    <x v="20"/>
    <n v="70565"/>
    <n v="70565"/>
  </r>
  <r>
    <x v="4"/>
    <x v="155"/>
    <x v="21"/>
    <n v="73428"/>
    <n v="73428"/>
  </r>
  <r>
    <x v="4"/>
    <x v="155"/>
    <x v="22"/>
    <n v="67290"/>
    <n v="67290"/>
  </r>
  <r>
    <x v="4"/>
    <x v="155"/>
    <x v="23"/>
    <n v="54237"/>
    <n v="54237"/>
  </r>
  <r>
    <x v="4"/>
    <x v="155"/>
    <x v="24"/>
    <n v="32362"/>
    <n v="32362"/>
  </r>
  <r>
    <x v="4"/>
    <x v="155"/>
    <x v="25"/>
    <n v="4323"/>
    <n v="4323"/>
  </r>
  <r>
    <x v="4"/>
    <x v="156"/>
    <x v="0"/>
    <n v="50"/>
    <n v="50"/>
  </r>
  <r>
    <x v="4"/>
    <x v="156"/>
    <x v="1"/>
    <n v="200"/>
    <n v="200"/>
  </r>
  <r>
    <x v="4"/>
    <x v="156"/>
    <x v="2"/>
    <n v="1336"/>
    <n v="1336"/>
  </r>
  <r>
    <x v="4"/>
    <x v="156"/>
    <x v="3"/>
    <n v="21144"/>
    <n v="21144"/>
  </r>
  <r>
    <x v="4"/>
    <x v="156"/>
    <x v="4"/>
    <n v="26863"/>
    <n v="26863"/>
  </r>
  <r>
    <x v="4"/>
    <x v="156"/>
    <x v="5"/>
    <n v="18490"/>
    <n v="18490"/>
  </r>
  <r>
    <x v="4"/>
    <x v="156"/>
    <x v="6"/>
    <n v="14869"/>
    <n v="14869"/>
  </r>
  <r>
    <x v="4"/>
    <x v="156"/>
    <x v="7"/>
    <n v="12296"/>
    <n v="12296"/>
  </r>
  <r>
    <x v="4"/>
    <x v="156"/>
    <x v="8"/>
    <n v="20728"/>
    <n v="20728"/>
  </r>
  <r>
    <x v="4"/>
    <x v="156"/>
    <x v="9"/>
    <n v="28438"/>
    <n v="28438"/>
  </r>
  <r>
    <x v="4"/>
    <x v="156"/>
    <x v="10"/>
    <n v="7854"/>
    <n v="7854"/>
  </r>
  <r>
    <x v="4"/>
    <x v="156"/>
    <x v="11"/>
    <n v="9641"/>
    <n v="9641"/>
  </r>
  <r>
    <x v="4"/>
    <x v="156"/>
    <x v="12"/>
    <n v="18298"/>
    <n v="18298"/>
  </r>
  <r>
    <x v="4"/>
    <x v="156"/>
    <x v="13"/>
    <n v="31857"/>
    <n v="31857"/>
  </r>
  <r>
    <x v="4"/>
    <x v="156"/>
    <x v="14"/>
    <n v="34917"/>
    <n v="34917"/>
  </r>
  <r>
    <x v="4"/>
    <x v="156"/>
    <x v="15"/>
    <n v="19074"/>
    <n v="19074"/>
  </r>
  <r>
    <x v="4"/>
    <x v="156"/>
    <x v="16"/>
    <n v="29886"/>
    <n v="29886"/>
  </r>
  <r>
    <x v="4"/>
    <x v="156"/>
    <x v="17"/>
    <n v="27806"/>
    <n v="27806"/>
  </r>
  <r>
    <x v="4"/>
    <x v="156"/>
    <x v="18"/>
    <n v="15443"/>
    <n v="15443"/>
  </r>
  <r>
    <x v="4"/>
    <x v="156"/>
    <x v="19"/>
    <n v="21903"/>
    <n v="21903"/>
  </r>
  <r>
    <x v="4"/>
    <x v="156"/>
    <x v="20"/>
    <n v="46259"/>
    <n v="46259"/>
  </r>
  <r>
    <x v="4"/>
    <x v="156"/>
    <x v="21"/>
    <n v="37621"/>
    <n v="37621"/>
  </r>
  <r>
    <x v="4"/>
    <x v="156"/>
    <x v="22"/>
    <n v="43190"/>
    <n v="43190"/>
  </r>
  <r>
    <x v="4"/>
    <x v="156"/>
    <x v="23"/>
    <n v="51447"/>
    <n v="51447"/>
  </r>
  <r>
    <x v="4"/>
    <x v="156"/>
    <x v="24"/>
    <n v="45349"/>
    <n v="45349"/>
  </r>
  <r>
    <x v="4"/>
    <x v="156"/>
    <x v="25"/>
    <n v="20947"/>
    <n v="20947"/>
  </r>
  <r>
    <x v="4"/>
    <x v="157"/>
    <x v="0"/>
    <n v="662"/>
    <n v="662"/>
  </r>
  <r>
    <x v="4"/>
    <x v="157"/>
    <x v="1"/>
    <n v="3475"/>
    <n v="3475"/>
  </r>
  <r>
    <x v="4"/>
    <x v="157"/>
    <x v="2"/>
    <n v="4859"/>
    <n v="4859"/>
  </r>
  <r>
    <x v="4"/>
    <x v="157"/>
    <x v="3"/>
    <n v="2533"/>
    <n v="2533"/>
  </r>
  <r>
    <x v="4"/>
    <x v="157"/>
    <x v="4"/>
    <n v="5466"/>
    <n v="5466"/>
  </r>
  <r>
    <x v="4"/>
    <x v="157"/>
    <x v="5"/>
    <n v="6089"/>
    <n v="6089"/>
  </r>
  <r>
    <x v="4"/>
    <x v="157"/>
    <x v="6"/>
    <n v="4262"/>
    <n v="4262"/>
  </r>
  <r>
    <x v="4"/>
    <x v="157"/>
    <x v="7"/>
    <n v="3237"/>
    <n v="3237"/>
  </r>
  <r>
    <x v="4"/>
    <x v="157"/>
    <x v="8"/>
    <n v="2323"/>
    <n v="2323"/>
  </r>
  <r>
    <x v="4"/>
    <x v="157"/>
    <x v="9"/>
    <n v="1492"/>
    <n v="1492"/>
  </r>
  <r>
    <x v="4"/>
    <x v="157"/>
    <x v="10"/>
    <n v="2733"/>
    <n v="2733"/>
  </r>
  <r>
    <x v="4"/>
    <x v="157"/>
    <x v="11"/>
    <n v="1399"/>
    <n v="1399"/>
  </r>
  <r>
    <x v="4"/>
    <x v="157"/>
    <x v="12"/>
    <n v="2869"/>
    <n v="2869"/>
  </r>
  <r>
    <x v="4"/>
    <x v="157"/>
    <x v="13"/>
    <n v="4206"/>
    <n v="4206"/>
  </r>
  <r>
    <x v="4"/>
    <x v="157"/>
    <x v="14"/>
    <n v="5672"/>
    <n v="5672"/>
  </r>
  <r>
    <x v="4"/>
    <x v="157"/>
    <x v="15"/>
    <n v="5911"/>
    <n v="5911"/>
  </r>
  <r>
    <x v="4"/>
    <x v="157"/>
    <x v="16"/>
    <n v="7693"/>
    <n v="7693"/>
  </r>
  <r>
    <x v="4"/>
    <x v="157"/>
    <x v="17"/>
    <n v="18431"/>
    <n v="18431"/>
  </r>
  <r>
    <x v="4"/>
    <x v="157"/>
    <x v="18"/>
    <n v="29451"/>
    <n v="29451"/>
  </r>
  <r>
    <x v="4"/>
    <x v="157"/>
    <x v="19"/>
    <n v="44477"/>
    <n v="44477"/>
  </r>
  <r>
    <x v="4"/>
    <x v="157"/>
    <x v="20"/>
    <n v="45486"/>
    <n v="45486"/>
  </r>
  <r>
    <x v="4"/>
    <x v="157"/>
    <x v="21"/>
    <n v="51402"/>
    <n v="51402"/>
  </r>
  <r>
    <x v="4"/>
    <x v="157"/>
    <x v="22"/>
    <n v="48403"/>
    <n v="48403"/>
  </r>
  <r>
    <x v="4"/>
    <x v="157"/>
    <x v="23"/>
    <n v="46585"/>
    <n v="46585"/>
  </r>
  <r>
    <x v="4"/>
    <x v="157"/>
    <x v="24"/>
    <n v="26409"/>
    <n v="26409"/>
  </r>
  <r>
    <x v="4"/>
    <x v="157"/>
    <x v="25"/>
    <n v="3366"/>
    <n v="3366"/>
  </r>
  <r>
    <x v="4"/>
    <x v="158"/>
    <x v="0"/>
    <n v="3437"/>
    <n v="3437"/>
  </r>
  <r>
    <x v="4"/>
    <x v="158"/>
    <x v="1"/>
    <n v="6995"/>
    <n v="6995"/>
  </r>
  <r>
    <x v="4"/>
    <x v="158"/>
    <x v="2"/>
    <n v="9977"/>
    <n v="9977"/>
  </r>
  <r>
    <x v="4"/>
    <x v="158"/>
    <x v="3"/>
    <n v="16054"/>
    <n v="16054"/>
  </r>
  <r>
    <x v="4"/>
    <x v="158"/>
    <x v="4"/>
    <n v="10176"/>
    <n v="10176"/>
  </r>
  <r>
    <x v="4"/>
    <x v="158"/>
    <x v="5"/>
    <n v="10630"/>
    <n v="10630"/>
  </r>
  <r>
    <x v="4"/>
    <x v="158"/>
    <x v="6"/>
    <n v="10453"/>
    <n v="10453"/>
  </r>
  <r>
    <x v="4"/>
    <x v="158"/>
    <x v="7"/>
    <n v="20805"/>
    <n v="20805"/>
  </r>
  <r>
    <x v="4"/>
    <x v="158"/>
    <x v="8"/>
    <n v="24582"/>
    <n v="24582"/>
  </r>
  <r>
    <x v="4"/>
    <x v="158"/>
    <x v="9"/>
    <n v="29668"/>
    <n v="29668"/>
  </r>
  <r>
    <x v="4"/>
    <x v="158"/>
    <x v="10"/>
    <n v="30600"/>
    <n v="30600"/>
  </r>
  <r>
    <x v="4"/>
    <x v="158"/>
    <x v="11"/>
    <n v="25780"/>
    <n v="25780"/>
  </r>
  <r>
    <x v="4"/>
    <x v="158"/>
    <x v="12"/>
    <n v="31838"/>
    <n v="31838"/>
  </r>
  <r>
    <x v="4"/>
    <x v="158"/>
    <x v="13"/>
    <n v="54812"/>
    <n v="54812"/>
  </r>
  <r>
    <x v="4"/>
    <x v="158"/>
    <x v="14"/>
    <n v="70123"/>
    <n v="70123"/>
  </r>
  <r>
    <x v="4"/>
    <x v="158"/>
    <x v="15"/>
    <n v="82403"/>
    <n v="82403"/>
  </r>
  <r>
    <x v="4"/>
    <x v="158"/>
    <x v="16"/>
    <n v="96513"/>
    <n v="96513"/>
  </r>
  <r>
    <x v="4"/>
    <x v="158"/>
    <x v="17"/>
    <n v="101138"/>
    <n v="101138"/>
  </r>
  <r>
    <x v="4"/>
    <x v="158"/>
    <x v="18"/>
    <n v="127003"/>
    <n v="127003"/>
  </r>
  <r>
    <x v="4"/>
    <x v="158"/>
    <x v="19"/>
    <n v="145044"/>
    <n v="145044"/>
  </r>
  <r>
    <x v="4"/>
    <x v="158"/>
    <x v="20"/>
    <n v="160499"/>
    <n v="160499"/>
  </r>
  <r>
    <x v="4"/>
    <x v="158"/>
    <x v="21"/>
    <n v="185804"/>
    <n v="185804"/>
  </r>
  <r>
    <x v="4"/>
    <x v="158"/>
    <x v="22"/>
    <n v="195615"/>
    <n v="195615"/>
  </r>
  <r>
    <x v="4"/>
    <x v="158"/>
    <x v="23"/>
    <n v="234505"/>
    <n v="234505"/>
  </r>
  <r>
    <x v="4"/>
    <x v="158"/>
    <x v="24"/>
    <n v="250873"/>
    <n v="250873"/>
  </r>
  <r>
    <x v="4"/>
    <x v="158"/>
    <x v="25"/>
    <n v="49655"/>
    <n v="49655"/>
  </r>
  <r>
    <x v="4"/>
    <x v="159"/>
    <x v="0"/>
    <n v="2323"/>
    <n v="2323"/>
  </r>
  <r>
    <x v="4"/>
    <x v="159"/>
    <x v="1"/>
    <n v="1321"/>
    <n v="1321"/>
  </r>
  <r>
    <x v="4"/>
    <x v="159"/>
    <x v="2"/>
    <n v="1185"/>
    <n v="1185"/>
  </r>
  <r>
    <x v="4"/>
    <x v="159"/>
    <x v="3"/>
    <n v="1978"/>
    <n v="1978"/>
  </r>
  <r>
    <x v="4"/>
    <x v="159"/>
    <x v="4"/>
    <n v="2125"/>
    <n v="2125"/>
  </r>
  <r>
    <x v="4"/>
    <x v="159"/>
    <x v="5"/>
    <n v="2902"/>
    <n v="2902"/>
  </r>
  <r>
    <x v="4"/>
    <x v="159"/>
    <x v="6"/>
    <n v="2133"/>
    <n v="2133"/>
  </r>
  <r>
    <x v="4"/>
    <x v="159"/>
    <x v="7"/>
    <n v="1951"/>
    <n v="1951"/>
  </r>
  <r>
    <x v="4"/>
    <x v="159"/>
    <x v="8"/>
    <n v="2188"/>
    <n v="2188"/>
  </r>
  <r>
    <x v="4"/>
    <x v="159"/>
    <x v="9"/>
    <n v="4304"/>
    <n v="4304"/>
  </r>
  <r>
    <x v="4"/>
    <x v="159"/>
    <x v="10"/>
    <n v="2559"/>
    <n v="2559"/>
  </r>
  <r>
    <x v="4"/>
    <x v="159"/>
    <x v="11"/>
    <n v="2000"/>
    <n v="2000"/>
  </r>
  <r>
    <x v="4"/>
    <x v="159"/>
    <x v="12"/>
    <n v="4477"/>
    <n v="4477"/>
  </r>
  <r>
    <x v="4"/>
    <x v="159"/>
    <x v="13"/>
    <n v="6443"/>
    <n v="6443"/>
  </r>
  <r>
    <x v="4"/>
    <x v="159"/>
    <x v="14"/>
    <n v="5985"/>
    <n v="5985"/>
  </r>
  <r>
    <x v="4"/>
    <x v="159"/>
    <x v="15"/>
    <n v="8523"/>
    <n v="8523"/>
  </r>
  <r>
    <x v="4"/>
    <x v="159"/>
    <x v="16"/>
    <n v="12510"/>
    <n v="12510"/>
  </r>
  <r>
    <x v="4"/>
    <x v="159"/>
    <x v="17"/>
    <n v="15256"/>
    <n v="15256"/>
  </r>
  <r>
    <x v="4"/>
    <x v="159"/>
    <x v="18"/>
    <n v="12135"/>
    <n v="12135"/>
  </r>
  <r>
    <x v="4"/>
    <x v="159"/>
    <x v="19"/>
    <n v="14275"/>
    <n v="14275"/>
  </r>
  <r>
    <x v="4"/>
    <x v="159"/>
    <x v="20"/>
    <n v="21144"/>
    <n v="21144"/>
  </r>
  <r>
    <x v="4"/>
    <x v="159"/>
    <x v="21"/>
    <n v="25808"/>
    <n v="25808"/>
  </r>
  <r>
    <x v="4"/>
    <x v="159"/>
    <x v="22"/>
    <n v="22887"/>
    <n v="22887"/>
  </r>
  <r>
    <x v="4"/>
    <x v="159"/>
    <x v="23"/>
    <n v="24814"/>
    <n v="24814"/>
  </r>
  <r>
    <x v="4"/>
    <x v="159"/>
    <x v="24"/>
    <n v="19180"/>
    <n v="19180"/>
  </r>
  <r>
    <x v="4"/>
    <x v="159"/>
    <x v="25"/>
    <n v="3961"/>
    <n v="3961"/>
  </r>
  <r>
    <x v="4"/>
    <x v="160"/>
    <x v="0"/>
    <n v="119"/>
    <n v="119"/>
  </r>
  <r>
    <x v="4"/>
    <x v="160"/>
    <x v="1"/>
    <n v="262"/>
    <n v="262"/>
  </r>
  <r>
    <x v="4"/>
    <x v="160"/>
    <x v="2"/>
    <n v="1365"/>
    <n v="1365"/>
  </r>
  <r>
    <x v="4"/>
    <x v="160"/>
    <x v="3"/>
    <n v="5552"/>
    <n v="5552"/>
  </r>
  <r>
    <x v="4"/>
    <x v="160"/>
    <x v="4"/>
    <n v="6716"/>
    <n v="6716"/>
  </r>
  <r>
    <x v="4"/>
    <x v="160"/>
    <x v="5"/>
    <n v="6539"/>
    <n v="6539"/>
  </r>
  <r>
    <x v="4"/>
    <x v="160"/>
    <x v="6"/>
    <n v="4212"/>
    <n v="4212"/>
  </r>
  <r>
    <x v="4"/>
    <x v="160"/>
    <x v="7"/>
    <n v="4508"/>
    <n v="4508"/>
  </r>
  <r>
    <x v="4"/>
    <x v="160"/>
    <x v="8"/>
    <n v="2515"/>
    <n v="2515"/>
  </r>
  <r>
    <x v="4"/>
    <x v="160"/>
    <x v="9"/>
    <n v="2088"/>
    <n v="2088"/>
  </r>
  <r>
    <x v="4"/>
    <x v="160"/>
    <x v="10"/>
    <n v="1136"/>
    <n v="1136"/>
  </r>
  <r>
    <x v="4"/>
    <x v="160"/>
    <x v="11"/>
    <n v="3997"/>
    <n v="3997"/>
  </r>
  <r>
    <x v="4"/>
    <x v="160"/>
    <x v="12"/>
    <n v="1104"/>
    <n v="1104"/>
  </r>
  <r>
    <x v="4"/>
    <x v="160"/>
    <x v="13"/>
    <n v="2756"/>
    <n v="2756"/>
  </r>
  <r>
    <x v="4"/>
    <x v="160"/>
    <x v="14"/>
    <n v="2909"/>
    <n v="2909"/>
  </r>
  <r>
    <x v="4"/>
    <x v="160"/>
    <x v="15"/>
    <n v="3154"/>
    <n v="3154"/>
  </r>
  <r>
    <x v="4"/>
    <x v="160"/>
    <x v="16"/>
    <n v="4745"/>
    <n v="4745"/>
  </r>
  <r>
    <x v="4"/>
    <x v="160"/>
    <x v="17"/>
    <n v="11985"/>
    <n v="11985"/>
  </r>
  <r>
    <x v="4"/>
    <x v="160"/>
    <x v="18"/>
    <n v="7138"/>
    <n v="7138"/>
  </r>
  <r>
    <x v="4"/>
    <x v="160"/>
    <x v="19"/>
    <n v="14537"/>
    <n v="14537"/>
  </r>
  <r>
    <x v="4"/>
    <x v="160"/>
    <x v="20"/>
    <n v="14455"/>
    <n v="14455"/>
  </r>
  <r>
    <x v="4"/>
    <x v="160"/>
    <x v="21"/>
    <n v="19993"/>
    <n v="19993"/>
  </r>
  <r>
    <x v="4"/>
    <x v="160"/>
    <x v="22"/>
    <n v="20495"/>
    <n v="20495"/>
  </r>
  <r>
    <x v="4"/>
    <x v="160"/>
    <x v="23"/>
    <n v="13246"/>
    <n v="13246"/>
  </r>
  <r>
    <x v="4"/>
    <x v="160"/>
    <x v="24"/>
    <n v="11842"/>
    <n v="11842"/>
  </r>
  <r>
    <x v="4"/>
    <x v="160"/>
    <x v="25"/>
    <n v="1487"/>
    <n v="1487"/>
  </r>
  <r>
    <x v="4"/>
    <x v="161"/>
    <x v="0"/>
    <n v="1447"/>
    <n v="1447"/>
  </r>
  <r>
    <x v="4"/>
    <x v="161"/>
    <x v="1"/>
    <n v="3067"/>
    <n v="3067"/>
  </r>
  <r>
    <x v="4"/>
    <x v="161"/>
    <x v="2"/>
    <n v="5372"/>
    <n v="5372"/>
  </r>
  <r>
    <x v="4"/>
    <x v="161"/>
    <x v="3"/>
    <n v="2707"/>
    <n v="2707"/>
  </r>
  <r>
    <x v="4"/>
    <x v="161"/>
    <x v="4"/>
    <n v="5579"/>
    <n v="5579"/>
  </r>
  <r>
    <x v="4"/>
    <x v="161"/>
    <x v="5"/>
    <n v="5766"/>
    <n v="5766"/>
  </r>
  <r>
    <x v="4"/>
    <x v="161"/>
    <x v="6"/>
    <n v="4560"/>
    <n v="4560"/>
  </r>
  <r>
    <x v="4"/>
    <x v="161"/>
    <x v="7"/>
    <n v="3452"/>
    <n v="3452"/>
  </r>
  <r>
    <x v="4"/>
    <x v="161"/>
    <x v="8"/>
    <n v="5770"/>
    <n v="5770"/>
  </r>
  <r>
    <x v="4"/>
    <x v="161"/>
    <x v="9"/>
    <n v="10294"/>
    <n v="10294"/>
  </r>
  <r>
    <x v="4"/>
    <x v="161"/>
    <x v="10"/>
    <n v="9908"/>
    <n v="9908"/>
  </r>
  <r>
    <x v="4"/>
    <x v="161"/>
    <x v="11"/>
    <n v="3218"/>
    <n v="3218"/>
  </r>
  <r>
    <x v="4"/>
    <x v="161"/>
    <x v="12"/>
    <n v="5846"/>
    <n v="5846"/>
  </r>
  <r>
    <x v="4"/>
    <x v="161"/>
    <x v="13"/>
    <n v="8973"/>
    <n v="8973"/>
  </r>
  <r>
    <x v="4"/>
    <x v="161"/>
    <x v="14"/>
    <n v="13785"/>
    <n v="13785"/>
  </r>
  <r>
    <x v="4"/>
    <x v="161"/>
    <x v="15"/>
    <n v="19177"/>
    <n v="19177"/>
  </r>
  <r>
    <x v="4"/>
    <x v="161"/>
    <x v="16"/>
    <n v="20226"/>
    <n v="20226"/>
  </r>
  <r>
    <x v="4"/>
    <x v="161"/>
    <x v="17"/>
    <n v="29015"/>
    <n v="29015"/>
  </r>
  <r>
    <x v="4"/>
    <x v="161"/>
    <x v="18"/>
    <n v="24361"/>
    <n v="24361"/>
  </r>
  <r>
    <x v="4"/>
    <x v="161"/>
    <x v="19"/>
    <n v="27981"/>
    <n v="27981"/>
  </r>
  <r>
    <x v="4"/>
    <x v="161"/>
    <x v="20"/>
    <n v="33417"/>
    <n v="33417"/>
  </r>
  <r>
    <x v="4"/>
    <x v="161"/>
    <x v="21"/>
    <n v="35628"/>
    <n v="35628"/>
  </r>
  <r>
    <x v="4"/>
    <x v="161"/>
    <x v="22"/>
    <n v="42985"/>
    <n v="42985"/>
  </r>
  <r>
    <x v="4"/>
    <x v="161"/>
    <x v="23"/>
    <n v="35092"/>
    <n v="35092"/>
  </r>
  <r>
    <x v="4"/>
    <x v="161"/>
    <x v="24"/>
    <n v="24898"/>
    <n v="24898"/>
  </r>
  <r>
    <x v="4"/>
    <x v="161"/>
    <x v="25"/>
    <n v="4378"/>
    <n v="4378"/>
  </r>
  <r>
    <x v="4"/>
    <x v="162"/>
    <x v="5"/>
    <n v="91"/>
    <n v="91"/>
  </r>
  <r>
    <x v="4"/>
    <x v="162"/>
    <x v="6"/>
    <n v="383"/>
    <n v="383"/>
  </r>
  <r>
    <x v="4"/>
    <x v="162"/>
    <x v="7"/>
    <n v="825"/>
    <n v="825"/>
  </r>
  <r>
    <x v="4"/>
    <x v="162"/>
    <x v="8"/>
    <n v="936"/>
    <n v="936"/>
  </r>
  <r>
    <x v="4"/>
    <x v="162"/>
    <x v="9"/>
    <n v="743"/>
    <n v="743"/>
  </r>
  <r>
    <x v="4"/>
    <x v="162"/>
    <x v="10"/>
    <n v="30"/>
    <n v="30"/>
  </r>
  <r>
    <x v="4"/>
    <x v="162"/>
    <x v="12"/>
    <n v="24"/>
    <n v="24"/>
  </r>
  <r>
    <x v="4"/>
    <x v="162"/>
    <x v="13"/>
    <n v="146"/>
    <n v="146"/>
  </r>
  <r>
    <x v="4"/>
    <x v="162"/>
    <x v="14"/>
    <n v="764"/>
    <n v="764"/>
  </r>
  <r>
    <x v="4"/>
    <x v="162"/>
    <x v="15"/>
    <n v="264"/>
    <n v="264"/>
  </r>
  <r>
    <x v="4"/>
    <x v="162"/>
    <x v="16"/>
    <n v="266"/>
    <n v="266"/>
  </r>
  <r>
    <x v="4"/>
    <x v="162"/>
    <x v="17"/>
    <n v="913"/>
    <n v="913"/>
  </r>
  <r>
    <x v="4"/>
    <x v="162"/>
    <x v="18"/>
    <n v="865"/>
    <n v="865"/>
  </r>
  <r>
    <x v="4"/>
    <x v="162"/>
    <x v="19"/>
    <n v="1359"/>
    <n v="1359"/>
  </r>
  <r>
    <x v="4"/>
    <x v="162"/>
    <x v="20"/>
    <n v="1857"/>
    <n v="1857"/>
  </r>
  <r>
    <x v="4"/>
    <x v="162"/>
    <x v="21"/>
    <n v="3547"/>
    <n v="3547"/>
  </r>
  <r>
    <x v="4"/>
    <x v="162"/>
    <x v="22"/>
    <n v="4935"/>
    <n v="4935"/>
  </r>
  <r>
    <x v="4"/>
    <x v="162"/>
    <x v="23"/>
    <n v="4965"/>
    <n v="4965"/>
  </r>
  <r>
    <x v="4"/>
    <x v="162"/>
    <x v="24"/>
    <n v="5370"/>
    <n v="5370"/>
  </r>
  <r>
    <x v="4"/>
    <x v="162"/>
    <x v="25"/>
    <n v="1127"/>
    <n v="1127"/>
  </r>
  <r>
    <x v="4"/>
    <x v="163"/>
    <x v="0"/>
    <n v="655"/>
    <n v="655"/>
  </r>
  <r>
    <x v="4"/>
    <x v="163"/>
    <x v="1"/>
    <n v="852"/>
    <n v="852"/>
  </r>
  <r>
    <x v="4"/>
    <x v="163"/>
    <x v="2"/>
    <n v="1289"/>
    <n v="1289"/>
  </r>
  <r>
    <x v="4"/>
    <x v="163"/>
    <x v="3"/>
    <n v="1430"/>
    <n v="1430"/>
  </r>
  <r>
    <x v="4"/>
    <x v="163"/>
    <x v="4"/>
    <n v="1364"/>
    <n v="1364"/>
  </r>
  <r>
    <x v="4"/>
    <x v="163"/>
    <x v="5"/>
    <n v="1863"/>
    <n v="1863"/>
  </r>
  <r>
    <x v="4"/>
    <x v="163"/>
    <x v="6"/>
    <n v="2178"/>
    <n v="2178"/>
  </r>
  <r>
    <x v="4"/>
    <x v="163"/>
    <x v="7"/>
    <n v="2044"/>
    <n v="2044"/>
  </r>
  <r>
    <x v="4"/>
    <x v="163"/>
    <x v="8"/>
    <n v="1187"/>
    <n v="1187"/>
  </r>
  <r>
    <x v="4"/>
    <x v="163"/>
    <x v="9"/>
    <n v="1525"/>
    <n v="1525"/>
  </r>
  <r>
    <x v="4"/>
    <x v="163"/>
    <x v="10"/>
    <n v="1599"/>
    <n v="1599"/>
  </r>
  <r>
    <x v="4"/>
    <x v="163"/>
    <x v="11"/>
    <n v="1603"/>
    <n v="1603"/>
  </r>
  <r>
    <x v="4"/>
    <x v="163"/>
    <x v="12"/>
    <n v="2354"/>
    <n v="2354"/>
  </r>
  <r>
    <x v="4"/>
    <x v="163"/>
    <x v="13"/>
    <n v="3004"/>
    <n v="3004"/>
  </r>
  <r>
    <x v="4"/>
    <x v="163"/>
    <x v="14"/>
    <n v="3660"/>
    <n v="3660"/>
  </r>
  <r>
    <x v="4"/>
    <x v="163"/>
    <x v="15"/>
    <n v="6732"/>
    <n v="6732"/>
  </r>
  <r>
    <x v="4"/>
    <x v="163"/>
    <x v="16"/>
    <n v="6504"/>
    <n v="6504"/>
  </r>
  <r>
    <x v="4"/>
    <x v="163"/>
    <x v="17"/>
    <n v="7027"/>
    <n v="7027"/>
  </r>
  <r>
    <x v="4"/>
    <x v="163"/>
    <x v="18"/>
    <n v="4165"/>
    <n v="4165"/>
  </r>
  <r>
    <x v="4"/>
    <x v="163"/>
    <x v="19"/>
    <n v="6907"/>
    <n v="6907"/>
  </r>
  <r>
    <x v="4"/>
    <x v="163"/>
    <x v="20"/>
    <n v="12029"/>
    <n v="12029"/>
  </r>
  <r>
    <x v="4"/>
    <x v="163"/>
    <x v="21"/>
    <n v="14199"/>
    <n v="14199"/>
  </r>
  <r>
    <x v="4"/>
    <x v="163"/>
    <x v="22"/>
    <n v="11724"/>
    <n v="11724"/>
  </r>
  <r>
    <x v="4"/>
    <x v="163"/>
    <x v="23"/>
    <n v="13221"/>
    <n v="13221"/>
  </r>
  <r>
    <x v="4"/>
    <x v="163"/>
    <x v="24"/>
    <n v="10648"/>
    <n v="10648"/>
  </r>
  <r>
    <x v="4"/>
    <x v="163"/>
    <x v="25"/>
    <n v="1292"/>
    <n v="1292"/>
  </r>
  <r>
    <x v="4"/>
    <x v="164"/>
    <x v="0"/>
    <n v="124"/>
    <n v="124"/>
  </r>
  <r>
    <x v="4"/>
    <x v="164"/>
    <x v="1"/>
    <n v="3653"/>
    <n v="3653"/>
  </r>
  <r>
    <x v="4"/>
    <x v="164"/>
    <x v="2"/>
    <n v="5493"/>
    <n v="5493"/>
  </r>
  <r>
    <x v="4"/>
    <x v="164"/>
    <x v="3"/>
    <n v="7633"/>
    <n v="7633"/>
  </r>
  <r>
    <x v="4"/>
    <x v="164"/>
    <x v="4"/>
    <n v="13823"/>
    <n v="13823"/>
  </r>
  <r>
    <x v="4"/>
    <x v="164"/>
    <x v="5"/>
    <n v="17869"/>
    <n v="17869"/>
  </r>
  <r>
    <x v="4"/>
    <x v="164"/>
    <x v="6"/>
    <n v="11211"/>
    <n v="11211"/>
  </r>
  <r>
    <x v="4"/>
    <x v="164"/>
    <x v="7"/>
    <n v="13285"/>
    <n v="13285"/>
  </r>
  <r>
    <x v="4"/>
    <x v="164"/>
    <x v="8"/>
    <n v="12183"/>
    <n v="12183"/>
  </r>
  <r>
    <x v="4"/>
    <x v="164"/>
    <x v="9"/>
    <n v="7357"/>
    <n v="7357"/>
  </r>
  <r>
    <x v="4"/>
    <x v="164"/>
    <x v="10"/>
    <n v="15406"/>
    <n v="15406"/>
  </r>
  <r>
    <x v="4"/>
    <x v="164"/>
    <x v="11"/>
    <n v="14160"/>
    <n v="14160"/>
  </r>
  <r>
    <x v="4"/>
    <x v="164"/>
    <x v="12"/>
    <n v="7239"/>
    <n v="7239"/>
  </r>
  <r>
    <x v="4"/>
    <x v="164"/>
    <x v="13"/>
    <n v="11491"/>
    <n v="11491"/>
  </r>
  <r>
    <x v="4"/>
    <x v="164"/>
    <x v="14"/>
    <n v="17277"/>
    <n v="17277"/>
  </r>
  <r>
    <x v="4"/>
    <x v="164"/>
    <x v="15"/>
    <n v="22195"/>
    <n v="22195"/>
  </r>
  <r>
    <x v="4"/>
    <x v="164"/>
    <x v="16"/>
    <n v="27132"/>
    <n v="27132"/>
  </r>
  <r>
    <x v="4"/>
    <x v="164"/>
    <x v="17"/>
    <n v="41090"/>
    <n v="41090"/>
  </r>
  <r>
    <x v="4"/>
    <x v="164"/>
    <x v="18"/>
    <n v="57338"/>
    <n v="57338"/>
  </r>
  <r>
    <x v="4"/>
    <x v="164"/>
    <x v="19"/>
    <n v="86992"/>
    <n v="86992"/>
  </r>
  <r>
    <x v="4"/>
    <x v="164"/>
    <x v="20"/>
    <n v="48698"/>
    <n v="48698"/>
  </r>
  <r>
    <x v="4"/>
    <x v="164"/>
    <x v="21"/>
    <n v="24419"/>
    <n v="24419"/>
  </r>
  <r>
    <x v="4"/>
    <x v="164"/>
    <x v="22"/>
    <n v="29465"/>
    <n v="29465"/>
  </r>
  <r>
    <x v="4"/>
    <x v="164"/>
    <x v="23"/>
    <n v="22885"/>
    <n v="22885"/>
  </r>
  <r>
    <x v="4"/>
    <x v="164"/>
    <x v="24"/>
    <n v="9486"/>
    <n v="9486"/>
  </r>
  <r>
    <x v="4"/>
    <x v="164"/>
    <x v="25"/>
    <n v="1424"/>
    <n v="1424"/>
  </r>
  <r>
    <x v="4"/>
    <x v="165"/>
    <x v="0"/>
    <n v="2693"/>
    <n v="2693"/>
  </r>
  <r>
    <x v="4"/>
    <x v="165"/>
    <x v="1"/>
    <n v="5505"/>
    <n v="5505"/>
  </r>
  <r>
    <x v="4"/>
    <x v="165"/>
    <x v="2"/>
    <n v="29563"/>
    <n v="29563"/>
  </r>
  <r>
    <x v="4"/>
    <x v="165"/>
    <x v="3"/>
    <n v="4245"/>
    <n v="4245"/>
  </r>
  <r>
    <x v="4"/>
    <x v="165"/>
    <x v="4"/>
    <n v="14731"/>
    <n v="14731"/>
  </r>
  <r>
    <x v="4"/>
    <x v="165"/>
    <x v="5"/>
    <n v="26642"/>
    <n v="26642"/>
  </r>
  <r>
    <x v="4"/>
    <x v="165"/>
    <x v="6"/>
    <n v="36836"/>
    <n v="36836"/>
  </r>
  <r>
    <x v="4"/>
    <x v="165"/>
    <x v="7"/>
    <n v="15099"/>
    <n v="15099"/>
  </r>
  <r>
    <x v="4"/>
    <x v="165"/>
    <x v="8"/>
    <n v="7012"/>
    <n v="7012"/>
  </r>
  <r>
    <x v="4"/>
    <x v="165"/>
    <x v="9"/>
    <n v="19411"/>
    <n v="19411"/>
  </r>
  <r>
    <x v="4"/>
    <x v="165"/>
    <x v="10"/>
    <n v="297"/>
    <n v="297"/>
  </r>
  <r>
    <x v="4"/>
    <x v="165"/>
    <x v="11"/>
    <n v="4812"/>
    <n v="4812"/>
  </r>
  <r>
    <x v="4"/>
    <x v="165"/>
    <x v="12"/>
    <n v="14157"/>
    <n v="14157"/>
  </r>
  <r>
    <x v="4"/>
    <x v="165"/>
    <x v="13"/>
    <n v="50877"/>
    <n v="50877"/>
  </r>
  <r>
    <x v="4"/>
    <x v="165"/>
    <x v="14"/>
    <n v="63034"/>
    <n v="63034"/>
  </r>
  <r>
    <x v="4"/>
    <x v="165"/>
    <x v="15"/>
    <n v="41824"/>
    <n v="41824"/>
  </r>
  <r>
    <x v="4"/>
    <x v="165"/>
    <x v="16"/>
    <n v="34944"/>
    <n v="34944"/>
  </r>
  <r>
    <x v="4"/>
    <x v="165"/>
    <x v="17"/>
    <n v="30657"/>
    <n v="30657"/>
  </r>
  <r>
    <x v="4"/>
    <x v="165"/>
    <x v="18"/>
    <n v="31787"/>
    <n v="31787"/>
  </r>
  <r>
    <x v="4"/>
    <x v="165"/>
    <x v="19"/>
    <n v="48055"/>
    <n v="48055"/>
  </r>
  <r>
    <x v="4"/>
    <x v="165"/>
    <x v="20"/>
    <n v="51483"/>
    <n v="51483"/>
  </r>
  <r>
    <x v="4"/>
    <x v="165"/>
    <x v="21"/>
    <n v="36221"/>
    <n v="36221"/>
  </r>
  <r>
    <x v="4"/>
    <x v="165"/>
    <x v="22"/>
    <n v="27120"/>
    <n v="27120"/>
  </r>
  <r>
    <x v="4"/>
    <x v="165"/>
    <x v="23"/>
    <n v="21027"/>
    <n v="21027"/>
  </r>
  <r>
    <x v="4"/>
    <x v="165"/>
    <x v="24"/>
    <n v="28703"/>
    <n v="28703"/>
  </r>
  <r>
    <x v="4"/>
    <x v="165"/>
    <x v="25"/>
    <n v="10924"/>
    <n v="10924"/>
  </r>
  <r>
    <x v="4"/>
    <x v="166"/>
    <x v="0"/>
    <n v="1587"/>
    <n v="1587"/>
  </r>
  <r>
    <x v="4"/>
    <x v="166"/>
    <x v="1"/>
    <n v="2552"/>
    <n v="2552"/>
  </r>
  <r>
    <x v="4"/>
    <x v="166"/>
    <x v="2"/>
    <n v="7309"/>
    <n v="7309"/>
  </r>
  <r>
    <x v="4"/>
    <x v="166"/>
    <x v="3"/>
    <n v="4781"/>
    <n v="4781"/>
  </r>
  <r>
    <x v="4"/>
    <x v="166"/>
    <x v="4"/>
    <n v="4880"/>
    <n v="4880"/>
  </r>
  <r>
    <x v="4"/>
    <x v="166"/>
    <x v="5"/>
    <n v="5008"/>
    <n v="5008"/>
  </r>
  <r>
    <x v="4"/>
    <x v="166"/>
    <x v="6"/>
    <n v="4322"/>
    <n v="4322"/>
  </r>
  <r>
    <x v="4"/>
    <x v="166"/>
    <x v="7"/>
    <n v="4843"/>
    <n v="4843"/>
  </r>
  <r>
    <x v="4"/>
    <x v="166"/>
    <x v="8"/>
    <n v="5714"/>
    <n v="5714"/>
  </r>
  <r>
    <x v="4"/>
    <x v="166"/>
    <x v="9"/>
    <n v="5705"/>
    <n v="5705"/>
  </r>
  <r>
    <x v="4"/>
    <x v="166"/>
    <x v="10"/>
    <n v="7106"/>
    <n v="7106"/>
  </r>
  <r>
    <x v="4"/>
    <x v="166"/>
    <x v="11"/>
    <n v="5084"/>
    <n v="5084"/>
  </r>
  <r>
    <x v="4"/>
    <x v="166"/>
    <x v="12"/>
    <n v="8031"/>
    <n v="8031"/>
  </r>
  <r>
    <x v="4"/>
    <x v="166"/>
    <x v="13"/>
    <n v="13091"/>
    <n v="13091"/>
  </r>
  <r>
    <x v="4"/>
    <x v="166"/>
    <x v="14"/>
    <n v="20491"/>
    <n v="20491"/>
  </r>
  <r>
    <x v="4"/>
    <x v="166"/>
    <x v="15"/>
    <n v="22090"/>
    <n v="22090"/>
  </r>
  <r>
    <x v="4"/>
    <x v="166"/>
    <x v="16"/>
    <n v="26010"/>
    <n v="26010"/>
  </r>
  <r>
    <x v="4"/>
    <x v="166"/>
    <x v="17"/>
    <n v="46343"/>
    <n v="46343"/>
  </r>
  <r>
    <x v="4"/>
    <x v="166"/>
    <x v="18"/>
    <n v="7215"/>
    <n v="7215"/>
  </r>
  <r>
    <x v="4"/>
    <x v="166"/>
    <x v="19"/>
    <n v="28044"/>
    <n v="28044"/>
  </r>
  <r>
    <x v="4"/>
    <x v="166"/>
    <x v="20"/>
    <n v="58491"/>
    <n v="58491"/>
  </r>
  <r>
    <x v="4"/>
    <x v="166"/>
    <x v="21"/>
    <n v="56348"/>
    <n v="56348"/>
  </r>
  <r>
    <x v="4"/>
    <x v="166"/>
    <x v="22"/>
    <n v="46964"/>
    <n v="46964"/>
  </r>
  <r>
    <x v="4"/>
    <x v="166"/>
    <x v="23"/>
    <n v="54221"/>
    <n v="54221"/>
  </r>
  <r>
    <x v="4"/>
    <x v="166"/>
    <x v="24"/>
    <n v="33060"/>
    <n v="33060"/>
  </r>
  <r>
    <x v="4"/>
    <x v="166"/>
    <x v="25"/>
    <n v="3836"/>
    <n v="3836"/>
  </r>
  <r>
    <x v="4"/>
    <x v="167"/>
    <x v="18"/>
    <n v="165"/>
    <n v="165"/>
  </r>
  <r>
    <x v="4"/>
    <x v="167"/>
    <x v="19"/>
    <n v="207"/>
    <n v="207"/>
  </r>
  <r>
    <x v="4"/>
    <x v="167"/>
    <x v="20"/>
    <n v="0"/>
    <n v="0"/>
  </r>
  <r>
    <x v="4"/>
    <x v="168"/>
    <x v="0"/>
    <n v="7"/>
    <n v="7"/>
  </r>
  <r>
    <x v="4"/>
    <x v="168"/>
    <x v="1"/>
    <n v="27"/>
    <n v="27"/>
  </r>
  <r>
    <x v="4"/>
    <x v="168"/>
    <x v="2"/>
    <n v="61"/>
    <n v="61"/>
  </r>
  <r>
    <x v="4"/>
    <x v="168"/>
    <x v="3"/>
    <n v="38"/>
    <n v="38"/>
  </r>
  <r>
    <x v="4"/>
    <x v="168"/>
    <x v="4"/>
    <n v="298"/>
    <n v="298"/>
  </r>
  <r>
    <x v="4"/>
    <x v="168"/>
    <x v="5"/>
    <n v="473"/>
    <n v="473"/>
  </r>
  <r>
    <x v="4"/>
    <x v="168"/>
    <x v="6"/>
    <n v="669"/>
    <n v="669"/>
  </r>
  <r>
    <x v="4"/>
    <x v="168"/>
    <x v="7"/>
    <n v="450"/>
    <n v="450"/>
  </r>
  <r>
    <x v="4"/>
    <x v="168"/>
    <x v="8"/>
    <n v="240"/>
    <n v="240"/>
  </r>
  <r>
    <x v="4"/>
    <x v="168"/>
    <x v="9"/>
    <n v="627"/>
    <n v="627"/>
  </r>
  <r>
    <x v="4"/>
    <x v="168"/>
    <x v="10"/>
    <n v="394"/>
    <n v="394"/>
  </r>
  <r>
    <x v="4"/>
    <x v="168"/>
    <x v="11"/>
    <n v="478"/>
    <n v="478"/>
  </r>
  <r>
    <x v="4"/>
    <x v="168"/>
    <x v="12"/>
    <n v="764"/>
    <n v="764"/>
  </r>
  <r>
    <x v="4"/>
    <x v="168"/>
    <x v="13"/>
    <n v="1308"/>
    <n v="1308"/>
  </r>
  <r>
    <x v="4"/>
    <x v="168"/>
    <x v="14"/>
    <n v="1286"/>
    <n v="1286"/>
  </r>
  <r>
    <x v="4"/>
    <x v="168"/>
    <x v="15"/>
    <n v="1636"/>
    <n v="1636"/>
  </r>
  <r>
    <x v="4"/>
    <x v="168"/>
    <x v="16"/>
    <n v="1688"/>
    <n v="1688"/>
  </r>
  <r>
    <x v="4"/>
    <x v="168"/>
    <x v="17"/>
    <n v="1992"/>
    <n v="1992"/>
  </r>
  <r>
    <x v="4"/>
    <x v="168"/>
    <x v="18"/>
    <n v="1409"/>
    <n v="1409"/>
  </r>
  <r>
    <x v="4"/>
    <x v="168"/>
    <x v="19"/>
    <n v="2170"/>
    <n v="2170"/>
  </r>
  <r>
    <x v="4"/>
    <x v="168"/>
    <x v="20"/>
    <n v="1684"/>
    <n v="1684"/>
  </r>
  <r>
    <x v="4"/>
    <x v="168"/>
    <x v="21"/>
    <n v="1200"/>
    <n v="1200"/>
  </r>
  <r>
    <x v="4"/>
    <x v="168"/>
    <x v="22"/>
    <n v="3044"/>
    <n v="3044"/>
  </r>
  <r>
    <x v="4"/>
    <x v="168"/>
    <x v="23"/>
    <n v="2411"/>
    <n v="2411"/>
  </r>
  <r>
    <x v="4"/>
    <x v="168"/>
    <x v="24"/>
    <n v="102"/>
    <n v="102"/>
  </r>
  <r>
    <x v="4"/>
    <x v="168"/>
    <x v="25"/>
    <n v="0"/>
    <n v="0"/>
  </r>
  <r>
    <x v="4"/>
    <x v="169"/>
    <x v="11"/>
    <n v="35"/>
    <n v="35"/>
  </r>
  <r>
    <x v="4"/>
    <x v="169"/>
    <x v="12"/>
    <n v="20"/>
    <n v="20"/>
  </r>
  <r>
    <x v="5"/>
    <x v="170"/>
    <x v="0"/>
    <n v="35"/>
    <n v="35"/>
  </r>
  <r>
    <x v="5"/>
    <x v="170"/>
    <x v="1"/>
    <n v="50"/>
    <n v="50"/>
  </r>
  <r>
    <x v="5"/>
    <x v="170"/>
    <x v="2"/>
    <n v="7"/>
    <n v="7"/>
  </r>
  <r>
    <x v="5"/>
    <x v="170"/>
    <x v="3"/>
    <n v="14"/>
    <n v="14"/>
  </r>
  <r>
    <x v="5"/>
    <x v="170"/>
    <x v="4"/>
    <n v="2"/>
    <n v="2"/>
  </r>
  <r>
    <x v="5"/>
    <x v="170"/>
    <x v="8"/>
    <n v="14"/>
    <n v="14"/>
  </r>
  <r>
    <x v="5"/>
    <x v="170"/>
    <x v="9"/>
    <n v="14"/>
    <n v="14"/>
  </r>
  <r>
    <x v="5"/>
    <x v="170"/>
    <x v="10"/>
    <n v="2"/>
    <n v="2"/>
  </r>
  <r>
    <x v="5"/>
    <x v="170"/>
    <x v="11"/>
    <n v="32"/>
    <n v="32"/>
  </r>
  <r>
    <x v="5"/>
    <x v="170"/>
    <x v="12"/>
    <n v="68"/>
    <n v="68"/>
  </r>
  <r>
    <x v="5"/>
    <x v="170"/>
    <x v="13"/>
    <n v="102"/>
    <n v="102"/>
  </r>
  <r>
    <x v="5"/>
    <x v="170"/>
    <x v="14"/>
    <n v="206"/>
    <n v="206"/>
  </r>
  <r>
    <x v="5"/>
    <x v="170"/>
    <x v="15"/>
    <n v="302"/>
    <n v="302"/>
  </r>
  <r>
    <x v="5"/>
    <x v="170"/>
    <x v="16"/>
    <n v="96"/>
    <n v="96"/>
  </r>
  <r>
    <x v="5"/>
    <x v="170"/>
    <x v="17"/>
    <n v="87"/>
    <n v="87"/>
  </r>
  <r>
    <x v="5"/>
    <x v="170"/>
    <x v="18"/>
    <n v="44"/>
    <n v="44"/>
  </r>
  <r>
    <x v="5"/>
    <x v="170"/>
    <x v="19"/>
    <n v="37"/>
    <n v="37"/>
  </r>
  <r>
    <x v="5"/>
    <x v="170"/>
    <x v="20"/>
    <n v="52"/>
    <n v="52"/>
  </r>
  <r>
    <x v="5"/>
    <x v="170"/>
    <x v="21"/>
    <n v="54"/>
    <n v="54"/>
  </r>
  <r>
    <x v="5"/>
    <x v="170"/>
    <x v="22"/>
    <n v="90"/>
    <n v="90"/>
  </r>
  <r>
    <x v="5"/>
    <x v="170"/>
    <x v="23"/>
    <n v="65"/>
    <n v="65"/>
  </r>
  <r>
    <x v="5"/>
    <x v="170"/>
    <x v="24"/>
    <n v="24"/>
    <n v="24"/>
  </r>
  <r>
    <x v="5"/>
    <x v="170"/>
    <x v="25"/>
    <n v="22"/>
    <n v="22"/>
  </r>
  <r>
    <x v="5"/>
    <x v="171"/>
    <x v="0"/>
    <n v="12802"/>
    <n v="12802"/>
  </r>
  <r>
    <x v="5"/>
    <x v="171"/>
    <x v="1"/>
    <n v="18218"/>
    <n v="18218"/>
  </r>
  <r>
    <x v="5"/>
    <x v="171"/>
    <x v="2"/>
    <n v="28660"/>
    <n v="28660"/>
  </r>
  <r>
    <x v="5"/>
    <x v="171"/>
    <x v="3"/>
    <n v="42154"/>
    <n v="42154"/>
  </r>
  <r>
    <x v="5"/>
    <x v="171"/>
    <x v="4"/>
    <n v="69017"/>
    <n v="69017"/>
  </r>
  <r>
    <x v="5"/>
    <x v="171"/>
    <x v="5"/>
    <n v="99234"/>
    <n v="99234"/>
  </r>
  <r>
    <x v="5"/>
    <x v="171"/>
    <x v="6"/>
    <n v="108486"/>
    <n v="108486"/>
  </r>
  <r>
    <x v="5"/>
    <x v="171"/>
    <x v="7"/>
    <n v="109978"/>
    <n v="109978"/>
  </r>
  <r>
    <x v="5"/>
    <x v="171"/>
    <x v="8"/>
    <n v="86766"/>
    <n v="86766"/>
  </r>
  <r>
    <x v="5"/>
    <x v="171"/>
    <x v="9"/>
    <n v="82109"/>
    <n v="82109"/>
  </r>
  <r>
    <x v="5"/>
    <x v="171"/>
    <x v="10"/>
    <n v="54375"/>
    <n v="54375"/>
  </r>
  <r>
    <x v="5"/>
    <x v="171"/>
    <x v="11"/>
    <n v="51386"/>
    <n v="51386"/>
  </r>
  <r>
    <x v="5"/>
    <x v="171"/>
    <x v="12"/>
    <n v="58523"/>
    <n v="58523"/>
  </r>
  <r>
    <x v="5"/>
    <x v="171"/>
    <x v="13"/>
    <n v="73272"/>
    <n v="73272"/>
  </r>
  <r>
    <x v="5"/>
    <x v="171"/>
    <x v="14"/>
    <n v="86866"/>
    <n v="86866"/>
  </r>
  <r>
    <x v="5"/>
    <x v="171"/>
    <x v="15"/>
    <n v="87512"/>
    <n v="87512"/>
  </r>
  <r>
    <x v="5"/>
    <x v="171"/>
    <x v="16"/>
    <n v="102462"/>
    <n v="102462"/>
  </r>
  <r>
    <x v="5"/>
    <x v="171"/>
    <x v="17"/>
    <n v="89554"/>
    <n v="89554"/>
  </r>
  <r>
    <x v="5"/>
    <x v="171"/>
    <x v="18"/>
    <n v="134207"/>
    <n v="134207"/>
  </r>
  <r>
    <x v="5"/>
    <x v="171"/>
    <x v="19"/>
    <n v="163432"/>
    <n v="163432"/>
  </r>
  <r>
    <x v="5"/>
    <x v="171"/>
    <x v="20"/>
    <n v="141983"/>
    <n v="141983"/>
  </r>
  <r>
    <x v="5"/>
    <x v="171"/>
    <x v="21"/>
    <n v="140619"/>
    <n v="140619"/>
  </r>
  <r>
    <x v="5"/>
    <x v="171"/>
    <x v="22"/>
    <n v="135551"/>
    <n v="135551"/>
  </r>
  <r>
    <x v="5"/>
    <x v="171"/>
    <x v="23"/>
    <n v="130540"/>
    <n v="130540"/>
  </r>
  <r>
    <x v="5"/>
    <x v="171"/>
    <x v="24"/>
    <n v="150533"/>
    <n v="150533"/>
  </r>
  <r>
    <x v="5"/>
    <x v="171"/>
    <x v="25"/>
    <n v="62753"/>
    <n v="62753"/>
  </r>
  <r>
    <x v="5"/>
    <x v="172"/>
    <x v="0"/>
    <n v="239"/>
    <n v="239"/>
  </r>
  <r>
    <x v="5"/>
    <x v="172"/>
    <x v="1"/>
    <n v="224"/>
    <n v="224"/>
  </r>
  <r>
    <x v="5"/>
    <x v="172"/>
    <x v="2"/>
    <n v="249"/>
    <n v="249"/>
  </r>
  <r>
    <x v="5"/>
    <x v="172"/>
    <x v="3"/>
    <n v="294"/>
    <n v="294"/>
  </r>
  <r>
    <x v="5"/>
    <x v="172"/>
    <x v="4"/>
    <n v="352"/>
    <n v="352"/>
  </r>
  <r>
    <x v="5"/>
    <x v="172"/>
    <x v="5"/>
    <n v="360"/>
    <n v="360"/>
  </r>
  <r>
    <x v="5"/>
    <x v="172"/>
    <x v="6"/>
    <n v="439"/>
    <n v="439"/>
  </r>
  <r>
    <x v="5"/>
    <x v="172"/>
    <x v="7"/>
    <n v="338"/>
    <n v="338"/>
  </r>
  <r>
    <x v="5"/>
    <x v="172"/>
    <x v="8"/>
    <n v="623"/>
    <n v="623"/>
  </r>
  <r>
    <x v="5"/>
    <x v="172"/>
    <x v="9"/>
    <n v="369"/>
    <n v="369"/>
  </r>
  <r>
    <x v="5"/>
    <x v="172"/>
    <x v="10"/>
    <n v="277"/>
    <n v="277"/>
  </r>
  <r>
    <x v="5"/>
    <x v="172"/>
    <x v="11"/>
    <n v="281"/>
    <n v="281"/>
  </r>
  <r>
    <x v="5"/>
    <x v="172"/>
    <x v="12"/>
    <n v="776"/>
    <n v="776"/>
  </r>
  <r>
    <x v="5"/>
    <x v="172"/>
    <x v="13"/>
    <n v="1127"/>
    <n v="1127"/>
  </r>
  <r>
    <x v="5"/>
    <x v="172"/>
    <x v="14"/>
    <n v="2089"/>
    <n v="2089"/>
  </r>
  <r>
    <x v="5"/>
    <x v="172"/>
    <x v="15"/>
    <n v="2350"/>
    <n v="2350"/>
  </r>
  <r>
    <x v="5"/>
    <x v="172"/>
    <x v="16"/>
    <n v="2816"/>
    <n v="2816"/>
  </r>
  <r>
    <x v="5"/>
    <x v="172"/>
    <x v="17"/>
    <n v="2721"/>
    <n v="2721"/>
  </r>
  <r>
    <x v="5"/>
    <x v="172"/>
    <x v="18"/>
    <n v="1848"/>
    <n v="1848"/>
  </r>
  <r>
    <x v="5"/>
    <x v="172"/>
    <x v="19"/>
    <n v="2390"/>
    <n v="2390"/>
  </r>
  <r>
    <x v="5"/>
    <x v="172"/>
    <x v="20"/>
    <n v="2873"/>
    <n v="2873"/>
  </r>
  <r>
    <x v="5"/>
    <x v="172"/>
    <x v="21"/>
    <n v="1881"/>
    <n v="1881"/>
  </r>
  <r>
    <x v="5"/>
    <x v="172"/>
    <x v="22"/>
    <n v="1442"/>
    <n v="1442"/>
  </r>
  <r>
    <x v="5"/>
    <x v="172"/>
    <x v="23"/>
    <n v="1551"/>
    <n v="1551"/>
  </r>
  <r>
    <x v="5"/>
    <x v="172"/>
    <x v="24"/>
    <n v="1216"/>
    <n v="1216"/>
  </r>
  <r>
    <x v="5"/>
    <x v="172"/>
    <x v="25"/>
    <n v="166"/>
    <n v="166"/>
  </r>
  <r>
    <x v="5"/>
    <x v="173"/>
    <x v="13"/>
    <n v="0"/>
    <n v="0"/>
  </r>
  <r>
    <x v="5"/>
    <x v="173"/>
    <x v="14"/>
    <n v="0"/>
    <n v="0"/>
  </r>
  <r>
    <x v="5"/>
    <x v="173"/>
    <x v="15"/>
    <n v="0"/>
    <n v="0"/>
  </r>
  <r>
    <x v="5"/>
    <x v="173"/>
    <x v="16"/>
    <n v="0"/>
    <n v="0"/>
  </r>
  <r>
    <x v="5"/>
    <x v="174"/>
    <x v="8"/>
    <n v="5"/>
    <n v="5"/>
  </r>
  <r>
    <x v="5"/>
    <x v="174"/>
    <x v="9"/>
    <n v="5"/>
    <n v="5"/>
  </r>
  <r>
    <x v="5"/>
    <x v="175"/>
    <x v="0"/>
    <n v="248"/>
    <n v="248"/>
  </r>
  <r>
    <x v="5"/>
    <x v="175"/>
    <x v="1"/>
    <n v="193"/>
    <n v="193"/>
  </r>
  <r>
    <x v="5"/>
    <x v="175"/>
    <x v="2"/>
    <n v="204"/>
    <n v="204"/>
  </r>
  <r>
    <x v="5"/>
    <x v="175"/>
    <x v="3"/>
    <n v="291"/>
    <n v="291"/>
  </r>
  <r>
    <x v="5"/>
    <x v="175"/>
    <x v="4"/>
    <n v="233"/>
    <n v="233"/>
  </r>
  <r>
    <x v="5"/>
    <x v="175"/>
    <x v="5"/>
    <n v="142"/>
    <n v="142"/>
  </r>
  <r>
    <x v="5"/>
    <x v="175"/>
    <x v="6"/>
    <n v="105"/>
    <n v="105"/>
  </r>
  <r>
    <x v="5"/>
    <x v="175"/>
    <x v="7"/>
    <n v="184"/>
    <n v="184"/>
  </r>
  <r>
    <x v="5"/>
    <x v="175"/>
    <x v="8"/>
    <n v="226"/>
    <n v="226"/>
  </r>
  <r>
    <x v="5"/>
    <x v="175"/>
    <x v="9"/>
    <n v="93"/>
    <n v="93"/>
  </r>
  <r>
    <x v="5"/>
    <x v="175"/>
    <x v="10"/>
    <n v="115"/>
    <n v="115"/>
  </r>
  <r>
    <x v="5"/>
    <x v="175"/>
    <x v="11"/>
    <n v="99"/>
    <n v="99"/>
  </r>
  <r>
    <x v="5"/>
    <x v="175"/>
    <x v="12"/>
    <n v="128"/>
    <n v="128"/>
  </r>
  <r>
    <x v="5"/>
    <x v="175"/>
    <x v="13"/>
    <n v="184"/>
    <n v="184"/>
  </r>
  <r>
    <x v="5"/>
    <x v="175"/>
    <x v="14"/>
    <n v="150"/>
    <n v="150"/>
  </r>
  <r>
    <x v="5"/>
    <x v="175"/>
    <x v="15"/>
    <n v="204"/>
    <n v="204"/>
  </r>
  <r>
    <x v="5"/>
    <x v="175"/>
    <x v="16"/>
    <n v="370"/>
    <n v="370"/>
  </r>
  <r>
    <x v="5"/>
    <x v="175"/>
    <x v="17"/>
    <n v="233"/>
    <n v="233"/>
  </r>
  <r>
    <x v="5"/>
    <x v="175"/>
    <x v="18"/>
    <n v="263"/>
    <n v="263"/>
  </r>
  <r>
    <x v="5"/>
    <x v="175"/>
    <x v="19"/>
    <n v="309"/>
    <n v="309"/>
  </r>
  <r>
    <x v="5"/>
    <x v="175"/>
    <x v="20"/>
    <n v="493"/>
    <n v="493"/>
  </r>
  <r>
    <x v="5"/>
    <x v="175"/>
    <x v="21"/>
    <n v="633"/>
    <n v="633"/>
  </r>
  <r>
    <x v="5"/>
    <x v="175"/>
    <x v="22"/>
    <n v="1042"/>
    <n v="1042"/>
  </r>
  <r>
    <x v="5"/>
    <x v="175"/>
    <x v="23"/>
    <n v="826"/>
    <n v="826"/>
  </r>
  <r>
    <x v="5"/>
    <x v="175"/>
    <x v="24"/>
    <n v="811"/>
    <n v="811"/>
  </r>
  <r>
    <x v="5"/>
    <x v="175"/>
    <x v="25"/>
    <n v="195"/>
    <n v="195"/>
  </r>
  <r>
    <x v="5"/>
    <x v="176"/>
    <x v="5"/>
    <n v="5"/>
    <n v="5"/>
  </r>
  <r>
    <x v="5"/>
    <x v="176"/>
    <x v="6"/>
    <n v="2"/>
    <n v="2"/>
  </r>
  <r>
    <x v="5"/>
    <x v="177"/>
    <x v="0"/>
    <n v="331"/>
    <n v="331"/>
  </r>
  <r>
    <x v="5"/>
    <x v="177"/>
    <x v="1"/>
    <n v="616"/>
    <n v="616"/>
  </r>
  <r>
    <x v="5"/>
    <x v="177"/>
    <x v="2"/>
    <n v="395"/>
    <n v="395"/>
  </r>
  <r>
    <x v="5"/>
    <x v="177"/>
    <x v="3"/>
    <n v="228"/>
    <n v="228"/>
  </r>
  <r>
    <x v="5"/>
    <x v="177"/>
    <x v="4"/>
    <n v="190"/>
    <n v="190"/>
  </r>
  <r>
    <x v="5"/>
    <x v="177"/>
    <x v="5"/>
    <n v="674"/>
    <n v="674"/>
  </r>
  <r>
    <x v="5"/>
    <x v="177"/>
    <x v="6"/>
    <n v="719"/>
    <n v="719"/>
  </r>
  <r>
    <x v="5"/>
    <x v="177"/>
    <x v="7"/>
    <n v="466"/>
    <n v="466"/>
  </r>
  <r>
    <x v="5"/>
    <x v="177"/>
    <x v="8"/>
    <n v="194"/>
    <n v="194"/>
  </r>
  <r>
    <x v="5"/>
    <x v="177"/>
    <x v="9"/>
    <n v="330"/>
    <n v="330"/>
  </r>
  <r>
    <x v="5"/>
    <x v="177"/>
    <x v="10"/>
    <n v="326"/>
    <n v="326"/>
  </r>
  <r>
    <x v="5"/>
    <x v="177"/>
    <x v="11"/>
    <n v="190"/>
    <n v="190"/>
  </r>
  <r>
    <x v="5"/>
    <x v="177"/>
    <x v="12"/>
    <n v="309"/>
    <n v="309"/>
  </r>
  <r>
    <x v="5"/>
    <x v="177"/>
    <x v="13"/>
    <n v="503"/>
    <n v="503"/>
  </r>
  <r>
    <x v="5"/>
    <x v="177"/>
    <x v="14"/>
    <n v="806"/>
    <n v="806"/>
  </r>
  <r>
    <x v="5"/>
    <x v="177"/>
    <x v="15"/>
    <n v="560"/>
    <n v="560"/>
  </r>
  <r>
    <x v="5"/>
    <x v="177"/>
    <x v="16"/>
    <n v="601"/>
    <n v="601"/>
  </r>
  <r>
    <x v="5"/>
    <x v="177"/>
    <x v="17"/>
    <n v="494"/>
    <n v="494"/>
  </r>
  <r>
    <x v="5"/>
    <x v="177"/>
    <x v="18"/>
    <n v="483"/>
    <n v="483"/>
  </r>
  <r>
    <x v="5"/>
    <x v="177"/>
    <x v="19"/>
    <n v="626"/>
    <n v="626"/>
  </r>
  <r>
    <x v="5"/>
    <x v="177"/>
    <x v="20"/>
    <n v="984"/>
    <n v="984"/>
  </r>
  <r>
    <x v="5"/>
    <x v="177"/>
    <x v="21"/>
    <n v="1214"/>
    <n v="1214"/>
  </r>
  <r>
    <x v="5"/>
    <x v="177"/>
    <x v="22"/>
    <n v="1039"/>
    <n v="1039"/>
  </r>
  <r>
    <x v="5"/>
    <x v="177"/>
    <x v="23"/>
    <n v="1249"/>
    <n v="1249"/>
  </r>
  <r>
    <x v="5"/>
    <x v="177"/>
    <x v="24"/>
    <n v="1120"/>
    <n v="1120"/>
  </r>
  <r>
    <x v="5"/>
    <x v="177"/>
    <x v="25"/>
    <n v="425"/>
    <n v="425"/>
  </r>
  <r>
    <x v="5"/>
    <x v="178"/>
    <x v="0"/>
    <n v="2"/>
    <n v="2"/>
  </r>
  <r>
    <x v="5"/>
    <x v="178"/>
    <x v="1"/>
    <n v="1"/>
    <n v="1"/>
  </r>
  <r>
    <x v="5"/>
    <x v="178"/>
    <x v="2"/>
    <n v="1"/>
    <n v="1"/>
  </r>
  <r>
    <x v="5"/>
    <x v="178"/>
    <x v="3"/>
    <n v="4"/>
    <n v="4"/>
  </r>
  <r>
    <x v="5"/>
    <x v="178"/>
    <x v="15"/>
    <n v="1"/>
    <n v="1"/>
  </r>
  <r>
    <x v="5"/>
    <x v="178"/>
    <x v="16"/>
    <n v="0"/>
    <n v="0"/>
  </r>
  <r>
    <x v="5"/>
    <x v="178"/>
    <x v="20"/>
    <n v="1"/>
    <n v="1"/>
  </r>
  <r>
    <x v="5"/>
    <x v="178"/>
    <x v="21"/>
    <n v="1"/>
    <n v="1"/>
  </r>
  <r>
    <x v="5"/>
    <x v="178"/>
    <x v="22"/>
    <n v="2"/>
    <n v="2"/>
  </r>
  <r>
    <x v="5"/>
    <x v="178"/>
    <x v="23"/>
    <n v="8"/>
    <n v="8"/>
  </r>
  <r>
    <x v="5"/>
    <x v="178"/>
    <x v="24"/>
    <n v="17"/>
    <n v="17"/>
  </r>
  <r>
    <x v="5"/>
    <x v="178"/>
    <x v="25"/>
    <n v="0"/>
    <n v="0"/>
  </r>
  <r>
    <x v="5"/>
    <x v="179"/>
    <x v="2"/>
    <n v="3"/>
    <n v="3"/>
  </r>
  <r>
    <x v="5"/>
    <x v="179"/>
    <x v="3"/>
    <n v="9"/>
    <n v="9"/>
  </r>
  <r>
    <x v="5"/>
    <x v="179"/>
    <x v="4"/>
    <n v="35"/>
    <n v="35"/>
  </r>
  <r>
    <x v="5"/>
    <x v="179"/>
    <x v="5"/>
    <n v="80"/>
    <n v="80"/>
  </r>
  <r>
    <x v="5"/>
    <x v="179"/>
    <x v="6"/>
    <n v="38"/>
    <n v="38"/>
  </r>
  <r>
    <x v="5"/>
    <x v="179"/>
    <x v="7"/>
    <n v="22"/>
    <n v="22"/>
  </r>
  <r>
    <x v="5"/>
    <x v="179"/>
    <x v="8"/>
    <n v="17"/>
    <n v="17"/>
  </r>
  <r>
    <x v="5"/>
    <x v="179"/>
    <x v="15"/>
    <n v="2"/>
    <n v="2"/>
  </r>
  <r>
    <x v="5"/>
    <x v="179"/>
    <x v="16"/>
    <n v="20"/>
    <n v="20"/>
  </r>
  <r>
    <x v="5"/>
    <x v="179"/>
    <x v="17"/>
    <n v="8"/>
    <n v="8"/>
  </r>
  <r>
    <x v="5"/>
    <x v="179"/>
    <x v="18"/>
    <n v="43"/>
    <n v="43"/>
  </r>
  <r>
    <x v="5"/>
    <x v="179"/>
    <x v="19"/>
    <n v="0"/>
    <n v="0"/>
  </r>
  <r>
    <x v="5"/>
    <x v="179"/>
    <x v="20"/>
    <n v="6"/>
    <n v="6"/>
  </r>
  <r>
    <x v="5"/>
    <x v="179"/>
    <x v="21"/>
    <n v="49"/>
    <n v="49"/>
  </r>
  <r>
    <x v="5"/>
    <x v="179"/>
    <x v="22"/>
    <n v="69"/>
    <n v="69"/>
  </r>
  <r>
    <x v="5"/>
    <x v="179"/>
    <x v="23"/>
    <n v="59"/>
    <n v="59"/>
  </r>
  <r>
    <x v="5"/>
    <x v="179"/>
    <x v="24"/>
    <n v="61"/>
    <n v="61"/>
  </r>
  <r>
    <x v="5"/>
    <x v="179"/>
    <x v="25"/>
    <n v="21"/>
    <n v="21"/>
  </r>
  <r>
    <x v="5"/>
    <x v="180"/>
    <x v="2"/>
    <n v="4"/>
    <n v="4"/>
  </r>
  <r>
    <x v="5"/>
    <x v="180"/>
    <x v="3"/>
    <n v="16"/>
    <n v="16"/>
  </r>
  <r>
    <x v="5"/>
    <x v="180"/>
    <x v="10"/>
    <n v="2"/>
    <n v="2"/>
  </r>
  <r>
    <x v="5"/>
    <x v="180"/>
    <x v="18"/>
    <n v="13"/>
    <n v="13"/>
  </r>
  <r>
    <x v="5"/>
    <x v="180"/>
    <x v="19"/>
    <n v="6"/>
    <n v="6"/>
  </r>
  <r>
    <x v="5"/>
    <x v="180"/>
    <x v="20"/>
    <n v="7"/>
    <n v="7"/>
  </r>
  <r>
    <x v="5"/>
    <x v="180"/>
    <x v="21"/>
    <n v="5"/>
    <n v="5"/>
  </r>
  <r>
    <x v="5"/>
    <x v="180"/>
    <x v="22"/>
    <n v="12"/>
    <n v="12"/>
  </r>
  <r>
    <x v="5"/>
    <x v="180"/>
    <x v="23"/>
    <n v="6"/>
    <n v="6"/>
  </r>
  <r>
    <x v="5"/>
    <x v="180"/>
    <x v="24"/>
    <n v="0"/>
    <n v="0"/>
  </r>
  <r>
    <x v="5"/>
    <x v="181"/>
    <x v="13"/>
    <n v="1"/>
    <n v="1"/>
  </r>
  <r>
    <x v="5"/>
    <x v="181"/>
    <x v="14"/>
    <n v="0"/>
    <n v="0"/>
  </r>
  <r>
    <x v="5"/>
    <x v="181"/>
    <x v="15"/>
    <n v="0"/>
    <n v="0"/>
  </r>
  <r>
    <x v="5"/>
    <x v="181"/>
    <x v="16"/>
    <n v="0"/>
    <n v="0"/>
  </r>
  <r>
    <x v="5"/>
    <x v="181"/>
    <x v="17"/>
    <n v="1"/>
    <n v="1"/>
  </r>
  <r>
    <x v="5"/>
    <x v="181"/>
    <x v="18"/>
    <n v="0"/>
    <n v="0"/>
  </r>
  <r>
    <x v="5"/>
    <x v="181"/>
    <x v="22"/>
    <n v="2"/>
    <n v="2"/>
  </r>
  <r>
    <x v="5"/>
    <x v="181"/>
    <x v="23"/>
    <n v="0"/>
    <n v="0"/>
  </r>
  <r>
    <x v="5"/>
    <x v="182"/>
    <x v="0"/>
    <n v="218"/>
    <n v="218"/>
  </r>
  <r>
    <x v="5"/>
    <x v="182"/>
    <x v="1"/>
    <n v="139"/>
    <n v="139"/>
  </r>
  <r>
    <x v="5"/>
    <x v="182"/>
    <x v="2"/>
    <n v="63"/>
    <n v="63"/>
  </r>
  <r>
    <x v="5"/>
    <x v="182"/>
    <x v="3"/>
    <n v="213"/>
    <n v="213"/>
  </r>
  <r>
    <x v="5"/>
    <x v="182"/>
    <x v="4"/>
    <n v="158"/>
    <n v="158"/>
  </r>
  <r>
    <x v="5"/>
    <x v="182"/>
    <x v="5"/>
    <n v="309"/>
    <n v="309"/>
  </r>
  <r>
    <x v="5"/>
    <x v="182"/>
    <x v="6"/>
    <n v="279"/>
    <n v="279"/>
  </r>
  <r>
    <x v="5"/>
    <x v="182"/>
    <x v="7"/>
    <n v="129"/>
    <n v="129"/>
  </r>
  <r>
    <x v="5"/>
    <x v="182"/>
    <x v="8"/>
    <n v="41"/>
    <n v="41"/>
  </r>
  <r>
    <x v="5"/>
    <x v="182"/>
    <x v="9"/>
    <n v="94"/>
    <n v="94"/>
  </r>
  <r>
    <x v="5"/>
    <x v="182"/>
    <x v="10"/>
    <n v="79"/>
    <n v="79"/>
  </r>
  <r>
    <x v="5"/>
    <x v="182"/>
    <x v="11"/>
    <n v="92"/>
    <n v="92"/>
  </r>
  <r>
    <x v="5"/>
    <x v="182"/>
    <x v="12"/>
    <n v="109"/>
    <n v="109"/>
  </r>
  <r>
    <x v="5"/>
    <x v="182"/>
    <x v="13"/>
    <n v="61"/>
    <n v="61"/>
  </r>
  <r>
    <x v="5"/>
    <x v="182"/>
    <x v="14"/>
    <n v="218"/>
    <n v="218"/>
  </r>
  <r>
    <x v="5"/>
    <x v="182"/>
    <x v="15"/>
    <n v="152"/>
    <n v="152"/>
  </r>
  <r>
    <x v="5"/>
    <x v="182"/>
    <x v="16"/>
    <n v="188"/>
    <n v="188"/>
  </r>
  <r>
    <x v="5"/>
    <x v="182"/>
    <x v="17"/>
    <n v="228"/>
    <n v="228"/>
  </r>
  <r>
    <x v="5"/>
    <x v="182"/>
    <x v="18"/>
    <n v="343"/>
    <n v="343"/>
  </r>
  <r>
    <x v="5"/>
    <x v="182"/>
    <x v="19"/>
    <n v="415"/>
    <n v="415"/>
  </r>
  <r>
    <x v="5"/>
    <x v="182"/>
    <x v="20"/>
    <n v="532"/>
    <n v="532"/>
  </r>
  <r>
    <x v="5"/>
    <x v="182"/>
    <x v="21"/>
    <n v="809"/>
    <n v="809"/>
  </r>
  <r>
    <x v="5"/>
    <x v="182"/>
    <x v="22"/>
    <n v="712"/>
    <n v="712"/>
  </r>
  <r>
    <x v="5"/>
    <x v="182"/>
    <x v="23"/>
    <n v="546"/>
    <n v="546"/>
  </r>
  <r>
    <x v="5"/>
    <x v="182"/>
    <x v="24"/>
    <n v="666"/>
    <n v="666"/>
  </r>
  <r>
    <x v="5"/>
    <x v="182"/>
    <x v="25"/>
    <n v="143"/>
    <n v="143"/>
  </r>
  <r>
    <x v="5"/>
    <x v="183"/>
    <x v="1"/>
    <n v="14"/>
    <n v="14"/>
  </r>
  <r>
    <x v="5"/>
    <x v="184"/>
    <x v="0"/>
    <n v="675"/>
    <n v="675"/>
  </r>
  <r>
    <x v="5"/>
    <x v="184"/>
    <x v="1"/>
    <n v="628"/>
    <n v="628"/>
  </r>
  <r>
    <x v="5"/>
    <x v="184"/>
    <x v="2"/>
    <n v="610"/>
    <n v="610"/>
  </r>
  <r>
    <x v="5"/>
    <x v="184"/>
    <x v="3"/>
    <n v="1860"/>
    <n v="1860"/>
  </r>
  <r>
    <x v="5"/>
    <x v="184"/>
    <x v="4"/>
    <n v="3484"/>
    <n v="3484"/>
  </r>
  <r>
    <x v="5"/>
    <x v="184"/>
    <x v="5"/>
    <n v="6160"/>
    <n v="6160"/>
  </r>
  <r>
    <x v="5"/>
    <x v="184"/>
    <x v="6"/>
    <n v="5939"/>
    <n v="5939"/>
  </r>
  <r>
    <x v="5"/>
    <x v="184"/>
    <x v="7"/>
    <n v="6955"/>
    <n v="6955"/>
  </r>
  <r>
    <x v="5"/>
    <x v="184"/>
    <x v="8"/>
    <n v="6206"/>
    <n v="6206"/>
  </r>
  <r>
    <x v="5"/>
    <x v="184"/>
    <x v="9"/>
    <n v="5578"/>
    <n v="5578"/>
  </r>
  <r>
    <x v="5"/>
    <x v="184"/>
    <x v="10"/>
    <n v="1923"/>
    <n v="1923"/>
  </r>
  <r>
    <x v="5"/>
    <x v="184"/>
    <x v="11"/>
    <n v="1805"/>
    <n v="1805"/>
  </r>
  <r>
    <x v="5"/>
    <x v="184"/>
    <x v="12"/>
    <n v="3752"/>
    <n v="3752"/>
  </r>
  <r>
    <x v="5"/>
    <x v="184"/>
    <x v="13"/>
    <n v="4300"/>
    <n v="4300"/>
  </r>
  <r>
    <x v="5"/>
    <x v="184"/>
    <x v="14"/>
    <n v="7658"/>
    <n v="7658"/>
  </r>
  <r>
    <x v="5"/>
    <x v="184"/>
    <x v="15"/>
    <n v="9549"/>
    <n v="9549"/>
  </r>
  <r>
    <x v="5"/>
    <x v="184"/>
    <x v="16"/>
    <n v="8784"/>
    <n v="8784"/>
  </r>
  <r>
    <x v="5"/>
    <x v="184"/>
    <x v="17"/>
    <n v="8663"/>
    <n v="8663"/>
  </r>
  <r>
    <x v="5"/>
    <x v="184"/>
    <x v="18"/>
    <n v="8905"/>
    <n v="8905"/>
  </r>
  <r>
    <x v="5"/>
    <x v="184"/>
    <x v="19"/>
    <n v="11968"/>
    <n v="11968"/>
  </r>
  <r>
    <x v="5"/>
    <x v="184"/>
    <x v="20"/>
    <n v="12397"/>
    <n v="12397"/>
  </r>
  <r>
    <x v="5"/>
    <x v="184"/>
    <x v="21"/>
    <n v="14513"/>
    <n v="14513"/>
  </r>
  <r>
    <x v="5"/>
    <x v="184"/>
    <x v="22"/>
    <n v="15480"/>
    <n v="15480"/>
  </r>
  <r>
    <x v="5"/>
    <x v="184"/>
    <x v="23"/>
    <n v="18100"/>
    <n v="18100"/>
  </r>
  <r>
    <x v="5"/>
    <x v="184"/>
    <x v="24"/>
    <n v="16622"/>
    <n v="16622"/>
  </r>
  <r>
    <x v="5"/>
    <x v="184"/>
    <x v="25"/>
    <n v="5747"/>
    <n v="5747"/>
  </r>
  <r>
    <x v="5"/>
    <x v="185"/>
    <x v="3"/>
    <n v="4"/>
    <n v="4"/>
  </r>
  <r>
    <x v="5"/>
    <x v="185"/>
    <x v="6"/>
    <n v="1"/>
    <n v="1"/>
  </r>
  <r>
    <x v="5"/>
    <x v="185"/>
    <x v="7"/>
    <n v="33"/>
    <n v="33"/>
  </r>
  <r>
    <x v="5"/>
    <x v="185"/>
    <x v="8"/>
    <n v="4"/>
    <n v="4"/>
  </r>
  <r>
    <x v="5"/>
    <x v="185"/>
    <x v="9"/>
    <n v="6"/>
    <n v="6"/>
  </r>
  <r>
    <x v="5"/>
    <x v="185"/>
    <x v="10"/>
    <n v="26"/>
    <n v="26"/>
  </r>
  <r>
    <x v="5"/>
    <x v="185"/>
    <x v="11"/>
    <n v="23"/>
    <n v="23"/>
  </r>
  <r>
    <x v="5"/>
    <x v="185"/>
    <x v="13"/>
    <n v="2"/>
    <n v="2"/>
  </r>
  <r>
    <x v="5"/>
    <x v="185"/>
    <x v="14"/>
    <n v="0"/>
    <n v="0"/>
  </r>
  <r>
    <x v="5"/>
    <x v="185"/>
    <x v="15"/>
    <n v="0"/>
    <n v="0"/>
  </r>
  <r>
    <x v="5"/>
    <x v="185"/>
    <x v="16"/>
    <n v="0"/>
    <n v="0"/>
  </r>
  <r>
    <x v="5"/>
    <x v="185"/>
    <x v="17"/>
    <n v="3"/>
    <n v="3"/>
  </r>
  <r>
    <x v="5"/>
    <x v="185"/>
    <x v="18"/>
    <n v="5"/>
    <n v="5"/>
  </r>
  <r>
    <x v="5"/>
    <x v="185"/>
    <x v="19"/>
    <n v="1"/>
    <n v="1"/>
  </r>
  <r>
    <x v="5"/>
    <x v="185"/>
    <x v="20"/>
    <n v="0"/>
    <n v="0"/>
  </r>
  <r>
    <x v="5"/>
    <x v="185"/>
    <x v="21"/>
    <n v="2"/>
    <n v="2"/>
  </r>
  <r>
    <x v="5"/>
    <x v="185"/>
    <x v="22"/>
    <n v="7"/>
    <n v="7"/>
  </r>
  <r>
    <x v="5"/>
    <x v="185"/>
    <x v="23"/>
    <n v="10"/>
    <n v="10"/>
  </r>
  <r>
    <x v="5"/>
    <x v="185"/>
    <x v="24"/>
    <n v="13"/>
    <n v="13"/>
  </r>
  <r>
    <x v="5"/>
    <x v="185"/>
    <x v="25"/>
    <n v="5"/>
    <n v="5"/>
  </r>
  <r>
    <x v="5"/>
    <x v="186"/>
    <x v="0"/>
    <n v="132"/>
    <n v="132"/>
  </r>
  <r>
    <x v="5"/>
    <x v="186"/>
    <x v="1"/>
    <n v="94"/>
    <n v="94"/>
  </r>
  <r>
    <x v="5"/>
    <x v="186"/>
    <x v="2"/>
    <n v="116"/>
    <n v="116"/>
  </r>
  <r>
    <x v="5"/>
    <x v="186"/>
    <x v="3"/>
    <n v="120"/>
    <n v="120"/>
  </r>
  <r>
    <x v="5"/>
    <x v="186"/>
    <x v="4"/>
    <n v="166"/>
    <n v="166"/>
  </r>
  <r>
    <x v="5"/>
    <x v="186"/>
    <x v="5"/>
    <n v="210"/>
    <n v="210"/>
  </r>
  <r>
    <x v="5"/>
    <x v="186"/>
    <x v="6"/>
    <n v="173"/>
    <n v="173"/>
  </r>
  <r>
    <x v="5"/>
    <x v="186"/>
    <x v="7"/>
    <n v="178"/>
    <n v="178"/>
  </r>
  <r>
    <x v="5"/>
    <x v="186"/>
    <x v="8"/>
    <n v="234"/>
    <n v="234"/>
  </r>
  <r>
    <x v="5"/>
    <x v="186"/>
    <x v="9"/>
    <n v="278"/>
    <n v="278"/>
  </r>
  <r>
    <x v="5"/>
    <x v="186"/>
    <x v="10"/>
    <n v="245"/>
    <n v="245"/>
  </r>
  <r>
    <x v="5"/>
    <x v="186"/>
    <x v="11"/>
    <n v="185"/>
    <n v="185"/>
  </r>
  <r>
    <x v="5"/>
    <x v="186"/>
    <x v="12"/>
    <n v="314"/>
    <n v="314"/>
  </r>
  <r>
    <x v="5"/>
    <x v="186"/>
    <x v="13"/>
    <n v="455"/>
    <n v="455"/>
  </r>
  <r>
    <x v="5"/>
    <x v="186"/>
    <x v="14"/>
    <n v="892"/>
    <n v="892"/>
  </r>
  <r>
    <x v="5"/>
    <x v="186"/>
    <x v="15"/>
    <n v="810"/>
    <n v="810"/>
  </r>
  <r>
    <x v="5"/>
    <x v="186"/>
    <x v="16"/>
    <n v="1107"/>
    <n v="1107"/>
  </r>
  <r>
    <x v="5"/>
    <x v="186"/>
    <x v="17"/>
    <n v="958"/>
    <n v="958"/>
  </r>
  <r>
    <x v="5"/>
    <x v="186"/>
    <x v="18"/>
    <n v="665"/>
    <n v="665"/>
  </r>
  <r>
    <x v="5"/>
    <x v="186"/>
    <x v="19"/>
    <n v="576"/>
    <n v="576"/>
  </r>
  <r>
    <x v="5"/>
    <x v="186"/>
    <x v="20"/>
    <n v="575"/>
    <n v="575"/>
  </r>
  <r>
    <x v="5"/>
    <x v="186"/>
    <x v="21"/>
    <n v="304"/>
    <n v="304"/>
  </r>
  <r>
    <x v="5"/>
    <x v="186"/>
    <x v="22"/>
    <n v="324"/>
    <n v="324"/>
  </r>
  <r>
    <x v="5"/>
    <x v="186"/>
    <x v="23"/>
    <n v="336"/>
    <n v="336"/>
  </r>
  <r>
    <x v="5"/>
    <x v="186"/>
    <x v="24"/>
    <n v="260"/>
    <n v="260"/>
  </r>
  <r>
    <x v="5"/>
    <x v="186"/>
    <x v="25"/>
    <n v="22"/>
    <n v="22"/>
  </r>
  <r>
    <x v="5"/>
    <x v="187"/>
    <x v="0"/>
    <n v="259"/>
    <n v="259"/>
  </r>
  <r>
    <x v="5"/>
    <x v="187"/>
    <x v="1"/>
    <n v="231"/>
    <n v="231"/>
  </r>
  <r>
    <x v="5"/>
    <x v="187"/>
    <x v="2"/>
    <n v="116"/>
    <n v="116"/>
  </r>
  <r>
    <x v="5"/>
    <x v="187"/>
    <x v="3"/>
    <n v="142"/>
    <n v="142"/>
  </r>
  <r>
    <x v="5"/>
    <x v="187"/>
    <x v="4"/>
    <n v="134"/>
    <n v="134"/>
  </r>
  <r>
    <x v="5"/>
    <x v="187"/>
    <x v="5"/>
    <n v="165"/>
    <n v="165"/>
  </r>
  <r>
    <x v="5"/>
    <x v="187"/>
    <x v="6"/>
    <n v="226"/>
    <n v="226"/>
  </r>
  <r>
    <x v="5"/>
    <x v="187"/>
    <x v="7"/>
    <n v="212"/>
    <n v="212"/>
  </r>
  <r>
    <x v="5"/>
    <x v="187"/>
    <x v="8"/>
    <n v="1599"/>
    <n v="1599"/>
  </r>
  <r>
    <x v="5"/>
    <x v="187"/>
    <x v="9"/>
    <n v="1627"/>
    <n v="1627"/>
  </r>
  <r>
    <x v="5"/>
    <x v="187"/>
    <x v="10"/>
    <n v="174"/>
    <n v="174"/>
  </r>
  <r>
    <x v="5"/>
    <x v="187"/>
    <x v="11"/>
    <n v="162"/>
    <n v="162"/>
  </r>
  <r>
    <x v="5"/>
    <x v="187"/>
    <x v="12"/>
    <n v="149"/>
    <n v="149"/>
  </r>
  <r>
    <x v="5"/>
    <x v="187"/>
    <x v="13"/>
    <n v="168"/>
    <n v="168"/>
  </r>
  <r>
    <x v="5"/>
    <x v="187"/>
    <x v="14"/>
    <n v="295"/>
    <n v="295"/>
  </r>
  <r>
    <x v="5"/>
    <x v="187"/>
    <x v="15"/>
    <n v="141"/>
    <n v="141"/>
  </r>
  <r>
    <x v="5"/>
    <x v="187"/>
    <x v="16"/>
    <n v="1033"/>
    <n v="1033"/>
  </r>
  <r>
    <x v="5"/>
    <x v="187"/>
    <x v="17"/>
    <n v="274"/>
    <n v="274"/>
  </r>
  <r>
    <x v="5"/>
    <x v="187"/>
    <x v="18"/>
    <n v="41"/>
    <n v="41"/>
  </r>
  <r>
    <x v="5"/>
    <x v="187"/>
    <x v="19"/>
    <n v="76"/>
    <n v="76"/>
  </r>
  <r>
    <x v="5"/>
    <x v="187"/>
    <x v="20"/>
    <n v="96"/>
    <n v="96"/>
  </r>
  <r>
    <x v="5"/>
    <x v="187"/>
    <x v="21"/>
    <n v="160"/>
    <n v="160"/>
  </r>
  <r>
    <x v="5"/>
    <x v="187"/>
    <x v="22"/>
    <n v="230"/>
    <n v="230"/>
  </r>
  <r>
    <x v="5"/>
    <x v="187"/>
    <x v="23"/>
    <n v="351"/>
    <n v="351"/>
  </r>
  <r>
    <x v="5"/>
    <x v="187"/>
    <x v="24"/>
    <n v="460"/>
    <n v="460"/>
  </r>
  <r>
    <x v="5"/>
    <x v="187"/>
    <x v="25"/>
    <n v="144"/>
    <n v="144"/>
  </r>
  <r>
    <x v="5"/>
    <x v="188"/>
    <x v="2"/>
    <n v="6"/>
    <n v="6"/>
  </r>
  <r>
    <x v="5"/>
    <x v="188"/>
    <x v="3"/>
    <n v="15"/>
    <n v="15"/>
  </r>
  <r>
    <x v="5"/>
    <x v="188"/>
    <x v="4"/>
    <n v="23"/>
    <n v="23"/>
  </r>
  <r>
    <x v="5"/>
    <x v="188"/>
    <x v="5"/>
    <n v="31"/>
    <n v="31"/>
  </r>
  <r>
    <x v="5"/>
    <x v="188"/>
    <x v="6"/>
    <n v="28"/>
    <n v="28"/>
  </r>
  <r>
    <x v="5"/>
    <x v="188"/>
    <x v="7"/>
    <n v="43"/>
    <n v="43"/>
  </r>
  <r>
    <x v="5"/>
    <x v="188"/>
    <x v="8"/>
    <n v="89"/>
    <n v="89"/>
  </r>
  <r>
    <x v="5"/>
    <x v="188"/>
    <x v="9"/>
    <n v="131"/>
    <n v="131"/>
  </r>
  <r>
    <x v="5"/>
    <x v="188"/>
    <x v="10"/>
    <n v="144"/>
    <n v="144"/>
  </r>
  <r>
    <x v="5"/>
    <x v="188"/>
    <x v="11"/>
    <n v="88"/>
    <n v="88"/>
  </r>
  <r>
    <x v="5"/>
    <x v="188"/>
    <x v="12"/>
    <n v="60"/>
    <n v="60"/>
  </r>
  <r>
    <x v="5"/>
    <x v="188"/>
    <x v="13"/>
    <n v="43"/>
    <n v="43"/>
  </r>
  <r>
    <x v="5"/>
    <x v="188"/>
    <x v="14"/>
    <n v="30"/>
    <n v="30"/>
  </r>
  <r>
    <x v="5"/>
    <x v="188"/>
    <x v="15"/>
    <n v="46"/>
    <n v="46"/>
  </r>
  <r>
    <x v="5"/>
    <x v="188"/>
    <x v="16"/>
    <n v="38"/>
    <n v="38"/>
  </r>
  <r>
    <x v="5"/>
    <x v="188"/>
    <x v="17"/>
    <n v="1"/>
    <n v="1"/>
  </r>
  <r>
    <x v="5"/>
    <x v="188"/>
    <x v="18"/>
    <n v="35"/>
    <n v="35"/>
  </r>
  <r>
    <x v="5"/>
    <x v="188"/>
    <x v="19"/>
    <n v="24"/>
    <n v="24"/>
  </r>
  <r>
    <x v="5"/>
    <x v="188"/>
    <x v="20"/>
    <n v="28"/>
    <n v="28"/>
  </r>
  <r>
    <x v="5"/>
    <x v="188"/>
    <x v="21"/>
    <n v="27"/>
    <n v="27"/>
  </r>
  <r>
    <x v="5"/>
    <x v="188"/>
    <x v="22"/>
    <n v="24"/>
    <n v="24"/>
  </r>
  <r>
    <x v="5"/>
    <x v="188"/>
    <x v="23"/>
    <n v="44"/>
    <n v="44"/>
  </r>
  <r>
    <x v="5"/>
    <x v="188"/>
    <x v="24"/>
    <n v="68"/>
    <n v="68"/>
  </r>
  <r>
    <x v="5"/>
    <x v="188"/>
    <x v="25"/>
    <n v="18"/>
    <n v="18"/>
  </r>
  <r>
    <x v="5"/>
    <x v="189"/>
    <x v="0"/>
    <n v="4"/>
    <n v="4"/>
  </r>
  <r>
    <x v="5"/>
    <x v="189"/>
    <x v="1"/>
    <n v="25"/>
    <n v="25"/>
  </r>
  <r>
    <x v="5"/>
    <x v="189"/>
    <x v="2"/>
    <n v="22"/>
    <n v="22"/>
  </r>
  <r>
    <x v="5"/>
    <x v="189"/>
    <x v="3"/>
    <n v="41"/>
    <n v="41"/>
  </r>
  <r>
    <x v="5"/>
    <x v="189"/>
    <x v="4"/>
    <n v="87"/>
    <n v="87"/>
  </r>
  <r>
    <x v="5"/>
    <x v="189"/>
    <x v="5"/>
    <n v="72"/>
    <n v="72"/>
  </r>
  <r>
    <x v="5"/>
    <x v="189"/>
    <x v="6"/>
    <n v="45"/>
    <n v="45"/>
  </r>
  <r>
    <x v="5"/>
    <x v="189"/>
    <x v="7"/>
    <n v="39"/>
    <n v="39"/>
  </r>
  <r>
    <x v="5"/>
    <x v="189"/>
    <x v="8"/>
    <n v="180"/>
    <n v="180"/>
  </r>
  <r>
    <x v="5"/>
    <x v="189"/>
    <x v="9"/>
    <n v="17"/>
    <n v="17"/>
  </r>
  <r>
    <x v="5"/>
    <x v="189"/>
    <x v="10"/>
    <n v="11"/>
    <n v="11"/>
  </r>
  <r>
    <x v="5"/>
    <x v="189"/>
    <x v="11"/>
    <n v="2"/>
    <n v="2"/>
  </r>
  <r>
    <x v="5"/>
    <x v="189"/>
    <x v="12"/>
    <n v="10"/>
    <n v="10"/>
  </r>
  <r>
    <x v="5"/>
    <x v="189"/>
    <x v="13"/>
    <n v="4"/>
    <n v="4"/>
  </r>
  <r>
    <x v="5"/>
    <x v="189"/>
    <x v="14"/>
    <n v="37"/>
    <n v="37"/>
  </r>
  <r>
    <x v="5"/>
    <x v="189"/>
    <x v="15"/>
    <n v="19"/>
    <n v="19"/>
  </r>
  <r>
    <x v="5"/>
    <x v="189"/>
    <x v="16"/>
    <n v="30"/>
    <n v="30"/>
  </r>
  <r>
    <x v="5"/>
    <x v="189"/>
    <x v="17"/>
    <n v="59"/>
    <n v="59"/>
  </r>
  <r>
    <x v="5"/>
    <x v="189"/>
    <x v="18"/>
    <n v="41"/>
    <n v="41"/>
  </r>
  <r>
    <x v="5"/>
    <x v="189"/>
    <x v="19"/>
    <n v="22"/>
    <n v="22"/>
  </r>
  <r>
    <x v="5"/>
    <x v="189"/>
    <x v="20"/>
    <n v="28"/>
    <n v="28"/>
  </r>
  <r>
    <x v="5"/>
    <x v="189"/>
    <x v="21"/>
    <n v="48"/>
    <n v="48"/>
  </r>
  <r>
    <x v="5"/>
    <x v="189"/>
    <x v="22"/>
    <n v="71"/>
    <n v="71"/>
  </r>
  <r>
    <x v="5"/>
    <x v="189"/>
    <x v="23"/>
    <n v="75"/>
    <n v="75"/>
  </r>
  <r>
    <x v="5"/>
    <x v="189"/>
    <x v="24"/>
    <n v="45"/>
    <n v="45"/>
  </r>
  <r>
    <x v="5"/>
    <x v="189"/>
    <x v="25"/>
    <n v="20"/>
    <n v="20"/>
  </r>
  <r>
    <x v="5"/>
    <x v="190"/>
    <x v="0"/>
    <n v="5"/>
    <n v="5"/>
  </r>
  <r>
    <x v="5"/>
    <x v="190"/>
    <x v="2"/>
    <n v="2"/>
    <n v="2"/>
  </r>
  <r>
    <x v="5"/>
    <x v="190"/>
    <x v="4"/>
    <n v="2"/>
    <n v="2"/>
  </r>
  <r>
    <x v="5"/>
    <x v="190"/>
    <x v="7"/>
    <n v="1"/>
    <n v="1"/>
  </r>
  <r>
    <x v="5"/>
    <x v="190"/>
    <x v="14"/>
    <n v="2"/>
    <n v="2"/>
  </r>
  <r>
    <x v="5"/>
    <x v="190"/>
    <x v="15"/>
    <n v="2"/>
    <n v="2"/>
  </r>
  <r>
    <x v="5"/>
    <x v="190"/>
    <x v="16"/>
    <n v="0"/>
    <n v="0"/>
  </r>
  <r>
    <x v="5"/>
    <x v="190"/>
    <x v="20"/>
    <n v="15"/>
    <n v="15"/>
  </r>
  <r>
    <x v="5"/>
    <x v="190"/>
    <x v="21"/>
    <n v="14"/>
    <n v="14"/>
  </r>
  <r>
    <x v="5"/>
    <x v="190"/>
    <x v="22"/>
    <n v="9"/>
    <n v="9"/>
  </r>
  <r>
    <x v="5"/>
    <x v="190"/>
    <x v="23"/>
    <n v="10"/>
    <n v="10"/>
  </r>
  <r>
    <x v="5"/>
    <x v="190"/>
    <x v="24"/>
    <n v="6"/>
    <n v="6"/>
  </r>
  <r>
    <x v="5"/>
    <x v="190"/>
    <x v="25"/>
    <n v="9"/>
    <n v="9"/>
  </r>
  <r>
    <x v="5"/>
    <x v="191"/>
    <x v="0"/>
    <n v="61"/>
    <n v="61"/>
  </r>
  <r>
    <x v="5"/>
    <x v="191"/>
    <x v="1"/>
    <n v="107"/>
    <n v="107"/>
  </r>
  <r>
    <x v="5"/>
    <x v="191"/>
    <x v="2"/>
    <n v="145"/>
    <n v="145"/>
  </r>
  <r>
    <x v="5"/>
    <x v="191"/>
    <x v="3"/>
    <n v="97"/>
    <n v="97"/>
  </r>
  <r>
    <x v="5"/>
    <x v="191"/>
    <x v="4"/>
    <n v="203"/>
    <n v="203"/>
  </r>
  <r>
    <x v="5"/>
    <x v="191"/>
    <x v="5"/>
    <n v="240"/>
    <n v="240"/>
  </r>
  <r>
    <x v="5"/>
    <x v="191"/>
    <x v="6"/>
    <n v="149"/>
    <n v="149"/>
  </r>
  <r>
    <x v="5"/>
    <x v="191"/>
    <x v="7"/>
    <n v="167"/>
    <n v="167"/>
  </r>
  <r>
    <x v="5"/>
    <x v="191"/>
    <x v="8"/>
    <n v="174"/>
    <n v="174"/>
  </r>
  <r>
    <x v="5"/>
    <x v="191"/>
    <x v="9"/>
    <n v="212"/>
    <n v="212"/>
  </r>
  <r>
    <x v="5"/>
    <x v="191"/>
    <x v="10"/>
    <n v="351"/>
    <n v="351"/>
  </r>
  <r>
    <x v="5"/>
    <x v="191"/>
    <x v="11"/>
    <n v="217"/>
    <n v="217"/>
  </r>
  <r>
    <x v="5"/>
    <x v="191"/>
    <x v="12"/>
    <n v="407"/>
    <n v="407"/>
  </r>
  <r>
    <x v="5"/>
    <x v="191"/>
    <x v="13"/>
    <n v="592"/>
    <n v="592"/>
  </r>
  <r>
    <x v="5"/>
    <x v="191"/>
    <x v="14"/>
    <n v="659"/>
    <n v="659"/>
  </r>
  <r>
    <x v="5"/>
    <x v="191"/>
    <x v="15"/>
    <n v="571"/>
    <n v="571"/>
  </r>
  <r>
    <x v="5"/>
    <x v="191"/>
    <x v="16"/>
    <n v="725"/>
    <n v="725"/>
  </r>
  <r>
    <x v="5"/>
    <x v="191"/>
    <x v="17"/>
    <n v="490"/>
    <n v="490"/>
  </r>
  <r>
    <x v="5"/>
    <x v="191"/>
    <x v="18"/>
    <n v="493"/>
    <n v="493"/>
  </r>
  <r>
    <x v="5"/>
    <x v="191"/>
    <x v="19"/>
    <n v="289"/>
    <n v="289"/>
  </r>
  <r>
    <x v="5"/>
    <x v="191"/>
    <x v="20"/>
    <n v="320"/>
    <n v="320"/>
  </r>
  <r>
    <x v="5"/>
    <x v="191"/>
    <x v="21"/>
    <n v="314"/>
    <n v="314"/>
  </r>
  <r>
    <x v="5"/>
    <x v="191"/>
    <x v="22"/>
    <n v="365"/>
    <n v="365"/>
  </r>
  <r>
    <x v="5"/>
    <x v="191"/>
    <x v="23"/>
    <n v="368"/>
    <n v="368"/>
  </r>
  <r>
    <x v="5"/>
    <x v="191"/>
    <x v="24"/>
    <n v="327"/>
    <n v="327"/>
  </r>
  <r>
    <x v="5"/>
    <x v="191"/>
    <x v="25"/>
    <n v="52"/>
    <n v="52"/>
  </r>
  <r>
    <x v="5"/>
    <x v="192"/>
    <x v="2"/>
    <n v="1"/>
    <n v="1"/>
  </r>
  <r>
    <x v="5"/>
    <x v="192"/>
    <x v="6"/>
    <n v="1"/>
    <n v="1"/>
  </r>
  <r>
    <x v="5"/>
    <x v="192"/>
    <x v="14"/>
    <n v="1"/>
    <n v="1"/>
  </r>
  <r>
    <x v="5"/>
    <x v="192"/>
    <x v="15"/>
    <n v="0"/>
    <n v="0"/>
  </r>
  <r>
    <x v="5"/>
    <x v="192"/>
    <x v="16"/>
    <n v="0"/>
    <n v="0"/>
  </r>
  <r>
    <x v="5"/>
    <x v="193"/>
    <x v="0"/>
    <n v="18"/>
    <n v="18"/>
  </r>
  <r>
    <x v="5"/>
    <x v="193"/>
    <x v="1"/>
    <n v="53"/>
    <n v="53"/>
  </r>
  <r>
    <x v="5"/>
    <x v="193"/>
    <x v="2"/>
    <n v="45"/>
    <n v="45"/>
  </r>
  <r>
    <x v="5"/>
    <x v="193"/>
    <x v="3"/>
    <n v="59"/>
    <n v="59"/>
  </r>
  <r>
    <x v="5"/>
    <x v="193"/>
    <x v="4"/>
    <n v="149"/>
    <n v="149"/>
  </r>
  <r>
    <x v="5"/>
    <x v="193"/>
    <x v="5"/>
    <n v="114"/>
    <n v="114"/>
  </r>
  <r>
    <x v="5"/>
    <x v="193"/>
    <x v="6"/>
    <n v="197"/>
    <n v="197"/>
  </r>
  <r>
    <x v="5"/>
    <x v="193"/>
    <x v="7"/>
    <n v="108"/>
    <n v="108"/>
  </r>
  <r>
    <x v="5"/>
    <x v="193"/>
    <x v="8"/>
    <n v="149"/>
    <n v="149"/>
  </r>
  <r>
    <x v="5"/>
    <x v="193"/>
    <x v="9"/>
    <n v="126"/>
    <n v="126"/>
  </r>
  <r>
    <x v="5"/>
    <x v="193"/>
    <x v="10"/>
    <n v="122"/>
    <n v="122"/>
  </r>
  <r>
    <x v="5"/>
    <x v="193"/>
    <x v="11"/>
    <n v="35"/>
    <n v="35"/>
  </r>
  <r>
    <x v="5"/>
    <x v="193"/>
    <x v="12"/>
    <n v="16"/>
    <n v="16"/>
  </r>
  <r>
    <x v="5"/>
    <x v="193"/>
    <x v="13"/>
    <n v="28"/>
    <n v="28"/>
  </r>
  <r>
    <x v="5"/>
    <x v="193"/>
    <x v="14"/>
    <n v="67"/>
    <n v="67"/>
  </r>
  <r>
    <x v="5"/>
    <x v="193"/>
    <x v="15"/>
    <n v="26"/>
    <n v="26"/>
  </r>
  <r>
    <x v="5"/>
    <x v="193"/>
    <x v="16"/>
    <n v="97"/>
    <n v="97"/>
  </r>
  <r>
    <x v="5"/>
    <x v="193"/>
    <x v="17"/>
    <n v="715"/>
    <n v="715"/>
  </r>
  <r>
    <x v="5"/>
    <x v="193"/>
    <x v="18"/>
    <n v="141"/>
    <n v="141"/>
  </r>
  <r>
    <x v="5"/>
    <x v="193"/>
    <x v="19"/>
    <n v="146"/>
    <n v="146"/>
  </r>
  <r>
    <x v="5"/>
    <x v="193"/>
    <x v="20"/>
    <n v="150"/>
    <n v="150"/>
  </r>
  <r>
    <x v="5"/>
    <x v="193"/>
    <x v="21"/>
    <n v="87"/>
    <n v="87"/>
  </r>
  <r>
    <x v="5"/>
    <x v="193"/>
    <x v="22"/>
    <n v="166"/>
    <n v="166"/>
  </r>
  <r>
    <x v="5"/>
    <x v="193"/>
    <x v="23"/>
    <n v="156"/>
    <n v="156"/>
  </r>
  <r>
    <x v="5"/>
    <x v="193"/>
    <x v="24"/>
    <n v="132"/>
    <n v="132"/>
  </r>
  <r>
    <x v="5"/>
    <x v="193"/>
    <x v="25"/>
    <n v="39"/>
    <n v="39"/>
  </r>
  <r>
    <x v="5"/>
    <x v="194"/>
    <x v="7"/>
    <n v="7"/>
    <n v="7"/>
  </r>
  <r>
    <x v="5"/>
    <x v="194"/>
    <x v="8"/>
    <n v="6"/>
    <n v="6"/>
  </r>
  <r>
    <x v="5"/>
    <x v="194"/>
    <x v="9"/>
    <n v="3"/>
    <n v="3"/>
  </r>
  <r>
    <x v="5"/>
    <x v="194"/>
    <x v="11"/>
    <n v="1"/>
    <n v="1"/>
  </r>
  <r>
    <x v="5"/>
    <x v="195"/>
    <x v="3"/>
    <n v="3"/>
    <n v="3"/>
  </r>
  <r>
    <x v="5"/>
    <x v="195"/>
    <x v="4"/>
    <n v="16"/>
    <n v="16"/>
  </r>
  <r>
    <x v="5"/>
    <x v="195"/>
    <x v="7"/>
    <n v="1"/>
    <n v="1"/>
  </r>
  <r>
    <x v="6"/>
    <x v="196"/>
    <x v="0"/>
    <n v="32712"/>
    <n v="32712"/>
  </r>
  <r>
    <x v="6"/>
    <x v="196"/>
    <x v="1"/>
    <n v="20513"/>
    <n v="20513"/>
  </r>
  <r>
    <x v="6"/>
    <x v="196"/>
    <x v="2"/>
    <n v="18518"/>
    <n v="18518"/>
  </r>
  <r>
    <x v="6"/>
    <x v="196"/>
    <x v="3"/>
    <n v="28279"/>
    <n v="28279"/>
  </r>
  <r>
    <x v="6"/>
    <x v="196"/>
    <x v="4"/>
    <n v="18562"/>
    <n v="18562"/>
  </r>
  <r>
    <x v="6"/>
    <x v="196"/>
    <x v="5"/>
    <n v="22039"/>
    <n v="22039"/>
  </r>
  <r>
    <x v="6"/>
    <x v="196"/>
    <x v="6"/>
    <n v="22006"/>
    <n v="22006"/>
  </r>
  <r>
    <x v="6"/>
    <x v="196"/>
    <x v="7"/>
    <n v="30900"/>
    <n v="30900"/>
  </r>
  <r>
    <x v="6"/>
    <x v="196"/>
    <x v="8"/>
    <n v="42745"/>
    <n v="42745"/>
  </r>
  <r>
    <x v="6"/>
    <x v="196"/>
    <x v="9"/>
    <n v="70468"/>
    <n v="70468"/>
  </r>
  <r>
    <x v="6"/>
    <x v="196"/>
    <x v="10"/>
    <n v="83657"/>
    <n v="83657"/>
  </r>
  <r>
    <x v="6"/>
    <x v="196"/>
    <x v="11"/>
    <n v="98009"/>
    <n v="98009"/>
  </r>
  <r>
    <x v="6"/>
    <x v="196"/>
    <x v="12"/>
    <n v="118019"/>
    <n v="118019"/>
  </r>
  <r>
    <x v="6"/>
    <x v="196"/>
    <x v="13"/>
    <n v="129545"/>
    <n v="129545"/>
  </r>
  <r>
    <x v="6"/>
    <x v="196"/>
    <x v="14"/>
    <n v="115702"/>
    <n v="115702"/>
  </r>
  <r>
    <x v="6"/>
    <x v="196"/>
    <x v="15"/>
    <n v="110425"/>
    <n v="110425"/>
  </r>
  <r>
    <x v="6"/>
    <x v="196"/>
    <x v="16"/>
    <n v="106554"/>
    <n v="106554"/>
  </r>
  <r>
    <x v="6"/>
    <x v="196"/>
    <x v="17"/>
    <n v="116248"/>
    <n v="116248"/>
  </r>
  <r>
    <x v="6"/>
    <x v="196"/>
    <x v="18"/>
    <n v="128207"/>
    <n v="128207"/>
  </r>
  <r>
    <x v="6"/>
    <x v="196"/>
    <x v="19"/>
    <n v="108160"/>
    <n v="108160"/>
  </r>
  <r>
    <x v="6"/>
    <x v="196"/>
    <x v="20"/>
    <n v="108521"/>
    <n v="108521"/>
  </r>
  <r>
    <x v="6"/>
    <x v="196"/>
    <x v="21"/>
    <n v="128731"/>
    <n v="128731"/>
  </r>
  <r>
    <x v="6"/>
    <x v="196"/>
    <x v="22"/>
    <n v="132925"/>
    <n v="132925"/>
  </r>
  <r>
    <x v="6"/>
    <x v="196"/>
    <x v="23"/>
    <n v="142876"/>
    <n v="142876"/>
  </r>
  <r>
    <x v="6"/>
    <x v="196"/>
    <x v="24"/>
    <n v="146363"/>
    <n v="146363"/>
  </r>
  <r>
    <x v="6"/>
    <x v="196"/>
    <x v="25"/>
    <n v="58264"/>
    <n v="58264"/>
  </r>
  <r>
    <x v="6"/>
    <x v="197"/>
    <x v="0"/>
    <n v="17"/>
    <n v="17"/>
  </r>
  <r>
    <x v="6"/>
    <x v="197"/>
    <x v="1"/>
    <n v="1"/>
    <n v="1"/>
  </r>
  <r>
    <x v="6"/>
    <x v="197"/>
    <x v="2"/>
    <n v="6"/>
    <n v="6"/>
  </r>
  <r>
    <x v="6"/>
    <x v="197"/>
    <x v="9"/>
    <n v="14502"/>
    <n v="14502"/>
  </r>
  <r>
    <x v="6"/>
    <x v="197"/>
    <x v="10"/>
    <n v="27964"/>
    <n v="27964"/>
  </r>
  <r>
    <x v="6"/>
    <x v="197"/>
    <x v="11"/>
    <n v="23843"/>
    <n v="23843"/>
  </r>
  <r>
    <x v="6"/>
    <x v="197"/>
    <x v="12"/>
    <n v="29076"/>
    <n v="29076"/>
  </r>
  <r>
    <x v="6"/>
    <x v="197"/>
    <x v="13"/>
    <n v="22736"/>
    <n v="22736"/>
  </r>
  <r>
    <x v="6"/>
    <x v="197"/>
    <x v="14"/>
    <n v="23725"/>
    <n v="23725"/>
  </r>
  <r>
    <x v="6"/>
    <x v="197"/>
    <x v="15"/>
    <n v="47862"/>
    <n v="47862"/>
  </r>
  <r>
    <x v="6"/>
    <x v="197"/>
    <x v="16"/>
    <n v="60354"/>
    <n v="60354"/>
  </r>
  <r>
    <x v="6"/>
    <x v="197"/>
    <x v="17"/>
    <n v="52242"/>
    <n v="52242"/>
  </r>
  <r>
    <x v="6"/>
    <x v="197"/>
    <x v="18"/>
    <n v="30964"/>
    <n v="30964"/>
  </r>
  <r>
    <x v="6"/>
    <x v="197"/>
    <x v="19"/>
    <n v="58548"/>
    <n v="58548"/>
  </r>
  <r>
    <x v="6"/>
    <x v="197"/>
    <x v="20"/>
    <n v="74124"/>
    <n v="74124"/>
  </r>
  <r>
    <x v="6"/>
    <x v="197"/>
    <x v="21"/>
    <n v="82544"/>
    <n v="82544"/>
  </r>
  <r>
    <x v="6"/>
    <x v="197"/>
    <x v="22"/>
    <n v="62963"/>
    <n v="62963"/>
  </r>
  <r>
    <x v="6"/>
    <x v="197"/>
    <x v="23"/>
    <n v="66027"/>
    <n v="66027"/>
  </r>
  <r>
    <x v="6"/>
    <x v="197"/>
    <x v="24"/>
    <n v="72626"/>
    <n v="72626"/>
  </r>
  <r>
    <x v="6"/>
    <x v="197"/>
    <x v="25"/>
    <n v="24154"/>
    <n v="24154"/>
  </r>
  <r>
    <x v="6"/>
    <x v="198"/>
    <x v="0"/>
    <n v="171213"/>
    <n v="171213"/>
  </r>
  <r>
    <x v="6"/>
    <x v="198"/>
    <x v="1"/>
    <n v="119467"/>
    <n v="119467"/>
  </r>
  <r>
    <x v="6"/>
    <x v="198"/>
    <x v="2"/>
    <n v="111324"/>
    <n v="111324"/>
  </r>
  <r>
    <x v="6"/>
    <x v="198"/>
    <x v="3"/>
    <n v="206625"/>
    <n v="206625"/>
  </r>
  <r>
    <x v="6"/>
    <x v="198"/>
    <x v="4"/>
    <n v="184224"/>
    <n v="184224"/>
  </r>
  <r>
    <x v="6"/>
    <x v="198"/>
    <x v="5"/>
    <n v="201470"/>
    <n v="201470"/>
  </r>
  <r>
    <x v="6"/>
    <x v="198"/>
    <x v="6"/>
    <n v="215684"/>
    <n v="215684"/>
  </r>
  <r>
    <x v="6"/>
    <x v="198"/>
    <x v="7"/>
    <n v="223986"/>
    <n v="223986"/>
  </r>
  <r>
    <x v="6"/>
    <x v="198"/>
    <x v="8"/>
    <n v="410365"/>
    <n v="410365"/>
  </r>
  <r>
    <x v="6"/>
    <x v="198"/>
    <x v="9"/>
    <n v="573355"/>
    <n v="573355"/>
  </r>
  <r>
    <x v="6"/>
    <x v="198"/>
    <x v="10"/>
    <n v="583608"/>
    <n v="583608"/>
  </r>
  <r>
    <x v="6"/>
    <x v="198"/>
    <x v="11"/>
    <n v="628960"/>
    <n v="628960"/>
  </r>
  <r>
    <x v="6"/>
    <x v="198"/>
    <x v="12"/>
    <n v="724459"/>
    <n v="724459"/>
  </r>
  <r>
    <x v="6"/>
    <x v="198"/>
    <x v="13"/>
    <n v="853331"/>
    <n v="853331"/>
  </r>
  <r>
    <x v="6"/>
    <x v="198"/>
    <x v="14"/>
    <n v="708995"/>
    <n v="708995"/>
  </r>
  <r>
    <x v="6"/>
    <x v="198"/>
    <x v="15"/>
    <n v="693124"/>
    <n v="693124"/>
  </r>
  <r>
    <x v="6"/>
    <x v="198"/>
    <x v="16"/>
    <n v="667999"/>
    <n v="667999"/>
  </r>
  <r>
    <x v="6"/>
    <x v="198"/>
    <x v="17"/>
    <n v="598126"/>
    <n v="598126"/>
  </r>
  <r>
    <x v="6"/>
    <x v="198"/>
    <x v="18"/>
    <n v="449403"/>
    <n v="449403"/>
  </r>
  <r>
    <x v="6"/>
    <x v="198"/>
    <x v="19"/>
    <n v="510952"/>
    <n v="510952"/>
  </r>
  <r>
    <x v="6"/>
    <x v="198"/>
    <x v="20"/>
    <n v="588181"/>
    <n v="588181"/>
  </r>
  <r>
    <x v="6"/>
    <x v="198"/>
    <x v="21"/>
    <n v="693736"/>
    <n v="693736"/>
  </r>
  <r>
    <x v="6"/>
    <x v="198"/>
    <x v="22"/>
    <n v="759385"/>
    <n v="759385"/>
  </r>
  <r>
    <x v="6"/>
    <x v="198"/>
    <x v="23"/>
    <n v="893580"/>
    <n v="893580"/>
  </r>
  <r>
    <x v="6"/>
    <x v="198"/>
    <x v="24"/>
    <n v="1066164"/>
    <n v="1066164"/>
  </r>
  <r>
    <x v="6"/>
    <x v="198"/>
    <x v="25"/>
    <n v="350102"/>
    <n v="350102"/>
  </r>
  <r>
    <x v="6"/>
    <x v="199"/>
    <x v="7"/>
    <n v="1"/>
    <n v="1"/>
  </r>
  <r>
    <x v="7"/>
    <x v="200"/>
    <x v="0"/>
    <n v="19"/>
    <n v="19"/>
  </r>
  <r>
    <x v="7"/>
    <x v="200"/>
    <x v="1"/>
    <n v="22"/>
    <n v="22"/>
  </r>
  <r>
    <x v="7"/>
    <x v="200"/>
    <x v="2"/>
    <n v="69"/>
    <n v="69"/>
  </r>
  <r>
    <x v="7"/>
    <x v="200"/>
    <x v="3"/>
    <n v="83"/>
    <n v="83"/>
  </r>
  <r>
    <x v="7"/>
    <x v="200"/>
    <x v="4"/>
    <n v="64"/>
    <n v="64"/>
  </r>
  <r>
    <x v="7"/>
    <x v="200"/>
    <x v="5"/>
    <n v="253"/>
    <n v="253"/>
  </r>
  <r>
    <x v="7"/>
    <x v="200"/>
    <x v="6"/>
    <n v="214"/>
    <n v="214"/>
  </r>
  <r>
    <x v="7"/>
    <x v="200"/>
    <x v="7"/>
    <n v="489"/>
    <n v="489"/>
  </r>
  <r>
    <x v="7"/>
    <x v="200"/>
    <x v="8"/>
    <n v="574"/>
    <n v="574"/>
  </r>
  <r>
    <x v="7"/>
    <x v="200"/>
    <x v="9"/>
    <n v="368"/>
    <n v="368"/>
  </r>
  <r>
    <x v="7"/>
    <x v="200"/>
    <x v="10"/>
    <n v="116"/>
    <n v="116"/>
  </r>
  <r>
    <x v="7"/>
    <x v="200"/>
    <x v="11"/>
    <n v="148"/>
    <n v="148"/>
  </r>
  <r>
    <x v="7"/>
    <x v="200"/>
    <x v="12"/>
    <n v="241"/>
    <n v="241"/>
  </r>
  <r>
    <x v="7"/>
    <x v="200"/>
    <x v="13"/>
    <n v="280"/>
    <n v="280"/>
  </r>
  <r>
    <x v="7"/>
    <x v="200"/>
    <x v="14"/>
    <n v="334"/>
    <n v="334"/>
  </r>
  <r>
    <x v="7"/>
    <x v="200"/>
    <x v="15"/>
    <n v="565"/>
    <n v="565"/>
  </r>
  <r>
    <x v="7"/>
    <x v="200"/>
    <x v="16"/>
    <n v="428"/>
    <n v="428"/>
  </r>
  <r>
    <x v="7"/>
    <x v="200"/>
    <x v="17"/>
    <n v="296"/>
    <n v="296"/>
  </r>
  <r>
    <x v="7"/>
    <x v="200"/>
    <x v="18"/>
    <n v="98"/>
    <n v="98"/>
  </r>
  <r>
    <x v="7"/>
    <x v="200"/>
    <x v="19"/>
    <n v="271"/>
    <n v="271"/>
  </r>
  <r>
    <x v="7"/>
    <x v="200"/>
    <x v="20"/>
    <n v="217"/>
    <n v="217"/>
  </r>
  <r>
    <x v="7"/>
    <x v="200"/>
    <x v="21"/>
    <n v="296"/>
    <n v="296"/>
  </r>
  <r>
    <x v="7"/>
    <x v="200"/>
    <x v="22"/>
    <n v="473"/>
    <n v="473"/>
  </r>
  <r>
    <x v="7"/>
    <x v="200"/>
    <x v="23"/>
    <n v="423"/>
    <n v="423"/>
  </r>
  <r>
    <x v="7"/>
    <x v="200"/>
    <x v="24"/>
    <n v="282"/>
    <n v="282"/>
  </r>
  <r>
    <x v="7"/>
    <x v="200"/>
    <x v="25"/>
    <n v="129"/>
    <n v="129"/>
  </r>
  <r>
    <x v="7"/>
    <x v="201"/>
    <x v="0"/>
    <n v="145"/>
    <n v="145"/>
  </r>
  <r>
    <x v="7"/>
    <x v="201"/>
    <x v="1"/>
    <n v="92"/>
    <n v="92"/>
  </r>
  <r>
    <x v="7"/>
    <x v="201"/>
    <x v="2"/>
    <n v="80"/>
    <n v="80"/>
  </r>
  <r>
    <x v="7"/>
    <x v="201"/>
    <x v="3"/>
    <n v="128"/>
    <n v="128"/>
  </r>
  <r>
    <x v="7"/>
    <x v="201"/>
    <x v="4"/>
    <n v="159"/>
    <n v="159"/>
  </r>
  <r>
    <x v="7"/>
    <x v="201"/>
    <x v="5"/>
    <n v="782"/>
    <n v="782"/>
  </r>
  <r>
    <x v="7"/>
    <x v="201"/>
    <x v="6"/>
    <n v="674"/>
    <n v="674"/>
  </r>
  <r>
    <x v="7"/>
    <x v="201"/>
    <x v="7"/>
    <n v="462"/>
    <n v="462"/>
  </r>
  <r>
    <x v="7"/>
    <x v="201"/>
    <x v="8"/>
    <n v="398"/>
    <n v="398"/>
  </r>
  <r>
    <x v="7"/>
    <x v="201"/>
    <x v="9"/>
    <n v="646"/>
    <n v="646"/>
  </r>
  <r>
    <x v="7"/>
    <x v="201"/>
    <x v="10"/>
    <n v="512"/>
    <n v="512"/>
  </r>
  <r>
    <x v="7"/>
    <x v="201"/>
    <x v="11"/>
    <n v="538"/>
    <n v="538"/>
  </r>
  <r>
    <x v="7"/>
    <x v="201"/>
    <x v="12"/>
    <n v="897"/>
    <n v="897"/>
  </r>
  <r>
    <x v="7"/>
    <x v="201"/>
    <x v="13"/>
    <n v="1234"/>
    <n v="1234"/>
  </r>
  <r>
    <x v="7"/>
    <x v="201"/>
    <x v="14"/>
    <n v="1874"/>
    <n v="1874"/>
  </r>
  <r>
    <x v="7"/>
    <x v="201"/>
    <x v="15"/>
    <n v="1578"/>
    <n v="1578"/>
  </r>
  <r>
    <x v="7"/>
    <x v="201"/>
    <x v="16"/>
    <n v="1378"/>
    <n v="1378"/>
  </r>
  <r>
    <x v="7"/>
    <x v="201"/>
    <x v="17"/>
    <n v="1364"/>
    <n v="1364"/>
  </r>
  <r>
    <x v="7"/>
    <x v="201"/>
    <x v="18"/>
    <n v="633"/>
    <n v="633"/>
  </r>
  <r>
    <x v="7"/>
    <x v="201"/>
    <x v="19"/>
    <n v="967"/>
    <n v="967"/>
  </r>
  <r>
    <x v="7"/>
    <x v="201"/>
    <x v="20"/>
    <n v="1840"/>
    <n v="1840"/>
  </r>
  <r>
    <x v="7"/>
    <x v="201"/>
    <x v="21"/>
    <n v="1906"/>
    <n v="1906"/>
  </r>
  <r>
    <x v="7"/>
    <x v="201"/>
    <x v="22"/>
    <n v="1744"/>
    <n v="1744"/>
  </r>
  <r>
    <x v="7"/>
    <x v="201"/>
    <x v="23"/>
    <n v="1527"/>
    <n v="1527"/>
  </r>
  <r>
    <x v="7"/>
    <x v="201"/>
    <x v="24"/>
    <n v="1578"/>
    <n v="1578"/>
  </r>
  <r>
    <x v="7"/>
    <x v="201"/>
    <x v="25"/>
    <n v="583"/>
    <n v="583"/>
  </r>
  <r>
    <x v="7"/>
    <x v="202"/>
    <x v="13"/>
    <n v="38"/>
    <n v="38"/>
  </r>
  <r>
    <x v="7"/>
    <x v="202"/>
    <x v="14"/>
    <n v="178"/>
    <n v="178"/>
  </r>
  <r>
    <x v="7"/>
    <x v="202"/>
    <x v="15"/>
    <n v="150"/>
    <n v="150"/>
  </r>
  <r>
    <x v="7"/>
    <x v="202"/>
    <x v="16"/>
    <n v="97"/>
    <n v="97"/>
  </r>
  <r>
    <x v="7"/>
    <x v="202"/>
    <x v="17"/>
    <n v="82"/>
    <n v="82"/>
  </r>
  <r>
    <x v="7"/>
    <x v="202"/>
    <x v="18"/>
    <n v="21"/>
    <n v="21"/>
  </r>
  <r>
    <x v="7"/>
    <x v="202"/>
    <x v="19"/>
    <n v="9"/>
    <n v="9"/>
  </r>
  <r>
    <x v="7"/>
    <x v="202"/>
    <x v="20"/>
    <n v="58"/>
    <n v="58"/>
  </r>
  <r>
    <x v="7"/>
    <x v="202"/>
    <x v="21"/>
    <n v="6"/>
    <n v="6"/>
  </r>
  <r>
    <x v="7"/>
    <x v="202"/>
    <x v="22"/>
    <n v="19"/>
    <n v="19"/>
  </r>
  <r>
    <x v="7"/>
    <x v="202"/>
    <x v="23"/>
    <n v="0"/>
    <n v="0"/>
  </r>
  <r>
    <x v="7"/>
    <x v="203"/>
    <x v="16"/>
    <n v="1"/>
    <n v="1"/>
  </r>
  <r>
    <x v="7"/>
    <x v="203"/>
    <x v="17"/>
    <n v="5"/>
    <n v="5"/>
  </r>
  <r>
    <x v="7"/>
    <x v="203"/>
    <x v="18"/>
    <n v="0"/>
    <n v="0"/>
  </r>
  <r>
    <x v="7"/>
    <x v="204"/>
    <x v="10"/>
    <n v="3"/>
    <n v="3"/>
  </r>
  <r>
    <x v="7"/>
    <x v="205"/>
    <x v="0"/>
    <n v="95"/>
    <n v="95"/>
  </r>
  <r>
    <x v="7"/>
    <x v="205"/>
    <x v="1"/>
    <n v="101"/>
    <n v="101"/>
  </r>
  <r>
    <x v="7"/>
    <x v="205"/>
    <x v="2"/>
    <n v="234"/>
    <n v="234"/>
  </r>
  <r>
    <x v="7"/>
    <x v="205"/>
    <x v="3"/>
    <n v="436"/>
    <n v="436"/>
  </r>
  <r>
    <x v="7"/>
    <x v="205"/>
    <x v="4"/>
    <n v="966"/>
    <n v="966"/>
  </r>
  <r>
    <x v="7"/>
    <x v="205"/>
    <x v="5"/>
    <n v="1821"/>
    <n v="1821"/>
  </r>
  <r>
    <x v="7"/>
    <x v="205"/>
    <x v="6"/>
    <n v="2607"/>
    <n v="2607"/>
  </r>
  <r>
    <x v="7"/>
    <x v="205"/>
    <x v="7"/>
    <n v="1637"/>
    <n v="1637"/>
  </r>
  <r>
    <x v="7"/>
    <x v="205"/>
    <x v="8"/>
    <n v="1564"/>
    <n v="1564"/>
  </r>
  <r>
    <x v="7"/>
    <x v="205"/>
    <x v="9"/>
    <n v="1918"/>
    <n v="1918"/>
  </r>
  <r>
    <x v="7"/>
    <x v="205"/>
    <x v="10"/>
    <n v="1024"/>
    <n v="1024"/>
  </r>
  <r>
    <x v="7"/>
    <x v="205"/>
    <x v="11"/>
    <n v="599"/>
    <n v="599"/>
  </r>
  <r>
    <x v="7"/>
    <x v="205"/>
    <x v="12"/>
    <n v="403"/>
    <n v="403"/>
  </r>
  <r>
    <x v="7"/>
    <x v="205"/>
    <x v="13"/>
    <n v="1130"/>
    <n v="1130"/>
  </r>
  <r>
    <x v="7"/>
    <x v="205"/>
    <x v="14"/>
    <n v="1454"/>
    <n v="1454"/>
  </r>
  <r>
    <x v="7"/>
    <x v="205"/>
    <x v="15"/>
    <n v="1303"/>
    <n v="1303"/>
  </r>
  <r>
    <x v="7"/>
    <x v="205"/>
    <x v="16"/>
    <n v="1142"/>
    <n v="1142"/>
  </r>
  <r>
    <x v="7"/>
    <x v="205"/>
    <x v="17"/>
    <n v="694"/>
    <n v="694"/>
  </r>
  <r>
    <x v="7"/>
    <x v="205"/>
    <x v="18"/>
    <n v="512"/>
    <n v="512"/>
  </r>
  <r>
    <x v="7"/>
    <x v="205"/>
    <x v="19"/>
    <n v="612"/>
    <n v="612"/>
  </r>
  <r>
    <x v="7"/>
    <x v="205"/>
    <x v="20"/>
    <n v="1479"/>
    <n v="1479"/>
  </r>
  <r>
    <x v="7"/>
    <x v="205"/>
    <x v="21"/>
    <n v="1319"/>
    <n v="1319"/>
  </r>
  <r>
    <x v="7"/>
    <x v="205"/>
    <x v="22"/>
    <n v="1332"/>
    <n v="1332"/>
  </r>
  <r>
    <x v="7"/>
    <x v="205"/>
    <x v="23"/>
    <n v="910"/>
    <n v="910"/>
  </r>
  <r>
    <x v="7"/>
    <x v="205"/>
    <x v="24"/>
    <n v="748"/>
    <n v="748"/>
  </r>
  <r>
    <x v="7"/>
    <x v="205"/>
    <x v="25"/>
    <n v="166"/>
    <n v="166"/>
  </r>
  <r>
    <x v="7"/>
    <x v="206"/>
    <x v="0"/>
    <n v="81"/>
    <n v="81"/>
  </r>
  <r>
    <x v="7"/>
    <x v="206"/>
    <x v="1"/>
    <n v="2"/>
    <n v="2"/>
  </r>
  <r>
    <x v="7"/>
    <x v="206"/>
    <x v="2"/>
    <n v="116"/>
    <n v="116"/>
  </r>
  <r>
    <x v="7"/>
    <x v="206"/>
    <x v="3"/>
    <n v="270"/>
    <n v="270"/>
  </r>
  <r>
    <x v="7"/>
    <x v="206"/>
    <x v="4"/>
    <n v="649"/>
    <n v="649"/>
  </r>
  <r>
    <x v="7"/>
    <x v="206"/>
    <x v="5"/>
    <n v="803"/>
    <n v="803"/>
  </r>
  <r>
    <x v="7"/>
    <x v="206"/>
    <x v="6"/>
    <n v="297"/>
    <n v="297"/>
  </r>
  <r>
    <x v="7"/>
    <x v="206"/>
    <x v="7"/>
    <n v="763"/>
    <n v="763"/>
  </r>
  <r>
    <x v="7"/>
    <x v="206"/>
    <x v="8"/>
    <n v="427"/>
    <n v="427"/>
  </r>
  <r>
    <x v="7"/>
    <x v="206"/>
    <x v="9"/>
    <n v="245"/>
    <n v="245"/>
  </r>
  <r>
    <x v="7"/>
    <x v="206"/>
    <x v="10"/>
    <n v="90"/>
    <n v="90"/>
  </r>
  <r>
    <x v="7"/>
    <x v="206"/>
    <x v="11"/>
    <n v="129"/>
    <n v="129"/>
  </r>
  <r>
    <x v="7"/>
    <x v="206"/>
    <x v="12"/>
    <n v="198"/>
    <n v="198"/>
  </r>
  <r>
    <x v="7"/>
    <x v="206"/>
    <x v="13"/>
    <n v="415"/>
    <n v="415"/>
  </r>
  <r>
    <x v="7"/>
    <x v="206"/>
    <x v="14"/>
    <n v="519"/>
    <n v="519"/>
  </r>
  <r>
    <x v="7"/>
    <x v="206"/>
    <x v="15"/>
    <n v="622"/>
    <n v="622"/>
  </r>
  <r>
    <x v="7"/>
    <x v="206"/>
    <x v="16"/>
    <n v="723"/>
    <n v="723"/>
  </r>
  <r>
    <x v="7"/>
    <x v="206"/>
    <x v="17"/>
    <n v="605"/>
    <n v="605"/>
  </r>
  <r>
    <x v="7"/>
    <x v="206"/>
    <x v="18"/>
    <n v="380"/>
    <n v="380"/>
  </r>
  <r>
    <x v="7"/>
    <x v="206"/>
    <x v="19"/>
    <n v="735"/>
    <n v="735"/>
  </r>
  <r>
    <x v="7"/>
    <x v="206"/>
    <x v="20"/>
    <n v="609"/>
    <n v="609"/>
  </r>
  <r>
    <x v="7"/>
    <x v="206"/>
    <x v="21"/>
    <n v="827"/>
    <n v="827"/>
  </r>
  <r>
    <x v="7"/>
    <x v="206"/>
    <x v="22"/>
    <n v="732"/>
    <n v="732"/>
  </r>
  <r>
    <x v="7"/>
    <x v="206"/>
    <x v="23"/>
    <n v="826"/>
    <n v="826"/>
  </r>
  <r>
    <x v="7"/>
    <x v="206"/>
    <x v="24"/>
    <n v="432"/>
    <n v="432"/>
  </r>
  <r>
    <x v="7"/>
    <x v="206"/>
    <x v="25"/>
    <n v="183"/>
    <n v="183"/>
  </r>
  <r>
    <x v="7"/>
    <x v="207"/>
    <x v="0"/>
    <n v="20"/>
    <n v="20"/>
  </r>
  <r>
    <x v="7"/>
    <x v="207"/>
    <x v="2"/>
    <n v="5"/>
    <n v="5"/>
  </r>
  <r>
    <x v="7"/>
    <x v="207"/>
    <x v="8"/>
    <n v="1"/>
    <n v="1"/>
  </r>
  <r>
    <x v="7"/>
    <x v="207"/>
    <x v="14"/>
    <n v="9"/>
    <n v="9"/>
  </r>
  <r>
    <x v="7"/>
    <x v="207"/>
    <x v="15"/>
    <n v="3"/>
    <n v="3"/>
  </r>
  <r>
    <x v="7"/>
    <x v="207"/>
    <x v="16"/>
    <n v="0"/>
    <n v="0"/>
  </r>
  <r>
    <x v="7"/>
    <x v="207"/>
    <x v="18"/>
    <n v="20"/>
    <n v="20"/>
  </r>
  <r>
    <x v="7"/>
    <x v="207"/>
    <x v="19"/>
    <n v="19"/>
    <n v="19"/>
  </r>
  <r>
    <x v="7"/>
    <x v="207"/>
    <x v="20"/>
    <n v="27"/>
    <n v="27"/>
  </r>
  <r>
    <x v="7"/>
    <x v="207"/>
    <x v="21"/>
    <n v="24"/>
    <n v="24"/>
  </r>
  <r>
    <x v="7"/>
    <x v="207"/>
    <x v="22"/>
    <n v="35"/>
    <n v="35"/>
  </r>
  <r>
    <x v="7"/>
    <x v="207"/>
    <x v="23"/>
    <n v="44"/>
    <n v="44"/>
  </r>
  <r>
    <x v="7"/>
    <x v="207"/>
    <x v="24"/>
    <n v="16"/>
    <n v="16"/>
  </r>
  <r>
    <x v="7"/>
    <x v="207"/>
    <x v="25"/>
    <n v="3"/>
    <n v="3"/>
  </r>
  <r>
    <x v="7"/>
    <x v="208"/>
    <x v="0"/>
    <n v="37"/>
    <n v="37"/>
  </r>
  <r>
    <x v="7"/>
    <x v="208"/>
    <x v="1"/>
    <n v="116"/>
    <n v="116"/>
  </r>
  <r>
    <x v="7"/>
    <x v="208"/>
    <x v="2"/>
    <n v="288"/>
    <n v="288"/>
  </r>
  <r>
    <x v="7"/>
    <x v="208"/>
    <x v="3"/>
    <n v="181"/>
    <n v="181"/>
  </r>
  <r>
    <x v="7"/>
    <x v="208"/>
    <x v="4"/>
    <n v="366"/>
    <n v="366"/>
  </r>
  <r>
    <x v="7"/>
    <x v="208"/>
    <x v="5"/>
    <n v="199"/>
    <n v="199"/>
  </r>
  <r>
    <x v="7"/>
    <x v="208"/>
    <x v="6"/>
    <n v="167"/>
    <n v="167"/>
  </r>
  <r>
    <x v="7"/>
    <x v="208"/>
    <x v="7"/>
    <n v="411"/>
    <n v="411"/>
  </r>
  <r>
    <x v="7"/>
    <x v="208"/>
    <x v="8"/>
    <n v="269"/>
    <n v="269"/>
  </r>
  <r>
    <x v="7"/>
    <x v="208"/>
    <x v="9"/>
    <n v="290"/>
    <n v="290"/>
  </r>
  <r>
    <x v="7"/>
    <x v="208"/>
    <x v="10"/>
    <n v="201"/>
    <n v="201"/>
  </r>
  <r>
    <x v="7"/>
    <x v="208"/>
    <x v="11"/>
    <n v="198"/>
    <n v="198"/>
  </r>
  <r>
    <x v="7"/>
    <x v="208"/>
    <x v="12"/>
    <n v="270"/>
    <n v="270"/>
  </r>
  <r>
    <x v="7"/>
    <x v="208"/>
    <x v="13"/>
    <n v="204"/>
    <n v="204"/>
  </r>
  <r>
    <x v="7"/>
    <x v="208"/>
    <x v="14"/>
    <n v="555"/>
    <n v="555"/>
  </r>
  <r>
    <x v="7"/>
    <x v="208"/>
    <x v="15"/>
    <n v="782"/>
    <n v="782"/>
  </r>
  <r>
    <x v="7"/>
    <x v="208"/>
    <x v="16"/>
    <n v="701"/>
    <n v="701"/>
  </r>
  <r>
    <x v="7"/>
    <x v="208"/>
    <x v="17"/>
    <n v="654"/>
    <n v="654"/>
  </r>
  <r>
    <x v="7"/>
    <x v="208"/>
    <x v="18"/>
    <n v="880"/>
    <n v="880"/>
  </r>
  <r>
    <x v="7"/>
    <x v="208"/>
    <x v="19"/>
    <n v="416"/>
    <n v="416"/>
  </r>
  <r>
    <x v="7"/>
    <x v="208"/>
    <x v="20"/>
    <n v="461"/>
    <n v="461"/>
  </r>
  <r>
    <x v="7"/>
    <x v="208"/>
    <x v="21"/>
    <n v="520"/>
    <n v="520"/>
  </r>
  <r>
    <x v="7"/>
    <x v="208"/>
    <x v="22"/>
    <n v="516"/>
    <n v="516"/>
  </r>
  <r>
    <x v="7"/>
    <x v="208"/>
    <x v="23"/>
    <n v="647"/>
    <n v="647"/>
  </r>
  <r>
    <x v="7"/>
    <x v="208"/>
    <x v="24"/>
    <n v="979"/>
    <n v="979"/>
  </r>
  <r>
    <x v="7"/>
    <x v="208"/>
    <x v="25"/>
    <n v="265"/>
    <n v="265"/>
  </r>
  <r>
    <x v="7"/>
    <x v="209"/>
    <x v="3"/>
    <n v="1"/>
    <n v="1"/>
  </r>
  <r>
    <x v="7"/>
    <x v="209"/>
    <x v="4"/>
    <n v="1"/>
    <n v="1"/>
  </r>
  <r>
    <x v="7"/>
    <x v="209"/>
    <x v="5"/>
    <n v="8"/>
    <n v="8"/>
  </r>
  <r>
    <x v="7"/>
    <x v="209"/>
    <x v="6"/>
    <n v="37"/>
    <n v="37"/>
  </r>
  <r>
    <x v="7"/>
    <x v="209"/>
    <x v="7"/>
    <n v="50"/>
    <n v="50"/>
  </r>
  <r>
    <x v="7"/>
    <x v="209"/>
    <x v="8"/>
    <n v="74"/>
    <n v="74"/>
  </r>
  <r>
    <x v="7"/>
    <x v="209"/>
    <x v="9"/>
    <n v="38"/>
    <n v="38"/>
  </r>
  <r>
    <x v="7"/>
    <x v="209"/>
    <x v="10"/>
    <n v="24"/>
    <n v="24"/>
  </r>
  <r>
    <x v="7"/>
    <x v="209"/>
    <x v="11"/>
    <n v="9"/>
    <n v="9"/>
  </r>
  <r>
    <x v="7"/>
    <x v="209"/>
    <x v="12"/>
    <n v="21"/>
    <n v="21"/>
  </r>
  <r>
    <x v="7"/>
    <x v="209"/>
    <x v="13"/>
    <n v="26"/>
    <n v="26"/>
  </r>
  <r>
    <x v="7"/>
    <x v="209"/>
    <x v="14"/>
    <n v="31"/>
    <n v="31"/>
  </r>
  <r>
    <x v="7"/>
    <x v="209"/>
    <x v="15"/>
    <n v="7"/>
    <n v="7"/>
  </r>
  <r>
    <x v="7"/>
    <x v="209"/>
    <x v="16"/>
    <n v="34"/>
    <n v="34"/>
  </r>
  <r>
    <x v="7"/>
    <x v="209"/>
    <x v="17"/>
    <n v="25"/>
    <n v="25"/>
  </r>
  <r>
    <x v="7"/>
    <x v="209"/>
    <x v="18"/>
    <n v="4"/>
    <n v="4"/>
  </r>
  <r>
    <x v="7"/>
    <x v="209"/>
    <x v="19"/>
    <n v="8"/>
    <n v="8"/>
  </r>
  <r>
    <x v="7"/>
    <x v="209"/>
    <x v="20"/>
    <n v="33"/>
    <n v="33"/>
  </r>
  <r>
    <x v="7"/>
    <x v="209"/>
    <x v="21"/>
    <n v="23"/>
    <n v="23"/>
  </r>
  <r>
    <x v="7"/>
    <x v="209"/>
    <x v="22"/>
    <n v="29"/>
    <n v="29"/>
  </r>
  <r>
    <x v="7"/>
    <x v="209"/>
    <x v="23"/>
    <n v="42"/>
    <n v="42"/>
  </r>
  <r>
    <x v="7"/>
    <x v="209"/>
    <x v="24"/>
    <n v="58"/>
    <n v="58"/>
  </r>
  <r>
    <x v="7"/>
    <x v="209"/>
    <x v="25"/>
    <n v="20"/>
    <n v="20"/>
  </r>
  <r>
    <x v="7"/>
    <x v="210"/>
    <x v="0"/>
    <n v="589"/>
    <n v="589"/>
  </r>
  <r>
    <x v="7"/>
    <x v="210"/>
    <x v="1"/>
    <n v="767"/>
    <n v="767"/>
  </r>
  <r>
    <x v="7"/>
    <x v="210"/>
    <x v="2"/>
    <n v="860"/>
    <n v="860"/>
  </r>
  <r>
    <x v="7"/>
    <x v="210"/>
    <x v="3"/>
    <n v="672"/>
    <n v="672"/>
  </r>
  <r>
    <x v="7"/>
    <x v="210"/>
    <x v="4"/>
    <n v="1215"/>
    <n v="1215"/>
  </r>
  <r>
    <x v="7"/>
    <x v="210"/>
    <x v="5"/>
    <n v="1107"/>
    <n v="1107"/>
  </r>
  <r>
    <x v="7"/>
    <x v="210"/>
    <x v="6"/>
    <n v="1054"/>
    <n v="1054"/>
  </r>
  <r>
    <x v="7"/>
    <x v="210"/>
    <x v="7"/>
    <n v="1392"/>
    <n v="1392"/>
  </r>
  <r>
    <x v="7"/>
    <x v="210"/>
    <x v="8"/>
    <n v="730"/>
    <n v="730"/>
  </r>
  <r>
    <x v="7"/>
    <x v="210"/>
    <x v="9"/>
    <n v="134"/>
    <n v="134"/>
  </r>
  <r>
    <x v="7"/>
    <x v="210"/>
    <x v="10"/>
    <n v="86"/>
    <n v="86"/>
  </r>
  <r>
    <x v="7"/>
    <x v="210"/>
    <x v="11"/>
    <n v="46"/>
    <n v="46"/>
  </r>
  <r>
    <x v="7"/>
    <x v="210"/>
    <x v="12"/>
    <n v="74"/>
    <n v="74"/>
  </r>
  <r>
    <x v="7"/>
    <x v="210"/>
    <x v="13"/>
    <n v="88"/>
    <n v="88"/>
  </r>
  <r>
    <x v="7"/>
    <x v="210"/>
    <x v="14"/>
    <n v="171"/>
    <n v="171"/>
  </r>
  <r>
    <x v="7"/>
    <x v="210"/>
    <x v="15"/>
    <n v="52"/>
    <n v="52"/>
  </r>
  <r>
    <x v="7"/>
    <x v="210"/>
    <x v="16"/>
    <n v="88"/>
    <n v="88"/>
  </r>
  <r>
    <x v="7"/>
    <x v="210"/>
    <x v="17"/>
    <n v="255"/>
    <n v="255"/>
  </r>
  <r>
    <x v="7"/>
    <x v="210"/>
    <x v="18"/>
    <n v="171"/>
    <n v="171"/>
  </r>
  <r>
    <x v="7"/>
    <x v="210"/>
    <x v="19"/>
    <n v="607"/>
    <n v="607"/>
  </r>
  <r>
    <x v="7"/>
    <x v="210"/>
    <x v="20"/>
    <n v="1030"/>
    <n v="1030"/>
  </r>
  <r>
    <x v="7"/>
    <x v="210"/>
    <x v="21"/>
    <n v="1688"/>
    <n v="1688"/>
  </r>
  <r>
    <x v="7"/>
    <x v="210"/>
    <x v="22"/>
    <n v="2337"/>
    <n v="2337"/>
  </r>
  <r>
    <x v="7"/>
    <x v="210"/>
    <x v="23"/>
    <n v="2543"/>
    <n v="2543"/>
  </r>
  <r>
    <x v="7"/>
    <x v="210"/>
    <x v="24"/>
    <n v="2175"/>
    <n v="2175"/>
  </r>
  <r>
    <x v="7"/>
    <x v="210"/>
    <x v="25"/>
    <n v="551"/>
    <n v="551"/>
  </r>
  <r>
    <x v="7"/>
    <x v="211"/>
    <x v="5"/>
    <n v="2"/>
    <n v="2"/>
  </r>
  <r>
    <x v="7"/>
    <x v="211"/>
    <x v="7"/>
    <n v="32"/>
    <n v="32"/>
  </r>
  <r>
    <x v="7"/>
    <x v="211"/>
    <x v="8"/>
    <n v="36"/>
    <n v="36"/>
  </r>
  <r>
    <x v="7"/>
    <x v="211"/>
    <x v="9"/>
    <n v="34"/>
    <n v="34"/>
  </r>
  <r>
    <x v="7"/>
    <x v="211"/>
    <x v="10"/>
    <n v="7"/>
    <n v="7"/>
  </r>
  <r>
    <x v="7"/>
    <x v="211"/>
    <x v="11"/>
    <n v="10"/>
    <n v="10"/>
  </r>
  <r>
    <x v="7"/>
    <x v="212"/>
    <x v="0"/>
    <n v="9"/>
    <n v="9"/>
  </r>
  <r>
    <x v="7"/>
    <x v="212"/>
    <x v="1"/>
    <n v="3125"/>
    <n v="3125"/>
  </r>
  <r>
    <x v="7"/>
    <x v="212"/>
    <x v="2"/>
    <n v="7471"/>
    <n v="7471"/>
  </r>
  <r>
    <x v="7"/>
    <x v="212"/>
    <x v="3"/>
    <n v="21383"/>
    <n v="21383"/>
  </r>
  <r>
    <x v="7"/>
    <x v="212"/>
    <x v="4"/>
    <n v="39089"/>
    <n v="39089"/>
  </r>
  <r>
    <x v="7"/>
    <x v="212"/>
    <x v="5"/>
    <n v="26163"/>
    <n v="26163"/>
  </r>
  <r>
    <x v="7"/>
    <x v="212"/>
    <x v="6"/>
    <n v="36648"/>
    <n v="36648"/>
  </r>
  <r>
    <x v="7"/>
    <x v="212"/>
    <x v="7"/>
    <n v="18648"/>
    <n v="18648"/>
  </r>
  <r>
    <x v="7"/>
    <x v="212"/>
    <x v="8"/>
    <n v="10330"/>
    <n v="10330"/>
  </r>
  <r>
    <x v="7"/>
    <x v="212"/>
    <x v="9"/>
    <n v="20524"/>
    <n v="20524"/>
  </r>
  <r>
    <x v="7"/>
    <x v="212"/>
    <x v="10"/>
    <n v="15092"/>
    <n v="15092"/>
  </r>
  <r>
    <x v="7"/>
    <x v="212"/>
    <x v="11"/>
    <n v="4000"/>
    <n v="4000"/>
  </r>
  <r>
    <x v="7"/>
    <x v="212"/>
    <x v="12"/>
    <n v="1972"/>
    <n v="1972"/>
  </r>
  <r>
    <x v="7"/>
    <x v="212"/>
    <x v="13"/>
    <n v="3415"/>
    <n v="3415"/>
  </r>
  <r>
    <x v="7"/>
    <x v="212"/>
    <x v="14"/>
    <n v="5560"/>
    <n v="5560"/>
  </r>
  <r>
    <x v="7"/>
    <x v="212"/>
    <x v="15"/>
    <n v="12108"/>
    <n v="12108"/>
  </r>
  <r>
    <x v="7"/>
    <x v="212"/>
    <x v="16"/>
    <n v="40830"/>
    <n v="40830"/>
  </r>
  <r>
    <x v="7"/>
    <x v="212"/>
    <x v="17"/>
    <n v="70916"/>
    <n v="70916"/>
  </r>
  <r>
    <x v="7"/>
    <x v="212"/>
    <x v="18"/>
    <n v="112545"/>
    <n v="112545"/>
  </r>
  <r>
    <x v="7"/>
    <x v="212"/>
    <x v="19"/>
    <n v="152614"/>
    <n v="152614"/>
  </r>
  <r>
    <x v="7"/>
    <x v="212"/>
    <x v="20"/>
    <n v="159451"/>
    <n v="159451"/>
  </r>
  <r>
    <x v="7"/>
    <x v="212"/>
    <x v="21"/>
    <n v="75864"/>
    <n v="75864"/>
  </r>
  <r>
    <x v="7"/>
    <x v="212"/>
    <x v="22"/>
    <n v="38442"/>
    <n v="38442"/>
  </r>
  <r>
    <x v="7"/>
    <x v="212"/>
    <x v="23"/>
    <n v="34846"/>
    <n v="34846"/>
  </r>
  <r>
    <x v="7"/>
    <x v="212"/>
    <x v="24"/>
    <n v="17639"/>
    <n v="17639"/>
  </r>
  <r>
    <x v="7"/>
    <x v="212"/>
    <x v="25"/>
    <n v="1232"/>
    <n v="1232"/>
  </r>
  <r>
    <x v="7"/>
    <x v="213"/>
    <x v="5"/>
    <n v="21"/>
    <n v="21"/>
  </r>
  <r>
    <x v="7"/>
    <x v="213"/>
    <x v="6"/>
    <n v="2"/>
    <n v="2"/>
  </r>
  <r>
    <x v="7"/>
    <x v="213"/>
    <x v="24"/>
    <n v="93"/>
    <n v="93"/>
  </r>
  <r>
    <x v="7"/>
    <x v="213"/>
    <x v="25"/>
    <n v="3"/>
    <n v="3"/>
  </r>
  <r>
    <x v="7"/>
    <x v="214"/>
    <x v="0"/>
    <n v="444"/>
    <n v="444"/>
  </r>
  <r>
    <x v="7"/>
    <x v="214"/>
    <x v="1"/>
    <n v="2801"/>
    <n v="2801"/>
  </r>
  <r>
    <x v="7"/>
    <x v="214"/>
    <x v="2"/>
    <n v="5492"/>
    <n v="5492"/>
  </r>
  <r>
    <x v="7"/>
    <x v="214"/>
    <x v="3"/>
    <n v="4848"/>
    <n v="4848"/>
  </r>
  <r>
    <x v="7"/>
    <x v="214"/>
    <x v="4"/>
    <n v="2311"/>
    <n v="2311"/>
  </r>
  <r>
    <x v="7"/>
    <x v="214"/>
    <x v="5"/>
    <n v="3957"/>
    <n v="3957"/>
  </r>
  <r>
    <x v="7"/>
    <x v="214"/>
    <x v="6"/>
    <n v="8526"/>
    <n v="8526"/>
  </r>
  <r>
    <x v="7"/>
    <x v="214"/>
    <x v="7"/>
    <n v="7002"/>
    <n v="7002"/>
  </r>
  <r>
    <x v="7"/>
    <x v="214"/>
    <x v="8"/>
    <n v="4240"/>
    <n v="4240"/>
  </r>
  <r>
    <x v="7"/>
    <x v="214"/>
    <x v="9"/>
    <n v="6900"/>
    <n v="6900"/>
  </r>
  <r>
    <x v="7"/>
    <x v="214"/>
    <x v="10"/>
    <n v="3764"/>
    <n v="3764"/>
  </r>
  <r>
    <x v="7"/>
    <x v="214"/>
    <x v="11"/>
    <n v="26"/>
    <n v="26"/>
  </r>
  <r>
    <x v="7"/>
    <x v="214"/>
    <x v="12"/>
    <n v="433"/>
    <n v="433"/>
  </r>
  <r>
    <x v="7"/>
    <x v="214"/>
    <x v="13"/>
    <n v="748"/>
    <n v="748"/>
  </r>
  <r>
    <x v="7"/>
    <x v="214"/>
    <x v="14"/>
    <n v="1523"/>
    <n v="1523"/>
  </r>
  <r>
    <x v="7"/>
    <x v="214"/>
    <x v="15"/>
    <n v="2689"/>
    <n v="2689"/>
  </r>
  <r>
    <x v="7"/>
    <x v="214"/>
    <x v="16"/>
    <n v="5752"/>
    <n v="5752"/>
  </r>
  <r>
    <x v="7"/>
    <x v="214"/>
    <x v="17"/>
    <n v="15734"/>
    <n v="15734"/>
  </r>
  <r>
    <x v="7"/>
    <x v="214"/>
    <x v="18"/>
    <n v="4422"/>
    <n v="4422"/>
  </r>
  <r>
    <x v="7"/>
    <x v="214"/>
    <x v="19"/>
    <n v="13215"/>
    <n v="13215"/>
  </r>
  <r>
    <x v="7"/>
    <x v="214"/>
    <x v="20"/>
    <n v="17370"/>
    <n v="17370"/>
  </r>
  <r>
    <x v="7"/>
    <x v="214"/>
    <x v="21"/>
    <n v="20530"/>
    <n v="20530"/>
  </r>
  <r>
    <x v="7"/>
    <x v="214"/>
    <x v="22"/>
    <n v="19512"/>
    <n v="19512"/>
  </r>
  <r>
    <x v="7"/>
    <x v="214"/>
    <x v="23"/>
    <n v="3322"/>
    <n v="3322"/>
  </r>
  <r>
    <x v="7"/>
    <x v="214"/>
    <x v="24"/>
    <n v="7931"/>
    <n v="7931"/>
  </r>
  <r>
    <x v="7"/>
    <x v="214"/>
    <x v="25"/>
    <n v="3321"/>
    <n v="3321"/>
  </r>
  <r>
    <x v="7"/>
    <x v="215"/>
    <x v="0"/>
    <n v="36"/>
    <n v="36"/>
  </r>
  <r>
    <x v="7"/>
    <x v="215"/>
    <x v="1"/>
    <n v="61"/>
    <n v="61"/>
  </r>
  <r>
    <x v="7"/>
    <x v="215"/>
    <x v="2"/>
    <n v="99"/>
    <n v="99"/>
  </r>
  <r>
    <x v="7"/>
    <x v="215"/>
    <x v="3"/>
    <n v="84"/>
    <n v="84"/>
  </r>
  <r>
    <x v="7"/>
    <x v="215"/>
    <x v="4"/>
    <n v="130"/>
    <n v="130"/>
  </r>
  <r>
    <x v="7"/>
    <x v="215"/>
    <x v="5"/>
    <n v="281"/>
    <n v="281"/>
  </r>
  <r>
    <x v="7"/>
    <x v="215"/>
    <x v="6"/>
    <n v="244"/>
    <n v="244"/>
  </r>
  <r>
    <x v="7"/>
    <x v="215"/>
    <x v="7"/>
    <n v="169"/>
    <n v="169"/>
  </r>
  <r>
    <x v="7"/>
    <x v="215"/>
    <x v="8"/>
    <n v="253"/>
    <n v="253"/>
  </r>
  <r>
    <x v="7"/>
    <x v="215"/>
    <x v="9"/>
    <n v="174"/>
    <n v="174"/>
  </r>
  <r>
    <x v="7"/>
    <x v="215"/>
    <x v="10"/>
    <n v="142"/>
    <n v="142"/>
  </r>
  <r>
    <x v="7"/>
    <x v="215"/>
    <x v="11"/>
    <n v="156"/>
    <n v="156"/>
  </r>
  <r>
    <x v="7"/>
    <x v="215"/>
    <x v="12"/>
    <n v="136"/>
    <n v="136"/>
  </r>
  <r>
    <x v="7"/>
    <x v="215"/>
    <x v="13"/>
    <n v="370"/>
    <n v="370"/>
  </r>
  <r>
    <x v="7"/>
    <x v="215"/>
    <x v="14"/>
    <n v="442"/>
    <n v="442"/>
  </r>
  <r>
    <x v="7"/>
    <x v="215"/>
    <x v="15"/>
    <n v="221"/>
    <n v="221"/>
  </r>
  <r>
    <x v="7"/>
    <x v="215"/>
    <x v="16"/>
    <n v="259"/>
    <n v="259"/>
  </r>
  <r>
    <x v="7"/>
    <x v="215"/>
    <x v="17"/>
    <n v="276"/>
    <n v="276"/>
  </r>
  <r>
    <x v="7"/>
    <x v="215"/>
    <x v="18"/>
    <n v="173"/>
    <n v="173"/>
  </r>
  <r>
    <x v="7"/>
    <x v="215"/>
    <x v="19"/>
    <n v="203"/>
    <n v="203"/>
  </r>
  <r>
    <x v="7"/>
    <x v="215"/>
    <x v="20"/>
    <n v="389"/>
    <n v="389"/>
  </r>
  <r>
    <x v="7"/>
    <x v="215"/>
    <x v="21"/>
    <n v="637"/>
    <n v="637"/>
  </r>
  <r>
    <x v="7"/>
    <x v="215"/>
    <x v="22"/>
    <n v="649"/>
    <n v="649"/>
  </r>
  <r>
    <x v="7"/>
    <x v="215"/>
    <x v="23"/>
    <n v="638"/>
    <n v="638"/>
  </r>
  <r>
    <x v="7"/>
    <x v="215"/>
    <x v="24"/>
    <n v="612"/>
    <n v="612"/>
  </r>
  <r>
    <x v="7"/>
    <x v="215"/>
    <x v="25"/>
    <n v="156"/>
    <n v="156"/>
  </r>
  <r>
    <x v="7"/>
    <x v="216"/>
    <x v="0"/>
    <n v="2191"/>
    <n v="2191"/>
  </r>
  <r>
    <x v="7"/>
    <x v="216"/>
    <x v="1"/>
    <n v="10215"/>
    <n v="10215"/>
  </r>
  <r>
    <x v="7"/>
    <x v="216"/>
    <x v="2"/>
    <n v="21345"/>
    <n v="21345"/>
  </r>
  <r>
    <x v="7"/>
    <x v="216"/>
    <x v="3"/>
    <n v="19175"/>
    <n v="19175"/>
  </r>
  <r>
    <x v="7"/>
    <x v="216"/>
    <x v="4"/>
    <n v="36610"/>
    <n v="36610"/>
  </r>
  <r>
    <x v="7"/>
    <x v="216"/>
    <x v="5"/>
    <n v="45316"/>
    <n v="45316"/>
  </r>
  <r>
    <x v="7"/>
    <x v="216"/>
    <x v="6"/>
    <n v="43533"/>
    <n v="43533"/>
  </r>
  <r>
    <x v="7"/>
    <x v="216"/>
    <x v="7"/>
    <n v="26300"/>
    <n v="26300"/>
  </r>
  <r>
    <x v="7"/>
    <x v="216"/>
    <x v="8"/>
    <n v="20400"/>
    <n v="20400"/>
  </r>
  <r>
    <x v="7"/>
    <x v="216"/>
    <x v="9"/>
    <n v="33900"/>
    <n v="33900"/>
  </r>
  <r>
    <x v="7"/>
    <x v="216"/>
    <x v="10"/>
    <n v="18661"/>
    <n v="18661"/>
  </r>
  <r>
    <x v="7"/>
    <x v="216"/>
    <x v="11"/>
    <n v="18378"/>
    <n v="18378"/>
  </r>
  <r>
    <x v="7"/>
    <x v="216"/>
    <x v="12"/>
    <n v="23299"/>
    <n v="23299"/>
  </r>
  <r>
    <x v="7"/>
    <x v="216"/>
    <x v="13"/>
    <n v="33359"/>
    <n v="33359"/>
  </r>
  <r>
    <x v="7"/>
    <x v="216"/>
    <x v="14"/>
    <n v="44158"/>
    <n v="44158"/>
  </r>
  <r>
    <x v="7"/>
    <x v="216"/>
    <x v="15"/>
    <n v="51954"/>
    <n v="51954"/>
  </r>
  <r>
    <x v="7"/>
    <x v="216"/>
    <x v="16"/>
    <n v="73850"/>
    <n v="73850"/>
  </r>
  <r>
    <x v="7"/>
    <x v="216"/>
    <x v="17"/>
    <n v="70191"/>
    <n v="70191"/>
  </r>
  <r>
    <x v="7"/>
    <x v="216"/>
    <x v="18"/>
    <n v="68280"/>
    <n v="68280"/>
  </r>
  <r>
    <x v="7"/>
    <x v="216"/>
    <x v="19"/>
    <n v="112695"/>
    <n v="112695"/>
  </r>
  <r>
    <x v="7"/>
    <x v="216"/>
    <x v="20"/>
    <n v="109216"/>
    <n v="109216"/>
  </r>
  <r>
    <x v="7"/>
    <x v="216"/>
    <x v="21"/>
    <n v="113192"/>
    <n v="113192"/>
  </r>
  <r>
    <x v="7"/>
    <x v="216"/>
    <x v="22"/>
    <n v="109361"/>
    <n v="109361"/>
  </r>
  <r>
    <x v="7"/>
    <x v="216"/>
    <x v="23"/>
    <n v="89879"/>
    <n v="89879"/>
  </r>
  <r>
    <x v="7"/>
    <x v="216"/>
    <x v="24"/>
    <n v="68887"/>
    <n v="68887"/>
  </r>
  <r>
    <x v="7"/>
    <x v="216"/>
    <x v="25"/>
    <n v="17760"/>
    <n v="17760"/>
  </r>
  <r>
    <x v="7"/>
    <x v="217"/>
    <x v="1"/>
    <n v="1768"/>
    <n v="1768"/>
  </r>
  <r>
    <x v="7"/>
    <x v="217"/>
    <x v="2"/>
    <n v="12129"/>
    <n v="12129"/>
  </r>
  <r>
    <x v="7"/>
    <x v="217"/>
    <x v="3"/>
    <n v="15798"/>
    <n v="15798"/>
  </r>
  <r>
    <x v="7"/>
    <x v="217"/>
    <x v="4"/>
    <n v="10395"/>
    <n v="10395"/>
  </r>
  <r>
    <x v="7"/>
    <x v="217"/>
    <x v="5"/>
    <n v="9950"/>
    <n v="9950"/>
  </r>
  <r>
    <x v="7"/>
    <x v="217"/>
    <x v="6"/>
    <n v="29767"/>
    <n v="29767"/>
  </r>
  <r>
    <x v="7"/>
    <x v="217"/>
    <x v="7"/>
    <n v="29002"/>
    <n v="29002"/>
  </r>
  <r>
    <x v="7"/>
    <x v="217"/>
    <x v="8"/>
    <n v="7407"/>
    <n v="7407"/>
  </r>
  <r>
    <x v="7"/>
    <x v="217"/>
    <x v="9"/>
    <n v="12623"/>
    <n v="12623"/>
  </r>
  <r>
    <x v="7"/>
    <x v="217"/>
    <x v="10"/>
    <n v="11144"/>
    <n v="11144"/>
  </r>
  <r>
    <x v="7"/>
    <x v="217"/>
    <x v="11"/>
    <n v="12287"/>
    <n v="12287"/>
  </r>
  <r>
    <x v="7"/>
    <x v="217"/>
    <x v="12"/>
    <n v="8669"/>
    <n v="8669"/>
  </r>
  <r>
    <x v="7"/>
    <x v="217"/>
    <x v="13"/>
    <n v="15896"/>
    <n v="15896"/>
  </r>
  <r>
    <x v="7"/>
    <x v="217"/>
    <x v="14"/>
    <n v="26343"/>
    <n v="26343"/>
  </r>
  <r>
    <x v="7"/>
    <x v="217"/>
    <x v="15"/>
    <n v="28294"/>
    <n v="28294"/>
  </r>
  <r>
    <x v="7"/>
    <x v="217"/>
    <x v="16"/>
    <n v="45629"/>
    <n v="45629"/>
  </r>
  <r>
    <x v="7"/>
    <x v="217"/>
    <x v="17"/>
    <n v="26906"/>
    <n v="26906"/>
  </r>
  <r>
    <x v="7"/>
    <x v="217"/>
    <x v="18"/>
    <n v="25334"/>
    <n v="25334"/>
  </r>
  <r>
    <x v="7"/>
    <x v="217"/>
    <x v="19"/>
    <n v="42256"/>
    <n v="42256"/>
  </r>
  <r>
    <x v="7"/>
    <x v="217"/>
    <x v="20"/>
    <n v="47992"/>
    <n v="47992"/>
  </r>
  <r>
    <x v="7"/>
    <x v="217"/>
    <x v="21"/>
    <n v="47187"/>
    <n v="47187"/>
  </r>
  <r>
    <x v="7"/>
    <x v="217"/>
    <x v="22"/>
    <n v="40118"/>
    <n v="40118"/>
  </r>
  <r>
    <x v="7"/>
    <x v="217"/>
    <x v="23"/>
    <n v="40739"/>
    <n v="40739"/>
  </r>
  <r>
    <x v="7"/>
    <x v="217"/>
    <x v="24"/>
    <n v="37463"/>
    <n v="37463"/>
  </r>
  <r>
    <x v="7"/>
    <x v="217"/>
    <x v="25"/>
    <n v="9734"/>
    <n v="9734"/>
  </r>
  <r>
    <x v="7"/>
    <x v="218"/>
    <x v="0"/>
    <n v="194"/>
    <n v="194"/>
  </r>
  <r>
    <x v="7"/>
    <x v="218"/>
    <x v="1"/>
    <n v="1474"/>
    <n v="1474"/>
  </r>
  <r>
    <x v="7"/>
    <x v="218"/>
    <x v="2"/>
    <n v="1505"/>
    <n v="1505"/>
  </r>
  <r>
    <x v="7"/>
    <x v="218"/>
    <x v="3"/>
    <n v="1598"/>
    <n v="1598"/>
  </r>
  <r>
    <x v="7"/>
    <x v="218"/>
    <x v="4"/>
    <n v="770"/>
    <n v="770"/>
  </r>
  <r>
    <x v="7"/>
    <x v="218"/>
    <x v="5"/>
    <n v="795"/>
    <n v="795"/>
  </r>
  <r>
    <x v="7"/>
    <x v="218"/>
    <x v="6"/>
    <n v="932"/>
    <n v="932"/>
  </r>
  <r>
    <x v="7"/>
    <x v="218"/>
    <x v="7"/>
    <n v="715"/>
    <n v="715"/>
  </r>
  <r>
    <x v="7"/>
    <x v="218"/>
    <x v="8"/>
    <n v="1270"/>
    <n v="1270"/>
  </r>
  <r>
    <x v="7"/>
    <x v="218"/>
    <x v="9"/>
    <n v="1785"/>
    <n v="1785"/>
  </r>
  <r>
    <x v="7"/>
    <x v="218"/>
    <x v="10"/>
    <n v="2330"/>
    <n v="2330"/>
  </r>
  <r>
    <x v="7"/>
    <x v="218"/>
    <x v="11"/>
    <n v="2625"/>
    <n v="2625"/>
  </r>
  <r>
    <x v="7"/>
    <x v="218"/>
    <x v="12"/>
    <n v="1024"/>
    <n v="1024"/>
  </r>
  <r>
    <x v="7"/>
    <x v="218"/>
    <x v="13"/>
    <n v="2407"/>
    <n v="2407"/>
  </r>
  <r>
    <x v="7"/>
    <x v="218"/>
    <x v="14"/>
    <n v="3224"/>
    <n v="3224"/>
  </r>
  <r>
    <x v="7"/>
    <x v="218"/>
    <x v="15"/>
    <n v="4204"/>
    <n v="4204"/>
  </r>
  <r>
    <x v="7"/>
    <x v="218"/>
    <x v="16"/>
    <n v="5274"/>
    <n v="5274"/>
  </r>
  <r>
    <x v="7"/>
    <x v="218"/>
    <x v="17"/>
    <n v="5284"/>
    <n v="5284"/>
  </r>
  <r>
    <x v="7"/>
    <x v="218"/>
    <x v="18"/>
    <n v="2125"/>
    <n v="2125"/>
  </r>
  <r>
    <x v="7"/>
    <x v="218"/>
    <x v="19"/>
    <n v="4782"/>
    <n v="4782"/>
  </r>
  <r>
    <x v="7"/>
    <x v="218"/>
    <x v="20"/>
    <n v="10141"/>
    <n v="10141"/>
  </r>
  <r>
    <x v="7"/>
    <x v="218"/>
    <x v="21"/>
    <n v="10246"/>
    <n v="10246"/>
  </r>
  <r>
    <x v="7"/>
    <x v="218"/>
    <x v="22"/>
    <n v="8833"/>
    <n v="8833"/>
  </r>
  <r>
    <x v="7"/>
    <x v="218"/>
    <x v="23"/>
    <n v="9926"/>
    <n v="9926"/>
  </r>
  <r>
    <x v="7"/>
    <x v="218"/>
    <x v="24"/>
    <n v="11342"/>
    <n v="11342"/>
  </r>
  <r>
    <x v="7"/>
    <x v="218"/>
    <x v="25"/>
    <n v="3544"/>
    <n v="3544"/>
  </r>
  <r>
    <x v="7"/>
    <x v="219"/>
    <x v="2"/>
    <n v="106"/>
    <n v="106"/>
  </r>
  <r>
    <x v="7"/>
    <x v="219"/>
    <x v="3"/>
    <n v="272"/>
    <n v="272"/>
  </r>
  <r>
    <x v="7"/>
    <x v="219"/>
    <x v="4"/>
    <n v="682"/>
    <n v="682"/>
  </r>
  <r>
    <x v="7"/>
    <x v="219"/>
    <x v="5"/>
    <n v="1249"/>
    <n v="1249"/>
  </r>
  <r>
    <x v="7"/>
    <x v="219"/>
    <x v="6"/>
    <n v="1081"/>
    <n v="1081"/>
  </r>
  <r>
    <x v="7"/>
    <x v="219"/>
    <x v="7"/>
    <n v="1807"/>
    <n v="1807"/>
  </r>
  <r>
    <x v="7"/>
    <x v="219"/>
    <x v="8"/>
    <n v="2023"/>
    <n v="2023"/>
  </r>
  <r>
    <x v="7"/>
    <x v="219"/>
    <x v="9"/>
    <n v="1532"/>
    <n v="1532"/>
  </r>
  <r>
    <x v="7"/>
    <x v="219"/>
    <x v="10"/>
    <n v="1797"/>
    <n v="1797"/>
  </r>
  <r>
    <x v="7"/>
    <x v="219"/>
    <x v="11"/>
    <n v="917"/>
    <n v="917"/>
  </r>
  <r>
    <x v="7"/>
    <x v="219"/>
    <x v="12"/>
    <n v="841"/>
    <n v="841"/>
  </r>
  <r>
    <x v="7"/>
    <x v="219"/>
    <x v="13"/>
    <n v="1308"/>
    <n v="1308"/>
  </r>
  <r>
    <x v="7"/>
    <x v="219"/>
    <x v="14"/>
    <n v="1218"/>
    <n v="1218"/>
  </r>
  <r>
    <x v="7"/>
    <x v="219"/>
    <x v="15"/>
    <n v="1058"/>
    <n v="1058"/>
  </r>
  <r>
    <x v="7"/>
    <x v="219"/>
    <x v="16"/>
    <n v="1951"/>
    <n v="1951"/>
  </r>
  <r>
    <x v="7"/>
    <x v="219"/>
    <x v="17"/>
    <n v="2156"/>
    <n v="2156"/>
  </r>
  <r>
    <x v="7"/>
    <x v="219"/>
    <x v="18"/>
    <n v="1166"/>
    <n v="1166"/>
  </r>
  <r>
    <x v="7"/>
    <x v="219"/>
    <x v="19"/>
    <n v="1769"/>
    <n v="1769"/>
  </r>
  <r>
    <x v="7"/>
    <x v="219"/>
    <x v="20"/>
    <n v="1594"/>
    <n v="1594"/>
  </r>
  <r>
    <x v="7"/>
    <x v="219"/>
    <x v="21"/>
    <n v="2203"/>
    <n v="2203"/>
  </r>
  <r>
    <x v="7"/>
    <x v="219"/>
    <x v="22"/>
    <n v="751"/>
    <n v="751"/>
  </r>
  <r>
    <x v="7"/>
    <x v="219"/>
    <x v="23"/>
    <n v="1161"/>
    <n v="1161"/>
  </r>
  <r>
    <x v="7"/>
    <x v="219"/>
    <x v="24"/>
    <n v="183"/>
    <n v="183"/>
  </r>
  <r>
    <x v="7"/>
    <x v="219"/>
    <x v="25"/>
    <n v="7"/>
    <n v="7"/>
  </r>
  <r>
    <x v="7"/>
    <x v="220"/>
    <x v="0"/>
    <n v="206"/>
    <n v="206"/>
  </r>
  <r>
    <x v="7"/>
    <x v="220"/>
    <x v="1"/>
    <n v="158"/>
    <n v="158"/>
  </r>
  <r>
    <x v="7"/>
    <x v="220"/>
    <x v="2"/>
    <n v="261"/>
    <n v="261"/>
  </r>
  <r>
    <x v="7"/>
    <x v="220"/>
    <x v="3"/>
    <n v="455"/>
    <n v="455"/>
  </r>
  <r>
    <x v="7"/>
    <x v="220"/>
    <x v="4"/>
    <n v="514"/>
    <n v="514"/>
  </r>
  <r>
    <x v="7"/>
    <x v="220"/>
    <x v="5"/>
    <n v="722"/>
    <n v="722"/>
  </r>
  <r>
    <x v="7"/>
    <x v="220"/>
    <x v="6"/>
    <n v="522"/>
    <n v="522"/>
  </r>
  <r>
    <x v="7"/>
    <x v="220"/>
    <x v="7"/>
    <n v="549"/>
    <n v="549"/>
  </r>
  <r>
    <x v="7"/>
    <x v="220"/>
    <x v="8"/>
    <n v="455"/>
    <n v="455"/>
  </r>
  <r>
    <x v="7"/>
    <x v="220"/>
    <x v="9"/>
    <n v="577"/>
    <n v="577"/>
  </r>
  <r>
    <x v="7"/>
    <x v="220"/>
    <x v="10"/>
    <n v="510"/>
    <n v="510"/>
  </r>
  <r>
    <x v="7"/>
    <x v="220"/>
    <x v="11"/>
    <n v="551"/>
    <n v="551"/>
  </r>
  <r>
    <x v="7"/>
    <x v="220"/>
    <x v="12"/>
    <n v="547"/>
    <n v="547"/>
  </r>
  <r>
    <x v="7"/>
    <x v="220"/>
    <x v="13"/>
    <n v="847"/>
    <n v="847"/>
  </r>
  <r>
    <x v="7"/>
    <x v="220"/>
    <x v="14"/>
    <n v="1105"/>
    <n v="1105"/>
  </r>
  <r>
    <x v="7"/>
    <x v="220"/>
    <x v="15"/>
    <n v="1420"/>
    <n v="1420"/>
  </r>
  <r>
    <x v="7"/>
    <x v="220"/>
    <x v="16"/>
    <n v="1390"/>
    <n v="1390"/>
  </r>
  <r>
    <x v="7"/>
    <x v="220"/>
    <x v="17"/>
    <n v="1402"/>
    <n v="1402"/>
  </r>
  <r>
    <x v="7"/>
    <x v="220"/>
    <x v="18"/>
    <n v="1140"/>
    <n v="1140"/>
  </r>
  <r>
    <x v="7"/>
    <x v="220"/>
    <x v="19"/>
    <n v="1569"/>
    <n v="1569"/>
  </r>
  <r>
    <x v="7"/>
    <x v="220"/>
    <x v="20"/>
    <n v="2402"/>
    <n v="2402"/>
  </r>
  <r>
    <x v="7"/>
    <x v="220"/>
    <x v="21"/>
    <n v="1667"/>
    <n v="1667"/>
  </r>
  <r>
    <x v="7"/>
    <x v="220"/>
    <x v="22"/>
    <n v="1557"/>
    <n v="1557"/>
  </r>
  <r>
    <x v="7"/>
    <x v="220"/>
    <x v="23"/>
    <n v="1311"/>
    <n v="1311"/>
  </r>
  <r>
    <x v="7"/>
    <x v="220"/>
    <x v="24"/>
    <n v="1395"/>
    <n v="1395"/>
  </r>
  <r>
    <x v="7"/>
    <x v="220"/>
    <x v="25"/>
    <n v="598"/>
    <n v="598"/>
  </r>
  <r>
    <x v="7"/>
    <x v="221"/>
    <x v="10"/>
    <n v="0"/>
    <n v="0"/>
  </r>
  <r>
    <x v="7"/>
    <x v="221"/>
    <x v="23"/>
    <n v="0"/>
    <n v="0"/>
  </r>
  <r>
    <x v="7"/>
    <x v="221"/>
    <x v="24"/>
    <n v="7"/>
    <n v="7"/>
  </r>
  <r>
    <x v="7"/>
    <x v="221"/>
    <x v="25"/>
    <n v="0"/>
    <n v="0"/>
  </r>
  <r>
    <x v="7"/>
    <x v="222"/>
    <x v="0"/>
    <n v="80"/>
    <n v="80"/>
  </r>
  <r>
    <x v="7"/>
    <x v="222"/>
    <x v="1"/>
    <n v="996"/>
    <n v="996"/>
  </r>
  <r>
    <x v="7"/>
    <x v="222"/>
    <x v="2"/>
    <n v="1448"/>
    <n v="1448"/>
  </r>
  <r>
    <x v="7"/>
    <x v="222"/>
    <x v="3"/>
    <n v="1799"/>
    <n v="1799"/>
  </r>
  <r>
    <x v="7"/>
    <x v="222"/>
    <x v="4"/>
    <n v="750"/>
    <n v="750"/>
  </r>
  <r>
    <x v="7"/>
    <x v="222"/>
    <x v="5"/>
    <n v="1023"/>
    <n v="1023"/>
  </r>
  <r>
    <x v="7"/>
    <x v="222"/>
    <x v="6"/>
    <n v="1154"/>
    <n v="1154"/>
  </r>
  <r>
    <x v="7"/>
    <x v="222"/>
    <x v="7"/>
    <n v="3352"/>
    <n v="3352"/>
  </r>
  <r>
    <x v="7"/>
    <x v="222"/>
    <x v="8"/>
    <n v="2462"/>
    <n v="2462"/>
  </r>
  <r>
    <x v="7"/>
    <x v="222"/>
    <x v="9"/>
    <n v="2139"/>
    <n v="2139"/>
  </r>
  <r>
    <x v="7"/>
    <x v="222"/>
    <x v="10"/>
    <n v="1870"/>
    <n v="1870"/>
  </r>
  <r>
    <x v="7"/>
    <x v="222"/>
    <x v="11"/>
    <n v="4738"/>
    <n v="4738"/>
  </r>
  <r>
    <x v="7"/>
    <x v="222"/>
    <x v="12"/>
    <n v="526"/>
    <n v="526"/>
  </r>
  <r>
    <x v="7"/>
    <x v="222"/>
    <x v="13"/>
    <n v="852"/>
    <n v="852"/>
  </r>
  <r>
    <x v="7"/>
    <x v="222"/>
    <x v="14"/>
    <n v="2973"/>
    <n v="2973"/>
  </r>
  <r>
    <x v="7"/>
    <x v="222"/>
    <x v="15"/>
    <n v="3093"/>
    <n v="3093"/>
  </r>
  <r>
    <x v="7"/>
    <x v="222"/>
    <x v="16"/>
    <n v="4065"/>
    <n v="4065"/>
  </r>
  <r>
    <x v="7"/>
    <x v="222"/>
    <x v="17"/>
    <n v="2443"/>
    <n v="2443"/>
  </r>
  <r>
    <x v="7"/>
    <x v="222"/>
    <x v="18"/>
    <n v="2345"/>
    <n v="2345"/>
  </r>
  <r>
    <x v="7"/>
    <x v="222"/>
    <x v="19"/>
    <n v="5990"/>
    <n v="5990"/>
  </r>
  <r>
    <x v="7"/>
    <x v="222"/>
    <x v="20"/>
    <n v="6120"/>
    <n v="6120"/>
  </r>
  <r>
    <x v="7"/>
    <x v="222"/>
    <x v="21"/>
    <n v="6558"/>
    <n v="6558"/>
  </r>
  <r>
    <x v="7"/>
    <x v="222"/>
    <x v="22"/>
    <n v="6550"/>
    <n v="6550"/>
  </r>
  <r>
    <x v="7"/>
    <x v="222"/>
    <x v="23"/>
    <n v="6475"/>
    <n v="6475"/>
  </r>
  <r>
    <x v="7"/>
    <x v="222"/>
    <x v="24"/>
    <n v="6873"/>
    <n v="6873"/>
  </r>
  <r>
    <x v="7"/>
    <x v="222"/>
    <x v="25"/>
    <n v="2168"/>
    <n v="2168"/>
  </r>
  <r>
    <x v="7"/>
    <x v="223"/>
    <x v="0"/>
    <n v="61"/>
    <n v="61"/>
  </r>
  <r>
    <x v="7"/>
    <x v="223"/>
    <x v="1"/>
    <n v="2084"/>
    <n v="2084"/>
  </r>
  <r>
    <x v="7"/>
    <x v="223"/>
    <x v="2"/>
    <n v="6211"/>
    <n v="6211"/>
  </r>
  <r>
    <x v="7"/>
    <x v="223"/>
    <x v="3"/>
    <n v="11515"/>
    <n v="11515"/>
  </r>
  <r>
    <x v="7"/>
    <x v="223"/>
    <x v="4"/>
    <n v="6500"/>
    <n v="6500"/>
  </r>
  <r>
    <x v="7"/>
    <x v="223"/>
    <x v="5"/>
    <n v="2891"/>
    <n v="2891"/>
  </r>
  <r>
    <x v="7"/>
    <x v="223"/>
    <x v="6"/>
    <n v="2536"/>
    <n v="2536"/>
  </r>
  <r>
    <x v="7"/>
    <x v="223"/>
    <x v="7"/>
    <n v="6034"/>
    <n v="6034"/>
  </r>
  <r>
    <x v="7"/>
    <x v="223"/>
    <x v="8"/>
    <n v="322"/>
    <n v="322"/>
  </r>
  <r>
    <x v="7"/>
    <x v="223"/>
    <x v="9"/>
    <n v="2252"/>
    <n v="2252"/>
  </r>
  <r>
    <x v="7"/>
    <x v="223"/>
    <x v="10"/>
    <n v="12376"/>
    <n v="12376"/>
  </r>
  <r>
    <x v="7"/>
    <x v="223"/>
    <x v="11"/>
    <n v="9910"/>
    <n v="9910"/>
  </r>
  <r>
    <x v="7"/>
    <x v="223"/>
    <x v="12"/>
    <n v="7166"/>
    <n v="7166"/>
  </r>
  <r>
    <x v="7"/>
    <x v="223"/>
    <x v="13"/>
    <n v="9999"/>
    <n v="9999"/>
  </r>
  <r>
    <x v="7"/>
    <x v="223"/>
    <x v="14"/>
    <n v="18085"/>
    <n v="18085"/>
  </r>
  <r>
    <x v="7"/>
    <x v="223"/>
    <x v="15"/>
    <n v="20462"/>
    <n v="20462"/>
  </r>
  <r>
    <x v="7"/>
    <x v="223"/>
    <x v="16"/>
    <n v="13943"/>
    <n v="13943"/>
  </r>
  <r>
    <x v="7"/>
    <x v="223"/>
    <x v="17"/>
    <n v="23227"/>
    <n v="23227"/>
  </r>
  <r>
    <x v="7"/>
    <x v="223"/>
    <x v="18"/>
    <n v="16812"/>
    <n v="16812"/>
  </r>
  <r>
    <x v="7"/>
    <x v="223"/>
    <x v="19"/>
    <n v="28404"/>
    <n v="28404"/>
  </r>
  <r>
    <x v="7"/>
    <x v="223"/>
    <x v="20"/>
    <n v="22492"/>
    <n v="22492"/>
  </r>
  <r>
    <x v="7"/>
    <x v="223"/>
    <x v="21"/>
    <n v="16875"/>
    <n v="16875"/>
  </r>
  <r>
    <x v="7"/>
    <x v="223"/>
    <x v="22"/>
    <n v="15359"/>
    <n v="15359"/>
  </r>
  <r>
    <x v="7"/>
    <x v="223"/>
    <x v="23"/>
    <n v="17443"/>
    <n v="17443"/>
  </r>
  <r>
    <x v="7"/>
    <x v="223"/>
    <x v="24"/>
    <n v="8663"/>
    <n v="8663"/>
  </r>
  <r>
    <x v="7"/>
    <x v="223"/>
    <x v="25"/>
    <n v="1435"/>
    <n v="1435"/>
  </r>
  <r>
    <x v="7"/>
    <x v="224"/>
    <x v="0"/>
    <n v="216"/>
    <n v="216"/>
  </r>
  <r>
    <x v="7"/>
    <x v="224"/>
    <x v="1"/>
    <n v="377"/>
    <n v="377"/>
  </r>
  <r>
    <x v="7"/>
    <x v="224"/>
    <x v="2"/>
    <n v="784"/>
    <n v="784"/>
  </r>
  <r>
    <x v="7"/>
    <x v="224"/>
    <x v="3"/>
    <n v="1329"/>
    <n v="1329"/>
  </r>
  <r>
    <x v="7"/>
    <x v="224"/>
    <x v="4"/>
    <n v="2088"/>
    <n v="2088"/>
  </r>
  <r>
    <x v="7"/>
    <x v="224"/>
    <x v="5"/>
    <n v="832"/>
    <n v="832"/>
  </r>
  <r>
    <x v="7"/>
    <x v="224"/>
    <x v="6"/>
    <n v="1305"/>
    <n v="1305"/>
  </r>
  <r>
    <x v="7"/>
    <x v="224"/>
    <x v="7"/>
    <n v="1356"/>
    <n v="1356"/>
  </r>
  <r>
    <x v="7"/>
    <x v="224"/>
    <x v="8"/>
    <n v="1870"/>
    <n v="1870"/>
  </r>
  <r>
    <x v="7"/>
    <x v="224"/>
    <x v="9"/>
    <n v="1743"/>
    <n v="1743"/>
  </r>
  <r>
    <x v="7"/>
    <x v="224"/>
    <x v="10"/>
    <n v="2269"/>
    <n v="2269"/>
  </r>
  <r>
    <x v="7"/>
    <x v="224"/>
    <x v="11"/>
    <n v="2352"/>
    <n v="2352"/>
  </r>
  <r>
    <x v="7"/>
    <x v="224"/>
    <x v="12"/>
    <n v="2509"/>
    <n v="2509"/>
  </r>
  <r>
    <x v="7"/>
    <x v="224"/>
    <x v="13"/>
    <n v="3277"/>
    <n v="3277"/>
  </r>
  <r>
    <x v="7"/>
    <x v="224"/>
    <x v="14"/>
    <n v="4579"/>
    <n v="4579"/>
  </r>
  <r>
    <x v="7"/>
    <x v="224"/>
    <x v="15"/>
    <n v="4689"/>
    <n v="4689"/>
  </r>
  <r>
    <x v="7"/>
    <x v="224"/>
    <x v="16"/>
    <n v="5569"/>
    <n v="5569"/>
  </r>
  <r>
    <x v="7"/>
    <x v="224"/>
    <x v="17"/>
    <n v="4093"/>
    <n v="4093"/>
  </r>
  <r>
    <x v="7"/>
    <x v="224"/>
    <x v="18"/>
    <n v="938"/>
    <n v="938"/>
  </r>
  <r>
    <x v="7"/>
    <x v="224"/>
    <x v="19"/>
    <n v="1898"/>
    <n v="1898"/>
  </r>
  <r>
    <x v="7"/>
    <x v="224"/>
    <x v="20"/>
    <n v="3291"/>
    <n v="3291"/>
  </r>
  <r>
    <x v="7"/>
    <x v="224"/>
    <x v="21"/>
    <n v="3350"/>
    <n v="3350"/>
  </r>
  <r>
    <x v="7"/>
    <x v="224"/>
    <x v="22"/>
    <n v="4540"/>
    <n v="4540"/>
  </r>
  <r>
    <x v="7"/>
    <x v="224"/>
    <x v="23"/>
    <n v="2702"/>
    <n v="2702"/>
  </r>
  <r>
    <x v="7"/>
    <x v="224"/>
    <x v="24"/>
    <n v="2270"/>
    <n v="2270"/>
  </r>
  <r>
    <x v="7"/>
    <x v="224"/>
    <x v="25"/>
    <n v="890"/>
    <n v="890"/>
  </r>
  <r>
    <x v="7"/>
    <x v="225"/>
    <x v="2"/>
    <n v="34"/>
    <n v="34"/>
  </r>
  <r>
    <x v="7"/>
    <x v="225"/>
    <x v="3"/>
    <n v="210"/>
    <n v="210"/>
  </r>
  <r>
    <x v="7"/>
    <x v="225"/>
    <x v="4"/>
    <n v="236"/>
    <n v="236"/>
  </r>
  <r>
    <x v="7"/>
    <x v="225"/>
    <x v="5"/>
    <n v="237"/>
    <n v="237"/>
  </r>
  <r>
    <x v="7"/>
    <x v="225"/>
    <x v="6"/>
    <n v="14"/>
    <n v="14"/>
  </r>
  <r>
    <x v="7"/>
    <x v="225"/>
    <x v="7"/>
    <n v="174"/>
    <n v="174"/>
  </r>
  <r>
    <x v="7"/>
    <x v="225"/>
    <x v="8"/>
    <n v="110"/>
    <n v="110"/>
  </r>
  <r>
    <x v="7"/>
    <x v="225"/>
    <x v="9"/>
    <n v="13"/>
    <n v="13"/>
  </r>
  <r>
    <x v="7"/>
    <x v="225"/>
    <x v="10"/>
    <n v="38"/>
    <n v="38"/>
  </r>
  <r>
    <x v="7"/>
    <x v="225"/>
    <x v="11"/>
    <n v="13"/>
    <n v="13"/>
  </r>
  <r>
    <x v="7"/>
    <x v="225"/>
    <x v="12"/>
    <n v="45"/>
    <n v="45"/>
  </r>
  <r>
    <x v="7"/>
    <x v="225"/>
    <x v="13"/>
    <n v="49"/>
    <n v="49"/>
  </r>
  <r>
    <x v="7"/>
    <x v="225"/>
    <x v="14"/>
    <n v="121"/>
    <n v="121"/>
  </r>
  <r>
    <x v="7"/>
    <x v="225"/>
    <x v="15"/>
    <n v="196"/>
    <n v="196"/>
  </r>
  <r>
    <x v="7"/>
    <x v="225"/>
    <x v="16"/>
    <n v="115"/>
    <n v="115"/>
  </r>
  <r>
    <x v="7"/>
    <x v="225"/>
    <x v="17"/>
    <n v="10"/>
    <n v="10"/>
  </r>
  <r>
    <x v="7"/>
    <x v="225"/>
    <x v="18"/>
    <n v="131"/>
    <n v="131"/>
  </r>
  <r>
    <x v="7"/>
    <x v="225"/>
    <x v="19"/>
    <n v="315"/>
    <n v="315"/>
  </r>
  <r>
    <x v="7"/>
    <x v="225"/>
    <x v="20"/>
    <n v="271"/>
    <n v="271"/>
  </r>
  <r>
    <x v="7"/>
    <x v="225"/>
    <x v="21"/>
    <n v="213"/>
    <n v="213"/>
  </r>
  <r>
    <x v="7"/>
    <x v="225"/>
    <x v="22"/>
    <n v="161"/>
    <n v="161"/>
  </r>
  <r>
    <x v="7"/>
    <x v="225"/>
    <x v="23"/>
    <n v="143"/>
    <n v="143"/>
  </r>
  <r>
    <x v="7"/>
    <x v="225"/>
    <x v="24"/>
    <n v="120"/>
    <n v="120"/>
  </r>
  <r>
    <x v="7"/>
    <x v="225"/>
    <x v="25"/>
    <n v="62"/>
    <n v="62"/>
  </r>
  <r>
    <x v="7"/>
    <x v="226"/>
    <x v="6"/>
    <n v="1"/>
    <n v="1"/>
  </r>
  <r>
    <x v="7"/>
    <x v="226"/>
    <x v="9"/>
    <n v="15"/>
    <n v="15"/>
  </r>
  <r>
    <x v="7"/>
    <x v="226"/>
    <x v="10"/>
    <n v="75"/>
    <n v="75"/>
  </r>
  <r>
    <x v="7"/>
    <x v="226"/>
    <x v="11"/>
    <n v="168"/>
    <n v="168"/>
  </r>
  <r>
    <x v="7"/>
    <x v="226"/>
    <x v="12"/>
    <n v="268"/>
    <n v="268"/>
  </r>
  <r>
    <x v="7"/>
    <x v="226"/>
    <x v="13"/>
    <n v="197"/>
    <n v="197"/>
  </r>
  <r>
    <x v="7"/>
    <x v="226"/>
    <x v="14"/>
    <n v="167"/>
    <n v="167"/>
  </r>
  <r>
    <x v="7"/>
    <x v="226"/>
    <x v="15"/>
    <n v="156"/>
    <n v="156"/>
  </r>
  <r>
    <x v="7"/>
    <x v="226"/>
    <x v="16"/>
    <n v="212"/>
    <n v="212"/>
  </r>
  <r>
    <x v="7"/>
    <x v="226"/>
    <x v="17"/>
    <n v="211"/>
    <n v="211"/>
  </r>
  <r>
    <x v="7"/>
    <x v="226"/>
    <x v="18"/>
    <n v="5"/>
    <n v="5"/>
  </r>
  <r>
    <x v="7"/>
    <x v="226"/>
    <x v="19"/>
    <n v="0"/>
    <n v="0"/>
  </r>
  <r>
    <x v="7"/>
    <x v="227"/>
    <x v="2"/>
    <n v="22"/>
    <n v="22"/>
  </r>
  <r>
    <x v="7"/>
    <x v="227"/>
    <x v="9"/>
    <n v="7"/>
    <n v="7"/>
  </r>
  <r>
    <x v="7"/>
    <x v="227"/>
    <x v="13"/>
    <n v="0"/>
    <n v="0"/>
  </r>
  <r>
    <x v="7"/>
    <x v="227"/>
    <x v="14"/>
    <n v="0"/>
    <n v="0"/>
  </r>
  <r>
    <x v="7"/>
    <x v="227"/>
    <x v="15"/>
    <n v="0"/>
    <n v="0"/>
  </r>
  <r>
    <x v="7"/>
    <x v="227"/>
    <x v="16"/>
    <n v="0"/>
    <n v="0"/>
  </r>
  <r>
    <x v="7"/>
    <x v="227"/>
    <x v="19"/>
    <n v="3"/>
    <n v="3"/>
  </r>
  <r>
    <x v="7"/>
    <x v="227"/>
    <x v="20"/>
    <n v="0"/>
    <n v="0"/>
  </r>
  <r>
    <x v="7"/>
    <x v="228"/>
    <x v="2"/>
    <n v="65"/>
    <n v="65"/>
  </r>
  <r>
    <x v="7"/>
    <x v="228"/>
    <x v="3"/>
    <n v="73"/>
    <n v="73"/>
  </r>
  <r>
    <x v="7"/>
    <x v="228"/>
    <x v="4"/>
    <n v="2"/>
    <n v="2"/>
  </r>
  <r>
    <x v="7"/>
    <x v="229"/>
    <x v="4"/>
    <n v="0"/>
    <n v="0"/>
  </r>
  <r>
    <x v="7"/>
    <x v="229"/>
    <x v="10"/>
    <n v="2"/>
    <n v="2"/>
  </r>
  <r>
    <x v="7"/>
    <x v="229"/>
    <x v="11"/>
    <n v="0"/>
    <n v="0"/>
  </r>
  <r>
    <x v="7"/>
    <x v="229"/>
    <x v="17"/>
    <n v="0"/>
    <n v="0"/>
  </r>
  <r>
    <x v="7"/>
    <x v="230"/>
    <x v="0"/>
    <n v="43"/>
    <n v="43"/>
  </r>
  <r>
    <x v="7"/>
    <x v="230"/>
    <x v="1"/>
    <n v="42"/>
    <n v="42"/>
  </r>
  <r>
    <x v="7"/>
    <x v="230"/>
    <x v="2"/>
    <n v="64"/>
    <n v="64"/>
  </r>
  <r>
    <x v="7"/>
    <x v="230"/>
    <x v="3"/>
    <n v="101"/>
    <n v="101"/>
  </r>
  <r>
    <x v="7"/>
    <x v="230"/>
    <x v="4"/>
    <n v="145"/>
    <n v="145"/>
  </r>
  <r>
    <x v="7"/>
    <x v="230"/>
    <x v="5"/>
    <n v="172"/>
    <n v="172"/>
  </r>
  <r>
    <x v="7"/>
    <x v="230"/>
    <x v="6"/>
    <n v="61"/>
    <n v="61"/>
  </r>
  <r>
    <x v="7"/>
    <x v="230"/>
    <x v="7"/>
    <n v="33"/>
    <n v="33"/>
  </r>
  <r>
    <x v="7"/>
    <x v="230"/>
    <x v="8"/>
    <n v="13"/>
    <n v="13"/>
  </r>
  <r>
    <x v="7"/>
    <x v="230"/>
    <x v="9"/>
    <n v="23"/>
    <n v="23"/>
  </r>
  <r>
    <x v="7"/>
    <x v="230"/>
    <x v="10"/>
    <n v="24"/>
    <n v="24"/>
  </r>
  <r>
    <x v="7"/>
    <x v="230"/>
    <x v="11"/>
    <n v="8"/>
    <n v="8"/>
  </r>
  <r>
    <x v="7"/>
    <x v="230"/>
    <x v="12"/>
    <n v="15"/>
    <n v="15"/>
  </r>
  <r>
    <x v="7"/>
    <x v="230"/>
    <x v="13"/>
    <n v="44"/>
    <n v="44"/>
  </r>
  <r>
    <x v="7"/>
    <x v="230"/>
    <x v="14"/>
    <n v="69"/>
    <n v="69"/>
  </r>
  <r>
    <x v="7"/>
    <x v="230"/>
    <x v="15"/>
    <n v="103"/>
    <n v="103"/>
  </r>
  <r>
    <x v="7"/>
    <x v="230"/>
    <x v="16"/>
    <n v="83"/>
    <n v="83"/>
  </r>
  <r>
    <x v="7"/>
    <x v="230"/>
    <x v="17"/>
    <n v="79"/>
    <n v="79"/>
  </r>
  <r>
    <x v="7"/>
    <x v="230"/>
    <x v="18"/>
    <n v="69"/>
    <n v="69"/>
  </r>
  <r>
    <x v="7"/>
    <x v="230"/>
    <x v="19"/>
    <n v="80"/>
    <n v="80"/>
  </r>
  <r>
    <x v="7"/>
    <x v="230"/>
    <x v="20"/>
    <n v="117"/>
    <n v="117"/>
  </r>
  <r>
    <x v="7"/>
    <x v="230"/>
    <x v="21"/>
    <n v="86"/>
    <n v="86"/>
  </r>
  <r>
    <x v="7"/>
    <x v="230"/>
    <x v="22"/>
    <n v="131"/>
    <n v="131"/>
  </r>
  <r>
    <x v="7"/>
    <x v="230"/>
    <x v="23"/>
    <n v="132"/>
    <n v="132"/>
  </r>
  <r>
    <x v="7"/>
    <x v="230"/>
    <x v="24"/>
    <n v="110"/>
    <n v="110"/>
  </r>
  <r>
    <x v="7"/>
    <x v="230"/>
    <x v="25"/>
    <n v="54"/>
    <n v="54"/>
  </r>
  <r>
    <x v="7"/>
    <x v="231"/>
    <x v="0"/>
    <n v="464"/>
    <n v="464"/>
  </r>
  <r>
    <x v="7"/>
    <x v="231"/>
    <x v="1"/>
    <n v="820"/>
    <n v="820"/>
  </r>
  <r>
    <x v="7"/>
    <x v="231"/>
    <x v="2"/>
    <n v="1541"/>
    <n v="1541"/>
  </r>
  <r>
    <x v="7"/>
    <x v="231"/>
    <x v="3"/>
    <n v="1196"/>
    <n v="1196"/>
  </r>
  <r>
    <x v="7"/>
    <x v="231"/>
    <x v="4"/>
    <n v="1758"/>
    <n v="1758"/>
  </r>
  <r>
    <x v="7"/>
    <x v="231"/>
    <x v="5"/>
    <n v="949"/>
    <n v="949"/>
  </r>
  <r>
    <x v="7"/>
    <x v="231"/>
    <x v="6"/>
    <n v="1289"/>
    <n v="1289"/>
  </r>
  <r>
    <x v="7"/>
    <x v="231"/>
    <x v="7"/>
    <n v="2262"/>
    <n v="2262"/>
  </r>
  <r>
    <x v="7"/>
    <x v="231"/>
    <x v="8"/>
    <n v="1302"/>
    <n v="1302"/>
  </r>
  <r>
    <x v="7"/>
    <x v="231"/>
    <x v="9"/>
    <n v="1646"/>
    <n v="1646"/>
  </r>
  <r>
    <x v="7"/>
    <x v="231"/>
    <x v="10"/>
    <n v="1771"/>
    <n v="1771"/>
  </r>
  <r>
    <x v="7"/>
    <x v="231"/>
    <x v="11"/>
    <n v="2242"/>
    <n v="2242"/>
  </r>
  <r>
    <x v="7"/>
    <x v="231"/>
    <x v="12"/>
    <n v="3670"/>
    <n v="3670"/>
  </r>
  <r>
    <x v="7"/>
    <x v="231"/>
    <x v="13"/>
    <n v="6198"/>
    <n v="6198"/>
  </r>
  <r>
    <x v="7"/>
    <x v="231"/>
    <x v="14"/>
    <n v="7812"/>
    <n v="7812"/>
  </r>
  <r>
    <x v="7"/>
    <x v="231"/>
    <x v="15"/>
    <n v="9120"/>
    <n v="9120"/>
  </r>
  <r>
    <x v="7"/>
    <x v="231"/>
    <x v="16"/>
    <n v="5592"/>
    <n v="5592"/>
  </r>
  <r>
    <x v="7"/>
    <x v="231"/>
    <x v="17"/>
    <n v="4103"/>
    <n v="4103"/>
  </r>
  <r>
    <x v="7"/>
    <x v="231"/>
    <x v="18"/>
    <n v="3067"/>
    <n v="3067"/>
  </r>
  <r>
    <x v="7"/>
    <x v="231"/>
    <x v="19"/>
    <n v="3689"/>
    <n v="3689"/>
  </r>
  <r>
    <x v="7"/>
    <x v="231"/>
    <x v="20"/>
    <n v="7122"/>
    <n v="7122"/>
  </r>
  <r>
    <x v="7"/>
    <x v="231"/>
    <x v="21"/>
    <n v="7932"/>
    <n v="7932"/>
  </r>
  <r>
    <x v="7"/>
    <x v="231"/>
    <x v="22"/>
    <n v="6811"/>
    <n v="6811"/>
  </r>
  <r>
    <x v="7"/>
    <x v="231"/>
    <x v="23"/>
    <n v="6315"/>
    <n v="6315"/>
  </r>
  <r>
    <x v="7"/>
    <x v="231"/>
    <x v="24"/>
    <n v="5951"/>
    <n v="5951"/>
  </r>
  <r>
    <x v="7"/>
    <x v="231"/>
    <x v="25"/>
    <n v="1939"/>
    <n v="1939"/>
  </r>
  <r>
    <x v="7"/>
    <x v="232"/>
    <x v="2"/>
    <n v="437"/>
    <n v="437"/>
  </r>
  <r>
    <x v="7"/>
    <x v="232"/>
    <x v="3"/>
    <n v="320"/>
    <n v="320"/>
  </r>
  <r>
    <x v="7"/>
    <x v="232"/>
    <x v="4"/>
    <n v="453"/>
    <n v="453"/>
  </r>
  <r>
    <x v="7"/>
    <x v="232"/>
    <x v="5"/>
    <n v="686"/>
    <n v="686"/>
  </r>
  <r>
    <x v="7"/>
    <x v="232"/>
    <x v="6"/>
    <n v="829"/>
    <n v="829"/>
  </r>
  <r>
    <x v="7"/>
    <x v="232"/>
    <x v="7"/>
    <n v="1316"/>
    <n v="1316"/>
  </r>
  <r>
    <x v="7"/>
    <x v="232"/>
    <x v="8"/>
    <n v="1325"/>
    <n v="1325"/>
  </r>
  <r>
    <x v="7"/>
    <x v="232"/>
    <x v="9"/>
    <n v="935"/>
    <n v="935"/>
  </r>
  <r>
    <x v="7"/>
    <x v="232"/>
    <x v="10"/>
    <n v="769"/>
    <n v="769"/>
  </r>
  <r>
    <x v="7"/>
    <x v="232"/>
    <x v="11"/>
    <n v="868"/>
    <n v="868"/>
  </r>
  <r>
    <x v="7"/>
    <x v="232"/>
    <x v="12"/>
    <n v="856"/>
    <n v="856"/>
  </r>
  <r>
    <x v="7"/>
    <x v="232"/>
    <x v="13"/>
    <n v="633"/>
    <n v="633"/>
  </r>
  <r>
    <x v="7"/>
    <x v="232"/>
    <x v="14"/>
    <n v="486"/>
    <n v="486"/>
  </r>
  <r>
    <x v="7"/>
    <x v="232"/>
    <x v="15"/>
    <n v="339"/>
    <n v="339"/>
  </r>
  <r>
    <x v="7"/>
    <x v="232"/>
    <x v="16"/>
    <n v="614"/>
    <n v="614"/>
  </r>
  <r>
    <x v="7"/>
    <x v="232"/>
    <x v="17"/>
    <n v="375"/>
    <n v="375"/>
  </r>
  <r>
    <x v="7"/>
    <x v="232"/>
    <x v="18"/>
    <n v="169"/>
    <n v="169"/>
  </r>
  <r>
    <x v="7"/>
    <x v="232"/>
    <x v="19"/>
    <n v="282"/>
    <n v="282"/>
  </r>
  <r>
    <x v="7"/>
    <x v="232"/>
    <x v="20"/>
    <n v="616"/>
    <n v="616"/>
  </r>
  <r>
    <x v="7"/>
    <x v="232"/>
    <x v="21"/>
    <n v="617"/>
    <n v="617"/>
  </r>
  <r>
    <x v="7"/>
    <x v="232"/>
    <x v="22"/>
    <n v="475"/>
    <n v="475"/>
  </r>
  <r>
    <x v="7"/>
    <x v="232"/>
    <x v="23"/>
    <n v="781"/>
    <n v="781"/>
  </r>
  <r>
    <x v="7"/>
    <x v="232"/>
    <x v="24"/>
    <n v="829"/>
    <n v="829"/>
  </r>
  <r>
    <x v="7"/>
    <x v="232"/>
    <x v="25"/>
    <n v="133"/>
    <n v="133"/>
  </r>
  <r>
    <x v="7"/>
    <x v="233"/>
    <x v="1"/>
    <n v="1"/>
    <n v="1"/>
  </r>
  <r>
    <x v="7"/>
    <x v="233"/>
    <x v="4"/>
    <n v="30"/>
    <n v="30"/>
  </r>
  <r>
    <x v="7"/>
    <x v="233"/>
    <x v="5"/>
    <n v="75"/>
    <n v="75"/>
  </r>
  <r>
    <x v="7"/>
    <x v="233"/>
    <x v="6"/>
    <n v="13"/>
    <n v="13"/>
  </r>
  <r>
    <x v="7"/>
    <x v="233"/>
    <x v="7"/>
    <n v="10"/>
    <n v="10"/>
  </r>
  <r>
    <x v="7"/>
    <x v="233"/>
    <x v="8"/>
    <n v="17"/>
    <n v="17"/>
  </r>
  <r>
    <x v="7"/>
    <x v="233"/>
    <x v="9"/>
    <n v="17"/>
    <n v="17"/>
  </r>
  <r>
    <x v="7"/>
    <x v="233"/>
    <x v="11"/>
    <n v="5"/>
    <n v="5"/>
  </r>
  <r>
    <x v="7"/>
    <x v="233"/>
    <x v="13"/>
    <n v="11"/>
    <n v="11"/>
  </r>
  <r>
    <x v="7"/>
    <x v="233"/>
    <x v="14"/>
    <n v="10"/>
    <n v="10"/>
  </r>
  <r>
    <x v="7"/>
    <x v="233"/>
    <x v="15"/>
    <n v="4"/>
    <n v="4"/>
  </r>
  <r>
    <x v="7"/>
    <x v="233"/>
    <x v="16"/>
    <n v="0"/>
    <n v="0"/>
  </r>
  <r>
    <x v="7"/>
    <x v="233"/>
    <x v="17"/>
    <n v="31"/>
    <n v="31"/>
  </r>
  <r>
    <x v="7"/>
    <x v="233"/>
    <x v="18"/>
    <n v="0"/>
    <n v="0"/>
  </r>
  <r>
    <x v="7"/>
    <x v="233"/>
    <x v="22"/>
    <n v="9"/>
    <n v="9"/>
  </r>
  <r>
    <x v="7"/>
    <x v="233"/>
    <x v="23"/>
    <n v="42"/>
    <n v="42"/>
  </r>
  <r>
    <x v="7"/>
    <x v="233"/>
    <x v="24"/>
    <n v="65"/>
    <n v="65"/>
  </r>
  <r>
    <x v="7"/>
    <x v="233"/>
    <x v="25"/>
    <n v="22"/>
    <n v="22"/>
  </r>
  <r>
    <x v="7"/>
    <x v="234"/>
    <x v="0"/>
    <n v="20"/>
    <n v="20"/>
  </r>
  <r>
    <x v="7"/>
    <x v="234"/>
    <x v="1"/>
    <n v="71"/>
    <n v="71"/>
  </r>
  <r>
    <x v="7"/>
    <x v="234"/>
    <x v="2"/>
    <n v="21"/>
    <n v="21"/>
  </r>
  <r>
    <x v="7"/>
    <x v="234"/>
    <x v="3"/>
    <n v="34"/>
    <n v="34"/>
  </r>
  <r>
    <x v="7"/>
    <x v="234"/>
    <x v="4"/>
    <n v="194"/>
    <n v="194"/>
  </r>
  <r>
    <x v="7"/>
    <x v="234"/>
    <x v="5"/>
    <n v="680"/>
    <n v="680"/>
  </r>
  <r>
    <x v="7"/>
    <x v="234"/>
    <x v="6"/>
    <n v="616"/>
    <n v="616"/>
  </r>
  <r>
    <x v="7"/>
    <x v="234"/>
    <x v="7"/>
    <n v="435"/>
    <n v="435"/>
  </r>
  <r>
    <x v="7"/>
    <x v="234"/>
    <x v="8"/>
    <n v="845"/>
    <n v="845"/>
  </r>
  <r>
    <x v="7"/>
    <x v="234"/>
    <x v="9"/>
    <n v="416"/>
    <n v="416"/>
  </r>
  <r>
    <x v="7"/>
    <x v="234"/>
    <x v="10"/>
    <n v="295"/>
    <n v="295"/>
  </r>
  <r>
    <x v="7"/>
    <x v="234"/>
    <x v="11"/>
    <n v="392"/>
    <n v="392"/>
  </r>
  <r>
    <x v="7"/>
    <x v="234"/>
    <x v="12"/>
    <n v="390"/>
    <n v="390"/>
  </r>
  <r>
    <x v="7"/>
    <x v="234"/>
    <x v="13"/>
    <n v="464"/>
    <n v="464"/>
  </r>
  <r>
    <x v="7"/>
    <x v="234"/>
    <x v="14"/>
    <n v="589"/>
    <n v="589"/>
  </r>
  <r>
    <x v="7"/>
    <x v="234"/>
    <x v="15"/>
    <n v="565"/>
    <n v="565"/>
  </r>
  <r>
    <x v="7"/>
    <x v="234"/>
    <x v="16"/>
    <n v="548"/>
    <n v="548"/>
  </r>
  <r>
    <x v="7"/>
    <x v="234"/>
    <x v="17"/>
    <n v="547"/>
    <n v="547"/>
  </r>
  <r>
    <x v="7"/>
    <x v="234"/>
    <x v="18"/>
    <n v="609"/>
    <n v="609"/>
  </r>
  <r>
    <x v="7"/>
    <x v="234"/>
    <x v="19"/>
    <n v="490"/>
    <n v="490"/>
  </r>
  <r>
    <x v="7"/>
    <x v="234"/>
    <x v="20"/>
    <n v="950"/>
    <n v="950"/>
  </r>
  <r>
    <x v="7"/>
    <x v="234"/>
    <x v="21"/>
    <n v="523"/>
    <n v="523"/>
  </r>
  <r>
    <x v="7"/>
    <x v="234"/>
    <x v="22"/>
    <n v="500"/>
    <n v="500"/>
  </r>
  <r>
    <x v="7"/>
    <x v="234"/>
    <x v="23"/>
    <n v="580"/>
    <n v="580"/>
  </r>
  <r>
    <x v="7"/>
    <x v="234"/>
    <x v="24"/>
    <n v="435"/>
    <n v="435"/>
  </r>
  <r>
    <x v="7"/>
    <x v="234"/>
    <x v="25"/>
    <n v="97"/>
    <n v="97"/>
  </r>
  <r>
    <x v="7"/>
    <x v="235"/>
    <x v="0"/>
    <n v="86"/>
    <n v="86"/>
  </r>
  <r>
    <x v="7"/>
    <x v="235"/>
    <x v="1"/>
    <n v="406"/>
    <n v="406"/>
  </r>
  <r>
    <x v="7"/>
    <x v="235"/>
    <x v="2"/>
    <n v="557"/>
    <n v="557"/>
  </r>
  <r>
    <x v="7"/>
    <x v="235"/>
    <x v="3"/>
    <n v="529"/>
    <n v="529"/>
  </r>
  <r>
    <x v="7"/>
    <x v="235"/>
    <x v="4"/>
    <n v="1464"/>
    <n v="1464"/>
  </r>
  <r>
    <x v="7"/>
    <x v="235"/>
    <x v="5"/>
    <n v="482"/>
    <n v="482"/>
  </r>
  <r>
    <x v="7"/>
    <x v="235"/>
    <x v="6"/>
    <n v="781"/>
    <n v="781"/>
  </r>
  <r>
    <x v="7"/>
    <x v="235"/>
    <x v="7"/>
    <n v="904"/>
    <n v="904"/>
  </r>
  <r>
    <x v="7"/>
    <x v="235"/>
    <x v="8"/>
    <n v="770"/>
    <n v="770"/>
  </r>
  <r>
    <x v="7"/>
    <x v="235"/>
    <x v="9"/>
    <n v="744"/>
    <n v="744"/>
  </r>
  <r>
    <x v="7"/>
    <x v="235"/>
    <x v="10"/>
    <n v="519"/>
    <n v="519"/>
  </r>
  <r>
    <x v="7"/>
    <x v="235"/>
    <x v="11"/>
    <n v="470"/>
    <n v="470"/>
  </r>
  <r>
    <x v="7"/>
    <x v="235"/>
    <x v="12"/>
    <n v="450"/>
    <n v="450"/>
  </r>
  <r>
    <x v="7"/>
    <x v="235"/>
    <x v="13"/>
    <n v="722"/>
    <n v="722"/>
  </r>
  <r>
    <x v="7"/>
    <x v="235"/>
    <x v="14"/>
    <n v="1082"/>
    <n v="1082"/>
  </r>
  <r>
    <x v="7"/>
    <x v="235"/>
    <x v="15"/>
    <n v="1778"/>
    <n v="1778"/>
  </r>
  <r>
    <x v="7"/>
    <x v="235"/>
    <x v="16"/>
    <n v="2602"/>
    <n v="2602"/>
  </r>
  <r>
    <x v="7"/>
    <x v="235"/>
    <x v="17"/>
    <n v="2612"/>
    <n v="2612"/>
  </r>
  <r>
    <x v="7"/>
    <x v="235"/>
    <x v="18"/>
    <n v="839"/>
    <n v="839"/>
  </r>
  <r>
    <x v="7"/>
    <x v="235"/>
    <x v="19"/>
    <n v="1510"/>
    <n v="1510"/>
  </r>
  <r>
    <x v="7"/>
    <x v="235"/>
    <x v="20"/>
    <n v="3120"/>
    <n v="3120"/>
  </r>
  <r>
    <x v="7"/>
    <x v="235"/>
    <x v="21"/>
    <n v="3637"/>
    <n v="3637"/>
  </r>
  <r>
    <x v="7"/>
    <x v="235"/>
    <x v="22"/>
    <n v="2846"/>
    <n v="2846"/>
  </r>
  <r>
    <x v="7"/>
    <x v="235"/>
    <x v="23"/>
    <n v="2501"/>
    <n v="2501"/>
  </r>
  <r>
    <x v="7"/>
    <x v="235"/>
    <x v="24"/>
    <n v="2282"/>
    <n v="2282"/>
  </r>
  <r>
    <x v="7"/>
    <x v="235"/>
    <x v="25"/>
    <n v="781"/>
    <n v="781"/>
  </r>
  <r>
    <x v="7"/>
    <x v="236"/>
    <x v="5"/>
    <n v="87"/>
    <n v="87"/>
  </r>
  <r>
    <x v="7"/>
    <x v="236"/>
    <x v="6"/>
    <n v="44"/>
    <n v="44"/>
  </r>
  <r>
    <x v="7"/>
    <x v="236"/>
    <x v="7"/>
    <n v="28"/>
    <n v="28"/>
  </r>
  <r>
    <x v="7"/>
    <x v="236"/>
    <x v="8"/>
    <n v="55"/>
    <n v="55"/>
  </r>
  <r>
    <x v="7"/>
    <x v="236"/>
    <x v="9"/>
    <n v="14"/>
    <n v="14"/>
  </r>
  <r>
    <x v="7"/>
    <x v="236"/>
    <x v="11"/>
    <n v="2"/>
    <n v="2"/>
  </r>
  <r>
    <x v="7"/>
    <x v="236"/>
    <x v="12"/>
    <n v="45"/>
    <n v="45"/>
  </r>
  <r>
    <x v="7"/>
    <x v="236"/>
    <x v="13"/>
    <n v="112"/>
    <n v="112"/>
  </r>
  <r>
    <x v="7"/>
    <x v="236"/>
    <x v="14"/>
    <n v="61"/>
    <n v="61"/>
  </r>
  <r>
    <x v="7"/>
    <x v="236"/>
    <x v="15"/>
    <n v="82"/>
    <n v="82"/>
  </r>
  <r>
    <x v="7"/>
    <x v="236"/>
    <x v="16"/>
    <n v="98"/>
    <n v="98"/>
  </r>
  <r>
    <x v="7"/>
    <x v="236"/>
    <x v="17"/>
    <n v="53"/>
    <n v="53"/>
  </r>
  <r>
    <x v="7"/>
    <x v="236"/>
    <x v="18"/>
    <n v="26"/>
    <n v="26"/>
  </r>
  <r>
    <x v="7"/>
    <x v="236"/>
    <x v="19"/>
    <n v="49"/>
    <n v="49"/>
  </r>
  <r>
    <x v="7"/>
    <x v="236"/>
    <x v="20"/>
    <n v="47"/>
    <n v="47"/>
  </r>
  <r>
    <x v="7"/>
    <x v="236"/>
    <x v="21"/>
    <n v="156"/>
    <n v="156"/>
  </r>
  <r>
    <x v="7"/>
    <x v="236"/>
    <x v="22"/>
    <n v="111"/>
    <n v="111"/>
  </r>
  <r>
    <x v="7"/>
    <x v="236"/>
    <x v="23"/>
    <n v="141"/>
    <n v="141"/>
  </r>
  <r>
    <x v="7"/>
    <x v="236"/>
    <x v="24"/>
    <n v="199"/>
    <n v="199"/>
  </r>
  <r>
    <x v="7"/>
    <x v="236"/>
    <x v="25"/>
    <n v="29"/>
    <n v="29"/>
  </r>
  <r>
    <x v="7"/>
    <x v="237"/>
    <x v="0"/>
    <n v="163"/>
    <n v="163"/>
  </r>
  <r>
    <x v="7"/>
    <x v="237"/>
    <x v="1"/>
    <n v="169"/>
    <n v="169"/>
  </r>
  <r>
    <x v="7"/>
    <x v="237"/>
    <x v="2"/>
    <n v="482"/>
    <n v="482"/>
  </r>
  <r>
    <x v="7"/>
    <x v="237"/>
    <x v="3"/>
    <n v="252"/>
    <n v="252"/>
  </r>
  <r>
    <x v="7"/>
    <x v="237"/>
    <x v="4"/>
    <n v="877"/>
    <n v="877"/>
  </r>
  <r>
    <x v="7"/>
    <x v="237"/>
    <x v="5"/>
    <n v="483"/>
    <n v="483"/>
  </r>
  <r>
    <x v="7"/>
    <x v="237"/>
    <x v="6"/>
    <n v="605"/>
    <n v="605"/>
  </r>
  <r>
    <x v="7"/>
    <x v="237"/>
    <x v="7"/>
    <n v="393"/>
    <n v="393"/>
  </r>
  <r>
    <x v="7"/>
    <x v="237"/>
    <x v="8"/>
    <n v="308"/>
    <n v="308"/>
  </r>
  <r>
    <x v="7"/>
    <x v="237"/>
    <x v="9"/>
    <n v="550"/>
    <n v="550"/>
  </r>
  <r>
    <x v="7"/>
    <x v="237"/>
    <x v="10"/>
    <n v="251"/>
    <n v="251"/>
  </r>
  <r>
    <x v="7"/>
    <x v="237"/>
    <x v="11"/>
    <n v="143"/>
    <n v="143"/>
  </r>
  <r>
    <x v="7"/>
    <x v="237"/>
    <x v="12"/>
    <n v="128"/>
    <n v="128"/>
  </r>
  <r>
    <x v="7"/>
    <x v="237"/>
    <x v="13"/>
    <n v="214"/>
    <n v="214"/>
  </r>
  <r>
    <x v="7"/>
    <x v="237"/>
    <x v="14"/>
    <n v="202"/>
    <n v="202"/>
  </r>
  <r>
    <x v="7"/>
    <x v="237"/>
    <x v="15"/>
    <n v="256"/>
    <n v="256"/>
  </r>
  <r>
    <x v="7"/>
    <x v="237"/>
    <x v="16"/>
    <n v="279"/>
    <n v="279"/>
  </r>
  <r>
    <x v="7"/>
    <x v="237"/>
    <x v="17"/>
    <n v="195"/>
    <n v="195"/>
  </r>
  <r>
    <x v="7"/>
    <x v="237"/>
    <x v="18"/>
    <n v="79"/>
    <n v="79"/>
  </r>
  <r>
    <x v="7"/>
    <x v="237"/>
    <x v="19"/>
    <n v="106"/>
    <n v="106"/>
  </r>
  <r>
    <x v="7"/>
    <x v="237"/>
    <x v="20"/>
    <n v="227"/>
    <n v="227"/>
  </r>
  <r>
    <x v="7"/>
    <x v="237"/>
    <x v="21"/>
    <n v="343"/>
    <n v="343"/>
  </r>
  <r>
    <x v="7"/>
    <x v="237"/>
    <x v="22"/>
    <n v="339"/>
    <n v="339"/>
  </r>
  <r>
    <x v="7"/>
    <x v="237"/>
    <x v="23"/>
    <n v="188"/>
    <n v="188"/>
  </r>
  <r>
    <x v="7"/>
    <x v="237"/>
    <x v="24"/>
    <n v="230"/>
    <n v="230"/>
  </r>
  <r>
    <x v="7"/>
    <x v="237"/>
    <x v="25"/>
    <n v="83"/>
    <n v="83"/>
  </r>
  <r>
    <x v="7"/>
    <x v="238"/>
    <x v="0"/>
    <n v="27"/>
    <n v="27"/>
  </r>
  <r>
    <x v="7"/>
    <x v="238"/>
    <x v="3"/>
    <n v="68"/>
    <n v="68"/>
  </r>
  <r>
    <x v="7"/>
    <x v="238"/>
    <x v="4"/>
    <n v="96"/>
    <n v="96"/>
  </r>
  <r>
    <x v="7"/>
    <x v="238"/>
    <x v="5"/>
    <n v="38"/>
    <n v="38"/>
  </r>
  <r>
    <x v="7"/>
    <x v="238"/>
    <x v="6"/>
    <n v="45"/>
    <n v="45"/>
  </r>
  <r>
    <x v="7"/>
    <x v="238"/>
    <x v="7"/>
    <n v="25"/>
    <n v="25"/>
  </r>
  <r>
    <x v="7"/>
    <x v="238"/>
    <x v="8"/>
    <n v="27"/>
    <n v="27"/>
  </r>
  <r>
    <x v="7"/>
    <x v="238"/>
    <x v="9"/>
    <n v="11"/>
    <n v="11"/>
  </r>
  <r>
    <x v="7"/>
    <x v="238"/>
    <x v="10"/>
    <n v="201"/>
    <n v="201"/>
  </r>
  <r>
    <x v="7"/>
    <x v="238"/>
    <x v="11"/>
    <n v="101"/>
    <n v="101"/>
  </r>
  <r>
    <x v="7"/>
    <x v="238"/>
    <x v="12"/>
    <n v="80"/>
    <n v="80"/>
  </r>
  <r>
    <x v="7"/>
    <x v="238"/>
    <x v="13"/>
    <n v="16"/>
    <n v="16"/>
  </r>
  <r>
    <x v="7"/>
    <x v="238"/>
    <x v="14"/>
    <n v="42"/>
    <n v="42"/>
  </r>
  <r>
    <x v="7"/>
    <x v="238"/>
    <x v="15"/>
    <n v="43"/>
    <n v="43"/>
  </r>
  <r>
    <x v="7"/>
    <x v="238"/>
    <x v="16"/>
    <n v="52"/>
    <n v="52"/>
  </r>
  <r>
    <x v="7"/>
    <x v="238"/>
    <x v="17"/>
    <n v="58"/>
    <n v="58"/>
  </r>
  <r>
    <x v="7"/>
    <x v="238"/>
    <x v="18"/>
    <n v="47"/>
    <n v="47"/>
  </r>
  <r>
    <x v="7"/>
    <x v="238"/>
    <x v="19"/>
    <n v="75"/>
    <n v="75"/>
  </r>
  <r>
    <x v="7"/>
    <x v="238"/>
    <x v="20"/>
    <n v="62"/>
    <n v="62"/>
  </r>
  <r>
    <x v="7"/>
    <x v="238"/>
    <x v="21"/>
    <n v="78"/>
    <n v="78"/>
  </r>
  <r>
    <x v="7"/>
    <x v="238"/>
    <x v="22"/>
    <n v="133"/>
    <n v="133"/>
  </r>
  <r>
    <x v="7"/>
    <x v="238"/>
    <x v="23"/>
    <n v="166"/>
    <n v="166"/>
  </r>
  <r>
    <x v="7"/>
    <x v="238"/>
    <x v="24"/>
    <n v="237"/>
    <n v="237"/>
  </r>
  <r>
    <x v="7"/>
    <x v="238"/>
    <x v="25"/>
    <n v="76"/>
    <n v="76"/>
  </r>
  <r>
    <x v="7"/>
    <x v="239"/>
    <x v="0"/>
    <n v="51"/>
    <n v="51"/>
  </r>
  <r>
    <x v="7"/>
    <x v="239"/>
    <x v="1"/>
    <n v="91"/>
    <n v="91"/>
  </r>
  <r>
    <x v="7"/>
    <x v="239"/>
    <x v="2"/>
    <n v="183"/>
    <n v="183"/>
  </r>
  <r>
    <x v="7"/>
    <x v="239"/>
    <x v="3"/>
    <n v="88"/>
    <n v="88"/>
  </r>
  <r>
    <x v="7"/>
    <x v="239"/>
    <x v="4"/>
    <n v="226"/>
    <n v="226"/>
  </r>
  <r>
    <x v="7"/>
    <x v="239"/>
    <x v="5"/>
    <n v="130"/>
    <n v="130"/>
  </r>
  <r>
    <x v="7"/>
    <x v="239"/>
    <x v="6"/>
    <n v="39"/>
    <n v="39"/>
  </r>
  <r>
    <x v="7"/>
    <x v="239"/>
    <x v="7"/>
    <n v="21"/>
    <n v="21"/>
  </r>
  <r>
    <x v="7"/>
    <x v="239"/>
    <x v="8"/>
    <n v="40"/>
    <n v="40"/>
  </r>
  <r>
    <x v="7"/>
    <x v="239"/>
    <x v="9"/>
    <n v="38"/>
    <n v="38"/>
  </r>
  <r>
    <x v="7"/>
    <x v="239"/>
    <x v="10"/>
    <n v="7"/>
    <n v="7"/>
  </r>
  <r>
    <x v="7"/>
    <x v="239"/>
    <x v="11"/>
    <n v="33"/>
    <n v="33"/>
  </r>
  <r>
    <x v="7"/>
    <x v="239"/>
    <x v="12"/>
    <n v="15"/>
    <n v="15"/>
  </r>
  <r>
    <x v="7"/>
    <x v="239"/>
    <x v="13"/>
    <n v="65"/>
    <n v="65"/>
  </r>
  <r>
    <x v="7"/>
    <x v="239"/>
    <x v="14"/>
    <n v="86"/>
    <n v="86"/>
  </r>
  <r>
    <x v="7"/>
    <x v="239"/>
    <x v="15"/>
    <n v="139"/>
    <n v="139"/>
  </r>
  <r>
    <x v="7"/>
    <x v="239"/>
    <x v="16"/>
    <n v="344"/>
    <n v="344"/>
  </r>
  <r>
    <x v="7"/>
    <x v="239"/>
    <x v="17"/>
    <n v="433"/>
    <n v="433"/>
  </r>
  <r>
    <x v="7"/>
    <x v="239"/>
    <x v="18"/>
    <n v="69"/>
    <n v="69"/>
  </r>
  <r>
    <x v="7"/>
    <x v="239"/>
    <x v="19"/>
    <n v="104"/>
    <n v="104"/>
  </r>
  <r>
    <x v="7"/>
    <x v="239"/>
    <x v="20"/>
    <n v="232"/>
    <n v="232"/>
  </r>
  <r>
    <x v="7"/>
    <x v="239"/>
    <x v="21"/>
    <n v="204"/>
    <n v="204"/>
  </r>
  <r>
    <x v="7"/>
    <x v="239"/>
    <x v="22"/>
    <n v="202"/>
    <n v="202"/>
  </r>
  <r>
    <x v="7"/>
    <x v="239"/>
    <x v="23"/>
    <n v="201"/>
    <n v="201"/>
  </r>
  <r>
    <x v="7"/>
    <x v="239"/>
    <x v="24"/>
    <n v="155"/>
    <n v="155"/>
  </r>
  <r>
    <x v="7"/>
    <x v="239"/>
    <x v="25"/>
    <n v="52"/>
    <n v="52"/>
  </r>
  <r>
    <x v="7"/>
    <x v="240"/>
    <x v="0"/>
    <n v="297"/>
    <n v="297"/>
  </r>
  <r>
    <x v="7"/>
    <x v="240"/>
    <x v="1"/>
    <n v="405"/>
    <n v="405"/>
  </r>
  <r>
    <x v="7"/>
    <x v="240"/>
    <x v="2"/>
    <n v="896"/>
    <n v="896"/>
  </r>
  <r>
    <x v="7"/>
    <x v="240"/>
    <x v="3"/>
    <n v="1431"/>
    <n v="1431"/>
  </r>
  <r>
    <x v="7"/>
    <x v="240"/>
    <x v="4"/>
    <n v="1387"/>
    <n v="1387"/>
  </r>
  <r>
    <x v="7"/>
    <x v="240"/>
    <x v="5"/>
    <n v="1539"/>
    <n v="1539"/>
  </r>
  <r>
    <x v="7"/>
    <x v="240"/>
    <x v="6"/>
    <n v="1130"/>
    <n v="1130"/>
  </r>
  <r>
    <x v="7"/>
    <x v="240"/>
    <x v="7"/>
    <n v="1318"/>
    <n v="1318"/>
  </r>
  <r>
    <x v="7"/>
    <x v="240"/>
    <x v="8"/>
    <n v="1168"/>
    <n v="1168"/>
  </r>
  <r>
    <x v="7"/>
    <x v="240"/>
    <x v="9"/>
    <n v="599"/>
    <n v="599"/>
  </r>
  <r>
    <x v="7"/>
    <x v="240"/>
    <x v="10"/>
    <n v="605"/>
    <n v="605"/>
  </r>
  <r>
    <x v="7"/>
    <x v="240"/>
    <x v="11"/>
    <n v="500"/>
    <n v="500"/>
  </r>
  <r>
    <x v="7"/>
    <x v="240"/>
    <x v="12"/>
    <n v="564"/>
    <n v="564"/>
  </r>
  <r>
    <x v="7"/>
    <x v="240"/>
    <x v="13"/>
    <n v="1829"/>
    <n v="1829"/>
  </r>
  <r>
    <x v="7"/>
    <x v="240"/>
    <x v="14"/>
    <n v="1601"/>
    <n v="1601"/>
  </r>
  <r>
    <x v="7"/>
    <x v="240"/>
    <x v="15"/>
    <n v="1967"/>
    <n v="1967"/>
  </r>
  <r>
    <x v="7"/>
    <x v="240"/>
    <x v="16"/>
    <n v="1462"/>
    <n v="1462"/>
  </r>
  <r>
    <x v="7"/>
    <x v="240"/>
    <x v="17"/>
    <n v="1422"/>
    <n v="1422"/>
  </r>
  <r>
    <x v="7"/>
    <x v="240"/>
    <x v="18"/>
    <n v="665"/>
    <n v="665"/>
  </r>
  <r>
    <x v="7"/>
    <x v="240"/>
    <x v="19"/>
    <n v="1265"/>
    <n v="1265"/>
  </r>
  <r>
    <x v="7"/>
    <x v="240"/>
    <x v="20"/>
    <n v="944"/>
    <n v="944"/>
  </r>
  <r>
    <x v="7"/>
    <x v="240"/>
    <x v="21"/>
    <n v="1312"/>
    <n v="1312"/>
  </r>
  <r>
    <x v="7"/>
    <x v="240"/>
    <x v="22"/>
    <n v="1040"/>
    <n v="1040"/>
  </r>
  <r>
    <x v="7"/>
    <x v="240"/>
    <x v="23"/>
    <n v="935"/>
    <n v="935"/>
  </r>
  <r>
    <x v="7"/>
    <x v="240"/>
    <x v="24"/>
    <n v="1456"/>
    <n v="1456"/>
  </r>
  <r>
    <x v="7"/>
    <x v="240"/>
    <x v="25"/>
    <n v="258"/>
    <n v="258"/>
  </r>
  <r>
    <x v="7"/>
    <x v="241"/>
    <x v="2"/>
    <n v="697"/>
    <n v="697"/>
  </r>
  <r>
    <x v="7"/>
    <x v="241"/>
    <x v="3"/>
    <n v="789"/>
    <n v="789"/>
  </r>
  <r>
    <x v="7"/>
    <x v="241"/>
    <x v="4"/>
    <n v="2076"/>
    <n v="2076"/>
  </r>
  <r>
    <x v="7"/>
    <x v="241"/>
    <x v="5"/>
    <n v="2583"/>
    <n v="2583"/>
  </r>
  <r>
    <x v="7"/>
    <x v="241"/>
    <x v="6"/>
    <n v="2463"/>
    <n v="2463"/>
  </r>
  <r>
    <x v="7"/>
    <x v="241"/>
    <x v="7"/>
    <n v="1790"/>
    <n v="1790"/>
  </r>
  <r>
    <x v="7"/>
    <x v="241"/>
    <x v="8"/>
    <n v="1892"/>
    <n v="1892"/>
  </r>
  <r>
    <x v="7"/>
    <x v="241"/>
    <x v="9"/>
    <n v="1166"/>
    <n v="1166"/>
  </r>
  <r>
    <x v="7"/>
    <x v="241"/>
    <x v="10"/>
    <n v="1053"/>
    <n v="1053"/>
  </r>
  <r>
    <x v="7"/>
    <x v="241"/>
    <x v="11"/>
    <n v="898"/>
    <n v="898"/>
  </r>
  <r>
    <x v="7"/>
    <x v="241"/>
    <x v="12"/>
    <n v="3389"/>
    <n v="3389"/>
  </r>
  <r>
    <x v="7"/>
    <x v="241"/>
    <x v="13"/>
    <n v="1579"/>
    <n v="1579"/>
  </r>
  <r>
    <x v="7"/>
    <x v="241"/>
    <x v="14"/>
    <n v="2403"/>
    <n v="2403"/>
  </r>
  <r>
    <x v="7"/>
    <x v="241"/>
    <x v="15"/>
    <n v="2380"/>
    <n v="2380"/>
  </r>
  <r>
    <x v="7"/>
    <x v="241"/>
    <x v="16"/>
    <n v="1929"/>
    <n v="1929"/>
  </r>
  <r>
    <x v="7"/>
    <x v="241"/>
    <x v="17"/>
    <n v="1207"/>
    <n v="1207"/>
  </r>
  <r>
    <x v="7"/>
    <x v="241"/>
    <x v="18"/>
    <n v="230"/>
    <n v="230"/>
  </r>
  <r>
    <x v="7"/>
    <x v="241"/>
    <x v="19"/>
    <n v="478"/>
    <n v="478"/>
  </r>
  <r>
    <x v="7"/>
    <x v="241"/>
    <x v="20"/>
    <n v="829"/>
    <n v="829"/>
  </r>
  <r>
    <x v="7"/>
    <x v="241"/>
    <x v="21"/>
    <n v="302"/>
    <n v="302"/>
  </r>
  <r>
    <x v="7"/>
    <x v="241"/>
    <x v="22"/>
    <n v="112"/>
    <n v="112"/>
  </r>
  <r>
    <x v="7"/>
    <x v="241"/>
    <x v="23"/>
    <n v="94"/>
    <n v="94"/>
  </r>
  <r>
    <x v="7"/>
    <x v="241"/>
    <x v="24"/>
    <n v="259"/>
    <n v="259"/>
  </r>
  <r>
    <x v="7"/>
    <x v="241"/>
    <x v="25"/>
    <n v="161"/>
    <n v="161"/>
  </r>
  <r>
    <x v="7"/>
    <x v="242"/>
    <x v="0"/>
    <n v="1738"/>
    <n v="1738"/>
  </r>
  <r>
    <x v="7"/>
    <x v="242"/>
    <x v="1"/>
    <n v="288"/>
    <n v="288"/>
  </r>
  <r>
    <x v="7"/>
    <x v="243"/>
    <x v="2"/>
    <n v="30"/>
    <n v="30"/>
  </r>
  <r>
    <x v="7"/>
    <x v="244"/>
    <x v="15"/>
    <n v="214"/>
    <n v="214"/>
  </r>
  <r>
    <x v="7"/>
    <x v="244"/>
    <x v="16"/>
    <n v="376"/>
    <n v="376"/>
  </r>
  <r>
    <x v="7"/>
    <x v="244"/>
    <x v="17"/>
    <n v="0"/>
    <n v="0"/>
  </r>
  <r>
    <x v="7"/>
    <x v="245"/>
    <x v="3"/>
    <n v="70"/>
    <n v="70"/>
  </r>
  <r>
    <x v="7"/>
    <x v="246"/>
    <x v="1"/>
    <n v="197"/>
    <n v="197"/>
  </r>
  <r>
    <x v="7"/>
    <x v="247"/>
    <x v="0"/>
    <n v="280"/>
    <n v="280"/>
  </r>
  <r>
    <x v="7"/>
    <x v="247"/>
    <x v="1"/>
    <n v="621"/>
    <n v="621"/>
  </r>
  <r>
    <x v="7"/>
    <x v="247"/>
    <x v="2"/>
    <n v="418"/>
    <n v="418"/>
  </r>
  <r>
    <x v="7"/>
    <x v="247"/>
    <x v="3"/>
    <n v="628"/>
    <n v="628"/>
  </r>
  <r>
    <x v="7"/>
    <x v="247"/>
    <x v="4"/>
    <n v="879"/>
    <n v="879"/>
  </r>
  <r>
    <x v="7"/>
    <x v="247"/>
    <x v="5"/>
    <n v="853"/>
    <n v="853"/>
  </r>
  <r>
    <x v="7"/>
    <x v="247"/>
    <x v="6"/>
    <n v="889"/>
    <n v="889"/>
  </r>
  <r>
    <x v="7"/>
    <x v="247"/>
    <x v="7"/>
    <n v="1145"/>
    <n v="1145"/>
  </r>
  <r>
    <x v="7"/>
    <x v="247"/>
    <x v="8"/>
    <n v="1761"/>
    <n v="1761"/>
  </r>
  <r>
    <x v="7"/>
    <x v="247"/>
    <x v="9"/>
    <n v="1177"/>
    <n v="1177"/>
  </r>
  <r>
    <x v="7"/>
    <x v="247"/>
    <x v="10"/>
    <n v="240"/>
    <n v="240"/>
  </r>
  <r>
    <x v="7"/>
    <x v="247"/>
    <x v="11"/>
    <n v="387"/>
    <n v="387"/>
  </r>
  <r>
    <x v="7"/>
    <x v="247"/>
    <x v="12"/>
    <n v="386"/>
    <n v="386"/>
  </r>
  <r>
    <x v="7"/>
    <x v="247"/>
    <x v="13"/>
    <n v="795"/>
    <n v="795"/>
  </r>
  <r>
    <x v="7"/>
    <x v="247"/>
    <x v="14"/>
    <n v="1501"/>
    <n v="1501"/>
  </r>
  <r>
    <x v="7"/>
    <x v="247"/>
    <x v="15"/>
    <n v="1640"/>
    <n v="1640"/>
  </r>
  <r>
    <x v="7"/>
    <x v="247"/>
    <x v="16"/>
    <n v="1398"/>
    <n v="1398"/>
  </r>
  <r>
    <x v="7"/>
    <x v="247"/>
    <x v="17"/>
    <n v="1331"/>
    <n v="1331"/>
  </r>
  <r>
    <x v="7"/>
    <x v="247"/>
    <x v="18"/>
    <n v="547"/>
    <n v="547"/>
  </r>
  <r>
    <x v="7"/>
    <x v="247"/>
    <x v="19"/>
    <n v="1373"/>
    <n v="1373"/>
  </r>
  <r>
    <x v="7"/>
    <x v="247"/>
    <x v="20"/>
    <n v="2238"/>
    <n v="2238"/>
  </r>
  <r>
    <x v="7"/>
    <x v="247"/>
    <x v="21"/>
    <n v="3518"/>
    <n v="3518"/>
  </r>
  <r>
    <x v="7"/>
    <x v="247"/>
    <x v="22"/>
    <n v="2555"/>
    <n v="2555"/>
  </r>
  <r>
    <x v="7"/>
    <x v="247"/>
    <x v="23"/>
    <n v="2191"/>
    <n v="2191"/>
  </r>
  <r>
    <x v="7"/>
    <x v="247"/>
    <x v="24"/>
    <n v="2715"/>
    <n v="2715"/>
  </r>
  <r>
    <x v="7"/>
    <x v="247"/>
    <x v="25"/>
    <n v="834"/>
    <n v="834"/>
  </r>
  <r>
    <x v="7"/>
    <x v="248"/>
    <x v="0"/>
    <n v="2268"/>
    <n v="2268"/>
  </r>
  <r>
    <x v="7"/>
    <x v="248"/>
    <x v="1"/>
    <n v="2026"/>
    <n v="2026"/>
  </r>
  <r>
    <x v="7"/>
    <x v="248"/>
    <x v="2"/>
    <n v="2370"/>
    <n v="2370"/>
  </r>
  <r>
    <x v="7"/>
    <x v="248"/>
    <x v="3"/>
    <n v="3141"/>
    <n v="3141"/>
  </r>
  <r>
    <x v="7"/>
    <x v="248"/>
    <x v="4"/>
    <n v="3172"/>
    <n v="3172"/>
  </r>
  <r>
    <x v="7"/>
    <x v="248"/>
    <x v="5"/>
    <n v="2796"/>
    <n v="2796"/>
  </r>
  <r>
    <x v="7"/>
    <x v="248"/>
    <x v="6"/>
    <n v="4055"/>
    <n v="4055"/>
  </r>
  <r>
    <x v="7"/>
    <x v="248"/>
    <x v="7"/>
    <n v="5442"/>
    <n v="5442"/>
  </r>
  <r>
    <x v="7"/>
    <x v="248"/>
    <x v="8"/>
    <n v="4596"/>
    <n v="4596"/>
  </r>
  <r>
    <x v="7"/>
    <x v="248"/>
    <x v="9"/>
    <n v="4100"/>
    <n v="4100"/>
  </r>
  <r>
    <x v="7"/>
    <x v="248"/>
    <x v="10"/>
    <n v="854"/>
    <n v="854"/>
  </r>
  <r>
    <x v="7"/>
    <x v="248"/>
    <x v="11"/>
    <n v="1546"/>
    <n v="1546"/>
  </r>
  <r>
    <x v="7"/>
    <x v="248"/>
    <x v="12"/>
    <n v="1971"/>
    <n v="1971"/>
  </r>
  <r>
    <x v="7"/>
    <x v="248"/>
    <x v="13"/>
    <n v="3938"/>
    <n v="3938"/>
  </r>
  <r>
    <x v="7"/>
    <x v="248"/>
    <x v="14"/>
    <n v="4680"/>
    <n v="4680"/>
  </r>
  <r>
    <x v="7"/>
    <x v="248"/>
    <x v="15"/>
    <n v="7728"/>
    <n v="7728"/>
  </r>
  <r>
    <x v="7"/>
    <x v="248"/>
    <x v="16"/>
    <n v="10770"/>
    <n v="10770"/>
  </r>
  <r>
    <x v="7"/>
    <x v="248"/>
    <x v="17"/>
    <n v="10369"/>
    <n v="10369"/>
  </r>
  <r>
    <x v="7"/>
    <x v="248"/>
    <x v="18"/>
    <n v="8397"/>
    <n v="8397"/>
  </r>
  <r>
    <x v="7"/>
    <x v="248"/>
    <x v="19"/>
    <n v="12740"/>
    <n v="12740"/>
  </r>
  <r>
    <x v="7"/>
    <x v="248"/>
    <x v="20"/>
    <n v="17211"/>
    <n v="17211"/>
  </r>
  <r>
    <x v="7"/>
    <x v="248"/>
    <x v="21"/>
    <n v="17225"/>
    <n v="17225"/>
  </r>
  <r>
    <x v="7"/>
    <x v="248"/>
    <x v="22"/>
    <n v="19293"/>
    <n v="19293"/>
  </r>
  <r>
    <x v="7"/>
    <x v="248"/>
    <x v="23"/>
    <n v="20564"/>
    <n v="20564"/>
  </r>
  <r>
    <x v="7"/>
    <x v="248"/>
    <x v="24"/>
    <n v="19833"/>
    <n v="19833"/>
  </r>
  <r>
    <x v="7"/>
    <x v="248"/>
    <x v="25"/>
    <n v="5079"/>
    <n v="5079"/>
  </r>
  <r>
    <x v="7"/>
    <x v="249"/>
    <x v="0"/>
    <n v="1203"/>
    <n v="1203"/>
  </r>
  <r>
    <x v="7"/>
    <x v="249"/>
    <x v="1"/>
    <n v="1377"/>
    <n v="1377"/>
  </r>
  <r>
    <x v="7"/>
    <x v="249"/>
    <x v="2"/>
    <n v="1680"/>
    <n v="1680"/>
  </r>
  <r>
    <x v="7"/>
    <x v="249"/>
    <x v="3"/>
    <n v="1974"/>
    <n v="1974"/>
  </r>
  <r>
    <x v="7"/>
    <x v="249"/>
    <x v="4"/>
    <n v="3486"/>
    <n v="3486"/>
  </r>
  <r>
    <x v="7"/>
    <x v="249"/>
    <x v="5"/>
    <n v="2746"/>
    <n v="2746"/>
  </r>
  <r>
    <x v="7"/>
    <x v="249"/>
    <x v="6"/>
    <n v="3053"/>
    <n v="3053"/>
  </r>
  <r>
    <x v="7"/>
    <x v="249"/>
    <x v="7"/>
    <n v="2333"/>
    <n v="2333"/>
  </r>
  <r>
    <x v="7"/>
    <x v="249"/>
    <x v="8"/>
    <n v="1166"/>
    <n v="1166"/>
  </r>
  <r>
    <x v="7"/>
    <x v="249"/>
    <x v="9"/>
    <n v="617"/>
    <n v="617"/>
  </r>
  <r>
    <x v="7"/>
    <x v="249"/>
    <x v="10"/>
    <n v="696"/>
    <n v="696"/>
  </r>
  <r>
    <x v="7"/>
    <x v="249"/>
    <x v="11"/>
    <n v="63"/>
    <n v="63"/>
  </r>
  <r>
    <x v="7"/>
    <x v="249"/>
    <x v="12"/>
    <n v="398"/>
    <n v="398"/>
  </r>
  <r>
    <x v="7"/>
    <x v="249"/>
    <x v="13"/>
    <n v="815"/>
    <n v="815"/>
  </r>
  <r>
    <x v="7"/>
    <x v="249"/>
    <x v="14"/>
    <n v="1245"/>
    <n v="1245"/>
  </r>
  <r>
    <x v="7"/>
    <x v="249"/>
    <x v="15"/>
    <n v="1521"/>
    <n v="1521"/>
  </r>
  <r>
    <x v="7"/>
    <x v="249"/>
    <x v="16"/>
    <n v="2426"/>
    <n v="2426"/>
  </r>
  <r>
    <x v="7"/>
    <x v="249"/>
    <x v="17"/>
    <n v="4074"/>
    <n v="4074"/>
  </r>
  <r>
    <x v="7"/>
    <x v="249"/>
    <x v="18"/>
    <n v="2424"/>
    <n v="2424"/>
  </r>
  <r>
    <x v="7"/>
    <x v="249"/>
    <x v="19"/>
    <n v="5781"/>
    <n v="5781"/>
  </r>
  <r>
    <x v="7"/>
    <x v="249"/>
    <x v="20"/>
    <n v="9536"/>
    <n v="9536"/>
  </r>
  <r>
    <x v="7"/>
    <x v="249"/>
    <x v="21"/>
    <n v="7708"/>
    <n v="7708"/>
  </r>
  <r>
    <x v="7"/>
    <x v="249"/>
    <x v="22"/>
    <n v="10637"/>
    <n v="10637"/>
  </r>
  <r>
    <x v="7"/>
    <x v="249"/>
    <x v="23"/>
    <n v="10548"/>
    <n v="10548"/>
  </r>
  <r>
    <x v="7"/>
    <x v="249"/>
    <x v="24"/>
    <n v="10077"/>
    <n v="10077"/>
  </r>
  <r>
    <x v="7"/>
    <x v="249"/>
    <x v="25"/>
    <n v="1274"/>
    <n v="1274"/>
  </r>
  <r>
    <x v="7"/>
    <x v="250"/>
    <x v="0"/>
    <n v="1167"/>
    <n v="1167"/>
  </r>
  <r>
    <x v="7"/>
    <x v="250"/>
    <x v="1"/>
    <n v="5162"/>
    <n v="5162"/>
  </r>
  <r>
    <x v="7"/>
    <x v="250"/>
    <x v="2"/>
    <n v="4633"/>
    <n v="4633"/>
  </r>
  <r>
    <x v="7"/>
    <x v="250"/>
    <x v="3"/>
    <n v="9262"/>
    <n v="9262"/>
  </r>
  <r>
    <x v="7"/>
    <x v="250"/>
    <x v="4"/>
    <n v="10957"/>
    <n v="10957"/>
  </r>
  <r>
    <x v="7"/>
    <x v="250"/>
    <x v="5"/>
    <n v="15563"/>
    <n v="15563"/>
  </r>
  <r>
    <x v="7"/>
    <x v="250"/>
    <x v="6"/>
    <n v="14603"/>
    <n v="14603"/>
  </r>
  <r>
    <x v="7"/>
    <x v="250"/>
    <x v="7"/>
    <n v="10276"/>
    <n v="10276"/>
  </r>
  <r>
    <x v="7"/>
    <x v="250"/>
    <x v="8"/>
    <n v="456"/>
    <n v="456"/>
  </r>
  <r>
    <x v="7"/>
    <x v="250"/>
    <x v="9"/>
    <n v="1839"/>
    <n v="1839"/>
  </r>
  <r>
    <x v="7"/>
    <x v="250"/>
    <x v="10"/>
    <n v="1273"/>
    <n v="1273"/>
  </r>
  <r>
    <x v="7"/>
    <x v="250"/>
    <x v="11"/>
    <n v="566"/>
    <n v="566"/>
  </r>
  <r>
    <x v="7"/>
    <x v="250"/>
    <x v="12"/>
    <n v="1120"/>
    <n v="1120"/>
  </r>
  <r>
    <x v="7"/>
    <x v="250"/>
    <x v="13"/>
    <n v="1792"/>
    <n v="1792"/>
  </r>
  <r>
    <x v="7"/>
    <x v="250"/>
    <x v="14"/>
    <n v="4000"/>
    <n v="4000"/>
  </r>
  <r>
    <x v="7"/>
    <x v="250"/>
    <x v="15"/>
    <n v="5175"/>
    <n v="5175"/>
  </r>
  <r>
    <x v="7"/>
    <x v="250"/>
    <x v="16"/>
    <n v="8751"/>
    <n v="8751"/>
  </r>
  <r>
    <x v="7"/>
    <x v="250"/>
    <x v="17"/>
    <n v="16702"/>
    <n v="16702"/>
  </r>
  <r>
    <x v="7"/>
    <x v="250"/>
    <x v="18"/>
    <n v="17307"/>
    <n v="17307"/>
  </r>
  <r>
    <x v="7"/>
    <x v="250"/>
    <x v="19"/>
    <n v="34110"/>
    <n v="34110"/>
  </r>
  <r>
    <x v="7"/>
    <x v="250"/>
    <x v="20"/>
    <n v="44220"/>
    <n v="44220"/>
  </r>
  <r>
    <x v="7"/>
    <x v="250"/>
    <x v="21"/>
    <n v="55337"/>
    <n v="55337"/>
  </r>
  <r>
    <x v="7"/>
    <x v="250"/>
    <x v="22"/>
    <n v="54330"/>
    <n v="54330"/>
  </r>
  <r>
    <x v="7"/>
    <x v="250"/>
    <x v="23"/>
    <n v="51928"/>
    <n v="51928"/>
  </r>
  <r>
    <x v="7"/>
    <x v="250"/>
    <x v="24"/>
    <n v="44454"/>
    <n v="44454"/>
  </r>
  <r>
    <x v="7"/>
    <x v="250"/>
    <x v="25"/>
    <n v="9950"/>
    <n v="9950"/>
  </r>
  <r>
    <x v="7"/>
    <x v="251"/>
    <x v="0"/>
    <n v="512"/>
    <n v="512"/>
  </r>
  <r>
    <x v="7"/>
    <x v="251"/>
    <x v="1"/>
    <n v="4627"/>
    <n v="4627"/>
  </r>
  <r>
    <x v="7"/>
    <x v="251"/>
    <x v="2"/>
    <n v="9324"/>
    <n v="9324"/>
  </r>
  <r>
    <x v="7"/>
    <x v="251"/>
    <x v="3"/>
    <n v="17945"/>
    <n v="17945"/>
  </r>
  <r>
    <x v="7"/>
    <x v="251"/>
    <x v="4"/>
    <n v="22074"/>
    <n v="22074"/>
  </r>
  <r>
    <x v="7"/>
    <x v="251"/>
    <x v="5"/>
    <n v="22151"/>
    <n v="22151"/>
  </r>
  <r>
    <x v="7"/>
    <x v="251"/>
    <x v="6"/>
    <n v="17372"/>
    <n v="17372"/>
  </r>
  <r>
    <x v="7"/>
    <x v="251"/>
    <x v="7"/>
    <n v="15429"/>
    <n v="15429"/>
  </r>
  <r>
    <x v="7"/>
    <x v="251"/>
    <x v="8"/>
    <n v="5948"/>
    <n v="5948"/>
  </r>
  <r>
    <x v="7"/>
    <x v="251"/>
    <x v="9"/>
    <n v="11191"/>
    <n v="11191"/>
  </r>
  <r>
    <x v="7"/>
    <x v="251"/>
    <x v="10"/>
    <n v="11071"/>
    <n v="11071"/>
  </r>
  <r>
    <x v="7"/>
    <x v="251"/>
    <x v="11"/>
    <n v="10524"/>
    <n v="10524"/>
  </r>
  <r>
    <x v="7"/>
    <x v="251"/>
    <x v="12"/>
    <n v="10178"/>
    <n v="10178"/>
  </r>
  <r>
    <x v="7"/>
    <x v="251"/>
    <x v="13"/>
    <n v="10601"/>
    <n v="10601"/>
  </r>
  <r>
    <x v="7"/>
    <x v="251"/>
    <x v="14"/>
    <n v="9609"/>
    <n v="9609"/>
  </r>
  <r>
    <x v="7"/>
    <x v="251"/>
    <x v="15"/>
    <n v="6747"/>
    <n v="6747"/>
  </r>
  <r>
    <x v="7"/>
    <x v="251"/>
    <x v="16"/>
    <n v="4597"/>
    <n v="4597"/>
  </r>
  <r>
    <x v="7"/>
    <x v="251"/>
    <x v="17"/>
    <n v="4029"/>
    <n v="4029"/>
  </r>
  <r>
    <x v="7"/>
    <x v="251"/>
    <x v="18"/>
    <n v="7525"/>
    <n v="7525"/>
  </r>
  <r>
    <x v="7"/>
    <x v="251"/>
    <x v="19"/>
    <n v="9432"/>
    <n v="9432"/>
  </r>
  <r>
    <x v="7"/>
    <x v="251"/>
    <x v="20"/>
    <n v="12559"/>
    <n v="12559"/>
  </r>
  <r>
    <x v="7"/>
    <x v="251"/>
    <x v="21"/>
    <n v="17981"/>
    <n v="17981"/>
  </r>
  <r>
    <x v="7"/>
    <x v="251"/>
    <x v="22"/>
    <n v="18405"/>
    <n v="18405"/>
  </r>
  <r>
    <x v="7"/>
    <x v="251"/>
    <x v="23"/>
    <n v="14802"/>
    <n v="14802"/>
  </r>
  <r>
    <x v="7"/>
    <x v="251"/>
    <x v="24"/>
    <n v="15939"/>
    <n v="15939"/>
  </r>
  <r>
    <x v="7"/>
    <x v="251"/>
    <x v="25"/>
    <n v="5265"/>
    <n v="5265"/>
  </r>
  <r>
    <x v="7"/>
    <x v="252"/>
    <x v="0"/>
    <n v="230"/>
    <n v="230"/>
  </r>
  <r>
    <x v="7"/>
    <x v="252"/>
    <x v="1"/>
    <n v="95"/>
    <n v="95"/>
  </r>
  <r>
    <x v="7"/>
    <x v="252"/>
    <x v="2"/>
    <n v="47"/>
    <n v="47"/>
  </r>
  <r>
    <x v="7"/>
    <x v="252"/>
    <x v="3"/>
    <n v="47"/>
    <n v="47"/>
  </r>
  <r>
    <x v="7"/>
    <x v="252"/>
    <x v="4"/>
    <n v="96"/>
    <n v="96"/>
  </r>
  <r>
    <x v="7"/>
    <x v="252"/>
    <x v="5"/>
    <n v="284"/>
    <n v="284"/>
  </r>
  <r>
    <x v="7"/>
    <x v="252"/>
    <x v="6"/>
    <n v="124"/>
    <n v="124"/>
  </r>
  <r>
    <x v="7"/>
    <x v="252"/>
    <x v="7"/>
    <n v="42"/>
    <n v="42"/>
  </r>
  <r>
    <x v="7"/>
    <x v="252"/>
    <x v="8"/>
    <n v="38"/>
    <n v="38"/>
  </r>
  <r>
    <x v="7"/>
    <x v="252"/>
    <x v="9"/>
    <n v="13"/>
    <n v="13"/>
  </r>
  <r>
    <x v="7"/>
    <x v="252"/>
    <x v="10"/>
    <n v="24"/>
    <n v="24"/>
  </r>
  <r>
    <x v="7"/>
    <x v="252"/>
    <x v="11"/>
    <n v="17"/>
    <n v="17"/>
  </r>
  <r>
    <x v="7"/>
    <x v="252"/>
    <x v="12"/>
    <n v="59"/>
    <n v="59"/>
  </r>
  <r>
    <x v="7"/>
    <x v="252"/>
    <x v="13"/>
    <n v="171"/>
    <n v="171"/>
  </r>
  <r>
    <x v="7"/>
    <x v="252"/>
    <x v="14"/>
    <n v="93"/>
    <n v="93"/>
  </r>
  <r>
    <x v="7"/>
    <x v="252"/>
    <x v="15"/>
    <n v="116"/>
    <n v="116"/>
  </r>
  <r>
    <x v="7"/>
    <x v="252"/>
    <x v="16"/>
    <n v="94"/>
    <n v="94"/>
  </r>
  <r>
    <x v="7"/>
    <x v="252"/>
    <x v="17"/>
    <n v="129"/>
    <n v="129"/>
  </r>
  <r>
    <x v="7"/>
    <x v="252"/>
    <x v="18"/>
    <n v="39"/>
    <n v="39"/>
  </r>
  <r>
    <x v="7"/>
    <x v="252"/>
    <x v="19"/>
    <n v="67"/>
    <n v="67"/>
  </r>
  <r>
    <x v="7"/>
    <x v="252"/>
    <x v="20"/>
    <n v="81"/>
    <n v="81"/>
  </r>
  <r>
    <x v="7"/>
    <x v="252"/>
    <x v="21"/>
    <n v="223"/>
    <n v="223"/>
  </r>
  <r>
    <x v="7"/>
    <x v="252"/>
    <x v="22"/>
    <n v="888"/>
    <n v="888"/>
  </r>
  <r>
    <x v="7"/>
    <x v="252"/>
    <x v="23"/>
    <n v="124"/>
    <n v="124"/>
  </r>
  <r>
    <x v="7"/>
    <x v="252"/>
    <x v="24"/>
    <n v="62"/>
    <n v="62"/>
  </r>
  <r>
    <x v="7"/>
    <x v="252"/>
    <x v="25"/>
    <n v="20"/>
    <n v="20"/>
  </r>
  <r>
    <x v="7"/>
    <x v="253"/>
    <x v="5"/>
    <n v="2"/>
    <n v="2"/>
  </r>
  <r>
    <x v="7"/>
    <x v="253"/>
    <x v="6"/>
    <n v="2"/>
    <n v="2"/>
  </r>
  <r>
    <x v="7"/>
    <x v="253"/>
    <x v="10"/>
    <n v="0"/>
    <n v="0"/>
  </r>
  <r>
    <x v="7"/>
    <x v="253"/>
    <x v="16"/>
    <n v="4"/>
    <n v="4"/>
  </r>
  <r>
    <x v="7"/>
    <x v="253"/>
    <x v="17"/>
    <n v="0"/>
    <n v="0"/>
  </r>
  <r>
    <x v="7"/>
    <x v="254"/>
    <x v="0"/>
    <n v="9"/>
    <n v="9"/>
  </r>
  <r>
    <x v="7"/>
    <x v="254"/>
    <x v="1"/>
    <n v="112"/>
    <n v="112"/>
  </r>
  <r>
    <x v="7"/>
    <x v="254"/>
    <x v="2"/>
    <n v="377"/>
    <n v="377"/>
  </r>
  <r>
    <x v="7"/>
    <x v="254"/>
    <x v="3"/>
    <n v="921"/>
    <n v="921"/>
  </r>
  <r>
    <x v="7"/>
    <x v="254"/>
    <x v="4"/>
    <n v="1990"/>
    <n v="1990"/>
  </r>
  <r>
    <x v="7"/>
    <x v="254"/>
    <x v="5"/>
    <n v="1974"/>
    <n v="1974"/>
  </r>
  <r>
    <x v="7"/>
    <x v="254"/>
    <x v="6"/>
    <n v="1122"/>
    <n v="1122"/>
  </r>
  <r>
    <x v="7"/>
    <x v="254"/>
    <x v="7"/>
    <n v="1537"/>
    <n v="1537"/>
  </r>
  <r>
    <x v="7"/>
    <x v="254"/>
    <x v="8"/>
    <n v="1217"/>
    <n v="1217"/>
  </r>
  <r>
    <x v="7"/>
    <x v="254"/>
    <x v="9"/>
    <n v="885"/>
    <n v="885"/>
  </r>
  <r>
    <x v="7"/>
    <x v="254"/>
    <x v="10"/>
    <n v="781"/>
    <n v="781"/>
  </r>
  <r>
    <x v="7"/>
    <x v="254"/>
    <x v="11"/>
    <n v="798"/>
    <n v="798"/>
  </r>
  <r>
    <x v="7"/>
    <x v="254"/>
    <x v="12"/>
    <n v="1625"/>
    <n v="1625"/>
  </r>
  <r>
    <x v="7"/>
    <x v="254"/>
    <x v="13"/>
    <n v="1569"/>
    <n v="1569"/>
  </r>
  <r>
    <x v="7"/>
    <x v="254"/>
    <x v="14"/>
    <n v="2278"/>
    <n v="2278"/>
  </r>
  <r>
    <x v="7"/>
    <x v="254"/>
    <x v="15"/>
    <n v="2299"/>
    <n v="2299"/>
  </r>
  <r>
    <x v="7"/>
    <x v="254"/>
    <x v="16"/>
    <n v="2809"/>
    <n v="2809"/>
  </r>
  <r>
    <x v="7"/>
    <x v="254"/>
    <x v="17"/>
    <n v="3314"/>
    <n v="3314"/>
  </r>
  <r>
    <x v="7"/>
    <x v="254"/>
    <x v="18"/>
    <n v="1615"/>
    <n v="1615"/>
  </r>
  <r>
    <x v="7"/>
    <x v="254"/>
    <x v="19"/>
    <n v="2372"/>
    <n v="2372"/>
  </r>
  <r>
    <x v="7"/>
    <x v="254"/>
    <x v="20"/>
    <n v="3380"/>
    <n v="3380"/>
  </r>
  <r>
    <x v="7"/>
    <x v="254"/>
    <x v="21"/>
    <n v="4652"/>
    <n v="4652"/>
  </r>
  <r>
    <x v="7"/>
    <x v="254"/>
    <x v="22"/>
    <n v="5310"/>
    <n v="5310"/>
  </r>
  <r>
    <x v="7"/>
    <x v="254"/>
    <x v="23"/>
    <n v="5735"/>
    <n v="5735"/>
  </r>
  <r>
    <x v="7"/>
    <x v="254"/>
    <x v="24"/>
    <n v="5404"/>
    <n v="5404"/>
  </r>
  <r>
    <x v="7"/>
    <x v="254"/>
    <x v="25"/>
    <n v="1332"/>
    <n v="1332"/>
  </r>
  <r>
    <x v="7"/>
    <x v="255"/>
    <x v="7"/>
    <n v="13"/>
    <n v="13"/>
  </r>
  <r>
    <x v="7"/>
    <x v="255"/>
    <x v="8"/>
    <n v="25"/>
    <n v="25"/>
  </r>
  <r>
    <x v="7"/>
    <x v="255"/>
    <x v="9"/>
    <n v="31"/>
    <n v="31"/>
  </r>
  <r>
    <x v="7"/>
    <x v="255"/>
    <x v="10"/>
    <n v="15"/>
    <n v="15"/>
  </r>
  <r>
    <x v="7"/>
    <x v="255"/>
    <x v="11"/>
    <n v="6"/>
    <n v="6"/>
  </r>
  <r>
    <x v="7"/>
    <x v="255"/>
    <x v="12"/>
    <n v="16"/>
    <n v="16"/>
  </r>
  <r>
    <x v="7"/>
    <x v="255"/>
    <x v="13"/>
    <n v="36"/>
    <n v="36"/>
  </r>
  <r>
    <x v="7"/>
    <x v="255"/>
    <x v="14"/>
    <n v="21"/>
    <n v="21"/>
  </r>
  <r>
    <x v="7"/>
    <x v="255"/>
    <x v="15"/>
    <n v="34"/>
    <n v="34"/>
  </r>
  <r>
    <x v="7"/>
    <x v="255"/>
    <x v="16"/>
    <n v="38"/>
    <n v="38"/>
  </r>
  <r>
    <x v="7"/>
    <x v="255"/>
    <x v="17"/>
    <n v="53"/>
    <n v="53"/>
  </r>
  <r>
    <x v="7"/>
    <x v="255"/>
    <x v="18"/>
    <n v="26"/>
    <n v="26"/>
  </r>
  <r>
    <x v="7"/>
    <x v="255"/>
    <x v="19"/>
    <n v="20"/>
    <n v="20"/>
  </r>
  <r>
    <x v="7"/>
    <x v="255"/>
    <x v="20"/>
    <n v="31"/>
    <n v="31"/>
  </r>
  <r>
    <x v="7"/>
    <x v="255"/>
    <x v="21"/>
    <n v="38"/>
    <n v="38"/>
  </r>
  <r>
    <x v="7"/>
    <x v="255"/>
    <x v="22"/>
    <n v="58"/>
    <n v="58"/>
  </r>
  <r>
    <x v="7"/>
    <x v="255"/>
    <x v="23"/>
    <n v="50"/>
    <n v="50"/>
  </r>
  <r>
    <x v="7"/>
    <x v="255"/>
    <x v="24"/>
    <n v="62"/>
    <n v="62"/>
  </r>
  <r>
    <x v="7"/>
    <x v="255"/>
    <x v="25"/>
    <n v="0"/>
    <n v="0"/>
  </r>
  <r>
    <x v="7"/>
    <x v="256"/>
    <x v="0"/>
    <n v="100"/>
    <n v="100"/>
  </r>
  <r>
    <x v="7"/>
    <x v="256"/>
    <x v="1"/>
    <n v="703"/>
    <n v="703"/>
  </r>
  <r>
    <x v="7"/>
    <x v="256"/>
    <x v="2"/>
    <n v="2736"/>
    <n v="2736"/>
  </r>
  <r>
    <x v="7"/>
    <x v="256"/>
    <x v="3"/>
    <n v="2138"/>
    <n v="2138"/>
  </r>
  <r>
    <x v="7"/>
    <x v="256"/>
    <x v="4"/>
    <n v="3086"/>
    <n v="3086"/>
  </r>
  <r>
    <x v="7"/>
    <x v="256"/>
    <x v="5"/>
    <n v="3550"/>
    <n v="3550"/>
  </r>
  <r>
    <x v="7"/>
    <x v="256"/>
    <x v="6"/>
    <n v="4821"/>
    <n v="4821"/>
  </r>
  <r>
    <x v="7"/>
    <x v="256"/>
    <x v="7"/>
    <n v="5191"/>
    <n v="5191"/>
  </r>
  <r>
    <x v="7"/>
    <x v="256"/>
    <x v="8"/>
    <n v="1168"/>
    <n v="1168"/>
  </r>
  <r>
    <x v="7"/>
    <x v="256"/>
    <x v="9"/>
    <n v="1684"/>
    <n v="1684"/>
  </r>
  <r>
    <x v="7"/>
    <x v="256"/>
    <x v="10"/>
    <n v="678"/>
    <n v="678"/>
  </r>
  <r>
    <x v="7"/>
    <x v="256"/>
    <x v="11"/>
    <n v="188"/>
    <n v="188"/>
  </r>
  <r>
    <x v="7"/>
    <x v="256"/>
    <x v="12"/>
    <n v="118"/>
    <n v="118"/>
  </r>
  <r>
    <x v="7"/>
    <x v="256"/>
    <x v="13"/>
    <n v="214"/>
    <n v="214"/>
  </r>
  <r>
    <x v="7"/>
    <x v="256"/>
    <x v="14"/>
    <n v="403"/>
    <n v="403"/>
  </r>
  <r>
    <x v="7"/>
    <x v="256"/>
    <x v="15"/>
    <n v="454"/>
    <n v="454"/>
  </r>
  <r>
    <x v="7"/>
    <x v="256"/>
    <x v="16"/>
    <n v="560"/>
    <n v="560"/>
  </r>
  <r>
    <x v="7"/>
    <x v="256"/>
    <x v="17"/>
    <n v="2536"/>
    <n v="2536"/>
  </r>
  <r>
    <x v="7"/>
    <x v="256"/>
    <x v="18"/>
    <n v="1779"/>
    <n v="1779"/>
  </r>
  <r>
    <x v="7"/>
    <x v="256"/>
    <x v="19"/>
    <n v="2842"/>
    <n v="2842"/>
  </r>
  <r>
    <x v="7"/>
    <x v="256"/>
    <x v="20"/>
    <n v="4712"/>
    <n v="4712"/>
  </r>
  <r>
    <x v="7"/>
    <x v="256"/>
    <x v="21"/>
    <n v="5819"/>
    <n v="5819"/>
  </r>
  <r>
    <x v="7"/>
    <x v="256"/>
    <x v="22"/>
    <n v="3862"/>
    <n v="3862"/>
  </r>
  <r>
    <x v="7"/>
    <x v="256"/>
    <x v="23"/>
    <n v="4408"/>
    <n v="4408"/>
  </r>
  <r>
    <x v="7"/>
    <x v="256"/>
    <x v="24"/>
    <n v="4029"/>
    <n v="4029"/>
  </r>
  <r>
    <x v="7"/>
    <x v="256"/>
    <x v="25"/>
    <n v="653"/>
    <n v="653"/>
  </r>
  <r>
    <x v="7"/>
    <x v="257"/>
    <x v="0"/>
    <n v="53"/>
    <n v="53"/>
  </r>
  <r>
    <x v="7"/>
    <x v="257"/>
    <x v="1"/>
    <n v="7564"/>
    <n v="7564"/>
  </r>
  <r>
    <x v="7"/>
    <x v="257"/>
    <x v="2"/>
    <n v="5476"/>
    <n v="5476"/>
  </r>
  <r>
    <x v="7"/>
    <x v="257"/>
    <x v="3"/>
    <n v="2217"/>
    <n v="2217"/>
  </r>
  <r>
    <x v="7"/>
    <x v="257"/>
    <x v="4"/>
    <n v="7611"/>
    <n v="7611"/>
  </r>
  <r>
    <x v="7"/>
    <x v="257"/>
    <x v="5"/>
    <n v="10431"/>
    <n v="10431"/>
  </r>
  <r>
    <x v="7"/>
    <x v="257"/>
    <x v="6"/>
    <n v="15473"/>
    <n v="15473"/>
  </r>
  <r>
    <x v="7"/>
    <x v="257"/>
    <x v="7"/>
    <n v="18608"/>
    <n v="18608"/>
  </r>
  <r>
    <x v="7"/>
    <x v="257"/>
    <x v="8"/>
    <n v="12387"/>
    <n v="12387"/>
  </r>
  <r>
    <x v="7"/>
    <x v="257"/>
    <x v="9"/>
    <n v="23400"/>
    <n v="23400"/>
  </r>
  <r>
    <x v="7"/>
    <x v="257"/>
    <x v="10"/>
    <n v="26339"/>
    <n v="26339"/>
  </r>
  <r>
    <x v="7"/>
    <x v="257"/>
    <x v="11"/>
    <n v="5508"/>
    <n v="5508"/>
  </r>
  <r>
    <x v="7"/>
    <x v="257"/>
    <x v="12"/>
    <n v="91"/>
    <n v="91"/>
  </r>
  <r>
    <x v="7"/>
    <x v="257"/>
    <x v="13"/>
    <n v="1783"/>
    <n v="1783"/>
  </r>
  <r>
    <x v="7"/>
    <x v="257"/>
    <x v="14"/>
    <n v="5277"/>
    <n v="5277"/>
  </r>
  <r>
    <x v="7"/>
    <x v="257"/>
    <x v="15"/>
    <n v="28621"/>
    <n v="28621"/>
  </r>
  <r>
    <x v="7"/>
    <x v="257"/>
    <x v="16"/>
    <n v="48113"/>
    <n v="48113"/>
  </r>
  <r>
    <x v="7"/>
    <x v="257"/>
    <x v="17"/>
    <n v="6999"/>
    <n v="6999"/>
  </r>
  <r>
    <x v="7"/>
    <x v="257"/>
    <x v="18"/>
    <n v="2"/>
    <n v="2"/>
  </r>
  <r>
    <x v="7"/>
    <x v="257"/>
    <x v="19"/>
    <n v="7"/>
    <n v="7"/>
  </r>
  <r>
    <x v="7"/>
    <x v="257"/>
    <x v="20"/>
    <n v="10"/>
    <n v="10"/>
  </r>
  <r>
    <x v="7"/>
    <x v="257"/>
    <x v="21"/>
    <n v="44"/>
    <n v="44"/>
  </r>
  <r>
    <x v="7"/>
    <x v="257"/>
    <x v="22"/>
    <n v="190"/>
    <n v="190"/>
  </r>
  <r>
    <x v="7"/>
    <x v="257"/>
    <x v="23"/>
    <n v="141"/>
    <n v="141"/>
  </r>
  <r>
    <x v="7"/>
    <x v="257"/>
    <x v="24"/>
    <n v="191"/>
    <n v="191"/>
  </r>
  <r>
    <x v="7"/>
    <x v="257"/>
    <x v="25"/>
    <n v="25"/>
    <n v="25"/>
  </r>
  <r>
    <x v="7"/>
    <x v="258"/>
    <x v="8"/>
    <n v="0"/>
    <n v="0"/>
  </r>
  <r>
    <x v="7"/>
    <x v="258"/>
    <x v="11"/>
    <n v="5"/>
    <n v="5"/>
  </r>
  <r>
    <x v="7"/>
    <x v="258"/>
    <x v="15"/>
    <n v="2"/>
    <n v="2"/>
  </r>
  <r>
    <x v="7"/>
    <x v="258"/>
    <x v="16"/>
    <n v="0"/>
    <n v="0"/>
  </r>
  <r>
    <x v="7"/>
    <x v="258"/>
    <x v="17"/>
    <n v="1"/>
    <n v="1"/>
  </r>
  <r>
    <x v="7"/>
    <x v="258"/>
    <x v="18"/>
    <n v="5"/>
    <n v="5"/>
  </r>
  <r>
    <x v="7"/>
    <x v="258"/>
    <x v="19"/>
    <n v="1"/>
    <n v="1"/>
  </r>
  <r>
    <x v="7"/>
    <x v="258"/>
    <x v="20"/>
    <n v="2"/>
    <n v="2"/>
  </r>
  <r>
    <x v="7"/>
    <x v="258"/>
    <x v="21"/>
    <n v="1"/>
    <n v="1"/>
  </r>
  <r>
    <x v="7"/>
    <x v="258"/>
    <x v="22"/>
    <n v="1"/>
    <n v="1"/>
  </r>
  <r>
    <x v="7"/>
    <x v="258"/>
    <x v="23"/>
    <n v="0"/>
    <n v="0"/>
  </r>
  <r>
    <x v="7"/>
    <x v="258"/>
    <x v="24"/>
    <n v="2"/>
    <n v="2"/>
  </r>
  <r>
    <x v="7"/>
    <x v="258"/>
    <x v="25"/>
    <n v="2"/>
    <n v="2"/>
  </r>
  <r>
    <x v="7"/>
    <x v="259"/>
    <x v="0"/>
    <n v="24"/>
    <n v="24"/>
  </r>
  <r>
    <x v="7"/>
    <x v="259"/>
    <x v="1"/>
    <n v="22"/>
    <n v="22"/>
  </r>
  <r>
    <x v="7"/>
    <x v="259"/>
    <x v="2"/>
    <n v="19"/>
    <n v="19"/>
  </r>
  <r>
    <x v="7"/>
    <x v="259"/>
    <x v="3"/>
    <n v="48"/>
    <n v="48"/>
  </r>
  <r>
    <x v="7"/>
    <x v="259"/>
    <x v="4"/>
    <n v="47"/>
    <n v="47"/>
  </r>
  <r>
    <x v="7"/>
    <x v="259"/>
    <x v="5"/>
    <n v="50"/>
    <n v="50"/>
  </r>
  <r>
    <x v="7"/>
    <x v="259"/>
    <x v="6"/>
    <n v="4"/>
    <n v="4"/>
  </r>
  <r>
    <x v="7"/>
    <x v="259"/>
    <x v="7"/>
    <n v="3"/>
    <n v="3"/>
  </r>
  <r>
    <x v="7"/>
    <x v="259"/>
    <x v="8"/>
    <n v="4"/>
    <n v="4"/>
  </r>
  <r>
    <x v="7"/>
    <x v="259"/>
    <x v="9"/>
    <n v="7"/>
    <n v="7"/>
  </r>
  <r>
    <x v="7"/>
    <x v="259"/>
    <x v="10"/>
    <n v="3"/>
    <n v="3"/>
  </r>
  <r>
    <x v="7"/>
    <x v="259"/>
    <x v="11"/>
    <n v="2"/>
    <n v="2"/>
  </r>
  <r>
    <x v="7"/>
    <x v="259"/>
    <x v="13"/>
    <n v="5"/>
    <n v="5"/>
  </r>
  <r>
    <x v="7"/>
    <x v="259"/>
    <x v="14"/>
    <n v="14"/>
    <n v="14"/>
  </r>
  <r>
    <x v="7"/>
    <x v="259"/>
    <x v="15"/>
    <n v="39"/>
    <n v="39"/>
  </r>
  <r>
    <x v="7"/>
    <x v="259"/>
    <x v="16"/>
    <n v="17"/>
    <n v="17"/>
  </r>
  <r>
    <x v="7"/>
    <x v="259"/>
    <x v="17"/>
    <n v="17"/>
    <n v="17"/>
  </r>
  <r>
    <x v="7"/>
    <x v="259"/>
    <x v="18"/>
    <n v="10"/>
    <n v="10"/>
  </r>
  <r>
    <x v="7"/>
    <x v="259"/>
    <x v="19"/>
    <n v="19"/>
    <n v="19"/>
  </r>
  <r>
    <x v="7"/>
    <x v="259"/>
    <x v="20"/>
    <n v="27"/>
    <n v="27"/>
  </r>
  <r>
    <x v="7"/>
    <x v="259"/>
    <x v="21"/>
    <n v="18"/>
    <n v="18"/>
  </r>
  <r>
    <x v="7"/>
    <x v="259"/>
    <x v="22"/>
    <n v="28"/>
    <n v="28"/>
  </r>
  <r>
    <x v="7"/>
    <x v="259"/>
    <x v="23"/>
    <n v="19"/>
    <n v="19"/>
  </r>
  <r>
    <x v="7"/>
    <x v="259"/>
    <x v="24"/>
    <n v="21"/>
    <n v="21"/>
  </r>
  <r>
    <x v="7"/>
    <x v="259"/>
    <x v="25"/>
    <n v="6"/>
    <n v="6"/>
  </r>
  <r>
    <x v="7"/>
    <x v="260"/>
    <x v="0"/>
    <n v="2"/>
    <n v="2"/>
  </r>
  <r>
    <x v="7"/>
    <x v="260"/>
    <x v="7"/>
    <n v="67"/>
    <n v="67"/>
  </r>
  <r>
    <x v="7"/>
    <x v="260"/>
    <x v="8"/>
    <n v="48"/>
    <n v="48"/>
  </r>
  <r>
    <x v="7"/>
    <x v="260"/>
    <x v="9"/>
    <n v="102"/>
    <n v="102"/>
  </r>
  <r>
    <x v="7"/>
    <x v="260"/>
    <x v="10"/>
    <n v="3"/>
    <n v="3"/>
  </r>
  <r>
    <x v="7"/>
    <x v="260"/>
    <x v="12"/>
    <n v="16"/>
    <n v="16"/>
  </r>
  <r>
    <x v="7"/>
    <x v="260"/>
    <x v="13"/>
    <n v="17"/>
    <n v="17"/>
  </r>
  <r>
    <x v="7"/>
    <x v="260"/>
    <x v="14"/>
    <n v="0"/>
    <n v="0"/>
  </r>
  <r>
    <x v="7"/>
    <x v="260"/>
    <x v="15"/>
    <n v="1544"/>
    <n v="1544"/>
  </r>
  <r>
    <x v="7"/>
    <x v="260"/>
    <x v="16"/>
    <n v="3932"/>
    <n v="3932"/>
  </r>
  <r>
    <x v="7"/>
    <x v="260"/>
    <x v="17"/>
    <n v="3290"/>
    <n v="3290"/>
  </r>
  <r>
    <x v="7"/>
    <x v="260"/>
    <x v="18"/>
    <n v="276"/>
    <n v="276"/>
  </r>
  <r>
    <x v="7"/>
    <x v="260"/>
    <x v="19"/>
    <n v="370"/>
    <n v="370"/>
  </r>
  <r>
    <x v="7"/>
    <x v="260"/>
    <x v="20"/>
    <n v="408"/>
    <n v="408"/>
  </r>
  <r>
    <x v="7"/>
    <x v="260"/>
    <x v="21"/>
    <n v="358"/>
    <n v="358"/>
  </r>
  <r>
    <x v="7"/>
    <x v="260"/>
    <x v="22"/>
    <n v="139"/>
    <n v="139"/>
  </r>
  <r>
    <x v="7"/>
    <x v="260"/>
    <x v="23"/>
    <n v="208"/>
    <n v="208"/>
  </r>
  <r>
    <x v="7"/>
    <x v="260"/>
    <x v="24"/>
    <n v="74"/>
    <n v="74"/>
  </r>
  <r>
    <x v="7"/>
    <x v="260"/>
    <x v="25"/>
    <n v="43"/>
    <n v="4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3">
  <r>
    <x v="0"/>
    <x v="0"/>
    <n v="2300795"/>
    <n v="2492168"/>
  </r>
  <r>
    <x v="0"/>
    <x v="1"/>
    <n v="2099852"/>
    <n v="2142322"/>
  </r>
  <r>
    <x v="0"/>
    <x v="2"/>
    <n v="1718324"/>
    <n v="1776617"/>
  </r>
  <r>
    <x v="0"/>
    <x v="3"/>
    <n v="1268904"/>
    <n v="1269724"/>
  </r>
  <r>
    <x v="0"/>
    <x v="4"/>
    <n v="1249295"/>
    <n v="1256739"/>
  </r>
  <r>
    <x v="0"/>
    <x v="5"/>
    <n v="947558"/>
    <n v="962393"/>
  </r>
  <r>
    <x v="0"/>
    <x v="6"/>
    <n v="808457"/>
    <n v="755531"/>
  </r>
  <r>
    <x v="0"/>
    <x v="7"/>
    <n v="349949"/>
    <n v="400904"/>
  </r>
  <r>
    <x v="0"/>
    <x v="8"/>
    <n v="286498"/>
    <n v="308647"/>
  </r>
  <r>
    <x v="0"/>
    <x v="9"/>
    <n v="254010"/>
    <n v="300796"/>
  </r>
  <r>
    <x v="0"/>
    <x v="10"/>
    <n v="117628"/>
    <n v="87156"/>
  </r>
  <r>
    <x v="0"/>
    <x v="11"/>
    <n v="69178"/>
    <n v="50149"/>
  </r>
  <r>
    <x v="0"/>
    <x v="12"/>
    <n v="34481"/>
    <n v="50597"/>
  </r>
  <r>
    <x v="0"/>
    <x v="13"/>
    <n v="6221"/>
    <n v="7426"/>
  </r>
  <r>
    <x v="0"/>
    <x v="14"/>
    <n v="149552"/>
    <n v="244321"/>
  </r>
  <r>
    <x v="1"/>
    <x v="1"/>
    <n v="585307"/>
    <n v="577633"/>
  </r>
  <r>
    <x v="1"/>
    <x v="2"/>
    <n v="599197"/>
    <n v="514969"/>
  </r>
  <r>
    <x v="1"/>
    <x v="4"/>
    <n v="579411"/>
    <n v="590723"/>
  </r>
  <r>
    <x v="1"/>
    <x v="3"/>
    <n v="393007"/>
    <n v="384982"/>
  </r>
  <r>
    <x v="1"/>
    <x v="0"/>
    <n v="225296"/>
    <n v="200689"/>
  </r>
  <r>
    <x v="1"/>
    <x v="14"/>
    <n v="11936"/>
    <n v="14311"/>
  </r>
  <r>
    <x v="2"/>
    <x v="5"/>
    <n v="500238"/>
    <n v="496589"/>
  </r>
  <r>
    <x v="2"/>
    <x v="15"/>
    <n v="385754"/>
    <n v="402747"/>
  </r>
  <r>
    <x v="2"/>
    <x v="7"/>
    <n v="179321"/>
    <n v="201207"/>
  </r>
  <r>
    <x v="2"/>
    <x v="3"/>
    <n v="121799"/>
    <n v="119414"/>
  </r>
  <r>
    <x v="2"/>
    <x v="1"/>
    <n v="121403"/>
    <n v="146231"/>
  </r>
  <r>
    <x v="2"/>
    <x v="4"/>
    <n v="172215"/>
    <n v="190161"/>
  </r>
  <r>
    <x v="2"/>
    <x v="16"/>
    <n v="75152"/>
    <n v="102670"/>
  </r>
  <r>
    <x v="2"/>
    <x v="14"/>
    <n v="42997"/>
    <n v="4313"/>
  </r>
  <r>
    <x v="3"/>
    <x v="10"/>
    <n v="2381068"/>
    <n v="2463386"/>
  </r>
  <r>
    <x v="3"/>
    <x v="9"/>
    <n v="1279173"/>
    <n v="1277751"/>
  </r>
  <r>
    <x v="3"/>
    <x v="7"/>
    <n v="1117778"/>
    <n v="1153283"/>
  </r>
  <r>
    <x v="3"/>
    <x v="0"/>
    <n v="655258"/>
    <n v="752847"/>
  </r>
  <r>
    <x v="3"/>
    <x v="1"/>
    <n v="365410"/>
    <n v="258936"/>
  </r>
  <r>
    <x v="3"/>
    <x v="14"/>
    <n v="49746"/>
    <n v="280161"/>
  </r>
  <r>
    <x v="4"/>
    <x v="10"/>
    <n v="751541"/>
    <n v="725024"/>
  </r>
  <r>
    <x v="4"/>
    <x v="17"/>
    <n v="438600"/>
    <n v="498098"/>
  </r>
  <r>
    <x v="4"/>
    <x v="1"/>
    <n v="319000"/>
    <n v="436887"/>
  </r>
  <r>
    <x v="4"/>
    <x v="18"/>
    <n v="345994"/>
    <n v="416080"/>
  </r>
  <r>
    <x v="4"/>
    <x v="19"/>
    <n v="281588"/>
    <n v="307500"/>
  </r>
  <r>
    <x v="4"/>
    <x v="20"/>
    <n v="141102"/>
    <n v="157484"/>
  </r>
  <r>
    <x v="4"/>
    <x v="9"/>
    <n v="80153"/>
    <n v="112793"/>
  </r>
  <r>
    <x v="4"/>
    <x v="14"/>
    <n v="45000"/>
    <n v="0"/>
  </r>
  <r>
    <x v="5"/>
    <x v="21"/>
    <n v="604155"/>
    <n v="680383"/>
  </r>
  <r>
    <x v="5"/>
    <x v="22"/>
    <n v="342943"/>
    <n v="240678"/>
  </r>
  <r>
    <x v="5"/>
    <x v="23"/>
    <n v="533108"/>
    <n v="281900"/>
  </r>
  <r>
    <x v="5"/>
    <x v="4"/>
    <n v="231600"/>
    <n v="239393"/>
  </r>
  <r>
    <x v="5"/>
    <x v="9"/>
    <n v="87195"/>
    <n v="124504"/>
  </r>
  <r>
    <x v="5"/>
    <x v="24"/>
    <n v="24000"/>
    <n v="261655"/>
  </r>
  <r>
    <x v="5"/>
    <x v="14"/>
    <n v="27500"/>
    <n v="120514"/>
  </r>
  <r>
    <x v="6"/>
    <x v="10"/>
    <n v="596502"/>
    <n v="422530"/>
  </r>
  <r>
    <x v="6"/>
    <x v="2"/>
    <n v="675396"/>
    <n v="485288"/>
  </r>
  <r>
    <x v="6"/>
    <x v="1"/>
    <n v="582599"/>
    <n v="361779"/>
  </r>
  <r>
    <x v="6"/>
    <x v="0"/>
    <n v="268596"/>
    <n v="240597"/>
  </r>
  <r>
    <x v="6"/>
    <x v="23"/>
    <n v="219475"/>
    <n v="175459"/>
  </r>
  <r>
    <x v="6"/>
    <x v="17"/>
    <n v="91296"/>
    <n v="69712"/>
  </r>
  <r>
    <x v="6"/>
    <x v="3"/>
    <n v="127232"/>
    <n v="148074"/>
  </r>
  <r>
    <x v="6"/>
    <x v="6"/>
    <n v="209401"/>
    <n v="165934"/>
  </r>
  <r>
    <x v="6"/>
    <x v="4"/>
    <n v="160541"/>
    <n v="170569"/>
  </r>
  <r>
    <x v="6"/>
    <x v="5"/>
    <n v="32688"/>
    <n v="41512"/>
  </r>
  <r>
    <x v="6"/>
    <x v="14"/>
    <n v="209024"/>
    <n v="172168"/>
  </r>
  <r>
    <x v="7"/>
    <x v="4"/>
    <n v="3266805"/>
    <n v="2827349"/>
  </r>
  <r>
    <x v="7"/>
    <x v="5"/>
    <n v="880887"/>
    <n v="755742"/>
  </r>
  <r>
    <x v="7"/>
    <x v="25"/>
    <n v="1059329"/>
    <n v="658450"/>
  </r>
  <r>
    <x v="7"/>
    <x v="3"/>
    <n v="958179"/>
    <n v="703490"/>
  </r>
  <r>
    <x v="7"/>
    <x v="26"/>
    <n v="934300"/>
    <n v="946526"/>
  </r>
  <r>
    <x v="7"/>
    <x v="27"/>
    <n v="782195"/>
    <n v="530784"/>
  </r>
  <r>
    <x v="7"/>
    <x v="8"/>
    <n v="695790"/>
    <n v="709749"/>
  </r>
  <r>
    <x v="7"/>
    <x v="11"/>
    <n v="640890"/>
    <n v="635441"/>
  </r>
  <r>
    <x v="7"/>
    <x v="13"/>
    <n v="267872"/>
    <n v="0"/>
  </r>
  <r>
    <x v="7"/>
    <x v="28"/>
    <n v="162492"/>
    <n v="0"/>
  </r>
  <r>
    <x v="7"/>
    <x v="11"/>
    <n v="103233"/>
    <n v="0"/>
  </r>
  <r>
    <x v="7"/>
    <x v="29"/>
    <n v="21543"/>
    <n v="0"/>
  </r>
  <r>
    <x v="7"/>
    <x v="14"/>
    <n v="1043"/>
    <n v="1510790"/>
  </r>
  <r>
    <x v="8"/>
    <x v="30"/>
    <n v="5610558"/>
    <n v="5836156"/>
  </r>
  <r>
    <x v="8"/>
    <x v="31"/>
    <n v="3831386"/>
    <n v="3826652"/>
  </r>
  <r>
    <x v="8"/>
    <x v="32"/>
    <n v="3120946"/>
    <n v="2820042"/>
  </r>
  <r>
    <x v="8"/>
    <x v="33"/>
    <n v="2640699"/>
    <n v="2803235"/>
  </r>
  <r>
    <x v="8"/>
    <x v="34"/>
    <n v="2423124"/>
    <n v="2501037"/>
  </r>
  <r>
    <x v="8"/>
    <x v="35"/>
    <n v="1218513"/>
    <n v="1274277"/>
  </r>
  <r>
    <x v="8"/>
    <x v="36"/>
    <n v="807696"/>
    <n v="850026"/>
  </r>
  <r>
    <x v="8"/>
    <x v="37"/>
    <n v="468287"/>
    <n v="525922"/>
  </r>
  <r>
    <x v="8"/>
    <x v="38"/>
    <n v="730570"/>
    <n v="869592"/>
  </r>
  <r>
    <x v="8"/>
    <x v="39"/>
    <n v="429145"/>
    <n v="557055"/>
  </r>
  <r>
    <x v="8"/>
    <x v="40"/>
    <n v="467597"/>
    <n v="584038"/>
  </r>
  <r>
    <x v="8"/>
    <x v="41"/>
    <n v="436240"/>
    <n v="452260"/>
  </r>
  <r>
    <x v="8"/>
    <x v="14"/>
    <n v="1538129"/>
    <n v="1603084"/>
  </r>
  <r>
    <x v="9"/>
    <x v="42"/>
    <n v="1269218"/>
    <n v="1412339"/>
  </r>
  <r>
    <x v="9"/>
    <x v="6"/>
    <n v="610650"/>
    <n v="644983"/>
  </r>
  <r>
    <x v="9"/>
    <x v="43"/>
    <n v="487579"/>
    <n v="494307"/>
  </r>
  <r>
    <x v="9"/>
    <x v="44"/>
    <n v="412653"/>
    <n v="421470"/>
  </r>
  <r>
    <x v="9"/>
    <x v="5"/>
    <n v="166698"/>
    <n v="123237"/>
  </r>
  <r>
    <x v="9"/>
    <x v="4"/>
    <n v="147806"/>
    <n v="158709"/>
  </r>
  <r>
    <x v="9"/>
    <x v="0"/>
    <n v="151102"/>
    <n v="171820"/>
  </r>
  <r>
    <x v="9"/>
    <x v="3"/>
    <n v="170816"/>
    <n v="212372"/>
  </r>
  <r>
    <x v="9"/>
    <x v="10"/>
    <n v="102735"/>
    <n v="130127"/>
  </r>
  <r>
    <x v="9"/>
    <x v="45"/>
    <n v="96556"/>
    <n v="134603"/>
  </r>
  <r>
    <x v="9"/>
    <x v="1"/>
    <n v="57036"/>
    <n v="36491"/>
  </r>
  <r>
    <x v="9"/>
    <x v="46"/>
    <n v="39707"/>
    <n v="46701"/>
  </r>
  <r>
    <x v="9"/>
    <x v="47"/>
    <n v="24106"/>
    <n v="25799"/>
  </r>
  <r>
    <x v="9"/>
    <x v="48"/>
    <n v="13614"/>
    <n v="7934"/>
  </r>
  <r>
    <x v="9"/>
    <x v="49"/>
    <n v="1881"/>
    <n v="0"/>
  </r>
  <r>
    <x v="9"/>
    <x v="14"/>
    <n v="126303"/>
    <n v="104852"/>
  </r>
  <r>
    <x v="10"/>
    <x v="50"/>
    <n v="462224"/>
    <n v="303788"/>
  </r>
  <r>
    <x v="10"/>
    <x v="51"/>
    <n v="184467"/>
    <n v="92116"/>
  </r>
  <r>
    <x v="10"/>
    <x v="52"/>
    <n v="202703"/>
    <n v="138522"/>
  </r>
  <r>
    <x v="10"/>
    <x v="23"/>
    <n v="209443"/>
    <n v="139908"/>
  </r>
  <r>
    <x v="10"/>
    <x v="1"/>
    <n v="82777"/>
    <n v="37555"/>
  </r>
  <r>
    <x v="10"/>
    <x v="5"/>
    <n v="50024"/>
    <n v="62926"/>
  </r>
  <r>
    <x v="10"/>
    <x v="53"/>
    <n v="97263"/>
    <n v="57858"/>
  </r>
  <r>
    <x v="10"/>
    <x v="4"/>
    <n v="36612"/>
    <n v="30500"/>
  </r>
  <r>
    <x v="10"/>
    <x v="0"/>
    <n v="27281"/>
    <n v="18315"/>
  </r>
  <r>
    <x v="10"/>
    <x v="54"/>
    <n v="51289"/>
    <n v="57169"/>
  </r>
  <r>
    <x v="10"/>
    <x v="6"/>
    <n v="237000"/>
    <n v="215000"/>
  </r>
  <r>
    <x v="10"/>
    <x v="55"/>
    <n v="25597"/>
    <n v="14726"/>
  </r>
  <r>
    <x v="10"/>
    <x v="17"/>
    <n v="45203"/>
    <n v="28145"/>
  </r>
  <r>
    <x v="10"/>
    <x v="56"/>
    <n v="38911"/>
    <n v="28314"/>
  </r>
  <r>
    <x v="10"/>
    <x v="38"/>
    <n v="17090"/>
    <n v="0"/>
  </r>
  <r>
    <x v="10"/>
    <x v="14"/>
    <n v="42039"/>
    <n v="153836"/>
  </r>
  <r>
    <x v="11"/>
    <x v="5"/>
    <n v="805871"/>
    <n v="822853"/>
  </r>
  <r>
    <x v="11"/>
    <x v="1"/>
    <n v="678388"/>
    <n v="690446"/>
  </r>
  <r>
    <x v="11"/>
    <x v="10"/>
    <n v="475121"/>
    <n v="457517"/>
  </r>
  <r>
    <x v="11"/>
    <x v="0"/>
    <n v="431613"/>
    <n v="433752"/>
  </r>
  <r>
    <x v="11"/>
    <x v="2"/>
    <n v="500247"/>
    <n v="503589"/>
  </r>
  <r>
    <x v="11"/>
    <x v="26"/>
    <n v="102346"/>
    <n v="207752"/>
  </r>
  <r>
    <x v="11"/>
    <x v="4"/>
    <n v="71849"/>
    <n v="82793"/>
  </r>
  <r>
    <x v="11"/>
    <x v="3"/>
    <n v="145213"/>
    <n v="207785"/>
  </r>
  <r>
    <x v="11"/>
    <x v="9"/>
    <n v="82295"/>
    <n v="93297"/>
  </r>
  <r>
    <x v="11"/>
    <x v="57"/>
    <n v="58180"/>
    <n v="46818"/>
  </r>
  <r>
    <x v="11"/>
    <x v="58"/>
    <n v="14252"/>
    <n v="15796"/>
  </r>
  <r>
    <x v="11"/>
    <x v="59"/>
    <n v="1330"/>
    <n v="1240"/>
  </r>
  <r>
    <x v="11"/>
    <x v="60"/>
    <n v="185"/>
    <n v="170"/>
  </r>
  <r>
    <x v="11"/>
    <x v="14"/>
    <n v="1120"/>
    <n v="141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4">
  <r>
    <x v="0"/>
    <x v="0"/>
    <n v="1618268"/>
    <n v="1706727"/>
    <n v="1673580"/>
    <n v="1606879"/>
    <n v="1743375"/>
    <n v="1892254"/>
    <n v="1905261"/>
    <n v="1852456"/>
    <n v="1876408"/>
    <n v="1858395"/>
  </r>
  <r>
    <x v="0"/>
    <x v="1"/>
    <n v="1613144"/>
    <n v="1701359"/>
    <n v="1670181"/>
    <n v="1613766"/>
    <n v="1732292"/>
    <n v="1888312"/>
    <n v="1909860"/>
    <n v="1813879"/>
    <n v="1880603"/>
    <n v="1870569"/>
  </r>
  <r>
    <x v="0"/>
    <x v="2"/>
    <n v="581092"/>
    <n v="625275"/>
    <n v="570962"/>
    <n v="702678"/>
    <n v="659565"/>
    <n v="684157"/>
    <n v="667777"/>
    <n v="640865"/>
    <n v="685191"/>
    <n v="714121"/>
  </r>
  <r>
    <x v="0"/>
    <x v="3"/>
    <n v="1032052"/>
    <n v="1076084"/>
    <n v="1099219"/>
    <n v="911088"/>
    <n v="1072727"/>
    <n v="1204155"/>
    <n v="1242083"/>
    <n v="1173014"/>
    <n v="1195412"/>
    <n v="1156448"/>
  </r>
  <r>
    <x v="1"/>
    <x v="0"/>
    <n v="1150289"/>
    <n v="1118714"/>
    <n v="1055152"/>
    <n v="1137176"/>
    <n v="1416681"/>
    <n v="1583921"/>
    <n v="1585685"/>
    <n v="1598863"/>
    <n v="1712485"/>
    <n v="1718467"/>
  </r>
  <r>
    <x v="1"/>
    <x v="1"/>
    <n v="1141830"/>
    <n v="1113152"/>
    <n v="1054962"/>
    <n v="1148776"/>
    <n v="1404569"/>
    <n v="1568874"/>
    <n v="1584064"/>
    <n v="1589636"/>
    <n v="1691721"/>
    <n v="1684555"/>
  </r>
  <r>
    <x v="1"/>
    <x v="2"/>
    <n v="270597"/>
    <n v="272330"/>
    <n v="316432"/>
    <n v="412752"/>
    <n v="484512"/>
    <n v="493003"/>
    <n v="482060"/>
    <n v="458000"/>
    <n v="465200"/>
    <n v="527500"/>
  </r>
  <r>
    <x v="1"/>
    <x v="3"/>
    <n v="871233"/>
    <n v="840822"/>
    <n v="738530"/>
    <n v="736024"/>
    <n v="920057"/>
    <n v="1075871"/>
    <n v="1102004"/>
    <n v="1131636"/>
    <n v="1226521"/>
    <n v="1157055"/>
  </r>
  <r>
    <x v="2"/>
    <x v="0"/>
    <n v="779630"/>
    <n v="942805"/>
    <n v="813023"/>
    <n v="532191"/>
    <n v="744096"/>
    <n v="810854"/>
    <n v="785757"/>
    <n v="782721"/>
    <n v="629230"/>
    <n v="614808"/>
  </r>
  <r>
    <x v="2"/>
    <x v="1"/>
    <n v="768871"/>
    <n v="938271"/>
    <n v="819436"/>
    <n v="544104"/>
    <n v="736628"/>
    <n v="797130"/>
    <n v="801580"/>
    <n v="781006"/>
    <n v="631136"/>
    <n v="621133"/>
  </r>
  <r>
    <x v="2"/>
    <x v="2"/>
    <n v="128332"/>
    <n v="130542"/>
    <n v="116520"/>
    <n v="114845"/>
    <n v="125730"/>
    <n v="140705"/>
    <n v="145702"/>
    <n v="151040"/>
    <n v="154381"/>
    <n v="158404"/>
  </r>
  <r>
    <x v="2"/>
    <x v="3"/>
    <n v="640539"/>
    <n v="807729"/>
    <n v="702916"/>
    <n v="429259"/>
    <n v="610898"/>
    <n v="656425"/>
    <n v="655878"/>
    <n v="629966"/>
    <n v="476755"/>
    <n v="462729"/>
  </r>
  <r>
    <x v="3"/>
    <x v="0"/>
    <n v="117123"/>
    <n v="122857"/>
    <n v="81445"/>
    <n v="34703"/>
    <n v="80067"/>
    <n v="113249"/>
    <n v="119142"/>
    <n v="143516"/>
    <n v="140259"/>
    <n v="145633"/>
  </r>
  <r>
    <x v="3"/>
    <x v="1"/>
    <n v="116103"/>
    <n v="124689"/>
    <n v="82405"/>
    <n v="34936"/>
    <n v="80215"/>
    <n v="112281"/>
    <n v="119253"/>
    <n v="142710"/>
    <n v="139883"/>
    <n v="144541"/>
  </r>
  <r>
    <x v="3"/>
    <x v="2"/>
    <n v="56068"/>
    <n v="60616"/>
    <n v="39165"/>
    <n v="22189"/>
    <n v="32459"/>
    <n v="38651"/>
    <n v="47700"/>
    <n v="63970"/>
    <n v="69036"/>
    <n v="99664"/>
  </r>
  <r>
    <x v="3"/>
    <x v="3"/>
    <n v="60035"/>
    <n v="64073"/>
    <n v="43240"/>
    <n v="12747"/>
    <n v="47756"/>
    <n v="73630"/>
    <n v="71553"/>
    <n v="78740"/>
    <n v="70847"/>
    <n v="44877"/>
  </r>
  <r>
    <x v="4"/>
    <x v="0"/>
    <n v="161421"/>
    <n v="177742"/>
    <n v="187947"/>
    <n v="189831"/>
    <n v="275269"/>
    <n v="244260"/>
    <n v="153891"/>
    <n v="129638"/>
    <n v="152138"/>
    <n v="205059"/>
  </r>
  <r>
    <x v="4"/>
    <x v="1"/>
    <n v="160408"/>
    <n v="172175"/>
    <n v="197024"/>
    <n v="189805"/>
    <n v="271480"/>
    <n v="246959"/>
    <n v="154309"/>
    <n v="131010"/>
    <n v="169854"/>
    <n v="229082"/>
  </r>
  <r>
    <x v="4"/>
    <x v="2"/>
    <n v="119088"/>
    <n v="117204"/>
    <n v="101981"/>
    <n v="133630"/>
    <n v="155697"/>
    <n v="109221"/>
    <n v="59926"/>
    <n v="60027"/>
    <n v="80003"/>
    <n v="80017"/>
  </r>
  <r>
    <x v="4"/>
    <x v="3"/>
    <n v="41320"/>
    <n v="54971"/>
    <n v="95043"/>
    <n v="56175"/>
    <n v="115783"/>
    <n v="137738"/>
    <n v="94383"/>
    <n v="70983"/>
    <n v="89851"/>
    <n v="149065"/>
  </r>
  <r>
    <x v="5"/>
    <x v="0"/>
    <n v="13371"/>
    <n v="17463"/>
    <n v="15535"/>
    <n v="12146"/>
    <n v="12253"/>
    <n v="12556"/>
    <n v="12030"/>
    <n v="14235"/>
    <n v="14412"/>
    <n v="13595"/>
  </r>
  <r>
    <x v="5"/>
    <x v="1"/>
    <n v="12118"/>
    <n v="16827"/>
    <n v="14440"/>
    <n v="11475"/>
    <n v="12349"/>
    <n v="12789"/>
    <n v="12425"/>
    <n v="14400"/>
    <n v="13900"/>
    <n v="13627"/>
  </r>
  <r>
    <x v="5"/>
    <x v="2"/>
    <n v="9077"/>
    <n v="13368"/>
    <n v="9423"/>
    <n v="7906"/>
    <n v="7463"/>
    <n v="8900"/>
    <n v="7692"/>
    <n v="9456"/>
    <n v="10082"/>
    <n v="9687"/>
  </r>
  <r>
    <x v="5"/>
    <x v="3"/>
    <n v="3041"/>
    <n v="3459"/>
    <n v="5017"/>
    <n v="3569"/>
    <n v="4886"/>
    <n v="3889"/>
    <n v="4733"/>
    <n v="4944"/>
    <n v="3818"/>
    <n v="39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2" cacheId="17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I115:V178" firstHeaderRow="1" firstDataRow="2" firstDataCol="1"/>
  <pivotFields count="4">
    <pivotField axis="axisCol" showAll="0">
      <items count="13">
        <item x="3"/>
        <item x="10"/>
        <item x="11"/>
        <item x="0"/>
        <item x="6"/>
        <item x="4"/>
        <item x="2"/>
        <item x="9"/>
        <item x="7"/>
        <item x="8"/>
        <item x="1"/>
        <item x="5"/>
        <item t="default"/>
      </items>
    </pivotField>
    <pivotField axis="axisRow" showAll="0">
      <items count="62">
        <item x="40"/>
        <item x="45"/>
        <item x="51"/>
        <item x="50"/>
        <item x="34"/>
        <item x="7"/>
        <item x="36"/>
        <item x="41"/>
        <item x="37"/>
        <item x="33"/>
        <item x="22"/>
        <item x="27"/>
        <item x="9"/>
        <item x="55"/>
        <item x="31"/>
        <item x="46"/>
        <item x="18"/>
        <item x="32"/>
        <item x="2"/>
        <item x="24"/>
        <item x="48"/>
        <item x="47"/>
        <item x="0"/>
        <item x="19"/>
        <item x="21"/>
        <item x="1"/>
        <item x="38"/>
        <item x="35"/>
        <item x="49"/>
        <item x="28"/>
        <item x="3"/>
        <item x="6"/>
        <item x="57"/>
        <item x="13"/>
        <item x="16"/>
        <item x="56"/>
        <item x="15"/>
        <item x="44"/>
        <item x="59"/>
        <item x="42"/>
        <item x="26"/>
        <item x="11"/>
        <item x="5"/>
        <item x="20"/>
        <item x="58"/>
        <item x="17"/>
        <item x="23"/>
        <item x="30"/>
        <item x="53"/>
        <item x="8"/>
        <item x="25"/>
        <item x="43"/>
        <item x="12"/>
        <item x="4"/>
        <item x="54"/>
        <item x="29"/>
        <item x="52"/>
        <item x="60"/>
        <item x="10"/>
        <item x="39"/>
        <item x="14"/>
        <item t="default"/>
      </items>
    </pivotField>
    <pivotField numFmtId="3" showAll="0"/>
    <pivotField dataField="1" numFmtId="3" showAll="0"/>
  </pivotFields>
  <rowFields count="1">
    <field x="1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합계 : 2015" fld="3" baseField="0" baseItem="0" numFmtId="3"/>
  </dataFields>
  <formats count="14">
    <format dxfId="44">
      <pivotArea type="all" dataOnly="0" outline="0" fieldPosition="0"/>
    </format>
    <format dxfId="43">
      <pivotArea outline="0" collapsedLevelsAreSubtotals="1" fieldPosition="0"/>
    </format>
    <format dxfId="42">
      <pivotArea dataOnly="0" labelOnly="1" fieldPosition="0">
        <references count="1">
          <reference field="0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9">
      <pivotArea dataOnly="0" labelOnly="1" fieldPosition="0">
        <references count="1">
          <reference field="1" count="11"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">
      <pivotArea dataOnly="0" labelOnly="1" fieldPosition="0">
        <references count="1">
          <reference field="1" count="11"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피벗 테이블3" cacheId="15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D4832:AE4842" firstHeaderRow="1" firstDataRow="2" firstDataCol="1"/>
  <pivotFields count="7">
    <pivotField showAll="0">
      <items count="14">
        <item x="1"/>
        <item x="4"/>
        <item x="3"/>
        <item x="9"/>
        <item x="11"/>
        <item x="10"/>
        <item x="7"/>
        <item x="6"/>
        <item x="12"/>
        <item x="5"/>
        <item x="2"/>
        <item x="0"/>
        <item x="8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7">
        <item x="2"/>
        <item x="1"/>
        <item x="3"/>
        <item x="0"/>
        <item x="4"/>
        <item x="5"/>
        <item t="default"/>
      </items>
    </pivotField>
    <pivotField showAll="0">
      <items count="6">
        <item x="0"/>
        <item x="4"/>
        <item x="3"/>
        <item x="1"/>
        <item x="2"/>
        <item t="default"/>
      </items>
    </pivotField>
    <pivotField axis="axisCol" showAll="0">
      <items count="27"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</pivotFields>
  <rowFields count="2">
    <field x="1"/>
    <field x="2"/>
  </rowFields>
  <rowItems count="9">
    <i>
      <x/>
    </i>
    <i r="1">
      <x v="2"/>
    </i>
    <i r="1">
      <x v="4"/>
    </i>
    <i r="1">
      <x v="5"/>
    </i>
    <i>
      <x v="1"/>
    </i>
    <i r="1">
      <x/>
    </i>
    <i r="1">
      <x v="1"/>
    </i>
    <i r="1">
      <x v="3"/>
    </i>
    <i t="grand">
      <x/>
    </i>
  </rowItems>
  <colFields count="1">
    <field x="4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합계 : 합계" fld="6" baseField="0" baseItem="0" numFmtId="3"/>
  </dataFields>
  <formats count="5">
    <format dxfId="30">
      <pivotArea outline="0" collapsedLevelsAreSubtotals="1" fieldPosition="0"/>
    </format>
    <format dxfId="29">
      <pivotArea field="0" type="button" dataOnly="0" labelOnly="1" outline="0"/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4" count="0"/>
        </references>
      </pivotArea>
    </format>
    <format dxfId="2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피벗 테이블1" cacheId="18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B51:L82" firstHeaderRow="0" firstDataRow="1" firstDataCol="1"/>
  <pivotFields count="12">
    <pivotField axis="axisRow" showAll="0">
      <items count="7">
        <item x="1"/>
        <item x="5"/>
        <item x="4"/>
        <item x="3"/>
        <item x="2"/>
        <item x="0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</pivotFields>
  <rowFields count="2">
    <field x="0"/>
    <field x="1"/>
  </rowFields>
  <rowItems count="3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합계 : 2006" fld="2" baseField="0" baseItem="0"/>
    <dataField name="합계 : 2007" fld="3" baseField="0" baseItem="0"/>
    <dataField name="합계 : 2008" fld="4" baseField="0" baseItem="0"/>
    <dataField name="합계 : 2009" fld="5" baseField="0" baseItem="0"/>
    <dataField name="합계 : 2010" fld="6" baseField="0" baseItem="0"/>
    <dataField name="합계 : 2011" fld="7" baseField="0" baseItem="0"/>
    <dataField name="합계 : 2012" fld="8" baseField="0" baseItem="0"/>
    <dataField name="합계 : 2013" fld="9" baseField="0" baseItem="0"/>
    <dataField name="합계 : 2014" fld="10" baseField="0" baseItem="0"/>
    <dataField name="합계 : 2015" fld="11" baseField="0" baseItem="0"/>
  </dataFields>
  <formats count="7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" type="button" dataOnly="0" labelOnly="1" outline="0" axis="axisRow" fieldPosition="1"/>
    </format>
    <format dxfId="22">
      <pivotArea dataOnly="0" labelOnly="1" fieldPosition="0">
        <references count="1">
          <reference field="1" count="0"/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2">
          <reference field="0" count="0"/>
          <reference field="1" count="1" selected="0">
            <x v="0"/>
          </reference>
        </references>
      </pivotArea>
    </format>
    <format dxfId="19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피벗 테이블1" cacheId="16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C10575:AD10846" firstHeaderRow="1" firstDataRow="2" firstDataCol="1"/>
  <pivotFields count="5">
    <pivotField axis="axisRow" showAll="0">
      <items count="9">
        <item x="0"/>
        <item x="5"/>
        <item x="6"/>
        <item x="3"/>
        <item x="2"/>
        <item x="1"/>
        <item x="7"/>
        <item x="4"/>
        <item t="default"/>
      </items>
    </pivotField>
    <pivotField axis="axisRow" showAll="0">
      <items count="262">
        <item x="228"/>
        <item x="176"/>
        <item x="139"/>
        <item x="90"/>
        <item x="245"/>
        <item x="243"/>
        <item x="104"/>
        <item x="213"/>
        <item x="102"/>
        <item x="253"/>
        <item x="255"/>
        <item x="117"/>
        <item x="118"/>
        <item x="81"/>
        <item x="78"/>
        <item x="233"/>
        <item x="79"/>
        <item x="232"/>
        <item x="231"/>
        <item x="177"/>
        <item x="230"/>
        <item x="35"/>
        <item x="12"/>
        <item x="229"/>
        <item x="151"/>
        <item x="80"/>
        <item x="82"/>
        <item x="99"/>
        <item x="181"/>
        <item x="100"/>
        <item x="260"/>
        <item x="110"/>
        <item x="13"/>
        <item x="246"/>
        <item x="142"/>
        <item x="45"/>
        <item x="183"/>
        <item x="184"/>
        <item x="172"/>
        <item x="101"/>
        <item x="247"/>
        <item x="5"/>
        <item x="222"/>
        <item x="221"/>
        <item x="53"/>
        <item x="8"/>
        <item x="56"/>
        <item x="136"/>
        <item x="87"/>
        <item x="17"/>
        <item x="47"/>
        <item x="160"/>
        <item x="86"/>
        <item x="23"/>
        <item x="19"/>
        <item x="105"/>
        <item x="85"/>
        <item x="103"/>
        <item x="18"/>
        <item x="89"/>
        <item x="88"/>
        <item x="179"/>
        <item x="180"/>
        <item x="137"/>
        <item x="41"/>
        <item x="241"/>
        <item x="92"/>
        <item x="138"/>
        <item x="95"/>
        <item x="93"/>
        <item x="197"/>
        <item x="94"/>
        <item x="91"/>
        <item x="97"/>
        <item x="98"/>
        <item x="96"/>
        <item x="44"/>
        <item x="244"/>
        <item x="43"/>
        <item x="42"/>
        <item x="140"/>
        <item x="20"/>
        <item x="141"/>
        <item x="198"/>
        <item x="126"/>
        <item x="193"/>
        <item x="152"/>
        <item x="206"/>
        <item x="205"/>
        <item x="124"/>
        <item x="208"/>
        <item x="236"/>
        <item x="258"/>
        <item x="257"/>
        <item x="60"/>
        <item x="150"/>
        <item x="1"/>
        <item x="32"/>
        <item x="33"/>
        <item x="209"/>
        <item x="211"/>
        <item x="34"/>
        <item x="61"/>
        <item x="210"/>
        <item x="64"/>
        <item x="125"/>
        <item x="199"/>
        <item x="143"/>
        <item x="2"/>
        <item x="225"/>
        <item x="226"/>
        <item x="212"/>
        <item x="127"/>
        <item x="62"/>
        <item x="207"/>
        <item x="63"/>
        <item x="170"/>
        <item x="188"/>
        <item x="158"/>
        <item x="187"/>
        <item x="106"/>
        <item x="107"/>
        <item x="48"/>
        <item x="68"/>
        <item x="108"/>
        <item x="239"/>
        <item x="240"/>
        <item x="259"/>
        <item x="238"/>
        <item x="46"/>
        <item x="189"/>
        <item x="111"/>
        <item x="252"/>
        <item x="147"/>
        <item x="112"/>
        <item x="26"/>
        <item x="49"/>
        <item x="6"/>
        <item x="25"/>
        <item x="24"/>
        <item x="164"/>
        <item x="109"/>
        <item x="146"/>
        <item x="58"/>
        <item x="166"/>
        <item x="201"/>
        <item x="30"/>
        <item x="214"/>
        <item x="204"/>
        <item x="83"/>
        <item x="38"/>
        <item x="15"/>
        <item x="31"/>
        <item x="123"/>
        <item x="122"/>
        <item x="29"/>
        <item x="203"/>
        <item x="200"/>
        <item x="202"/>
        <item x="28"/>
        <item x="57"/>
        <item x="59"/>
        <item x="76"/>
        <item x="7"/>
        <item x="223"/>
        <item x="224"/>
        <item x="11"/>
        <item x="168"/>
        <item x="167"/>
        <item x="161"/>
        <item x="0"/>
        <item x="235"/>
        <item x="194"/>
        <item x="157"/>
        <item x="116"/>
        <item x="256"/>
        <item x="54"/>
        <item x="52"/>
        <item x="55"/>
        <item x="77"/>
        <item x="155"/>
        <item x="154"/>
        <item x="37"/>
        <item x="156"/>
        <item x="153"/>
        <item x="16"/>
        <item x="133"/>
        <item x="132"/>
        <item x="134"/>
        <item x="237"/>
        <item x="121"/>
        <item x="120"/>
        <item x="75"/>
        <item x="129"/>
        <item x="169"/>
        <item x="65"/>
        <item x="36"/>
        <item x="74"/>
        <item x="70"/>
        <item x="27"/>
        <item x="216"/>
        <item x="66"/>
        <item x="72"/>
        <item x="67"/>
        <item x="39"/>
        <item x="163"/>
        <item x="128"/>
        <item x="135"/>
        <item x="196"/>
        <item x="242"/>
        <item x="173"/>
        <item x="84"/>
        <item x="215"/>
        <item x="73"/>
        <item x="71"/>
        <item x="218"/>
        <item x="217"/>
        <item x="69"/>
        <item x="119"/>
        <item x="220"/>
        <item x="219"/>
        <item x="159"/>
        <item x="174"/>
        <item x="3"/>
        <item x="40"/>
        <item x="178"/>
        <item x="4"/>
        <item x="148"/>
        <item x="50"/>
        <item x="191"/>
        <item x="113"/>
        <item x="149"/>
        <item x="195"/>
        <item x="165"/>
        <item x="114"/>
        <item x="190"/>
        <item x="51"/>
        <item x="192"/>
        <item x="115"/>
        <item x="254"/>
        <item x="130"/>
        <item x="248"/>
        <item x="249"/>
        <item x="144"/>
        <item x="182"/>
        <item x="185"/>
        <item x="162"/>
        <item x="250"/>
        <item x="22"/>
        <item x="21"/>
        <item x="186"/>
        <item x="227"/>
        <item x="251"/>
        <item x="10"/>
        <item x="175"/>
        <item x="9"/>
        <item x="145"/>
        <item x="234"/>
        <item x="14"/>
        <item x="171"/>
        <item x="131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</pivotFields>
  <rowFields count="2">
    <field x="0"/>
    <field x="1"/>
  </rowFields>
  <rowItems count="270">
    <i>
      <x/>
    </i>
    <i r="1">
      <x v="22"/>
    </i>
    <i r="1">
      <x v="32"/>
    </i>
    <i r="1">
      <x v="41"/>
    </i>
    <i r="1">
      <x v="45"/>
    </i>
    <i r="1">
      <x v="49"/>
    </i>
    <i r="1">
      <x v="53"/>
    </i>
    <i r="1">
      <x v="54"/>
    </i>
    <i r="1">
      <x v="58"/>
    </i>
    <i r="1">
      <x v="81"/>
    </i>
    <i r="1">
      <x v="96"/>
    </i>
    <i r="1">
      <x v="108"/>
    </i>
    <i r="1">
      <x v="135"/>
    </i>
    <i r="1">
      <x v="137"/>
    </i>
    <i r="1">
      <x v="138"/>
    </i>
    <i r="1">
      <x v="139"/>
    </i>
    <i r="1">
      <x v="151"/>
    </i>
    <i r="1">
      <x v="163"/>
    </i>
    <i r="1">
      <x v="166"/>
    </i>
    <i r="1">
      <x v="170"/>
    </i>
    <i r="1">
      <x v="185"/>
    </i>
    <i r="1">
      <x v="199"/>
    </i>
    <i r="1">
      <x v="223"/>
    </i>
    <i r="1">
      <x v="226"/>
    </i>
    <i r="1">
      <x v="248"/>
    </i>
    <i r="1">
      <x v="249"/>
    </i>
    <i r="1">
      <x v="253"/>
    </i>
    <i r="1">
      <x v="255"/>
    </i>
    <i r="1">
      <x v="258"/>
    </i>
    <i>
      <x v="1"/>
    </i>
    <i r="1">
      <x v="1"/>
    </i>
    <i r="1">
      <x v="19"/>
    </i>
    <i r="1">
      <x v="28"/>
    </i>
    <i r="1">
      <x v="36"/>
    </i>
    <i r="1">
      <x v="37"/>
    </i>
    <i r="1">
      <x v="38"/>
    </i>
    <i r="1">
      <x v="61"/>
    </i>
    <i r="1">
      <x v="62"/>
    </i>
    <i r="1">
      <x v="85"/>
    </i>
    <i r="1">
      <x v="116"/>
    </i>
    <i r="1">
      <x v="117"/>
    </i>
    <i r="1">
      <x v="119"/>
    </i>
    <i r="1">
      <x v="130"/>
    </i>
    <i r="1">
      <x v="172"/>
    </i>
    <i r="1">
      <x v="210"/>
    </i>
    <i r="1">
      <x v="222"/>
    </i>
    <i r="1">
      <x v="225"/>
    </i>
    <i r="1">
      <x v="229"/>
    </i>
    <i r="1">
      <x v="232"/>
    </i>
    <i r="1">
      <x v="235"/>
    </i>
    <i r="1">
      <x v="237"/>
    </i>
    <i r="1">
      <x v="244"/>
    </i>
    <i r="1">
      <x v="245"/>
    </i>
    <i r="1">
      <x v="250"/>
    </i>
    <i r="1">
      <x v="254"/>
    </i>
    <i r="1">
      <x v="259"/>
    </i>
    <i>
      <x v="2"/>
    </i>
    <i r="1">
      <x v="70"/>
    </i>
    <i r="1">
      <x v="83"/>
    </i>
    <i r="1">
      <x v="106"/>
    </i>
    <i r="1">
      <x v="208"/>
    </i>
    <i>
      <x v="3"/>
    </i>
    <i r="1">
      <x v="2"/>
    </i>
    <i r="1">
      <x v="24"/>
    </i>
    <i r="1">
      <x v="34"/>
    </i>
    <i r="1">
      <x v="47"/>
    </i>
    <i r="1">
      <x v="63"/>
    </i>
    <i r="1">
      <x v="67"/>
    </i>
    <i r="1">
      <x v="80"/>
    </i>
    <i r="1">
      <x v="82"/>
    </i>
    <i r="1">
      <x v="84"/>
    </i>
    <i r="1">
      <x v="89"/>
    </i>
    <i r="1">
      <x v="95"/>
    </i>
    <i r="1">
      <x v="105"/>
    </i>
    <i r="1">
      <x v="107"/>
    </i>
    <i r="1">
      <x v="112"/>
    </i>
    <i r="1">
      <x v="133"/>
    </i>
    <i r="1">
      <x v="142"/>
    </i>
    <i r="1">
      <x v="153"/>
    </i>
    <i r="1">
      <x v="186"/>
    </i>
    <i r="1">
      <x v="187"/>
    </i>
    <i r="1">
      <x v="188"/>
    </i>
    <i r="1">
      <x v="193"/>
    </i>
    <i r="1">
      <x v="206"/>
    </i>
    <i r="1">
      <x v="207"/>
    </i>
    <i r="1">
      <x v="227"/>
    </i>
    <i r="1">
      <x v="231"/>
    </i>
    <i r="1">
      <x v="240"/>
    </i>
    <i r="1">
      <x v="243"/>
    </i>
    <i r="1">
      <x v="256"/>
    </i>
    <i r="1">
      <x v="260"/>
    </i>
    <i>
      <x v="4"/>
    </i>
    <i r="1">
      <x v="3"/>
    </i>
    <i r="1">
      <x v="6"/>
    </i>
    <i r="1">
      <x v="8"/>
    </i>
    <i r="1">
      <x v="11"/>
    </i>
    <i r="1">
      <x v="12"/>
    </i>
    <i r="1">
      <x v="13"/>
    </i>
    <i r="1">
      <x v="14"/>
    </i>
    <i r="1">
      <x v="16"/>
    </i>
    <i r="1">
      <x v="25"/>
    </i>
    <i r="1">
      <x v="26"/>
    </i>
    <i r="1">
      <x v="27"/>
    </i>
    <i r="1">
      <x v="29"/>
    </i>
    <i r="1">
      <x v="31"/>
    </i>
    <i r="1">
      <x v="39"/>
    </i>
    <i r="1">
      <x v="48"/>
    </i>
    <i r="1">
      <x v="52"/>
    </i>
    <i r="1">
      <x v="55"/>
    </i>
    <i r="1">
      <x v="56"/>
    </i>
    <i r="1">
      <x v="57"/>
    </i>
    <i r="1">
      <x v="59"/>
    </i>
    <i r="1">
      <x v="60"/>
    </i>
    <i r="1">
      <x v="66"/>
    </i>
    <i r="1">
      <x v="68"/>
    </i>
    <i r="1">
      <x v="69"/>
    </i>
    <i r="1">
      <x v="71"/>
    </i>
    <i r="1">
      <x v="72"/>
    </i>
    <i r="1">
      <x v="73"/>
    </i>
    <i r="1">
      <x v="74"/>
    </i>
    <i r="1">
      <x v="75"/>
    </i>
    <i r="1">
      <x v="94"/>
    </i>
    <i r="1">
      <x v="102"/>
    </i>
    <i r="1">
      <x v="104"/>
    </i>
    <i r="1">
      <x v="113"/>
    </i>
    <i r="1">
      <x v="115"/>
    </i>
    <i r="1">
      <x v="120"/>
    </i>
    <i r="1">
      <x v="121"/>
    </i>
    <i r="1">
      <x v="123"/>
    </i>
    <i r="1">
      <x v="124"/>
    </i>
    <i r="1">
      <x v="131"/>
    </i>
    <i r="1">
      <x v="134"/>
    </i>
    <i r="1">
      <x v="141"/>
    </i>
    <i r="1">
      <x v="143"/>
    </i>
    <i r="1">
      <x v="149"/>
    </i>
    <i r="1">
      <x v="154"/>
    </i>
    <i r="1">
      <x v="160"/>
    </i>
    <i r="1">
      <x v="161"/>
    </i>
    <i r="1">
      <x v="162"/>
    </i>
    <i r="1">
      <x v="174"/>
    </i>
    <i r="1">
      <x v="179"/>
    </i>
    <i r="1">
      <x v="190"/>
    </i>
    <i r="1">
      <x v="191"/>
    </i>
    <i r="1">
      <x v="192"/>
    </i>
    <i r="1">
      <x v="195"/>
    </i>
    <i r="1">
      <x v="197"/>
    </i>
    <i r="1">
      <x v="198"/>
    </i>
    <i r="1">
      <x v="201"/>
    </i>
    <i r="1">
      <x v="202"/>
    </i>
    <i r="1">
      <x v="203"/>
    </i>
    <i r="1">
      <x v="211"/>
    </i>
    <i r="1">
      <x v="213"/>
    </i>
    <i r="1">
      <x v="214"/>
    </i>
    <i r="1">
      <x v="217"/>
    </i>
    <i r="1">
      <x v="218"/>
    </i>
    <i r="1">
      <x v="230"/>
    </i>
    <i r="1">
      <x v="234"/>
    </i>
    <i r="1">
      <x v="238"/>
    </i>
    <i>
      <x v="5"/>
    </i>
    <i r="1">
      <x v="21"/>
    </i>
    <i r="1">
      <x v="35"/>
    </i>
    <i r="1">
      <x v="44"/>
    </i>
    <i r="1">
      <x v="46"/>
    </i>
    <i r="1">
      <x v="50"/>
    </i>
    <i r="1">
      <x v="64"/>
    </i>
    <i r="1">
      <x v="76"/>
    </i>
    <i r="1">
      <x v="78"/>
    </i>
    <i r="1">
      <x v="79"/>
    </i>
    <i r="1">
      <x v="97"/>
    </i>
    <i r="1">
      <x v="98"/>
    </i>
    <i r="1">
      <x v="101"/>
    </i>
    <i r="1">
      <x v="122"/>
    </i>
    <i r="1">
      <x v="129"/>
    </i>
    <i r="1">
      <x v="136"/>
    </i>
    <i r="1">
      <x v="146"/>
    </i>
    <i r="1">
      <x v="150"/>
    </i>
    <i r="1">
      <x v="152"/>
    </i>
    <i r="1">
      <x v="155"/>
    </i>
    <i r="1">
      <x v="159"/>
    </i>
    <i r="1">
      <x v="176"/>
    </i>
    <i r="1">
      <x v="177"/>
    </i>
    <i r="1">
      <x v="178"/>
    </i>
    <i r="1">
      <x v="182"/>
    </i>
    <i r="1">
      <x v="196"/>
    </i>
    <i r="1">
      <x v="204"/>
    </i>
    <i r="1">
      <x v="224"/>
    </i>
    <i r="1">
      <x v="228"/>
    </i>
    <i r="1">
      <x v="236"/>
    </i>
    <i>
      <x v="6"/>
    </i>
    <i r="1">
      <x/>
    </i>
    <i r="1">
      <x v="4"/>
    </i>
    <i r="1">
      <x v="5"/>
    </i>
    <i r="1">
      <x v="7"/>
    </i>
    <i r="1">
      <x v="9"/>
    </i>
    <i r="1">
      <x v="10"/>
    </i>
    <i r="1">
      <x v="15"/>
    </i>
    <i r="1">
      <x v="17"/>
    </i>
    <i r="1">
      <x v="18"/>
    </i>
    <i r="1">
      <x v="20"/>
    </i>
    <i r="1">
      <x v="23"/>
    </i>
    <i r="1">
      <x v="30"/>
    </i>
    <i r="1">
      <x v="33"/>
    </i>
    <i r="1">
      <x v="40"/>
    </i>
    <i r="1">
      <x v="42"/>
    </i>
    <i r="1">
      <x v="43"/>
    </i>
    <i r="1">
      <x v="65"/>
    </i>
    <i r="1">
      <x v="77"/>
    </i>
    <i r="1">
      <x v="87"/>
    </i>
    <i r="1">
      <x v="88"/>
    </i>
    <i r="1">
      <x v="90"/>
    </i>
    <i r="1">
      <x v="91"/>
    </i>
    <i r="1">
      <x v="92"/>
    </i>
    <i r="1">
      <x v="93"/>
    </i>
    <i r="1">
      <x v="99"/>
    </i>
    <i r="1">
      <x v="100"/>
    </i>
    <i r="1">
      <x v="103"/>
    </i>
    <i r="1">
      <x v="109"/>
    </i>
    <i r="1">
      <x v="110"/>
    </i>
    <i r="1">
      <x v="111"/>
    </i>
    <i r="1">
      <x v="114"/>
    </i>
    <i r="1">
      <x v="125"/>
    </i>
    <i r="1">
      <x v="126"/>
    </i>
    <i r="1">
      <x v="127"/>
    </i>
    <i r="1">
      <x v="128"/>
    </i>
    <i r="1">
      <x v="132"/>
    </i>
    <i r="1">
      <x v="145"/>
    </i>
    <i r="1">
      <x v="147"/>
    </i>
    <i r="1">
      <x v="148"/>
    </i>
    <i r="1">
      <x v="156"/>
    </i>
    <i r="1">
      <x v="157"/>
    </i>
    <i r="1">
      <x v="158"/>
    </i>
    <i r="1">
      <x v="164"/>
    </i>
    <i r="1">
      <x v="165"/>
    </i>
    <i r="1">
      <x v="171"/>
    </i>
    <i r="1">
      <x v="175"/>
    </i>
    <i r="1">
      <x v="189"/>
    </i>
    <i r="1">
      <x v="200"/>
    </i>
    <i r="1">
      <x v="209"/>
    </i>
    <i r="1">
      <x v="212"/>
    </i>
    <i r="1">
      <x v="215"/>
    </i>
    <i r="1">
      <x v="216"/>
    </i>
    <i r="1">
      <x v="219"/>
    </i>
    <i r="1">
      <x v="220"/>
    </i>
    <i r="1">
      <x v="239"/>
    </i>
    <i r="1">
      <x v="241"/>
    </i>
    <i r="1">
      <x v="242"/>
    </i>
    <i r="1">
      <x v="247"/>
    </i>
    <i r="1">
      <x v="251"/>
    </i>
    <i r="1">
      <x v="252"/>
    </i>
    <i r="1">
      <x v="257"/>
    </i>
    <i>
      <x v="7"/>
    </i>
    <i r="1">
      <x v="51"/>
    </i>
    <i r="1">
      <x v="86"/>
    </i>
    <i r="1">
      <x v="118"/>
    </i>
    <i r="1">
      <x v="140"/>
    </i>
    <i r="1">
      <x v="144"/>
    </i>
    <i r="1">
      <x v="167"/>
    </i>
    <i r="1">
      <x v="168"/>
    </i>
    <i r="1">
      <x v="169"/>
    </i>
    <i r="1">
      <x v="173"/>
    </i>
    <i r="1">
      <x v="180"/>
    </i>
    <i r="1">
      <x v="181"/>
    </i>
    <i r="1">
      <x v="183"/>
    </i>
    <i r="1">
      <x v="184"/>
    </i>
    <i r="1">
      <x v="194"/>
    </i>
    <i r="1">
      <x v="205"/>
    </i>
    <i r="1">
      <x v="221"/>
    </i>
    <i r="1">
      <x v="233"/>
    </i>
    <i r="1">
      <x v="246"/>
    </i>
    <i t="grand">
      <x/>
    </i>
  </rowItems>
  <colFields count="1">
    <field x="2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합계 : 합계" fld="4" baseField="0" baseItem="0" numFmtId="3"/>
  </dataFields>
  <formats count="1">
    <format dxfId="18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피벗 테이블1" cacheId="14" applyNumberFormats="0" applyBorderFormats="0" applyFontFormats="0" applyPatternFormats="0" applyAlignmentFormats="0" applyWidthHeightFormats="1" dataCaption="Data" updatedVersion="5" minRefreshableVersion="3" showMultipleLabel="0" showMemberPropertyTips="0" useAutoFormatting="1" itemPrintTitles="1" createdVersion="5" indent="0" compact="0" compactData="0" gridDropZones="1">
  <location ref="B3:V18" firstHeaderRow="1" firstDataRow="2" firstDataCol="1" rowPageCount="1" colPageCount="1"/>
  <pivotFields count="24">
    <pivotField compact="0" outline="0" subtotalTop="0" multipleItemSelectionAllowed="1" showAll="0" includeNewItemsInFilter="1" defaultSubtotal="0">
      <items count="61">
        <item x="37"/>
        <item x="34"/>
        <item x="46"/>
        <item x="24"/>
        <item x="47"/>
        <item x="38"/>
        <item x="32"/>
        <item x="41"/>
        <item x="15"/>
        <item x="39"/>
        <item x="12"/>
        <item x="49"/>
        <item x="50"/>
        <item x="51"/>
        <item x="52"/>
        <item x="53"/>
        <item x="9"/>
        <item x="26"/>
        <item x="3"/>
        <item x="54"/>
        <item x="55"/>
        <item x="17"/>
        <item x="18"/>
        <item x="4"/>
        <item x="33"/>
        <item x="28"/>
        <item x="56"/>
        <item x="35"/>
        <item x="0"/>
        <item x="30"/>
        <item x="43"/>
        <item x="2"/>
        <item x="7"/>
        <item x="14"/>
        <item x="25"/>
        <item x="27"/>
        <item x="36"/>
        <item x="16"/>
        <item x="45"/>
        <item x="42"/>
        <item x="6"/>
        <item x="8"/>
        <item x="57"/>
        <item x="22"/>
        <item x="20"/>
        <item x="11"/>
        <item x="10"/>
        <item x="1"/>
        <item x="58"/>
        <item x="59"/>
        <item x="44"/>
        <item x="19"/>
        <item x="5"/>
        <item x="29"/>
        <item x="60"/>
        <item x="21"/>
        <item x="31"/>
        <item x="40"/>
        <item x="13"/>
        <item x="23"/>
        <item x="48"/>
      </items>
    </pivotField>
    <pivotField axis="axisRow" compact="0" outline="0" subtotalTop="0" multipleItemSelectionAllowed="1" showAll="0" includeNewItemsInFilter="1" defaultSubtotal="0">
      <items count="13">
        <item x="0"/>
        <item x="1"/>
        <item x="2"/>
        <item x="3"/>
        <item x="4"/>
        <item x="5"/>
        <item x="6"/>
        <item x="7"/>
        <item x="9"/>
        <item x="8"/>
        <item x="10"/>
        <item x="11"/>
        <item x="12"/>
      </items>
    </pivotField>
    <pivotField compact="0" outline="0" subtotalTop="0" showAll="0" includeNewItemsInFilter="1" defaultSubtotal="0">
      <items count="3">
        <item x="0"/>
        <item x="1"/>
        <item x="2"/>
      </items>
    </pivotField>
    <pivotField axis="axisPage" compact="0" outline="0" subtotalTop="0" multipleItemSelectionAllowed="1" showAll="0" includeNewItemsInFilter="1">
      <items count="11">
        <item h="1" x="0"/>
        <item h="1" x="1"/>
        <item x="2"/>
        <item h="1" x="3"/>
        <item h="1" m="1" x="9"/>
        <item h="1" x="4"/>
        <item h="1" x="5"/>
        <item h="1" x="6"/>
        <item h="1" x="7"/>
        <item h="1" x="8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pageFields count="1">
    <pageField fld="3" hier="-1"/>
  </pageFields>
  <dataFields count="20">
    <dataField name="합계 : 2000" fld="4" baseField="0" baseItem="0"/>
    <dataField name="합계 : 2001" fld="5" baseField="0" baseItem="0"/>
    <dataField name="합계 : 2002" fld="6" baseField="0" baseItem="0"/>
    <dataField name="합계 : 2003" fld="7" baseField="0" baseItem="0"/>
    <dataField name="합계 : 2004" fld="8" baseField="0" baseItem="0"/>
    <dataField name="합계 : 2005" fld="9" baseField="0" baseItem="0"/>
    <dataField name="합계 : 2006" fld="10" baseField="0" baseItem="0"/>
    <dataField name="합계 : 2007" fld="11" baseField="0" baseItem="0"/>
    <dataField name="Sum of 2008" fld="12" baseField="0" baseItem="0" numFmtId="2"/>
    <dataField name="Sum of 2009" fld="13" baseField="0" baseItem="0" numFmtId="2"/>
    <dataField name="Sum of 2010" fld="14" baseField="0" baseItem="0" numFmtId="2"/>
    <dataField name="Sum of 2011" fld="15" baseField="0" baseItem="0" numFmtId="2"/>
    <dataField name="Sum of 2012" fld="16" baseField="0" baseItem="0" numFmtId="2"/>
    <dataField name="Sum of 2013" fld="17" baseField="0" baseItem="0" numFmtId="2"/>
    <dataField name="Sum of 2014" fld="18" baseField="0" baseItem="0" numFmtId="2"/>
    <dataField name="Sum of 2015" fld="19" baseField="0" baseItem="0" numFmtId="2"/>
    <dataField name="Sum of 2016" fld="20" baseField="0" baseItem="0"/>
    <dataField name="Sum of 2017" fld="21" baseField="0" baseItem="0"/>
    <dataField name="Sum of 2018" fld="22" baseField="0" baseItem="0"/>
    <dataField name="Sum of 2019" fld="23" baseField="0" baseItem="0"/>
  </dataFields>
  <formats count="18">
    <format dxfId="17">
      <pivotArea outline="0" fieldPosition="0">
        <references count="1">
          <reference field="4294967294" count="1" selected="0">
            <x v="8"/>
          </reference>
        </references>
      </pivotArea>
    </format>
    <format dxfId="16">
      <pivotArea type="topRight" dataOnly="0" labelOnly="1" outline="0" offset="J1" fieldPosition="0"/>
    </format>
    <format dxfId="15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4">
      <pivotArea outline="0" fieldPosition="0">
        <references count="1">
          <reference field="4294967294" count="1" selected="0">
            <x v="8"/>
          </reference>
        </references>
      </pivotArea>
    </format>
    <format dxfId="13">
      <pivotArea type="topRight" dataOnly="0" labelOnly="1" outline="0" offset="J1" fieldPosition="0"/>
    </format>
    <format dxfId="12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1">
      <pivotArea outline="0" fieldPosition="0">
        <references count="1">
          <reference field="4294967294" count="1" selected="0">
            <x v="8"/>
          </reference>
        </references>
      </pivotArea>
    </format>
    <format dxfId="10">
      <pivotArea type="topRight" dataOnly="0" labelOnly="1" outline="0" offset="J1" fieldPosition="0"/>
    </format>
    <format dxfId="9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8">
      <pivotArea type="all" dataOnly="0" outline="0" fieldPosition="0"/>
    </format>
    <format dxfId="7">
      <pivotArea dataOnly="0" labelOnly="1" outline="0" fieldPosition="0">
        <references count="1">
          <reference field="4294967294" count="12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6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1" count="0"/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429496729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0">
      <pivotArea dataOnly="0" labelOnly="1" outline="0" fieldPosition="0">
        <references count="1">
          <reference field="4294967294" count="11"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Smart Report">
      <a:dk1>
        <a:srgbClr val="000000"/>
      </a:dk1>
      <a:lt1>
        <a:srgbClr val="FFFFFF"/>
      </a:lt1>
      <a:dk2>
        <a:srgbClr val="821A1A"/>
      </a:dk2>
      <a:lt2>
        <a:srgbClr val="FFFFFF"/>
      </a:lt2>
      <a:accent1>
        <a:srgbClr val="821A1A"/>
      </a:accent1>
      <a:accent2>
        <a:srgbClr val="D62E1C"/>
      </a:accent2>
      <a:accent3>
        <a:srgbClr val="FFCF48"/>
      </a:accent3>
      <a:accent4>
        <a:srgbClr val="E36A00"/>
      </a:accent4>
      <a:accent5>
        <a:srgbClr val="ABA591"/>
      </a:accent5>
      <a:accent6>
        <a:srgbClr val="877E62"/>
      </a:accent6>
      <a:hlink>
        <a:srgbClr val="821A1A"/>
      </a:hlink>
      <a:folHlink>
        <a:srgbClr val="821A1A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newspim.com/view.jsp?newsId=20150423000518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http://www.strategyr.com/MarketResearch/Automotive_Infotainment_Systems_Market_Trends.asp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statista.com/statistics/377940/global-automotive-infotainmant-market-size/" TargetMode="External"/><Relationship Id="rId1" Type="http://schemas.openxmlformats.org/officeDocument/2006/relationships/hyperlink" Target="http://www.kocca.kr/cop/bbs/view/B0000153/1828774.do?searchCnd=&amp;searchWrd=&amp;cateTp1=&amp;cateTp2=&amp;useAt=&amp;menuNo=200911&amp;categorys=0&amp;subcate=0&amp;cateCode=&amp;type=&amp;instNo=0&amp;questionTp=&amp;uf_Setting=&amp;recovery=&amp;option1=&amp;option2=&amp;pageIndex=1" TargetMode="External"/><Relationship Id="rId6" Type="http://schemas.openxmlformats.org/officeDocument/2006/relationships/hyperlink" Target="https://www.statista.com/outlook/320/100/connected-car/worldwide" TargetMode="External"/><Relationship Id="rId5" Type="http://schemas.openxmlformats.org/officeDocument/2006/relationships/hyperlink" Target="http://www.statista.com/statistics/282275/market-share-of-leading-automotive-infotainment-suppliers/" TargetMode="External"/><Relationship Id="rId4" Type="http://schemas.openxmlformats.org/officeDocument/2006/relationships/hyperlink" Target="http://electronics360.globalspec.com/article/2282/panasonic-tops-list-of-auto-infotainment-supplier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HZ372"/>
  <sheetViews>
    <sheetView tabSelected="1" zoomScale="85" zoomScaleNormal="85" workbookViewId="0">
      <selection activeCell="G18" sqref="G18"/>
    </sheetView>
  </sheetViews>
  <sheetFormatPr defaultColWidth="9.08203125" defaultRowHeight="16" outlineLevelRow="1" x14ac:dyDescent="0.45"/>
  <cols>
    <col min="1" max="1" width="2.58203125" style="274" customWidth="1"/>
    <col min="2" max="2" width="2.58203125" style="275" customWidth="1"/>
    <col min="3" max="3" width="2.58203125" style="274" customWidth="1"/>
    <col min="4" max="10" width="11.5" style="274" customWidth="1"/>
    <col min="11" max="12" width="10.58203125" style="274" customWidth="1"/>
    <col min="13" max="13" width="11.83203125" style="274" customWidth="1"/>
    <col min="14" max="18" width="10.58203125" style="274" customWidth="1"/>
    <col min="19" max="19" width="11.83203125" style="274" customWidth="1"/>
    <col min="20" max="21" width="10.58203125" style="274" customWidth="1"/>
    <col min="22" max="22" width="11.83203125" style="274" customWidth="1"/>
    <col min="23" max="23" width="11.08203125" style="274" customWidth="1"/>
    <col min="24" max="24" width="24.08203125" style="274" customWidth="1"/>
    <col min="25" max="25" width="26.83203125" style="274" customWidth="1"/>
    <col min="26" max="26" width="12.58203125" style="274" customWidth="1"/>
    <col min="27" max="27" width="15.33203125" style="274" customWidth="1"/>
    <col min="28" max="28" width="14.75" style="274" customWidth="1"/>
    <col min="29" max="29" width="17.5" style="274" customWidth="1"/>
    <col min="30" max="30" width="24.33203125" style="274" customWidth="1"/>
    <col min="31" max="31" width="27.08203125" style="274" customWidth="1"/>
    <col min="32" max="32" width="10.33203125" style="274" customWidth="1"/>
    <col min="33" max="33" width="12.83203125" style="274" customWidth="1"/>
    <col min="34" max="34" width="11.58203125" style="274" customWidth="1"/>
    <col min="35" max="35" width="14.25" style="274" customWidth="1"/>
    <col min="36" max="36" width="10.75" style="274" customWidth="1"/>
    <col min="37" max="37" width="7.83203125" style="274" customWidth="1"/>
    <col min="38" max="40" width="9" style="274" customWidth="1"/>
    <col min="41" max="41" width="13.25" style="274" customWidth="1"/>
    <col min="42" max="42" width="11.33203125" style="274" customWidth="1"/>
    <col min="43" max="43" width="14" style="274" customWidth="1"/>
    <col min="44" max="44" width="20" style="274" customWidth="1"/>
    <col min="45" max="45" width="22.75" style="274" customWidth="1"/>
    <col min="46" max="46" width="16.5" style="274" customWidth="1"/>
    <col min="47" max="47" width="19.25" style="274" customWidth="1"/>
    <col min="48" max="48" width="15.5" style="274" customWidth="1"/>
    <col min="49" max="49" width="18.25" style="274" customWidth="1"/>
    <col min="50" max="50" width="14.5" style="274" customWidth="1"/>
    <col min="51" max="51" width="17.08203125" style="274" customWidth="1"/>
    <col min="52" max="52" width="9" style="274" customWidth="1"/>
    <col min="53" max="53" width="10.58203125" style="274" customWidth="1"/>
    <col min="54" max="55" width="9" style="274" customWidth="1"/>
    <col min="56" max="56" width="10.58203125" style="274" customWidth="1"/>
    <col min="57" max="57" width="16.25" style="274" customWidth="1"/>
    <col min="58" max="58" width="19" style="274" customWidth="1"/>
    <col min="59" max="59" width="7.08203125" style="274" customWidth="1"/>
    <col min="60" max="60" width="9.33203125" style="274" customWidth="1"/>
    <col min="61" max="61" width="16" style="274" customWidth="1"/>
    <col min="62" max="62" width="18.75" style="274" customWidth="1"/>
    <col min="63" max="63" width="9" style="274" customWidth="1"/>
    <col min="64" max="64" width="7.83203125" style="274" customWidth="1"/>
    <col min="65" max="65" width="9" style="274" customWidth="1"/>
    <col min="66" max="66" width="10.58203125" style="274" customWidth="1"/>
    <col min="67" max="69" width="9" style="274" customWidth="1"/>
    <col min="70" max="70" width="10.58203125" style="274" customWidth="1"/>
    <col min="71" max="71" width="15" style="274" customWidth="1"/>
    <col min="72" max="72" width="17.75" style="274" customWidth="1"/>
    <col min="73" max="73" width="11.33203125" style="274" customWidth="1"/>
    <col min="74" max="74" width="14" style="274" customWidth="1"/>
    <col min="75" max="75" width="9" style="274" customWidth="1"/>
    <col min="76" max="76" width="7.83203125" style="274" customWidth="1"/>
    <col min="77" max="77" width="9" style="274" customWidth="1"/>
    <col min="78" max="78" width="10.58203125" style="274" customWidth="1"/>
    <col min="79" max="81" width="9" style="274" customWidth="1"/>
    <col min="82" max="82" width="7.83203125" style="274" customWidth="1"/>
    <col min="83" max="83" width="9" style="274" customWidth="1"/>
    <col min="84" max="84" width="10.58203125" style="274" customWidth="1"/>
    <col min="85" max="85" width="20.75" style="274" customWidth="1"/>
    <col min="86" max="86" width="9" style="274" customWidth="1"/>
    <col min="87" max="87" width="23.33203125" style="274" customWidth="1"/>
    <col min="88" max="88" width="20.08203125" style="274" customWidth="1"/>
    <col min="89" max="89" width="22.83203125" style="274" customWidth="1"/>
    <col min="90" max="90" width="13" style="274" customWidth="1"/>
    <col min="91" max="91" width="15.75" style="274" customWidth="1"/>
    <col min="92" max="92" width="8.08203125" style="274" customWidth="1"/>
    <col min="93" max="93" width="10.33203125" style="274" customWidth="1"/>
    <col min="94" max="94" width="9.75" style="274" customWidth="1"/>
    <col min="95" max="95" width="10.58203125" style="274" customWidth="1"/>
    <col min="96" max="100" width="9" style="274" customWidth="1"/>
    <col min="101" max="101" width="12.08203125" style="274" customWidth="1"/>
    <col min="102" max="102" width="17.83203125" style="274" customWidth="1"/>
    <col min="103" max="105" width="9" style="274" customWidth="1"/>
    <col min="106" max="106" width="20.58203125" style="274" customWidth="1"/>
    <col min="107" max="107" width="15.5" style="274" customWidth="1"/>
    <col min="108" max="108" width="18.25" style="274" customWidth="1"/>
    <col min="109" max="109" width="8.5" style="274" customWidth="1"/>
    <col min="110" max="110" width="5.5" style="274" customWidth="1"/>
    <col min="111" max="111" width="10.75" style="274" customWidth="1"/>
    <col min="112" max="112" width="10.08203125" style="274" customWidth="1"/>
    <col min="113" max="113" width="12.58203125" style="274" customWidth="1"/>
    <col min="114" max="114" width="10.75" style="274" customWidth="1"/>
    <col min="115" max="115" width="13.25" style="274" customWidth="1"/>
    <col min="116" max="116" width="14" style="274" customWidth="1"/>
    <col min="117" max="117" width="16.75" style="274" customWidth="1"/>
    <col min="118" max="118" width="17.33203125" style="274" customWidth="1"/>
    <col min="119" max="119" width="20.08203125" style="274" customWidth="1"/>
    <col min="120" max="120" width="8.5" style="274" customWidth="1"/>
    <col min="121" max="121" width="10.75" style="274" customWidth="1"/>
    <col min="122" max="122" width="16.33203125" style="274" customWidth="1"/>
    <col min="123" max="123" width="19.08203125" style="274" customWidth="1"/>
    <col min="124" max="124" width="9.58203125" style="274" customWidth="1"/>
    <col min="125" max="125" width="9" style="274" customWidth="1"/>
    <col min="126" max="126" width="12" style="274" customWidth="1"/>
    <col min="127" max="127" width="13" style="274" customWidth="1"/>
    <col min="128" max="128" width="9" style="274" customWidth="1"/>
    <col min="129" max="129" width="15.75" style="274" customWidth="1"/>
    <col min="130" max="130" width="9.75" style="274" customWidth="1"/>
    <col min="131" max="132" width="9" style="274" customWidth="1"/>
    <col min="133" max="133" width="7.83203125" style="274" customWidth="1"/>
    <col min="134" max="136" width="9" style="274" customWidth="1"/>
    <col min="137" max="137" width="12.08203125" style="274" customWidth="1"/>
    <col min="138" max="138" width="23.58203125" style="274" customWidth="1"/>
    <col min="139" max="139" width="26.33203125" style="274" customWidth="1"/>
    <col min="140" max="140" width="11.5" style="274" customWidth="1"/>
    <col min="141" max="141" width="14.08203125" style="274" customWidth="1"/>
    <col min="142" max="143" width="7.83203125" style="274" customWidth="1"/>
    <col min="144" max="144" width="9" style="274" customWidth="1"/>
    <col min="145" max="145" width="9.58203125" style="274" customWidth="1"/>
    <col min="146" max="146" width="10.58203125" style="274" customWidth="1"/>
    <col min="147" max="148" width="9" style="274" customWidth="1"/>
    <col min="149" max="149" width="13.08203125" style="274" customWidth="1"/>
    <col min="150" max="150" width="14.5" style="274" customWidth="1"/>
    <col min="151" max="151" width="17.08203125" style="274" customWidth="1"/>
    <col min="152" max="152" width="9.58203125" style="274" customWidth="1"/>
    <col min="153" max="153" width="12" style="274" customWidth="1"/>
    <col min="154" max="154" width="10" style="274" customWidth="1"/>
    <col min="155" max="155" width="9" style="274" customWidth="1"/>
    <col min="156" max="156" width="12.5" style="274" customWidth="1"/>
    <col min="157" max="157" width="9.5" style="274" customWidth="1"/>
    <col min="158" max="158" width="11.83203125" style="274" customWidth="1"/>
    <col min="159" max="159" width="9" style="274" customWidth="1"/>
    <col min="160" max="160" width="10" style="274" customWidth="1"/>
    <col min="161" max="161" width="8.33203125" style="274" customWidth="1"/>
    <col min="162" max="162" width="10.58203125" style="274" customWidth="1"/>
    <col min="163" max="163" width="10" style="274" customWidth="1"/>
    <col min="164" max="164" width="7.83203125" style="274" customWidth="1"/>
    <col min="165" max="165" width="10.58203125" style="274" customWidth="1"/>
    <col min="166" max="168" width="9" style="274" customWidth="1"/>
    <col min="169" max="169" width="10.58203125" style="274" customWidth="1"/>
    <col min="170" max="171" width="9" style="274" customWidth="1"/>
    <col min="172" max="172" width="12.5" style="274" bestFit="1" customWidth="1"/>
    <col min="173" max="173" width="7.83203125" style="274" customWidth="1"/>
    <col min="174" max="174" width="10" style="274" customWidth="1"/>
    <col min="175" max="175" width="13" style="274" customWidth="1"/>
    <col min="176" max="176" width="15.75" style="274" bestFit="1" customWidth="1"/>
    <col min="177" max="177" width="14.58203125" style="274" customWidth="1"/>
    <col min="178" max="178" width="17.33203125" style="274" bestFit="1" customWidth="1"/>
    <col min="179" max="179" width="14.58203125" style="274" customWidth="1"/>
    <col min="180" max="180" width="17.33203125" style="274" bestFit="1" customWidth="1"/>
    <col min="181" max="181" width="10.58203125" style="274" customWidth="1"/>
    <col min="182" max="182" width="9" style="274" customWidth="1"/>
    <col min="183" max="183" width="7.83203125" style="274" customWidth="1"/>
    <col min="184" max="186" width="9" style="274" customWidth="1"/>
    <col min="187" max="187" width="10.58203125" style="274" customWidth="1"/>
    <col min="188" max="188" width="17.33203125" style="274" bestFit="1" customWidth="1"/>
    <col min="189" max="189" width="20.08203125" style="274" bestFit="1" customWidth="1"/>
    <col min="190" max="191" width="9" style="274" customWidth="1"/>
    <col min="192" max="192" width="7.33203125" style="274" customWidth="1"/>
    <col min="193" max="194" width="9" style="274" customWidth="1"/>
    <col min="195" max="195" width="7.33203125" style="274" customWidth="1"/>
    <col min="196" max="196" width="6.75" style="274" customWidth="1"/>
    <col min="197" max="197" width="9" style="274" customWidth="1"/>
    <col min="198" max="199" width="10.58203125" style="274" customWidth="1"/>
    <col min="200" max="200" width="7.83203125" style="274" customWidth="1"/>
    <col min="201" max="201" width="9" style="274" customWidth="1"/>
    <col min="202" max="202" width="10.58203125" style="274" customWidth="1"/>
    <col min="203" max="203" width="11.83203125" style="274" bestFit="1" customWidth="1"/>
    <col min="204" max="216" width="22.25" style="274" bestFit="1" customWidth="1"/>
    <col min="217" max="217" width="10.58203125" style="274" bestFit="1" customWidth="1"/>
    <col min="218" max="223" width="9.5" style="274" bestFit="1" customWidth="1"/>
    <col min="224" max="224" width="11.83203125" style="274" bestFit="1" customWidth="1"/>
    <col min="225" max="231" width="14.25" style="274" bestFit="1" customWidth="1"/>
    <col min="232" max="232" width="11.83203125" style="274" bestFit="1" customWidth="1"/>
    <col min="233" max="234" width="16.83203125" style="274" bestFit="1" customWidth="1"/>
    <col min="235" max="16384" width="9.08203125" style="274"/>
  </cols>
  <sheetData>
    <row r="2" spans="1:30" s="269" customFormat="1" x14ac:dyDescent="0.45">
      <c r="A2" s="338" t="s">
        <v>537</v>
      </c>
      <c r="B2" s="268"/>
    </row>
    <row r="4" spans="1:30" s="273" customFormat="1" x14ac:dyDescent="0.45">
      <c r="A4" s="270"/>
      <c r="B4" s="271"/>
      <c r="C4" s="272" t="s">
        <v>538</v>
      </c>
    </row>
    <row r="6" spans="1:30" x14ac:dyDescent="0.45">
      <c r="D6" s="274" t="s">
        <v>816</v>
      </c>
      <c r="E6" s="274">
        <v>1000000</v>
      </c>
      <c r="AD6" s="295" t="s">
        <v>1079</v>
      </c>
    </row>
    <row r="7" spans="1:30" x14ac:dyDescent="0.45">
      <c r="D7" s="687" t="s">
        <v>631</v>
      </c>
      <c r="E7" s="685" t="s">
        <v>635</v>
      </c>
      <c r="F7" s="686"/>
      <c r="G7" s="687"/>
      <c r="H7" s="686" t="s">
        <v>642</v>
      </c>
      <c r="I7" s="686"/>
      <c r="J7" s="686"/>
      <c r="K7" s="686"/>
      <c r="L7" s="686"/>
      <c r="M7" s="686"/>
      <c r="AD7" s="274" t="s">
        <v>1078</v>
      </c>
    </row>
    <row r="8" spans="1:30" ht="16.5" thickBot="1" x14ac:dyDescent="0.5">
      <c r="D8" s="688"/>
      <c r="E8" s="356" t="s">
        <v>632</v>
      </c>
      <c r="F8" s="357" t="s">
        <v>633</v>
      </c>
      <c r="G8" s="358" t="s">
        <v>634</v>
      </c>
      <c r="H8" s="357" t="s">
        <v>636</v>
      </c>
      <c r="I8" s="357" t="s">
        <v>637</v>
      </c>
      <c r="J8" s="357" t="s">
        <v>638</v>
      </c>
      <c r="K8" s="357" t="s">
        <v>639</v>
      </c>
      <c r="L8" s="357" t="s">
        <v>640</v>
      </c>
      <c r="M8" s="357" t="s">
        <v>641</v>
      </c>
      <c r="O8" s="277" t="s">
        <v>643</v>
      </c>
    </row>
    <row r="9" spans="1:30" x14ac:dyDescent="0.45">
      <c r="D9" s="278">
        <v>2000</v>
      </c>
      <c r="E9" s="279">
        <v>41.463000000000001</v>
      </c>
      <c r="F9" s="280">
        <v>17.626000000000001</v>
      </c>
      <c r="G9" s="281">
        <v>59.088999999999999</v>
      </c>
      <c r="H9" s="274">
        <v>17.655000000000001</v>
      </c>
      <c r="I9" s="274">
        <v>20.052</v>
      </c>
      <c r="J9" s="282">
        <v>0.39600000000000002</v>
      </c>
      <c r="K9" s="274">
        <v>17.981999999999999</v>
      </c>
      <c r="L9" s="282">
        <v>0.79900000000000004</v>
      </c>
      <c r="M9" s="282">
        <v>2.2040000000000002</v>
      </c>
      <c r="O9" s="277">
        <f>G9-SUM(H9:M9)</f>
        <v>9.9999999999766942E-4</v>
      </c>
    </row>
    <row r="10" spans="1:30" x14ac:dyDescent="0.45">
      <c r="D10" s="278">
        <f>D9+1</f>
        <v>2001</v>
      </c>
      <c r="E10" s="279">
        <v>40.302999999999997</v>
      </c>
      <c r="F10" s="280">
        <v>16.702000000000002</v>
      </c>
      <c r="G10" s="281">
        <v>57.005000000000003</v>
      </c>
      <c r="H10" s="274">
        <v>15.814</v>
      </c>
      <c r="I10" s="274">
        <v>20.053999999999998</v>
      </c>
      <c r="J10" s="282">
        <v>0.44600000000000001</v>
      </c>
      <c r="K10" s="274">
        <v>17.792999999999999</v>
      </c>
      <c r="L10" s="282">
        <v>0.622</v>
      </c>
      <c r="M10" s="282">
        <v>2.2759999999999998</v>
      </c>
      <c r="O10" s="277">
        <f t="shared" ref="O10:O24" si="0">G10-SUM(H10:M10)</f>
        <v>0</v>
      </c>
    </row>
    <row r="11" spans="1:30" x14ac:dyDescent="0.45">
      <c r="D11" s="278">
        <f t="shared" ref="D11:D24" si="1">D10+1</f>
        <v>2002</v>
      </c>
      <c r="E11" s="279">
        <v>42.058</v>
      </c>
      <c r="F11" s="280">
        <v>18.163</v>
      </c>
      <c r="G11" s="281">
        <v>60.220999999999997</v>
      </c>
      <c r="H11" s="274">
        <v>16.718</v>
      </c>
      <c r="I11" s="274">
        <v>20.184999999999999</v>
      </c>
      <c r="J11" s="282">
        <v>0.46</v>
      </c>
      <c r="K11" s="274">
        <v>19.786999999999999</v>
      </c>
      <c r="L11" s="282">
        <v>0.92200000000000004</v>
      </c>
      <c r="M11" s="282">
        <v>2.1480000000000001</v>
      </c>
      <c r="O11" s="277">
        <f t="shared" si="0"/>
        <v>9.9999999999766942E-4</v>
      </c>
    </row>
    <row r="12" spans="1:30" x14ac:dyDescent="0.45">
      <c r="D12" s="278">
        <f t="shared" si="1"/>
        <v>2003</v>
      </c>
      <c r="E12" s="279">
        <v>43.325000000000003</v>
      </c>
      <c r="F12" s="280">
        <v>18.585000000000001</v>
      </c>
      <c r="G12" s="281">
        <v>61.91</v>
      </c>
      <c r="H12" s="274">
        <v>16.215</v>
      </c>
      <c r="I12" s="274">
        <v>20.013000000000002</v>
      </c>
      <c r="J12" s="282">
        <v>0.47899999999999998</v>
      </c>
      <c r="K12" s="274">
        <v>21.7</v>
      </c>
      <c r="L12" s="282">
        <v>1.331</v>
      </c>
      <c r="M12" s="282">
        <v>2.1749999999999998</v>
      </c>
      <c r="O12" s="277">
        <f t="shared" si="0"/>
        <v>-3.0000000000001137E-3</v>
      </c>
    </row>
    <row r="13" spans="1:30" x14ac:dyDescent="0.45">
      <c r="D13" s="278">
        <f t="shared" si="1"/>
        <v>2004</v>
      </c>
      <c r="E13" s="279">
        <v>45.756999999999998</v>
      </c>
      <c r="F13" s="280">
        <v>19.422000000000001</v>
      </c>
      <c r="G13" s="281">
        <v>65.179000000000002</v>
      </c>
      <c r="H13" s="274">
        <v>16.225999999999999</v>
      </c>
      <c r="I13" s="274">
        <v>20.484000000000002</v>
      </c>
      <c r="J13" s="282">
        <v>0.49399999999999999</v>
      </c>
      <c r="K13" s="274">
        <v>23.36</v>
      </c>
      <c r="L13" s="282">
        <v>1.7729999999999999</v>
      </c>
      <c r="M13" s="282">
        <v>2.8410000000000002</v>
      </c>
      <c r="O13" s="277">
        <f t="shared" si="0"/>
        <v>1.0000000000047748E-3</v>
      </c>
    </row>
    <row r="14" spans="1:30" x14ac:dyDescent="0.45">
      <c r="D14" s="278">
        <f t="shared" si="1"/>
        <v>2005</v>
      </c>
      <c r="E14" s="279">
        <v>47.267000000000003</v>
      </c>
      <c r="F14" s="280">
        <v>19.992000000000001</v>
      </c>
      <c r="G14" s="281">
        <v>67.259</v>
      </c>
      <c r="H14" s="274">
        <v>16.321000000000002</v>
      </c>
      <c r="I14" s="274">
        <v>20.477</v>
      </c>
      <c r="J14" s="282">
        <v>0.56499999999999995</v>
      </c>
      <c r="K14" s="274">
        <v>25.100999999999999</v>
      </c>
      <c r="L14" s="282">
        <v>1.631</v>
      </c>
      <c r="M14" s="282">
        <v>3.1629999999999998</v>
      </c>
      <c r="O14" s="277">
        <f t="shared" si="0"/>
        <v>1.0000000000047748E-3</v>
      </c>
    </row>
    <row r="15" spans="1:30" x14ac:dyDescent="0.45">
      <c r="D15" s="283">
        <f t="shared" si="1"/>
        <v>2006</v>
      </c>
      <c r="E15" s="279">
        <v>50.712000000000003</v>
      </c>
      <c r="F15" s="280">
        <v>19.754999999999999</v>
      </c>
      <c r="G15" s="281">
        <v>70.466999999999999</v>
      </c>
      <c r="H15" s="284">
        <v>15.879</v>
      </c>
      <c r="I15" s="284">
        <v>20.881</v>
      </c>
      <c r="J15" s="285">
        <v>0.61399999999999999</v>
      </c>
      <c r="K15" s="284">
        <v>27.51</v>
      </c>
      <c r="L15" s="285">
        <v>2.1760000000000002</v>
      </c>
      <c r="M15" s="285">
        <v>3.4079999999999999</v>
      </c>
      <c r="O15" s="277">
        <f t="shared" si="0"/>
        <v>-1.0000000000047748E-3</v>
      </c>
    </row>
    <row r="16" spans="1:30" x14ac:dyDescent="0.45">
      <c r="D16" s="283">
        <f t="shared" si="1"/>
        <v>2007</v>
      </c>
      <c r="E16" s="279">
        <v>54.146999999999998</v>
      </c>
      <c r="F16" s="280">
        <v>20.277000000000001</v>
      </c>
      <c r="G16" s="281">
        <v>74.424000000000007</v>
      </c>
      <c r="H16" s="284">
        <v>15.456</v>
      </c>
      <c r="I16" s="284">
        <v>22.184999999999999</v>
      </c>
      <c r="J16" s="285">
        <v>0.56299999999999994</v>
      </c>
      <c r="K16" s="284">
        <v>29.925999999999998</v>
      </c>
      <c r="L16" s="285">
        <v>2.3490000000000002</v>
      </c>
      <c r="M16" s="285">
        <v>3.944</v>
      </c>
      <c r="O16" s="277">
        <f t="shared" si="0"/>
        <v>1.0000000000047748E-3</v>
      </c>
    </row>
    <row r="17" spans="1:25" x14ac:dyDescent="0.45">
      <c r="D17" s="283">
        <f t="shared" si="1"/>
        <v>2008</v>
      </c>
      <c r="E17" s="279">
        <v>53.121000000000002</v>
      </c>
      <c r="F17" s="280">
        <v>18.556000000000001</v>
      </c>
      <c r="G17" s="281">
        <v>71.676000000000002</v>
      </c>
      <c r="H17" s="284">
        <v>12.968</v>
      </c>
      <c r="I17" s="284">
        <v>21.03</v>
      </c>
      <c r="J17" s="285">
        <v>0.58699999999999997</v>
      </c>
      <c r="K17" s="284">
        <v>30.416</v>
      </c>
      <c r="L17" s="285">
        <v>2.536</v>
      </c>
      <c r="M17" s="285">
        <v>4.1399999999999997</v>
      </c>
      <c r="O17" s="277">
        <f t="shared" si="0"/>
        <v>-1.0000000000047748E-3</v>
      </c>
    </row>
    <row r="18" spans="1:25" x14ac:dyDescent="0.45">
      <c r="D18" s="283">
        <f t="shared" si="1"/>
        <v>2009</v>
      </c>
      <c r="E18" s="279">
        <v>47.762</v>
      </c>
      <c r="F18" s="280">
        <v>14.566000000000001</v>
      </c>
      <c r="G18" s="281">
        <v>62.329000000000001</v>
      </c>
      <c r="H18" s="284">
        <v>8.7609999999999992</v>
      </c>
      <c r="I18" s="284">
        <v>16.327999999999999</v>
      </c>
      <c r="J18" s="285">
        <v>0.41699999999999998</v>
      </c>
      <c r="K18" s="284">
        <v>30.513000000000002</v>
      </c>
      <c r="L18" s="285">
        <v>2.3559999999999999</v>
      </c>
      <c r="M18" s="285">
        <v>3.9540000000000002</v>
      </c>
      <c r="O18" s="277">
        <f t="shared" si="0"/>
        <v>0</v>
      </c>
    </row>
    <row r="19" spans="1:25" x14ac:dyDescent="0.45">
      <c r="D19" s="283">
        <f t="shared" si="1"/>
        <v>2010</v>
      </c>
      <c r="E19" s="279">
        <v>57.661999999999999</v>
      </c>
      <c r="F19" s="280">
        <v>19.545999999999999</v>
      </c>
      <c r="G19" s="281">
        <v>77.207999999999998</v>
      </c>
      <c r="H19" s="284">
        <v>12.156000000000001</v>
      </c>
      <c r="I19" s="284">
        <v>18.834</v>
      </c>
      <c r="J19" s="285">
        <v>0.505</v>
      </c>
      <c r="K19" s="284">
        <v>39.447000000000003</v>
      </c>
      <c r="L19" s="285">
        <v>1.595</v>
      </c>
      <c r="M19" s="285">
        <v>4.6719999999999997</v>
      </c>
      <c r="O19" s="277">
        <f t="shared" si="0"/>
        <v>-1.0000000000047748E-3</v>
      </c>
    </row>
    <row r="20" spans="1:25" x14ac:dyDescent="0.45">
      <c r="D20" s="283">
        <f t="shared" si="1"/>
        <v>2011</v>
      </c>
      <c r="E20" s="279">
        <v>60.39</v>
      </c>
      <c r="F20" s="280">
        <v>20.446000000000002</v>
      </c>
      <c r="G20" s="281">
        <v>80.835999999999999</v>
      </c>
      <c r="H20" s="284">
        <v>13.478</v>
      </c>
      <c r="I20" s="284">
        <v>20.207000000000001</v>
      </c>
      <c r="J20" s="285">
        <v>0.56599999999999995</v>
      </c>
      <c r="K20" s="284">
        <v>39.076000000000001</v>
      </c>
      <c r="L20" s="285">
        <v>2.9</v>
      </c>
      <c r="M20" s="285">
        <v>4.6079999999999997</v>
      </c>
      <c r="O20" s="277">
        <f t="shared" si="0"/>
        <v>9.9999999999056399E-4</v>
      </c>
    </row>
    <row r="21" spans="1:25" x14ac:dyDescent="0.45">
      <c r="D21" s="283">
        <f t="shared" si="1"/>
        <v>2012</v>
      </c>
      <c r="E21" s="279">
        <v>62.506</v>
      </c>
      <c r="F21" s="280">
        <v>22.337</v>
      </c>
      <c r="G21" s="281">
        <v>84.843000000000004</v>
      </c>
      <c r="H21" s="284">
        <v>15.801</v>
      </c>
      <c r="I21" s="284">
        <v>18.988</v>
      </c>
      <c r="J21" s="285">
        <v>0.745</v>
      </c>
      <c r="K21" s="284">
        <v>42.779000000000003</v>
      </c>
      <c r="L21" s="285">
        <v>2.0030000000000001</v>
      </c>
      <c r="M21" s="285">
        <v>4.5270000000000001</v>
      </c>
      <c r="O21" s="277">
        <f t="shared" si="0"/>
        <v>0</v>
      </c>
    </row>
    <row r="22" spans="1:25" x14ac:dyDescent="0.45">
      <c r="D22" s="283">
        <f t="shared" si="1"/>
        <v>2013</v>
      </c>
      <c r="E22" s="279">
        <v>65.930999999999997</v>
      </c>
      <c r="F22" s="280">
        <v>22.164000000000001</v>
      </c>
      <c r="G22" s="281">
        <v>88.094999999999999</v>
      </c>
      <c r="H22" s="284">
        <v>16.501000000000001</v>
      </c>
      <c r="I22" s="284">
        <v>19.018000000000001</v>
      </c>
      <c r="J22" s="285">
        <v>0.71299999999999997</v>
      </c>
      <c r="K22" s="284">
        <v>45.261000000000003</v>
      </c>
      <c r="L22" s="285">
        <v>1.7909999999999999</v>
      </c>
      <c r="M22" s="285">
        <v>4.8109999999999999</v>
      </c>
      <c r="O22" s="277">
        <f t="shared" si="0"/>
        <v>0</v>
      </c>
    </row>
    <row r="23" spans="1:25" x14ac:dyDescent="0.45">
      <c r="D23" s="283">
        <f t="shared" si="1"/>
        <v>2014</v>
      </c>
      <c r="E23" s="279">
        <v>68.009</v>
      </c>
      <c r="F23" s="280">
        <v>22.417999999999999</v>
      </c>
      <c r="G23" s="281">
        <v>90.427000000000007</v>
      </c>
      <c r="H23" s="284">
        <v>17.422999999999998</v>
      </c>
      <c r="I23" s="284">
        <v>19.486999999999998</v>
      </c>
      <c r="J23" s="285">
        <v>0.79800000000000004</v>
      </c>
      <c r="K23" s="284">
        <v>46.512</v>
      </c>
      <c r="L23" s="285">
        <v>2.2879999999999998</v>
      </c>
      <c r="M23" s="285">
        <v>3.919</v>
      </c>
      <c r="O23" s="277">
        <f t="shared" si="0"/>
        <v>0</v>
      </c>
    </row>
    <row r="24" spans="1:25" ht="16.5" thickBot="1" x14ac:dyDescent="0.5">
      <c r="D24" s="286">
        <f t="shared" si="1"/>
        <v>2015</v>
      </c>
      <c r="E24" s="287">
        <v>67.775999999999996</v>
      </c>
      <c r="F24" s="288">
        <v>25.055</v>
      </c>
      <c r="G24" s="289">
        <v>92.831000000000003</v>
      </c>
      <c r="H24" s="290">
        <v>17.954000000000001</v>
      </c>
      <c r="I24" s="290">
        <v>20.161000000000001</v>
      </c>
      <c r="J24" s="291">
        <v>0.90400000000000003</v>
      </c>
      <c r="K24" s="290">
        <v>48.55</v>
      </c>
      <c r="L24" s="291">
        <v>2.1720000000000002</v>
      </c>
      <c r="M24" s="291">
        <v>3.089</v>
      </c>
      <c r="O24" s="277">
        <f t="shared" si="0"/>
        <v>1.0000000000047748E-3</v>
      </c>
    </row>
    <row r="25" spans="1:25" x14ac:dyDescent="0.45">
      <c r="D25" s="274" t="s">
        <v>678</v>
      </c>
      <c r="G25" s="311">
        <f>RATE($D$24-$D$15, 0, -G15, G24)</f>
        <v>3.1100043390063579E-2</v>
      </c>
      <c r="H25" s="311">
        <f>RATE($D$24-$D$15, 0, -H15, H24)</f>
        <v>1.3739694920927531E-2</v>
      </c>
      <c r="I25" s="311">
        <f t="shared" ref="I25:M25" si="2">RATE($D$24-$D$15, 0, -I15, I24)</f>
        <v>-3.8912548633837658E-3</v>
      </c>
      <c r="J25" s="311">
        <f t="shared" si="2"/>
        <v>4.3918690310197087E-2</v>
      </c>
      <c r="K25" s="311">
        <f t="shared" si="2"/>
        <v>6.5150462864421596E-2</v>
      </c>
      <c r="L25" s="311">
        <f t="shared" si="2"/>
        <v>-2.0441542898595901E-4</v>
      </c>
      <c r="M25" s="311">
        <f t="shared" si="2"/>
        <v>-1.0860394863194107E-2</v>
      </c>
    </row>
    <row r="26" spans="1:25" x14ac:dyDescent="0.45">
      <c r="D26" s="274" t="s">
        <v>818</v>
      </c>
      <c r="G26" s="311">
        <f>RATE($D$24-$D$19, 0, -G19, G24)</f>
        <v>3.7543096884742791E-2</v>
      </c>
      <c r="H26" s="311">
        <f t="shared" ref="H26:M26" si="3">RATE($D$24-$D$19, 0, -H19, H24)</f>
        <v>8.1120508597349858E-2</v>
      </c>
      <c r="I26" s="311">
        <f t="shared" si="3"/>
        <v>1.3710396769057802E-2</v>
      </c>
      <c r="J26" s="311">
        <f t="shared" si="3"/>
        <v>0.12350603724119755</v>
      </c>
      <c r="K26" s="311">
        <f t="shared" si="3"/>
        <v>4.2401555641906584E-2</v>
      </c>
      <c r="L26" s="311">
        <f t="shared" si="3"/>
        <v>6.3701634792738868E-2</v>
      </c>
      <c r="M26" s="311">
        <f t="shared" si="3"/>
        <v>-7.9416864058155123E-2</v>
      </c>
    </row>
    <row r="27" spans="1:25" x14ac:dyDescent="0.45">
      <c r="D27" s="274" t="s">
        <v>817</v>
      </c>
      <c r="E27" s="306">
        <f>E24/SUM(E24:F24)</f>
        <v>0.73010093610970483</v>
      </c>
      <c r="F27" s="306">
        <f>F24/SUM(E24:F24)</f>
        <v>0.26989906389029528</v>
      </c>
      <c r="G27" s="311"/>
      <c r="H27" s="311"/>
      <c r="I27" s="311"/>
      <c r="J27" s="311"/>
      <c r="K27" s="311"/>
      <c r="L27" s="311"/>
      <c r="M27" s="311"/>
    </row>
    <row r="29" spans="1:25" s="273" customFormat="1" x14ac:dyDescent="0.45">
      <c r="A29" s="270"/>
      <c r="B29" s="271"/>
      <c r="C29" s="272" t="s">
        <v>1032</v>
      </c>
    </row>
    <row r="31" spans="1:25" x14ac:dyDescent="0.45">
      <c r="E31" s="510" t="s">
        <v>1030</v>
      </c>
      <c r="F31" s="507">
        <v>2000</v>
      </c>
      <c r="G31" s="507">
        <f>F31+1</f>
        <v>2001</v>
      </c>
      <c r="H31" s="507">
        <f t="shared" ref="H31:Y31" si="4">G31+1</f>
        <v>2002</v>
      </c>
      <c r="I31" s="507">
        <f t="shared" si="4"/>
        <v>2003</v>
      </c>
      <c r="J31" s="507">
        <f t="shared" si="4"/>
        <v>2004</v>
      </c>
      <c r="K31" s="507">
        <f t="shared" si="4"/>
        <v>2005</v>
      </c>
      <c r="L31" s="507">
        <f t="shared" si="4"/>
        <v>2006</v>
      </c>
      <c r="M31" s="507">
        <f t="shared" si="4"/>
        <v>2007</v>
      </c>
      <c r="N31" s="507">
        <f t="shared" si="4"/>
        <v>2008</v>
      </c>
      <c r="O31" s="507">
        <f t="shared" si="4"/>
        <v>2009</v>
      </c>
      <c r="P31" s="507">
        <f t="shared" si="4"/>
        <v>2010</v>
      </c>
      <c r="Q31" s="507">
        <f t="shared" si="4"/>
        <v>2011</v>
      </c>
      <c r="R31" s="507">
        <f t="shared" si="4"/>
        <v>2012</v>
      </c>
      <c r="S31" s="507">
        <f t="shared" si="4"/>
        <v>2013</v>
      </c>
      <c r="T31" s="507">
        <f t="shared" si="4"/>
        <v>2014</v>
      </c>
      <c r="U31" s="507">
        <f t="shared" si="4"/>
        <v>2015</v>
      </c>
      <c r="V31" s="507">
        <f t="shared" si="4"/>
        <v>2016</v>
      </c>
      <c r="W31" s="507">
        <f t="shared" si="4"/>
        <v>2017</v>
      </c>
      <c r="X31" s="507">
        <f t="shared" si="4"/>
        <v>2018</v>
      </c>
      <c r="Y31" s="507">
        <f t="shared" si="4"/>
        <v>2019</v>
      </c>
    </row>
    <row r="32" spans="1:25" x14ac:dyDescent="0.45">
      <c r="D32" s="509" t="s">
        <v>1031</v>
      </c>
      <c r="E32" s="514">
        <f>AVERAGE(F32:Y32)</f>
        <v>7.3791650998857358E-2</v>
      </c>
      <c r="F32" s="508">
        <f t="shared" ref="F32:Y32" si="5">E74/E54</f>
        <v>7.6372636130225463E-2</v>
      </c>
      <c r="G32" s="508">
        <f t="shared" si="5"/>
        <v>7.148230038150416E-2</v>
      </c>
      <c r="H32" s="508">
        <f t="shared" si="5"/>
        <v>7.2999394342024973E-2</v>
      </c>
      <c r="I32" s="508">
        <f t="shared" si="5"/>
        <v>7.3283048433820386E-2</v>
      </c>
      <c r="J32" s="508">
        <f t="shared" si="5"/>
        <v>7.4928015812523271E-2</v>
      </c>
      <c r="K32" s="508">
        <f t="shared" si="5"/>
        <v>7.4726884154233925E-2</v>
      </c>
      <c r="L32" s="508">
        <f t="shared" si="5"/>
        <v>7.5582026907881211E-2</v>
      </c>
      <c r="M32" s="508">
        <f t="shared" si="5"/>
        <v>7.6761671302518222E-2</v>
      </c>
      <c r="N32" s="508">
        <f t="shared" si="5"/>
        <v>7.1371132788441802E-2</v>
      </c>
      <c r="O32" s="508">
        <f t="shared" si="5"/>
        <v>6.0536638572569627E-2</v>
      </c>
      <c r="P32" s="508">
        <f t="shared" si="5"/>
        <v>7.3388600681141225E-2</v>
      </c>
      <c r="Q32" s="508">
        <f t="shared" si="5"/>
        <v>7.3424952890297268E-2</v>
      </c>
      <c r="R32" s="508">
        <f t="shared" si="5"/>
        <v>7.4809076910820171E-2</v>
      </c>
      <c r="S32" s="508">
        <f t="shared" si="5"/>
        <v>7.4682349576946555E-2</v>
      </c>
      <c r="T32" s="508">
        <f t="shared" si="5"/>
        <v>7.3647643322980891E-2</v>
      </c>
      <c r="U32" s="508">
        <f t="shared" si="5"/>
        <v>7.3873321157875788E-2</v>
      </c>
      <c r="V32" s="508">
        <f t="shared" si="5"/>
        <v>7.4936993452457898E-2</v>
      </c>
      <c r="W32" s="508">
        <f t="shared" si="5"/>
        <v>7.5911669096441675E-2</v>
      </c>
      <c r="X32" s="508">
        <f t="shared" si="5"/>
        <v>7.6496557935506374E-2</v>
      </c>
      <c r="Y32" s="508">
        <f t="shared" si="5"/>
        <v>7.6618106126936369E-2</v>
      </c>
    </row>
    <row r="33" spans="3:25" x14ac:dyDescent="0.45">
      <c r="D33" s="509" t="s">
        <v>1038</v>
      </c>
      <c r="E33" s="514">
        <f>AVERAGE(F33:Y33)</f>
        <v>7.5919172260902779E-2</v>
      </c>
      <c r="F33" s="508">
        <f>E80/E81</f>
        <v>7.9406077106769321E-2</v>
      </c>
      <c r="G33" s="508">
        <f t="shared" ref="G33:T33" si="6">F80/F81</f>
        <v>7.2652170643705494E-2</v>
      </c>
      <c r="H33" s="508">
        <f t="shared" si="6"/>
        <v>7.6336274593067993E-2</v>
      </c>
      <c r="I33" s="508">
        <f t="shared" si="6"/>
        <v>7.6000957531043023E-2</v>
      </c>
      <c r="J33" s="508">
        <f t="shared" si="6"/>
        <v>7.6802162465342466E-2</v>
      </c>
      <c r="K33" s="508">
        <f t="shared" si="6"/>
        <v>7.7566949483859587E-2</v>
      </c>
      <c r="L33" s="508">
        <f t="shared" si="6"/>
        <v>7.9443566961703807E-2</v>
      </c>
      <c r="M33" s="508">
        <f t="shared" si="6"/>
        <v>8.1531777279688702E-2</v>
      </c>
      <c r="N33" s="508">
        <f t="shared" si="6"/>
        <v>7.5970780143046729E-2</v>
      </c>
      <c r="O33" s="508">
        <f t="shared" si="6"/>
        <v>6.4400040915811585E-2</v>
      </c>
      <c r="P33" s="508">
        <f t="shared" si="6"/>
        <v>7.5941747305429269E-2</v>
      </c>
      <c r="Q33" s="508">
        <f t="shared" si="6"/>
        <v>7.5607442894101318E-2</v>
      </c>
      <c r="R33" s="508">
        <f t="shared" si="6"/>
        <v>7.5978783289915447E-2</v>
      </c>
      <c r="S33" s="508">
        <f t="shared" si="6"/>
        <v>7.6338821490467931E-2</v>
      </c>
      <c r="T33" s="508">
        <f t="shared" si="6"/>
        <v>7.48100318095892E-2</v>
      </c>
      <c r="U33" s="508"/>
      <c r="V33" s="508"/>
      <c r="W33" s="508"/>
      <c r="X33" s="508"/>
      <c r="Y33" s="508"/>
    </row>
    <row r="35" spans="3:25" x14ac:dyDescent="0.45">
      <c r="C35" s="295" t="s">
        <v>1029</v>
      </c>
    </row>
    <row r="37" spans="3:25" ht="17" x14ac:dyDescent="0.45">
      <c r="D37" s="39" t="s">
        <v>49</v>
      </c>
      <c r="E37" s="39" t="s">
        <v>1025</v>
      </c>
      <c r="F37" s="506" t="s">
        <v>1028</v>
      </c>
      <c r="H37"/>
      <c r="I37" s="506" t="s">
        <v>1026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</row>
    <row r="38" spans="3:25" ht="17" x14ac:dyDescent="0.45"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 spans="3:25" x14ac:dyDescent="0.45">
      <c r="D39" s="22"/>
      <c r="E39" s="22" t="s">
        <v>46</v>
      </c>
      <c r="F39" s="23"/>
      <c r="G39" s="23"/>
      <c r="H39" s="23"/>
      <c r="I39" s="23"/>
      <c r="J39" s="23"/>
      <c r="K39" s="23"/>
      <c r="L39" s="23"/>
      <c r="M39" s="23"/>
      <c r="N39" s="23"/>
      <c r="O39" s="25"/>
      <c r="P39" s="23"/>
      <c r="Q39" s="23"/>
      <c r="R39" s="23"/>
      <c r="S39" s="23"/>
      <c r="T39" s="23"/>
      <c r="U39" s="23"/>
      <c r="V39" s="23"/>
      <c r="W39" s="23"/>
      <c r="X39" s="26"/>
    </row>
    <row r="40" spans="3:25" x14ac:dyDescent="0.45">
      <c r="D40" s="22" t="s">
        <v>47</v>
      </c>
      <c r="E40" s="423" t="s">
        <v>50</v>
      </c>
      <c r="F40" s="424" t="s">
        <v>51</v>
      </c>
      <c r="G40" s="424" t="s">
        <v>52</v>
      </c>
      <c r="H40" s="424" t="s">
        <v>53</v>
      </c>
      <c r="I40" s="424" t="s">
        <v>54</v>
      </c>
      <c r="J40" s="424" t="s">
        <v>55</v>
      </c>
      <c r="K40" s="424" t="s">
        <v>56</v>
      </c>
      <c r="L40" s="424" t="s">
        <v>57</v>
      </c>
      <c r="M40" s="40" t="s">
        <v>58</v>
      </c>
      <c r="N40" s="41" t="s">
        <v>59</v>
      </c>
      <c r="O40" s="41" t="s">
        <v>60</v>
      </c>
      <c r="P40" s="41" t="s">
        <v>61</v>
      </c>
      <c r="Q40" s="41" t="s">
        <v>62</v>
      </c>
      <c r="R40" s="41" t="s">
        <v>63</v>
      </c>
      <c r="S40" s="41" t="s">
        <v>64</v>
      </c>
      <c r="T40" s="41" t="s">
        <v>65</v>
      </c>
      <c r="U40" s="41" t="s">
        <v>66</v>
      </c>
      <c r="V40" s="41" t="s">
        <v>67</v>
      </c>
      <c r="W40" s="41" t="s">
        <v>68</v>
      </c>
      <c r="X40" s="42" t="s">
        <v>69</v>
      </c>
    </row>
    <row r="41" spans="3:25" hidden="1" outlineLevel="1" x14ac:dyDescent="0.45">
      <c r="D41" s="22" t="s">
        <v>70</v>
      </c>
      <c r="E41" s="22">
        <v>11.707751542228545</v>
      </c>
      <c r="F41" s="27">
        <v>12.20801858091496</v>
      </c>
      <c r="G41" s="27">
        <v>12.855376646557895</v>
      </c>
      <c r="H41" s="27">
        <v>13.461275780842401</v>
      </c>
      <c r="I41" s="27">
        <v>14.094132560038569</v>
      </c>
      <c r="J41" s="27">
        <v>14.815316923481799</v>
      </c>
      <c r="K41" s="27">
        <v>15.63142120315192</v>
      </c>
      <c r="L41" s="27">
        <v>16.519052499022813</v>
      </c>
      <c r="M41" s="28">
        <v>17.426827266177952</v>
      </c>
      <c r="N41" s="27">
        <v>18.047379292510954</v>
      </c>
      <c r="O41" s="27">
        <v>18.632159569129399</v>
      </c>
      <c r="P41" s="27">
        <v>19.371522659656655</v>
      </c>
      <c r="Q41" s="27">
        <v>20.212962446742448</v>
      </c>
      <c r="R41" s="27">
        <v>21.102585781175904</v>
      </c>
      <c r="S41" s="27">
        <v>22.069454324549259</v>
      </c>
      <c r="T41" s="27">
        <v>23.080611388057072</v>
      </c>
      <c r="U41" s="27">
        <v>24.153916358953218</v>
      </c>
      <c r="V41" s="27">
        <v>25.291000265015992</v>
      </c>
      <c r="W41" s="27">
        <v>26.495283327886224</v>
      </c>
      <c r="X41" s="29">
        <v>27.772506028083999</v>
      </c>
    </row>
    <row r="42" spans="3:25" hidden="1" outlineLevel="1" x14ac:dyDescent="0.45">
      <c r="D42" s="30" t="s">
        <v>72</v>
      </c>
      <c r="E42" s="30">
        <v>21.293774378543805</v>
      </c>
      <c r="F42" s="31">
        <v>22.312112536611075</v>
      </c>
      <c r="G42" s="31">
        <v>23.47021773001406</v>
      </c>
      <c r="H42" s="31">
        <v>25.001659708190004</v>
      </c>
      <c r="I42" s="31">
        <v>27.117421505312585</v>
      </c>
      <c r="J42" s="31">
        <v>29.957585093675188</v>
      </c>
      <c r="K42" s="31">
        <v>31.512004856428437</v>
      </c>
      <c r="L42" s="31">
        <v>32.857925908773169</v>
      </c>
      <c r="M42" s="32">
        <v>34.71047008720867</v>
      </c>
      <c r="N42" s="31">
        <v>36.321278300369144</v>
      </c>
      <c r="O42" s="31">
        <v>38.410521400782329</v>
      </c>
      <c r="P42" s="31">
        <v>40.595302035607055</v>
      </c>
      <c r="Q42" s="31">
        <v>43.627859467781533</v>
      </c>
      <c r="R42" s="31">
        <v>46.603289861845731</v>
      </c>
      <c r="S42" s="31">
        <v>49.058077883536178</v>
      </c>
      <c r="T42" s="31">
        <v>51.665842218043238</v>
      </c>
      <c r="U42" s="31">
        <v>54.439898810256075</v>
      </c>
      <c r="V42" s="31">
        <v>57.369631395701859</v>
      </c>
      <c r="W42" s="31">
        <v>60.39484109408189</v>
      </c>
      <c r="X42" s="33">
        <v>63.499308400070355</v>
      </c>
    </row>
    <row r="43" spans="3:25" hidden="1" outlineLevel="1" x14ac:dyDescent="0.45">
      <c r="D43" s="30" t="s">
        <v>73</v>
      </c>
      <c r="E43" s="30">
        <v>23.799691978557988</v>
      </c>
      <c r="F43" s="31">
        <v>24.790992994961609</v>
      </c>
      <c r="G43" s="31">
        <v>25.862534888129776</v>
      </c>
      <c r="H43" s="31">
        <v>26.620878795362589</v>
      </c>
      <c r="I43" s="31">
        <v>27.775916680765707</v>
      </c>
      <c r="J43" s="31">
        <v>28.533636894799251</v>
      </c>
      <c r="K43" s="31">
        <v>30.210474582369045</v>
      </c>
      <c r="L43" s="31">
        <v>32.239680903018559</v>
      </c>
      <c r="M43" s="32">
        <v>34.445512894565184</v>
      </c>
      <c r="N43" s="31">
        <v>35.046440304739178</v>
      </c>
      <c r="O43" s="31">
        <v>36.090405945832856</v>
      </c>
      <c r="P43" s="31">
        <v>37.346810257821133</v>
      </c>
      <c r="Q43" s="31">
        <v>38.423382851306158</v>
      </c>
      <c r="R43" s="31">
        <v>39.199827612158572</v>
      </c>
      <c r="S43" s="31">
        <v>39.918220161850854</v>
      </c>
      <c r="T43" s="31">
        <v>40.564734276110372</v>
      </c>
      <c r="U43" s="31">
        <v>41.218394616260753</v>
      </c>
      <c r="V43" s="31">
        <v>41.884467957822473</v>
      </c>
      <c r="W43" s="31">
        <v>42.560529030432335</v>
      </c>
      <c r="X43" s="33">
        <v>43.285991891750513</v>
      </c>
    </row>
    <row r="44" spans="3:25" hidden="1" outlineLevel="1" x14ac:dyDescent="0.45">
      <c r="D44" s="30" t="s">
        <v>74</v>
      </c>
      <c r="E44" s="30">
        <v>18.848088764355616</v>
      </c>
      <c r="F44" s="31">
        <v>20.948575291836619</v>
      </c>
      <c r="G44" s="31">
        <v>23.796433429557595</v>
      </c>
      <c r="H44" s="31">
        <v>27.989401253180162</v>
      </c>
      <c r="I44" s="31">
        <v>32.786110230855293</v>
      </c>
      <c r="J44" s="31">
        <v>37.936849173566756</v>
      </c>
      <c r="K44" s="31">
        <v>44.411475749742017</v>
      </c>
      <c r="L44" s="31">
        <v>52.287060180025605</v>
      </c>
      <c r="M44" s="32">
        <v>60.769459606723224</v>
      </c>
      <c r="N44" s="31">
        <v>73.388519365835691</v>
      </c>
      <c r="O44" s="31">
        <v>89.596831382356839</v>
      </c>
      <c r="P44" s="31">
        <v>105.66605759696358</v>
      </c>
      <c r="Q44" s="31">
        <v>122.79770540708449</v>
      </c>
      <c r="R44" s="31">
        <v>142.35657118809303</v>
      </c>
      <c r="S44" s="31">
        <v>162.67353959395007</v>
      </c>
      <c r="T44" s="31">
        <v>184.21542929956638</v>
      </c>
      <c r="U44" s="31">
        <v>207.2248005863986</v>
      </c>
      <c r="V44" s="31">
        <v>231.42601884717587</v>
      </c>
      <c r="W44" s="31">
        <v>256.9105001430072</v>
      </c>
      <c r="X44" s="33">
        <v>283.13295254246634</v>
      </c>
    </row>
    <row r="45" spans="3:25" hidden="1" outlineLevel="1" x14ac:dyDescent="0.45">
      <c r="D45" s="30" t="s">
        <v>75</v>
      </c>
      <c r="E45" s="30">
        <v>89.511626000000007</v>
      </c>
      <c r="F45" s="31">
        <v>91.27174500000001</v>
      </c>
      <c r="G45" s="31">
        <v>93.085661999999999</v>
      </c>
      <c r="H45" s="31">
        <v>94.195706000000001</v>
      </c>
      <c r="I45" s="31">
        <v>96.243636000000009</v>
      </c>
      <c r="J45" s="31">
        <v>97.094349300000005</v>
      </c>
      <c r="K45" s="31">
        <v>97.892320451571095</v>
      </c>
      <c r="L45" s="31">
        <v>98.32536934073579</v>
      </c>
      <c r="M45" s="32">
        <v>98.474515389700002</v>
      </c>
      <c r="N45" s="31">
        <v>98.867747905043899</v>
      </c>
      <c r="O45" s="31">
        <v>99.666999822217207</v>
      </c>
      <c r="P45" s="31">
        <v>100.30494640648365</v>
      </c>
      <c r="Q45" s="31">
        <v>101.83924816789201</v>
      </c>
      <c r="R45" s="31">
        <v>103.00296453022528</v>
      </c>
      <c r="S45" s="31">
        <v>104.28945561938149</v>
      </c>
      <c r="T45" s="31">
        <v>104.98463879998346</v>
      </c>
      <c r="U45" s="31">
        <v>105.34941497524787</v>
      </c>
      <c r="V45" s="31">
        <v>105.45855680855436</v>
      </c>
      <c r="W45" s="31">
        <v>105.43087157472245</v>
      </c>
      <c r="X45" s="33">
        <v>105.40591332273783</v>
      </c>
    </row>
    <row r="46" spans="3:25" hidden="1" outlineLevel="1" x14ac:dyDescent="0.45">
      <c r="D46" s="30" t="s">
        <v>76</v>
      </c>
      <c r="E46" s="30">
        <v>50.452915959199416</v>
      </c>
      <c r="F46" s="31">
        <v>50.872344260857382</v>
      </c>
      <c r="G46" s="31">
        <v>52.384080770966072</v>
      </c>
      <c r="H46" s="31">
        <v>54.23098575515165</v>
      </c>
      <c r="I46" s="31">
        <v>55.514920890886252</v>
      </c>
      <c r="J46" s="31">
        <v>56.880803005114529</v>
      </c>
      <c r="K46" s="31">
        <v>59.231151612537936</v>
      </c>
      <c r="L46" s="31">
        <v>63.06844875614118</v>
      </c>
      <c r="M46" s="32">
        <v>69.332164735228289</v>
      </c>
      <c r="N46" s="31">
        <v>71.203349562008384</v>
      </c>
      <c r="O46" s="31">
        <v>72.60575886208693</v>
      </c>
      <c r="P46" s="31">
        <v>74.816550928486805</v>
      </c>
      <c r="Q46" s="31">
        <v>77.455437529930634</v>
      </c>
      <c r="R46" s="31">
        <v>79.592949677160647</v>
      </c>
      <c r="S46" s="31">
        <v>81.035871814199908</v>
      </c>
      <c r="T46" s="31">
        <v>82.04014921149323</v>
      </c>
      <c r="U46" s="31">
        <v>82.946022583146402</v>
      </c>
      <c r="V46" s="31">
        <v>84.015878139079177</v>
      </c>
      <c r="W46" s="31">
        <v>85.212632907670127</v>
      </c>
      <c r="X46" s="33">
        <v>86.513644600312503</v>
      </c>
    </row>
    <row r="47" spans="3:25" hidden="1" outlineLevel="1" x14ac:dyDescent="0.45">
      <c r="D47" s="30" t="s">
        <v>77</v>
      </c>
      <c r="E47" s="30">
        <v>13.265907737452352</v>
      </c>
      <c r="F47" s="31">
        <v>14.880908396081555</v>
      </c>
      <c r="G47" s="31">
        <v>15.770436157657318</v>
      </c>
      <c r="H47" s="31">
        <v>17.775091028681011</v>
      </c>
      <c r="I47" s="31">
        <v>19.129455782245273</v>
      </c>
      <c r="J47" s="31">
        <v>20.834426976818097</v>
      </c>
      <c r="K47" s="31">
        <v>22.860053587777596</v>
      </c>
      <c r="L47" s="31">
        <v>25.202307361195757</v>
      </c>
      <c r="M47" s="32">
        <v>27.482368821517142</v>
      </c>
      <c r="N47" s="31">
        <v>30.023186385517405</v>
      </c>
      <c r="O47" s="31">
        <v>33.321975685925331</v>
      </c>
      <c r="P47" s="31">
        <v>36.773497111066774</v>
      </c>
      <c r="Q47" s="31">
        <v>40.438968575309957</v>
      </c>
      <c r="R47" s="31">
        <v>43.572630991202367</v>
      </c>
      <c r="S47" s="31">
        <v>46.60849968903058</v>
      </c>
      <c r="T47" s="31">
        <v>49.868779553157339</v>
      </c>
      <c r="U47" s="31">
        <v>53.612151533184587</v>
      </c>
      <c r="V47" s="31">
        <v>57.858049316209247</v>
      </c>
      <c r="W47" s="31">
        <v>62.492913622195232</v>
      </c>
      <c r="X47" s="33">
        <v>67.612733035686716</v>
      </c>
    </row>
    <row r="48" spans="3:25" hidden="1" outlineLevel="1" x14ac:dyDescent="0.45">
      <c r="D48" s="30" t="s">
        <v>78</v>
      </c>
      <c r="E48" s="30">
        <v>22.219492346032013</v>
      </c>
      <c r="F48" s="31">
        <v>23.113943042221141</v>
      </c>
      <c r="G48" s="31">
        <v>24.269909847753414</v>
      </c>
      <c r="H48" s="31">
        <v>25.931999474266949</v>
      </c>
      <c r="I48" s="31">
        <v>29.236503814855517</v>
      </c>
      <c r="J48" s="31">
        <v>32.064392699835224</v>
      </c>
      <c r="K48" s="31">
        <v>34.905260793198934</v>
      </c>
      <c r="L48" s="31">
        <v>37.831298009104174</v>
      </c>
      <c r="M48" s="32">
        <v>40.958270939421034</v>
      </c>
      <c r="N48" s="31">
        <v>43.38284625893656</v>
      </c>
      <c r="O48" s="31">
        <v>45.960981523381946</v>
      </c>
      <c r="P48" s="31">
        <v>49.050319523338089</v>
      </c>
      <c r="Q48" s="31">
        <v>51.785966085462974</v>
      </c>
      <c r="R48" s="31">
        <v>54.049503498809727</v>
      </c>
      <c r="S48" s="31">
        <v>55.993830161878414</v>
      </c>
      <c r="T48" s="31">
        <v>57.973972046760153</v>
      </c>
      <c r="U48" s="31">
        <v>60.242325637475048</v>
      </c>
      <c r="V48" s="31">
        <v>62.45353582246873</v>
      </c>
      <c r="W48" s="31">
        <v>65.000765721405017</v>
      </c>
      <c r="X48" s="33">
        <v>67.426213659581919</v>
      </c>
    </row>
    <row r="49" spans="4:24" hidden="1" outlineLevel="1" x14ac:dyDescent="0.45">
      <c r="D49" s="30" t="s">
        <v>79</v>
      </c>
      <c r="E49" s="30">
        <v>249.91731288482296</v>
      </c>
      <c r="F49" s="31">
        <v>257.97537626181611</v>
      </c>
      <c r="G49" s="31">
        <v>261.59935703451356</v>
      </c>
      <c r="H49" s="31">
        <v>265.11521004745805</v>
      </c>
      <c r="I49" s="31">
        <v>271.36847310198851</v>
      </c>
      <c r="J49" s="31">
        <v>276.52145861166611</v>
      </c>
      <c r="K49" s="31">
        <v>281.07929019154096</v>
      </c>
      <c r="L49" s="31">
        <v>285.93934155234797</v>
      </c>
      <c r="M49" s="32">
        <v>288.29206068962378</v>
      </c>
      <c r="N49" s="31">
        <v>290.15056622803024</v>
      </c>
      <c r="O49" s="31">
        <v>292.57655278594302</v>
      </c>
      <c r="P49" s="31">
        <v>295.33435958797793</v>
      </c>
      <c r="Q49" s="31">
        <v>298.94390859107301</v>
      </c>
      <c r="R49" s="31">
        <v>302.53252474870635</v>
      </c>
      <c r="S49" s="31">
        <v>306.64800656858137</v>
      </c>
      <c r="T49" s="31">
        <v>310.72351432695416</v>
      </c>
      <c r="U49" s="31">
        <v>314.27277146524045</v>
      </c>
      <c r="V49" s="31">
        <v>317.45361335216012</v>
      </c>
      <c r="W49" s="31">
        <v>320.48043799063169</v>
      </c>
      <c r="X49" s="33">
        <v>323.52470743177787</v>
      </c>
    </row>
    <row r="50" spans="4:24" hidden="1" outlineLevel="1" x14ac:dyDescent="0.45">
      <c r="D50" s="30" t="s">
        <v>80</v>
      </c>
      <c r="E50" s="30">
        <v>8.0072458902367067</v>
      </c>
      <c r="F50" s="31">
        <v>8.1461347061583531</v>
      </c>
      <c r="G50" s="31">
        <v>8.398448116662065</v>
      </c>
      <c r="H50" s="31">
        <v>8.54437108106492</v>
      </c>
      <c r="I50" s="31">
        <v>8.7093249229730283</v>
      </c>
      <c r="J50" s="31">
        <v>8.9350153944354282</v>
      </c>
      <c r="K50" s="31">
        <v>9.1709240955258888</v>
      </c>
      <c r="L50" s="31">
        <v>9.4239755136363428</v>
      </c>
      <c r="M50" s="32">
        <v>9.6163975831500501</v>
      </c>
      <c r="N50" s="31">
        <v>9.7870479193385833</v>
      </c>
      <c r="O50" s="31">
        <v>9.9658761687123878</v>
      </c>
      <c r="P50" s="31">
        <v>10.121719647808359</v>
      </c>
      <c r="Q50" s="31">
        <v>10.286037868963444</v>
      </c>
      <c r="R50" s="31">
        <v>10.457446428546165</v>
      </c>
      <c r="S50" s="31">
        <v>10.636870390223555</v>
      </c>
      <c r="T50" s="31">
        <v>10.826340682161714</v>
      </c>
      <c r="U50" s="31">
        <v>11.025956090750249</v>
      </c>
      <c r="V50" s="31">
        <v>11.235827317876254</v>
      </c>
      <c r="W50" s="31">
        <v>11.456076497301074</v>
      </c>
      <c r="X50" s="33">
        <v>11.686836770375063</v>
      </c>
    </row>
    <row r="51" spans="4:24" hidden="1" outlineLevel="1" x14ac:dyDescent="0.45">
      <c r="D51" s="30" t="s">
        <v>81</v>
      </c>
      <c r="E51" s="30">
        <v>15.001489239167521</v>
      </c>
      <c r="F51" s="31">
        <v>15.174729566811969</v>
      </c>
      <c r="G51" s="31">
        <v>15.609379856954039</v>
      </c>
      <c r="H51" s="31">
        <v>16.069669570337879</v>
      </c>
      <c r="I51" s="31">
        <v>16.531794197279066</v>
      </c>
      <c r="J51" s="31">
        <v>17.015110374907756</v>
      </c>
      <c r="K51" s="31">
        <v>17.463188056615746</v>
      </c>
      <c r="L51" s="31">
        <v>17.914228007512211</v>
      </c>
      <c r="M51" s="32">
        <v>18.356619516953781</v>
      </c>
      <c r="N51" s="31">
        <v>18.807024800850193</v>
      </c>
      <c r="O51" s="31">
        <v>19.228085393821015</v>
      </c>
      <c r="P51" s="31">
        <v>19.561847062619755</v>
      </c>
      <c r="Q51" s="31">
        <v>19.968935924091085</v>
      </c>
      <c r="R51" s="31">
        <v>20.481812926039268</v>
      </c>
      <c r="S51" s="31">
        <v>20.95171104406883</v>
      </c>
      <c r="T51" s="31">
        <v>21.452283739503006</v>
      </c>
      <c r="U51" s="31">
        <v>21.98216096434615</v>
      </c>
      <c r="V51" s="31">
        <v>22.529495382928566</v>
      </c>
      <c r="W51" s="31">
        <v>23.073354852611153</v>
      </c>
      <c r="X51" s="33">
        <v>23.612943936282562</v>
      </c>
    </row>
    <row r="52" spans="4:24" hidden="1" outlineLevel="1" x14ac:dyDescent="0.45">
      <c r="D52" s="30" t="s">
        <v>82</v>
      </c>
      <c r="E52" s="30">
        <v>39.096736724883669</v>
      </c>
      <c r="F52" s="31">
        <v>40.730228510659273</v>
      </c>
      <c r="G52" s="31">
        <v>42.651999787786302</v>
      </c>
      <c r="H52" s="31">
        <v>43.851682545599871</v>
      </c>
      <c r="I52" s="31">
        <v>45.463360727615523</v>
      </c>
      <c r="J52" s="31">
        <v>47.506100319093647</v>
      </c>
      <c r="K52" s="31">
        <v>49.729703146006528</v>
      </c>
      <c r="L52" s="31">
        <v>52.458475533355916</v>
      </c>
      <c r="M52" s="32">
        <v>55.288752953173329</v>
      </c>
      <c r="N52" s="31">
        <v>58.305745627480029</v>
      </c>
      <c r="O52" s="31">
        <v>61.552702972516251</v>
      </c>
      <c r="P52" s="31">
        <v>65.230827478490198</v>
      </c>
      <c r="Q52" s="31">
        <v>68.91621082801197</v>
      </c>
      <c r="R52" s="31">
        <v>72.447084338182535</v>
      </c>
      <c r="S52" s="31">
        <v>75.084811628072075</v>
      </c>
      <c r="T52" s="31">
        <v>77.602736353102529</v>
      </c>
      <c r="U52" s="31">
        <v>80.253553526791478</v>
      </c>
      <c r="V52" s="31">
        <v>83.103154793656898</v>
      </c>
      <c r="W52" s="31">
        <v>86.113148141774829</v>
      </c>
      <c r="X52" s="33">
        <v>89.254347697603166</v>
      </c>
    </row>
    <row r="53" spans="4:24" hidden="1" outlineLevel="1" x14ac:dyDescent="0.45">
      <c r="D53" s="30" t="s">
        <v>83</v>
      </c>
      <c r="E53" s="30">
        <v>210.70843375990634</v>
      </c>
      <c r="F53" s="31">
        <v>215.72324824066988</v>
      </c>
      <c r="G53" s="31">
        <v>219.56926656150111</v>
      </c>
      <c r="H53" s="31">
        <v>222.72819360641054</v>
      </c>
      <c r="I53" s="31">
        <v>226.1554137959134</v>
      </c>
      <c r="J53" s="31">
        <v>230.49112269706717</v>
      </c>
      <c r="K53" s="31">
        <v>233.95244060267149</v>
      </c>
      <c r="L53" s="31">
        <v>237.93367785981141</v>
      </c>
      <c r="M53" s="32">
        <v>240.43006722348409</v>
      </c>
      <c r="N53" s="31">
        <v>241.91454124623371</v>
      </c>
      <c r="O53" s="31">
        <v>244.46456177831243</v>
      </c>
      <c r="P53" s="31">
        <v>246.97456503619873</v>
      </c>
      <c r="Q53" s="31">
        <v>248.18054489315534</v>
      </c>
      <c r="R53" s="31">
        <v>249.01455245246734</v>
      </c>
      <c r="S53" s="31">
        <v>250.17449451805345</v>
      </c>
      <c r="T53" s="31">
        <v>251.37722690085135</v>
      </c>
      <c r="U53" s="31">
        <v>252.64371591996439</v>
      </c>
      <c r="V53" s="31">
        <v>253.92442883887173</v>
      </c>
      <c r="W53" s="31">
        <v>255.43087804987331</v>
      </c>
      <c r="X53" s="33">
        <v>257.02976124926113</v>
      </c>
    </row>
    <row r="54" spans="4:24" collapsed="1" x14ac:dyDescent="0.45">
      <c r="D54" s="34" t="s">
        <v>84</v>
      </c>
      <c r="E54" s="34">
        <v>773.83046720538698</v>
      </c>
      <c r="F54" s="35">
        <v>798.14835738959982</v>
      </c>
      <c r="G54" s="35">
        <v>819.32310282805327</v>
      </c>
      <c r="H54" s="35">
        <v>841.5161246465459</v>
      </c>
      <c r="I54" s="35">
        <v>870.12646421072861</v>
      </c>
      <c r="J54" s="35">
        <v>898.58616746446114</v>
      </c>
      <c r="K54" s="35">
        <v>928.04970892913741</v>
      </c>
      <c r="L54" s="35">
        <v>962.00084142468086</v>
      </c>
      <c r="M54" s="36">
        <v>995.58348770692658</v>
      </c>
      <c r="N54" s="35">
        <v>1025.2456731968939</v>
      </c>
      <c r="O54" s="35">
        <v>1062.0734132910181</v>
      </c>
      <c r="P54" s="35">
        <v>1101.1483253325187</v>
      </c>
      <c r="Q54" s="35">
        <v>1142.877168636805</v>
      </c>
      <c r="R54" s="35">
        <v>1184.413744034613</v>
      </c>
      <c r="S54" s="35">
        <v>1225.1428433973758</v>
      </c>
      <c r="T54" s="35">
        <v>1266.376258795744</v>
      </c>
      <c r="U54" s="35">
        <v>1309.3650830680153</v>
      </c>
      <c r="V54" s="35">
        <v>1354.0036582375212</v>
      </c>
      <c r="W54" s="35">
        <v>1401.0522329535929</v>
      </c>
      <c r="X54" s="37">
        <v>1449.7578605659901</v>
      </c>
    </row>
    <row r="57" spans="4:24" ht="17" x14ac:dyDescent="0.45">
      <c r="D57" s="39" t="s">
        <v>49</v>
      </c>
      <c r="E57" s="39" t="s">
        <v>1027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58" spans="4:24" ht="17" x14ac:dyDescent="0.45"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</row>
    <row r="59" spans="4:24" x14ac:dyDescent="0.45">
      <c r="D59" s="22"/>
      <c r="E59" s="22" t="s">
        <v>46</v>
      </c>
      <c r="F59" s="23"/>
      <c r="G59" s="23"/>
      <c r="H59" s="23"/>
      <c r="I59" s="23"/>
      <c r="J59" s="23"/>
      <c r="K59" s="23"/>
      <c r="L59" s="23"/>
      <c r="M59" s="23"/>
      <c r="N59" s="23"/>
      <c r="O59" s="25"/>
      <c r="P59" s="23"/>
      <c r="Q59" s="23"/>
      <c r="R59" s="23"/>
      <c r="S59" s="23"/>
      <c r="T59" s="23"/>
      <c r="U59" s="23"/>
      <c r="V59" s="23"/>
      <c r="W59" s="23"/>
      <c r="X59" s="26"/>
    </row>
    <row r="60" spans="4:24" x14ac:dyDescent="0.45">
      <c r="D60" s="22" t="s">
        <v>47</v>
      </c>
      <c r="E60" s="423" t="s">
        <v>50</v>
      </c>
      <c r="F60" s="424" t="s">
        <v>51</v>
      </c>
      <c r="G60" s="424" t="s">
        <v>52</v>
      </c>
      <c r="H60" s="424" t="s">
        <v>53</v>
      </c>
      <c r="I60" s="424" t="s">
        <v>54</v>
      </c>
      <c r="J60" s="424" t="s">
        <v>55</v>
      </c>
      <c r="K60" s="424" t="s">
        <v>56</v>
      </c>
      <c r="L60" s="424" t="s">
        <v>57</v>
      </c>
      <c r="M60" s="40" t="s">
        <v>58</v>
      </c>
      <c r="N60" s="41" t="s">
        <v>59</v>
      </c>
      <c r="O60" s="41" t="s">
        <v>60</v>
      </c>
      <c r="P60" s="41" t="s">
        <v>61</v>
      </c>
      <c r="Q60" s="41" t="s">
        <v>62</v>
      </c>
      <c r="R60" s="41" t="s">
        <v>63</v>
      </c>
      <c r="S60" s="41" t="s">
        <v>64</v>
      </c>
      <c r="T60" s="41" t="s">
        <v>65</v>
      </c>
      <c r="U60" s="41" t="s">
        <v>66</v>
      </c>
      <c r="V60" s="41" t="s">
        <v>67</v>
      </c>
      <c r="W60" s="41" t="s">
        <v>68</v>
      </c>
      <c r="X60" s="42" t="s">
        <v>69</v>
      </c>
    </row>
    <row r="61" spans="4:24" hidden="1" outlineLevel="1" x14ac:dyDescent="0.45">
      <c r="D61" s="22" t="s">
        <v>70</v>
      </c>
      <c r="E61" s="22">
        <v>0.36710700000000002</v>
      </c>
      <c r="F61" s="27">
        <v>0.413267</v>
      </c>
      <c r="G61" s="27">
        <v>0.41364899999999999</v>
      </c>
      <c r="H61" s="27">
        <v>0.43280800000000003</v>
      </c>
      <c r="I61" s="27">
        <v>0.44924299999999995</v>
      </c>
      <c r="J61" s="27">
        <v>0.52001799999999998</v>
      </c>
      <c r="K61" s="27">
        <v>0.581928</v>
      </c>
      <c r="L61" s="27">
        <v>0.51819800000000005</v>
      </c>
      <c r="M61" s="28">
        <v>0.55729000000000006</v>
      </c>
      <c r="N61" s="27">
        <v>0.37718300000000005</v>
      </c>
      <c r="O61" s="27">
        <v>0.46073399999999998</v>
      </c>
      <c r="P61" s="27">
        <v>0.50081900000000001</v>
      </c>
      <c r="Q61" s="27">
        <v>0.53796299999999997</v>
      </c>
      <c r="R61" s="27">
        <v>0.54260100000000011</v>
      </c>
      <c r="S61" s="27">
        <v>0.55364900000000006</v>
      </c>
      <c r="T61" s="27">
        <v>0.59997200000000006</v>
      </c>
      <c r="U61" s="27">
        <v>0.59806800000000004</v>
      </c>
      <c r="V61" s="27">
        <v>0.60001299999999991</v>
      </c>
      <c r="W61" s="27">
        <v>0.63873900000000006</v>
      </c>
      <c r="X61" s="29">
        <v>0.65342499999999992</v>
      </c>
    </row>
    <row r="62" spans="4:24" hidden="1" outlineLevel="1" x14ac:dyDescent="0.45">
      <c r="D62" s="30" t="s">
        <v>72</v>
      </c>
      <c r="E62" s="30">
        <v>1.2508669999999997</v>
      </c>
      <c r="F62" s="31">
        <v>1.3505260000000001</v>
      </c>
      <c r="G62" s="31">
        <v>1.5665829999999998</v>
      </c>
      <c r="H62" s="31">
        <v>1.754553</v>
      </c>
      <c r="I62" s="31">
        <v>2.077582</v>
      </c>
      <c r="J62" s="31">
        <v>2.3788639999999996</v>
      </c>
      <c r="K62" s="31">
        <v>2.1956189999999993</v>
      </c>
      <c r="L62" s="31">
        <v>2.3162749999999996</v>
      </c>
      <c r="M62" s="32">
        <v>2.7015499999999997</v>
      </c>
      <c r="N62" s="31">
        <v>2.1709949999999991</v>
      </c>
      <c r="O62" s="31">
        <v>3.1337025000000001</v>
      </c>
      <c r="P62" s="31">
        <v>3.0321675199999998</v>
      </c>
      <c r="Q62" s="31">
        <v>4.2325344960000004</v>
      </c>
      <c r="R62" s="31">
        <v>4.4594758786289654</v>
      </c>
      <c r="S62" s="31">
        <v>4.0169259443640977</v>
      </c>
      <c r="T62" s="31">
        <v>4.7162235885880452</v>
      </c>
      <c r="U62" s="31">
        <v>5.0139841296247267</v>
      </c>
      <c r="V62" s="31">
        <v>5.3395158434987851</v>
      </c>
      <c r="W62" s="31">
        <v>5.6724789753253386</v>
      </c>
      <c r="X62" s="33">
        <v>5.980777397336646</v>
      </c>
    </row>
    <row r="63" spans="4:24" hidden="1" outlineLevel="1" x14ac:dyDescent="0.45">
      <c r="D63" s="30" t="s">
        <v>73</v>
      </c>
      <c r="E63" s="30">
        <v>1.4776879999999999</v>
      </c>
      <c r="F63" s="31">
        <v>1.2987660000000001</v>
      </c>
      <c r="G63" s="31">
        <v>1.2560769999999999</v>
      </c>
      <c r="H63" s="31">
        <v>1.252181</v>
      </c>
      <c r="I63" s="31">
        <v>1.4484170000000001</v>
      </c>
      <c r="J63" s="31">
        <v>1.6346920000000003</v>
      </c>
      <c r="K63" s="31">
        <v>2.1057899999999998</v>
      </c>
      <c r="L63" s="31">
        <v>2.656787</v>
      </c>
      <c r="M63" s="32">
        <v>2.84213</v>
      </c>
      <c r="N63" s="31">
        <v>2.6732529999999999</v>
      </c>
      <c r="O63" s="31">
        <v>2.8022609999999997</v>
      </c>
      <c r="P63" s="31">
        <v>2.8338700000000001</v>
      </c>
      <c r="Q63" s="31">
        <v>2.8927709999999998</v>
      </c>
      <c r="R63" s="31">
        <v>2.9724619999999997</v>
      </c>
      <c r="S63" s="31">
        <v>3.2253069999999999</v>
      </c>
      <c r="T63" s="31">
        <v>3.4260020000000009</v>
      </c>
      <c r="U63" s="31">
        <v>3.5506450000000003</v>
      </c>
      <c r="V63" s="31">
        <v>3.7540230000000001</v>
      </c>
      <c r="W63" s="31">
        <v>3.9044340000000002</v>
      </c>
      <c r="X63" s="33">
        <v>3.9353960000000003</v>
      </c>
    </row>
    <row r="64" spans="4:24" hidden="1" outlineLevel="1" x14ac:dyDescent="0.45">
      <c r="D64" s="30" t="s">
        <v>74</v>
      </c>
      <c r="E64" s="30">
        <v>2.082363</v>
      </c>
      <c r="F64" s="31">
        <v>2.3922810000000001</v>
      </c>
      <c r="G64" s="31">
        <v>3.428064</v>
      </c>
      <c r="H64" s="31">
        <v>4.6139999999999999</v>
      </c>
      <c r="I64" s="31">
        <v>5.2989999999999995</v>
      </c>
      <c r="J64" s="31">
        <v>5.7149999999999999</v>
      </c>
      <c r="K64" s="31">
        <v>7.2859999999999996</v>
      </c>
      <c r="L64" s="31">
        <v>8.8979999999999997</v>
      </c>
      <c r="M64" s="32">
        <v>9.35</v>
      </c>
      <c r="N64" s="31">
        <v>13.796660000000001</v>
      </c>
      <c r="O64" s="31">
        <v>18.241498</v>
      </c>
      <c r="P64" s="31">
        <v>18.397458</v>
      </c>
      <c r="Q64" s="31">
        <v>19.309885000000001</v>
      </c>
      <c r="R64" s="31">
        <v>22.132564000000002</v>
      </c>
      <c r="S64" s="31">
        <v>23.381520000000002</v>
      </c>
      <c r="T64" s="31">
        <v>24.904658000000001</v>
      </c>
      <c r="U64" s="31">
        <v>27.147244000000001</v>
      </c>
      <c r="V64" s="31">
        <v>29.213126000000003</v>
      </c>
      <c r="W64" s="31">
        <v>31.144289000000001</v>
      </c>
      <c r="X64" s="33">
        <v>32.569221999999996</v>
      </c>
    </row>
    <row r="65" spans="3:24" hidden="1" outlineLevel="1" x14ac:dyDescent="0.45">
      <c r="D65" s="30" t="s">
        <v>75</v>
      </c>
      <c r="E65" s="30">
        <v>13.619899999999999</v>
      </c>
      <c r="F65" s="31">
        <v>12.979837464375661</v>
      </c>
      <c r="G65" s="31">
        <v>13.670158000000001</v>
      </c>
      <c r="H65" s="31">
        <v>13.793999999999999</v>
      </c>
      <c r="I65" s="31">
        <v>14.306999999999999</v>
      </c>
      <c r="J65" s="31">
        <v>14.879</v>
      </c>
      <c r="K65" s="31">
        <v>15.597000000000001</v>
      </c>
      <c r="L65" s="31">
        <v>15.745000000000001</v>
      </c>
      <c r="M65" s="32">
        <v>15.43</v>
      </c>
      <c r="N65" s="31">
        <v>11.541701</v>
      </c>
      <c r="O65" s="31">
        <v>14.086143</v>
      </c>
      <c r="P65" s="31">
        <v>13.362755</v>
      </c>
      <c r="Q65" s="31">
        <v>14.817834000000001</v>
      </c>
      <c r="R65" s="31">
        <v>14.448505000000001</v>
      </c>
      <c r="S65" s="31">
        <v>14.568456000000001</v>
      </c>
      <c r="T65" s="31">
        <v>14.175599999999999</v>
      </c>
      <c r="U65" s="31">
        <v>13.714433</v>
      </c>
      <c r="V65" s="31">
        <v>13.494375999999999</v>
      </c>
      <c r="W65" s="31">
        <v>13.501615999999999</v>
      </c>
      <c r="X65" s="33">
        <v>13.636037</v>
      </c>
    </row>
    <row r="66" spans="3:24" hidden="1" outlineLevel="1" x14ac:dyDescent="0.45">
      <c r="D66" s="30" t="s">
        <v>76</v>
      </c>
      <c r="E66" s="30">
        <v>1.3688930000000001</v>
      </c>
      <c r="F66" s="31">
        <v>1.4325029999999999</v>
      </c>
      <c r="G66" s="31">
        <v>1.440931</v>
      </c>
      <c r="H66" s="31">
        <v>1.5814440000000001</v>
      </c>
      <c r="I66" s="31">
        <v>1.8342750000000001</v>
      </c>
      <c r="J66" s="31">
        <v>1.9384779999999999</v>
      </c>
      <c r="K66" s="31">
        <v>2.2155900000000002</v>
      </c>
      <c r="L66" s="31">
        <v>2.5474009999999998</v>
      </c>
      <c r="M66" s="32">
        <v>2.7336429999999998</v>
      </c>
      <c r="N66" s="31">
        <v>1.3684189999999998</v>
      </c>
      <c r="O66" s="31">
        <v>2.1395110000000002</v>
      </c>
      <c r="P66" s="31">
        <v>2.7539400000000001</v>
      </c>
      <c r="Q66" s="31">
        <v>3.0193310000000002</v>
      </c>
      <c r="R66" s="31">
        <v>3.0375700000000001</v>
      </c>
      <c r="S66" s="31">
        <v>2.8170830000000002</v>
      </c>
      <c r="T66" s="31">
        <v>2.7800060000000002</v>
      </c>
      <c r="U66" s="31">
        <v>2.8859279999999998</v>
      </c>
      <c r="V66" s="31">
        <v>2.9930959999999995</v>
      </c>
      <c r="W66" s="31">
        <v>3.1694499999999999</v>
      </c>
      <c r="X66" s="33">
        <v>3.3399210000000004</v>
      </c>
    </row>
    <row r="67" spans="3:24" hidden="1" outlineLevel="1" x14ac:dyDescent="0.45">
      <c r="D67" s="30" t="s">
        <v>77</v>
      </c>
      <c r="E67" s="30">
        <v>0.99443499999999996</v>
      </c>
      <c r="F67" s="31">
        <v>0.95036599999999993</v>
      </c>
      <c r="G67" s="31">
        <v>1.0423199999999999</v>
      </c>
      <c r="H67" s="31">
        <v>1.328754</v>
      </c>
      <c r="I67" s="31">
        <v>1.6900219999999999</v>
      </c>
      <c r="J67" s="31">
        <v>1.8412040000000001</v>
      </c>
      <c r="K67" s="31">
        <v>2.1673375999999998</v>
      </c>
      <c r="L67" s="31">
        <v>2.4763050799999999</v>
      </c>
      <c r="M67" s="32">
        <v>2.5080484639999998</v>
      </c>
      <c r="N67" s="31">
        <v>2.7777072540800001</v>
      </c>
      <c r="O67" s="31">
        <v>3.7976871531712</v>
      </c>
      <c r="P67" s="31">
        <v>4.2281333254248956</v>
      </c>
      <c r="Q67" s="31">
        <v>4.5957709914588882</v>
      </c>
      <c r="R67" s="31">
        <v>3.9887043868817944</v>
      </c>
      <c r="S67" s="31">
        <v>4.0808004279554986</v>
      </c>
      <c r="T67" s="31">
        <v>4.5737583500192631</v>
      </c>
      <c r="U67" s="31">
        <v>5.2634349452334419</v>
      </c>
      <c r="V67" s="31">
        <v>5.9432830002291492</v>
      </c>
      <c r="W67" s="31">
        <v>6.6159917684312424</v>
      </c>
      <c r="X67" s="33">
        <v>7.425458479811704</v>
      </c>
    </row>
    <row r="68" spans="3:24" hidden="1" outlineLevel="1" x14ac:dyDescent="0.45">
      <c r="D68" s="30" t="s">
        <v>78</v>
      </c>
      <c r="E68" s="30">
        <v>0.72125694031999998</v>
      </c>
      <c r="F68" s="31">
        <v>0.66044918399999997</v>
      </c>
      <c r="G68" s="31">
        <v>0.8767298</v>
      </c>
      <c r="H68" s="31">
        <v>1.248685</v>
      </c>
      <c r="I68" s="31">
        <v>1.6759999999999999</v>
      </c>
      <c r="J68" s="31">
        <v>1.82667</v>
      </c>
      <c r="K68" s="31">
        <v>2.0471360000000001</v>
      </c>
      <c r="L68" s="31">
        <v>2.2357496000000001</v>
      </c>
      <c r="M68" s="32">
        <v>2.3321870799999997</v>
      </c>
      <c r="N68" s="31">
        <v>2.2224070180000002</v>
      </c>
      <c r="O68" s="31">
        <v>2.5841489689000001</v>
      </c>
      <c r="P68" s="31">
        <v>2.7994330673450003</v>
      </c>
      <c r="Q68" s="31">
        <v>2.10676552071225</v>
      </c>
      <c r="R68" s="31">
        <v>1.8477630102223002</v>
      </c>
      <c r="S68" s="31">
        <v>2.1591067779129651</v>
      </c>
      <c r="T68" s="31">
        <v>2.2243471372894721</v>
      </c>
      <c r="U68" s="31">
        <v>2.5440434218232952</v>
      </c>
      <c r="V68" s="31">
        <v>2.8660467523788347</v>
      </c>
      <c r="W68" s="31">
        <v>3.0315967583923937</v>
      </c>
      <c r="X68" s="33">
        <v>3.2039925423738582</v>
      </c>
    </row>
    <row r="69" spans="3:24" hidden="1" outlineLevel="1" x14ac:dyDescent="0.45">
      <c r="D69" s="30" t="s">
        <v>79</v>
      </c>
      <c r="E69" s="30">
        <v>17.676473999999999</v>
      </c>
      <c r="F69" s="31">
        <v>15.845475</v>
      </c>
      <c r="G69" s="31">
        <v>16.778976</v>
      </c>
      <c r="H69" s="31">
        <v>16.292999999999999</v>
      </c>
      <c r="I69" s="31">
        <v>16.277999999999999</v>
      </c>
      <c r="J69" s="31">
        <v>16.368000000000002</v>
      </c>
      <c r="K69" s="31">
        <v>15.930000000000001</v>
      </c>
      <c r="L69" s="31">
        <v>15.481</v>
      </c>
      <c r="M69" s="32">
        <v>12.975000000000001</v>
      </c>
      <c r="N69" s="31">
        <v>8.7627129999999998</v>
      </c>
      <c r="O69" s="31">
        <v>12.126300000000001</v>
      </c>
      <c r="P69" s="31">
        <v>13.525486000000001</v>
      </c>
      <c r="Q69" s="31">
        <v>15.876359000000001</v>
      </c>
      <c r="R69" s="31">
        <v>16.609370999999999</v>
      </c>
      <c r="S69" s="31">
        <v>17.380213000000001</v>
      </c>
      <c r="T69" s="31">
        <v>17.839656999999999</v>
      </c>
      <c r="U69" s="31">
        <v>18.623902999999999</v>
      </c>
      <c r="V69" s="31">
        <v>18.876904000000003</v>
      </c>
      <c r="W69" s="31">
        <v>19.242745000000003</v>
      </c>
      <c r="X69" s="33">
        <v>19.577859</v>
      </c>
    </row>
    <row r="70" spans="3:24" hidden="1" outlineLevel="1" x14ac:dyDescent="0.45">
      <c r="D70" s="30" t="s">
        <v>80</v>
      </c>
      <c r="E70" s="30">
        <v>0.1158125420393875</v>
      </c>
      <c r="F70" s="31">
        <v>0.11450359107185819</v>
      </c>
      <c r="G70" s="31">
        <v>0.10336961262212818</v>
      </c>
      <c r="H70" s="31">
        <v>0.10816917013162694</v>
      </c>
      <c r="I70" s="31">
        <v>0.10726526658896397</v>
      </c>
      <c r="J70" s="31">
        <v>0.14069502994570135</v>
      </c>
      <c r="K70" s="31">
        <v>0.14899688110224016</v>
      </c>
      <c r="L70" s="31">
        <v>0.1601116934251971</v>
      </c>
      <c r="M70" s="32">
        <v>0.17507275911108067</v>
      </c>
      <c r="N70" s="31">
        <v>0.15009349433121877</v>
      </c>
      <c r="O70" s="31">
        <v>0.154976</v>
      </c>
      <c r="P70" s="31">
        <v>0.17966299999999999</v>
      </c>
      <c r="Q70" s="31">
        <v>0.20182800000000001</v>
      </c>
      <c r="R70" s="31">
        <v>0.24987600000000001</v>
      </c>
      <c r="S70" s="31">
        <v>0.31656200000000001</v>
      </c>
      <c r="T70" s="31">
        <v>0.39465299683042793</v>
      </c>
      <c r="U70" s="31">
        <v>0.41713416006339143</v>
      </c>
      <c r="V70" s="31">
        <v>0.42590306339144218</v>
      </c>
      <c r="W70" s="31">
        <v>0.42603480665610144</v>
      </c>
      <c r="X70" s="33">
        <v>0.47609519968304281</v>
      </c>
    </row>
    <row r="71" spans="3:24" hidden="1" outlineLevel="1" x14ac:dyDescent="0.45">
      <c r="D71" s="30" t="s">
        <v>81</v>
      </c>
      <c r="E71" s="30">
        <v>0.36266400000000004</v>
      </c>
      <c r="F71" s="31">
        <v>0.35744200000000004</v>
      </c>
      <c r="G71" s="31">
        <v>0.37075799999999998</v>
      </c>
      <c r="H71" s="31">
        <v>0.42199999999999999</v>
      </c>
      <c r="I71" s="31">
        <v>0.42399999999999999</v>
      </c>
      <c r="J71" s="31">
        <v>0.4</v>
      </c>
      <c r="K71" s="31">
        <v>0.35299999999999998</v>
      </c>
      <c r="L71" s="31">
        <v>0.372</v>
      </c>
      <c r="M71" s="32">
        <v>0.34200000000000003</v>
      </c>
      <c r="N71" s="31">
        <v>0.24235999999999999</v>
      </c>
      <c r="O71" s="31">
        <v>0.25943699999999997</v>
      </c>
      <c r="P71" s="31">
        <v>0.23860400000000001</v>
      </c>
      <c r="Q71" s="31">
        <v>0.25608399999999998</v>
      </c>
      <c r="R71" s="31">
        <v>0.230101</v>
      </c>
      <c r="S71" s="31">
        <v>0.209755</v>
      </c>
      <c r="T71" s="31">
        <v>0.22823199999999999</v>
      </c>
      <c r="U71" s="31">
        <v>0.22469500000000001</v>
      </c>
      <c r="V71" s="31">
        <v>8.5231000000000001E-2</v>
      </c>
      <c r="W71" s="31">
        <v>2.5000000000000001E-2</v>
      </c>
      <c r="X71" s="33">
        <v>2.6000000000000002E-2</v>
      </c>
    </row>
    <row r="72" spans="3:24" hidden="1" outlineLevel="1" x14ac:dyDescent="0.45">
      <c r="D72" s="30" t="s">
        <v>82</v>
      </c>
      <c r="E72" s="30">
        <v>2.1265832160000002</v>
      </c>
      <c r="F72" s="31">
        <v>2.16352239248</v>
      </c>
      <c r="G72" s="31">
        <v>2.0284818642543998</v>
      </c>
      <c r="H72" s="31">
        <v>2.0852727501820318</v>
      </c>
      <c r="I72" s="31">
        <v>2.6840452026874928</v>
      </c>
      <c r="J72" s="31">
        <v>3.0299234087681177</v>
      </c>
      <c r="K72" s="31">
        <v>3.282480591031161</v>
      </c>
      <c r="L72" s="31">
        <v>3.7619650087620964</v>
      </c>
      <c r="M72" s="32">
        <v>3.9710000000000005</v>
      </c>
      <c r="N72" s="31">
        <v>3.8255589999999997</v>
      </c>
      <c r="O72" s="31">
        <v>4.4033450000000007</v>
      </c>
      <c r="P72" s="31">
        <v>4.5343239999999998</v>
      </c>
      <c r="Q72" s="31">
        <v>4.496721</v>
      </c>
      <c r="R72" s="31">
        <v>4.7769020000000006</v>
      </c>
      <c r="S72" s="31">
        <v>3.9534579999999999</v>
      </c>
      <c r="T72" s="31">
        <v>4.0154030000000009</v>
      </c>
      <c r="U72" s="31">
        <v>4.2336260000000001</v>
      </c>
      <c r="V72" s="31">
        <v>4.3939120000000003</v>
      </c>
      <c r="W72" s="31">
        <v>4.6359170000000001</v>
      </c>
      <c r="X72" s="33">
        <v>4.8367149999999999</v>
      </c>
    </row>
    <row r="73" spans="3:24" hidden="1" outlineLevel="1" x14ac:dyDescent="0.45">
      <c r="D73" s="30" t="s">
        <v>83</v>
      </c>
      <c r="E73" s="30">
        <v>16.935428999999999</v>
      </c>
      <c r="F73" s="31">
        <v>17.094541999999997</v>
      </c>
      <c r="G73" s="31">
        <v>16.833993000000003</v>
      </c>
      <c r="H73" s="31">
        <v>16.754000000000001</v>
      </c>
      <c r="I73" s="31">
        <v>16.922000000000001</v>
      </c>
      <c r="J73" s="31">
        <v>16.475999999999999</v>
      </c>
      <c r="K73" s="31">
        <v>16.232999999999997</v>
      </c>
      <c r="L73" s="31">
        <v>16.676000000000002</v>
      </c>
      <c r="M73" s="32">
        <v>15.137999999999996</v>
      </c>
      <c r="N73" s="31">
        <v>12.155875999999999</v>
      </c>
      <c r="O73" s="31">
        <v>13.754337999999999</v>
      </c>
      <c r="P73" s="31">
        <v>14.465111</v>
      </c>
      <c r="Q73" s="31">
        <v>13.153738999999996</v>
      </c>
      <c r="R73" s="31">
        <v>13.158906</v>
      </c>
      <c r="S73" s="31">
        <v>13.566046999999999</v>
      </c>
      <c r="T73" s="31">
        <v>13.672908000000003</v>
      </c>
      <c r="U73" s="31">
        <v>13.902744000000004</v>
      </c>
      <c r="V73" s="31">
        <v>14.799247999999999</v>
      </c>
      <c r="W73" s="31">
        <v>15.167381000000001</v>
      </c>
      <c r="X73" s="33">
        <v>15.416803000000002</v>
      </c>
    </row>
    <row r="74" spans="3:24" collapsed="1" x14ac:dyDescent="0.45">
      <c r="D74" s="34" t="s">
        <v>84</v>
      </c>
      <c r="E74" s="34">
        <v>59.099472698359385</v>
      </c>
      <c r="F74" s="35">
        <v>57.053480631927513</v>
      </c>
      <c r="G74" s="35">
        <v>59.810090276876537</v>
      </c>
      <c r="H74" s="35">
        <v>61.668866920313661</v>
      </c>
      <c r="I74" s="35">
        <v>65.196849469276444</v>
      </c>
      <c r="J74" s="35">
        <v>67.148544438713827</v>
      </c>
      <c r="K74" s="35">
        <v>70.14387807213339</v>
      </c>
      <c r="L74" s="35">
        <v>73.844792382187308</v>
      </c>
      <c r="M74" s="36">
        <v>71.055921303111077</v>
      </c>
      <c r="N74" s="35">
        <v>62.064926766411205</v>
      </c>
      <c r="O74" s="35">
        <v>77.944081622071195</v>
      </c>
      <c r="P74" s="35">
        <v>80.851763912769911</v>
      </c>
      <c r="Q74" s="35">
        <v>85.49758600817114</v>
      </c>
      <c r="R74" s="35">
        <v>88.454801275733075</v>
      </c>
      <c r="S74" s="35">
        <v>90.228883150232562</v>
      </c>
      <c r="T74" s="35">
        <v>93.551420072727225</v>
      </c>
      <c r="U74" s="35">
        <v>98.119882656744863</v>
      </c>
      <c r="V74" s="35">
        <v>102.78467765949821</v>
      </c>
      <c r="W74" s="35">
        <v>107.1756733088051</v>
      </c>
      <c r="X74" s="37">
        <v>111.07770161920526</v>
      </c>
    </row>
    <row r="77" spans="3:24" x14ac:dyDescent="0.45">
      <c r="C77" s="295" t="s">
        <v>1033</v>
      </c>
    </row>
    <row r="78" spans="3:24" x14ac:dyDescent="0.45">
      <c r="I78" s="274" t="s">
        <v>1037</v>
      </c>
    </row>
    <row r="79" spans="3:24" x14ac:dyDescent="0.45">
      <c r="D79" s="511" t="s">
        <v>1034</v>
      </c>
      <c r="E79" s="512">
        <v>2000</v>
      </c>
      <c r="F79" s="512">
        <v>2001</v>
      </c>
      <c r="G79" s="512">
        <v>2002</v>
      </c>
      <c r="H79" s="512">
        <v>2003</v>
      </c>
      <c r="I79" s="512">
        <v>2004</v>
      </c>
      <c r="J79" s="512">
        <v>2005</v>
      </c>
      <c r="K79" s="512">
        <v>2006</v>
      </c>
      <c r="L79" s="512">
        <v>2007</v>
      </c>
      <c r="M79" s="512">
        <v>2008</v>
      </c>
      <c r="N79" s="512">
        <v>2009</v>
      </c>
      <c r="O79" s="512">
        <v>2010</v>
      </c>
      <c r="P79" s="512">
        <v>2011</v>
      </c>
      <c r="Q79" s="512">
        <v>2012</v>
      </c>
      <c r="R79" s="512">
        <v>2013</v>
      </c>
      <c r="S79" s="512">
        <v>2014</v>
      </c>
      <c r="T79" s="512">
        <v>2015</v>
      </c>
    </row>
    <row r="80" spans="3:24" x14ac:dyDescent="0.45">
      <c r="D80" s="295" t="s">
        <v>1035</v>
      </c>
      <c r="E80" s="274">
        <v>59.088999999999999</v>
      </c>
      <c r="F80" s="274">
        <v>57.005000000000003</v>
      </c>
      <c r="G80" s="274">
        <v>60.220999999999997</v>
      </c>
      <c r="H80" s="274">
        <v>61.91</v>
      </c>
      <c r="I80" s="274">
        <v>65.179000000000002</v>
      </c>
      <c r="J80" s="274">
        <v>67.259</v>
      </c>
      <c r="K80" s="274">
        <v>70.466999999999999</v>
      </c>
      <c r="L80" s="274">
        <v>74.424000000000007</v>
      </c>
      <c r="M80" s="274">
        <v>71.676000000000002</v>
      </c>
      <c r="N80" s="274">
        <v>62.329000000000001</v>
      </c>
      <c r="O80" s="274">
        <v>77.207999999999998</v>
      </c>
      <c r="P80" s="274">
        <v>80.835999999999999</v>
      </c>
      <c r="Q80" s="274">
        <v>84.843000000000004</v>
      </c>
      <c r="R80" s="274">
        <v>88.094999999999999</v>
      </c>
      <c r="S80" s="274">
        <v>90.427000000000007</v>
      </c>
      <c r="T80" s="274">
        <v>92.831000000000003</v>
      </c>
    </row>
    <row r="81" spans="1:20" x14ac:dyDescent="0.45">
      <c r="D81" s="513" t="s">
        <v>1036</v>
      </c>
      <c r="E81" s="511">
        <v>744.13699999999994</v>
      </c>
      <c r="F81" s="511">
        <v>784.62900000000002</v>
      </c>
      <c r="G81" s="511">
        <v>788.89099999999996</v>
      </c>
      <c r="H81" s="511">
        <v>814.59500000000003</v>
      </c>
      <c r="I81" s="511">
        <v>848.66099999999994</v>
      </c>
      <c r="J81" s="511">
        <v>867.10900000000004</v>
      </c>
      <c r="K81" s="511">
        <v>887.00699999999995</v>
      </c>
      <c r="L81" s="511">
        <v>912.822</v>
      </c>
      <c r="M81" s="511">
        <v>943.46799999999996</v>
      </c>
      <c r="N81" s="511">
        <v>967.84100000000001</v>
      </c>
      <c r="O81" s="511">
        <v>1016.674</v>
      </c>
      <c r="P81" s="511">
        <v>1069.154</v>
      </c>
      <c r="Q81" s="511">
        <v>1116.6669999999999</v>
      </c>
      <c r="R81" s="511">
        <v>1154</v>
      </c>
      <c r="S81" s="511">
        <v>1208.7550000000001</v>
      </c>
      <c r="T81" s="511"/>
    </row>
    <row r="86" spans="1:20" s="273" customFormat="1" x14ac:dyDescent="0.45">
      <c r="A86" s="270"/>
      <c r="B86" s="271"/>
      <c r="C86" s="272" t="s">
        <v>540</v>
      </c>
    </row>
    <row r="88" spans="1:20" x14ac:dyDescent="0.45">
      <c r="D88" s="292" t="s">
        <v>674</v>
      </c>
      <c r="F88" s="292"/>
      <c r="G88" s="274">
        <v>100</v>
      </c>
      <c r="H88" s="274">
        <v>1000000</v>
      </c>
    </row>
    <row r="89" spans="1:20" ht="16.5" thickBot="1" x14ac:dyDescent="0.5">
      <c r="C89" s="293"/>
      <c r="D89" s="357" t="s">
        <v>648</v>
      </c>
      <c r="E89" s="359">
        <v>2013</v>
      </c>
      <c r="F89" s="359">
        <v>2014</v>
      </c>
      <c r="G89" s="359">
        <v>2015</v>
      </c>
      <c r="H89" s="359" t="s">
        <v>677</v>
      </c>
      <c r="J89" s="276" t="s">
        <v>648</v>
      </c>
      <c r="K89" s="294">
        <v>2015</v>
      </c>
      <c r="L89" s="294" t="s">
        <v>675</v>
      </c>
      <c r="N89" s="276" t="s">
        <v>648</v>
      </c>
      <c r="O89" s="294">
        <v>2015</v>
      </c>
      <c r="P89" s="294" t="s">
        <v>675</v>
      </c>
      <c r="R89" s="276" t="s">
        <v>648</v>
      </c>
      <c r="S89" s="294">
        <v>2015</v>
      </c>
      <c r="T89" s="294" t="s">
        <v>675</v>
      </c>
    </row>
    <row r="90" spans="1:20" x14ac:dyDescent="0.45">
      <c r="D90" s="295" t="s">
        <v>665</v>
      </c>
      <c r="E90" s="295">
        <v>1650.0815</v>
      </c>
      <c r="F90" s="295">
        <v>1742.2865999999999</v>
      </c>
      <c r="G90" s="295">
        <v>1795.4014999999999</v>
      </c>
      <c r="H90" s="362">
        <f t="shared" ref="H90:H110" si="7">G90/F90-1</f>
        <v>3.0485742127615456E-2</v>
      </c>
      <c r="J90" s="295" t="s">
        <v>665</v>
      </c>
      <c r="K90" s="295">
        <v>1795.4014999999999</v>
      </c>
      <c r="L90" s="305">
        <v>0.19340610268672673</v>
      </c>
      <c r="N90" s="296" t="s">
        <v>650</v>
      </c>
      <c r="O90" s="274">
        <v>356.52180000000004</v>
      </c>
      <c r="P90" s="306">
        <v>3.8405611146507708E-2</v>
      </c>
      <c r="R90" s="360" t="s">
        <v>659</v>
      </c>
      <c r="S90" s="274">
        <v>2450.3326000000002</v>
      </c>
      <c r="T90" s="306">
        <f t="shared" ref="T90:T97" si="8">S90/$S$99</f>
        <v>0.26395726997679025</v>
      </c>
    </row>
    <row r="91" spans="1:20" x14ac:dyDescent="0.45">
      <c r="D91" s="296" t="s">
        <v>650</v>
      </c>
      <c r="E91" s="274">
        <v>305.45490000000001</v>
      </c>
      <c r="F91" s="274">
        <v>336.80099999999999</v>
      </c>
      <c r="G91" s="274">
        <v>356.52180000000004</v>
      </c>
      <c r="H91" s="311">
        <f t="shared" si="7"/>
        <v>5.8553270328769891E-2</v>
      </c>
      <c r="J91" s="295" t="s">
        <v>666</v>
      </c>
      <c r="K91" s="295">
        <v>1857.384</v>
      </c>
      <c r="L91" s="305">
        <v>0.20008304584388689</v>
      </c>
      <c r="N91" s="297" t="s">
        <v>651</v>
      </c>
      <c r="O91" s="298">
        <v>1210.549</v>
      </c>
      <c r="P91" s="307">
        <v>0.1304040150358092</v>
      </c>
      <c r="R91" s="360" t="s">
        <v>35</v>
      </c>
      <c r="S91" s="274">
        <f>SUM(K91:K92)</f>
        <v>2016.1195</v>
      </c>
      <c r="T91" s="306">
        <f t="shared" si="8"/>
        <v>0.21718251602536379</v>
      </c>
    </row>
    <row r="92" spans="1:20" x14ac:dyDescent="0.45">
      <c r="D92" s="297" t="s">
        <v>651</v>
      </c>
      <c r="E92" s="298">
        <v>1106.6432</v>
      </c>
      <c r="F92" s="298">
        <v>1166.0702000000001</v>
      </c>
      <c r="G92" s="298">
        <v>1210.549</v>
      </c>
      <c r="H92" s="363">
        <f t="shared" si="7"/>
        <v>3.8144187202451274E-2</v>
      </c>
      <c r="J92" s="299" t="s">
        <v>671</v>
      </c>
      <c r="K92" s="300">
        <v>158.7355</v>
      </c>
      <c r="L92" s="308">
        <v>1.7099470181476908E-2</v>
      </c>
      <c r="N92" s="296" t="s">
        <v>653</v>
      </c>
      <c r="O92" s="274">
        <v>195.90270000000001</v>
      </c>
      <c r="P92" s="306">
        <v>2.1103233852042023E-2</v>
      </c>
      <c r="R92" s="360" t="s">
        <v>819</v>
      </c>
      <c r="S92" s="274">
        <f>K90</f>
        <v>1795.4014999999999</v>
      </c>
      <c r="T92" s="306">
        <f t="shared" si="8"/>
        <v>0.19340610268672673</v>
      </c>
    </row>
    <row r="93" spans="1:20" x14ac:dyDescent="0.45">
      <c r="D93" s="295" t="s">
        <v>666</v>
      </c>
      <c r="E93" s="295">
        <v>1656.2086999999999</v>
      </c>
      <c r="F93" s="295">
        <v>1733.0058000000001</v>
      </c>
      <c r="G93" s="295">
        <v>1857.384</v>
      </c>
      <c r="H93" s="362">
        <f t="shared" si="7"/>
        <v>7.1770215656519865E-2</v>
      </c>
      <c r="J93" s="300" t="s">
        <v>667</v>
      </c>
      <c r="K93" s="300">
        <v>90.398700000000005</v>
      </c>
      <c r="L93" s="308">
        <v>9.7380225286358545E-3</v>
      </c>
      <c r="N93" s="296" t="s">
        <v>654</v>
      </c>
      <c r="O93" s="274">
        <v>618.63639999999998</v>
      </c>
      <c r="P93" s="306">
        <v>6.6641391969510425E-2</v>
      </c>
      <c r="R93" s="360" t="s">
        <v>821</v>
      </c>
      <c r="S93" s="274">
        <f>K94-O98-O99-O96</f>
        <v>1021.2758999999996</v>
      </c>
      <c r="T93" s="306">
        <f t="shared" si="8"/>
        <v>0.11001494183160658</v>
      </c>
    </row>
    <row r="94" spans="1:20" x14ac:dyDescent="0.45">
      <c r="D94" s="296" t="s">
        <v>652</v>
      </c>
      <c r="E94" s="274">
        <v>113.2931</v>
      </c>
      <c r="F94" s="274">
        <v>125.122</v>
      </c>
      <c r="G94" s="274">
        <v>130.3603</v>
      </c>
      <c r="H94" s="311">
        <f t="shared" si="7"/>
        <v>4.1865539233707949E-2</v>
      </c>
      <c r="J94" s="295" t="s">
        <v>668</v>
      </c>
      <c r="K94" s="295">
        <v>4855.0362999999998</v>
      </c>
      <c r="L94" s="305">
        <v>0.5229992562586061</v>
      </c>
      <c r="N94" s="296" t="s">
        <v>656</v>
      </c>
      <c r="O94" s="274">
        <v>273.32010000000002</v>
      </c>
      <c r="P94" s="306">
        <v>2.9442871317054389E-2</v>
      </c>
      <c r="R94" s="360" t="s">
        <v>661</v>
      </c>
      <c r="S94" s="274">
        <v>927.83209999999997</v>
      </c>
      <c r="T94" s="306">
        <f t="shared" si="8"/>
        <v>9.9948891882200894E-2</v>
      </c>
    </row>
    <row r="95" spans="1:20" x14ac:dyDescent="0.45">
      <c r="D95" s="296" t="s">
        <v>653</v>
      </c>
      <c r="E95" s="274">
        <v>178.34899999999999</v>
      </c>
      <c r="F95" s="274">
        <v>185.05009999999999</v>
      </c>
      <c r="G95" s="274">
        <v>195.90270000000001</v>
      </c>
      <c r="H95" s="311">
        <f t="shared" si="7"/>
        <v>5.8646820509689057E-2</v>
      </c>
      <c r="J95" s="300" t="s">
        <v>669</v>
      </c>
      <c r="K95" s="300">
        <v>217.22389999999999</v>
      </c>
      <c r="L95" s="308">
        <v>2.3400018274136042E-2</v>
      </c>
      <c r="N95" s="297" t="s">
        <v>657</v>
      </c>
      <c r="O95" s="298">
        <v>168.21559999999999</v>
      </c>
      <c r="P95" s="307">
        <v>1.8120695347034827E-2</v>
      </c>
      <c r="R95" s="360" t="s">
        <v>662</v>
      </c>
      <c r="S95" s="274">
        <v>455.59570000000002</v>
      </c>
      <c r="T95" s="306">
        <f t="shared" si="8"/>
        <v>4.9078152568008411E-2</v>
      </c>
    </row>
    <row r="96" spans="1:20" x14ac:dyDescent="0.45">
      <c r="D96" s="296" t="s">
        <v>654</v>
      </c>
      <c r="E96" s="274">
        <v>587.73220000000003</v>
      </c>
      <c r="F96" s="274">
        <v>605.13380000000006</v>
      </c>
      <c r="G96" s="274">
        <v>618.63639999999998</v>
      </c>
      <c r="H96" s="311">
        <f t="shared" si="7"/>
        <v>2.2313412339551864E-2</v>
      </c>
      <c r="J96" s="295" t="s">
        <v>670</v>
      </c>
      <c r="K96" s="295">
        <v>308.88550000000004</v>
      </c>
      <c r="L96" s="305">
        <v>3.327408422653147E-2</v>
      </c>
      <c r="N96" s="296" t="s">
        <v>659</v>
      </c>
      <c r="O96" s="274">
        <v>2450.3326000000002</v>
      </c>
      <c r="P96" s="306">
        <v>0.26395726997679025</v>
      </c>
      <c r="R96" s="361" t="s">
        <v>820</v>
      </c>
      <c r="S96" s="280">
        <f>K96</f>
        <v>308.88550000000004</v>
      </c>
      <c r="T96" s="309">
        <f t="shared" si="8"/>
        <v>3.327408422653147E-2</v>
      </c>
    </row>
    <row r="97" spans="4:20" ht="16.5" thickBot="1" x14ac:dyDescent="0.5">
      <c r="D97" s="296" t="s">
        <v>656</v>
      </c>
      <c r="E97" s="274">
        <v>216.3338</v>
      </c>
      <c r="F97" s="274">
        <v>240.2978</v>
      </c>
      <c r="G97" s="274">
        <v>273.32010000000002</v>
      </c>
      <c r="H97" s="311">
        <f t="shared" si="7"/>
        <v>0.13742239837401771</v>
      </c>
      <c r="J97" s="302" t="s">
        <v>672</v>
      </c>
      <c r="K97" s="302">
        <v>9283.0653999999995</v>
      </c>
      <c r="L97" s="310">
        <v>1</v>
      </c>
      <c r="N97" s="296" t="s">
        <v>660</v>
      </c>
      <c r="O97" s="274">
        <v>412.57440000000003</v>
      </c>
      <c r="P97" s="306">
        <v>4.444376746500138E-2</v>
      </c>
      <c r="R97" s="361" t="s">
        <v>822</v>
      </c>
      <c r="S97" s="280">
        <f>K95+K93</f>
        <v>307.62259999999998</v>
      </c>
      <c r="T97" s="309">
        <f t="shared" si="8"/>
        <v>3.3138040802771891E-2</v>
      </c>
    </row>
    <row r="98" spans="4:20" x14ac:dyDescent="0.45">
      <c r="D98" s="297" t="s">
        <v>657</v>
      </c>
      <c r="E98" s="298">
        <v>159.66549999999998</v>
      </c>
      <c r="F98" s="298">
        <v>159.8879</v>
      </c>
      <c r="G98" s="298">
        <v>168.21559999999999</v>
      </c>
      <c r="H98" s="363">
        <f t="shared" si="7"/>
        <v>5.2084616784634719E-2</v>
      </c>
      <c r="J98" s="301"/>
      <c r="K98" s="280"/>
      <c r="L98" s="309"/>
      <c r="N98" s="296" t="s">
        <v>661</v>
      </c>
      <c r="O98" s="274">
        <v>927.83209999999997</v>
      </c>
      <c r="P98" s="306">
        <v>9.9948891882200894E-2</v>
      </c>
    </row>
    <row r="99" spans="4:20" ht="16.5" thickBot="1" x14ac:dyDescent="0.5">
      <c r="D99" s="299" t="s">
        <v>671</v>
      </c>
      <c r="E99" s="300">
        <v>249.56969999999998</v>
      </c>
      <c r="F99" s="300">
        <v>218.40470000000002</v>
      </c>
      <c r="G99" s="300">
        <v>158.7355</v>
      </c>
      <c r="H99" s="364">
        <f t="shared" si="7"/>
        <v>-0.27320474330451683</v>
      </c>
      <c r="J99" s="280"/>
      <c r="K99" s="280"/>
      <c r="L99" s="280"/>
      <c r="N99" s="296" t="s">
        <v>662</v>
      </c>
      <c r="O99" s="274">
        <v>455.59570000000002</v>
      </c>
      <c r="P99" s="306">
        <v>4.9078152568008411E-2</v>
      </c>
      <c r="R99" s="302" t="s">
        <v>672</v>
      </c>
      <c r="S99" s="302">
        <v>9283.0653999999995</v>
      </c>
      <c r="T99" s="310">
        <f>S99/$S$99</f>
        <v>1</v>
      </c>
    </row>
    <row r="100" spans="4:20" x14ac:dyDescent="0.45">
      <c r="D100" s="300" t="s">
        <v>667</v>
      </c>
      <c r="E100" s="300">
        <v>71.336500000000001</v>
      </c>
      <c r="F100" s="300">
        <v>79.806899999999999</v>
      </c>
      <c r="G100" s="300">
        <v>90.398700000000005</v>
      </c>
      <c r="H100" s="364">
        <f t="shared" si="7"/>
        <v>0.13271784770489781</v>
      </c>
      <c r="J100" s="280"/>
      <c r="K100" s="280"/>
      <c r="L100" s="280"/>
      <c r="N100" s="297" t="s">
        <v>663</v>
      </c>
      <c r="O100" s="298">
        <v>191.30020000000002</v>
      </c>
      <c r="P100" s="307">
        <v>2.0607438573038601E-2</v>
      </c>
    </row>
    <row r="101" spans="4:20" x14ac:dyDescent="0.45">
      <c r="D101" s="295" t="s">
        <v>668</v>
      </c>
      <c r="E101" s="295">
        <v>4526.1118000000006</v>
      </c>
      <c r="F101" s="295">
        <v>4651.232</v>
      </c>
      <c r="G101" s="295">
        <v>4855.0362999999998</v>
      </c>
      <c r="H101" s="362">
        <f t="shared" si="7"/>
        <v>4.3817272498985149E-2</v>
      </c>
      <c r="J101" s="280"/>
      <c r="K101" s="280"/>
      <c r="L101" s="280"/>
      <c r="N101" s="301" t="s">
        <v>664</v>
      </c>
      <c r="O101" s="280">
        <v>245.36220000000003</v>
      </c>
      <c r="P101" s="309">
        <v>2.6431161413556351E-2</v>
      </c>
    </row>
    <row r="102" spans="4:20" x14ac:dyDescent="0.45">
      <c r="D102" s="296" t="s">
        <v>659</v>
      </c>
      <c r="E102" s="274">
        <v>2211.6824999999999</v>
      </c>
      <c r="F102" s="274">
        <v>2372.2889999999998</v>
      </c>
      <c r="G102" s="274">
        <v>2450.3326000000002</v>
      </c>
      <c r="H102" s="311">
        <f t="shared" si="7"/>
        <v>3.2898015376710221E-2</v>
      </c>
      <c r="J102" s="301"/>
      <c r="K102" s="280"/>
      <c r="L102" s="309"/>
      <c r="N102" s="296" t="s">
        <v>679</v>
      </c>
      <c r="O102" s="312">
        <f>O103-SUM(O90:O101)</f>
        <v>1776.9225999999999</v>
      </c>
      <c r="P102" s="306">
        <f>P103-SUM(P90:P101)</f>
        <v>0.1914154994534456</v>
      </c>
    </row>
    <row r="103" spans="4:20" ht="16.5" thickBot="1" x14ac:dyDescent="0.5">
      <c r="D103" s="296" t="s">
        <v>660</v>
      </c>
      <c r="E103" s="274">
        <v>393.2525</v>
      </c>
      <c r="F103" s="274">
        <v>387.846</v>
      </c>
      <c r="G103" s="274">
        <v>412.57440000000003</v>
      </c>
      <c r="H103" s="311">
        <f t="shared" si="7"/>
        <v>6.37582958184435E-2</v>
      </c>
      <c r="J103" s="301"/>
      <c r="K103" s="280"/>
      <c r="L103" s="309"/>
      <c r="N103" s="302" t="s">
        <v>672</v>
      </c>
      <c r="O103" s="302">
        <v>9283.0653999999995</v>
      </c>
      <c r="P103" s="310">
        <v>1</v>
      </c>
    </row>
    <row r="104" spans="4:20" x14ac:dyDescent="0.45">
      <c r="D104" s="296" t="s">
        <v>661</v>
      </c>
      <c r="E104" s="274">
        <v>963.0181</v>
      </c>
      <c r="F104" s="274">
        <v>977.45580000000007</v>
      </c>
      <c r="G104" s="274">
        <v>927.83209999999997</v>
      </c>
      <c r="H104" s="311">
        <f t="shared" si="7"/>
        <v>-5.0768229110717988E-2</v>
      </c>
      <c r="J104" s="301"/>
      <c r="K104" s="280"/>
      <c r="L104" s="309"/>
    </row>
    <row r="105" spans="4:20" x14ac:dyDescent="0.45">
      <c r="D105" s="296" t="s">
        <v>662</v>
      </c>
      <c r="E105" s="274">
        <v>452.14290000000005</v>
      </c>
      <c r="F105" s="274">
        <v>452.4932</v>
      </c>
      <c r="G105" s="274">
        <v>455.59570000000002</v>
      </c>
      <c r="H105" s="311">
        <f t="shared" si="7"/>
        <v>6.85645662741452E-3</v>
      </c>
      <c r="J105" s="301"/>
      <c r="K105" s="280"/>
      <c r="L105" s="309"/>
    </row>
    <row r="106" spans="4:20" x14ac:dyDescent="0.45">
      <c r="D106" s="297" t="s">
        <v>663</v>
      </c>
      <c r="E106" s="298">
        <v>245.70569999999998</v>
      </c>
      <c r="F106" s="298">
        <v>188.00069999999999</v>
      </c>
      <c r="G106" s="298">
        <v>191.30020000000002</v>
      </c>
      <c r="H106" s="363">
        <f t="shared" si="7"/>
        <v>1.7550466567411771E-2</v>
      </c>
      <c r="J106" s="301"/>
      <c r="K106" s="280"/>
      <c r="L106" s="309"/>
    </row>
    <row r="107" spans="4:20" x14ac:dyDescent="0.45">
      <c r="D107" s="300" t="s">
        <v>669</v>
      </c>
      <c r="E107" s="300">
        <v>179.0694</v>
      </c>
      <c r="F107" s="300">
        <v>228.83110000000002</v>
      </c>
      <c r="G107" s="300">
        <v>217.22389999999999</v>
      </c>
      <c r="H107" s="364">
        <f t="shared" si="7"/>
        <v>-5.0723874508316502E-2</v>
      </c>
    </row>
    <row r="108" spans="4:20" x14ac:dyDescent="0.45">
      <c r="D108" s="295" t="s">
        <v>670</v>
      </c>
      <c r="E108" s="295">
        <v>481.09989999999999</v>
      </c>
      <c r="F108" s="295">
        <v>391.85340000000002</v>
      </c>
      <c r="G108" s="295">
        <v>308.88550000000004</v>
      </c>
      <c r="H108" s="362">
        <f t="shared" si="7"/>
        <v>-0.21173198956548545</v>
      </c>
    </row>
    <row r="109" spans="4:20" x14ac:dyDescent="0.45">
      <c r="D109" s="301" t="s">
        <v>664</v>
      </c>
      <c r="E109" s="280">
        <v>373.84480000000002</v>
      </c>
      <c r="F109" s="280">
        <v>317.27500000000003</v>
      </c>
      <c r="G109" s="280">
        <v>245.36220000000003</v>
      </c>
      <c r="H109" s="365">
        <f t="shared" si="7"/>
        <v>-0.22665763139232531</v>
      </c>
      <c r="J109" s="301"/>
      <c r="K109" s="280"/>
      <c r="L109" s="309"/>
    </row>
    <row r="110" spans="4:20" ht="16.5" thickBot="1" x14ac:dyDescent="0.5">
      <c r="D110" s="302" t="s">
        <v>672</v>
      </c>
      <c r="E110" s="302">
        <v>8813.4775000000009</v>
      </c>
      <c r="F110" s="302">
        <v>9045.4205000000002</v>
      </c>
      <c r="G110" s="302">
        <v>9283.0653999999995</v>
      </c>
      <c r="H110" s="366">
        <f t="shared" si="7"/>
        <v>2.6272399387071044E-2</v>
      </c>
    </row>
    <row r="113" spans="1:234" s="273" customFormat="1" x14ac:dyDescent="0.45">
      <c r="A113" s="270"/>
      <c r="B113" s="271"/>
      <c r="C113" s="303" t="s">
        <v>803</v>
      </c>
    </row>
    <row r="114" spans="1:234" x14ac:dyDescent="0.45">
      <c r="I114" s="339"/>
      <c r="J114" s="339"/>
    </row>
    <row r="115" spans="1:234" x14ac:dyDescent="0.45">
      <c r="D115" s="313" t="s">
        <v>780</v>
      </c>
      <c r="E115" s="313" t="s">
        <v>684</v>
      </c>
      <c r="F115" s="314">
        <v>2014</v>
      </c>
      <c r="G115" s="314">
        <v>2015</v>
      </c>
      <c r="I115" s="340" t="s">
        <v>779</v>
      </c>
      <c r="J115" s="340" t="s">
        <v>483</v>
      </c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39"/>
      <c r="X115" s="339"/>
      <c r="Y115" s="339"/>
      <c r="Z115" s="339"/>
      <c r="AA115" s="339"/>
      <c r="AB115" s="339"/>
      <c r="AC115" s="339"/>
      <c r="AD115" s="339"/>
      <c r="AE115" s="339"/>
      <c r="AF115" s="339"/>
      <c r="AG115" s="339"/>
      <c r="AH115" s="339"/>
      <c r="AI115" s="339"/>
      <c r="AJ115" s="339"/>
      <c r="AK115" s="339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/>
      <c r="BB115" s="339"/>
      <c r="BC115" s="339"/>
      <c r="BD115" s="339"/>
      <c r="BE115" s="339"/>
      <c r="BF115" s="339"/>
      <c r="BG115" s="339"/>
      <c r="BH115" s="339"/>
      <c r="BI115" s="339"/>
      <c r="BJ115" s="339"/>
      <c r="BK115" s="339"/>
      <c r="BL115" s="339"/>
      <c r="BM115" s="339"/>
      <c r="BN115" s="339"/>
      <c r="BO115" s="339"/>
      <c r="BP115" s="339"/>
      <c r="BQ115" s="339"/>
      <c r="BR115" s="339"/>
      <c r="BS115" s="339"/>
      <c r="BT115" s="339"/>
      <c r="BU115" s="339"/>
      <c r="BV115" s="339"/>
      <c r="BW115" s="339"/>
      <c r="BX115" s="339"/>
      <c r="BY115" s="339"/>
      <c r="BZ115" s="339"/>
      <c r="CA115" s="339"/>
      <c r="CB115" s="339"/>
      <c r="CC115" s="339"/>
      <c r="CD115" s="339"/>
      <c r="CE115" s="339"/>
      <c r="CF115" s="339"/>
      <c r="CG115" s="339"/>
      <c r="CH115" s="339"/>
      <c r="CI115" s="339"/>
      <c r="CJ115" s="339"/>
      <c r="CK115" s="339"/>
      <c r="CL115" s="339"/>
      <c r="CM115" s="339"/>
      <c r="CN115" s="339"/>
      <c r="CO115" s="339"/>
      <c r="CP115" s="339"/>
      <c r="CQ115" s="339"/>
      <c r="CR115" s="339"/>
      <c r="CS115" s="339"/>
      <c r="CT115" s="339"/>
      <c r="CU115" s="339"/>
      <c r="CV115" s="339"/>
      <c r="CW115" s="339"/>
      <c r="CX115" s="339"/>
      <c r="CY115" s="339"/>
      <c r="CZ115" s="339"/>
      <c r="DA115" s="339"/>
      <c r="DB115" s="339"/>
      <c r="DC115" s="339"/>
      <c r="DD115" s="339"/>
      <c r="DE115" s="339"/>
      <c r="DF115" s="339"/>
      <c r="DG115" s="339"/>
      <c r="DH115" s="339"/>
      <c r="DI115" s="339"/>
      <c r="DJ115" s="339"/>
      <c r="DK115" s="339"/>
      <c r="DL115" s="339"/>
      <c r="DM115" s="339"/>
      <c r="DN115" s="339"/>
      <c r="DO115" s="339"/>
      <c r="DP115" s="339"/>
      <c r="DQ115" s="339"/>
      <c r="DR115" s="339"/>
      <c r="DS115" s="339"/>
      <c r="DT115" s="339"/>
      <c r="DU115" s="339"/>
      <c r="DV115" s="339"/>
      <c r="DW115" s="339"/>
      <c r="DX115" s="339"/>
      <c r="DY115" s="339"/>
      <c r="DZ115" s="339"/>
      <c r="EA115" s="339"/>
      <c r="EB115" s="339"/>
      <c r="EC115" s="339"/>
      <c r="ED115" s="339"/>
      <c r="EE115" s="339"/>
      <c r="EF115" s="339"/>
      <c r="EG115" s="339"/>
      <c r="EH115" s="339"/>
      <c r="EI115" s="339"/>
      <c r="EJ115" s="339"/>
      <c r="EK115" s="339"/>
      <c r="EL115" s="339"/>
      <c r="EM115" s="339"/>
      <c r="EN115" s="339"/>
      <c r="EO115" s="339"/>
      <c r="EP115" s="339"/>
      <c r="EQ115" s="339"/>
      <c r="ER115" s="339"/>
      <c r="ES115" s="339"/>
      <c r="ET115" s="339"/>
      <c r="EU115" s="339"/>
      <c r="EV115" s="339"/>
      <c r="EW115" s="339"/>
      <c r="EX115" s="339"/>
      <c r="EY115" s="339"/>
      <c r="EZ115" s="339"/>
      <c r="FA115" s="339"/>
      <c r="FB115" s="339"/>
      <c r="FC115" s="339"/>
      <c r="FD115" s="339"/>
      <c r="FE115" s="339"/>
      <c r="FF115" s="339"/>
      <c r="FG115" s="339"/>
      <c r="FH115" s="339"/>
      <c r="FI115" s="339"/>
      <c r="FJ115" s="339"/>
      <c r="FK115" s="339"/>
      <c r="FL115" s="339"/>
      <c r="FM115" s="339"/>
      <c r="FN115" s="339"/>
      <c r="FO115" s="339"/>
      <c r="FP115" s="339"/>
      <c r="FQ115" s="339"/>
      <c r="FR115" s="339"/>
      <c r="FS115" s="339"/>
      <c r="FT115" s="339"/>
      <c r="FU115" s="339"/>
      <c r="FV115" s="339"/>
      <c r="FW115" s="339"/>
      <c r="FX115" s="339"/>
      <c r="FY115" s="339"/>
      <c r="FZ115" s="339"/>
      <c r="GA115" s="339"/>
      <c r="GB115" s="339"/>
      <c r="GC115" s="339"/>
      <c r="GD115" s="339"/>
      <c r="GE115" s="339"/>
      <c r="GF115" s="339"/>
      <c r="GG115" s="339"/>
      <c r="GH115" s="339"/>
      <c r="GI115" s="339"/>
      <c r="GJ115" s="339"/>
      <c r="GK115" s="339"/>
      <c r="GL115" s="339"/>
      <c r="GM115" s="339"/>
      <c r="GN115" s="339"/>
      <c r="GO115" s="339"/>
      <c r="GP115" s="339"/>
      <c r="GQ115" s="339"/>
      <c r="GR115" s="339"/>
      <c r="GS115" s="339"/>
      <c r="GT115" s="339"/>
      <c r="GU115" s="339"/>
    </row>
    <row r="116" spans="1:234" x14ac:dyDescent="0.45">
      <c r="D116" s="274" t="s">
        <v>651</v>
      </c>
      <c r="E116" s="274" t="s">
        <v>681</v>
      </c>
      <c r="F116" s="274">
        <v>2300795</v>
      </c>
      <c r="G116" s="274">
        <v>2492168</v>
      </c>
      <c r="I116" s="340" t="s">
        <v>484</v>
      </c>
      <c r="J116" s="341" t="s">
        <v>209</v>
      </c>
      <c r="K116" s="341" t="s">
        <v>249</v>
      </c>
      <c r="L116" s="341" t="s">
        <v>403</v>
      </c>
      <c r="M116" s="341" t="s">
        <v>404</v>
      </c>
      <c r="N116" s="341" t="s">
        <v>419</v>
      </c>
      <c r="O116" s="341" t="s">
        <v>207</v>
      </c>
      <c r="P116" s="341" t="s">
        <v>212</v>
      </c>
      <c r="Q116" s="341" t="s">
        <v>336</v>
      </c>
      <c r="R116" s="341" t="s">
        <v>337</v>
      </c>
      <c r="S116" s="341" t="s">
        <v>332</v>
      </c>
      <c r="T116" s="341" t="s">
        <v>402</v>
      </c>
      <c r="U116" s="341" t="s">
        <v>211</v>
      </c>
      <c r="V116" s="341" t="s">
        <v>84</v>
      </c>
      <c r="W116" s="339"/>
      <c r="X116" s="339"/>
      <c r="Y116" s="339"/>
      <c r="Z116" s="339"/>
      <c r="AA116" s="339"/>
      <c r="AB116" s="339"/>
      <c r="AC116" s="339"/>
      <c r="AD116" s="339"/>
      <c r="AE116" s="339"/>
      <c r="AF116" s="339"/>
      <c r="AG116" s="339"/>
      <c r="AH116" s="339"/>
      <c r="AI116" s="339"/>
      <c r="AJ116" s="339"/>
      <c r="AK116" s="339"/>
      <c r="AL116" s="339"/>
      <c r="AM116" s="339"/>
      <c r="AN116" s="339"/>
      <c r="AO116" s="339"/>
      <c r="AP116" s="339"/>
      <c r="AQ116" s="339"/>
      <c r="AR116" s="339"/>
      <c r="AS116" s="339"/>
      <c r="AT116" s="339"/>
      <c r="AU116" s="339"/>
      <c r="AV116" s="339"/>
      <c r="AW116" s="339"/>
      <c r="AX116" s="339"/>
      <c r="AY116" s="339"/>
      <c r="AZ116" s="339"/>
      <c r="BA116" s="339"/>
      <c r="BB116" s="339"/>
      <c r="BC116" s="339"/>
      <c r="BD116" s="339"/>
      <c r="BE116" s="339"/>
      <c r="BF116" s="339"/>
      <c r="BG116" s="339"/>
      <c r="BH116" s="339"/>
      <c r="BI116" s="339"/>
      <c r="BJ116" s="339"/>
      <c r="BK116" s="339"/>
      <c r="BL116" s="339"/>
      <c r="BM116" s="339"/>
      <c r="BN116" s="339"/>
      <c r="BO116" s="339"/>
      <c r="BP116" s="339"/>
      <c r="BQ116" s="339"/>
      <c r="BR116" s="339"/>
      <c r="BS116" s="339"/>
      <c r="BT116" s="339"/>
      <c r="BU116" s="339"/>
      <c r="BV116" s="339"/>
      <c r="BW116" s="339"/>
      <c r="BX116" s="339"/>
      <c r="BY116" s="339"/>
      <c r="BZ116" s="339"/>
      <c r="CA116" s="339"/>
      <c r="CB116" s="339"/>
      <c r="CC116" s="339"/>
      <c r="CD116" s="339"/>
      <c r="CE116" s="339"/>
      <c r="CF116" s="339"/>
      <c r="CG116" s="339"/>
      <c r="CH116" s="339"/>
      <c r="CI116" s="339"/>
      <c r="CJ116" s="339"/>
      <c r="CK116" s="339"/>
      <c r="CL116" s="339"/>
      <c r="CM116" s="339"/>
      <c r="CN116" s="339"/>
      <c r="CO116" s="339"/>
      <c r="CP116" s="339"/>
      <c r="CQ116" s="339"/>
      <c r="CR116" s="339"/>
      <c r="CS116" s="339"/>
      <c r="CT116" s="339"/>
      <c r="CU116" s="339"/>
      <c r="CV116" s="339"/>
      <c r="CW116" s="339"/>
      <c r="CX116" s="339"/>
      <c r="CY116" s="339"/>
      <c r="CZ116" s="339"/>
      <c r="DA116" s="339"/>
      <c r="DB116" s="339"/>
      <c r="DC116" s="339"/>
      <c r="DD116" s="339"/>
      <c r="DE116" s="339"/>
      <c r="DF116" s="339"/>
      <c r="DG116" s="339"/>
      <c r="DH116" s="339"/>
      <c r="DI116" s="339"/>
      <c r="DJ116" s="339"/>
      <c r="DK116" s="339"/>
      <c r="DL116" s="339"/>
      <c r="DM116" s="339"/>
      <c r="DN116" s="339"/>
      <c r="DO116" s="339"/>
      <c r="DP116" s="339"/>
      <c r="DQ116" s="339"/>
      <c r="DR116" s="339"/>
      <c r="DS116" s="339"/>
      <c r="DT116" s="339"/>
      <c r="DU116" s="339"/>
      <c r="DV116" s="339"/>
      <c r="DW116" s="339"/>
      <c r="DX116" s="339"/>
      <c r="DY116" s="339"/>
      <c r="DZ116" s="339"/>
      <c r="EA116" s="339"/>
      <c r="EB116" s="339"/>
      <c r="EC116" s="339"/>
      <c r="ED116" s="339"/>
      <c r="EE116" s="339"/>
      <c r="EF116" s="339"/>
      <c r="EG116" s="339"/>
      <c r="EH116" s="339"/>
      <c r="EI116" s="339"/>
      <c r="EJ116" s="339"/>
      <c r="EK116" s="339"/>
      <c r="EL116" s="339"/>
      <c r="EM116" s="339"/>
      <c r="EN116" s="339"/>
      <c r="EO116" s="339"/>
      <c r="EP116" s="339"/>
      <c r="EQ116" s="339"/>
      <c r="ER116" s="339"/>
      <c r="ES116" s="339"/>
      <c r="ET116" s="339"/>
      <c r="EU116" s="339"/>
      <c r="EV116" s="339"/>
      <c r="EW116" s="339"/>
      <c r="EX116" s="339"/>
      <c r="EY116" s="339"/>
      <c r="EZ116" s="339"/>
      <c r="FA116" s="339"/>
      <c r="FB116" s="339"/>
      <c r="FC116" s="339"/>
      <c r="FD116" s="339"/>
      <c r="FE116" s="339"/>
      <c r="FF116" s="339"/>
      <c r="FG116" s="339"/>
      <c r="FH116" s="339"/>
      <c r="FI116" s="339"/>
      <c r="FJ116" s="339"/>
      <c r="FK116" s="339"/>
      <c r="FL116" s="339"/>
      <c r="FM116" s="339"/>
      <c r="FN116" s="339"/>
      <c r="FO116" s="339"/>
      <c r="FP116" s="339"/>
      <c r="FQ116" s="339"/>
      <c r="FR116" s="339"/>
      <c r="FS116" s="339"/>
      <c r="FT116" s="339"/>
      <c r="FU116" s="339"/>
      <c r="FV116" s="339"/>
      <c r="FW116" s="339"/>
      <c r="FX116" s="339"/>
      <c r="FY116" s="339"/>
      <c r="FZ116" s="339"/>
      <c r="GA116" s="339"/>
      <c r="GB116" s="339"/>
      <c r="GC116" s="339"/>
      <c r="GD116" s="339"/>
      <c r="GE116" s="339"/>
      <c r="GF116" s="339"/>
      <c r="GG116" s="339"/>
      <c r="GH116" s="339"/>
      <c r="GI116" s="339"/>
      <c r="GJ116" s="339"/>
      <c r="GK116" s="339"/>
      <c r="GL116" s="339"/>
      <c r="GM116" s="339"/>
      <c r="GN116" s="339"/>
      <c r="GO116" s="339"/>
      <c r="GP116" s="339"/>
      <c r="GQ116" s="339"/>
      <c r="GR116" s="339"/>
      <c r="GS116" s="339"/>
      <c r="GT116" s="339"/>
      <c r="GU116" s="339"/>
    </row>
    <row r="117" spans="1:234" x14ac:dyDescent="0.45">
      <c r="D117" s="274" t="s">
        <v>651</v>
      </c>
      <c r="E117" s="274" t="s">
        <v>683</v>
      </c>
      <c r="F117" s="274">
        <v>2099852</v>
      </c>
      <c r="G117" s="274">
        <v>2142322</v>
      </c>
      <c r="I117" s="342" t="s">
        <v>755</v>
      </c>
      <c r="J117" s="341"/>
      <c r="K117" s="341"/>
      <c r="L117" s="341"/>
      <c r="M117" s="341"/>
      <c r="N117" s="341"/>
      <c r="O117" s="341"/>
      <c r="P117" s="341"/>
      <c r="Q117" s="341"/>
      <c r="R117" s="341"/>
      <c r="S117" s="341">
        <v>584038</v>
      </c>
      <c r="T117" s="341"/>
      <c r="U117" s="341"/>
      <c r="V117" s="341">
        <v>584038</v>
      </c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39"/>
      <c r="BQ117" s="339"/>
      <c r="BR117" s="339"/>
      <c r="BS117" s="339"/>
      <c r="BT117" s="339"/>
      <c r="BU117" s="339"/>
      <c r="BV117" s="339"/>
      <c r="BW117" s="339"/>
      <c r="BX117" s="339"/>
      <c r="BY117" s="339"/>
      <c r="BZ117" s="339"/>
      <c r="CA117" s="339"/>
      <c r="CB117" s="339"/>
      <c r="CC117" s="339"/>
      <c r="CD117" s="339"/>
      <c r="CE117" s="339"/>
      <c r="CF117" s="339"/>
      <c r="CG117" s="339"/>
      <c r="CH117" s="339"/>
      <c r="CI117" s="339"/>
      <c r="CJ117" s="339"/>
      <c r="CK117" s="339"/>
      <c r="CL117" s="339"/>
      <c r="CM117" s="339"/>
      <c r="CN117" s="339"/>
      <c r="CO117" s="339"/>
      <c r="CP117" s="339"/>
      <c r="CQ117" s="339"/>
      <c r="CR117" s="339"/>
      <c r="CS117" s="339"/>
      <c r="CT117" s="339"/>
      <c r="CU117" s="339"/>
      <c r="CV117" s="339"/>
      <c r="CW117" s="339"/>
      <c r="CX117" s="339"/>
      <c r="CY117" s="339"/>
      <c r="CZ117" s="339"/>
      <c r="DA117" s="339"/>
      <c r="DB117" s="339"/>
      <c r="DC117" s="339"/>
      <c r="DD117" s="339"/>
      <c r="DE117" s="339"/>
      <c r="DF117" s="339"/>
      <c r="DG117" s="339"/>
      <c r="DH117" s="339"/>
      <c r="DI117" s="339"/>
      <c r="DJ117" s="339"/>
      <c r="DK117" s="339"/>
      <c r="DL117" s="339"/>
      <c r="DM117" s="339"/>
      <c r="DN117" s="339"/>
      <c r="DO117" s="339"/>
      <c r="DP117" s="339"/>
      <c r="DQ117" s="339"/>
      <c r="DR117" s="339"/>
      <c r="DS117" s="339"/>
      <c r="DT117" s="339"/>
      <c r="DU117" s="339"/>
      <c r="DV117" s="339"/>
      <c r="DW117" s="339"/>
      <c r="DX117" s="339"/>
      <c r="DY117" s="339"/>
      <c r="DZ117" s="339"/>
      <c r="EA117" s="339"/>
      <c r="EB117" s="339"/>
      <c r="EC117" s="339"/>
      <c r="ED117" s="339"/>
      <c r="EE117" s="339"/>
      <c r="EF117" s="339"/>
      <c r="EG117" s="339"/>
      <c r="EH117" s="339"/>
      <c r="EI117" s="339"/>
      <c r="EJ117" s="339"/>
      <c r="EK117" s="339"/>
      <c r="EL117" s="339"/>
      <c r="EM117" s="339"/>
      <c r="EN117" s="339"/>
      <c r="EO117" s="339"/>
      <c r="EP117" s="339"/>
      <c r="EQ117" s="339"/>
      <c r="ER117" s="339"/>
      <c r="ES117" s="339"/>
      <c r="ET117" s="339"/>
      <c r="EU117" s="339"/>
      <c r="EV117" s="339"/>
      <c r="EW117" s="339"/>
      <c r="EX117" s="339"/>
      <c r="EY117" s="339"/>
      <c r="EZ117" s="339"/>
      <c r="FA117" s="339"/>
      <c r="FB117" s="339"/>
      <c r="FC117" s="339"/>
      <c r="FD117" s="339"/>
      <c r="FE117" s="339"/>
      <c r="FF117" s="339"/>
      <c r="FG117" s="339"/>
      <c r="FH117" s="339"/>
      <c r="FI117" s="339"/>
      <c r="FJ117" s="339"/>
      <c r="FK117" s="339"/>
      <c r="FL117" s="339"/>
      <c r="FM117" s="339"/>
      <c r="FN117" s="339"/>
      <c r="FO117" s="339"/>
      <c r="FP117" s="339"/>
      <c r="FQ117" s="339"/>
      <c r="FR117" s="339"/>
      <c r="FS117" s="339"/>
      <c r="FT117" s="339"/>
      <c r="FU117" s="339"/>
      <c r="FV117" s="339"/>
      <c r="FW117" s="339"/>
      <c r="FX117" s="339"/>
      <c r="FY117" s="339"/>
      <c r="FZ117" s="339"/>
      <c r="GA117" s="339"/>
      <c r="GB117" s="339"/>
      <c r="GC117" s="339"/>
      <c r="GD117" s="339"/>
      <c r="GE117" s="339"/>
      <c r="GF117" s="339"/>
      <c r="GG117" s="339"/>
      <c r="GH117" s="339"/>
      <c r="GI117" s="339"/>
      <c r="GJ117" s="339"/>
      <c r="GK117" s="339"/>
      <c r="GL117" s="339"/>
      <c r="GM117" s="339"/>
      <c r="GN117" s="339"/>
      <c r="GO117" s="339"/>
      <c r="GP117" s="339"/>
      <c r="GQ117" s="339"/>
      <c r="GR117" s="339"/>
      <c r="GS117" s="339"/>
      <c r="GT117" s="339"/>
      <c r="GU117" s="339"/>
      <c r="GV117" s="339"/>
      <c r="GW117" s="339"/>
      <c r="GX117" s="339"/>
      <c r="GY117" s="339"/>
      <c r="GZ117" s="339"/>
      <c r="HA117" s="339"/>
      <c r="HB117" s="339"/>
      <c r="HC117" s="339"/>
      <c r="HD117" s="339"/>
      <c r="HE117" s="339"/>
      <c r="HF117" s="339"/>
      <c r="HG117" s="339"/>
      <c r="HH117" s="339"/>
      <c r="HI117" s="339"/>
      <c r="HJ117" s="339"/>
      <c r="HK117" s="339"/>
      <c r="HL117" s="339"/>
      <c r="HM117" s="339"/>
      <c r="HN117" s="339"/>
      <c r="HO117" s="339"/>
      <c r="HP117" s="339"/>
      <c r="HQ117" s="339"/>
      <c r="HR117" s="339"/>
      <c r="HS117" s="339"/>
      <c r="HT117" s="339"/>
      <c r="HU117" s="339"/>
      <c r="HV117" s="339"/>
      <c r="HW117" s="339"/>
      <c r="HX117" s="339"/>
      <c r="HY117" s="339"/>
      <c r="HZ117" s="339"/>
    </row>
    <row r="118" spans="1:234" x14ac:dyDescent="0.45">
      <c r="D118" s="274" t="s">
        <v>651</v>
      </c>
      <c r="E118" s="274" t="s">
        <v>686</v>
      </c>
      <c r="F118" s="274">
        <v>1718324</v>
      </c>
      <c r="G118" s="274">
        <v>1776617</v>
      </c>
      <c r="I118" s="342" t="s">
        <v>769</v>
      </c>
      <c r="J118" s="341"/>
      <c r="K118" s="341"/>
      <c r="L118" s="341"/>
      <c r="M118" s="341"/>
      <c r="N118" s="341"/>
      <c r="O118" s="341"/>
      <c r="P118" s="341"/>
      <c r="Q118" s="341">
        <v>134603</v>
      </c>
      <c r="R118" s="341"/>
      <c r="S118" s="341"/>
      <c r="T118" s="341"/>
      <c r="U118" s="341"/>
      <c r="V118" s="341">
        <v>134603</v>
      </c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339"/>
      <c r="AI118" s="339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39"/>
      <c r="BB118" s="339"/>
      <c r="BC118" s="339"/>
      <c r="BD118" s="339"/>
      <c r="BE118" s="339"/>
      <c r="BF118" s="339"/>
      <c r="BG118" s="339"/>
      <c r="BH118" s="339"/>
      <c r="BI118" s="339"/>
      <c r="BJ118" s="339"/>
      <c r="BK118" s="339"/>
      <c r="BL118" s="339"/>
      <c r="BM118" s="339"/>
      <c r="BN118" s="339"/>
      <c r="BO118" s="339"/>
      <c r="BP118" s="339"/>
      <c r="BQ118" s="339"/>
      <c r="BR118" s="339"/>
      <c r="BS118" s="339"/>
      <c r="BT118" s="339"/>
      <c r="BU118" s="339"/>
      <c r="BV118" s="339"/>
      <c r="BW118" s="339"/>
      <c r="BX118" s="339"/>
      <c r="BY118" s="339"/>
      <c r="BZ118" s="339"/>
      <c r="CA118" s="339"/>
      <c r="CB118" s="339"/>
      <c r="CC118" s="339"/>
      <c r="CD118" s="339"/>
      <c r="CE118" s="339"/>
      <c r="CF118" s="339"/>
      <c r="CG118" s="339"/>
      <c r="CH118" s="339"/>
      <c r="CI118" s="339"/>
      <c r="CJ118" s="339"/>
      <c r="CK118" s="339"/>
      <c r="CL118" s="339"/>
      <c r="CM118" s="339"/>
      <c r="CN118" s="339"/>
      <c r="CO118" s="339"/>
      <c r="CP118" s="339"/>
      <c r="CQ118" s="339"/>
      <c r="CR118" s="339"/>
      <c r="CS118" s="339"/>
      <c r="CT118" s="339"/>
      <c r="CU118" s="339"/>
      <c r="CV118" s="339"/>
      <c r="CW118" s="339"/>
      <c r="CX118" s="339"/>
      <c r="CY118" s="339"/>
      <c r="CZ118" s="339"/>
      <c r="DA118" s="339"/>
      <c r="DB118" s="339"/>
      <c r="DC118" s="339"/>
      <c r="DD118" s="339"/>
      <c r="DE118" s="339"/>
      <c r="DF118" s="339"/>
      <c r="DG118" s="339"/>
      <c r="DH118" s="339"/>
      <c r="DI118" s="339"/>
      <c r="DJ118" s="339"/>
      <c r="DK118" s="339"/>
      <c r="DL118" s="339"/>
      <c r="DM118" s="339"/>
      <c r="DN118" s="339"/>
      <c r="DO118" s="339"/>
      <c r="DP118" s="339"/>
      <c r="DQ118" s="339"/>
      <c r="DR118" s="339"/>
      <c r="DS118" s="339"/>
      <c r="DT118" s="339"/>
      <c r="DU118" s="339"/>
      <c r="DV118" s="339"/>
      <c r="DW118" s="339"/>
      <c r="DX118" s="339"/>
      <c r="DY118" s="339"/>
      <c r="DZ118" s="339"/>
      <c r="EA118" s="339"/>
      <c r="EB118" s="339"/>
      <c r="EC118" s="339"/>
      <c r="ED118" s="339"/>
      <c r="EE118" s="339"/>
      <c r="EF118" s="339"/>
      <c r="EG118" s="339"/>
      <c r="EH118" s="339"/>
      <c r="EI118" s="339"/>
      <c r="EJ118" s="339"/>
      <c r="EK118" s="339"/>
      <c r="EL118" s="339"/>
      <c r="EM118" s="339"/>
      <c r="EN118" s="339"/>
      <c r="EO118" s="339"/>
      <c r="EP118" s="339"/>
      <c r="EQ118" s="339"/>
      <c r="ER118" s="339"/>
      <c r="ES118" s="339"/>
      <c r="ET118" s="339"/>
      <c r="EU118" s="339"/>
      <c r="EV118" s="339"/>
      <c r="EW118" s="339"/>
      <c r="EX118" s="339"/>
      <c r="EY118" s="339"/>
      <c r="EZ118" s="339"/>
      <c r="FA118" s="339"/>
      <c r="FB118" s="339"/>
      <c r="FC118" s="339"/>
      <c r="FD118" s="339"/>
      <c r="FE118" s="339"/>
      <c r="FF118" s="339"/>
      <c r="FG118" s="339"/>
      <c r="FH118" s="339"/>
      <c r="FI118" s="339"/>
      <c r="FJ118" s="339"/>
      <c r="FK118" s="339"/>
      <c r="FL118" s="339"/>
      <c r="FM118" s="339"/>
      <c r="FN118" s="339"/>
      <c r="FO118" s="339"/>
      <c r="FP118" s="339"/>
      <c r="FQ118" s="339"/>
      <c r="FR118" s="339"/>
      <c r="FS118" s="339"/>
      <c r="FT118" s="339"/>
      <c r="FU118" s="339"/>
      <c r="FV118" s="339"/>
      <c r="FW118" s="339"/>
      <c r="FX118" s="339"/>
      <c r="FY118" s="339"/>
      <c r="FZ118" s="339"/>
      <c r="GA118" s="339"/>
      <c r="GB118" s="339"/>
      <c r="GC118" s="339"/>
      <c r="GD118" s="339"/>
      <c r="GE118" s="339"/>
      <c r="GF118" s="339"/>
      <c r="GG118" s="339"/>
      <c r="GH118" s="339"/>
      <c r="GI118" s="339"/>
      <c r="GJ118" s="339"/>
      <c r="GK118" s="339"/>
      <c r="GL118" s="339"/>
      <c r="GM118" s="339"/>
      <c r="GN118" s="339"/>
      <c r="GO118" s="339"/>
      <c r="GP118" s="339"/>
      <c r="GQ118" s="339"/>
      <c r="GR118" s="339"/>
      <c r="GS118" s="339"/>
      <c r="GT118" s="339"/>
      <c r="GU118" s="339"/>
      <c r="GV118" s="339"/>
      <c r="GW118" s="339"/>
      <c r="GX118" s="339"/>
      <c r="GY118" s="339"/>
      <c r="GZ118" s="339"/>
      <c r="HA118" s="339"/>
      <c r="HB118" s="339"/>
      <c r="HC118" s="339"/>
      <c r="HD118" s="339"/>
      <c r="HE118" s="339"/>
      <c r="HF118" s="339"/>
      <c r="HG118" s="339"/>
      <c r="HH118" s="339"/>
      <c r="HI118" s="339"/>
      <c r="HJ118" s="339"/>
      <c r="HK118" s="339"/>
      <c r="HL118" s="339"/>
      <c r="HM118" s="339"/>
      <c r="HN118" s="339"/>
      <c r="HO118" s="339"/>
      <c r="HP118" s="339"/>
      <c r="HQ118" s="339"/>
      <c r="HR118" s="339"/>
      <c r="HS118" s="339"/>
      <c r="HT118" s="339"/>
      <c r="HU118" s="339"/>
      <c r="HV118" s="339"/>
      <c r="HW118" s="339"/>
      <c r="HX118" s="339"/>
      <c r="HY118" s="339"/>
      <c r="HZ118" s="339"/>
    </row>
    <row r="119" spans="1:234" x14ac:dyDescent="0.45">
      <c r="D119" s="274" t="s">
        <v>651</v>
      </c>
      <c r="E119" s="274" t="s">
        <v>688</v>
      </c>
      <c r="F119" s="274">
        <v>1268904</v>
      </c>
      <c r="G119" s="274">
        <v>1269724</v>
      </c>
      <c r="I119" s="342" t="s">
        <v>783</v>
      </c>
      <c r="J119" s="341"/>
      <c r="K119" s="341">
        <v>92116</v>
      </c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>
        <v>92116</v>
      </c>
      <c r="W119" s="339"/>
      <c r="X119" s="339"/>
      <c r="Y119" s="339"/>
      <c r="Z119" s="339"/>
      <c r="AA119" s="339"/>
      <c r="AB119" s="339"/>
      <c r="AC119" s="339"/>
      <c r="AD119" s="339"/>
      <c r="AE119" s="339"/>
      <c r="AF119" s="339"/>
      <c r="AG119" s="339"/>
      <c r="AH119" s="339"/>
      <c r="AI119" s="339"/>
      <c r="AJ119" s="339"/>
      <c r="AK119" s="339"/>
      <c r="AL119" s="339"/>
      <c r="AM119" s="339"/>
      <c r="AN119" s="339"/>
      <c r="AO119" s="339"/>
      <c r="AP119" s="339"/>
      <c r="AQ119" s="339"/>
      <c r="AR119" s="339"/>
      <c r="AS119" s="339"/>
      <c r="AT119" s="339"/>
      <c r="AU119" s="339"/>
      <c r="AV119" s="339"/>
      <c r="AW119" s="339"/>
      <c r="AX119" s="339"/>
      <c r="AY119" s="339"/>
      <c r="AZ119" s="339"/>
      <c r="BA119" s="339"/>
      <c r="BB119" s="339"/>
      <c r="BC119" s="339"/>
      <c r="BD119" s="339"/>
      <c r="BE119" s="339"/>
      <c r="BF119" s="339"/>
      <c r="BG119" s="339"/>
      <c r="BH119" s="339"/>
      <c r="BI119" s="339"/>
      <c r="BJ119" s="339"/>
      <c r="BK119" s="339"/>
      <c r="BL119" s="339"/>
      <c r="BM119" s="339"/>
      <c r="BN119" s="339"/>
      <c r="BO119" s="339"/>
      <c r="BP119" s="339"/>
      <c r="BQ119" s="339"/>
      <c r="BR119" s="339"/>
      <c r="BS119" s="339"/>
      <c r="BT119" s="339"/>
      <c r="BU119" s="339"/>
      <c r="BV119" s="339"/>
      <c r="BW119" s="339"/>
      <c r="BX119" s="339"/>
      <c r="BY119" s="339"/>
      <c r="BZ119" s="339"/>
      <c r="CA119" s="339"/>
      <c r="CB119" s="339"/>
      <c r="CC119" s="339"/>
      <c r="CD119" s="339"/>
      <c r="CE119" s="339"/>
      <c r="CF119" s="339"/>
      <c r="CG119" s="339"/>
      <c r="CH119" s="339"/>
      <c r="CI119" s="339"/>
      <c r="CJ119" s="339"/>
      <c r="CK119" s="339"/>
      <c r="CL119" s="339"/>
      <c r="CM119" s="339"/>
      <c r="CN119" s="339"/>
      <c r="CO119" s="339"/>
      <c r="CP119" s="339"/>
      <c r="CQ119" s="339"/>
      <c r="CR119" s="339"/>
      <c r="CS119" s="339"/>
      <c r="CT119" s="339"/>
      <c r="CU119" s="339"/>
      <c r="CV119" s="339"/>
      <c r="CW119" s="339"/>
      <c r="CX119" s="339"/>
      <c r="CY119" s="339"/>
      <c r="CZ119" s="339"/>
      <c r="DA119" s="339"/>
      <c r="DB119" s="339"/>
      <c r="DC119" s="339"/>
      <c r="DD119" s="339"/>
      <c r="DE119" s="339"/>
      <c r="DF119" s="339"/>
      <c r="DG119" s="339"/>
      <c r="DH119" s="339"/>
      <c r="DI119" s="339"/>
      <c r="DJ119" s="339"/>
      <c r="DK119" s="339"/>
      <c r="DL119" s="339"/>
      <c r="DM119" s="339"/>
      <c r="DN119" s="339"/>
      <c r="DO119" s="339"/>
      <c r="DP119" s="339"/>
      <c r="DQ119" s="339"/>
      <c r="DR119" s="339"/>
      <c r="DS119" s="339"/>
      <c r="DT119" s="339"/>
      <c r="DU119" s="339"/>
      <c r="DV119" s="339"/>
      <c r="DW119" s="339"/>
      <c r="DX119" s="339"/>
      <c r="DY119" s="339"/>
      <c r="DZ119" s="339"/>
      <c r="EA119" s="339"/>
      <c r="EB119" s="339"/>
      <c r="EC119" s="339"/>
      <c r="ED119" s="339"/>
      <c r="EE119" s="339"/>
      <c r="EF119" s="339"/>
      <c r="EG119" s="339"/>
      <c r="EH119" s="339"/>
      <c r="EI119" s="339"/>
      <c r="EJ119" s="339"/>
      <c r="EK119" s="339"/>
      <c r="EL119" s="339"/>
      <c r="EM119" s="339"/>
      <c r="EN119" s="339"/>
      <c r="EO119" s="339"/>
      <c r="EP119" s="339"/>
      <c r="EQ119" s="339"/>
      <c r="ER119" s="339"/>
      <c r="ES119" s="339"/>
      <c r="ET119" s="339"/>
      <c r="EU119" s="339"/>
      <c r="EV119" s="339"/>
      <c r="EW119" s="339"/>
      <c r="EX119" s="339"/>
      <c r="EY119" s="339"/>
      <c r="EZ119" s="339"/>
      <c r="FA119" s="339"/>
      <c r="FB119" s="339"/>
      <c r="FC119" s="339"/>
      <c r="FD119" s="339"/>
      <c r="FE119" s="339"/>
      <c r="FF119" s="339"/>
      <c r="FG119" s="339"/>
      <c r="FH119" s="339"/>
      <c r="FI119" s="339"/>
      <c r="FJ119" s="339"/>
      <c r="FK119" s="339"/>
      <c r="FL119" s="339"/>
      <c r="FM119" s="339"/>
      <c r="FN119" s="339"/>
      <c r="FO119" s="339"/>
      <c r="FP119" s="339"/>
      <c r="FQ119" s="339"/>
      <c r="FR119" s="339"/>
      <c r="FS119" s="339"/>
      <c r="FT119" s="339"/>
      <c r="FU119" s="339"/>
      <c r="FV119" s="339"/>
      <c r="FW119" s="339"/>
      <c r="FX119" s="339"/>
      <c r="FY119" s="339"/>
      <c r="FZ119" s="339"/>
      <c r="GA119" s="339"/>
      <c r="GB119" s="339"/>
      <c r="GC119" s="339"/>
      <c r="GD119" s="339"/>
      <c r="GE119" s="339"/>
      <c r="GF119" s="339"/>
      <c r="GG119" s="339"/>
      <c r="GH119" s="339"/>
      <c r="GI119" s="339"/>
      <c r="GJ119" s="339"/>
      <c r="GK119" s="339"/>
      <c r="GL119" s="339"/>
      <c r="GM119" s="339"/>
      <c r="GN119" s="339"/>
      <c r="GO119" s="339"/>
      <c r="GP119" s="339"/>
      <c r="GQ119" s="339"/>
      <c r="GR119" s="339"/>
      <c r="GS119" s="339"/>
      <c r="GT119" s="339"/>
      <c r="GU119" s="339"/>
      <c r="GV119" s="339"/>
      <c r="GW119" s="339"/>
      <c r="GX119" s="339"/>
      <c r="GY119" s="339"/>
      <c r="GZ119" s="339"/>
      <c r="HA119" s="339"/>
      <c r="HB119" s="339"/>
      <c r="HC119" s="339"/>
      <c r="HD119" s="339"/>
      <c r="HE119" s="339"/>
      <c r="HF119" s="339"/>
      <c r="HG119" s="339"/>
      <c r="HH119" s="339"/>
      <c r="HI119" s="339"/>
      <c r="HJ119" s="339"/>
      <c r="HK119" s="339"/>
      <c r="HL119" s="339"/>
      <c r="HM119" s="339"/>
      <c r="HN119" s="339"/>
      <c r="HO119" s="339"/>
      <c r="HP119" s="339"/>
      <c r="HQ119" s="339"/>
      <c r="HR119" s="339"/>
      <c r="HS119" s="339"/>
      <c r="HT119" s="339"/>
      <c r="HU119" s="339"/>
      <c r="HV119" s="339"/>
      <c r="HW119" s="339"/>
      <c r="HX119" s="339"/>
      <c r="HY119" s="339"/>
      <c r="HZ119" s="339"/>
    </row>
    <row r="120" spans="1:234" x14ac:dyDescent="0.45">
      <c r="D120" s="274" t="s">
        <v>651</v>
      </c>
      <c r="E120" s="274" t="s">
        <v>690</v>
      </c>
      <c r="F120" s="274">
        <v>1249295</v>
      </c>
      <c r="G120" s="274">
        <v>1256739</v>
      </c>
      <c r="I120" s="342" t="s">
        <v>781</v>
      </c>
      <c r="J120" s="341"/>
      <c r="K120" s="341">
        <v>303788</v>
      </c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>
        <v>303788</v>
      </c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39"/>
      <c r="BQ120" s="339"/>
      <c r="BR120" s="339"/>
      <c r="BS120" s="339"/>
      <c r="BT120" s="339"/>
      <c r="BU120" s="339"/>
      <c r="BV120" s="339"/>
      <c r="BW120" s="339"/>
      <c r="BX120" s="339"/>
      <c r="BY120" s="339"/>
      <c r="BZ120" s="339"/>
      <c r="CA120" s="339"/>
      <c r="CB120" s="339"/>
      <c r="CC120" s="339"/>
      <c r="CD120" s="339"/>
      <c r="CE120" s="339"/>
      <c r="CF120" s="339"/>
      <c r="CG120" s="339"/>
      <c r="CH120" s="339"/>
      <c r="CI120" s="339"/>
      <c r="CJ120" s="339"/>
      <c r="CK120" s="339"/>
      <c r="CL120" s="339"/>
      <c r="CM120" s="339"/>
      <c r="CN120" s="339"/>
      <c r="CO120" s="339"/>
      <c r="CP120" s="339"/>
      <c r="CQ120" s="339"/>
      <c r="CR120" s="339"/>
      <c r="CS120" s="339"/>
      <c r="CT120" s="339"/>
      <c r="CU120" s="339"/>
      <c r="CV120" s="339"/>
      <c r="CW120" s="339"/>
      <c r="CX120" s="339"/>
      <c r="CY120" s="339"/>
      <c r="CZ120" s="339"/>
      <c r="DA120" s="339"/>
      <c r="DB120" s="339"/>
      <c r="DC120" s="339"/>
      <c r="DD120" s="339"/>
      <c r="DE120" s="339"/>
      <c r="DF120" s="339"/>
      <c r="DG120" s="339"/>
      <c r="DH120" s="339"/>
      <c r="DI120" s="339"/>
      <c r="DJ120" s="339"/>
      <c r="DK120" s="339"/>
      <c r="DL120" s="339"/>
      <c r="DM120" s="339"/>
      <c r="DN120" s="339"/>
      <c r="DO120" s="339"/>
      <c r="DP120" s="339"/>
      <c r="DQ120" s="339"/>
      <c r="DR120" s="339"/>
      <c r="DS120" s="339"/>
      <c r="DT120" s="339"/>
      <c r="DU120" s="339"/>
      <c r="DV120" s="339"/>
      <c r="DW120" s="339"/>
      <c r="DX120" s="339"/>
      <c r="DY120" s="339"/>
      <c r="DZ120" s="339"/>
      <c r="EA120" s="339"/>
      <c r="EB120" s="339"/>
      <c r="EC120" s="339"/>
      <c r="ED120" s="339"/>
      <c r="EE120" s="339"/>
      <c r="EF120" s="339"/>
      <c r="EG120" s="339"/>
      <c r="EH120" s="339"/>
      <c r="EI120" s="339"/>
      <c r="EJ120" s="339"/>
      <c r="EK120" s="339"/>
      <c r="EL120" s="339"/>
      <c r="EM120" s="339"/>
      <c r="EN120" s="339"/>
      <c r="EO120" s="339"/>
      <c r="EP120" s="339"/>
      <c r="EQ120" s="339"/>
      <c r="ER120" s="339"/>
      <c r="ES120" s="339"/>
      <c r="ET120" s="339"/>
      <c r="EU120" s="339"/>
      <c r="EV120" s="339"/>
      <c r="EW120" s="339"/>
      <c r="EX120" s="339"/>
      <c r="EY120" s="339"/>
      <c r="EZ120" s="339"/>
      <c r="FA120" s="339"/>
      <c r="FB120" s="339"/>
      <c r="FC120" s="339"/>
      <c r="FD120" s="339"/>
      <c r="FE120" s="339"/>
      <c r="FF120" s="339"/>
      <c r="FG120" s="339"/>
      <c r="FH120" s="339"/>
      <c r="FI120" s="339"/>
      <c r="FJ120" s="339"/>
      <c r="FK120" s="339"/>
      <c r="FL120" s="339"/>
      <c r="FM120" s="339"/>
      <c r="FN120" s="339"/>
      <c r="FO120" s="339"/>
      <c r="FP120" s="339"/>
      <c r="FQ120" s="339"/>
      <c r="FR120" s="339"/>
      <c r="FS120" s="339"/>
      <c r="FT120" s="339"/>
      <c r="FU120" s="339"/>
      <c r="FV120" s="339"/>
      <c r="FW120" s="339"/>
      <c r="FX120" s="339"/>
      <c r="FY120" s="339"/>
      <c r="FZ120" s="339"/>
      <c r="GA120" s="339"/>
      <c r="GB120" s="339"/>
      <c r="GC120" s="339"/>
      <c r="GD120" s="339"/>
      <c r="GE120" s="339"/>
      <c r="GF120" s="339"/>
      <c r="GG120" s="339"/>
      <c r="GH120" s="339"/>
      <c r="GI120" s="339"/>
      <c r="GJ120" s="339"/>
      <c r="GK120" s="339"/>
      <c r="GL120" s="339"/>
      <c r="GM120" s="339"/>
      <c r="GN120" s="339"/>
      <c r="GO120" s="339"/>
      <c r="GP120" s="339"/>
      <c r="GQ120" s="339"/>
      <c r="GR120" s="339"/>
      <c r="GS120" s="339"/>
      <c r="GT120" s="339"/>
      <c r="GU120" s="339"/>
      <c r="GV120" s="339"/>
      <c r="GW120" s="339"/>
      <c r="GX120" s="339"/>
      <c r="GY120" s="339"/>
      <c r="GZ120" s="339"/>
      <c r="HA120" s="339"/>
      <c r="HB120" s="339"/>
      <c r="HC120" s="339"/>
      <c r="HD120" s="339"/>
      <c r="HE120" s="339"/>
      <c r="HF120" s="339"/>
      <c r="HG120" s="339"/>
      <c r="HH120" s="339"/>
      <c r="HI120" s="339"/>
      <c r="HJ120" s="339"/>
      <c r="HK120" s="339"/>
      <c r="HL120" s="339"/>
      <c r="HM120" s="339"/>
      <c r="HN120" s="339"/>
      <c r="HO120" s="339"/>
      <c r="HP120" s="339"/>
      <c r="HQ120" s="339"/>
      <c r="HR120" s="339"/>
      <c r="HS120" s="339"/>
      <c r="HT120" s="339"/>
      <c r="HU120" s="339"/>
      <c r="HV120" s="339"/>
      <c r="HW120" s="339"/>
      <c r="HX120" s="339"/>
      <c r="HY120" s="339"/>
      <c r="HZ120" s="339"/>
    </row>
    <row r="121" spans="1:234" x14ac:dyDescent="0.45">
      <c r="D121" s="274" t="s">
        <v>651</v>
      </c>
      <c r="E121" s="274" t="s">
        <v>692</v>
      </c>
      <c r="F121" s="274">
        <v>947558</v>
      </c>
      <c r="G121" s="274">
        <v>962393</v>
      </c>
      <c r="I121" s="342" t="s">
        <v>747</v>
      </c>
      <c r="J121" s="341"/>
      <c r="K121" s="341"/>
      <c r="L121" s="341"/>
      <c r="M121" s="341"/>
      <c r="N121" s="341"/>
      <c r="O121" s="341"/>
      <c r="P121" s="341"/>
      <c r="Q121" s="341"/>
      <c r="R121" s="341"/>
      <c r="S121" s="341">
        <v>2501037</v>
      </c>
      <c r="T121" s="341"/>
      <c r="U121" s="341"/>
      <c r="V121" s="341">
        <v>2501037</v>
      </c>
      <c r="W121" s="339"/>
      <c r="X121" s="339"/>
      <c r="Y121" s="339"/>
      <c r="Z121" s="339"/>
      <c r="AA121" s="339"/>
      <c r="AB121" s="339"/>
      <c r="AC121" s="339"/>
      <c r="AD121" s="339"/>
      <c r="AE121" s="339"/>
      <c r="AF121" s="339"/>
      <c r="AG121" s="339"/>
      <c r="AH121" s="339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39"/>
      <c r="AT121" s="339"/>
      <c r="AU121" s="339"/>
      <c r="AV121" s="339"/>
      <c r="AW121" s="339"/>
      <c r="AX121" s="339"/>
      <c r="AY121" s="339"/>
      <c r="AZ121" s="339"/>
      <c r="BA121" s="339"/>
      <c r="BB121" s="339"/>
      <c r="BC121" s="339"/>
      <c r="BD121" s="339"/>
      <c r="BE121" s="339"/>
      <c r="BF121" s="339"/>
      <c r="BG121" s="339"/>
      <c r="BH121" s="339"/>
      <c r="BI121" s="339"/>
      <c r="BJ121" s="339"/>
      <c r="BK121" s="339"/>
      <c r="BL121" s="339"/>
      <c r="BM121" s="339"/>
      <c r="BN121" s="339"/>
      <c r="BO121" s="339"/>
      <c r="BP121" s="339"/>
      <c r="BQ121" s="339"/>
      <c r="BR121" s="339"/>
      <c r="BS121" s="339"/>
      <c r="BT121" s="339"/>
      <c r="BU121" s="339"/>
      <c r="BV121" s="339"/>
      <c r="BW121" s="339"/>
      <c r="BX121" s="339"/>
      <c r="BY121" s="339"/>
      <c r="BZ121" s="339"/>
      <c r="CA121" s="339"/>
      <c r="CB121" s="339"/>
      <c r="CC121" s="339"/>
      <c r="CD121" s="339"/>
      <c r="CE121" s="339"/>
      <c r="CF121" s="339"/>
      <c r="CG121" s="339"/>
      <c r="CH121" s="339"/>
      <c r="CI121" s="339"/>
      <c r="CJ121" s="339"/>
      <c r="CK121" s="339"/>
      <c r="CL121" s="339"/>
      <c r="CM121" s="339"/>
      <c r="CN121" s="339"/>
      <c r="CO121" s="339"/>
      <c r="CP121" s="339"/>
      <c r="CQ121" s="339"/>
      <c r="CR121" s="339"/>
      <c r="CS121" s="339"/>
      <c r="CT121" s="339"/>
      <c r="CU121" s="339"/>
      <c r="CV121" s="339"/>
      <c r="CW121" s="339"/>
      <c r="CX121" s="339"/>
      <c r="CY121" s="339"/>
      <c r="CZ121" s="339"/>
      <c r="DA121" s="339"/>
      <c r="DB121" s="339"/>
      <c r="DC121" s="339"/>
      <c r="DD121" s="339"/>
      <c r="DE121" s="339"/>
      <c r="DF121" s="339"/>
      <c r="DG121" s="339"/>
      <c r="DH121" s="339"/>
      <c r="DI121" s="339"/>
      <c r="DJ121" s="339"/>
      <c r="DK121" s="339"/>
      <c r="DL121" s="339"/>
      <c r="DM121" s="339"/>
      <c r="DN121" s="339"/>
      <c r="DO121" s="339"/>
      <c r="DP121" s="339"/>
      <c r="DQ121" s="339"/>
      <c r="DR121" s="339"/>
      <c r="DS121" s="339"/>
      <c r="DT121" s="339"/>
      <c r="DU121" s="339"/>
      <c r="DV121" s="339"/>
      <c r="DW121" s="339"/>
      <c r="DX121" s="339"/>
      <c r="DY121" s="339"/>
      <c r="DZ121" s="339"/>
      <c r="EA121" s="339"/>
      <c r="EB121" s="339"/>
      <c r="EC121" s="339"/>
      <c r="ED121" s="339"/>
      <c r="EE121" s="339"/>
      <c r="EF121" s="339"/>
      <c r="EG121" s="339"/>
      <c r="EH121" s="339"/>
      <c r="EI121" s="339"/>
      <c r="EJ121" s="339"/>
      <c r="EK121" s="339"/>
      <c r="EL121" s="339"/>
      <c r="EM121" s="339"/>
      <c r="EN121" s="339"/>
      <c r="EO121" s="339"/>
      <c r="EP121" s="339"/>
      <c r="EQ121" s="339"/>
      <c r="ER121" s="339"/>
      <c r="ES121" s="339"/>
      <c r="ET121" s="339"/>
      <c r="EU121" s="339"/>
      <c r="EV121" s="339"/>
      <c r="EW121" s="339"/>
      <c r="EX121" s="339"/>
      <c r="EY121" s="339"/>
      <c r="EZ121" s="339"/>
      <c r="FA121" s="339"/>
      <c r="FB121" s="339"/>
      <c r="FC121" s="339"/>
      <c r="FD121" s="339"/>
      <c r="FE121" s="339"/>
      <c r="FF121" s="339"/>
      <c r="FG121" s="339"/>
      <c r="FH121" s="339"/>
      <c r="FI121" s="339"/>
      <c r="FJ121" s="339"/>
      <c r="FK121" s="339"/>
      <c r="FL121" s="339"/>
      <c r="FM121" s="339"/>
      <c r="FN121" s="339"/>
      <c r="FO121" s="339"/>
      <c r="FP121" s="339"/>
      <c r="FQ121" s="339"/>
      <c r="FR121" s="339"/>
      <c r="FS121" s="339"/>
      <c r="FT121" s="339"/>
      <c r="FU121" s="339"/>
      <c r="FV121" s="339"/>
      <c r="FW121" s="339"/>
      <c r="FX121" s="339"/>
      <c r="FY121" s="339"/>
      <c r="FZ121" s="339"/>
      <c r="GA121" s="339"/>
      <c r="GB121" s="339"/>
      <c r="GC121" s="339"/>
      <c r="GD121" s="339"/>
      <c r="GE121" s="339"/>
      <c r="GF121" s="339"/>
      <c r="GG121" s="339"/>
      <c r="GH121" s="339"/>
      <c r="GI121" s="339"/>
      <c r="GJ121" s="339"/>
      <c r="GK121" s="339"/>
      <c r="GL121" s="339"/>
      <c r="GM121" s="339"/>
      <c r="GN121" s="339"/>
      <c r="GO121" s="339"/>
      <c r="GP121" s="339"/>
      <c r="GQ121" s="339"/>
      <c r="GR121" s="339"/>
      <c r="GS121" s="339"/>
      <c r="GT121" s="339"/>
      <c r="GU121" s="339"/>
      <c r="GV121" s="339"/>
      <c r="GW121" s="339"/>
      <c r="GX121" s="339"/>
      <c r="GY121" s="339"/>
      <c r="GZ121" s="339"/>
      <c r="HA121" s="339"/>
      <c r="HB121" s="339"/>
      <c r="HC121" s="339"/>
      <c r="HD121" s="339"/>
      <c r="HE121" s="339"/>
      <c r="HF121" s="339"/>
      <c r="HG121" s="339"/>
      <c r="HH121" s="339"/>
      <c r="HI121" s="339"/>
      <c r="HJ121" s="339"/>
      <c r="HK121" s="339"/>
      <c r="HL121" s="339"/>
      <c r="HM121" s="339"/>
      <c r="HN121" s="339"/>
      <c r="HO121" s="339"/>
      <c r="HP121" s="339"/>
      <c r="HQ121" s="339"/>
      <c r="HR121" s="339"/>
      <c r="HS121" s="339"/>
      <c r="HT121" s="339"/>
      <c r="HU121" s="339"/>
      <c r="HV121" s="339"/>
      <c r="HW121" s="339"/>
      <c r="HX121" s="339"/>
      <c r="HY121" s="339"/>
      <c r="HZ121" s="339"/>
    </row>
    <row r="122" spans="1:234" x14ac:dyDescent="0.45">
      <c r="D122" s="274" t="s">
        <v>651</v>
      </c>
      <c r="E122" s="274" t="s">
        <v>694</v>
      </c>
      <c r="F122" s="274">
        <v>808457</v>
      </c>
      <c r="G122" s="274">
        <v>755531</v>
      </c>
      <c r="I122" s="342" t="s">
        <v>695</v>
      </c>
      <c r="J122" s="341">
        <v>1153283</v>
      </c>
      <c r="K122" s="341"/>
      <c r="L122" s="341"/>
      <c r="M122" s="341">
        <v>400904</v>
      </c>
      <c r="N122" s="341"/>
      <c r="O122" s="341"/>
      <c r="P122" s="341">
        <v>201207</v>
      </c>
      <c r="Q122" s="341"/>
      <c r="R122" s="341"/>
      <c r="S122" s="341"/>
      <c r="T122" s="341"/>
      <c r="U122" s="341"/>
      <c r="V122" s="341">
        <v>1755394</v>
      </c>
      <c r="W122" s="339"/>
      <c r="X122" s="339"/>
      <c r="Y122" s="339"/>
      <c r="Z122" s="339"/>
      <c r="AA122" s="339"/>
      <c r="AB122" s="339"/>
      <c r="AC122" s="339"/>
      <c r="AD122" s="339"/>
      <c r="AE122" s="339"/>
      <c r="AF122" s="339"/>
      <c r="AG122" s="339"/>
      <c r="AH122" s="339"/>
      <c r="AI122" s="339"/>
      <c r="AJ122" s="339"/>
      <c r="AK122" s="339"/>
      <c r="AL122" s="339"/>
      <c r="AM122" s="339"/>
      <c r="AN122" s="339"/>
      <c r="AO122" s="339"/>
      <c r="AP122" s="339"/>
      <c r="AQ122" s="339"/>
      <c r="AR122" s="339"/>
      <c r="AS122" s="339"/>
      <c r="AT122" s="339"/>
      <c r="AU122" s="339"/>
      <c r="AV122" s="339"/>
      <c r="AW122" s="339"/>
      <c r="AX122" s="339"/>
      <c r="AY122" s="339"/>
      <c r="AZ122" s="339"/>
      <c r="BA122" s="339"/>
      <c r="BB122" s="339"/>
      <c r="BC122" s="339"/>
      <c r="BD122" s="339"/>
      <c r="BE122" s="339"/>
      <c r="BF122" s="339"/>
      <c r="BG122" s="339"/>
      <c r="BH122" s="339"/>
      <c r="BI122" s="339"/>
      <c r="BJ122" s="339"/>
      <c r="BK122" s="339"/>
      <c r="BL122" s="339"/>
      <c r="BM122" s="339"/>
      <c r="BN122" s="339"/>
      <c r="BO122" s="339"/>
      <c r="BP122" s="339"/>
      <c r="BQ122" s="339"/>
      <c r="BR122" s="339"/>
      <c r="BS122" s="339"/>
      <c r="BT122" s="339"/>
      <c r="BU122" s="339"/>
      <c r="BV122" s="339"/>
      <c r="BW122" s="339"/>
      <c r="BX122" s="339"/>
      <c r="BY122" s="339"/>
      <c r="BZ122" s="339"/>
      <c r="CA122" s="339"/>
      <c r="CB122" s="339"/>
      <c r="CC122" s="339"/>
      <c r="CD122" s="339"/>
      <c r="CE122" s="339"/>
      <c r="CF122" s="339"/>
      <c r="CG122" s="339"/>
      <c r="CH122" s="339"/>
      <c r="CI122" s="339"/>
      <c r="CJ122" s="339"/>
      <c r="CK122" s="339"/>
      <c r="CL122" s="339"/>
      <c r="CM122" s="339"/>
      <c r="CN122" s="339"/>
      <c r="CO122" s="339"/>
      <c r="CP122" s="339"/>
      <c r="CQ122" s="339"/>
      <c r="CR122" s="339"/>
      <c r="CS122" s="339"/>
      <c r="CT122" s="339"/>
      <c r="CU122" s="339"/>
      <c r="CV122" s="339"/>
      <c r="CW122" s="339"/>
      <c r="CX122" s="339"/>
      <c r="CY122" s="339"/>
      <c r="CZ122" s="339"/>
      <c r="DA122" s="339"/>
      <c r="DB122" s="339"/>
      <c r="DC122" s="339"/>
      <c r="DD122" s="339"/>
      <c r="DE122" s="339"/>
      <c r="DF122" s="339"/>
      <c r="DG122" s="339"/>
      <c r="DH122" s="339"/>
      <c r="DI122" s="339"/>
      <c r="DJ122" s="339"/>
      <c r="DK122" s="339"/>
      <c r="DL122" s="339"/>
      <c r="DM122" s="339"/>
      <c r="DN122" s="339"/>
      <c r="DO122" s="339"/>
      <c r="DP122" s="339"/>
      <c r="DQ122" s="339"/>
      <c r="DR122" s="339"/>
      <c r="DS122" s="339"/>
      <c r="DT122" s="339"/>
      <c r="DU122" s="339"/>
      <c r="DV122" s="339"/>
      <c r="DW122" s="339"/>
      <c r="DX122" s="339"/>
      <c r="DY122" s="339"/>
      <c r="DZ122" s="339"/>
      <c r="EA122" s="339"/>
      <c r="EB122" s="339"/>
      <c r="EC122" s="339"/>
    </row>
    <row r="123" spans="1:234" x14ac:dyDescent="0.45">
      <c r="D123" s="274" t="s">
        <v>651</v>
      </c>
      <c r="E123" s="274" t="s">
        <v>696</v>
      </c>
      <c r="F123" s="274">
        <v>349949</v>
      </c>
      <c r="G123" s="274">
        <v>400904</v>
      </c>
      <c r="I123" s="342" t="s">
        <v>743</v>
      </c>
      <c r="J123" s="341"/>
      <c r="K123" s="341"/>
      <c r="L123" s="341"/>
      <c r="M123" s="341"/>
      <c r="N123" s="341"/>
      <c r="O123" s="341"/>
      <c r="P123" s="341"/>
      <c r="Q123" s="341"/>
      <c r="R123" s="341"/>
      <c r="S123" s="341">
        <v>850026</v>
      </c>
      <c r="T123" s="341"/>
      <c r="U123" s="341"/>
      <c r="V123" s="341">
        <v>850026</v>
      </c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39"/>
      <c r="BQ123" s="339"/>
      <c r="BR123" s="339"/>
      <c r="BS123" s="339"/>
      <c r="BT123" s="339"/>
      <c r="BU123" s="339"/>
      <c r="BV123" s="339"/>
      <c r="BW123" s="339"/>
      <c r="BX123" s="339"/>
      <c r="BY123" s="339"/>
      <c r="BZ123" s="339"/>
      <c r="CA123" s="339"/>
      <c r="CB123" s="339"/>
      <c r="CC123" s="339"/>
      <c r="CD123" s="339"/>
      <c r="CE123" s="339"/>
      <c r="CF123" s="339"/>
      <c r="CG123" s="339"/>
      <c r="CH123" s="339"/>
      <c r="CI123" s="339"/>
      <c r="CJ123" s="339"/>
      <c r="CK123" s="339"/>
      <c r="CL123" s="339"/>
      <c r="CM123" s="339"/>
      <c r="CN123" s="339"/>
      <c r="CO123" s="339"/>
      <c r="CP123" s="339"/>
      <c r="CQ123" s="339"/>
      <c r="CR123" s="339"/>
      <c r="CS123" s="339"/>
      <c r="CT123" s="339"/>
      <c r="CU123" s="339"/>
      <c r="CV123" s="339"/>
      <c r="CW123" s="339"/>
      <c r="CX123" s="339"/>
      <c r="CY123" s="339"/>
      <c r="CZ123" s="339"/>
      <c r="DA123" s="339"/>
      <c r="DB123" s="339"/>
      <c r="DC123" s="339"/>
      <c r="DD123" s="339"/>
      <c r="DE123" s="339"/>
      <c r="DF123" s="339"/>
      <c r="DG123" s="339"/>
      <c r="DH123" s="339"/>
      <c r="DI123" s="339"/>
      <c r="DJ123" s="339"/>
      <c r="DK123" s="339"/>
      <c r="DL123" s="339"/>
      <c r="DM123" s="339"/>
      <c r="DN123" s="339"/>
      <c r="DO123" s="339"/>
      <c r="DP123" s="339"/>
      <c r="DQ123" s="339"/>
      <c r="DR123" s="339"/>
      <c r="DS123" s="339"/>
      <c r="DT123" s="339"/>
      <c r="DU123" s="339"/>
      <c r="DV123" s="339"/>
      <c r="DW123" s="339"/>
      <c r="DX123" s="339"/>
      <c r="DY123" s="339"/>
      <c r="DZ123" s="339"/>
      <c r="EA123" s="339"/>
      <c r="EB123" s="339"/>
      <c r="EC123" s="339"/>
    </row>
    <row r="124" spans="1:234" x14ac:dyDescent="0.45">
      <c r="D124" s="274" t="s">
        <v>651</v>
      </c>
      <c r="E124" s="274" t="s">
        <v>698</v>
      </c>
      <c r="F124" s="274">
        <v>286498</v>
      </c>
      <c r="G124" s="274">
        <v>308647</v>
      </c>
      <c r="I124" s="342" t="s">
        <v>761</v>
      </c>
      <c r="J124" s="341"/>
      <c r="K124" s="341"/>
      <c r="L124" s="341"/>
      <c r="M124" s="341"/>
      <c r="N124" s="341"/>
      <c r="O124" s="341"/>
      <c r="P124" s="341"/>
      <c r="Q124" s="341"/>
      <c r="R124" s="341"/>
      <c r="S124" s="341">
        <v>452260</v>
      </c>
      <c r="T124" s="341"/>
      <c r="U124" s="341"/>
      <c r="V124" s="341">
        <v>452260</v>
      </c>
      <c r="W124" s="339"/>
      <c r="X124" s="339"/>
      <c r="Y124" s="339"/>
      <c r="Z124" s="339"/>
      <c r="AA124" s="339"/>
      <c r="AB124" s="339"/>
      <c r="AC124" s="339"/>
      <c r="AD124" s="339"/>
      <c r="AE124" s="339"/>
      <c r="AF124" s="339"/>
      <c r="AG124" s="339"/>
      <c r="AH124" s="339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39"/>
      <c r="AT124" s="339"/>
      <c r="AU124" s="339"/>
      <c r="AV124" s="339"/>
      <c r="AW124" s="339"/>
      <c r="AX124" s="339"/>
      <c r="AY124" s="339"/>
      <c r="AZ124" s="339"/>
      <c r="BA124" s="339"/>
      <c r="BB124" s="339"/>
      <c r="BC124" s="339"/>
      <c r="BD124" s="339"/>
      <c r="BE124" s="339"/>
      <c r="BF124" s="339"/>
      <c r="BG124" s="339"/>
      <c r="BH124" s="339"/>
      <c r="BI124" s="339"/>
      <c r="BJ124" s="339"/>
      <c r="BK124" s="339"/>
      <c r="BL124" s="339"/>
      <c r="BM124" s="339"/>
      <c r="BN124" s="339"/>
      <c r="BO124" s="339"/>
      <c r="BP124" s="339"/>
      <c r="BQ124" s="339"/>
      <c r="BR124" s="339"/>
      <c r="BS124" s="339"/>
      <c r="BT124" s="339"/>
      <c r="BU124" s="339"/>
      <c r="BV124" s="339"/>
      <c r="BW124" s="339"/>
      <c r="BX124" s="339"/>
      <c r="BY124" s="339"/>
      <c r="BZ124" s="339"/>
      <c r="CA124" s="339"/>
      <c r="CB124" s="339"/>
      <c r="CC124" s="339"/>
      <c r="CD124" s="339"/>
      <c r="CE124" s="339"/>
      <c r="CF124" s="339"/>
      <c r="CG124" s="339"/>
      <c r="CH124" s="339"/>
      <c r="CI124" s="339"/>
      <c r="CJ124" s="339"/>
      <c r="CK124" s="339"/>
      <c r="CL124" s="339"/>
      <c r="CM124" s="339"/>
      <c r="CN124" s="339"/>
      <c r="CO124" s="339"/>
      <c r="CP124" s="339"/>
      <c r="CQ124" s="339"/>
      <c r="CR124" s="339"/>
      <c r="CS124" s="339"/>
      <c r="CT124" s="339"/>
      <c r="CU124" s="339"/>
      <c r="CV124" s="339"/>
      <c r="CW124" s="339"/>
      <c r="CX124" s="339"/>
      <c r="CY124" s="339"/>
      <c r="CZ124" s="339"/>
      <c r="DA124" s="339"/>
      <c r="DB124" s="339"/>
      <c r="DC124" s="339"/>
      <c r="DD124" s="339"/>
      <c r="DE124" s="339"/>
      <c r="DF124" s="339"/>
      <c r="DG124" s="339"/>
      <c r="DH124" s="339"/>
      <c r="DI124" s="339"/>
      <c r="DJ124" s="339"/>
      <c r="DK124" s="339"/>
      <c r="DL124" s="339"/>
      <c r="DM124" s="339"/>
      <c r="DN124" s="339"/>
      <c r="DO124" s="339"/>
      <c r="DP124" s="339"/>
      <c r="DQ124" s="339"/>
      <c r="DR124" s="339"/>
      <c r="DS124" s="339"/>
      <c r="DT124" s="339"/>
      <c r="DU124" s="339"/>
      <c r="DV124" s="339"/>
      <c r="DW124" s="339"/>
      <c r="DX124" s="339"/>
      <c r="DY124" s="339"/>
      <c r="DZ124" s="339"/>
      <c r="EA124" s="339"/>
      <c r="EB124" s="339"/>
      <c r="EC124" s="339"/>
    </row>
    <row r="125" spans="1:234" x14ac:dyDescent="0.45">
      <c r="D125" s="274" t="s">
        <v>651</v>
      </c>
      <c r="E125" s="274" t="s">
        <v>700</v>
      </c>
      <c r="F125" s="274">
        <v>254010</v>
      </c>
      <c r="G125" s="274">
        <v>300796</v>
      </c>
      <c r="I125" s="342" t="s">
        <v>759</v>
      </c>
      <c r="J125" s="341"/>
      <c r="K125" s="341"/>
      <c r="L125" s="341"/>
      <c r="M125" s="341"/>
      <c r="N125" s="341"/>
      <c r="O125" s="341"/>
      <c r="P125" s="341"/>
      <c r="Q125" s="341"/>
      <c r="R125" s="341"/>
      <c r="S125" s="341">
        <v>525922</v>
      </c>
      <c r="T125" s="341"/>
      <c r="U125" s="341"/>
      <c r="V125" s="341">
        <v>525922</v>
      </c>
      <c r="W125" s="339"/>
      <c r="X125" s="339"/>
      <c r="Y125" s="339"/>
      <c r="Z125" s="339"/>
      <c r="AA125" s="339"/>
      <c r="AB125" s="339"/>
      <c r="AC125" s="339"/>
      <c r="AD125" s="339"/>
      <c r="AE125" s="339"/>
      <c r="AF125" s="339"/>
      <c r="AG125" s="339"/>
      <c r="AH125" s="339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39"/>
      <c r="AT125" s="339"/>
      <c r="AU125" s="339"/>
      <c r="AV125" s="339"/>
      <c r="AW125" s="339"/>
      <c r="AX125" s="339"/>
      <c r="AY125" s="339"/>
      <c r="AZ125" s="339"/>
      <c r="BA125" s="339"/>
      <c r="BB125" s="339"/>
      <c r="BC125" s="339"/>
      <c r="BD125" s="339"/>
      <c r="BE125" s="339"/>
      <c r="BF125" s="339"/>
      <c r="BG125" s="339"/>
      <c r="BH125" s="339"/>
      <c r="BI125" s="339"/>
      <c r="BJ125" s="339"/>
      <c r="BK125" s="339"/>
      <c r="BL125" s="339"/>
      <c r="BM125" s="339"/>
      <c r="BN125" s="339"/>
      <c r="BO125" s="339"/>
      <c r="BP125" s="339"/>
      <c r="BQ125" s="339"/>
      <c r="BR125" s="339"/>
      <c r="BS125" s="339"/>
      <c r="BT125" s="339"/>
      <c r="BU125" s="339"/>
      <c r="BV125" s="339"/>
      <c r="BW125" s="339"/>
      <c r="BX125" s="339"/>
      <c r="BY125" s="339"/>
      <c r="BZ125" s="339"/>
      <c r="CA125" s="339"/>
      <c r="CB125" s="339"/>
      <c r="CC125" s="339"/>
      <c r="CD125" s="339"/>
      <c r="CE125" s="339"/>
      <c r="CF125" s="339"/>
      <c r="CG125" s="339"/>
      <c r="CH125" s="339"/>
      <c r="CI125" s="339"/>
      <c r="CJ125" s="339"/>
      <c r="CK125" s="339"/>
      <c r="CL125" s="339"/>
      <c r="CM125" s="339"/>
      <c r="CN125" s="339"/>
      <c r="CO125" s="339"/>
      <c r="CP125" s="339"/>
      <c r="CQ125" s="339"/>
      <c r="CR125" s="339"/>
      <c r="CS125" s="339"/>
      <c r="CT125" s="339"/>
      <c r="CU125" s="339"/>
      <c r="CV125" s="339"/>
      <c r="CW125" s="339"/>
      <c r="CX125" s="339"/>
      <c r="CY125" s="339"/>
      <c r="CZ125" s="339"/>
      <c r="DA125" s="339"/>
      <c r="DB125" s="339"/>
      <c r="DC125" s="339"/>
      <c r="DD125" s="339"/>
      <c r="DE125" s="339"/>
      <c r="DF125" s="339"/>
      <c r="DG125" s="339"/>
      <c r="DH125" s="339"/>
      <c r="DI125" s="339"/>
      <c r="DJ125" s="339"/>
      <c r="DK125" s="339"/>
      <c r="DL125" s="339"/>
      <c r="DM125" s="339"/>
      <c r="DN125" s="339"/>
      <c r="DO125" s="339"/>
      <c r="DP125" s="339"/>
      <c r="DQ125" s="339"/>
      <c r="DR125" s="339"/>
      <c r="DS125" s="339"/>
      <c r="DT125" s="339"/>
      <c r="DU125" s="339"/>
      <c r="DV125" s="339"/>
      <c r="DW125" s="339"/>
      <c r="DX125" s="339"/>
      <c r="DY125" s="339"/>
      <c r="DZ125" s="339"/>
      <c r="EA125" s="339"/>
      <c r="EB125" s="339"/>
      <c r="EC125" s="339"/>
    </row>
    <row r="126" spans="1:234" x14ac:dyDescent="0.45">
      <c r="D126" s="274" t="s">
        <v>651</v>
      </c>
      <c r="E126" s="274" t="s">
        <v>702</v>
      </c>
      <c r="F126" s="274">
        <v>117628</v>
      </c>
      <c r="G126" s="274">
        <v>87156</v>
      </c>
      <c r="I126" s="342" t="s">
        <v>749</v>
      </c>
      <c r="J126" s="341"/>
      <c r="K126" s="341"/>
      <c r="L126" s="341"/>
      <c r="M126" s="341"/>
      <c r="N126" s="341"/>
      <c r="O126" s="341"/>
      <c r="P126" s="341"/>
      <c r="Q126" s="341"/>
      <c r="R126" s="341"/>
      <c r="S126" s="341">
        <v>2803235</v>
      </c>
      <c r="T126" s="341"/>
      <c r="U126" s="341"/>
      <c r="V126" s="341">
        <v>2803235</v>
      </c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39"/>
      <c r="BS126" s="339"/>
      <c r="BT126" s="339"/>
      <c r="BU126" s="339"/>
      <c r="BV126" s="339"/>
      <c r="BW126" s="339"/>
      <c r="BX126" s="339"/>
      <c r="BY126" s="339"/>
      <c r="BZ126" s="339"/>
      <c r="CA126" s="339"/>
      <c r="CB126" s="339"/>
      <c r="CC126" s="339"/>
      <c r="CD126" s="339"/>
      <c r="CE126" s="339"/>
      <c r="CF126" s="339"/>
      <c r="CG126" s="339"/>
      <c r="CH126" s="339"/>
      <c r="CI126" s="339"/>
      <c r="CJ126" s="339"/>
      <c r="CK126" s="339"/>
      <c r="CL126" s="339"/>
      <c r="CM126" s="339"/>
      <c r="CN126" s="339"/>
      <c r="CO126" s="339"/>
      <c r="CP126" s="339"/>
      <c r="CQ126" s="339"/>
      <c r="CR126" s="339"/>
      <c r="CS126" s="339"/>
      <c r="CT126" s="339"/>
      <c r="CU126" s="339"/>
      <c r="CV126" s="339"/>
      <c r="CW126" s="339"/>
      <c r="CX126" s="339"/>
      <c r="CY126" s="339"/>
      <c r="CZ126" s="339"/>
      <c r="DA126" s="339"/>
      <c r="DB126" s="339"/>
      <c r="DC126" s="339"/>
      <c r="DD126" s="339"/>
      <c r="DE126" s="339"/>
      <c r="DF126" s="339"/>
      <c r="DG126" s="339"/>
      <c r="DH126" s="339"/>
      <c r="DI126" s="339"/>
      <c r="DJ126" s="339"/>
      <c r="DK126" s="339"/>
      <c r="DL126" s="339"/>
      <c r="DM126" s="339"/>
      <c r="DN126" s="339"/>
      <c r="DO126" s="339"/>
      <c r="DP126" s="339"/>
      <c r="DQ126" s="339"/>
      <c r="DR126" s="339"/>
      <c r="DS126" s="339"/>
      <c r="DT126" s="339"/>
      <c r="DU126" s="339"/>
      <c r="DV126" s="339"/>
      <c r="DW126" s="339"/>
      <c r="DX126" s="339"/>
      <c r="DY126" s="339"/>
      <c r="DZ126" s="339"/>
      <c r="EA126" s="339"/>
      <c r="EB126" s="339"/>
      <c r="EC126" s="339"/>
    </row>
    <row r="127" spans="1:234" x14ac:dyDescent="0.45">
      <c r="D127" s="274" t="s">
        <v>651</v>
      </c>
      <c r="E127" s="274" t="s">
        <v>704</v>
      </c>
      <c r="F127" s="274">
        <v>69178</v>
      </c>
      <c r="G127" s="274">
        <v>50149</v>
      </c>
      <c r="I127" s="342" t="s">
        <v>723</v>
      </c>
      <c r="J127" s="341"/>
      <c r="K127" s="341"/>
      <c r="L127" s="341"/>
      <c r="M127" s="341"/>
      <c r="N127" s="341"/>
      <c r="O127" s="341"/>
      <c r="P127" s="341"/>
      <c r="Q127" s="341"/>
      <c r="R127" s="341"/>
      <c r="S127" s="341"/>
      <c r="T127" s="341"/>
      <c r="U127" s="341">
        <v>240678</v>
      </c>
      <c r="V127" s="341">
        <v>240678</v>
      </c>
      <c r="W127" s="339"/>
      <c r="X127" s="339"/>
      <c r="Y127" s="339"/>
      <c r="Z127" s="339"/>
      <c r="AA127" s="339"/>
      <c r="AB127" s="339"/>
      <c r="AC127" s="339"/>
      <c r="AD127" s="339"/>
      <c r="AE127" s="339"/>
      <c r="AF127" s="339"/>
      <c r="AG127" s="339"/>
      <c r="AH127" s="339"/>
      <c r="AI127" s="339"/>
      <c r="AJ127" s="339"/>
      <c r="AK127" s="339"/>
      <c r="AL127" s="339"/>
      <c r="AM127" s="339"/>
      <c r="AN127" s="339"/>
      <c r="AO127" s="339"/>
      <c r="AP127" s="339"/>
      <c r="AQ127" s="339"/>
      <c r="AR127" s="339"/>
      <c r="AS127" s="339"/>
      <c r="AT127" s="339"/>
      <c r="AU127" s="339"/>
      <c r="AV127" s="339"/>
      <c r="AW127" s="339"/>
      <c r="AX127" s="339"/>
      <c r="AY127" s="339"/>
      <c r="AZ127" s="339"/>
      <c r="BA127" s="339"/>
      <c r="BB127" s="339"/>
      <c r="BC127" s="339"/>
      <c r="BD127" s="339"/>
      <c r="BE127" s="339"/>
      <c r="BF127" s="339"/>
      <c r="BG127" s="339"/>
      <c r="BH127" s="339"/>
      <c r="BI127" s="339"/>
      <c r="BJ127" s="339"/>
      <c r="BK127" s="339"/>
      <c r="BL127" s="339"/>
      <c r="BM127" s="339"/>
      <c r="BN127" s="339"/>
      <c r="BO127" s="339"/>
      <c r="BP127" s="339"/>
      <c r="BQ127" s="339"/>
      <c r="BR127" s="339"/>
      <c r="BS127" s="339"/>
      <c r="BT127" s="339"/>
      <c r="BU127" s="339"/>
      <c r="BV127" s="339"/>
      <c r="BW127" s="339"/>
      <c r="BX127" s="339"/>
      <c r="BY127" s="339"/>
      <c r="BZ127" s="339"/>
      <c r="CA127" s="339"/>
      <c r="CB127" s="339"/>
      <c r="CC127" s="339"/>
      <c r="CD127" s="339"/>
      <c r="CE127" s="339"/>
      <c r="CF127" s="339"/>
      <c r="CG127" s="339"/>
      <c r="CH127" s="339"/>
      <c r="CI127" s="339"/>
      <c r="CJ127" s="339"/>
      <c r="CK127" s="339"/>
      <c r="CL127" s="339"/>
      <c r="CM127" s="339"/>
      <c r="CN127" s="339"/>
      <c r="CO127" s="339"/>
      <c r="CP127" s="339"/>
      <c r="CQ127" s="339"/>
      <c r="CR127" s="339"/>
      <c r="CS127" s="339"/>
      <c r="CT127" s="339"/>
      <c r="CU127" s="339"/>
      <c r="CV127" s="339"/>
      <c r="CW127" s="339"/>
      <c r="CX127" s="339"/>
      <c r="CY127" s="339"/>
      <c r="CZ127" s="339"/>
      <c r="DA127" s="339"/>
      <c r="DB127" s="339"/>
      <c r="DC127" s="339"/>
      <c r="DD127" s="339"/>
      <c r="DE127" s="339"/>
      <c r="DF127" s="339"/>
      <c r="DG127" s="339"/>
      <c r="DH127" s="339"/>
      <c r="DI127" s="339"/>
      <c r="DJ127" s="339"/>
      <c r="DK127" s="339"/>
      <c r="DL127" s="339"/>
      <c r="DM127" s="339"/>
      <c r="DN127" s="339"/>
      <c r="DO127" s="339"/>
      <c r="DP127" s="339"/>
      <c r="DQ127" s="339"/>
      <c r="DR127" s="339"/>
      <c r="DS127" s="339"/>
      <c r="DT127" s="339"/>
      <c r="DU127" s="339"/>
      <c r="DV127" s="339"/>
      <c r="DW127" s="339"/>
      <c r="DX127" s="339"/>
      <c r="DY127" s="339"/>
      <c r="DZ127" s="339"/>
      <c r="EA127" s="339"/>
      <c r="EB127" s="339"/>
      <c r="EC127" s="339"/>
    </row>
    <row r="128" spans="1:234" x14ac:dyDescent="0.45">
      <c r="D128" s="274" t="s">
        <v>651</v>
      </c>
      <c r="E128" s="274" t="s">
        <v>706</v>
      </c>
      <c r="F128" s="274">
        <v>34481</v>
      </c>
      <c r="G128" s="274">
        <v>50597</v>
      </c>
      <c r="I128" s="342" t="s">
        <v>733</v>
      </c>
      <c r="J128" s="341"/>
      <c r="K128" s="341"/>
      <c r="L128" s="341"/>
      <c r="M128" s="341"/>
      <c r="N128" s="341"/>
      <c r="O128" s="341"/>
      <c r="P128" s="341"/>
      <c r="Q128" s="341"/>
      <c r="R128" s="341">
        <v>530784</v>
      </c>
      <c r="S128" s="341"/>
      <c r="T128" s="341"/>
      <c r="U128" s="341"/>
      <c r="V128" s="341">
        <v>530784</v>
      </c>
      <c r="W128" s="339"/>
      <c r="X128" s="339"/>
      <c r="Y128" s="339"/>
      <c r="Z128" s="339"/>
      <c r="AA128" s="339"/>
      <c r="AB128" s="339"/>
      <c r="AC128" s="339"/>
      <c r="AD128" s="339"/>
      <c r="AE128" s="339"/>
      <c r="AF128" s="339"/>
      <c r="AG128" s="339"/>
      <c r="AH128" s="339"/>
      <c r="AI128" s="339"/>
      <c r="AJ128" s="339"/>
      <c r="AK128" s="339"/>
      <c r="AL128" s="339"/>
      <c r="AM128" s="339"/>
      <c r="AN128" s="339"/>
      <c r="AO128" s="339"/>
      <c r="AP128" s="339"/>
      <c r="AQ128" s="339"/>
      <c r="AR128" s="339"/>
      <c r="AS128" s="339"/>
      <c r="AT128" s="339"/>
      <c r="AU128" s="339"/>
      <c r="AV128" s="339"/>
      <c r="AW128" s="339"/>
      <c r="AX128" s="339"/>
      <c r="AY128" s="339"/>
      <c r="AZ128" s="339"/>
      <c r="BA128" s="339"/>
      <c r="BB128" s="339"/>
      <c r="BC128" s="339"/>
      <c r="BD128" s="339"/>
      <c r="BE128" s="339"/>
      <c r="BF128" s="339"/>
      <c r="BG128" s="339"/>
      <c r="BH128" s="339"/>
      <c r="BI128" s="339"/>
      <c r="BJ128" s="339"/>
      <c r="BK128" s="339"/>
      <c r="BL128" s="339"/>
      <c r="BM128" s="339"/>
      <c r="BN128" s="339"/>
      <c r="BO128" s="339"/>
      <c r="BP128" s="339"/>
      <c r="BQ128" s="339"/>
      <c r="BR128" s="339"/>
      <c r="BS128" s="339"/>
      <c r="BT128" s="339"/>
      <c r="BU128" s="339"/>
      <c r="BV128" s="339"/>
      <c r="BW128" s="339"/>
      <c r="BX128" s="339"/>
      <c r="BY128" s="339"/>
      <c r="BZ128" s="339"/>
      <c r="CA128" s="339"/>
      <c r="CB128" s="339"/>
      <c r="CC128" s="339"/>
      <c r="CD128" s="339"/>
      <c r="CE128" s="339"/>
      <c r="CF128" s="339"/>
      <c r="CG128" s="339"/>
      <c r="CH128" s="339"/>
      <c r="CI128" s="339"/>
      <c r="CJ128" s="339"/>
      <c r="CK128" s="339"/>
      <c r="CL128" s="339"/>
      <c r="CM128" s="339"/>
      <c r="CN128" s="339"/>
      <c r="CO128" s="339"/>
      <c r="CP128" s="339"/>
      <c r="CQ128" s="339"/>
      <c r="CR128" s="339"/>
      <c r="CS128" s="339"/>
      <c r="CT128" s="339"/>
      <c r="CU128" s="339"/>
      <c r="CV128" s="339"/>
      <c r="CW128" s="339"/>
      <c r="CX128" s="339"/>
      <c r="CY128" s="339"/>
      <c r="CZ128" s="339"/>
      <c r="DA128" s="339"/>
      <c r="DB128" s="339"/>
      <c r="DC128" s="339"/>
      <c r="DD128" s="339"/>
      <c r="DE128" s="339"/>
      <c r="DF128" s="339"/>
      <c r="DG128" s="339"/>
      <c r="DH128" s="339"/>
      <c r="DI128" s="339"/>
      <c r="DJ128" s="339"/>
      <c r="DK128" s="339"/>
      <c r="DL128" s="339"/>
      <c r="DM128" s="339"/>
      <c r="DN128" s="339"/>
      <c r="DO128" s="339"/>
      <c r="DP128" s="339"/>
      <c r="DQ128" s="339"/>
      <c r="DR128" s="339"/>
      <c r="DS128" s="339"/>
      <c r="DT128" s="339"/>
      <c r="DU128" s="339"/>
      <c r="DV128" s="339"/>
      <c r="DW128" s="339"/>
      <c r="DX128" s="339"/>
      <c r="DY128" s="339"/>
      <c r="DZ128" s="339"/>
      <c r="EA128" s="339"/>
      <c r="EB128" s="339"/>
      <c r="EC128" s="339"/>
    </row>
    <row r="129" spans="4:133" x14ac:dyDescent="0.45">
      <c r="D129" s="274" t="s">
        <v>651</v>
      </c>
      <c r="E129" s="274" t="s">
        <v>708</v>
      </c>
      <c r="F129" s="274">
        <v>6221</v>
      </c>
      <c r="G129" s="274">
        <v>7426</v>
      </c>
      <c r="I129" s="342" t="s">
        <v>699</v>
      </c>
      <c r="J129" s="341">
        <v>1277751</v>
      </c>
      <c r="K129" s="341"/>
      <c r="L129" s="341">
        <v>93297</v>
      </c>
      <c r="M129" s="341">
        <v>300796</v>
      </c>
      <c r="N129" s="341"/>
      <c r="O129" s="341">
        <v>112793</v>
      </c>
      <c r="P129" s="341"/>
      <c r="Q129" s="341"/>
      <c r="R129" s="341"/>
      <c r="S129" s="341"/>
      <c r="T129" s="341"/>
      <c r="U129" s="341">
        <v>124504</v>
      </c>
      <c r="V129" s="341">
        <v>1909141</v>
      </c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39"/>
      <c r="BQ129" s="339"/>
      <c r="BR129" s="339"/>
      <c r="BS129" s="339"/>
      <c r="BT129" s="339"/>
      <c r="BU129" s="339"/>
      <c r="BV129" s="339"/>
      <c r="BW129" s="339"/>
      <c r="BX129" s="339"/>
      <c r="BY129" s="339"/>
      <c r="BZ129" s="339"/>
      <c r="CA129" s="339"/>
      <c r="CB129" s="339"/>
      <c r="CC129" s="339"/>
      <c r="CD129" s="339"/>
      <c r="CE129" s="339"/>
      <c r="CF129" s="339"/>
      <c r="CG129" s="339"/>
      <c r="CH129" s="339"/>
      <c r="CI129" s="339"/>
      <c r="CJ129" s="339"/>
      <c r="CK129" s="339"/>
      <c r="CL129" s="339"/>
      <c r="CM129" s="339"/>
      <c r="CN129" s="339"/>
      <c r="CO129" s="339"/>
      <c r="CP129" s="339"/>
      <c r="CQ129" s="339"/>
      <c r="CR129" s="339"/>
      <c r="CS129" s="339"/>
      <c r="CT129" s="339"/>
      <c r="CU129" s="339"/>
      <c r="CV129" s="339"/>
      <c r="CW129" s="339"/>
      <c r="CX129" s="339"/>
      <c r="CY129" s="339"/>
      <c r="CZ129" s="339"/>
      <c r="DA129" s="339"/>
      <c r="DB129" s="339"/>
      <c r="DC129" s="339"/>
      <c r="DD129" s="339"/>
      <c r="DE129" s="339"/>
      <c r="DF129" s="339"/>
      <c r="DG129" s="339"/>
      <c r="DH129" s="339"/>
      <c r="DI129" s="339"/>
      <c r="DJ129" s="339"/>
      <c r="DK129" s="339"/>
      <c r="DL129" s="339"/>
      <c r="DM129" s="339"/>
      <c r="DN129" s="339"/>
      <c r="DO129" s="339"/>
      <c r="DP129" s="339"/>
      <c r="DQ129" s="339"/>
      <c r="DR129" s="339"/>
      <c r="DS129" s="339"/>
      <c r="DT129" s="339"/>
      <c r="DU129" s="339"/>
      <c r="DV129" s="339"/>
      <c r="DW129" s="339"/>
      <c r="DX129" s="339"/>
      <c r="DY129" s="339"/>
      <c r="DZ129" s="339"/>
      <c r="EA129" s="339"/>
      <c r="EB129" s="339"/>
      <c r="EC129" s="339"/>
    </row>
    <row r="130" spans="4:133" x14ac:dyDescent="0.45">
      <c r="D130" s="274" t="s">
        <v>651</v>
      </c>
      <c r="E130" s="274" t="s">
        <v>679</v>
      </c>
      <c r="F130" s="274">
        <v>149552</v>
      </c>
      <c r="G130" s="274">
        <v>244321</v>
      </c>
      <c r="I130" s="342" t="s">
        <v>791</v>
      </c>
      <c r="J130" s="341"/>
      <c r="K130" s="341">
        <v>14726</v>
      </c>
      <c r="L130" s="341"/>
      <c r="M130" s="341"/>
      <c r="N130" s="341"/>
      <c r="O130" s="341"/>
      <c r="P130" s="341"/>
      <c r="Q130" s="341"/>
      <c r="R130" s="341"/>
      <c r="S130" s="341"/>
      <c r="T130" s="341"/>
      <c r="U130" s="341"/>
      <c r="V130" s="341">
        <v>14726</v>
      </c>
      <c r="W130" s="339"/>
      <c r="X130" s="339"/>
      <c r="Y130" s="339"/>
      <c r="Z130" s="339"/>
      <c r="AA130" s="339"/>
      <c r="AB130" s="339"/>
      <c r="AC130" s="339"/>
      <c r="AD130" s="339"/>
      <c r="AE130" s="339"/>
      <c r="AF130" s="339"/>
      <c r="AG130" s="339"/>
      <c r="AH130" s="339"/>
      <c r="AI130" s="339"/>
      <c r="AJ130" s="339"/>
      <c r="AK130" s="339"/>
      <c r="AL130" s="339"/>
      <c r="AM130" s="339"/>
      <c r="AN130" s="339"/>
      <c r="AO130" s="339"/>
      <c r="AP130" s="339"/>
      <c r="AQ130" s="339"/>
      <c r="AR130" s="339"/>
      <c r="AS130" s="339"/>
      <c r="AT130" s="339"/>
      <c r="AU130" s="339"/>
      <c r="AV130" s="339"/>
      <c r="AW130" s="339"/>
      <c r="AX130" s="339"/>
      <c r="AY130" s="339"/>
      <c r="AZ130" s="339"/>
      <c r="BA130" s="339"/>
      <c r="BB130" s="339"/>
      <c r="BC130" s="339"/>
      <c r="BD130" s="339"/>
      <c r="BE130" s="339"/>
      <c r="BF130" s="339"/>
      <c r="BG130" s="339"/>
      <c r="BH130" s="339"/>
      <c r="BI130" s="339"/>
      <c r="BJ130" s="339"/>
      <c r="BK130" s="339"/>
      <c r="BL130" s="339"/>
      <c r="BM130" s="339"/>
      <c r="BN130" s="339"/>
      <c r="BO130" s="339"/>
      <c r="BP130" s="339"/>
      <c r="BQ130" s="339"/>
      <c r="BR130" s="339"/>
      <c r="BS130" s="339"/>
      <c r="BT130" s="339"/>
      <c r="BU130" s="339"/>
      <c r="BV130" s="339"/>
      <c r="BW130" s="339"/>
      <c r="BX130" s="339"/>
      <c r="BY130" s="339"/>
      <c r="BZ130" s="339"/>
      <c r="CA130" s="339"/>
      <c r="CB130" s="339"/>
      <c r="CC130" s="339"/>
      <c r="CD130" s="339"/>
      <c r="CE130" s="339"/>
      <c r="CF130" s="339"/>
      <c r="CG130" s="339"/>
      <c r="CH130" s="339"/>
      <c r="CI130" s="339"/>
      <c r="CJ130" s="339"/>
      <c r="CK130" s="339"/>
      <c r="CL130" s="339"/>
      <c r="CM130" s="339"/>
      <c r="CN130" s="339"/>
      <c r="CO130" s="339"/>
      <c r="CP130" s="339"/>
      <c r="CQ130" s="339"/>
      <c r="CR130" s="339"/>
      <c r="CS130" s="339"/>
      <c r="CT130" s="339"/>
      <c r="CU130" s="339"/>
      <c r="CV130" s="339"/>
      <c r="CW130" s="339"/>
      <c r="CX130" s="339"/>
      <c r="CY130" s="339"/>
      <c r="CZ130" s="339"/>
      <c r="DA130" s="339"/>
      <c r="DB130" s="339"/>
      <c r="DC130" s="339"/>
      <c r="DD130" s="339"/>
      <c r="DE130" s="339"/>
      <c r="DF130" s="339"/>
      <c r="DG130" s="339"/>
      <c r="DH130" s="339"/>
      <c r="DI130" s="339"/>
      <c r="DJ130" s="339"/>
      <c r="DK130" s="339"/>
      <c r="DL130" s="339"/>
      <c r="DM130" s="339"/>
      <c r="DN130" s="339"/>
      <c r="DO130" s="339"/>
      <c r="DP130" s="339"/>
      <c r="DQ130" s="339"/>
      <c r="DR130" s="339"/>
      <c r="DS130" s="339"/>
      <c r="DT130" s="339"/>
      <c r="DU130" s="339"/>
      <c r="DV130" s="339"/>
      <c r="DW130" s="339"/>
      <c r="DX130" s="339"/>
      <c r="DY130" s="339"/>
      <c r="DZ130" s="339"/>
      <c r="EA130" s="339"/>
      <c r="EB130" s="339"/>
      <c r="EC130" s="339"/>
    </row>
    <row r="131" spans="4:133" x14ac:dyDescent="0.45">
      <c r="D131" s="274" t="s">
        <v>649</v>
      </c>
      <c r="E131" s="274" t="s">
        <v>683</v>
      </c>
      <c r="F131" s="274">
        <v>585307</v>
      </c>
      <c r="G131" s="274">
        <v>577633</v>
      </c>
      <c r="I131" s="342" t="s">
        <v>757</v>
      </c>
      <c r="J131" s="341"/>
      <c r="K131" s="341"/>
      <c r="L131" s="341"/>
      <c r="M131" s="341"/>
      <c r="N131" s="341"/>
      <c r="O131" s="341"/>
      <c r="P131" s="341"/>
      <c r="Q131" s="341"/>
      <c r="R131" s="341"/>
      <c r="S131" s="341">
        <v>3826652</v>
      </c>
      <c r="T131" s="341"/>
      <c r="U131" s="341"/>
      <c r="V131" s="341">
        <v>3826652</v>
      </c>
      <c r="W131" s="339"/>
      <c r="X131" s="339"/>
      <c r="Y131" s="339"/>
      <c r="Z131" s="339"/>
      <c r="AA131" s="339"/>
      <c r="AB131" s="339"/>
      <c r="AC131" s="339"/>
      <c r="AD131" s="339"/>
      <c r="AE131" s="339"/>
    </row>
    <row r="132" spans="4:133" hidden="1" outlineLevel="1" x14ac:dyDescent="0.45">
      <c r="D132" s="274" t="s">
        <v>649</v>
      </c>
      <c r="E132" s="274" t="s">
        <v>686</v>
      </c>
      <c r="F132" s="274">
        <v>599197</v>
      </c>
      <c r="G132" s="274">
        <v>514969</v>
      </c>
      <c r="I132" s="342" t="s">
        <v>771</v>
      </c>
      <c r="J132" s="341"/>
      <c r="K132" s="341"/>
      <c r="L132" s="341"/>
      <c r="M132" s="341"/>
      <c r="N132" s="341"/>
      <c r="O132" s="341"/>
      <c r="P132" s="341"/>
      <c r="Q132" s="341">
        <v>46701</v>
      </c>
      <c r="R132" s="341"/>
      <c r="S132" s="341"/>
      <c r="T132" s="341"/>
      <c r="U132" s="341"/>
      <c r="V132" s="341">
        <v>46701</v>
      </c>
      <c r="W132" s="339"/>
      <c r="X132" s="339"/>
      <c r="Y132" s="339"/>
      <c r="Z132" s="339"/>
      <c r="AA132" s="339"/>
      <c r="AB132" s="339"/>
      <c r="AC132" s="339"/>
      <c r="AD132" s="339"/>
      <c r="AE132" s="339"/>
    </row>
    <row r="133" spans="4:133" hidden="1" outlineLevel="1" x14ac:dyDescent="0.45">
      <c r="D133" s="274" t="s">
        <v>649</v>
      </c>
      <c r="E133" s="274" t="s">
        <v>690</v>
      </c>
      <c r="F133" s="274">
        <v>579411</v>
      </c>
      <c r="G133" s="274">
        <v>590723</v>
      </c>
      <c r="I133" s="342" t="s">
        <v>715</v>
      </c>
      <c r="J133" s="341"/>
      <c r="K133" s="341"/>
      <c r="L133" s="341"/>
      <c r="M133" s="341"/>
      <c r="N133" s="341"/>
      <c r="O133" s="341">
        <v>416080</v>
      </c>
      <c r="P133" s="341"/>
      <c r="Q133" s="341"/>
      <c r="R133" s="341"/>
      <c r="S133" s="341"/>
      <c r="T133" s="341"/>
      <c r="U133" s="341"/>
      <c r="V133" s="341">
        <v>416080</v>
      </c>
      <c r="W133" s="339"/>
      <c r="X133" s="339"/>
      <c r="Y133" s="339"/>
      <c r="Z133" s="339"/>
      <c r="AA133" s="339"/>
      <c r="AB133" s="339"/>
      <c r="AC133" s="339"/>
      <c r="AD133" s="339"/>
      <c r="AE133" s="339"/>
    </row>
    <row r="134" spans="4:133" hidden="1" outlineLevel="1" x14ac:dyDescent="0.45">
      <c r="D134" s="274" t="s">
        <v>649</v>
      </c>
      <c r="E134" s="274" t="s">
        <v>688</v>
      </c>
      <c r="F134" s="274">
        <v>393007</v>
      </c>
      <c r="G134" s="274">
        <v>384982</v>
      </c>
      <c r="I134" s="342" t="s">
        <v>741</v>
      </c>
      <c r="J134" s="341"/>
      <c r="K134" s="341"/>
      <c r="L134" s="341"/>
      <c r="M134" s="341"/>
      <c r="N134" s="341"/>
      <c r="O134" s="341"/>
      <c r="P134" s="341"/>
      <c r="Q134" s="341"/>
      <c r="R134" s="341"/>
      <c r="S134" s="341">
        <v>2820042</v>
      </c>
      <c r="T134" s="341"/>
      <c r="U134" s="341"/>
      <c r="V134" s="341">
        <v>2820042</v>
      </c>
      <c r="W134" s="339"/>
      <c r="X134" s="339"/>
      <c r="Y134" s="339"/>
      <c r="Z134" s="339"/>
      <c r="AA134" s="339"/>
      <c r="AB134" s="339"/>
      <c r="AC134" s="339"/>
      <c r="AD134" s="339"/>
      <c r="AE134" s="339"/>
    </row>
    <row r="135" spans="4:133" hidden="1" outlineLevel="1" x14ac:dyDescent="0.45">
      <c r="D135" s="274" t="s">
        <v>649</v>
      </c>
      <c r="E135" s="274" t="s">
        <v>681</v>
      </c>
      <c r="F135" s="274">
        <v>225296</v>
      </c>
      <c r="G135" s="274">
        <v>200689</v>
      </c>
      <c r="I135" s="342" t="s">
        <v>685</v>
      </c>
      <c r="J135" s="341"/>
      <c r="K135" s="341"/>
      <c r="L135" s="341">
        <v>503589</v>
      </c>
      <c r="M135" s="341">
        <v>1776617</v>
      </c>
      <c r="N135" s="341">
        <v>485288</v>
      </c>
      <c r="O135" s="341"/>
      <c r="P135" s="341"/>
      <c r="Q135" s="341"/>
      <c r="R135" s="341"/>
      <c r="S135" s="341"/>
      <c r="T135" s="341">
        <v>514969</v>
      </c>
      <c r="U135" s="341"/>
      <c r="V135" s="341">
        <v>3280463</v>
      </c>
      <c r="W135" s="339"/>
      <c r="X135" s="339"/>
      <c r="Y135" s="339"/>
      <c r="Z135" s="339"/>
      <c r="AA135" s="339"/>
      <c r="AB135" s="339"/>
      <c r="AC135" s="339"/>
      <c r="AD135" s="339"/>
      <c r="AE135" s="339"/>
    </row>
    <row r="136" spans="4:133" hidden="1" outlineLevel="1" x14ac:dyDescent="0.45">
      <c r="D136" s="274" t="s">
        <v>649</v>
      </c>
      <c r="E136" s="274" t="s">
        <v>679</v>
      </c>
      <c r="F136" s="274">
        <v>11936</v>
      </c>
      <c r="G136" s="274">
        <v>14311</v>
      </c>
      <c r="I136" s="342" t="s">
        <v>727</v>
      </c>
      <c r="J136" s="341"/>
      <c r="K136" s="341"/>
      <c r="L136" s="341"/>
      <c r="M136" s="341"/>
      <c r="N136" s="341"/>
      <c r="O136" s="341"/>
      <c r="P136" s="341"/>
      <c r="Q136" s="341"/>
      <c r="R136" s="341"/>
      <c r="S136" s="341"/>
      <c r="T136" s="341"/>
      <c r="U136" s="341">
        <v>261655</v>
      </c>
      <c r="V136" s="341">
        <v>261655</v>
      </c>
      <c r="W136" s="339"/>
      <c r="X136" s="339"/>
      <c r="Y136" s="339"/>
      <c r="Z136" s="339"/>
      <c r="AA136" s="339"/>
      <c r="AB136" s="339"/>
      <c r="AC136" s="339"/>
      <c r="AD136" s="339"/>
      <c r="AE136" s="339"/>
    </row>
    <row r="137" spans="4:133" hidden="1" outlineLevel="1" x14ac:dyDescent="0.45">
      <c r="D137" s="274" t="s">
        <v>657</v>
      </c>
      <c r="E137" s="274" t="s">
        <v>692</v>
      </c>
      <c r="F137" s="274">
        <v>500238</v>
      </c>
      <c r="G137" s="274">
        <v>496589</v>
      </c>
      <c r="I137" s="342" t="s">
        <v>775</v>
      </c>
      <c r="J137" s="341"/>
      <c r="K137" s="341"/>
      <c r="L137" s="341"/>
      <c r="M137" s="341"/>
      <c r="N137" s="341"/>
      <c r="O137" s="341"/>
      <c r="P137" s="341"/>
      <c r="Q137" s="341">
        <v>7934</v>
      </c>
      <c r="R137" s="341"/>
      <c r="S137" s="341"/>
      <c r="T137" s="341"/>
      <c r="U137" s="341"/>
      <c r="V137" s="341">
        <v>7934</v>
      </c>
      <c r="W137" s="339"/>
      <c r="X137" s="339"/>
      <c r="Y137" s="339"/>
      <c r="Z137" s="339"/>
      <c r="AA137" s="339"/>
      <c r="AB137" s="339"/>
      <c r="AC137" s="339"/>
      <c r="AD137" s="339"/>
      <c r="AE137" s="339"/>
    </row>
    <row r="138" spans="4:133" hidden="1" outlineLevel="1" x14ac:dyDescent="0.45">
      <c r="D138" s="274" t="s">
        <v>657</v>
      </c>
      <c r="E138" s="274" t="s">
        <v>710</v>
      </c>
      <c r="F138" s="274">
        <v>385754</v>
      </c>
      <c r="G138" s="274">
        <v>402747</v>
      </c>
      <c r="I138" s="342" t="s">
        <v>773</v>
      </c>
      <c r="J138" s="341"/>
      <c r="K138" s="341"/>
      <c r="L138" s="341"/>
      <c r="M138" s="341"/>
      <c r="N138" s="341"/>
      <c r="O138" s="341"/>
      <c r="P138" s="341"/>
      <c r="Q138" s="341">
        <v>25799</v>
      </c>
      <c r="R138" s="341"/>
      <c r="S138" s="341"/>
      <c r="T138" s="341"/>
      <c r="U138" s="341"/>
      <c r="V138" s="341">
        <v>25799</v>
      </c>
      <c r="W138" s="339"/>
      <c r="X138" s="339"/>
      <c r="Y138" s="339"/>
      <c r="Z138" s="339"/>
      <c r="AA138" s="339"/>
      <c r="AB138" s="339"/>
      <c r="AC138" s="339"/>
      <c r="AD138" s="339"/>
      <c r="AE138" s="339"/>
    </row>
    <row r="139" spans="4:133" hidden="1" outlineLevel="1" x14ac:dyDescent="0.45">
      <c r="D139" s="274" t="s">
        <v>657</v>
      </c>
      <c r="E139" s="274" t="s">
        <v>696</v>
      </c>
      <c r="F139" s="274">
        <v>179321</v>
      </c>
      <c r="G139" s="274">
        <v>201207</v>
      </c>
      <c r="I139" s="342" t="s">
        <v>680</v>
      </c>
      <c r="J139" s="341">
        <v>752847</v>
      </c>
      <c r="K139" s="341">
        <v>18315</v>
      </c>
      <c r="L139" s="341">
        <v>433752</v>
      </c>
      <c r="M139" s="341">
        <v>2492168</v>
      </c>
      <c r="N139" s="341">
        <v>240597</v>
      </c>
      <c r="O139" s="341"/>
      <c r="P139" s="341"/>
      <c r="Q139" s="341">
        <v>171820</v>
      </c>
      <c r="R139" s="341"/>
      <c r="S139" s="341"/>
      <c r="T139" s="341">
        <v>200689</v>
      </c>
      <c r="U139" s="341"/>
      <c r="V139" s="341">
        <v>4310188</v>
      </c>
      <c r="W139" s="339"/>
      <c r="X139" s="339"/>
      <c r="Y139" s="339"/>
      <c r="Z139" s="339"/>
      <c r="AA139" s="339"/>
      <c r="AB139" s="339"/>
      <c r="AC139" s="339"/>
      <c r="AD139" s="339"/>
      <c r="AE139" s="339"/>
    </row>
    <row r="140" spans="4:133" hidden="1" outlineLevel="1" x14ac:dyDescent="0.45">
      <c r="D140" s="274" t="s">
        <v>657</v>
      </c>
      <c r="E140" s="274" t="s">
        <v>688</v>
      </c>
      <c r="F140" s="274">
        <v>121799</v>
      </c>
      <c r="G140" s="274">
        <v>119414</v>
      </c>
      <c r="I140" s="342" t="s">
        <v>717</v>
      </c>
      <c r="J140" s="341"/>
      <c r="K140" s="341"/>
      <c r="L140" s="341"/>
      <c r="M140" s="341"/>
      <c r="N140" s="341"/>
      <c r="O140" s="341">
        <v>307500</v>
      </c>
      <c r="P140" s="341"/>
      <c r="Q140" s="341"/>
      <c r="R140" s="341"/>
      <c r="S140" s="341"/>
      <c r="T140" s="341"/>
      <c r="U140" s="341"/>
      <c r="V140" s="341">
        <v>307500</v>
      </c>
      <c r="W140" s="339"/>
      <c r="X140" s="339"/>
      <c r="Y140" s="339"/>
      <c r="Z140" s="339"/>
      <c r="AA140" s="339"/>
      <c r="AB140" s="339"/>
      <c r="AC140" s="339"/>
      <c r="AD140" s="339"/>
      <c r="AE140" s="339"/>
    </row>
    <row r="141" spans="4:133" hidden="1" outlineLevel="1" x14ac:dyDescent="0.45">
      <c r="D141" s="274" t="s">
        <v>657</v>
      </c>
      <c r="E141" s="274" t="s">
        <v>683</v>
      </c>
      <c r="F141" s="274">
        <v>121403</v>
      </c>
      <c r="G141" s="274">
        <v>146231</v>
      </c>
      <c r="I141" s="342" t="s">
        <v>721</v>
      </c>
      <c r="J141" s="341"/>
      <c r="K141" s="341"/>
      <c r="L141" s="341"/>
      <c r="M141" s="341"/>
      <c r="N141" s="341"/>
      <c r="O141" s="341"/>
      <c r="P141" s="341"/>
      <c r="Q141" s="341"/>
      <c r="R141" s="341"/>
      <c r="S141" s="341"/>
      <c r="T141" s="341"/>
      <c r="U141" s="341">
        <v>680383</v>
      </c>
      <c r="V141" s="341">
        <v>680383</v>
      </c>
      <c r="W141" s="339"/>
      <c r="X141" s="339"/>
      <c r="Y141" s="339"/>
      <c r="Z141" s="339"/>
      <c r="AA141" s="339"/>
      <c r="AB141" s="339"/>
      <c r="AC141" s="339"/>
      <c r="AD141" s="339"/>
      <c r="AE141" s="339"/>
    </row>
    <row r="142" spans="4:133" hidden="1" outlineLevel="1" x14ac:dyDescent="0.45">
      <c r="D142" s="274" t="s">
        <v>657</v>
      </c>
      <c r="E142" s="274" t="s">
        <v>690</v>
      </c>
      <c r="F142" s="274">
        <v>172215</v>
      </c>
      <c r="G142" s="274">
        <v>190161</v>
      </c>
      <c r="I142" s="342" t="s">
        <v>682</v>
      </c>
      <c r="J142" s="341">
        <v>258936</v>
      </c>
      <c r="K142" s="341">
        <v>37555</v>
      </c>
      <c r="L142" s="341">
        <v>690446</v>
      </c>
      <c r="M142" s="341">
        <v>2142322</v>
      </c>
      <c r="N142" s="341">
        <v>361779</v>
      </c>
      <c r="O142" s="341">
        <v>436887</v>
      </c>
      <c r="P142" s="341">
        <v>146231</v>
      </c>
      <c r="Q142" s="341">
        <v>36491</v>
      </c>
      <c r="R142" s="341"/>
      <c r="S142" s="341"/>
      <c r="T142" s="341">
        <v>577633</v>
      </c>
      <c r="U142" s="341"/>
      <c r="V142" s="341">
        <v>4688280</v>
      </c>
      <c r="W142" s="339"/>
      <c r="X142" s="339"/>
      <c r="Y142" s="339"/>
      <c r="Z142" s="339"/>
      <c r="AA142" s="339"/>
      <c r="AB142" s="339"/>
      <c r="AC142" s="339"/>
      <c r="AD142" s="339"/>
      <c r="AE142" s="339"/>
    </row>
    <row r="143" spans="4:133" hidden="1" outlineLevel="1" x14ac:dyDescent="0.45">
      <c r="D143" s="274" t="s">
        <v>657</v>
      </c>
      <c r="E143" s="274" t="s">
        <v>712</v>
      </c>
      <c r="F143" s="274">
        <v>75152</v>
      </c>
      <c r="G143" s="274">
        <v>102670</v>
      </c>
      <c r="I143" s="342" t="s">
        <v>751</v>
      </c>
      <c r="J143" s="341"/>
      <c r="K143" s="341">
        <v>0</v>
      </c>
      <c r="L143" s="341"/>
      <c r="M143" s="341"/>
      <c r="N143" s="341"/>
      <c r="O143" s="341"/>
      <c r="P143" s="341"/>
      <c r="Q143" s="341"/>
      <c r="R143" s="341"/>
      <c r="S143" s="341">
        <v>869592</v>
      </c>
      <c r="T143" s="341"/>
      <c r="U143" s="341"/>
      <c r="V143" s="341">
        <v>869592</v>
      </c>
      <c r="W143" s="339"/>
      <c r="X143" s="339"/>
      <c r="Y143" s="339"/>
      <c r="Z143" s="339"/>
      <c r="AA143" s="339"/>
      <c r="AB143" s="339"/>
      <c r="AC143" s="339"/>
      <c r="AD143" s="339"/>
      <c r="AE143" s="339"/>
    </row>
    <row r="144" spans="4:133" hidden="1" outlineLevel="1" x14ac:dyDescent="0.45">
      <c r="D144" s="274" t="s">
        <v>657</v>
      </c>
      <c r="E144" s="274" t="s">
        <v>679</v>
      </c>
      <c r="F144" s="274">
        <v>42997</v>
      </c>
      <c r="G144" s="274">
        <v>4313</v>
      </c>
      <c r="I144" s="342" t="s">
        <v>745</v>
      </c>
      <c r="J144" s="341"/>
      <c r="K144" s="341"/>
      <c r="L144" s="341"/>
      <c r="M144" s="341"/>
      <c r="N144" s="341"/>
      <c r="O144" s="341"/>
      <c r="P144" s="341"/>
      <c r="Q144" s="341"/>
      <c r="R144" s="341"/>
      <c r="S144" s="341">
        <v>1274277</v>
      </c>
      <c r="T144" s="341"/>
      <c r="U144" s="341"/>
      <c r="V144" s="341">
        <v>1274277</v>
      </c>
      <c r="W144" s="339"/>
      <c r="X144" s="339"/>
      <c r="Y144" s="339"/>
      <c r="Z144" s="339"/>
      <c r="AA144" s="339"/>
      <c r="AB144" s="339"/>
      <c r="AC144" s="339"/>
      <c r="AD144" s="339"/>
      <c r="AE144" s="339"/>
    </row>
    <row r="145" spans="4:31" hidden="1" outlineLevel="1" x14ac:dyDescent="0.45">
      <c r="D145" s="274" t="s">
        <v>654</v>
      </c>
      <c r="E145" s="274" t="s">
        <v>702</v>
      </c>
      <c r="F145" s="274">
        <v>2381068</v>
      </c>
      <c r="G145" s="274">
        <v>2463386</v>
      </c>
      <c r="I145" s="342" t="s">
        <v>777</v>
      </c>
      <c r="J145" s="341"/>
      <c r="K145" s="341"/>
      <c r="L145" s="341"/>
      <c r="M145" s="341"/>
      <c r="N145" s="341"/>
      <c r="O145" s="341"/>
      <c r="P145" s="341"/>
      <c r="Q145" s="341">
        <v>0</v>
      </c>
      <c r="R145" s="341"/>
      <c r="S145" s="341"/>
      <c r="T145" s="341"/>
      <c r="U145" s="341"/>
      <c r="V145" s="341">
        <v>0</v>
      </c>
      <c r="W145" s="339"/>
      <c r="X145" s="339"/>
      <c r="Y145" s="339"/>
      <c r="Z145" s="339"/>
      <c r="AA145" s="339"/>
      <c r="AB145" s="339"/>
      <c r="AC145" s="339"/>
      <c r="AD145" s="339"/>
      <c r="AE145" s="339"/>
    </row>
    <row r="146" spans="4:31" hidden="1" outlineLevel="1" x14ac:dyDescent="0.45">
      <c r="D146" s="274" t="s">
        <v>654</v>
      </c>
      <c r="E146" s="274" t="s">
        <v>700</v>
      </c>
      <c r="F146" s="274">
        <v>1279173</v>
      </c>
      <c r="G146" s="274">
        <v>1277751</v>
      </c>
      <c r="I146" s="342" t="s">
        <v>735</v>
      </c>
      <c r="J146" s="341"/>
      <c r="K146" s="341"/>
      <c r="L146" s="341"/>
      <c r="M146" s="341"/>
      <c r="N146" s="341"/>
      <c r="O146" s="341"/>
      <c r="P146" s="341"/>
      <c r="Q146" s="341"/>
      <c r="R146" s="341">
        <v>0</v>
      </c>
      <c r="S146" s="341"/>
      <c r="T146" s="341"/>
      <c r="U146" s="341"/>
      <c r="V146" s="341">
        <v>0</v>
      </c>
      <c r="W146" s="339"/>
      <c r="X146" s="339"/>
      <c r="Y146" s="339"/>
      <c r="Z146" s="339"/>
      <c r="AA146" s="339"/>
      <c r="AB146" s="339"/>
      <c r="AC146" s="339"/>
      <c r="AD146" s="339"/>
      <c r="AE146" s="339"/>
    </row>
    <row r="147" spans="4:31" hidden="1" outlineLevel="1" x14ac:dyDescent="0.45">
      <c r="D147" s="274" t="s">
        <v>654</v>
      </c>
      <c r="E147" s="274" t="s">
        <v>696</v>
      </c>
      <c r="F147" s="274">
        <v>1117778</v>
      </c>
      <c r="G147" s="274">
        <v>1153283</v>
      </c>
      <c r="I147" s="342" t="s">
        <v>687</v>
      </c>
      <c r="J147" s="341"/>
      <c r="K147" s="341"/>
      <c r="L147" s="341">
        <v>207785</v>
      </c>
      <c r="M147" s="341">
        <v>1269724</v>
      </c>
      <c r="N147" s="341">
        <v>148074</v>
      </c>
      <c r="O147" s="341"/>
      <c r="P147" s="341">
        <v>119414</v>
      </c>
      <c r="Q147" s="341">
        <v>212372</v>
      </c>
      <c r="R147" s="341">
        <v>703490</v>
      </c>
      <c r="S147" s="341"/>
      <c r="T147" s="341">
        <v>384982</v>
      </c>
      <c r="U147" s="341"/>
      <c r="V147" s="341">
        <v>3045841</v>
      </c>
      <c r="W147" s="339"/>
      <c r="X147" s="339"/>
      <c r="Y147" s="339"/>
      <c r="Z147" s="339"/>
      <c r="AA147" s="339"/>
      <c r="AB147" s="339"/>
      <c r="AC147" s="339"/>
      <c r="AD147" s="339"/>
      <c r="AE147" s="339"/>
    </row>
    <row r="148" spans="4:31" hidden="1" outlineLevel="1" x14ac:dyDescent="0.45">
      <c r="D148" s="274" t="s">
        <v>654</v>
      </c>
      <c r="E148" s="274" t="s">
        <v>681</v>
      </c>
      <c r="F148" s="274">
        <v>655258</v>
      </c>
      <c r="G148" s="274">
        <v>752847</v>
      </c>
      <c r="I148" s="342" t="s">
        <v>693</v>
      </c>
      <c r="J148" s="341"/>
      <c r="K148" s="341">
        <v>215000</v>
      </c>
      <c r="L148" s="341"/>
      <c r="M148" s="341">
        <v>755531</v>
      </c>
      <c r="N148" s="341">
        <v>165934</v>
      </c>
      <c r="O148" s="341"/>
      <c r="P148" s="341"/>
      <c r="Q148" s="341">
        <v>644983</v>
      </c>
      <c r="R148" s="341"/>
      <c r="S148" s="341"/>
      <c r="T148" s="341"/>
      <c r="U148" s="341"/>
      <c r="V148" s="341">
        <v>1781448</v>
      </c>
      <c r="W148" s="339"/>
      <c r="X148" s="339"/>
      <c r="Y148" s="339"/>
      <c r="Z148" s="339"/>
      <c r="AA148" s="339"/>
      <c r="AB148" s="339"/>
      <c r="AC148" s="339"/>
      <c r="AD148" s="339"/>
      <c r="AE148" s="339"/>
    </row>
    <row r="149" spans="4:31" hidden="1" outlineLevel="1" x14ac:dyDescent="0.45">
      <c r="D149" s="274" t="s">
        <v>654</v>
      </c>
      <c r="E149" s="274" t="s">
        <v>683</v>
      </c>
      <c r="F149" s="274">
        <v>365410</v>
      </c>
      <c r="G149" s="274">
        <v>258936</v>
      </c>
      <c r="I149" s="342" t="s">
        <v>795</v>
      </c>
      <c r="J149" s="341"/>
      <c r="K149" s="341"/>
      <c r="L149" s="341">
        <v>46818</v>
      </c>
      <c r="M149" s="341"/>
      <c r="N149" s="341"/>
      <c r="O149" s="341"/>
      <c r="P149" s="341"/>
      <c r="Q149" s="341"/>
      <c r="R149" s="341"/>
      <c r="S149" s="341"/>
      <c r="T149" s="341"/>
      <c r="U149" s="341"/>
      <c r="V149" s="341">
        <v>46818</v>
      </c>
      <c r="W149" s="339"/>
      <c r="X149" s="339"/>
      <c r="Y149" s="339"/>
      <c r="Z149" s="339"/>
      <c r="AA149" s="339"/>
      <c r="AB149" s="339"/>
      <c r="AC149" s="339"/>
      <c r="AD149" s="339"/>
      <c r="AE149" s="339"/>
    </row>
    <row r="150" spans="4:31" hidden="1" outlineLevel="1" x14ac:dyDescent="0.45">
      <c r="D150" s="274" t="s">
        <v>654</v>
      </c>
      <c r="E150" s="274" t="s">
        <v>679</v>
      </c>
      <c r="F150" s="274">
        <v>49746</v>
      </c>
      <c r="G150" s="274">
        <v>280161</v>
      </c>
      <c r="I150" s="342" t="s">
        <v>707</v>
      </c>
      <c r="J150" s="341"/>
      <c r="K150" s="341"/>
      <c r="L150" s="341"/>
      <c r="M150" s="341">
        <v>7426</v>
      </c>
      <c r="N150" s="341"/>
      <c r="O150" s="341"/>
      <c r="P150" s="341"/>
      <c r="Q150" s="341"/>
      <c r="R150" s="341">
        <v>0</v>
      </c>
      <c r="S150" s="341"/>
      <c r="T150" s="341"/>
      <c r="U150" s="341"/>
      <c r="V150" s="341">
        <v>7426</v>
      </c>
      <c r="W150" s="339"/>
      <c r="X150" s="339"/>
      <c r="Y150" s="339"/>
      <c r="Z150" s="339"/>
      <c r="AA150" s="339"/>
      <c r="AB150" s="339"/>
      <c r="AC150" s="339"/>
      <c r="AD150" s="339"/>
      <c r="AE150" s="339"/>
    </row>
    <row r="151" spans="4:31" hidden="1" outlineLevel="1" x14ac:dyDescent="0.45">
      <c r="D151" s="274" t="s">
        <v>656</v>
      </c>
      <c r="E151" s="274" t="s">
        <v>702</v>
      </c>
      <c r="F151" s="274">
        <v>751541</v>
      </c>
      <c r="G151" s="274">
        <v>725024</v>
      </c>
      <c r="I151" s="342" t="s">
        <v>711</v>
      </c>
      <c r="J151" s="341"/>
      <c r="K151" s="341"/>
      <c r="L151" s="341"/>
      <c r="M151" s="341"/>
      <c r="N151" s="341"/>
      <c r="O151" s="341"/>
      <c r="P151" s="341">
        <v>102670</v>
      </c>
      <c r="Q151" s="341"/>
      <c r="R151" s="341"/>
      <c r="S151" s="341"/>
      <c r="T151" s="341"/>
      <c r="U151" s="341"/>
      <c r="V151" s="341">
        <v>102670</v>
      </c>
      <c r="W151" s="339"/>
      <c r="X151" s="339"/>
      <c r="Y151" s="339"/>
      <c r="Z151" s="339"/>
      <c r="AA151" s="339"/>
      <c r="AB151" s="339"/>
      <c r="AC151" s="339"/>
      <c r="AD151" s="339"/>
      <c r="AE151" s="339"/>
    </row>
    <row r="152" spans="4:31" hidden="1" outlineLevel="1" x14ac:dyDescent="0.45">
      <c r="D152" s="274" t="s">
        <v>656</v>
      </c>
      <c r="E152" s="274" t="s">
        <v>714</v>
      </c>
      <c r="F152" s="274">
        <v>438600</v>
      </c>
      <c r="G152" s="274">
        <v>498098</v>
      </c>
      <c r="I152" s="342" t="s">
        <v>793</v>
      </c>
      <c r="J152" s="341"/>
      <c r="K152" s="341">
        <v>28314</v>
      </c>
      <c r="L152" s="341"/>
      <c r="M152" s="341"/>
      <c r="N152" s="341"/>
      <c r="O152" s="341"/>
      <c r="P152" s="341"/>
      <c r="Q152" s="341"/>
      <c r="R152" s="341"/>
      <c r="S152" s="341"/>
      <c r="T152" s="341"/>
      <c r="U152" s="341"/>
      <c r="V152" s="341">
        <v>28314</v>
      </c>
      <c r="W152" s="339"/>
      <c r="X152" s="339"/>
      <c r="Y152" s="339"/>
      <c r="Z152" s="339"/>
      <c r="AA152" s="339"/>
      <c r="AB152" s="339"/>
      <c r="AC152" s="339"/>
      <c r="AD152" s="339"/>
      <c r="AE152" s="339"/>
    </row>
    <row r="153" spans="4:31" hidden="1" outlineLevel="1" x14ac:dyDescent="0.45">
      <c r="D153" s="274" t="s">
        <v>656</v>
      </c>
      <c r="E153" s="274" t="s">
        <v>683</v>
      </c>
      <c r="F153" s="274">
        <v>319000</v>
      </c>
      <c r="G153" s="274">
        <v>436887</v>
      </c>
      <c r="I153" s="342" t="s">
        <v>709</v>
      </c>
      <c r="J153" s="341"/>
      <c r="K153" s="341"/>
      <c r="L153" s="341"/>
      <c r="M153" s="341"/>
      <c r="N153" s="341"/>
      <c r="O153" s="341"/>
      <c r="P153" s="341">
        <v>402747</v>
      </c>
      <c r="Q153" s="341"/>
      <c r="R153" s="341"/>
      <c r="S153" s="341"/>
      <c r="T153" s="341"/>
      <c r="U153" s="341"/>
      <c r="V153" s="341">
        <v>402747</v>
      </c>
      <c r="W153" s="339"/>
      <c r="X153" s="339"/>
      <c r="Y153" s="339"/>
      <c r="Z153" s="339"/>
      <c r="AA153" s="339"/>
      <c r="AB153" s="339"/>
      <c r="AC153" s="339"/>
      <c r="AD153" s="339"/>
      <c r="AE153" s="339"/>
    </row>
    <row r="154" spans="4:31" hidden="1" outlineLevel="1" x14ac:dyDescent="0.45">
      <c r="D154" s="274" t="s">
        <v>656</v>
      </c>
      <c r="E154" s="274" t="s">
        <v>716</v>
      </c>
      <c r="F154" s="274">
        <v>345994</v>
      </c>
      <c r="G154" s="274">
        <v>416080</v>
      </c>
      <c r="I154" s="342" t="s">
        <v>767</v>
      </c>
      <c r="J154" s="341"/>
      <c r="K154" s="341"/>
      <c r="L154" s="341"/>
      <c r="M154" s="341"/>
      <c r="N154" s="341"/>
      <c r="O154" s="341"/>
      <c r="P154" s="341"/>
      <c r="Q154" s="341">
        <v>421470</v>
      </c>
      <c r="R154" s="341"/>
      <c r="S154" s="341"/>
      <c r="T154" s="341"/>
      <c r="U154" s="341"/>
      <c r="V154" s="341">
        <v>421470</v>
      </c>
      <c r="W154" s="339"/>
      <c r="X154" s="339"/>
      <c r="Y154" s="339"/>
      <c r="Z154" s="339"/>
      <c r="AA154" s="339"/>
      <c r="AB154" s="339"/>
      <c r="AC154" s="339"/>
      <c r="AD154" s="339"/>
      <c r="AE154" s="339"/>
    </row>
    <row r="155" spans="4:31" hidden="1" outlineLevel="1" x14ac:dyDescent="0.45">
      <c r="D155" s="274" t="s">
        <v>656</v>
      </c>
      <c r="E155" s="274" t="s">
        <v>718</v>
      </c>
      <c r="F155" s="274">
        <v>281588</v>
      </c>
      <c r="G155" s="274">
        <v>307500</v>
      </c>
      <c r="I155" s="342" t="s">
        <v>799</v>
      </c>
      <c r="J155" s="341"/>
      <c r="K155" s="341"/>
      <c r="L155" s="341">
        <v>1240</v>
      </c>
      <c r="M155" s="341"/>
      <c r="N155" s="341"/>
      <c r="O155" s="341"/>
      <c r="P155" s="341"/>
      <c r="Q155" s="341"/>
      <c r="R155" s="341"/>
      <c r="S155" s="341"/>
      <c r="T155" s="341"/>
      <c r="U155" s="341"/>
      <c r="V155" s="341">
        <v>1240</v>
      </c>
      <c r="W155" s="339"/>
      <c r="X155" s="339"/>
      <c r="Y155" s="339"/>
      <c r="Z155" s="339"/>
      <c r="AA155" s="339"/>
      <c r="AB155" s="339"/>
      <c r="AC155" s="339"/>
      <c r="AD155" s="339"/>
      <c r="AE155" s="339"/>
    </row>
    <row r="156" spans="4:31" hidden="1" outlineLevel="1" x14ac:dyDescent="0.45">
      <c r="D156" s="274" t="s">
        <v>656</v>
      </c>
      <c r="E156" s="274" t="s">
        <v>720</v>
      </c>
      <c r="F156" s="274">
        <v>141102</v>
      </c>
      <c r="G156" s="274">
        <v>157484</v>
      </c>
      <c r="I156" s="342" t="s">
        <v>763</v>
      </c>
      <c r="J156" s="341"/>
      <c r="K156" s="341"/>
      <c r="L156" s="341"/>
      <c r="M156" s="341"/>
      <c r="N156" s="341"/>
      <c r="O156" s="341"/>
      <c r="P156" s="341"/>
      <c r="Q156" s="341">
        <v>1412339</v>
      </c>
      <c r="R156" s="341"/>
      <c r="S156" s="341"/>
      <c r="T156" s="341"/>
      <c r="U156" s="341"/>
      <c r="V156" s="341">
        <v>1412339</v>
      </c>
      <c r="W156" s="339"/>
      <c r="X156" s="339"/>
      <c r="Y156" s="339"/>
      <c r="Z156" s="339"/>
      <c r="AA156" s="339"/>
      <c r="AB156" s="339"/>
      <c r="AC156" s="339"/>
      <c r="AD156" s="339"/>
      <c r="AE156" s="339"/>
    </row>
    <row r="157" spans="4:31" hidden="1" outlineLevel="1" x14ac:dyDescent="0.45">
      <c r="D157" s="274" t="s">
        <v>656</v>
      </c>
      <c r="E157" s="274" t="s">
        <v>700</v>
      </c>
      <c r="F157" s="274">
        <v>80153</v>
      </c>
      <c r="G157" s="274">
        <v>112793</v>
      </c>
      <c r="I157" s="342" t="s">
        <v>731</v>
      </c>
      <c r="J157" s="341"/>
      <c r="K157" s="341"/>
      <c r="L157" s="341">
        <v>207752</v>
      </c>
      <c r="M157" s="341"/>
      <c r="N157" s="341"/>
      <c r="O157" s="341"/>
      <c r="P157" s="341"/>
      <c r="Q157" s="341"/>
      <c r="R157" s="341">
        <v>946526</v>
      </c>
      <c r="S157" s="341"/>
      <c r="T157" s="341"/>
      <c r="U157" s="341"/>
      <c r="V157" s="341">
        <v>1154278</v>
      </c>
      <c r="W157" s="339"/>
      <c r="X157" s="339"/>
      <c r="Y157" s="339"/>
      <c r="Z157" s="339"/>
      <c r="AA157" s="339"/>
      <c r="AB157" s="339"/>
      <c r="AC157" s="339"/>
      <c r="AD157" s="339"/>
      <c r="AE157" s="339"/>
    </row>
    <row r="158" spans="4:31" hidden="1" outlineLevel="1" x14ac:dyDescent="0.45">
      <c r="D158" s="274" t="s">
        <v>656</v>
      </c>
      <c r="E158" s="274" t="s">
        <v>679</v>
      </c>
      <c r="F158" s="274">
        <v>45000</v>
      </c>
      <c r="G158" s="274">
        <v>0</v>
      </c>
      <c r="I158" s="342" t="s">
        <v>703</v>
      </c>
      <c r="J158" s="341"/>
      <c r="K158" s="341"/>
      <c r="L158" s="341"/>
      <c r="M158" s="341">
        <v>50149</v>
      </c>
      <c r="N158" s="341"/>
      <c r="O158" s="341"/>
      <c r="P158" s="341"/>
      <c r="Q158" s="341"/>
      <c r="R158" s="341">
        <v>635441</v>
      </c>
      <c r="S158" s="341"/>
      <c r="T158" s="341"/>
      <c r="U158" s="341"/>
      <c r="V158" s="341">
        <v>685590</v>
      </c>
      <c r="W158" s="339"/>
      <c r="X158" s="339"/>
      <c r="Y158" s="339"/>
      <c r="Z158" s="339"/>
      <c r="AA158" s="339"/>
      <c r="AB158" s="339"/>
      <c r="AC158" s="339"/>
      <c r="AD158" s="339"/>
      <c r="AE158" s="339"/>
    </row>
    <row r="159" spans="4:31" hidden="1" outlineLevel="1" x14ac:dyDescent="0.45">
      <c r="D159" s="274" t="s">
        <v>653</v>
      </c>
      <c r="E159" s="274" t="s">
        <v>722</v>
      </c>
      <c r="F159" s="274">
        <v>604155</v>
      </c>
      <c r="G159" s="274">
        <v>680383</v>
      </c>
      <c r="I159" s="342" t="s">
        <v>691</v>
      </c>
      <c r="J159" s="341"/>
      <c r="K159" s="341">
        <v>62926</v>
      </c>
      <c r="L159" s="341">
        <v>822853</v>
      </c>
      <c r="M159" s="341">
        <v>962393</v>
      </c>
      <c r="N159" s="341">
        <v>41512</v>
      </c>
      <c r="O159" s="341"/>
      <c r="P159" s="341">
        <v>496589</v>
      </c>
      <c r="Q159" s="341">
        <v>123237</v>
      </c>
      <c r="R159" s="341">
        <v>755742</v>
      </c>
      <c r="S159" s="341"/>
      <c r="T159" s="341"/>
      <c r="U159" s="341"/>
      <c r="V159" s="341">
        <v>3265252</v>
      </c>
      <c r="W159" s="339"/>
      <c r="X159" s="339"/>
      <c r="Y159" s="339"/>
      <c r="Z159" s="339"/>
      <c r="AA159" s="339"/>
      <c r="AB159" s="339"/>
      <c r="AC159" s="339"/>
      <c r="AD159" s="339"/>
      <c r="AE159" s="339"/>
    </row>
    <row r="160" spans="4:31" hidden="1" outlineLevel="1" x14ac:dyDescent="0.45">
      <c r="D160" s="274" t="s">
        <v>653</v>
      </c>
      <c r="E160" s="274" t="s">
        <v>724</v>
      </c>
      <c r="F160" s="274">
        <v>342943</v>
      </c>
      <c r="G160" s="274">
        <v>240678</v>
      </c>
      <c r="I160" s="342" t="s">
        <v>719</v>
      </c>
      <c r="J160" s="341"/>
      <c r="K160" s="341"/>
      <c r="L160" s="341"/>
      <c r="M160" s="341"/>
      <c r="N160" s="341"/>
      <c r="O160" s="341">
        <v>157484</v>
      </c>
      <c r="P160" s="341"/>
      <c r="Q160" s="341"/>
      <c r="R160" s="341"/>
      <c r="S160" s="341"/>
      <c r="T160" s="341"/>
      <c r="U160" s="341"/>
      <c r="V160" s="341">
        <v>157484</v>
      </c>
      <c r="W160" s="339"/>
      <c r="X160" s="339"/>
      <c r="Y160" s="339"/>
      <c r="Z160" s="339"/>
      <c r="AA160" s="339"/>
      <c r="AB160" s="339"/>
      <c r="AC160" s="339"/>
      <c r="AD160" s="339"/>
      <c r="AE160" s="339"/>
    </row>
    <row r="161" spans="4:31" hidden="1" outlineLevel="1" x14ac:dyDescent="0.45">
      <c r="D161" s="274" t="s">
        <v>653</v>
      </c>
      <c r="E161" s="274" t="s">
        <v>726</v>
      </c>
      <c r="F161" s="274">
        <v>533108</v>
      </c>
      <c r="G161" s="274">
        <v>281900</v>
      </c>
      <c r="I161" s="342" t="s">
        <v>797</v>
      </c>
      <c r="J161" s="341"/>
      <c r="K161" s="341"/>
      <c r="L161" s="341">
        <v>15796</v>
      </c>
      <c r="M161" s="341"/>
      <c r="N161" s="341"/>
      <c r="O161" s="341"/>
      <c r="P161" s="341"/>
      <c r="Q161" s="341"/>
      <c r="R161" s="341"/>
      <c r="S161" s="341"/>
      <c r="T161" s="341"/>
      <c r="U161" s="341"/>
      <c r="V161" s="341">
        <v>15796</v>
      </c>
      <c r="W161" s="339"/>
      <c r="X161" s="339"/>
      <c r="Y161" s="339"/>
      <c r="Z161" s="339"/>
      <c r="AA161" s="339"/>
      <c r="AB161" s="339"/>
      <c r="AC161" s="339"/>
      <c r="AD161" s="339"/>
      <c r="AE161" s="339"/>
    </row>
    <row r="162" spans="4:31" hidden="1" outlineLevel="1" x14ac:dyDescent="0.45">
      <c r="D162" s="274" t="s">
        <v>653</v>
      </c>
      <c r="E162" s="274" t="s">
        <v>690</v>
      </c>
      <c r="F162" s="274">
        <v>231600</v>
      </c>
      <c r="G162" s="274">
        <v>239393</v>
      </c>
      <c r="I162" s="342" t="s">
        <v>713</v>
      </c>
      <c r="J162" s="341"/>
      <c r="K162" s="341">
        <v>28145</v>
      </c>
      <c r="L162" s="341"/>
      <c r="M162" s="341"/>
      <c r="N162" s="341">
        <v>69712</v>
      </c>
      <c r="O162" s="341">
        <v>498098</v>
      </c>
      <c r="P162" s="341"/>
      <c r="Q162" s="341"/>
      <c r="R162" s="341"/>
      <c r="S162" s="341"/>
      <c r="T162" s="341"/>
      <c r="U162" s="341"/>
      <c r="V162" s="341">
        <v>595955</v>
      </c>
      <c r="W162" s="339"/>
      <c r="X162" s="339"/>
      <c r="Y162" s="339"/>
      <c r="Z162" s="339"/>
      <c r="AA162" s="339"/>
      <c r="AB162" s="339"/>
      <c r="AC162" s="339"/>
      <c r="AD162" s="339"/>
      <c r="AE162" s="339"/>
    </row>
    <row r="163" spans="4:31" hidden="1" outlineLevel="1" x14ac:dyDescent="0.45">
      <c r="D163" s="274" t="s">
        <v>653</v>
      </c>
      <c r="E163" s="274" t="s">
        <v>700</v>
      </c>
      <c r="F163" s="274">
        <v>87195</v>
      </c>
      <c r="G163" s="274">
        <v>124504</v>
      </c>
      <c r="I163" s="342" t="s">
        <v>725</v>
      </c>
      <c r="J163" s="341"/>
      <c r="K163" s="341">
        <v>139908</v>
      </c>
      <c r="L163" s="341"/>
      <c r="M163" s="341"/>
      <c r="N163" s="341">
        <v>175459</v>
      </c>
      <c r="O163" s="341"/>
      <c r="P163" s="341"/>
      <c r="Q163" s="341"/>
      <c r="R163" s="341"/>
      <c r="S163" s="341"/>
      <c r="T163" s="341"/>
      <c r="U163" s="341">
        <v>281900</v>
      </c>
      <c r="V163" s="341">
        <v>597267</v>
      </c>
      <c r="W163" s="339"/>
      <c r="X163" s="339"/>
      <c r="Y163" s="339"/>
      <c r="Z163" s="339"/>
      <c r="AA163" s="339"/>
      <c r="AB163" s="339"/>
      <c r="AC163" s="339"/>
      <c r="AD163" s="339"/>
      <c r="AE163" s="339"/>
    </row>
    <row r="164" spans="4:31" hidden="1" outlineLevel="1" x14ac:dyDescent="0.45">
      <c r="D164" s="274" t="s">
        <v>653</v>
      </c>
      <c r="E164" s="274" t="s">
        <v>728</v>
      </c>
      <c r="F164" s="274">
        <v>24000</v>
      </c>
      <c r="G164" s="274">
        <v>261655</v>
      </c>
      <c r="I164" s="342" t="s">
        <v>739</v>
      </c>
      <c r="J164" s="341"/>
      <c r="K164" s="341"/>
      <c r="L164" s="341"/>
      <c r="M164" s="341"/>
      <c r="N164" s="341"/>
      <c r="O164" s="341"/>
      <c r="P164" s="341"/>
      <c r="Q164" s="341"/>
      <c r="R164" s="341"/>
      <c r="S164" s="341">
        <v>5836156</v>
      </c>
      <c r="T164" s="341"/>
      <c r="U164" s="341"/>
      <c r="V164" s="341">
        <v>5836156</v>
      </c>
      <c r="W164" s="339"/>
      <c r="X164" s="339"/>
      <c r="Y164" s="339"/>
      <c r="Z164" s="339"/>
      <c r="AA164" s="339"/>
      <c r="AB164" s="339"/>
      <c r="AC164" s="339"/>
      <c r="AD164" s="339"/>
      <c r="AE164" s="339"/>
    </row>
    <row r="165" spans="4:31" hidden="1" outlineLevel="1" x14ac:dyDescent="0.45">
      <c r="D165" s="274" t="s">
        <v>653</v>
      </c>
      <c r="E165" s="274" t="s">
        <v>679</v>
      </c>
      <c r="F165" s="274">
        <v>27500</v>
      </c>
      <c r="G165" s="274">
        <v>120514</v>
      </c>
      <c r="I165" s="342" t="s">
        <v>787</v>
      </c>
      <c r="J165" s="341"/>
      <c r="K165" s="341">
        <v>57858</v>
      </c>
      <c r="L165" s="341"/>
      <c r="M165" s="341"/>
      <c r="N165" s="341"/>
      <c r="O165" s="341"/>
      <c r="P165" s="341"/>
      <c r="Q165" s="341"/>
      <c r="R165" s="341"/>
      <c r="S165" s="341"/>
      <c r="T165" s="341"/>
      <c r="U165" s="341"/>
      <c r="V165" s="341">
        <v>57858</v>
      </c>
      <c r="W165" s="339"/>
      <c r="X165" s="339"/>
      <c r="Y165" s="339"/>
      <c r="Z165" s="339"/>
      <c r="AA165" s="339"/>
      <c r="AB165" s="339"/>
      <c r="AC165" s="339"/>
      <c r="AD165" s="339"/>
      <c r="AE165" s="339"/>
    </row>
    <row r="166" spans="4:31" hidden="1" outlineLevel="1" x14ac:dyDescent="0.45">
      <c r="D166" s="274" t="s">
        <v>664</v>
      </c>
      <c r="E166" s="274" t="s">
        <v>702</v>
      </c>
      <c r="F166" s="274">
        <v>596502</v>
      </c>
      <c r="G166" s="274">
        <v>422530</v>
      </c>
      <c r="I166" s="342" t="s">
        <v>697</v>
      </c>
      <c r="J166" s="341"/>
      <c r="K166" s="341"/>
      <c r="L166" s="341"/>
      <c r="M166" s="341">
        <v>308647</v>
      </c>
      <c r="N166" s="341"/>
      <c r="O166" s="341"/>
      <c r="P166" s="341"/>
      <c r="Q166" s="341"/>
      <c r="R166" s="341">
        <v>709749</v>
      </c>
      <c r="S166" s="341"/>
      <c r="T166" s="341"/>
      <c r="U166" s="341"/>
      <c r="V166" s="341">
        <v>1018396</v>
      </c>
      <c r="W166" s="339"/>
      <c r="X166" s="339"/>
      <c r="Y166" s="339"/>
      <c r="Z166" s="339"/>
      <c r="AA166" s="339"/>
      <c r="AB166" s="339"/>
      <c r="AC166" s="339"/>
      <c r="AD166" s="339"/>
      <c r="AE166" s="339"/>
    </row>
    <row r="167" spans="4:31" hidden="1" outlineLevel="1" x14ac:dyDescent="0.45">
      <c r="D167" s="274" t="s">
        <v>664</v>
      </c>
      <c r="E167" s="274" t="s">
        <v>686</v>
      </c>
      <c r="F167" s="274">
        <v>675396</v>
      </c>
      <c r="G167" s="274">
        <v>485288</v>
      </c>
      <c r="I167" s="342" t="s">
        <v>729</v>
      </c>
      <c r="J167" s="341"/>
      <c r="K167" s="341"/>
      <c r="L167" s="341"/>
      <c r="M167" s="341"/>
      <c r="N167" s="341"/>
      <c r="O167" s="341"/>
      <c r="P167" s="341"/>
      <c r="Q167" s="341"/>
      <c r="R167" s="341">
        <v>658450</v>
      </c>
      <c r="S167" s="341"/>
      <c r="T167" s="341"/>
      <c r="U167" s="341"/>
      <c r="V167" s="341">
        <v>658450</v>
      </c>
      <c r="W167" s="339"/>
      <c r="X167" s="339"/>
      <c r="Y167" s="339"/>
      <c r="Z167" s="339"/>
      <c r="AA167" s="339"/>
      <c r="AB167" s="339"/>
      <c r="AC167" s="339"/>
      <c r="AD167" s="339"/>
      <c r="AE167" s="339"/>
    </row>
    <row r="168" spans="4:31" hidden="1" outlineLevel="1" x14ac:dyDescent="0.45">
      <c r="D168" s="274" t="s">
        <v>664</v>
      </c>
      <c r="E168" s="274" t="s">
        <v>683</v>
      </c>
      <c r="F168" s="274">
        <v>582599</v>
      </c>
      <c r="G168" s="274">
        <v>361779</v>
      </c>
      <c r="I168" s="342" t="s">
        <v>765</v>
      </c>
      <c r="J168" s="341"/>
      <c r="K168" s="341"/>
      <c r="L168" s="341"/>
      <c r="M168" s="341"/>
      <c r="N168" s="341"/>
      <c r="O168" s="341"/>
      <c r="P168" s="341"/>
      <c r="Q168" s="341">
        <v>494307</v>
      </c>
      <c r="R168" s="341"/>
      <c r="S168" s="341"/>
      <c r="T168" s="341"/>
      <c r="U168" s="341"/>
      <c r="V168" s="341">
        <v>494307</v>
      </c>
      <c r="W168" s="339"/>
      <c r="X168" s="339"/>
      <c r="Y168" s="339"/>
      <c r="Z168" s="339"/>
      <c r="AA168" s="339"/>
      <c r="AB168" s="339"/>
      <c r="AC168" s="339"/>
      <c r="AD168" s="339"/>
      <c r="AE168" s="339"/>
    </row>
    <row r="169" spans="4:31" hidden="1" outlineLevel="1" x14ac:dyDescent="0.45">
      <c r="D169" s="274" t="s">
        <v>664</v>
      </c>
      <c r="E169" s="274" t="s">
        <v>681</v>
      </c>
      <c r="F169" s="274">
        <v>268596</v>
      </c>
      <c r="G169" s="274">
        <v>240597</v>
      </c>
      <c r="I169" s="342" t="s">
        <v>705</v>
      </c>
      <c r="J169" s="341"/>
      <c r="K169" s="341"/>
      <c r="L169" s="341"/>
      <c r="M169" s="341">
        <v>50597</v>
      </c>
      <c r="N169" s="341"/>
      <c r="O169" s="341"/>
      <c r="P169" s="341"/>
      <c r="Q169" s="341"/>
      <c r="R169" s="341"/>
      <c r="S169" s="341"/>
      <c r="T169" s="341"/>
      <c r="U169" s="341"/>
      <c r="V169" s="341">
        <v>50597</v>
      </c>
      <c r="W169" s="339"/>
      <c r="X169" s="339"/>
      <c r="Y169" s="339"/>
      <c r="Z169" s="339"/>
      <c r="AA169" s="339"/>
      <c r="AB169" s="339"/>
      <c r="AC169" s="339"/>
      <c r="AD169" s="339"/>
      <c r="AE169" s="339"/>
    </row>
    <row r="170" spans="4:31" hidden="1" outlineLevel="1" x14ac:dyDescent="0.45">
      <c r="D170" s="274" t="s">
        <v>664</v>
      </c>
      <c r="E170" s="274" t="s">
        <v>726</v>
      </c>
      <c r="F170" s="274">
        <v>219475</v>
      </c>
      <c r="G170" s="274">
        <v>175459</v>
      </c>
      <c r="I170" s="342" t="s">
        <v>689</v>
      </c>
      <c r="J170" s="341"/>
      <c r="K170" s="341">
        <v>30500</v>
      </c>
      <c r="L170" s="341">
        <v>82793</v>
      </c>
      <c r="M170" s="341">
        <v>1256739</v>
      </c>
      <c r="N170" s="341">
        <v>170569</v>
      </c>
      <c r="O170" s="341"/>
      <c r="P170" s="341">
        <v>190161</v>
      </c>
      <c r="Q170" s="341">
        <v>158709</v>
      </c>
      <c r="R170" s="341">
        <v>2827349</v>
      </c>
      <c r="S170" s="341"/>
      <c r="T170" s="341">
        <v>590723</v>
      </c>
      <c r="U170" s="341">
        <v>239393</v>
      </c>
      <c r="V170" s="341">
        <v>5546936</v>
      </c>
      <c r="W170" s="339"/>
      <c r="X170" s="339"/>
      <c r="Y170" s="339"/>
      <c r="Z170" s="339"/>
      <c r="AA170" s="339"/>
      <c r="AB170" s="339"/>
      <c r="AC170" s="339"/>
      <c r="AD170" s="339"/>
      <c r="AE170" s="339"/>
    </row>
    <row r="171" spans="4:31" hidden="1" outlineLevel="1" x14ac:dyDescent="0.45">
      <c r="D171" s="274" t="s">
        <v>664</v>
      </c>
      <c r="E171" s="274" t="s">
        <v>714</v>
      </c>
      <c r="F171" s="274">
        <v>91296</v>
      </c>
      <c r="G171" s="274">
        <v>69712</v>
      </c>
      <c r="I171" s="342" t="s">
        <v>789</v>
      </c>
      <c r="J171" s="341"/>
      <c r="K171" s="341">
        <v>57169</v>
      </c>
      <c r="L171" s="341"/>
      <c r="M171" s="341"/>
      <c r="N171" s="341"/>
      <c r="O171" s="341"/>
      <c r="P171" s="341"/>
      <c r="Q171" s="341"/>
      <c r="R171" s="341"/>
      <c r="S171" s="341"/>
      <c r="T171" s="341"/>
      <c r="U171" s="341"/>
      <c r="V171" s="341">
        <v>57169</v>
      </c>
    </row>
    <row r="172" spans="4:31" hidden="1" outlineLevel="1" x14ac:dyDescent="0.45">
      <c r="D172" s="274" t="s">
        <v>664</v>
      </c>
      <c r="E172" s="274" t="s">
        <v>688</v>
      </c>
      <c r="F172" s="274">
        <v>127232</v>
      </c>
      <c r="G172" s="274">
        <v>148074</v>
      </c>
      <c r="I172" s="342" t="s">
        <v>737</v>
      </c>
      <c r="J172" s="341"/>
      <c r="K172" s="341"/>
      <c r="L172" s="341"/>
      <c r="M172" s="341"/>
      <c r="N172" s="341"/>
      <c r="O172" s="341"/>
      <c r="P172" s="341"/>
      <c r="Q172" s="341"/>
      <c r="R172" s="341">
        <v>0</v>
      </c>
      <c r="S172" s="341"/>
      <c r="T172" s="341"/>
      <c r="U172" s="341"/>
      <c r="V172" s="341">
        <v>0</v>
      </c>
    </row>
    <row r="173" spans="4:31" hidden="1" outlineLevel="1" x14ac:dyDescent="0.45">
      <c r="D173" s="274" t="s">
        <v>664</v>
      </c>
      <c r="E173" s="274" t="s">
        <v>694</v>
      </c>
      <c r="F173" s="274">
        <v>209401</v>
      </c>
      <c r="G173" s="274">
        <v>165934</v>
      </c>
      <c r="I173" s="342" t="s">
        <v>785</v>
      </c>
      <c r="J173" s="341"/>
      <c r="K173" s="341">
        <v>138522</v>
      </c>
      <c r="L173" s="341"/>
      <c r="M173" s="341"/>
      <c r="N173" s="341"/>
      <c r="O173" s="341"/>
      <c r="P173" s="341"/>
      <c r="Q173" s="341"/>
      <c r="R173" s="341"/>
      <c r="S173" s="341"/>
      <c r="T173" s="341"/>
      <c r="U173" s="341"/>
      <c r="V173" s="341">
        <v>138522</v>
      </c>
    </row>
    <row r="174" spans="4:31" hidden="1" outlineLevel="1" x14ac:dyDescent="0.45">
      <c r="D174" s="274" t="s">
        <v>664</v>
      </c>
      <c r="E174" s="274" t="s">
        <v>690</v>
      </c>
      <c r="F174" s="274">
        <v>160541</v>
      </c>
      <c r="G174" s="274">
        <v>170569</v>
      </c>
      <c r="I174" s="342" t="s">
        <v>801</v>
      </c>
      <c r="J174" s="341"/>
      <c r="K174" s="341"/>
      <c r="L174" s="341">
        <v>170</v>
      </c>
      <c r="M174" s="341"/>
      <c r="N174" s="341"/>
      <c r="O174" s="341"/>
      <c r="P174" s="341"/>
      <c r="Q174" s="341"/>
      <c r="R174" s="341"/>
      <c r="S174" s="341"/>
      <c r="T174" s="341"/>
      <c r="U174" s="341"/>
      <c r="V174" s="341">
        <v>170</v>
      </c>
    </row>
    <row r="175" spans="4:31" hidden="1" outlineLevel="1" x14ac:dyDescent="0.45">
      <c r="D175" s="274" t="s">
        <v>664</v>
      </c>
      <c r="E175" s="274" t="s">
        <v>692</v>
      </c>
      <c r="F175" s="274">
        <v>32688</v>
      </c>
      <c r="G175" s="274">
        <v>41512</v>
      </c>
      <c r="I175" s="342" t="s">
        <v>701</v>
      </c>
      <c r="J175" s="341">
        <v>2463386</v>
      </c>
      <c r="K175" s="341"/>
      <c r="L175" s="341">
        <v>457517</v>
      </c>
      <c r="M175" s="341">
        <v>87156</v>
      </c>
      <c r="N175" s="341">
        <v>422530</v>
      </c>
      <c r="O175" s="341">
        <v>725024</v>
      </c>
      <c r="P175" s="341"/>
      <c r="Q175" s="341">
        <v>130127</v>
      </c>
      <c r="R175" s="341"/>
      <c r="S175" s="341"/>
      <c r="T175" s="341"/>
      <c r="U175" s="341"/>
      <c r="V175" s="341">
        <v>4285740</v>
      </c>
    </row>
    <row r="176" spans="4:31" hidden="1" outlineLevel="1" x14ac:dyDescent="0.45">
      <c r="D176" s="274" t="s">
        <v>664</v>
      </c>
      <c r="E176" s="274" t="s">
        <v>679</v>
      </c>
      <c r="F176" s="274">
        <v>209024</v>
      </c>
      <c r="G176" s="274">
        <v>172168</v>
      </c>
      <c r="I176" s="342" t="s">
        <v>753</v>
      </c>
      <c r="J176" s="341"/>
      <c r="K176" s="341"/>
      <c r="L176" s="341"/>
      <c r="M176" s="341"/>
      <c r="N176" s="341"/>
      <c r="O176" s="341"/>
      <c r="P176" s="341"/>
      <c r="Q176" s="341"/>
      <c r="R176" s="341"/>
      <c r="S176" s="341">
        <v>557055</v>
      </c>
      <c r="T176" s="341"/>
      <c r="U176" s="341"/>
      <c r="V176" s="341">
        <v>557055</v>
      </c>
    </row>
    <row r="177" spans="4:22" hidden="1" outlineLevel="1" x14ac:dyDescent="0.45">
      <c r="D177" s="274" t="s">
        <v>661</v>
      </c>
      <c r="E177" s="274" t="s">
        <v>690</v>
      </c>
      <c r="F177" s="274">
        <v>3266805</v>
      </c>
      <c r="G177" s="274">
        <v>2827349</v>
      </c>
      <c r="I177" s="342" t="s">
        <v>478</v>
      </c>
      <c r="J177" s="341">
        <v>280161</v>
      </c>
      <c r="K177" s="341">
        <v>153836</v>
      </c>
      <c r="L177" s="341">
        <v>1410</v>
      </c>
      <c r="M177" s="341">
        <v>244321</v>
      </c>
      <c r="N177" s="341">
        <v>172168</v>
      </c>
      <c r="O177" s="341">
        <v>0</v>
      </c>
      <c r="P177" s="341">
        <v>4313</v>
      </c>
      <c r="Q177" s="341">
        <v>104852</v>
      </c>
      <c r="R177" s="341">
        <v>1510790</v>
      </c>
      <c r="S177" s="341">
        <v>1603084</v>
      </c>
      <c r="T177" s="341">
        <v>14311</v>
      </c>
      <c r="U177" s="341">
        <v>120514</v>
      </c>
      <c r="V177" s="341">
        <v>4209760</v>
      </c>
    </row>
    <row r="178" spans="4:22" hidden="1" outlineLevel="1" x14ac:dyDescent="0.45">
      <c r="D178" s="274" t="s">
        <v>661</v>
      </c>
      <c r="E178" s="274" t="s">
        <v>692</v>
      </c>
      <c r="F178" s="274">
        <v>880887</v>
      </c>
      <c r="G178" s="274">
        <v>755742</v>
      </c>
      <c r="I178" s="342" t="s">
        <v>84</v>
      </c>
      <c r="J178" s="341">
        <v>6186364</v>
      </c>
      <c r="K178" s="341">
        <v>1378678</v>
      </c>
      <c r="L178" s="341">
        <v>3565218</v>
      </c>
      <c r="M178" s="341">
        <v>12105490</v>
      </c>
      <c r="N178" s="341">
        <v>2453622</v>
      </c>
      <c r="O178" s="341">
        <v>2653866</v>
      </c>
      <c r="P178" s="341">
        <v>1663332</v>
      </c>
      <c r="Q178" s="341">
        <v>4125744</v>
      </c>
      <c r="R178" s="341">
        <v>9278321</v>
      </c>
      <c r="S178" s="341">
        <v>24503376</v>
      </c>
      <c r="T178" s="341">
        <v>2283307</v>
      </c>
      <c r="U178" s="341">
        <v>1949027</v>
      </c>
      <c r="V178" s="341">
        <v>72146345</v>
      </c>
    </row>
    <row r="179" spans="4:22" hidden="1" outlineLevel="1" x14ac:dyDescent="0.45">
      <c r="D179" s="274" t="s">
        <v>661</v>
      </c>
      <c r="E179" s="274" t="s">
        <v>730</v>
      </c>
      <c r="F179" s="274">
        <v>1059329</v>
      </c>
      <c r="G179" s="274">
        <v>658450</v>
      </c>
      <c r="I179" s="339"/>
      <c r="J179" s="343"/>
      <c r="K179" s="343"/>
      <c r="L179" s="339"/>
      <c r="M179" s="339"/>
      <c r="N179" s="339"/>
      <c r="O179" s="339"/>
      <c r="P179" s="339"/>
      <c r="Q179" s="339"/>
      <c r="R179" s="339"/>
      <c r="S179" s="339"/>
      <c r="T179" s="339"/>
    </row>
    <row r="180" spans="4:22" hidden="1" outlineLevel="1" x14ac:dyDescent="0.45">
      <c r="D180" s="274" t="s">
        <v>661</v>
      </c>
      <c r="E180" s="274" t="s">
        <v>688</v>
      </c>
      <c r="F180" s="274">
        <v>958179</v>
      </c>
      <c r="G180" s="274">
        <v>703490</v>
      </c>
      <c r="I180" s="339"/>
      <c r="J180" s="343"/>
      <c r="K180" s="343"/>
      <c r="L180" s="339"/>
      <c r="M180" s="339"/>
      <c r="N180" s="339"/>
      <c r="O180" s="339"/>
      <c r="P180" s="339"/>
      <c r="Q180" s="339"/>
      <c r="R180" s="339"/>
      <c r="S180" s="339"/>
      <c r="T180" s="339"/>
    </row>
    <row r="181" spans="4:22" hidden="1" outlineLevel="1" x14ac:dyDescent="0.45">
      <c r="D181" s="274" t="s">
        <v>661</v>
      </c>
      <c r="E181" s="274" t="s">
        <v>732</v>
      </c>
      <c r="F181" s="274">
        <v>934300</v>
      </c>
      <c r="G181" s="274">
        <v>946526</v>
      </c>
      <c r="I181" s="339"/>
      <c r="J181" s="343"/>
      <c r="K181" s="343"/>
      <c r="L181" s="339"/>
      <c r="M181" s="339"/>
      <c r="N181" s="339"/>
      <c r="O181" s="339"/>
      <c r="P181" s="339"/>
      <c r="Q181" s="339"/>
      <c r="R181" s="339"/>
      <c r="S181" s="339"/>
      <c r="T181" s="339"/>
    </row>
    <row r="182" spans="4:22" hidden="1" outlineLevel="1" x14ac:dyDescent="0.45">
      <c r="D182" s="274" t="s">
        <v>661</v>
      </c>
      <c r="E182" s="274" t="s">
        <v>734</v>
      </c>
      <c r="F182" s="274">
        <v>782195</v>
      </c>
      <c r="G182" s="274">
        <v>530784</v>
      </c>
      <c r="I182" s="339"/>
      <c r="J182" s="343"/>
      <c r="K182" s="343"/>
      <c r="L182" s="339"/>
      <c r="M182" s="339"/>
      <c r="N182" s="339"/>
      <c r="O182" s="339"/>
      <c r="P182" s="339"/>
      <c r="Q182" s="339"/>
      <c r="R182" s="339"/>
      <c r="S182" s="339"/>
      <c r="T182" s="339"/>
    </row>
    <row r="183" spans="4:22" hidden="1" outlineLevel="1" x14ac:dyDescent="0.45">
      <c r="D183" s="274" t="s">
        <v>661</v>
      </c>
      <c r="E183" s="274" t="s">
        <v>698</v>
      </c>
      <c r="F183" s="274">
        <v>695790</v>
      </c>
      <c r="G183" s="274">
        <v>709749</v>
      </c>
      <c r="I183" s="339"/>
      <c r="J183" s="343"/>
      <c r="K183" s="343"/>
      <c r="L183" s="339"/>
      <c r="M183" s="339"/>
      <c r="N183" s="339"/>
      <c r="O183" s="339"/>
      <c r="P183" s="339"/>
      <c r="Q183" s="339"/>
      <c r="R183" s="339"/>
      <c r="S183" s="339"/>
      <c r="T183" s="339"/>
    </row>
    <row r="184" spans="4:22" hidden="1" outlineLevel="1" x14ac:dyDescent="0.45">
      <c r="D184" s="274" t="s">
        <v>661</v>
      </c>
      <c r="E184" s="274" t="s">
        <v>704</v>
      </c>
      <c r="F184" s="274">
        <v>640890</v>
      </c>
      <c r="G184" s="274">
        <v>635441</v>
      </c>
      <c r="I184" s="339"/>
      <c r="J184" s="343"/>
      <c r="K184" s="343"/>
      <c r="L184" s="339"/>
      <c r="M184" s="339"/>
      <c r="N184" s="339"/>
      <c r="O184" s="339"/>
      <c r="P184" s="339"/>
      <c r="Q184" s="339"/>
      <c r="R184" s="339"/>
      <c r="S184" s="339"/>
      <c r="T184" s="339"/>
    </row>
    <row r="185" spans="4:22" hidden="1" outlineLevel="1" x14ac:dyDescent="0.45">
      <c r="D185" s="274" t="s">
        <v>661</v>
      </c>
      <c r="E185" s="274" t="s">
        <v>708</v>
      </c>
      <c r="F185" s="274">
        <v>267872</v>
      </c>
      <c r="G185" s="274">
        <v>0</v>
      </c>
      <c r="I185" s="339"/>
      <c r="J185" s="343"/>
      <c r="K185" s="343"/>
      <c r="L185" s="339"/>
      <c r="M185" s="339"/>
      <c r="N185" s="339"/>
      <c r="O185" s="339"/>
      <c r="P185" s="339"/>
      <c r="Q185" s="339"/>
      <c r="R185" s="339"/>
      <c r="S185" s="339"/>
      <c r="T185" s="339"/>
    </row>
    <row r="186" spans="4:22" hidden="1" outlineLevel="1" x14ac:dyDescent="0.45">
      <c r="D186" s="274" t="s">
        <v>661</v>
      </c>
      <c r="E186" s="274" t="s">
        <v>736</v>
      </c>
      <c r="F186" s="274">
        <v>162492</v>
      </c>
      <c r="G186" s="274">
        <v>0</v>
      </c>
      <c r="I186" s="339"/>
      <c r="J186" s="343"/>
      <c r="K186" s="343"/>
      <c r="L186" s="339"/>
      <c r="M186" s="339"/>
      <c r="N186" s="339"/>
      <c r="O186" s="339"/>
      <c r="P186" s="339"/>
      <c r="Q186" s="339"/>
      <c r="R186" s="339"/>
      <c r="S186" s="339"/>
      <c r="T186" s="339"/>
    </row>
    <row r="187" spans="4:22" hidden="1" outlineLevel="1" x14ac:dyDescent="0.45">
      <c r="D187" s="274" t="s">
        <v>661</v>
      </c>
      <c r="E187" s="274" t="s">
        <v>704</v>
      </c>
      <c r="F187" s="274">
        <v>103233</v>
      </c>
      <c r="G187" s="274">
        <v>0</v>
      </c>
      <c r="I187" s="339"/>
      <c r="J187" s="343"/>
      <c r="K187" s="343"/>
      <c r="L187" s="339"/>
      <c r="M187" s="339"/>
      <c r="N187" s="339"/>
      <c r="O187" s="339"/>
      <c r="P187" s="339"/>
      <c r="Q187" s="339"/>
      <c r="R187" s="339"/>
      <c r="S187" s="339"/>
      <c r="T187" s="339"/>
    </row>
    <row r="188" spans="4:22" hidden="1" outlineLevel="1" x14ac:dyDescent="0.45">
      <c r="D188" s="274" t="s">
        <v>661</v>
      </c>
      <c r="E188" s="274" t="s">
        <v>738</v>
      </c>
      <c r="F188" s="274">
        <v>21543</v>
      </c>
      <c r="G188" s="274">
        <v>0</v>
      </c>
      <c r="I188" s="339"/>
      <c r="J188" s="343"/>
      <c r="K188" s="343"/>
      <c r="L188" s="339"/>
      <c r="M188" s="339"/>
      <c r="N188" s="339"/>
      <c r="O188" s="339"/>
      <c r="P188" s="339"/>
      <c r="Q188" s="339"/>
      <c r="R188" s="339"/>
      <c r="S188" s="339"/>
      <c r="T188" s="339"/>
    </row>
    <row r="189" spans="4:22" hidden="1" outlineLevel="1" x14ac:dyDescent="0.45">
      <c r="D189" s="274" t="s">
        <v>661</v>
      </c>
      <c r="E189" s="274" t="s">
        <v>679</v>
      </c>
      <c r="F189" s="274">
        <v>1043</v>
      </c>
      <c r="G189" s="274">
        <v>1510790</v>
      </c>
      <c r="I189" s="339"/>
      <c r="J189" s="343"/>
      <c r="K189" s="343"/>
      <c r="L189" s="339"/>
      <c r="M189" s="339"/>
      <c r="N189" s="339"/>
      <c r="O189" s="339"/>
      <c r="P189" s="339"/>
      <c r="Q189" s="339"/>
      <c r="R189" s="339"/>
      <c r="S189" s="339"/>
      <c r="T189" s="339"/>
    </row>
    <row r="190" spans="4:22" hidden="1" outlineLevel="1" x14ac:dyDescent="0.45">
      <c r="D190" s="274" t="s">
        <v>659</v>
      </c>
      <c r="E190" s="274" t="s">
        <v>740</v>
      </c>
      <c r="F190" s="274">
        <v>5610558</v>
      </c>
      <c r="G190" s="274">
        <v>5836156</v>
      </c>
      <c r="I190" s="339"/>
      <c r="J190" s="343"/>
      <c r="K190" s="343"/>
      <c r="L190" s="339"/>
      <c r="M190" s="339"/>
      <c r="N190" s="339"/>
      <c r="O190" s="339"/>
      <c r="P190" s="339"/>
      <c r="Q190" s="339"/>
      <c r="R190" s="339"/>
      <c r="S190" s="339"/>
      <c r="T190" s="339"/>
    </row>
    <row r="191" spans="4:22" hidden="1" outlineLevel="1" x14ac:dyDescent="0.45">
      <c r="D191" s="274" t="s">
        <v>659</v>
      </c>
      <c r="E191" s="274" t="s">
        <v>758</v>
      </c>
      <c r="F191" s="274">
        <v>3831386</v>
      </c>
      <c r="G191" s="274">
        <v>3826652</v>
      </c>
      <c r="I191" s="339"/>
      <c r="J191" s="343"/>
      <c r="K191" s="343"/>
      <c r="L191" s="339"/>
      <c r="M191" s="339"/>
      <c r="N191" s="339"/>
      <c r="O191" s="339"/>
      <c r="P191" s="339"/>
      <c r="Q191" s="339"/>
      <c r="R191" s="339"/>
      <c r="S191" s="339"/>
      <c r="T191" s="339"/>
    </row>
    <row r="192" spans="4:22" hidden="1" outlineLevel="1" x14ac:dyDescent="0.45">
      <c r="D192" s="274" t="s">
        <v>659</v>
      </c>
      <c r="E192" s="274" t="s">
        <v>742</v>
      </c>
      <c r="F192" s="274">
        <v>3120946</v>
      </c>
      <c r="G192" s="274">
        <v>2820042</v>
      </c>
      <c r="I192" s="339"/>
      <c r="J192" s="343"/>
      <c r="K192" s="343"/>
      <c r="L192" s="339"/>
      <c r="M192" s="339"/>
      <c r="N192" s="339"/>
      <c r="O192" s="339"/>
      <c r="P192" s="339"/>
      <c r="Q192" s="339"/>
      <c r="R192" s="339"/>
      <c r="S192" s="339"/>
      <c r="T192" s="339"/>
    </row>
    <row r="193" spans="4:20" hidden="1" outlineLevel="1" x14ac:dyDescent="0.45">
      <c r="D193" s="274" t="s">
        <v>659</v>
      </c>
      <c r="E193" s="274" t="s">
        <v>750</v>
      </c>
      <c r="F193" s="274">
        <v>2640699</v>
      </c>
      <c r="G193" s="274">
        <v>2803235</v>
      </c>
      <c r="I193" s="339"/>
      <c r="J193" s="343"/>
      <c r="K193" s="343"/>
      <c r="L193" s="339"/>
      <c r="M193" s="339"/>
      <c r="N193" s="339"/>
      <c r="O193" s="339"/>
      <c r="P193" s="339"/>
      <c r="Q193" s="339"/>
      <c r="R193" s="339"/>
      <c r="S193" s="339"/>
      <c r="T193" s="339"/>
    </row>
    <row r="194" spans="4:20" hidden="1" outlineLevel="1" x14ac:dyDescent="0.45">
      <c r="D194" s="274" t="s">
        <v>659</v>
      </c>
      <c r="E194" s="274" t="s">
        <v>748</v>
      </c>
      <c r="F194" s="274">
        <v>2423124</v>
      </c>
      <c r="G194" s="274">
        <v>2501037</v>
      </c>
      <c r="I194" s="339"/>
      <c r="J194" s="343"/>
      <c r="K194" s="343"/>
      <c r="L194" s="339"/>
      <c r="M194" s="339"/>
      <c r="N194" s="339"/>
      <c r="O194" s="339"/>
      <c r="P194" s="339"/>
      <c r="Q194" s="339"/>
      <c r="R194" s="339"/>
      <c r="S194" s="339"/>
      <c r="T194" s="339"/>
    </row>
    <row r="195" spans="4:20" hidden="1" outlineLevel="1" x14ac:dyDescent="0.45">
      <c r="D195" s="274" t="s">
        <v>659</v>
      </c>
      <c r="E195" s="274" t="s">
        <v>746</v>
      </c>
      <c r="F195" s="274">
        <v>1218513</v>
      </c>
      <c r="G195" s="274">
        <v>1274277</v>
      </c>
      <c r="I195" s="339"/>
      <c r="J195" s="343"/>
      <c r="K195" s="343"/>
      <c r="L195" s="339"/>
      <c r="M195" s="339"/>
      <c r="N195" s="339"/>
      <c r="O195" s="339"/>
      <c r="P195" s="339"/>
      <c r="Q195" s="339"/>
      <c r="R195" s="339"/>
      <c r="S195" s="339"/>
      <c r="T195" s="339"/>
    </row>
    <row r="196" spans="4:20" hidden="1" outlineLevel="1" x14ac:dyDescent="0.45">
      <c r="D196" s="274" t="s">
        <v>659</v>
      </c>
      <c r="E196" s="274" t="s">
        <v>744</v>
      </c>
      <c r="F196" s="274">
        <v>807696</v>
      </c>
      <c r="G196" s="274">
        <v>850026</v>
      </c>
      <c r="I196" s="339"/>
      <c r="J196" s="343"/>
      <c r="K196" s="343"/>
      <c r="L196" s="339"/>
      <c r="M196" s="339"/>
      <c r="N196" s="339"/>
      <c r="O196" s="339"/>
      <c r="P196" s="339"/>
      <c r="Q196" s="339"/>
      <c r="R196" s="339"/>
      <c r="S196" s="339"/>
      <c r="T196" s="339"/>
    </row>
    <row r="197" spans="4:20" hidden="1" outlineLevel="1" x14ac:dyDescent="0.45">
      <c r="D197" s="274" t="s">
        <v>659</v>
      </c>
      <c r="E197" s="274" t="s">
        <v>760</v>
      </c>
      <c r="F197" s="274">
        <v>468287</v>
      </c>
      <c r="G197" s="274">
        <v>525922</v>
      </c>
      <c r="I197" s="339"/>
      <c r="J197" s="343"/>
      <c r="K197" s="343"/>
      <c r="L197" s="339"/>
      <c r="M197" s="339"/>
      <c r="N197" s="339"/>
      <c r="O197" s="339"/>
      <c r="P197" s="339"/>
      <c r="Q197" s="339"/>
      <c r="R197" s="339"/>
      <c r="S197" s="339"/>
      <c r="T197" s="339"/>
    </row>
    <row r="198" spans="4:20" hidden="1" outlineLevel="1" x14ac:dyDescent="0.45">
      <c r="D198" s="274" t="s">
        <v>659</v>
      </c>
      <c r="E198" s="274" t="s">
        <v>752</v>
      </c>
      <c r="F198" s="274">
        <v>730570</v>
      </c>
      <c r="G198" s="274">
        <v>869592</v>
      </c>
      <c r="I198" s="339"/>
      <c r="J198" s="343"/>
      <c r="K198" s="343"/>
      <c r="L198" s="339"/>
      <c r="M198" s="339"/>
      <c r="N198" s="339"/>
      <c r="O198" s="339"/>
      <c r="P198" s="339"/>
      <c r="Q198" s="339"/>
      <c r="R198" s="339"/>
      <c r="S198" s="339"/>
      <c r="T198" s="339"/>
    </row>
    <row r="199" spans="4:20" hidden="1" outlineLevel="1" x14ac:dyDescent="0.45">
      <c r="D199" s="274" t="s">
        <v>659</v>
      </c>
      <c r="E199" s="274" t="s">
        <v>754</v>
      </c>
      <c r="F199" s="274">
        <v>429145</v>
      </c>
      <c r="G199" s="274">
        <v>557055</v>
      </c>
      <c r="I199" s="339"/>
      <c r="J199" s="343"/>
      <c r="K199" s="343"/>
      <c r="L199" s="339"/>
      <c r="M199" s="339"/>
      <c r="N199" s="339"/>
      <c r="O199" s="339"/>
      <c r="P199" s="339"/>
      <c r="Q199" s="339"/>
      <c r="R199" s="339"/>
      <c r="S199" s="339"/>
      <c r="T199" s="339"/>
    </row>
    <row r="200" spans="4:20" hidden="1" outlineLevel="1" x14ac:dyDescent="0.45">
      <c r="D200" s="274" t="s">
        <v>659</v>
      </c>
      <c r="E200" s="274" t="s">
        <v>756</v>
      </c>
      <c r="F200" s="274">
        <v>467597</v>
      </c>
      <c r="G200" s="274">
        <v>584038</v>
      </c>
      <c r="I200" s="339"/>
      <c r="J200" s="343"/>
      <c r="K200" s="343"/>
      <c r="L200" s="339"/>
      <c r="M200" s="339"/>
      <c r="N200" s="339"/>
      <c r="O200" s="339"/>
      <c r="P200" s="339"/>
      <c r="Q200" s="339"/>
      <c r="R200" s="339"/>
      <c r="S200" s="339"/>
      <c r="T200" s="339"/>
    </row>
    <row r="201" spans="4:20" hidden="1" outlineLevel="1" x14ac:dyDescent="0.45">
      <c r="D201" s="274" t="s">
        <v>659</v>
      </c>
      <c r="E201" s="274" t="s">
        <v>762</v>
      </c>
      <c r="F201" s="274">
        <v>436240</v>
      </c>
      <c r="G201" s="274">
        <v>452260</v>
      </c>
      <c r="I201" s="339"/>
      <c r="J201" s="343"/>
      <c r="K201" s="343"/>
      <c r="L201" s="339"/>
      <c r="M201" s="339"/>
      <c r="N201" s="339"/>
      <c r="O201" s="339"/>
      <c r="P201" s="339"/>
      <c r="Q201" s="339"/>
      <c r="R201" s="339"/>
      <c r="S201" s="339"/>
      <c r="T201" s="339"/>
    </row>
    <row r="202" spans="4:20" hidden="1" outlineLevel="1" x14ac:dyDescent="0.45">
      <c r="D202" s="274" t="s">
        <v>659</v>
      </c>
      <c r="E202" s="274" t="s">
        <v>679</v>
      </c>
      <c r="F202" s="274">
        <v>1538129</v>
      </c>
      <c r="G202" s="274">
        <v>1603084</v>
      </c>
      <c r="I202" s="339"/>
      <c r="J202" s="343"/>
      <c r="K202" s="343"/>
      <c r="L202" s="339"/>
      <c r="M202" s="339"/>
      <c r="N202" s="339"/>
      <c r="O202" s="339"/>
      <c r="P202" s="339"/>
      <c r="Q202" s="339"/>
      <c r="R202" s="339"/>
      <c r="S202" s="339"/>
      <c r="T202" s="339"/>
    </row>
    <row r="203" spans="4:20" hidden="1" outlineLevel="1" x14ac:dyDescent="0.45">
      <c r="D203" s="274" t="s">
        <v>660</v>
      </c>
      <c r="E203" s="274" t="s">
        <v>764</v>
      </c>
      <c r="F203" s="274">
        <v>1269218</v>
      </c>
      <c r="G203" s="274">
        <v>1412339</v>
      </c>
      <c r="I203" s="339"/>
      <c r="J203" s="343"/>
      <c r="K203" s="343"/>
      <c r="L203" s="339"/>
      <c r="M203" s="339"/>
      <c r="N203" s="339"/>
      <c r="O203" s="339"/>
      <c r="P203" s="339"/>
      <c r="Q203" s="339"/>
      <c r="R203" s="339"/>
      <c r="S203" s="339"/>
      <c r="T203" s="339"/>
    </row>
    <row r="204" spans="4:20" hidden="1" outlineLevel="1" x14ac:dyDescent="0.45">
      <c r="D204" s="274" t="s">
        <v>660</v>
      </c>
      <c r="E204" s="274" t="s">
        <v>694</v>
      </c>
      <c r="F204" s="274">
        <v>610650</v>
      </c>
      <c r="G204" s="274">
        <v>644983</v>
      </c>
      <c r="I204" s="339"/>
      <c r="J204" s="343"/>
      <c r="K204" s="343"/>
      <c r="L204" s="339"/>
      <c r="M204" s="339"/>
      <c r="N204" s="339"/>
      <c r="O204" s="339"/>
      <c r="P204" s="339"/>
      <c r="Q204" s="339"/>
      <c r="R204" s="339"/>
      <c r="S204" s="339"/>
      <c r="T204" s="339"/>
    </row>
    <row r="205" spans="4:20" hidden="1" outlineLevel="1" x14ac:dyDescent="0.45">
      <c r="D205" s="274" t="s">
        <v>660</v>
      </c>
      <c r="E205" s="274" t="s">
        <v>766</v>
      </c>
      <c r="F205" s="274">
        <v>487579</v>
      </c>
      <c r="G205" s="274">
        <v>494307</v>
      </c>
      <c r="I205" s="339"/>
      <c r="J205" s="343"/>
      <c r="K205" s="343"/>
      <c r="L205" s="339"/>
      <c r="M205" s="339"/>
      <c r="N205" s="339"/>
      <c r="O205" s="339"/>
      <c r="P205" s="339"/>
      <c r="Q205" s="339"/>
      <c r="R205" s="339"/>
      <c r="S205" s="339"/>
      <c r="T205" s="339"/>
    </row>
    <row r="206" spans="4:20" hidden="1" outlineLevel="1" x14ac:dyDescent="0.45">
      <c r="D206" s="274" t="s">
        <v>660</v>
      </c>
      <c r="E206" s="274" t="s">
        <v>768</v>
      </c>
      <c r="F206" s="274">
        <v>412653</v>
      </c>
      <c r="G206" s="274">
        <v>421470</v>
      </c>
      <c r="I206" s="339"/>
      <c r="J206" s="343"/>
      <c r="K206" s="343"/>
      <c r="L206" s="339"/>
      <c r="M206" s="339"/>
      <c r="N206" s="339"/>
      <c r="O206" s="339"/>
      <c r="P206" s="339"/>
      <c r="Q206" s="339"/>
      <c r="R206" s="339"/>
      <c r="S206" s="339"/>
      <c r="T206" s="339"/>
    </row>
    <row r="207" spans="4:20" hidden="1" outlineLevel="1" x14ac:dyDescent="0.45">
      <c r="D207" s="274" t="s">
        <v>660</v>
      </c>
      <c r="E207" s="274" t="s">
        <v>692</v>
      </c>
      <c r="F207" s="274">
        <v>166698</v>
      </c>
      <c r="G207" s="274">
        <v>123237</v>
      </c>
      <c r="I207" s="339"/>
      <c r="J207" s="343"/>
      <c r="K207" s="343"/>
      <c r="L207" s="339"/>
      <c r="M207" s="339"/>
      <c r="N207" s="339"/>
      <c r="O207" s="339"/>
      <c r="P207" s="339"/>
      <c r="Q207" s="339"/>
      <c r="R207" s="339"/>
      <c r="S207" s="339"/>
      <c r="T207" s="339"/>
    </row>
    <row r="208" spans="4:20" hidden="1" outlineLevel="1" x14ac:dyDescent="0.45">
      <c r="D208" s="274" t="s">
        <v>660</v>
      </c>
      <c r="E208" s="274" t="s">
        <v>690</v>
      </c>
      <c r="F208" s="274">
        <v>147806</v>
      </c>
      <c r="G208" s="274">
        <v>158709</v>
      </c>
      <c r="I208" s="339"/>
      <c r="J208" s="343"/>
      <c r="K208" s="343"/>
      <c r="L208" s="339"/>
      <c r="M208" s="339"/>
      <c r="N208" s="339"/>
      <c r="O208" s="339"/>
      <c r="P208" s="339"/>
      <c r="Q208" s="339"/>
      <c r="R208" s="339"/>
      <c r="S208" s="339"/>
      <c r="T208" s="339"/>
    </row>
    <row r="209" spans="4:20" hidden="1" outlineLevel="1" x14ac:dyDescent="0.45">
      <c r="D209" s="274" t="s">
        <v>660</v>
      </c>
      <c r="E209" s="274" t="s">
        <v>681</v>
      </c>
      <c r="F209" s="274">
        <v>151102</v>
      </c>
      <c r="G209" s="274">
        <v>171820</v>
      </c>
      <c r="I209" s="339"/>
      <c r="J209" s="343"/>
      <c r="K209" s="343"/>
      <c r="L209" s="339"/>
      <c r="M209" s="339"/>
      <c r="N209" s="339"/>
      <c r="O209" s="339"/>
      <c r="P209" s="339"/>
      <c r="Q209" s="339"/>
      <c r="R209" s="339"/>
      <c r="S209" s="339"/>
      <c r="T209" s="339"/>
    </row>
    <row r="210" spans="4:20" hidden="1" outlineLevel="1" x14ac:dyDescent="0.45">
      <c r="D210" s="274" t="s">
        <v>660</v>
      </c>
      <c r="E210" s="274" t="s">
        <v>688</v>
      </c>
      <c r="F210" s="274">
        <v>170816</v>
      </c>
      <c r="G210" s="274">
        <v>212372</v>
      </c>
      <c r="I210" s="339"/>
      <c r="J210" s="343"/>
      <c r="K210" s="343"/>
      <c r="L210" s="339"/>
      <c r="M210" s="339"/>
      <c r="N210" s="339"/>
      <c r="O210" s="339"/>
      <c r="P210" s="339"/>
      <c r="Q210" s="339"/>
      <c r="R210" s="339"/>
      <c r="S210" s="339"/>
      <c r="T210" s="339"/>
    </row>
    <row r="211" spans="4:20" hidden="1" outlineLevel="1" x14ac:dyDescent="0.45">
      <c r="D211" s="274" t="s">
        <v>660</v>
      </c>
      <c r="E211" s="274" t="s">
        <v>702</v>
      </c>
      <c r="F211" s="274">
        <v>102735</v>
      </c>
      <c r="G211" s="274">
        <v>130127</v>
      </c>
      <c r="I211" s="339"/>
      <c r="J211" s="343"/>
      <c r="K211" s="343"/>
      <c r="L211" s="339"/>
      <c r="M211" s="339"/>
      <c r="N211" s="339"/>
      <c r="O211" s="339"/>
      <c r="P211" s="339"/>
      <c r="Q211" s="339"/>
      <c r="R211" s="339"/>
      <c r="S211" s="339"/>
      <c r="T211" s="339"/>
    </row>
    <row r="212" spans="4:20" hidden="1" outlineLevel="1" x14ac:dyDescent="0.45">
      <c r="D212" s="274" t="s">
        <v>660</v>
      </c>
      <c r="E212" s="274" t="s">
        <v>770</v>
      </c>
      <c r="F212" s="274">
        <v>96556</v>
      </c>
      <c r="G212" s="274">
        <v>134603</v>
      </c>
      <c r="I212" s="339"/>
      <c r="J212" s="343"/>
      <c r="K212" s="343"/>
      <c r="L212" s="339"/>
      <c r="M212" s="339"/>
      <c r="N212" s="339"/>
      <c r="O212" s="339"/>
      <c r="P212" s="339"/>
      <c r="Q212" s="339"/>
      <c r="R212" s="339"/>
      <c r="S212" s="339"/>
      <c r="T212" s="339"/>
    </row>
    <row r="213" spans="4:20" hidden="1" outlineLevel="1" x14ac:dyDescent="0.45">
      <c r="D213" s="274" t="s">
        <v>660</v>
      </c>
      <c r="E213" s="274" t="s">
        <v>683</v>
      </c>
      <c r="F213" s="274">
        <v>57036</v>
      </c>
      <c r="G213" s="274">
        <v>36491</v>
      </c>
      <c r="I213" s="339"/>
      <c r="J213" s="343"/>
      <c r="K213" s="343"/>
      <c r="L213" s="339"/>
      <c r="M213" s="339"/>
      <c r="N213" s="339"/>
      <c r="O213" s="339"/>
      <c r="P213" s="339"/>
      <c r="Q213" s="339"/>
      <c r="R213" s="339"/>
      <c r="S213" s="339"/>
      <c r="T213" s="339"/>
    </row>
    <row r="214" spans="4:20" hidden="1" outlineLevel="1" x14ac:dyDescent="0.45">
      <c r="D214" s="274" t="s">
        <v>660</v>
      </c>
      <c r="E214" s="274" t="s">
        <v>772</v>
      </c>
      <c r="F214" s="274">
        <v>39707</v>
      </c>
      <c r="G214" s="274">
        <v>46701</v>
      </c>
      <c r="I214" s="339"/>
      <c r="J214" s="343"/>
      <c r="K214" s="343"/>
      <c r="L214" s="339"/>
      <c r="M214" s="339"/>
      <c r="N214" s="339"/>
      <c r="O214" s="339"/>
      <c r="P214" s="339"/>
      <c r="Q214" s="339"/>
      <c r="R214" s="339"/>
      <c r="S214" s="339"/>
      <c r="T214" s="339"/>
    </row>
    <row r="215" spans="4:20" hidden="1" outlineLevel="1" x14ac:dyDescent="0.45">
      <c r="D215" s="274" t="s">
        <v>660</v>
      </c>
      <c r="E215" s="274" t="s">
        <v>774</v>
      </c>
      <c r="F215" s="274">
        <v>24106</v>
      </c>
      <c r="G215" s="274">
        <v>25799</v>
      </c>
      <c r="I215" s="339"/>
      <c r="J215" s="343"/>
      <c r="K215" s="343"/>
      <c r="L215" s="339"/>
      <c r="M215" s="339"/>
      <c r="N215" s="339"/>
      <c r="O215" s="339"/>
      <c r="P215" s="339"/>
      <c r="Q215" s="339"/>
      <c r="R215" s="339"/>
      <c r="S215" s="339"/>
      <c r="T215" s="339"/>
    </row>
    <row r="216" spans="4:20" hidden="1" outlineLevel="1" x14ac:dyDescent="0.45">
      <c r="D216" s="274" t="s">
        <v>660</v>
      </c>
      <c r="E216" s="274" t="s">
        <v>776</v>
      </c>
      <c r="F216" s="274">
        <v>13614</v>
      </c>
      <c r="G216" s="274">
        <v>7934</v>
      </c>
      <c r="I216" s="339"/>
      <c r="J216" s="343"/>
      <c r="K216" s="343"/>
      <c r="L216" s="339"/>
      <c r="M216" s="339"/>
      <c r="N216" s="339"/>
      <c r="O216" s="339"/>
      <c r="P216" s="339"/>
      <c r="Q216" s="339"/>
      <c r="R216" s="339"/>
      <c r="S216" s="339"/>
      <c r="T216" s="339"/>
    </row>
    <row r="217" spans="4:20" hidden="1" outlineLevel="1" x14ac:dyDescent="0.45">
      <c r="D217" s="274" t="s">
        <v>660</v>
      </c>
      <c r="E217" s="274" t="s">
        <v>778</v>
      </c>
      <c r="F217" s="274">
        <v>1881</v>
      </c>
      <c r="G217" s="274">
        <v>0</v>
      </c>
      <c r="I217" s="339"/>
      <c r="J217" s="343"/>
      <c r="K217" s="343"/>
      <c r="L217" s="339"/>
      <c r="M217" s="339"/>
      <c r="N217" s="339"/>
      <c r="O217" s="339"/>
      <c r="P217" s="339"/>
      <c r="Q217" s="339"/>
      <c r="R217" s="339"/>
      <c r="S217" s="339"/>
      <c r="T217" s="339"/>
    </row>
    <row r="218" spans="4:20" hidden="1" outlineLevel="1" x14ac:dyDescent="0.45">
      <c r="D218" s="280" t="s">
        <v>660</v>
      </c>
      <c r="E218" s="280" t="s">
        <v>679</v>
      </c>
      <c r="F218" s="280">
        <v>126303</v>
      </c>
      <c r="G218" s="280">
        <v>104852</v>
      </c>
      <c r="I218" s="339"/>
      <c r="J218" s="343"/>
      <c r="K218" s="343"/>
      <c r="L218" s="339"/>
      <c r="M218" s="339"/>
      <c r="N218" s="339"/>
      <c r="O218" s="339"/>
      <c r="P218" s="339"/>
      <c r="Q218" s="339"/>
      <c r="R218" s="339"/>
      <c r="S218" s="339"/>
      <c r="T218" s="339"/>
    </row>
    <row r="219" spans="4:20" hidden="1" outlineLevel="1" x14ac:dyDescent="0.45">
      <c r="D219" s="274" t="s">
        <v>658</v>
      </c>
      <c r="E219" s="274" t="s">
        <v>782</v>
      </c>
      <c r="F219" s="274">
        <v>462224</v>
      </c>
      <c r="G219" s="274">
        <v>303788</v>
      </c>
      <c r="I219" s="339"/>
      <c r="J219" s="343"/>
      <c r="K219" s="343"/>
      <c r="L219" s="339"/>
      <c r="M219" s="339"/>
      <c r="N219" s="339"/>
      <c r="O219" s="339"/>
      <c r="P219" s="339"/>
      <c r="Q219" s="339"/>
      <c r="R219" s="339"/>
      <c r="S219" s="339"/>
      <c r="T219" s="339"/>
    </row>
    <row r="220" spans="4:20" hidden="1" outlineLevel="1" x14ac:dyDescent="0.45">
      <c r="D220" s="274" t="s">
        <v>658</v>
      </c>
      <c r="E220" s="274" t="s">
        <v>784</v>
      </c>
      <c r="F220" s="274">
        <v>184467</v>
      </c>
      <c r="G220" s="274">
        <v>92116</v>
      </c>
      <c r="I220" s="339"/>
      <c r="J220" s="343"/>
      <c r="K220" s="343"/>
      <c r="L220" s="339"/>
      <c r="M220" s="339"/>
      <c r="N220" s="339"/>
      <c r="O220" s="339"/>
      <c r="P220" s="339"/>
      <c r="Q220" s="339"/>
      <c r="R220" s="339"/>
      <c r="S220" s="339"/>
      <c r="T220" s="339"/>
    </row>
    <row r="221" spans="4:20" hidden="1" outlineLevel="1" x14ac:dyDescent="0.45">
      <c r="D221" s="274" t="s">
        <v>658</v>
      </c>
      <c r="E221" s="274" t="s">
        <v>786</v>
      </c>
      <c r="F221" s="274">
        <v>202703</v>
      </c>
      <c r="G221" s="274">
        <v>138522</v>
      </c>
      <c r="I221" s="339"/>
      <c r="J221" s="343"/>
      <c r="K221" s="343"/>
      <c r="L221" s="339"/>
      <c r="M221" s="339"/>
      <c r="N221" s="339"/>
      <c r="O221" s="339"/>
      <c r="P221" s="339"/>
      <c r="Q221" s="339"/>
      <c r="R221" s="339"/>
      <c r="S221" s="339"/>
      <c r="T221" s="339"/>
    </row>
    <row r="222" spans="4:20" hidden="1" outlineLevel="1" x14ac:dyDescent="0.45">
      <c r="D222" s="274" t="s">
        <v>658</v>
      </c>
      <c r="E222" s="274" t="s">
        <v>726</v>
      </c>
      <c r="F222" s="274">
        <v>209443</v>
      </c>
      <c r="G222" s="274">
        <v>139908</v>
      </c>
      <c r="I222" s="339"/>
      <c r="J222" s="343"/>
      <c r="K222" s="343"/>
      <c r="L222" s="339"/>
      <c r="M222" s="339"/>
      <c r="N222" s="339"/>
      <c r="O222" s="339"/>
      <c r="P222" s="339"/>
      <c r="Q222" s="339"/>
      <c r="R222" s="339"/>
      <c r="S222" s="339"/>
      <c r="T222" s="339"/>
    </row>
    <row r="223" spans="4:20" hidden="1" outlineLevel="1" x14ac:dyDescent="0.45">
      <c r="D223" s="274" t="s">
        <v>658</v>
      </c>
      <c r="E223" s="274" t="s">
        <v>683</v>
      </c>
      <c r="F223" s="274">
        <v>82777</v>
      </c>
      <c r="G223" s="274">
        <v>37555</v>
      </c>
      <c r="I223" s="339"/>
      <c r="J223" s="343"/>
      <c r="K223" s="343"/>
    </row>
    <row r="224" spans="4:20" hidden="1" outlineLevel="1" x14ac:dyDescent="0.45">
      <c r="D224" s="274" t="s">
        <v>658</v>
      </c>
      <c r="E224" s="274" t="s">
        <v>692</v>
      </c>
      <c r="F224" s="274">
        <v>50024</v>
      </c>
      <c r="G224" s="274">
        <v>62926</v>
      </c>
      <c r="I224" s="339"/>
      <c r="J224" s="343"/>
      <c r="K224" s="343"/>
    </row>
    <row r="225" spans="4:11" hidden="1" outlineLevel="1" x14ac:dyDescent="0.45">
      <c r="D225" s="274" t="s">
        <v>658</v>
      </c>
      <c r="E225" s="274" t="s">
        <v>788</v>
      </c>
      <c r="F225" s="274">
        <v>97263</v>
      </c>
      <c r="G225" s="274">
        <v>57858</v>
      </c>
      <c r="I225" s="339"/>
      <c r="J225" s="343"/>
      <c r="K225" s="343"/>
    </row>
    <row r="226" spans="4:11" hidden="1" outlineLevel="1" x14ac:dyDescent="0.45">
      <c r="D226" s="274" t="s">
        <v>658</v>
      </c>
      <c r="E226" s="274" t="s">
        <v>690</v>
      </c>
      <c r="F226" s="274">
        <v>36612</v>
      </c>
      <c r="G226" s="274">
        <v>30500</v>
      </c>
      <c r="I226" s="339"/>
      <c r="J226" s="343"/>
      <c r="K226" s="343"/>
    </row>
    <row r="227" spans="4:11" hidden="1" outlineLevel="1" x14ac:dyDescent="0.45">
      <c r="D227" s="274" t="s">
        <v>658</v>
      </c>
      <c r="E227" s="274" t="s">
        <v>681</v>
      </c>
      <c r="F227" s="274">
        <v>27281</v>
      </c>
      <c r="G227" s="274">
        <v>18315</v>
      </c>
      <c r="I227" s="339"/>
      <c r="J227" s="343"/>
      <c r="K227" s="343"/>
    </row>
    <row r="228" spans="4:11" hidden="1" outlineLevel="1" x14ac:dyDescent="0.45">
      <c r="D228" s="274" t="s">
        <v>658</v>
      </c>
      <c r="E228" s="274" t="s">
        <v>790</v>
      </c>
      <c r="F228" s="274">
        <v>51289</v>
      </c>
      <c r="G228" s="274">
        <v>57169</v>
      </c>
      <c r="I228" s="339"/>
      <c r="J228" s="343"/>
      <c r="K228" s="343"/>
    </row>
    <row r="229" spans="4:11" hidden="1" outlineLevel="1" x14ac:dyDescent="0.45">
      <c r="D229" s="274" t="s">
        <v>658</v>
      </c>
      <c r="E229" s="274" t="s">
        <v>694</v>
      </c>
      <c r="F229" s="274">
        <v>237000</v>
      </c>
      <c r="G229" s="274">
        <v>215000</v>
      </c>
      <c r="I229" s="339"/>
      <c r="J229" s="343"/>
      <c r="K229" s="343"/>
    </row>
    <row r="230" spans="4:11" hidden="1" outlineLevel="1" x14ac:dyDescent="0.45">
      <c r="D230" s="274" t="s">
        <v>658</v>
      </c>
      <c r="E230" s="274" t="s">
        <v>792</v>
      </c>
      <c r="F230" s="274">
        <v>25597</v>
      </c>
      <c r="G230" s="274">
        <v>14726</v>
      </c>
      <c r="I230" s="339"/>
      <c r="J230" s="343"/>
      <c r="K230" s="343"/>
    </row>
    <row r="231" spans="4:11" hidden="1" outlineLevel="1" x14ac:dyDescent="0.45">
      <c r="D231" s="274" t="s">
        <v>658</v>
      </c>
      <c r="E231" s="274" t="s">
        <v>714</v>
      </c>
      <c r="F231" s="274">
        <v>45203</v>
      </c>
      <c r="G231" s="274">
        <v>28145</v>
      </c>
      <c r="I231" s="339"/>
      <c r="J231" s="343"/>
      <c r="K231" s="343"/>
    </row>
    <row r="232" spans="4:11" hidden="1" outlineLevel="1" x14ac:dyDescent="0.45">
      <c r="D232" s="274" t="s">
        <v>658</v>
      </c>
      <c r="E232" s="274" t="s">
        <v>794</v>
      </c>
      <c r="F232" s="274">
        <v>38911</v>
      </c>
      <c r="G232" s="274">
        <v>28314</v>
      </c>
      <c r="I232" s="339"/>
      <c r="J232" s="343"/>
      <c r="K232" s="343"/>
    </row>
    <row r="233" spans="4:11" hidden="1" outlineLevel="1" x14ac:dyDescent="0.45">
      <c r="D233" s="274" t="s">
        <v>658</v>
      </c>
      <c r="E233" s="274" t="s">
        <v>752</v>
      </c>
      <c r="F233" s="274">
        <v>17090</v>
      </c>
      <c r="G233" s="274">
        <v>0</v>
      </c>
      <c r="I233" s="339"/>
      <c r="J233" s="343"/>
      <c r="K233" s="343"/>
    </row>
    <row r="234" spans="4:11" hidden="1" outlineLevel="1" x14ac:dyDescent="0.45">
      <c r="D234" s="274" t="s">
        <v>658</v>
      </c>
      <c r="E234" s="274" t="s">
        <v>679</v>
      </c>
      <c r="F234" s="274">
        <v>42039</v>
      </c>
      <c r="G234" s="274">
        <v>153836</v>
      </c>
      <c r="I234" s="339"/>
      <c r="J234" s="343"/>
      <c r="K234" s="343"/>
    </row>
    <row r="235" spans="4:11" hidden="1" outlineLevel="1" x14ac:dyDescent="0.45">
      <c r="D235" s="274" t="s">
        <v>650</v>
      </c>
      <c r="E235" s="274" t="s">
        <v>692</v>
      </c>
      <c r="F235" s="274">
        <v>805871</v>
      </c>
      <c r="G235" s="274">
        <v>822853</v>
      </c>
      <c r="I235" s="339"/>
      <c r="J235" s="343"/>
      <c r="K235" s="343"/>
    </row>
    <row r="236" spans="4:11" hidden="1" outlineLevel="1" x14ac:dyDescent="0.45">
      <c r="D236" s="274" t="s">
        <v>650</v>
      </c>
      <c r="E236" s="274" t="s">
        <v>683</v>
      </c>
      <c r="F236" s="274">
        <v>678388</v>
      </c>
      <c r="G236" s="274">
        <v>690446</v>
      </c>
      <c r="I236" s="339"/>
      <c r="J236" s="343"/>
      <c r="K236" s="343"/>
    </row>
    <row r="237" spans="4:11" hidden="1" outlineLevel="1" x14ac:dyDescent="0.45">
      <c r="D237" s="274" t="s">
        <v>650</v>
      </c>
      <c r="E237" s="274" t="s">
        <v>702</v>
      </c>
      <c r="F237" s="274">
        <v>475121</v>
      </c>
      <c r="G237" s="274">
        <v>457517</v>
      </c>
      <c r="I237" s="339"/>
      <c r="J237" s="343"/>
      <c r="K237" s="343"/>
    </row>
    <row r="238" spans="4:11" hidden="1" outlineLevel="1" x14ac:dyDescent="0.45">
      <c r="D238" s="274" t="s">
        <v>650</v>
      </c>
      <c r="E238" s="274" t="s">
        <v>681</v>
      </c>
      <c r="F238" s="274">
        <v>431613</v>
      </c>
      <c r="G238" s="274">
        <v>433752</v>
      </c>
      <c r="I238" s="339"/>
      <c r="J238" s="343"/>
      <c r="K238" s="343"/>
    </row>
    <row r="239" spans="4:11" hidden="1" outlineLevel="1" x14ac:dyDescent="0.45">
      <c r="D239" s="274" t="s">
        <v>650</v>
      </c>
      <c r="E239" s="274" t="s">
        <v>686</v>
      </c>
      <c r="F239" s="274">
        <v>500247</v>
      </c>
      <c r="G239" s="274">
        <v>503589</v>
      </c>
      <c r="I239" s="339"/>
      <c r="J239" s="343"/>
      <c r="K239" s="343"/>
    </row>
    <row r="240" spans="4:11" hidden="1" outlineLevel="1" x14ac:dyDescent="0.45">
      <c r="D240" s="274" t="s">
        <v>650</v>
      </c>
      <c r="E240" s="274" t="s">
        <v>732</v>
      </c>
      <c r="F240" s="274">
        <v>102346</v>
      </c>
      <c r="G240" s="274">
        <v>207752</v>
      </c>
      <c r="I240" s="339"/>
      <c r="J240" s="343"/>
      <c r="K240" s="343"/>
    </row>
    <row r="241" spans="1:11" hidden="1" outlineLevel="1" x14ac:dyDescent="0.45">
      <c r="D241" s="274" t="s">
        <v>650</v>
      </c>
      <c r="E241" s="274" t="s">
        <v>690</v>
      </c>
      <c r="F241" s="274">
        <v>71849</v>
      </c>
      <c r="G241" s="274">
        <v>82793</v>
      </c>
      <c r="I241" s="339"/>
      <c r="J241" s="343"/>
      <c r="K241" s="343"/>
    </row>
    <row r="242" spans="1:11" hidden="1" outlineLevel="1" x14ac:dyDescent="0.45">
      <c r="D242" s="274" t="s">
        <v>650</v>
      </c>
      <c r="E242" s="274" t="s">
        <v>688</v>
      </c>
      <c r="F242" s="274">
        <v>145213</v>
      </c>
      <c r="G242" s="274">
        <v>207785</v>
      </c>
      <c r="I242" s="339"/>
      <c r="J242" s="343"/>
      <c r="K242" s="343"/>
    </row>
    <row r="243" spans="1:11" hidden="1" outlineLevel="1" x14ac:dyDescent="0.45">
      <c r="D243" s="274" t="s">
        <v>650</v>
      </c>
      <c r="E243" s="274" t="s">
        <v>700</v>
      </c>
      <c r="F243" s="274">
        <v>82295</v>
      </c>
      <c r="G243" s="274">
        <v>93297</v>
      </c>
      <c r="I243" s="339"/>
      <c r="J243" s="343"/>
      <c r="K243" s="343"/>
    </row>
    <row r="244" spans="1:11" hidden="1" outlineLevel="1" x14ac:dyDescent="0.45">
      <c r="D244" s="274" t="s">
        <v>650</v>
      </c>
      <c r="E244" s="274" t="s">
        <v>796</v>
      </c>
      <c r="F244" s="274">
        <v>58180</v>
      </c>
      <c r="G244" s="274">
        <v>46818</v>
      </c>
      <c r="I244" s="339"/>
      <c r="J244" s="343"/>
      <c r="K244" s="343"/>
    </row>
    <row r="245" spans="1:11" hidden="1" outlineLevel="1" x14ac:dyDescent="0.45">
      <c r="D245" s="274" t="s">
        <v>650</v>
      </c>
      <c r="E245" s="274" t="s">
        <v>798</v>
      </c>
      <c r="F245" s="274">
        <v>14252</v>
      </c>
      <c r="G245" s="274">
        <v>15796</v>
      </c>
      <c r="I245" s="339"/>
      <c r="J245" s="343"/>
      <c r="K245" s="343"/>
    </row>
    <row r="246" spans="1:11" hidden="1" outlineLevel="1" x14ac:dyDescent="0.45">
      <c r="D246" s="274" t="s">
        <v>650</v>
      </c>
      <c r="E246" s="274" t="s">
        <v>800</v>
      </c>
      <c r="F246" s="274">
        <v>1330</v>
      </c>
      <c r="G246" s="274">
        <v>1240</v>
      </c>
      <c r="I246" s="339"/>
      <c r="J246" s="343"/>
      <c r="K246" s="343"/>
    </row>
    <row r="247" spans="1:11" hidden="1" outlineLevel="1" x14ac:dyDescent="0.45">
      <c r="D247" s="274" t="s">
        <v>650</v>
      </c>
      <c r="E247" s="274" t="s">
        <v>802</v>
      </c>
      <c r="F247" s="274">
        <v>185</v>
      </c>
      <c r="G247" s="274">
        <v>170</v>
      </c>
      <c r="I247" s="339"/>
      <c r="J247" s="343"/>
      <c r="K247" s="343"/>
    </row>
    <row r="248" spans="1:11" ht="16.5" hidden="1" outlineLevel="1" thickBot="1" x14ac:dyDescent="0.5">
      <c r="D248" s="288" t="s">
        <v>650</v>
      </c>
      <c r="E248" s="288" t="s">
        <v>679</v>
      </c>
      <c r="F248" s="288">
        <v>1120</v>
      </c>
      <c r="G248" s="288">
        <v>1410</v>
      </c>
      <c r="I248" s="339"/>
      <c r="J248" s="343"/>
      <c r="K248" s="343"/>
    </row>
    <row r="249" spans="1:11" hidden="1" outlineLevel="1" x14ac:dyDescent="0.45">
      <c r="I249" s="339"/>
      <c r="J249" s="343"/>
      <c r="K249" s="343"/>
    </row>
    <row r="250" spans="1:11" collapsed="1" x14ac:dyDescent="0.45">
      <c r="I250" s="339"/>
    </row>
    <row r="251" spans="1:11" x14ac:dyDescent="0.45">
      <c r="I251" s="339"/>
    </row>
    <row r="252" spans="1:11" x14ac:dyDescent="0.45">
      <c r="I252" s="339"/>
    </row>
    <row r="253" spans="1:11" s="273" customFormat="1" x14ac:dyDescent="0.45">
      <c r="A253" s="270"/>
      <c r="B253" s="271"/>
      <c r="C253" s="304" t="s">
        <v>558</v>
      </c>
    </row>
    <row r="254" spans="1:11" x14ac:dyDescent="0.45">
      <c r="I254" s="339"/>
    </row>
    <row r="255" spans="1:11" x14ac:dyDescent="0.45">
      <c r="I255" s="339"/>
    </row>
    <row r="256" spans="1:11" x14ac:dyDescent="0.45">
      <c r="I256" s="339"/>
    </row>
    <row r="257" spans="9:9" x14ac:dyDescent="0.45">
      <c r="I257" s="339"/>
    </row>
    <row r="258" spans="9:9" x14ac:dyDescent="0.45">
      <c r="I258" s="339"/>
    </row>
    <row r="259" spans="9:9" x14ac:dyDescent="0.45">
      <c r="I259" s="339"/>
    </row>
    <row r="260" spans="9:9" x14ac:dyDescent="0.45">
      <c r="I260" s="339"/>
    </row>
    <row r="261" spans="9:9" x14ac:dyDescent="0.45">
      <c r="I261" s="339"/>
    </row>
    <row r="262" spans="9:9" x14ac:dyDescent="0.45">
      <c r="I262" s="339"/>
    </row>
    <row r="263" spans="9:9" x14ac:dyDescent="0.45">
      <c r="I263" s="339"/>
    </row>
    <row r="264" spans="9:9" x14ac:dyDescent="0.45">
      <c r="I264" s="339"/>
    </row>
    <row r="265" spans="9:9" x14ac:dyDescent="0.45">
      <c r="I265" s="339"/>
    </row>
    <row r="266" spans="9:9" x14ac:dyDescent="0.45">
      <c r="I266" s="339"/>
    </row>
    <row r="267" spans="9:9" x14ac:dyDescent="0.45">
      <c r="I267" s="339"/>
    </row>
    <row r="268" spans="9:9" x14ac:dyDescent="0.45">
      <c r="I268" s="339"/>
    </row>
    <row r="269" spans="9:9" x14ac:dyDescent="0.45">
      <c r="I269" s="339"/>
    </row>
    <row r="270" spans="9:9" x14ac:dyDescent="0.45">
      <c r="I270" s="339"/>
    </row>
    <row r="271" spans="9:9" x14ac:dyDescent="0.45">
      <c r="I271" s="339"/>
    </row>
    <row r="272" spans="9:9" x14ac:dyDescent="0.45">
      <c r="I272" s="339"/>
    </row>
    <row r="273" spans="1:9" x14ac:dyDescent="0.45">
      <c r="I273" s="339"/>
    </row>
    <row r="274" spans="1:9" x14ac:dyDescent="0.45">
      <c r="I274" s="339"/>
    </row>
    <row r="275" spans="1:9" x14ac:dyDescent="0.45">
      <c r="I275" s="339"/>
    </row>
    <row r="276" spans="1:9" x14ac:dyDescent="0.45">
      <c r="I276" s="339"/>
    </row>
    <row r="277" spans="1:9" x14ac:dyDescent="0.45">
      <c r="I277" s="339"/>
    </row>
    <row r="278" spans="1:9" s="273" customFormat="1" x14ac:dyDescent="0.45">
      <c r="A278" s="270"/>
      <c r="B278" s="271"/>
      <c r="C278" s="304" t="s">
        <v>559</v>
      </c>
    </row>
    <row r="279" spans="1:9" x14ac:dyDescent="0.45">
      <c r="I279" s="339"/>
    </row>
    <row r="280" spans="1:9" x14ac:dyDescent="0.45">
      <c r="D280" s="274" t="s">
        <v>674</v>
      </c>
      <c r="I280" s="341">
        <v>10000</v>
      </c>
    </row>
    <row r="281" spans="1:9" ht="16.5" thickBot="1" x14ac:dyDescent="0.5">
      <c r="D281" s="367" t="s">
        <v>676</v>
      </c>
      <c r="E281" s="367" t="s">
        <v>810</v>
      </c>
      <c r="F281" s="368">
        <v>2013</v>
      </c>
      <c r="G281" s="368">
        <f>F281+1</f>
        <v>2014</v>
      </c>
      <c r="H281" s="368">
        <f t="shared" ref="H281" si="9">G281+1</f>
        <v>2015</v>
      </c>
      <c r="I281" s="368" t="s">
        <v>673</v>
      </c>
    </row>
    <row r="282" spans="1:9" x14ac:dyDescent="0.45">
      <c r="D282" s="316" t="s">
        <v>493</v>
      </c>
      <c r="E282" s="317" t="s">
        <v>404</v>
      </c>
      <c r="F282" s="318">
        <v>1588.3969</v>
      </c>
      <c r="G282" s="318">
        <v>1684.1973</v>
      </c>
      <c r="H282" s="318">
        <v>1783.5505000000001</v>
      </c>
      <c r="I282" s="344">
        <v>0.20077585654425825</v>
      </c>
    </row>
    <row r="283" spans="1:9" x14ac:dyDescent="0.45">
      <c r="D283" s="332"/>
      <c r="E283" s="319" t="s">
        <v>402</v>
      </c>
      <c r="F283" s="329">
        <v>178.0523</v>
      </c>
      <c r="G283" s="329">
        <v>188.94810000000001</v>
      </c>
      <c r="H283" s="329">
        <v>193.88579999999999</v>
      </c>
      <c r="I283" s="345">
        <v>2.1825895911984968E-2</v>
      </c>
    </row>
    <row r="284" spans="1:9" x14ac:dyDescent="0.45">
      <c r="D284" s="332"/>
      <c r="E284" s="320" t="s">
        <v>403</v>
      </c>
      <c r="F284" s="330">
        <v>110.0587</v>
      </c>
      <c r="G284" s="330">
        <v>116.8356</v>
      </c>
      <c r="H284" s="330">
        <v>138.79249999999999</v>
      </c>
      <c r="I284" s="346">
        <v>1.5623994425399764E-2</v>
      </c>
    </row>
    <row r="285" spans="1:9" x14ac:dyDescent="0.45">
      <c r="D285" s="321"/>
      <c r="E285" s="322" t="s">
        <v>804</v>
      </c>
      <c r="F285" s="323">
        <v>1876.5079000000001</v>
      </c>
      <c r="G285" s="323">
        <v>1989.981</v>
      </c>
      <c r="H285" s="323">
        <v>2116.2287999999999</v>
      </c>
      <c r="I285" s="347">
        <v>0.238225746881643</v>
      </c>
    </row>
    <row r="286" spans="1:9" x14ac:dyDescent="0.45">
      <c r="D286" s="324" t="s">
        <v>805</v>
      </c>
      <c r="E286" s="325" t="s">
        <v>653</v>
      </c>
      <c r="F286" s="326">
        <v>220.73929999999999</v>
      </c>
      <c r="G286" s="326">
        <v>221.09270000000001</v>
      </c>
      <c r="H286" s="326">
        <v>232.6071</v>
      </c>
      <c r="I286" s="348">
        <v>2.6184786884798569E-2</v>
      </c>
    </row>
    <row r="287" spans="1:9" x14ac:dyDescent="0.45">
      <c r="D287" s="333"/>
      <c r="E287" s="334" t="s">
        <v>654</v>
      </c>
      <c r="F287" s="335">
        <v>325.77179999999998</v>
      </c>
      <c r="G287" s="335">
        <v>335.67180000000002</v>
      </c>
      <c r="H287" s="335">
        <v>353.98250000000002</v>
      </c>
      <c r="I287" s="349">
        <v>3.9848122965499375E-2</v>
      </c>
    </row>
    <row r="288" spans="1:9" x14ac:dyDescent="0.45">
      <c r="D288" s="333"/>
      <c r="E288" s="334" t="s">
        <v>655</v>
      </c>
      <c r="F288" s="335">
        <v>142.0163</v>
      </c>
      <c r="G288" s="335">
        <v>149.23910000000001</v>
      </c>
      <c r="H288" s="335">
        <v>172.51089999999999</v>
      </c>
      <c r="I288" s="349">
        <v>1.9419704522367538E-2</v>
      </c>
    </row>
    <row r="289" spans="4:9" x14ac:dyDescent="0.45">
      <c r="D289" s="333"/>
      <c r="E289" s="334" t="s">
        <v>657</v>
      </c>
      <c r="F289" s="335">
        <v>259.71379999999999</v>
      </c>
      <c r="G289" s="335">
        <v>284.46019999999999</v>
      </c>
      <c r="H289" s="335">
        <v>306.27940000000001</v>
      </c>
      <c r="I289" s="349">
        <v>3.4478142826267877E-2</v>
      </c>
    </row>
    <row r="290" spans="4:9" x14ac:dyDescent="0.45">
      <c r="D290" s="332"/>
      <c r="E290" s="319" t="s">
        <v>249</v>
      </c>
      <c r="F290" s="329">
        <v>291.2217</v>
      </c>
      <c r="G290" s="329">
        <v>260.68239999999997</v>
      </c>
      <c r="H290" s="329">
        <v>169.12360000000001</v>
      </c>
      <c r="I290" s="345">
        <v>1.9038393166803246E-2</v>
      </c>
    </row>
    <row r="291" spans="4:9" x14ac:dyDescent="0.45">
      <c r="D291" s="332"/>
      <c r="E291" s="320" t="s">
        <v>671</v>
      </c>
      <c r="F291" s="330">
        <v>503.48770000000002</v>
      </c>
      <c r="G291" s="330">
        <v>525.77589999999998</v>
      </c>
      <c r="H291" s="330">
        <v>589.01880000000006</v>
      </c>
      <c r="I291" s="346">
        <v>6.630636704184778E-2</v>
      </c>
    </row>
    <row r="292" spans="4:9" x14ac:dyDescent="0.45">
      <c r="D292" s="321"/>
      <c r="E292" s="322" t="s">
        <v>806</v>
      </c>
      <c r="F292" s="323">
        <v>1742.9505999999999</v>
      </c>
      <c r="G292" s="323">
        <v>1776.9221</v>
      </c>
      <c r="H292" s="323">
        <v>1823.5223000000001</v>
      </c>
      <c r="I292" s="347">
        <v>0.2052755174075844</v>
      </c>
    </row>
    <row r="293" spans="4:9" x14ac:dyDescent="0.45">
      <c r="D293" s="324" t="s">
        <v>155</v>
      </c>
      <c r="E293" s="325" t="s">
        <v>332</v>
      </c>
      <c r="F293" s="326">
        <v>2198.4079000000002</v>
      </c>
      <c r="G293" s="326">
        <v>2349.1893</v>
      </c>
      <c r="H293" s="326">
        <v>2459.7583</v>
      </c>
      <c r="I293" s="348">
        <v>0.27689716639610068</v>
      </c>
    </row>
    <row r="294" spans="4:9" x14ac:dyDescent="0.45">
      <c r="D294" s="332"/>
      <c r="E294" s="319" t="s">
        <v>336</v>
      </c>
      <c r="F294" s="329">
        <v>327.73559999999998</v>
      </c>
      <c r="G294" s="329">
        <v>321.51979999999998</v>
      </c>
      <c r="H294" s="329">
        <v>342.53410000000002</v>
      </c>
      <c r="I294" s="345">
        <v>3.8559366456467931E-2</v>
      </c>
    </row>
    <row r="295" spans="4:9" x14ac:dyDescent="0.45">
      <c r="D295" s="332"/>
      <c r="E295" s="319" t="s">
        <v>661</v>
      </c>
      <c r="F295" s="329">
        <v>537.55129999999997</v>
      </c>
      <c r="G295" s="329">
        <v>556.28869999999995</v>
      </c>
      <c r="H295" s="329">
        <v>503.9427</v>
      </c>
      <c r="I295" s="345">
        <v>5.6729275252775949E-2</v>
      </c>
    </row>
    <row r="296" spans="4:9" x14ac:dyDescent="0.45">
      <c r="D296" s="332"/>
      <c r="E296" s="319" t="s">
        <v>662</v>
      </c>
      <c r="F296" s="329">
        <v>154.35640000000001</v>
      </c>
      <c r="G296" s="329">
        <v>166.18680000000001</v>
      </c>
      <c r="H296" s="329">
        <v>183.37860000000001</v>
      </c>
      <c r="I296" s="345">
        <v>2.0643091119027422E-2</v>
      </c>
    </row>
    <row r="297" spans="4:9" x14ac:dyDescent="0.45">
      <c r="D297" s="332"/>
      <c r="E297" s="320" t="s">
        <v>811</v>
      </c>
      <c r="F297" s="330">
        <v>538.1078</v>
      </c>
      <c r="G297" s="330">
        <v>507.4796</v>
      </c>
      <c r="H297" s="330">
        <v>479.21370000000002</v>
      </c>
      <c r="I297" s="346">
        <v>5.3945509860944901E-2</v>
      </c>
    </row>
    <row r="298" spans="4:9" x14ac:dyDescent="0.45">
      <c r="D298" s="321"/>
      <c r="E298" s="322" t="s">
        <v>807</v>
      </c>
      <c r="F298" s="323">
        <v>3756.1590000000001</v>
      </c>
      <c r="G298" s="323">
        <v>3900.6642000000002</v>
      </c>
      <c r="H298" s="323">
        <v>3968.8274000000001</v>
      </c>
      <c r="I298" s="347">
        <v>0.4467744090853169</v>
      </c>
    </row>
    <row r="299" spans="4:9" x14ac:dyDescent="0.45">
      <c r="D299" s="324" t="s">
        <v>406</v>
      </c>
      <c r="E299" s="325" t="s">
        <v>419</v>
      </c>
      <c r="F299" s="326">
        <v>376.72539999999998</v>
      </c>
      <c r="G299" s="326">
        <v>349.58109999999999</v>
      </c>
      <c r="H299" s="326">
        <v>256.90140000000002</v>
      </c>
      <c r="I299" s="348">
        <v>2.8919617713330296E-2</v>
      </c>
    </row>
    <row r="300" spans="4:9" x14ac:dyDescent="0.45">
      <c r="D300" s="333"/>
      <c r="E300" s="336" t="s">
        <v>812</v>
      </c>
      <c r="F300" s="337">
        <v>181.54939999999999</v>
      </c>
      <c r="G300" s="337">
        <v>136.292</v>
      </c>
      <c r="H300" s="337">
        <v>123.1884</v>
      </c>
      <c r="I300" s="350">
        <v>1.3867427093495083E-2</v>
      </c>
    </row>
    <row r="301" spans="4:9" x14ac:dyDescent="0.45">
      <c r="D301" s="321"/>
      <c r="E301" s="321" t="s">
        <v>808</v>
      </c>
      <c r="F301" s="331">
        <v>558.27480000000003</v>
      </c>
      <c r="G301" s="331">
        <v>485.87310000000002</v>
      </c>
      <c r="H301" s="331">
        <v>380.08980000000003</v>
      </c>
      <c r="I301" s="351">
        <v>4.2787044806825381E-2</v>
      </c>
    </row>
    <row r="302" spans="4:9" x14ac:dyDescent="0.45">
      <c r="D302" s="324" t="s">
        <v>478</v>
      </c>
      <c r="E302" s="325" t="s">
        <v>667</v>
      </c>
      <c r="F302" s="326">
        <v>120.3057</v>
      </c>
      <c r="G302" s="326">
        <v>103.21339999999999</v>
      </c>
      <c r="H302" s="326">
        <v>155.0256</v>
      </c>
      <c r="I302" s="348">
        <v>1.745136884337593E-2</v>
      </c>
    </row>
    <row r="303" spans="4:9" x14ac:dyDescent="0.45">
      <c r="D303" s="332"/>
      <c r="E303" s="320" t="s">
        <v>494</v>
      </c>
      <c r="F303" s="330">
        <v>362.0136</v>
      </c>
      <c r="G303" s="330">
        <v>421.94560000000001</v>
      </c>
      <c r="H303" s="330">
        <v>439.59780000000001</v>
      </c>
      <c r="I303" s="346">
        <v>4.9485912975254433E-2</v>
      </c>
    </row>
    <row r="304" spans="4:9" x14ac:dyDescent="0.45">
      <c r="D304" s="321"/>
      <c r="E304" s="322" t="s">
        <v>809</v>
      </c>
      <c r="F304" s="323">
        <v>482.3193</v>
      </c>
      <c r="G304" s="323">
        <v>525.15899999999999</v>
      </c>
      <c r="H304" s="323">
        <v>594.62339999999995</v>
      </c>
      <c r="I304" s="347">
        <v>6.6937281818630359E-2</v>
      </c>
    </row>
    <row r="305" spans="1:9" ht="16.5" thickBot="1" x14ac:dyDescent="0.5">
      <c r="D305" s="327" t="s">
        <v>162</v>
      </c>
      <c r="E305" s="327"/>
      <c r="F305" s="328">
        <v>8416.2116000000005</v>
      </c>
      <c r="G305" s="328">
        <v>8678.5993999999992</v>
      </c>
      <c r="H305" s="328">
        <v>8883.2916999999998</v>
      </c>
      <c r="I305" s="352">
        <v>1</v>
      </c>
    </row>
    <row r="306" spans="1:9" x14ac:dyDescent="0.45">
      <c r="D306" s="274" t="s">
        <v>824</v>
      </c>
      <c r="G306" s="311">
        <f t="shared" ref="G306" si="10">G305/F305-1</f>
        <v>3.1176473747404287E-2</v>
      </c>
      <c r="H306" s="311">
        <f>H305/G305-1</f>
        <v>2.3585868014601497E-2</v>
      </c>
      <c r="I306" s="339"/>
    </row>
    <row r="307" spans="1:9" x14ac:dyDescent="0.45">
      <c r="I307" s="339"/>
    </row>
    <row r="308" spans="1:9" x14ac:dyDescent="0.45">
      <c r="D308" s="274" t="s">
        <v>813</v>
      </c>
      <c r="I308" s="339"/>
    </row>
    <row r="309" spans="1:9" x14ac:dyDescent="0.45">
      <c r="D309" s="274" t="s">
        <v>814</v>
      </c>
      <c r="I309" s="339"/>
    </row>
    <row r="310" spans="1:9" x14ac:dyDescent="0.45">
      <c r="D310" s="274" t="s">
        <v>823</v>
      </c>
      <c r="I310" s="339"/>
    </row>
    <row r="315" spans="1:9" s="273" customFormat="1" x14ac:dyDescent="0.45">
      <c r="A315" s="270"/>
      <c r="B315" s="271"/>
      <c r="C315" s="304" t="s">
        <v>1077</v>
      </c>
    </row>
    <row r="317" spans="1:9" x14ac:dyDescent="0.45">
      <c r="D317" s="295" t="s">
        <v>1088</v>
      </c>
      <c r="I317" s="274" t="s">
        <v>1092</v>
      </c>
    </row>
    <row r="318" spans="1:9" x14ac:dyDescent="0.45">
      <c r="E318" s="274" t="s">
        <v>1081</v>
      </c>
      <c r="F318" s="274" t="s">
        <v>1083</v>
      </c>
      <c r="G318" s="274">
        <v>1000000</v>
      </c>
    </row>
    <row r="320" spans="1:9" x14ac:dyDescent="0.45">
      <c r="E320" s="274" t="s">
        <v>1089</v>
      </c>
      <c r="F320" s="274" t="s">
        <v>1090</v>
      </c>
    </row>
    <row r="321" spans="1:16" x14ac:dyDescent="0.45">
      <c r="D321" s="295" t="s">
        <v>1080</v>
      </c>
      <c r="E321" s="546">
        <f>H305/100</f>
        <v>88.832916999999995</v>
      </c>
      <c r="F321" s="544">
        <f>H305/100</f>
        <v>88.832916999999995</v>
      </c>
    </row>
    <row r="322" spans="1:16" x14ac:dyDescent="0.45">
      <c r="D322" s="274" t="s">
        <v>1082</v>
      </c>
      <c r="E322" s="282">
        <v>10.08</v>
      </c>
    </row>
    <row r="323" spans="1:16" x14ac:dyDescent="0.45">
      <c r="D323" s="274" t="s">
        <v>1084</v>
      </c>
      <c r="E323" s="282">
        <v>9.93</v>
      </c>
    </row>
    <row r="324" spans="1:16" x14ac:dyDescent="0.45">
      <c r="D324" s="274" t="s">
        <v>1085</v>
      </c>
      <c r="E324" s="282">
        <v>9.8000000000000007</v>
      </c>
      <c r="F324" s="274">
        <f>2.399+2.462+2.375+2.721</f>
        <v>9.9570000000000007</v>
      </c>
    </row>
    <row r="325" spans="1:16" x14ac:dyDescent="0.45">
      <c r="D325" s="274" t="s">
        <v>1086</v>
      </c>
      <c r="E325" s="282">
        <v>8.5299999999999994</v>
      </c>
    </row>
    <row r="326" spans="1:16" x14ac:dyDescent="0.45">
      <c r="D326" s="274" t="s">
        <v>1091</v>
      </c>
      <c r="E326" s="282">
        <v>7.88</v>
      </c>
      <c r="F326" s="545">
        <f>('R_Company Forecast'!E56+'R_Company Forecast'!M53)/100</f>
        <v>7.7140000000000013</v>
      </c>
    </row>
    <row r="327" spans="1:16" x14ac:dyDescent="0.45">
      <c r="D327" s="274" t="s">
        <v>1087</v>
      </c>
      <c r="E327" s="282">
        <v>6.64</v>
      </c>
      <c r="F327" s="282">
        <f>1.568+1.696+1.596+1.775</f>
        <v>6.6349999999999998</v>
      </c>
    </row>
    <row r="330" spans="1:16" s="273" customFormat="1" x14ac:dyDescent="0.45">
      <c r="A330" s="270"/>
      <c r="B330" s="271"/>
      <c r="C330" s="304" t="s">
        <v>1093</v>
      </c>
    </row>
    <row r="332" spans="1:16" x14ac:dyDescent="0.45">
      <c r="D332" s="274" t="s">
        <v>1120</v>
      </c>
      <c r="E332" s="274">
        <f>H305*10</f>
        <v>88832.917000000001</v>
      </c>
      <c r="F332" s="274" t="s">
        <v>1121</v>
      </c>
    </row>
    <row r="334" spans="1:16" x14ac:dyDescent="0.45">
      <c r="D334" s="690"/>
      <c r="E334" s="689" t="s">
        <v>1094</v>
      </c>
      <c r="F334" s="689"/>
      <c r="G334" s="689"/>
      <c r="H334" s="683" t="s">
        <v>1113</v>
      </c>
      <c r="I334" s="684"/>
      <c r="J334" s="691"/>
      <c r="K334" s="683" t="s">
        <v>1095</v>
      </c>
      <c r="L334" s="684"/>
      <c r="M334" s="684"/>
      <c r="N334" s="691"/>
      <c r="O334" s="683" t="s">
        <v>1114</v>
      </c>
      <c r="P334" s="684"/>
    </row>
    <row r="335" spans="1:16" x14ac:dyDescent="0.45">
      <c r="D335" s="690"/>
      <c r="E335" s="548" t="s">
        <v>1085</v>
      </c>
      <c r="F335" s="548" t="s">
        <v>1087</v>
      </c>
      <c r="G335" s="548" t="s">
        <v>1103</v>
      </c>
      <c r="H335" s="548" t="s">
        <v>1104</v>
      </c>
      <c r="I335" s="548" t="s">
        <v>1105</v>
      </c>
      <c r="J335" s="548" t="s">
        <v>1106</v>
      </c>
      <c r="K335" s="548" t="s">
        <v>1107</v>
      </c>
      <c r="L335" s="548" t="s">
        <v>1108</v>
      </c>
      <c r="M335" s="548" t="s">
        <v>1109</v>
      </c>
      <c r="N335" s="548" t="s">
        <v>1110</v>
      </c>
      <c r="O335" s="548" t="s">
        <v>1111</v>
      </c>
      <c r="P335" s="549" t="s">
        <v>1112</v>
      </c>
    </row>
    <row r="336" spans="1:16" x14ac:dyDescent="0.45">
      <c r="D336" s="280" t="s">
        <v>1115</v>
      </c>
      <c r="E336" s="280">
        <v>9958</v>
      </c>
      <c r="F336" s="280">
        <v>6635</v>
      </c>
      <c r="G336" s="280">
        <v>4737</v>
      </c>
      <c r="H336" s="280">
        <v>10151</v>
      </c>
      <c r="I336" s="280">
        <v>3636</v>
      </c>
      <c r="J336" s="280">
        <v>4169</v>
      </c>
      <c r="K336" s="280">
        <v>2853</v>
      </c>
      <c r="L336" s="274">
        <v>2247</v>
      </c>
      <c r="M336" s="274">
        <v>2973</v>
      </c>
      <c r="N336" s="274">
        <v>9931</v>
      </c>
      <c r="O336" s="274">
        <v>4963</v>
      </c>
      <c r="P336" s="274">
        <f>'R_Company Forecast'!M53*10</f>
        <v>2871</v>
      </c>
    </row>
    <row r="337" spans="4:16" x14ac:dyDescent="0.45">
      <c r="D337" s="301" t="s">
        <v>1096</v>
      </c>
      <c r="E337" s="550" t="s">
        <v>1098</v>
      </c>
      <c r="F337" s="550" t="s">
        <v>1101</v>
      </c>
      <c r="G337" s="550"/>
      <c r="H337" s="550" t="s">
        <v>1097</v>
      </c>
      <c r="I337" s="550"/>
      <c r="J337" s="550"/>
      <c r="K337" s="550"/>
      <c r="L337" s="277"/>
      <c r="M337" s="277"/>
      <c r="N337" s="277" t="s">
        <v>1099</v>
      </c>
      <c r="O337" s="274" t="s">
        <v>1100</v>
      </c>
    </row>
    <row r="338" spans="4:16" x14ac:dyDescent="0.45">
      <c r="D338" s="547" t="s">
        <v>1122</v>
      </c>
      <c r="E338" s="551">
        <f>E336/$E$332</f>
        <v>0.11209808634337652</v>
      </c>
      <c r="F338" s="551">
        <f t="shared" ref="F338:P338" si="11">F336/$E$332</f>
        <v>7.4690781571430331E-2</v>
      </c>
      <c r="G338" s="551">
        <f t="shared" si="11"/>
        <v>5.3324827777523051E-2</v>
      </c>
      <c r="H338" s="551">
        <f t="shared" si="11"/>
        <v>0.11427070440566529</v>
      </c>
      <c r="I338" s="551">
        <f t="shared" si="11"/>
        <v>4.0930773442911933E-2</v>
      </c>
      <c r="J338" s="551">
        <f t="shared" si="11"/>
        <v>4.6930801563118768E-2</v>
      </c>
      <c r="K338" s="551">
        <f t="shared" si="11"/>
        <v>3.211647322129476E-2</v>
      </c>
      <c r="L338" s="551">
        <f t="shared" si="11"/>
        <v>2.5294677647476102E-2</v>
      </c>
      <c r="M338" s="551">
        <f t="shared" si="11"/>
        <v>3.3467323829971724E-2</v>
      </c>
      <c r="N338" s="551">
        <f t="shared" si="11"/>
        <v>0.1117941449564242</v>
      </c>
      <c r="O338" s="551">
        <f t="shared" si="11"/>
        <v>5.5868929757197996E-2</v>
      </c>
      <c r="P338" s="551">
        <f t="shared" si="11"/>
        <v>3.2319100812596306E-2</v>
      </c>
    </row>
    <row r="339" spans="4:16" x14ac:dyDescent="0.45">
      <c r="D339" s="274" t="s">
        <v>1116</v>
      </c>
      <c r="E339" s="282">
        <v>152.4</v>
      </c>
      <c r="F339" s="282">
        <v>149.6</v>
      </c>
      <c r="G339" s="282">
        <v>122.8</v>
      </c>
      <c r="H339" s="282">
        <v>236.8</v>
      </c>
      <c r="I339" s="282">
        <v>121.7</v>
      </c>
      <c r="J339" s="282">
        <v>101.6</v>
      </c>
      <c r="K339" s="282">
        <v>165.9</v>
      </c>
      <c r="L339" s="282">
        <v>102.3</v>
      </c>
      <c r="M339" s="282">
        <v>60.7</v>
      </c>
      <c r="N339" s="282">
        <v>236.8</v>
      </c>
      <c r="O339" s="282">
        <v>81.3</v>
      </c>
      <c r="P339" s="282">
        <v>43.8</v>
      </c>
    </row>
    <row r="340" spans="4:16" x14ac:dyDescent="0.45">
      <c r="D340" s="511" t="s">
        <v>1117</v>
      </c>
      <c r="E340" s="552">
        <f t="shared" ref="E340:P340" si="12">E339*E341</f>
        <v>8.0771999999999995</v>
      </c>
      <c r="F340" s="552">
        <f t="shared" si="12"/>
        <v>7.0312000000000001</v>
      </c>
      <c r="G340" s="552">
        <f t="shared" si="12"/>
        <v>4.9119999999999999</v>
      </c>
      <c r="H340" s="552">
        <f t="shared" si="12"/>
        <v>22.969600000000003</v>
      </c>
      <c r="I340" s="552">
        <f t="shared" si="12"/>
        <v>60.85</v>
      </c>
      <c r="J340" s="552">
        <f t="shared" si="12"/>
        <v>5.5880000000000001</v>
      </c>
      <c r="K340" s="552">
        <f t="shared" si="12"/>
        <v>132.72</v>
      </c>
      <c r="L340" s="552">
        <f t="shared" si="12"/>
        <v>10.946099999999999</v>
      </c>
      <c r="M340" s="552">
        <f t="shared" si="12"/>
        <v>1.2140000000000002</v>
      </c>
      <c r="N340" s="552">
        <f t="shared" si="12"/>
        <v>8.288000000000002</v>
      </c>
      <c r="O340" s="552">
        <f t="shared" si="12"/>
        <v>6.7479000000000005</v>
      </c>
      <c r="P340" s="552">
        <f t="shared" si="12"/>
        <v>2.6717999999999997</v>
      </c>
    </row>
    <row r="341" spans="4:16" x14ac:dyDescent="0.45">
      <c r="D341" s="274" t="s">
        <v>1102</v>
      </c>
      <c r="E341" s="311">
        <v>5.2999999999999999E-2</v>
      </c>
      <c r="F341" s="311">
        <v>4.7E-2</v>
      </c>
      <c r="G341" s="311">
        <v>0.04</v>
      </c>
      <c r="H341" s="311">
        <v>9.7000000000000003E-2</v>
      </c>
      <c r="I341" s="311">
        <v>0.5</v>
      </c>
      <c r="J341" s="311">
        <v>5.5E-2</v>
      </c>
      <c r="K341" s="311">
        <v>0.8</v>
      </c>
      <c r="L341" s="311">
        <v>0.107</v>
      </c>
      <c r="M341" s="311">
        <v>0.02</v>
      </c>
      <c r="N341" s="311">
        <v>3.5000000000000003E-2</v>
      </c>
      <c r="O341" s="311">
        <v>8.3000000000000004E-2</v>
      </c>
      <c r="P341" s="311">
        <v>6.0999999999999999E-2</v>
      </c>
    </row>
    <row r="342" spans="4:16" x14ac:dyDescent="0.45">
      <c r="D342" s="511" t="s">
        <v>1118</v>
      </c>
      <c r="E342" s="551">
        <v>4.2000000000000003E-2</v>
      </c>
      <c r="F342" s="551">
        <v>4.2000000000000003E-2</v>
      </c>
      <c r="G342" s="551">
        <v>4.2000000000000003E-2</v>
      </c>
      <c r="H342" s="551">
        <v>4.2000000000000003E-2</v>
      </c>
      <c r="I342" s="551">
        <v>4.2000000000000003E-2</v>
      </c>
      <c r="J342" s="551">
        <v>4.2000000000000003E-2</v>
      </c>
      <c r="K342" s="551">
        <v>4.2000000000000003E-2</v>
      </c>
      <c r="L342" s="551">
        <v>4.2000000000000003E-2</v>
      </c>
      <c r="M342" s="551">
        <v>4.2000000000000003E-2</v>
      </c>
      <c r="N342" s="551">
        <v>4.2000000000000003E-2</v>
      </c>
      <c r="O342" s="551">
        <v>4.2000000000000003E-2</v>
      </c>
      <c r="P342" s="551">
        <v>4.2000000000000003E-2</v>
      </c>
    </row>
    <row r="343" spans="4:16" x14ac:dyDescent="0.45">
      <c r="D343" s="274" t="s">
        <v>1119</v>
      </c>
    </row>
    <row r="344" spans="4:16" x14ac:dyDescent="0.45">
      <c r="K344" s="274">
        <v>10</v>
      </c>
    </row>
    <row r="345" spans="4:16" ht="32" x14ac:dyDescent="0.45">
      <c r="D345" s="517" t="s">
        <v>1133</v>
      </c>
      <c r="E345" s="517" t="s">
        <v>1134</v>
      </c>
      <c r="F345" s="556" t="s">
        <v>1135</v>
      </c>
      <c r="G345" s="517" t="s">
        <v>1130</v>
      </c>
      <c r="H345" s="517" t="s">
        <v>1131</v>
      </c>
      <c r="I345" s="556" t="s">
        <v>1128</v>
      </c>
      <c r="J345" s="556" t="s">
        <v>1129</v>
      </c>
      <c r="K345" s="556" t="s">
        <v>1132</v>
      </c>
      <c r="L345" s="554"/>
    </row>
    <row r="346" spans="4:16" x14ac:dyDescent="0.45">
      <c r="D346" s="678" t="s">
        <v>1094</v>
      </c>
      <c r="E346" s="555" t="s">
        <v>1085</v>
      </c>
      <c r="F346" s="280">
        <v>995.8</v>
      </c>
      <c r="G346" s="566">
        <f t="shared" ref="G346:G357" si="13">N346</f>
        <v>2</v>
      </c>
      <c r="H346" s="365">
        <v>0.11209808634337652</v>
      </c>
      <c r="I346" s="553">
        <v>152.4</v>
      </c>
      <c r="J346" s="553">
        <v>8.0771999999999995</v>
      </c>
      <c r="K346" s="365">
        <v>5.2999999999999999E-2</v>
      </c>
      <c r="L346" s="365"/>
      <c r="M346" s="274">
        <f t="shared" ref="M346:M355" si="14">F346</f>
        <v>995.8</v>
      </c>
      <c r="N346" s="274">
        <f t="shared" ref="N346:N356" si="15">_xlfn.RANK.AVG(M346, $M$346:$M$356)</f>
        <v>2</v>
      </c>
    </row>
    <row r="347" spans="4:16" x14ac:dyDescent="0.45">
      <c r="D347" s="678"/>
      <c r="E347" s="555" t="s">
        <v>1087</v>
      </c>
      <c r="F347" s="280">
        <v>663.5</v>
      </c>
      <c r="G347" s="566">
        <f t="shared" si="13"/>
        <v>5</v>
      </c>
      <c r="H347" s="365">
        <v>7.4690781571430331E-2</v>
      </c>
      <c r="I347" s="553">
        <v>149.6</v>
      </c>
      <c r="J347" s="553">
        <v>7.0312000000000001</v>
      </c>
      <c r="K347" s="365">
        <v>4.7E-2</v>
      </c>
      <c r="L347" s="365"/>
      <c r="M347" s="274">
        <f t="shared" si="14"/>
        <v>663.5</v>
      </c>
      <c r="N347" s="274">
        <f t="shared" si="15"/>
        <v>5</v>
      </c>
    </row>
    <row r="348" spans="4:16" x14ac:dyDescent="0.45">
      <c r="D348" s="679"/>
      <c r="E348" s="557" t="s">
        <v>1103</v>
      </c>
      <c r="F348" s="298">
        <v>473.7</v>
      </c>
      <c r="G348" s="567">
        <f t="shared" si="13"/>
        <v>6</v>
      </c>
      <c r="H348" s="363">
        <v>5.3324827777523051E-2</v>
      </c>
      <c r="I348" s="558">
        <v>122.8</v>
      </c>
      <c r="J348" s="558">
        <v>4.9119999999999999</v>
      </c>
      <c r="K348" s="363">
        <v>0.04</v>
      </c>
      <c r="L348" s="365"/>
      <c r="M348" s="274">
        <f t="shared" si="14"/>
        <v>473.7</v>
      </c>
      <c r="N348" s="274">
        <f t="shared" si="15"/>
        <v>6</v>
      </c>
    </row>
    <row r="349" spans="4:16" x14ac:dyDescent="0.45">
      <c r="D349" s="677" t="s">
        <v>1113</v>
      </c>
      <c r="E349" s="559" t="s">
        <v>1104</v>
      </c>
      <c r="F349" s="560">
        <v>1015.1</v>
      </c>
      <c r="G349" s="568">
        <f t="shared" si="13"/>
        <v>1</v>
      </c>
      <c r="H349" s="561">
        <v>0.11427070440566529</v>
      </c>
      <c r="I349" s="562">
        <v>236.8</v>
      </c>
      <c r="J349" s="562">
        <v>22.969600000000003</v>
      </c>
      <c r="K349" s="561">
        <v>9.7000000000000003E-2</v>
      </c>
      <c r="L349" s="365"/>
      <c r="M349" s="274">
        <f t="shared" si="14"/>
        <v>1015.1</v>
      </c>
      <c r="N349" s="274">
        <f t="shared" si="15"/>
        <v>1</v>
      </c>
    </row>
    <row r="350" spans="4:16" x14ac:dyDescent="0.45">
      <c r="D350" s="678"/>
      <c r="E350" s="555" t="s">
        <v>1105</v>
      </c>
      <c r="F350" s="280">
        <v>363.6</v>
      </c>
      <c r="G350" s="566">
        <f t="shared" si="13"/>
        <v>8</v>
      </c>
      <c r="H350" s="365">
        <v>4.0930773442911933E-2</v>
      </c>
      <c r="I350" s="553">
        <v>121.7</v>
      </c>
      <c r="J350" s="553">
        <v>60.85</v>
      </c>
      <c r="K350" s="365">
        <v>0.5</v>
      </c>
      <c r="L350" s="365"/>
      <c r="M350" s="274">
        <f t="shared" si="14"/>
        <v>363.6</v>
      </c>
      <c r="N350" s="274">
        <f t="shared" si="15"/>
        <v>8</v>
      </c>
    </row>
    <row r="351" spans="4:16" x14ac:dyDescent="0.45">
      <c r="D351" s="679"/>
      <c r="E351" s="557" t="s">
        <v>1106</v>
      </c>
      <c r="F351" s="298">
        <v>416.9</v>
      </c>
      <c r="G351" s="567">
        <f t="shared" si="13"/>
        <v>7</v>
      </c>
      <c r="H351" s="363">
        <v>4.6930801563118768E-2</v>
      </c>
      <c r="I351" s="558">
        <v>101.6</v>
      </c>
      <c r="J351" s="558">
        <v>5.5880000000000001</v>
      </c>
      <c r="K351" s="363">
        <v>5.5E-2</v>
      </c>
      <c r="L351" s="365"/>
      <c r="M351" s="274">
        <f t="shared" si="14"/>
        <v>416.9</v>
      </c>
      <c r="N351" s="274">
        <f t="shared" si="15"/>
        <v>7</v>
      </c>
    </row>
    <row r="352" spans="4:16" x14ac:dyDescent="0.45">
      <c r="D352" s="677" t="s">
        <v>1095</v>
      </c>
      <c r="E352" s="555" t="s">
        <v>1107</v>
      </c>
      <c r="F352" s="280">
        <v>285.3</v>
      </c>
      <c r="G352" s="566">
        <f t="shared" si="13"/>
        <v>10</v>
      </c>
      <c r="H352" s="365">
        <v>3.211647322129476E-2</v>
      </c>
      <c r="I352" s="553">
        <v>165.9</v>
      </c>
      <c r="J352" s="553">
        <v>132.72</v>
      </c>
      <c r="K352" s="365">
        <v>0.8</v>
      </c>
      <c r="L352" s="365"/>
      <c r="M352" s="274">
        <f t="shared" si="14"/>
        <v>285.3</v>
      </c>
      <c r="N352" s="274">
        <f t="shared" si="15"/>
        <v>10</v>
      </c>
    </row>
    <row r="353" spans="4:14" x14ac:dyDescent="0.45">
      <c r="D353" s="678"/>
      <c r="E353" s="555" t="s">
        <v>1108</v>
      </c>
      <c r="F353" s="280">
        <v>224.7</v>
      </c>
      <c r="G353" s="566">
        <f t="shared" si="13"/>
        <v>11</v>
      </c>
      <c r="H353" s="365">
        <v>2.5294677647476102E-2</v>
      </c>
      <c r="I353" s="553">
        <v>102.3</v>
      </c>
      <c r="J353" s="553">
        <v>10.946099999999999</v>
      </c>
      <c r="K353" s="365">
        <v>0.107</v>
      </c>
      <c r="L353" s="365"/>
      <c r="M353" s="274">
        <f t="shared" si="14"/>
        <v>224.7</v>
      </c>
      <c r="N353" s="274">
        <f t="shared" si="15"/>
        <v>11</v>
      </c>
    </row>
    <row r="354" spans="4:14" x14ac:dyDescent="0.45">
      <c r="D354" s="678"/>
      <c r="E354" s="555" t="s">
        <v>1109</v>
      </c>
      <c r="F354" s="280">
        <v>297.3</v>
      </c>
      <c r="G354" s="566">
        <f t="shared" si="13"/>
        <v>9</v>
      </c>
      <c r="H354" s="365">
        <v>3.3467323829971724E-2</v>
      </c>
      <c r="I354" s="553">
        <v>60.7</v>
      </c>
      <c r="J354" s="553">
        <v>1.2140000000000002</v>
      </c>
      <c r="K354" s="365">
        <v>0.02</v>
      </c>
      <c r="L354" s="365"/>
      <c r="M354" s="274">
        <f t="shared" si="14"/>
        <v>297.3</v>
      </c>
      <c r="N354" s="274">
        <f t="shared" si="15"/>
        <v>9</v>
      </c>
    </row>
    <row r="355" spans="4:14" x14ac:dyDescent="0.45">
      <c r="D355" s="679"/>
      <c r="E355" s="557" t="s">
        <v>1110</v>
      </c>
      <c r="F355" s="298">
        <v>993.1</v>
      </c>
      <c r="G355" s="567">
        <f t="shared" si="13"/>
        <v>3</v>
      </c>
      <c r="H355" s="363">
        <v>0.1117941449564242</v>
      </c>
      <c r="I355" s="558">
        <v>236.8</v>
      </c>
      <c r="J355" s="558">
        <v>8.288000000000002</v>
      </c>
      <c r="K355" s="363">
        <v>3.5000000000000003E-2</v>
      </c>
      <c r="L355" s="365"/>
      <c r="M355" s="274">
        <f t="shared" si="14"/>
        <v>993.1</v>
      </c>
      <c r="N355" s="274">
        <f t="shared" si="15"/>
        <v>3</v>
      </c>
    </row>
    <row r="356" spans="4:14" x14ac:dyDescent="0.45">
      <c r="D356" s="677" t="s">
        <v>1114</v>
      </c>
      <c r="E356" s="559" t="s">
        <v>1111</v>
      </c>
      <c r="F356" s="560">
        <v>496.3</v>
      </c>
      <c r="G356" s="681">
        <f t="shared" si="13"/>
        <v>4</v>
      </c>
      <c r="H356" s="561">
        <v>5.5868929757197996E-2</v>
      </c>
      <c r="I356" s="562">
        <v>81.3</v>
      </c>
      <c r="J356" s="562">
        <v>6.7479000000000005</v>
      </c>
      <c r="K356" s="561">
        <v>8.3000000000000004E-2</v>
      </c>
      <c r="L356" s="365"/>
      <c r="M356" s="274">
        <f>SUM(F356:F357)</f>
        <v>783.40000000000009</v>
      </c>
      <c r="N356" s="274">
        <f t="shared" si="15"/>
        <v>4</v>
      </c>
    </row>
    <row r="357" spans="4:14" ht="16.5" thickBot="1" x14ac:dyDescent="0.5">
      <c r="D357" s="680"/>
      <c r="E357" s="563" t="s">
        <v>1112</v>
      </c>
      <c r="F357" s="288">
        <v>287.10000000000002</v>
      </c>
      <c r="G357" s="682">
        <f t="shared" si="13"/>
        <v>0</v>
      </c>
      <c r="H357" s="564">
        <v>3.2319100812596306E-2</v>
      </c>
      <c r="I357" s="565">
        <v>43.8</v>
      </c>
      <c r="J357" s="565">
        <v>2.6717999999999997</v>
      </c>
      <c r="K357" s="564">
        <v>6.0999999999999999E-2</v>
      </c>
      <c r="L357" s="365"/>
    </row>
    <row r="358" spans="4:14" x14ac:dyDescent="0.45">
      <c r="D358" s="280"/>
      <c r="E358" s="280"/>
      <c r="F358" s="280"/>
      <c r="G358" s="280"/>
      <c r="H358" s="280"/>
      <c r="I358" s="280"/>
      <c r="J358" s="280"/>
      <c r="K358" s="280"/>
      <c r="L358" s="280"/>
    </row>
    <row r="360" spans="4:14" ht="32" x14ac:dyDescent="0.45">
      <c r="D360" s="517" t="s">
        <v>1134</v>
      </c>
      <c r="E360" s="556" t="s">
        <v>1135</v>
      </c>
      <c r="F360" s="517" t="s">
        <v>1131</v>
      </c>
      <c r="G360" s="556" t="s">
        <v>1128</v>
      </c>
      <c r="H360" s="556" t="s">
        <v>1129</v>
      </c>
      <c r="I360" s="556" t="s">
        <v>1132</v>
      </c>
    </row>
    <row r="361" spans="4:14" x14ac:dyDescent="0.45">
      <c r="D361" s="555" t="s">
        <v>1104</v>
      </c>
      <c r="E361" s="280">
        <v>1015.1</v>
      </c>
      <c r="F361" s="365">
        <v>0.11427070440566529</v>
      </c>
      <c r="G361" s="553">
        <v>236.8</v>
      </c>
      <c r="H361" s="553">
        <v>22.969600000000003</v>
      </c>
      <c r="I361" s="365">
        <v>9.7000000000000003E-2</v>
      </c>
    </row>
    <row r="362" spans="4:14" x14ac:dyDescent="0.45">
      <c r="D362" s="555" t="s">
        <v>1085</v>
      </c>
      <c r="E362" s="280">
        <v>995.8</v>
      </c>
      <c r="F362" s="365">
        <v>0.11209808634337652</v>
      </c>
      <c r="G362" s="553">
        <v>152.4</v>
      </c>
      <c r="H362" s="553">
        <v>8.0771999999999995</v>
      </c>
      <c r="I362" s="365">
        <v>5.2999999999999999E-2</v>
      </c>
    </row>
    <row r="363" spans="4:14" x14ac:dyDescent="0.45">
      <c r="D363" s="555" t="s">
        <v>1110</v>
      </c>
      <c r="E363" s="280">
        <v>993.1</v>
      </c>
      <c r="F363" s="365">
        <v>0.1117941449564242</v>
      </c>
      <c r="G363" s="553">
        <v>236.8</v>
      </c>
      <c r="H363" s="553">
        <v>8.288000000000002</v>
      </c>
      <c r="I363" s="365">
        <v>3.5000000000000003E-2</v>
      </c>
    </row>
    <row r="364" spans="4:14" x14ac:dyDescent="0.45">
      <c r="D364" s="555" t="s">
        <v>1087</v>
      </c>
      <c r="E364" s="280">
        <v>663.5</v>
      </c>
      <c r="F364" s="365">
        <v>7.4690781571430331E-2</v>
      </c>
      <c r="G364" s="553">
        <v>149.6</v>
      </c>
      <c r="H364" s="553">
        <v>7.0312000000000001</v>
      </c>
      <c r="I364" s="365">
        <v>4.7E-2</v>
      </c>
    </row>
    <row r="365" spans="4:14" x14ac:dyDescent="0.45">
      <c r="D365" s="555" t="s">
        <v>1111</v>
      </c>
      <c r="E365" s="280">
        <v>496.3</v>
      </c>
      <c r="F365" s="365">
        <v>5.5868929757197996E-2</v>
      </c>
      <c r="G365" s="553">
        <v>81.3</v>
      </c>
      <c r="H365" s="553">
        <v>6.7479000000000005</v>
      </c>
      <c r="I365" s="365">
        <v>8.3000000000000004E-2</v>
      </c>
    </row>
    <row r="366" spans="4:14" x14ac:dyDescent="0.45">
      <c r="D366" s="555" t="s">
        <v>1103</v>
      </c>
      <c r="E366" s="280">
        <v>473.7</v>
      </c>
      <c r="F366" s="365">
        <v>5.3324827777523051E-2</v>
      </c>
      <c r="G366" s="553">
        <v>122.8</v>
      </c>
      <c r="H366" s="553">
        <v>4.9119999999999999</v>
      </c>
      <c r="I366" s="365">
        <v>0.04</v>
      </c>
    </row>
    <row r="367" spans="4:14" x14ac:dyDescent="0.45">
      <c r="D367" s="555" t="s">
        <v>1106</v>
      </c>
      <c r="E367" s="280">
        <v>416.9</v>
      </c>
      <c r="F367" s="365">
        <v>4.6930801563118768E-2</v>
      </c>
      <c r="G367" s="553">
        <v>101.6</v>
      </c>
      <c r="H367" s="553">
        <v>5.5880000000000001</v>
      </c>
      <c r="I367" s="365">
        <v>5.5E-2</v>
      </c>
    </row>
    <row r="368" spans="4:14" x14ac:dyDescent="0.45">
      <c r="D368" s="555" t="s">
        <v>1105</v>
      </c>
      <c r="E368" s="280">
        <v>363.6</v>
      </c>
      <c r="F368" s="365">
        <v>4.0930773442911933E-2</v>
      </c>
      <c r="G368" s="553">
        <v>121.7</v>
      </c>
      <c r="H368" s="553">
        <v>60.85</v>
      </c>
      <c r="I368" s="365">
        <v>0.5</v>
      </c>
    </row>
    <row r="369" spans="4:9" x14ac:dyDescent="0.45">
      <c r="D369" s="555" t="s">
        <v>1109</v>
      </c>
      <c r="E369" s="280">
        <v>297.3</v>
      </c>
      <c r="F369" s="365">
        <v>3.3467323829971724E-2</v>
      </c>
      <c r="G369" s="553">
        <v>60.7</v>
      </c>
      <c r="H369" s="553">
        <v>1.2140000000000002</v>
      </c>
      <c r="I369" s="365">
        <v>0.02</v>
      </c>
    </row>
    <row r="370" spans="4:9" x14ac:dyDescent="0.45">
      <c r="D370" s="555" t="s">
        <v>1112</v>
      </c>
      <c r="E370" s="280">
        <v>287.10000000000002</v>
      </c>
      <c r="F370" s="365">
        <v>3.2319100812596306E-2</v>
      </c>
      <c r="G370" s="553">
        <v>43.8</v>
      </c>
      <c r="H370" s="553">
        <v>2.6717999999999997</v>
      </c>
      <c r="I370" s="365">
        <v>6.0999999999999999E-2</v>
      </c>
    </row>
    <row r="371" spans="4:9" x14ac:dyDescent="0.45">
      <c r="D371" s="555" t="s">
        <v>1107</v>
      </c>
      <c r="E371" s="280">
        <v>285.3</v>
      </c>
      <c r="F371" s="365">
        <v>3.211647322129476E-2</v>
      </c>
      <c r="G371" s="553">
        <v>165.9</v>
      </c>
      <c r="H371" s="553">
        <v>132.72</v>
      </c>
      <c r="I371" s="365">
        <v>0.8</v>
      </c>
    </row>
    <row r="372" spans="4:9" ht="16.5" thickBot="1" x14ac:dyDescent="0.5">
      <c r="D372" s="563" t="s">
        <v>1108</v>
      </c>
      <c r="E372" s="288">
        <v>224.7</v>
      </c>
      <c r="F372" s="564">
        <v>2.5294677647476102E-2</v>
      </c>
      <c r="G372" s="565">
        <v>102.3</v>
      </c>
      <c r="H372" s="565">
        <v>10.946099999999999</v>
      </c>
      <c r="I372" s="564">
        <v>0.107</v>
      </c>
    </row>
  </sheetData>
  <sortState xmlns:xlrd2="http://schemas.microsoft.com/office/spreadsheetml/2017/richdata2" ref="D361:I372">
    <sortCondition descending="1" ref="E361:E372"/>
  </sortState>
  <mergeCells count="13">
    <mergeCell ref="O334:P334"/>
    <mergeCell ref="E7:G7"/>
    <mergeCell ref="H7:M7"/>
    <mergeCell ref="D7:D8"/>
    <mergeCell ref="E334:G334"/>
    <mergeCell ref="D334:D335"/>
    <mergeCell ref="H334:J334"/>
    <mergeCell ref="K334:N334"/>
    <mergeCell ref="D352:D355"/>
    <mergeCell ref="D356:D357"/>
    <mergeCell ref="G356:G357"/>
    <mergeCell ref="D349:D351"/>
    <mergeCell ref="D346:D348"/>
  </mergeCells>
  <phoneticPr fontId="2" type="noConversion"/>
  <conditionalFormatting sqref="O90:O10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{937F1ED8-24DE-41B0-8545-FC442F54FA9A}</x14:id>
        </ext>
      </extLst>
    </cfRule>
  </conditionalFormatting>
  <pageMargins left="0.7" right="0.7" top="0.75" bottom="0.75" header="0.3" footer="0.3"/>
  <pageSetup paperSize="9" orientation="portrait" r:id="rId2"/>
  <drawing r:id="rId3"/>
  <legacy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7F1ED8-24DE-41B0-8545-FC442F54FA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O90:O102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2:XFD403"/>
  <sheetViews>
    <sheetView workbookViewId="0"/>
  </sheetViews>
  <sheetFormatPr defaultColWidth="9" defaultRowHeight="17" outlineLevelRow="1" x14ac:dyDescent="0.45"/>
  <cols>
    <col min="1" max="1" width="2.58203125" style="75" customWidth="1"/>
    <col min="2" max="2" width="2.58203125" style="126" customWidth="1"/>
    <col min="3" max="3" width="2.58203125" style="75" customWidth="1"/>
    <col min="4" max="37" width="13.33203125" style="75" customWidth="1"/>
    <col min="38" max="16384" width="9" style="75"/>
  </cols>
  <sheetData>
    <row r="2" spans="1:11" s="74" customFormat="1" x14ac:dyDescent="0.45">
      <c r="A2" s="73" t="s">
        <v>496</v>
      </c>
      <c r="B2" s="124"/>
    </row>
    <row r="4" spans="1:11" s="82" customFormat="1" x14ac:dyDescent="0.45">
      <c r="A4" s="84"/>
      <c r="B4" s="125"/>
      <c r="C4" s="83" t="s">
        <v>499</v>
      </c>
    </row>
    <row r="5" spans="1:11" x14ac:dyDescent="0.45">
      <c r="B5" s="125"/>
    </row>
    <row r="6" spans="1:11" x14ac:dyDescent="0.45">
      <c r="B6" s="125"/>
      <c r="D6" s="76" t="s">
        <v>555</v>
      </c>
    </row>
    <row r="7" spans="1:11" x14ac:dyDescent="0.45">
      <c r="D7" s="80" t="s">
        <v>469</v>
      </c>
      <c r="E7" s="79"/>
      <c r="F7" s="79"/>
      <c r="G7" s="79"/>
      <c r="H7" s="75">
        <v>1000000</v>
      </c>
      <c r="I7" s="75">
        <v>1000</v>
      </c>
      <c r="K7" s="76" t="s">
        <v>470</v>
      </c>
    </row>
    <row r="8" spans="1:11" x14ac:dyDescent="0.45">
      <c r="D8" s="133" t="s">
        <v>166</v>
      </c>
      <c r="E8" s="133" t="s">
        <v>167</v>
      </c>
      <c r="F8" s="133" t="s">
        <v>168</v>
      </c>
      <c r="G8" s="133" t="s">
        <v>169</v>
      </c>
      <c r="H8" s="133" t="s">
        <v>170</v>
      </c>
    </row>
    <row r="9" spans="1:11" outlineLevel="1" x14ac:dyDescent="0.45">
      <c r="D9" s="77">
        <v>1991</v>
      </c>
      <c r="E9" s="162">
        <v>1455392</v>
      </c>
      <c r="F9" s="162">
        <v>1104184</v>
      </c>
      <c r="G9" s="162">
        <v>342372</v>
      </c>
      <c r="H9" s="67">
        <v>2163940</v>
      </c>
      <c r="I9" s="75">
        <f>E9-(F9+G9)</f>
        <v>8836</v>
      </c>
    </row>
    <row r="10" spans="1:11" outlineLevel="1" x14ac:dyDescent="0.45">
      <c r="D10" s="77">
        <f>D9+1</f>
        <v>1992</v>
      </c>
      <c r="E10" s="162">
        <v>1689727</v>
      </c>
      <c r="F10" s="162">
        <v>1268374</v>
      </c>
      <c r="G10" s="162">
        <v>417708</v>
      </c>
      <c r="H10" s="67">
        <v>2687322</v>
      </c>
      <c r="I10" s="75">
        <f t="shared" ref="I10:I33" si="0">E10-(F10+G10)</f>
        <v>3645</v>
      </c>
    </row>
    <row r="11" spans="1:11" outlineLevel="1" x14ac:dyDescent="0.45">
      <c r="D11" s="77">
        <f t="shared" ref="D11:D34" si="1">D10+1</f>
        <v>1993</v>
      </c>
      <c r="E11" s="162">
        <v>1985710</v>
      </c>
      <c r="F11" s="162">
        <v>1435967</v>
      </c>
      <c r="G11" s="162">
        <v>574779</v>
      </c>
      <c r="H11" s="67">
        <v>3852195</v>
      </c>
      <c r="I11" s="75">
        <f t="shared" si="0"/>
        <v>-25036</v>
      </c>
    </row>
    <row r="12" spans="1:11" outlineLevel="1" x14ac:dyDescent="0.45">
      <c r="D12" s="77">
        <f t="shared" si="1"/>
        <v>1994</v>
      </c>
      <c r="E12" s="162">
        <v>2262231</v>
      </c>
      <c r="F12" s="162">
        <v>1555602</v>
      </c>
      <c r="G12" s="162">
        <v>692123</v>
      </c>
      <c r="H12" s="67">
        <v>4989340</v>
      </c>
      <c r="I12" s="75">
        <f t="shared" si="0"/>
        <v>14506</v>
      </c>
    </row>
    <row r="13" spans="1:11" outlineLevel="1" x14ac:dyDescent="0.45">
      <c r="D13" s="77">
        <f t="shared" si="1"/>
        <v>1995</v>
      </c>
      <c r="E13" s="162">
        <v>2526400</v>
      </c>
      <c r="F13" s="162">
        <v>1555902</v>
      </c>
      <c r="G13" s="162">
        <v>978688</v>
      </c>
      <c r="H13" s="67">
        <v>7678699</v>
      </c>
      <c r="I13" s="75">
        <f t="shared" si="0"/>
        <v>-8190</v>
      </c>
    </row>
    <row r="14" spans="1:11" outlineLevel="1" x14ac:dyDescent="0.45">
      <c r="D14" s="77">
        <f t="shared" si="1"/>
        <v>1996</v>
      </c>
      <c r="E14" s="162">
        <v>2812714</v>
      </c>
      <c r="F14" s="162">
        <v>1644132</v>
      </c>
      <c r="G14" s="162">
        <v>1210157</v>
      </c>
      <c r="H14" s="67">
        <v>9457422</v>
      </c>
      <c r="I14" s="75">
        <f t="shared" si="0"/>
        <v>-41575</v>
      </c>
    </row>
    <row r="15" spans="1:11" outlineLevel="1" x14ac:dyDescent="0.45">
      <c r="D15" s="77">
        <f t="shared" si="1"/>
        <v>1997</v>
      </c>
      <c r="E15" s="162">
        <v>2818275</v>
      </c>
      <c r="F15" s="162">
        <v>1512935</v>
      </c>
      <c r="G15" s="162">
        <v>1316891</v>
      </c>
      <c r="H15" s="67">
        <v>9763609</v>
      </c>
      <c r="I15" s="75">
        <f t="shared" si="0"/>
        <v>-11551</v>
      </c>
    </row>
    <row r="16" spans="1:11" outlineLevel="1" x14ac:dyDescent="0.45">
      <c r="D16" s="77">
        <f t="shared" si="1"/>
        <v>1998</v>
      </c>
      <c r="E16" s="162">
        <v>1954494</v>
      </c>
      <c r="F16" s="162">
        <v>779905</v>
      </c>
      <c r="G16" s="162">
        <v>1362164</v>
      </c>
      <c r="H16" s="67">
        <v>8656889</v>
      </c>
      <c r="I16" s="75">
        <f t="shared" si="0"/>
        <v>-187575</v>
      </c>
    </row>
    <row r="17" spans="4:11" outlineLevel="1" x14ac:dyDescent="0.45">
      <c r="D17" s="77">
        <f t="shared" si="1"/>
        <v>1999</v>
      </c>
      <c r="E17" s="162">
        <v>2843114</v>
      </c>
      <c r="F17" s="162">
        <v>1273029</v>
      </c>
      <c r="G17" s="162">
        <v>1509660</v>
      </c>
      <c r="H17" s="67">
        <v>9961689</v>
      </c>
      <c r="I17" s="75">
        <f t="shared" si="0"/>
        <v>60425</v>
      </c>
    </row>
    <row r="18" spans="4:11" outlineLevel="1" x14ac:dyDescent="0.45">
      <c r="D18" s="77">
        <f t="shared" si="1"/>
        <v>2000</v>
      </c>
      <c r="E18" s="162">
        <v>3114998</v>
      </c>
      <c r="F18" s="162">
        <v>1430460</v>
      </c>
      <c r="G18" s="162">
        <v>1676442</v>
      </c>
      <c r="H18" s="67">
        <v>12381536</v>
      </c>
      <c r="I18" s="75">
        <f t="shared" si="0"/>
        <v>8096</v>
      </c>
    </row>
    <row r="19" spans="4:11" outlineLevel="1" x14ac:dyDescent="0.45">
      <c r="D19" s="77">
        <f t="shared" si="1"/>
        <v>2001</v>
      </c>
      <c r="E19" s="162">
        <v>2946329</v>
      </c>
      <c r="F19" s="162">
        <v>1451450</v>
      </c>
      <c r="G19" s="162">
        <v>1501213</v>
      </c>
      <c r="H19" s="67">
        <v>12288270</v>
      </c>
      <c r="I19" s="75">
        <f t="shared" si="0"/>
        <v>-6334</v>
      </c>
    </row>
    <row r="20" spans="4:11" outlineLevel="1" x14ac:dyDescent="0.45">
      <c r="D20" s="77">
        <f t="shared" si="1"/>
        <v>2002</v>
      </c>
      <c r="E20" s="162">
        <v>3147584</v>
      </c>
      <c r="F20" s="162">
        <v>1622268</v>
      </c>
      <c r="G20" s="162">
        <v>1509546</v>
      </c>
      <c r="H20" s="67">
        <v>13749880</v>
      </c>
      <c r="I20" s="75">
        <f t="shared" si="0"/>
        <v>15770</v>
      </c>
    </row>
    <row r="21" spans="4:11" outlineLevel="1" x14ac:dyDescent="0.45">
      <c r="D21" s="77">
        <f t="shared" si="1"/>
        <v>2003</v>
      </c>
      <c r="E21" s="162">
        <v>3177870</v>
      </c>
      <c r="F21" s="162">
        <v>1318312</v>
      </c>
      <c r="G21" s="162">
        <v>1814938</v>
      </c>
      <c r="H21" s="67">
        <v>17433117</v>
      </c>
      <c r="I21" s="75">
        <f t="shared" si="0"/>
        <v>44620</v>
      </c>
    </row>
    <row r="22" spans="4:11" outlineLevel="1" x14ac:dyDescent="0.45">
      <c r="D22" s="77">
        <f t="shared" si="1"/>
        <v>2004</v>
      </c>
      <c r="E22" s="162">
        <v>3469464</v>
      </c>
      <c r="F22" s="162">
        <v>1093652</v>
      </c>
      <c r="G22" s="162">
        <v>2379563</v>
      </c>
      <c r="H22" s="67">
        <v>24049758</v>
      </c>
      <c r="I22" s="75">
        <f t="shared" si="0"/>
        <v>-3751</v>
      </c>
      <c r="K22" s="75" t="s">
        <v>471</v>
      </c>
    </row>
    <row r="23" spans="4:11" outlineLevel="1" x14ac:dyDescent="0.45">
      <c r="D23" s="77">
        <f t="shared" si="1"/>
        <v>2005</v>
      </c>
      <c r="E23" s="162">
        <v>3699350</v>
      </c>
      <c r="F23" s="162">
        <v>1142562</v>
      </c>
      <c r="G23" s="162">
        <v>2586088</v>
      </c>
      <c r="H23" s="67">
        <v>26924620</v>
      </c>
      <c r="I23" s="75">
        <f t="shared" si="0"/>
        <v>-29300</v>
      </c>
    </row>
    <row r="24" spans="4:11" x14ac:dyDescent="0.45">
      <c r="D24" s="78">
        <f t="shared" si="1"/>
        <v>2006</v>
      </c>
      <c r="E24" s="163">
        <v>3840102</v>
      </c>
      <c r="F24" s="163">
        <v>1164254</v>
      </c>
      <c r="G24" s="163">
        <v>2648220</v>
      </c>
      <c r="H24" s="161">
        <v>29998385</v>
      </c>
      <c r="I24" s="75">
        <f t="shared" si="0"/>
        <v>27628</v>
      </c>
    </row>
    <row r="25" spans="4:11" x14ac:dyDescent="0.45">
      <c r="D25" s="78">
        <f t="shared" si="1"/>
        <v>2007</v>
      </c>
      <c r="E25" s="163">
        <v>4086308</v>
      </c>
      <c r="F25" s="163">
        <v>1219335</v>
      </c>
      <c r="G25" s="163">
        <v>2847138</v>
      </c>
      <c r="H25" s="161">
        <v>33841418</v>
      </c>
      <c r="I25" s="75">
        <f t="shared" si="0"/>
        <v>19835</v>
      </c>
    </row>
    <row r="26" spans="4:11" x14ac:dyDescent="0.45">
      <c r="D26" s="78">
        <f t="shared" si="1"/>
        <v>2008</v>
      </c>
      <c r="E26" s="163">
        <v>3826682</v>
      </c>
      <c r="F26" s="163">
        <v>1154483</v>
      </c>
      <c r="G26" s="163">
        <v>2683965</v>
      </c>
      <c r="H26" s="161">
        <v>31907235</v>
      </c>
      <c r="I26" s="75">
        <f t="shared" si="0"/>
        <v>-11766</v>
      </c>
    </row>
    <row r="27" spans="4:11" x14ac:dyDescent="0.45">
      <c r="D27" s="78">
        <f t="shared" si="1"/>
        <v>2009</v>
      </c>
      <c r="E27" s="163">
        <v>3512926</v>
      </c>
      <c r="F27" s="163">
        <v>1394000</v>
      </c>
      <c r="G27" s="163">
        <v>2148862</v>
      </c>
      <c r="H27" s="161">
        <v>22974944</v>
      </c>
      <c r="I27" s="75">
        <f t="shared" si="0"/>
        <v>-29936</v>
      </c>
    </row>
    <row r="28" spans="4:11" x14ac:dyDescent="0.45">
      <c r="D28" s="78">
        <f t="shared" si="1"/>
        <v>2010</v>
      </c>
      <c r="E28" s="163">
        <v>4271741</v>
      </c>
      <c r="F28" s="163">
        <v>1465426</v>
      </c>
      <c r="G28" s="163">
        <v>2772107</v>
      </c>
      <c r="H28" s="161">
        <v>33594129</v>
      </c>
      <c r="I28" s="75">
        <f t="shared" si="0"/>
        <v>34208</v>
      </c>
    </row>
    <row r="29" spans="4:11" x14ac:dyDescent="0.45">
      <c r="D29" s="78">
        <f t="shared" si="1"/>
        <v>2011</v>
      </c>
      <c r="E29" s="163">
        <v>4657094</v>
      </c>
      <c r="F29" s="163">
        <v>1474637</v>
      </c>
      <c r="G29" s="163">
        <v>3151708</v>
      </c>
      <c r="H29" s="161">
        <v>42851671</v>
      </c>
      <c r="I29" s="75">
        <f t="shared" si="0"/>
        <v>30749</v>
      </c>
    </row>
    <row r="30" spans="4:11" x14ac:dyDescent="0.45">
      <c r="D30" s="78">
        <f t="shared" si="1"/>
        <v>2012</v>
      </c>
      <c r="E30" s="163">
        <v>4561766</v>
      </c>
      <c r="F30" s="163">
        <v>1410857</v>
      </c>
      <c r="G30" s="163">
        <v>3170634</v>
      </c>
      <c r="H30" s="161">
        <v>43628800</v>
      </c>
      <c r="I30" s="75">
        <f t="shared" si="0"/>
        <v>-19725</v>
      </c>
    </row>
    <row r="31" spans="4:11" x14ac:dyDescent="0.45">
      <c r="D31" s="78">
        <f t="shared" si="1"/>
        <v>2013</v>
      </c>
      <c r="E31" s="163">
        <v>4521429</v>
      </c>
      <c r="F31" s="163">
        <v>1383358</v>
      </c>
      <c r="G31" s="163">
        <v>3089283</v>
      </c>
      <c r="H31" s="161">
        <v>44926745</v>
      </c>
      <c r="I31" s="75">
        <f t="shared" si="0"/>
        <v>48788</v>
      </c>
    </row>
    <row r="32" spans="4:11" x14ac:dyDescent="0.45">
      <c r="D32" s="78">
        <f t="shared" si="1"/>
        <v>2014</v>
      </c>
      <c r="E32" s="163">
        <v>4524932</v>
      </c>
      <c r="F32" s="163">
        <v>1463893</v>
      </c>
      <c r="G32" s="163">
        <v>3063204</v>
      </c>
      <c r="H32" s="161">
        <v>45539129</v>
      </c>
      <c r="I32" s="75">
        <f t="shared" si="0"/>
        <v>-2165</v>
      </c>
    </row>
    <row r="33" spans="4:12" x14ac:dyDescent="0.45">
      <c r="D33" s="78">
        <f t="shared" si="1"/>
        <v>2015</v>
      </c>
      <c r="E33" s="163">
        <v>4555957</v>
      </c>
      <c r="F33" s="163">
        <v>1589393</v>
      </c>
      <c r="G33" s="163">
        <v>2974114</v>
      </c>
      <c r="H33" s="161">
        <v>42528439</v>
      </c>
      <c r="I33" s="75">
        <f t="shared" si="0"/>
        <v>-7550</v>
      </c>
    </row>
    <row r="34" spans="4:12" x14ac:dyDescent="0.45">
      <c r="D34" s="77">
        <f t="shared" si="1"/>
        <v>2016</v>
      </c>
      <c r="E34" s="162">
        <v>1439927</v>
      </c>
      <c r="F34" s="162">
        <v>509074</v>
      </c>
      <c r="G34" s="162">
        <v>879740</v>
      </c>
      <c r="H34" s="67">
        <v>12406559</v>
      </c>
    </row>
    <row r="35" spans="4:12" x14ac:dyDescent="0.45">
      <c r="D35" s="75" t="s">
        <v>468</v>
      </c>
    </row>
    <row r="37" spans="4:12" x14ac:dyDescent="0.45">
      <c r="D37" s="76" t="s">
        <v>556</v>
      </c>
    </row>
    <row r="38" spans="4:12" x14ac:dyDescent="0.45">
      <c r="D38" s="76"/>
    </row>
    <row r="39" spans="4:12" x14ac:dyDescent="0.45">
      <c r="D39" s="8">
        <v>10000</v>
      </c>
      <c r="E39" s="55"/>
      <c r="F39" s="55"/>
      <c r="G39" s="55"/>
      <c r="H39" s="55"/>
      <c r="I39" s="55"/>
      <c r="J39" s="160" t="s">
        <v>486</v>
      </c>
      <c r="K39" s="160"/>
      <c r="L39" s="160" t="s">
        <v>554</v>
      </c>
    </row>
    <row r="40" spans="4:12" x14ac:dyDescent="0.45">
      <c r="D40" s="693" t="s">
        <v>544</v>
      </c>
      <c r="E40" s="693" t="s">
        <v>545</v>
      </c>
      <c r="F40" s="695" t="s">
        <v>546</v>
      </c>
      <c r="G40" s="696"/>
      <c r="H40" s="697"/>
      <c r="I40" s="693" t="s">
        <v>549</v>
      </c>
      <c r="J40" s="693" t="s">
        <v>550</v>
      </c>
      <c r="K40" s="55"/>
      <c r="L40" s="693" t="s">
        <v>553</v>
      </c>
    </row>
    <row r="41" spans="4:12" x14ac:dyDescent="0.45">
      <c r="D41" s="694"/>
      <c r="E41" s="694"/>
      <c r="F41" s="72" t="s">
        <v>547</v>
      </c>
      <c r="G41" s="72" t="s">
        <v>551</v>
      </c>
      <c r="H41" s="72" t="s">
        <v>548</v>
      </c>
      <c r="I41" s="694"/>
      <c r="J41" s="694"/>
      <c r="K41" s="55"/>
      <c r="L41" s="694"/>
    </row>
    <row r="42" spans="4:12" x14ac:dyDescent="0.45">
      <c r="D42" s="56">
        <v>2002</v>
      </c>
      <c r="E42" s="159">
        <v>314.75839999999999</v>
      </c>
      <c r="F42" s="159">
        <v>162.2268</v>
      </c>
      <c r="G42" s="159">
        <v>150.9546</v>
      </c>
      <c r="H42" s="159">
        <v>313.1814</v>
      </c>
      <c r="I42" s="159">
        <v>2.9744000000000002</v>
      </c>
      <c r="J42" s="159">
        <v>1394.9440999999999</v>
      </c>
      <c r="K42" s="55"/>
      <c r="L42" s="67">
        <v>13749880</v>
      </c>
    </row>
    <row r="43" spans="4:12" x14ac:dyDescent="0.45">
      <c r="D43" s="56">
        <f>D42+1</f>
        <v>2003</v>
      </c>
      <c r="E43" s="159">
        <v>317.78699999999998</v>
      </c>
      <c r="F43" s="159">
        <v>131.8312</v>
      </c>
      <c r="G43" s="159">
        <v>181.49379999999999</v>
      </c>
      <c r="H43" s="159">
        <v>313.32499999999999</v>
      </c>
      <c r="I43" s="159">
        <v>3.0163000000000002</v>
      </c>
      <c r="J43" s="159">
        <v>1458.7333000000001</v>
      </c>
      <c r="K43" s="55"/>
      <c r="L43" s="67">
        <v>17433117</v>
      </c>
    </row>
    <row r="44" spans="4:12" x14ac:dyDescent="0.45">
      <c r="D44" s="56">
        <f t="shared" ref="D44:D55" si="2">D43+1</f>
        <v>2004</v>
      </c>
      <c r="E44" s="159">
        <v>346.94639999999998</v>
      </c>
      <c r="F44" s="159">
        <v>109.3652</v>
      </c>
      <c r="G44" s="159">
        <v>237.9563</v>
      </c>
      <c r="H44" s="159">
        <v>347.32150000000001</v>
      </c>
      <c r="I44" s="159">
        <v>3.4195000000000002</v>
      </c>
      <c r="J44" s="159">
        <v>1493.4474</v>
      </c>
      <c r="K44" s="55"/>
      <c r="L44" s="67">
        <v>24049758</v>
      </c>
    </row>
    <row r="45" spans="4:12" x14ac:dyDescent="0.45">
      <c r="D45" s="56">
        <f t="shared" si="2"/>
        <v>2005</v>
      </c>
      <c r="E45" s="159">
        <v>369.935</v>
      </c>
      <c r="F45" s="159">
        <v>114.25620000000001</v>
      </c>
      <c r="G45" s="159">
        <v>258.60879999999997</v>
      </c>
      <c r="H45" s="159">
        <v>372.86500000000001</v>
      </c>
      <c r="I45" s="159">
        <v>4.5331999999999999</v>
      </c>
      <c r="J45" s="159">
        <v>1539.7094999999999</v>
      </c>
      <c r="K45" s="55"/>
      <c r="L45" s="67">
        <v>26924620</v>
      </c>
    </row>
    <row r="46" spans="4:12" x14ac:dyDescent="0.45">
      <c r="D46" s="56">
        <f t="shared" si="2"/>
        <v>2006</v>
      </c>
      <c r="E46" s="353">
        <v>384.0102</v>
      </c>
      <c r="F46" s="354">
        <v>116.4254</v>
      </c>
      <c r="G46" s="354">
        <v>264.822</v>
      </c>
      <c r="H46" s="159">
        <v>381.24740000000003</v>
      </c>
      <c r="I46" s="159">
        <v>5.5269000000000004</v>
      </c>
      <c r="J46" s="159">
        <v>1589.5302999999999</v>
      </c>
      <c r="K46" s="55"/>
      <c r="L46" s="67">
        <v>29998385</v>
      </c>
    </row>
    <row r="47" spans="4:12" x14ac:dyDescent="0.45">
      <c r="D47" s="56">
        <f t="shared" si="2"/>
        <v>2007</v>
      </c>
      <c r="E47" s="353">
        <v>408.63080000000002</v>
      </c>
      <c r="F47" s="354">
        <v>121.9335</v>
      </c>
      <c r="G47" s="354">
        <v>284.71379999999999</v>
      </c>
      <c r="H47" s="159">
        <v>406.64729999999997</v>
      </c>
      <c r="I47" s="159">
        <v>7.9226999999999999</v>
      </c>
      <c r="J47" s="159">
        <v>1642.8244999999999</v>
      </c>
      <c r="K47" s="55"/>
      <c r="L47" s="67">
        <v>33841418</v>
      </c>
    </row>
    <row r="48" spans="4:12" x14ac:dyDescent="0.45">
      <c r="D48" s="56">
        <f t="shared" si="2"/>
        <v>2008</v>
      </c>
      <c r="E48" s="353">
        <v>382.66820000000001</v>
      </c>
      <c r="F48" s="354">
        <v>115.4483</v>
      </c>
      <c r="G48" s="354">
        <v>268.3965</v>
      </c>
      <c r="H48" s="159">
        <v>383.84480000000002</v>
      </c>
      <c r="I48" s="159">
        <v>8.0536999999999992</v>
      </c>
      <c r="J48" s="159">
        <v>1679.4286999999999</v>
      </c>
      <c r="K48" s="55"/>
      <c r="L48" s="67">
        <v>31907235</v>
      </c>
    </row>
    <row r="49" spans="1:12" x14ac:dyDescent="0.45">
      <c r="D49" s="56">
        <f t="shared" si="2"/>
        <v>2009</v>
      </c>
      <c r="E49" s="353">
        <v>351.29259999999999</v>
      </c>
      <c r="F49" s="354">
        <v>139.4</v>
      </c>
      <c r="G49" s="354">
        <v>214.8862</v>
      </c>
      <c r="H49" s="159">
        <v>354.28620000000001</v>
      </c>
      <c r="I49" s="159">
        <v>6.9001999999999999</v>
      </c>
      <c r="J49" s="159">
        <v>1732.521</v>
      </c>
      <c r="K49" s="55"/>
      <c r="L49" s="67">
        <v>22974944</v>
      </c>
    </row>
    <row r="50" spans="1:12" x14ac:dyDescent="0.45">
      <c r="D50" s="56">
        <f t="shared" si="2"/>
        <v>2010</v>
      </c>
      <c r="E50" s="353">
        <v>427.17410000000001</v>
      </c>
      <c r="F50" s="354">
        <v>146.54259999999999</v>
      </c>
      <c r="G50" s="354">
        <v>277.21069999999997</v>
      </c>
      <c r="H50" s="159">
        <v>423.75330000000002</v>
      </c>
      <c r="I50" s="159">
        <v>10.4977</v>
      </c>
      <c r="J50" s="159">
        <v>1794.1356000000001</v>
      </c>
      <c r="K50" s="55"/>
      <c r="L50" s="67">
        <v>33594129</v>
      </c>
    </row>
    <row r="51" spans="1:12" x14ac:dyDescent="0.45">
      <c r="D51" s="56">
        <f t="shared" si="2"/>
        <v>2011</v>
      </c>
      <c r="E51" s="353">
        <v>465.70940000000002</v>
      </c>
      <c r="F51" s="354">
        <v>147.46369999999999</v>
      </c>
      <c r="G51" s="354">
        <v>315.17079999999999</v>
      </c>
      <c r="H51" s="159">
        <v>462.6345</v>
      </c>
      <c r="I51" s="159">
        <v>11.7592</v>
      </c>
      <c r="J51" s="159">
        <v>1843.7373</v>
      </c>
      <c r="K51" s="55"/>
      <c r="L51" s="67">
        <v>42851671</v>
      </c>
    </row>
    <row r="52" spans="1:12" x14ac:dyDescent="0.45">
      <c r="D52" s="56">
        <f t="shared" si="2"/>
        <v>2012</v>
      </c>
      <c r="E52" s="353">
        <v>456.17660000000001</v>
      </c>
      <c r="F52" s="354">
        <v>141.0857</v>
      </c>
      <c r="G52" s="354">
        <v>317.0634</v>
      </c>
      <c r="H52" s="159">
        <v>458.14909999999998</v>
      </c>
      <c r="I52" s="159">
        <v>15.4407</v>
      </c>
      <c r="J52" s="159">
        <v>1887.0533</v>
      </c>
      <c r="K52" s="55"/>
      <c r="L52" s="67">
        <v>43628800</v>
      </c>
    </row>
    <row r="53" spans="1:12" x14ac:dyDescent="0.45">
      <c r="D53" s="56">
        <f t="shared" si="2"/>
        <v>2013</v>
      </c>
      <c r="E53" s="353">
        <v>452.1429</v>
      </c>
      <c r="F53" s="354">
        <v>138.33580000000001</v>
      </c>
      <c r="G53" s="354">
        <v>308.92829999999998</v>
      </c>
      <c r="H53" s="159">
        <v>447.26409999999998</v>
      </c>
      <c r="I53" s="159">
        <v>19.1068</v>
      </c>
      <c r="J53" s="159">
        <v>1940.0863999999999</v>
      </c>
      <c r="K53" s="55"/>
      <c r="L53" s="67">
        <v>44926745</v>
      </c>
    </row>
    <row r="54" spans="1:12" x14ac:dyDescent="0.45">
      <c r="D54" s="56">
        <f t="shared" si="2"/>
        <v>2014</v>
      </c>
      <c r="E54" s="353">
        <v>452.4932</v>
      </c>
      <c r="F54" s="354">
        <v>146.38929999999999</v>
      </c>
      <c r="G54" s="354">
        <v>306.32040000000001</v>
      </c>
      <c r="H54" s="159">
        <v>452.7097</v>
      </c>
      <c r="I54" s="159">
        <v>26.6432</v>
      </c>
      <c r="J54" s="159">
        <v>2011.7954999999999</v>
      </c>
      <c r="K54" s="55"/>
      <c r="L54" s="67">
        <v>45539129</v>
      </c>
    </row>
    <row r="55" spans="1:12" x14ac:dyDescent="0.45">
      <c r="D55" s="56">
        <f t="shared" si="2"/>
        <v>2015</v>
      </c>
      <c r="E55" s="353">
        <v>455.59570000000002</v>
      </c>
      <c r="F55" s="354">
        <v>158.9393</v>
      </c>
      <c r="G55" s="354">
        <v>297.41140000000001</v>
      </c>
      <c r="H55" s="159">
        <v>456.35070000000002</v>
      </c>
      <c r="I55" s="159">
        <v>33.186199999999999</v>
      </c>
      <c r="J55" s="159">
        <v>2098.9884999999999</v>
      </c>
      <c r="K55" s="55"/>
      <c r="L55" s="67">
        <v>42528439</v>
      </c>
    </row>
    <row r="56" spans="1:12" x14ac:dyDescent="0.45">
      <c r="D56" s="75" t="s">
        <v>825</v>
      </c>
      <c r="F56" s="44">
        <f>F55/H55</f>
        <v>0.34828323918425019</v>
      </c>
      <c r="G56" s="44">
        <f>G55/H55</f>
        <v>0.65171676081574981</v>
      </c>
      <c r="K56" s="55"/>
      <c r="L56" s="369"/>
    </row>
    <row r="57" spans="1:12" x14ac:dyDescent="0.45">
      <c r="D57" s="75" t="s">
        <v>826</v>
      </c>
      <c r="F57" s="44"/>
      <c r="G57" s="44"/>
      <c r="I57" s="370">
        <f>I55/(F55+I55)</f>
        <v>0.17273188618897545</v>
      </c>
      <c r="K57" s="55"/>
      <c r="L57" s="369"/>
    </row>
    <row r="58" spans="1:12" x14ac:dyDescent="0.45">
      <c r="F58" s="44"/>
      <c r="G58" s="44"/>
      <c r="K58" s="55"/>
      <c r="L58" s="369"/>
    </row>
    <row r="59" spans="1:12" x14ac:dyDescent="0.45">
      <c r="D59" s="75" t="s">
        <v>557</v>
      </c>
    </row>
    <row r="62" spans="1:12" s="81" customFormat="1" x14ac:dyDescent="0.45">
      <c r="A62" s="84"/>
      <c r="B62" s="127" t="s">
        <v>5</v>
      </c>
    </row>
    <row r="64" spans="1:12" s="82" customFormat="1" x14ac:dyDescent="0.45">
      <c r="A64" s="75"/>
      <c r="B64" s="126"/>
      <c r="C64" s="83" t="s">
        <v>500</v>
      </c>
    </row>
    <row r="66" spans="4:18" x14ac:dyDescent="0.45">
      <c r="N66" s="75">
        <v>10000</v>
      </c>
      <c r="O66" s="75" t="s">
        <v>486</v>
      </c>
    </row>
    <row r="67" spans="4:18" x14ac:dyDescent="0.45">
      <c r="D67" s="118" t="s">
        <v>484</v>
      </c>
      <c r="E67" s="118">
        <v>2006</v>
      </c>
      <c r="F67" s="118">
        <v>2007</v>
      </c>
      <c r="G67" s="118">
        <v>2008</v>
      </c>
      <c r="H67" s="118">
        <v>2009</v>
      </c>
      <c r="I67" s="118">
        <v>2010</v>
      </c>
      <c r="J67" s="118">
        <v>2011</v>
      </c>
      <c r="K67" s="118">
        <v>2012</v>
      </c>
      <c r="L67" s="118">
        <v>2013</v>
      </c>
      <c r="M67" s="118">
        <v>2014</v>
      </c>
      <c r="N67" s="118">
        <v>2015</v>
      </c>
      <c r="O67" s="118" t="s">
        <v>84</v>
      </c>
      <c r="P67" s="121"/>
      <c r="Q67" s="121"/>
      <c r="R67" s="121"/>
    </row>
    <row r="68" spans="4:18" x14ac:dyDescent="0.45">
      <c r="D68" s="131" t="s">
        <v>139</v>
      </c>
      <c r="E68" s="115">
        <v>161.82679999999999</v>
      </c>
      <c r="F68" s="115">
        <v>170.67269999999999</v>
      </c>
      <c r="G68" s="115">
        <v>167.358</v>
      </c>
      <c r="H68" s="115">
        <v>160.68790000000001</v>
      </c>
      <c r="I68" s="115">
        <v>174.33750000000001</v>
      </c>
      <c r="J68" s="115">
        <v>189.22540000000001</v>
      </c>
      <c r="K68" s="115">
        <v>190.52610000000001</v>
      </c>
      <c r="L68" s="128">
        <v>185.2456</v>
      </c>
      <c r="M68" s="128">
        <v>187.64080000000001</v>
      </c>
      <c r="N68" s="128">
        <v>185.83949999999999</v>
      </c>
      <c r="O68" s="115">
        <v>3745.502</v>
      </c>
      <c r="P68" s="122"/>
      <c r="Q68" s="122"/>
      <c r="R68" s="122"/>
    </row>
    <row r="69" spans="4:18" x14ac:dyDescent="0.45">
      <c r="D69" s="131" t="s">
        <v>150</v>
      </c>
      <c r="E69" s="115">
        <v>115.02889999999999</v>
      </c>
      <c r="F69" s="115">
        <v>111.87139999999999</v>
      </c>
      <c r="G69" s="115">
        <v>105.51519999999999</v>
      </c>
      <c r="H69" s="115">
        <v>113.7176</v>
      </c>
      <c r="I69" s="115">
        <v>141.66810000000001</v>
      </c>
      <c r="J69" s="115">
        <v>158.3921</v>
      </c>
      <c r="K69" s="115">
        <v>158.5685</v>
      </c>
      <c r="L69" s="128">
        <v>159.88630000000001</v>
      </c>
      <c r="M69" s="128">
        <v>171.24850000000001</v>
      </c>
      <c r="N69" s="128">
        <v>171.8467</v>
      </c>
      <c r="O69" s="115">
        <v>2511.143</v>
      </c>
      <c r="P69" s="122"/>
      <c r="Q69" s="122"/>
      <c r="R69" s="122"/>
    </row>
    <row r="70" spans="4:18" x14ac:dyDescent="0.45">
      <c r="D70" s="131" t="s">
        <v>151</v>
      </c>
      <c r="E70" s="115">
        <v>77.962999999999994</v>
      </c>
      <c r="F70" s="115">
        <v>94.280500000000004</v>
      </c>
      <c r="G70" s="115">
        <v>81.302300000000002</v>
      </c>
      <c r="H70" s="115">
        <v>53.219099999999997</v>
      </c>
      <c r="I70" s="115">
        <v>74.409599999999998</v>
      </c>
      <c r="J70" s="115">
        <v>81.085400000000007</v>
      </c>
      <c r="K70" s="115">
        <v>78.575699999999998</v>
      </c>
      <c r="L70" s="128">
        <v>78.272099999999995</v>
      </c>
      <c r="M70" s="128">
        <v>62.923000000000002</v>
      </c>
      <c r="N70" s="128">
        <v>61.480800000000002</v>
      </c>
      <c r="O70" s="115">
        <v>1343.4474</v>
      </c>
      <c r="P70" s="122"/>
      <c r="Q70" s="122"/>
      <c r="R70" s="122"/>
    </row>
    <row r="71" spans="4:18" x14ac:dyDescent="0.45">
      <c r="D71" s="131" t="s">
        <v>160</v>
      </c>
      <c r="E71" s="115">
        <v>16.142099999999999</v>
      </c>
      <c r="F71" s="115">
        <v>17.7742</v>
      </c>
      <c r="G71" s="115">
        <v>18.794699999999999</v>
      </c>
      <c r="H71" s="115">
        <v>18.9831</v>
      </c>
      <c r="I71" s="115">
        <v>27.526900000000001</v>
      </c>
      <c r="J71" s="115">
        <v>24.425999999999998</v>
      </c>
      <c r="K71" s="115">
        <v>15.389099999999999</v>
      </c>
      <c r="L71" s="128">
        <v>12.963800000000001</v>
      </c>
      <c r="M71" s="128">
        <v>15.213800000000001</v>
      </c>
      <c r="N71" s="128">
        <v>20.5059</v>
      </c>
      <c r="O71" s="115">
        <v>253.59200000000001</v>
      </c>
      <c r="P71" s="122"/>
      <c r="Q71" s="122"/>
      <c r="R71" s="122"/>
    </row>
    <row r="72" spans="4:18" x14ac:dyDescent="0.45">
      <c r="D72" s="131" t="s">
        <v>156</v>
      </c>
      <c r="E72" s="115">
        <v>11.712300000000001</v>
      </c>
      <c r="F72" s="115">
        <v>12.2857</v>
      </c>
      <c r="G72" s="115">
        <v>8.1445000000000007</v>
      </c>
      <c r="H72" s="115">
        <v>3.4702999999999999</v>
      </c>
      <c r="I72" s="115">
        <v>8.0067000000000004</v>
      </c>
      <c r="J72" s="115">
        <v>11.3249</v>
      </c>
      <c r="K72" s="115">
        <v>11.914199999999999</v>
      </c>
      <c r="L72" s="128">
        <v>14.351599999999999</v>
      </c>
      <c r="M72" s="128">
        <v>14.0259</v>
      </c>
      <c r="N72" s="128">
        <v>14.5633</v>
      </c>
      <c r="O72" s="115">
        <v>243.40899999999999</v>
      </c>
      <c r="P72" s="122"/>
      <c r="Q72" s="122"/>
      <c r="R72" s="122"/>
    </row>
    <row r="73" spans="4:18" x14ac:dyDescent="0.45">
      <c r="D73" s="131" t="s">
        <v>154</v>
      </c>
      <c r="E73" s="115">
        <v>0.74709999999999999</v>
      </c>
      <c r="F73" s="115">
        <v>1.1174999999999999</v>
      </c>
      <c r="G73" s="115">
        <v>1.0669</v>
      </c>
      <c r="H73" s="115">
        <v>0.81310000000000004</v>
      </c>
      <c r="I73" s="115">
        <v>0.90390000000000004</v>
      </c>
      <c r="J73" s="115">
        <v>0.93459999999999999</v>
      </c>
      <c r="K73" s="115">
        <v>0.93089999999999995</v>
      </c>
      <c r="L73" s="130">
        <v>1.038</v>
      </c>
      <c r="M73" s="130">
        <v>1.1173</v>
      </c>
      <c r="N73" s="130">
        <v>1.0515000000000001</v>
      </c>
      <c r="O73" s="115">
        <v>11.496600000000001</v>
      </c>
      <c r="P73" s="122"/>
      <c r="Q73" s="122"/>
      <c r="R73" s="122"/>
    </row>
    <row r="74" spans="4:18" x14ac:dyDescent="0.45">
      <c r="D74" s="132" t="s">
        <v>153</v>
      </c>
      <c r="E74" s="120">
        <v>0.59</v>
      </c>
      <c r="F74" s="120">
        <v>0.62880000000000003</v>
      </c>
      <c r="G74" s="120">
        <v>0.48659999999999998</v>
      </c>
      <c r="H74" s="120">
        <v>0.40150000000000002</v>
      </c>
      <c r="I74" s="120">
        <v>0.32140000000000002</v>
      </c>
      <c r="J74" s="120">
        <v>0.32100000000000001</v>
      </c>
      <c r="K74" s="120">
        <v>0.27210000000000001</v>
      </c>
      <c r="L74" s="129">
        <v>0.38550000000000001</v>
      </c>
      <c r="M74" s="129">
        <v>0.32390000000000002</v>
      </c>
      <c r="N74" s="129">
        <v>0.308</v>
      </c>
      <c r="O74" s="120">
        <v>5.5609999999999999</v>
      </c>
      <c r="P74" s="122"/>
      <c r="Q74" s="122"/>
      <c r="R74" s="122"/>
    </row>
    <row r="75" spans="4:18" x14ac:dyDescent="0.45">
      <c r="P75" s="123"/>
      <c r="Q75" s="123"/>
      <c r="R75" s="123"/>
    </row>
    <row r="76" spans="4:18" ht="17.5" thickBot="1" x14ac:dyDescent="0.5">
      <c r="D76" s="116" t="s">
        <v>84</v>
      </c>
      <c r="E76" s="117">
        <v>384.0102</v>
      </c>
      <c r="F76" s="117">
        <v>408.63080000000002</v>
      </c>
      <c r="G76" s="117">
        <v>382.66820000000001</v>
      </c>
      <c r="H76" s="117">
        <v>351.29259999999999</v>
      </c>
      <c r="I76" s="117">
        <v>427.17410000000001</v>
      </c>
      <c r="J76" s="117">
        <v>465.70940000000002</v>
      </c>
      <c r="K76" s="117">
        <v>456.17660000000001</v>
      </c>
      <c r="L76" s="117">
        <v>452.1429</v>
      </c>
      <c r="M76" s="117">
        <v>452.4932</v>
      </c>
      <c r="N76" s="117">
        <v>455.59570000000002</v>
      </c>
      <c r="O76" s="117">
        <v>8370.2515999999996</v>
      </c>
    </row>
    <row r="77" spans="4:18" x14ac:dyDescent="0.45">
      <c r="D77" s="75" t="s">
        <v>468</v>
      </c>
    </row>
    <row r="78" spans="4:18" x14ac:dyDescent="0.45">
      <c r="D78" s="75" t="s">
        <v>845</v>
      </c>
      <c r="E78" s="370">
        <f t="shared" ref="E78:M78" si="3">SUM(E68:E69)/E76</f>
        <v>0.72095923493698855</v>
      </c>
      <c r="F78" s="370">
        <f t="shared" si="3"/>
        <v>0.69144102696125687</v>
      </c>
      <c r="G78" s="370">
        <f t="shared" si="3"/>
        <v>0.71308041797045063</v>
      </c>
      <c r="H78" s="370">
        <f t="shared" si="3"/>
        <v>0.78113088633236227</v>
      </c>
      <c r="I78" s="370">
        <f t="shared" si="3"/>
        <v>0.73975833272663305</v>
      </c>
      <c r="J78" s="370">
        <f t="shared" si="3"/>
        <v>0.74642577538696875</v>
      </c>
      <c r="K78" s="370">
        <f t="shared" si="3"/>
        <v>0.76526196214360842</v>
      </c>
      <c r="L78" s="370">
        <f t="shared" si="3"/>
        <v>0.76332482496131193</v>
      </c>
      <c r="M78" s="370">
        <f t="shared" si="3"/>
        <v>0.79313744383341023</v>
      </c>
      <c r="N78" s="370">
        <f>SUM(N68:N69)/N76</f>
        <v>0.78509564510815177</v>
      </c>
    </row>
    <row r="81" spans="3:16384" x14ac:dyDescent="0.45">
      <c r="C81" s="83" t="s">
        <v>501</v>
      </c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2"/>
      <c r="BZ81" s="82"/>
      <c r="CA81" s="82"/>
      <c r="CB81" s="82"/>
      <c r="CC81" s="82"/>
      <c r="CD81" s="82"/>
      <c r="CE81" s="82"/>
      <c r="CF81" s="82"/>
      <c r="CG81" s="82"/>
      <c r="CH81" s="82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2"/>
      <c r="CW81" s="82"/>
      <c r="CX81" s="82"/>
      <c r="CY81" s="82"/>
      <c r="CZ81" s="82"/>
      <c r="DA81" s="82"/>
      <c r="DB81" s="82"/>
      <c r="DC81" s="82"/>
      <c r="DD81" s="82"/>
      <c r="DE81" s="82"/>
      <c r="DF81" s="82"/>
      <c r="DG81" s="82"/>
      <c r="DH81" s="82"/>
      <c r="DI81" s="82"/>
      <c r="DJ81" s="82"/>
      <c r="DK81" s="82"/>
      <c r="DL81" s="82"/>
      <c r="DM81" s="82"/>
      <c r="DN81" s="82"/>
      <c r="DO81" s="82"/>
      <c r="DP81" s="82"/>
      <c r="DQ81" s="82"/>
      <c r="DR81" s="82"/>
      <c r="DS81" s="82"/>
      <c r="DT81" s="82"/>
      <c r="DU81" s="82"/>
      <c r="DV81" s="82"/>
      <c r="DW81" s="82"/>
      <c r="DX81" s="82"/>
      <c r="DY81" s="82"/>
      <c r="DZ81" s="82"/>
      <c r="EA81" s="82"/>
      <c r="EB81" s="82"/>
      <c r="EC81" s="82"/>
      <c r="ED81" s="82"/>
      <c r="EE81" s="82"/>
      <c r="EF81" s="82"/>
      <c r="EG81" s="82"/>
      <c r="EH81" s="82"/>
      <c r="EI81" s="82"/>
      <c r="EJ81" s="82"/>
      <c r="EK81" s="82"/>
      <c r="EL81" s="82"/>
      <c r="EM81" s="82"/>
      <c r="EN81" s="82"/>
      <c r="EO81" s="82"/>
      <c r="EP81" s="82"/>
      <c r="EQ81" s="82"/>
      <c r="ER81" s="82"/>
      <c r="ES81" s="82"/>
      <c r="ET81" s="82"/>
      <c r="EU81" s="82"/>
      <c r="EV81" s="82"/>
      <c r="EW81" s="82"/>
      <c r="EX81" s="82"/>
      <c r="EY81" s="82"/>
      <c r="EZ81" s="82"/>
      <c r="FA81" s="82"/>
      <c r="FB81" s="82"/>
      <c r="FC81" s="82"/>
      <c r="FD81" s="82"/>
      <c r="FE81" s="82"/>
      <c r="FF81" s="82"/>
      <c r="FG81" s="82"/>
      <c r="FH81" s="82"/>
      <c r="FI81" s="82"/>
      <c r="FJ81" s="82"/>
      <c r="FK81" s="82"/>
      <c r="FL81" s="82"/>
      <c r="FM81" s="82"/>
      <c r="FN81" s="82"/>
      <c r="FO81" s="82"/>
      <c r="FP81" s="82"/>
      <c r="FQ81" s="82"/>
      <c r="FR81" s="82"/>
      <c r="FS81" s="82"/>
      <c r="FT81" s="82"/>
      <c r="FU81" s="82"/>
      <c r="FV81" s="82"/>
      <c r="FW81" s="82"/>
      <c r="FX81" s="82"/>
      <c r="FY81" s="82"/>
      <c r="FZ81" s="82"/>
      <c r="GA81" s="82"/>
      <c r="GB81" s="82"/>
      <c r="GC81" s="82"/>
      <c r="GD81" s="82"/>
      <c r="GE81" s="82"/>
      <c r="GF81" s="82"/>
      <c r="GG81" s="82"/>
      <c r="GH81" s="82"/>
      <c r="GI81" s="82"/>
      <c r="GJ81" s="82"/>
      <c r="GK81" s="82"/>
      <c r="GL81" s="82"/>
      <c r="GM81" s="82"/>
      <c r="GN81" s="82"/>
      <c r="GO81" s="82"/>
      <c r="GP81" s="82"/>
      <c r="GQ81" s="82"/>
      <c r="GR81" s="82"/>
      <c r="GS81" s="82"/>
      <c r="GT81" s="82"/>
      <c r="GU81" s="82"/>
      <c r="GV81" s="82"/>
      <c r="GW81" s="82"/>
      <c r="GX81" s="82"/>
      <c r="GY81" s="82"/>
      <c r="GZ81" s="82"/>
      <c r="HA81" s="82"/>
      <c r="HB81" s="82"/>
      <c r="HC81" s="82"/>
      <c r="HD81" s="82"/>
      <c r="HE81" s="82"/>
      <c r="HF81" s="82"/>
      <c r="HG81" s="82"/>
      <c r="HH81" s="82"/>
      <c r="HI81" s="82"/>
      <c r="HJ81" s="82"/>
      <c r="HK81" s="82"/>
      <c r="HL81" s="82"/>
      <c r="HM81" s="82"/>
      <c r="HN81" s="82"/>
      <c r="HO81" s="82"/>
      <c r="HP81" s="82"/>
      <c r="HQ81" s="82"/>
      <c r="HR81" s="82"/>
      <c r="HS81" s="82"/>
      <c r="HT81" s="82"/>
      <c r="HU81" s="82"/>
      <c r="HV81" s="82"/>
      <c r="HW81" s="82"/>
      <c r="HX81" s="82"/>
      <c r="HY81" s="82"/>
      <c r="HZ81" s="82"/>
      <c r="IA81" s="82"/>
      <c r="IB81" s="82"/>
      <c r="IC81" s="82"/>
      <c r="ID81" s="82"/>
      <c r="IE81" s="82"/>
      <c r="IF81" s="82"/>
      <c r="IG81" s="82"/>
      <c r="IH81" s="82"/>
      <c r="II81" s="82"/>
      <c r="IJ81" s="82"/>
      <c r="IK81" s="82"/>
      <c r="IL81" s="82"/>
      <c r="IM81" s="82"/>
      <c r="IN81" s="82"/>
      <c r="IO81" s="82"/>
      <c r="IP81" s="82"/>
      <c r="IQ81" s="82"/>
      <c r="IR81" s="82"/>
      <c r="IS81" s="82"/>
      <c r="IT81" s="82"/>
      <c r="IU81" s="82"/>
      <c r="IV81" s="82"/>
      <c r="IW81" s="82"/>
      <c r="IX81" s="82"/>
      <c r="IY81" s="82"/>
      <c r="IZ81" s="82"/>
      <c r="JA81" s="82"/>
      <c r="JB81" s="82"/>
      <c r="JC81" s="82"/>
      <c r="JD81" s="82"/>
      <c r="JE81" s="82"/>
      <c r="JF81" s="82"/>
      <c r="JG81" s="82"/>
      <c r="JH81" s="82"/>
      <c r="JI81" s="82"/>
      <c r="JJ81" s="82"/>
      <c r="JK81" s="82"/>
      <c r="JL81" s="82"/>
      <c r="JM81" s="82"/>
      <c r="JN81" s="82"/>
      <c r="JO81" s="82"/>
      <c r="JP81" s="82"/>
      <c r="JQ81" s="82"/>
      <c r="JR81" s="82"/>
      <c r="JS81" s="82"/>
      <c r="JT81" s="82"/>
      <c r="JU81" s="82"/>
      <c r="JV81" s="82"/>
      <c r="JW81" s="82"/>
      <c r="JX81" s="82"/>
      <c r="JY81" s="82"/>
      <c r="JZ81" s="82"/>
      <c r="KA81" s="82"/>
      <c r="KB81" s="82"/>
      <c r="KC81" s="82"/>
      <c r="KD81" s="82"/>
      <c r="KE81" s="82"/>
      <c r="KF81" s="82"/>
      <c r="KG81" s="82"/>
      <c r="KH81" s="82"/>
      <c r="KI81" s="82"/>
      <c r="KJ81" s="82"/>
      <c r="KK81" s="82"/>
      <c r="KL81" s="82"/>
      <c r="KM81" s="82"/>
      <c r="KN81" s="82"/>
      <c r="KO81" s="82"/>
      <c r="KP81" s="82"/>
      <c r="KQ81" s="82"/>
      <c r="KR81" s="82"/>
      <c r="KS81" s="82"/>
      <c r="KT81" s="82"/>
      <c r="KU81" s="82"/>
      <c r="KV81" s="82"/>
      <c r="KW81" s="82"/>
      <c r="KX81" s="82"/>
      <c r="KY81" s="82"/>
      <c r="KZ81" s="82"/>
      <c r="LA81" s="82"/>
      <c r="LB81" s="82"/>
      <c r="LC81" s="82"/>
      <c r="LD81" s="82"/>
      <c r="LE81" s="82"/>
      <c r="LF81" s="82"/>
      <c r="LG81" s="82"/>
      <c r="LH81" s="82"/>
      <c r="LI81" s="82"/>
      <c r="LJ81" s="82"/>
      <c r="LK81" s="82"/>
      <c r="LL81" s="82"/>
      <c r="LM81" s="82"/>
      <c r="LN81" s="82"/>
      <c r="LO81" s="82"/>
      <c r="LP81" s="82"/>
      <c r="LQ81" s="82"/>
      <c r="LR81" s="82"/>
      <c r="LS81" s="82"/>
      <c r="LT81" s="82"/>
      <c r="LU81" s="82"/>
      <c r="LV81" s="82"/>
      <c r="LW81" s="82"/>
      <c r="LX81" s="82"/>
      <c r="LY81" s="82"/>
      <c r="LZ81" s="82"/>
      <c r="MA81" s="82"/>
      <c r="MB81" s="82"/>
      <c r="MC81" s="82"/>
      <c r="MD81" s="82"/>
      <c r="ME81" s="82"/>
      <c r="MF81" s="82"/>
      <c r="MG81" s="82"/>
      <c r="MH81" s="82"/>
      <c r="MI81" s="82"/>
      <c r="MJ81" s="82"/>
      <c r="MK81" s="82"/>
      <c r="ML81" s="82"/>
      <c r="MM81" s="82"/>
      <c r="MN81" s="82"/>
      <c r="MO81" s="82"/>
      <c r="MP81" s="82"/>
      <c r="MQ81" s="82"/>
      <c r="MR81" s="82"/>
      <c r="MS81" s="82"/>
      <c r="MT81" s="82"/>
      <c r="MU81" s="82"/>
      <c r="MV81" s="82"/>
      <c r="MW81" s="82"/>
      <c r="MX81" s="82"/>
      <c r="MY81" s="82"/>
      <c r="MZ81" s="82"/>
      <c r="NA81" s="82"/>
      <c r="NB81" s="82"/>
      <c r="NC81" s="82"/>
      <c r="ND81" s="82"/>
      <c r="NE81" s="82"/>
      <c r="NF81" s="82"/>
      <c r="NG81" s="82"/>
      <c r="NH81" s="82"/>
      <c r="NI81" s="82"/>
      <c r="NJ81" s="82"/>
      <c r="NK81" s="82"/>
      <c r="NL81" s="82"/>
      <c r="NM81" s="82"/>
      <c r="NN81" s="82"/>
      <c r="NO81" s="82"/>
      <c r="NP81" s="82"/>
      <c r="NQ81" s="82"/>
      <c r="NR81" s="82"/>
      <c r="NS81" s="82"/>
      <c r="NT81" s="82"/>
      <c r="NU81" s="82"/>
      <c r="NV81" s="82"/>
      <c r="NW81" s="82"/>
      <c r="NX81" s="82"/>
      <c r="NY81" s="82"/>
      <c r="NZ81" s="82"/>
      <c r="OA81" s="82"/>
      <c r="OB81" s="82"/>
      <c r="OC81" s="82"/>
      <c r="OD81" s="82"/>
      <c r="OE81" s="82"/>
      <c r="OF81" s="82"/>
      <c r="OG81" s="82"/>
      <c r="OH81" s="82"/>
      <c r="OI81" s="82"/>
      <c r="OJ81" s="82"/>
      <c r="OK81" s="82"/>
      <c r="OL81" s="82"/>
      <c r="OM81" s="82"/>
      <c r="ON81" s="82"/>
      <c r="OO81" s="82"/>
      <c r="OP81" s="82"/>
      <c r="OQ81" s="82"/>
      <c r="OR81" s="82"/>
      <c r="OS81" s="82"/>
      <c r="OT81" s="82"/>
      <c r="OU81" s="82"/>
      <c r="OV81" s="82"/>
      <c r="OW81" s="82"/>
      <c r="OX81" s="82"/>
      <c r="OY81" s="82"/>
      <c r="OZ81" s="82"/>
      <c r="PA81" s="82"/>
      <c r="PB81" s="82"/>
      <c r="PC81" s="82"/>
      <c r="PD81" s="82"/>
      <c r="PE81" s="82"/>
      <c r="PF81" s="82"/>
      <c r="PG81" s="82"/>
      <c r="PH81" s="82"/>
      <c r="PI81" s="82"/>
      <c r="PJ81" s="82"/>
      <c r="PK81" s="82"/>
      <c r="PL81" s="82"/>
      <c r="PM81" s="82"/>
      <c r="PN81" s="82"/>
      <c r="PO81" s="82"/>
      <c r="PP81" s="82"/>
      <c r="PQ81" s="82"/>
      <c r="PR81" s="82"/>
      <c r="PS81" s="82"/>
      <c r="PT81" s="82"/>
      <c r="PU81" s="82"/>
      <c r="PV81" s="82"/>
      <c r="PW81" s="82"/>
      <c r="PX81" s="82"/>
      <c r="PY81" s="82"/>
      <c r="PZ81" s="82"/>
      <c r="QA81" s="82"/>
      <c r="QB81" s="82"/>
      <c r="QC81" s="82"/>
      <c r="QD81" s="82"/>
      <c r="QE81" s="82"/>
      <c r="QF81" s="82"/>
      <c r="QG81" s="82"/>
      <c r="QH81" s="82"/>
      <c r="QI81" s="82"/>
      <c r="QJ81" s="82"/>
      <c r="QK81" s="82"/>
      <c r="QL81" s="82"/>
      <c r="QM81" s="82"/>
      <c r="QN81" s="82"/>
      <c r="QO81" s="82"/>
      <c r="QP81" s="82"/>
      <c r="QQ81" s="82"/>
      <c r="QR81" s="82"/>
      <c r="QS81" s="82"/>
      <c r="QT81" s="82"/>
      <c r="QU81" s="82"/>
      <c r="QV81" s="82"/>
      <c r="QW81" s="82"/>
      <c r="QX81" s="82"/>
      <c r="QY81" s="82"/>
      <c r="QZ81" s="82"/>
      <c r="RA81" s="82"/>
      <c r="RB81" s="82"/>
      <c r="RC81" s="82"/>
      <c r="RD81" s="82"/>
      <c r="RE81" s="82"/>
      <c r="RF81" s="82"/>
      <c r="RG81" s="82"/>
      <c r="RH81" s="82"/>
      <c r="RI81" s="82"/>
      <c r="RJ81" s="82"/>
      <c r="RK81" s="82"/>
      <c r="RL81" s="82"/>
      <c r="RM81" s="82"/>
      <c r="RN81" s="82"/>
      <c r="RO81" s="82"/>
      <c r="RP81" s="82"/>
      <c r="RQ81" s="82"/>
      <c r="RR81" s="82"/>
      <c r="RS81" s="82"/>
      <c r="RT81" s="82"/>
      <c r="RU81" s="82"/>
      <c r="RV81" s="82"/>
      <c r="RW81" s="82"/>
      <c r="RX81" s="82"/>
      <c r="RY81" s="82"/>
      <c r="RZ81" s="82"/>
      <c r="SA81" s="82"/>
      <c r="SB81" s="82"/>
      <c r="SC81" s="82"/>
      <c r="SD81" s="82"/>
      <c r="SE81" s="82"/>
      <c r="SF81" s="82"/>
      <c r="SG81" s="82"/>
      <c r="SH81" s="82"/>
      <c r="SI81" s="82"/>
      <c r="SJ81" s="82"/>
      <c r="SK81" s="82"/>
      <c r="SL81" s="82"/>
      <c r="SM81" s="82"/>
      <c r="SN81" s="82"/>
      <c r="SO81" s="82"/>
      <c r="SP81" s="82"/>
      <c r="SQ81" s="82"/>
      <c r="SR81" s="82"/>
      <c r="SS81" s="82"/>
      <c r="ST81" s="82"/>
      <c r="SU81" s="82"/>
      <c r="SV81" s="82"/>
      <c r="SW81" s="82"/>
      <c r="SX81" s="82"/>
      <c r="SY81" s="82"/>
      <c r="SZ81" s="82"/>
      <c r="TA81" s="82"/>
      <c r="TB81" s="82"/>
      <c r="TC81" s="82"/>
      <c r="TD81" s="82"/>
      <c r="TE81" s="82"/>
      <c r="TF81" s="82"/>
      <c r="TG81" s="82"/>
      <c r="TH81" s="82"/>
      <c r="TI81" s="82"/>
      <c r="TJ81" s="82"/>
      <c r="TK81" s="82"/>
      <c r="TL81" s="82"/>
      <c r="TM81" s="82"/>
      <c r="TN81" s="82"/>
      <c r="TO81" s="82"/>
      <c r="TP81" s="82"/>
      <c r="TQ81" s="82"/>
      <c r="TR81" s="82"/>
      <c r="TS81" s="82"/>
      <c r="TT81" s="82"/>
      <c r="TU81" s="82"/>
      <c r="TV81" s="82"/>
      <c r="TW81" s="82"/>
      <c r="TX81" s="82"/>
      <c r="TY81" s="82"/>
      <c r="TZ81" s="82"/>
      <c r="UA81" s="82"/>
      <c r="UB81" s="82"/>
      <c r="UC81" s="82"/>
      <c r="UD81" s="82"/>
      <c r="UE81" s="82"/>
      <c r="UF81" s="82"/>
      <c r="UG81" s="82"/>
      <c r="UH81" s="82"/>
      <c r="UI81" s="82"/>
      <c r="UJ81" s="82"/>
      <c r="UK81" s="82"/>
      <c r="UL81" s="82"/>
      <c r="UM81" s="82"/>
      <c r="UN81" s="82"/>
      <c r="UO81" s="82"/>
      <c r="UP81" s="82"/>
      <c r="UQ81" s="82"/>
      <c r="UR81" s="82"/>
      <c r="US81" s="82"/>
      <c r="UT81" s="82"/>
      <c r="UU81" s="82"/>
      <c r="UV81" s="82"/>
      <c r="UW81" s="82"/>
      <c r="UX81" s="82"/>
      <c r="UY81" s="82"/>
      <c r="UZ81" s="82"/>
      <c r="VA81" s="82"/>
      <c r="VB81" s="82"/>
      <c r="VC81" s="82"/>
      <c r="VD81" s="82"/>
      <c r="VE81" s="82"/>
      <c r="VF81" s="82"/>
      <c r="VG81" s="82"/>
      <c r="VH81" s="82"/>
      <c r="VI81" s="82"/>
      <c r="VJ81" s="82"/>
      <c r="VK81" s="82"/>
      <c r="VL81" s="82"/>
      <c r="VM81" s="82"/>
      <c r="VN81" s="82"/>
      <c r="VO81" s="82"/>
      <c r="VP81" s="82"/>
      <c r="VQ81" s="82"/>
      <c r="VR81" s="82"/>
      <c r="VS81" s="82"/>
      <c r="VT81" s="82"/>
      <c r="VU81" s="82"/>
      <c r="VV81" s="82"/>
      <c r="VW81" s="82"/>
      <c r="VX81" s="82"/>
      <c r="VY81" s="82"/>
      <c r="VZ81" s="82"/>
      <c r="WA81" s="82"/>
      <c r="WB81" s="82"/>
      <c r="WC81" s="82"/>
      <c r="WD81" s="82"/>
      <c r="WE81" s="82"/>
      <c r="WF81" s="82"/>
      <c r="WG81" s="82"/>
      <c r="WH81" s="82"/>
      <c r="WI81" s="82"/>
      <c r="WJ81" s="82"/>
      <c r="WK81" s="82"/>
      <c r="WL81" s="82"/>
      <c r="WM81" s="82"/>
      <c r="WN81" s="82"/>
      <c r="WO81" s="82"/>
      <c r="WP81" s="82"/>
      <c r="WQ81" s="82"/>
      <c r="WR81" s="82"/>
      <c r="WS81" s="82"/>
      <c r="WT81" s="82"/>
      <c r="WU81" s="82"/>
      <c r="WV81" s="82"/>
      <c r="WW81" s="82"/>
      <c r="WX81" s="82"/>
      <c r="WY81" s="82"/>
      <c r="WZ81" s="82"/>
      <c r="XA81" s="82"/>
      <c r="XB81" s="82"/>
      <c r="XC81" s="82"/>
      <c r="XD81" s="82"/>
      <c r="XE81" s="82"/>
      <c r="XF81" s="82"/>
      <c r="XG81" s="82"/>
      <c r="XH81" s="82"/>
      <c r="XI81" s="82"/>
      <c r="XJ81" s="82"/>
      <c r="XK81" s="82"/>
      <c r="XL81" s="82"/>
      <c r="XM81" s="82"/>
      <c r="XN81" s="82"/>
      <c r="XO81" s="82"/>
      <c r="XP81" s="82"/>
      <c r="XQ81" s="82"/>
      <c r="XR81" s="82"/>
      <c r="XS81" s="82"/>
      <c r="XT81" s="82"/>
      <c r="XU81" s="82"/>
      <c r="XV81" s="82"/>
      <c r="XW81" s="82"/>
      <c r="XX81" s="82"/>
      <c r="XY81" s="82"/>
      <c r="XZ81" s="82"/>
      <c r="YA81" s="82"/>
      <c r="YB81" s="82"/>
      <c r="YC81" s="82"/>
      <c r="YD81" s="82"/>
      <c r="YE81" s="82"/>
      <c r="YF81" s="82"/>
      <c r="YG81" s="82"/>
      <c r="YH81" s="82"/>
      <c r="YI81" s="82"/>
      <c r="YJ81" s="82"/>
      <c r="YK81" s="82"/>
      <c r="YL81" s="82"/>
      <c r="YM81" s="82"/>
      <c r="YN81" s="82"/>
      <c r="YO81" s="82"/>
      <c r="YP81" s="82"/>
      <c r="YQ81" s="82"/>
      <c r="YR81" s="82"/>
      <c r="YS81" s="82"/>
      <c r="YT81" s="82"/>
      <c r="YU81" s="82"/>
      <c r="YV81" s="82"/>
      <c r="YW81" s="82"/>
      <c r="YX81" s="82"/>
      <c r="YY81" s="82"/>
      <c r="YZ81" s="82"/>
      <c r="ZA81" s="82"/>
      <c r="ZB81" s="82"/>
      <c r="ZC81" s="82"/>
      <c r="ZD81" s="82"/>
      <c r="ZE81" s="82"/>
      <c r="ZF81" s="82"/>
      <c r="ZG81" s="82"/>
      <c r="ZH81" s="82"/>
      <c r="ZI81" s="82"/>
      <c r="ZJ81" s="82"/>
      <c r="ZK81" s="82"/>
      <c r="ZL81" s="82"/>
      <c r="ZM81" s="82"/>
      <c r="ZN81" s="82"/>
      <c r="ZO81" s="82"/>
      <c r="ZP81" s="82"/>
      <c r="ZQ81" s="82"/>
      <c r="ZR81" s="82"/>
      <c r="ZS81" s="82"/>
      <c r="ZT81" s="82"/>
      <c r="ZU81" s="82"/>
      <c r="ZV81" s="82"/>
      <c r="ZW81" s="82"/>
      <c r="ZX81" s="82"/>
      <c r="ZY81" s="82"/>
      <c r="ZZ81" s="82"/>
      <c r="AAA81" s="82"/>
      <c r="AAB81" s="82"/>
      <c r="AAC81" s="82"/>
      <c r="AAD81" s="82"/>
      <c r="AAE81" s="82"/>
      <c r="AAF81" s="82"/>
      <c r="AAG81" s="82"/>
      <c r="AAH81" s="82"/>
      <c r="AAI81" s="82"/>
      <c r="AAJ81" s="82"/>
      <c r="AAK81" s="82"/>
      <c r="AAL81" s="82"/>
      <c r="AAM81" s="82"/>
      <c r="AAN81" s="82"/>
      <c r="AAO81" s="82"/>
      <c r="AAP81" s="82"/>
      <c r="AAQ81" s="82"/>
      <c r="AAR81" s="82"/>
      <c r="AAS81" s="82"/>
      <c r="AAT81" s="82"/>
      <c r="AAU81" s="82"/>
      <c r="AAV81" s="82"/>
      <c r="AAW81" s="82"/>
      <c r="AAX81" s="82"/>
      <c r="AAY81" s="82"/>
      <c r="AAZ81" s="82"/>
      <c r="ABA81" s="82"/>
      <c r="ABB81" s="82"/>
      <c r="ABC81" s="82"/>
      <c r="ABD81" s="82"/>
      <c r="ABE81" s="82"/>
      <c r="ABF81" s="82"/>
      <c r="ABG81" s="82"/>
      <c r="ABH81" s="82"/>
      <c r="ABI81" s="82"/>
      <c r="ABJ81" s="82"/>
      <c r="ABK81" s="82"/>
      <c r="ABL81" s="82"/>
      <c r="ABM81" s="82"/>
      <c r="ABN81" s="82"/>
      <c r="ABO81" s="82"/>
      <c r="ABP81" s="82"/>
      <c r="ABQ81" s="82"/>
      <c r="ABR81" s="82"/>
      <c r="ABS81" s="82"/>
      <c r="ABT81" s="82"/>
      <c r="ABU81" s="82"/>
      <c r="ABV81" s="82"/>
      <c r="ABW81" s="82"/>
      <c r="ABX81" s="82"/>
      <c r="ABY81" s="82"/>
      <c r="ABZ81" s="82"/>
      <c r="ACA81" s="82"/>
      <c r="ACB81" s="82"/>
      <c r="ACC81" s="82"/>
      <c r="ACD81" s="82"/>
      <c r="ACE81" s="82"/>
      <c r="ACF81" s="82"/>
      <c r="ACG81" s="82"/>
      <c r="ACH81" s="82"/>
      <c r="ACI81" s="82"/>
      <c r="ACJ81" s="82"/>
      <c r="ACK81" s="82"/>
      <c r="ACL81" s="82"/>
      <c r="ACM81" s="82"/>
      <c r="ACN81" s="82"/>
      <c r="ACO81" s="82"/>
      <c r="ACP81" s="82"/>
      <c r="ACQ81" s="82"/>
      <c r="ACR81" s="82"/>
      <c r="ACS81" s="82"/>
      <c r="ACT81" s="82"/>
      <c r="ACU81" s="82"/>
      <c r="ACV81" s="82"/>
      <c r="ACW81" s="82"/>
      <c r="ACX81" s="82"/>
      <c r="ACY81" s="82"/>
      <c r="ACZ81" s="82"/>
      <c r="ADA81" s="82"/>
      <c r="ADB81" s="82"/>
      <c r="ADC81" s="82"/>
      <c r="ADD81" s="82"/>
      <c r="ADE81" s="82"/>
      <c r="ADF81" s="82"/>
      <c r="ADG81" s="82"/>
      <c r="ADH81" s="82"/>
      <c r="ADI81" s="82"/>
      <c r="ADJ81" s="82"/>
      <c r="ADK81" s="82"/>
      <c r="ADL81" s="82"/>
      <c r="ADM81" s="82"/>
      <c r="ADN81" s="82"/>
      <c r="ADO81" s="82"/>
      <c r="ADP81" s="82"/>
      <c r="ADQ81" s="82"/>
      <c r="ADR81" s="82"/>
      <c r="ADS81" s="82"/>
      <c r="ADT81" s="82"/>
      <c r="ADU81" s="82"/>
      <c r="ADV81" s="82"/>
      <c r="ADW81" s="82"/>
      <c r="ADX81" s="82"/>
      <c r="ADY81" s="82"/>
      <c r="ADZ81" s="82"/>
      <c r="AEA81" s="82"/>
      <c r="AEB81" s="82"/>
      <c r="AEC81" s="82"/>
      <c r="AED81" s="82"/>
      <c r="AEE81" s="82"/>
      <c r="AEF81" s="82"/>
      <c r="AEG81" s="82"/>
      <c r="AEH81" s="82"/>
      <c r="AEI81" s="82"/>
      <c r="AEJ81" s="82"/>
      <c r="AEK81" s="82"/>
      <c r="AEL81" s="82"/>
      <c r="AEM81" s="82"/>
      <c r="AEN81" s="82"/>
      <c r="AEO81" s="82"/>
      <c r="AEP81" s="82"/>
      <c r="AEQ81" s="82"/>
      <c r="AER81" s="82"/>
      <c r="AES81" s="82"/>
      <c r="AET81" s="82"/>
      <c r="AEU81" s="82"/>
      <c r="AEV81" s="82"/>
      <c r="AEW81" s="82"/>
      <c r="AEX81" s="82"/>
      <c r="AEY81" s="82"/>
      <c r="AEZ81" s="82"/>
      <c r="AFA81" s="82"/>
      <c r="AFB81" s="82"/>
      <c r="AFC81" s="82"/>
      <c r="AFD81" s="82"/>
      <c r="AFE81" s="82"/>
      <c r="AFF81" s="82"/>
      <c r="AFG81" s="82"/>
      <c r="AFH81" s="82"/>
      <c r="AFI81" s="82"/>
      <c r="AFJ81" s="82"/>
      <c r="AFK81" s="82"/>
      <c r="AFL81" s="82"/>
      <c r="AFM81" s="82"/>
      <c r="AFN81" s="82"/>
      <c r="AFO81" s="82"/>
      <c r="AFP81" s="82"/>
      <c r="AFQ81" s="82"/>
      <c r="AFR81" s="82"/>
      <c r="AFS81" s="82"/>
      <c r="AFT81" s="82"/>
      <c r="AFU81" s="82"/>
      <c r="AFV81" s="82"/>
      <c r="AFW81" s="82"/>
      <c r="AFX81" s="82"/>
      <c r="AFY81" s="82"/>
      <c r="AFZ81" s="82"/>
      <c r="AGA81" s="82"/>
      <c r="AGB81" s="82"/>
      <c r="AGC81" s="82"/>
      <c r="AGD81" s="82"/>
      <c r="AGE81" s="82"/>
      <c r="AGF81" s="82"/>
      <c r="AGG81" s="82"/>
      <c r="AGH81" s="82"/>
      <c r="AGI81" s="82"/>
      <c r="AGJ81" s="82"/>
      <c r="AGK81" s="82"/>
      <c r="AGL81" s="82"/>
      <c r="AGM81" s="82"/>
      <c r="AGN81" s="82"/>
      <c r="AGO81" s="82"/>
      <c r="AGP81" s="82"/>
      <c r="AGQ81" s="82"/>
      <c r="AGR81" s="82"/>
      <c r="AGS81" s="82"/>
      <c r="AGT81" s="82"/>
      <c r="AGU81" s="82"/>
      <c r="AGV81" s="82"/>
      <c r="AGW81" s="82"/>
      <c r="AGX81" s="82"/>
      <c r="AGY81" s="82"/>
      <c r="AGZ81" s="82"/>
      <c r="AHA81" s="82"/>
      <c r="AHB81" s="82"/>
      <c r="AHC81" s="82"/>
      <c r="AHD81" s="82"/>
      <c r="AHE81" s="82"/>
      <c r="AHF81" s="82"/>
      <c r="AHG81" s="82"/>
      <c r="AHH81" s="82"/>
      <c r="AHI81" s="82"/>
      <c r="AHJ81" s="82"/>
      <c r="AHK81" s="82"/>
      <c r="AHL81" s="82"/>
      <c r="AHM81" s="82"/>
      <c r="AHN81" s="82"/>
      <c r="AHO81" s="82"/>
      <c r="AHP81" s="82"/>
      <c r="AHQ81" s="82"/>
      <c r="AHR81" s="82"/>
      <c r="AHS81" s="82"/>
      <c r="AHT81" s="82"/>
      <c r="AHU81" s="82"/>
      <c r="AHV81" s="82"/>
      <c r="AHW81" s="82"/>
      <c r="AHX81" s="82"/>
      <c r="AHY81" s="82"/>
      <c r="AHZ81" s="82"/>
      <c r="AIA81" s="82"/>
      <c r="AIB81" s="82"/>
      <c r="AIC81" s="82"/>
      <c r="AID81" s="82"/>
      <c r="AIE81" s="82"/>
      <c r="AIF81" s="82"/>
      <c r="AIG81" s="82"/>
      <c r="AIH81" s="82"/>
      <c r="AII81" s="82"/>
      <c r="AIJ81" s="82"/>
      <c r="AIK81" s="82"/>
      <c r="AIL81" s="82"/>
      <c r="AIM81" s="82"/>
      <c r="AIN81" s="82"/>
      <c r="AIO81" s="82"/>
      <c r="AIP81" s="82"/>
      <c r="AIQ81" s="82"/>
      <c r="AIR81" s="82"/>
      <c r="AIS81" s="82"/>
      <c r="AIT81" s="82"/>
      <c r="AIU81" s="82"/>
      <c r="AIV81" s="82"/>
      <c r="AIW81" s="82"/>
      <c r="AIX81" s="82"/>
      <c r="AIY81" s="82"/>
      <c r="AIZ81" s="82"/>
      <c r="AJA81" s="82"/>
      <c r="AJB81" s="82"/>
      <c r="AJC81" s="82"/>
      <c r="AJD81" s="82"/>
      <c r="AJE81" s="82"/>
      <c r="AJF81" s="82"/>
      <c r="AJG81" s="82"/>
      <c r="AJH81" s="82"/>
      <c r="AJI81" s="82"/>
      <c r="AJJ81" s="82"/>
      <c r="AJK81" s="82"/>
      <c r="AJL81" s="82"/>
      <c r="AJM81" s="82"/>
      <c r="AJN81" s="82"/>
      <c r="AJO81" s="82"/>
      <c r="AJP81" s="82"/>
      <c r="AJQ81" s="82"/>
      <c r="AJR81" s="82"/>
      <c r="AJS81" s="82"/>
      <c r="AJT81" s="82"/>
      <c r="AJU81" s="82"/>
      <c r="AJV81" s="82"/>
      <c r="AJW81" s="82"/>
      <c r="AJX81" s="82"/>
      <c r="AJY81" s="82"/>
      <c r="AJZ81" s="82"/>
      <c r="AKA81" s="82"/>
      <c r="AKB81" s="82"/>
      <c r="AKC81" s="82"/>
      <c r="AKD81" s="82"/>
      <c r="AKE81" s="82"/>
      <c r="AKF81" s="82"/>
      <c r="AKG81" s="82"/>
      <c r="AKH81" s="82"/>
      <c r="AKI81" s="82"/>
      <c r="AKJ81" s="82"/>
      <c r="AKK81" s="82"/>
      <c r="AKL81" s="82"/>
      <c r="AKM81" s="82"/>
      <c r="AKN81" s="82"/>
      <c r="AKO81" s="82"/>
      <c r="AKP81" s="82"/>
      <c r="AKQ81" s="82"/>
      <c r="AKR81" s="82"/>
      <c r="AKS81" s="82"/>
      <c r="AKT81" s="82"/>
      <c r="AKU81" s="82"/>
      <c r="AKV81" s="82"/>
      <c r="AKW81" s="82"/>
      <c r="AKX81" s="82"/>
      <c r="AKY81" s="82"/>
      <c r="AKZ81" s="82"/>
      <c r="ALA81" s="82"/>
      <c r="ALB81" s="82"/>
      <c r="ALC81" s="82"/>
      <c r="ALD81" s="82"/>
      <c r="ALE81" s="82"/>
      <c r="ALF81" s="82"/>
      <c r="ALG81" s="82"/>
      <c r="ALH81" s="82"/>
      <c r="ALI81" s="82"/>
      <c r="ALJ81" s="82"/>
      <c r="ALK81" s="82"/>
      <c r="ALL81" s="82"/>
      <c r="ALM81" s="82"/>
      <c r="ALN81" s="82"/>
      <c r="ALO81" s="82"/>
      <c r="ALP81" s="82"/>
      <c r="ALQ81" s="82"/>
      <c r="ALR81" s="82"/>
      <c r="ALS81" s="82"/>
      <c r="ALT81" s="82"/>
      <c r="ALU81" s="82"/>
      <c r="ALV81" s="82"/>
      <c r="ALW81" s="82"/>
      <c r="ALX81" s="82"/>
      <c r="ALY81" s="82"/>
      <c r="ALZ81" s="82"/>
      <c r="AMA81" s="82"/>
      <c r="AMB81" s="82"/>
      <c r="AMC81" s="82"/>
      <c r="AMD81" s="82"/>
      <c r="AME81" s="82"/>
      <c r="AMF81" s="82"/>
      <c r="AMG81" s="82"/>
      <c r="AMH81" s="82"/>
      <c r="AMI81" s="82"/>
      <c r="AMJ81" s="82"/>
      <c r="AMK81" s="82"/>
      <c r="AML81" s="82"/>
      <c r="AMM81" s="82"/>
      <c r="AMN81" s="82"/>
      <c r="AMO81" s="82"/>
      <c r="AMP81" s="82"/>
      <c r="AMQ81" s="82"/>
      <c r="AMR81" s="82"/>
      <c r="AMS81" s="82"/>
      <c r="AMT81" s="82"/>
      <c r="AMU81" s="82"/>
      <c r="AMV81" s="82"/>
      <c r="AMW81" s="82"/>
      <c r="AMX81" s="82"/>
      <c r="AMY81" s="82"/>
      <c r="AMZ81" s="82"/>
      <c r="ANA81" s="82"/>
      <c r="ANB81" s="82"/>
      <c r="ANC81" s="82"/>
      <c r="AND81" s="82"/>
      <c r="ANE81" s="82"/>
      <c r="ANF81" s="82"/>
      <c r="ANG81" s="82"/>
      <c r="ANH81" s="82"/>
      <c r="ANI81" s="82"/>
      <c r="ANJ81" s="82"/>
      <c r="ANK81" s="82"/>
      <c r="ANL81" s="82"/>
      <c r="ANM81" s="82"/>
      <c r="ANN81" s="82"/>
      <c r="ANO81" s="82"/>
      <c r="ANP81" s="82"/>
      <c r="ANQ81" s="82"/>
      <c r="ANR81" s="82"/>
      <c r="ANS81" s="82"/>
      <c r="ANT81" s="82"/>
      <c r="ANU81" s="82"/>
      <c r="ANV81" s="82"/>
      <c r="ANW81" s="82"/>
      <c r="ANX81" s="82"/>
      <c r="ANY81" s="82"/>
      <c r="ANZ81" s="82"/>
      <c r="AOA81" s="82"/>
      <c r="AOB81" s="82"/>
      <c r="AOC81" s="82"/>
      <c r="AOD81" s="82"/>
      <c r="AOE81" s="82"/>
      <c r="AOF81" s="82"/>
      <c r="AOG81" s="82"/>
      <c r="AOH81" s="82"/>
      <c r="AOI81" s="82"/>
      <c r="AOJ81" s="82"/>
      <c r="AOK81" s="82"/>
      <c r="AOL81" s="82"/>
      <c r="AOM81" s="82"/>
      <c r="AON81" s="82"/>
      <c r="AOO81" s="82"/>
      <c r="AOP81" s="82"/>
      <c r="AOQ81" s="82"/>
      <c r="AOR81" s="82"/>
      <c r="AOS81" s="82"/>
      <c r="AOT81" s="82"/>
      <c r="AOU81" s="82"/>
      <c r="AOV81" s="82"/>
      <c r="AOW81" s="82"/>
      <c r="AOX81" s="82"/>
      <c r="AOY81" s="82"/>
      <c r="AOZ81" s="82"/>
      <c r="APA81" s="82"/>
      <c r="APB81" s="82"/>
      <c r="APC81" s="82"/>
      <c r="APD81" s="82"/>
      <c r="APE81" s="82"/>
      <c r="APF81" s="82"/>
      <c r="APG81" s="82"/>
      <c r="APH81" s="82"/>
      <c r="API81" s="82"/>
      <c r="APJ81" s="82"/>
      <c r="APK81" s="82"/>
      <c r="APL81" s="82"/>
      <c r="APM81" s="82"/>
      <c r="APN81" s="82"/>
      <c r="APO81" s="82"/>
      <c r="APP81" s="82"/>
      <c r="APQ81" s="82"/>
      <c r="APR81" s="82"/>
      <c r="APS81" s="82"/>
      <c r="APT81" s="82"/>
      <c r="APU81" s="82"/>
      <c r="APV81" s="82"/>
      <c r="APW81" s="82"/>
      <c r="APX81" s="82"/>
      <c r="APY81" s="82"/>
      <c r="APZ81" s="82"/>
      <c r="AQA81" s="82"/>
      <c r="AQB81" s="82"/>
      <c r="AQC81" s="82"/>
      <c r="AQD81" s="82"/>
      <c r="AQE81" s="82"/>
      <c r="AQF81" s="82"/>
      <c r="AQG81" s="82"/>
      <c r="AQH81" s="82"/>
      <c r="AQI81" s="82"/>
      <c r="AQJ81" s="82"/>
      <c r="AQK81" s="82"/>
      <c r="AQL81" s="82"/>
      <c r="AQM81" s="82"/>
      <c r="AQN81" s="82"/>
      <c r="AQO81" s="82"/>
      <c r="AQP81" s="82"/>
      <c r="AQQ81" s="82"/>
      <c r="AQR81" s="82"/>
      <c r="AQS81" s="82"/>
      <c r="AQT81" s="82"/>
      <c r="AQU81" s="82"/>
      <c r="AQV81" s="82"/>
      <c r="AQW81" s="82"/>
      <c r="AQX81" s="82"/>
      <c r="AQY81" s="82"/>
      <c r="AQZ81" s="82"/>
      <c r="ARA81" s="82"/>
      <c r="ARB81" s="82"/>
      <c r="ARC81" s="82"/>
      <c r="ARD81" s="82"/>
      <c r="ARE81" s="82"/>
      <c r="ARF81" s="82"/>
      <c r="ARG81" s="82"/>
      <c r="ARH81" s="82"/>
      <c r="ARI81" s="82"/>
      <c r="ARJ81" s="82"/>
      <c r="ARK81" s="82"/>
      <c r="ARL81" s="82"/>
      <c r="ARM81" s="82"/>
      <c r="ARN81" s="82"/>
      <c r="ARO81" s="82"/>
      <c r="ARP81" s="82"/>
      <c r="ARQ81" s="82"/>
      <c r="ARR81" s="82"/>
      <c r="ARS81" s="82"/>
      <c r="ART81" s="82"/>
      <c r="ARU81" s="82"/>
      <c r="ARV81" s="82"/>
      <c r="ARW81" s="82"/>
      <c r="ARX81" s="82"/>
      <c r="ARY81" s="82"/>
      <c r="ARZ81" s="82"/>
      <c r="ASA81" s="82"/>
      <c r="ASB81" s="82"/>
      <c r="ASC81" s="82"/>
      <c r="ASD81" s="82"/>
      <c r="ASE81" s="82"/>
      <c r="ASF81" s="82"/>
      <c r="ASG81" s="82"/>
      <c r="ASH81" s="82"/>
      <c r="ASI81" s="82"/>
      <c r="ASJ81" s="82"/>
      <c r="ASK81" s="82"/>
      <c r="ASL81" s="82"/>
      <c r="ASM81" s="82"/>
      <c r="ASN81" s="82"/>
      <c r="ASO81" s="82"/>
      <c r="ASP81" s="82"/>
      <c r="ASQ81" s="82"/>
      <c r="ASR81" s="82"/>
      <c r="ASS81" s="82"/>
      <c r="AST81" s="82"/>
      <c r="ASU81" s="82"/>
      <c r="ASV81" s="82"/>
      <c r="ASW81" s="82"/>
      <c r="ASX81" s="82"/>
      <c r="ASY81" s="82"/>
      <c r="ASZ81" s="82"/>
      <c r="ATA81" s="82"/>
      <c r="ATB81" s="82"/>
      <c r="ATC81" s="82"/>
      <c r="ATD81" s="82"/>
      <c r="ATE81" s="82"/>
      <c r="ATF81" s="82"/>
      <c r="ATG81" s="82"/>
      <c r="ATH81" s="82"/>
      <c r="ATI81" s="82"/>
      <c r="ATJ81" s="82"/>
      <c r="ATK81" s="82"/>
      <c r="ATL81" s="82"/>
      <c r="ATM81" s="82"/>
      <c r="ATN81" s="82"/>
      <c r="ATO81" s="82"/>
      <c r="ATP81" s="82"/>
      <c r="ATQ81" s="82"/>
      <c r="ATR81" s="82"/>
      <c r="ATS81" s="82"/>
      <c r="ATT81" s="82"/>
      <c r="ATU81" s="82"/>
      <c r="ATV81" s="82"/>
      <c r="ATW81" s="82"/>
      <c r="ATX81" s="82"/>
      <c r="ATY81" s="82"/>
      <c r="ATZ81" s="82"/>
      <c r="AUA81" s="82"/>
      <c r="AUB81" s="82"/>
      <c r="AUC81" s="82"/>
      <c r="AUD81" s="82"/>
      <c r="AUE81" s="82"/>
      <c r="AUF81" s="82"/>
      <c r="AUG81" s="82"/>
      <c r="AUH81" s="82"/>
      <c r="AUI81" s="82"/>
      <c r="AUJ81" s="82"/>
      <c r="AUK81" s="82"/>
      <c r="AUL81" s="82"/>
      <c r="AUM81" s="82"/>
      <c r="AUN81" s="82"/>
      <c r="AUO81" s="82"/>
      <c r="AUP81" s="82"/>
      <c r="AUQ81" s="82"/>
      <c r="AUR81" s="82"/>
      <c r="AUS81" s="82"/>
      <c r="AUT81" s="82"/>
      <c r="AUU81" s="82"/>
      <c r="AUV81" s="82"/>
      <c r="AUW81" s="82"/>
      <c r="AUX81" s="82"/>
      <c r="AUY81" s="82"/>
      <c r="AUZ81" s="82"/>
      <c r="AVA81" s="82"/>
      <c r="AVB81" s="82"/>
      <c r="AVC81" s="82"/>
      <c r="AVD81" s="82"/>
      <c r="AVE81" s="82"/>
      <c r="AVF81" s="82"/>
      <c r="AVG81" s="82"/>
      <c r="AVH81" s="82"/>
      <c r="AVI81" s="82"/>
      <c r="AVJ81" s="82"/>
      <c r="AVK81" s="82"/>
      <c r="AVL81" s="82"/>
      <c r="AVM81" s="82"/>
      <c r="AVN81" s="82"/>
      <c r="AVO81" s="82"/>
      <c r="AVP81" s="82"/>
      <c r="AVQ81" s="82"/>
      <c r="AVR81" s="82"/>
      <c r="AVS81" s="82"/>
      <c r="AVT81" s="82"/>
      <c r="AVU81" s="82"/>
      <c r="AVV81" s="82"/>
      <c r="AVW81" s="82"/>
      <c r="AVX81" s="82"/>
      <c r="AVY81" s="82"/>
      <c r="AVZ81" s="82"/>
      <c r="AWA81" s="82"/>
      <c r="AWB81" s="82"/>
      <c r="AWC81" s="82"/>
      <c r="AWD81" s="82"/>
      <c r="AWE81" s="82"/>
      <c r="AWF81" s="82"/>
      <c r="AWG81" s="82"/>
      <c r="AWH81" s="82"/>
      <c r="AWI81" s="82"/>
      <c r="AWJ81" s="82"/>
      <c r="AWK81" s="82"/>
      <c r="AWL81" s="82"/>
      <c r="AWM81" s="82"/>
      <c r="AWN81" s="82"/>
      <c r="AWO81" s="82"/>
      <c r="AWP81" s="82"/>
      <c r="AWQ81" s="82"/>
      <c r="AWR81" s="82"/>
      <c r="AWS81" s="82"/>
      <c r="AWT81" s="82"/>
      <c r="AWU81" s="82"/>
      <c r="AWV81" s="82"/>
      <c r="AWW81" s="82"/>
      <c r="AWX81" s="82"/>
      <c r="AWY81" s="82"/>
      <c r="AWZ81" s="82"/>
      <c r="AXA81" s="82"/>
      <c r="AXB81" s="82"/>
      <c r="AXC81" s="82"/>
      <c r="AXD81" s="82"/>
      <c r="AXE81" s="82"/>
      <c r="AXF81" s="82"/>
      <c r="AXG81" s="82"/>
      <c r="AXH81" s="82"/>
      <c r="AXI81" s="82"/>
      <c r="AXJ81" s="82"/>
      <c r="AXK81" s="82"/>
      <c r="AXL81" s="82"/>
      <c r="AXM81" s="82"/>
      <c r="AXN81" s="82"/>
      <c r="AXO81" s="82"/>
      <c r="AXP81" s="82"/>
      <c r="AXQ81" s="82"/>
      <c r="AXR81" s="82"/>
      <c r="AXS81" s="82"/>
      <c r="AXT81" s="82"/>
      <c r="AXU81" s="82"/>
      <c r="AXV81" s="82"/>
      <c r="AXW81" s="82"/>
      <c r="AXX81" s="82"/>
      <c r="AXY81" s="82"/>
      <c r="AXZ81" s="82"/>
      <c r="AYA81" s="82"/>
      <c r="AYB81" s="82"/>
      <c r="AYC81" s="82"/>
      <c r="AYD81" s="82"/>
      <c r="AYE81" s="82"/>
      <c r="AYF81" s="82"/>
      <c r="AYG81" s="82"/>
      <c r="AYH81" s="82"/>
      <c r="AYI81" s="82"/>
      <c r="AYJ81" s="82"/>
      <c r="AYK81" s="82"/>
      <c r="AYL81" s="82"/>
      <c r="AYM81" s="82"/>
      <c r="AYN81" s="82"/>
      <c r="AYO81" s="82"/>
      <c r="AYP81" s="82"/>
      <c r="AYQ81" s="82"/>
      <c r="AYR81" s="82"/>
      <c r="AYS81" s="82"/>
      <c r="AYT81" s="82"/>
      <c r="AYU81" s="82"/>
      <c r="AYV81" s="82"/>
      <c r="AYW81" s="82"/>
      <c r="AYX81" s="82"/>
      <c r="AYY81" s="82"/>
      <c r="AYZ81" s="82"/>
      <c r="AZA81" s="82"/>
      <c r="AZB81" s="82"/>
      <c r="AZC81" s="82"/>
      <c r="AZD81" s="82"/>
      <c r="AZE81" s="82"/>
      <c r="AZF81" s="82"/>
      <c r="AZG81" s="82"/>
      <c r="AZH81" s="82"/>
      <c r="AZI81" s="82"/>
      <c r="AZJ81" s="82"/>
      <c r="AZK81" s="82"/>
      <c r="AZL81" s="82"/>
      <c r="AZM81" s="82"/>
      <c r="AZN81" s="82"/>
      <c r="AZO81" s="82"/>
      <c r="AZP81" s="82"/>
      <c r="AZQ81" s="82"/>
      <c r="AZR81" s="82"/>
      <c r="AZS81" s="82"/>
      <c r="AZT81" s="82"/>
      <c r="AZU81" s="82"/>
      <c r="AZV81" s="82"/>
      <c r="AZW81" s="82"/>
      <c r="AZX81" s="82"/>
      <c r="AZY81" s="82"/>
      <c r="AZZ81" s="82"/>
      <c r="BAA81" s="82"/>
      <c r="BAB81" s="82"/>
      <c r="BAC81" s="82"/>
      <c r="BAD81" s="82"/>
      <c r="BAE81" s="82"/>
      <c r="BAF81" s="82"/>
      <c r="BAG81" s="82"/>
      <c r="BAH81" s="82"/>
      <c r="BAI81" s="82"/>
      <c r="BAJ81" s="82"/>
      <c r="BAK81" s="82"/>
      <c r="BAL81" s="82"/>
      <c r="BAM81" s="82"/>
      <c r="BAN81" s="82"/>
      <c r="BAO81" s="82"/>
      <c r="BAP81" s="82"/>
      <c r="BAQ81" s="82"/>
      <c r="BAR81" s="82"/>
      <c r="BAS81" s="82"/>
      <c r="BAT81" s="82"/>
      <c r="BAU81" s="82"/>
      <c r="BAV81" s="82"/>
      <c r="BAW81" s="82"/>
      <c r="BAX81" s="82"/>
      <c r="BAY81" s="82"/>
      <c r="BAZ81" s="82"/>
      <c r="BBA81" s="82"/>
      <c r="BBB81" s="82"/>
      <c r="BBC81" s="82"/>
      <c r="BBD81" s="82"/>
      <c r="BBE81" s="82"/>
      <c r="BBF81" s="82"/>
      <c r="BBG81" s="82"/>
      <c r="BBH81" s="82"/>
      <c r="BBI81" s="82"/>
      <c r="BBJ81" s="82"/>
      <c r="BBK81" s="82"/>
      <c r="BBL81" s="82"/>
      <c r="BBM81" s="82"/>
      <c r="BBN81" s="82"/>
      <c r="BBO81" s="82"/>
      <c r="BBP81" s="82"/>
      <c r="BBQ81" s="82"/>
      <c r="BBR81" s="82"/>
      <c r="BBS81" s="82"/>
      <c r="BBT81" s="82"/>
      <c r="BBU81" s="82"/>
      <c r="BBV81" s="82"/>
      <c r="BBW81" s="82"/>
      <c r="BBX81" s="82"/>
      <c r="BBY81" s="82"/>
      <c r="BBZ81" s="82"/>
      <c r="BCA81" s="82"/>
      <c r="BCB81" s="82"/>
      <c r="BCC81" s="82"/>
      <c r="BCD81" s="82"/>
      <c r="BCE81" s="82"/>
      <c r="BCF81" s="82"/>
      <c r="BCG81" s="82"/>
      <c r="BCH81" s="82"/>
      <c r="BCI81" s="82"/>
      <c r="BCJ81" s="82"/>
      <c r="BCK81" s="82"/>
      <c r="BCL81" s="82"/>
      <c r="BCM81" s="82"/>
      <c r="BCN81" s="82"/>
      <c r="BCO81" s="82"/>
      <c r="BCP81" s="82"/>
      <c r="BCQ81" s="82"/>
      <c r="BCR81" s="82"/>
      <c r="BCS81" s="82"/>
      <c r="BCT81" s="82"/>
      <c r="BCU81" s="82"/>
      <c r="BCV81" s="82"/>
      <c r="BCW81" s="82"/>
      <c r="BCX81" s="82"/>
      <c r="BCY81" s="82"/>
      <c r="BCZ81" s="82"/>
      <c r="BDA81" s="82"/>
      <c r="BDB81" s="82"/>
      <c r="BDC81" s="82"/>
      <c r="BDD81" s="82"/>
      <c r="BDE81" s="82"/>
      <c r="BDF81" s="82"/>
      <c r="BDG81" s="82"/>
      <c r="BDH81" s="82"/>
      <c r="BDI81" s="82"/>
      <c r="BDJ81" s="82"/>
      <c r="BDK81" s="82"/>
      <c r="BDL81" s="82"/>
      <c r="BDM81" s="82"/>
      <c r="BDN81" s="82"/>
      <c r="BDO81" s="82"/>
      <c r="BDP81" s="82"/>
      <c r="BDQ81" s="82"/>
      <c r="BDR81" s="82"/>
      <c r="BDS81" s="82"/>
      <c r="BDT81" s="82"/>
      <c r="BDU81" s="82"/>
      <c r="BDV81" s="82"/>
      <c r="BDW81" s="82"/>
      <c r="BDX81" s="82"/>
      <c r="BDY81" s="82"/>
      <c r="BDZ81" s="82"/>
      <c r="BEA81" s="82"/>
      <c r="BEB81" s="82"/>
      <c r="BEC81" s="82"/>
      <c r="BED81" s="82"/>
      <c r="BEE81" s="82"/>
      <c r="BEF81" s="82"/>
      <c r="BEG81" s="82"/>
      <c r="BEH81" s="82"/>
      <c r="BEI81" s="82"/>
      <c r="BEJ81" s="82"/>
      <c r="BEK81" s="82"/>
      <c r="BEL81" s="82"/>
      <c r="BEM81" s="82"/>
      <c r="BEN81" s="82"/>
      <c r="BEO81" s="82"/>
      <c r="BEP81" s="82"/>
      <c r="BEQ81" s="82"/>
      <c r="BER81" s="82"/>
      <c r="BES81" s="82"/>
      <c r="BET81" s="82"/>
      <c r="BEU81" s="82"/>
      <c r="BEV81" s="82"/>
      <c r="BEW81" s="82"/>
      <c r="BEX81" s="82"/>
      <c r="BEY81" s="82"/>
      <c r="BEZ81" s="82"/>
      <c r="BFA81" s="82"/>
      <c r="BFB81" s="82"/>
      <c r="BFC81" s="82"/>
      <c r="BFD81" s="82"/>
      <c r="BFE81" s="82"/>
      <c r="BFF81" s="82"/>
      <c r="BFG81" s="82"/>
      <c r="BFH81" s="82"/>
      <c r="BFI81" s="82"/>
      <c r="BFJ81" s="82"/>
      <c r="BFK81" s="82"/>
      <c r="BFL81" s="82"/>
      <c r="BFM81" s="82"/>
      <c r="BFN81" s="82"/>
      <c r="BFO81" s="82"/>
      <c r="BFP81" s="82"/>
      <c r="BFQ81" s="82"/>
      <c r="BFR81" s="82"/>
      <c r="BFS81" s="82"/>
      <c r="BFT81" s="82"/>
      <c r="BFU81" s="82"/>
      <c r="BFV81" s="82"/>
      <c r="BFW81" s="82"/>
      <c r="BFX81" s="82"/>
      <c r="BFY81" s="82"/>
      <c r="BFZ81" s="82"/>
      <c r="BGA81" s="82"/>
      <c r="BGB81" s="82"/>
      <c r="BGC81" s="82"/>
      <c r="BGD81" s="82"/>
      <c r="BGE81" s="82"/>
      <c r="BGF81" s="82"/>
      <c r="BGG81" s="82"/>
      <c r="BGH81" s="82"/>
      <c r="BGI81" s="82"/>
      <c r="BGJ81" s="82"/>
      <c r="BGK81" s="82"/>
      <c r="BGL81" s="82"/>
      <c r="BGM81" s="82"/>
      <c r="BGN81" s="82"/>
      <c r="BGO81" s="82"/>
      <c r="BGP81" s="82"/>
      <c r="BGQ81" s="82"/>
      <c r="BGR81" s="82"/>
      <c r="BGS81" s="82"/>
      <c r="BGT81" s="82"/>
      <c r="BGU81" s="82"/>
      <c r="BGV81" s="82"/>
      <c r="BGW81" s="82"/>
      <c r="BGX81" s="82"/>
      <c r="BGY81" s="82"/>
      <c r="BGZ81" s="82"/>
      <c r="BHA81" s="82"/>
      <c r="BHB81" s="82"/>
      <c r="BHC81" s="82"/>
      <c r="BHD81" s="82"/>
      <c r="BHE81" s="82"/>
      <c r="BHF81" s="82"/>
      <c r="BHG81" s="82"/>
      <c r="BHH81" s="82"/>
      <c r="BHI81" s="82"/>
      <c r="BHJ81" s="82"/>
      <c r="BHK81" s="82"/>
      <c r="BHL81" s="82"/>
      <c r="BHM81" s="82"/>
      <c r="BHN81" s="82"/>
      <c r="BHO81" s="82"/>
      <c r="BHP81" s="82"/>
      <c r="BHQ81" s="82"/>
      <c r="BHR81" s="82"/>
      <c r="BHS81" s="82"/>
      <c r="BHT81" s="82"/>
      <c r="BHU81" s="82"/>
      <c r="BHV81" s="82"/>
      <c r="BHW81" s="82"/>
      <c r="BHX81" s="82"/>
      <c r="BHY81" s="82"/>
      <c r="BHZ81" s="82"/>
      <c r="BIA81" s="82"/>
      <c r="BIB81" s="82"/>
      <c r="BIC81" s="82"/>
      <c r="BID81" s="82"/>
      <c r="BIE81" s="82"/>
      <c r="BIF81" s="82"/>
      <c r="BIG81" s="82"/>
      <c r="BIH81" s="82"/>
      <c r="BII81" s="82"/>
      <c r="BIJ81" s="82"/>
      <c r="BIK81" s="82"/>
      <c r="BIL81" s="82"/>
      <c r="BIM81" s="82"/>
      <c r="BIN81" s="82"/>
      <c r="BIO81" s="82"/>
      <c r="BIP81" s="82"/>
      <c r="BIQ81" s="82"/>
      <c r="BIR81" s="82"/>
      <c r="BIS81" s="82"/>
      <c r="BIT81" s="82"/>
      <c r="BIU81" s="82"/>
      <c r="BIV81" s="82"/>
      <c r="BIW81" s="82"/>
      <c r="BIX81" s="82"/>
      <c r="BIY81" s="82"/>
      <c r="BIZ81" s="82"/>
      <c r="BJA81" s="82"/>
      <c r="BJB81" s="82"/>
      <c r="BJC81" s="82"/>
      <c r="BJD81" s="82"/>
      <c r="BJE81" s="82"/>
      <c r="BJF81" s="82"/>
      <c r="BJG81" s="82"/>
      <c r="BJH81" s="82"/>
      <c r="BJI81" s="82"/>
      <c r="BJJ81" s="82"/>
      <c r="BJK81" s="82"/>
      <c r="BJL81" s="82"/>
      <c r="BJM81" s="82"/>
      <c r="BJN81" s="82"/>
      <c r="BJO81" s="82"/>
      <c r="BJP81" s="82"/>
      <c r="BJQ81" s="82"/>
      <c r="BJR81" s="82"/>
      <c r="BJS81" s="82"/>
      <c r="BJT81" s="82"/>
      <c r="BJU81" s="82"/>
      <c r="BJV81" s="82"/>
      <c r="BJW81" s="82"/>
      <c r="BJX81" s="82"/>
      <c r="BJY81" s="82"/>
      <c r="BJZ81" s="82"/>
      <c r="BKA81" s="82"/>
      <c r="BKB81" s="82"/>
      <c r="BKC81" s="82"/>
      <c r="BKD81" s="82"/>
      <c r="BKE81" s="82"/>
      <c r="BKF81" s="82"/>
      <c r="BKG81" s="82"/>
      <c r="BKH81" s="82"/>
      <c r="BKI81" s="82"/>
      <c r="BKJ81" s="82"/>
      <c r="BKK81" s="82"/>
      <c r="BKL81" s="82"/>
      <c r="BKM81" s="82"/>
      <c r="BKN81" s="82"/>
      <c r="BKO81" s="82"/>
      <c r="BKP81" s="82"/>
      <c r="BKQ81" s="82"/>
      <c r="BKR81" s="82"/>
      <c r="BKS81" s="82"/>
      <c r="BKT81" s="82"/>
      <c r="BKU81" s="82"/>
      <c r="BKV81" s="82"/>
      <c r="BKW81" s="82"/>
      <c r="BKX81" s="82"/>
      <c r="BKY81" s="82"/>
      <c r="BKZ81" s="82"/>
      <c r="BLA81" s="82"/>
      <c r="BLB81" s="82"/>
      <c r="BLC81" s="82"/>
      <c r="BLD81" s="82"/>
      <c r="BLE81" s="82"/>
      <c r="BLF81" s="82"/>
      <c r="BLG81" s="82"/>
      <c r="BLH81" s="82"/>
      <c r="BLI81" s="82"/>
      <c r="BLJ81" s="82"/>
      <c r="BLK81" s="82"/>
      <c r="BLL81" s="82"/>
      <c r="BLM81" s="82"/>
      <c r="BLN81" s="82"/>
      <c r="BLO81" s="82"/>
      <c r="BLP81" s="82"/>
      <c r="BLQ81" s="82"/>
      <c r="BLR81" s="82"/>
      <c r="BLS81" s="82"/>
      <c r="BLT81" s="82"/>
      <c r="BLU81" s="82"/>
      <c r="BLV81" s="82"/>
      <c r="BLW81" s="82"/>
      <c r="BLX81" s="82"/>
      <c r="BLY81" s="82"/>
      <c r="BLZ81" s="82"/>
      <c r="BMA81" s="82"/>
      <c r="BMB81" s="82"/>
      <c r="BMC81" s="82"/>
      <c r="BMD81" s="82"/>
      <c r="BME81" s="82"/>
      <c r="BMF81" s="82"/>
      <c r="BMG81" s="82"/>
      <c r="BMH81" s="82"/>
      <c r="BMI81" s="82"/>
      <c r="BMJ81" s="82"/>
      <c r="BMK81" s="82"/>
      <c r="BML81" s="82"/>
      <c r="BMM81" s="82"/>
      <c r="BMN81" s="82"/>
      <c r="BMO81" s="82"/>
      <c r="BMP81" s="82"/>
      <c r="BMQ81" s="82"/>
      <c r="BMR81" s="82"/>
      <c r="BMS81" s="82"/>
      <c r="BMT81" s="82"/>
      <c r="BMU81" s="82"/>
      <c r="BMV81" s="82"/>
      <c r="BMW81" s="82"/>
      <c r="BMX81" s="82"/>
      <c r="BMY81" s="82"/>
      <c r="BMZ81" s="82"/>
      <c r="BNA81" s="82"/>
      <c r="BNB81" s="82"/>
      <c r="BNC81" s="82"/>
      <c r="BND81" s="82"/>
      <c r="BNE81" s="82"/>
      <c r="BNF81" s="82"/>
      <c r="BNG81" s="82"/>
      <c r="BNH81" s="82"/>
      <c r="BNI81" s="82"/>
      <c r="BNJ81" s="82"/>
      <c r="BNK81" s="82"/>
      <c r="BNL81" s="82"/>
      <c r="BNM81" s="82"/>
      <c r="BNN81" s="82"/>
      <c r="BNO81" s="82"/>
      <c r="BNP81" s="82"/>
      <c r="BNQ81" s="82"/>
      <c r="BNR81" s="82"/>
      <c r="BNS81" s="82"/>
      <c r="BNT81" s="82"/>
      <c r="BNU81" s="82"/>
      <c r="BNV81" s="82"/>
      <c r="BNW81" s="82"/>
      <c r="BNX81" s="82"/>
      <c r="BNY81" s="82"/>
      <c r="BNZ81" s="82"/>
      <c r="BOA81" s="82"/>
      <c r="BOB81" s="82"/>
      <c r="BOC81" s="82"/>
      <c r="BOD81" s="82"/>
      <c r="BOE81" s="82"/>
      <c r="BOF81" s="82"/>
      <c r="BOG81" s="82"/>
      <c r="BOH81" s="82"/>
      <c r="BOI81" s="82"/>
      <c r="BOJ81" s="82"/>
      <c r="BOK81" s="82"/>
      <c r="BOL81" s="82"/>
      <c r="BOM81" s="82"/>
      <c r="BON81" s="82"/>
      <c r="BOO81" s="82"/>
      <c r="BOP81" s="82"/>
      <c r="BOQ81" s="82"/>
      <c r="BOR81" s="82"/>
      <c r="BOS81" s="82"/>
      <c r="BOT81" s="82"/>
      <c r="BOU81" s="82"/>
      <c r="BOV81" s="82"/>
      <c r="BOW81" s="82"/>
      <c r="BOX81" s="82"/>
      <c r="BOY81" s="82"/>
      <c r="BOZ81" s="82"/>
      <c r="BPA81" s="82"/>
      <c r="BPB81" s="82"/>
      <c r="BPC81" s="82"/>
      <c r="BPD81" s="82"/>
      <c r="BPE81" s="82"/>
      <c r="BPF81" s="82"/>
      <c r="BPG81" s="82"/>
      <c r="BPH81" s="82"/>
      <c r="BPI81" s="82"/>
      <c r="BPJ81" s="82"/>
      <c r="BPK81" s="82"/>
      <c r="BPL81" s="82"/>
      <c r="BPM81" s="82"/>
      <c r="BPN81" s="82"/>
      <c r="BPO81" s="82"/>
      <c r="BPP81" s="82"/>
      <c r="BPQ81" s="82"/>
      <c r="BPR81" s="82"/>
      <c r="BPS81" s="82"/>
      <c r="BPT81" s="82"/>
      <c r="BPU81" s="82"/>
      <c r="BPV81" s="82"/>
      <c r="BPW81" s="82"/>
      <c r="BPX81" s="82"/>
      <c r="BPY81" s="82"/>
      <c r="BPZ81" s="82"/>
      <c r="BQA81" s="82"/>
      <c r="BQB81" s="82"/>
      <c r="BQC81" s="82"/>
      <c r="BQD81" s="82"/>
      <c r="BQE81" s="82"/>
      <c r="BQF81" s="82"/>
      <c r="BQG81" s="82"/>
      <c r="BQH81" s="82"/>
      <c r="BQI81" s="82"/>
      <c r="BQJ81" s="82"/>
      <c r="BQK81" s="82"/>
      <c r="BQL81" s="82"/>
      <c r="BQM81" s="82"/>
      <c r="BQN81" s="82"/>
      <c r="BQO81" s="82"/>
      <c r="BQP81" s="82"/>
      <c r="BQQ81" s="82"/>
      <c r="BQR81" s="82"/>
      <c r="BQS81" s="82"/>
      <c r="BQT81" s="82"/>
      <c r="BQU81" s="82"/>
      <c r="BQV81" s="82"/>
      <c r="BQW81" s="82"/>
      <c r="BQX81" s="82"/>
      <c r="BQY81" s="82"/>
      <c r="BQZ81" s="82"/>
      <c r="BRA81" s="82"/>
      <c r="BRB81" s="82"/>
      <c r="BRC81" s="82"/>
      <c r="BRD81" s="82"/>
      <c r="BRE81" s="82"/>
      <c r="BRF81" s="82"/>
      <c r="BRG81" s="82"/>
      <c r="BRH81" s="82"/>
      <c r="BRI81" s="82"/>
      <c r="BRJ81" s="82"/>
      <c r="BRK81" s="82"/>
      <c r="BRL81" s="82"/>
      <c r="BRM81" s="82"/>
      <c r="BRN81" s="82"/>
      <c r="BRO81" s="82"/>
      <c r="BRP81" s="82"/>
      <c r="BRQ81" s="82"/>
      <c r="BRR81" s="82"/>
      <c r="BRS81" s="82"/>
      <c r="BRT81" s="82"/>
      <c r="BRU81" s="82"/>
      <c r="BRV81" s="82"/>
      <c r="BRW81" s="82"/>
      <c r="BRX81" s="82"/>
      <c r="BRY81" s="82"/>
      <c r="BRZ81" s="82"/>
      <c r="BSA81" s="82"/>
      <c r="BSB81" s="82"/>
      <c r="BSC81" s="82"/>
      <c r="BSD81" s="82"/>
      <c r="BSE81" s="82"/>
      <c r="BSF81" s="82"/>
      <c r="BSG81" s="82"/>
      <c r="BSH81" s="82"/>
      <c r="BSI81" s="82"/>
      <c r="BSJ81" s="82"/>
      <c r="BSK81" s="82"/>
      <c r="BSL81" s="82"/>
      <c r="BSM81" s="82"/>
      <c r="BSN81" s="82"/>
      <c r="BSO81" s="82"/>
      <c r="BSP81" s="82"/>
      <c r="BSQ81" s="82"/>
      <c r="BSR81" s="82"/>
      <c r="BSS81" s="82"/>
      <c r="BST81" s="82"/>
      <c r="BSU81" s="82"/>
      <c r="BSV81" s="82"/>
      <c r="BSW81" s="82"/>
      <c r="BSX81" s="82"/>
      <c r="BSY81" s="82"/>
      <c r="BSZ81" s="82"/>
      <c r="BTA81" s="82"/>
      <c r="BTB81" s="82"/>
      <c r="BTC81" s="82"/>
      <c r="BTD81" s="82"/>
      <c r="BTE81" s="82"/>
      <c r="BTF81" s="82"/>
      <c r="BTG81" s="82"/>
      <c r="BTH81" s="82"/>
      <c r="BTI81" s="82"/>
      <c r="BTJ81" s="82"/>
      <c r="BTK81" s="82"/>
      <c r="BTL81" s="82"/>
      <c r="BTM81" s="82"/>
      <c r="BTN81" s="82"/>
      <c r="BTO81" s="82"/>
      <c r="BTP81" s="82"/>
      <c r="BTQ81" s="82"/>
      <c r="BTR81" s="82"/>
      <c r="BTS81" s="82"/>
      <c r="BTT81" s="82"/>
      <c r="BTU81" s="82"/>
      <c r="BTV81" s="82"/>
      <c r="BTW81" s="82"/>
      <c r="BTX81" s="82"/>
      <c r="BTY81" s="82"/>
      <c r="BTZ81" s="82"/>
      <c r="BUA81" s="82"/>
      <c r="BUB81" s="82"/>
      <c r="BUC81" s="82"/>
      <c r="BUD81" s="82"/>
      <c r="BUE81" s="82"/>
      <c r="BUF81" s="82"/>
      <c r="BUG81" s="82"/>
      <c r="BUH81" s="82"/>
      <c r="BUI81" s="82"/>
      <c r="BUJ81" s="82"/>
      <c r="BUK81" s="82"/>
      <c r="BUL81" s="82"/>
      <c r="BUM81" s="82"/>
      <c r="BUN81" s="82"/>
      <c r="BUO81" s="82"/>
      <c r="BUP81" s="82"/>
      <c r="BUQ81" s="82"/>
      <c r="BUR81" s="82"/>
      <c r="BUS81" s="82"/>
      <c r="BUT81" s="82"/>
      <c r="BUU81" s="82"/>
      <c r="BUV81" s="82"/>
      <c r="BUW81" s="82"/>
      <c r="BUX81" s="82"/>
      <c r="BUY81" s="82"/>
      <c r="BUZ81" s="82"/>
      <c r="BVA81" s="82"/>
      <c r="BVB81" s="82"/>
      <c r="BVC81" s="82"/>
      <c r="BVD81" s="82"/>
      <c r="BVE81" s="82"/>
      <c r="BVF81" s="82"/>
      <c r="BVG81" s="82"/>
      <c r="BVH81" s="82"/>
      <c r="BVI81" s="82"/>
      <c r="BVJ81" s="82"/>
      <c r="BVK81" s="82"/>
      <c r="BVL81" s="82"/>
      <c r="BVM81" s="82"/>
      <c r="BVN81" s="82"/>
      <c r="BVO81" s="82"/>
      <c r="BVP81" s="82"/>
      <c r="BVQ81" s="82"/>
      <c r="BVR81" s="82"/>
      <c r="BVS81" s="82"/>
      <c r="BVT81" s="82"/>
      <c r="BVU81" s="82"/>
      <c r="BVV81" s="82"/>
      <c r="BVW81" s="82"/>
      <c r="BVX81" s="82"/>
      <c r="BVY81" s="82"/>
      <c r="BVZ81" s="82"/>
      <c r="BWA81" s="82"/>
      <c r="BWB81" s="82"/>
      <c r="BWC81" s="82"/>
      <c r="BWD81" s="82"/>
      <c r="BWE81" s="82"/>
      <c r="BWF81" s="82"/>
      <c r="BWG81" s="82"/>
      <c r="BWH81" s="82"/>
      <c r="BWI81" s="82"/>
      <c r="BWJ81" s="82"/>
      <c r="BWK81" s="82"/>
      <c r="BWL81" s="82"/>
      <c r="BWM81" s="82"/>
      <c r="BWN81" s="82"/>
      <c r="BWO81" s="82"/>
      <c r="BWP81" s="82"/>
      <c r="BWQ81" s="82"/>
      <c r="BWR81" s="82"/>
      <c r="BWS81" s="82"/>
      <c r="BWT81" s="82"/>
      <c r="BWU81" s="82"/>
      <c r="BWV81" s="82"/>
      <c r="BWW81" s="82"/>
      <c r="BWX81" s="82"/>
      <c r="BWY81" s="82"/>
      <c r="BWZ81" s="82"/>
      <c r="BXA81" s="82"/>
      <c r="BXB81" s="82"/>
      <c r="BXC81" s="82"/>
      <c r="BXD81" s="82"/>
      <c r="BXE81" s="82"/>
      <c r="BXF81" s="82"/>
      <c r="BXG81" s="82"/>
      <c r="BXH81" s="82"/>
      <c r="BXI81" s="82"/>
      <c r="BXJ81" s="82"/>
      <c r="BXK81" s="82"/>
      <c r="BXL81" s="82"/>
      <c r="BXM81" s="82"/>
      <c r="BXN81" s="82"/>
      <c r="BXO81" s="82"/>
      <c r="BXP81" s="82"/>
      <c r="BXQ81" s="82"/>
      <c r="BXR81" s="82"/>
      <c r="BXS81" s="82"/>
      <c r="BXT81" s="82"/>
      <c r="BXU81" s="82"/>
      <c r="BXV81" s="82"/>
      <c r="BXW81" s="82"/>
      <c r="BXX81" s="82"/>
      <c r="BXY81" s="82"/>
      <c r="BXZ81" s="82"/>
      <c r="BYA81" s="82"/>
      <c r="BYB81" s="82"/>
      <c r="BYC81" s="82"/>
      <c r="BYD81" s="82"/>
      <c r="BYE81" s="82"/>
      <c r="BYF81" s="82"/>
      <c r="BYG81" s="82"/>
      <c r="BYH81" s="82"/>
      <c r="BYI81" s="82"/>
      <c r="BYJ81" s="82"/>
      <c r="BYK81" s="82"/>
      <c r="BYL81" s="82"/>
      <c r="BYM81" s="82"/>
      <c r="BYN81" s="82"/>
      <c r="BYO81" s="82"/>
      <c r="BYP81" s="82"/>
      <c r="BYQ81" s="82"/>
      <c r="BYR81" s="82"/>
      <c r="BYS81" s="82"/>
      <c r="BYT81" s="82"/>
      <c r="BYU81" s="82"/>
      <c r="BYV81" s="82"/>
      <c r="BYW81" s="82"/>
      <c r="BYX81" s="82"/>
      <c r="BYY81" s="82"/>
      <c r="BYZ81" s="82"/>
      <c r="BZA81" s="82"/>
      <c r="BZB81" s="82"/>
      <c r="BZC81" s="82"/>
      <c r="BZD81" s="82"/>
      <c r="BZE81" s="82"/>
      <c r="BZF81" s="82"/>
      <c r="BZG81" s="82"/>
      <c r="BZH81" s="82"/>
      <c r="BZI81" s="82"/>
      <c r="BZJ81" s="82"/>
      <c r="BZK81" s="82"/>
      <c r="BZL81" s="82"/>
      <c r="BZM81" s="82"/>
      <c r="BZN81" s="82"/>
      <c r="BZO81" s="82"/>
      <c r="BZP81" s="82"/>
      <c r="BZQ81" s="82"/>
      <c r="BZR81" s="82"/>
      <c r="BZS81" s="82"/>
      <c r="BZT81" s="82"/>
      <c r="BZU81" s="82"/>
      <c r="BZV81" s="82"/>
      <c r="BZW81" s="82"/>
      <c r="BZX81" s="82"/>
      <c r="BZY81" s="82"/>
      <c r="BZZ81" s="82"/>
      <c r="CAA81" s="82"/>
      <c r="CAB81" s="82"/>
      <c r="CAC81" s="82"/>
      <c r="CAD81" s="82"/>
      <c r="CAE81" s="82"/>
      <c r="CAF81" s="82"/>
      <c r="CAG81" s="82"/>
      <c r="CAH81" s="82"/>
      <c r="CAI81" s="82"/>
      <c r="CAJ81" s="82"/>
      <c r="CAK81" s="82"/>
      <c r="CAL81" s="82"/>
      <c r="CAM81" s="82"/>
      <c r="CAN81" s="82"/>
      <c r="CAO81" s="82"/>
      <c r="CAP81" s="82"/>
      <c r="CAQ81" s="82"/>
      <c r="CAR81" s="82"/>
      <c r="CAS81" s="82"/>
      <c r="CAT81" s="82"/>
      <c r="CAU81" s="82"/>
      <c r="CAV81" s="82"/>
      <c r="CAW81" s="82"/>
      <c r="CAX81" s="82"/>
      <c r="CAY81" s="82"/>
      <c r="CAZ81" s="82"/>
      <c r="CBA81" s="82"/>
      <c r="CBB81" s="82"/>
      <c r="CBC81" s="82"/>
      <c r="CBD81" s="82"/>
      <c r="CBE81" s="82"/>
      <c r="CBF81" s="82"/>
      <c r="CBG81" s="82"/>
      <c r="CBH81" s="82"/>
      <c r="CBI81" s="82"/>
      <c r="CBJ81" s="82"/>
      <c r="CBK81" s="82"/>
      <c r="CBL81" s="82"/>
      <c r="CBM81" s="82"/>
      <c r="CBN81" s="82"/>
      <c r="CBO81" s="82"/>
      <c r="CBP81" s="82"/>
      <c r="CBQ81" s="82"/>
      <c r="CBR81" s="82"/>
      <c r="CBS81" s="82"/>
      <c r="CBT81" s="82"/>
      <c r="CBU81" s="82"/>
      <c r="CBV81" s="82"/>
      <c r="CBW81" s="82"/>
      <c r="CBX81" s="82"/>
      <c r="CBY81" s="82"/>
      <c r="CBZ81" s="82"/>
      <c r="CCA81" s="82"/>
      <c r="CCB81" s="82"/>
      <c r="CCC81" s="82"/>
      <c r="CCD81" s="82"/>
      <c r="CCE81" s="82"/>
      <c r="CCF81" s="82"/>
      <c r="CCG81" s="82"/>
      <c r="CCH81" s="82"/>
      <c r="CCI81" s="82"/>
      <c r="CCJ81" s="82"/>
      <c r="CCK81" s="82"/>
      <c r="CCL81" s="82"/>
      <c r="CCM81" s="82"/>
      <c r="CCN81" s="82"/>
      <c r="CCO81" s="82"/>
      <c r="CCP81" s="82"/>
      <c r="CCQ81" s="82"/>
      <c r="CCR81" s="82"/>
      <c r="CCS81" s="82"/>
      <c r="CCT81" s="82"/>
      <c r="CCU81" s="82"/>
      <c r="CCV81" s="82"/>
      <c r="CCW81" s="82"/>
      <c r="CCX81" s="82"/>
      <c r="CCY81" s="82"/>
      <c r="CCZ81" s="82"/>
      <c r="CDA81" s="82"/>
      <c r="CDB81" s="82"/>
      <c r="CDC81" s="82"/>
      <c r="CDD81" s="82"/>
      <c r="CDE81" s="82"/>
      <c r="CDF81" s="82"/>
      <c r="CDG81" s="82"/>
      <c r="CDH81" s="82"/>
      <c r="CDI81" s="82"/>
      <c r="CDJ81" s="82"/>
      <c r="CDK81" s="82"/>
      <c r="CDL81" s="82"/>
      <c r="CDM81" s="82"/>
      <c r="CDN81" s="82"/>
      <c r="CDO81" s="82"/>
      <c r="CDP81" s="82"/>
      <c r="CDQ81" s="82"/>
      <c r="CDR81" s="82"/>
      <c r="CDS81" s="82"/>
      <c r="CDT81" s="82"/>
      <c r="CDU81" s="82"/>
      <c r="CDV81" s="82"/>
      <c r="CDW81" s="82"/>
      <c r="CDX81" s="82"/>
      <c r="CDY81" s="82"/>
      <c r="CDZ81" s="82"/>
      <c r="CEA81" s="82"/>
      <c r="CEB81" s="82"/>
      <c r="CEC81" s="82"/>
      <c r="CED81" s="82"/>
      <c r="CEE81" s="82"/>
      <c r="CEF81" s="82"/>
      <c r="CEG81" s="82"/>
      <c r="CEH81" s="82"/>
      <c r="CEI81" s="82"/>
      <c r="CEJ81" s="82"/>
      <c r="CEK81" s="82"/>
      <c r="CEL81" s="82"/>
      <c r="CEM81" s="82"/>
      <c r="CEN81" s="82"/>
      <c r="CEO81" s="82"/>
      <c r="CEP81" s="82"/>
      <c r="CEQ81" s="82"/>
      <c r="CER81" s="82"/>
      <c r="CES81" s="82"/>
      <c r="CET81" s="82"/>
      <c r="CEU81" s="82"/>
      <c r="CEV81" s="82"/>
      <c r="CEW81" s="82"/>
      <c r="CEX81" s="82"/>
      <c r="CEY81" s="82"/>
      <c r="CEZ81" s="82"/>
      <c r="CFA81" s="82"/>
      <c r="CFB81" s="82"/>
      <c r="CFC81" s="82"/>
      <c r="CFD81" s="82"/>
      <c r="CFE81" s="82"/>
      <c r="CFF81" s="82"/>
      <c r="CFG81" s="82"/>
      <c r="CFH81" s="82"/>
      <c r="CFI81" s="82"/>
      <c r="CFJ81" s="82"/>
      <c r="CFK81" s="82"/>
      <c r="CFL81" s="82"/>
      <c r="CFM81" s="82"/>
      <c r="CFN81" s="82"/>
      <c r="CFO81" s="82"/>
      <c r="CFP81" s="82"/>
      <c r="CFQ81" s="82"/>
      <c r="CFR81" s="82"/>
      <c r="CFS81" s="82"/>
      <c r="CFT81" s="82"/>
      <c r="CFU81" s="82"/>
      <c r="CFV81" s="82"/>
      <c r="CFW81" s="82"/>
      <c r="CFX81" s="82"/>
      <c r="CFY81" s="82"/>
      <c r="CFZ81" s="82"/>
      <c r="CGA81" s="82"/>
      <c r="CGB81" s="82"/>
      <c r="CGC81" s="82"/>
      <c r="CGD81" s="82"/>
      <c r="CGE81" s="82"/>
      <c r="CGF81" s="82"/>
      <c r="CGG81" s="82"/>
      <c r="CGH81" s="82"/>
      <c r="CGI81" s="82"/>
      <c r="CGJ81" s="82"/>
      <c r="CGK81" s="82"/>
      <c r="CGL81" s="82"/>
      <c r="CGM81" s="82"/>
      <c r="CGN81" s="82"/>
      <c r="CGO81" s="82"/>
      <c r="CGP81" s="82"/>
      <c r="CGQ81" s="82"/>
      <c r="CGR81" s="82"/>
      <c r="CGS81" s="82"/>
      <c r="CGT81" s="82"/>
      <c r="CGU81" s="82"/>
      <c r="CGV81" s="82"/>
      <c r="CGW81" s="82"/>
      <c r="CGX81" s="82"/>
      <c r="CGY81" s="82"/>
      <c r="CGZ81" s="82"/>
      <c r="CHA81" s="82"/>
      <c r="CHB81" s="82"/>
      <c r="CHC81" s="82"/>
      <c r="CHD81" s="82"/>
      <c r="CHE81" s="82"/>
      <c r="CHF81" s="82"/>
      <c r="CHG81" s="82"/>
      <c r="CHH81" s="82"/>
      <c r="CHI81" s="82"/>
      <c r="CHJ81" s="82"/>
      <c r="CHK81" s="82"/>
      <c r="CHL81" s="82"/>
      <c r="CHM81" s="82"/>
      <c r="CHN81" s="82"/>
      <c r="CHO81" s="82"/>
      <c r="CHP81" s="82"/>
      <c r="CHQ81" s="82"/>
      <c r="CHR81" s="82"/>
      <c r="CHS81" s="82"/>
      <c r="CHT81" s="82"/>
      <c r="CHU81" s="82"/>
      <c r="CHV81" s="82"/>
      <c r="CHW81" s="82"/>
      <c r="CHX81" s="82"/>
      <c r="CHY81" s="82"/>
      <c r="CHZ81" s="82"/>
      <c r="CIA81" s="82"/>
      <c r="CIB81" s="82"/>
      <c r="CIC81" s="82"/>
      <c r="CID81" s="82"/>
      <c r="CIE81" s="82"/>
      <c r="CIF81" s="82"/>
      <c r="CIG81" s="82"/>
      <c r="CIH81" s="82"/>
      <c r="CII81" s="82"/>
      <c r="CIJ81" s="82"/>
      <c r="CIK81" s="82"/>
      <c r="CIL81" s="82"/>
      <c r="CIM81" s="82"/>
      <c r="CIN81" s="82"/>
      <c r="CIO81" s="82"/>
      <c r="CIP81" s="82"/>
      <c r="CIQ81" s="82"/>
      <c r="CIR81" s="82"/>
      <c r="CIS81" s="82"/>
      <c r="CIT81" s="82"/>
      <c r="CIU81" s="82"/>
      <c r="CIV81" s="82"/>
      <c r="CIW81" s="82"/>
      <c r="CIX81" s="82"/>
      <c r="CIY81" s="82"/>
      <c r="CIZ81" s="82"/>
      <c r="CJA81" s="82"/>
      <c r="CJB81" s="82"/>
      <c r="CJC81" s="82"/>
      <c r="CJD81" s="82"/>
      <c r="CJE81" s="82"/>
      <c r="CJF81" s="82"/>
      <c r="CJG81" s="82"/>
      <c r="CJH81" s="82"/>
      <c r="CJI81" s="82"/>
      <c r="CJJ81" s="82"/>
      <c r="CJK81" s="82"/>
      <c r="CJL81" s="82"/>
      <c r="CJM81" s="82"/>
      <c r="CJN81" s="82"/>
      <c r="CJO81" s="82"/>
      <c r="CJP81" s="82"/>
      <c r="CJQ81" s="82"/>
      <c r="CJR81" s="82"/>
      <c r="CJS81" s="82"/>
      <c r="CJT81" s="82"/>
      <c r="CJU81" s="82"/>
      <c r="CJV81" s="82"/>
      <c r="CJW81" s="82"/>
      <c r="CJX81" s="82"/>
      <c r="CJY81" s="82"/>
      <c r="CJZ81" s="82"/>
      <c r="CKA81" s="82"/>
      <c r="CKB81" s="82"/>
      <c r="CKC81" s="82"/>
      <c r="CKD81" s="82"/>
      <c r="CKE81" s="82"/>
      <c r="CKF81" s="82"/>
      <c r="CKG81" s="82"/>
      <c r="CKH81" s="82"/>
      <c r="CKI81" s="82"/>
      <c r="CKJ81" s="82"/>
      <c r="CKK81" s="82"/>
      <c r="CKL81" s="82"/>
      <c r="CKM81" s="82"/>
      <c r="CKN81" s="82"/>
      <c r="CKO81" s="82"/>
      <c r="CKP81" s="82"/>
      <c r="CKQ81" s="82"/>
      <c r="CKR81" s="82"/>
      <c r="CKS81" s="82"/>
      <c r="CKT81" s="82"/>
      <c r="CKU81" s="82"/>
      <c r="CKV81" s="82"/>
      <c r="CKW81" s="82"/>
      <c r="CKX81" s="82"/>
      <c r="CKY81" s="82"/>
      <c r="CKZ81" s="82"/>
      <c r="CLA81" s="82"/>
      <c r="CLB81" s="82"/>
      <c r="CLC81" s="82"/>
      <c r="CLD81" s="82"/>
      <c r="CLE81" s="82"/>
      <c r="CLF81" s="82"/>
      <c r="CLG81" s="82"/>
      <c r="CLH81" s="82"/>
      <c r="CLI81" s="82"/>
      <c r="CLJ81" s="82"/>
      <c r="CLK81" s="82"/>
      <c r="CLL81" s="82"/>
      <c r="CLM81" s="82"/>
      <c r="CLN81" s="82"/>
      <c r="CLO81" s="82"/>
      <c r="CLP81" s="82"/>
      <c r="CLQ81" s="82"/>
      <c r="CLR81" s="82"/>
      <c r="CLS81" s="82"/>
      <c r="CLT81" s="82"/>
      <c r="CLU81" s="82"/>
      <c r="CLV81" s="82"/>
      <c r="CLW81" s="82"/>
      <c r="CLX81" s="82"/>
      <c r="CLY81" s="82"/>
      <c r="CLZ81" s="82"/>
      <c r="CMA81" s="82"/>
      <c r="CMB81" s="82"/>
      <c r="CMC81" s="82"/>
      <c r="CMD81" s="82"/>
      <c r="CME81" s="82"/>
      <c r="CMF81" s="82"/>
      <c r="CMG81" s="82"/>
      <c r="CMH81" s="82"/>
      <c r="CMI81" s="82"/>
      <c r="CMJ81" s="82"/>
      <c r="CMK81" s="82"/>
      <c r="CML81" s="82"/>
      <c r="CMM81" s="82"/>
      <c r="CMN81" s="82"/>
      <c r="CMO81" s="82"/>
      <c r="CMP81" s="82"/>
      <c r="CMQ81" s="82"/>
      <c r="CMR81" s="82"/>
      <c r="CMS81" s="82"/>
      <c r="CMT81" s="82"/>
      <c r="CMU81" s="82"/>
      <c r="CMV81" s="82"/>
      <c r="CMW81" s="82"/>
      <c r="CMX81" s="82"/>
      <c r="CMY81" s="82"/>
      <c r="CMZ81" s="82"/>
      <c r="CNA81" s="82"/>
      <c r="CNB81" s="82"/>
      <c r="CNC81" s="82"/>
      <c r="CND81" s="82"/>
      <c r="CNE81" s="82"/>
      <c r="CNF81" s="82"/>
      <c r="CNG81" s="82"/>
      <c r="CNH81" s="82"/>
      <c r="CNI81" s="82"/>
      <c r="CNJ81" s="82"/>
      <c r="CNK81" s="82"/>
      <c r="CNL81" s="82"/>
      <c r="CNM81" s="82"/>
      <c r="CNN81" s="82"/>
      <c r="CNO81" s="82"/>
      <c r="CNP81" s="82"/>
      <c r="CNQ81" s="82"/>
      <c r="CNR81" s="82"/>
      <c r="CNS81" s="82"/>
      <c r="CNT81" s="82"/>
      <c r="CNU81" s="82"/>
      <c r="CNV81" s="82"/>
      <c r="CNW81" s="82"/>
      <c r="CNX81" s="82"/>
      <c r="CNY81" s="82"/>
      <c r="CNZ81" s="82"/>
      <c r="COA81" s="82"/>
      <c r="COB81" s="82"/>
      <c r="COC81" s="82"/>
      <c r="COD81" s="82"/>
      <c r="COE81" s="82"/>
      <c r="COF81" s="82"/>
      <c r="COG81" s="82"/>
      <c r="COH81" s="82"/>
      <c r="COI81" s="82"/>
      <c r="COJ81" s="82"/>
      <c r="COK81" s="82"/>
      <c r="COL81" s="82"/>
      <c r="COM81" s="82"/>
      <c r="CON81" s="82"/>
      <c r="COO81" s="82"/>
      <c r="COP81" s="82"/>
      <c r="COQ81" s="82"/>
      <c r="COR81" s="82"/>
      <c r="COS81" s="82"/>
      <c r="COT81" s="82"/>
      <c r="COU81" s="82"/>
      <c r="COV81" s="82"/>
      <c r="COW81" s="82"/>
      <c r="COX81" s="82"/>
      <c r="COY81" s="82"/>
      <c r="COZ81" s="82"/>
      <c r="CPA81" s="82"/>
      <c r="CPB81" s="82"/>
      <c r="CPC81" s="82"/>
      <c r="CPD81" s="82"/>
      <c r="CPE81" s="82"/>
      <c r="CPF81" s="82"/>
      <c r="CPG81" s="82"/>
      <c r="CPH81" s="82"/>
      <c r="CPI81" s="82"/>
      <c r="CPJ81" s="82"/>
      <c r="CPK81" s="82"/>
      <c r="CPL81" s="82"/>
      <c r="CPM81" s="82"/>
      <c r="CPN81" s="82"/>
      <c r="CPO81" s="82"/>
      <c r="CPP81" s="82"/>
      <c r="CPQ81" s="82"/>
      <c r="CPR81" s="82"/>
      <c r="CPS81" s="82"/>
      <c r="CPT81" s="82"/>
      <c r="CPU81" s="82"/>
      <c r="CPV81" s="82"/>
      <c r="CPW81" s="82"/>
      <c r="CPX81" s="82"/>
      <c r="CPY81" s="82"/>
      <c r="CPZ81" s="82"/>
      <c r="CQA81" s="82"/>
      <c r="CQB81" s="82"/>
      <c r="CQC81" s="82"/>
      <c r="CQD81" s="82"/>
      <c r="CQE81" s="82"/>
      <c r="CQF81" s="82"/>
      <c r="CQG81" s="82"/>
      <c r="CQH81" s="82"/>
      <c r="CQI81" s="82"/>
      <c r="CQJ81" s="82"/>
      <c r="CQK81" s="82"/>
      <c r="CQL81" s="82"/>
      <c r="CQM81" s="82"/>
      <c r="CQN81" s="82"/>
      <c r="CQO81" s="82"/>
      <c r="CQP81" s="82"/>
      <c r="CQQ81" s="82"/>
      <c r="CQR81" s="82"/>
      <c r="CQS81" s="82"/>
      <c r="CQT81" s="82"/>
      <c r="CQU81" s="82"/>
      <c r="CQV81" s="82"/>
      <c r="CQW81" s="82"/>
      <c r="CQX81" s="82"/>
      <c r="CQY81" s="82"/>
      <c r="CQZ81" s="82"/>
      <c r="CRA81" s="82"/>
      <c r="CRB81" s="82"/>
      <c r="CRC81" s="82"/>
      <c r="CRD81" s="82"/>
      <c r="CRE81" s="82"/>
      <c r="CRF81" s="82"/>
      <c r="CRG81" s="82"/>
      <c r="CRH81" s="82"/>
      <c r="CRI81" s="82"/>
      <c r="CRJ81" s="82"/>
      <c r="CRK81" s="82"/>
      <c r="CRL81" s="82"/>
      <c r="CRM81" s="82"/>
      <c r="CRN81" s="82"/>
      <c r="CRO81" s="82"/>
      <c r="CRP81" s="82"/>
      <c r="CRQ81" s="82"/>
      <c r="CRR81" s="82"/>
      <c r="CRS81" s="82"/>
      <c r="CRT81" s="82"/>
      <c r="CRU81" s="82"/>
      <c r="CRV81" s="82"/>
      <c r="CRW81" s="82"/>
      <c r="CRX81" s="82"/>
      <c r="CRY81" s="82"/>
      <c r="CRZ81" s="82"/>
      <c r="CSA81" s="82"/>
      <c r="CSB81" s="82"/>
      <c r="CSC81" s="82"/>
      <c r="CSD81" s="82"/>
      <c r="CSE81" s="82"/>
      <c r="CSF81" s="82"/>
      <c r="CSG81" s="82"/>
      <c r="CSH81" s="82"/>
      <c r="CSI81" s="82"/>
      <c r="CSJ81" s="82"/>
      <c r="CSK81" s="82"/>
      <c r="CSL81" s="82"/>
      <c r="CSM81" s="82"/>
      <c r="CSN81" s="82"/>
      <c r="CSO81" s="82"/>
      <c r="CSP81" s="82"/>
      <c r="CSQ81" s="82"/>
      <c r="CSR81" s="82"/>
      <c r="CSS81" s="82"/>
      <c r="CST81" s="82"/>
      <c r="CSU81" s="82"/>
      <c r="CSV81" s="82"/>
      <c r="CSW81" s="82"/>
      <c r="CSX81" s="82"/>
      <c r="CSY81" s="82"/>
      <c r="CSZ81" s="82"/>
      <c r="CTA81" s="82"/>
      <c r="CTB81" s="82"/>
      <c r="CTC81" s="82"/>
      <c r="CTD81" s="82"/>
      <c r="CTE81" s="82"/>
      <c r="CTF81" s="82"/>
      <c r="CTG81" s="82"/>
      <c r="CTH81" s="82"/>
      <c r="CTI81" s="82"/>
      <c r="CTJ81" s="82"/>
      <c r="CTK81" s="82"/>
      <c r="CTL81" s="82"/>
      <c r="CTM81" s="82"/>
      <c r="CTN81" s="82"/>
      <c r="CTO81" s="82"/>
      <c r="CTP81" s="82"/>
      <c r="CTQ81" s="82"/>
      <c r="CTR81" s="82"/>
      <c r="CTS81" s="82"/>
      <c r="CTT81" s="82"/>
      <c r="CTU81" s="82"/>
      <c r="CTV81" s="82"/>
      <c r="CTW81" s="82"/>
      <c r="CTX81" s="82"/>
      <c r="CTY81" s="82"/>
      <c r="CTZ81" s="82"/>
      <c r="CUA81" s="82"/>
      <c r="CUB81" s="82"/>
      <c r="CUC81" s="82"/>
      <c r="CUD81" s="82"/>
      <c r="CUE81" s="82"/>
      <c r="CUF81" s="82"/>
      <c r="CUG81" s="82"/>
      <c r="CUH81" s="82"/>
      <c r="CUI81" s="82"/>
      <c r="CUJ81" s="82"/>
      <c r="CUK81" s="82"/>
      <c r="CUL81" s="82"/>
      <c r="CUM81" s="82"/>
      <c r="CUN81" s="82"/>
      <c r="CUO81" s="82"/>
      <c r="CUP81" s="82"/>
      <c r="CUQ81" s="82"/>
      <c r="CUR81" s="82"/>
      <c r="CUS81" s="82"/>
      <c r="CUT81" s="82"/>
      <c r="CUU81" s="82"/>
      <c r="CUV81" s="82"/>
      <c r="CUW81" s="82"/>
      <c r="CUX81" s="82"/>
      <c r="CUY81" s="82"/>
      <c r="CUZ81" s="82"/>
      <c r="CVA81" s="82"/>
      <c r="CVB81" s="82"/>
      <c r="CVC81" s="82"/>
      <c r="CVD81" s="82"/>
      <c r="CVE81" s="82"/>
      <c r="CVF81" s="82"/>
      <c r="CVG81" s="82"/>
      <c r="CVH81" s="82"/>
      <c r="CVI81" s="82"/>
      <c r="CVJ81" s="82"/>
      <c r="CVK81" s="82"/>
      <c r="CVL81" s="82"/>
      <c r="CVM81" s="82"/>
      <c r="CVN81" s="82"/>
      <c r="CVO81" s="82"/>
      <c r="CVP81" s="82"/>
      <c r="CVQ81" s="82"/>
      <c r="CVR81" s="82"/>
      <c r="CVS81" s="82"/>
      <c r="CVT81" s="82"/>
      <c r="CVU81" s="82"/>
      <c r="CVV81" s="82"/>
      <c r="CVW81" s="82"/>
      <c r="CVX81" s="82"/>
      <c r="CVY81" s="82"/>
      <c r="CVZ81" s="82"/>
      <c r="CWA81" s="82"/>
      <c r="CWB81" s="82"/>
      <c r="CWC81" s="82"/>
      <c r="CWD81" s="82"/>
      <c r="CWE81" s="82"/>
      <c r="CWF81" s="82"/>
      <c r="CWG81" s="82"/>
      <c r="CWH81" s="82"/>
      <c r="CWI81" s="82"/>
      <c r="CWJ81" s="82"/>
      <c r="CWK81" s="82"/>
      <c r="CWL81" s="82"/>
      <c r="CWM81" s="82"/>
      <c r="CWN81" s="82"/>
      <c r="CWO81" s="82"/>
      <c r="CWP81" s="82"/>
      <c r="CWQ81" s="82"/>
      <c r="CWR81" s="82"/>
      <c r="CWS81" s="82"/>
      <c r="CWT81" s="82"/>
      <c r="CWU81" s="82"/>
      <c r="CWV81" s="82"/>
      <c r="CWW81" s="82"/>
      <c r="CWX81" s="82"/>
      <c r="CWY81" s="82"/>
      <c r="CWZ81" s="82"/>
      <c r="CXA81" s="82"/>
      <c r="CXB81" s="82"/>
      <c r="CXC81" s="82"/>
      <c r="CXD81" s="82"/>
      <c r="CXE81" s="82"/>
      <c r="CXF81" s="82"/>
      <c r="CXG81" s="82"/>
      <c r="CXH81" s="82"/>
      <c r="CXI81" s="82"/>
      <c r="CXJ81" s="82"/>
      <c r="CXK81" s="82"/>
      <c r="CXL81" s="82"/>
      <c r="CXM81" s="82"/>
      <c r="CXN81" s="82"/>
      <c r="CXO81" s="82"/>
      <c r="CXP81" s="82"/>
      <c r="CXQ81" s="82"/>
      <c r="CXR81" s="82"/>
      <c r="CXS81" s="82"/>
      <c r="CXT81" s="82"/>
      <c r="CXU81" s="82"/>
      <c r="CXV81" s="82"/>
      <c r="CXW81" s="82"/>
      <c r="CXX81" s="82"/>
      <c r="CXY81" s="82"/>
      <c r="CXZ81" s="82"/>
      <c r="CYA81" s="82"/>
      <c r="CYB81" s="82"/>
      <c r="CYC81" s="82"/>
      <c r="CYD81" s="82"/>
      <c r="CYE81" s="82"/>
      <c r="CYF81" s="82"/>
      <c r="CYG81" s="82"/>
      <c r="CYH81" s="82"/>
      <c r="CYI81" s="82"/>
      <c r="CYJ81" s="82"/>
      <c r="CYK81" s="82"/>
      <c r="CYL81" s="82"/>
      <c r="CYM81" s="82"/>
      <c r="CYN81" s="82"/>
      <c r="CYO81" s="82"/>
      <c r="CYP81" s="82"/>
      <c r="CYQ81" s="82"/>
      <c r="CYR81" s="82"/>
      <c r="CYS81" s="82"/>
      <c r="CYT81" s="82"/>
      <c r="CYU81" s="82"/>
      <c r="CYV81" s="82"/>
      <c r="CYW81" s="82"/>
      <c r="CYX81" s="82"/>
      <c r="CYY81" s="82"/>
      <c r="CYZ81" s="82"/>
      <c r="CZA81" s="82"/>
      <c r="CZB81" s="82"/>
      <c r="CZC81" s="82"/>
      <c r="CZD81" s="82"/>
      <c r="CZE81" s="82"/>
      <c r="CZF81" s="82"/>
      <c r="CZG81" s="82"/>
      <c r="CZH81" s="82"/>
      <c r="CZI81" s="82"/>
      <c r="CZJ81" s="82"/>
      <c r="CZK81" s="82"/>
      <c r="CZL81" s="82"/>
      <c r="CZM81" s="82"/>
      <c r="CZN81" s="82"/>
      <c r="CZO81" s="82"/>
      <c r="CZP81" s="82"/>
      <c r="CZQ81" s="82"/>
      <c r="CZR81" s="82"/>
      <c r="CZS81" s="82"/>
      <c r="CZT81" s="82"/>
      <c r="CZU81" s="82"/>
      <c r="CZV81" s="82"/>
      <c r="CZW81" s="82"/>
      <c r="CZX81" s="82"/>
      <c r="CZY81" s="82"/>
      <c r="CZZ81" s="82"/>
      <c r="DAA81" s="82"/>
      <c r="DAB81" s="82"/>
      <c r="DAC81" s="82"/>
      <c r="DAD81" s="82"/>
      <c r="DAE81" s="82"/>
      <c r="DAF81" s="82"/>
      <c r="DAG81" s="82"/>
      <c r="DAH81" s="82"/>
      <c r="DAI81" s="82"/>
      <c r="DAJ81" s="82"/>
      <c r="DAK81" s="82"/>
      <c r="DAL81" s="82"/>
      <c r="DAM81" s="82"/>
      <c r="DAN81" s="82"/>
      <c r="DAO81" s="82"/>
      <c r="DAP81" s="82"/>
      <c r="DAQ81" s="82"/>
      <c r="DAR81" s="82"/>
      <c r="DAS81" s="82"/>
      <c r="DAT81" s="82"/>
      <c r="DAU81" s="82"/>
      <c r="DAV81" s="82"/>
      <c r="DAW81" s="82"/>
      <c r="DAX81" s="82"/>
      <c r="DAY81" s="82"/>
      <c r="DAZ81" s="82"/>
      <c r="DBA81" s="82"/>
      <c r="DBB81" s="82"/>
      <c r="DBC81" s="82"/>
      <c r="DBD81" s="82"/>
      <c r="DBE81" s="82"/>
      <c r="DBF81" s="82"/>
      <c r="DBG81" s="82"/>
      <c r="DBH81" s="82"/>
      <c r="DBI81" s="82"/>
      <c r="DBJ81" s="82"/>
      <c r="DBK81" s="82"/>
      <c r="DBL81" s="82"/>
      <c r="DBM81" s="82"/>
      <c r="DBN81" s="82"/>
      <c r="DBO81" s="82"/>
      <c r="DBP81" s="82"/>
      <c r="DBQ81" s="82"/>
      <c r="DBR81" s="82"/>
      <c r="DBS81" s="82"/>
      <c r="DBT81" s="82"/>
      <c r="DBU81" s="82"/>
      <c r="DBV81" s="82"/>
      <c r="DBW81" s="82"/>
      <c r="DBX81" s="82"/>
      <c r="DBY81" s="82"/>
      <c r="DBZ81" s="82"/>
      <c r="DCA81" s="82"/>
      <c r="DCB81" s="82"/>
      <c r="DCC81" s="82"/>
      <c r="DCD81" s="82"/>
      <c r="DCE81" s="82"/>
      <c r="DCF81" s="82"/>
      <c r="DCG81" s="82"/>
      <c r="DCH81" s="82"/>
      <c r="DCI81" s="82"/>
      <c r="DCJ81" s="82"/>
      <c r="DCK81" s="82"/>
      <c r="DCL81" s="82"/>
      <c r="DCM81" s="82"/>
      <c r="DCN81" s="82"/>
      <c r="DCO81" s="82"/>
      <c r="DCP81" s="82"/>
      <c r="DCQ81" s="82"/>
      <c r="DCR81" s="82"/>
      <c r="DCS81" s="82"/>
      <c r="DCT81" s="82"/>
      <c r="DCU81" s="82"/>
      <c r="DCV81" s="82"/>
      <c r="DCW81" s="82"/>
      <c r="DCX81" s="82"/>
      <c r="DCY81" s="82"/>
      <c r="DCZ81" s="82"/>
      <c r="DDA81" s="82"/>
      <c r="DDB81" s="82"/>
      <c r="DDC81" s="82"/>
      <c r="DDD81" s="82"/>
      <c r="DDE81" s="82"/>
      <c r="DDF81" s="82"/>
      <c r="DDG81" s="82"/>
      <c r="DDH81" s="82"/>
      <c r="DDI81" s="82"/>
      <c r="DDJ81" s="82"/>
      <c r="DDK81" s="82"/>
      <c r="DDL81" s="82"/>
      <c r="DDM81" s="82"/>
      <c r="DDN81" s="82"/>
      <c r="DDO81" s="82"/>
      <c r="DDP81" s="82"/>
      <c r="DDQ81" s="82"/>
      <c r="DDR81" s="82"/>
      <c r="DDS81" s="82"/>
      <c r="DDT81" s="82"/>
      <c r="DDU81" s="82"/>
      <c r="DDV81" s="82"/>
      <c r="DDW81" s="82"/>
      <c r="DDX81" s="82"/>
      <c r="DDY81" s="82"/>
      <c r="DDZ81" s="82"/>
      <c r="DEA81" s="82"/>
      <c r="DEB81" s="82"/>
      <c r="DEC81" s="82"/>
      <c r="DED81" s="82"/>
      <c r="DEE81" s="82"/>
      <c r="DEF81" s="82"/>
      <c r="DEG81" s="82"/>
      <c r="DEH81" s="82"/>
      <c r="DEI81" s="82"/>
      <c r="DEJ81" s="82"/>
      <c r="DEK81" s="82"/>
      <c r="DEL81" s="82"/>
      <c r="DEM81" s="82"/>
      <c r="DEN81" s="82"/>
      <c r="DEO81" s="82"/>
      <c r="DEP81" s="82"/>
      <c r="DEQ81" s="82"/>
      <c r="DER81" s="82"/>
      <c r="DES81" s="82"/>
      <c r="DET81" s="82"/>
      <c r="DEU81" s="82"/>
      <c r="DEV81" s="82"/>
      <c r="DEW81" s="82"/>
      <c r="DEX81" s="82"/>
      <c r="DEY81" s="82"/>
      <c r="DEZ81" s="82"/>
      <c r="DFA81" s="82"/>
      <c r="DFB81" s="82"/>
      <c r="DFC81" s="82"/>
      <c r="DFD81" s="82"/>
      <c r="DFE81" s="82"/>
      <c r="DFF81" s="82"/>
      <c r="DFG81" s="82"/>
      <c r="DFH81" s="82"/>
      <c r="DFI81" s="82"/>
      <c r="DFJ81" s="82"/>
      <c r="DFK81" s="82"/>
      <c r="DFL81" s="82"/>
      <c r="DFM81" s="82"/>
      <c r="DFN81" s="82"/>
      <c r="DFO81" s="82"/>
      <c r="DFP81" s="82"/>
      <c r="DFQ81" s="82"/>
      <c r="DFR81" s="82"/>
      <c r="DFS81" s="82"/>
      <c r="DFT81" s="82"/>
      <c r="DFU81" s="82"/>
      <c r="DFV81" s="82"/>
      <c r="DFW81" s="82"/>
      <c r="DFX81" s="82"/>
      <c r="DFY81" s="82"/>
      <c r="DFZ81" s="82"/>
      <c r="DGA81" s="82"/>
      <c r="DGB81" s="82"/>
      <c r="DGC81" s="82"/>
      <c r="DGD81" s="82"/>
      <c r="DGE81" s="82"/>
      <c r="DGF81" s="82"/>
      <c r="DGG81" s="82"/>
      <c r="DGH81" s="82"/>
      <c r="DGI81" s="82"/>
      <c r="DGJ81" s="82"/>
      <c r="DGK81" s="82"/>
      <c r="DGL81" s="82"/>
      <c r="DGM81" s="82"/>
      <c r="DGN81" s="82"/>
      <c r="DGO81" s="82"/>
      <c r="DGP81" s="82"/>
      <c r="DGQ81" s="82"/>
      <c r="DGR81" s="82"/>
      <c r="DGS81" s="82"/>
      <c r="DGT81" s="82"/>
      <c r="DGU81" s="82"/>
      <c r="DGV81" s="82"/>
      <c r="DGW81" s="82"/>
      <c r="DGX81" s="82"/>
      <c r="DGY81" s="82"/>
      <c r="DGZ81" s="82"/>
      <c r="DHA81" s="82"/>
      <c r="DHB81" s="82"/>
      <c r="DHC81" s="82"/>
      <c r="DHD81" s="82"/>
      <c r="DHE81" s="82"/>
      <c r="DHF81" s="82"/>
      <c r="DHG81" s="82"/>
      <c r="DHH81" s="82"/>
      <c r="DHI81" s="82"/>
      <c r="DHJ81" s="82"/>
      <c r="DHK81" s="82"/>
      <c r="DHL81" s="82"/>
      <c r="DHM81" s="82"/>
      <c r="DHN81" s="82"/>
      <c r="DHO81" s="82"/>
      <c r="DHP81" s="82"/>
      <c r="DHQ81" s="82"/>
      <c r="DHR81" s="82"/>
      <c r="DHS81" s="82"/>
      <c r="DHT81" s="82"/>
      <c r="DHU81" s="82"/>
      <c r="DHV81" s="82"/>
      <c r="DHW81" s="82"/>
      <c r="DHX81" s="82"/>
      <c r="DHY81" s="82"/>
      <c r="DHZ81" s="82"/>
      <c r="DIA81" s="82"/>
      <c r="DIB81" s="82"/>
      <c r="DIC81" s="82"/>
      <c r="DID81" s="82"/>
      <c r="DIE81" s="82"/>
      <c r="DIF81" s="82"/>
      <c r="DIG81" s="82"/>
      <c r="DIH81" s="82"/>
      <c r="DII81" s="82"/>
      <c r="DIJ81" s="82"/>
      <c r="DIK81" s="82"/>
      <c r="DIL81" s="82"/>
      <c r="DIM81" s="82"/>
      <c r="DIN81" s="82"/>
      <c r="DIO81" s="82"/>
      <c r="DIP81" s="82"/>
      <c r="DIQ81" s="82"/>
      <c r="DIR81" s="82"/>
      <c r="DIS81" s="82"/>
      <c r="DIT81" s="82"/>
      <c r="DIU81" s="82"/>
      <c r="DIV81" s="82"/>
      <c r="DIW81" s="82"/>
      <c r="DIX81" s="82"/>
      <c r="DIY81" s="82"/>
      <c r="DIZ81" s="82"/>
      <c r="DJA81" s="82"/>
      <c r="DJB81" s="82"/>
      <c r="DJC81" s="82"/>
      <c r="DJD81" s="82"/>
      <c r="DJE81" s="82"/>
      <c r="DJF81" s="82"/>
      <c r="DJG81" s="82"/>
      <c r="DJH81" s="82"/>
      <c r="DJI81" s="82"/>
      <c r="DJJ81" s="82"/>
      <c r="DJK81" s="82"/>
      <c r="DJL81" s="82"/>
      <c r="DJM81" s="82"/>
      <c r="DJN81" s="82"/>
      <c r="DJO81" s="82"/>
      <c r="DJP81" s="82"/>
      <c r="DJQ81" s="82"/>
      <c r="DJR81" s="82"/>
      <c r="DJS81" s="82"/>
      <c r="DJT81" s="82"/>
      <c r="DJU81" s="82"/>
      <c r="DJV81" s="82"/>
      <c r="DJW81" s="82"/>
      <c r="DJX81" s="82"/>
      <c r="DJY81" s="82"/>
      <c r="DJZ81" s="82"/>
      <c r="DKA81" s="82"/>
      <c r="DKB81" s="82"/>
      <c r="DKC81" s="82"/>
      <c r="DKD81" s="82"/>
      <c r="DKE81" s="82"/>
      <c r="DKF81" s="82"/>
      <c r="DKG81" s="82"/>
      <c r="DKH81" s="82"/>
      <c r="DKI81" s="82"/>
      <c r="DKJ81" s="82"/>
      <c r="DKK81" s="82"/>
      <c r="DKL81" s="82"/>
      <c r="DKM81" s="82"/>
      <c r="DKN81" s="82"/>
      <c r="DKO81" s="82"/>
      <c r="DKP81" s="82"/>
      <c r="DKQ81" s="82"/>
      <c r="DKR81" s="82"/>
      <c r="DKS81" s="82"/>
      <c r="DKT81" s="82"/>
      <c r="DKU81" s="82"/>
      <c r="DKV81" s="82"/>
      <c r="DKW81" s="82"/>
      <c r="DKX81" s="82"/>
      <c r="DKY81" s="82"/>
      <c r="DKZ81" s="82"/>
      <c r="DLA81" s="82"/>
      <c r="DLB81" s="82"/>
      <c r="DLC81" s="82"/>
      <c r="DLD81" s="82"/>
      <c r="DLE81" s="82"/>
      <c r="DLF81" s="82"/>
      <c r="DLG81" s="82"/>
      <c r="DLH81" s="82"/>
      <c r="DLI81" s="82"/>
      <c r="DLJ81" s="82"/>
      <c r="DLK81" s="82"/>
      <c r="DLL81" s="82"/>
      <c r="DLM81" s="82"/>
      <c r="DLN81" s="82"/>
      <c r="DLO81" s="82"/>
      <c r="DLP81" s="82"/>
      <c r="DLQ81" s="82"/>
      <c r="DLR81" s="82"/>
      <c r="DLS81" s="82"/>
      <c r="DLT81" s="82"/>
      <c r="DLU81" s="82"/>
      <c r="DLV81" s="82"/>
      <c r="DLW81" s="82"/>
      <c r="DLX81" s="82"/>
      <c r="DLY81" s="82"/>
      <c r="DLZ81" s="82"/>
      <c r="DMA81" s="82"/>
      <c r="DMB81" s="82"/>
      <c r="DMC81" s="82"/>
      <c r="DMD81" s="82"/>
      <c r="DME81" s="82"/>
      <c r="DMF81" s="82"/>
      <c r="DMG81" s="82"/>
      <c r="DMH81" s="82"/>
      <c r="DMI81" s="82"/>
      <c r="DMJ81" s="82"/>
      <c r="DMK81" s="82"/>
      <c r="DML81" s="82"/>
      <c r="DMM81" s="82"/>
      <c r="DMN81" s="82"/>
      <c r="DMO81" s="82"/>
      <c r="DMP81" s="82"/>
      <c r="DMQ81" s="82"/>
      <c r="DMR81" s="82"/>
      <c r="DMS81" s="82"/>
      <c r="DMT81" s="82"/>
      <c r="DMU81" s="82"/>
      <c r="DMV81" s="82"/>
      <c r="DMW81" s="82"/>
      <c r="DMX81" s="82"/>
      <c r="DMY81" s="82"/>
      <c r="DMZ81" s="82"/>
      <c r="DNA81" s="82"/>
      <c r="DNB81" s="82"/>
      <c r="DNC81" s="82"/>
      <c r="DND81" s="82"/>
      <c r="DNE81" s="82"/>
      <c r="DNF81" s="82"/>
      <c r="DNG81" s="82"/>
      <c r="DNH81" s="82"/>
      <c r="DNI81" s="82"/>
      <c r="DNJ81" s="82"/>
      <c r="DNK81" s="82"/>
      <c r="DNL81" s="82"/>
      <c r="DNM81" s="82"/>
      <c r="DNN81" s="82"/>
      <c r="DNO81" s="82"/>
      <c r="DNP81" s="82"/>
      <c r="DNQ81" s="82"/>
      <c r="DNR81" s="82"/>
      <c r="DNS81" s="82"/>
      <c r="DNT81" s="82"/>
      <c r="DNU81" s="82"/>
      <c r="DNV81" s="82"/>
      <c r="DNW81" s="82"/>
      <c r="DNX81" s="82"/>
      <c r="DNY81" s="82"/>
      <c r="DNZ81" s="82"/>
      <c r="DOA81" s="82"/>
      <c r="DOB81" s="82"/>
      <c r="DOC81" s="82"/>
      <c r="DOD81" s="82"/>
      <c r="DOE81" s="82"/>
      <c r="DOF81" s="82"/>
      <c r="DOG81" s="82"/>
      <c r="DOH81" s="82"/>
      <c r="DOI81" s="82"/>
      <c r="DOJ81" s="82"/>
      <c r="DOK81" s="82"/>
      <c r="DOL81" s="82"/>
      <c r="DOM81" s="82"/>
      <c r="DON81" s="82"/>
      <c r="DOO81" s="82"/>
      <c r="DOP81" s="82"/>
      <c r="DOQ81" s="82"/>
      <c r="DOR81" s="82"/>
      <c r="DOS81" s="82"/>
      <c r="DOT81" s="82"/>
      <c r="DOU81" s="82"/>
      <c r="DOV81" s="82"/>
      <c r="DOW81" s="82"/>
      <c r="DOX81" s="82"/>
      <c r="DOY81" s="82"/>
      <c r="DOZ81" s="82"/>
      <c r="DPA81" s="82"/>
      <c r="DPB81" s="82"/>
      <c r="DPC81" s="82"/>
      <c r="DPD81" s="82"/>
      <c r="DPE81" s="82"/>
      <c r="DPF81" s="82"/>
      <c r="DPG81" s="82"/>
      <c r="DPH81" s="82"/>
      <c r="DPI81" s="82"/>
      <c r="DPJ81" s="82"/>
      <c r="DPK81" s="82"/>
      <c r="DPL81" s="82"/>
      <c r="DPM81" s="82"/>
      <c r="DPN81" s="82"/>
      <c r="DPO81" s="82"/>
      <c r="DPP81" s="82"/>
      <c r="DPQ81" s="82"/>
      <c r="DPR81" s="82"/>
      <c r="DPS81" s="82"/>
      <c r="DPT81" s="82"/>
      <c r="DPU81" s="82"/>
      <c r="DPV81" s="82"/>
      <c r="DPW81" s="82"/>
      <c r="DPX81" s="82"/>
      <c r="DPY81" s="82"/>
      <c r="DPZ81" s="82"/>
      <c r="DQA81" s="82"/>
      <c r="DQB81" s="82"/>
      <c r="DQC81" s="82"/>
      <c r="DQD81" s="82"/>
      <c r="DQE81" s="82"/>
      <c r="DQF81" s="82"/>
      <c r="DQG81" s="82"/>
      <c r="DQH81" s="82"/>
      <c r="DQI81" s="82"/>
      <c r="DQJ81" s="82"/>
      <c r="DQK81" s="82"/>
      <c r="DQL81" s="82"/>
      <c r="DQM81" s="82"/>
      <c r="DQN81" s="82"/>
      <c r="DQO81" s="82"/>
      <c r="DQP81" s="82"/>
      <c r="DQQ81" s="82"/>
      <c r="DQR81" s="82"/>
      <c r="DQS81" s="82"/>
      <c r="DQT81" s="82"/>
      <c r="DQU81" s="82"/>
      <c r="DQV81" s="82"/>
      <c r="DQW81" s="82"/>
      <c r="DQX81" s="82"/>
      <c r="DQY81" s="82"/>
      <c r="DQZ81" s="82"/>
      <c r="DRA81" s="82"/>
      <c r="DRB81" s="82"/>
      <c r="DRC81" s="82"/>
      <c r="DRD81" s="82"/>
      <c r="DRE81" s="82"/>
      <c r="DRF81" s="82"/>
      <c r="DRG81" s="82"/>
      <c r="DRH81" s="82"/>
      <c r="DRI81" s="82"/>
      <c r="DRJ81" s="82"/>
      <c r="DRK81" s="82"/>
      <c r="DRL81" s="82"/>
      <c r="DRM81" s="82"/>
      <c r="DRN81" s="82"/>
      <c r="DRO81" s="82"/>
      <c r="DRP81" s="82"/>
      <c r="DRQ81" s="82"/>
      <c r="DRR81" s="82"/>
      <c r="DRS81" s="82"/>
      <c r="DRT81" s="82"/>
      <c r="DRU81" s="82"/>
      <c r="DRV81" s="82"/>
      <c r="DRW81" s="82"/>
      <c r="DRX81" s="82"/>
      <c r="DRY81" s="82"/>
      <c r="DRZ81" s="82"/>
      <c r="DSA81" s="82"/>
      <c r="DSB81" s="82"/>
      <c r="DSC81" s="82"/>
      <c r="DSD81" s="82"/>
      <c r="DSE81" s="82"/>
      <c r="DSF81" s="82"/>
      <c r="DSG81" s="82"/>
      <c r="DSH81" s="82"/>
      <c r="DSI81" s="82"/>
      <c r="DSJ81" s="82"/>
      <c r="DSK81" s="82"/>
      <c r="DSL81" s="82"/>
      <c r="DSM81" s="82"/>
      <c r="DSN81" s="82"/>
      <c r="DSO81" s="82"/>
      <c r="DSP81" s="82"/>
      <c r="DSQ81" s="82"/>
      <c r="DSR81" s="82"/>
      <c r="DSS81" s="82"/>
      <c r="DST81" s="82"/>
      <c r="DSU81" s="82"/>
      <c r="DSV81" s="82"/>
      <c r="DSW81" s="82"/>
      <c r="DSX81" s="82"/>
      <c r="DSY81" s="82"/>
      <c r="DSZ81" s="82"/>
      <c r="DTA81" s="82"/>
      <c r="DTB81" s="82"/>
      <c r="DTC81" s="82"/>
      <c r="DTD81" s="82"/>
      <c r="DTE81" s="82"/>
      <c r="DTF81" s="82"/>
      <c r="DTG81" s="82"/>
      <c r="DTH81" s="82"/>
      <c r="DTI81" s="82"/>
      <c r="DTJ81" s="82"/>
      <c r="DTK81" s="82"/>
      <c r="DTL81" s="82"/>
      <c r="DTM81" s="82"/>
      <c r="DTN81" s="82"/>
      <c r="DTO81" s="82"/>
      <c r="DTP81" s="82"/>
      <c r="DTQ81" s="82"/>
      <c r="DTR81" s="82"/>
      <c r="DTS81" s="82"/>
      <c r="DTT81" s="82"/>
      <c r="DTU81" s="82"/>
      <c r="DTV81" s="82"/>
      <c r="DTW81" s="82"/>
      <c r="DTX81" s="82"/>
      <c r="DTY81" s="82"/>
      <c r="DTZ81" s="82"/>
      <c r="DUA81" s="82"/>
      <c r="DUB81" s="82"/>
      <c r="DUC81" s="82"/>
      <c r="DUD81" s="82"/>
      <c r="DUE81" s="82"/>
      <c r="DUF81" s="82"/>
      <c r="DUG81" s="82"/>
      <c r="DUH81" s="82"/>
      <c r="DUI81" s="82"/>
      <c r="DUJ81" s="82"/>
      <c r="DUK81" s="82"/>
      <c r="DUL81" s="82"/>
      <c r="DUM81" s="82"/>
      <c r="DUN81" s="82"/>
      <c r="DUO81" s="82"/>
      <c r="DUP81" s="82"/>
      <c r="DUQ81" s="82"/>
      <c r="DUR81" s="82"/>
      <c r="DUS81" s="82"/>
      <c r="DUT81" s="82"/>
      <c r="DUU81" s="82"/>
      <c r="DUV81" s="82"/>
      <c r="DUW81" s="82"/>
      <c r="DUX81" s="82"/>
      <c r="DUY81" s="82"/>
      <c r="DUZ81" s="82"/>
      <c r="DVA81" s="82"/>
      <c r="DVB81" s="82"/>
      <c r="DVC81" s="82"/>
      <c r="DVD81" s="82"/>
      <c r="DVE81" s="82"/>
      <c r="DVF81" s="82"/>
      <c r="DVG81" s="82"/>
      <c r="DVH81" s="82"/>
      <c r="DVI81" s="82"/>
      <c r="DVJ81" s="82"/>
      <c r="DVK81" s="82"/>
      <c r="DVL81" s="82"/>
      <c r="DVM81" s="82"/>
      <c r="DVN81" s="82"/>
      <c r="DVO81" s="82"/>
      <c r="DVP81" s="82"/>
      <c r="DVQ81" s="82"/>
      <c r="DVR81" s="82"/>
      <c r="DVS81" s="82"/>
      <c r="DVT81" s="82"/>
      <c r="DVU81" s="82"/>
      <c r="DVV81" s="82"/>
      <c r="DVW81" s="82"/>
      <c r="DVX81" s="82"/>
      <c r="DVY81" s="82"/>
      <c r="DVZ81" s="82"/>
      <c r="DWA81" s="82"/>
      <c r="DWB81" s="82"/>
      <c r="DWC81" s="82"/>
      <c r="DWD81" s="82"/>
      <c r="DWE81" s="82"/>
      <c r="DWF81" s="82"/>
      <c r="DWG81" s="82"/>
      <c r="DWH81" s="82"/>
      <c r="DWI81" s="82"/>
      <c r="DWJ81" s="82"/>
      <c r="DWK81" s="82"/>
      <c r="DWL81" s="82"/>
      <c r="DWM81" s="82"/>
      <c r="DWN81" s="82"/>
      <c r="DWO81" s="82"/>
      <c r="DWP81" s="82"/>
      <c r="DWQ81" s="82"/>
      <c r="DWR81" s="82"/>
      <c r="DWS81" s="82"/>
      <c r="DWT81" s="82"/>
      <c r="DWU81" s="82"/>
      <c r="DWV81" s="82"/>
      <c r="DWW81" s="82"/>
      <c r="DWX81" s="82"/>
      <c r="DWY81" s="82"/>
      <c r="DWZ81" s="82"/>
      <c r="DXA81" s="82"/>
      <c r="DXB81" s="82"/>
      <c r="DXC81" s="82"/>
      <c r="DXD81" s="82"/>
      <c r="DXE81" s="82"/>
      <c r="DXF81" s="82"/>
      <c r="DXG81" s="82"/>
      <c r="DXH81" s="82"/>
      <c r="DXI81" s="82"/>
      <c r="DXJ81" s="82"/>
      <c r="DXK81" s="82"/>
      <c r="DXL81" s="82"/>
      <c r="DXM81" s="82"/>
      <c r="DXN81" s="82"/>
      <c r="DXO81" s="82"/>
      <c r="DXP81" s="82"/>
      <c r="DXQ81" s="82"/>
      <c r="DXR81" s="82"/>
      <c r="DXS81" s="82"/>
      <c r="DXT81" s="82"/>
      <c r="DXU81" s="82"/>
      <c r="DXV81" s="82"/>
      <c r="DXW81" s="82"/>
      <c r="DXX81" s="82"/>
      <c r="DXY81" s="82"/>
      <c r="DXZ81" s="82"/>
      <c r="DYA81" s="82"/>
      <c r="DYB81" s="82"/>
      <c r="DYC81" s="82"/>
      <c r="DYD81" s="82"/>
      <c r="DYE81" s="82"/>
      <c r="DYF81" s="82"/>
      <c r="DYG81" s="82"/>
      <c r="DYH81" s="82"/>
      <c r="DYI81" s="82"/>
      <c r="DYJ81" s="82"/>
      <c r="DYK81" s="82"/>
      <c r="DYL81" s="82"/>
      <c r="DYM81" s="82"/>
      <c r="DYN81" s="82"/>
      <c r="DYO81" s="82"/>
      <c r="DYP81" s="82"/>
      <c r="DYQ81" s="82"/>
      <c r="DYR81" s="82"/>
      <c r="DYS81" s="82"/>
      <c r="DYT81" s="82"/>
      <c r="DYU81" s="82"/>
      <c r="DYV81" s="82"/>
      <c r="DYW81" s="82"/>
      <c r="DYX81" s="82"/>
      <c r="DYY81" s="82"/>
      <c r="DYZ81" s="82"/>
      <c r="DZA81" s="82"/>
      <c r="DZB81" s="82"/>
      <c r="DZC81" s="82"/>
      <c r="DZD81" s="82"/>
      <c r="DZE81" s="82"/>
      <c r="DZF81" s="82"/>
      <c r="DZG81" s="82"/>
      <c r="DZH81" s="82"/>
      <c r="DZI81" s="82"/>
      <c r="DZJ81" s="82"/>
      <c r="DZK81" s="82"/>
      <c r="DZL81" s="82"/>
      <c r="DZM81" s="82"/>
      <c r="DZN81" s="82"/>
      <c r="DZO81" s="82"/>
      <c r="DZP81" s="82"/>
      <c r="DZQ81" s="82"/>
      <c r="DZR81" s="82"/>
      <c r="DZS81" s="82"/>
      <c r="DZT81" s="82"/>
      <c r="DZU81" s="82"/>
      <c r="DZV81" s="82"/>
      <c r="DZW81" s="82"/>
      <c r="DZX81" s="82"/>
      <c r="DZY81" s="82"/>
      <c r="DZZ81" s="82"/>
      <c r="EAA81" s="82"/>
      <c r="EAB81" s="82"/>
      <c r="EAC81" s="82"/>
      <c r="EAD81" s="82"/>
      <c r="EAE81" s="82"/>
      <c r="EAF81" s="82"/>
      <c r="EAG81" s="82"/>
      <c r="EAH81" s="82"/>
      <c r="EAI81" s="82"/>
      <c r="EAJ81" s="82"/>
      <c r="EAK81" s="82"/>
      <c r="EAL81" s="82"/>
      <c r="EAM81" s="82"/>
      <c r="EAN81" s="82"/>
      <c r="EAO81" s="82"/>
      <c r="EAP81" s="82"/>
      <c r="EAQ81" s="82"/>
      <c r="EAR81" s="82"/>
      <c r="EAS81" s="82"/>
      <c r="EAT81" s="82"/>
      <c r="EAU81" s="82"/>
      <c r="EAV81" s="82"/>
      <c r="EAW81" s="82"/>
      <c r="EAX81" s="82"/>
      <c r="EAY81" s="82"/>
      <c r="EAZ81" s="82"/>
      <c r="EBA81" s="82"/>
      <c r="EBB81" s="82"/>
      <c r="EBC81" s="82"/>
      <c r="EBD81" s="82"/>
      <c r="EBE81" s="82"/>
      <c r="EBF81" s="82"/>
      <c r="EBG81" s="82"/>
      <c r="EBH81" s="82"/>
      <c r="EBI81" s="82"/>
      <c r="EBJ81" s="82"/>
      <c r="EBK81" s="82"/>
      <c r="EBL81" s="82"/>
      <c r="EBM81" s="82"/>
      <c r="EBN81" s="82"/>
      <c r="EBO81" s="82"/>
      <c r="EBP81" s="82"/>
      <c r="EBQ81" s="82"/>
      <c r="EBR81" s="82"/>
      <c r="EBS81" s="82"/>
      <c r="EBT81" s="82"/>
      <c r="EBU81" s="82"/>
      <c r="EBV81" s="82"/>
      <c r="EBW81" s="82"/>
      <c r="EBX81" s="82"/>
      <c r="EBY81" s="82"/>
      <c r="EBZ81" s="82"/>
      <c r="ECA81" s="82"/>
      <c r="ECB81" s="82"/>
      <c r="ECC81" s="82"/>
      <c r="ECD81" s="82"/>
      <c r="ECE81" s="82"/>
      <c r="ECF81" s="82"/>
      <c r="ECG81" s="82"/>
      <c r="ECH81" s="82"/>
      <c r="ECI81" s="82"/>
      <c r="ECJ81" s="82"/>
      <c r="ECK81" s="82"/>
      <c r="ECL81" s="82"/>
      <c r="ECM81" s="82"/>
      <c r="ECN81" s="82"/>
      <c r="ECO81" s="82"/>
      <c r="ECP81" s="82"/>
      <c r="ECQ81" s="82"/>
      <c r="ECR81" s="82"/>
      <c r="ECS81" s="82"/>
      <c r="ECT81" s="82"/>
      <c r="ECU81" s="82"/>
      <c r="ECV81" s="82"/>
      <c r="ECW81" s="82"/>
      <c r="ECX81" s="82"/>
      <c r="ECY81" s="82"/>
      <c r="ECZ81" s="82"/>
      <c r="EDA81" s="82"/>
      <c r="EDB81" s="82"/>
      <c r="EDC81" s="82"/>
      <c r="EDD81" s="82"/>
      <c r="EDE81" s="82"/>
      <c r="EDF81" s="82"/>
      <c r="EDG81" s="82"/>
      <c r="EDH81" s="82"/>
      <c r="EDI81" s="82"/>
      <c r="EDJ81" s="82"/>
      <c r="EDK81" s="82"/>
      <c r="EDL81" s="82"/>
      <c r="EDM81" s="82"/>
      <c r="EDN81" s="82"/>
      <c r="EDO81" s="82"/>
      <c r="EDP81" s="82"/>
      <c r="EDQ81" s="82"/>
      <c r="EDR81" s="82"/>
      <c r="EDS81" s="82"/>
      <c r="EDT81" s="82"/>
      <c r="EDU81" s="82"/>
      <c r="EDV81" s="82"/>
      <c r="EDW81" s="82"/>
      <c r="EDX81" s="82"/>
      <c r="EDY81" s="82"/>
      <c r="EDZ81" s="82"/>
      <c r="EEA81" s="82"/>
      <c r="EEB81" s="82"/>
      <c r="EEC81" s="82"/>
      <c r="EED81" s="82"/>
      <c r="EEE81" s="82"/>
      <c r="EEF81" s="82"/>
      <c r="EEG81" s="82"/>
      <c r="EEH81" s="82"/>
      <c r="EEI81" s="82"/>
      <c r="EEJ81" s="82"/>
      <c r="EEK81" s="82"/>
      <c r="EEL81" s="82"/>
      <c r="EEM81" s="82"/>
      <c r="EEN81" s="82"/>
      <c r="EEO81" s="82"/>
      <c r="EEP81" s="82"/>
      <c r="EEQ81" s="82"/>
      <c r="EER81" s="82"/>
      <c r="EES81" s="82"/>
      <c r="EET81" s="82"/>
      <c r="EEU81" s="82"/>
      <c r="EEV81" s="82"/>
      <c r="EEW81" s="82"/>
      <c r="EEX81" s="82"/>
      <c r="EEY81" s="82"/>
      <c r="EEZ81" s="82"/>
      <c r="EFA81" s="82"/>
      <c r="EFB81" s="82"/>
      <c r="EFC81" s="82"/>
      <c r="EFD81" s="82"/>
      <c r="EFE81" s="82"/>
      <c r="EFF81" s="82"/>
      <c r="EFG81" s="82"/>
      <c r="EFH81" s="82"/>
      <c r="EFI81" s="82"/>
      <c r="EFJ81" s="82"/>
      <c r="EFK81" s="82"/>
      <c r="EFL81" s="82"/>
      <c r="EFM81" s="82"/>
      <c r="EFN81" s="82"/>
      <c r="EFO81" s="82"/>
      <c r="EFP81" s="82"/>
      <c r="EFQ81" s="82"/>
      <c r="EFR81" s="82"/>
      <c r="EFS81" s="82"/>
      <c r="EFT81" s="82"/>
      <c r="EFU81" s="82"/>
      <c r="EFV81" s="82"/>
      <c r="EFW81" s="82"/>
      <c r="EFX81" s="82"/>
      <c r="EFY81" s="82"/>
      <c r="EFZ81" s="82"/>
      <c r="EGA81" s="82"/>
      <c r="EGB81" s="82"/>
      <c r="EGC81" s="82"/>
      <c r="EGD81" s="82"/>
      <c r="EGE81" s="82"/>
      <c r="EGF81" s="82"/>
      <c r="EGG81" s="82"/>
      <c r="EGH81" s="82"/>
      <c r="EGI81" s="82"/>
      <c r="EGJ81" s="82"/>
      <c r="EGK81" s="82"/>
      <c r="EGL81" s="82"/>
      <c r="EGM81" s="82"/>
      <c r="EGN81" s="82"/>
      <c r="EGO81" s="82"/>
      <c r="EGP81" s="82"/>
      <c r="EGQ81" s="82"/>
      <c r="EGR81" s="82"/>
      <c r="EGS81" s="82"/>
      <c r="EGT81" s="82"/>
      <c r="EGU81" s="82"/>
      <c r="EGV81" s="82"/>
      <c r="EGW81" s="82"/>
      <c r="EGX81" s="82"/>
      <c r="EGY81" s="82"/>
      <c r="EGZ81" s="82"/>
      <c r="EHA81" s="82"/>
      <c r="EHB81" s="82"/>
      <c r="EHC81" s="82"/>
      <c r="EHD81" s="82"/>
      <c r="EHE81" s="82"/>
      <c r="EHF81" s="82"/>
      <c r="EHG81" s="82"/>
      <c r="EHH81" s="82"/>
      <c r="EHI81" s="82"/>
      <c r="EHJ81" s="82"/>
      <c r="EHK81" s="82"/>
      <c r="EHL81" s="82"/>
      <c r="EHM81" s="82"/>
      <c r="EHN81" s="82"/>
      <c r="EHO81" s="82"/>
      <c r="EHP81" s="82"/>
      <c r="EHQ81" s="82"/>
      <c r="EHR81" s="82"/>
      <c r="EHS81" s="82"/>
      <c r="EHT81" s="82"/>
      <c r="EHU81" s="82"/>
      <c r="EHV81" s="82"/>
      <c r="EHW81" s="82"/>
      <c r="EHX81" s="82"/>
      <c r="EHY81" s="82"/>
      <c r="EHZ81" s="82"/>
      <c r="EIA81" s="82"/>
      <c r="EIB81" s="82"/>
      <c r="EIC81" s="82"/>
      <c r="EID81" s="82"/>
      <c r="EIE81" s="82"/>
      <c r="EIF81" s="82"/>
      <c r="EIG81" s="82"/>
      <c r="EIH81" s="82"/>
      <c r="EII81" s="82"/>
      <c r="EIJ81" s="82"/>
      <c r="EIK81" s="82"/>
      <c r="EIL81" s="82"/>
      <c r="EIM81" s="82"/>
      <c r="EIN81" s="82"/>
      <c r="EIO81" s="82"/>
      <c r="EIP81" s="82"/>
      <c r="EIQ81" s="82"/>
      <c r="EIR81" s="82"/>
      <c r="EIS81" s="82"/>
      <c r="EIT81" s="82"/>
      <c r="EIU81" s="82"/>
      <c r="EIV81" s="82"/>
      <c r="EIW81" s="82"/>
      <c r="EIX81" s="82"/>
      <c r="EIY81" s="82"/>
      <c r="EIZ81" s="82"/>
      <c r="EJA81" s="82"/>
      <c r="EJB81" s="82"/>
      <c r="EJC81" s="82"/>
      <c r="EJD81" s="82"/>
      <c r="EJE81" s="82"/>
      <c r="EJF81" s="82"/>
      <c r="EJG81" s="82"/>
      <c r="EJH81" s="82"/>
      <c r="EJI81" s="82"/>
      <c r="EJJ81" s="82"/>
      <c r="EJK81" s="82"/>
      <c r="EJL81" s="82"/>
      <c r="EJM81" s="82"/>
      <c r="EJN81" s="82"/>
      <c r="EJO81" s="82"/>
      <c r="EJP81" s="82"/>
      <c r="EJQ81" s="82"/>
      <c r="EJR81" s="82"/>
      <c r="EJS81" s="82"/>
      <c r="EJT81" s="82"/>
      <c r="EJU81" s="82"/>
      <c r="EJV81" s="82"/>
      <c r="EJW81" s="82"/>
      <c r="EJX81" s="82"/>
      <c r="EJY81" s="82"/>
      <c r="EJZ81" s="82"/>
      <c r="EKA81" s="82"/>
      <c r="EKB81" s="82"/>
      <c r="EKC81" s="82"/>
      <c r="EKD81" s="82"/>
      <c r="EKE81" s="82"/>
      <c r="EKF81" s="82"/>
      <c r="EKG81" s="82"/>
      <c r="EKH81" s="82"/>
      <c r="EKI81" s="82"/>
      <c r="EKJ81" s="82"/>
      <c r="EKK81" s="82"/>
      <c r="EKL81" s="82"/>
      <c r="EKM81" s="82"/>
      <c r="EKN81" s="82"/>
      <c r="EKO81" s="82"/>
      <c r="EKP81" s="82"/>
      <c r="EKQ81" s="82"/>
      <c r="EKR81" s="82"/>
      <c r="EKS81" s="82"/>
      <c r="EKT81" s="82"/>
      <c r="EKU81" s="82"/>
      <c r="EKV81" s="82"/>
      <c r="EKW81" s="82"/>
      <c r="EKX81" s="82"/>
      <c r="EKY81" s="82"/>
      <c r="EKZ81" s="82"/>
      <c r="ELA81" s="82"/>
      <c r="ELB81" s="82"/>
      <c r="ELC81" s="82"/>
      <c r="ELD81" s="82"/>
      <c r="ELE81" s="82"/>
      <c r="ELF81" s="82"/>
      <c r="ELG81" s="82"/>
      <c r="ELH81" s="82"/>
      <c r="ELI81" s="82"/>
      <c r="ELJ81" s="82"/>
      <c r="ELK81" s="82"/>
      <c r="ELL81" s="82"/>
      <c r="ELM81" s="82"/>
      <c r="ELN81" s="82"/>
      <c r="ELO81" s="82"/>
      <c r="ELP81" s="82"/>
      <c r="ELQ81" s="82"/>
      <c r="ELR81" s="82"/>
      <c r="ELS81" s="82"/>
      <c r="ELT81" s="82"/>
      <c r="ELU81" s="82"/>
      <c r="ELV81" s="82"/>
      <c r="ELW81" s="82"/>
      <c r="ELX81" s="82"/>
      <c r="ELY81" s="82"/>
      <c r="ELZ81" s="82"/>
      <c r="EMA81" s="82"/>
      <c r="EMB81" s="82"/>
      <c r="EMC81" s="82"/>
      <c r="EMD81" s="82"/>
      <c r="EME81" s="82"/>
      <c r="EMF81" s="82"/>
      <c r="EMG81" s="82"/>
      <c r="EMH81" s="82"/>
      <c r="EMI81" s="82"/>
      <c r="EMJ81" s="82"/>
      <c r="EMK81" s="82"/>
      <c r="EML81" s="82"/>
      <c r="EMM81" s="82"/>
      <c r="EMN81" s="82"/>
      <c r="EMO81" s="82"/>
      <c r="EMP81" s="82"/>
      <c r="EMQ81" s="82"/>
      <c r="EMR81" s="82"/>
      <c r="EMS81" s="82"/>
      <c r="EMT81" s="82"/>
      <c r="EMU81" s="82"/>
      <c r="EMV81" s="82"/>
      <c r="EMW81" s="82"/>
      <c r="EMX81" s="82"/>
      <c r="EMY81" s="82"/>
      <c r="EMZ81" s="82"/>
      <c r="ENA81" s="82"/>
      <c r="ENB81" s="82"/>
      <c r="ENC81" s="82"/>
      <c r="END81" s="82"/>
      <c r="ENE81" s="82"/>
      <c r="ENF81" s="82"/>
      <c r="ENG81" s="82"/>
      <c r="ENH81" s="82"/>
      <c r="ENI81" s="82"/>
      <c r="ENJ81" s="82"/>
      <c r="ENK81" s="82"/>
      <c r="ENL81" s="82"/>
      <c r="ENM81" s="82"/>
      <c r="ENN81" s="82"/>
      <c r="ENO81" s="82"/>
      <c r="ENP81" s="82"/>
      <c r="ENQ81" s="82"/>
      <c r="ENR81" s="82"/>
      <c r="ENS81" s="82"/>
      <c r="ENT81" s="82"/>
      <c r="ENU81" s="82"/>
      <c r="ENV81" s="82"/>
      <c r="ENW81" s="82"/>
      <c r="ENX81" s="82"/>
      <c r="ENY81" s="82"/>
      <c r="ENZ81" s="82"/>
      <c r="EOA81" s="82"/>
      <c r="EOB81" s="82"/>
      <c r="EOC81" s="82"/>
      <c r="EOD81" s="82"/>
      <c r="EOE81" s="82"/>
      <c r="EOF81" s="82"/>
      <c r="EOG81" s="82"/>
      <c r="EOH81" s="82"/>
      <c r="EOI81" s="82"/>
      <c r="EOJ81" s="82"/>
      <c r="EOK81" s="82"/>
      <c r="EOL81" s="82"/>
      <c r="EOM81" s="82"/>
      <c r="EON81" s="82"/>
      <c r="EOO81" s="82"/>
      <c r="EOP81" s="82"/>
      <c r="EOQ81" s="82"/>
      <c r="EOR81" s="82"/>
      <c r="EOS81" s="82"/>
      <c r="EOT81" s="82"/>
      <c r="EOU81" s="82"/>
      <c r="EOV81" s="82"/>
      <c r="EOW81" s="82"/>
      <c r="EOX81" s="82"/>
      <c r="EOY81" s="82"/>
      <c r="EOZ81" s="82"/>
      <c r="EPA81" s="82"/>
      <c r="EPB81" s="82"/>
      <c r="EPC81" s="82"/>
      <c r="EPD81" s="82"/>
      <c r="EPE81" s="82"/>
      <c r="EPF81" s="82"/>
      <c r="EPG81" s="82"/>
      <c r="EPH81" s="82"/>
      <c r="EPI81" s="82"/>
      <c r="EPJ81" s="82"/>
      <c r="EPK81" s="82"/>
      <c r="EPL81" s="82"/>
      <c r="EPM81" s="82"/>
      <c r="EPN81" s="82"/>
      <c r="EPO81" s="82"/>
      <c r="EPP81" s="82"/>
      <c r="EPQ81" s="82"/>
      <c r="EPR81" s="82"/>
      <c r="EPS81" s="82"/>
      <c r="EPT81" s="82"/>
      <c r="EPU81" s="82"/>
      <c r="EPV81" s="82"/>
      <c r="EPW81" s="82"/>
      <c r="EPX81" s="82"/>
      <c r="EPY81" s="82"/>
      <c r="EPZ81" s="82"/>
      <c r="EQA81" s="82"/>
      <c r="EQB81" s="82"/>
      <c r="EQC81" s="82"/>
      <c r="EQD81" s="82"/>
      <c r="EQE81" s="82"/>
      <c r="EQF81" s="82"/>
      <c r="EQG81" s="82"/>
      <c r="EQH81" s="82"/>
      <c r="EQI81" s="82"/>
      <c r="EQJ81" s="82"/>
      <c r="EQK81" s="82"/>
      <c r="EQL81" s="82"/>
      <c r="EQM81" s="82"/>
      <c r="EQN81" s="82"/>
      <c r="EQO81" s="82"/>
      <c r="EQP81" s="82"/>
      <c r="EQQ81" s="82"/>
      <c r="EQR81" s="82"/>
      <c r="EQS81" s="82"/>
      <c r="EQT81" s="82"/>
      <c r="EQU81" s="82"/>
      <c r="EQV81" s="82"/>
      <c r="EQW81" s="82"/>
      <c r="EQX81" s="82"/>
      <c r="EQY81" s="82"/>
      <c r="EQZ81" s="82"/>
      <c r="ERA81" s="82"/>
      <c r="ERB81" s="82"/>
      <c r="ERC81" s="82"/>
      <c r="ERD81" s="82"/>
      <c r="ERE81" s="82"/>
      <c r="ERF81" s="82"/>
      <c r="ERG81" s="82"/>
      <c r="ERH81" s="82"/>
      <c r="ERI81" s="82"/>
      <c r="ERJ81" s="82"/>
      <c r="ERK81" s="82"/>
      <c r="ERL81" s="82"/>
      <c r="ERM81" s="82"/>
      <c r="ERN81" s="82"/>
      <c r="ERO81" s="82"/>
      <c r="ERP81" s="82"/>
      <c r="ERQ81" s="82"/>
      <c r="ERR81" s="82"/>
      <c r="ERS81" s="82"/>
      <c r="ERT81" s="82"/>
      <c r="ERU81" s="82"/>
      <c r="ERV81" s="82"/>
      <c r="ERW81" s="82"/>
      <c r="ERX81" s="82"/>
      <c r="ERY81" s="82"/>
      <c r="ERZ81" s="82"/>
      <c r="ESA81" s="82"/>
      <c r="ESB81" s="82"/>
      <c r="ESC81" s="82"/>
      <c r="ESD81" s="82"/>
      <c r="ESE81" s="82"/>
      <c r="ESF81" s="82"/>
      <c r="ESG81" s="82"/>
      <c r="ESH81" s="82"/>
      <c r="ESI81" s="82"/>
      <c r="ESJ81" s="82"/>
      <c r="ESK81" s="82"/>
      <c r="ESL81" s="82"/>
      <c r="ESM81" s="82"/>
      <c r="ESN81" s="82"/>
      <c r="ESO81" s="82"/>
      <c r="ESP81" s="82"/>
      <c r="ESQ81" s="82"/>
      <c r="ESR81" s="82"/>
      <c r="ESS81" s="82"/>
      <c r="EST81" s="82"/>
      <c r="ESU81" s="82"/>
      <c r="ESV81" s="82"/>
      <c r="ESW81" s="82"/>
      <c r="ESX81" s="82"/>
      <c r="ESY81" s="82"/>
      <c r="ESZ81" s="82"/>
      <c r="ETA81" s="82"/>
      <c r="ETB81" s="82"/>
      <c r="ETC81" s="82"/>
      <c r="ETD81" s="82"/>
      <c r="ETE81" s="82"/>
      <c r="ETF81" s="82"/>
      <c r="ETG81" s="82"/>
      <c r="ETH81" s="82"/>
      <c r="ETI81" s="82"/>
      <c r="ETJ81" s="82"/>
      <c r="ETK81" s="82"/>
      <c r="ETL81" s="82"/>
      <c r="ETM81" s="82"/>
      <c r="ETN81" s="82"/>
      <c r="ETO81" s="82"/>
      <c r="ETP81" s="82"/>
      <c r="ETQ81" s="82"/>
      <c r="ETR81" s="82"/>
      <c r="ETS81" s="82"/>
      <c r="ETT81" s="82"/>
      <c r="ETU81" s="82"/>
      <c r="ETV81" s="82"/>
      <c r="ETW81" s="82"/>
      <c r="ETX81" s="82"/>
      <c r="ETY81" s="82"/>
      <c r="ETZ81" s="82"/>
      <c r="EUA81" s="82"/>
      <c r="EUB81" s="82"/>
      <c r="EUC81" s="82"/>
      <c r="EUD81" s="82"/>
      <c r="EUE81" s="82"/>
      <c r="EUF81" s="82"/>
      <c r="EUG81" s="82"/>
      <c r="EUH81" s="82"/>
      <c r="EUI81" s="82"/>
      <c r="EUJ81" s="82"/>
      <c r="EUK81" s="82"/>
      <c r="EUL81" s="82"/>
      <c r="EUM81" s="82"/>
      <c r="EUN81" s="82"/>
      <c r="EUO81" s="82"/>
      <c r="EUP81" s="82"/>
      <c r="EUQ81" s="82"/>
      <c r="EUR81" s="82"/>
      <c r="EUS81" s="82"/>
      <c r="EUT81" s="82"/>
      <c r="EUU81" s="82"/>
      <c r="EUV81" s="82"/>
      <c r="EUW81" s="82"/>
      <c r="EUX81" s="82"/>
      <c r="EUY81" s="82"/>
      <c r="EUZ81" s="82"/>
      <c r="EVA81" s="82"/>
      <c r="EVB81" s="82"/>
      <c r="EVC81" s="82"/>
      <c r="EVD81" s="82"/>
      <c r="EVE81" s="82"/>
      <c r="EVF81" s="82"/>
      <c r="EVG81" s="82"/>
      <c r="EVH81" s="82"/>
      <c r="EVI81" s="82"/>
      <c r="EVJ81" s="82"/>
      <c r="EVK81" s="82"/>
      <c r="EVL81" s="82"/>
      <c r="EVM81" s="82"/>
      <c r="EVN81" s="82"/>
      <c r="EVO81" s="82"/>
      <c r="EVP81" s="82"/>
      <c r="EVQ81" s="82"/>
      <c r="EVR81" s="82"/>
      <c r="EVS81" s="82"/>
      <c r="EVT81" s="82"/>
      <c r="EVU81" s="82"/>
      <c r="EVV81" s="82"/>
      <c r="EVW81" s="82"/>
      <c r="EVX81" s="82"/>
      <c r="EVY81" s="82"/>
      <c r="EVZ81" s="82"/>
      <c r="EWA81" s="82"/>
      <c r="EWB81" s="82"/>
      <c r="EWC81" s="82"/>
      <c r="EWD81" s="82"/>
      <c r="EWE81" s="82"/>
      <c r="EWF81" s="82"/>
      <c r="EWG81" s="82"/>
      <c r="EWH81" s="82"/>
      <c r="EWI81" s="82"/>
      <c r="EWJ81" s="82"/>
      <c r="EWK81" s="82"/>
      <c r="EWL81" s="82"/>
      <c r="EWM81" s="82"/>
      <c r="EWN81" s="82"/>
      <c r="EWO81" s="82"/>
      <c r="EWP81" s="82"/>
      <c r="EWQ81" s="82"/>
      <c r="EWR81" s="82"/>
      <c r="EWS81" s="82"/>
      <c r="EWT81" s="82"/>
      <c r="EWU81" s="82"/>
      <c r="EWV81" s="82"/>
      <c r="EWW81" s="82"/>
      <c r="EWX81" s="82"/>
      <c r="EWY81" s="82"/>
      <c r="EWZ81" s="82"/>
      <c r="EXA81" s="82"/>
      <c r="EXB81" s="82"/>
      <c r="EXC81" s="82"/>
      <c r="EXD81" s="82"/>
      <c r="EXE81" s="82"/>
      <c r="EXF81" s="82"/>
      <c r="EXG81" s="82"/>
      <c r="EXH81" s="82"/>
      <c r="EXI81" s="82"/>
      <c r="EXJ81" s="82"/>
      <c r="EXK81" s="82"/>
      <c r="EXL81" s="82"/>
      <c r="EXM81" s="82"/>
      <c r="EXN81" s="82"/>
      <c r="EXO81" s="82"/>
      <c r="EXP81" s="82"/>
      <c r="EXQ81" s="82"/>
      <c r="EXR81" s="82"/>
      <c r="EXS81" s="82"/>
      <c r="EXT81" s="82"/>
      <c r="EXU81" s="82"/>
      <c r="EXV81" s="82"/>
      <c r="EXW81" s="82"/>
      <c r="EXX81" s="82"/>
      <c r="EXY81" s="82"/>
      <c r="EXZ81" s="82"/>
      <c r="EYA81" s="82"/>
      <c r="EYB81" s="82"/>
      <c r="EYC81" s="82"/>
      <c r="EYD81" s="82"/>
      <c r="EYE81" s="82"/>
      <c r="EYF81" s="82"/>
      <c r="EYG81" s="82"/>
      <c r="EYH81" s="82"/>
      <c r="EYI81" s="82"/>
      <c r="EYJ81" s="82"/>
      <c r="EYK81" s="82"/>
      <c r="EYL81" s="82"/>
      <c r="EYM81" s="82"/>
      <c r="EYN81" s="82"/>
      <c r="EYO81" s="82"/>
      <c r="EYP81" s="82"/>
      <c r="EYQ81" s="82"/>
      <c r="EYR81" s="82"/>
      <c r="EYS81" s="82"/>
      <c r="EYT81" s="82"/>
      <c r="EYU81" s="82"/>
      <c r="EYV81" s="82"/>
      <c r="EYW81" s="82"/>
      <c r="EYX81" s="82"/>
      <c r="EYY81" s="82"/>
      <c r="EYZ81" s="82"/>
      <c r="EZA81" s="82"/>
      <c r="EZB81" s="82"/>
      <c r="EZC81" s="82"/>
      <c r="EZD81" s="82"/>
      <c r="EZE81" s="82"/>
      <c r="EZF81" s="82"/>
      <c r="EZG81" s="82"/>
      <c r="EZH81" s="82"/>
      <c r="EZI81" s="82"/>
      <c r="EZJ81" s="82"/>
      <c r="EZK81" s="82"/>
      <c r="EZL81" s="82"/>
      <c r="EZM81" s="82"/>
      <c r="EZN81" s="82"/>
      <c r="EZO81" s="82"/>
      <c r="EZP81" s="82"/>
      <c r="EZQ81" s="82"/>
      <c r="EZR81" s="82"/>
      <c r="EZS81" s="82"/>
      <c r="EZT81" s="82"/>
      <c r="EZU81" s="82"/>
      <c r="EZV81" s="82"/>
      <c r="EZW81" s="82"/>
      <c r="EZX81" s="82"/>
      <c r="EZY81" s="82"/>
      <c r="EZZ81" s="82"/>
      <c r="FAA81" s="82"/>
      <c r="FAB81" s="82"/>
      <c r="FAC81" s="82"/>
      <c r="FAD81" s="82"/>
      <c r="FAE81" s="82"/>
      <c r="FAF81" s="82"/>
      <c r="FAG81" s="82"/>
      <c r="FAH81" s="82"/>
      <c r="FAI81" s="82"/>
      <c r="FAJ81" s="82"/>
      <c r="FAK81" s="82"/>
      <c r="FAL81" s="82"/>
      <c r="FAM81" s="82"/>
      <c r="FAN81" s="82"/>
      <c r="FAO81" s="82"/>
      <c r="FAP81" s="82"/>
      <c r="FAQ81" s="82"/>
      <c r="FAR81" s="82"/>
      <c r="FAS81" s="82"/>
      <c r="FAT81" s="82"/>
      <c r="FAU81" s="82"/>
      <c r="FAV81" s="82"/>
      <c r="FAW81" s="82"/>
      <c r="FAX81" s="82"/>
      <c r="FAY81" s="82"/>
      <c r="FAZ81" s="82"/>
      <c r="FBA81" s="82"/>
      <c r="FBB81" s="82"/>
      <c r="FBC81" s="82"/>
      <c r="FBD81" s="82"/>
      <c r="FBE81" s="82"/>
      <c r="FBF81" s="82"/>
      <c r="FBG81" s="82"/>
      <c r="FBH81" s="82"/>
      <c r="FBI81" s="82"/>
      <c r="FBJ81" s="82"/>
      <c r="FBK81" s="82"/>
      <c r="FBL81" s="82"/>
      <c r="FBM81" s="82"/>
      <c r="FBN81" s="82"/>
      <c r="FBO81" s="82"/>
      <c r="FBP81" s="82"/>
      <c r="FBQ81" s="82"/>
      <c r="FBR81" s="82"/>
      <c r="FBS81" s="82"/>
      <c r="FBT81" s="82"/>
      <c r="FBU81" s="82"/>
      <c r="FBV81" s="82"/>
      <c r="FBW81" s="82"/>
      <c r="FBX81" s="82"/>
      <c r="FBY81" s="82"/>
      <c r="FBZ81" s="82"/>
      <c r="FCA81" s="82"/>
      <c r="FCB81" s="82"/>
      <c r="FCC81" s="82"/>
      <c r="FCD81" s="82"/>
      <c r="FCE81" s="82"/>
      <c r="FCF81" s="82"/>
      <c r="FCG81" s="82"/>
      <c r="FCH81" s="82"/>
      <c r="FCI81" s="82"/>
      <c r="FCJ81" s="82"/>
      <c r="FCK81" s="82"/>
      <c r="FCL81" s="82"/>
      <c r="FCM81" s="82"/>
      <c r="FCN81" s="82"/>
      <c r="FCO81" s="82"/>
      <c r="FCP81" s="82"/>
      <c r="FCQ81" s="82"/>
      <c r="FCR81" s="82"/>
      <c r="FCS81" s="82"/>
      <c r="FCT81" s="82"/>
      <c r="FCU81" s="82"/>
      <c r="FCV81" s="82"/>
      <c r="FCW81" s="82"/>
      <c r="FCX81" s="82"/>
      <c r="FCY81" s="82"/>
      <c r="FCZ81" s="82"/>
      <c r="FDA81" s="82"/>
      <c r="FDB81" s="82"/>
      <c r="FDC81" s="82"/>
      <c r="FDD81" s="82"/>
      <c r="FDE81" s="82"/>
      <c r="FDF81" s="82"/>
      <c r="FDG81" s="82"/>
      <c r="FDH81" s="82"/>
      <c r="FDI81" s="82"/>
      <c r="FDJ81" s="82"/>
      <c r="FDK81" s="82"/>
      <c r="FDL81" s="82"/>
      <c r="FDM81" s="82"/>
      <c r="FDN81" s="82"/>
      <c r="FDO81" s="82"/>
      <c r="FDP81" s="82"/>
      <c r="FDQ81" s="82"/>
      <c r="FDR81" s="82"/>
      <c r="FDS81" s="82"/>
      <c r="FDT81" s="82"/>
      <c r="FDU81" s="82"/>
      <c r="FDV81" s="82"/>
      <c r="FDW81" s="82"/>
      <c r="FDX81" s="82"/>
      <c r="FDY81" s="82"/>
      <c r="FDZ81" s="82"/>
      <c r="FEA81" s="82"/>
      <c r="FEB81" s="82"/>
      <c r="FEC81" s="82"/>
      <c r="FED81" s="82"/>
      <c r="FEE81" s="82"/>
      <c r="FEF81" s="82"/>
      <c r="FEG81" s="82"/>
      <c r="FEH81" s="82"/>
      <c r="FEI81" s="82"/>
      <c r="FEJ81" s="82"/>
      <c r="FEK81" s="82"/>
      <c r="FEL81" s="82"/>
      <c r="FEM81" s="82"/>
      <c r="FEN81" s="82"/>
      <c r="FEO81" s="82"/>
      <c r="FEP81" s="82"/>
      <c r="FEQ81" s="82"/>
      <c r="FER81" s="82"/>
      <c r="FES81" s="82"/>
      <c r="FET81" s="82"/>
      <c r="FEU81" s="82"/>
      <c r="FEV81" s="82"/>
      <c r="FEW81" s="82"/>
      <c r="FEX81" s="82"/>
      <c r="FEY81" s="82"/>
      <c r="FEZ81" s="82"/>
      <c r="FFA81" s="82"/>
      <c r="FFB81" s="82"/>
      <c r="FFC81" s="82"/>
      <c r="FFD81" s="82"/>
      <c r="FFE81" s="82"/>
      <c r="FFF81" s="82"/>
      <c r="FFG81" s="82"/>
      <c r="FFH81" s="82"/>
      <c r="FFI81" s="82"/>
      <c r="FFJ81" s="82"/>
      <c r="FFK81" s="82"/>
      <c r="FFL81" s="82"/>
      <c r="FFM81" s="82"/>
      <c r="FFN81" s="82"/>
      <c r="FFO81" s="82"/>
      <c r="FFP81" s="82"/>
      <c r="FFQ81" s="82"/>
      <c r="FFR81" s="82"/>
      <c r="FFS81" s="82"/>
      <c r="FFT81" s="82"/>
      <c r="FFU81" s="82"/>
      <c r="FFV81" s="82"/>
      <c r="FFW81" s="82"/>
      <c r="FFX81" s="82"/>
      <c r="FFY81" s="82"/>
      <c r="FFZ81" s="82"/>
      <c r="FGA81" s="82"/>
      <c r="FGB81" s="82"/>
      <c r="FGC81" s="82"/>
      <c r="FGD81" s="82"/>
      <c r="FGE81" s="82"/>
      <c r="FGF81" s="82"/>
      <c r="FGG81" s="82"/>
      <c r="FGH81" s="82"/>
      <c r="FGI81" s="82"/>
      <c r="FGJ81" s="82"/>
      <c r="FGK81" s="82"/>
      <c r="FGL81" s="82"/>
      <c r="FGM81" s="82"/>
      <c r="FGN81" s="82"/>
      <c r="FGO81" s="82"/>
      <c r="FGP81" s="82"/>
      <c r="FGQ81" s="82"/>
      <c r="FGR81" s="82"/>
      <c r="FGS81" s="82"/>
      <c r="FGT81" s="82"/>
      <c r="FGU81" s="82"/>
      <c r="FGV81" s="82"/>
      <c r="FGW81" s="82"/>
      <c r="FGX81" s="82"/>
      <c r="FGY81" s="82"/>
      <c r="FGZ81" s="82"/>
      <c r="FHA81" s="82"/>
      <c r="FHB81" s="82"/>
      <c r="FHC81" s="82"/>
      <c r="FHD81" s="82"/>
      <c r="FHE81" s="82"/>
      <c r="FHF81" s="82"/>
      <c r="FHG81" s="82"/>
      <c r="FHH81" s="82"/>
      <c r="FHI81" s="82"/>
      <c r="FHJ81" s="82"/>
      <c r="FHK81" s="82"/>
      <c r="FHL81" s="82"/>
      <c r="FHM81" s="82"/>
      <c r="FHN81" s="82"/>
      <c r="FHO81" s="82"/>
      <c r="FHP81" s="82"/>
      <c r="FHQ81" s="82"/>
      <c r="FHR81" s="82"/>
      <c r="FHS81" s="82"/>
      <c r="FHT81" s="82"/>
      <c r="FHU81" s="82"/>
      <c r="FHV81" s="82"/>
      <c r="FHW81" s="82"/>
      <c r="FHX81" s="82"/>
      <c r="FHY81" s="82"/>
      <c r="FHZ81" s="82"/>
      <c r="FIA81" s="82"/>
      <c r="FIB81" s="82"/>
      <c r="FIC81" s="82"/>
      <c r="FID81" s="82"/>
      <c r="FIE81" s="82"/>
      <c r="FIF81" s="82"/>
      <c r="FIG81" s="82"/>
      <c r="FIH81" s="82"/>
      <c r="FII81" s="82"/>
      <c r="FIJ81" s="82"/>
      <c r="FIK81" s="82"/>
      <c r="FIL81" s="82"/>
      <c r="FIM81" s="82"/>
      <c r="FIN81" s="82"/>
      <c r="FIO81" s="82"/>
      <c r="FIP81" s="82"/>
      <c r="FIQ81" s="82"/>
      <c r="FIR81" s="82"/>
      <c r="FIS81" s="82"/>
      <c r="FIT81" s="82"/>
      <c r="FIU81" s="82"/>
      <c r="FIV81" s="82"/>
      <c r="FIW81" s="82"/>
      <c r="FIX81" s="82"/>
      <c r="FIY81" s="82"/>
      <c r="FIZ81" s="82"/>
      <c r="FJA81" s="82"/>
      <c r="FJB81" s="82"/>
      <c r="FJC81" s="82"/>
      <c r="FJD81" s="82"/>
      <c r="FJE81" s="82"/>
      <c r="FJF81" s="82"/>
      <c r="FJG81" s="82"/>
      <c r="FJH81" s="82"/>
      <c r="FJI81" s="82"/>
      <c r="FJJ81" s="82"/>
      <c r="FJK81" s="82"/>
      <c r="FJL81" s="82"/>
      <c r="FJM81" s="82"/>
      <c r="FJN81" s="82"/>
      <c r="FJO81" s="82"/>
      <c r="FJP81" s="82"/>
      <c r="FJQ81" s="82"/>
      <c r="FJR81" s="82"/>
      <c r="FJS81" s="82"/>
      <c r="FJT81" s="82"/>
      <c r="FJU81" s="82"/>
      <c r="FJV81" s="82"/>
      <c r="FJW81" s="82"/>
      <c r="FJX81" s="82"/>
      <c r="FJY81" s="82"/>
      <c r="FJZ81" s="82"/>
      <c r="FKA81" s="82"/>
      <c r="FKB81" s="82"/>
      <c r="FKC81" s="82"/>
      <c r="FKD81" s="82"/>
      <c r="FKE81" s="82"/>
      <c r="FKF81" s="82"/>
      <c r="FKG81" s="82"/>
      <c r="FKH81" s="82"/>
      <c r="FKI81" s="82"/>
      <c r="FKJ81" s="82"/>
      <c r="FKK81" s="82"/>
      <c r="FKL81" s="82"/>
      <c r="FKM81" s="82"/>
      <c r="FKN81" s="82"/>
      <c r="FKO81" s="82"/>
      <c r="FKP81" s="82"/>
      <c r="FKQ81" s="82"/>
      <c r="FKR81" s="82"/>
      <c r="FKS81" s="82"/>
      <c r="FKT81" s="82"/>
      <c r="FKU81" s="82"/>
      <c r="FKV81" s="82"/>
      <c r="FKW81" s="82"/>
      <c r="FKX81" s="82"/>
      <c r="FKY81" s="82"/>
      <c r="FKZ81" s="82"/>
      <c r="FLA81" s="82"/>
      <c r="FLB81" s="82"/>
      <c r="FLC81" s="82"/>
      <c r="FLD81" s="82"/>
      <c r="FLE81" s="82"/>
      <c r="FLF81" s="82"/>
      <c r="FLG81" s="82"/>
      <c r="FLH81" s="82"/>
      <c r="FLI81" s="82"/>
      <c r="FLJ81" s="82"/>
      <c r="FLK81" s="82"/>
      <c r="FLL81" s="82"/>
      <c r="FLM81" s="82"/>
      <c r="FLN81" s="82"/>
      <c r="FLO81" s="82"/>
      <c r="FLP81" s="82"/>
      <c r="FLQ81" s="82"/>
      <c r="FLR81" s="82"/>
      <c r="FLS81" s="82"/>
      <c r="FLT81" s="82"/>
      <c r="FLU81" s="82"/>
      <c r="FLV81" s="82"/>
      <c r="FLW81" s="82"/>
      <c r="FLX81" s="82"/>
      <c r="FLY81" s="82"/>
      <c r="FLZ81" s="82"/>
      <c r="FMA81" s="82"/>
      <c r="FMB81" s="82"/>
      <c r="FMC81" s="82"/>
      <c r="FMD81" s="82"/>
      <c r="FME81" s="82"/>
      <c r="FMF81" s="82"/>
      <c r="FMG81" s="82"/>
      <c r="FMH81" s="82"/>
      <c r="FMI81" s="82"/>
      <c r="FMJ81" s="82"/>
      <c r="FMK81" s="82"/>
      <c r="FML81" s="82"/>
      <c r="FMM81" s="82"/>
      <c r="FMN81" s="82"/>
      <c r="FMO81" s="82"/>
      <c r="FMP81" s="82"/>
      <c r="FMQ81" s="82"/>
      <c r="FMR81" s="82"/>
      <c r="FMS81" s="82"/>
      <c r="FMT81" s="82"/>
      <c r="FMU81" s="82"/>
      <c r="FMV81" s="82"/>
      <c r="FMW81" s="82"/>
      <c r="FMX81" s="82"/>
      <c r="FMY81" s="82"/>
      <c r="FMZ81" s="82"/>
      <c r="FNA81" s="82"/>
      <c r="FNB81" s="82"/>
      <c r="FNC81" s="82"/>
      <c r="FND81" s="82"/>
      <c r="FNE81" s="82"/>
      <c r="FNF81" s="82"/>
      <c r="FNG81" s="82"/>
      <c r="FNH81" s="82"/>
      <c r="FNI81" s="82"/>
      <c r="FNJ81" s="82"/>
      <c r="FNK81" s="82"/>
      <c r="FNL81" s="82"/>
      <c r="FNM81" s="82"/>
      <c r="FNN81" s="82"/>
      <c r="FNO81" s="82"/>
      <c r="FNP81" s="82"/>
      <c r="FNQ81" s="82"/>
      <c r="FNR81" s="82"/>
      <c r="FNS81" s="82"/>
      <c r="FNT81" s="82"/>
      <c r="FNU81" s="82"/>
      <c r="FNV81" s="82"/>
      <c r="FNW81" s="82"/>
      <c r="FNX81" s="82"/>
      <c r="FNY81" s="82"/>
      <c r="FNZ81" s="82"/>
      <c r="FOA81" s="82"/>
      <c r="FOB81" s="82"/>
      <c r="FOC81" s="82"/>
      <c r="FOD81" s="82"/>
      <c r="FOE81" s="82"/>
      <c r="FOF81" s="82"/>
      <c r="FOG81" s="82"/>
      <c r="FOH81" s="82"/>
      <c r="FOI81" s="82"/>
      <c r="FOJ81" s="82"/>
      <c r="FOK81" s="82"/>
      <c r="FOL81" s="82"/>
      <c r="FOM81" s="82"/>
      <c r="FON81" s="82"/>
      <c r="FOO81" s="82"/>
      <c r="FOP81" s="82"/>
      <c r="FOQ81" s="82"/>
      <c r="FOR81" s="82"/>
      <c r="FOS81" s="82"/>
      <c r="FOT81" s="82"/>
      <c r="FOU81" s="82"/>
      <c r="FOV81" s="82"/>
      <c r="FOW81" s="82"/>
      <c r="FOX81" s="82"/>
      <c r="FOY81" s="82"/>
      <c r="FOZ81" s="82"/>
      <c r="FPA81" s="82"/>
      <c r="FPB81" s="82"/>
      <c r="FPC81" s="82"/>
      <c r="FPD81" s="82"/>
      <c r="FPE81" s="82"/>
      <c r="FPF81" s="82"/>
      <c r="FPG81" s="82"/>
      <c r="FPH81" s="82"/>
      <c r="FPI81" s="82"/>
      <c r="FPJ81" s="82"/>
      <c r="FPK81" s="82"/>
      <c r="FPL81" s="82"/>
      <c r="FPM81" s="82"/>
      <c r="FPN81" s="82"/>
      <c r="FPO81" s="82"/>
      <c r="FPP81" s="82"/>
      <c r="FPQ81" s="82"/>
      <c r="FPR81" s="82"/>
      <c r="FPS81" s="82"/>
      <c r="FPT81" s="82"/>
      <c r="FPU81" s="82"/>
      <c r="FPV81" s="82"/>
      <c r="FPW81" s="82"/>
      <c r="FPX81" s="82"/>
      <c r="FPY81" s="82"/>
      <c r="FPZ81" s="82"/>
      <c r="FQA81" s="82"/>
      <c r="FQB81" s="82"/>
      <c r="FQC81" s="82"/>
      <c r="FQD81" s="82"/>
      <c r="FQE81" s="82"/>
      <c r="FQF81" s="82"/>
      <c r="FQG81" s="82"/>
      <c r="FQH81" s="82"/>
      <c r="FQI81" s="82"/>
      <c r="FQJ81" s="82"/>
      <c r="FQK81" s="82"/>
      <c r="FQL81" s="82"/>
      <c r="FQM81" s="82"/>
      <c r="FQN81" s="82"/>
      <c r="FQO81" s="82"/>
      <c r="FQP81" s="82"/>
      <c r="FQQ81" s="82"/>
      <c r="FQR81" s="82"/>
      <c r="FQS81" s="82"/>
      <c r="FQT81" s="82"/>
      <c r="FQU81" s="82"/>
      <c r="FQV81" s="82"/>
      <c r="FQW81" s="82"/>
      <c r="FQX81" s="82"/>
      <c r="FQY81" s="82"/>
      <c r="FQZ81" s="82"/>
      <c r="FRA81" s="82"/>
      <c r="FRB81" s="82"/>
      <c r="FRC81" s="82"/>
      <c r="FRD81" s="82"/>
      <c r="FRE81" s="82"/>
      <c r="FRF81" s="82"/>
      <c r="FRG81" s="82"/>
      <c r="FRH81" s="82"/>
      <c r="FRI81" s="82"/>
      <c r="FRJ81" s="82"/>
      <c r="FRK81" s="82"/>
      <c r="FRL81" s="82"/>
      <c r="FRM81" s="82"/>
      <c r="FRN81" s="82"/>
      <c r="FRO81" s="82"/>
      <c r="FRP81" s="82"/>
      <c r="FRQ81" s="82"/>
      <c r="FRR81" s="82"/>
      <c r="FRS81" s="82"/>
      <c r="FRT81" s="82"/>
      <c r="FRU81" s="82"/>
      <c r="FRV81" s="82"/>
      <c r="FRW81" s="82"/>
      <c r="FRX81" s="82"/>
      <c r="FRY81" s="82"/>
      <c r="FRZ81" s="82"/>
      <c r="FSA81" s="82"/>
      <c r="FSB81" s="82"/>
      <c r="FSC81" s="82"/>
      <c r="FSD81" s="82"/>
      <c r="FSE81" s="82"/>
      <c r="FSF81" s="82"/>
      <c r="FSG81" s="82"/>
      <c r="FSH81" s="82"/>
      <c r="FSI81" s="82"/>
      <c r="FSJ81" s="82"/>
      <c r="FSK81" s="82"/>
      <c r="FSL81" s="82"/>
      <c r="FSM81" s="82"/>
      <c r="FSN81" s="82"/>
      <c r="FSO81" s="82"/>
      <c r="FSP81" s="82"/>
      <c r="FSQ81" s="82"/>
      <c r="FSR81" s="82"/>
      <c r="FSS81" s="82"/>
      <c r="FST81" s="82"/>
      <c r="FSU81" s="82"/>
      <c r="FSV81" s="82"/>
      <c r="FSW81" s="82"/>
      <c r="FSX81" s="82"/>
      <c r="FSY81" s="82"/>
      <c r="FSZ81" s="82"/>
      <c r="FTA81" s="82"/>
      <c r="FTB81" s="82"/>
      <c r="FTC81" s="82"/>
      <c r="FTD81" s="82"/>
      <c r="FTE81" s="82"/>
      <c r="FTF81" s="82"/>
      <c r="FTG81" s="82"/>
      <c r="FTH81" s="82"/>
      <c r="FTI81" s="82"/>
      <c r="FTJ81" s="82"/>
      <c r="FTK81" s="82"/>
      <c r="FTL81" s="82"/>
      <c r="FTM81" s="82"/>
      <c r="FTN81" s="82"/>
      <c r="FTO81" s="82"/>
      <c r="FTP81" s="82"/>
      <c r="FTQ81" s="82"/>
      <c r="FTR81" s="82"/>
      <c r="FTS81" s="82"/>
      <c r="FTT81" s="82"/>
      <c r="FTU81" s="82"/>
      <c r="FTV81" s="82"/>
      <c r="FTW81" s="82"/>
      <c r="FTX81" s="82"/>
      <c r="FTY81" s="82"/>
      <c r="FTZ81" s="82"/>
      <c r="FUA81" s="82"/>
      <c r="FUB81" s="82"/>
      <c r="FUC81" s="82"/>
      <c r="FUD81" s="82"/>
      <c r="FUE81" s="82"/>
      <c r="FUF81" s="82"/>
      <c r="FUG81" s="82"/>
      <c r="FUH81" s="82"/>
      <c r="FUI81" s="82"/>
      <c r="FUJ81" s="82"/>
      <c r="FUK81" s="82"/>
      <c r="FUL81" s="82"/>
      <c r="FUM81" s="82"/>
      <c r="FUN81" s="82"/>
      <c r="FUO81" s="82"/>
      <c r="FUP81" s="82"/>
      <c r="FUQ81" s="82"/>
      <c r="FUR81" s="82"/>
      <c r="FUS81" s="82"/>
      <c r="FUT81" s="82"/>
      <c r="FUU81" s="82"/>
      <c r="FUV81" s="82"/>
      <c r="FUW81" s="82"/>
      <c r="FUX81" s="82"/>
      <c r="FUY81" s="82"/>
      <c r="FUZ81" s="82"/>
      <c r="FVA81" s="82"/>
      <c r="FVB81" s="82"/>
      <c r="FVC81" s="82"/>
      <c r="FVD81" s="82"/>
      <c r="FVE81" s="82"/>
      <c r="FVF81" s="82"/>
      <c r="FVG81" s="82"/>
      <c r="FVH81" s="82"/>
      <c r="FVI81" s="82"/>
      <c r="FVJ81" s="82"/>
      <c r="FVK81" s="82"/>
      <c r="FVL81" s="82"/>
      <c r="FVM81" s="82"/>
      <c r="FVN81" s="82"/>
      <c r="FVO81" s="82"/>
      <c r="FVP81" s="82"/>
      <c r="FVQ81" s="82"/>
      <c r="FVR81" s="82"/>
      <c r="FVS81" s="82"/>
      <c r="FVT81" s="82"/>
      <c r="FVU81" s="82"/>
      <c r="FVV81" s="82"/>
      <c r="FVW81" s="82"/>
      <c r="FVX81" s="82"/>
      <c r="FVY81" s="82"/>
      <c r="FVZ81" s="82"/>
      <c r="FWA81" s="82"/>
      <c r="FWB81" s="82"/>
      <c r="FWC81" s="82"/>
      <c r="FWD81" s="82"/>
      <c r="FWE81" s="82"/>
      <c r="FWF81" s="82"/>
      <c r="FWG81" s="82"/>
      <c r="FWH81" s="82"/>
      <c r="FWI81" s="82"/>
      <c r="FWJ81" s="82"/>
      <c r="FWK81" s="82"/>
      <c r="FWL81" s="82"/>
      <c r="FWM81" s="82"/>
      <c r="FWN81" s="82"/>
      <c r="FWO81" s="82"/>
      <c r="FWP81" s="82"/>
      <c r="FWQ81" s="82"/>
      <c r="FWR81" s="82"/>
      <c r="FWS81" s="82"/>
      <c r="FWT81" s="82"/>
      <c r="FWU81" s="82"/>
      <c r="FWV81" s="82"/>
      <c r="FWW81" s="82"/>
      <c r="FWX81" s="82"/>
      <c r="FWY81" s="82"/>
      <c r="FWZ81" s="82"/>
      <c r="FXA81" s="82"/>
      <c r="FXB81" s="82"/>
      <c r="FXC81" s="82"/>
      <c r="FXD81" s="82"/>
      <c r="FXE81" s="82"/>
      <c r="FXF81" s="82"/>
      <c r="FXG81" s="82"/>
      <c r="FXH81" s="82"/>
      <c r="FXI81" s="82"/>
      <c r="FXJ81" s="82"/>
      <c r="FXK81" s="82"/>
      <c r="FXL81" s="82"/>
      <c r="FXM81" s="82"/>
      <c r="FXN81" s="82"/>
      <c r="FXO81" s="82"/>
      <c r="FXP81" s="82"/>
      <c r="FXQ81" s="82"/>
      <c r="FXR81" s="82"/>
      <c r="FXS81" s="82"/>
      <c r="FXT81" s="82"/>
      <c r="FXU81" s="82"/>
      <c r="FXV81" s="82"/>
      <c r="FXW81" s="82"/>
      <c r="FXX81" s="82"/>
      <c r="FXY81" s="82"/>
      <c r="FXZ81" s="82"/>
      <c r="FYA81" s="82"/>
      <c r="FYB81" s="82"/>
      <c r="FYC81" s="82"/>
      <c r="FYD81" s="82"/>
      <c r="FYE81" s="82"/>
      <c r="FYF81" s="82"/>
      <c r="FYG81" s="82"/>
      <c r="FYH81" s="82"/>
      <c r="FYI81" s="82"/>
      <c r="FYJ81" s="82"/>
      <c r="FYK81" s="82"/>
      <c r="FYL81" s="82"/>
      <c r="FYM81" s="82"/>
      <c r="FYN81" s="82"/>
      <c r="FYO81" s="82"/>
      <c r="FYP81" s="82"/>
      <c r="FYQ81" s="82"/>
      <c r="FYR81" s="82"/>
      <c r="FYS81" s="82"/>
      <c r="FYT81" s="82"/>
      <c r="FYU81" s="82"/>
      <c r="FYV81" s="82"/>
      <c r="FYW81" s="82"/>
      <c r="FYX81" s="82"/>
      <c r="FYY81" s="82"/>
      <c r="FYZ81" s="82"/>
      <c r="FZA81" s="82"/>
      <c r="FZB81" s="82"/>
      <c r="FZC81" s="82"/>
      <c r="FZD81" s="82"/>
      <c r="FZE81" s="82"/>
      <c r="FZF81" s="82"/>
      <c r="FZG81" s="82"/>
      <c r="FZH81" s="82"/>
      <c r="FZI81" s="82"/>
      <c r="FZJ81" s="82"/>
      <c r="FZK81" s="82"/>
      <c r="FZL81" s="82"/>
      <c r="FZM81" s="82"/>
      <c r="FZN81" s="82"/>
      <c r="FZO81" s="82"/>
      <c r="FZP81" s="82"/>
      <c r="FZQ81" s="82"/>
      <c r="FZR81" s="82"/>
      <c r="FZS81" s="82"/>
      <c r="FZT81" s="82"/>
      <c r="FZU81" s="82"/>
      <c r="FZV81" s="82"/>
      <c r="FZW81" s="82"/>
      <c r="FZX81" s="82"/>
      <c r="FZY81" s="82"/>
      <c r="FZZ81" s="82"/>
      <c r="GAA81" s="82"/>
      <c r="GAB81" s="82"/>
      <c r="GAC81" s="82"/>
      <c r="GAD81" s="82"/>
      <c r="GAE81" s="82"/>
      <c r="GAF81" s="82"/>
      <c r="GAG81" s="82"/>
      <c r="GAH81" s="82"/>
      <c r="GAI81" s="82"/>
      <c r="GAJ81" s="82"/>
      <c r="GAK81" s="82"/>
      <c r="GAL81" s="82"/>
      <c r="GAM81" s="82"/>
      <c r="GAN81" s="82"/>
      <c r="GAO81" s="82"/>
      <c r="GAP81" s="82"/>
      <c r="GAQ81" s="82"/>
      <c r="GAR81" s="82"/>
      <c r="GAS81" s="82"/>
      <c r="GAT81" s="82"/>
      <c r="GAU81" s="82"/>
      <c r="GAV81" s="82"/>
      <c r="GAW81" s="82"/>
      <c r="GAX81" s="82"/>
      <c r="GAY81" s="82"/>
      <c r="GAZ81" s="82"/>
      <c r="GBA81" s="82"/>
      <c r="GBB81" s="82"/>
      <c r="GBC81" s="82"/>
      <c r="GBD81" s="82"/>
      <c r="GBE81" s="82"/>
      <c r="GBF81" s="82"/>
      <c r="GBG81" s="82"/>
      <c r="GBH81" s="82"/>
      <c r="GBI81" s="82"/>
      <c r="GBJ81" s="82"/>
      <c r="GBK81" s="82"/>
      <c r="GBL81" s="82"/>
      <c r="GBM81" s="82"/>
      <c r="GBN81" s="82"/>
      <c r="GBO81" s="82"/>
      <c r="GBP81" s="82"/>
      <c r="GBQ81" s="82"/>
      <c r="GBR81" s="82"/>
      <c r="GBS81" s="82"/>
      <c r="GBT81" s="82"/>
      <c r="GBU81" s="82"/>
      <c r="GBV81" s="82"/>
      <c r="GBW81" s="82"/>
      <c r="GBX81" s="82"/>
      <c r="GBY81" s="82"/>
      <c r="GBZ81" s="82"/>
      <c r="GCA81" s="82"/>
      <c r="GCB81" s="82"/>
      <c r="GCC81" s="82"/>
      <c r="GCD81" s="82"/>
      <c r="GCE81" s="82"/>
      <c r="GCF81" s="82"/>
      <c r="GCG81" s="82"/>
      <c r="GCH81" s="82"/>
      <c r="GCI81" s="82"/>
      <c r="GCJ81" s="82"/>
      <c r="GCK81" s="82"/>
      <c r="GCL81" s="82"/>
      <c r="GCM81" s="82"/>
      <c r="GCN81" s="82"/>
      <c r="GCO81" s="82"/>
      <c r="GCP81" s="82"/>
      <c r="GCQ81" s="82"/>
      <c r="GCR81" s="82"/>
      <c r="GCS81" s="82"/>
      <c r="GCT81" s="82"/>
      <c r="GCU81" s="82"/>
      <c r="GCV81" s="82"/>
      <c r="GCW81" s="82"/>
      <c r="GCX81" s="82"/>
      <c r="GCY81" s="82"/>
      <c r="GCZ81" s="82"/>
      <c r="GDA81" s="82"/>
      <c r="GDB81" s="82"/>
      <c r="GDC81" s="82"/>
      <c r="GDD81" s="82"/>
      <c r="GDE81" s="82"/>
      <c r="GDF81" s="82"/>
      <c r="GDG81" s="82"/>
      <c r="GDH81" s="82"/>
      <c r="GDI81" s="82"/>
      <c r="GDJ81" s="82"/>
      <c r="GDK81" s="82"/>
      <c r="GDL81" s="82"/>
      <c r="GDM81" s="82"/>
      <c r="GDN81" s="82"/>
      <c r="GDO81" s="82"/>
      <c r="GDP81" s="82"/>
      <c r="GDQ81" s="82"/>
      <c r="GDR81" s="82"/>
      <c r="GDS81" s="82"/>
      <c r="GDT81" s="82"/>
      <c r="GDU81" s="82"/>
      <c r="GDV81" s="82"/>
      <c r="GDW81" s="82"/>
      <c r="GDX81" s="82"/>
      <c r="GDY81" s="82"/>
      <c r="GDZ81" s="82"/>
      <c r="GEA81" s="82"/>
      <c r="GEB81" s="82"/>
      <c r="GEC81" s="82"/>
      <c r="GED81" s="82"/>
      <c r="GEE81" s="82"/>
      <c r="GEF81" s="82"/>
      <c r="GEG81" s="82"/>
      <c r="GEH81" s="82"/>
      <c r="GEI81" s="82"/>
      <c r="GEJ81" s="82"/>
      <c r="GEK81" s="82"/>
      <c r="GEL81" s="82"/>
      <c r="GEM81" s="82"/>
      <c r="GEN81" s="82"/>
      <c r="GEO81" s="82"/>
      <c r="GEP81" s="82"/>
      <c r="GEQ81" s="82"/>
      <c r="GER81" s="82"/>
      <c r="GES81" s="82"/>
      <c r="GET81" s="82"/>
      <c r="GEU81" s="82"/>
      <c r="GEV81" s="82"/>
      <c r="GEW81" s="82"/>
      <c r="GEX81" s="82"/>
      <c r="GEY81" s="82"/>
      <c r="GEZ81" s="82"/>
      <c r="GFA81" s="82"/>
      <c r="GFB81" s="82"/>
      <c r="GFC81" s="82"/>
      <c r="GFD81" s="82"/>
      <c r="GFE81" s="82"/>
      <c r="GFF81" s="82"/>
      <c r="GFG81" s="82"/>
      <c r="GFH81" s="82"/>
      <c r="GFI81" s="82"/>
      <c r="GFJ81" s="82"/>
      <c r="GFK81" s="82"/>
      <c r="GFL81" s="82"/>
      <c r="GFM81" s="82"/>
      <c r="GFN81" s="82"/>
      <c r="GFO81" s="82"/>
      <c r="GFP81" s="82"/>
      <c r="GFQ81" s="82"/>
      <c r="GFR81" s="82"/>
      <c r="GFS81" s="82"/>
      <c r="GFT81" s="82"/>
      <c r="GFU81" s="82"/>
      <c r="GFV81" s="82"/>
      <c r="GFW81" s="82"/>
      <c r="GFX81" s="82"/>
      <c r="GFY81" s="82"/>
      <c r="GFZ81" s="82"/>
      <c r="GGA81" s="82"/>
      <c r="GGB81" s="82"/>
      <c r="GGC81" s="82"/>
      <c r="GGD81" s="82"/>
      <c r="GGE81" s="82"/>
      <c r="GGF81" s="82"/>
      <c r="GGG81" s="82"/>
      <c r="GGH81" s="82"/>
      <c r="GGI81" s="82"/>
      <c r="GGJ81" s="82"/>
      <c r="GGK81" s="82"/>
      <c r="GGL81" s="82"/>
      <c r="GGM81" s="82"/>
      <c r="GGN81" s="82"/>
      <c r="GGO81" s="82"/>
      <c r="GGP81" s="82"/>
      <c r="GGQ81" s="82"/>
      <c r="GGR81" s="82"/>
      <c r="GGS81" s="82"/>
      <c r="GGT81" s="82"/>
      <c r="GGU81" s="82"/>
      <c r="GGV81" s="82"/>
      <c r="GGW81" s="82"/>
      <c r="GGX81" s="82"/>
      <c r="GGY81" s="82"/>
      <c r="GGZ81" s="82"/>
      <c r="GHA81" s="82"/>
      <c r="GHB81" s="82"/>
      <c r="GHC81" s="82"/>
      <c r="GHD81" s="82"/>
      <c r="GHE81" s="82"/>
      <c r="GHF81" s="82"/>
      <c r="GHG81" s="82"/>
      <c r="GHH81" s="82"/>
      <c r="GHI81" s="82"/>
      <c r="GHJ81" s="82"/>
      <c r="GHK81" s="82"/>
      <c r="GHL81" s="82"/>
      <c r="GHM81" s="82"/>
      <c r="GHN81" s="82"/>
      <c r="GHO81" s="82"/>
      <c r="GHP81" s="82"/>
      <c r="GHQ81" s="82"/>
      <c r="GHR81" s="82"/>
      <c r="GHS81" s="82"/>
      <c r="GHT81" s="82"/>
      <c r="GHU81" s="82"/>
      <c r="GHV81" s="82"/>
      <c r="GHW81" s="82"/>
      <c r="GHX81" s="82"/>
      <c r="GHY81" s="82"/>
      <c r="GHZ81" s="82"/>
      <c r="GIA81" s="82"/>
      <c r="GIB81" s="82"/>
      <c r="GIC81" s="82"/>
      <c r="GID81" s="82"/>
      <c r="GIE81" s="82"/>
      <c r="GIF81" s="82"/>
      <c r="GIG81" s="82"/>
      <c r="GIH81" s="82"/>
      <c r="GII81" s="82"/>
      <c r="GIJ81" s="82"/>
      <c r="GIK81" s="82"/>
      <c r="GIL81" s="82"/>
      <c r="GIM81" s="82"/>
      <c r="GIN81" s="82"/>
      <c r="GIO81" s="82"/>
      <c r="GIP81" s="82"/>
      <c r="GIQ81" s="82"/>
      <c r="GIR81" s="82"/>
      <c r="GIS81" s="82"/>
      <c r="GIT81" s="82"/>
      <c r="GIU81" s="82"/>
      <c r="GIV81" s="82"/>
      <c r="GIW81" s="82"/>
      <c r="GIX81" s="82"/>
      <c r="GIY81" s="82"/>
      <c r="GIZ81" s="82"/>
      <c r="GJA81" s="82"/>
      <c r="GJB81" s="82"/>
      <c r="GJC81" s="82"/>
      <c r="GJD81" s="82"/>
      <c r="GJE81" s="82"/>
      <c r="GJF81" s="82"/>
      <c r="GJG81" s="82"/>
      <c r="GJH81" s="82"/>
      <c r="GJI81" s="82"/>
      <c r="GJJ81" s="82"/>
      <c r="GJK81" s="82"/>
      <c r="GJL81" s="82"/>
      <c r="GJM81" s="82"/>
      <c r="GJN81" s="82"/>
      <c r="GJO81" s="82"/>
      <c r="GJP81" s="82"/>
      <c r="GJQ81" s="82"/>
      <c r="GJR81" s="82"/>
      <c r="GJS81" s="82"/>
      <c r="GJT81" s="82"/>
      <c r="GJU81" s="82"/>
      <c r="GJV81" s="82"/>
      <c r="GJW81" s="82"/>
      <c r="GJX81" s="82"/>
      <c r="GJY81" s="82"/>
      <c r="GJZ81" s="82"/>
      <c r="GKA81" s="82"/>
      <c r="GKB81" s="82"/>
      <c r="GKC81" s="82"/>
      <c r="GKD81" s="82"/>
      <c r="GKE81" s="82"/>
      <c r="GKF81" s="82"/>
      <c r="GKG81" s="82"/>
      <c r="GKH81" s="82"/>
      <c r="GKI81" s="82"/>
      <c r="GKJ81" s="82"/>
      <c r="GKK81" s="82"/>
      <c r="GKL81" s="82"/>
      <c r="GKM81" s="82"/>
      <c r="GKN81" s="82"/>
      <c r="GKO81" s="82"/>
      <c r="GKP81" s="82"/>
      <c r="GKQ81" s="82"/>
      <c r="GKR81" s="82"/>
      <c r="GKS81" s="82"/>
      <c r="GKT81" s="82"/>
      <c r="GKU81" s="82"/>
      <c r="GKV81" s="82"/>
      <c r="GKW81" s="82"/>
      <c r="GKX81" s="82"/>
      <c r="GKY81" s="82"/>
      <c r="GKZ81" s="82"/>
      <c r="GLA81" s="82"/>
      <c r="GLB81" s="82"/>
      <c r="GLC81" s="82"/>
      <c r="GLD81" s="82"/>
      <c r="GLE81" s="82"/>
      <c r="GLF81" s="82"/>
      <c r="GLG81" s="82"/>
      <c r="GLH81" s="82"/>
      <c r="GLI81" s="82"/>
      <c r="GLJ81" s="82"/>
      <c r="GLK81" s="82"/>
      <c r="GLL81" s="82"/>
      <c r="GLM81" s="82"/>
      <c r="GLN81" s="82"/>
      <c r="GLO81" s="82"/>
      <c r="GLP81" s="82"/>
      <c r="GLQ81" s="82"/>
      <c r="GLR81" s="82"/>
      <c r="GLS81" s="82"/>
      <c r="GLT81" s="82"/>
      <c r="GLU81" s="82"/>
      <c r="GLV81" s="82"/>
      <c r="GLW81" s="82"/>
      <c r="GLX81" s="82"/>
      <c r="GLY81" s="82"/>
      <c r="GLZ81" s="82"/>
      <c r="GMA81" s="82"/>
      <c r="GMB81" s="82"/>
      <c r="GMC81" s="82"/>
      <c r="GMD81" s="82"/>
      <c r="GME81" s="82"/>
      <c r="GMF81" s="82"/>
      <c r="GMG81" s="82"/>
      <c r="GMH81" s="82"/>
      <c r="GMI81" s="82"/>
      <c r="GMJ81" s="82"/>
      <c r="GMK81" s="82"/>
      <c r="GML81" s="82"/>
      <c r="GMM81" s="82"/>
      <c r="GMN81" s="82"/>
      <c r="GMO81" s="82"/>
      <c r="GMP81" s="82"/>
      <c r="GMQ81" s="82"/>
      <c r="GMR81" s="82"/>
      <c r="GMS81" s="82"/>
      <c r="GMT81" s="82"/>
      <c r="GMU81" s="82"/>
      <c r="GMV81" s="82"/>
      <c r="GMW81" s="82"/>
      <c r="GMX81" s="82"/>
      <c r="GMY81" s="82"/>
      <c r="GMZ81" s="82"/>
      <c r="GNA81" s="82"/>
      <c r="GNB81" s="82"/>
      <c r="GNC81" s="82"/>
      <c r="GND81" s="82"/>
      <c r="GNE81" s="82"/>
      <c r="GNF81" s="82"/>
      <c r="GNG81" s="82"/>
      <c r="GNH81" s="82"/>
      <c r="GNI81" s="82"/>
      <c r="GNJ81" s="82"/>
      <c r="GNK81" s="82"/>
      <c r="GNL81" s="82"/>
      <c r="GNM81" s="82"/>
      <c r="GNN81" s="82"/>
      <c r="GNO81" s="82"/>
      <c r="GNP81" s="82"/>
      <c r="GNQ81" s="82"/>
      <c r="GNR81" s="82"/>
      <c r="GNS81" s="82"/>
      <c r="GNT81" s="82"/>
      <c r="GNU81" s="82"/>
      <c r="GNV81" s="82"/>
      <c r="GNW81" s="82"/>
      <c r="GNX81" s="82"/>
      <c r="GNY81" s="82"/>
      <c r="GNZ81" s="82"/>
      <c r="GOA81" s="82"/>
      <c r="GOB81" s="82"/>
      <c r="GOC81" s="82"/>
      <c r="GOD81" s="82"/>
      <c r="GOE81" s="82"/>
      <c r="GOF81" s="82"/>
      <c r="GOG81" s="82"/>
      <c r="GOH81" s="82"/>
      <c r="GOI81" s="82"/>
      <c r="GOJ81" s="82"/>
      <c r="GOK81" s="82"/>
      <c r="GOL81" s="82"/>
      <c r="GOM81" s="82"/>
      <c r="GON81" s="82"/>
      <c r="GOO81" s="82"/>
      <c r="GOP81" s="82"/>
      <c r="GOQ81" s="82"/>
      <c r="GOR81" s="82"/>
      <c r="GOS81" s="82"/>
      <c r="GOT81" s="82"/>
      <c r="GOU81" s="82"/>
      <c r="GOV81" s="82"/>
      <c r="GOW81" s="82"/>
      <c r="GOX81" s="82"/>
      <c r="GOY81" s="82"/>
      <c r="GOZ81" s="82"/>
      <c r="GPA81" s="82"/>
      <c r="GPB81" s="82"/>
      <c r="GPC81" s="82"/>
      <c r="GPD81" s="82"/>
      <c r="GPE81" s="82"/>
      <c r="GPF81" s="82"/>
      <c r="GPG81" s="82"/>
      <c r="GPH81" s="82"/>
      <c r="GPI81" s="82"/>
      <c r="GPJ81" s="82"/>
      <c r="GPK81" s="82"/>
      <c r="GPL81" s="82"/>
      <c r="GPM81" s="82"/>
      <c r="GPN81" s="82"/>
      <c r="GPO81" s="82"/>
      <c r="GPP81" s="82"/>
      <c r="GPQ81" s="82"/>
      <c r="GPR81" s="82"/>
      <c r="GPS81" s="82"/>
      <c r="GPT81" s="82"/>
      <c r="GPU81" s="82"/>
      <c r="GPV81" s="82"/>
      <c r="GPW81" s="82"/>
      <c r="GPX81" s="82"/>
      <c r="GPY81" s="82"/>
      <c r="GPZ81" s="82"/>
      <c r="GQA81" s="82"/>
      <c r="GQB81" s="82"/>
      <c r="GQC81" s="82"/>
      <c r="GQD81" s="82"/>
      <c r="GQE81" s="82"/>
      <c r="GQF81" s="82"/>
      <c r="GQG81" s="82"/>
      <c r="GQH81" s="82"/>
      <c r="GQI81" s="82"/>
      <c r="GQJ81" s="82"/>
      <c r="GQK81" s="82"/>
      <c r="GQL81" s="82"/>
      <c r="GQM81" s="82"/>
      <c r="GQN81" s="82"/>
      <c r="GQO81" s="82"/>
      <c r="GQP81" s="82"/>
      <c r="GQQ81" s="82"/>
      <c r="GQR81" s="82"/>
      <c r="GQS81" s="82"/>
      <c r="GQT81" s="82"/>
      <c r="GQU81" s="82"/>
      <c r="GQV81" s="82"/>
      <c r="GQW81" s="82"/>
      <c r="GQX81" s="82"/>
      <c r="GQY81" s="82"/>
      <c r="GQZ81" s="82"/>
      <c r="GRA81" s="82"/>
      <c r="GRB81" s="82"/>
      <c r="GRC81" s="82"/>
      <c r="GRD81" s="82"/>
      <c r="GRE81" s="82"/>
      <c r="GRF81" s="82"/>
      <c r="GRG81" s="82"/>
      <c r="GRH81" s="82"/>
      <c r="GRI81" s="82"/>
      <c r="GRJ81" s="82"/>
      <c r="GRK81" s="82"/>
      <c r="GRL81" s="82"/>
      <c r="GRM81" s="82"/>
      <c r="GRN81" s="82"/>
      <c r="GRO81" s="82"/>
      <c r="GRP81" s="82"/>
      <c r="GRQ81" s="82"/>
      <c r="GRR81" s="82"/>
      <c r="GRS81" s="82"/>
      <c r="GRT81" s="82"/>
      <c r="GRU81" s="82"/>
      <c r="GRV81" s="82"/>
      <c r="GRW81" s="82"/>
      <c r="GRX81" s="82"/>
      <c r="GRY81" s="82"/>
      <c r="GRZ81" s="82"/>
      <c r="GSA81" s="82"/>
      <c r="GSB81" s="82"/>
      <c r="GSC81" s="82"/>
      <c r="GSD81" s="82"/>
      <c r="GSE81" s="82"/>
      <c r="GSF81" s="82"/>
      <c r="GSG81" s="82"/>
      <c r="GSH81" s="82"/>
      <c r="GSI81" s="82"/>
      <c r="GSJ81" s="82"/>
      <c r="GSK81" s="82"/>
      <c r="GSL81" s="82"/>
      <c r="GSM81" s="82"/>
      <c r="GSN81" s="82"/>
      <c r="GSO81" s="82"/>
      <c r="GSP81" s="82"/>
      <c r="GSQ81" s="82"/>
      <c r="GSR81" s="82"/>
      <c r="GSS81" s="82"/>
      <c r="GST81" s="82"/>
      <c r="GSU81" s="82"/>
      <c r="GSV81" s="82"/>
      <c r="GSW81" s="82"/>
      <c r="GSX81" s="82"/>
      <c r="GSY81" s="82"/>
      <c r="GSZ81" s="82"/>
      <c r="GTA81" s="82"/>
      <c r="GTB81" s="82"/>
      <c r="GTC81" s="82"/>
      <c r="GTD81" s="82"/>
      <c r="GTE81" s="82"/>
      <c r="GTF81" s="82"/>
      <c r="GTG81" s="82"/>
      <c r="GTH81" s="82"/>
      <c r="GTI81" s="82"/>
      <c r="GTJ81" s="82"/>
      <c r="GTK81" s="82"/>
      <c r="GTL81" s="82"/>
      <c r="GTM81" s="82"/>
      <c r="GTN81" s="82"/>
      <c r="GTO81" s="82"/>
      <c r="GTP81" s="82"/>
      <c r="GTQ81" s="82"/>
      <c r="GTR81" s="82"/>
      <c r="GTS81" s="82"/>
      <c r="GTT81" s="82"/>
      <c r="GTU81" s="82"/>
      <c r="GTV81" s="82"/>
      <c r="GTW81" s="82"/>
      <c r="GTX81" s="82"/>
      <c r="GTY81" s="82"/>
      <c r="GTZ81" s="82"/>
      <c r="GUA81" s="82"/>
      <c r="GUB81" s="82"/>
      <c r="GUC81" s="82"/>
      <c r="GUD81" s="82"/>
      <c r="GUE81" s="82"/>
      <c r="GUF81" s="82"/>
      <c r="GUG81" s="82"/>
      <c r="GUH81" s="82"/>
      <c r="GUI81" s="82"/>
      <c r="GUJ81" s="82"/>
      <c r="GUK81" s="82"/>
      <c r="GUL81" s="82"/>
      <c r="GUM81" s="82"/>
      <c r="GUN81" s="82"/>
      <c r="GUO81" s="82"/>
      <c r="GUP81" s="82"/>
      <c r="GUQ81" s="82"/>
      <c r="GUR81" s="82"/>
      <c r="GUS81" s="82"/>
      <c r="GUT81" s="82"/>
      <c r="GUU81" s="82"/>
      <c r="GUV81" s="82"/>
      <c r="GUW81" s="82"/>
      <c r="GUX81" s="82"/>
      <c r="GUY81" s="82"/>
      <c r="GUZ81" s="82"/>
      <c r="GVA81" s="82"/>
      <c r="GVB81" s="82"/>
      <c r="GVC81" s="82"/>
      <c r="GVD81" s="82"/>
      <c r="GVE81" s="82"/>
      <c r="GVF81" s="82"/>
      <c r="GVG81" s="82"/>
      <c r="GVH81" s="82"/>
      <c r="GVI81" s="82"/>
      <c r="GVJ81" s="82"/>
      <c r="GVK81" s="82"/>
      <c r="GVL81" s="82"/>
      <c r="GVM81" s="82"/>
      <c r="GVN81" s="82"/>
      <c r="GVO81" s="82"/>
      <c r="GVP81" s="82"/>
      <c r="GVQ81" s="82"/>
      <c r="GVR81" s="82"/>
      <c r="GVS81" s="82"/>
      <c r="GVT81" s="82"/>
      <c r="GVU81" s="82"/>
      <c r="GVV81" s="82"/>
      <c r="GVW81" s="82"/>
      <c r="GVX81" s="82"/>
      <c r="GVY81" s="82"/>
      <c r="GVZ81" s="82"/>
      <c r="GWA81" s="82"/>
      <c r="GWB81" s="82"/>
      <c r="GWC81" s="82"/>
      <c r="GWD81" s="82"/>
      <c r="GWE81" s="82"/>
      <c r="GWF81" s="82"/>
      <c r="GWG81" s="82"/>
      <c r="GWH81" s="82"/>
      <c r="GWI81" s="82"/>
      <c r="GWJ81" s="82"/>
      <c r="GWK81" s="82"/>
      <c r="GWL81" s="82"/>
      <c r="GWM81" s="82"/>
      <c r="GWN81" s="82"/>
      <c r="GWO81" s="82"/>
      <c r="GWP81" s="82"/>
      <c r="GWQ81" s="82"/>
      <c r="GWR81" s="82"/>
      <c r="GWS81" s="82"/>
      <c r="GWT81" s="82"/>
      <c r="GWU81" s="82"/>
      <c r="GWV81" s="82"/>
      <c r="GWW81" s="82"/>
      <c r="GWX81" s="82"/>
      <c r="GWY81" s="82"/>
      <c r="GWZ81" s="82"/>
      <c r="GXA81" s="82"/>
      <c r="GXB81" s="82"/>
      <c r="GXC81" s="82"/>
      <c r="GXD81" s="82"/>
      <c r="GXE81" s="82"/>
      <c r="GXF81" s="82"/>
      <c r="GXG81" s="82"/>
      <c r="GXH81" s="82"/>
      <c r="GXI81" s="82"/>
      <c r="GXJ81" s="82"/>
      <c r="GXK81" s="82"/>
      <c r="GXL81" s="82"/>
      <c r="GXM81" s="82"/>
      <c r="GXN81" s="82"/>
      <c r="GXO81" s="82"/>
      <c r="GXP81" s="82"/>
      <c r="GXQ81" s="82"/>
      <c r="GXR81" s="82"/>
      <c r="GXS81" s="82"/>
      <c r="GXT81" s="82"/>
      <c r="GXU81" s="82"/>
      <c r="GXV81" s="82"/>
      <c r="GXW81" s="82"/>
      <c r="GXX81" s="82"/>
      <c r="GXY81" s="82"/>
      <c r="GXZ81" s="82"/>
      <c r="GYA81" s="82"/>
      <c r="GYB81" s="82"/>
      <c r="GYC81" s="82"/>
      <c r="GYD81" s="82"/>
      <c r="GYE81" s="82"/>
      <c r="GYF81" s="82"/>
      <c r="GYG81" s="82"/>
      <c r="GYH81" s="82"/>
      <c r="GYI81" s="82"/>
      <c r="GYJ81" s="82"/>
      <c r="GYK81" s="82"/>
      <c r="GYL81" s="82"/>
      <c r="GYM81" s="82"/>
      <c r="GYN81" s="82"/>
      <c r="GYO81" s="82"/>
      <c r="GYP81" s="82"/>
      <c r="GYQ81" s="82"/>
      <c r="GYR81" s="82"/>
      <c r="GYS81" s="82"/>
      <c r="GYT81" s="82"/>
      <c r="GYU81" s="82"/>
      <c r="GYV81" s="82"/>
      <c r="GYW81" s="82"/>
      <c r="GYX81" s="82"/>
      <c r="GYY81" s="82"/>
      <c r="GYZ81" s="82"/>
      <c r="GZA81" s="82"/>
      <c r="GZB81" s="82"/>
      <c r="GZC81" s="82"/>
      <c r="GZD81" s="82"/>
      <c r="GZE81" s="82"/>
      <c r="GZF81" s="82"/>
      <c r="GZG81" s="82"/>
      <c r="GZH81" s="82"/>
      <c r="GZI81" s="82"/>
      <c r="GZJ81" s="82"/>
      <c r="GZK81" s="82"/>
      <c r="GZL81" s="82"/>
      <c r="GZM81" s="82"/>
      <c r="GZN81" s="82"/>
      <c r="GZO81" s="82"/>
      <c r="GZP81" s="82"/>
      <c r="GZQ81" s="82"/>
      <c r="GZR81" s="82"/>
      <c r="GZS81" s="82"/>
      <c r="GZT81" s="82"/>
      <c r="GZU81" s="82"/>
      <c r="GZV81" s="82"/>
      <c r="GZW81" s="82"/>
      <c r="GZX81" s="82"/>
      <c r="GZY81" s="82"/>
      <c r="GZZ81" s="82"/>
      <c r="HAA81" s="82"/>
      <c r="HAB81" s="82"/>
      <c r="HAC81" s="82"/>
      <c r="HAD81" s="82"/>
      <c r="HAE81" s="82"/>
      <c r="HAF81" s="82"/>
      <c r="HAG81" s="82"/>
      <c r="HAH81" s="82"/>
      <c r="HAI81" s="82"/>
      <c r="HAJ81" s="82"/>
      <c r="HAK81" s="82"/>
      <c r="HAL81" s="82"/>
      <c r="HAM81" s="82"/>
      <c r="HAN81" s="82"/>
      <c r="HAO81" s="82"/>
      <c r="HAP81" s="82"/>
      <c r="HAQ81" s="82"/>
      <c r="HAR81" s="82"/>
      <c r="HAS81" s="82"/>
      <c r="HAT81" s="82"/>
      <c r="HAU81" s="82"/>
      <c r="HAV81" s="82"/>
      <c r="HAW81" s="82"/>
      <c r="HAX81" s="82"/>
      <c r="HAY81" s="82"/>
      <c r="HAZ81" s="82"/>
      <c r="HBA81" s="82"/>
      <c r="HBB81" s="82"/>
      <c r="HBC81" s="82"/>
      <c r="HBD81" s="82"/>
      <c r="HBE81" s="82"/>
      <c r="HBF81" s="82"/>
      <c r="HBG81" s="82"/>
      <c r="HBH81" s="82"/>
      <c r="HBI81" s="82"/>
      <c r="HBJ81" s="82"/>
      <c r="HBK81" s="82"/>
      <c r="HBL81" s="82"/>
      <c r="HBM81" s="82"/>
      <c r="HBN81" s="82"/>
      <c r="HBO81" s="82"/>
      <c r="HBP81" s="82"/>
      <c r="HBQ81" s="82"/>
      <c r="HBR81" s="82"/>
      <c r="HBS81" s="82"/>
      <c r="HBT81" s="82"/>
      <c r="HBU81" s="82"/>
      <c r="HBV81" s="82"/>
      <c r="HBW81" s="82"/>
      <c r="HBX81" s="82"/>
      <c r="HBY81" s="82"/>
      <c r="HBZ81" s="82"/>
      <c r="HCA81" s="82"/>
      <c r="HCB81" s="82"/>
      <c r="HCC81" s="82"/>
      <c r="HCD81" s="82"/>
      <c r="HCE81" s="82"/>
      <c r="HCF81" s="82"/>
      <c r="HCG81" s="82"/>
      <c r="HCH81" s="82"/>
      <c r="HCI81" s="82"/>
      <c r="HCJ81" s="82"/>
      <c r="HCK81" s="82"/>
      <c r="HCL81" s="82"/>
      <c r="HCM81" s="82"/>
      <c r="HCN81" s="82"/>
      <c r="HCO81" s="82"/>
      <c r="HCP81" s="82"/>
      <c r="HCQ81" s="82"/>
      <c r="HCR81" s="82"/>
      <c r="HCS81" s="82"/>
      <c r="HCT81" s="82"/>
      <c r="HCU81" s="82"/>
      <c r="HCV81" s="82"/>
      <c r="HCW81" s="82"/>
      <c r="HCX81" s="82"/>
      <c r="HCY81" s="82"/>
      <c r="HCZ81" s="82"/>
      <c r="HDA81" s="82"/>
      <c r="HDB81" s="82"/>
      <c r="HDC81" s="82"/>
      <c r="HDD81" s="82"/>
      <c r="HDE81" s="82"/>
      <c r="HDF81" s="82"/>
      <c r="HDG81" s="82"/>
      <c r="HDH81" s="82"/>
      <c r="HDI81" s="82"/>
      <c r="HDJ81" s="82"/>
      <c r="HDK81" s="82"/>
      <c r="HDL81" s="82"/>
      <c r="HDM81" s="82"/>
      <c r="HDN81" s="82"/>
      <c r="HDO81" s="82"/>
      <c r="HDP81" s="82"/>
      <c r="HDQ81" s="82"/>
      <c r="HDR81" s="82"/>
      <c r="HDS81" s="82"/>
      <c r="HDT81" s="82"/>
      <c r="HDU81" s="82"/>
      <c r="HDV81" s="82"/>
      <c r="HDW81" s="82"/>
      <c r="HDX81" s="82"/>
      <c r="HDY81" s="82"/>
      <c r="HDZ81" s="82"/>
      <c r="HEA81" s="82"/>
      <c r="HEB81" s="82"/>
      <c r="HEC81" s="82"/>
      <c r="HED81" s="82"/>
      <c r="HEE81" s="82"/>
      <c r="HEF81" s="82"/>
      <c r="HEG81" s="82"/>
      <c r="HEH81" s="82"/>
      <c r="HEI81" s="82"/>
      <c r="HEJ81" s="82"/>
      <c r="HEK81" s="82"/>
      <c r="HEL81" s="82"/>
      <c r="HEM81" s="82"/>
      <c r="HEN81" s="82"/>
      <c r="HEO81" s="82"/>
      <c r="HEP81" s="82"/>
      <c r="HEQ81" s="82"/>
      <c r="HER81" s="82"/>
      <c r="HES81" s="82"/>
      <c r="HET81" s="82"/>
      <c r="HEU81" s="82"/>
      <c r="HEV81" s="82"/>
      <c r="HEW81" s="82"/>
      <c r="HEX81" s="82"/>
      <c r="HEY81" s="82"/>
      <c r="HEZ81" s="82"/>
      <c r="HFA81" s="82"/>
      <c r="HFB81" s="82"/>
      <c r="HFC81" s="82"/>
      <c r="HFD81" s="82"/>
      <c r="HFE81" s="82"/>
      <c r="HFF81" s="82"/>
      <c r="HFG81" s="82"/>
      <c r="HFH81" s="82"/>
      <c r="HFI81" s="82"/>
      <c r="HFJ81" s="82"/>
      <c r="HFK81" s="82"/>
      <c r="HFL81" s="82"/>
      <c r="HFM81" s="82"/>
      <c r="HFN81" s="82"/>
      <c r="HFO81" s="82"/>
      <c r="HFP81" s="82"/>
      <c r="HFQ81" s="82"/>
      <c r="HFR81" s="82"/>
      <c r="HFS81" s="82"/>
      <c r="HFT81" s="82"/>
      <c r="HFU81" s="82"/>
      <c r="HFV81" s="82"/>
      <c r="HFW81" s="82"/>
      <c r="HFX81" s="82"/>
      <c r="HFY81" s="82"/>
      <c r="HFZ81" s="82"/>
      <c r="HGA81" s="82"/>
      <c r="HGB81" s="82"/>
      <c r="HGC81" s="82"/>
      <c r="HGD81" s="82"/>
      <c r="HGE81" s="82"/>
      <c r="HGF81" s="82"/>
      <c r="HGG81" s="82"/>
      <c r="HGH81" s="82"/>
      <c r="HGI81" s="82"/>
      <c r="HGJ81" s="82"/>
      <c r="HGK81" s="82"/>
      <c r="HGL81" s="82"/>
      <c r="HGM81" s="82"/>
      <c r="HGN81" s="82"/>
      <c r="HGO81" s="82"/>
      <c r="HGP81" s="82"/>
      <c r="HGQ81" s="82"/>
      <c r="HGR81" s="82"/>
      <c r="HGS81" s="82"/>
      <c r="HGT81" s="82"/>
      <c r="HGU81" s="82"/>
      <c r="HGV81" s="82"/>
      <c r="HGW81" s="82"/>
      <c r="HGX81" s="82"/>
      <c r="HGY81" s="82"/>
      <c r="HGZ81" s="82"/>
      <c r="HHA81" s="82"/>
      <c r="HHB81" s="82"/>
      <c r="HHC81" s="82"/>
      <c r="HHD81" s="82"/>
      <c r="HHE81" s="82"/>
      <c r="HHF81" s="82"/>
      <c r="HHG81" s="82"/>
      <c r="HHH81" s="82"/>
      <c r="HHI81" s="82"/>
      <c r="HHJ81" s="82"/>
      <c r="HHK81" s="82"/>
      <c r="HHL81" s="82"/>
      <c r="HHM81" s="82"/>
      <c r="HHN81" s="82"/>
      <c r="HHO81" s="82"/>
      <c r="HHP81" s="82"/>
      <c r="HHQ81" s="82"/>
      <c r="HHR81" s="82"/>
      <c r="HHS81" s="82"/>
      <c r="HHT81" s="82"/>
      <c r="HHU81" s="82"/>
      <c r="HHV81" s="82"/>
      <c r="HHW81" s="82"/>
      <c r="HHX81" s="82"/>
      <c r="HHY81" s="82"/>
      <c r="HHZ81" s="82"/>
      <c r="HIA81" s="82"/>
      <c r="HIB81" s="82"/>
      <c r="HIC81" s="82"/>
      <c r="HID81" s="82"/>
      <c r="HIE81" s="82"/>
      <c r="HIF81" s="82"/>
      <c r="HIG81" s="82"/>
      <c r="HIH81" s="82"/>
      <c r="HII81" s="82"/>
      <c r="HIJ81" s="82"/>
      <c r="HIK81" s="82"/>
      <c r="HIL81" s="82"/>
      <c r="HIM81" s="82"/>
      <c r="HIN81" s="82"/>
      <c r="HIO81" s="82"/>
      <c r="HIP81" s="82"/>
      <c r="HIQ81" s="82"/>
      <c r="HIR81" s="82"/>
      <c r="HIS81" s="82"/>
      <c r="HIT81" s="82"/>
      <c r="HIU81" s="82"/>
      <c r="HIV81" s="82"/>
      <c r="HIW81" s="82"/>
      <c r="HIX81" s="82"/>
      <c r="HIY81" s="82"/>
      <c r="HIZ81" s="82"/>
      <c r="HJA81" s="82"/>
      <c r="HJB81" s="82"/>
      <c r="HJC81" s="82"/>
      <c r="HJD81" s="82"/>
      <c r="HJE81" s="82"/>
      <c r="HJF81" s="82"/>
      <c r="HJG81" s="82"/>
      <c r="HJH81" s="82"/>
      <c r="HJI81" s="82"/>
      <c r="HJJ81" s="82"/>
      <c r="HJK81" s="82"/>
      <c r="HJL81" s="82"/>
      <c r="HJM81" s="82"/>
      <c r="HJN81" s="82"/>
      <c r="HJO81" s="82"/>
      <c r="HJP81" s="82"/>
      <c r="HJQ81" s="82"/>
      <c r="HJR81" s="82"/>
      <c r="HJS81" s="82"/>
      <c r="HJT81" s="82"/>
      <c r="HJU81" s="82"/>
      <c r="HJV81" s="82"/>
      <c r="HJW81" s="82"/>
      <c r="HJX81" s="82"/>
      <c r="HJY81" s="82"/>
      <c r="HJZ81" s="82"/>
      <c r="HKA81" s="82"/>
      <c r="HKB81" s="82"/>
      <c r="HKC81" s="82"/>
      <c r="HKD81" s="82"/>
      <c r="HKE81" s="82"/>
      <c r="HKF81" s="82"/>
      <c r="HKG81" s="82"/>
      <c r="HKH81" s="82"/>
      <c r="HKI81" s="82"/>
      <c r="HKJ81" s="82"/>
      <c r="HKK81" s="82"/>
      <c r="HKL81" s="82"/>
      <c r="HKM81" s="82"/>
      <c r="HKN81" s="82"/>
      <c r="HKO81" s="82"/>
      <c r="HKP81" s="82"/>
      <c r="HKQ81" s="82"/>
      <c r="HKR81" s="82"/>
      <c r="HKS81" s="82"/>
      <c r="HKT81" s="82"/>
      <c r="HKU81" s="82"/>
      <c r="HKV81" s="82"/>
      <c r="HKW81" s="82"/>
      <c r="HKX81" s="82"/>
      <c r="HKY81" s="82"/>
      <c r="HKZ81" s="82"/>
      <c r="HLA81" s="82"/>
      <c r="HLB81" s="82"/>
      <c r="HLC81" s="82"/>
      <c r="HLD81" s="82"/>
      <c r="HLE81" s="82"/>
      <c r="HLF81" s="82"/>
      <c r="HLG81" s="82"/>
      <c r="HLH81" s="82"/>
      <c r="HLI81" s="82"/>
      <c r="HLJ81" s="82"/>
      <c r="HLK81" s="82"/>
      <c r="HLL81" s="82"/>
      <c r="HLM81" s="82"/>
      <c r="HLN81" s="82"/>
      <c r="HLO81" s="82"/>
      <c r="HLP81" s="82"/>
      <c r="HLQ81" s="82"/>
      <c r="HLR81" s="82"/>
      <c r="HLS81" s="82"/>
      <c r="HLT81" s="82"/>
      <c r="HLU81" s="82"/>
      <c r="HLV81" s="82"/>
      <c r="HLW81" s="82"/>
      <c r="HLX81" s="82"/>
      <c r="HLY81" s="82"/>
      <c r="HLZ81" s="82"/>
      <c r="HMA81" s="82"/>
      <c r="HMB81" s="82"/>
      <c r="HMC81" s="82"/>
      <c r="HMD81" s="82"/>
      <c r="HME81" s="82"/>
      <c r="HMF81" s="82"/>
      <c r="HMG81" s="82"/>
      <c r="HMH81" s="82"/>
      <c r="HMI81" s="82"/>
      <c r="HMJ81" s="82"/>
      <c r="HMK81" s="82"/>
      <c r="HML81" s="82"/>
      <c r="HMM81" s="82"/>
      <c r="HMN81" s="82"/>
      <c r="HMO81" s="82"/>
      <c r="HMP81" s="82"/>
      <c r="HMQ81" s="82"/>
      <c r="HMR81" s="82"/>
      <c r="HMS81" s="82"/>
      <c r="HMT81" s="82"/>
      <c r="HMU81" s="82"/>
      <c r="HMV81" s="82"/>
      <c r="HMW81" s="82"/>
      <c r="HMX81" s="82"/>
      <c r="HMY81" s="82"/>
      <c r="HMZ81" s="82"/>
      <c r="HNA81" s="82"/>
      <c r="HNB81" s="82"/>
      <c r="HNC81" s="82"/>
      <c r="HND81" s="82"/>
      <c r="HNE81" s="82"/>
      <c r="HNF81" s="82"/>
      <c r="HNG81" s="82"/>
      <c r="HNH81" s="82"/>
      <c r="HNI81" s="82"/>
      <c r="HNJ81" s="82"/>
      <c r="HNK81" s="82"/>
      <c r="HNL81" s="82"/>
      <c r="HNM81" s="82"/>
      <c r="HNN81" s="82"/>
      <c r="HNO81" s="82"/>
      <c r="HNP81" s="82"/>
      <c r="HNQ81" s="82"/>
      <c r="HNR81" s="82"/>
      <c r="HNS81" s="82"/>
      <c r="HNT81" s="82"/>
      <c r="HNU81" s="82"/>
      <c r="HNV81" s="82"/>
      <c r="HNW81" s="82"/>
      <c r="HNX81" s="82"/>
      <c r="HNY81" s="82"/>
      <c r="HNZ81" s="82"/>
      <c r="HOA81" s="82"/>
      <c r="HOB81" s="82"/>
      <c r="HOC81" s="82"/>
      <c r="HOD81" s="82"/>
      <c r="HOE81" s="82"/>
      <c r="HOF81" s="82"/>
      <c r="HOG81" s="82"/>
      <c r="HOH81" s="82"/>
      <c r="HOI81" s="82"/>
      <c r="HOJ81" s="82"/>
      <c r="HOK81" s="82"/>
      <c r="HOL81" s="82"/>
      <c r="HOM81" s="82"/>
      <c r="HON81" s="82"/>
      <c r="HOO81" s="82"/>
      <c r="HOP81" s="82"/>
      <c r="HOQ81" s="82"/>
      <c r="HOR81" s="82"/>
      <c r="HOS81" s="82"/>
      <c r="HOT81" s="82"/>
      <c r="HOU81" s="82"/>
      <c r="HOV81" s="82"/>
      <c r="HOW81" s="82"/>
      <c r="HOX81" s="82"/>
      <c r="HOY81" s="82"/>
      <c r="HOZ81" s="82"/>
      <c r="HPA81" s="82"/>
      <c r="HPB81" s="82"/>
      <c r="HPC81" s="82"/>
      <c r="HPD81" s="82"/>
      <c r="HPE81" s="82"/>
      <c r="HPF81" s="82"/>
      <c r="HPG81" s="82"/>
      <c r="HPH81" s="82"/>
      <c r="HPI81" s="82"/>
      <c r="HPJ81" s="82"/>
      <c r="HPK81" s="82"/>
      <c r="HPL81" s="82"/>
      <c r="HPM81" s="82"/>
      <c r="HPN81" s="82"/>
      <c r="HPO81" s="82"/>
      <c r="HPP81" s="82"/>
      <c r="HPQ81" s="82"/>
      <c r="HPR81" s="82"/>
      <c r="HPS81" s="82"/>
      <c r="HPT81" s="82"/>
      <c r="HPU81" s="82"/>
      <c r="HPV81" s="82"/>
      <c r="HPW81" s="82"/>
      <c r="HPX81" s="82"/>
      <c r="HPY81" s="82"/>
      <c r="HPZ81" s="82"/>
      <c r="HQA81" s="82"/>
      <c r="HQB81" s="82"/>
      <c r="HQC81" s="82"/>
      <c r="HQD81" s="82"/>
      <c r="HQE81" s="82"/>
      <c r="HQF81" s="82"/>
      <c r="HQG81" s="82"/>
      <c r="HQH81" s="82"/>
      <c r="HQI81" s="82"/>
      <c r="HQJ81" s="82"/>
      <c r="HQK81" s="82"/>
      <c r="HQL81" s="82"/>
      <c r="HQM81" s="82"/>
      <c r="HQN81" s="82"/>
      <c r="HQO81" s="82"/>
      <c r="HQP81" s="82"/>
      <c r="HQQ81" s="82"/>
      <c r="HQR81" s="82"/>
      <c r="HQS81" s="82"/>
      <c r="HQT81" s="82"/>
      <c r="HQU81" s="82"/>
      <c r="HQV81" s="82"/>
      <c r="HQW81" s="82"/>
      <c r="HQX81" s="82"/>
      <c r="HQY81" s="82"/>
      <c r="HQZ81" s="82"/>
      <c r="HRA81" s="82"/>
      <c r="HRB81" s="82"/>
      <c r="HRC81" s="82"/>
      <c r="HRD81" s="82"/>
      <c r="HRE81" s="82"/>
      <c r="HRF81" s="82"/>
      <c r="HRG81" s="82"/>
      <c r="HRH81" s="82"/>
      <c r="HRI81" s="82"/>
      <c r="HRJ81" s="82"/>
      <c r="HRK81" s="82"/>
      <c r="HRL81" s="82"/>
      <c r="HRM81" s="82"/>
      <c r="HRN81" s="82"/>
      <c r="HRO81" s="82"/>
      <c r="HRP81" s="82"/>
      <c r="HRQ81" s="82"/>
      <c r="HRR81" s="82"/>
      <c r="HRS81" s="82"/>
      <c r="HRT81" s="82"/>
      <c r="HRU81" s="82"/>
      <c r="HRV81" s="82"/>
      <c r="HRW81" s="82"/>
      <c r="HRX81" s="82"/>
      <c r="HRY81" s="82"/>
      <c r="HRZ81" s="82"/>
      <c r="HSA81" s="82"/>
      <c r="HSB81" s="82"/>
      <c r="HSC81" s="82"/>
      <c r="HSD81" s="82"/>
      <c r="HSE81" s="82"/>
      <c r="HSF81" s="82"/>
      <c r="HSG81" s="82"/>
      <c r="HSH81" s="82"/>
      <c r="HSI81" s="82"/>
      <c r="HSJ81" s="82"/>
      <c r="HSK81" s="82"/>
      <c r="HSL81" s="82"/>
      <c r="HSM81" s="82"/>
      <c r="HSN81" s="82"/>
      <c r="HSO81" s="82"/>
      <c r="HSP81" s="82"/>
      <c r="HSQ81" s="82"/>
      <c r="HSR81" s="82"/>
      <c r="HSS81" s="82"/>
      <c r="HST81" s="82"/>
      <c r="HSU81" s="82"/>
      <c r="HSV81" s="82"/>
      <c r="HSW81" s="82"/>
      <c r="HSX81" s="82"/>
      <c r="HSY81" s="82"/>
      <c r="HSZ81" s="82"/>
      <c r="HTA81" s="82"/>
      <c r="HTB81" s="82"/>
      <c r="HTC81" s="82"/>
      <c r="HTD81" s="82"/>
      <c r="HTE81" s="82"/>
      <c r="HTF81" s="82"/>
      <c r="HTG81" s="82"/>
      <c r="HTH81" s="82"/>
      <c r="HTI81" s="82"/>
      <c r="HTJ81" s="82"/>
      <c r="HTK81" s="82"/>
      <c r="HTL81" s="82"/>
      <c r="HTM81" s="82"/>
      <c r="HTN81" s="82"/>
      <c r="HTO81" s="82"/>
      <c r="HTP81" s="82"/>
      <c r="HTQ81" s="82"/>
      <c r="HTR81" s="82"/>
      <c r="HTS81" s="82"/>
      <c r="HTT81" s="82"/>
      <c r="HTU81" s="82"/>
      <c r="HTV81" s="82"/>
      <c r="HTW81" s="82"/>
      <c r="HTX81" s="82"/>
      <c r="HTY81" s="82"/>
      <c r="HTZ81" s="82"/>
      <c r="HUA81" s="82"/>
      <c r="HUB81" s="82"/>
      <c r="HUC81" s="82"/>
      <c r="HUD81" s="82"/>
      <c r="HUE81" s="82"/>
      <c r="HUF81" s="82"/>
      <c r="HUG81" s="82"/>
      <c r="HUH81" s="82"/>
      <c r="HUI81" s="82"/>
      <c r="HUJ81" s="82"/>
      <c r="HUK81" s="82"/>
      <c r="HUL81" s="82"/>
      <c r="HUM81" s="82"/>
      <c r="HUN81" s="82"/>
      <c r="HUO81" s="82"/>
      <c r="HUP81" s="82"/>
      <c r="HUQ81" s="82"/>
      <c r="HUR81" s="82"/>
      <c r="HUS81" s="82"/>
      <c r="HUT81" s="82"/>
      <c r="HUU81" s="82"/>
      <c r="HUV81" s="82"/>
      <c r="HUW81" s="82"/>
      <c r="HUX81" s="82"/>
      <c r="HUY81" s="82"/>
      <c r="HUZ81" s="82"/>
      <c r="HVA81" s="82"/>
      <c r="HVB81" s="82"/>
      <c r="HVC81" s="82"/>
      <c r="HVD81" s="82"/>
      <c r="HVE81" s="82"/>
      <c r="HVF81" s="82"/>
      <c r="HVG81" s="82"/>
      <c r="HVH81" s="82"/>
      <c r="HVI81" s="82"/>
      <c r="HVJ81" s="82"/>
      <c r="HVK81" s="82"/>
      <c r="HVL81" s="82"/>
      <c r="HVM81" s="82"/>
      <c r="HVN81" s="82"/>
      <c r="HVO81" s="82"/>
      <c r="HVP81" s="82"/>
      <c r="HVQ81" s="82"/>
      <c r="HVR81" s="82"/>
      <c r="HVS81" s="82"/>
      <c r="HVT81" s="82"/>
      <c r="HVU81" s="82"/>
      <c r="HVV81" s="82"/>
      <c r="HVW81" s="82"/>
      <c r="HVX81" s="82"/>
      <c r="HVY81" s="82"/>
      <c r="HVZ81" s="82"/>
      <c r="HWA81" s="82"/>
      <c r="HWB81" s="82"/>
      <c r="HWC81" s="82"/>
      <c r="HWD81" s="82"/>
      <c r="HWE81" s="82"/>
      <c r="HWF81" s="82"/>
      <c r="HWG81" s="82"/>
      <c r="HWH81" s="82"/>
      <c r="HWI81" s="82"/>
      <c r="HWJ81" s="82"/>
      <c r="HWK81" s="82"/>
      <c r="HWL81" s="82"/>
      <c r="HWM81" s="82"/>
      <c r="HWN81" s="82"/>
      <c r="HWO81" s="82"/>
      <c r="HWP81" s="82"/>
      <c r="HWQ81" s="82"/>
      <c r="HWR81" s="82"/>
      <c r="HWS81" s="82"/>
      <c r="HWT81" s="82"/>
      <c r="HWU81" s="82"/>
      <c r="HWV81" s="82"/>
      <c r="HWW81" s="82"/>
      <c r="HWX81" s="82"/>
      <c r="HWY81" s="82"/>
      <c r="HWZ81" s="82"/>
      <c r="HXA81" s="82"/>
      <c r="HXB81" s="82"/>
      <c r="HXC81" s="82"/>
      <c r="HXD81" s="82"/>
      <c r="HXE81" s="82"/>
      <c r="HXF81" s="82"/>
      <c r="HXG81" s="82"/>
      <c r="HXH81" s="82"/>
      <c r="HXI81" s="82"/>
      <c r="HXJ81" s="82"/>
      <c r="HXK81" s="82"/>
      <c r="HXL81" s="82"/>
      <c r="HXM81" s="82"/>
      <c r="HXN81" s="82"/>
      <c r="HXO81" s="82"/>
      <c r="HXP81" s="82"/>
      <c r="HXQ81" s="82"/>
      <c r="HXR81" s="82"/>
      <c r="HXS81" s="82"/>
      <c r="HXT81" s="82"/>
      <c r="HXU81" s="82"/>
      <c r="HXV81" s="82"/>
      <c r="HXW81" s="82"/>
      <c r="HXX81" s="82"/>
      <c r="HXY81" s="82"/>
      <c r="HXZ81" s="82"/>
      <c r="HYA81" s="82"/>
      <c r="HYB81" s="82"/>
      <c r="HYC81" s="82"/>
      <c r="HYD81" s="82"/>
      <c r="HYE81" s="82"/>
      <c r="HYF81" s="82"/>
      <c r="HYG81" s="82"/>
      <c r="HYH81" s="82"/>
      <c r="HYI81" s="82"/>
      <c r="HYJ81" s="82"/>
      <c r="HYK81" s="82"/>
      <c r="HYL81" s="82"/>
      <c r="HYM81" s="82"/>
      <c r="HYN81" s="82"/>
      <c r="HYO81" s="82"/>
      <c r="HYP81" s="82"/>
      <c r="HYQ81" s="82"/>
      <c r="HYR81" s="82"/>
      <c r="HYS81" s="82"/>
      <c r="HYT81" s="82"/>
      <c r="HYU81" s="82"/>
      <c r="HYV81" s="82"/>
      <c r="HYW81" s="82"/>
      <c r="HYX81" s="82"/>
      <c r="HYY81" s="82"/>
      <c r="HYZ81" s="82"/>
      <c r="HZA81" s="82"/>
      <c r="HZB81" s="82"/>
      <c r="HZC81" s="82"/>
      <c r="HZD81" s="82"/>
      <c r="HZE81" s="82"/>
      <c r="HZF81" s="82"/>
      <c r="HZG81" s="82"/>
      <c r="HZH81" s="82"/>
      <c r="HZI81" s="82"/>
      <c r="HZJ81" s="82"/>
      <c r="HZK81" s="82"/>
      <c r="HZL81" s="82"/>
      <c r="HZM81" s="82"/>
      <c r="HZN81" s="82"/>
      <c r="HZO81" s="82"/>
      <c r="HZP81" s="82"/>
      <c r="HZQ81" s="82"/>
      <c r="HZR81" s="82"/>
      <c r="HZS81" s="82"/>
      <c r="HZT81" s="82"/>
      <c r="HZU81" s="82"/>
      <c r="HZV81" s="82"/>
      <c r="HZW81" s="82"/>
      <c r="HZX81" s="82"/>
      <c r="HZY81" s="82"/>
      <c r="HZZ81" s="82"/>
      <c r="IAA81" s="82"/>
      <c r="IAB81" s="82"/>
      <c r="IAC81" s="82"/>
      <c r="IAD81" s="82"/>
      <c r="IAE81" s="82"/>
      <c r="IAF81" s="82"/>
      <c r="IAG81" s="82"/>
      <c r="IAH81" s="82"/>
      <c r="IAI81" s="82"/>
      <c r="IAJ81" s="82"/>
      <c r="IAK81" s="82"/>
      <c r="IAL81" s="82"/>
      <c r="IAM81" s="82"/>
      <c r="IAN81" s="82"/>
      <c r="IAO81" s="82"/>
      <c r="IAP81" s="82"/>
      <c r="IAQ81" s="82"/>
      <c r="IAR81" s="82"/>
      <c r="IAS81" s="82"/>
      <c r="IAT81" s="82"/>
      <c r="IAU81" s="82"/>
      <c r="IAV81" s="82"/>
      <c r="IAW81" s="82"/>
      <c r="IAX81" s="82"/>
      <c r="IAY81" s="82"/>
      <c r="IAZ81" s="82"/>
      <c r="IBA81" s="82"/>
      <c r="IBB81" s="82"/>
      <c r="IBC81" s="82"/>
      <c r="IBD81" s="82"/>
      <c r="IBE81" s="82"/>
      <c r="IBF81" s="82"/>
      <c r="IBG81" s="82"/>
      <c r="IBH81" s="82"/>
      <c r="IBI81" s="82"/>
      <c r="IBJ81" s="82"/>
      <c r="IBK81" s="82"/>
      <c r="IBL81" s="82"/>
      <c r="IBM81" s="82"/>
      <c r="IBN81" s="82"/>
      <c r="IBO81" s="82"/>
      <c r="IBP81" s="82"/>
      <c r="IBQ81" s="82"/>
      <c r="IBR81" s="82"/>
      <c r="IBS81" s="82"/>
      <c r="IBT81" s="82"/>
      <c r="IBU81" s="82"/>
      <c r="IBV81" s="82"/>
      <c r="IBW81" s="82"/>
      <c r="IBX81" s="82"/>
      <c r="IBY81" s="82"/>
      <c r="IBZ81" s="82"/>
      <c r="ICA81" s="82"/>
      <c r="ICB81" s="82"/>
      <c r="ICC81" s="82"/>
      <c r="ICD81" s="82"/>
      <c r="ICE81" s="82"/>
      <c r="ICF81" s="82"/>
      <c r="ICG81" s="82"/>
      <c r="ICH81" s="82"/>
      <c r="ICI81" s="82"/>
      <c r="ICJ81" s="82"/>
      <c r="ICK81" s="82"/>
      <c r="ICL81" s="82"/>
      <c r="ICM81" s="82"/>
      <c r="ICN81" s="82"/>
      <c r="ICO81" s="82"/>
      <c r="ICP81" s="82"/>
      <c r="ICQ81" s="82"/>
      <c r="ICR81" s="82"/>
      <c r="ICS81" s="82"/>
      <c r="ICT81" s="82"/>
      <c r="ICU81" s="82"/>
      <c r="ICV81" s="82"/>
      <c r="ICW81" s="82"/>
      <c r="ICX81" s="82"/>
      <c r="ICY81" s="82"/>
      <c r="ICZ81" s="82"/>
      <c r="IDA81" s="82"/>
      <c r="IDB81" s="82"/>
      <c r="IDC81" s="82"/>
      <c r="IDD81" s="82"/>
      <c r="IDE81" s="82"/>
      <c r="IDF81" s="82"/>
      <c r="IDG81" s="82"/>
      <c r="IDH81" s="82"/>
      <c r="IDI81" s="82"/>
      <c r="IDJ81" s="82"/>
      <c r="IDK81" s="82"/>
      <c r="IDL81" s="82"/>
      <c r="IDM81" s="82"/>
      <c r="IDN81" s="82"/>
      <c r="IDO81" s="82"/>
      <c r="IDP81" s="82"/>
      <c r="IDQ81" s="82"/>
      <c r="IDR81" s="82"/>
      <c r="IDS81" s="82"/>
      <c r="IDT81" s="82"/>
      <c r="IDU81" s="82"/>
      <c r="IDV81" s="82"/>
      <c r="IDW81" s="82"/>
      <c r="IDX81" s="82"/>
      <c r="IDY81" s="82"/>
      <c r="IDZ81" s="82"/>
      <c r="IEA81" s="82"/>
      <c r="IEB81" s="82"/>
      <c r="IEC81" s="82"/>
      <c r="IED81" s="82"/>
      <c r="IEE81" s="82"/>
      <c r="IEF81" s="82"/>
      <c r="IEG81" s="82"/>
      <c r="IEH81" s="82"/>
      <c r="IEI81" s="82"/>
      <c r="IEJ81" s="82"/>
      <c r="IEK81" s="82"/>
      <c r="IEL81" s="82"/>
      <c r="IEM81" s="82"/>
      <c r="IEN81" s="82"/>
      <c r="IEO81" s="82"/>
      <c r="IEP81" s="82"/>
      <c r="IEQ81" s="82"/>
      <c r="IER81" s="82"/>
      <c r="IES81" s="82"/>
      <c r="IET81" s="82"/>
      <c r="IEU81" s="82"/>
      <c r="IEV81" s="82"/>
      <c r="IEW81" s="82"/>
      <c r="IEX81" s="82"/>
      <c r="IEY81" s="82"/>
      <c r="IEZ81" s="82"/>
      <c r="IFA81" s="82"/>
      <c r="IFB81" s="82"/>
      <c r="IFC81" s="82"/>
      <c r="IFD81" s="82"/>
      <c r="IFE81" s="82"/>
      <c r="IFF81" s="82"/>
      <c r="IFG81" s="82"/>
      <c r="IFH81" s="82"/>
      <c r="IFI81" s="82"/>
      <c r="IFJ81" s="82"/>
      <c r="IFK81" s="82"/>
      <c r="IFL81" s="82"/>
      <c r="IFM81" s="82"/>
      <c r="IFN81" s="82"/>
      <c r="IFO81" s="82"/>
      <c r="IFP81" s="82"/>
      <c r="IFQ81" s="82"/>
      <c r="IFR81" s="82"/>
      <c r="IFS81" s="82"/>
      <c r="IFT81" s="82"/>
      <c r="IFU81" s="82"/>
      <c r="IFV81" s="82"/>
      <c r="IFW81" s="82"/>
      <c r="IFX81" s="82"/>
      <c r="IFY81" s="82"/>
      <c r="IFZ81" s="82"/>
      <c r="IGA81" s="82"/>
      <c r="IGB81" s="82"/>
      <c r="IGC81" s="82"/>
      <c r="IGD81" s="82"/>
      <c r="IGE81" s="82"/>
      <c r="IGF81" s="82"/>
      <c r="IGG81" s="82"/>
      <c r="IGH81" s="82"/>
      <c r="IGI81" s="82"/>
      <c r="IGJ81" s="82"/>
      <c r="IGK81" s="82"/>
      <c r="IGL81" s="82"/>
      <c r="IGM81" s="82"/>
      <c r="IGN81" s="82"/>
      <c r="IGO81" s="82"/>
      <c r="IGP81" s="82"/>
      <c r="IGQ81" s="82"/>
      <c r="IGR81" s="82"/>
      <c r="IGS81" s="82"/>
      <c r="IGT81" s="82"/>
      <c r="IGU81" s="82"/>
      <c r="IGV81" s="82"/>
      <c r="IGW81" s="82"/>
      <c r="IGX81" s="82"/>
      <c r="IGY81" s="82"/>
      <c r="IGZ81" s="82"/>
      <c r="IHA81" s="82"/>
      <c r="IHB81" s="82"/>
      <c r="IHC81" s="82"/>
      <c r="IHD81" s="82"/>
      <c r="IHE81" s="82"/>
      <c r="IHF81" s="82"/>
      <c r="IHG81" s="82"/>
      <c r="IHH81" s="82"/>
      <c r="IHI81" s="82"/>
      <c r="IHJ81" s="82"/>
      <c r="IHK81" s="82"/>
      <c r="IHL81" s="82"/>
      <c r="IHM81" s="82"/>
      <c r="IHN81" s="82"/>
      <c r="IHO81" s="82"/>
      <c r="IHP81" s="82"/>
      <c r="IHQ81" s="82"/>
      <c r="IHR81" s="82"/>
      <c r="IHS81" s="82"/>
      <c r="IHT81" s="82"/>
      <c r="IHU81" s="82"/>
      <c r="IHV81" s="82"/>
      <c r="IHW81" s="82"/>
      <c r="IHX81" s="82"/>
      <c r="IHY81" s="82"/>
      <c r="IHZ81" s="82"/>
      <c r="IIA81" s="82"/>
      <c r="IIB81" s="82"/>
      <c r="IIC81" s="82"/>
      <c r="IID81" s="82"/>
      <c r="IIE81" s="82"/>
      <c r="IIF81" s="82"/>
      <c r="IIG81" s="82"/>
      <c r="IIH81" s="82"/>
      <c r="III81" s="82"/>
      <c r="IIJ81" s="82"/>
      <c r="IIK81" s="82"/>
      <c r="IIL81" s="82"/>
      <c r="IIM81" s="82"/>
      <c r="IIN81" s="82"/>
      <c r="IIO81" s="82"/>
      <c r="IIP81" s="82"/>
      <c r="IIQ81" s="82"/>
      <c r="IIR81" s="82"/>
      <c r="IIS81" s="82"/>
      <c r="IIT81" s="82"/>
      <c r="IIU81" s="82"/>
      <c r="IIV81" s="82"/>
      <c r="IIW81" s="82"/>
      <c r="IIX81" s="82"/>
      <c r="IIY81" s="82"/>
      <c r="IIZ81" s="82"/>
      <c r="IJA81" s="82"/>
      <c r="IJB81" s="82"/>
      <c r="IJC81" s="82"/>
      <c r="IJD81" s="82"/>
      <c r="IJE81" s="82"/>
      <c r="IJF81" s="82"/>
      <c r="IJG81" s="82"/>
      <c r="IJH81" s="82"/>
      <c r="IJI81" s="82"/>
      <c r="IJJ81" s="82"/>
      <c r="IJK81" s="82"/>
      <c r="IJL81" s="82"/>
      <c r="IJM81" s="82"/>
      <c r="IJN81" s="82"/>
      <c r="IJO81" s="82"/>
      <c r="IJP81" s="82"/>
      <c r="IJQ81" s="82"/>
      <c r="IJR81" s="82"/>
      <c r="IJS81" s="82"/>
      <c r="IJT81" s="82"/>
      <c r="IJU81" s="82"/>
      <c r="IJV81" s="82"/>
      <c r="IJW81" s="82"/>
      <c r="IJX81" s="82"/>
      <c r="IJY81" s="82"/>
      <c r="IJZ81" s="82"/>
      <c r="IKA81" s="82"/>
      <c r="IKB81" s="82"/>
      <c r="IKC81" s="82"/>
      <c r="IKD81" s="82"/>
      <c r="IKE81" s="82"/>
      <c r="IKF81" s="82"/>
      <c r="IKG81" s="82"/>
      <c r="IKH81" s="82"/>
      <c r="IKI81" s="82"/>
      <c r="IKJ81" s="82"/>
      <c r="IKK81" s="82"/>
      <c r="IKL81" s="82"/>
      <c r="IKM81" s="82"/>
      <c r="IKN81" s="82"/>
      <c r="IKO81" s="82"/>
      <c r="IKP81" s="82"/>
      <c r="IKQ81" s="82"/>
      <c r="IKR81" s="82"/>
      <c r="IKS81" s="82"/>
      <c r="IKT81" s="82"/>
      <c r="IKU81" s="82"/>
      <c r="IKV81" s="82"/>
      <c r="IKW81" s="82"/>
      <c r="IKX81" s="82"/>
      <c r="IKY81" s="82"/>
      <c r="IKZ81" s="82"/>
      <c r="ILA81" s="82"/>
      <c r="ILB81" s="82"/>
      <c r="ILC81" s="82"/>
      <c r="ILD81" s="82"/>
      <c r="ILE81" s="82"/>
      <c r="ILF81" s="82"/>
      <c r="ILG81" s="82"/>
      <c r="ILH81" s="82"/>
      <c r="ILI81" s="82"/>
      <c r="ILJ81" s="82"/>
      <c r="ILK81" s="82"/>
      <c r="ILL81" s="82"/>
      <c r="ILM81" s="82"/>
      <c r="ILN81" s="82"/>
      <c r="ILO81" s="82"/>
      <c r="ILP81" s="82"/>
      <c r="ILQ81" s="82"/>
      <c r="ILR81" s="82"/>
      <c r="ILS81" s="82"/>
      <c r="ILT81" s="82"/>
      <c r="ILU81" s="82"/>
      <c r="ILV81" s="82"/>
      <c r="ILW81" s="82"/>
      <c r="ILX81" s="82"/>
      <c r="ILY81" s="82"/>
      <c r="ILZ81" s="82"/>
      <c r="IMA81" s="82"/>
      <c r="IMB81" s="82"/>
      <c r="IMC81" s="82"/>
      <c r="IMD81" s="82"/>
      <c r="IME81" s="82"/>
      <c r="IMF81" s="82"/>
      <c r="IMG81" s="82"/>
      <c r="IMH81" s="82"/>
      <c r="IMI81" s="82"/>
      <c r="IMJ81" s="82"/>
      <c r="IMK81" s="82"/>
      <c r="IML81" s="82"/>
      <c r="IMM81" s="82"/>
      <c r="IMN81" s="82"/>
      <c r="IMO81" s="82"/>
      <c r="IMP81" s="82"/>
      <c r="IMQ81" s="82"/>
      <c r="IMR81" s="82"/>
      <c r="IMS81" s="82"/>
      <c r="IMT81" s="82"/>
      <c r="IMU81" s="82"/>
      <c r="IMV81" s="82"/>
      <c r="IMW81" s="82"/>
      <c r="IMX81" s="82"/>
      <c r="IMY81" s="82"/>
      <c r="IMZ81" s="82"/>
      <c r="INA81" s="82"/>
      <c r="INB81" s="82"/>
      <c r="INC81" s="82"/>
      <c r="IND81" s="82"/>
      <c r="INE81" s="82"/>
      <c r="INF81" s="82"/>
      <c r="ING81" s="82"/>
      <c r="INH81" s="82"/>
      <c r="INI81" s="82"/>
      <c r="INJ81" s="82"/>
      <c r="INK81" s="82"/>
      <c r="INL81" s="82"/>
      <c r="INM81" s="82"/>
      <c r="INN81" s="82"/>
      <c r="INO81" s="82"/>
      <c r="INP81" s="82"/>
      <c r="INQ81" s="82"/>
      <c r="INR81" s="82"/>
      <c r="INS81" s="82"/>
      <c r="INT81" s="82"/>
      <c r="INU81" s="82"/>
      <c r="INV81" s="82"/>
      <c r="INW81" s="82"/>
      <c r="INX81" s="82"/>
      <c r="INY81" s="82"/>
      <c r="INZ81" s="82"/>
      <c r="IOA81" s="82"/>
      <c r="IOB81" s="82"/>
      <c r="IOC81" s="82"/>
      <c r="IOD81" s="82"/>
      <c r="IOE81" s="82"/>
      <c r="IOF81" s="82"/>
      <c r="IOG81" s="82"/>
      <c r="IOH81" s="82"/>
      <c r="IOI81" s="82"/>
      <c r="IOJ81" s="82"/>
      <c r="IOK81" s="82"/>
      <c r="IOL81" s="82"/>
      <c r="IOM81" s="82"/>
      <c r="ION81" s="82"/>
      <c r="IOO81" s="82"/>
      <c r="IOP81" s="82"/>
      <c r="IOQ81" s="82"/>
      <c r="IOR81" s="82"/>
      <c r="IOS81" s="82"/>
      <c r="IOT81" s="82"/>
      <c r="IOU81" s="82"/>
      <c r="IOV81" s="82"/>
      <c r="IOW81" s="82"/>
      <c r="IOX81" s="82"/>
      <c r="IOY81" s="82"/>
      <c r="IOZ81" s="82"/>
      <c r="IPA81" s="82"/>
      <c r="IPB81" s="82"/>
      <c r="IPC81" s="82"/>
      <c r="IPD81" s="82"/>
      <c r="IPE81" s="82"/>
      <c r="IPF81" s="82"/>
      <c r="IPG81" s="82"/>
      <c r="IPH81" s="82"/>
      <c r="IPI81" s="82"/>
      <c r="IPJ81" s="82"/>
      <c r="IPK81" s="82"/>
      <c r="IPL81" s="82"/>
      <c r="IPM81" s="82"/>
      <c r="IPN81" s="82"/>
      <c r="IPO81" s="82"/>
      <c r="IPP81" s="82"/>
      <c r="IPQ81" s="82"/>
      <c r="IPR81" s="82"/>
      <c r="IPS81" s="82"/>
      <c r="IPT81" s="82"/>
      <c r="IPU81" s="82"/>
      <c r="IPV81" s="82"/>
      <c r="IPW81" s="82"/>
      <c r="IPX81" s="82"/>
      <c r="IPY81" s="82"/>
      <c r="IPZ81" s="82"/>
      <c r="IQA81" s="82"/>
      <c r="IQB81" s="82"/>
      <c r="IQC81" s="82"/>
      <c r="IQD81" s="82"/>
      <c r="IQE81" s="82"/>
      <c r="IQF81" s="82"/>
      <c r="IQG81" s="82"/>
      <c r="IQH81" s="82"/>
      <c r="IQI81" s="82"/>
      <c r="IQJ81" s="82"/>
      <c r="IQK81" s="82"/>
      <c r="IQL81" s="82"/>
      <c r="IQM81" s="82"/>
      <c r="IQN81" s="82"/>
      <c r="IQO81" s="82"/>
      <c r="IQP81" s="82"/>
      <c r="IQQ81" s="82"/>
      <c r="IQR81" s="82"/>
      <c r="IQS81" s="82"/>
      <c r="IQT81" s="82"/>
      <c r="IQU81" s="82"/>
      <c r="IQV81" s="82"/>
      <c r="IQW81" s="82"/>
      <c r="IQX81" s="82"/>
      <c r="IQY81" s="82"/>
      <c r="IQZ81" s="82"/>
      <c r="IRA81" s="82"/>
      <c r="IRB81" s="82"/>
      <c r="IRC81" s="82"/>
      <c r="IRD81" s="82"/>
      <c r="IRE81" s="82"/>
      <c r="IRF81" s="82"/>
      <c r="IRG81" s="82"/>
      <c r="IRH81" s="82"/>
      <c r="IRI81" s="82"/>
      <c r="IRJ81" s="82"/>
      <c r="IRK81" s="82"/>
      <c r="IRL81" s="82"/>
      <c r="IRM81" s="82"/>
      <c r="IRN81" s="82"/>
      <c r="IRO81" s="82"/>
      <c r="IRP81" s="82"/>
      <c r="IRQ81" s="82"/>
      <c r="IRR81" s="82"/>
      <c r="IRS81" s="82"/>
      <c r="IRT81" s="82"/>
      <c r="IRU81" s="82"/>
      <c r="IRV81" s="82"/>
      <c r="IRW81" s="82"/>
      <c r="IRX81" s="82"/>
      <c r="IRY81" s="82"/>
      <c r="IRZ81" s="82"/>
      <c r="ISA81" s="82"/>
      <c r="ISB81" s="82"/>
      <c r="ISC81" s="82"/>
      <c r="ISD81" s="82"/>
      <c r="ISE81" s="82"/>
      <c r="ISF81" s="82"/>
      <c r="ISG81" s="82"/>
      <c r="ISH81" s="82"/>
      <c r="ISI81" s="82"/>
      <c r="ISJ81" s="82"/>
      <c r="ISK81" s="82"/>
      <c r="ISL81" s="82"/>
      <c r="ISM81" s="82"/>
      <c r="ISN81" s="82"/>
      <c r="ISO81" s="82"/>
      <c r="ISP81" s="82"/>
      <c r="ISQ81" s="82"/>
      <c r="ISR81" s="82"/>
      <c r="ISS81" s="82"/>
      <c r="IST81" s="82"/>
      <c r="ISU81" s="82"/>
      <c r="ISV81" s="82"/>
      <c r="ISW81" s="82"/>
      <c r="ISX81" s="82"/>
      <c r="ISY81" s="82"/>
      <c r="ISZ81" s="82"/>
      <c r="ITA81" s="82"/>
      <c r="ITB81" s="82"/>
      <c r="ITC81" s="82"/>
      <c r="ITD81" s="82"/>
      <c r="ITE81" s="82"/>
      <c r="ITF81" s="82"/>
      <c r="ITG81" s="82"/>
      <c r="ITH81" s="82"/>
      <c r="ITI81" s="82"/>
      <c r="ITJ81" s="82"/>
      <c r="ITK81" s="82"/>
      <c r="ITL81" s="82"/>
      <c r="ITM81" s="82"/>
      <c r="ITN81" s="82"/>
      <c r="ITO81" s="82"/>
      <c r="ITP81" s="82"/>
      <c r="ITQ81" s="82"/>
      <c r="ITR81" s="82"/>
      <c r="ITS81" s="82"/>
      <c r="ITT81" s="82"/>
      <c r="ITU81" s="82"/>
      <c r="ITV81" s="82"/>
      <c r="ITW81" s="82"/>
      <c r="ITX81" s="82"/>
      <c r="ITY81" s="82"/>
      <c r="ITZ81" s="82"/>
      <c r="IUA81" s="82"/>
      <c r="IUB81" s="82"/>
      <c r="IUC81" s="82"/>
      <c r="IUD81" s="82"/>
      <c r="IUE81" s="82"/>
      <c r="IUF81" s="82"/>
      <c r="IUG81" s="82"/>
      <c r="IUH81" s="82"/>
      <c r="IUI81" s="82"/>
      <c r="IUJ81" s="82"/>
      <c r="IUK81" s="82"/>
      <c r="IUL81" s="82"/>
      <c r="IUM81" s="82"/>
      <c r="IUN81" s="82"/>
      <c r="IUO81" s="82"/>
      <c r="IUP81" s="82"/>
      <c r="IUQ81" s="82"/>
      <c r="IUR81" s="82"/>
      <c r="IUS81" s="82"/>
      <c r="IUT81" s="82"/>
      <c r="IUU81" s="82"/>
      <c r="IUV81" s="82"/>
      <c r="IUW81" s="82"/>
      <c r="IUX81" s="82"/>
      <c r="IUY81" s="82"/>
      <c r="IUZ81" s="82"/>
      <c r="IVA81" s="82"/>
      <c r="IVB81" s="82"/>
      <c r="IVC81" s="82"/>
      <c r="IVD81" s="82"/>
      <c r="IVE81" s="82"/>
      <c r="IVF81" s="82"/>
      <c r="IVG81" s="82"/>
      <c r="IVH81" s="82"/>
      <c r="IVI81" s="82"/>
      <c r="IVJ81" s="82"/>
      <c r="IVK81" s="82"/>
      <c r="IVL81" s="82"/>
      <c r="IVM81" s="82"/>
      <c r="IVN81" s="82"/>
      <c r="IVO81" s="82"/>
      <c r="IVP81" s="82"/>
      <c r="IVQ81" s="82"/>
      <c r="IVR81" s="82"/>
      <c r="IVS81" s="82"/>
      <c r="IVT81" s="82"/>
      <c r="IVU81" s="82"/>
      <c r="IVV81" s="82"/>
      <c r="IVW81" s="82"/>
      <c r="IVX81" s="82"/>
      <c r="IVY81" s="82"/>
      <c r="IVZ81" s="82"/>
      <c r="IWA81" s="82"/>
      <c r="IWB81" s="82"/>
      <c r="IWC81" s="82"/>
      <c r="IWD81" s="82"/>
      <c r="IWE81" s="82"/>
      <c r="IWF81" s="82"/>
      <c r="IWG81" s="82"/>
      <c r="IWH81" s="82"/>
      <c r="IWI81" s="82"/>
      <c r="IWJ81" s="82"/>
      <c r="IWK81" s="82"/>
      <c r="IWL81" s="82"/>
      <c r="IWM81" s="82"/>
      <c r="IWN81" s="82"/>
      <c r="IWO81" s="82"/>
      <c r="IWP81" s="82"/>
      <c r="IWQ81" s="82"/>
      <c r="IWR81" s="82"/>
      <c r="IWS81" s="82"/>
      <c r="IWT81" s="82"/>
      <c r="IWU81" s="82"/>
      <c r="IWV81" s="82"/>
      <c r="IWW81" s="82"/>
      <c r="IWX81" s="82"/>
      <c r="IWY81" s="82"/>
      <c r="IWZ81" s="82"/>
      <c r="IXA81" s="82"/>
      <c r="IXB81" s="82"/>
      <c r="IXC81" s="82"/>
      <c r="IXD81" s="82"/>
      <c r="IXE81" s="82"/>
      <c r="IXF81" s="82"/>
      <c r="IXG81" s="82"/>
      <c r="IXH81" s="82"/>
      <c r="IXI81" s="82"/>
      <c r="IXJ81" s="82"/>
      <c r="IXK81" s="82"/>
      <c r="IXL81" s="82"/>
      <c r="IXM81" s="82"/>
      <c r="IXN81" s="82"/>
      <c r="IXO81" s="82"/>
      <c r="IXP81" s="82"/>
      <c r="IXQ81" s="82"/>
      <c r="IXR81" s="82"/>
      <c r="IXS81" s="82"/>
      <c r="IXT81" s="82"/>
      <c r="IXU81" s="82"/>
      <c r="IXV81" s="82"/>
      <c r="IXW81" s="82"/>
      <c r="IXX81" s="82"/>
      <c r="IXY81" s="82"/>
      <c r="IXZ81" s="82"/>
      <c r="IYA81" s="82"/>
      <c r="IYB81" s="82"/>
      <c r="IYC81" s="82"/>
      <c r="IYD81" s="82"/>
      <c r="IYE81" s="82"/>
      <c r="IYF81" s="82"/>
      <c r="IYG81" s="82"/>
      <c r="IYH81" s="82"/>
      <c r="IYI81" s="82"/>
      <c r="IYJ81" s="82"/>
      <c r="IYK81" s="82"/>
      <c r="IYL81" s="82"/>
      <c r="IYM81" s="82"/>
      <c r="IYN81" s="82"/>
      <c r="IYO81" s="82"/>
      <c r="IYP81" s="82"/>
      <c r="IYQ81" s="82"/>
      <c r="IYR81" s="82"/>
      <c r="IYS81" s="82"/>
      <c r="IYT81" s="82"/>
      <c r="IYU81" s="82"/>
      <c r="IYV81" s="82"/>
      <c r="IYW81" s="82"/>
      <c r="IYX81" s="82"/>
      <c r="IYY81" s="82"/>
      <c r="IYZ81" s="82"/>
      <c r="IZA81" s="82"/>
      <c r="IZB81" s="82"/>
      <c r="IZC81" s="82"/>
      <c r="IZD81" s="82"/>
      <c r="IZE81" s="82"/>
      <c r="IZF81" s="82"/>
      <c r="IZG81" s="82"/>
      <c r="IZH81" s="82"/>
      <c r="IZI81" s="82"/>
      <c r="IZJ81" s="82"/>
      <c r="IZK81" s="82"/>
      <c r="IZL81" s="82"/>
      <c r="IZM81" s="82"/>
      <c r="IZN81" s="82"/>
      <c r="IZO81" s="82"/>
      <c r="IZP81" s="82"/>
      <c r="IZQ81" s="82"/>
      <c r="IZR81" s="82"/>
      <c r="IZS81" s="82"/>
      <c r="IZT81" s="82"/>
      <c r="IZU81" s="82"/>
      <c r="IZV81" s="82"/>
      <c r="IZW81" s="82"/>
      <c r="IZX81" s="82"/>
      <c r="IZY81" s="82"/>
      <c r="IZZ81" s="82"/>
      <c r="JAA81" s="82"/>
      <c r="JAB81" s="82"/>
      <c r="JAC81" s="82"/>
      <c r="JAD81" s="82"/>
      <c r="JAE81" s="82"/>
      <c r="JAF81" s="82"/>
      <c r="JAG81" s="82"/>
      <c r="JAH81" s="82"/>
      <c r="JAI81" s="82"/>
      <c r="JAJ81" s="82"/>
      <c r="JAK81" s="82"/>
      <c r="JAL81" s="82"/>
      <c r="JAM81" s="82"/>
      <c r="JAN81" s="82"/>
      <c r="JAO81" s="82"/>
      <c r="JAP81" s="82"/>
      <c r="JAQ81" s="82"/>
      <c r="JAR81" s="82"/>
      <c r="JAS81" s="82"/>
      <c r="JAT81" s="82"/>
      <c r="JAU81" s="82"/>
      <c r="JAV81" s="82"/>
      <c r="JAW81" s="82"/>
      <c r="JAX81" s="82"/>
      <c r="JAY81" s="82"/>
      <c r="JAZ81" s="82"/>
      <c r="JBA81" s="82"/>
      <c r="JBB81" s="82"/>
      <c r="JBC81" s="82"/>
      <c r="JBD81" s="82"/>
      <c r="JBE81" s="82"/>
      <c r="JBF81" s="82"/>
      <c r="JBG81" s="82"/>
      <c r="JBH81" s="82"/>
      <c r="JBI81" s="82"/>
      <c r="JBJ81" s="82"/>
      <c r="JBK81" s="82"/>
      <c r="JBL81" s="82"/>
      <c r="JBM81" s="82"/>
      <c r="JBN81" s="82"/>
      <c r="JBO81" s="82"/>
      <c r="JBP81" s="82"/>
      <c r="JBQ81" s="82"/>
      <c r="JBR81" s="82"/>
      <c r="JBS81" s="82"/>
      <c r="JBT81" s="82"/>
      <c r="JBU81" s="82"/>
      <c r="JBV81" s="82"/>
      <c r="JBW81" s="82"/>
      <c r="JBX81" s="82"/>
      <c r="JBY81" s="82"/>
      <c r="JBZ81" s="82"/>
      <c r="JCA81" s="82"/>
      <c r="JCB81" s="82"/>
      <c r="JCC81" s="82"/>
      <c r="JCD81" s="82"/>
      <c r="JCE81" s="82"/>
      <c r="JCF81" s="82"/>
      <c r="JCG81" s="82"/>
      <c r="JCH81" s="82"/>
      <c r="JCI81" s="82"/>
      <c r="JCJ81" s="82"/>
      <c r="JCK81" s="82"/>
      <c r="JCL81" s="82"/>
      <c r="JCM81" s="82"/>
      <c r="JCN81" s="82"/>
      <c r="JCO81" s="82"/>
      <c r="JCP81" s="82"/>
      <c r="JCQ81" s="82"/>
      <c r="JCR81" s="82"/>
      <c r="JCS81" s="82"/>
      <c r="JCT81" s="82"/>
      <c r="JCU81" s="82"/>
      <c r="JCV81" s="82"/>
      <c r="JCW81" s="82"/>
      <c r="JCX81" s="82"/>
      <c r="JCY81" s="82"/>
      <c r="JCZ81" s="82"/>
      <c r="JDA81" s="82"/>
      <c r="JDB81" s="82"/>
      <c r="JDC81" s="82"/>
      <c r="JDD81" s="82"/>
      <c r="JDE81" s="82"/>
      <c r="JDF81" s="82"/>
      <c r="JDG81" s="82"/>
      <c r="JDH81" s="82"/>
      <c r="JDI81" s="82"/>
      <c r="JDJ81" s="82"/>
      <c r="JDK81" s="82"/>
      <c r="JDL81" s="82"/>
      <c r="JDM81" s="82"/>
      <c r="JDN81" s="82"/>
      <c r="JDO81" s="82"/>
      <c r="JDP81" s="82"/>
      <c r="JDQ81" s="82"/>
      <c r="JDR81" s="82"/>
      <c r="JDS81" s="82"/>
      <c r="JDT81" s="82"/>
      <c r="JDU81" s="82"/>
      <c r="JDV81" s="82"/>
      <c r="JDW81" s="82"/>
      <c r="JDX81" s="82"/>
      <c r="JDY81" s="82"/>
      <c r="JDZ81" s="82"/>
      <c r="JEA81" s="82"/>
      <c r="JEB81" s="82"/>
      <c r="JEC81" s="82"/>
      <c r="JED81" s="82"/>
      <c r="JEE81" s="82"/>
      <c r="JEF81" s="82"/>
      <c r="JEG81" s="82"/>
      <c r="JEH81" s="82"/>
      <c r="JEI81" s="82"/>
      <c r="JEJ81" s="82"/>
      <c r="JEK81" s="82"/>
      <c r="JEL81" s="82"/>
      <c r="JEM81" s="82"/>
      <c r="JEN81" s="82"/>
      <c r="JEO81" s="82"/>
      <c r="JEP81" s="82"/>
      <c r="JEQ81" s="82"/>
      <c r="JER81" s="82"/>
      <c r="JES81" s="82"/>
      <c r="JET81" s="82"/>
      <c r="JEU81" s="82"/>
      <c r="JEV81" s="82"/>
      <c r="JEW81" s="82"/>
      <c r="JEX81" s="82"/>
      <c r="JEY81" s="82"/>
      <c r="JEZ81" s="82"/>
      <c r="JFA81" s="82"/>
      <c r="JFB81" s="82"/>
      <c r="JFC81" s="82"/>
      <c r="JFD81" s="82"/>
      <c r="JFE81" s="82"/>
      <c r="JFF81" s="82"/>
      <c r="JFG81" s="82"/>
      <c r="JFH81" s="82"/>
      <c r="JFI81" s="82"/>
      <c r="JFJ81" s="82"/>
      <c r="JFK81" s="82"/>
      <c r="JFL81" s="82"/>
      <c r="JFM81" s="82"/>
      <c r="JFN81" s="82"/>
      <c r="JFO81" s="82"/>
      <c r="JFP81" s="82"/>
      <c r="JFQ81" s="82"/>
      <c r="JFR81" s="82"/>
      <c r="JFS81" s="82"/>
      <c r="JFT81" s="82"/>
      <c r="JFU81" s="82"/>
      <c r="JFV81" s="82"/>
      <c r="JFW81" s="82"/>
      <c r="JFX81" s="82"/>
      <c r="JFY81" s="82"/>
      <c r="JFZ81" s="82"/>
      <c r="JGA81" s="82"/>
      <c r="JGB81" s="82"/>
      <c r="JGC81" s="82"/>
      <c r="JGD81" s="82"/>
      <c r="JGE81" s="82"/>
      <c r="JGF81" s="82"/>
      <c r="JGG81" s="82"/>
      <c r="JGH81" s="82"/>
      <c r="JGI81" s="82"/>
      <c r="JGJ81" s="82"/>
      <c r="JGK81" s="82"/>
      <c r="JGL81" s="82"/>
      <c r="JGM81" s="82"/>
      <c r="JGN81" s="82"/>
      <c r="JGO81" s="82"/>
      <c r="JGP81" s="82"/>
      <c r="JGQ81" s="82"/>
      <c r="JGR81" s="82"/>
      <c r="JGS81" s="82"/>
      <c r="JGT81" s="82"/>
      <c r="JGU81" s="82"/>
      <c r="JGV81" s="82"/>
      <c r="JGW81" s="82"/>
      <c r="JGX81" s="82"/>
      <c r="JGY81" s="82"/>
      <c r="JGZ81" s="82"/>
      <c r="JHA81" s="82"/>
      <c r="JHB81" s="82"/>
      <c r="JHC81" s="82"/>
      <c r="JHD81" s="82"/>
      <c r="JHE81" s="82"/>
      <c r="JHF81" s="82"/>
      <c r="JHG81" s="82"/>
      <c r="JHH81" s="82"/>
      <c r="JHI81" s="82"/>
      <c r="JHJ81" s="82"/>
      <c r="JHK81" s="82"/>
      <c r="JHL81" s="82"/>
      <c r="JHM81" s="82"/>
      <c r="JHN81" s="82"/>
      <c r="JHO81" s="82"/>
      <c r="JHP81" s="82"/>
      <c r="JHQ81" s="82"/>
      <c r="JHR81" s="82"/>
      <c r="JHS81" s="82"/>
      <c r="JHT81" s="82"/>
      <c r="JHU81" s="82"/>
      <c r="JHV81" s="82"/>
      <c r="JHW81" s="82"/>
      <c r="JHX81" s="82"/>
      <c r="JHY81" s="82"/>
      <c r="JHZ81" s="82"/>
      <c r="JIA81" s="82"/>
      <c r="JIB81" s="82"/>
      <c r="JIC81" s="82"/>
      <c r="JID81" s="82"/>
      <c r="JIE81" s="82"/>
      <c r="JIF81" s="82"/>
      <c r="JIG81" s="82"/>
      <c r="JIH81" s="82"/>
      <c r="JII81" s="82"/>
      <c r="JIJ81" s="82"/>
      <c r="JIK81" s="82"/>
      <c r="JIL81" s="82"/>
      <c r="JIM81" s="82"/>
      <c r="JIN81" s="82"/>
      <c r="JIO81" s="82"/>
      <c r="JIP81" s="82"/>
      <c r="JIQ81" s="82"/>
      <c r="JIR81" s="82"/>
      <c r="JIS81" s="82"/>
      <c r="JIT81" s="82"/>
      <c r="JIU81" s="82"/>
      <c r="JIV81" s="82"/>
      <c r="JIW81" s="82"/>
      <c r="JIX81" s="82"/>
      <c r="JIY81" s="82"/>
      <c r="JIZ81" s="82"/>
      <c r="JJA81" s="82"/>
      <c r="JJB81" s="82"/>
      <c r="JJC81" s="82"/>
      <c r="JJD81" s="82"/>
      <c r="JJE81" s="82"/>
      <c r="JJF81" s="82"/>
      <c r="JJG81" s="82"/>
      <c r="JJH81" s="82"/>
      <c r="JJI81" s="82"/>
      <c r="JJJ81" s="82"/>
      <c r="JJK81" s="82"/>
      <c r="JJL81" s="82"/>
      <c r="JJM81" s="82"/>
      <c r="JJN81" s="82"/>
      <c r="JJO81" s="82"/>
      <c r="JJP81" s="82"/>
      <c r="JJQ81" s="82"/>
      <c r="JJR81" s="82"/>
      <c r="JJS81" s="82"/>
      <c r="JJT81" s="82"/>
      <c r="JJU81" s="82"/>
      <c r="JJV81" s="82"/>
      <c r="JJW81" s="82"/>
      <c r="JJX81" s="82"/>
      <c r="JJY81" s="82"/>
      <c r="JJZ81" s="82"/>
      <c r="JKA81" s="82"/>
      <c r="JKB81" s="82"/>
      <c r="JKC81" s="82"/>
      <c r="JKD81" s="82"/>
      <c r="JKE81" s="82"/>
      <c r="JKF81" s="82"/>
      <c r="JKG81" s="82"/>
      <c r="JKH81" s="82"/>
      <c r="JKI81" s="82"/>
      <c r="JKJ81" s="82"/>
      <c r="JKK81" s="82"/>
      <c r="JKL81" s="82"/>
      <c r="JKM81" s="82"/>
      <c r="JKN81" s="82"/>
      <c r="JKO81" s="82"/>
      <c r="JKP81" s="82"/>
      <c r="JKQ81" s="82"/>
      <c r="JKR81" s="82"/>
      <c r="JKS81" s="82"/>
      <c r="JKT81" s="82"/>
      <c r="JKU81" s="82"/>
      <c r="JKV81" s="82"/>
      <c r="JKW81" s="82"/>
      <c r="JKX81" s="82"/>
      <c r="JKY81" s="82"/>
      <c r="JKZ81" s="82"/>
      <c r="JLA81" s="82"/>
      <c r="JLB81" s="82"/>
      <c r="JLC81" s="82"/>
      <c r="JLD81" s="82"/>
      <c r="JLE81" s="82"/>
      <c r="JLF81" s="82"/>
      <c r="JLG81" s="82"/>
      <c r="JLH81" s="82"/>
      <c r="JLI81" s="82"/>
      <c r="JLJ81" s="82"/>
      <c r="JLK81" s="82"/>
      <c r="JLL81" s="82"/>
      <c r="JLM81" s="82"/>
      <c r="JLN81" s="82"/>
      <c r="JLO81" s="82"/>
      <c r="JLP81" s="82"/>
      <c r="JLQ81" s="82"/>
      <c r="JLR81" s="82"/>
      <c r="JLS81" s="82"/>
      <c r="JLT81" s="82"/>
      <c r="JLU81" s="82"/>
      <c r="JLV81" s="82"/>
      <c r="JLW81" s="82"/>
      <c r="JLX81" s="82"/>
      <c r="JLY81" s="82"/>
      <c r="JLZ81" s="82"/>
      <c r="JMA81" s="82"/>
      <c r="JMB81" s="82"/>
      <c r="JMC81" s="82"/>
      <c r="JMD81" s="82"/>
      <c r="JME81" s="82"/>
      <c r="JMF81" s="82"/>
      <c r="JMG81" s="82"/>
      <c r="JMH81" s="82"/>
      <c r="JMI81" s="82"/>
      <c r="JMJ81" s="82"/>
      <c r="JMK81" s="82"/>
      <c r="JML81" s="82"/>
      <c r="JMM81" s="82"/>
      <c r="JMN81" s="82"/>
      <c r="JMO81" s="82"/>
      <c r="JMP81" s="82"/>
      <c r="JMQ81" s="82"/>
      <c r="JMR81" s="82"/>
      <c r="JMS81" s="82"/>
      <c r="JMT81" s="82"/>
      <c r="JMU81" s="82"/>
      <c r="JMV81" s="82"/>
      <c r="JMW81" s="82"/>
      <c r="JMX81" s="82"/>
      <c r="JMY81" s="82"/>
      <c r="JMZ81" s="82"/>
      <c r="JNA81" s="82"/>
      <c r="JNB81" s="82"/>
      <c r="JNC81" s="82"/>
      <c r="JND81" s="82"/>
      <c r="JNE81" s="82"/>
      <c r="JNF81" s="82"/>
      <c r="JNG81" s="82"/>
      <c r="JNH81" s="82"/>
      <c r="JNI81" s="82"/>
      <c r="JNJ81" s="82"/>
      <c r="JNK81" s="82"/>
      <c r="JNL81" s="82"/>
      <c r="JNM81" s="82"/>
      <c r="JNN81" s="82"/>
      <c r="JNO81" s="82"/>
      <c r="JNP81" s="82"/>
      <c r="JNQ81" s="82"/>
      <c r="JNR81" s="82"/>
      <c r="JNS81" s="82"/>
      <c r="JNT81" s="82"/>
      <c r="JNU81" s="82"/>
      <c r="JNV81" s="82"/>
      <c r="JNW81" s="82"/>
      <c r="JNX81" s="82"/>
      <c r="JNY81" s="82"/>
      <c r="JNZ81" s="82"/>
      <c r="JOA81" s="82"/>
      <c r="JOB81" s="82"/>
      <c r="JOC81" s="82"/>
      <c r="JOD81" s="82"/>
      <c r="JOE81" s="82"/>
      <c r="JOF81" s="82"/>
      <c r="JOG81" s="82"/>
      <c r="JOH81" s="82"/>
      <c r="JOI81" s="82"/>
      <c r="JOJ81" s="82"/>
      <c r="JOK81" s="82"/>
      <c r="JOL81" s="82"/>
      <c r="JOM81" s="82"/>
      <c r="JON81" s="82"/>
      <c r="JOO81" s="82"/>
      <c r="JOP81" s="82"/>
      <c r="JOQ81" s="82"/>
      <c r="JOR81" s="82"/>
      <c r="JOS81" s="82"/>
      <c r="JOT81" s="82"/>
      <c r="JOU81" s="82"/>
      <c r="JOV81" s="82"/>
      <c r="JOW81" s="82"/>
      <c r="JOX81" s="82"/>
      <c r="JOY81" s="82"/>
      <c r="JOZ81" s="82"/>
      <c r="JPA81" s="82"/>
      <c r="JPB81" s="82"/>
      <c r="JPC81" s="82"/>
      <c r="JPD81" s="82"/>
      <c r="JPE81" s="82"/>
      <c r="JPF81" s="82"/>
      <c r="JPG81" s="82"/>
      <c r="JPH81" s="82"/>
      <c r="JPI81" s="82"/>
      <c r="JPJ81" s="82"/>
      <c r="JPK81" s="82"/>
      <c r="JPL81" s="82"/>
      <c r="JPM81" s="82"/>
      <c r="JPN81" s="82"/>
      <c r="JPO81" s="82"/>
      <c r="JPP81" s="82"/>
      <c r="JPQ81" s="82"/>
      <c r="JPR81" s="82"/>
      <c r="JPS81" s="82"/>
      <c r="JPT81" s="82"/>
      <c r="JPU81" s="82"/>
      <c r="JPV81" s="82"/>
      <c r="JPW81" s="82"/>
      <c r="JPX81" s="82"/>
      <c r="JPY81" s="82"/>
      <c r="JPZ81" s="82"/>
      <c r="JQA81" s="82"/>
      <c r="JQB81" s="82"/>
      <c r="JQC81" s="82"/>
      <c r="JQD81" s="82"/>
      <c r="JQE81" s="82"/>
      <c r="JQF81" s="82"/>
      <c r="JQG81" s="82"/>
      <c r="JQH81" s="82"/>
      <c r="JQI81" s="82"/>
      <c r="JQJ81" s="82"/>
      <c r="JQK81" s="82"/>
      <c r="JQL81" s="82"/>
      <c r="JQM81" s="82"/>
      <c r="JQN81" s="82"/>
      <c r="JQO81" s="82"/>
      <c r="JQP81" s="82"/>
      <c r="JQQ81" s="82"/>
      <c r="JQR81" s="82"/>
      <c r="JQS81" s="82"/>
      <c r="JQT81" s="82"/>
      <c r="JQU81" s="82"/>
      <c r="JQV81" s="82"/>
      <c r="JQW81" s="82"/>
      <c r="JQX81" s="82"/>
      <c r="JQY81" s="82"/>
      <c r="JQZ81" s="82"/>
      <c r="JRA81" s="82"/>
      <c r="JRB81" s="82"/>
      <c r="JRC81" s="82"/>
      <c r="JRD81" s="82"/>
      <c r="JRE81" s="82"/>
      <c r="JRF81" s="82"/>
      <c r="JRG81" s="82"/>
      <c r="JRH81" s="82"/>
      <c r="JRI81" s="82"/>
      <c r="JRJ81" s="82"/>
      <c r="JRK81" s="82"/>
      <c r="JRL81" s="82"/>
      <c r="JRM81" s="82"/>
      <c r="JRN81" s="82"/>
      <c r="JRO81" s="82"/>
      <c r="JRP81" s="82"/>
      <c r="JRQ81" s="82"/>
      <c r="JRR81" s="82"/>
      <c r="JRS81" s="82"/>
      <c r="JRT81" s="82"/>
      <c r="JRU81" s="82"/>
      <c r="JRV81" s="82"/>
      <c r="JRW81" s="82"/>
      <c r="JRX81" s="82"/>
      <c r="JRY81" s="82"/>
      <c r="JRZ81" s="82"/>
      <c r="JSA81" s="82"/>
      <c r="JSB81" s="82"/>
      <c r="JSC81" s="82"/>
      <c r="JSD81" s="82"/>
      <c r="JSE81" s="82"/>
      <c r="JSF81" s="82"/>
      <c r="JSG81" s="82"/>
      <c r="JSH81" s="82"/>
      <c r="JSI81" s="82"/>
      <c r="JSJ81" s="82"/>
      <c r="JSK81" s="82"/>
      <c r="JSL81" s="82"/>
      <c r="JSM81" s="82"/>
      <c r="JSN81" s="82"/>
      <c r="JSO81" s="82"/>
      <c r="JSP81" s="82"/>
      <c r="JSQ81" s="82"/>
      <c r="JSR81" s="82"/>
      <c r="JSS81" s="82"/>
      <c r="JST81" s="82"/>
      <c r="JSU81" s="82"/>
      <c r="JSV81" s="82"/>
      <c r="JSW81" s="82"/>
      <c r="JSX81" s="82"/>
      <c r="JSY81" s="82"/>
      <c r="JSZ81" s="82"/>
      <c r="JTA81" s="82"/>
      <c r="JTB81" s="82"/>
      <c r="JTC81" s="82"/>
      <c r="JTD81" s="82"/>
      <c r="JTE81" s="82"/>
      <c r="JTF81" s="82"/>
      <c r="JTG81" s="82"/>
      <c r="JTH81" s="82"/>
      <c r="JTI81" s="82"/>
      <c r="JTJ81" s="82"/>
      <c r="JTK81" s="82"/>
      <c r="JTL81" s="82"/>
      <c r="JTM81" s="82"/>
      <c r="JTN81" s="82"/>
      <c r="JTO81" s="82"/>
      <c r="JTP81" s="82"/>
      <c r="JTQ81" s="82"/>
      <c r="JTR81" s="82"/>
      <c r="JTS81" s="82"/>
      <c r="JTT81" s="82"/>
      <c r="JTU81" s="82"/>
      <c r="JTV81" s="82"/>
      <c r="JTW81" s="82"/>
      <c r="JTX81" s="82"/>
      <c r="JTY81" s="82"/>
      <c r="JTZ81" s="82"/>
      <c r="JUA81" s="82"/>
      <c r="JUB81" s="82"/>
      <c r="JUC81" s="82"/>
      <c r="JUD81" s="82"/>
      <c r="JUE81" s="82"/>
      <c r="JUF81" s="82"/>
      <c r="JUG81" s="82"/>
      <c r="JUH81" s="82"/>
      <c r="JUI81" s="82"/>
      <c r="JUJ81" s="82"/>
      <c r="JUK81" s="82"/>
      <c r="JUL81" s="82"/>
      <c r="JUM81" s="82"/>
      <c r="JUN81" s="82"/>
      <c r="JUO81" s="82"/>
      <c r="JUP81" s="82"/>
      <c r="JUQ81" s="82"/>
      <c r="JUR81" s="82"/>
      <c r="JUS81" s="82"/>
      <c r="JUT81" s="82"/>
      <c r="JUU81" s="82"/>
      <c r="JUV81" s="82"/>
      <c r="JUW81" s="82"/>
      <c r="JUX81" s="82"/>
      <c r="JUY81" s="82"/>
      <c r="JUZ81" s="82"/>
      <c r="JVA81" s="82"/>
      <c r="JVB81" s="82"/>
      <c r="JVC81" s="82"/>
      <c r="JVD81" s="82"/>
      <c r="JVE81" s="82"/>
      <c r="JVF81" s="82"/>
      <c r="JVG81" s="82"/>
      <c r="JVH81" s="82"/>
      <c r="JVI81" s="82"/>
      <c r="JVJ81" s="82"/>
      <c r="JVK81" s="82"/>
      <c r="JVL81" s="82"/>
      <c r="JVM81" s="82"/>
      <c r="JVN81" s="82"/>
      <c r="JVO81" s="82"/>
      <c r="JVP81" s="82"/>
      <c r="JVQ81" s="82"/>
      <c r="JVR81" s="82"/>
      <c r="JVS81" s="82"/>
      <c r="JVT81" s="82"/>
      <c r="JVU81" s="82"/>
      <c r="JVV81" s="82"/>
      <c r="JVW81" s="82"/>
      <c r="JVX81" s="82"/>
      <c r="JVY81" s="82"/>
      <c r="JVZ81" s="82"/>
      <c r="JWA81" s="82"/>
      <c r="JWB81" s="82"/>
      <c r="JWC81" s="82"/>
      <c r="JWD81" s="82"/>
      <c r="JWE81" s="82"/>
      <c r="JWF81" s="82"/>
      <c r="JWG81" s="82"/>
      <c r="JWH81" s="82"/>
      <c r="JWI81" s="82"/>
      <c r="JWJ81" s="82"/>
      <c r="JWK81" s="82"/>
      <c r="JWL81" s="82"/>
      <c r="JWM81" s="82"/>
      <c r="JWN81" s="82"/>
      <c r="JWO81" s="82"/>
      <c r="JWP81" s="82"/>
      <c r="JWQ81" s="82"/>
      <c r="JWR81" s="82"/>
      <c r="JWS81" s="82"/>
      <c r="JWT81" s="82"/>
      <c r="JWU81" s="82"/>
      <c r="JWV81" s="82"/>
      <c r="JWW81" s="82"/>
      <c r="JWX81" s="82"/>
      <c r="JWY81" s="82"/>
      <c r="JWZ81" s="82"/>
      <c r="JXA81" s="82"/>
      <c r="JXB81" s="82"/>
      <c r="JXC81" s="82"/>
      <c r="JXD81" s="82"/>
      <c r="JXE81" s="82"/>
      <c r="JXF81" s="82"/>
      <c r="JXG81" s="82"/>
      <c r="JXH81" s="82"/>
      <c r="JXI81" s="82"/>
      <c r="JXJ81" s="82"/>
      <c r="JXK81" s="82"/>
      <c r="JXL81" s="82"/>
      <c r="JXM81" s="82"/>
      <c r="JXN81" s="82"/>
      <c r="JXO81" s="82"/>
      <c r="JXP81" s="82"/>
      <c r="JXQ81" s="82"/>
      <c r="JXR81" s="82"/>
      <c r="JXS81" s="82"/>
      <c r="JXT81" s="82"/>
      <c r="JXU81" s="82"/>
      <c r="JXV81" s="82"/>
      <c r="JXW81" s="82"/>
      <c r="JXX81" s="82"/>
      <c r="JXY81" s="82"/>
      <c r="JXZ81" s="82"/>
      <c r="JYA81" s="82"/>
      <c r="JYB81" s="82"/>
      <c r="JYC81" s="82"/>
      <c r="JYD81" s="82"/>
      <c r="JYE81" s="82"/>
      <c r="JYF81" s="82"/>
      <c r="JYG81" s="82"/>
      <c r="JYH81" s="82"/>
      <c r="JYI81" s="82"/>
      <c r="JYJ81" s="82"/>
      <c r="JYK81" s="82"/>
      <c r="JYL81" s="82"/>
      <c r="JYM81" s="82"/>
      <c r="JYN81" s="82"/>
      <c r="JYO81" s="82"/>
      <c r="JYP81" s="82"/>
      <c r="JYQ81" s="82"/>
      <c r="JYR81" s="82"/>
      <c r="JYS81" s="82"/>
      <c r="JYT81" s="82"/>
      <c r="JYU81" s="82"/>
      <c r="JYV81" s="82"/>
      <c r="JYW81" s="82"/>
      <c r="JYX81" s="82"/>
      <c r="JYY81" s="82"/>
      <c r="JYZ81" s="82"/>
      <c r="JZA81" s="82"/>
      <c r="JZB81" s="82"/>
      <c r="JZC81" s="82"/>
      <c r="JZD81" s="82"/>
      <c r="JZE81" s="82"/>
      <c r="JZF81" s="82"/>
      <c r="JZG81" s="82"/>
      <c r="JZH81" s="82"/>
      <c r="JZI81" s="82"/>
      <c r="JZJ81" s="82"/>
      <c r="JZK81" s="82"/>
      <c r="JZL81" s="82"/>
      <c r="JZM81" s="82"/>
      <c r="JZN81" s="82"/>
      <c r="JZO81" s="82"/>
      <c r="JZP81" s="82"/>
      <c r="JZQ81" s="82"/>
      <c r="JZR81" s="82"/>
      <c r="JZS81" s="82"/>
      <c r="JZT81" s="82"/>
      <c r="JZU81" s="82"/>
      <c r="JZV81" s="82"/>
      <c r="JZW81" s="82"/>
      <c r="JZX81" s="82"/>
      <c r="JZY81" s="82"/>
      <c r="JZZ81" s="82"/>
      <c r="KAA81" s="82"/>
      <c r="KAB81" s="82"/>
      <c r="KAC81" s="82"/>
      <c r="KAD81" s="82"/>
      <c r="KAE81" s="82"/>
      <c r="KAF81" s="82"/>
      <c r="KAG81" s="82"/>
      <c r="KAH81" s="82"/>
      <c r="KAI81" s="82"/>
      <c r="KAJ81" s="82"/>
      <c r="KAK81" s="82"/>
      <c r="KAL81" s="82"/>
      <c r="KAM81" s="82"/>
      <c r="KAN81" s="82"/>
      <c r="KAO81" s="82"/>
      <c r="KAP81" s="82"/>
      <c r="KAQ81" s="82"/>
      <c r="KAR81" s="82"/>
      <c r="KAS81" s="82"/>
      <c r="KAT81" s="82"/>
      <c r="KAU81" s="82"/>
      <c r="KAV81" s="82"/>
      <c r="KAW81" s="82"/>
      <c r="KAX81" s="82"/>
      <c r="KAY81" s="82"/>
      <c r="KAZ81" s="82"/>
      <c r="KBA81" s="82"/>
      <c r="KBB81" s="82"/>
      <c r="KBC81" s="82"/>
      <c r="KBD81" s="82"/>
      <c r="KBE81" s="82"/>
      <c r="KBF81" s="82"/>
      <c r="KBG81" s="82"/>
      <c r="KBH81" s="82"/>
      <c r="KBI81" s="82"/>
      <c r="KBJ81" s="82"/>
      <c r="KBK81" s="82"/>
      <c r="KBL81" s="82"/>
      <c r="KBM81" s="82"/>
      <c r="KBN81" s="82"/>
      <c r="KBO81" s="82"/>
      <c r="KBP81" s="82"/>
      <c r="KBQ81" s="82"/>
      <c r="KBR81" s="82"/>
      <c r="KBS81" s="82"/>
      <c r="KBT81" s="82"/>
      <c r="KBU81" s="82"/>
      <c r="KBV81" s="82"/>
      <c r="KBW81" s="82"/>
      <c r="KBX81" s="82"/>
      <c r="KBY81" s="82"/>
      <c r="KBZ81" s="82"/>
      <c r="KCA81" s="82"/>
      <c r="KCB81" s="82"/>
      <c r="KCC81" s="82"/>
      <c r="KCD81" s="82"/>
      <c r="KCE81" s="82"/>
      <c r="KCF81" s="82"/>
      <c r="KCG81" s="82"/>
      <c r="KCH81" s="82"/>
      <c r="KCI81" s="82"/>
      <c r="KCJ81" s="82"/>
      <c r="KCK81" s="82"/>
      <c r="KCL81" s="82"/>
      <c r="KCM81" s="82"/>
      <c r="KCN81" s="82"/>
      <c r="KCO81" s="82"/>
      <c r="KCP81" s="82"/>
      <c r="KCQ81" s="82"/>
      <c r="KCR81" s="82"/>
      <c r="KCS81" s="82"/>
      <c r="KCT81" s="82"/>
      <c r="KCU81" s="82"/>
      <c r="KCV81" s="82"/>
      <c r="KCW81" s="82"/>
      <c r="KCX81" s="82"/>
      <c r="KCY81" s="82"/>
      <c r="KCZ81" s="82"/>
      <c r="KDA81" s="82"/>
      <c r="KDB81" s="82"/>
      <c r="KDC81" s="82"/>
      <c r="KDD81" s="82"/>
      <c r="KDE81" s="82"/>
      <c r="KDF81" s="82"/>
      <c r="KDG81" s="82"/>
      <c r="KDH81" s="82"/>
      <c r="KDI81" s="82"/>
      <c r="KDJ81" s="82"/>
      <c r="KDK81" s="82"/>
      <c r="KDL81" s="82"/>
      <c r="KDM81" s="82"/>
      <c r="KDN81" s="82"/>
      <c r="KDO81" s="82"/>
      <c r="KDP81" s="82"/>
      <c r="KDQ81" s="82"/>
      <c r="KDR81" s="82"/>
      <c r="KDS81" s="82"/>
      <c r="KDT81" s="82"/>
      <c r="KDU81" s="82"/>
      <c r="KDV81" s="82"/>
      <c r="KDW81" s="82"/>
      <c r="KDX81" s="82"/>
      <c r="KDY81" s="82"/>
      <c r="KDZ81" s="82"/>
      <c r="KEA81" s="82"/>
      <c r="KEB81" s="82"/>
      <c r="KEC81" s="82"/>
      <c r="KED81" s="82"/>
      <c r="KEE81" s="82"/>
      <c r="KEF81" s="82"/>
      <c r="KEG81" s="82"/>
      <c r="KEH81" s="82"/>
      <c r="KEI81" s="82"/>
      <c r="KEJ81" s="82"/>
      <c r="KEK81" s="82"/>
      <c r="KEL81" s="82"/>
      <c r="KEM81" s="82"/>
      <c r="KEN81" s="82"/>
      <c r="KEO81" s="82"/>
      <c r="KEP81" s="82"/>
      <c r="KEQ81" s="82"/>
      <c r="KER81" s="82"/>
      <c r="KES81" s="82"/>
      <c r="KET81" s="82"/>
      <c r="KEU81" s="82"/>
      <c r="KEV81" s="82"/>
      <c r="KEW81" s="82"/>
      <c r="KEX81" s="82"/>
      <c r="KEY81" s="82"/>
      <c r="KEZ81" s="82"/>
      <c r="KFA81" s="82"/>
      <c r="KFB81" s="82"/>
      <c r="KFC81" s="82"/>
      <c r="KFD81" s="82"/>
      <c r="KFE81" s="82"/>
      <c r="KFF81" s="82"/>
      <c r="KFG81" s="82"/>
      <c r="KFH81" s="82"/>
      <c r="KFI81" s="82"/>
      <c r="KFJ81" s="82"/>
      <c r="KFK81" s="82"/>
      <c r="KFL81" s="82"/>
      <c r="KFM81" s="82"/>
      <c r="KFN81" s="82"/>
      <c r="KFO81" s="82"/>
      <c r="KFP81" s="82"/>
      <c r="KFQ81" s="82"/>
      <c r="KFR81" s="82"/>
      <c r="KFS81" s="82"/>
      <c r="KFT81" s="82"/>
      <c r="KFU81" s="82"/>
      <c r="KFV81" s="82"/>
      <c r="KFW81" s="82"/>
      <c r="KFX81" s="82"/>
      <c r="KFY81" s="82"/>
      <c r="KFZ81" s="82"/>
      <c r="KGA81" s="82"/>
      <c r="KGB81" s="82"/>
      <c r="KGC81" s="82"/>
      <c r="KGD81" s="82"/>
      <c r="KGE81" s="82"/>
      <c r="KGF81" s="82"/>
      <c r="KGG81" s="82"/>
      <c r="KGH81" s="82"/>
      <c r="KGI81" s="82"/>
      <c r="KGJ81" s="82"/>
      <c r="KGK81" s="82"/>
      <c r="KGL81" s="82"/>
      <c r="KGM81" s="82"/>
      <c r="KGN81" s="82"/>
      <c r="KGO81" s="82"/>
      <c r="KGP81" s="82"/>
      <c r="KGQ81" s="82"/>
      <c r="KGR81" s="82"/>
      <c r="KGS81" s="82"/>
      <c r="KGT81" s="82"/>
      <c r="KGU81" s="82"/>
      <c r="KGV81" s="82"/>
      <c r="KGW81" s="82"/>
      <c r="KGX81" s="82"/>
      <c r="KGY81" s="82"/>
      <c r="KGZ81" s="82"/>
      <c r="KHA81" s="82"/>
      <c r="KHB81" s="82"/>
      <c r="KHC81" s="82"/>
      <c r="KHD81" s="82"/>
      <c r="KHE81" s="82"/>
      <c r="KHF81" s="82"/>
      <c r="KHG81" s="82"/>
      <c r="KHH81" s="82"/>
      <c r="KHI81" s="82"/>
      <c r="KHJ81" s="82"/>
      <c r="KHK81" s="82"/>
      <c r="KHL81" s="82"/>
      <c r="KHM81" s="82"/>
      <c r="KHN81" s="82"/>
      <c r="KHO81" s="82"/>
      <c r="KHP81" s="82"/>
      <c r="KHQ81" s="82"/>
      <c r="KHR81" s="82"/>
      <c r="KHS81" s="82"/>
      <c r="KHT81" s="82"/>
      <c r="KHU81" s="82"/>
      <c r="KHV81" s="82"/>
      <c r="KHW81" s="82"/>
      <c r="KHX81" s="82"/>
      <c r="KHY81" s="82"/>
      <c r="KHZ81" s="82"/>
      <c r="KIA81" s="82"/>
      <c r="KIB81" s="82"/>
      <c r="KIC81" s="82"/>
      <c r="KID81" s="82"/>
      <c r="KIE81" s="82"/>
      <c r="KIF81" s="82"/>
      <c r="KIG81" s="82"/>
      <c r="KIH81" s="82"/>
      <c r="KII81" s="82"/>
      <c r="KIJ81" s="82"/>
      <c r="KIK81" s="82"/>
      <c r="KIL81" s="82"/>
      <c r="KIM81" s="82"/>
      <c r="KIN81" s="82"/>
      <c r="KIO81" s="82"/>
      <c r="KIP81" s="82"/>
      <c r="KIQ81" s="82"/>
      <c r="KIR81" s="82"/>
      <c r="KIS81" s="82"/>
      <c r="KIT81" s="82"/>
      <c r="KIU81" s="82"/>
      <c r="KIV81" s="82"/>
      <c r="KIW81" s="82"/>
      <c r="KIX81" s="82"/>
      <c r="KIY81" s="82"/>
      <c r="KIZ81" s="82"/>
      <c r="KJA81" s="82"/>
      <c r="KJB81" s="82"/>
      <c r="KJC81" s="82"/>
      <c r="KJD81" s="82"/>
      <c r="KJE81" s="82"/>
      <c r="KJF81" s="82"/>
      <c r="KJG81" s="82"/>
      <c r="KJH81" s="82"/>
      <c r="KJI81" s="82"/>
      <c r="KJJ81" s="82"/>
      <c r="KJK81" s="82"/>
      <c r="KJL81" s="82"/>
      <c r="KJM81" s="82"/>
      <c r="KJN81" s="82"/>
      <c r="KJO81" s="82"/>
      <c r="KJP81" s="82"/>
      <c r="KJQ81" s="82"/>
      <c r="KJR81" s="82"/>
      <c r="KJS81" s="82"/>
      <c r="KJT81" s="82"/>
      <c r="KJU81" s="82"/>
      <c r="KJV81" s="82"/>
      <c r="KJW81" s="82"/>
      <c r="KJX81" s="82"/>
      <c r="KJY81" s="82"/>
      <c r="KJZ81" s="82"/>
      <c r="KKA81" s="82"/>
      <c r="KKB81" s="82"/>
      <c r="KKC81" s="82"/>
      <c r="KKD81" s="82"/>
      <c r="KKE81" s="82"/>
      <c r="KKF81" s="82"/>
      <c r="KKG81" s="82"/>
      <c r="KKH81" s="82"/>
      <c r="KKI81" s="82"/>
      <c r="KKJ81" s="82"/>
      <c r="KKK81" s="82"/>
      <c r="KKL81" s="82"/>
      <c r="KKM81" s="82"/>
      <c r="KKN81" s="82"/>
      <c r="KKO81" s="82"/>
      <c r="KKP81" s="82"/>
      <c r="KKQ81" s="82"/>
      <c r="KKR81" s="82"/>
      <c r="KKS81" s="82"/>
      <c r="KKT81" s="82"/>
      <c r="KKU81" s="82"/>
      <c r="KKV81" s="82"/>
      <c r="KKW81" s="82"/>
      <c r="KKX81" s="82"/>
      <c r="KKY81" s="82"/>
      <c r="KKZ81" s="82"/>
      <c r="KLA81" s="82"/>
      <c r="KLB81" s="82"/>
      <c r="KLC81" s="82"/>
      <c r="KLD81" s="82"/>
      <c r="KLE81" s="82"/>
      <c r="KLF81" s="82"/>
      <c r="KLG81" s="82"/>
      <c r="KLH81" s="82"/>
      <c r="KLI81" s="82"/>
      <c r="KLJ81" s="82"/>
      <c r="KLK81" s="82"/>
      <c r="KLL81" s="82"/>
      <c r="KLM81" s="82"/>
      <c r="KLN81" s="82"/>
      <c r="KLO81" s="82"/>
      <c r="KLP81" s="82"/>
      <c r="KLQ81" s="82"/>
      <c r="KLR81" s="82"/>
      <c r="KLS81" s="82"/>
      <c r="KLT81" s="82"/>
      <c r="KLU81" s="82"/>
      <c r="KLV81" s="82"/>
      <c r="KLW81" s="82"/>
      <c r="KLX81" s="82"/>
      <c r="KLY81" s="82"/>
      <c r="KLZ81" s="82"/>
      <c r="KMA81" s="82"/>
      <c r="KMB81" s="82"/>
      <c r="KMC81" s="82"/>
      <c r="KMD81" s="82"/>
      <c r="KME81" s="82"/>
      <c r="KMF81" s="82"/>
      <c r="KMG81" s="82"/>
      <c r="KMH81" s="82"/>
      <c r="KMI81" s="82"/>
      <c r="KMJ81" s="82"/>
      <c r="KMK81" s="82"/>
      <c r="KML81" s="82"/>
      <c r="KMM81" s="82"/>
      <c r="KMN81" s="82"/>
      <c r="KMO81" s="82"/>
      <c r="KMP81" s="82"/>
      <c r="KMQ81" s="82"/>
      <c r="KMR81" s="82"/>
      <c r="KMS81" s="82"/>
      <c r="KMT81" s="82"/>
      <c r="KMU81" s="82"/>
      <c r="KMV81" s="82"/>
      <c r="KMW81" s="82"/>
      <c r="KMX81" s="82"/>
      <c r="KMY81" s="82"/>
      <c r="KMZ81" s="82"/>
      <c r="KNA81" s="82"/>
      <c r="KNB81" s="82"/>
      <c r="KNC81" s="82"/>
      <c r="KND81" s="82"/>
      <c r="KNE81" s="82"/>
      <c r="KNF81" s="82"/>
      <c r="KNG81" s="82"/>
      <c r="KNH81" s="82"/>
      <c r="KNI81" s="82"/>
      <c r="KNJ81" s="82"/>
      <c r="KNK81" s="82"/>
      <c r="KNL81" s="82"/>
      <c r="KNM81" s="82"/>
      <c r="KNN81" s="82"/>
      <c r="KNO81" s="82"/>
      <c r="KNP81" s="82"/>
      <c r="KNQ81" s="82"/>
      <c r="KNR81" s="82"/>
      <c r="KNS81" s="82"/>
      <c r="KNT81" s="82"/>
      <c r="KNU81" s="82"/>
      <c r="KNV81" s="82"/>
      <c r="KNW81" s="82"/>
      <c r="KNX81" s="82"/>
      <c r="KNY81" s="82"/>
      <c r="KNZ81" s="82"/>
      <c r="KOA81" s="82"/>
      <c r="KOB81" s="82"/>
      <c r="KOC81" s="82"/>
      <c r="KOD81" s="82"/>
      <c r="KOE81" s="82"/>
      <c r="KOF81" s="82"/>
      <c r="KOG81" s="82"/>
      <c r="KOH81" s="82"/>
      <c r="KOI81" s="82"/>
      <c r="KOJ81" s="82"/>
      <c r="KOK81" s="82"/>
      <c r="KOL81" s="82"/>
      <c r="KOM81" s="82"/>
      <c r="KON81" s="82"/>
      <c r="KOO81" s="82"/>
      <c r="KOP81" s="82"/>
      <c r="KOQ81" s="82"/>
      <c r="KOR81" s="82"/>
      <c r="KOS81" s="82"/>
      <c r="KOT81" s="82"/>
      <c r="KOU81" s="82"/>
      <c r="KOV81" s="82"/>
      <c r="KOW81" s="82"/>
      <c r="KOX81" s="82"/>
      <c r="KOY81" s="82"/>
      <c r="KOZ81" s="82"/>
      <c r="KPA81" s="82"/>
      <c r="KPB81" s="82"/>
      <c r="KPC81" s="82"/>
      <c r="KPD81" s="82"/>
      <c r="KPE81" s="82"/>
      <c r="KPF81" s="82"/>
      <c r="KPG81" s="82"/>
      <c r="KPH81" s="82"/>
      <c r="KPI81" s="82"/>
      <c r="KPJ81" s="82"/>
      <c r="KPK81" s="82"/>
      <c r="KPL81" s="82"/>
      <c r="KPM81" s="82"/>
      <c r="KPN81" s="82"/>
      <c r="KPO81" s="82"/>
      <c r="KPP81" s="82"/>
      <c r="KPQ81" s="82"/>
      <c r="KPR81" s="82"/>
      <c r="KPS81" s="82"/>
      <c r="KPT81" s="82"/>
      <c r="KPU81" s="82"/>
      <c r="KPV81" s="82"/>
      <c r="KPW81" s="82"/>
      <c r="KPX81" s="82"/>
      <c r="KPY81" s="82"/>
      <c r="KPZ81" s="82"/>
      <c r="KQA81" s="82"/>
      <c r="KQB81" s="82"/>
      <c r="KQC81" s="82"/>
      <c r="KQD81" s="82"/>
      <c r="KQE81" s="82"/>
      <c r="KQF81" s="82"/>
      <c r="KQG81" s="82"/>
      <c r="KQH81" s="82"/>
      <c r="KQI81" s="82"/>
      <c r="KQJ81" s="82"/>
      <c r="KQK81" s="82"/>
      <c r="KQL81" s="82"/>
      <c r="KQM81" s="82"/>
      <c r="KQN81" s="82"/>
      <c r="KQO81" s="82"/>
      <c r="KQP81" s="82"/>
      <c r="KQQ81" s="82"/>
      <c r="KQR81" s="82"/>
      <c r="KQS81" s="82"/>
      <c r="KQT81" s="82"/>
      <c r="KQU81" s="82"/>
      <c r="KQV81" s="82"/>
      <c r="KQW81" s="82"/>
      <c r="KQX81" s="82"/>
      <c r="KQY81" s="82"/>
      <c r="KQZ81" s="82"/>
      <c r="KRA81" s="82"/>
      <c r="KRB81" s="82"/>
      <c r="KRC81" s="82"/>
      <c r="KRD81" s="82"/>
      <c r="KRE81" s="82"/>
      <c r="KRF81" s="82"/>
      <c r="KRG81" s="82"/>
      <c r="KRH81" s="82"/>
      <c r="KRI81" s="82"/>
      <c r="KRJ81" s="82"/>
      <c r="KRK81" s="82"/>
      <c r="KRL81" s="82"/>
      <c r="KRM81" s="82"/>
      <c r="KRN81" s="82"/>
      <c r="KRO81" s="82"/>
      <c r="KRP81" s="82"/>
      <c r="KRQ81" s="82"/>
      <c r="KRR81" s="82"/>
      <c r="KRS81" s="82"/>
      <c r="KRT81" s="82"/>
      <c r="KRU81" s="82"/>
      <c r="KRV81" s="82"/>
      <c r="KRW81" s="82"/>
      <c r="KRX81" s="82"/>
      <c r="KRY81" s="82"/>
      <c r="KRZ81" s="82"/>
      <c r="KSA81" s="82"/>
      <c r="KSB81" s="82"/>
      <c r="KSC81" s="82"/>
      <c r="KSD81" s="82"/>
      <c r="KSE81" s="82"/>
      <c r="KSF81" s="82"/>
      <c r="KSG81" s="82"/>
      <c r="KSH81" s="82"/>
      <c r="KSI81" s="82"/>
      <c r="KSJ81" s="82"/>
      <c r="KSK81" s="82"/>
      <c r="KSL81" s="82"/>
      <c r="KSM81" s="82"/>
      <c r="KSN81" s="82"/>
      <c r="KSO81" s="82"/>
      <c r="KSP81" s="82"/>
      <c r="KSQ81" s="82"/>
      <c r="KSR81" s="82"/>
      <c r="KSS81" s="82"/>
      <c r="KST81" s="82"/>
      <c r="KSU81" s="82"/>
      <c r="KSV81" s="82"/>
      <c r="KSW81" s="82"/>
      <c r="KSX81" s="82"/>
      <c r="KSY81" s="82"/>
      <c r="KSZ81" s="82"/>
      <c r="KTA81" s="82"/>
      <c r="KTB81" s="82"/>
      <c r="KTC81" s="82"/>
      <c r="KTD81" s="82"/>
      <c r="KTE81" s="82"/>
      <c r="KTF81" s="82"/>
      <c r="KTG81" s="82"/>
      <c r="KTH81" s="82"/>
      <c r="KTI81" s="82"/>
      <c r="KTJ81" s="82"/>
      <c r="KTK81" s="82"/>
      <c r="KTL81" s="82"/>
      <c r="KTM81" s="82"/>
      <c r="KTN81" s="82"/>
      <c r="KTO81" s="82"/>
      <c r="KTP81" s="82"/>
      <c r="KTQ81" s="82"/>
      <c r="KTR81" s="82"/>
      <c r="KTS81" s="82"/>
      <c r="KTT81" s="82"/>
      <c r="KTU81" s="82"/>
      <c r="KTV81" s="82"/>
      <c r="KTW81" s="82"/>
      <c r="KTX81" s="82"/>
      <c r="KTY81" s="82"/>
      <c r="KTZ81" s="82"/>
      <c r="KUA81" s="82"/>
      <c r="KUB81" s="82"/>
      <c r="KUC81" s="82"/>
      <c r="KUD81" s="82"/>
      <c r="KUE81" s="82"/>
      <c r="KUF81" s="82"/>
      <c r="KUG81" s="82"/>
      <c r="KUH81" s="82"/>
      <c r="KUI81" s="82"/>
      <c r="KUJ81" s="82"/>
      <c r="KUK81" s="82"/>
      <c r="KUL81" s="82"/>
      <c r="KUM81" s="82"/>
      <c r="KUN81" s="82"/>
      <c r="KUO81" s="82"/>
      <c r="KUP81" s="82"/>
      <c r="KUQ81" s="82"/>
      <c r="KUR81" s="82"/>
      <c r="KUS81" s="82"/>
      <c r="KUT81" s="82"/>
      <c r="KUU81" s="82"/>
      <c r="KUV81" s="82"/>
      <c r="KUW81" s="82"/>
      <c r="KUX81" s="82"/>
      <c r="KUY81" s="82"/>
      <c r="KUZ81" s="82"/>
      <c r="KVA81" s="82"/>
      <c r="KVB81" s="82"/>
      <c r="KVC81" s="82"/>
      <c r="KVD81" s="82"/>
      <c r="KVE81" s="82"/>
      <c r="KVF81" s="82"/>
      <c r="KVG81" s="82"/>
      <c r="KVH81" s="82"/>
      <c r="KVI81" s="82"/>
      <c r="KVJ81" s="82"/>
      <c r="KVK81" s="82"/>
      <c r="KVL81" s="82"/>
      <c r="KVM81" s="82"/>
      <c r="KVN81" s="82"/>
      <c r="KVO81" s="82"/>
      <c r="KVP81" s="82"/>
      <c r="KVQ81" s="82"/>
      <c r="KVR81" s="82"/>
      <c r="KVS81" s="82"/>
      <c r="KVT81" s="82"/>
      <c r="KVU81" s="82"/>
      <c r="KVV81" s="82"/>
      <c r="KVW81" s="82"/>
      <c r="KVX81" s="82"/>
      <c r="KVY81" s="82"/>
      <c r="KVZ81" s="82"/>
      <c r="KWA81" s="82"/>
      <c r="KWB81" s="82"/>
      <c r="KWC81" s="82"/>
      <c r="KWD81" s="82"/>
      <c r="KWE81" s="82"/>
      <c r="KWF81" s="82"/>
      <c r="KWG81" s="82"/>
      <c r="KWH81" s="82"/>
      <c r="KWI81" s="82"/>
      <c r="KWJ81" s="82"/>
      <c r="KWK81" s="82"/>
      <c r="KWL81" s="82"/>
      <c r="KWM81" s="82"/>
      <c r="KWN81" s="82"/>
      <c r="KWO81" s="82"/>
      <c r="KWP81" s="82"/>
      <c r="KWQ81" s="82"/>
      <c r="KWR81" s="82"/>
      <c r="KWS81" s="82"/>
      <c r="KWT81" s="82"/>
      <c r="KWU81" s="82"/>
      <c r="KWV81" s="82"/>
      <c r="KWW81" s="82"/>
      <c r="KWX81" s="82"/>
      <c r="KWY81" s="82"/>
      <c r="KWZ81" s="82"/>
      <c r="KXA81" s="82"/>
      <c r="KXB81" s="82"/>
      <c r="KXC81" s="82"/>
      <c r="KXD81" s="82"/>
      <c r="KXE81" s="82"/>
      <c r="KXF81" s="82"/>
      <c r="KXG81" s="82"/>
      <c r="KXH81" s="82"/>
      <c r="KXI81" s="82"/>
      <c r="KXJ81" s="82"/>
      <c r="KXK81" s="82"/>
      <c r="KXL81" s="82"/>
      <c r="KXM81" s="82"/>
      <c r="KXN81" s="82"/>
      <c r="KXO81" s="82"/>
      <c r="KXP81" s="82"/>
      <c r="KXQ81" s="82"/>
      <c r="KXR81" s="82"/>
      <c r="KXS81" s="82"/>
      <c r="KXT81" s="82"/>
      <c r="KXU81" s="82"/>
      <c r="KXV81" s="82"/>
      <c r="KXW81" s="82"/>
      <c r="KXX81" s="82"/>
      <c r="KXY81" s="82"/>
      <c r="KXZ81" s="82"/>
      <c r="KYA81" s="82"/>
      <c r="KYB81" s="82"/>
      <c r="KYC81" s="82"/>
      <c r="KYD81" s="82"/>
      <c r="KYE81" s="82"/>
      <c r="KYF81" s="82"/>
      <c r="KYG81" s="82"/>
      <c r="KYH81" s="82"/>
      <c r="KYI81" s="82"/>
      <c r="KYJ81" s="82"/>
      <c r="KYK81" s="82"/>
      <c r="KYL81" s="82"/>
      <c r="KYM81" s="82"/>
      <c r="KYN81" s="82"/>
      <c r="KYO81" s="82"/>
      <c r="KYP81" s="82"/>
      <c r="KYQ81" s="82"/>
      <c r="KYR81" s="82"/>
      <c r="KYS81" s="82"/>
      <c r="KYT81" s="82"/>
      <c r="KYU81" s="82"/>
      <c r="KYV81" s="82"/>
      <c r="KYW81" s="82"/>
      <c r="KYX81" s="82"/>
      <c r="KYY81" s="82"/>
      <c r="KYZ81" s="82"/>
      <c r="KZA81" s="82"/>
      <c r="KZB81" s="82"/>
      <c r="KZC81" s="82"/>
      <c r="KZD81" s="82"/>
      <c r="KZE81" s="82"/>
      <c r="KZF81" s="82"/>
      <c r="KZG81" s="82"/>
      <c r="KZH81" s="82"/>
      <c r="KZI81" s="82"/>
      <c r="KZJ81" s="82"/>
      <c r="KZK81" s="82"/>
      <c r="KZL81" s="82"/>
      <c r="KZM81" s="82"/>
      <c r="KZN81" s="82"/>
      <c r="KZO81" s="82"/>
      <c r="KZP81" s="82"/>
      <c r="KZQ81" s="82"/>
      <c r="KZR81" s="82"/>
      <c r="KZS81" s="82"/>
      <c r="KZT81" s="82"/>
      <c r="KZU81" s="82"/>
      <c r="KZV81" s="82"/>
      <c r="KZW81" s="82"/>
      <c r="KZX81" s="82"/>
      <c r="KZY81" s="82"/>
      <c r="KZZ81" s="82"/>
      <c r="LAA81" s="82"/>
      <c r="LAB81" s="82"/>
      <c r="LAC81" s="82"/>
      <c r="LAD81" s="82"/>
      <c r="LAE81" s="82"/>
      <c r="LAF81" s="82"/>
      <c r="LAG81" s="82"/>
      <c r="LAH81" s="82"/>
      <c r="LAI81" s="82"/>
      <c r="LAJ81" s="82"/>
      <c r="LAK81" s="82"/>
      <c r="LAL81" s="82"/>
      <c r="LAM81" s="82"/>
      <c r="LAN81" s="82"/>
      <c r="LAO81" s="82"/>
      <c r="LAP81" s="82"/>
      <c r="LAQ81" s="82"/>
      <c r="LAR81" s="82"/>
      <c r="LAS81" s="82"/>
      <c r="LAT81" s="82"/>
      <c r="LAU81" s="82"/>
      <c r="LAV81" s="82"/>
      <c r="LAW81" s="82"/>
      <c r="LAX81" s="82"/>
      <c r="LAY81" s="82"/>
      <c r="LAZ81" s="82"/>
      <c r="LBA81" s="82"/>
      <c r="LBB81" s="82"/>
      <c r="LBC81" s="82"/>
      <c r="LBD81" s="82"/>
      <c r="LBE81" s="82"/>
      <c r="LBF81" s="82"/>
      <c r="LBG81" s="82"/>
      <c r="LBH81" s="82"/>
      <c r="LBI81" s="82"/>
      <c r="LBJ81" s="82"/>
      <c r="LBK81" s="82"/>
      <c r="LBL81" s="82"/>
      <c r="LBM81" s="82"/>
      <c r="LBN81" s="82"/>
      <c r="LBO81" s="82"/>
      <c r="LBP81" s="82"/>
      <c r="LBQ81" s="82"/>
      <c r="LBR81" s="82"/>
      <c r="LBS81" s="82"/>
      <c r="LBT81" s="82"/>
      <c r="LBU81" s="82"/>
      <c r="LBV81" s="82"/>
      <c r="LBW81" s="82"/>
      <c r="LBX81" s="82"/>
      <c r="LBY81" s="82"/>
      <c r="LBZ81" s="82"/>
      <c r="LCA81" s="82"/>
      <c r="LCB81" s="82"/>
      <c r="LCC81" s="82"/>
      <c r="LCD81" s="82"/>
      <c r="LCE81" s="82"/>
      <c r="LCF81" s="82"/>
      <c r="LCG81" s="82"/>
      <c r="LCH81" s="82"/>
      <c r="LCI81" s="82"/>
      <c r="LCJ81" s="82"/>
      <c r="LCK81" s="82"/>
      <c r="LCL81" s="82"/>
      <c r="LCM81" s="82"/>
      <c r="LCN81" s="82"/>
      <c r="LCO81" s="82"/>
      <c r="LCP81" s="82"/>
      <c r="LCQ81" s="82"/>
      <c r="LCR81" s="82"/>
      <c r="LCS81" s="82"/>
      <c r="LCT81" s="82"/>
      <c r="LCU81" s="82"/>
      <c r="LCV81" s="82"/>
      <c r="LCW81" s="82"/>
      <c r="LCX81" s="82"/>
      <c r="LCY81" s="82"/>
      <c r="LCZ81" s="82"/>
      <c r="LDA81" s="82"/>
      <c r="LDB81" s="82"/>
      <c r="LDC81" s="82"/>
      <c r="LDD81" s="82"/>
      <c r="LDE81" s="82"/>
      <c r="LDF81" s="82"/>
      <c r="LDG81" s="82"/>
      <c r="LDH81" s="82"/>
      <c r="LDI81" s="82"/>
      <c r="LDJ81" s="82"/>
      <c r="LDK81" s="82"/>
      <c r="LDL81" s="82"/>
      <c r="LDM81" s="82"/>
      <c r="LDN81" s="82"/>
      <c r="LDO81" s="82"/>
      <c r="LDP81" s="82"/>
      <c r="LDQ81" s="82"/>
      <c r="LDR81" s="82"/>
      <c r="LDS81" s="82"/>
      <c r="LDT81" s="82"/>
      <c r="LDU81" s="82"/>
      <c r="LDV81" s="82"/>
      <c r="LDW81" s="82"/>
      <c r="LDX81" s="82"/>
      <c r="LDY81" s="82"/>
      <c r="LDZ81" s="82"/>
      <c r="LEA81" s="82"/>
      <c r="LEB81" s="82"/>
      <c r="LEC81" s="82"/>
      <c r="LED81" s="82"/>
      <c r="LEE81" s="82"/>
      <c r="LEF81" s="82"/>
      <c r="LEG81" s="82"/>
      <c r="LEH81" s="82"/>
      <c r="LEI81" s="82"/>
      <c r="LEJ81" s="82"/>
      <c r="LEK81" s="82"/>
      <c r="LEL81" s="82"/>
      <c r="LEM81" s="82"/>
      <c r="LEN81" s="82"/>
      <c r="LEO81" s="82"/>
      <c r="LEP81" s="82"/>
      <c r="LEQ81" s="82"/>
      <c r="LER81" s="82"/>
      <c r="LES81" s="82"/>
      <c r="LET81" s="82"/>
      <c r="LEU81" s="82"/>
      <c r="LEV81" s="82"/>
      <c r="LEW81" s="82"/>
      <c r="LEX81" s="82"/>
      <c r="LEY81" s="82"/>
      <c r="LEZ81" s="82"/>
      <c r="LFA81" s="82"/>
      <c r="LFB81" s="82"/>
      <c r="LFC81" s="82"/>
      <c r="LFD81" s="82"/>
      <c r="LFE81" s="82"/>
      <c r="LFF81" s="82"/>
      <c r="LFG81" s="82"/>
      <c r="LFH81" s="82"/>
      <c r="LFI81" s="82"/>
      <c r="LFJ81" s="82"/>
      <c r="LFK81" s="82"/>
      <c r="LFL81" s="82"/>
      <c r="LFM81" s="82"/>
      <c r="LFN81" s="82"/>
      <c r="LFO81" s="82"/>
      <c r="LFP81" s="82"/>
      <c r="LFQ81" s="82"/>
      <c r="LFR81" s="82"/>
      <c r="LFS81" s="82"/>
      <c r="LFT81" s="82"/>
      <c r="LFU81" s="82"/>
      <c r="LFV81" s="82"/>
      <c r="LFW81" s="82"/>
      <c r="LFX81" s="82"/>
      <c r="LFY81" s="82"/>
      <c r="LFZ81" s="82"/>
      <c r="LGA81" s="82"/>
      <c r="LGB81" s="82"/>
      <c r="LGC81" s="82"/>
      <c r="LGD81" s="82"/>
      <c r="LGE81" s="82"/>
      <c r="LGF81" s="82"/>
      <c r="LGG81" s="82"/>
      <c r="LGH81" s="82"/>
      <c r="LGI81" s="82"/>
      <c r="LGJ81" s="82"/>
      <c r="LGK81" s="82"/>
      <c r="LGL81" s="82"/>
      <c r="LGM81" s="82"/>
      <c r="LGN81" s="82"/>
      <c r="LGO81" s="82"/>
      <c r="LGP81" s="82"/>
      <c r="LGQ81" s="82"/>
      <c r="LGR81" s="82"/>
      <c r="LGS81" s="82"/>
      <c r="LGT81" s="82"/>
      <c r="LGU81" s="82"/>
      <c r="LGV81" s="82"/>
      <c r="LGW81" s="82"/>
      <c r="LGX81" s="82"/>
      <c r="LGY81" s="82"/>
      <c r="LGZ81" s="82"/>
      <c r="LHA81" s="82"/>
      <c r="LHB81" s="82"/>
      <c r="LHC81" s="82"/>
      <c r="LHD81" s="82"/>
      <c r="LHE81" s="82"/>
      <c r="LHF81" s="82"/>
      <c r="LHG81" s="82"/>
      <c r="LHH81" s="82"/>
      <c r="LHI81" s="82"/>
      <c r="LHJ81" s="82"/>
      <c r="LHK81" s="82"/>
      <c r="LHL81" s="82"/>
      <c r="LHM81" s="82"/>
      <c r="LHN81" s="82"/>
      <c r="LHO81" s="82"/>
      <c r="LHP81" s="82"/>
      <c r="LHQ81" s="82"/>
      <c r="LHR81" s="82"/>
      <c r="LHS81" s="82"/>
      <c r="LHT81" s="82"/>
      <c r="LHU81" s="82"/>
      <c r="LHV81" s="82"/>
      <c r="LHW81" s="82"/>
      <c r="LHX81" s="82"/>
      <c r="LHY81" s="82"/>
      <c r="LHZ81" s="82"/>
      <c r="LIA81" s="82"/>
      <c r="LIB81" s="82"/>
      <c r="LIC81" s="82"/>
      <c r="LID81" s="82"/>
      <c r="LIE81" s="82"/>
      <c r="LIF81" s="82"/>
      <c r="LIG81" s="82"/>
      <c r="LIH81" s="82"/>
      <c r="LII81" s="82"/>
      <c r="LIJ81" s="82"/>
      <c r="LIK81" s="82"/>
      <c r="LIL81" s="82"/>
      <c r="LIM81" s="82"/>
      <c r="LIN81" s="82"/>
      <c r="LIO81" s="82"/>
      <c r="LIP81" s="82"/>
      <c r="LIQ81" s="82"/>
      <c r="LIR81" s="82"/>
      <c r="LIS81" s="82"/>
      <c r="LIT81" s="82"/>
      <c r="LIU81" s="82"/>
      <c r="LIV81" s="82"/>
      <c r="LIW81" s="82"/>
      <c r="LIX81" s="82"/>
      <c r="LIY81" s="82"/>
      <c r="LIZ81" s="82"/>
      <c r="LJA81" s="82"/>
      <c r="LJB81" s="82"/>
      <c r="LJC81" s="82"/>
      <c r="LJD81" s="82"/>
      <c r="LJE81" s="82"/>
      <c r="LJF81" s="82"/>
      <c r="LJG81" s="82"/>
      <c r="LJH81" s="82"/>
      <c r="LJI81" s="82"/>
      <c r="LJJ81" s="82"/>
      <c r="LJK81" s="82"/>
      <c r="LJL81" s="82"/>
      <c r="LJM81" s="82"/>
      <c r="LJN81" s="82"/>
      <c r="LJO81" s="82"/>
      <c r="LJP81" s="82"/>
      <c r="LJQ81" s="82"/>
      <c r="LJR81" s="82"/>
      <c r="LJS81" s="82"/>
      <c r="LJT81" s="82"/>
      <c r="LJU81" s="82"/>
      <c r="LJV81" s="82"/>
      <c r="LJW81" s="82"/>
      <c r="LJX81" s="82"/>
      <c r="LJY81" s="82"/>
      <c r="LJZ81" s="82"/>
      <c r="LKA81" s="82"/>
      <c r="LKB81" s="82"/>
      <c r="LKC81" s="82"/>
      <c r="LKD81" s="82"/>
      <c r="LKE81" s="82"/>
      <c r="LKF81" s="82"/>
      <c r="LKG81" s="82"/>
      <c r="LKH81" s="82"/>
      <c r="LKI81" s="82"/>
      <c r="LKJ81" s="82"/>
      <c r="LKK81" s="82"/>
      <c r="LKL81" s="82"/>
      <c r="LKM81" s="82"/>
      <c r="LKN81" s="82"/>
      <c r="LKO81" s="82"/>
      <c r="LKP81" s="82"/>
      <c r="LKQ81" s="82"/>
      <c r="LKR81" s="82"/>
      <c r="LKS81" s="82"/>
      <c r="LKT81" s="82"/>
      <c r="LKU81" s="82"/>
      <c r="LKV81" s="82"/>
      <c r="LKW81" s="82"/>
      <c r="LKX81" s="82"/>
      <c r="LKY81" s="82"/>
      <c r="LKZ81" s="82"/>
      <c r="LLA81" s="82"/>
      <c r="LLB81" s="82"/>
      <c r="LLC81" s="82"/>
      <c r="LLD81" s="82"/>
      <c r="LLE81" s="82"/>
      <c r="LLF81" s="82"/>
      <c r="LLG81" s="82"/>
      <c r="LLH81" s="82"/>
      <c r="LLI81" s="82"/>
      <c r="LLJ81" s="82"/>
      <c r="LLK81" s="82"/>
      <c r="LLL81" s="82"/>
      <c r="LLM81" s="82"/>
      <c r="LLN81" s="82"/>
      <c r="LLO81" s="82"/>
      <c r="LLP81" s="82"/>
      <c r="LLQ81" s="82"/>
      <c r="LLR81" s="82"/>
      <c r="LLS81" s="82"/>
      <c r="LLT81" s="82"/>
      <c r="LLU81" s="82"/>
      <c r="LLV81" s="82"/>
      <c r="LLW81" s="82"/>
      <c r="LLX81" s="82"/>
      <c r="LLY81" s="82"/>
      <c r="LLZ81" s="82"/>
      <c r="LMA81" s="82"/>
      <c r="LMB81" s="82"/>
      <c r="LMC81" s="82"/>
      <c r="LMD81" s="82"/>
      <c r="LME81" s="82"/>
      <c r="LMF81" s="82"/>
      <c r="LMG81" s="82"/>
      <c r="LMH81" s="82"/>
      <c r="LMI81" s="82"/>
      <c r="LMJ81" s="82"/>
      <c r="LMK81" s="82"/>
      <c r="LML81" s="82"/>
      <c r="LMM81" s="82"/>
      <c r="LMN81" s="82"/>
      <c r="LMO81" s="82"/>
      <c r="LMP81" s="82"/>
      <c r="LMQ81" s="82"/>
      <c r="LMR81" s="82"/>
      <c r="LMS81" s="82"/>
      <c r="LMT81" s="82"/>
      <c r="LMU81" s="82"/>
      <c r="LMV81" s="82"/>
      <c r="LMW81" s="82"/>
      <c r="LMX81" s="82"/>
      <c r="LMY81" s="82"/>
      <c r="LMZ81" s="82"/>
      <c r="LNA81" s="82"/>
      <c r="LNB81" s="82"/>
      <c r="LNC81" s="82"/>
      <c r="LND81" s="82"/>
      <c r="LNE81" s="82"/>
      <c r="LNF81" s="82"/>
      <c r="LNG81" s="82"/>
      <c r="LNH81" s="82"/>
      <c r="LNI81" s="82"/>
      <c r="LNJ81" s="82"/>
      <c r="LNK81" s="82"/>
      <c r="LNL81" s="82"/>
      <c r="LNM81" s="82"/>
      <c r="LNN81" s="82"/>
      <c r="LNO81" s="82"/>
      <c r="LNP81" s="82"/>
      <c r="LNQ81" s="82"/>
      <c r="LNR81" s="82"/>
      <c r="LNS81" s="82"/>
      <c r="LNT81" s="82"/>
      <c r="LNU81" s="82"/>
      <c r="LNV81" s="82"/>
      <c r="LNW81" s="82"/>
      <c r="LNX81" s="82"/>
      <c r="LNY81" s="82"/>
      <c r="LNZ81" s="82"/>
      <c r="LOA81" s="82"/>
      <c r="LOB81" s="82"/>
      <c r="LOC81" s="82"/>
      <c r="LOD81" s="82"/>
      <c r="LOE81" s="82"/>
      <c r="LOF81" s="82"/>
      <c r="LOG81" s="82"/>
      <c r="LOH81" s="82"/>
      <c r="LOI81" s="82"/>
      <c r="LOJ81" s="82"/>
      <c r="LOK81" s="82"/>
      <c r="LOL81" s="82"/>
      <c r="LOM81" s="82"/>
      <c r="LON81" s="82"/>
      <c r="LOO81" s="82"/>
      <c r="LOP81" s="82"/>
      <c r="LOQ81" s="82"/>
      <c r="LOR81" s="82"/>
      <c r="LOS81" s="82"/>
      <c r="LOT81" s="82"/>
      <c r="LOU81" s="82"/>
      <c r="LOV81" s="82"/>
      <c r="LOW81" s="82"/>
      <c r="LOX81" s="82"/>
      <c r="LOY81" s="82"/>
      <c r="LOZ81" s="82"/>
      <c r="LPA81" s="82"/>
      <c r="LPB81" s="82"/>
      <c r="LPC81" s="82"/>
      <c r="LPD81" s="82"/>
      <c r="LPE81" s="82"/>
      <c r="LPF81" s="82"/>
      <c r="LPG81" s="82"/>
      <c r="LPH81" s="82"/>
      <c r="LPI81" s="82"/>
      <c r="LPJ81" s="82"/>
      <c r="LPK81" s="82"/>
      <c r="LPL81" s="82"/>
      <c r="LPM81" s="82"/>
      <c r="LPN81" s="82"/>
      <c r="LPO81" s="82"/>
      <c r="LPP81" s="82"/>
      <c r="LPQ81" s="82"/>
      <c r="LPR81" s="82"/>
      <c r="LPS81" s="82"/>
      <c r="LPT81" s="82"/>
      <c r="LPU81" s="82"/>
      <c r="LPV81" s="82"/>
      <c r="LPW81" s="82"/>
      <c r="LPX81" s="82"/>
      <c r="LPY81" s="82"/>
      <c r="LPZ81" s="82"/>
      <c r="LQA81" s="82"/>
      <c r="LQB81" s="82"/>
      <c r="LQC81" s="82"/>
      <c r="LQD81" s="82"/>
      <c r="LQE81" s="82"/>
      <c r="LQF81" s="82"/>
      <c r="LQG81" s="82"/>
      <c r="LQH81" s="82"/>
      <c r="LQI81" s="82"/>
      <c r="LQJ81" s="82"/>
      <c r="LQK81" s="82"/>
      <c r="LQL81" s="82"/>
      <c r="LQM81" s="82"/>
      <c r="LQN81" s="82"/>
      <c r="LQO81" s="82"/>
      <c r="LQP81" s="82"/>
      <c r="LQQ81" s="82"/>
      <c r="LQR81" s="82"/>
      <c r="LQS81" s="82"/>
      <c r="LQT81" s="82"/>
      <c r="LQU81" s="82"/>
      <c r="LQV81" s="82"/>
      <c r="LQW81" s="82"/>
      <c r="LQX81" s="82"/>
      <c r="LQY81" s="82"/>
      <c r="LQZ81" s="82"/>
      <c r="LRA81" s="82"/>
      <c r="LRB81" s="82"/>
      <c r="LRC81" s="82"/>
      <c r="LRD81" s="82"/>
      <c r="LRE81" s="82"/>
      <c r="LRF81" s="82"/>
      <c r="LRG81" s="82"/>
      <c r="LRH81" s="82"/>
      <c r="LRI81" s="82"/>
      <c r="LRJ81" s="82"/>
      <c r="LRK81" s="82"/>
      <c r="LRL81" s="82"/>
      <c r="LRM81" s="82"/>
      <c r="LRN81" s="82"/>
      <c r="LRO81" s="82"/>
      <c r="LRP81" s="82"/>
      <c r="LRQ81" s="82"/>
      <c r="LRR81" s="82"/>
      <c r="LRS81" s="82"/>
      <c r="LRT81" s="82"/>
      <c r="LRU81" s="82"/>
      <c r="LRV81" s="82"/>
      <c r="LRW81" s="82"/>
      <c r="LRX81" s="82"/>
      <c r="LRY81" s="82"/>
      <c r="LRZ81" s="82"/>
      <c r="LSA81" s="82"/>
      <c r="LSB81" s="82"/>
      <c r="LSC81" s="82"/>
      <c r="LSD81" s="82"/>
      <c r="LSE81" s="82"/>
      <c r="LSF81" s="82"/>
      <c r="LSG81" s="82"/>
      <c r="LSH81" s="82"/>
      <c r="LSI81" s="82"/>
      <c r="LSJ81" s="82"/>
      <c r="LSK81" s="82"/>
      <c r="LSL81" s="82"/>
      <c r="LSM81" s="82"/>
      <c r="LSN81" s="82"/>
      <c r="LSO81" s="82"/>
      <c r="LSP81" s="82"/>
      <c r="LSQ81" s="82"/>
      <c r="LSR81" s="82"/>
      <c r="LSS81" s="82"/>
      <c r="LST81" s="82"/>
      <c r="LSU81" s="82"/>
      <c r="LSV81" s="82"/>
      <c r="LSW81" s="82"/>
      <c r="LSX81" s="82"/>
      <c r="LSY81" s="82"/>
      <c r="LSZ81" s="82"/>
      <c r="LTA81" s="82"/>
      <c r="LTB81" s="82"/>
      <c r="LTC81" s="82"/>
      <c r="LTD81" s="82"/>
      <c r="LTE81" s="82"/>
      <c r="LTF81" s="82"/>
      <c r="LTG81" s="82"/>
      <c r="LTH81" s="82"/>
      <c r="LTI81" s="82"/>
      <c r="LTJ81" s="82"/>
      <c r="LTK81" s="82"/>
      <c r="LTL81" s="82"/>
      <c r="LTM81" s="82"/>
      <c r="LTN81" s="82"/>
      <c r="LTO81" s="82"/>
      <c r="LTP81" s="82"/>
      <c r="LTQ81" s="82"/>
      <c r="LTR81" s="82"/>
      <c r="LTS81" s="82"/>
      <c r="LTT81" s="82"/>
      <c r="LTU81" s="82"/>
      <c r="LTV81" s="82"/>
      <c r="LTW81" s="82"/>
      <c r="LTX81" s="82"/>
      <c r="LTY81" s="82"/>
      <c r="LTZ81" s="82"/>
      <c r="LUA81" s="82"/>
      <c r="LUB81" s="82"/>
      <c r="LUC81" s="82"/>
      <c r="LUD81" s="82"/>
      <c r="LUE81" s="82"/>
      <c r="LUF81" s="82"/>
      <c r="LUG81" s="82"/>
      <c r="LUH81" s="82"/>
      <c r="LUI81" s="82"/>
      <c r="LUJ81" s="82"/>
      <c r="LUK81" s="82"/>
      <c r="LUL81" s="82"/>
      <c r="LUM81" s="82"/>
      <c r="LUN81" s="82"/>
      <c r="LUO81" s="82"/>
      <c r="LUP81" s="82"/>
      <c r="LUQ81" s="82"/>
      <c r="LUR81" s="82"/>
      <c r="LUS81" s="82"/>
      <c r="LUT81" s="82"/>
      <c r="LUU81" s="82"/>
      <c r="LUV81" s="82"/>
      <c r="LUW81" s="82"/>
      <c r="LUX81" s="82"/>
      <c r="LUY81" s="82"/>
      <c r="LUZ81" s="82"/>
      <c r="LVA81" s="82"/>
      <c r="LVB81" s="82"/>
      <c r="LVC81" s="82"/>
      <c r="LVD81" s="82"/>
      <c r="LVE81" s="82"/>
      <c r="LVF81" s="82"/>
      <c r="LVG81" s="82"/>
      <c r="LVH81" s="82"/>
      <c r="LVI81" s="82"/>
      <c r="LVJ81" s="82"/>
      <c r="LVK81" s="82"/>
      <c r="LVL81" s="82"/>
      <c r="LVM81" s="82"/>
      <c r="LVN81" s="82"/>
      <c r="LVO81" s="82"/>
      <c r="LVP81" s="82"/>
      <c r="LVQ81" s="82"/>
      <c r="LVR81" s="82"/>
      <c r="LVS81" s="82"/>
      <c r="LVT81" s="82"/>
      <c r="LVU81" s="82"/>
      <c r="LVV81" s="82"/>
      <c r="LVW81" s="82"/>
      <c r="LVX81" s="82"/>
      <c r="LVY81" s="82"/>
      <c r="LVZ81" s="82"/>
      <c r="LWA81" s="82"/>
      <c r="LWB81" s="82"/>
      <c r="LWC81" s="82"/>
      <c r="LWD81" s="82"/>
      <c r="LWE81" s="82"/>
      <c r="LWF81" s="82"/>
      <c r="LWG81" s="82"/>
      <c r="LWH81" s="82"/>
      <c r="LWI81" s="82"/>
      <c r="LWJ81" s="82"/>
      <c r="LWK81" s="82"/>
      <c r="LWL81" s="82"/>
      <c r="LWM81" s="82"/>
      <c r="LWN81" s="82"/>
      <c r="LWO81" s="82"/>
      <c r="LWP81" s="82"/>
      <c r="LWQ81" s="82"/>
      <c r="LWR81" s="82"/>
      <c r="LWS81" s="82"/>
      <c r="LWT81" s="82"/>
      <c r="LWU81" s="82"/>
      <c r="LWV81" s="82"/>
      <c r="LWW81" s="82"/>
      <c r="LWX81" s="82"/>
      <c r="LWY81" s="82"/>
      <c r="LWZ81" s="82"/>
      <c r="LXA81" s="82"/>
      <c r="LXB81" s="82"/>
      <c r="LXC81" s="82"/>
      <c r="LXD81" s="82"/>
      <c r="LXE81" s="82"/>
      <c r="LXF81" s="82"/>
      <c r="LXG81" s="82"/>
      <c r="LXH81" s="82"/>
      <c r="LXI81" s="82"/>
      <c r="LXJ81" s="82"/>
      <c r="LXK81" s="82"/>
      <c r="LXL81" s="82"/>
      <c r="LXM81" s="82"/>
      <c r="LXN81" s="82"/>
      <c r="LXO81" s="82"/>
      <c r="LXP81" s="82"/>
      <c r="LXQ81" s="82"/>
      <c r="LXR81" s="82"/>
      <c r="LXS81" s="82"/>
      <c r="LXT81" s="82"/>
      <c r="LXU81" s="82"/>
      <c r="LXV81" s="82"/>
      <c r="LXW81" s="82"/>
      <c r="LXX81" s="82"/>
      <c r="LXY81" s="82"/>
      <c r="LXZ81" s="82"/>
      <c r="LYA81" s="82"/>
      <c r="LYB81" s="82"/>
      <c r="LYC81" s="82"/>
      <c r="LYD81" s="82"/>
      <c r="LYE81" s="82"/>
      <c r="LYF81" s="82"/>
      <c r="LYG81" s="82"/>
      <c r="LYH81" s="82"/>
      <c r="LYI81" s="82"/>
      <c r="LYJ81" s="82"/>
      <c r="LYK81" s="82"/>
      <c r="LYL81" s="82"/>
      <c r="LYM81" s="82"/>
      <c r="LYN81" s="82"/>
      <c r="LYO81" s="82"/>
      <c r="LYP81" s="82"/>
      <c r="LYQ81" s="82"/>
      <c r="LYR81" s="82"/>
      <c r="LYS81" s="82"/>
      <c r="LYT81" s="82"/>
      <c r="LYU81" s="82"/>
      <c r="LYV81" s="82"/>
      <c r="LYW81" s="82"/>
      <c r="LYX81" s="82"/>
      <c r="LYY81" s="82"/>
      <c r="LYZ81" s="82"/>
      <c r="LZA81" s="82"/>
      <c r="LZB81" s="82"/>
      <c r="LZC81" s="82"/>
      <c r="LZD81" s="82"/>
      <c r="LZE81" s="82"/>
      <c r="LZF81" s="82"/>
      <c r="LZG81" s="82"/>
      <c r="LZH81" s="82"/>
      <c r="LZI81" s="82"/>
      <c r="LZJ81" s="82"/>
      <c r="LZK81" s="82"/>
      <c r="LZL81" s="82"/>
      <c r="LZM81" s="82"/>
      <c r="LZN81" s="82"/>
      <c r="LZO81" s="82"/>
      <c r="LZP81" s="82"/>
      <c r="LZQ81" s="82"/>
      <c r="LZR81" s="82"/>
      <c r="LZS81" s="82"/>
      <c r="LZT81" s="82"/>
      <c r="LZU81" s="82"/>
      <c r="LZV81" s="82"/>
      <c r="LZW81" s="82"/>
      <c r="LZX81" s="82"/>
      <c r="LZY81" s="82"/>
      <c r="LZZ81" s="82"/>
      <c r="MAA81" s="82"/>
      <c r="MAB81" s="82"/>
      <c r="MAC81" s="82"/>
      <c r="MAD81" s="82"/>
      <c r="MAE81" s="82"/>
      <c r="MAF81" s="82"/>
      <c r="MAG81" s="82"/>
      <c r="MAH81" s="82"/>
      <c r="MAI81" s="82"/>
      <c r="MAJ81" s="82"/>
      <c r="MAK81" s="82"/>
      <c r="MAL81" s="82"/>
      <c r="MAM81" s="82"/>
      <c r="MAN81" s="82"/>
      <c r="MAO81" s="82"/>
      <c r="MAP81" s="82"/>
      <c r="MAQ81" s="82"/>
      <c r="MAR81" s="82"/>
      <c r="MAS81" s="82"/>
      <c r="MAT81" s="82"/>
      <c r="MAU81" s="82"/>
      <c r="MAV81" s="82"/>
      <c r="MAW81" s="82"/>
      <c r="MAX81" s="82"/>
      <c r="MAY81" s="82"/>
      <c r="MAZ81" s="82"/>
      <c r="MBA81" s="82"/>
      <c r="MBB81" s="82"/>
      <c r="MBC81" s="82"/>
      <c r="MBD81" s="82"/>
      <c r="MBE81" s="82"/>
      <c r="MBF81" s="82"/>
      <c r="MBG81" s="82"/>
      <c r="MBH81" s="82"/>
      <c r="MBI81" s="82"/>
      <c r="MBJ81" s="82"/>
      <c r="MBK81" s="82"/>
      <c r="MBL81" s="82"/>
      <c r="MBM81" s="82"/>
      <c r="MBN81" s="82"/>
      <c r="MBO81" s="82"/>
      <c r="MBP81" s="82"/>
      <c r="MBQ81" s="82"/>
      <c r="MBR81" s="82"/>
      <c r="MBS81" s="82"/>
      <c r="MBT81" s="82"/>
      <c r="MBU81" s="82"/>
      <c r="MBV81" s="82"/>
      <c r="MBW81" s="82"/>
      <c r="MBX81" s="82"/>
      <c r="MBY81" s="82"/>
      <c r="MBZ81" s="82"/>
      <c r="MCA81" s="82"/>
      <c r="MCB81" s="82"/>
      <c r="MCC81" s="82"/>
      <c r="MCD81" s="82"/>
      <c r="MCE81" s="82"/>
      <c r="MCF81" s="82"/>
      <c r="MCG81" s="82"/>
      <c r="MCH81" s="82"/>
      <c r="MCI81" s="82"/>
      <c r="MCJ81" s="82"/>
      <c r="MCK81" s="82"/>
      <c r="MCL81" s="82"/>
      <c r="MCM81" s="82"/>
      <c r="MCN81" s="82"/>
      <c r="MCO81" s="82"/>
      <c r="MCP81" s="82"/>
      <c r="MCQ81" s="82"/>
      <c r="MCR81" s="82"/>
      <c r="MCS81" s="82"/>
      <c r="MCT81" s="82"/>
      <c r="MCU81" s="82"/>
      <c r="MCV81" s="82"/>
      <c r="MCW81" s="82"/>
      <c r="MCX81" s="82"/>
      <c r="MCY81" s="82"/>
      <c r="MCZ81" s="82"/>
      <c r="MDA81" s="82"/>
      <c r="MDB81" s="82"/>
      <c r="MDC81" s="82"/>
      <c r="MDD81" s="82"/>
      <c r="MDE81" s="82"/>
      <c r="MDF81" s="82"/>
      <c r="MDG81" s="82"/>
      <c r="MDH81" s="82"/>
      <c r="MDI81" s="82"/>
      <c r="MDJ81" s="82"/>
      <c r="MDK81" s="82"/>
      <c r="MDL81" s="82"/>
      <c r="MDM81" s="82"/>
      <c r="MDN81" s="82"/>
      <c r="MDO81" s="82"/>
      <c r="MDP81" s="82"/>
      <c r="MDQ81" s="82"/>
      <c r="MDR81" s="82"/>
      <c r="MDS81" s="82"/>
      <c r="MDT81" s="82"/>
      <c r="MDU81" s="82"/>
      <c r="MDV81" s="82"/>
      <c r="MDW81" s="82"/>
      <c r="MDX81" s="82"/>
      <c r="MDY81" s="82"/>
      <c r="MDZ81" s="82"/>
      <c r="MEA81" s="82"/>
      <c r="MEB81" s="82"/>
      <c r="MEC81" s="82"/>
      <c r="MED81" s="82"/>
      <c r="MEE81" s="82"/>
      <c r="MEF81" s="82"/>
      <c r="MEG81" s="82"/>
      <c r="MEH81" s="82"/>
      <c r="MEI81" s="82"/>
      <c r="MEJ81" s="82"/>
      <c r="MEK81" s="82"/>
      <c r="MEL81" s="82"/>
      <c r="MEM81" s="82"/>
      <c r="MEN81" s="82"/>
      <c r="MEO81" s="82"/>
      <c r="MEP81" s="82"/>
      <c r="MEQ81" s="82"/>
      <c r="MER81" s="82"/>
      <c r="MES81" s="82"/>
      <c r="MET81" s="82"/>
      <c r="MEU81" s="82"/>
      <c r="MEV81" s="82"/>
      <c r="MEW81" s="82"/>
      <c r="MEX81" s="82"/>
      <c r="MEY81" s="82"/>
      <c r="MEZ81" s="82"/>
      <c r="MFA81" s="82"/>
      <c r="MFB81" s="82"/>
      <c r="MFC81" s="82"/>
      <c r="MFD81" s="82"/>
      <c r="MFE81" s="82"/>
      <c r="MFF81" s="82"/>
      <c r="MFG81" s="82"/>
      <c r="MFH81" s="82"/>
      <c r="MFI81" s="82"/>
      <c r="MFJ81" s="82"/>
      <c r="MFK81" s="82"/>
      <c r="MFL81" s="82"/>
      <c r="MFM81" s="82"/>
      <c r="MFN81" s="82"/>
      <c r="MFO81" s="82"/>
      <c r="MFP81" s="82"/>
      <c r="MFQ81" s="82"/>
      <c r="MFR81" s="82"/>
      <c r="MFS81" s="82"/>
      <c r="MFT81" s="82"/>
      <c r="MFU81" s="82"/>
      <c r="MFV81" s="82"/>
      <c r="MFW81" s="82"/>
      <c r="MFX81" s="82"/>
      <c r="MFY81" s="82"/>
      <c r="MFZ81" s="82"/>
      <c r="MGA81" s="82"/>
      <c r="MGB81" s="82"/>
      <c r="MGC81" s="82"/>
      <c r="MGD81" s="82"/>
      <c r="MGE81" s="82"/>
      <c r="MGF81" s="82"/>
      <c r="MGG81" s="82"/>
      <c r="MGH81" s="82"/>
      <c r="MGI81" s="82"/>
      <c r="MGJ81" s="82"/>
      <c r="MGK81" s="82"/>
      <c r="MGL81" s="82"/>
      <c r="MGM81" s="82"/>
      <c r="MGN81" s="82"/>
      <c r="MGO81" s="82"/>
      <c r="MGP81" s="82"/>
      <c r="MGQ81" s="82"/>
      <c r="MGR81" s="82"/>
      <c r="MGS81" s="82"/>
      <c r="MGT81" s="82"/>
      <c r="MGU81" s="82"/>
      <c r="MGV81" s="82"/>
      <c r="MGW81" s="82"/>
      <c r="MGX81" s="82"/>
      <c r="MGY81" s="82"/>
      <c r="MGZ81" s="82"/>
      <c r="MHA81" s="82"/>
      <c r="MHB81" s="82"/>
      <c r="MHC81" s="82"/>
      <c r="MHD81" s="82"/>
      <c r="MHE81" s="82"/>
      <c r="MHF81" s="82"/>
      <c r="MHG81" s="82"/>
      <c r="MHH81" s="82"/>
      <c r="MHI81" s="82"/>
      <c r="MHJ81" s="82"/>
      <c r="MHK81" s="82"/>
      <c r="MHL81" s="82"/>
      <c r="MHM81" s="82"/>
      <c r="MHN81" s="82"/>
      <c r="MHO81" s="82"/>
      <c r="MHP81" s="82"/>
      <c r="MHQ81" s="82"/>
      <c r="MHR81" s="82"/>
      <c r="MHS81" s="82"/>
      <c r="MHT81" s="82"/>
      <c r="MHU81" s="82"/>
      <c r="MHV81" s="82"/>
      <c r="MHW81" s="82"/>
      <c r="MHX81" s="82"/>
      <c r="MHY81" s="82"/>
      <c r="MHZ81" s="82"/>
      <c r="MIA81" s="82"/>
      <c r="MIB81" s="82"/>
      <c r="MIC81" s="82"/>
      <c r="MID81" s="82"/>
      <c r="MIE81" s="82"/>
      <c r="MIF81" s="82"/>
      <c r="MIG81" s="82"/>
      <c r="MIH81" s="82"/>
      <c r="MII81" s="82"/>
      <c r="MIJ81" s="82"/>
      <c r="MIK81" s="82"/>
      <c r="MIL81" s="82"/>
      <c r="MIM81" s="82"/>
      <c r="MIN81" s="82"/>
      <c r="MIO81" s="82"/>
      <c r="MIP81" s="82"/>
      <c r="MIQ81" s="82"/>
      <c r="MIR81" s="82"/>
      <c r="MIS81" s="82"/>
      <c r="MIT81" s="82"/>
      <c r="MIU81" s="82"/>
      <c r="MIV81" s="82"/>
      <c r="MIW81" s="82"/>
      <c r="MIX81" s="82"/>
      <c r="MIY81" s="82"/>
      <c r="MIZ81" s="82"/>
      <c r="MJA81" s="82"/>
      <c r="MJB81" s="82"/>
      <c r="MJC81" s="82"/>
      <c r="MJD81" s="82"/>
      <c r="MJE81" s="82"/>
      <c r="MJF81" s="82"/>
      <c r="MJG81" s="82"/>
      <c r="MJH81" s="82"/>
      <c r="MJI81" s="82"/>
      <c r="MJJ81" s="82"/>
      <c r="MJK81" s="82"/>
      <c r="MJL81" s="82"/>
      <c r="MJM81" s="82"/>
      <c r="MJN81" s="82"/>
      <c r="MJO81" s="82"/>
      <c r="MJP81" s="82"/>
      <c r="MJQ81" s="82"/>
      <c r="MJR81" s="82"/>
      <c r="MJS81" s="82"/>
      <c r="MJT81" s="82"/>
      <c r="MJU81" s="82"/>
      <c r="MJV81" s="82"/>
      <c r="MJW81" s="82"/>
      <c r="MJX81" s="82"/>
      <c r="MJY81" s="82"/>
      <c r="MJZ81" s="82"/>
      <c r="MKA81" s="82"/>
      <c r="MKB81" s="82"/>
      <c r="MKC81" s="82"/>
      <c r="MKD81" s="82"/>
      <c r="MKE81" s="82"/>
      <c r="MKF81" s="82"/>
      <c r="MKG81" s="82"/>
      <c r="MKH81" s="82"/>
      <c r="MKI81" s="82"/>
      <c r="MKJ81" s="82"/>
      <c r="MKK81" s="82"/>
      <c r="MKL81" s="82"/>
      <c r="MKM81" s="82"/>
      <c r="MKN81" s="82"/>
      <c r="MKO81" s="82"/>
      <c r="MKP81" s="82"/>
      <c r="MKQ81" s="82"/>
      <c r="MKR81" s="82"/>
      <c r="MKS81" s="82"/>
      <c r="MKT81" s="82"/>
      <c r="MKU81" s="82"/>
      <c r="MKV81" s="82"/>
      <c r="MKW81" s="82"/>
      <c r="MKX81" s="82"/>
      <c r="MKY81" s="82"/>
      <c r="MKZ81" s="82"/>
      <c r="MLA81" s="82"/>
      <c r="MLB81" s="82"/>
      <c r="MLC81" s="82"/>
      <c r="MLD81" s="82"/>
      <c r="MLE81" s="82"/>
      <c r="MLF81" s="82"/>
      <c r="MLG81" s="82"/>
      <c r="MLH81" s="82"/>
      <c r="MLI81" s="82"/>
      <c r="MLJ81" s="82"/>
      <c r="MLK81" s="82"/>
      <c r="MLL81" s="82"/>
      <c r="MLM81" s="82"/>
      <c r="MLN81" s="82"/>
      <c r="MLO81" s="82"/>
      <c r="MLP81" s="82"/>
      <c r="MLQ81" s="82"/>
      <c r="MLR81" s="82"/>
      <c r="MLS81" s="82"/>
      <c r="MLT81" s="82"/>
      <c r="MLU81" s="82"/>
      <c r="MLV81" s="82"/>
      <c r="MLW81" s="82"/>
      <c r="MLX81" s="82"/>
      <c r="MLY81" s="82"/>
      <c r="MLZ81" s="82"/>
      <c r="MMA81" s="82"/>
      <c r="MMB81" s="82"/>
      <c r="MMC81" s="82"/>
      <c r="MMD81" s="82"/>
      <c r="MME81" s="82"/>
      <c r="MMF81" s="82"/>
      <c r="MMG81" s="82"/>
      <c r="MMH81" s="82"/>
      <c r="MMI81" s="82"/>
      <c r="MMJ81" s="82"/>
      <c r="MMK81" s="82"/>
      <c r="MML81" s="82"/>
      <c r="MMM81" s="82"/>
      <c r="MMN81" s="82"/>
      <c r="MMO81" s="82"/>
      <c r="MMP81" s="82"/>
      <c r="MMQ81" s="82"/>
      <c r="MMR81" s="82"/>
      <c r="MMS81" s="82"/>
      <c r="MMT81" s="82"/>
      <c r="MMU81" s="82"/>
      <c r="MMV81" s="82"/>
      <c r="MMW81" s="82"/>
      <c r="MMX81" s="82"/>
      <c r="MMY81" s="82"/>
      <c r="MMZ81" s="82"/>
      <c r="MNA81" s="82"/>
      <c r="MNB81" s="82"/>
      <c r="MNC81" s="82"/>
      <c r="MND81" s="82"/>
      <c r="MNE81" s="82"/>
      <c r="MNF81" s="82"/>
      <c r="MNG81" s="82"/>
      <c r="MNH81" s="82"/>
      <c r="MNI81" s="82"/>
      <c r="MNJ81" s="82"/>
      <c r="MNK81" s="82"/>
      <c r="MNL81" s="82"/>
      <c r="MNM81" s="82"/>
      <c r="MNN81" s="82"/>
      <c r="MNO81" s="82"/>
      <c r="MNP81" s="82"/>
      <c r="MNQ81" s="82"/>
      <c r="MNR81" s="82"/>
      <c r="MNS81" s="82"/>
      <c r="MNT81" s="82"/>
      <c r="MNU81" s="82"/>
      <c r="MNV81" s="82"/>
      <c r="MNW81" s="82"/>
      <c r="MNX81" s="82"/>
      <c r="MNY81" s="82"/>
      <c r="MNZ81" s="82"/>
      <c r="MOA81" s="82"/>
      <c r="MOB81" s="82"/>
      <c r="MOC81" s="82"/>
      <c r="MOD81" s="82"/>
      <c r="MOE81" s="82"/>
      <c r="MOF81" s="82"/>
      <c r="MOG81" s="82"/>
      <c r="MOH81" s="82"/>
      <c r="MOI81" s="82"/>
      <c r="MOJ81" s="82"/>
      <c r="MOK81" s="82"/>
      <c r="MOL81" s="82"/>
      <c r="MOM81" s="82"/>
      <c r="MON81" s="82"/>
      <c r="MOO81" s="82"/>
      <c r="MOP81" s="82"/>
      <c r="MOQ81" s="82"/>
      <c r="MOR81" s="82"/>
      <c r="MOS81" s="82"/>
      <c r="MOT81" s="82"/>
      <c r="MOU81" s="82"/>
      <c r="MOV81" s="82"/>
      <c r="MOW81" s="82"/>
      <c r="MOX81" s="82"/>
      <c r="MOY81" s="82"/>
      <c r="MOZ81" s="82"/>
      <c r="MPA81" s="82"/>
      <c r="MPB81" s="82"/>
      <c r="MPC81" s="82"/>
      <c r="MPD81" s="82"/>
      <c r="MPE81" s="82"/>
      <c r="MPF81" s="82"/>
      <c r="MPG81" s="82"/>
      <c r="MPH81" s="82"/>
      <c r="MPI81" s="82"/>
      <c r="MPJ81" s="82"/>
      <c r="MPK81" s="82"/>
      <c r="MPL81" s="82"/>
      <c r="MPM81" s="82"/>
      <c r="MPN81" s="82"/>
      <c r="MPO81" s="82"/>
      <c r="MPP81" s="82"/>
      <c r="MPQ81" s="82"/>
      <c r="MPR81" s="82"/>
      <c r="MPS81" s="82"/>
      <c r="MPT81" s="82"/>
      <c r="MPU81" s="82"/>
      <c r="MPV81" s="82"/>
      <c r="MPW81" s="82"/>
      <c r="MPX81" s="82"/>
      <c r="MPY81" s="82"/>
      <c r="MPZ81" s="82"/>
      <c r="MQA81" s="82"/>
      <c r="MQB81" s="82"/>
      <c r="MQC81" s="82"/>
      <c r="MQD81" s="82"/>
      <c r="MQE81" s="82"/>
      <c r="MQF81" s="82"/>
      <c r="MQG81" s="82"/>
      <c r="MQH81" s="82"/>
      <c r="MQI81" s="82"/>
      <c r="MQJ81" s="82"/>
      <c r="MQK81" s="82"/>
      <c r="MQL81" s="82"/>
      <c r="MQM81" s="82"/>
      <c r="MQN81" s="82"/>
      <c r="MQO81" s="82"/>
      <c r="MQP81" s="82"/>
      <c r="MQQ81" s="82"/>
      <c r="MQR81" s="82"/>
      <c r="MQS81" s="82"/>
      <c r="MQT81" s="82"/>
      <c r="MQU81" s="82"/>
      <c r="MQV81" s="82"/>
      <c r="MQW81" s="82"/>
      <c r="MQX81" s="82"/>
      <c r="MQY81" s="82"/>
      <c r="MQZ81" s="82"/>
      <c r="MRA81" s="82"/>
      <c r="MRB81" s="82"/>
      <c r="MRC81" s="82"/>
      <c r="MRD81" s="82"/>
      <c r="MRE81" s="82"/>
      <c r="MRF81" s="82"/>
      <c r="MRG81" s="82"/>
      <c r="MRH81" s="82"/>
      <c r="MRI81" s="82"/>
      <c r="MRJ81" s="82"/>
      <c r="MRK81" s="82"/>
      <c r="MRL81" s="82"/>
      <c r="MRM81" s="82"/>
      <c r="MRN81" s="82"/>
      <c r="MRO81" s="82"/>
      <c r="MRP81" s="82"/>
      <c r="MRQ81" s="82"/>
      <c r="MRR81" s="82"/>
      <c r="MRS81" s="82"/>
      <c r="MRT81" s="82"/>
      <c r="MRU81" s="82"/>
      <c r="MRV81" s="82"/>
      <c r="MRW81" s="82"/>
      <c r="MRX81" s="82"/>
      <c r="MRY81" s="82"/>
      <c r="MRZ81" s="82"/>
      <c r="MSA81" s="82"/>
      <c r="MSB81" s="82"/>
      <c r="MSC81" s="82"/>
      <c r="MSD81" s="82"/>
      <c r="MSE81" s="82"/>
      <c r="MSF81" s="82"/>
      <c r="MSG81" s="82"/>
      <c r="MSH81" s="82"/>
      <c r="MSI81" s="82"/>
      <c r="MSJ81" s="82"/>
      <c r="MSK81" s="82"/>
      <c r="MSL81" s="82"/>
      <c r="MSM81" s="82"/>
      <c r="MSN81" s="82"/>
      <c r="MSO81" s="82"/>
      <c r="MSP81" s="82"/>
      <c r="MSQ81" s="82"/>
      <c r="MSR81" s="82"/>
      <c r="MSS81" s="82"/>
      <c r="MST81" s="82"/>
      <c r="MSU81" s="82"/>
      <c r="MSV81" s="82"/>
      <c r="MSW81" s="82"/>
      <c r="MSX81" s="82"/>
      <c r="MSY81" s="82"/>
      <c r="MSZ81" s="82"/>
      <c r="MTA81" s="82"/>
      <c r="MTB81" s="82"/>
      <c r="MTC81" s="82"/>
      <c r="MTD81" s="82"/>
      <c r="MTE81" s="82"/>
      <c r="MTF81" s="82"/>
      <c r="MTG81" s="82"/>
      <c r="MTH81" s="82"/>
      <c r="MTI81" s="82"/>
      <c r="MTJ81" s="82"/>
      <c r="MTK81" s="82"/>
      <c r="MTL81" s="82"/>
      <c r="MTM81" s="82"/>
      <c r="MTN81" s="82"/>
      <c r="MTO81" s="82"/>
      <c r="MTP81" s="82"/>
      <c r="MTQ81" s="82"/>
      <c r="MTR81" s="82"/>
      <c r="MTS81" s="82"/>
      <c r="MTT81" s="82"/>
      <c r="MTU81" s="82"/>
      <c r="MTV81" s="82"/>
      <c r="MTW81" s="82"/>
      <c r="MTX81" s="82"/>
      <c r="MTY81" s="82"/>
      <c r="MTZ81" s="82"/>
      <c r="MUA81" s="82"/>
      <c r="MUB81" s="82"/>
      <c r="MUC81" s="82"/>
      <c r="MUD81" s="82"/>
      <c r="MUE81" s="82"/>
      <c r="MUF81" s="82"/>
      <c r="MUG81" s="82"/>
      <c r="MUH81" s="82"/>
      <c r="MUI81" s="82"/>
      <c r="MUJ81" s="82"/>
      <c r="MUK81" s="82"/>
      <c r="MUL81" s="82"/>
      <c r="MUM81" s="82"/>
      <c r="MUN81" s="82"/>
      <c r="MUO81" s="82"/>
      <c r="MUP81" s="82"/>
      <c r="MUQ81" s="82"/>
      <c r="MUR81" s="82"/>
      <c r="MUS81" s="82"/>
      <c r="MUT81" s="82"/>
      <c r="MUU81" s="82"/>
      <c r="MUV81" s="82"/>
      <c r="MUW81" s="82"/>
      <c r="MUX81" s="82"/>
      <c r="MUY81" s="82"/>
      <c r="MUZ81" s="82"/>
      <c r="MVA81" s="82"/>
      <c r="MVB81" s="82"/>
      <c r="MVC81" s="82"/>
      <c r="MVD81" s="82"/>
      <c r="MVE81" s="82"/>
      <c r="MVF81" s="82"/>
      <c r="MVG81" s="82"/>
      <c r="MVH81" s="82"/>
      <c r="MVI81" s="82"/>
      <c r="MVJ81" s="82"/>
      <c r="MVK81" s="82"/>
      <c r="MVL81" s="82"/>
      <c r="MVM81" s="82"/>
      <c r="MVN81" s="82"/>
      <c r="MVO81" s="82"/>
      <c r="MVP81" s="82"/>
      <c r="MVQ81" s="82"/>
      <c r="MVR81" s="82"/>
      <c r="MVS81" s="82"/>
      <c r="MVT81" s="82"/>
      <c r="MVU81" s="82"/>
      <c r="MVV81" s="82"/>
      <c r="MVW81" s="82"/>
      <c r="MVX81" s="82"/>
      <c r="MVY81" s="82"/>
      <c r="MVZ81" s="82"/>
      <c r="MWA81" s="82"/>
      <c r="MWB81" s="82"/>
      <c r="MWC81" s="82"/>
      <c r="MWD81" s="82"/>
      <c r="MWE81" s="82"/>
      <c r="MWF81" s="82"/>
      <c r="MWG81" s="82"/>
      <c r="MWH81" s="82"/>
      <c r="MWI81" s="82"/>
      <c r="MWJ81" s="82"/>
      <c r="MWK81" s="82"/>
      <c r="MWL81" s="82"/>
      <c r="MWM81" s="82"/>
      <c r="MWN81" s="82"/>
      <c r="MWO81" s="82"/>
      <c r="MWP81" s="82"/>
      <c r="MWQ81" s="82"/>
      <c r="MWR81" s="82"/>
      <c r="MWS81" s="82"/>
      <c r="MWT81" s="82"/>
      <c r="MWU81" s="82"/>
      <c r="MWV81" s="82"/>
      <c r="MWW81" s="82"/>
      <c r="MWX81" s="82"/>
      <c r="MWY81" s="82"/>
      <c r="MWZ81" s="82"/>
      <c r="MXA81" s="82"/>
      <c r="MXB81" s="82"/>
      <c r="MXC81" s="82"/>
      <c r="MXD81" s="82"/>
      <c r="MXE81" s="82"/>
      <c r="MXF81" s="82"/>
      <c r="MXG81" s="82"/>
      <c r="MXH81" s="82"/>
      <c r="MXI81" s="82"/>
      <c r="MXJ81" s="82"/>
      <c r="MXK81" s="82"/>
      <c r="MXL81" s="82"/>
      <c r="MXM81" s="82"/>
      <c r="MXN81" s="82"/>
      <c r="MXO81" s="82"/>
      <c r="MXP81" s="82"/>
      <c r="MXQ81" s="82"/>
      <c r="MXR81" s="82"/>
      <c r="MXS81" s="82"/>
      <c r="MXT81" s="82"/>
      <c r="MXU81" s="82"/>
      <c r="MXV81" s="82"/>
      <c r="MXW81" s="82"/>
      <c r="MXX81" s="82"/>
      <c r="MXY81" s="82"/>
      <c r="MXZ81" s="82"/>
      <c r="MYA81" s="82"/>
      <c r="MYB81" s="82"/>
      <c r="MYC81" s="82"/>
      <c r="MYD81" s="82"/>
      <c r="MYE81" s="82"/>
      <c r="MYF81" s="82"/>
      <c r="MYG81" s="82"/>
      <c r="MYH81" s="82"/>
      <c r="MYI81" s="82"/>
      <c r="MYJ81" s="82"/>
      <c r="MYK81" s="82"/>
      <c r="MYL81" s="82"/>
      <c r="MYM81" s="82"/>
      <c r="MYN81" s="82"/>
      <c r="MYO81" s="82"/>
      <c r="MYP81" s="82"/>
      <c r="MYQ81" s="82"/>
      <c r="MYR81" s="82"/>
      <c r="MYS81" s="82"/>
      <c r="MYT81" s="82"/>
      <c r="MYU81" s="82"/>
      <c r="MYV81" s="82"/>
      <c r="MYW81" s="82"/>
      <c r="MYX81" s="82"/>
      <c r="MYY81" s="82"/>
      <c r="MYZ81" s="82"/>
      <c r="MZA81" s="82"/>
      <c r="MZB81" s="82"/>
      <c r="MZC81" s="82"/>
      <c r="MZD81" s="82"/>
      <c r="MZE81" s="82"/>
      <c r="MZF81" s="82"/>
      <c r="MZG81" s="82"/>
      <c r="MZH81" s="82"/>
      <c r="MZI81" s="82"/>
      <c r="MZJ81" s="82"/>
      <c r="MZK81" s="82"/>
      <c r="MZL81" s="82"/>
      <c r="MZM81" s="82"/>
      <c r="MZN81" s="82"/>
      <c r="MZO81" s="82"/>
      <c r="MZP81" s="82"/>
      <c r="MZQ81" s="82"/>
      <c r="MZR81" s="82"/>
      <c r="MZS81" s="82"/>
      <c r="MZT81" s="82"/>
      <c r="MZU81" s="82"/>
      <c r="MZV81" s="82"/>
      <c r="MZW81" s="82"/>
      <c r="MZX81" s="82"/>
      <c r="MZY81" s="82"/>
      <c r="MZZ81" s="82"/>
      <c r="NAA81" s="82"/>
      <c r="NAB81" s="82"/>
      <c r="NAC81" s="82"/>
      <c r="NAD81" s="82"/>
      <c r="NAE81" s="82"/>
      <c r="NAF81" s="82"/>
      <c r="NAG81" s="82"/>
      <c r="NAH81" s="82"/>
      <c r="NAI81" s="82"/>
      <c r="NAJ81" s="82"/>
      <c r="NAK81" s="82"/>
      <c r="NAL81" s="82"/>
      <c r="NAM81" s="82"/>
      <c r="NAN81" s="82"/>
      <c r="NAO81" s="82"/>
      <c r="NAP81" s="82"/>
      <c r="NAQ81" s="82"/>
      <c r="NAR81" s="82"/>
      <c r="NAS81" s="82"/>
      <c r="NAT81" s="82"/>
      <c r="NAU81" s="82"/>
      <c r="NAV81" s="82"/>
      <c r="NAW81" s="82"/>
      <c r="NAX81" s="82"/>
      <c r="NAY81" s="82"/>
      <c r="NAZ81" s="82"/>
      <c r="NBA81" s="82"/>
      <c r="NBB81" s="82"/>
      <c r="NBC81" s="82"/>
      <c r="NBD81" s="82"/>
      <c r="NBE81" s="82"/>
      <c r="NBF81" s="82"/>
      <c r="NBG81" s="82"/>
      <c r="NBH81" s="82"/>
      <c r="NBI81" s="82"/>
      <c r="NBJ81" s="82"/>
      <c r="NBK81" s="82"/>
      <c r="NBL81" s="82"/>
      <c r="NBM81" s="82"/>
      <c r="NBN81" s="82"/>
      <c r="NBO81" s="82"/>
      <c r="NBP81" s="82"/>
      <c r="NBQ81" s="82"/>
      <c r="NBR81" s="82"/>
      <c r="NBS81" s="82"/>
      <c r="NBT81" s="82"/>
      <c r="NBU81" s="82"/>
      <c r="NBV81" s="82"/>
      <c r="NBW81" s="82"/>
      <c r="NBX81" s="82"/>
      <c r="NBY81" s="82"/>
      <c r="NBZ81" s="82"/>
      <c r="NCA81" s="82"/>
      <c r="NCB81" s="82"/>
      <c r="NCC81" s="82"/>
      <c r="NCD81" s="82"/>
      <c r="NCE81" s="82"/>
      <c r="NCF81" s="82"/>
      <c r="NCG81" s="82"/>
      <c r="NCH81" s="82"/>
      <c r="NCI81" s="82"/>
      <c r="NCJ81" s="82"/>
      <c r="NCK81" s="82"/>
      <c r="NCL81" s="82"/>
      <c r="NCM81" s="82"/>
      <c r="NCN81" s="82"/>
      <c r="NCO81" s="82"/>
      <c r="NCP81" s="82"/>
      <c r="NCQ81" s="82"/>
      <c r="NCR81" s="82"/>
      <c r="NCS81" s="82"/>
      <c r="NCT81" s="82"/>
      <c r="NCU81" s="82"/>
      <c r="NCV81" s="82"/>
      <c r="NCW81" s="82"/>
      <c r="NCX81" s="82"/>
      <c r="NCY81" s="82"/>
      <c r="NCZ81" s="82"/>
      <c r="NDA81" s="82"/>
      <c r="NDB81" s="82"/>
      <c r="NDC81" s="82"/>
      <c r="NDD81" s="82"/>
      <c r="NDE81" s="82"/>
      <c r="NDF81" s="82"/>
      <c r="NDG81" s="82"/>
      <c r="NDH81" s="82"/>
      <c r="NDI81" s="82"/>
      <c r="NDJ81" s="82"/>
      <c r="NDK81" s="82"/>
      <c r="NDL81" s="82"/>
      <c r="NDM81" s="82"/>
      <c r="NDN81" s="82"/>
      <c r="NDO81" s="82"/>
      <c r="NDP81" s="82"/>
      <c r="NDQ81" s="82"/>
      <c r="NDR81" s="82"/>
      <c r="NDS81" s="82"/>
      <c r="NDT81" s="82"/>
      <c r="NDU81" s="82"/>
      <c r="NDV81" s="82"/>
      <c r="NDW81" s="82"/>
      <c r="NDX81" s="82"/>
      <c r="NDY81" s="82"/>
      <c r="NDZ81" s="82"/>
      <c r="NEA81" s="82"/>
      <c r="NEB81" s="82"/>
      <c r="NEC81" s="82"/>
      <c r="NED81" s="82"/>
      <c r="NEE81" s="82"/>
      <c r="NEF81" s="82"/>
      <c r="NEG81" s="82"/>
      <c r="NEH81" s="82"/>
      <c r="NEI81" s="82"/>
      <c r="NEJ81" s="82"/>
      <c r="NEK81" s="82"/>
      <c r="NEL81" s="82"/>
      <c r="NEM81" s="82"/>
      <c r="NEN81" s="82"/>
      <c r="NEO81" s="82"/>
      <c r="NEP81" s="82"/>
      <c r="NEQ81" s="82"/>
      <c r="NER81" s="82"/>
      <c r="NES81" s="82"/>
      <c r="NET81" s="82"/>
      <c r="NEU81" s="82"/>
      <c r="NEV81" s="82"/>
      <c r="NEW81" s="82"/>
      <c r="NEX81" s="82"/>
      <c r="NEY81" s="82"/>
      <c r="NEZ81" s="82"/>
      <c r="NFA81" s="82"/>
      <c r="NFB81" s="82"/>
      <c r="NFC81" s="82"/>
      <c r="NFD81" s="82"/>
      <c r="NFE81" s="82"/>
      <c r="NFF81" s="82"/>
      <c r="NFG81" s="82"/>
      <c r="NFH81" s="82"/>
      <c r="NFI81" s="82"/>
      <c r="NFJ81" s="82"/>
      <c r="NFK81" s="82"/>
      <c r="NFL81" s="82"/>
      <c r="NFM81" s="82"/>
      <c r="NFN81" s="82"/>
      <c r="NFO81" s="82"/>
      <c r="NFP81" s="82"/>
      <c r="NFQ81" s="82"/>
      <c r="NFR81" s="82"/>
      <c r="NFS81" s="82"/>
      <c r="NFT81" s="82"/>
      <c r="NFU81" s="82"/>
      <c r="NFV81" s="82"/>
      <c r="NFW81" s="82"/>
      <c r="NFX81" s="82"/>
      <c r="NFY81" s="82"/>
      <c r="NFZ81" s="82"/>
      <c r="NGA81" s="82"/>
      <c r="NGB81" s="82"/>
      <c r="NGC81" s="82"/>
      <c r="NGD81" s="82"/>
      <c r="NGE81" s="82"/>
      <c r="NGF81" s="82"/>
      <c r="NGG81" s="82"/>
      <c r="NGH81" s="82"/>
      <c r="NGI81" s="82"/>
      <c r="NGJ81" s="82"/>
      <c r="NGK81" s="82"/>
      <c r="NGL81" s="82"/>
      <c r="NGM81" s="82"/>
      <c r="NGN81" s="82"/>
      <c r="NGO81" s="82"/>
      <c r="NGP81" s="82"/>
      <c r="NGQ81" s="82"/>
      <c r="NGR81" s="82"/>
      <c r="NGS81" s="82"/>
      <c r="NGT81" s="82"/>
      <c r="NGU81" s="82"/>
      <c r="NGV81" s="82"/>
      <c r="NGW81" s="82"/>
      <c r="NGX81" s="82"/>
      <c r="NGY81" s="82"/>
      <c r="NGZ81" s="82"/>
      <c r="NHA81" s="82"/>
      <c r="NHB81" s="82"/>
      <c r="NHC81" s="82"/>
      <c r="NHD81" s="82"/>
      <c r="NHE81" s="82"/>
      <c r="NHF81" s="82"/>
      <c r="NHG81" s="82"/>
      <c r="NHH81" s="82"/>
      <c r="NHI81" s="82"/>
      <c r="NHJ81" s="82"/>
      <c r="NHK81" s="82"/>
      <c r="NHL81" s="82"/>
      <c r="NHM81" s="82"/>
      <c r="NHN81" s="82"/>
      <c r="NHO81" s="82"/>
      <c r="NHP81" s="82"/>
      <c r="NHQ81" s="82"/>
      <c r="NHR81" s="82"/>
      <c r="NHS81" s="82"/>
      <c r="NHT81" s="82"/>
      <c r="NHU81" s="82"/>
      <c r="NHV81" s="82"/>
      <c r="NHW81" s="82"/>
      <c r="NHX81" s="82"/>
      <c r="NHY81" s="82"/>
      <c r="NHZ81" s="82"/>
      <c r="NIA81" s="82"/>
      <c r="NIB81" s="82"/>
      <c r="NIC81" s="82"/>
      <c r="NID81" s="82"/>
      <c r="NIE81" s="82"/>
      <c r="NIF81" s="82"/>
      <c r="NIG81" s="82"/>
      <c r="NIH81" s="82"/>
      <c r="NII81" s="82"/>
      <c r="NIJ81" s="82"/>
      <c r="NIK81" s="82"/>
      <c r="NIL81" s="82"/>
      <c r="NIM81" s="82"/>
      <c r="NIN81" s="82"/>
      <c r="NIO81" s="82"/>
      <c r="NIP81" s="82"/>
      <c r="NIQ81" s="82"/>
      <c r="NIR81" s="82"/>
      <c r="NIS81" s="82"/>
      <c r="NIT81" s="82"/>
      <c r="NIU81" s="82"/>
      <c r="NIV81" s="82"/>
      <c r="NIW81" s="82"/>
      <c r="NIX81" s="82"/>
      <c r="NIY81" s="82"/>
      <c r="NIZ81" s="82"/>
      <c r="NJA81" s="82"/>
      <c r="NJB81" s="82"/>
      <c r="NJC81" s="82"/>
      <c r="NJD81" s="82"/>
      <c r="NJE81" s="82"/>
      <c r="NJF81" s="82"/>
      <c r="NJG81" s="82"/>
      <c r="NJH81" s="82"/>
      <c r="NJI81" s="82"/>
      <c r="NJJ81" s="82"/>
      <c r="NJK81" s="82"/>
      <c r="NJL81" s="82"/>
      <c r="NJM81" s="82"/>
      <c r="NJN81" s="82"/>
      <c r="NJO81" s="82"/>
      <c r="NJP81" s="82"/>
      <c r="NJQ81" s="82"/>
      <c r="NJR81" s="82"/>
      <c r="NJS81" s="82"/>
      <c r="NJT81" s="82"/>
      <c r="NJU81" s="82"/>
      <c r="NJV81" s="82"/>
      <c r="NJW81" s="82"/>
      <c r="NJX81" s="82"/>
      <c r="NJY81" s="82"/>
      <c r="NJZ81" s="82"/>
      <c r="NKA81" s="82"/>
      <c r="NKB81" s="82"/>
      <c r="NKC81" s="82"/>
      <c r="NKD81" s="82"/>
      <c r="NKE81" s="82"/>
      <c r="NKF81" s="82"/>
      <c r="NKG81" s="82"/>
      <c r="NKH81" s="82"/>
      <c r="NKI81" s="82"/>
      <c r="NKJ81" s="82"/>
      <c r="NKK81" s="82"/>
      <c r="NKL81" s="82"/>
      <c r="NKM81" s="82"/>
      <c r="NKN81" s="82"/>
      <c r="NKO81" s="82"/>
      <c r="NKP81" s="82"/>
      <c r="NKQ81" s="82"/>
      <c r="NKR81" s="82"/>
      <c r="NKS81" s="82"/>
      <c r="NKT81" s="82"/>
      <c r="NKU81" s="82"/>
      <c r="NKV81" s="82"/>
      <c r="NKW81" s="82"/>
      <c r="NKX81" s="82"/>
      <c r="NKY81" s="82"/>
      <c r="NKZ81" s="82"/>
      <c r="NLA81" s="82"/>
      <c r="NLB81" s="82"/>
      <c r="NLC81" s="82"/>
      <c r="NLD81" s="82"/>
      <c r="NLE81" s="82"/>
      <c r="NLF81" s="82"/>
      <c r="NLG81" s="82"/>
      <c r="NLH81" s="82"/>
      <c r="NLI81" s="82"/>
      <c r="NLJ81" s="82"/>
      <c r="NLK81" s="82"/>
      <c r="NLL81" s="82"/>
      <c r="NLM81" s="82"/>
      <c r="NLN81" s="82"/>
      <c r="NLO81" s="82"/>
      <c r="NLP81" s="82"/>
      <c r="NLQ81" s="82"/>
      <c r="NLR81" s="82"/>
      <c r="NLS81" s="82"/>
      <c r="NLT81" s="82"/>
      <c r="NLU81" s="82"/>
      <c r="NLV81" s="82"/>
      <c r="NLW81" s="82"/>
      <c r="NLX81" s="82"/>
      <c r="NLY81" s="82"/>
      <c r="NLZ81" s="82"/>
      <c r="NMA81" s="82"/>
      <c r="NMB81" s="82"/>
      <c r="NMC81" s="82"/>
      <c r="NMD81" s="82"/>
      <c r="NME81" s="82"/>
      <c r="NMF81" s="82"/>
      <c r="NMG81" s="82"/>
      <c r="NMH81" s="82"/>
      <c r="NMI81" s="82"/>
      <c r="NMJ81" s="82"/>
      <c r="NMK81" s="82"/>
      <c r="NML81" s="82"/>
      <c r="NMM81" s="82"/>
      <c r="NMN81" s="82"/>
      <c r="NMO81" s="82"/>
      <c r="NMP81" s="82"/>
      <c r="NMQ81" s="82"/>
      <c r="NMR81" s="82"/>
      <c r="NMS81" s="82"/>
      <c r="NMT81" s="82"/>
      <c r="NMU81" s="82"/>
      <c r="NMV81" s="82"/>
      <c r="NMW81" s="82"/>
      <c r="NMX81" s="82"/>
      <c r="NMY81" s="82"/>
      <c r="NMZ81" s="82"/>
      <c r="NNA81" s="82"/>
      <c r="NNB81" s="82"/>
      <c r="NNC81" s="82"/>
      <c r="NND81" s="82"/>
      <c r="NNE81" s="82"/>
      <c r="NNF81" s="82"/>
      <c r="NNG81" s="82"/>
      <c r="NNH81" s="82"/>
      <c r="NNI81" s="82"/>
      <c r="NNJ81" s="82"/>
      <c r="NNK81" s="82"/>
      <c r="NNL81" s="82"/>
      <c r="NNM81" s="82"/>
      <c r="NNN81" s="82"/>
      <c r="NNO81" s="82"/>
      <c r="NNP81" s="82"/>
      <c r="NNQ81" s="82"/>
      <c r="NNR81" s="82"/>
      <c r="NNS81" s="82"/>
      <c r="NNT81" s="82"/>
      <c r="NNU81" s="82"/>
      <c r="NNV81" s="82"/>
      <c r="NNW81" s="82"/>
      <c r="NNX81" s="82"/>
      <c r="NNY81" s="82"/>
      <c r="NNZ81" s="82"/>
      <c r="NOA81" s="82"/>
      <c r="NOB81" s="82"/>
      <c r="NOC81" s="82"/>
      <c r="NOD81" s="82"/>
      <c r="NOE81" s="82"/>
      <c r="NOF81" s="82"/>
      <c r="NOG81" s="82"/>
      <c r="NOH81" s="82"/>
      <c r="NOI81" s="82"/>
      <c r="NOJ81" s="82"/>
      <c r="NOK81" s="82"/>
      <c r="NOL81" s="82"/>
      <c r="NOM81" s="82"/>
      <c r="NON81" s="82"/>
      <c r="NOO81" s="82"/>
      <c r="NOP81" s="82"/>
      <c r="NOQ81" s="82"/>
      <c r="NOR81" s="82"/>
      <c r="NOS81" s="82"/>
      <c r="NOT81" s="82"/>
      <c r="NOU81" s="82"/>
      <c r="NOV81" s="82"/>
      <c r="NOW81" s="82"/>
      <c r="NOX81" s="82"/>
      <c r="NOY81" s="82"/>
      <c r="NOZ81" s="82"/>
      <c r="NPA81" s="82"/>
      <c r="NPB81" s="82"/>
      <c r="NPC81" s="82"/>
      <c r="NPD81" s="82"/>
      <c r="NPE81" s="82"/>
      <c r="NPF81" s="82"/>
      <c r="NPG81" s="82"/>
      <c r="NPH81" s="82"/>
      <c r="NPI81" s="82"/>
      <c r="NPJ81" s="82"/>
      <c r="NPK81" s="82"/>
      <c r="NPL81" s="82"/>
      <c r="NPM81" s="82"/>
      <c r="NPN81" s="82"/>
      <c r="NPO81" s="82"/>
      <c r="NPP81" s="82"/>
      <c r="NPQ81" s="82"/>
      <c r="NPR81" s="82"/>
      <c r="NPS81" s="82"/>
      <c r="NPT81" s="82"/>
      <c r="NPU81" s="82"/>
      <c r="NPV81" s="82"/>
      <c r="NPW81" s="82"/>
      <c r="NPX81" s="82"/>
      <c r="NPY81" s="82"/>
      <c r="NPZ81" s="82"/>
      <c r="NQA81" s="82"/>
      <c r="NQB81" s="82"/>
      <c r="NQC81" s="82"/>
      <c r="NQD81" s="82"/>
      <c r="NQE81" s="82"/>
      <c r="NQF81" s="82"/>
      <c r="NQG81" s="82"/>
      <c r="NQH81" s="82"/>
      <c r="NQI81" s="82"/>
      <c r="NQJ81" s="82"/>
      <c r="NQK81" s="82"/>
      <c r="NQL81" s="82"/>
      <c r="NQM81" s="82"/>
      <c r="NQN81" s="82"/>
      <c r="NQO81" s="82"/>
      <c r="NQP81" s="82"/>
      <c r="NQQ81" s="82"/>
      <c r="NQR81" s="82"/>
      <c r="NQS81" s="82"/>
      <c r="NQT81" s="82"/>
      <c r="NQU81" s="82"/>
      <c r="NQV81" s="82"/>
      <c r="NQW81" s="82"/>
      <c r="NQX81" s="82"/>
      <c r="NQY81" s="82"/>
      <c r="NQZ81" s="82"/>
      <c r="NRA81" s="82"/>
      <c r="NRB81" s="82"/>
      <c r="NRC81" s="82"/>
      <c r="NRD81" s="82"/>
      <c r="NRE81" s="82"/>
      <c r="NRF81" s="82"/>
      <c r="NRG81" s="82"/>
      <c r="NRH81" s="82"/>
      <c r="NRI81" s="82"/>
      <c r="NRJ81" s="82"/>
      <c r="NRK81" s="82"/>
      <c r="NRL81" s="82"/>
      <c r="NRM81" s="82"/>
      <c r="NRN81" s="82"/>
      <c r="NRO81" s="82"/>
      <c r="NRP81" s="82"/>
      <c r="NRQ81" s="82"/>
      <c r="NRR81" s="82"/>
      <c r="NRS81" s="82"/>
      <c r="NRT81" s="82"/>
      <c r="NRU81" s="82"/>
      <c r="NRV81" s="82"/>
      <c r="NRW81" s="82"/>
      <c r="NRX81" s="82"/>
      <c r="NRY81" s="82"/>
      <c r="NRZ81" s="82"/>
      <c r="NSA81" s="82"/>
      <c r="NSB81" s="82"/>
      <c r="NSC81" s="82"/>
      <c r="NSD81" s="82"/>
      <c r="NSE81" s="82"/>
      <c r="NSF81" s="82"/>
      <c r="NSG81" s="82"/>
      <c r="NSH81" s="82"/>
      <c r="NSI81" s="82"/>
      <c r="NSJ81" s="82"/>
      <c r="NSK81" s="82"/>
      <c r="NSL81" s="82"/>
      <c r="NSM81" s="82"/>
      <c r="NSN81" s="82"/>
      <c r="NSO81" s="82"/>
      <c r="NSP81" s="82"/>
      <c r="NSQ81" s="82"/>
      <c r="NSR81" s="82"/>
      <c r="NSS81" s="82"/>
      <c r="NST81" s="82"/>
      <c r="NSU81" s="82"/>
      <c r="NSV81" s="82"/>
      <c r="NSW81" s="82"/>
      <c r="NSX81" s="82"/>
      <c r="NSY81" s="82"/>
      <c r="NSZ81" s="82"/>
      <c r="NTA81" s="82"/>
      <c r="NTB81" s="82"/>
      <c r="NTC81" s="82"/>
      <c r="NTD81" s="82"/>
      <c r="NTE81" s="82"/>
      <c r="NTF81" s="82"/>
      <c r="NTG81" s="82"/>
      <c r="NTH81" s="82"/>
      <c r="NTI81" s="82"/>
      <c r="NTJ81" s="82"/>
      <c r="NTK81" s="82"/>
      <c r="NTL81" s="82"/>
      <c r="NTM81" s="82"/>
      <c r="NTN81" s="82"/>
      <c r="NTO81" s="82"/>
      <c r="NTP81" s="82"/>
      <c r="NTQ81" s="82"/>
      <c r="NTR81" s="82"/>
      <c r="NTS81" s="82"/>
      <c r="NTT81" s="82"/>
      <c r="NTU81" s="82"/>
      <c r="NTV81" s="82"/>
      <c r="NTW81" s="82"/>
      <c r="NTX81" s="82"/>
      <c r="NTY81" s="82"/>
      <c r="NTZ81" s="82"/>
      <c r="NUA81" s="82"/>
      <c r="NUB81" s="82"/>
      <c r="NUC81" s="82"/>
      <c r="NUD81" s="82"/>
      <c r="NUE81" s="82"/>
      <c r="NUF81" s="82"/>
      <c r="NUG81" s="82"/>
      <c r="NUH81" s="82"/>
      <c r="NUI81" s="82"/>
      <c r="NUJ81" s="82"/>
      <c r="NUK81" s="82"/>
      <c r="NUL81" s="82"/>
      <c r="NUM81" s="82"/>
      <c r="NUN81" s="82"/>
      <c r="NUO81" s="82"/>
      <c r="NUP81" s="82"/>
      <c r="NUQ81" s="82"/>
      <c r="NUR81" s="82"/>
      <c r="NUS81" s="82"/>
      <c r="NUT81" s="82"/>
      <c r="NUU81" s="82"/>
      <c r="NUV81" s="82"/>
      <c r="NUW81" s="82"/>
      <c r="NUX81" s="82"/>
      <c r="NUY81" s="82"/>
      <c r="NUZ81" s="82"/>
      <c r="NVA81" s="82"/>
      <c r="NVB81" s="82"/>
      <c r="NVC81" s="82"/>
      <c r="NVD81" s="82"/>
      <c r="NVE81" s="82"/>
      <c r="NVF81" s="82"/>
      <c r="NVG81" s="82"/>
      <c r="NVH81" s="82"/>
      <c r="NVI81" s="82"/>
      <c r="NVJ81" s="82"/>
      <c r="NVK81" s="82"/>
      <c r="NVL81" s="82"/>
      <c r="NVM81" s="82"/>
      <c r="NVN81" s="82"/>
      <c r="NVO81" s="82"/>
      <c r="NVP81" s="82"/>
      <c r="NVQ81" s="82"/>
      <c r="NVR81" s="82"/>
      <c r="NVS81" s="82"/>
      <c r="NVT81" s="82"/>
      <c r="NVU81" s="82"/>
      <c r="NVV81" s="82"/>
      <c r="NVW81" s="82"/>
      <c r="NVX81" s="82"/>
      <c r="NVY81" s="82"/>
      <c r="NVZ81" s="82"/>
      <c r="NWA81" s="82"/>
      <c r="NWB81" s="82"/>
      <c r="NWC81" s="82"/>
      <c r="NWD81" s="82"/>
      <c r="NWE81" s="82"/>
      <c r="NWF81" s="82"/>
      <c r="NWG81" s="82"/>
      <c r="NWH81" s="82"/>
      <c r="NWI81" s="82"/>
      <c r="NWJ81" s="82"/>
      <c r="NWK81" s="82"/>
      <c r="NWL81" s="82"/>
      <c r="NWM81" s="82"/>
      <c r="NWN81" s="82"/>
      <c r="NWO81" s="82"/>
      <c r="NWP81" s="82"/>
      <c r="NWQ81" s="82"/>
      <c r="NWR81" s="82"/>
      <c r="NWS81" s="82"/>
      <c r="NWT81" s="82"/>
      <c r="NWU81" s="82"/>
      <c r="NWV81" s="82"/>
      <c r="NWW81" s="82"/>
      <c r="NWX81" s="82"/>
      <c r="NWY81" s="82"/>
      <c r="NWZ81" s="82"/>
      <c r="NXA81" s="82"/>
      <c r="NXB81" s="82"/>
      <c r="NXC81" s="82"/>
      <c r="NXD81" s="82"/>
      <c r="NXE81" s="82"/>
      <c r="NXF81" s="82"/>
      <c r="NXG81" s="82"/>
      <c r="NXH81" s="82"/>
      <c r="NXI81" s="82"/>
      <c r="NXJ81" s="82"/>
      <c r="NXK81" s="82"/>
      <c r="NXL81" s="82"/>
      <c r="NXM81" s="82"/>
      <c r="NXN81" s="82"/>
      <c r="NXO81" s="82"/>
      <c r="NXP81" s="82"/>
      <c r="NXQ81" s="82"/>
      <c r="NXR81" s="82"/>
      <c r="NXS81" s="82"/>
      <c r="NXT81" s="82"/>
      <c r="NXU81" s="82"/>
      <c r="NXV81" s="82"/>
      <c r="NXW81" s="82"/>
      <c r="NXX81" s="82"/>
      <c r="NXY81" s="82"/>
      <c r="NXZ81" s="82"/>
      <c r="NYA81" s="82"/>
      <c r="NYB81" s="82"/>
      <c r="NYC81" s="82"/>
      <c r="NYD81" s="82"/>
      <c r="NYE81" s="82"/>
      <c r="NYF81" s="82"/>
      <c r="NYG81" s="82"/>
      <c r="NYH81" s="82"/>
      <c r="NYI81" s="82"/>
      <c r="NYJ81" s="82"/>
      <c r="NYK81" s="82"/>
      <c r="NYL81" s="82"/>
      <c r="NYM81" s="82"/>
      <c r="NYN81" s="82"/>
      <c r="NYO81" s="82"/>
      <c r="NYP81" s="82"/>
      <c r="NYQ81" s="82"/>
      <c r="NYR81" s="82"/>
      <c r="NYS81" s="82"/>
      <c r="NYT81" s="82"/>
      <c r="NYU81" s="82"/>
      <c r="NYV81" s="82"/>
      <c r="NYW81" s="82"/>
      <c r="NYX81" s="82"/>
      <c r="NYY81" s="82"/>
      <c r="NYZ81" s="82"/>
      <c r="NZA81" s="82"/>
      <c r="NZB81" s="82"/>
      <c r="NZC81" s="82"/>
      <c r="NZD81" s="82"/>
      <c r="NZE81" s="82"/>
      <c r="NZF81" s="82"/>
      <c r="NZG81" s="82"/>
      <c r="NZH81" s="82"/>
      <c r="NZI81" s="82"/>
      <c r="NZJ81" s="82"/>
      <c r="NZK81" s="82"/>
      <c r="NZL81" s="82"/>
      <c r="NZM81" s="82"/>
      <c r="NZN81" s="82"/>
      <c r="NZO81" s="82"/>
      <c r="NZP81" s="82"/>
      <c r="NZQ81" s="82"/>
      <c r="NZR81" s="82"/>
      <c r="NZS81" s="82"/>
      <c r="NZT81" s="82"/>
      <c r="NZU81" s="82"/>
      <c r="NZV81" s="82"/>
      <c r="NZW81" s="82"/>
      <c r="NZX81" s="82"/>
      <c r="NZY81" s="82"/>
      <c r="NZZ81" s="82"/>
      <c r="OAA81" s="82"/>
      <c r="OAB81" s="82"/>
      <c r="OAC81" s="82"/>
      <c r="OAD81" s="82"/>
      <c r="OAE81" s="82"/>
      <c r="OAF81" s="82"/>
      <c r="OAG81" s="82"/>
      <c r="OAH81" s="82"/>
      <c r="OAI81" s="82"/>
      <c r="OAJ81" s="82"/>
      <c r="OAK81" s="82"/>
      <c r="OAL81" s="82"/>
      <c r="OAM81" s="82"/>
      <c r="OAN81" s="82"/>
      <c r="OAO81" s="82"/>
      <c r="OAP81" s="82"/>
      <c r="OAQ81" s="82"/>
      <c r="OAR81" s="82"/>
      <c r="OAS81" s="82"/>
      <c r="OAT81" s="82"/>
      <c r="OAU81" s="82"/>
      <c r="OAV81" s="82"/>
      <c r="OAW81" s="82"/>
      <c r="OAX81" s="82"/>
      <c r="OAY81" s="82"/>
      <c r="OAZ81" s="82"/>
      <c r="OBA81" s="82"/>
      <c r="OBB81" s="82"/>
      <c r="OBC81" s="82"/>
      <c r="OBD81" s="82"/>
      <c r="OBE81" s="82"/>
      <c r="OBF81" s="82"/>
      <c r="OBG81" s="82"/>
      <c r="OBH81" s="82"/>
      <c r="OBI81" s="82"/>
      <c r="OBJ81" s="82"/>
      <c r="OBK81" s="82"/>
      <c r="OBL81" s="82"/>
      <c r="OBM81" s="82"/>
      <c r="OBN81" s="82"/>
      <c r="OBO81" s="82"/>
      <c r="OBP81" s="82"/>
      <c r="OBQ81" s="82"/>
      <c r="OBR81" s="82"/>
      <c r="OBS81" s="82"/>
      <c r="OBT81" s="82"/>
      <c r="OBU81" s="82"/>
      <c r="OBV81" s="82"/>
      <c r="OBW81" s="82"/>
      <c r="OBX81" s="82"/>
      <c r="OBY81" s="82"/>
      <c r="OBZ81" s="82"/>
      <c r="OCA81" s="82"/>
      <c r="OCB81" s="82"/>
      <c r="OCC81" s="82"/>
      <c r="OCD81" s="82"/>
      <c r="OCE81" s="82"/>
      <c r="OCF81" s="82"/>
      <c r="OCG81" s="82"/>
      <c r="OCH81" s="82"/>
      <c r="OCI81" s="82"/>
      <c r="OCJ81" s="82"/>
      <c r="OCK81" s="82"/>
      <c r="OCL81" s="82"/>
      <c r="OCM81" s="82"/>
      <c r="OCN81" s="82"/>
      <c r="OCO81" s="82"/>
      <c r="OCP81" s="82"/>
      <c r="OCQ81" s="82"/>
      <c r="OCR81" s="82"/>
      <c r="OCS81" s="82"/>
      <c r="OCT81" s="82"/>
      <c r="OCU81" s="82"/>
      <c r="OCV81" s="82"/>
      <c r="OCW81" s="82"/>
      <c r="OCX81" s="82"/>
      <c r="OCY81" s="82"/>
      <c r="OCZ81" s="82"/>
      <c r="ODA81" s="82"/>
      <c r="ODB81" s="82"/>
      <c r="ODC81" s="82"/>
      <c r="ODD81" s="82"/>
      <c r="ODE81" s="82"/>
      <c r="ODF81" s="82"/>
      <c r="ODG81" s="82"/>
      <c r="ODH81" s="82"/>
      <c r="ODI81" s="82"/>
      <c r="ODJ81" s="82"/>
      <c r="ODK81" s="82"/>
      <c r="ODL81" s="82"/>
      <c r="ODM81" s="82"/>
      <c r="ODN81" s="82"/>
      <c r="ODO81" s="82"/>
      <c r="ODP81" s="82"/>
      <c r="ODQ81" s="82"/>
      <c r="ODR81" s="82"/>
      <c r="ODS81" s="82"/>
      <c r="ODT81" s="82"/>
      <c r="ODU81" s="82"/>
      <c r="ODV81" s="82"/>
      <c r="ODW81" s="82"/>
      <c r="ODX81" s="82"/>
      <c r="ODY81" s="82"/>
      <c r="ODZ81" s="82"/>
      <c r="OEA81" s="82"/>
      <c r="OEB81" s="82"/>
      <c r="OEC81" s="82"/>
      <c r="OED81" s="82"/>
      <c r="OEE81" s="82"/>
      <c r="OEF81" s="82"/>
      <c r="OEG81" s="82"/>
      <c r="OEH81" s="82"/>
      <c r="OEI81" s="82"/>
      <c r="OEJ81" s="82"/>
      <c r="OEK81" s="82"/>
      <c r="OEL81" s="82"/>
      <c r="OEM81" s="82"/>
      <c r="OEN81" s="82"/>
      <c r="OEO81" s="82"/>
      <c r="OEP81" s="82"/>
      <c r="OEQ81" s="82"/>
      <c r="OER81" s="82"/>
      <c r="OES81" s="82"/>
      <c r="OET81" s="82"/>
      <c r="OEU81" s="82"/>
      <c r="OEV81" s="82"/>
      <c r="OEW81" s="82"/>
      <c r="OEX81" s="82"/>
      <c r="OEY81" s="82"/>
      <c r="OEZ81" s="82"/>
      <c r="OFA81" s="82"/>
      <c r="OFB81" s="82"/>
      <c r="OFC81" s="82"/>
      <c r="OFD81" s="82"/>
      <c r="OFE81" s="82"/>
      <c r="OFF81" s="82"/>
      <c r="OFG81" s="82"/>
      <c r="OFH81" s="82"/>
      <c r="OFI81" s="82"/>
      <c r="OFJ81" s="82"/>
      <c r="OFK81" s="82"/>
      <c r="OFL81" s="82"/>
      <c r="OFM81" s="82"/>
      <c r="OFN81" s="82"/>
      <c r="OFO81" s="82"/>
      <c r="OFP81" s="82"/>
      <c r="OFQ81" s="82"/>
      <c r="OFR81" s="82"/>
      <c r="OFS81" s="82"/>
      <c r="OFT81" s="82"/>
      <c r="OFU81" s="82"/>
      <c r="OFV81" s="82"/>
      <c r="OFW81" s="82"/>
      <c r="OFX81" s="82"/>
      <c r="OFY81" s="82"/>
      <c r="OFZ81" s="82"/>
      <c r="OGA81" s="82"/>
      <c r="OGB81" s="82"/>
      <c r="OGC81" s="82"/>
      <c r="OGD81" s="82"/>
      <c r="OGE81" s="82"/>
      <c r="OGF81" s="82"/>
      <c r="OGG81" s="82"/>
      <c r="OGH81" s="82"/>
      <c r="OGI81" s="82"/>
      <c r="OGJ81" s="82"/>
      <c r="OGK81" s="82"/>
      <c r="OGL81" s="82"/>
      <c r="OGM81" s="82"/>
      <c r="OGN81" s="82"/>
      <c r="OGO81" s="82"/>
      <c r="OGP81" s="82"/>
      <c r="OGQ81" s="82"/>
      <c r="OGR81" s="82"/>
      <c r="OGS81" s="82"/>
      <c r="OGT81" s="82"/>
      <c r="OGU81" s="82"/>
      <c r="OGV81" s="82"/>
      <c r="OGW81" s="82"/>
      <c r="OGX81" s="82"/>
      <c r="OGY81" s="82"/>
      <c r="OGZ81" s="82"/>
      <c r="OHA81" s="82"/>
      <c r="OHB81" s="82"/>
      <c r="OHC81" s="82"/>
      <c r="OHD81" s="82"/>
      <c r="OHE81" s="82"/>
      <c r="OHF81" s="82"/>
      <c r="OHG81" s="82"/>
      <c r="OHH81" s="82"/>
      <c r="OHI81" s="82"/>
      <c r="OHJ81" s="82"/>
      <c r="OHK81" s="82"/>
      <c r="OHL81" s="82"/>
      <c r="OHM81" s="82"/>
      <c r="OHN81" s="82"/>
      <c r="OHO81" s="82"/>
      <c r="OHP81" s="82"/>
      <c r="OHQ81" s="82"/>
      <c r="OHR81" s="82"/>
      <c r="OHS81" s="82"/>
      <c r="OHT81" s="82"/>
      <c r="OHU81" s="82"/>
      <c r="OHV81" s="82"/>
      <c r="OHW81" s="82"/>
      <c r="OHX81" s="82"/>
      <c r="OHY81" s="82"/>
      <c r="OHZ81" s="82"/>
      <c r="OIA81" s="82"/>
      <c r="OIB81" s="82"/>
      <c r="OIC81" s="82"/>
      <c r="OID81" s="82"/>
      <c r="OIE81" s="82"/>
      <c r="OIF81" s="82"/>
      <c r="OIG81" s="82"/>
      <c r="OIH81" s="82"/>
      <c r="OII81" s="82"/>
      <c r="OIJ81" s="82"/>
      <c r="OIK81" s="82"/>
      <c r="OIL81" s="82"/>
      <c r="OIM81" s="82"/>
      <c r="OIN81" s="82"/>
      <c r="OIO81" s="82"/>
      <c r="OIP81" s="82"/>
      <c r="OIQ81" s="82"/>
      <c r="OIR81" s="82"/>
      <c r="OIS81" s="82"/>
      <c r="OIT81" s="82"/>
      <c r="OIU81" s="82"/>
      <c r="OIV81" s="82"/>
      <c r="OIW81" s="82"/>
      <c r="OIX81" s="82"/>
      <c r="OIY81" s="82"/>
      <c r="OIZ81" s="82"/>
      <c r="OJA81" s="82"/>
      <c r="OJB81" s="82"/>
      <c r="OJC81" s="82"/>
      <c r="OJD81" s="82"/>
      <c r="OJE81" s="82"/>
      <c r="OJF81" s="82"/>
      <c r="OJG81" s="82"/>
      <c r="OJH81" s="82"/>
      <c r="OJI81" s="82"/>
      <c r="OJJ81" s="82"/>
      <c r="OJK81" s="82"/>
      <c r="OJL81" s="82"/>
      <c r="OJM81" s="82"/>
      <c r="OJN81" s="82"/>
      <c r="OJO81" s="82"/>
      <c r="OJP81" s="82"/>
      <c r="OJQ81" s="82"/>
      <c r="OJR81" s="82"/>
      <c r="OJS81" s="82"/>
      <c r="OJT81" s="82"/>
      <c r="OJU81" s="82"/>
      <c r="OJV81" s="82"/>
      <c r="OJW81" s="82"/>
      <c r="OJX81" s="82"/>
      <c r="OJY81" s="82"/>
      <c r="OJZ81" s="82"/>
      <c r="OKA81" s="82"/>
      <c r="OKB81" s="82"/>
      <c r="OKC81" s="82"/>
      <c r="OKD81" s="82"/>
      <c r="OKE81" s="82"/>
      <c r="OKF81" s="82"/>
      <c r="OKG81" s="82"/>
      <c r="OKH81" s="82"/>
      <c r="OKI81" s="82"/>
      <c r="OKJ81" s="82"/>
      <c r="OKK81" s="82"/>
      <c r="OKL81" s="82"/>
      <c r="OKM81" s="82"/>
      <c r="OKN81" s="82"/>
      <c r="OKO81" s="82"/>
      <c r="OKP81" s="82"/>
      <c r="OKQ81" s="82"/>
      <c r="OKR81" s="82"/>
      <c r="OKS81" s="82"/>
      <c r="OKT81" s="82"/>
      <c r="OKU81" s="82"/>
      <c r="OKV81" s="82"/>
      <c r="OKW81" s="82"/>
      <c r="OKX81" s="82"/>
      <c r="OKY81" s="82"/>
      <c r="OKZ81" s="82"/>
      <c r="OLA81" s="82"/>
      <c r="OLB81" s="82"/>
      <c r="OLC81" s="82"/>
      <c r="OLD81" s="82"/>
      <c r="OLE81" s="82"/>
      <c r="OLF81" s="82"/>
      <c r="OLG81" s="82"/>
      <c r="OLH81" s="82"/>
      <c r="OLI81" s="82"/>
      <c r="OLJ81" s="82"/>
      <c r="OLK81" s="82"/>
      <c r="OLL81" s="82"/>
      <c r="OLM81" s="82"/>
      <c r="OLN81" s="82"/>
      <c r="OLO81" s="82"/>
      <c r="OLP81" s="82"/>
      <c r="OLQ81" s="82"/>
      <c r="OLR81" s="82"/>
      <c r="OLS81" s="82"/>
      <c r="OLT81" s="82"/>
      <c r="OLU81" s="82"/>
      <c r="OLV81" s="82"/>
      <c r="OLW81" s="82"/>
      <c r="OLX81" s="82"/>
      <c r="OLY81" s="82"/>
      <c r="OLZ81" s="82"/>
      <c r="OMA81" s="82"/>
      <c r="OMB81" s="82"/>
      <c r="OMC81" s="82"/>
      <c r="OMD81" s="82"/>
      <c r="OME81" s="82"/>
      <c r="OMF81" s="82"/>
      <c r="OMG81" s="82"/>
      <c r="OMH81" s="82"/>
      <c r="OMI81" s="82"/>
      <c r="OMJ81" s="82"/>
      <c r="OMK81" s="82"/>
      <c r="OML81" s="82"/>
      <c r="OMM81" s="82"/>
      <c r="OMN81" s="82"/>
      <c r="OMO81" s="82"/>
      <c r="OMP81" s="82"/>
      <c r="OMQ81" s="82"/>
      <c r="OMR81" s="82"/>
      <c r="OMS81" s="82"/>
      <c r="OMT81" s="82"/>
      <c r="OMU81" s="82"/>
      <c r="OMV81" s="82"/>
      <c r="OMW81" s="82"/>
      <c r="OMX81" s="82"/>
      <c r="OMY81" s="82"/>
      <c r="OMZ81" s="82"/>
      <c r="ONA81" s="82"/>
      <c r="ONB81" s="82"/>
      <c r="ONC81" s="82"/>
      <c r="OND81" s="82"/>
      <c r="ONE81" s="82"/>
      <c r="ONF81" s="82"/>
      <c r="ONG81" s="82"/>
      <c r="ONH81" s="82"/>
      <c r="ONI81" s="82"/>
      <c r="ONJ81" s="82"/>
      <c r="ONK81" s="82"/>
      <c r="ONL81" s="82"/>
      <c r="ONM81" s="82"/>
      <c r="ONN81" s="82"/>
      <c r="ONO81" s="82"/>
      <c r="ONP81" s="82"/>
      <c r="ONQ81" s="82"/>
      <c r="ONR81" s="82"/>
      <c r="ONS81" s="82"/>
      <c r="ONT81" s="82"/>
      <c r="ONU81" s="82"/>
      <c r="ONV81" s="82"/>
      <c r="ONW81" s="82"/>
      <c r="ONX81" s="82"/>
      <c r="ONY81" s="82"/>
      <c r="ONZ81" s="82"/>
      <c r="OOA81" s="82"/>
      <c r="OOB81" s="82"/>
      <c r="OOC81" s="82"/>
      <c r="OOD81" s="82"/>
      <c r="OOE81" s="82"/>
      <c r="OOF81" s="82"/>
      <c r="OOG81" s="82"/>
      <c r="OOH81" s="82"/>
      <c r="OOI81" s="82"/>
      <c r="OOJ81" s="82"/>
      <c r="OOK81" s="82"/>
      <c r="OOL81" s="82"/>
      <c r="OOM81" s="82"/>
      <c r="OON81" s="82"/>
      <c r="OOO81" s="82"/>
      <c r="OOP81" s="82"/>
      <c r="OOQ81" s="82"/>
      <c r="OOR81" s="82"/>
      <c r="OOS81" s="82"/>
      <c r="OOT81" s="82"/>
      <c r="OOU81" s="82"/>
      <c r="OOV81" s="82"/>
      <c r="OOW81" s="82"/>
      <c r="OOX81" s="82"/>
      <c r="OOY81" s="82"/>
      <c r="OOZ81" s="82"/>
      <c r="OPA81" s="82"/>
      <c r="OPB81" s="82"/>
      <c r="OPC81" s="82"/>
      <c r="OPD81" s="82"/>
      <c r="OPE81" s="82"/>
      <c r="OPF81" s="82"/>
      <c r="OPG81" s="82"/>
      <c r="OPH81" s="82"/>
      <c r="OPI81" s="82"/>
      <c r="OPJ81" s="82"/>
      <c r="OPK81" s="82"/>
      <c r="OPL81" s="82"/>
      <c r="OPM81" s="82"/>
      <c r="OPN81" s="82"/>
      <c r="OPO81" s="82"/>
      <c r="OPP81" s="82"/>
      <c r="OPQ81" s="82"/>
      <c r="OPR81" s="82"/>
      <c r="OPS81" s="82"/>
      <c r="OPT81" s="82"/>
      <c r="OPU81" s="82"/>
      <c r="OPV81" s="82"/>
      <c r="OPW81" s="82"/>
      <c r="OPX81" s="82"/>
      <c r="OPY81" s="82"/>
      <c r="OPZ81" s="82"/>
      <c r="OQA81" s="82"/>
      <c r="OQB81" s="82"/>
      <c r="OQC81" s="82"/>
      <c r="OQD81" s="82"/>
      <c r="OQE81" s="82"/>
      <c r="OQF81" s="82"/>
      <c r="OQG81" s="82"/>
      <c r="OQH81" s="82"/>
      <c r="OQI81" s="82"/>
      <c r="OQJ81" s="82"/>
      <c r="OQK81" s="82"/>
      <c r="OQL81" s="82"/>
      <c r="OQM81" s="82"/>
      <c r="OQN81" s="82"/>
      <c r="OQO81" s="82"/>
      <c r="OQP81" s="82"/>
      <c r="OQQ81" s="82"/>
      <c r="OQR81" s="82"/>
      <c r="OQS81" s="82"/>
      <c r="OQT81" s="82"/>
      <c r="OQU81" s="82"/>
      <c r="OQV81" s="82"/>
      <c r="OQW81" s="82"/>
      <c r="OQX81" s="82"/>
      <c r="OQY81" s="82"/>
      <c r="OQZ81" s="82"/>
      <c r="ORA81" s="82"/>
      <c r="ORB81" s="82"/>
      <c r="ORC81" s="82"/>
      <c r="ORD81" s="82"/>
      <c r="ORE81" s="82"/>
      <c r="ORF81" s="82"/>
      <c r="ORG81" s="82"/>
      <c r="ORH81" s="82"/>
      <c r="ORI81" s="82"/>
      <c r="ORJ81" s="82"/>
      <c r="ORK81" s="82"/>
      <c r="ORL81" s="82"/>
      <c r="ORM81" s="82"/>
      <c r="ORN81" s="82"/>
      <c r="ORO81" s="82"/>
      <c r="ORP81" s="82"/>
      <c r="ORQ81" s="82"/>
      <c r="ORR81" s="82"/>
      <c r="ORS81" s="82"/>
      <c r="ORT81" s="82"/>
      <c r="ORU81" s="82"/>
      <c r="ORV81" s="82"/>
      <c r="ORW81" s="82"/>
      <c r="ORX81" s="82"/>
      <c r="ORY81" s="82"/>
      <c r="ORZ81" s="82"/>
      <c r="OSA81" s="82"/>
      <c r="OSB81" s="82"/>
      <c r="OSC81" s="82"/>
      <c r="OSD81" s="82"/>
      <c r="OSE81" s="82"/>
      <c r="OSF81" s="82"/>
      <c r="OSG81" s="82"/>
      <c r="OSH81" s="82"/>
      <c r="OSI81" s="82"/>
      <c r="OSJ81" s="82"/>
      <c r="OSK81" s="82"/>
      <c r="OSL81" s="82"/>
      <c r="OSM81" s="82"/>
      <c r="OSN81" s="82"/>
      <c r="OSO81" s="82"/>
      <c r="OSP81" s="82"/>
      <c r="OSQ81" s="82"/>
      <c r="OSR81" s="82"/>
      <c r="OSS81" s="82"/>
      <c r="OST81" s="82"/>
      <c r="OSU81" s="82"/>
      <c r="OSV81" s="82"/>
      <c r="OSW81" s="82"/>
      <c r="OSX81" s="82"/>
      <c r="OSY81" s="82"/>
      <c r="OSZ81" s="82"/>
      <c r="OTA81" s="82"/>
      <c r="OTB81" s="82"/>
      <c r="OTC81" s="82"/>
      <c r="OTD81" s="82"/>
      <c r="OTE81" s="82"/>
      <c r="OTF81" s="82"/>
      <c r="OTG81" s="82"/>
      <c r="OTH81" s="82"/>
      <c r="OTI81" s="82"/>
      <c r="OTJ81" s="82"/>
      <c r="OTK81" s="82"/>
      <c r="OTL81" s="82"/>
      <c r="OTM81" s="82"/>
      <c r="OTN81" s="82"/>
      <c r="OTO81" s="82"/>
      <c r="OTP81" s="82"/>
      <c r="OTQ81" s="82"/>
      <c r="OTR81" s="82"/>
      <c r="OTS81" s="82"/>
      <c r="OTT81" s="82"/>
      <c r="OTU81" s="82"/>
      <c r="OTV81" s="82"/>
      <c r="OTW81" s="82"/>
      <c r="OTX81" s="82"/>
      <c r="OTY81" s="82"/>
      <c r="OTZ81" s="82"/>
      <c r="OUA81" s="82"/>
      <c r="OUB81" s="82"/>
      <c r="OUC81" s="82"/>
      <c r="OUD81" s="82"/>
      <c r="OUE81" s="82"/>
      <c r="OUF81" s="82"/>
      <c r="OUG81" s="82"/>
      <c r="OUH81" s="82"/>
      <c r="OUI81" s="82"/>
      <c r="OUJ81" s="82"/>
      <c r="OUK81" s="82"/>
      <c r="OUL81" s="82"/>
      <c r="OUM81" s="82"/>
      <c r="OUN81" s="82"/>
      <c r="OUO81" s="82"/>
      <c r="OUP81" s="82"/>
      <c r="OUQ81" s="82"/>
      <c r="OUR81" s="82"/>
      <c r="OUS81" s="82"/>
      <c r="OUT81" s="82"/>
      <c r="OUU81" s="82"/>
      <c r="OUV81" s="82"/>
      <c r="OUW81" s="82"/>
      <c r="OUX81" s="82"/>
      <c r="OUY81" s="82"/>
      <c r="OUZ81" s="82"/>
      <c r="OVA81" s="82"/>
      <c r="OVB81" s="82"/>
      <c r="OVC81" s="82"/>
      <c r="OVD81" s="82"/>
      <c r="OVE81" s="82"/>
      <c r="OVF81" s="82"/>
      <c r="OVG81" s="82"/>
      <c r="OVH81" s="82"/>
      <c r="OVI81" s="82"/>
      <c r="OVJ81" s="82"/>
      <c r="OVK81" s="82"/>
      <c r="OVL81" s="82"/>
      <c r="OVM81" s="82"/>
      <c r="OVN81" s="82"/>
      <c r="OVO81" s="82"/>
      <c r="OVP81" s="82"/>
      <c r="OVQ81" s="82"/>
      <c r="OVR81" s="82"/>
      <c r="OVS81" s="82"/>
      <c r="OVT81" s="82"/>
      <c r="OVU81" s="82"/>
      <c r="OVV81" s="82"/>
      <c r="OVW81" s="82"/>
      <c r="OVX81" s="82"/>
      <c r="OVY81" s="82"/>
      <c r="OVZ81" s="82"/>
      <c r="OWA81" s="82"/>
      <c r="OWB81" s="82"/>
      <c r="OWC81" s="82"/>
      <c r="OWD81" s="82"/>
      <c r="OWE81" s="82"/>
      <c r="OWF81" s="82"/>
      <c r="OWG81" s="82"/>
      <c r="OWH81" s="82"/>
      <c r="OWI81" s="82"/>
      <c r="OWJ81" s="82"/>
      <c r="OWK81" s="82"/>
      <c r="OWL81" s="82"/>
      <c r="OWM81" s="82"/>
      <c r="OWN81" s="82"/>
      <c r="OWO81" s="82"/>
      <c r="OWP81" s="82"/>
      <c r="OWQ81" s="82"/>
      <c r="OWR81" s="82"/>
      <c r="OWS81" s="82"/>
      <c r="OWT81" s="82"/>
      <c r="OWU81" s="82"/>
      <c r="OWV81" s="82"/>
      <c r="OWW81" s="82"/>
      <c r="OWX81" s="82"/>
      <c r="OWY81" s="82"/>
      <c r="OWZ81" s="82"/>
      <c r="OXA81" s="82"/>
      <c r="OXB81" s="82"/>
      <c r="OXC81" s="82"/>
      <c r="OXD81" s="82"/>
      <c r="OXE81" s="82"/>
      <c r="OXF81" s="82"/>
      <c r="OXG81" s="82"/>
      <c r="OXH81" s="82"/>
      <c r="OXI81" s="82"/>
      <c r="OXJ81" s="82"/>
      <c r="OXK81" s="82"/>
      <c r="OXL81" s="82"/>
      <c r="OXM81" s="82"/>
      <c r="OXN81" s="82"/>
      <c r="OXO81" s="82"/>
      <c r="OXP81" s="82"/>
      <c r="OXQ81" s="82"/>
      <c r="OXR81" s="82"/>
      <c r="OXS81" s="82"/>
      <c r="OXT81" s="82"/>
      <c r="OXU81" s="82"/>
      <c r="OXV81" s="82"/>
      <c r="OXW81" s="82"/>
      <c r="OXX81" s="82"/>
      <c r="OXY81" s="82"/>
      <c r="OXZ81" s="82"/>
      <c r="OYA81" s="82"/>
      <c r="OYB81" s="82"/>
      <c r="OYC81" s="82"/>
      <c r="OYD81" s="82"/>
      <c r="OYE81" s="82"/>
      <c r="OYF81" s="82"/>
      <c r="OYG81" s="82"/>
      <c r="OYH81" s="82"/>
      <c r="OYI81" s="82"/>
      <c r="OYJ81" s="82"/>
      <c r="OYK81" s="82"/>
      <c r="OYL81" s="82"/>
      <c r="OYM81" s="82"/>
      <c r="OYN81" s="82"/>
      <c r="OYO81" s="82"/>
      <c r="OYP81" s="82"/>
      <c r="OYQ81" s="82"/>
      <c r="OYR81" s="82"/>
      <c r="OYS81" s="82"/>
      <c r="OYT81" s="82"/>
      <c r="OYU81" s="82"/>
      <c r="OYV81" s="82"/>
      <c r="OYW81" s="82"/>
      <c r="OYX81" s="82"/>
      <c r="OYY81" s="82"/>
      <c r="OYZ81" s="82"/>
      <c r="OZA81" s="82"/>
      <c r="OZB81" s="82"/>
      <c r="OZC81" s="82"/>
      <c r="OZD81" s="82"/>
      <c r="OZE81" s="82"/>
      <c r="OZF81" s="82"/>
      <c r="OZG81" s="82"/>
      <c r="OZH81" s="82"/>
      <c r="OZI81" s="82"/>
      <c r="OZJ81" s="82"/>
      <c r="OZK81" s="82"/>
      <c r="OZL81" s="82"/>
      <c r="OZM81" s="82"/>
      <c r="OZN81" s="82"/>
      <c r="OZO81" s="82"/>
      <c r="OZP81" s="82"/>
      <c r="OZQ81" s="82"/>
      <c r="OZR81" s="82"/>
      <c r="OZS81" s="82"/>
      <c r="OZT81" s="82"/>
      <c r="OZU81" s="82"/>
      <c r="OZV81" s="82"/>
      <c r="OZW81" s="82"/>
      <c r="OZX81" s="82"/>
      <c r="OZY81" s="82"/>
      <c r="OZZ81" s="82"/>
      <c r="PAA81" s="82"/>
      <c r="PAB81" s="82"/>
      <c r="PAC81" s="82"/>
      <c r="PAD81" s="82"/>
      <c r="PAE81" s="82"/>
      <c r="PAF81" s="82"/>
      <c r="PAG81" s="82"/>
      <c r="PAH81" s="82"/>
      <c r="PAI81" s="82"/>
      <c r="PAJ81" s="82"/>
      <c r="PAK81" s="82"/>
      <c r="PAL81" s="82"/>
      <c r="PAM81" s="82"/>
      <c r="PAN81" s="82"/>
      <c r="PAO81" s="82"/>
      <c r="PAP81" s="82"/>
      <c r="PAQ81" s="82"/>
      <c r="PAR81" s="82"/>
      <c r="PAS81" s="82"/>
      <c r="PAT81" s="82"/>
      <c r="PAU81" s="82"/>
      <c r="PAV81" s="82"/>
      <c r="PAW81" s="82"/>
      <c r="PAX81" s="82"/>
      <c r="PAY81" s="82"/>
      <c r="PAZ81" s="82"/>
      <c r="PBA81" s="82"/>
      <c r="PBB81" s="82"/>
      <c r="PBC81" s="82"/>
      <c r="PBD81" s="82"/>
      <c r="PBE81" s="82"/>
      <c r="PBF81" s="82"/>
      <c r="PBG81" s="82"/>
      <c r="PBH81" s="82"/>
      <c r="PBI81" s="82"/>
      <c r="PBJ81" s="82"/>
      <c r="PBK81" s="82"/>
      <c r="PBL81" s="82"/>
      <c r="PBM81" s="82"/>
      <c r="PBN81" s="82"/>
      <c r="PBO81" s="82"/>
      <c r="PBP81" s="82"/>
      <c r="PBQ81" s="82"/>
      <c r="PBR81" s="82"/>
      <c r="PBS81" s="82"/>
      <c r="PBT81" s="82"/>
      <c r="PBU81" s="82"/>
      <c r="PBV81" s="82"/>
      <c r="PBW81" s="82"/>
      <c r="PBX81" s="82"/>
      <c r="PBY81" s="82"/>
      <c r="PBZ81" s="82"/>
      <c r="PCA81" s="82"/>
      <c r="PCB81" s="82"/>
      <c r="PCC81" s="82"/>
      <c r="PCD81" s="82"/>
      <c r="PCE81" s="82"/>
      <c r="PCF81" s="82"/>
      <c r="PCG81" s="82"/>
      <c r="PCH81" s="82"/>
      <c r="PCI81" s="82"/>
      <c r="PCJ81" s="82"/>
      <c r="PCK81" s="82"/>
      <c r="PCL81" s="82"/>
      <c r="PCM81" s="82"/>
      <c r="PCN81" s="82"/>
      <c r="PCO81" s="82"/>
      <c r="PCP81" s="82"/>
      <c r="PCQ81" s="82"/>
      <c r="PCR81" s="82"/>
      <c r="PCS81" s="82"/>
      <c r="PCT81" s="82"/>
      <c r="PCU81" s="82"/>
      <c r="PCV81" s="82"/>
      <c r="PCW81" s="82"/>
      <c r="PCX81" s="82"/>
      <c r="PCY81" s="82"/>
      <c r="PCZ81" s="82"/>
      <c r="PDA81" s="82"/>
      <c r="PDB81" s="82"/>
      <c r="PDC81" s="82"/>
      <c r="PDD81" s="82"/>
      <c r="PDE81" s="82"/>
      <c r="PDF81" s="82"/>
      <c r="PDG81" s="82"/>
      <c r="PDH81" s="82"/>
      <c r="PDI81" s="82"/>
      <c r="PDJ81" s="82"/>
      <c r="PDK81" s="82"/>
      <c r="PDL81" s="82"/>
      <c r="PDM81" s="82"/>
      <c r="PDN81" s="82"/>
      <c r="PDO81" s="82"/>
      <c r="PDP81" s="82"/>
      <c r="PDQ81" s="82"/>
      <c r="PDR81" s="82"/>
      <c r="PDS81" s="82"/>
      <c r="PDT81" s="82"/>
      <c r="PDU81" s="82"/>
      <c r="PDV81" s="82"/>
      <c r="PDW81" s="82"/>
      <c r="PDX81" s="82"/>
      <c r="PDY81" s="82"/>
      <c r="PDZ81" s="82"/>
      <c r="PEA81" s="82"/>
      <c r="PEB81" s="82"/>
      <c r="PEC81" s="82"/>
      <c r="PED81" s="82"/>
      <c r="PEE81" s="82"/>
      <c r="PEF81" s="82"/>
      <c r="PEG81" s="82"/>
      <c r="PEH81" s="82"/>
      <c r="PEI81" s="82"/>
      <c r="PEJ81" s="82"/>
      <c r="PEK81" s="82"/>
      <c r="PEL81" s="82"/>
      <c r="PEM81" s="82"/>
      <c r="PEN81" s="82"/>
      <c r="PEO81" s="82"/>
      <c r="PEP81" s="82"/>
      <c r="PEQ81" s="82"/>
      <c r="PER81" s="82"/>
      <c r="PES81" s="82"/>
      <c r="PET81" s="82"/>
      <c r="PEU81" s="82"/>
      <c r="PEV81" s="82"/>
      <c r="PEW81" s="82"/>
      <c r="PEX81" s="82"/>
      <c r="PEY81" s="82"/>
      <c r="PEZ81" s="82"/>
      <c r="PFA81" s="82"/>
      <c r="PFB81" s="82"/>
      <c r="PFC81" s="82"/>
      <c r="PFD81" s="82"/>
      <c r="PFE81" s="82"/>
      <c r="PFF81" s="82"/>
      <c r="PFG81" s="82"/>
      <c r="PFH81" s="82"/>
      <c r="PFI81" s="82"/>
      <c r="PFJ81" s="82"/>
      <c r="PFK81" s="82"/>
      <c r="PFL81" s="82"/>
      <c r="PFM81" s="82"/>
      <c r="PFN81" s="82"/>
      <c r="PFO81" s="82"/>
      <c r="PFP81" s="82"/>
      <c r="PFQ81" s="82"/>
      <c r="PFR81" s="82"/>
      <c r="PFS81" s="82"/>
      <c r="PFT81" s="82"/>
      <c r="PFU81" s="82"/>
      <c r="PFV81" s="82"/>
      <c r="PFW81" s="82"/>
      <c r="PFX81" s="82"/>
      <c r="PFY81" s="82"/>
      <c r="PFZ81" s="82"/>
      <c r="PGA81" s="82"/>
      <c r="PGB81" s="82"/>
      <c r="PGC81" s="82"/>
      <c r="PGD81" s="82"/>
      <c r="PGE81" s="82"/>
      <c r="PGF81" s="82"/>
      <c r="PGG81" s="82"/>
      <c r="PGH81" s="82"/>
      <c r="PGI81" s="82"/>
      <c r="PGJ81" s="82"/>
      <c r="PGK81" s="82"/>
      <c r="PGL81" s="82"/>
      <c r="PGM81" s="82"/>
      <c r="PGN81" s="82"/>
      <c r="PGO81" s="82"/>
      <c r="PGP81" s="82"/>
      <c r="PGQ81" s="82"/>
      <c r="PGR81" s="82"/>
      <c r="PGS81" s="82"/>
      <c r="PGT81" s="82"/>
      <c r="PGU81" s="82"/>
      <c r="PGV81" s="82"/>
      <c r="PGW81" s="82"/>
      <c r="PGX81" s="82"/>
      <c r="PGY81" s="82"/>
      <c r="PGZ81" s="82"/>
      <c r="PHA81" s="82"/>
      <c r="PHB81" s="82"/>
      <c r="PHC81" s="82"/>
      <c r="PHD81" s="82"/>
      <c r="PHE81" s="82"/>
      <c r="PHF81" s="82"/>
      <c r="PHG81" s="82"/>
      <c r="PHH81" s="82"/>
      <c r="PHI81" s="82"/>
      <c r="PHJ81" s="82"/>
      <c r="PHK81" s="82"/>
      <c r="PHL81" s="82"/>
      <c r="PHM81" s="82"/>
      <c r="PHN81" s="82"/>
      <c r="PHO81" s="82"/>
      <c r="PHP81" s="82"/>
      <c r="PHQ81" s="82"/>
      <c r="PHR81" s="82"/>
      <c r="PHS81" s="82"/>
      <c r="PHT81" s="82"/>
      <c r="PHU81" s="82"/>
      <c r="PHV81" s="82"/>
      <c r="PHW81" s="82"/>
      <c r="PHX81" s="82"/>
      <c r="PHY81" s="82"/>
      <c r="PHZ81" s="82"/>
      <c r="PIA81" s="82"/>
      <c r="PIB81" s="82"/>
      <c r="PIC81" s="82"/>
      <c r="PID81" s="82"/>
      <c r="PIE81" s="82"/>
      <c r="PIF81" s="82"/>
      <c r="PIG81" s="82"/>
      <c r="PIH81" s="82"/>
      <c r="PII81" s="82"/>
      <c r="PIJ81" s="82"/>
      <c r="PIK81" s="82"/>
      <c r="PIL81" s="82"/>
      <c r="PIM81" s="82"/>
      <c r="PIN81" s="82"/>
      <c r="PIO81" s="82"/>
      <c r="PIP81" s="82"/>
      <c r="PIQ81" s="82"/>
      <c r="PIR81" s="82"/>
      <c r="PIS81" s="82"/>
      <c r="PIT81" s="82"/>
      <c r="PIU81" s="82"/>
      <c r="PIV81" s="82"/>
      <c r="PIW81" s="82"/>
      <c r="PIX81" s="82"/>
      <c r="PIY81" s="82"/>
      <c r="PIZ81" s="82"/>
      <c r="PJA81" s="82"/>
      <c r="PJB81" s="82"/>
      <c r="PJC81" s="82"/>
      <c r="PJD81" s="82"/>
      <c r="PJE81" s="82"/>
      <c r="PJF81" s="82"/>
      <c r="PJG81" s="82"/>
      <c r="PJH81" s="82"/>
      <c r="PJI81" s="82"/>
      <c r="PJJ81" s="82"/>
      <c r="PJK81" s="82"/>
      <c r="PJL81" s="82"/>
      <c r="PJM81" s="82"/>
      <c r="PJN81" s="82"/>
      <c r="PJO81" s="82"/>
      <c r="PJP81" s="82"/>
      <c r="PJQ81" s="82"/>
      <c r="PJR81" s="82"/>
      <c r="PJS81" s="82"/>
      <c r="PJT81" s="82"/>
      <c r="PJU81" s="82"/>
      <c r="PJV81" s="82"/>
      <c r="PJW81" s="82"/>
      <c r="PJX81" s="82"/>
      <c r="PJY81" s="82"/>
      <c r="PJZ81" s="82"/>
      <c r="PKA81" s="82"/>
      <c r="PKB81" s="82"/>
      <c r="PKC81" s="82"/>
      <c r="PKD81" s="82"/>
      <c r="PKE81" s="82"/>
      <c r="PKF81" s="82"/>
      <c r="PKG81" s="82"/>
      <c r="PKH81" s="82"/>
      <c r="PKI81" s="82"/>
      <c r="PKJ81" s="82"/>
      <c r="PKK81" s="82"/>
      <c r="PKL81" s="82"/>
      <c r="PKM81" s="82"/>
      <c r="PKN81" s="82"/>
      <c r="PKO81" s="82"/>
      <c r="PKP81" s="82"/>
      <c r="PKQ81" s="82"/>
      <c r="PKR81" s="82"/>
      <c r="PKS81" s="82"/>
      <c r="PKT81" s="82"/>
      <c r="PKU81" s="82"/>
      <c r="PKV81" s="82"/>
      <c r="PKW81" s="82"/>
      <c r="PKX81" s="82"/>
      <c r="PKY81" s="82"/>
      <c r="PKZ81" s="82"/>
      <c r="PLA81" s="82"/>
      <c r="PLB81" s="82"/>
      <c r="PLC81" s="82"/>
      <c r="PLD81" s="82"/>
      <c r="PLE81" s="82"/>
      <c r="PLF81" s="82"/>
      <c r="PLG81" s="82"/>
      <c r="PLH81" s="82"/>
      <c r="PLI81" s="82"/>
      <c r="PLJ81" s="82"/>
      <c r="PLK81" s="82"/>
      <c r="PLL81" s="82"/>
      <c r="PLM81" s="82"/>
      <c r="PLN81" s="82"/>
      <c r="PLO81" s="82"/>
      <c r="PLP81" s="82"/>
      <c r="PLQ81" s="82"/>
      <c r="PLR81" s="82"/>
      <c r="PLS81" s="82"/>
      <c r="PLT81" s="82"/>
      <c r="PLU81" s="82"/>
      <c r="PLV81" s="82"/>
      <c r="PLW81" s="82"/>
      <c r="PLX81" s="82"/>
      <c r="PLY81" s="82"/>
      <c r="PLZ81" s="82"/>
      <c r="PMA81" s="82"/>
      <c r="PMB81" s="82"/>
      <c r="PMC81" s="82"/>
      <c r="PMD81" s="82"/>
      <c r="PME81" s="82"/>
      <c r="PMF81" s="82"/>
      <c r="PMG81" s="82"/>
      <c r="PMH81" s="82"/>
      <c r="PMI81" s="82"/>
      <c r="PMJ81" s="82"/>
      <c r="PMK81" s="82"/>
      <c r="PML81" s="82"/>
      <c r="PMM81" s="82"/>
      <c r="PMN81" s="82"/>
      <c r="PMO81" s="82"/>
      <c r="PMP81" s="82"/>
      <c r="PMQ81" s="82"/>
      <c r="PMR81" s="82"/>
      <c r="PMS81" s="82"/>
      <c r="PMT81" s="82"/>
      <c r="PMU81" s="82"/>
      <c r="PMV81" s="82"/>
      <c r="PMW81" s="82"/>
      <c r="PMX81" s="82"/>
      <c r="PMY81" s="82"/>
      <c r="PMZ81" s="82"/>
      <c r="PNA81" s="82"/>
      <c r="PNB81" s="82"/>
      <c r="PNC81" s="82"/>
      <c r="PND81" s="82"/>
      <c r="PNE81" s="82"/>
      <c r="PNF81" s="82"/>
      <c r="PNG81" s="82"/>
      <c r="PNH81" s="82"/>
      <c r="PNI81" s="82"/>
      <c r="PNJ81" s="82"/>
      <c r="PNK81" s="82"/>
      <c r="PNL81" s="82"/>
      <c r="PNM81" s="82"/>
      <c r="PNN81" s="82"/>
      <c r="PNO81" s="82"/>
      <c r="PNP81" s="82"/>
      <c r="PNQ81" s="82"/>
      <c r="PNR81" s="82"/>
      <c r="PNS81" s="82"/>
      <c r="PNT81" s="82"/>
      <c r="PNU81" s="82"/>
      <c r="PNV81" s="82"/>
      <c r="PNW81" s="82"/>
      <c r="PNX81" s="82"/>
      <c r="PNY81" s="82"/>
      <c r="PNZ81" s="82"/>
      <c r="POA81" s="82"/>
      <c r="POB81" s="82"/>
      <c r="POC81" s="82"/>
      <c r="POD81" s="82"/>
      <c r="POE81" s="82"/>
      <c r="POF81" s="82"/>
      <c r="POG81" s="82"/>
      <c r="POH81" s="82"/>
      <c r="POI81" s="82"/>
      <c r="POJ81" s="82"/>
      <c r="POK81" s="82"/>
      <c r="POL81" s="82"/>
      <c r="POM81" s="82"/>
      <c r="PON81" s="82"/>
      <c r="POO81" s="82"/>
      <c r="POP81" s="82"/>
      <c r="POQ81" s="82"/>
      <c r="POR81" s="82"/>
      <c r="POS81" s="82"/>
      <c r="POT81" s="82"/>
      <c r="POU81" s="82"/>
      <c r="POV81" s="82"/>
      <c r="POW81" s="82"/>
      <c r="POX81" s="82"/>
      <c r="POY81" s="82"/>
      <c r="POZ81" s="82"/>
      <c r="PPA81" s="82"/>
      <c r="PPB81" s="82"/>
      <c r="PPC81" s="82"/>
      <c r="PPD81" s="82"/>
      <c r="PPE81" s="82"/>
      <c r="PPF81" s="82"/>
      <c r="PPG81" s="82"/>
      <c r="PPH81" s="82"/>
      <c r="PPI81" s="82"/>
      <c r="PPJ81" s="82"/>
      <c r="PPK81" s="82"/>
      <c r="PPL81" s="82"/>
      <c r="PPM81" s="82"/>
      <c r="PPN81" s="82"/>
      <c r="PPO81" s="82"/>
      <c r="PPP81" s="82"/>
      <c r="PPQ81" s="82"/>
      <c r="PPR81" s="82"/>
      <c r="PPS81" s="82"/>
      <c r="PPT81" s="82"/>
      <c r="PPU81" s="82"/>
      <c r="PPV81" s="82"/>
      <c r="PPW81" s="82"/>
      <c r="PPX81" s="82"/>
      <c r="PPY81" s="82"/>
      <c r="PPZ81" s="82"/>
      <c r="PQA81" s="82"/>
      <c r="PQB81" s="82"/>
      <c r="PQC81" s="82"/>
      <c r="PQD81" s="82"/>
      <c r="PQE81" s="82"/>
      <c r="PQF81" s="82"/>
      <c r="PQG81" s="82"/>
      <c r="PQH81" s="82"/>
      <c r="PQI81" s="82"/>
      <c r="PQJ81" s="82"/>
      <c r="PQK81" s="82"/>
      <c r="PQL81" s="82"/>
      <c r="PQM81" s="82"/>
      <c r="PQN81" s="82"/>
      <c r="PQO81" s="82"/>
      <c r="PQP81" s="82"/>
      <c r="PQQ81" s="82"/>
      <c r="PQR81" s="82"/>
      <c r="PQS81" s="82"/>
      <c r="PQT81" s="82"/>
      <c r="PQU81" s="82"/>
      <c r="PQV81" s="82"/>
      <c r="PQW81" s="82"/>
      <c r="PQX81" s="82"/>
      <c r="PQY81" s="82"/>
      <c r="PQZ81" s="82"/>
      <c r="PRA81" s="82"/>
      <c r="PRB81" s="82"/>
      <c r="PRC81" s="82"/>
      <c r="PRD81" s="82"/>
      <c r="PRE81" s="82"/>
      <c r="PRF81" s="82"/>
      <c r="PRG81" s="82"/>
      <c r="PRH81" s="82"/>
      <c r="PRI81" s="82"/>
      <c r="PRJ81" s="82"/>
      <c r="PRK81" s="82"/>
      <c r="PRL81" s="82"/>
      <c r="PRM81" s="82"/>
      <c r="PRN81" s="82"/>
      <c r="PRO81" s="82"/>
      <c r="PRP81" s="82"/>
      <c r="PRQ81" s="82"/>
      <c r="PRR81" s="82"/>
      <c r="PRS81" s="82"/>
      <c r="PRT81" s="82"/>
      <c r="PRU81" s="82"/>
      <c r="PRV81" s="82"/>
      <c r="PRW81" s="82"/>
      <c r="PRX81" s="82"/>
      <c r="PRY81" s="82"/>
      <c r="PRZ81" s="82"/>
      <c r="PSA81" s="82"/>
      <c r="PSB81" s="82"/>
      <c r="PSC81" s="82"/>
      <c r="PSD81" s="82"/>
      <c r="PSE81" s="82"/>
      <c r="PSF81" s="82"/>
      <c r="PSG81" s="82"/>
      <c r="PSH81" s="82"/>
      <c r="PSI81" s="82"/>
      <c r="PSJ81" s="82"/>
      <c r="PSK81" s="82"/>
      <c r="PSL81" s="82"/>
      <c r="PSM81" s="82"/>
      <c r="PSN81" s="82"/>
      <c r="PSO81" s="82"/>
      <c r="PSP81" s="82"/>
      <c r="PSQ81" s="82"/>
      <c r="PSR81" s="82"/>
      <c r="PSS81" s="82"/>
      <c r="PST81" s="82"/>
      <c r="PSU81" s="82"/>
      <c r="PSV81" s="82"/>
      <c r="PSW81" s="82"/>
      <c r="PSX81" s="82"/>
      <c r="PSY81" s="82"/>
      <c r="PSZ81" s="82"/>
      <c r="PTA81" s="82"/>
      <c r="PTB81" s="82"/>
      <c r="PTC81" s="82"/>
      <c r="PTD81" s="82"/>
      <c r="PTE81" s="82"/>
      <c r="PTF81" s="82"/>
      <c r="PTG81" s="82"/>
      <c r="PTH81" s="82"/>
      <c r="PTI81" s="82"/>
      <c r="PTJ81" s="82"/>
      <c r="PTK81" s="82"/>
      <c r="PTL81" s="82"/>
      <c r="PTM81" s="82"/>
      <c r="PTN81" s="82"/>
      <c r="PTO81" s="82"/>
      <c r="PTP81" s="82"/>
      <c r="PTQ81" s="82"/>
      <c r="PTR81" s="82"/>
      <c r="PTS81" s="82"/>
      <c r="PTT81" s="82"/>
      <c r="PTU81" s="82"/>
      <c r="PTV81" s="82"/>
      <c r="PTW81" s="82"/>
      <c r="PTX81" s="82"/>
      <c r="PTY81" s="82"/>
      <c r="PTZ81" s="82"/>
      <c r="PUA81" s="82"/>
      <c r="PUB81" s="82"/>
      <c r="PUC81" s="82"/>
      <c r="PUD81" s="82"/>
      <c r="PUE81" s="82"/>
      <c r="PUF81" s="82"/>
      <c r="PUG81" s="82"/>
      <c r="PUH81" s="82"/>
      <c r="PUI81" s="82"/>
      <c r="PUJ81" s="82"/>
      <c r="PUK81" s="82"/>
      <c r="PUL81" s="82"/>
      <c r="PUM81" s="82"/>
      <c r="PUN81" s="82"/>
      <c r="PUO81" s="82"/>
      <c r="PUP81" s="82"/>
      <c r="PUQ81" s="82"/>
      <c r="PUR81" s="82"/>
      <c r="PUS81" s="82"/>
      <c r="PUT81" s="82"/>
      <c r="PUU81" s="82"/>
      <c r="PUV81" s="82"/>
      <c r="PUW81" s="82"/>
      <c r="PUX81" s="82"/>
      <c r="PUY81" s="82"/>
      <c r="PUZ81" s="82"/>
      <c r="PVA81" s="82"/>
      <c r="PVB81" s="82"/>
      <c r="PVC81" s="82"/>
      <c r="PVD81" s="82"/>
      <c r="PVE81" s="82"/>
      <c r="PVF81" s="82"/>
      <c r="PVG81" s="82"/>
      <c r="PVH81" s="82"/>
      <c r="PVI81" s="82"/>
      <c r="PVJ81" s="82"/>
      <c r="PVK81" s="82"/>
      <c r="PVL81" s="82"/>
      <c r="PVM81" s="82"/>
      <c r="PVN81" s="82"/>
      <c r="PVO81" s="82"/>
      <c r="PVP81" s="82"/>
      <c r="PVQ81" s="82"/>
      <c r="PVR81" s="82"/>
      <c r="PVS81" s="82"/>
      <c r="PVT81" s="82"/>
      <c r="PVU81" s="82"/>
      <c r="PVV81" s="82"/>
      <c r="PVW81" s="82"/>
      <c r="PVX81" s="82"/>
      <c r="PVY81" s="82"/>
      <c r="PVZ81" s="82"/>
      <c r="PWA81" s="82"/>
      <c r="PWB81" s="82"/>
      <c r="PWC81" s="82"/>
      <c r="PWD81" s="82"/>
      <c r="PWE81" s="82"/>
      <c r="PWF81" s="82"/>
      <c r="PWG81" s="82"/>
      <c r="PWH81" s="82"/>
      <c r="PWI81" s="82"/>
      <c r="PWJ81" s="82"/>
      <c r="PWK81" s="82"/>
      <c r="PWL81" s="82"/>
      <c r="PWM81" s="82"/>
      <c r="PWN81" s="82"/>
      <c r="PWO81" s="82"/>
      <c r="PWP81" s="82"/>
      <c r="PWQ81" s="82"/>
      <c r="PWR81" s="82"/>
      <c r="PWS81" s="82"/>
      <c r="PWT81" s="82"/>
      <c r="PWU81" s="82"/>
      <c r="PWV81" s="82"/>
      <c r="PWW81" s="82"/>
      <c r="PWX81" s="82"/>
      <c r="PWY81" s="82"/>
      <c r="PWZ81" s="82"/>
      <c r="PXA81" s="82"/>
      <c r="PXB81" s="82"/>
      <c r="PXC81" s="82"/>
      <c r="PXD81" s="82"/>
      <c r="PXE81" s="82"/>
      <c r="PXF81" s="82"/>
      <c r="PXG81" s="82"/>
      <c r="PXH81" s="82"/>
      <c r="PXI81" s="82"/>
      <c r="PXJ81" s="82"/>
      <c r="PXK81" s="82"/>
      <c r="PXL81" s="82"/>
      <c r="PXM81" s="82"/>
      <c r="PXN81" s="82"/>
      <c r="PXO81" s="82"/>
      <c r="PXP81" s="82"/>
      <c r="PXQ81" s="82"/>
      <c r="PXR81" s="82"/>
      <c r="PXS81" s="82"/>
      <c r="PXT81" s="82"/>
      <c r="PXU81" s="82"/>
      <c r="PXV81" s="82"/>
      <c r="PXW81" s="82"/>
      <c r="PXX81" s="82"/>
      <c r="PXY81" s="82"/>
      <c r="PXZ81" s="82"/>
      <c r="PYA81" s="82"/>
      <c r="PYB81" s="82"/>
      <c r="PYC81" s="82"/>
      <c r="PYD81" s="82"/>
      <c r="PYE81" s="82"/>
      <c r="PYF81" s="82"/>
      <c r="PYG81" s="82"/>
      <c r="PYH81" s="82"/>
      <c r="PYI81" s="82"/>
      <c r="PYJ81" s="82"/>
      <c r="PYK81" s="82"/>
      <c r="PYL81" s="82"/>
      <c r="PYM81" s="82"/>
      <c r="PYN81" s="82"/>
      <c r="PYO81" s="82"/>
      <c r="PYP81" s="82"/>
      <c r="PYQ81" s="82"/>
      <c r="PYR81" s="82"/>
      <c r="PYS81" s="82"/>
      <c r="PYT81" s="82"/>
      <c r="PYU81" s="82"/>
      <c r="PYV81" s="82"/>
      <c r="PYW81" s="82"/>
      <c r="PYX81" s="82"/>
      <c r="PYY81" s="82"/>
      <c r="PYZ81" s="82"/>
      <c r="PZA81" s="82"/>
      <c r="PZB81" s="82"/>
      <c r="PZC81" s="82"/>
      <c r="PZD81" s="82"/>
      <c r="PZE81" s="82"/>
      <c r="PZF81" s="82"/>
      <c r="PZG81" s="82"/>
      <c r="PZH81" s="82"/>
      <c r="PZI81" s="82"/>
      <c r="PZJ81" s="82"/>
      <c r="PZK81" s="82"/>
      <c r="PZL81" s="82"/>
      <c r="PZM81" s="82"/>
      <c r="PZN81" s="82"/>
      <c r="PZO81" s="82"/>
      <c r="PZP81" s="82"/>
      <c r="PZQ81" s="82"/>
      <c r="PZR81" s="82"/>
      <c r="PZS81" s="82"/>
      <c r="PZT81" s="82"/>
      <c r="PZU81" s="82"/>
      <c r="PZV81" s="82"/>
      <c r="PZW81" s="82"/>
      <c r="PZX81" s="82"/>
      <c r="PZY81" s="82"/>
      <c r="PZZ81" s="82"/>
      <c r="QAA81" s="82"/>
      <c r="QAB81" s="82"/>
      <c r="QAC81" s="82"/>
      <c r="QAD81" s="82"/>
      <c r="QAE81" s="82"/>
      <c r="QAF81" s="82"/>
      <c r="QAG81" s="82"/>
      <c r="QAH81" s="82"/>
      <c r="QAI81" s="82"/>
      <c r="QAJ81" s="82"/>
      <c r="QAK81" s="82"/>
      <c r="QAL81" s="82"/>
      <c r="QAM81" s="82"/>
      <c r="QAN81" s="82"/>
      <c r="QAO81" s="82"/>
      <c r="QAP81" s="82"/>
      <c r="QAQ81" s="82"/>
      <c r="QAR81" s="82"/>
      <c r="QAS81" s="82"/>
      <c r="QAT81" s="82"/>
      <c r="QAU81" s="82"/>
      <c r="QAV81" s="82"/>
      <c r="QAW81" s="82"/>
      <c r="QAX81" s="82"/>
      <c r="QAY81" s="82"/>
      <c r="QAZ81" s="82"/>
      <c r="QBA81" s="82"/>
      <c r="QBB81" s="82"/>
      <c r="QBC81" s="82"/>
      <c r="QBD81" s="82"/>
      <c r="QBE81" s="82"/>
      <c r="QBF81" s="82"/>
      <c r="QBG81" s="82"/>
      <c r="QBH81" s="82"/>
      <c r="QBI81" s="82"/>
      <c r="QBJ81" s="82"/>
      <c r="QBK81" s="82"/>
      <c r="QBL81" s="82"/>
      <c r="QBM81" s="82"/>
      <c r="QBN81" s="82"/>
      <c r="QBO81" s="82"/>
      <c r="QBP81" s="82"/>
      <c r="QBQ81" s="82"/>
      <c r="QBR81" s="82"/>
      <c r="QBS81" s="82"/>
      <c r="QBT81" s="82"/>
      <c r="QBU81" s="82"/>
      <c r="QBV81" s="82"/>
      <c r="QBW81" s="82"/>
      <c r="QBX81" s="82"/>
      <c r="QBY81" s="82"/>
      <c r="QBZ81" s="82"/>
      <c r="QCA81" s="82"/>
      <c r="QCB81" s="82"/>
      <c r="QCC81" s="82"/>
      <c r="QCD81" s="82"/>
      <c r="QCE81" s="82"/>
      <c r="QCF81" s="82"/>
      <c r="QCG81" s="82"/>
      <c r="QCH81" s="82"/>
      <c r="QCI81" s="82"/>
      <c r="QCJ81" s="82"/>
      <c r="QCK81" s="82"/>
      <c r="QCL81" s="82"/>
      <c r="QCM81" s="82"/>
      <c r="QCN81" s="82"/>
      <c r="QCO81" s="82"/>
      <c r="QCP81" s="82"/>
      <c r="QCQ81" s="82"/>
      <c r="QCR81" s="82"/>
      <c r="QCS81" s="82"/>
      <c r="QCT81" s="82"/>
      <c r="QCU81" s="82"/>
      <c r="QCV81" s="82"/>
      <c r="QCW81" s="82"/>
      <c r="QCX81" s="82"/>
      <c r="QCY81" s="82"/>
      <c r="QCZ81" s="82"/>
      <c r="QDA81" s="82"/>
      <c r="QDB81" s="82"/>
      <c r="QDC81" s="82"/>
      <c r="QDD81" s="82"/>
      <c r="QDE81" s="82"/>
      <c r="QDF81" s="82"/>
      <c r="QDG81" s="82"/>
      <c r="QDH81" s="82"/>
      <c r="QDI81" s="82"/>
      <c r="QDJ81" s="82"/>
      <c r="QDK81" s="82"/>
      <c r="QDL81" s="82"/>
      <c r="QDM81" s="82"/>
      <c r="QDN81" s="82"/>
      <c r="QDO81" s="82"/>
      <c r="QDP81" s="82"/>
      <c r="QDQ81" s="82"/>
      <c r="QDR81" s="82"/>
      <c r="QDS81" s="82"/>
      <c r="QDT81" s="82"/>
      <c r="QDU81" s="82"/>
      <c r="QDV81" s="82"/>
      <c r="QDW81" s="82"/>
      <c r="QDX81" s="82"/>
      <c r="QDY81" s="82"/>
      <c r="QDZ81" s="82"/>
      <c r="QEA81" s="82"/>
      <c r="QEB81" s="82"/>
      <c r="QEC81" s="82"/>
      <c r="QED81" s="82"/>
      <c r="QEE81" s="82"/>
      <c r="QEF81" s="82"/>
      <c r="QEG81" s="82"/>
      <c r="QEH81" s="82"/>
      <c r="QEI81" s="82"/>
      <c r="QEJ81" s="82"/>
      <c r="QEK81" s="82"/>
      <c r="QEL81" s="82"/>
      <c r="QEM81" s="82"/>
      <c r="QEN81" s="82"/>
      <c r="QEO81" s="82"/>
      <c r="QEP81" s="82"/>
      <c r="QEQ81" s="82"/>
      <c r="QER81" s="82"/>
      <c r="QES81" s="82"/>
      <c r="QET81" s="82"/>
      <c r="QEU81" s="82"/>
      <c r="QEV81" s="82"/>
      <c r="QEW81" s="82"/>
      <c r="QEX81" s="82"/>
      <c r="QEY81" s="82"/>
      <c r="QEZ81" s="82"/>
      <c r="QFA81" s="82"/>
      <c r="QFB81" s="82"/>
      <c r="QFC81" s="82"/>
      <c r="QFD81" s="82"/>
      <c r="QFE81" s="82"/>
      <c r="QFF81" s="82"/>
      <c r="QFG81" s="82"/>
      <c r="QFH81" s="82"/>
      <c r="QFI81" s="82"/>
      <c r="QFJ81" s="82"/>
      <c r="QFK81" s="82"/>
      <c r="QFL81" s="82"/>
      <c r="QFM81" s="82"/>
      <c r="QFN81" s="82"/>
      <c r="QFO81" s="82"/>
      <c r="QFP81" s="82"/>
      <c r="QFQ81" s="82"/>
      <c r="QFR81" s="82"/>
      <c r="QFS81" s="82"/>
      <c r="QFT81" s="82"/>
      <c r="QFU81" s="82"/>
      <c r="QFV81" s="82"/>
      <c r="QFW81" s="82"/>
      <c r="QFX81" s="82"/>
      <c r="QFY81" s="82"/>
      <c r="QFZ81" s="82"/>
      <c r="QGA81" s="82"/>
      <c r="QGB81" s="82"/>
      <c r="QGC81" s="82"/>
      <c r="QGD81" s="82"/>
      <c r="QGE81" s="82"/>
      <c r="QGF81" s="82"/>
      <c r="QGG81" s="82"/>
      <c r="QGH81" s="82"/>
      <c r="QGI81" s="82"/>
      <c r="QGJ81" s="82"/>
      <c r="QGK81" s="82"/>
      <c r="QGL81" s="82"/>
      <c r="QGM81" s="82"/>
      <c r="QGN81" s="82"/>
      <c r="QGO81" s="82"/>
      <c r="QGP81" s="82"/>
      <c r="QGQ81" s="82"/>
      <c r="QGR81" s="82"/>
      <c r="QGS81" s="82"/>
      <c r="QGT81" s="82"/>
      <c r="QGU81" s="82"/>
      <c r="QGV81" s="82"/>
      <c r="QGW81" s="82"/>
      <c r="QGX81" s="82"/>
      <c r="QGY81" s="82"/>
      <c r="QGZ81" s="82"/>
      <c r="QHA81" s="82"/>
      <c r="QHB81" s="82"/>
      <c r="QHC81" s="82"/>
      <c r="QHD81" s="82"/>
      <c r="QHE81" s="82"/>
      <c r="QHF81" s="82"/>
      <c r="QHG81" s="82"/>
      <c r="QHH81" s="82"/>
      <c r="QHI81" s="82"/>
      <c r="QHJ81" s="82"/>
      <c r="QHK81" s="82"/>
      <c r="QHL81" s="82"/>
      <c r="QHM81" s="82"/>
      <c r="QHN81" s="82"/>
      <c r="QHO81" s="82"/>
      <c r="QHP81" s="82"/>
      <c r="QHQ81" s="82"/>
      <c r="QHR81" s="82"/>
      <c r="QHS81" s="82"/>
      <c r="QHT81" s="82"/>
      <c r="QHU81" s="82"/>
      <c r="QHV81" s="82"/>
      <c r="QHW81" s="82"/>
      <c r="QHX81" s="82"/>
      <c r="QHY81" s="82"/>
      <c r="QHZ81" s="82"/>
      <c r="QIA81" s="82"/>
      <c r="QIB81" s="82"/>
      <c r="QIC81" s="82"/>
      <c r="QID81" s="82"/>
      <c r="QIE81" s="82"/>
      <c r="QIF81" s="82"/>
      <c r="QIG81" s="82"/>
      <c r="QIH81" s="82"/>
      <c r="QII81" s="82"/>
      <c r="QIJ81" s="82"/>
      <c r="QIK81" s="82"/>
      <c r="QIL81" s="82"/>
      <c r="QIM81" s="82"/>
      <c r="QIN81" s="82"/>
      <c r="QIO81" s="82"/>
      <c r="QIP81" s="82"/>
      <c r="QIQ81" s="82"/>
      <c r="QIR81" s="82"/>
      <c r="QIS81" s="82"/>
      <c r="QIT81" s="82"/>
      <c r="QIU81" s="82"/>
      <c r="QIV81" s="82"/>
      <c r="QIW81" s="82"/>
      <c r="QIX81" s="82"/>
      <c r="QIY81" s="82"/>
      <c r="QIZ81" s="82"/>
      <c r="QJA81" s="82"/>
      <c r="QJB81" s="82"/>
      <c r="QJC81" s="82"/>
      <c r="QJD81" s="82"/>
      <c r="QJE81" s="82"/>
      <c r="QJF81" s="82"/>
      <c r="QJG81" s="82"/>
      <c r="QJH81" s="82"/>
      <c r="QJI81" s="82"/>
      <c r="QJJ81" s="82"/>
      <c r="QJK81" s="82"/>
      <c r="QJL81" s="82"/>
      <c r="QJM81" s="82"/>
      <c r="QJN81" s="82"/>
      <c r="QJO81" s="82"/>
      <c r="QJP81" s="82"/>
      <c r="QJQ81" s="82"/>
      <c r="QJR81" s="82"/>
      <c r="QJS81" s="82"/>
      <c r="QJT81" s="82"/>
      <c r="QJU81" s="82"/>
      <c r="QJV81" s="82"/>
      <c r="QJW81" s="82"/>
      <c r="QJX81" s="82"/>
      <c r="QJY81" s="82"/>
      <c r="QJZ81" s="82"/>
      <c r="QKA81" s="82"/>
      <c r="QKB81" s="82"/>
      <c r="QKC81" s="82"/>
      <c r="QKD81" s="82"/>
      <c r="QKE81" s="82"/>
      <c r="QKF81" s="82"/>
      <c r="QKG81" s="82"/>
      <c r="QKH81" s="82"/>
      <c r="QKI81" s="82"/>
      <c r="QKJ81" s="82"/>
      <c r="QKK81" s="82"/>
      <c r="QKL81" s="82"/>
      <c r="QKM81" s="82"/>
      <c r="QKN81" s="82"/>
      <c r="QKO81" s="82"/>
      <c r="QKP81" s="82"/>
      <c r="QKQ81" s="82"/>
      <c r="QKR81" s="82"/>
      <c r="QKS81" s="82"/>
      <c r="QKT81" s="82"/>
      <c r="QKU81" s="82"/>
      <c r="QKV81" s="82"/>
      <c r="QKW81" s="82"/>
      <c r="QKX81" s="82"/>
      <c r="QKY81" s="82"/>
      <c r="QKZ81" s="82"/>
      <c r="QLA81" s="82"/>
      <c r="QLB81" s="82"/>
      <c r="QLC81" s="82"/>
      <c r="QLD81" s="82"/>
      <c r="QLE81" s="82"/>
      <c r="QLF81" s="82"/>
      <c r="QLG81" s="82"/>
      <c r="QLH81" s="82"/>
      <c r="QLI81" s="82"/>
      <c r="QLJ81" s="82"/>
      <c r="QLK81" s="82"/>
      <c r="QLL81" s="82"/>
      <c r="QLM81" s="82"/>
      <c r="QLN81" s="82"/>
      <c r="QLO81" s="82"/>
      <c r="QLP81" s="82"/>
      <c r="QLQ81" s="82"/>
      <c r="QLR81" s="82"/>
      <c r="QLS81" s="82"/>
      <c r="QLT81" s="82"/>
      <c r="QLU81" s="82"/>
      <c r="QLV81" s="82"/>
      <c r="QLW81" s="82"/>
      <c r="QLX81" s="82"/>
      <c r="QLY81" s="82"/>
      <c r="QLZ81" s="82"/>
      <c r="QMA81" s="82"/>
      <c r="QMB81" s="82"/>
      <c r="QMC81" s="82"/>
      <c r="QMD81" s="82"/>
      <c r="QME81" s="82"/>
      <c r="QMF81" s="82"/>
      <c r="QMG81" s="82"/>
      <c r="QMH81" s="82"/>
      <c r="QMI81" s="82"/>
      <c r="QMJ81" s="82"/>
      <c r="QMK81" s="82"/>
      <c r="QML81" s="82"/>
      <c r="QMM81" s="82"/>
      <c r="QMN81" s="82"/>
      <c r="QMO81" s="82"/>
      <c r="QMP81" s="82"/>
      <c r="QMQ81" s="82"/>
      <c r="QMR81" s="82"/>
      <c r="QMS81" s="82"/>
      <c r="QMT81" s="82"/>
      <c r="QMU81" s="82"/>
      <c r="QMV81" s="82"/>
      <c r="QMW81" s="82"/>
      <c r="QMX81" s="82"/>
      <c r="QMY81" s="82"/>
      <c r="QMZ81" s="82"/>
      <c r="QNA81" s="82"/>
      <c r="QNB81" s="82"/>
      <c r="QNC81" s="82"/>
      <c r="QND81" s="82"/>
      <c r="QNE81" s="82"/>
      <c r="QNF81" s="82"/>
      <c r="QNG81" s="82"/>
      <c r="QNH81" s="82"/>
      <c r="QNI81" s="82"/>
      <c r="QNJ81" s="82"/>
      <c r="QNK81" s="82"/>
      <c r="QNL81" s="82"/>
      <c r="QNM81" s="82"/>
      <c r="QNN81" s="82"/>
      <c r="QNO81" s="82"/>
      <c r="QNP81" s="82"/>
      <c r="QNQ81" s="82"/>
      <c r="QNR81" s="82"/>
      <c r="QNS81" s="82"/>
      <c r="QNT81" s="82"/>
      <c r="QNU81" s="82"/>
      <c r="QNV81" s="82"/>
      <c r="QNW81" s="82"/>
      <c r="QNX81" s="82"/>
      <c r="QNY81" s="82"/>
      <c r="QNZ81" s="82"/>
      <c r="QOA81" s="82"/>
      <c r="QOB81" s="82"/>
      <c r="QOC81" s="82"/>
      <c r="QOD81" s="82"/>
      <c r="QOE81" s="82"/>
      <c r="QOF81" s="82"/>
      <c r="QOG81" s="82"/>
      <c r="QOH81" s="82"/>
      <c r="QOI81" s="82"/>
      <c r="QOJ81" s="82"/>
      <c r="QOK81" s="82"/>
      <c r="QOL81" s="82"/>
      <c r="QOM81" s="82"/>
      <c r="QON81" s="82"/>
      <c r="QOO81" s="82"/>
      <c r="QOP81" s="82"/>
      <c r="QOQ81" s="82"/>
      <c r="QOR81" s="82"/>
      <c r="QOS81" s="82"/>
      <c r="QOT81" s="82"/>
      <c r="QOU81" s="82"/>
      <c r="QOV81" s="82"/>
      <c r="QOW81" s="82"/>
      <c r="QOX81" s="82"/>
      <c r="QOY81" s="82"/>
      <c r="QOZ81" s="82"/>
      <c r="QPA81" s="82"/>
      <c r="QPB81" s="82"/>
      <c r="QPC81" s="82"/>
      <c r="QPD81" s="82"/>
      <c r="QPE81" s="82"/>
      <c r="QPF81" s="82"/>
      <c r="QPG81" s="82"/>
      <c r="QPH81" s="82"/>
      <c r="QPI81" s="82"/>
      <c r="QPJ81" s="82"/>
      <c r="QPK81" s="82"/>
      <c r="QPL81" s="82"/>
      <c r="QPM81" s="82"/>
      <c r="QPN81" s="82"/>
      <c r="QPO81" s="82"/>
      <c r="QPP81" s="82"/>
      <c r="QPQ81" s="82"/>
      <c r="QPR81" s="82"/>
      <c r="QPS81" s="82"/>
      <c r="QPT81" s="82"/>
      <c r="QPU81" s="82"/>
      <c r="QPV81" s="82"/>
      <c r="QPW81" s="82"/>
      <c r="QPX81" s="82"/>
      <c r="QPY81" s="82"/>
      <c r="QPZ81" s="82"/>
      <c r="QQA81" s="82"/>
      <c r="QQB81" s="82"/>
      <c r="QQC81" s="82"/>
      <c r="QQD81" s="82"/>
      <c r="QQE81" s="82"/>
      <c r="QQF81" s="82"/>
      <c r="QQG81" s="82"/>
      <c r="QQH81" s="82"/>
      <c r="QQI81" s="82"/>
      <c r="QQJ81" s="82"/>
      <c r="QQK81" s="82"/>
      <c r="QQL81" s="82"/>
      <c r="QQM81" s="82"/>
      <c r="QQN81" s="82"/>
      <c r="QQO81" s="82"/>
      <c r="QQP81" s="82"/>
      <c r="QQQ81" s="82"/>
      <c r="QQR81" s="82"/>
      <c r="QQS81" s="82"/>
      <c r="QQT81" s="82"/>
      <c r="QQU81" s="82"/>
      <c r="QQV81" s="82"/>
      <c r="QQW81" s="82"/>
      <c r="QQX81" s="82"/>
      <c r="QQY81" s="82"/>
      <c r="QQZ81" s="82"/>
      <c r="QRA81" s="82"/>
      <c r="QRB81" s="82"/>
      <c r="QRC81" s="82"/>
      <c r="QRD81" s="82"/>
      <c r="QRE81" s="82"/>
      <c r="QRF81" s="82"/>
      <c r="QRG81" s="82"/>
      <c r="QRH81" s="82"/>
      <c r="QRI81" s="82"/>
      <c r="QRJ81" s="82"/>
      <c r="QRK81" s="82"/>
      <c r="QRL81" s="82"/>
      <c r="QRM81" s="82"/>
      <c r="QRN81" s="82"/>
      <c r="QRO81" s="82"/>
      <c r="QRP81" s="82"/>
      <c r="QRQ81" s="82"/>
      <c r="QRR81" s="82"/>
      <c r="QRS81" s="82"/>
      <c r="QRT81" s="82"/>
      <c r="QRU81" s="82"/>
      <c r="QRV81" s="82"/>
      <c r="QRW81" s="82"/>
      <c r="QRX81" s="82"/>
      <c r="QRY81" s="82"/>
      <c r="QRZ81" s="82"/>
      <c r="QSA81" s="82"/>
      <c r="QSB81" s="82"/>
      <c r="QSC81" s="82"/>
      <c r="QSD81" s="82"/>
      <c r="QSE81" s="82"/>
      <c r="QSF81" s="82"/>
      <c r="QSG81" s="82"/>
      <c r="QSH81" s="82"/>
      <c r="QSI81" s="82"/>
      <c r="QSJ81" s="82"/>
      <c r="QSK81" s="82"/>
      <c r="QSL81" s="82"/>
      <c r="QSM81" s="82"/>
      <c r="QSN81" s="82"/>
      <c r="QSO81" s="82"/>
      <c r="QSP81" s="82"/>
      <c r="QSQ81" s="82"/>
      <c r="QSR81" s="82"/>
      <c r="QSS81" s="82"/>
      <c r="QST81" s="82"/>
      <c r="QSU81" s="82"/>
      <c r="QSV81" s="82"/>
      <c r="QSW81" s="82"/>
      <c r="QSX81" s="82"/>
      <c r="QSY81" s="82"/>
      <c r="QSZ81" s="82"/>
      <c r="QTA81" s="82"/>
      <c r="QTB81" s="82"/>
      <c r="QTC81" s="82"/>
      <c r="QTD81" s="82"/>
      <c r="QTE81" s="82"/>
      <c r="QTF81" s="82"/>
      <c r="QTG81" s="82"/>
      <c r="QTH81" s="82"/>
      <c r="QTI81" s="82"/>
      <c r="QTJ81" s="82"/>
      <c r="QTK81" s="82"/>
      <c r="QTL81" s="82"/>
      <c r="QTM81" s="82"/>
      <c r="QTN81" s="82"/>
      <c r="QTO81" s="82"/>
      <c r="QTP81" s="82"/>
      <c r="QTQ81" s="82"/>
      <c r="QTR81" s="82"/>
      <c r="QTS81" s="82"/>
      <c r="QTT81" s="82"/>
      <c r="QTU81" s="82"/>
      <c r="QTV81" s="82"/>
      <c r="QTW81" s="82"/>
      <c r="QTX81" s="82"/>
      <c r="QTY81" s="82"/>
      <c r="QTZ81" s="82"/>
      <c r="QUA81" s="82"/>
      <c r="QUB81" s="82"/>
      <c r="QUC81" s="82"/>
      <c r="QUD81" s="82"/>
      <c r="QUE81" s="82"/>
      <c r="QUF81" s="82"/>
      <c r="QUG81" s="82"/>
      <c r="QUH81" s="82"/>
      <c r="QUI81" s="82"/>
      <c r="QUJ81" s="82"/>
      <c r="QUK81" s="82"/>
      <c r="QUL81" s="82"/>
      <c r="QUM81" s="82"/>
      <c r="QUN81" s="82"/>
      <c r="QUO81" s="82"/>
      <c r="QUP81" s="82"/>
      <c r="QUQ81" s="82"/>
      <c r="QUR81" s="82"/>
      <c r="QUS81" s="82"/>
      <c r="QUT81" s="82"/>
      <c r="QUU81" s="82"/>
      <c r="QUV81" s="82"/>
      <c r="QUW81" s="82"/>
      <c r="QUX81" s="82"/>
      <c r="QUY81" s="82"/>
      <c r="QUZ81" s="82"/>
      <c r="QVA81" s="82"/>
      <c r="QVB81" s="82"/>
      <c r="QVC81" s="82"/>
      <c r="QVD81" s="82"/>
      <c r="QVE81" s="82"/>
      <c r="QVF81" s="82"/>
      <c r="QVG81" s="82"/>
      <c r="QVH81" s="82"/>
      <c r="QVI81" s="82"/>
      <c r="QVJ81" s="82"/>
      <c r="QVK81" s="82"/>
      <c r="QVL81" s="82"/>
      <c r="QVM81" s="82"/>
      <c r="QVN81" s="82"/>
      <c r="QVO81" s="82"/>
      <c r="QVP81" s="82"/>
      <c r="QVQ81" s="82"/>
      <c r="QVR81" s="82"/>
      <c r="QVS81" s="82"/>
      <c r="QVT81" s="82"/>
      <c r="QVU81" s="82"/>
      <c r="QVV81" s="82"/>
      <c r="QVW81" s="82"/>
      <c r="QVX81" s="82"/>
      <c r="QVY81" s="82"/>
      <c r="QVZ81" s="82"/>
      <c r="QWA81" s="82"/>
      <c r="QWB81" s="82"/>
      <c r="QWC81" s="82"/>
      <c r="QWD81" s="82"/>
      <c r="QWE81" s="82"/>
      <c r="QWF81" s="82"/>
      <c r="QWG81" s="82"/>
      <c r="QWH81" s="82"/>
      <c r="QWI81" s="82"/>
      <c r="QWJ81" s="82"/>
      <c r="QWK81" s="82"/>
      <c r="QWL81" s="82"/>
      <c r="QWM81" s="82"/>
      <c r="QWN81" s="82"/>
      <c r="QWO81" s="82"/>
      <c r="QWP81" s="82"/>
      <c r="QWQ81" s="82"/>
      <c r="QWR81" s="82"/>
      <c r="QWS81" s="82"/>
      <c r="QWT81" s="82"/>
      <c r="QWU81" s="82"/>
      <c r="QWV81" s="82"/>
      <c r="QWW81" s="82"/>
      <c r="QWX81" s="82"/>
      <c r="QWY81" s="82"/>
      <c r="QWZ81" s="82"/>
      <c r="QXA81" s="82"/>
      <c r="QXB81" s="82"/>
      <c r="QXC81" s="82"/>
      <c r="QXD81" s="82"/>
      <c r="QXE81" s="82"/>
      <c r="QXF81" s="82"/>
      <c r="QXG81" s="82"/>
      <c r="QXH81" s="82"/>
      <c r="QXI81" s="82"/>
      <c r="QXJ81" s="82"/>
      <c r="QXK81" s="82"/>
      <c r="QXL81" s="82"/>
      <c r="QXM81" s="82"/>
      <c r="QXN81" s="82"/>
      <c r="QXO81" s="82"/>
      <c r="QXP81" s="82"/>
      <c r="QXQ81" s="82"/>
      <c r="QXR81" s="82"/>
      <c r="QXS81" s="82"/>
      <c r="QXT81" s="82"/>
      <c r="QXU81" s="82"/>
      <c r="QXV81" s="82"/>
      <c r="QXW81" s="82"/>
      <c r="QXX81" s="82"/>
      <c r="QXY81" s="82"/>
      <c r="QXZ81" s="82"/>
      <c r="QYA81" s="82"/>
      <c r="QYB81" s="82"/>
      <c r="QYC81" s="82"/>
      <c r="QYD81" s="82"/>
      <c r="QYE81" s="82"/>
      <c r="QYF81" s="82"/>
      <c r="QYG81" s="82"/>
      <c r="QYH81" s="82"/>
      <c r="QYI81" s="82"/>
      <c r="QYJ81" s="82"/>
      <c r="QYK81" s="82"/>
      <c r="QYL81" s="82"/>
      <c r="QYM81" s="82"/>
      <c r="QYN81" s="82"/>
      <c r="QYO81" s="82"/>
      <c r="QYP81" s="82"/>
      <c r="QYQ81" s="82"/>
      <c r="QYR81" s="82"/>
      <c r="QYS81" s="82"/>
      <c r="QYT81" s="82"/>
      <c r="QYU81" s="82"/>
      <c r="QYV81" s="82"/>
      <c r="QYW81" s="82"/>
      <c r="QYX81" s="82"/>
      <c r="QYY81" s="82"/>
      <c r="QYZ81" s="82"/>
      <c r="QZA81" s="82"/>
      <c r="QZB81" s="82"/>
      <c r="QZC81" s="82"/>
      <c r="QZD81" s="82"/>
      <c r="QZE81" s="82"/>
      <c r="QZF81" s="82"/>
      <c r="QZG81" s="82"/>
      <c r="QZH81" s="82"/>
      <c r="QZI81" s="82"/>
      <c r="QZJ81" s="82"/>
      <c r="QZK81" s="82"/>
      <c r="QZL81" s="82"/>
      <c r="QZM81" s="82"/>
      <c r="QZN81" s="82"/>
      <c r="QZO81" s="82"/>
      <c r="QZP81" s="82"/>
      <c r="QZQ81" s="82"/>
      <c r="QZR81" s="82"/>
      <c r="QZS81" s="82"/>
      <c r="QZT81" s="82"/>
      <c r="QZU81" s="82"/>
      <c r="QZV81" s="82"/>
      <c r="QZW81" s="82"/>
      <c r="QZX81" s="82"/>
      <c r="QZY81" s="82"/>
      <c r="QZZ81" s="82"/>
      <c r="RAA81" s="82"/>
      <c r="RAB81" s="82"/>
      <c r="RAC81" s="82"/>
      <c r="RAD81" s="82"/>
      <c r="RAE81" s="82"/>
      <c r="RAF81" s="82"/>
      <c r="RAG81" s="82"/>
      <c r="RAH81" s="82"/>
      <c r="RAI81" s="82"/>
      <c r="RAJ81" s="82"/>
      <c r="RAK81" s="82"/>
      <c r="RAL81" s="82"/>
      <c r="RAM81" s="82"/>
      <c r="RAN81" s="82"/>
      <c r="RAO81" s="82"/>
      <c r="RAP81" s="82"/>
      <c r="RAQ81" s="82"/>
      <c r="RAR81" s="82"/>
      <c r="RAS81" s="82"/>
      <c r="RAT81" s="82"/>
      <c r="RAU81" s="82"/>
      <c r="RAV81" s="82"/>
      <c r="RAW81" s="82"/>
      <c r="RAX81" s="82"/>
      <c r="RAY81" s="82"/>
      <c r="RAZ81" s="82"/>
      <c r="RBA81" s="82"/>
      <c r="RBB81" s="82"/>
      <c r="RBC81" s="82"/>
      <c r="RBD81" s="82"/>
      <c r="RBE81" s="82"/>
      <c r="RBF81" s="82"/>
      <c r="RBG81" s="82"/>
      <c r="RBH81" s="82"/>
      <c r="RBI81" s="82"/>
      <c r="RBJ81" s="82"/>
      <c r="RBK81" s="82"/>
      <c r="RBL81" s="82"/>
      <c r="RBM81" s="82"/>
      <c r="RBN81" s="82"/>
      <c r="RBO81" s="82"/>
      <c r="RBP81" s="82"/>
      <c r="RBQ81" s="82"/>
      <c r="RBR81" s="82"/>
      <c r="RBS81" s="82"/>
      <c r="RBT81" s="82"/>
      <c r="RBU81" s="82"/>
      <c r="RBV81" s="82"/>
      <c r="RBW81" s="82"/>
      <c r="RBX81" s="82"/>
      <c r="RBY81" s="82"/>
      <c r="RBZ81" s="82"/>
      <c r="RCA81" s="82"/>
      <c r="RCB81" s="82"/>
      <c r="RCC81" s="82"/>
      <c r="RCD81" s="82"/>
      <c r="RCE81" s="82"/>
      <c r="RCF81" s="82"/>
      <c r="RCG81" s="82"/>
      <c r="RCH81" s="82"/>
      <c r="RCI81" s="82"/>
      <c r="RCJ81" s="82"/>
      <c r="RCK81" s="82"/>
      <c r="RCL81" s="82"/>
      <c r="RCM81" s="82"/>
      <c r="RCN81" s="82"/>
      <c r="RCO81" s="82"/>
      <c r="RCP81" s="82"/>
      <c r="RCQ81" s="82"/>
      <c r="RCR81" s="82"/>
      <c r="RCS81" s="82"/>
      <c r="RCT81" s="82"/>
      <c r="RCU81" s="82"/>
      <c r="RCV81" s="82"/>
      <c r="RCW81" s="82"/>
      <c r="RCX81" s="82"/>
      <c r="RCY81" s="82"/>
      <c r="RCZ81" s="82"/>
      <c r="RDA81" s="82"/>
      <c r="RDB81" s="82"/>
      <c r="RDC81" s="82"/>
      <c r="RDD81" s="82"/>
      <c r="RDE81" s="82"/>
      <c r="RDF81" s="82"/>
      <c r="RDG81" s="82"/>
      <c r="RDH81" s="82"/>
      <c r="RDI81" s="82"/>
      <c r="RDJ81" s="82"/>
      <c r="RDK81" s="82"/>
      <c r="RDL81" s="82"/>
      <c r="RDM81" s="82"/>
      <c r="RDN81" s="82"/>
      <c r="RDO81" s="82"/>
      <c r="RDP81" s="82"/>
      <c r="RDQ81" s="82"/>
      <c r="RDR81" s="82"/>
      <c r="RDS81" s="82"/>
      <c r="RDT81" s="82"/>
      <c r="RDU81" s="82"/>
      <c r="RDV81" s="82"/>
      <c r="RDW81" s="82"/>
      <c r="RDX81" s="82"/>
      <c r="RDY81" s="82"/>
      <c r="RDZ81" s="82"/>
      <c r="REA81" s="82"/>
      <c r="REB81" s="82"/>
      <c r="REC81" s="82"/>
      <c r="RED81" s="82"/>
      <c r="REE81" s="82"/>
      <c r="REF81" s="82"/>
      <c r="REG81" s="82"/>
      <c r="REH81" s="82"/>
      <c r="REI81" s="82"/>
      <c r="REJ81" s="82"/>
      <c r="REK81" s="82"/>
      <c r="REL81" s="82"/>
      <c r="REM81" s="82"/>
      <c r="REN81" s="82"/>
      <c r="REO81" s="82"/>
      <c r="REP81" s="82"/>
      <c r="REQ81" s="82"/>
      <c r="RER81" s="82"/>
      <c r="RES81" s="82"/>
      <c r="RET81" s="82"/>
      <c r="REU81" s="82"/>
      <c r="REV81" s="82"/>
      <c r="REW81" s="82"/>
      <c r="REX81" s="82"/>
      <c r="REY81" s="82"/>
      <c r="REZ81" s="82"/>
      <c r="RFA81" s="82"/>
      <c r="RFB81" s="82"/>
      <c r="RFC81" s="82"/>
      <c r="RFD81" s="82"/>
      <c r="RFE81" s="82"/>
      <c r="RFF81" s="82"/>
      <c r="RFG81" s="82"/>
      <c r="RFH81" s="82"/>
      <c r="RFI81" s="82"/>
      <c r="RFJ81" s="82"/>
      <c r="RFK81" s="82"/>
      <c r="RFL81" s="82"/>
      <c r="RFM81" s="82"/>
      <c r="RFN81" s="82"/>
      <c r="RFO81" s="82"/>
      <c r="RFP81" s="82"/>
      <c r="RFQ81" s="82"/>
      <c r="RFR81" s="82"/>
      <c r="RFS81" s="82"/>
      <c r="RFT81" s="82"/>
      <c r="RFU81" s="82"/>
      <c r="RFV81" s="82"/>
      <c r="RFW81" s="82"/>
      <c r="RFX81" s="82"/>
      <c r="RFY81" s="82"/>
      <c r="RFZ81" s="82"/>
      <c r="RGA81" s="82"/>
      <c r="RGB81" s="82"/>
      <c r="RGC81" s="82"/>
      <c r="RGD81" s="82"/>
      <c r="RGE81" s="82"/>
      <c r="RGF81" s="82"/>
      <c r="RGG81" s="82"/>
      <c r="RGH81" s="82"/>
      <c r="RGI81" s="82"/>
      <c r="RGJ81" s="82"/>
      <c r="RGK81" s="82"/>
      <c r="RGL81" s="82"/>
      <c r="RGM81" s="82"/>
      <c r="RGN81" s="82"/>
      <c r="RGO81" s="82"/>
      <c r="RGP81" s="82"/>
      <c r="RGQ81" s="82"/>
      <c r="RGR81" s="82"/>
      <c r="RGS81" s="82"/>
      <c r="RGT81" s="82"/>
      <c r="RGU81" s="82"/>
      <c r="RGV81" s="82"/>
      <c r="RGW81" s="82"/>
      <c r="RGX81" s="82"/>
      <c r="RGY81" s="82"/>
      <c r="RGZ81" s="82"/>
      <c r="RHA81" s="82"/>
      <c r="RHB81" s="82"/>
      <c r="RHC81" s="82"/>
      <c r="RHD81" s="82"/>
      <c r="RHE81" s="82"/>
      <c r="RHF81" s="82"/>
      <c r="RHG81" s="82"/>
      <c r="RHH81" s="82"/>
      <c r="RHI81" s="82"/>
      <c r="RHJ81" s="82"/>
      <c r="RHK81" s="82"/>
      <c r="RHL81" s="82"/>
      <c r="RHM81" s="82"/>
      <c r="RHN81" s="82"/>
      <c r="RHO81" s="82"/>
      <c r="RHP81" s="82"/>
      <c r="RHQ81" s="82"/>
      <c r="RHR81" s="82"/>
      <c r="RHS81" s="82"/>
      <c r="RHT81" s="82"/>
      <c r="RHU81" s="82"/>
      <c r="RHV81" s="82"/>
      <c r="RHW81" s="82"/>
      <c r="RHX81" s="82"/>
      <c r="RHY81" s="82"/>
      <c r="RHZ81" s="82"/>
      <c r="RIA81" s="82"/>
      <c r="RIB81" s="82"/>
      <c r="RIC81" s="82"/>
      <c r="RID81" s="82"/>
      <c r="RIE81" s="82"/>
      <c r="RIF81" s="82"/>
      <c r="RIG81" s="82"/>
      <c r="RIH81" s="82"/>
      <c r="RII81" s="82"/>
      <c r="RIJ81" s="82"/>
      <c r="RIK81" s="82"/>
      <c r="RIL81" s="82"/>
      <c r="RIM81" s="82"/>
      <c r="RIN81" s="82"/>
      <c r="RIO81" s="82"/>
      <c r="RIP81" s="82"/>
      <c r="RIQ81" s="82"/>
      <c r="RIR81" s="82"/>
      <c r="RIS81" s="82"/>
      <c r="RIT81" s="82"/>
      <c r="RIU81" s="82"/>
      <c r="RIV81" s="82"/>
      <c r="RIW81" s="82"/>
      <c r="RIX81" s="82"/>
      <c r="RIY81" s="82"/>
      <c r="RIZ81" s="82"/>
      <c r="RJA81" s="82"/>
      <c r="RJB81" s="82"/>
      <c r="RJC81" s="82"/>
      <c r="RJD81" s="82"/>
      <c r="RJE81" s="82"/>
      <c r="RJF81" s="82"/>
      <c r="RJG81" s="82"/>
      <c r="RJH81" s="82"/>
      <c r="RJI81" s="82"/>
      <c r="RJJ81" s="82"/>
      <c r="RJK81" s="82"/>
      <c r="RJL81" s="82"/>
      <c r="RJM81" s="82"/>
      <c r="RJN81" s="82"/>
      <c r="RJO81" s="82"/>
      <c r="RJP81" s="82"/>
      <c r="RJQ81" s="82"/>
      <c r="RJR81" s="82"/>
      <c r="RJS81" s="82"/>
      <c r="RJT81" s="82"/>
      <c r="RJU81" s="82"/>
      <c r="RJV81" s="82"/>
      <c r="RJW81" s="82"/>
      <c r="RJX81" s="82"/>
      <c r="RJY81" s="82"/>
      <c r="RJZ81" s="82"/>
      <c r="RKA81" s="82"/>
      <c r="RKB81" s="82"/>
      <c r="RKC81" s="82"/>
      <c r="RKD81" s="82"/>
      <c r="RKE81" s="82"/>
      <c r="RKF81" s="82"/>
      <c r="RKG81" s="82"/>
      <c r="RKH81" s="82"/>
      <c r="RKI81" s="82"/>
      <c r="RKJ81" s="82"/>
      <c r="RKK81" s="82"/>
      <c r="RKL81" s="82"/>
      <c r="RKM81" s="82"/>
      <c r="RKN81" s="82"/>
      <c r="RKO81" s="82"/>
      <c r="RKP81" s="82"/>
      <c r="RKQ81" s="82"/>
      <c r="RKR81" s="82"/>
      <c r="RKS81" s="82"/>
      <c r="RKT81" s="82"/>
      <c r="RKU81" s="82"/>
      <c r="RKV81" s="82"/>
      <c r="RKW81" s="82"/>
      <c r="RKX81" s="82"/>
      <c r="RKY81" s="82"/>
      <c r="RKZ81" s="82"/>
      <c r="RLA81" s="82"/>
      <c r="RLB81" s="82"/>
      <c r="RLC81" s="82"/>
      <c r="RLD81" s="82"/>
      <c r="RLE81" s="82"/>
      <c r="RLF81" s="82"/>
      <c r="RLG81" s="82"/>
      <c r="RLH81" s="82"/>
      <c r="RLI81" s="82"/>
      <c r="RLJ81" s="82"/>
      <c r="RLK81" s="82"/>
      <c r="RLL81" s="82"/>
      <c r="RLM81" s="82"/>
      <c r="RLN81" s="82"/>
      <c r="RLO81" s="82"/>
      <c r="RLP81" s="82"/>
      <c r="RLQ81" s="82"/>
      <c r="RLR81" s="82"/>
      <c r="RLS81" s="82"/>
      <c r="RLT81" s="82"/>
      <c r="RLU81" s="82"/>
      <c r="RLV81" s="82"/>
      <c r="RLW81" s="82"/>
      <c r="RLX81" s="82"/>
      <c r="RLY81" s="82"/>
      <c r="RLZ81" s="82"/>
      <c r="RMA81" s="82"/>
      <c r="RMB81" s="82"/>
      <c r="RMC81" s="82"/>
      <c r="RMD81" s="82"/>
      <c r="RME81" s="82"/>
      <c r="RMF81" s="82"/>
      <c r="RMG81" s="82"/>
      <c r="RMH81" s="82"/>
      <c r="RMI81" s="82"/>
      <c r="RMJ81" s="82"/>
      <c r="RMK81" s="82"/>
      <c r="RML81" s="82"/>
      <c r="RMM81" s="82"/>
      <c r="RMN81" s="82"/>
      <c r="RMO81" s="82"/>
      <c r="RMP81" s="82"/>
      <c r="RMQ81" s="82"/>
      <c r="RMR81" s="82"/>
      <c r="RMS81" s="82"/>
      <c r="RMT81" s="82"/>
      <c r="RMU81" s="82"/>
      <c r="RMV81" s="82"/>
      <c r="RMW81" s="82"/>
      <c r="RMX81" s="82"/>
      <c r="RMY81" s="82"/>
      <c r="RMZ81" s="82"/>
      <c r="RNA81" s="82"/>
      <c r="RNB81" s="82"/>
      <c r="RNC81" s="82"/>
      <c r="RND81" s="82"/>
      <c r="RNE81" s="82"/>
      <c r="RNF81" s="82"/>
      <c r="RNG81" s="82"/>
      <c r="RNH81" s="82"/>
      <c r="RNI81" s="82"/>
      <c r="RNJ81" s="82"/>
      <c r="RNK81" s="82"/>
      <c r="RNL81" s="82"/>
      <c r="RNM81" s="82"/>
      <c r="RNN81" s="82"/>
      <c r="RNO81" s="82"/>
      <c r="RNP81" s="82"/>
      <c r="RNQ81" s="82"/>
      <c r="RNR81" s="82"/>
      <c r="RNS81" s="82"/>
      <c r="RNT81" s="82"/>
      <c r="RNU81" s="82"/>
      <c r="RNV81" s="82"/>
      <c r="RNW81" s="82"/>
      <c r="RNX81" s="82"/>
      <c r="RNY81" s="82"/>
      <c r="RNZ81" s="82"/>
      <c r="ROA81" s="82"/>
      <c r="ROB81" s="82"/>
      <c r="ROC81" s="82"/>
      <c r="ROD81" s="82"/>
      <c r="ROE81" s="82"/>
      <c r="ROF81" s="82"/>
      <c r="ROG81" s="82"/>
      <c r="ROH81" s="82"/>
      <c r="ROI81" s="82"/>
      <c r="ROJ81" s="82"/>
      <c r="ROK81" s="82"/>
      <c r="ROL81" s="82"/>
      <c r="ROM81" s="82"/>
      <c r="RON81" s="82"/>
      <c r="ROO81" s="82"/>
      <c r="ROP81" s="82"/>
      <c r="ROQ81" s="82"/>
      <c r="ROR81" s="82"/>
      <c r="ROS81" s="82"/>
      <c r="ROT81" s="82"/>
      <c r="ROU81" s="82"/>
      <c r="ROV81" s="82"/>
      <c r="ROW81" s="82"/>
      <c r="ROX81" s="82"/>
      <c r="ROY81" s="82"/>
      <c r="ROZ81" s="82"/>
      <c r="RPA81" s="82"/>
      <c r="RPB81" s="82"/>
      <c r="RPC81" s="82"/>
      <c r="RPD81" s="82"/>
      <c r="RPE81" s="82"/>
      <c r="RPF81" s="82"/>
      <c r="RPG81" s="82"/>
      <c r="RPH81" s="82"/>
      <c r="RPI81" s="82"/>
      <c r="RPJ81" s="82"/>
      <c r="RPK81" s="82"/>
      <c r="RPL81" s="82"/>
      <c r="RPM81" s="82"/>
      <c r="RPN81" s="82"/>
      <c r="RPO81" s="82"/>
      <c r="RPP81" s="82"/>
      <c r="RPQ81" s="82"/>
      <c r="RPR81" s="82"/>
      <c r="RPS81" s="82"/>
      <c r="RPT81" s="82"/>
      <c r="RPU81" s="82"/>
      <c r="RPV81" s="82"/>
      <c r="RPW81" s="82"/>
      <c r="RPX81" s="82"/>
      <c r="RPY81" s="82"/>
      <c r="RPZ81" s="82"/>
      <c r="RQA81" s="82"/>
      <c r="RQB81" s="82"/>
      <c r="RQC81" s="82"/>
      <c r="RQD81" s="82"/>
      <c r="RQE81" s="82"/>
      <c r="RQF81" s="82"/>
      <c r="RQG81" s="82"/>
      <c r="RQH81" s="82"/>
      <c r="RQI81" s="82"/>
      <c r="RQJ81" s="82"/>
      <c r="RQK81" s="82"/>
      <c r="RQL81" s="82"/>
      <c r="RQM81" s="82"/>
      <c r="RQN81" s="82"/>
      <c r="RQO81" s="82"/>
      <c r="RQP81" s="82"/>
      <c r="RQQ81" s="82"/>
      <c r="RQR81" s="82"/>
      <c r="RQS81" s="82"/>
      <c r="RQT81" s="82"/>
      <c r="RQU81" s="82"/>
      <c r="RQV81" s="82"/>
      <c r="RQW81" s="82"/>
      <c r="RQX81" s="82"/>
      <c r="RQY81" s="82"/>
      <c r="RQZ81" s="82"/>
      <c r="RRA81" s="82"/>
      <c r="RRB81" s="82"/>
      <c r="RRC81" s="82"/>
      <c r="RRD81" s="82"/>
      <c r="RRE81" s="82"/>
      <c r="RRF81" s="82"/>
      <c r="RRG81" s="82"/>
      <c r="RRH81" s="82"/>
      <c r="RRI81" s="82"/>
      <c r="RRJ81" s="82"/>
      <c r="RRK81" s="82"/>
      <c r="RRL81" s="82"/>
      <c r="RRM81" s="82"/>
      <c r="RRN81" s="82"/>
      <c r="RRO81" s="82"/>
      <c r="RRP81" s="82"/>
      <c r="RRQ81" s="82"/>
      <c r="RRR81" s="82"/>
      <c r="RRS81" s="82"/>
      <c r="RRT81" s="82"/>
      <c r="RRU81" s="82"/>
      <c r="RRV81" s="82"/>
      <c r="RRW81" s="82"/>
      <c r="RRX81" s="82"/>
      <c r="RRY81" s="82"/>
      <c r="RRZ81" s="82"/>
      <c r="RSA81" s="82"/>
      <c r="RSB81" s="82"/>
      <c r="RSC81" s="82"/>
      <c r="RSD81" s="82"/>
      <c r="RSE81" s="82"/>
      <c r="RSF81" s="82"/>
      <c r="RSG81" s="82"/>
      <c r="RSH81" s="82"/>
      <c r="RSI81" s="82"/>
      <c r="RSJ81" s="82"/>
      <c r="RSK81" s="82"/>
      <c r="RSL81" s="82"/>
      <c r="RSM81" s="82"/>
      <c r="RSN81" s="82"/>
      <c r="RSO81" s="82"/>
      <c r="RSP81" s="82"/>
      <c r="RSQ81" s="82"/>
      <c r="RSR81" s="82"/>
      <c r="RSS81" s="82"/>
      <c r="RST81" s="82"/>
      <c r="RSU81" s="82"/>
      <c r="RSV81" s="82"/>
      <c r="RSW81" s="82"/>
      <c r="RSX81" s="82"/>
      <c r="RSY81" s="82"/>
      <c r="RSZ81" s="82"/>
      <c r="RTA81" s="82"/>
      <c r="RTB81" s="82"/>
      <c r="RTC81" s="82"/>
      <c r="RTD81" s="82"/>
      <c r="RTE81" s="82"/>
      <c r="RTF81" s="82"/>
      <c r="RTG81" s="82"/>
      <c r="RTH81" s="82"/>
      <c r="RTI81" s="82"/>
      <c r="RTJ81" s="82"/>
      <c r="RTK81" s="82"/>
      <c r="RTL81" s="82"/>
      <c r="RTM81" s="82"/>
      <c r="RTN81" s="82"/>
      <c r="RTO81" s="82"/>
      <c r="RTP81" s="82"/>
      <c r="RTQ81" s="82"/>
      <c r="RTR81" s="82"/>
      <c r="RTS81" s="82"/>
      <c r="RTT81" s="82"/>
      <c r="RTU81" s="82"/>
      <c r="RTV81" s="82"/>
      <c r="RTW81" s="82"/>
      <c r="RTX81" s="82"/>
      <c r="RTY81" s="82"/>
      <c r="RTZ81" s="82"/>
      <c r="RUA81" s="82"/>
      <c r="RUB81" s="82"/>
      <c r="RUC81" s="82"/>
      <c r="RUD81" s="82"/>
      <c r="RUE81" s="82"/>
      <c r="RUF81" s="82"/>
      <c r="RUG81" s="82"/>
      <c r="RUH81" s="82"/>
      <c r="RUI81" s="82"/>
      <c r="RUJ81" s="82"/>
      <c r="RUK81" s="82"/>
      <c r="RUL81" s="82"/>
      <c r="RUM81" s="82"/>
      <c r="RUN81" s="82"/>
      <c r="RUO81" s="82"/>
      <c r="RUP81" s="82"/>
      <c r="RUQ81" s="82"/>
      <c r="RUR81" s="82"/>
      <c r="RUS81" s="82"/>
      <c r="RUT81" s="82"/>
      <c r="RUU81" s="82"/>
      <c r="RUV81" s="82"/>
      <c r="RUW81" s="82"/>
      <c r="RUX81" s="82"/>
      <c r="RUY81" s="82"/>
      <c r="RUZ81" s="82"/>
      <c r="RVA81" s="82"/>
      <c r="RVB81" s="82"/>
      <c r="RVC81" s="82"/>
      <c r="RVD81" s="82"/>
      <c r="RVE81" s="82"/>
      <c r="RVF81" s="82"/>
      <c r="RVG81" s="82"/>
      <c r="RVH81" s="82"/>
      <c r="RVI81" s="82"/>
      <c r="RVJ81" s="82"/>
      <c r="RVK81" s="82"/>
      <c r="RVL81" s="82"/>
      <c r="RVM81" s="82"/>
      <c r="RVN81" s="82"/>
      <c r="RVO81" s="82"/>
      <c r="RVP81" s="82"/>
      <c r="RVQ81" s="82"/>
      <c r="RVR81" s="82"/>
      <c r="RVS81" s="82"/>
      <c r="RVT81" s="82"/>
      <c r="RVU81" s="82"/>
      <c r="RVV81" s="82"/>
      <c r="RVW81" s="82"/>
      <c r="RVX81" s="82"/>
      <c r="RVY81" s="82"/>
      <c r="RVZ81" s="82"/>
      <c r="RWA81" s="82"/>
      <c r="RWB81" s="82"/>
      <c r="RWC81" s="82"/>
      <c r="RWD81" s="82"/>
      <c r="RWE81" s="82"/>
      <c r="RWF81" s="82"/>
      <c r="RWG81" s="82"/>
      <c r="RWH81" s="82"/>
      <c r="RWI81" s="82"/>
      <c r="RWJ81" s="82"/>
      <c r="RWK81" s="82"/>
      <c r="RWL81" s="82"/>
      <c r="RWM81" s="82"/>
      <c r="RWN81" s="82"/>
      <c r="RWO81" s="82"/>
      <c r="RWP81" s="82"/>
      <c r="RWQ81" s="82"/>
      <c r="RWR81" s="82"/>
      <c r="RWS81" s="82"/>
      <c r="RWT81" s="82"/>
      <c r="RWU81" s="82"/>
      <c r="RWV81" s="82"/>
      <c r="RWW81" s="82"/>
      <c r="RWX81" s="82"/>
      <c r="RWY81" s="82"/>
      <c r="RWZ81" s="82"/>
      <c r="RXA81" s="82"/>
      <c r="RXB81" s="82"/>
      <c r="RXC81" s="82"/>
      <c r="RXD81" s="82"/>
      <c r="RXE81" s="82"/>
      <c r="RXF81" s="82"/>
      <c r="RXG81" s="82"/>
      <c r="RXH81" s="82"/>
      <c r="RXI81" s="82"/>
      <c r="RXJ81" s="82"/>
      <c r="RXK81" s="82"/>
      <c r="RXL81" s="82"/>
      <c r="RXM81" s="82"/>
      <c r="RXN81" s="82"/>
      <c r="RXO81" s="82"/>
      <c r="RXP81" s="82"/>
      <c r="RXQ81" s="82"/>
      <c r="RXR81" s="82"/>
      <c r="RXS81" s="82"/>
      <c r="RXT81" s="82"/>
      <c r="RXU81" s="82"/>
      <c r="RXV81" s="82"/>
      <c r="RXW81" s="82"/>
      <c r="RXX81" s="82"/>
      <c r="RXY81" s="82"/>
      <c r="RXZ81" s="82"/>
      <c r="RYA81" s="82"/>
      <c r="RYB81" s="82"/>
      <c r="RYC81" s="82"/>
      <c r="RYD81" s="82"/>
      <c r="RYE81" s="82"/>
      <c r="RYF81" s="82"/>
      <c r="RYG81" s="82"/>
      <c r="RYH81" s="82"/>
      <c r="RYI81" s="82"/>
      <c r="RYJ81" s="82"/>
      <c r="RYK81" s="82"/>
      <c r="RYL81" s="82"/>
      <c r="RYM81" s="82"/>
      <c r="RYN81" s="82"/>
      <c r="RYO81" s="82"/>
      <c r="RYP81" s="82"/>
      <c r="RYQ81" s="82"/>
      <c r="RYR81" s="82"/>
      <c r="RYS81" s="82"/>
      <c r="RYT81" s="82"/>
      <c r="RYU81" s="82"/>
      <c r="RYV81" s="82"/>
      <c r="RYW81" s="82"/>
      <c r="RYX81" s="82"/>
      <c r="RYY81" s="82"/>
      <c r="RYZ81" s="82"/>
      <c r="RZA81" s="82"/>
      <c r="RZB81" s="82"/>
      <c r="RZC81" s="82"/>
      <c r="RZD81" s="82"/>
      <c r="RZE81" s="82"/>
      <c r="RZF81" s="82"/>
      <c r="RZG81" s="82"/>
      <c r="RZH81" s="82"/>
      <c r="RZI81" s="82"/>
      <c r="RZJ81" s="82"/>
      <c r="RZK81" s="82"/>
      <c r="RZL81" s="82"/>
      <c r="RZM81" s="82"/>
      <c r="RZN81" s="82"/>
      <c r="RZO81" s="82"/>
      <c r="RZP81" s="82"/>
      <c r="RZQ81" s="82"/>
      <c r="RZR81" s="82"/>
      <c r="RZS81" s="82"/>
      <c r="RZT81" s="82"/>
      <c r="RZU81" s="82"/>
      <c r="RZV81" s="82"/>
      <c r="RZW81" s="82"/>
      <c r="RZX81" s="82"/>
      <c r="RZY81" s="82"/>
      <c r="RZZ81" s="82"/>
      <c r="SAA81" s="82"/>
      <c r="SAB81" s="82"/>
      <c r="SAC81" s="82"/>
      <c r="SAD81" s="82"/>
      <c r="SAE81" s="82"/>
      <c r="SAF81" s="82"/>
      <c r="SAG81" s="82"/>
      <c r="SAH81" s="82"/>
      <c r="SAI81" s="82"/>
      <c r="SAJ81" s="82"/>
      <c r="SAK81" s="82"/>
      <c r="SAL81" s="82"/>
      <c r="SAM81" s="82"/>
      <c r="SAN81" s="82"/>
      <c r="SAO81" s="82"/>
      <c r="SAP81" s="82"/>
      <c r="SAQ81" s="82"/>
      <c r="SAR81" s="82"/>
      <c r="SAS81" s="82"/>
      <c r="SAT81" s="82"/>
      <c r="SAU81" s="82"/>
      <c r="SAV81" s="82"/>
      <c r="SAW81" s="82"/>
      <c r="SAX81" s="82"/>
      <c r="SAY81" s="82"/>
      <c r="SAZ81" s="82"/>
      <c r="SBA81" s="82"/>
      <c r="SBB81" s="82"/>
      <c r="SBC81" s="82"/>
      <c r="SBD81" s="82"/>
      <c r="SBE81" s="82"/>
      <c r="SBF81" s="82"/>
      <c r="SBG81" s="82"/>
      <c r="SBH81" s="82"/>
      <c r="SBI81" s="82"/>
      <c r="SBJ81" s="82"/>
      <c r="SBK81" s="82"/>
      <c r="SBL81" s="82"/>
      <c r="SBM81" s="82"/>
      <c r="SBN81" s="82"/>
      <c r="SBO81" s="82"/>
      <c r="SBP81" s="82"/>
      <c r="SBQ81" s="82"/>
      <c r="SBR81" s="82"/>
      <c r="SBS81" s="82"/>
      <c r="SBT81" s="82"/>
      <c r="SBU81" s="82"/>
      <c r="SBV81" s="82"/>
      <c r="SBW81" s="82"/>
      <c r="SBX81" s="82"/>
      <c r="SBY81" s="82"/>
      <c r="SBZ81" s="82"/>
      <c r="SCA81" s="82"/>
      <c r="SCB81" s="82"/>
      <c r="SCC81" s="82"/>
      <c r="SCD81" s="82"/>
      <c r="SCE81" s="82"/>
      <c r="SCF81" s="82"/>
      <c r="SCG81" s="82"/>
      <c r="SCH81" s="82"/>
      <c r="SCI81" s="82"/>
      <c r="SCJ81" s="82"/>
      <c r="SCK81" s="82"/>
      <c r="SCL81" s="82"/>
      <c r="SCM81" s="82"/>
      <c r="SCN81" s="82"/>
      <c r="SCO81" s="82"/>
      <c r="SCP81" s="82"/>
      <c r="SCQ81" s="82"/>
      <c r="SCR81" s="82"/>
      <c r="SCS81" s="82"/>
      <c r="SCT81" s="82"/>
      <c r="SCU81" s="82"/>
      <c r="SCV81" s="82"/>
      <c r="SCW81" s="82"/>
      <c r="SCX81" s="82"/>
      <c r="SCY81" s="82"/>
      <c r="SCZ81" s="82"/>
      <c r="SDA81" s="82"/>
      <c r="SDB81" s="82"/>
      <c r="SDC81" s="82"/>
      <c r="SDD81" s="82"/>
      <c r="SDE81" s="82"/>
      <c r="SDF81" s="82"/>
      <c r="SDG81" s="82"/>
      <c r="SDH81" s="82"/>
      <c r="SDI81" s="82"/>
      <c r="SDJ81" s="82"/>
      <c r="SDK81" s="82"/>
      <c r="SDL81" s="82"/>
      <c r="SDM81" s="82"/>
      <c r="SDN81" s="82"/>
      <c r="SDO81" s="82"/>
      <c r="SDP81" s="82"/>
      <c r="SDQ81" s="82"/>
      <c r="SDR81" s="82"/>
      <c r="SDS81" s="82"/>
      <c r="SDT81" s="82"/>
      <c r="SDU81" s="82"/>
      <c r="SDV81" s="82"/>
      <c r="SDW81" s="82"/>
      <c r="SDX81" s="82"/>
      <c r="SDY81" s="82"/>
      <c r="SDZ81" s="82"/>
      <c r="SEA81" s="82"/>
      <c r="SEB81" s="82"/>
      <c r="SEC81" s="82"/>
      <c r="SED81" s="82"/>
      <c r="SEE81" s="82"/>
      <c r="SEF81" s="82"/>
      <c r="SEG81" s="82"/>
      <c r="SEH81" s="82"/>
      <c r="SEI81" s="82"/>
      <c r="SEJ81" s="82"/>
      <c r="SEK81" s="82"/>
      <c r="SEL81" s="82"/>
      <c r="SEM81" s="82"/>
      <c r="SEN81" s="82"/>
      <c r="SEO81" s="82"/>
      <c r="SEP81" s="82"/>
      <c r="SEQ81" s="82"/>
      <c r="SER81" s="82"/>
      <c r="SES81" s="82"/>
      <c r="SET81" s="82"/>
      <c r="SEU81" s="82"/>
      <c r="SEV81" s="82"/>
      <c r="SEW81" s="82"/>
      <c r="SEX81" s="82"/>
      <c r="SEY81" s="82"/>
      <c r="SEZ81" s="82"/>
      <c r="SFA81" s="82"/>
      <c r="SFB81" s="82"/>
      <c r="SFC81" s="82"/>
      <c r="SFD81" s="82"/>
      <c r="SFE81" s="82"/>
      <c r="SFF81" s="82"/>
      <c r="SFG81" s="82"/>
      <c r="SFH81" s="82"/>
      <c r="SFI81" s="82"/>
      <c r="SFJ81" s="82"/>
      <c r="SFK81" s="82"/>
      <c r="SFL81" s="82"/>
      <c r="SFM81" s="82"/>
      <c r="SFN81" s="82"/>
      <c r="SFO81" s="82"/>
      <c r="SFP81" s="82"/>
      <c r="SFQ81" s="82"/>
      <c r="SFR81" s="82"/>
      <c r="SFS81" s="82"/>
      <c r="SFT81" s="82"/>
      <c r="SFU81" s="82"/>
      <c r="SFV81" s="82"/>
      <c r="SFW81" s="82"/>
      <c r="SFX81" s="82"/>
      <c r="SFY81" s="82"/>
      <c r="SFZ81" s="82"/>
      <c r="SGA81" s="82"/>
      <c r="SGB81" s="82"/>
      <c r="SGC81" s="82"/>
      <c r="SGD81" s="82"/>
      <c r="SGE81" s="82"/>
      <c r="SGF81" s="82"/>
      <c r="SGG81" s="82"/>
      <c r="SGH81" s="82"/>
      <c r="SGI81" s="82"/>
      <c r="SGJ81" s="82"/>
      <c r="SGK81" s="82"/>
      <c r="SGL81" s="82"/>
      <c r="SGM81" s="82"/>
      <c r="SGN81" s="82"/>
      <c r="SGO81" s="82"/>
      <c r="SGP81" s="82"/>
      <c r="SGQ81" s="82"/>
      <c r="SGR81" s="82"/>
      <c r="SGS81" s="82"/>
      <c r="SGT81" s="82"/>
      <c r="SGU81" s="82"/>
      <c r="SGV81" s="82"/>
      <c r="SGW81" s="82"/>
      <c r="SGX81" s="82"/>
      <c r="SGY81" s="82"/>
      <c r="SGZ81" s="82"/>
      <c r="SHA81" s="82"/>
      <c r="SHB81" s="82"/>
      <c r="SHC81" s="82"/>
      <c r="SHD81" s="82"/>
      <c r="SHE81" s="82"/>
      <c r="SHF81" s="82"/>
      <c r="SHG81" s="82"/>
      <c r="SHH81" s="82"/>
      <c r="SHI81" s="82"/>
      <c r="SHJ81" s="82"/>
      <c r="SHK81" s="82"/>
      <c r="SHL81" s="82"/>
      <c r="SHM81" s="82"/>
      <c r="SHN81" s="82"/>
      <c r="SHO81" s="82"/>
      <c r="SHP81" s="82"/>
      <c r="SHQ81" s="82"/>
      <c r="SHR81" s="82"/>
      <c r="SHS81" s="82"/>
      <c r="SHT81" s="82"/>
      <c r="SHU81" s="82"/>
      <c r="SHV81" s="82"/>
      <c r="SHW81" s="82"/>
      <c r="SHX81" s="82"/>
      <c r="SHY81" s="82"/>
      <c r="SHZ81" s="82"/>
      <c r="SIA81" s="82"/>
      <c r="SIB81" s="82"/>
      <c r="SIC81" s="82"/>
      <c r="SID81" s="82"/>
      <c r="SIE81" s="82"/>
      <c r="SIF81" s="82"/>
      <c r="SIG81" s="82"/>
      <c r="SIH81" s="82"/>
      <c r="SII81" s="82"/>
      <c r="SIJ81" s="82"/>
      <c r="SIK81" s="82"/>
      <c r="SIL81" s="82"/>
      <c r="SIM81" s="82"/>
      <c r="SIN81" s="82"/>
      <c r="SIO81" s="82"/>
      <c r="SIP81" s="82"/>
      <c r="SIQ81" s="82"/>
      <c r="SIR81" s="82"/>
      <c r="SIS81" s="82"/>
      <c r="SIT81" s="82"/>
      <c r="SIU81" s="82"/>
      <c r="SIV81" s="82"/>
      <c r="SIW81" s="82"/>
      <c r="SIX81" s="82"/>
      <c r="SIY81" s="82"/>
      <c r="SIZ81" s="82"/>
      <c r="SJA81" s="82"/>
      <c r="SJB81" s="82"/>
      <c r="SJC81" s="82"/>
      <c r="SJD81" s="82"/>
      <c r="SJE81" s="82"/>
      <c r="SJF81" s="82"/>
      <c r="SJG81" s="82"/>
      <c r="SJH81" s="82"/>
      <c r="SJI81" s="82"/>
      <c r="SJJ81" s="82"/>
      <c r="SJK81" s="82"/>
      <c r="SJL81" s="82"/>
      <c r="SJM81" s="82"/>
      <c r="SJN81" s="82"/>
      <c r="SJO81" s="82"/>
      <c r="SJP81" s="82"/>
      <c r="SJQ81" s="82"/>
      <c r="SJR81" s="82"/>
      <c r="SJS81" s="82"/>
      <c r="SJT81" s="82"/>
      <c r="SJU81" s="82"/>
      <c r="SJV81" s="82"/>
      <c r="SJW81" s="82"/>
      <c r="SJX81" s="82"/>
      <c r="SJY81" s="82"/>
      <c r="SJZ81" s="82"/>
      <c r="SKA81" s="82"/>
      <c r="SKB81" s="82"/>
      <c r="SKC81" s="82"/>
      <c r="SKD81" s="82"/>
      <c r="SKE81" s="82"/>
      <c r="SKF81" s="82"/>
      <c r="SKG81" s="82"/>
      <c r="SKH81" s="82"/>
      <c r="SKI81" s="82"/>
      <c r="SKJ81" s="82"/>
      <c r="SKK81" s="82"/>
      <c r="SKL81" s="82"/>
      <c r="SKM81" s="82"/>
      <c r="SKN81" s="82"/>
      <c r="SKO81" s="82"/>
      <c r="SKP81" s="82"/>
      <c r="SKQ81" s="82"/>
      <c r="SKR81" s="82"/>
      <c r="SKS81" s="82"/>
      <c r="SKT81" s="82"/>
      <c r="SKU81" s="82"/>
      <c r="SKV81" s="82"/>
      <c r="SKW81" s="82"/>
      <c r="SKX81" s="82"/>
      <c r="SKY81" s="82"/>
      <c r="SKZ81" s="82"/>
      <c r="SLA81" s="82"/>
      <c r="SLB81" s="82"/>
      <c r="SLC81" s="82"/>
      <c r="SLD81" s="82"/>
      <c r="SLE81" s="82"/>
      <c r="SLF81" s="82"/>
      <c r="SLG81" s="82"/>
      <c r="SLH81" s="82"/>
      <c r="SLI81" s="82"/>
      <c r="SLJ81" s="82"/>
      <c r="SLK81" s="82"/>
      <c r="SLL81" s="82"/>
      <c r="SLM81" s="82"/>
      <c r="SLN81" s="82"/>
      <c r="SLO81" s="82"/>
      <c r="SLP81" s="82"/>
      <c r="SLQ81" s="82"/>
      <c r="SLR81" s="82"/>
      <c r="SLS81" s="82"/>
      <c r="SLT81" s="82"/>
      <c r="SLU81" s="82"/>
      <c r="SLV81" s="82"/>
      <c r="SLW81" s="82"/>
      <c r="SLX81" s="82"/>
      <c r="SLY81" s="82"/>
      <c r="SLZ81" s="82"/>
      <c r="SMA81" s="82"/>
      <c r="SMB81" s="82"/>
      <c r="SMC81" s="82"/>
      <c r="SMD81" s="82"/>
      <c r="SME81" s="82"/>
      <c r="SMF81" s="82"/>
      <c r="SMG81" s="82"/>
      <c r="SMH81" s="82"/>
      <c r="SMI81" s="82"/>
      <c r="SMJ81" s="82"/>
      <c r="SMK81" s="82"/>
      <c r="SML81" s="82"/>
      <c r="SMM81" s="82"/>
      <c r="SMN81" s="82"/>
      <c r="SMO81" s="82"/>
      <c r="SMP81" s="82"/>
      <c r="SMQ81" s="82"/>
      <c r="SMR81" s="82"/>
      <c r="SMS81" s="82"/>
      <c r="SMT81" s="82"/>
      <c r="SMU81" s="82"/>
      <c r="SMV81" s="82"/>
      <c r="SMW81" s="82"/>
      <c r="SMX81" s="82"/>
      <c r="SMY81" s="82"/>
      <c r="SMZ81" s="82"/>
      <c r="SNA81" s="82"/>
      <c r="SNB81" s="82"/>
      <c r="SNC81" s="82"/>
      <c r="SND81" s="82"/>
      <c r="SNE81" s="82"/>
      <c r="SNF81" s="82"/>
      <c r="SNG81" s="82"/>
      <c r="SNH81" s="82"/>
      <c r="SNI81" s="82"/>
      <c r="SNJ81" s="82"/>
      <c r="SNK81" s="82"/>
      <c r="SNL81" s="82"/>
      <c r="SNM81" s="82"/>
      <c r="SNN81" s="82"/>
      <c r="SNO81" s="82"/>
      <c r="SNP81" s="82"/>
      <c r="SNQ81" s="82"/>
      <c r="SNR81" s="82"/>
      <c r="SNS81" s="82"/>
      <c r="SNT81" s="82"/>
      <c r="SNU81" s="82"/>
      <c r="SNV81" s="82"/>
      <c r="SNW81" s="82"/>
      <c r="SNX81" s="82"/>
      <c r="SNY81" s="82"/>
      <c r="SNZ81" s="82"/>
      <c r="SOA81" s="82"/>
      <c r="SOB81" s="82"/>
      <c r="SOC81" s="82"/>
      <c r="SOD81" s="82"/>
      <c r="SOE81" s="82"/>
      <c r="SOF81" s="82"/>
      <c r="SOG81" s="82"/>
      <c r="SOH81" s="82"/>
      <c r="SOI81" s="82"/>
      <c r="SOJ81" s="82"/>
      <c r="SOK81" s="82"/>
      <c r="SOL81" s="82"/>
      <c r="SOM81" s="82"/>
      <c r="SON81" s="82"/>
      <c r="SOO81" s="82"/>
      <c r="SOP81" s="82"/>
      <c r="SOQ81" s="82"/>
      <c r="SOR81" s="82"/>
      <c r="SOS81" s="82"/>
      <c r="SOT81" s="82"/>
      <c r="SOU81" s="82"/>
      <c r="SOV81" s="82"/>
      <c r="SOW81" s="82"/>
      <c r="SOX81" s="82"/>
      <c r="SOY81" s="82"/>
      <c r="SOZ81" s="82"/>
      <c r="SPA81" s="82"/>
      <c r="SPB81" s="82"/>
      <c r="SPC81" s="82"/>
      <c r="SPD81" s="82"/>
      <c r="SPE81" s="82"/>
      <c r="SPF81" s="82"/>
      <c r="SPG81" s="82"/>
      <c r="SPH81" s="82"/>
      <c r="SPI81" s="82"/>
      <c r="SPJ81" s="82"/>
      <c r="SPK81" s="82"/>
      <c r="SPL81" s="82"/>
      <c r="SPM81" s="82"/>
      <c r="SPN81" s="82"/>
      <c r="SPO81" s="82"/>
      <c r="SPP81" s="82"/>
      <c r="SPQ81" s="82"/>
      <c r="SPR81" s="82"/>
      <c r="SPS81" s="82"/>
      <c r="SPT81" s="82"/>
      <c r="SPU81" s="82"/>
      <c r="SPV81" s="82"/>
      <c r="SPW81" s="82"/>
      <c r="SPX81" s="82"/>
      <c r="SPY81" s="82"/>
      <c r="SPZ81" s="82"/>
      <c r="SQA81" s="82"/>
      <c r="SQB81" s="82"/>
      <c r="SQC81" s="82"/>
      <c r="SQD81" s="82"/>
      <c r="SQE81" s="82"/>
      <c r="SQF81" s="82"/>
      <c r="SQG81" s="82"/>
      <c r="SQH81" s="82"/>
      <c r="SQI81" s="82"/>
      <c r="SQJ81" s="82"/>
      <c r="SQK81" s="82"/>
      <c r="SQL81" s="82"/>
      <c r="SQM81" s="82"/>
      <c r="SQN81" s="82"/>
      <c r="SQO81" s="82"/>
      <c r="SQP81" s="82"/>
      <c r="SQQ81" s="82"/>
      <c r="SQR81" s="82"/>
      <c r="SQS81" s="82"/>
      <c r="SQT81" s="82"/>
      <c r="SQU81" s="82"/>
      <c r="SQV81" s="82"/>
      <c r="SQW81" s="82"/>
      <c r="SQX81" s="82"/>
      <c r="SQY81" s="82"/>
      <c r="SQZ81" s="82"/>
      <c r="SRA81" s="82"/>
      <c r="SRB81" s="82"/>
      <c r="SRC81" s="82"/>
      <c r="SRD81" s="82"/>
      <c r="SRE81" s="82"/>
      <c r="SRF81" s="82"/>
      <c r="SRG81" s="82"/>
      <c r="SRH81" s="82"/>
      <c r="SRI81" s="82"/>
      <c r="SRJ81" s="82"/>
      <c r="SRK81" s="82"/>
      <c r="SRL81" s="82"/>
      <c r="SRM81" s="82"/>
      <c r="SRN81" s="82"/>
      <c r="SRO81" s="82"/>
      <c r="SRP81" s="82"/>
      <c r="SRQ81" s="82"/>
      <c r="SRR81" s="82"/>
      <c r="SRS81" s="82"/>
      <c r="SRT81" s="82"/>
      <c r="SRU81" s="82"/>
      <c r="SRV81" s="82"/>
      <c r="SRW81" s="82"/>
      <c r="SRX81" s="82"/>
      <c r="SRY81" s="82"/>
      <c r="SRZ81" s="82"/>
      <c r="SSA81" s="82"/>
      <c r="SSB81" s="82"/>
      <c r="SSC81" s="82"/>
      <c r="SSD81" s="82"/>
      <c r="SSE81" s="82"/>
      <c r="SSF81" s="82"/>
      <c r="SSG81" s="82"/>
      <c r="SSH81" s="82"/>
      <c r="SSI81" s="82"/>
      <c r="SSJ81" s="82"/>
      <c r="SSK81" s="82"/>
      <c r="SSL81" s="82"/>
      <c r="SSM81" s="82"/>
      <c r="SSN81" s="82"/>
      <c r="SSO81" s="82"/>
      <c r="SSP81" s="82"/>
      <c r="SSQ81" s="82"/>
      <c r="SSR81" s="82"/>
      <c r="SSS81" s="82"/>
      <c r="SST81" s="82"/>
      <c r="SSU81" s="82"/>
      <c r="SSV81" s="82"/>
      <c r="SSW81" s="82"/>
      <c r="SSX81" s="82"/>
      <c r="SSY81" s="82"/>
      <c r="SSZ81" s="82"/>
      <c r="STA81" s="82"/>
      <c r="STB81" s="82"/>
      <c r="STC81" s="82"/>
      <c r="STD81" s="82"/>
      <c r="STE81" s="82"/>
      <c r="STF81" s="82"/>
      <c r="STG81" s="82"/>
      <c r="STH81" s="82"/>
      <c r="STI81" s="82"/>
      <c r="STJ81" s="82"/>
      <c r="STK81" s="82"/>
      <c r="STL81" s="82"/>
      <c r="STM81" s="82"/>
      <c r="STN81" s="82"/>
      <c r="STO81" s="82"/>
      <c r="STP81" s="82"/>
      <c r="STQ81" s="82"/>
      <c r="STR81" s="82"/>
      <c r="STS81" s="82"/>
      <c r="STT81" s="82"/>
      <c r="STU81" s="82"/>
      <c r="STV81" s="82"/>
      <c r="STW81" s="82"/>
      <c r="STX81" s="82"/>
      <c r="STY81" s="82"/>
      <c r="STZ81" s="82"/>
      <c r="SUA81" s="82"/>
      <c r="SUB81" s="82"/>
      <c r="SUC81" s="82"/>
      <c r="SUD81" s="82"/>
      <c r="SUE81" s="82"/>
      <c r="SUF81" s="82"/>
      <c r="SUG81" s="82"/>
      <c r="SUH81" s="82"/>
      <c r="SUI81" s="82"/>
      <c r="SUJ81" s="82"/>
      <c r="SUK81" s="82"/>
      <c r="SUL81" s="82"/>
      <c r="SUM81" s="82"/>
      <c r="SUN81" s="82"/>
      <c r="SUO81" s="82"/>
      <c r="SUP81" s="82"/>
      <c r="SUQ81" s="82"/>
      <c r="SUR81" s="82"/>
      <c r="SUS81" s="82"/>
      <c r="SUT81" s="82"/>
      <c r="SUU81" s="82"/>
      <c r="SUV81" s="82"/>
      <c r="SUW81" s="82"/>
      <c r="SUX81" s="82"/>
      <c r="SUY81" s="82"/>
      <c r="SUZ81" s="82"/>
      <c r="SVA81" s="82"/>
      <c r="SVB81" s="82"/>
      <c r="SVC81" s="82"/>
      <c r="SVD81" s="82"/>
      <c r="SVE81" s="82"/>
      <c r="SVF81" s="82"/>
      <c r="SVG81" s="82"/>
      <c r="SVH81" s="82"/>
      <c r="SVI81" s="82"/>
      <c r="SVJ81" s="82"/>
      <c r="SVK81" s="82"/>
      <c r="SVL81" s="82"/>
      <c r="SVM81" s="82"/>
      <c r="SVN81" s="82"/>
      <c r="SVO81" s="82"/>
      <c r="SVP81" s="82"/>
      <c r="SVQ81" s="82"/>
      <c r="SVR81" s="82"/>
      <c r="SVS81" s="82"/>
      <c r="SVT81" s="82"/>
      <c r="SVU81" s="82"/>
      <c r="SVV81" s="82"/>
      <c r="SVW81" s="82"/>
      <c r="SVX81" s="82"/>
      <c r="SVY81" s="82"/>
      <c r="SVZ81" s="82"/>
      <c r="SWA81" s="82"/>
      <c r="SWB81" s="82"/>
      <c r="SWC81" s="82"/>
      <c r="SWD81" s="82"/>
      <c r="SWE81" s="82"/>
      <c r="SWF81" s="82"/>
      <c r="SWG81" s="82"/>
      <c r="SWH81" s="82"/>
      <c r="SWI81" s="82"/>
      <c r="SWJ81" s="82"/>
      <c r="SWK81" s="82"/>
      <c r="SWL81" s="82"/>
      <c r="SWM81" s="82"/>
      <c r="SWN81" s="82"/>
      <c r="SWO81" s="82"/>
      <c r="SWP81" s="82"/>
      <c r="SWQ81" s="82"/>
      <c r="SWR81" s="82"/>
      <c r="SWS81" s="82"/>
      <c r="SWT81" s="82"/>
      <c r="SWU81" s="82"/>
      <c r="SWV81" s="82"/>
      <c r="SWW81" s="82"/>
      <c r="SWX81" s="82"/>
      <c r="SWY81" s="82"/>
      <c r="SWZ81" s="82"/>
      <c r="SXA81" s="82"/>
      <c r="SXB81" s="82"/>
      <c r="SXC81" s="82"/>
      <c r="SXD81" s="82"/>
      <c r="SXE81" s="82"/>
      <c r="SXF81" s="82"/>
      <c r="SXG81" s="82"/>
      <c r="SXH81" s="82"/>
      <c r="SXI81" s="82"/>
      <c r="SXJ81" s="82"/>
      <c r="SXK81" s="82"/>
      <c r="SXL81" s="82"/>
      <c r="SXM81" s="82"/>
      <c r="SXN81" s="82"/>
      <c r="SXO81" s="82"/>
      <c r="SXP81" s="82"/>
      <c r="SXQ81" s="82"/>
      <c r="SXR81" s="82"/>
      <c r="SXS81" s="82"/>
      <c r="SXT81" s="82"/>
      <c r="SXU81" s="82"/>
      <c r="SXV81" s="82"/>
      <c r="SXW81" s="82"/>
      <c r="SXX81" s="82"/>
      <c r="SXY81" s="82"/>
      <c r="SXZ81" s="82"/>
      <c r="SYA81" s="82"/>
      <c r="SYB81" s="82"/>
      <c r="SYC81" s="82"/>
      <c r="SYD81" s="82"/>
      <c r="SYE81" s="82"/>
      <c r="SYF81" s="82"/>
      <c r="SYG81" s="82"/>
      <c r="SYH81" s="82"/>
      <c r="SYI81" s="82"/>
      <c r="SYJ81" s="82"/>
      <c r="SYK81" s="82"/>
      <c r="SYL81" s="82"/>
      <c r="SYM81" s="82"/>
      <c r="SYN81" s="82"/>
      <c r="SYO81" s="82"/>
      <c r="SYP81" s="82"/>
      <c r="SYQ81" s="82"/>
      <c r="SYR81" s="82"/>
      <c r="SYS81" s="82"/>
      <c r="SYT81" s="82"/>
      <c r="SYU81" s="82"/>
      <c r="SYV81" s="82"/>
      <c r="SYW81" s="82"/>
      <c r="SYX81" s="82"/>
      <c r="SYY81" s="82"/>
      <c r="SYZ81" s="82"/>
      <c r="SZA81" s="82"/>
      <c r="SZB81" s="82"/>
      <c r="SZC81" s="82"/>
      <c r="SZD81" s="82"/>
      <c r="SZE81" s="82"/>
      <c r="SZF81" s="82"/>
      <c r="SZG81" s="82"/>
      <c r="SZH81" s="82"/>
      <c r="SZI81" s="82"/>
      <c r="SZJ81" s="82"/>
      <c r="SZK81" s="82"/>
      <c r="SZL81" s="82"/>
      <c r="SZM81" s="82"/>
      <c r="SZN81" s="82"/>
      <c r="SZO81" s="82"/>
      <c r="SZP81" s="82"/>
      <c r="SZQ81" s="82"/>
      <c r="SZR81" s="82"/>
      <c r="SZS81" s="82"/>
      <c r="SZT81" s="82"/>
      <c r="SZU81" s="82"/>
      <c r="SZV81" s="82"/>
      <c r="SZW81" s="82"/>
      <c r="SZX81" s="82"/>
      <c r="SZY81" s="82"/>
      <c r="SZZ81" s="82"/>
      <c r="TAA81" s="82"/>
      <c r="TAB81" s="82"/>
      <c r="TAC81" s="82"/>
      <c r="TAD81" s="82"/>
      <c r="TAE81" s="82"/>
      <c r="TAF81" s="82"/>
      <c r="TAG81" s="82"/>
      <c r="TAH81" s="82"/>
      <c r="TAI81" s="82"/>
      <c r="TAJ81" s="82"/>
      <c r="TAK81" s="82"/>
      <c r="TAL81" s="82"/>
      <c r="TAM81" s="82"/>
      <c r="TAN81" s="82"/>
      <c r="TAO81" s="82"/>
      <c r="TAP81" s="82"/>
      <c r="TAQ81" s="82"/>
      <c r="TAR81" s="82"/>
      <c r="TAS81" s="82"/>
      <c r="TAT81" s="82"/>
      <c r="TAU81" s="82"/>
      <c r="TAV81" s="82"/>
      <c r="TAW81" s="82"/>
      <c r="TAX81" s="82"/>
      <c r="TAY81" s="82"/>
      <c r="TAZ81" s="82"/>
      <c r="TBA81" s="82"/>
      <c r="TBB81" s="82"/>
      <c r="TBC81" s="82"/>
      <c r="TBD81" s="82"/>
      <c r="TBE81" s="82"/>
      <c r="TBF81" s="82"/>
      <c r="TBG81" s="82"/>
      <c r="TBH81" s="82"/>
      <c r="TBI81" s="82"/>
      <c r="TBJ81" s="82"/>
      <c r="TBK81" s="82"/>
      <c r="TBL81" s="82"/>
      <c r="TBM81" s="82"/>
      <c r="TBN81" s="82"/>
      <c r="TBO81" s="82"/>
      <c r="TBP81" s="82"/>
      <c r="TBQ81" s="82"/>
      <c r="TBR81" s="82"/>
      <c r="TBS81" s="82"/>
      <c r="TBT81" s="82"/>
      <c r="TBU81" s="82"/>
      <c r="TBV81" s="82"/>
      <c r="TBW81" s="82"/>
      <c r="TBX81" s="82"/>
      <c r="TBY81" s="82"/>
      <c r="TBZ81" s="82"/>
      <c r="TCA81" s="82"/>
      <c r="TCB81" s="82"/>
      <c r="TCC81" s="82"/>
      <c r="TCD81" s="82"/>
      <c r="TCE81" s="82"/>
      <c r="TCF81" s="82"/>
      <c r="TCG81" s="82"/>
      <c r="TCH81" s="82"/>
      <c r="TCI81" s="82"/>
      <c r="TCJ81" s="82"/>
      <c r="TCK81" s="82"/>
      <c r="TCL81" s="82"/>
      <c r="TCM81" s="82"/>
      <c r="TCN81" s="82"/>
      <c r="TCO81" s="82"/>
      <c r="TCP81" s="82"/>
      <c r="TCQ81" s="82"/>
      <c r="TCR81" s="82"/>
      <c r="TCS81" s="82"/>
      <c r="TCT81" s="82"/>
      <c r="TCU81" s="82"/>
      <c r="TCV81" s="82"/>
      <c r="TCW81" s="82"/>
      <c r="TCX81" s="82"/>
      <c r="TCY81" s="82"/>
      <c r="TCZ81" s="82"/>
      <c r="TDA81" s="82"/>
      <c r="TDB81" s="82"/>
      <c r="TDC81" s="82"/>
      <c r="TDD81" s="82"/>
      <c r="TDE81" s="82"/>
      <c r="TDF81" s="82"/>
      <c r="TDG81" s="82"/>
      <c r="TDH81" s="82"/>
      <c r="TDI81" s="82"/>
      <c r="TDJ81" s="82"/>
      <c r="TDK81" s="82"/>
      <c r="TDL81" s="82"/>
      <c r="TDM81" s="82"/>
      <c r="TDN81" s="82"/>
      <c r="TDO81" s="82"/>
      <c r="TDP81" s="82"/>
      <c r="TDQ81" s="82"/>
      <c r="TDR81" s="82"/>
      <c r="TDS81" s="82"/>
      <c r="TDT81" s="82"/>
      <c r="TDU81" s="82"/>
      <c r="TDV81" s="82"/>
      <c r="TDW81" s="82"/>
      <c r="TDX81" s="82"/>
      <c r="TDY81" s="82"/>
      <c r="TDZ81" s="82"/>
      <c r="TEA81" s="82"/>
      <c r="TEB81" s="82"/>
      <c r="TEC81" s="82"/>
      <c r="TED81" s="82"/>
      <c r="TEE81" s="82"/>
      <c r="TEF81" s="82"/>
      <c r="TEG81" s="82"/>
      <c r="TEH81" s="82"/>
      <c r="TEI81" s="82"/>
      <c r="TEJ81" s="82"/>
      <c r="TEK81" s="82"/>
      <c r="TEL81" s="82"/>
      <c r="TEM81" s="82"/>
      <c r="TEN81" s="82"/>
      <c r="TEO81" s="82"/>
      <c r="TEP81" s="82"/>
      <c r="TEQ81" s="82"/>
      <c r="TER81" s="82"/>
      <c r="TES81" s="82"/>
      <c r="TET81" s="82"/>
      <c r="TEU81" s="82"/>
      <c r="TEV81" s="82"/>
      <c r="TEW81" s="82"/>
      <c r="TEX81" s="82"/>
      <c r="TEY81" s="82"/>
      <c r="TEZ81" s="82"/>
      <c r="TFA81" s="82"/>
      <c r="TFB81" s="82"/>
      <c r="TFC81" s="82"/>
      <c r="TFD81" s="82"/>
      <c r="TFE81" s="82"/>
      <c r="TFF81" s="82"/>
      <c r="TFG81" s="82"/>
      <c r="TFH81" s="82"/>
      <c r="TFI81" s="82"/>
      <c r="TFJ81" s="82"/>
      <c r="TFK81" s="82"/>
      <c r="TFL81" s="82"/>
      <c r="TFM81" s="82"/>
      <c r="TFN81" s="82"/>
      <c r="TFO81" s="82"/>
      <c r="TFP81" s="82"/>
      <c r="TFQ81" s="82"/>
      <c r="TFR81" s="82"/>
      <c r="TFS81" s="82"/>
      <c r="TFT81" s="82"/>
      <c r="TFU81" s="82"/>
      <c r="TFV81" s="82"/>
      <c r="TFW81" s="82"/>
      <c r="TFX81" s="82"/>
      <c r="TFY81" s="82"/>
      <c r="TFZ81" s="82"/>
      <c r="TGA81" s="82"/>
      <c r="TGB81" s="82"/>
      <c r="TGC81" s="82"/>
      <c r="TGD81" s="82"/>
      <c r="TGE81" s="82"/>
      <c r="TGF81" s="82"/>
      <c r="TGG81" s="82"/>
      <c r="TGH81" s="82"/>
      <c r="TGI81" s="82"/>
      <c r="TGJ81" s="82"/>
      <c r="TGK81" s="82"/>
      <c r="TGL81" s="82"/>
      <c r="TGM81" s="82"/>
      <c r="TGN81" s="82"/>
      <c r="TGO81" s="82"/>
      <c r="TGP81" s="82"/>
      <c r="TGQ81" s="82"/>
      <c r="TGR81" s="82"/>
      <c r="TGS81" s="82"/>
      <c r="TGT81" s="82"/>
      <c r="TGU81" s="82"/>
      <c r="TGV81" s="82"/>
      <c r="TGW81" s="82"/>
      <c r="TGX81" s="82"/>
      <c r="TGY81" s="82"/>
      <c r="TGZ81" s="82"/>
      <c r="THA81" s="82"/>
      <c r="THB81" s="82"/>
      <c r="THC81" s="82"/>
      <c r="THD81" s="82"/>
      <c r="THE81" s="82"/>
      <c r="THF81" s="82"/>
      <c r="THG81" s="82"/>
      <c r="THH81" s="82"/>
      <c r="THI81" s="82"/>
      <c r="THJ81" s="82"/>
      <c r="THK81" s="82"/>
      <c r="THL81" s="82"/>
      <c r="THM81" s="82"/>
      <c r="THN81" s="82"/>
      <c r="THO81" s="82"/>
      <c r="THP81" s="82"/>
      <c r="THQ81" s="82"/>
      <c r="THR81" s="82"/>
      <c r="THS81" s="82"/>
      <c r="THT81" s="82"/>
      <c r="THU81" s="82"/>
      <c r="THV81" s="82"/>
      <c r="THW81" s="82"/>
      <c r="THX81" s="82"/>
      <c r="THY81" s="82"/>
      <c r="THZ81" s="82"/>
      <c r="TIA81" s="82"/>
      <c r="TIB81" s="82"/>
      <c r="TIC81" s="82"/>
      <c r="TID81" s="82"/>
      <c r="TIE81" s="82"/>
      <c r="TIF81" s="82"/>
      <c r="TIG81" s="82"/>
      <c r="TIH81" s="82"/>
      <c r="TII81" s="82"/>
      <c r="TIJ81" s="82"/>
      <c r="TIK81" s="82"/>
      <c r="TIL81" s="82"/>
      <c r="TIM81" s="82"/>
      <c r="TIN81" s="82"/>
      <c r="TIO81" s="82"/>
      <c r="TIP81" s="82"/>
      <c r="TIQ81" s="82"/>
      <c r="TIR81" s="82"/>
      <c r="TIS81" s="82"/>
      <c r="TIT81" s="82"/>
      <c r="TIU81" s="82"/>
      <c r="TIV81" s="82"/>
      <c r="TIW81" s="82"/>
      <c r="TIX81" s="82"/>
      <c r="TIY81" s="82"/>
      <c r="TIZ81" s="82"/>
      <c r="TJA81" s="82"/>
      <c r="TJB81" s="82"/>
      <c r="TJC81" s="82"/>
      <c r="TJD81" s="82"/>
      <c r="TJE81" s="82"/>
      <c r="TJF81" s="82"/>
      <c r="TJG81" s="82"/>
      <c r="TJH81" s="82"/>
      <c r="TJI81" s="82"/>
      <c r="TJJ81" s="82"/>
      <c r="TJK81" s="82"/>
      <c r="TJL81" s="82"/>
      <c r="TJM81" s="82"/>
      <c r="TJN81" s="82"/>
      <c r="TJO81" s="82"/>
      <c r="TJP81" s="82"/>
      <c r="TJQ81" s="82"/>
      <c r="TJR81" s="82"/>
      <c r="TJS81" s="82"/>
      <c r="TJT81" s="82"/>
      <c r="TJU81" s="82"/>
      <c r="TJV81" s="82"/>
      <c r="TJW81" s="82"/>
      <c r="TJX81" s="82"/>
      <c r="TJY81" s="82"/>
      <c r="TJZ81" s="82"/>
      <c r="TKA81" s="82"/>
      <c r="TKB81" s="82"/>
      <c r="TKC81" s="82"/>
      <c r="TKD81" s="82"/>
      <c r="TKE81" s="82"/>
      <c r="TKF81" s="82"/>
      <c r="TKG81" s="82"/>
      <c r="TKH81" s="82"/>
      <c r="TKI81" s="82"/>
      <c r="TKJ81" s="82"/>
      <c r="TKK81" s="82"/>
      <c r="TKL81" s="82"/>
      <c r="TKM81" s="82"/>
      <c r="TKN81" s="82"/>
      <c r="TKO81" s="82"/>
      <c r="TKP81" s="82"/>
      <c r="TKQ81" s="82"/>
      <c r="TKR81" s="82"/>
      <c r="TKS81" s="82"/>
      <c r="TKT81" s="82"/>
      <c r="TKU81" s="82"/>
      <c r="TKV81" s="82"/>
      <c r="TKW81" s="82"/>
      <c r="TKX81" s="82"/>
      <c r="TKY81" s="82"/>
      <c r="TKZ81" s="82"/>
      <c r="TLA81" s="82"/>
      <c r="TLB81" s="82"/>
      <c r="TLC81" s="82"/>
      <c r="TLD81" s="82"/>
      <c r="TLE81" s="82"/>
      <c r="TLF81" s="82"/>
      <c r="TLG81" s="82"/>
      <c r="TLH81" s="82"/>
      <c r="TLI81" s="82"/>
      <c r="TLJ81" s="82"/>
      <c r="TLK81" s="82"/>
      <c r="TLL81" s="82"/>
      <c r="TLM81" s="82"/>
      <c r="TLN81" s="82"/>
      <c r="TLO81" s="82"/>
      <c r="TLP81" s="82"/>
      <c r="TLQ81" s="82"/>
      <c r="TLR81" s="82"/>
      <c r="TLS81" s="82"/>
      <c r="TLT81" s="82"/>
      <c r="TLU81" s="82"/>
      <c r="TLV81" s="82"/>
      <c r="TLW81" s="82"/>
      <c r="TLX81" s="82"/>
      <c r="TLY81" s="82"/>
      <c r="TLZ81" s="82"/>
      <c r="TMA81" s="82"/>
      <c r="TMB81" s="82"/>
      <c r="TMC81" s="82"/>
      <c r="TMD81" s="82"/>
      <c r="TME81" s="82"/>
      <c r="TMF81" s="82"/>
      <c r="TMG81" s="82"/>
      <c r="TMH81" s="82"/>
      <c r="TMI81" s="82"/>
      <c r="TMJ81" s="82"/>
      <c r="TMK81" s="82"/>
      <c r="TML81" s="82"/>
      <c r="TMM81" s="82"/>
      <c r="TMN81" s="82"/>
      <c r="TMO81" s="82"/>
      <c r="TMP81" s="82"/>
      <c r="TMQ81" s="82"/>
      <c r="TMR81" s="82"/>
      <c r="TMS81" s="82"/>
      <c r="TMT81" s="82"/>
      <c r="TMU81" s="82"/>
      <c r="TMV81" s="82"/>
      <c r="TMW81" s="82"/>
      <c r="TMX81" s="82"/>
      <c r="TMY81" s="82"/>
      <c r="TMZ81" s="82"/>
      <c r="TNA81" s="82"/>
      <c r="TNB81" s="82"/>
      <c r="TNC81" s="82"/>
      <c r="TND81" s="82"/>
      <c r="TNE81" s="82"/>
      <c r="TNF81" s="82"/>
      <c r="TNG81" s="82"/>
      <c r="TNH81" s="82"/>
      <c r="TNI81" s="82"/>
      <c r="TNJ81" s="82"/>
      <c r="TNK81" s="82"/>
      <c r="TNL81" s="82"/>
      <c r="TNM81" s="82"/>
      <c r="TNN81" s="82"/>
      <c r="TNO81" s="82"/>
      <c r="TNP81" s="82"/>
      <c r="TNQ81" s="82"/>
      <c r="TNR81" s="82"/>
      <c r="TNS81" s="82"/>
      <c r="TNT81" s="82"/>
      <c r="TNU81" s="82"/>
      <c r="TNV81" s="82"/>
      <c r="TNW81" s="82"/>
      <c r="TNX81" s="82"/>
      <c r="TNY81" s="82"/>
      <c r="TNZ81" s="82"/>
      <c r="TOA81" s="82"/>
      <c r="TOB81" s="82"/>
      <c r="TOC81" s="82"/>
      <c r="TOD81" s="82"/>
      <c r="TOE81" s="82"/>
      <c r="TOF81" s="82"/>
      <c r="TOG81" s="82"/>
      <c r="TOH81" s="82"/>
      <c r="TOI81" s="82"/>
      <c r="TOJ81" s="82"/>
      <c r="TOK81" s="82"/>
      <c r="TOL81" s="82"/>
      <c r="TOM81" s="82"/>
      <c r="TON81" s="82"/>
      <c r="TOO81" s="82"/>
      <c r="TOP81" s="82"/>
      <c r="TOQ81" s="82"/>
      <c r="TOR81" s="82"/>
      <c r="TOS81" s="82"/>
      <c r="TOT81" s="82"/>
      <c r="TOU81" s="82"/>
      <c r="TOV81" s="82"/>
      <c r="TOW81" s="82"/>
      <c r="TOX81" s="82"/>
      <c r="TOY81" s="82"/>
      <c r="TOZ81" s="82"/>
      <c r="TPA81" s="82"/>
      <c r="TPB81" s="82"/>
      <c r="TPC81" s="82"/>
      <c r="TPD81" s="82"/>
      <c r="TPE81" s="82"/>
      <c r="TPF81" s="82"/>
      <c r="TPG81" s="82"/>
      <c r="TPH81" s="82"/>
      <c r="TPI81" s="82"/>
      <c r="TPJ81" s="82"/>
      <c r="TPK81" s="82"/>
      <c r="TPL81" s="82"/>
      <c r="TPM81" s="82"/>
      <c r="TPN81" s="82"/>
      <c r="TPO81" s="82"/>
      <c r="TPP81" s="82"/>
      <c r="TPQ81" s="82"/>
      <c r="TPR81" s="82"/>
      <c r="TPS81" s="82"/>
      <c r="TPT81" s="82"/>
      <c r="TPU81" s="82"/>
      <c r="TPV81" s="82"/>
      <c r="TPW81" s="82"/>
      <c r="TPX81" s="82"/>
      <c r="TPY81" s="82"/>
      <c r="TPZ81" s="82"/>
      <c r="TQA81" s="82"/>
      <c r="TQB81" s="82"/>
      <c r="TQC81" s="82"/>
      <c r="TQD81" s="82"/>
      <c r="TQE81" s="82"/>
      <c r="TQF81" s="82"/>
      <c r="TQG81" s="82"/>
      <c r="TQH81" s="82"/>
      <c r="TQI81" s="82"/>
      <c r="TQJ81" s="82"/>
      <c r="TQK81" s="82"/>
      <c r="TQL81" s="82"/>
      <c r="TQM81" s="82"/>
      <c r="TQN81" s="82"/>
      <c r="TQO81" s="82"/>
      <c r="TQP81" s="82"/>
      <c r="TQQ81" s="82"/>
      <c r="TQR81" s="82"/>
      <c r="TQS81" s="82"/>
      <c r="TQT81" s="82"/>
      <c r="TQU81" s="82"/>
      <c r="TQV81" s="82"/>
      <c r="TQW81" s="82"/>
      <c r="TQX81" s="82"/>
      <c r="TQY81" s="82"/>
      <c r="TQZ81" s="82"/>
      <c r="TRA81" s="82"/>
      <c r="TRB81" s="82"/>
      <c r="TRC81" s="82"/>
      <c r="TRD81" s="82"/>
      <c r="TRE81" s="82"/>
      <c r="TRF81" s="82"/>
      <c r="TRG81" s="82"/>
      <c r="TRH81" s="82"/>
      <c r="TRI81" s="82"/>
      <c r="TRJ81" s="82"/>
      <c r="TRK81" s="82"/>
      <c r="TRL81" s="82"/>
      <c r="TRM81" s="82"/>
      <c r="TRN81" s="82"/>
      <c r="TRO81" s="82"/>
      <c r="TRP81" s="82"/>
      <c r="TRQ81" s="82"/>
      <c r="TRR81" s="82"/>
      <c r="TRS81" s="82"/>
      <c r="TRT81" s="82"/>
      <c r="TRU81" s="82"/>
      <c r="TRV81" s="82"/>
      <c r="TRW81" s="82"/>
      <c r="TRX81" s="82"/>
      <c r="TRY81" s="82"/>
      <c r="TRZ81" s="82"/>
      <c r="TSA81" s="82"/>
      <c r="TSB81" s="82"/>
      <c r="TSC81" s="82"/>
      <c r="TSD81" s="82"/>
      <c r="TSE81" s="82"/>
      <c r="TSF81" s="82"/>
      <c r="TSG81" s="82"/>
      <c r="TSH81" s="82"/>
      <c r="TSI81" s="82"/>
      <c r="TSJ81" s="82"/>
      <c r="TSK81" s="82"/>
      <c r="TSL81" s="82"/>
      <c r="TSM81" s="82"/>
      <c r="TSN81" s="82"/>
      <c r="TSO81" s="82"/>
      <c r="TSP81" s="82"/>
      <c r="TSQ81" s="82"/>
      <c r="TSR81" s="82"/>
      <c r="TSS81" s="82"/>
      <c r="TST81" s="82"/>
      <c r="TSU81" s="82"/>
      <c r="TSV81" s="82"/>
      <c r="TSW81" s="82"/>
      <c r="TSX81" s="82"/>
      <c r="TSY81" s="82"/>
      <c r="TSZ81" s="82"/>
      <c r="TTA81" s="82"/>
      <c r="TTB81" s="82"/>
      <c r="TTC81" s="82"/>
      <c r="TTD81" s="82"/>
      <c r="TTE81" s="82"/>
      <c r="TTF81" s="82"/>
      <c r="TTG81" s="82"/>
      <c r="TTH81" s="82"/>
      <c r="TTI81" s="82"/>
      <c r="TTJ81" s="82"/>
      <c r="TTK81" s="82"/>
      <c r="TTL81" s="82"/>
      <c r="TTM81" s="82"/>
      <c r="TTN81" s="82"/>
      <c r="TTO81" s="82"/>
      <c r="TTP81" s="82"/>
      <c r="TTQ81" s="82"/>
      <c r="TTR81" s="82"/>
      <c r="TTS81" s="82"/>
      <c r="TTT81" s="82"/>
      <c r="TTU81" s="82"/>
      <c r="TTV81" s="82"/>
      <c r="TTW81" s="82"/>
      <c r="TTX81" s="82"/>
      <c r="TTY81" s="82"/>
      <c r="TTZ81" s="82"/>
      <c r="TUA81" s="82"/>
      <c r="TUB81" s="82"/>
      <c r="TUC81" s="82"/>
      <c r="TUD81" s="82"/>
      <c r="TUE81" s="82"/>
      <c r="TUF81" s="82"/>
      <c r="TUG81" s="82"/>
      <c r="TUH81" s="82"/>
      <c r="TUI81" s="82"/>
      <c r="TUJ81" s="82"/>
      <c r="TUK81" s="82"/>
      <c r="TUL81" s="82"/>
      <c r="TUM81" s="82"/>
      <c r="TUN81" s="82"/>
      <c r="TUO81" s="82"/>
      <c r="TUP81" s="82"/>
      <c r="TUQ81" s="82"/>
      <c r="TUR81" s="82"/>
      <c r="TUS81" s="82"/>
      <c r="TUT81" s="82"/>
      <c r="TUU81" s="82"/>
      <c r="TUV81" s="82"/>
      <c r="TUW81" s="82"/>
      <c r="TUX81" s="82"/>
      <c r="TUY81" s="82"/>
      <c r="TUZ81" s="82"/>
      <c r="TVA81" s="82"/>
      <c r="TVB81" s="82"/>
      <c r="TVC81" s="82"/>
      <c r="TVD81" s="82"/>
      <c r="TVE81" s="82"/>
      <c r="TVF81" s="82"/>
      <c r="TVG81" s="82"/>
      <c r="TVH81" s="82"/>
      <c r="TVI81" s="82"/>
      <c r="TVJ81" s="82"/>
      <c r="TVK81" s="82"/>
      <c r="TVL81" s="82"/>
      <c r="TVM81" s="82"/>
      <c r="TVN81" s="82"/>
      <c r="TVO81" s="82"/>
      <c r="TVP81" s="82"/>
      <c r="TVQ81" s="82"/>
      <c r="TVR81" s="82"/>
      <c r="TVS81" s="82"/>
      <c r="TVT81" s="82"/>
      <c r="TVU81" s="82"/>
      <c r="TVV81" s="82"/>
      <c r="TVW81" s="82"/>
      <c r="TVX81" s="82"/>
      <c r="TVY81" s="82"/>
      <c r="TVZ81" s="82"/>
      <c r="TWA81" s="82"/>
      <c r="TWB81" s="82"/>
      <c r="TWC81" s="82"/>
      <c r="TWD81" s="82"/>
      <c r="TWE81" s="82"/>
      <c r="TWF81" s="82"/>
      <c r="TWG81" s="82"/>
      <c r="TWH81" s="82"/>
      <c r="TWI81" s="82"/>
      <c r="TWJ81" s="82"/>
      <c r="TWK81" s="82"/>
      <c r="TWL81" s="82"/>
      <c r="TWM81" s="82"/>
      <c r="TWN81" s="82"/>
      <c r="TWO81" s="82"/>
      <c r="TWP81" s="82"/>
      <c r="TWQ81" s="82"/>
      <c r="TWR81" s="82"/>
      <c r="TWS81" s="82"/>
      <c r="TWT81" s="82"/>
      <c r="TWU81" s="82"/>
      <c r="TWV81" s="82"/>
      <c r="TWW81" s="82"/>
      <c r="TWX81" s="82"/>
      <c r="TWY81" s="82"/>
      <c r="TWZ81" s="82"/>
      <c r="TXA81" s="82"/>
      <c r="TXB81" s="82"/>
      <c r="TXC81" s="82"/>
      <c r="TXD81" s="82"/>
      <c r="TXE81" s="82"/>
      <c r="TXF81" s="82"/>
      <c r="TXG81" s="82"/>
      <c r="TXH81" s="82"/>
      <c r="TXI81" s="82"/>
      <c r="TXJ81" s="82"/>
      <c r="TXK81" s="82"/>
      <c r="TXL81" s="82"/>
      <c r="TXM81" s="82"/>
      <c r="TXN81" s="82"/>
      <c r="TXO81" s="82"/>
      <c r="TXP81" s="82"/>
      <c r="TXQ81" s="82"/>
      <c r="TXR81" s="82"/>
      <c r="TXS81" s="82"/>
      <c r="TXT81" s="82"/>
      <c r="TXU81" s="82"/>
      <c r="TXV81" s="82"/>
      <c r="TXW81" s="82"/>
      <c r="TXX81" s="82"/>
      <c r="TXY81" s="82"/>
      <c r="TXZ81" s="82"/>
      <c r="TYA81" s="82"/>
      <c r="TYB81" s="82"/>
      <c r="TYC81" s="82"/>
      <c r="TYD81" s="82"/>
      <c r="TYE81" s="82"/>
      <c r="TYF81" s="82"/>
      <c r="TYG81" s="82"/>
      <c r="TYH81" s="82"/>
      <c r="TYI81" s="82"/>
      <c r="TYJ81" s="82"/>
      <c r="TYK81" s="82"/>
      <c r="TYL81" s="82"/>
      <c r="TYM81" s="82"/>
      <c r="TYN81" s="82"/>
      <c r="TYO81" s="82"/>
      <c r="TYP81" s="82"/>
      <c r="TYQ81" s="82"/>
      <c r="TYR81" s="82"/>
      <c r="TYS81" s="82"/>
      <c r="TYT81" s="82"/>
      <c r="TYU81" s="82"/>
      <c r="TYV81" s="82"/>
      <c r="TYW81" s="82"/>
      <c r="TYX81" s="82"/>
      <c r="TYY81" s="82"/>
      <c r="TYZ81" s="82"/>
      <c r="TZA81" s="82"/>
      <c r="TZB81" s="82"/>
      <c r="TZC81" s="82"/>
      <c r="TZD81" s="82"/>
      <c r="TZE81" s="82"/>
      <c r="TZF81" s="82"/>
      <c r="TZG81" s="82"/>
      <c r="TZH81" s="82"/>
      <c r="TZI81" s="82"/>
      <c r="TZJ81" s="82"/>
      <c r="TZK81" s="82"/>
      <c r="TZL81" s="82"/>
      <c r="TZM81" s="82"/>
      <c r="TZN81" s="82"/>
      <c r="TZO81" s="82"/>
      <c r="TZP81" s="82"/>
      <c r="TZQ81" s="82"/>
      <c r="TZR81" s="82"/>
      <c r="TZS81" s="82"/>
      <c r="TZT81" s="82"/>
      <c r="TZU81" s="82"/>
      <c r="TZV81" s="82"/>
      <c r="TZW81" s="82"/>
      <c r="TZX81" s="82"/>
      <c r="TZY81" s="82"/>
      <c r="TZZ81" s="82"/>
      <c r="UAA81" s="82"/>
      <c r="UAB81" s="82"/>
      <c r="UAC81" s="82"/>
      <c r="UAD81" s="82"/>
      <c r="UAE81" s="82"/>
      <c r="UAF81" s="82"/>
      <c r="UAG81" s="82"/>
      <c r="UAH81" s="82"/>
      <c r="UAI81" s="82"/>
      <c r="UAJ81" s="82"/>
      <c r="UAK81" s="82"/>
      <c r="UAL81" s="82"/>
      <c r="UAM81" s="82"/>
      <c r="UAN81" s="82"/>
      <c r="UAO81" s="82"/>
      <c r="UAP81" s="82"/>
      <c r="UAQ81" s="82"/>
      <c r="UAR81" s="82"/>
      <c r="UAS81" s="82"/>
      <c r="UAT81" s="82"/>
      <c r="UAU81" s="82"/>
      <c r="UAV81" s="82"/>
      <c r="UAW81" s="82"/>
      <c r="UAX81" s="82"/>
      <c r="UAY81" s="82"/>
      <c r="UAZ81" s="82"/>
      <c r="UBA81" s="82"/>
      <c r="UBB81" s="82"/>
      <c r="UBC81" s="82"/>
      <c r="UBD81" s="82"/>
      <c r="UBE81" s="82"/>
      <c r="UBF81" s="82"/>
      <c r="UBG81" s="82"/>
      <c r="UBH81" s="82"/>
      <c r="UBI81" s="82"/>
      <c r="UBJ81" s="82"/>
      <c r="UBK81" s="82"/>
      <c r="UBL81" s="82"/>
      <c r="UBM81" s="82"/>
      <c r="UBN81" s="82"/>
      <c r="UBO81" s="82"/>
      <c r="UBP81" s="82"/>
      <c r="UBQ81" s="82"/>
      <c r="UBR81" s="82"/>
      <c r="UBS81" s="82"/>
      <c r="UBT81" s="82"/>
      <c r="UBU81" s="82"/>
      <c r="UBV81" s="82"/>
      <c r="UBW81" s="82"/>
      <c r="UBX81" s="82"/>
      <c r="UBY81" s="82"/>
      <c r="UBZ81" s="82"/>
      <c r="UCA81" s="82"/>
      <c r="UCB81" s="82"/>
      <c r="UCC81" s="82"/>
      <c r="UCD81" s="82"/>
      <c r="UCE81" s="82"/>
      <c r="UCF81" s="82"/>
      <c r="UCG81" s="82"/>
      <c r="UCH81" s="82"/>
      <c r="UCI81" s="82"/>
      <c r="UCJ81" s="82"/>
      <c r="UCK81" s="82"/>
      <c r="UCL81" s="82"/>
      <c r="UCM81" s="82"/>
      <c r="UCN81" s="82"/>
      <c r="UCO81" s="82"/>
      <c r="UCP81" s="82"/>
      <c r="UCQ81" s="82"/>
      <c r="UCR81" s="82"/>
      <c r="UCS81" s="82"/>
      <c r="UCT81" s="82"/>
      <c r="UCU81" s="82"/>
      <c r="UCV81" s="82"/>
      <c r="UCW81" s="82"/>
      <c r="UCX81" s="82"/>
      <c r="UCY81" s="82"/>
      <c r="UCZ81" s="82"/>
      <c r="UDA81" s="82"/>
      <c r="UDB81" s="82"/>
      <c r="UDC81" s="82"/>
      <c r="UDD81" s="82"/>
      <c r="UDE81" s="82"/>
      <c r="UDF81" s="82"/>
      <c r="UDG81" s="82"/>
      <c r="UDH81" s="82"/>
      <c r="UDI81" s="82"/>
      <c r="UDJ81" s="82"/>
      <c r="UDK81" s="82"/>
      <c r="UDL81" s="82"/>
      <c r="UDM81" s="82"/>
      <c r="UDN81" s="82"/>
      <c r="UDO81" s="82"/>
      <c r="UDP81" s="82"/>
      <c r="UDQ81" s="82"/>
      <c r="UDR81" s="82"/>
      <c r="UDS81" s="82"/>
      <c r="UDT81" s="82"/>
      <c r="UDU81" s="82"/>
      <c r="UDV81" s="82"/>
      <c r="UDW81" s="82"/>
      <c r="UDX81" s="82"/>
      <c r="UDY81" s="82"/>
      <c r="UDZ81" s="82"/>
      <c r="UEA81" s="82"/>
      <c r="UEB81" s="82"/>
      <c r="UEC81" s="82"/>
      <c r="UED81" s="82"/>
      <c r="UEE81" s="82"/>
      <c r="UEF81" s="82"/>
      <c r="UEG81" s="82"/>
      <c r="UEH81" s="82"/>
      <c r="UEI81" s="82"/>
      <c r="UEJ81" s="82"/>
      <c r="UEK81" s="82"/>
      <c r="UEL81" s="82"/>
      <c r="UEM81" s="82"/>
      <c r="UEN81" s="82"/>
      <c r="UEO81" s="82"/>
      <c r="UEP81" s="82"/>
      <c r="UEQ81" s="82"/>
      <c r="UER81" s="82"/>
      <c r="UES81" s="82"/>
      <c r="UET81" s="82"/>
      <c r="UEU81" s="82"/>
      <c r="UEV81" s="82"/>
      <c r="UEW81" s="82"/>
      <c r="UEX81" s="82"/>
      <c r="UEY81" s="82"/>
      <c r="UEZ81" s="82"/>
      <c r="UFA81" s="82"/>
      <c r="UFB81" s="82"/>
      <c r="UFC81" s="82"/>
      <c r="UFD81" s="82"/>
      <c r="UFE81" s="82"/>
      <c r="UFF81" s="82"/>
      <c r="UFG81" s="82"/>
      <c r="UFH81" s="82"/>
      <c r="UFI81" s="82"/>
      <c r="UFJ81" s="82"/>
      <c r="UFK81" s="82"/>
      <c r="UFL81" s="82"/>
      <c r="UFM81" s="82"/>
      <c r="UFN81" s="82"/>
      <c r="UFO81" s="82"/>
      <c r="UFP81" s="82"/>
      <c r="UFQ81" s="82"/>
      <c r="UFR81" s="82"/>
      <c r="UFS81" s="82"/>
      <c r="UFT81" s="82"/>
      <c r="UFU81" s="82"/>
      <c r="UFV81" s="82"/>
      <c r="UFW81" s="82"/>
      <c r="UFX81" s="82"/>
      <c r="UFY81" s="82"/>
      <c r="UFZ81" s="82"/>
      <c r="UGA81" s="82"/>
      <c r="UGB81" s="82"/>
      <c r="UGC81" s="82"/>
      <c r="UGD81" s="82"/>
      <c r="UGE81" s="82"/>
      <c r="UGF81" s="82"/>
      <c r="UGG81" s="82"/>
      <c r="UGH81" s="82"/>
      <c r="UGI81" s="82"/>
      <c r="UGJ81" s="82"/>
      <c r="UGK81" s="82"/>
      <c r="UGL81" s="82"/>
      <c r="UGM81" s="82"/>
      <c r="UGN81" s="82"/>
      <c r="UGO81" s="82"/>
      <c r="UGP81" s="82"/>
      <c r="UGQ81" s="82"/>
      <c r="UGR81" s="82"/>
      <c r="UGS81" s="82"/>
      <c r="UGT81" s="82"/>
      <c r="UGU81" s="82"/>
      <c r="UGV81" s="82"/>
      <c r="UGW81" s="82"/>
      <c r="UGX81" s="82"/>
      <c r="UGY81" s="82"/>
      <c r="UGZ81" s="82"/>
      <c r="UHA81" s="82"/>
      <c r="UHB81" s="82"/>
      <c r="UHC81" s="82"/>
      <c r="UHD81" s="82"/>
      <c r="UHE81" s="82"/>
      <c r="UHF81" s="82"/>
      <c r="UHG81" s="82"/>
      <c r="UHH81" s="82"/>
      <c r="UHI81" s="82"/>
      <c r="UHJ81" s="82"/>
      <c r="UHK81" s="82"/>
      <c r="UHL81" s="82"/>
      <c r="UHM81" s="82"/>
      <c r="UHN81" s="82"/>
      <c r="UHO81" s="82"/>
      <c r="UHP81" s="82"/>
      <c r="UHQ81" s="82"/>
      <c r="UHR81" s="82"/>
      <c r="UHS81" s="82"/>
      <c r="UHT81" s="82"/>
      <c r="UHU81" s="82"/>
      <c r="UHV81" s="82"/>
      <c r="UHW81" s="82"/>
      <c r="UHX81" s="82"/>
      <c r="UHY81" s="82"/>
      <c r="UHZ81" s="82"/>
      <c r="UIA81" s="82"/>
      <c r="UIB81" s="82"/>
      <c r="UIC81" s="82"/>
      <c r="UID81" s="82"/>
      <c r="UIE81" s="82"/>
      <c r="UIF81" s="82"/>
      <c r="UIG81" s="82"/>
      <c r="UIH81" s="82"/>
      <c r="UII81" s="82"/>
      <c r="UIJ81" s="82"/>
      <c r="UIK81" s="82"/>
      <c r="UIL81" s="82"/>
      <c r="UIM81" s="82"/>
      <c r="UIN81" s="82"/>
      <c r="UIO81" s="82"/>
      <c r="UIP81" s="82"/>
      <c r="UIQ81" s="82"/>
      <c r="UIR81" s="82"/>
      <c r="UIS81" s="82"/>
      <c r="UIT81" s="82"/>
      <c r="UIU81" s="82"/>
      <c r="UIV81" s="82"/>
      <c r="UIW81" s="82"/>
      <c r="UIX81" s="82"/>
      <c r="UIY81" s="82"/>
      <c r="UIZ81" s="82"/>
      <c r="UJA81" s="82"/>
      <c r="UJB81" s="82"/>
      <c r="UJC81" s="82"/>
      <c r="UJD81" s="82"/>
      <c r="UJE81" s="82"/>
      <c r="UJF81" s="82"/>
      <c r="UJG81" s="82"/>
      <c r="UJH81" s="82"/>
      <c r="UJI81" s="82"/>
      <c r="UJJ81" s="82"/>
      <c r="UJK81" s="82"/>
      <c r="UJL81" s="82"/>
      <c r="UJM81" s="82"/>
      <c r="UJN81" s="82"/>
      <c r="UJO81" s="82"/>
      <c r="UJP81" s="82"/>
      <c r="UJQ81" s="82"/>
      <c r="UJR81" s="82"/>
      <c r="UJS81" s="82"/>
      <c r="UJT81" s="82"/>
      <c r="UJU81" s="82"/>
      <c r="UJV81" s="82"/>
      <c r="UJW81" s="82"/>
      <c r="UJX81" s="82"/>
      <c r="UJY81" s="82"/>
      <c r="UJZ81" s="82"/>
      <c r="UKA81" s="82"/>
      <c r="UKB81" s="82"/>
      <c r="UKC81" s="82"/>
      <c r="UKD81" s="82"/>
      <c r="UKE81" s="82"/>
      <c r="UKF81" s="82"/>
      <c r="UKG81" s="82"/>
      <c r="UKH81" s="82"/>
      <c r="UKI81" s="82"/>
      <c r="UKJ81" s="82"/>
      <c r="UKK81" s="82"/>
      <c r="UKL81" s="82"/>
      <c r="UKM81" s="82"/>
      <c r="UKN81" s="82"/>
      <c r="UKO81" s="82"/>
      <c r="UKP81" s="82"/>
      <c r="UKQ81" s="82"/>
      <c r="UKR81" s="82"/>
      <c r="UKS81" s="82"/>
      <c r="UKT81" s="82"/>
      <c r="UKU81" s="82"/>
      <c r="UKV81" s="82"/>
      <c r="UKW81" s="82"/>
      <c r="UKX81" s="82"/>
      <c r="UKY81" s="82"/>
      <c r="UKZ81" s="82"/>
      <c r="ULA81" s="82"/>
      <c r="ULB81" s="82"/>
      <c r="ULC81" s="82"/>
      <c r="ULD81" s="82"/>
      <c r="ULE81" s="82"/>
      <c r="ULF81" s="82"/>
      <c r="ULG81" s="82"/>
      <c r="ULH81" s="82"/>
      <c r="ULI81" s="82"/>
      <c r="ULJ81" s="82"/>
      <c r="ULK81" s="82"/>
      <c r="ULL81" s="82"/>
      <c r="ULM81" s="82"/>
      <c r="ULN81" s="82"/>
      <c r="ULO81" s="82"/>
      <c r="ULP81" s="82"/>
      <c r="ULQ81" s="82"/>
      <c r="ULR81" s="82"/>
      <c r="ULS81" s="82"/>
      <c r="ULT81" s="82"/>
      <c r="ULU81" s="82"/>
      <c r="ULV81" s="82"/>
      <c r="ULW81" s="82"/>
      <c r="ULX81" s="82"/>
      <c r="ULY81" s="82"/>
      <c r="ULZ81" s="82"/>
      <c r="UMA81" s="82"/>
      <c r="UMB81" s="82"/>
      <c r="UMC81" s="82"/>
      <c r="UMD81" s="82"/>
      <c r="UME81" s="82"/>
      <c r="UMF81" s="82"/>
      <c r="UMG81" s="82"/>
      <c r="UMH81" s="82"/>
      <c r="UMI81" s="82"/>
      <c r="UMJ81" s="82"/>
      <c r="UMK81" s="82"/>
      <c r="UML81" s="82"/>
      <c r="UMM81" s="82"/>
      <c r="UMN81" s="82"/>
      <c r="UMO81" s="82"/>
      <c r="UMP81" s="82"/>
      <c r="UMQ81" s="82"/>
      <c r="UMR81" s="82"/>
      <c r="UMS81" s="82"/>
      <c r="UMT81" s="82"/>
      <c r="UMU81" s="82"/>
      <c r="UMV81" s="82"/>
      <c r="UMW81" s="82"/>
      <c r="UMX81" s="82"/>
      <c r="UMY81" s="82"/>
      <c r="UMZ81" s="82"/>
      <c r="UNA81" s="82"/>
      <c r="UNB81" s="82"/>
      <c r="UNC81" s="82"/>
      <c r="UND81" s="82"/>
      <c r="UNE81" s="82"/>
      <c r="UNF81" s="82"/>
      <c r="UNG81" s="82"/>
      <c r="UNH81" s="82"/>
      <c r="UNI81" s="82"/>
      <c r="UNJ81" s="82"/>
      <c r="UNK81" s="82"/>
      <c r="UNL81" s="82"/>
      <c r="UNM81" s="82"/>
      <c r="UNN81" s="82"/>
      <c r="UNO81" s="82"/>
      <c r="UNP81" s="82"/>
      <c r="UNQ81" s="82"/>
      <c r="UNR81" s="82"/>
      <c r="UNS81" s="82"/>
      <c r="UNT81" s="82"/>
      <c r="UNU81" s="82"/>
      <c r="UNV81" s="82"/>
      <c r="UNW81" s="82"/>
      <c r="UNX81" s="82"/>
      <c r="UNY81" s="82"/>
      <c r="UNZ81" s="82"/>
      <c r="UOA81" s="82"/>
      <c r="UOB81" s="82"/>
      <c r="UOC81" s="82"/>
      <c r="UOD81" s="82"/>
      <c r="UOE81" s="82"/>
      <c r="UOF81" s="82"/>
      <c r="UOG81" s="82"/>
      <c r="UOH81" s="82"/>
      <c r="UOI81" s="82"/>
      <c r="UOJ81" s="82"/>
      <c r="UOK81" s="82"/>
      <c r="UOL81" s="82"/>
      <c r="UOM81" s="82"/>
      <c r="UON81" s="82"/>
      <c r="UOO81" s="82"/>
      <c r="UOP81" s="82"/>
      <c r="UOQ81" s="82"/>
      <c r="UOR81" s="82"/>
      <c r="UOS81" s="82"/>
      <c r="UOT81" s="82"/>
      <c r="UOU81" s="82"/>
      <c r="UOV81" s="82"/>
      <c r="UOW81" s="82"/>
      <c r="UOX81" s="82"/>
      <c r="UOY81" s="82"/>
      <c r="UOZ81" s="82"/>
      <c r="UPA81" s="82"/>
      <c r="UPB81" s="82"/>
      <c r="UPC81" s="82"/>
      <c r="UPD81" s="82"/>
      <c r="UPE81" s="82"/>
      <c r="UPF81" s="82"/>
      <c r="UPG81" s="82"/>
      <c r="UPH81" s="82"/>
      <c r="UPI81" s="82"/>
      <c r="UPJ81" s="82"/>
      <c r="UPK81" s="82"/>
      <c r="UPL81" s="82"/>
      <c r="UPM81" s="82"/>
      <c r="UPN81" s="82"/>
      <c r="UPO81" s="82"/>
      <c r="UPP81" s="82"/>
      <c r="UPQ81" s="82"/>
      <c r="UPR81" s="82"/>
      <c r="UPS81" s="82"/>
      <c r="UPT81" s="82"/>
      <c r="UPU81" s="82"/>
      <c r="UPV81" s="82"/>
      <c r="UPW81" s="82"/>
      <c r="UPX81" s="82"/>
      <c r="UPY81" s="82"/>
      <c r="UPZ81" s="82"/>
      <c r="UQA81" s="82"/>
      <c r="UQB81" s="82"/>
      <c r="UQC81" s="82"/>
      <c r="UQD81" s="82"/>
      <c r="UQE81" s="82"/>
      <c r="UQF81" s="82"/>
      <c r="UQG81" s="82"/>
      <c r="UQH81" s="82"/>
      <c r="UQI81" s="82"/>
      <c r="UQJ81" s="82"/>
      <c r="UQK81" s="82"/>
      <c r="UQL81" s="82"/>
      <c r="UQM81" s="82"/>
      <c r="UQN81" s="82"/>
      <c r="UQO81" s="82"/>
      <c r="UQP81" s="82"/>
      <c r="UQQ81" s="82"/>
      <c r="UQR81" s="82"/>
      <c r="UQS81" s="82"/>
      <c r="UQT81" s="82"/>
      <c r="UQU81" s="82"/>
      <c r="UQV81" s="82"/>
      <c r="UQW81" s="82"/>
      <c r="UQX81" s="82"/>
      <c r="UQY81" s="82"/>
      <c r="UQZ81" s="82"/>
      <c r="URA81" s="82"/>
      <c r="URB81" s="82"/>
      <c r="URC81" s="82"/>
      <c r="URD81" s="82"/>
      <c r="URE81" s="82"/>
      <c r="URF81" s="82"/>
      <c r="URG81" s="82"/>
      <c r="URH81" s="82"/>
      <c r="URI81" s="82"/>
      <c r="URJ81" s="82"/>
      <c r="URK81" s="82"/>
      <c r="URL81" s="82"/>
      <c r="URM81" s="82"/>
      <c r="URN81" s="82"/>
      <c r="URO81" s="82"/>
      <c r="URP81" s="82"/>
      <c r="URQ81" s="82"/>
      <c r="URR81" s="82"/>
      <c r="URS81" s="82"/>
      <c r="URT81" s="82"/>
      <c r="URU81" s="82"/>
      <c r="URV81" s="82"/>
      <c r="URW81" s="82"/>
      <c r="URX81" s="82"/>
      <c r="URY81" s="82"/>
      <c r="URZ81" s="82"/>
      <c r="USA81" s="82"/>
      <c r="USB81" s="82"/>
      <c r="USC81" s="82"/>
      <c r="USD81" s="82"/>
      <c r="USE81" s="82"/>
      <c r="USF81" s="82"/>
      <c r="USG81" s="82"/>
      <c r="USH81" s="82"/>
      <c r="USI81" s="82"/>
      <c r="USJ81" s="82"/>
      <c r="USK81" s="82"/>
      <c r="USL81" s="82"/>
      <c r="USM81" s="82"/>
      <c r="USN81" s="82"/>
      <c r="USO81" s="82"/>
      <c r="USP81" s="82"/>
      <c r="USQ81" s="82"/>
      <c r="USR81" s="82"/>
      <c r="USS81" s="82"/>
      <c r="UST81" s="82"/>
      <c r="USU81" s="82"/>
      <c r="USV81" s="82"/>
      <c r="USW81" s="82"/>
      <c r="USX81" s="82"/>
      <c r="USY81" s="82"/>
      <c r="USZ81" s="82"/>
      <c r="UTA81" s="82"/>
      <c r="UTB81" s="82"/>
      <c r="UTC81" s="82"/>
      <c r="UTD81" s="82"/>
      <c r="UTE81" s="82"/>
      <c r="UTF81" s="82"/>
      <c r="UTG81" s="82"/>
      <c r="UTH81" s="82"/>
      <c r="UTI81" s="82"/>
      <c r="UTJ81" s="82"/>
      <c r="UTK81" s="82"/>
      <c r="UTL81" s="82"/>
      <c r="UTM81" s="82"/>
      <c r="UTN81" s="82"/>
      <c r="UTO81" s="82"/>
      <c r="UTP81" s="82"/>
      <c r="UTQ81" s="82"/>
      <c r="UTR81" s="82"/>
      <c r="UTS81" s="82"/>
      <c r="UTT81" s="82"/>
      <c r="UTU81" s="82"/>
      <c r="UTV81" s="82"/>
      <c r="UTW81" s="82"/>
      <c r="UTX81" s="82"/>
      <c r="UTY81" s="82"/>
      <c r="UTZ81" s="82"/>
      <c r="UUA81" s="82"/>
      <c r="UUB81" s="82"/>
      <c r="UUC81" s="82"/>
      <c r="UUD81" s="82"/>
      <c r="UUE81" s="82"/>
      <c r="UUF81" s="82"/>
      <c r="UUG81" s="82"/>
      <c r="UUH81" s="82"/>
      <c r="UUI81" s="82"/>
      <c r="UUJ81" s="82"/>
      <c r="UUK81" s="82"/>
      <c r="UUL81" s="82"/>
      <c r="UUM81" s="82"/>
      <c r="UUN81" s="82"/>
      <c r="UUO81" s="82"/>
      <c r="UUP81" s="82"/>
      <c r="UUQ81" s="82"/>
      <c r="UUR81" s="82"/>
      <c r="UUS81" s="82"/>
      <c r="UUT81" s="82"/>
      <c r="UUU81" s="82"/>
      <c r="UUV81" s="82"/>
      <c r="UUW81" s="82"/>
      <c r="UUX81" s="82"/>
      <c r="UUY81" s="82"/>
      <c r="UUZ81" s="82"/>
      <c r="UVA81" s="82"/>
      <c r="UVB81" s="82"/>
      <c r="UVC81" s="82"/>
      <c r="UVD81" s="82"/>
      <c r="UVE81" s="82"/>
      <c r="UVF81" s="82"/>
      <c r="UVG81" s="82"/>
      <c r="UVH81" s="82"/>
      <c r="UVI81" s="82"/>
      <c r="UVJ81" s="82"/>
      <c r="UVK81" s="82"/>
      <c r="UVL81" s="82"/>
      <c r="UVM81" s="82"/>
      <c r="UVN81" s="82"/>
      <c r="UVO81" s="82"/>
      <c r="UVP81" s="82"/>
      <c r="UVQ81" s="82"/>
      <c r="UVR81" s="82"/>
      <c r="UVS81" s="82"/>
      <c r="UVT81" s="82"/>
      <c r="UVU81" s="82"/>
      <c r="UVV81" s="82"/>
      <c r="UVW81" s="82"/>
      <c r="UVX81" s="82"/>
      <c r="UVY81" s="82"/>
      <c r="UVZ81" s="82"/>
      <c r="UWA81" s="82"/>
      <c r="UWB81" s="82"/>
      <c r="UWC81" s="82"/>
      <c r="UWD81" s="82"/>
      <c r="UWE81" s="82"/>
      <c r="UWF81" s="82"/>
      <c r="UWG81" s="82"/>
      <c r="UWH81" s="82"/>
      <c r="UWI81" s="82"/>
      <c r="UWJ81" s="82"/>
      <c r="UWK81" s="82"/>
      <c r="UWL81" s="82"/>
      <c r="UWM81" s="82"/>
      <c r="UWN81" s="82"/>
      <c r="UWO81" s="82"/>
      <c r="UWP81" s="82"/>
      <c r="UWQ81" s="82"/>
      <c r="UWR81" s="82"/>
      <c r="UWS81" s="82"/>
      <c r="UWT81" s="82"/>
      <c r="UWU81" s="82"/>
      <c r="UWV81" s="82"/>
      <c r="UWW81" s="82"/>
      <c r="UWX81" s="82"/>
      <c r="UWY81" s="82"/>
      <c r="UWZ81" s="82"/>
      <c r="UXA81" s="82"/>
      <c r="UXB81" s="82"/>
      <c r="UXC81" s="82"/>
      <c r="UXD81" s="82"/>
      <c r="UXE81" s="82"/>
      <c r="UXF81" s="82"/>
      <c r="UXG81" s="82"/>
      <c r="UXH81" s="82"/>
      <c r="UXI81" s="82"/>
      <c r="UXJ81" s="82"/>
      <c r="UXK81" s="82"/>
      <c r="UXL81" s="82"/>
      <c r="UXM81" s="82"/>
      <c r="UXN81" s="82"/>
      <c r="UXO81" s="82"/>
      <c r="UXP81" s="82"/>
      <c r="UXQ81" s="82"/>
      <c r="UXR81" s="82"/>
      <c r="UXS81" s="82"/>
      <c r="UXT81" s="82"/>
      <c r="UXU81" s="82"/>
      <c r="UXV81" s="82"/>
      <c r="UXW81" s="82"/>
      <c r="UXX81" s="82"/>
      <c r="UXY81" s="82"/>
      <c r="UXZ81" s="82"/>
      <c r="UYA81" s="82"/>
      <c r="UYB81" s="82"/>
      <c r="UYC81" s="82"/>
      <c r="UYD81" s="82"/>
      <c r="UYE81" s="82"/>
      <c r="UYF81" s="82"/>
      <c r="UYG81" s="82"/>
      <c r="UYH81" s="82"/>
      <c r="UYI81" s="82"/>
      <c r="UYJ81" s="82"/>
      <c r="UYK81" s="82"/>
      <c r="UYL81" s="82"/>
      <c r="UYM81" s="82"/>
      <c r="UYN81" s="82"/>
      <c r="UYO81" s="82"/>
      <c r="UYP81" s="82"/>
      <c r="UYQ81" s="82"/>
      <c r="UYR81" s="82"/>
      <c r="UYS81" s="82"/>
      <c r="UYT81" s="82"/>
      <c r="UYU81" s="82"/>
      <c r="UYV81" s="82"/>
      <c r="UYW81" s="82"/>
      <c r="UYX81" s="82"/>
      <c r="UYY81" s="82"/>
      <c r="UYZ81" s="82"/>
      <c r="UZA81" s="82"/>
      <c r="UZB81" s="82"/>
      <c r="UZC81" s="82"/>
      <c r="UZD81" s="82"/>
      <c r="UZE81" s="82"/>
      <c r="UZF81" s="82"/>
      <c r="UZG81" s="82"/>
      <c r="UZH81" s="82"/>
      <c r="UZI81" s="82"/>
      <c r="UZJ81" s="82"/>
      <c r="UZK81" s="82"/>
      <c r="UZL81" s="82"/>
      <c r="UZM81" s="82"/>
      <c r="UZN81" s="82"/>
      <c r="UZO81" s="82"/>
      <c r="UZP81" s="82"/>
      <c r="UZQ81" s="82"/>
      <c r="UZR81" s="82"/>
      <c r="UZS81" s="82"/>
      <c r="UZT81" s="82"/>
      <c r="UZU81" s="82"/>
      <c r="UZV81" s="82"/>
      <c r="UZW81" s="82"/>
      <c r="UZX81" s="82"/>
      <c r="UZY81" s="82"/>
      <c r="UZZ81" s="82"/>
      <c r="VAA81" s="82"/>
      <c r="VAB81" s="82"/>
      <c r="VAC81" s="82"/>
      <c r="VAD81" s="82"/>
      <c r="VAE81" s="82"/>
      <c r="VAF81" s="82"/>
      <c r="VAG81" s="82"/>
      <c r="VAH81" s="82"/>
      <c r="VAI81" s="82"/>
      <c r="VAJ81" s="82"/>
      <c r="VAK81" s="82"/>
      <c r="VAL81" s="82"/>
      <c r="VAM81" s="82"/>
      <c r="VAN81" s="82"/>
      <c r="VAO81" s="82"/>
      <c r="VAP81" s="82"/>
      <c r="VAQ81" s="82"/>
      <c r="VAR81" s="82"/>
      <c r="VAS81" s="82"/>
      <c r="VAT81" s="82"/>
      <c r="VAU81" s="82"/>
      <c r="VAV81" s="82"/>
      <c r="VAW81" s="82"/>
      <c r="VAX81" s="82"/>
      <c r="VAY81" s="82"/>
      <c r="VAZ81" s="82"/>
      <c r="VBA81" s="82"/>
      <c r="VBB81" s="82"/>
      <c r="VBC81" s="82"/>
      <c r="VBD81" s="82"/>
      <c r="VBE81" s="82"/>
      <c r="VBF81" s="82"/>
      <c r="VBG81" s="82"/>
      <c r="VBH81" s="82"/>
      <c r="VBI81" s="82"/>
      <c r="VBJ81" s="82"/>
      <c r="VBK81" s="82"/>
      <c r="VBL81" s="82"/>
      <c r="VBM81" s="82"/>
      <c r="VBN81" s="82"/>
      <c r="VBO81" s="82"/>
      <c r="VBP81" s="82"/>
      <c r="VBQ81" s="82"/>
      <c r="VBR81" s="82"/>
      <c r="VBS81" s="82"/>
      <c r="VBT81" s="82"/>
      <c r="VBU81" s="82"/>
      <c r="VBV81" s="82"/>
      <c r="VBW81" s="82"/>
      <c r="VBX81" s="82"/>
      <c r="VBY81" s="82"/>
      <c r="VBZ81" s="82"/>
      <c r="VCA81" s="82"/>
      <c r="VCB81" s="82"/>
      <c r="VCC81" s="82"/>
      <c r="VCD81" s="82"/>
      <c r="VCE81" s="82"/>
      <c r="VCF81" s="82"/>
      <c r="VCG81" s="82"/>
      <c r="VCH81" s="82"/>
      <c r="VCI81" s="82"/>
      <c r="VCJ81" s="82"/>
      <c r="VCK81" s="82"/>
      <c r="VCL81" s="82"/>
      <c r="VCM81" s="82"/>
      <c r="VCN81" s="82"/>
      <c r="VCO81" s="82"/>
      <c r="VCP81" s="82"/>
      <c r="VCQ81" s="82"/>
      <c r="VCR81" s="82"/>
      <c r="VCS81" s="82"/>
      <c r="VCT81" s="82"/>
      <c r="VCU81" s="82"/>
      <c r="VCV81" s="82"/>
      <c r="VCW81" s="82"/>
      <c r="VCX81" s="82"/>
      <c r="VCY81" s="82"/>
      <c r="VCZ81" s="82"/>
      <c r="VDA81" s="82"/>
      <c r="VDB81" s="82"/>
      <c r="VDC81" s="82"/>
      <c r="VDD81" s="82"/>
      <c r="VDE81" s="82"/>
      <c r="VDF81" s="82"/>
      <c r="VDG81" s="82"/>
      <c r="VDH81" s="82"/>
      <c r="VDI81" s="82"/>
      <c r="VDJ81" s="82"/>
      <c r="VDK81" s="82"/>
      <c r="VDL81" s="82"/>
      <c r="VDM81" s="82"/>
      <c r="VDN81" s="82"/>
      <c r="VDO81" s="82"/>
      <c r="VDP81" s="82"/>
      <c r="VDQ81" s="82"/>
      <c r="VDR81" s="82"/>
      <c r="VDS81" s="82"/>
      <c r="VDT81" s="82"/>
      <c r="VDU81" s="82"/>
      <c r="VDV81" s="82"/>
      <c r="VDW81" s="82"/>
      <c r="VDX81" s="82"/>
      <c r="VDY81" s="82"/>
      <c r="VDZ81" s="82"/>
      <c r="VEA81" s="82"/>
      <c r="VEB81" s="82"/>
      <c r="VEC81" s="82"/>
      <c r="VED81" s="82"/>
      <c r="VEE81" s="82"/>
      <c r="VEF81" s="82"/>
      <c r="VEG81" s="82"/>
      <c r="VEH81" s="82"/>
      <c r="VEI81" s="82"/>
      <c r="VEJ81" s="82"/>
      <c r="VEK81" s="82"/>
      <c r="VEL81" s="82"/>
      <c r="VEM81" s="82"/>
      <c r="VEN81" s="82"/>
      <c r="VEO81" s="82"/>
      <c r="VEP81" s="82"/>
      <c r="VEQ81" s="82"/>
      <c r="VER81" s="82"/>
      <c r="VES81" s="82"/>
      <c r="VET81" s="82"/>
      <c r="VEU81" s="82"/>
      <c r="VEV81" s="82"/>
      <c r="VEW81" s="82"/>
      <c r="VEX81" s="82"/>
      <c r="VEY81" s="82"/>
      <c r="VEZ81" s="82"/>
      <c r="VFA81" s="82"/>
      <c r="VFB81" s="82"/>
      <c r="VFC81" s="82"/>
      <c r="VFD81" s="82"/>
      <c r="VFE81" s="82"/>
      <c r="VFF81" s="82"/>
      <c r="VFG81" s="82"/>
      <c r="VFH81" s="82"/>
      <c r="VFI81" s="82"/>
      <c r="VFJ81" s="82"/>
      <c r="VFK81" s="82"/>
      <c r="VFL81" s="82"/>
      <c r="VFM81" s="82"/>
      <c r="VFN81" s="82"/>
      <c r="VFO81" s="82"/>
      <c r="VFP81" s="82"/>
      <c r="VFQ81" s="82"/>
      <c r="VFR81" s="82"/>
      <c r="VFS81" s="82"/>
      <c r="VFT81" s="82"/>
      <c r="VFU81" s="82"/>
      <c r="VFV81" s="82"/>
      <c r="VFW81" s="82"/>
      <c r="VFX81" s="82"/>
      <c r="VFY81" s="82"/>
      <c r="VFZ81" s="82"/>
      <c r="VGA81" s="82"/>
      <c r="VGB81" s="82"/>
      <c r="VGC81" s="82"/>
      <c r="VGD81" s="82"/>
      <c r="VGE81" s="82"/>
      <c r="VGF81" s="82"/>
      <c r="VGG81" s="82"/>
      <c r="VGH81" s="82"/>
      <c r="VGI81" s="82"/>
      <c r="VGJ81" s="82"/>
      <c r="VGK81" s="82"/>
      <c r="VGL81" s="82"/>
      <c r="VGM81" s="82"/>
      <c r="VGN81" s="82"/>
      <c r="VGO81" s="82"/>
      <c r="VGP81" s="82"/>
      <c r="VGQ81" s="82"/>
      <c r="VGR81" s="82"/>
      <c r="VGS81" s="82"/>
      <c r="VGT81" s="82"/>
      <c r="VGU81" s="82"/>
      <c r="VGV81" s="82"/>
      <c r="VGW81" s="82"/>
      <c r="VGX81" s="82"/>
      <c r="VGY81" s="82"/>
      <c r="VGZ81" s="82"/>
      <c r="VHA81" s="82"/>
      <c r="VHB81" s="82"/>
      <c r="VHC81" s="82"/>
      <c r="VHD81" s="82"/>
      <c r="VHE81" s="82"/>
      <c r="VHF81" s="82"/>
      <c r="VHG81" s="82"/>
      <c r="VHH81" s="82"/>
      <c r="VHI81" s="82"/>
      <c r="VHJ81" s="82"/>
      <c r="VHK81" s="82"/>
      <c r="VHL81" s="82"/>
      <c r="VHM81" s="82"/>
      <c r="VHN81" s="82"/>
      <c r="VHO81" s="82"/>
      <c r="VHP81" s="82"/>
      <c r="VHQ81" s="82"/>
      <c r="VHR81" s="82"/>
      <c r="VHS81" s="82"/>
      <c r="VHT81" s="82"/>
      <c r="VHU81" s="82"/>
      <c r="VHV81" s="82"/>
      <c r="VHW81" s="82"/>
      <c r="VHX81" s="82"/>
      <c r="VHY81" s="82"/>
      <c r="VHZ81" s="82"/>
      <c r="VIA81" s="82"/>
      <c r="VIB81" s="82"/>
      <c r="VIC81" s="82"/>
      <c r="VID81" s="82"/>
      <c r="VIE81" s="82"/>
      <c r="VIF81" s="82"/>
      <c r="VIG81" s="82"/>
      <c r="VIH81" s="82"/>
      <c r="VII81" s="82"/>
      <c r="VIJ81" s="82"/>
      <c r="VIK81" s="82"/>
      <c r="VIL81" s="82"/>
      <c r="VIM81" s="82"/>
      <c r="VIN81" s="82"/>
      <c r="VIO81" s="82"/>
      <c r="VIP81" s="82"/>
      <c r="VIQ81" s="82"/>
      <c r="VIR81" s="82"/>
      <c r="VIS81" s="82"/>
      <c r="VIT81" s="82"/>
      <c r="VIU81" s="82"/>
      <c r="VIV81" s="82"/>
      <c r="VIW81" s="82"/>
      <c r="VIX81" s="82"/>
      <c r="VIY81" s="82"/>
      <c r="VIZ81" s="82"/>
      <c r="VJA81" s="82"/>
      <c r="VJB81" s="82"/>
      <c r="VJC81" s="82"/>
      <c r="VJD81" s="82"/>
      <c r="VJE81" s="82"/>
      <c r="VJF81" s="82"/>
      <c r="VJG81" s="82"/>
      <c r="VJH81" s="82"/>
      <c r="VJI81" s="82"/>
      <c r="VJJ81" s="82"/>
      <c r="VJK81" s="82"/>
      <c r="VJL81" s="82"/>
      <c r="VJM81" s="82"/>
      <c r="VJN81" s="82"/>
      <c r="VJO81" s="82"/>
      <c r="VJP81" s="82"/>
      <c r="VJQ81" s="82"/>
      <c r="VJR81" s="82"/>
      <c r="VJS81" s="82"/>
      <c r="VJT81" s="82"/>
      <c r="VJU81" s="82"/>
      <c r="VJV81" s="82"/>
      <c r="VJW81" s="82"/>
      <c r="VJX81" s="82"/>
      <c r="VJY81" s="82"/>
      <c r="VJZ81" s="82"/>
      <c r="VKA81" s="82"/>
      <c r="VKB81" s="82"/>
      <c r="VKC81" s="82"/>
      <c r="VKD81" s="82"/>
      <c r="VKE81" s="82"/>
      <c r="VKF81" s="82"/>
      <c r="VKG81" s="82"/>
      <c r="VKH81" s="82"/>
      <c r="VKI81" s="82"/>
      <c r="VKJ81" s="82"/>
      <c r="VKK81" s="82"/>
      <c r="VKL81" s="82"/>
      <c r="VKM81" s="82"/>
      <c r="VKN81" s="82"/>
      <c r="VKO81" s="82"/>
      <c r="VKP81" s="82"/>
      <c r="VKQ81" s="82"/>
      <c r="VKR81" s="82"/>
      <c r="VKS81" s="82"/>
      <c r="VKT81" s="82"/>
      <c r="VKU81" s="82"/>
      <c r="VKV81" s="82"/>
      <c r="VKW81" s="82"/>
      <c r="VKX81" s="82"/>
      <c r="VKY81" s="82"/>
      <c r="VKZ81" s="82"/>
      <c r="VLA81" s="82"/>
      <c r="VLB81" s="82"/>
      <c r="VLC81" s="82"/>
      <c r="VLD81" s="82"/>
      <c r="VLE81" s="82"/>
      <c r="VLF81" s="82"/>
      <c r="VLG81" s="82"/>
      <c r="VLH81" s="82"/>
      <c r="VLI81" s="82"/>
      <c r="VLJ81" s="82"/>
      <c r="VLK81" s="82"/>
      <c r="VLL81" s="82"/>
      <c r="VLM81" s="82"/>
      <c r="VLN81" s="82"/>
      <c r="VLO81" s="82"/>
      <c r="VLP81" s="82"/>
      <c r="VLQ81" s="82"/>
      <c r="VLR81" s="82"/>
      <c r="VLS81" s="82"/>
      <c r="VLT81" s="82"/>
      <c r="VLU81" s="82"/>
      <c r="VLV81" s="82"/>
      <c r="VLW81" s="82"/>
      <c r="VLX81" s="82"/>
      <c r="VLY81" s="82"/>
      <c r="VLZ81" s="82"/>
      <c r="VMA81" s="82"/>
      <c r="VMB81" s="82"/>
      <c r="VMC81" s="82"/>
      <c r="VMD81" s="82"/>
      <c r="VME81" s="82"/>
      <c r="VMF81" s="82"/>
      <c r="VMG81" s="82"/>
      <c r="VMH81" s="82"/>
      <c r="VMI81" s="82"/>
      <c r="VMJ81" s="82"/>
      <c r="VMK81" s="82"/>
      <c r="VML81" s="82"/>
      <c r="VMM81" s="82"/>
      <c r="VMN81" s="82"/>
      <c r="VMO81" s="82"/>
      <c r="VMP81" s="82"/>
      <c r="VMQ81" s="82"/>
      <c r="VMR81" s="82"/>
      <c r="VMS81" s="82"/>
      <c r="VMT81" s="82"/>
      <c r="VMU81" s="82"/>
      <c r="VMV81" s="82"/>
      <c r="VMW81" s="82"/>
      <c r="VMX81" s="82"/>
      <c r="VMY81" s="82"/>
      <c r="VMZ81" s="82"/>
      <c r="VNA81" s="82"/>
      <c r="VNB81" s="82"/>
      <c r="VNC81" s="82"/>
      <c r="VND81" s="82"/>
      <c r="VNE81" s="82"/>
      <c r="VNF81" s="82"/>
      <c r="VNG81" s="82"/>
      <c r="VNH81" s="82"/>
      <c r="VNI81" s="82"/>
      <c r="VNJ81" s="82"/>
      <c r="VNK81" s="82"/>
      <c r="VNL81" s="82"/>
      <c r="VNM81" s="82"/>
      <c r="VNN81" s="82"/>
      <c r="VNO81" s="82"/>
      <c r="VNP81" s="82"/>
      <c r="VNQ81" s="82"/>
      <c r="VNR81" s="82"/>
      <c r="VNS81" s="82"/>
      <c r="VNT81" s="82"/>
      <c r="VNU81" s="82"/>
      <c r="VNV81" s="82"/>
      <c r="VNW81" s="82"/>
      <c r="VNX81" s="82"/>
      <c r="VNY81" s="82"/>
      <c r="VNZ81" s="82"/>
      <c r="VOA81" s="82"/>
      <c r="VOB81" s="82"/>
      <c r="VOC81" s="82"/>
      <c r="VOD81" s="82"/>
      <c r="VOE81" s="82"/>
      <c r="VOF81" s="82"/>
      <c r="VOG81" s="82"/>
      <c r="VOH81" s="82"/>
      <c r="VOI81" s="82"/>
      <c r="VOJ81" s="82"/>
      <c r="VOK81" s="82"/>
      <c r="VOL81" s="82"/>
      <c r="VOM81" s="82"/>
      <c r="VON81" s="82"/>
      <c r="VOO81" s="82"/>
      <c r="VOP81" s="82"/>
      <c r="VOQ81" s="82"/>
      <c r="VOR81" s="82"/>
      <c r="VOS81" s="82"/>
      <c r="VOT81" s="82"/>
      <c r="VOU81" s="82"/>
      <c r="VOV81" s="82"/>
      <c r="VOW81" s="82"/>
      <c r="VOX81" s="82"/>
      <c r="VOY81" s="82"/>
      <c r="VOZ81" s="82"/>
      <c r="VPA81" s="82"/>
      <c r="VPB81" s="82"/>
      <c r="VPC81" s="82"/>
      <c r="VPD81" s="82"/>
      <c r="VPE81" s="82"/>
      <c r="VPF81" s="82"/>
      <c r="VPG81" s="82"/>
      <c r="VPH81" s="82"/>
      <c r="VPI81" s="82"/>
      <c r="VPJ81" s="82"/>
      <c r="VPK81" s="82"/>
      <c r="VPL81" s="82"/>
      <c r="VPM81" s="82"/>
      <c r="VPN81" s="82"/>
      <c r="VPO81" s="82"/>
      <c r="VPP81" s="82"/>
      <c r="VPQ81" s="82"/>
      <c r="VPR81" s="82"/>
      <c r="VPS81" s="82"/>
      <c r="VPT81" s="82"/>
      <c r="VPU81" s="82"/>
      <c r="VPV81" s="82"/>
      <c r="VPW81" s="82"/>
      <c r="VPX81" s="82"/>
      <c r="VPY81" s="82"/>
      <c r="VPZ81" s="82"/>
      <c r="VQA81" s="82"/>
      <c r="VQB81" s="82"/>
      <c r="VQC81" s="82"/>
      <c r="VQD81" s="82"/>
      <c r="VQE81" s="82"/>
      <c r="VQF81" s="82"/>
      <c r="VQG81" s="82"/>
      <c r="VQH81" s="82"/>
      <c r="VQI81" s="82"/>
      <c r="VQJ81" s="82"/>
      <c r="VQK81" s="82"/>
      <c r="VQL81" s="82"/>
      <c r="VQM81" s="82"/>
      <c r="VQN81" s="82"/>
      <c r="VQO81" s="82"/>
      <c r="VQP81" s="82"/>
      <c r="VQQ81" s="82"/>
      <c r="VQR81" s="82"/>
      <c r="VQS81" s="82"/>
      <c r="VQT81" s="82"/>
      <c r="VQU81" s="82"/>
      <c r="VQV81" s="82"/>
      <c r="VQW81" s="82"/>
      <c r="VQX81" s="82"/>
      <c r="VQY81" s="82"/>
      <c r="VQZ81" s="82"/>
      <c r="VRA81" s="82"/>
      <c r="VRB81" s="82"/>
      <c r="VRC81" s="82"/>
      <c r="VRD81" s="82"/>
      <c r="VRE81" s="82"/>
      <c r="VRF81" s="82"/>
      <c r="VRG81" s="82"/>
      <c r="VRH81" s="82"/>
      <c r="VRI81" s="82"/>
      <c r="VRJ81" s="82"/>
      <c r="VRK81" s="82"/>
      <c r="VRL81" s="82"/>
      <c r="VRM81" s="82"/>
      <c r="VRN81" s="82"/>
      <c r="VRO81" s="82"/>
      <c r="VRP81" s="82"/>
      <c r="VRQ81" s="82"/>
      <c r="VRR81" s="82"/>
      <c r="VRS81" s="82"/>
      <c r="VRT81" s="82"/>
      <c r="VRU81" s="82"/>
      <c r="VRV81" s="82"/>
      <c r="VRW81" s="82"/>
      <c r="VRX81" s="82"/>
      <c r="VRY81" s="82"/>
      <c r="VRZ81" s="82"/>
      <c r="VSA81" s="82"/>
      <c r="VSB81" s="82"/>
      <c r="VSC81" s="82"/>
      <c r="VSD81" s="82"/>
      <c r="VSE81" s="82"/>
      <c r="VSF81" s="82"/>
      <c r="VSG81" s="82"/>
      <c r="VSH81" s="82"/>
      <c r="VSI81" s="82"/>
      <c r="VSJ81" s="82"/>
      <c r="VSK81" s="82"/>
      <c r="VSL81" s="82"/>
      <c r="VSM81" s="82"/>
      <c r="VSN81" s="82"/>
      <c r="VSO81" s="82"/>
      <c r="VSP81" s="82"/>
      <c r="VSQ81" s="82"/>
      <c r="VSR81" s="82"/>
      <c r="VSS81" s="82"/>
      <c r="VST81" s="82"/>
      <c r="VSU81" s="82"/>
      <c r="VSV81" s="82"/>
      <c r="VSW81" s="82"/>
      <c r="VSX81" s="82"/>
      <c r="VSY81" s="82"/>
      <c r="VSZ81" s="82"/>
      <c r="VTA81" s="82"/>
      <c r="VTB81" s="82"/>
      <c r="VTC81" s="82"/>
      <c r="VTD81" s="82"/>
      <c r="VTE81" s="82"/>
      <c r="VTF81" s="82"/>
      <c r="VTG81" s="82"/>
      <c r="VTH81" s="82"/>
      <c r="VTI81" s="82"/>
      <c r="VTJ81" s="82"/>
      <c r="VTK81" s="82"/>
      <c r="VTL81" s="82"/>
      <c r="VTM81" s="82"/>
      <c r="VTN81" s="82"/>
      <c r="VTO81" s="82"/>
      <c r="VTP81" s="82"/>
      <c r="VTQ81" s="82"/>
      <c r="VTR81" s="82"/>
      <c r="VTS81" s="82"/>
      <c r="VTT81" s="82"/>
      <c r="VTU81" s="82"/>
      <c r="VTV81" s="82"/>
      <c r="VTW81" s="82"/>
      <c r="VTX81" s="82"/>
      <c r="VTY81" s="82"/>
      <c r="VTZ81" s="82"/>
      <c r="VUA81" s="82"/>
      <c r="VUB81" s="82"/>
      <c r="VUC81" s="82"/>
      <c r="VUD81" s="82"/>
      <c r="VUE81" s="82"/>
      <c r="VUF81" s="82"/>
      <c r="VUG81" s="82"/>
      <c r="VUH81" s="82"/>
      <c r="VUI81" s="82"/>
      <c r="VUJ81" s="82"/>
      <c r="VUK81" s="82"/>
      <c r="VUL81" s="82"/>
      <c r="VUM81" s="82"/>
      <c r="VUN81" s="82"/>
      <c r="VUO81" s="82"/>
      <c r="VUP81" s="82"/>
      <c r="VUQ81" s="82"/>
      <c r="VUR81" s="82"/>
      <c r="VUS81" s="82"/>
      <c r="VUT81" s="82"/>
      <c r="VUU81" s="82"/>
      <c r="VUV81" s="82"/>
      <c r="VUW81" s="82"/>
      <c r="VUX81" s="82"/>
      <c r="VUY81" s="82"/>
      <c r="VUZ81" s="82"/>
      <c r="VVA81" s="82"/>
      <c r="VVB81" s="82"/>
      <c r="VVC81" s="82"/>
      <c r="VVD81" s="82"/>
      <c r="VVE81" s="82"/>
      <c r="VVF81" s="82"/>
      <c r="VVG81" s="82"/>
      <c r="VVH81" s="82"/>
      <c r="VVI81" s="82"/>
      <c r="VVJ81" s="82"/>
      <c r="VVK81" s="82"/>
      <c r="VVL81" s="82"/>
      <c r="VVM81" s="82"/>
      <c r="VVN81" s="82"/>
      <c r="VVO81" s="82"/>
      <c r="VVP81" s="82"/>
      <c r="VVQ81" s="82"/>
      <c r="VVR81" s="82"/>
      <c r="VVS81" s="82"/>
      <c r="VVT81" s="82"/>
      <c r="VVU81" s="82"/>
      <c r="VVV81" s="82"/>
      <c r="VVW81" s="82"/>
      <c r="VVX81" s="82"/>
      <c r="VVY81" s="82"/>
      <c r="VVZ81" s="82"/>
      <c r="VWA81" s="82"/>
      <c r="VWB81" s="82"/>
      <c r="VWC81" s="82"/>
      <c r="VWD81" s="82"/>
      <c r="VWE81" s="82"/>
      <c r="VWF81" s="82"/>
      <c r="VWG81" s="82"/>
      <c r="VWH81" s="82"/>
      <c r="VWI81" s="82"/>
      <c r="VWJ81" s="82"/>
      <c r="VWK81" s="82"/>
      <c r="VWL81" s="82"/>
      <c r="VWM81" s="82"/>
      <c r="VWN81" s="82"/>
      <c r="VWO81" s="82"/>
      <c r="VWP81" s="82"/>
      <c r="VWQ81" s="82"/>
      <c r="VWR81" s="82"/>
      <c r="VWS81" s="82"/>
      <c r="VWT81" s="82"/>
      <c r="VWU81" s="82"/>
      <c r="VWV81" s="82"/>
      <c r="VWW81" s="82"/>
      <c r="VWX81" s="82"/>
      <c r="VWY81" s="82"/>
      <c r="VWZ81" s="82"/>
      <c r="VXA81" s="82"/>
      <c r="VXB81" s="82"/>
      <c r="VXC81" s="82"/>
      <c r="VXD81" s="82"/>
      <c r="VXE81" s="82"/>
      <c r="VXF81" s="82"/>
      <c r="VXG81" s="82"/>
      <c r="VXH81" s="82"/>
      <c r="VXI81" s="82"/>
      <c r="VXJ81" s="82"/>
      <c r="VXK81" s="82"/>
      <c r="VXL81" s="82"/>
      <c r="VXM81" s="82"/>
      <c r="VXN81" s="82"/>
      <c r="VXO81" s="82"/>
      <c r="VXP81" s="82"/>
      <c r="VXQ81" s="82"/>
      <c r="VXR81" s="82"/>
      <c r="VXS81" s="82"/>
      <c r="VXT81" s="82"/>
      <c r="VXU81" s="82"/>
      <c r="VXV81" s="82"/>
      <c r="VXW81" s="82"/>
      <c r="VXX81" s="82"/>
      <c r="VXY81" s="82"/>
      <c r="VXZ81" s="82"/>
      <c r="VYA81" s="82"/>
      <c r="VYB81" s="82"/>
      <c r="VYC81" s="82"/>
      <c r="VYD81" s="82"/>
      <c r="VYE81" s="82"/>
      <c r="VYF81" s="82"/>
      <c r="VYG81" s="82"/>
      <c r="VYH81" s="82"/>
      <c r="VYI81" s="82"/>
      <c r="VYJ81" s="82"/>
      <c r="VYK81" s="82"/>
      <c r="VYL81" s="82"/>
      <c r="VYM81" s="82"/>
      <c r="VYN81" s="82"/>
      <c r="VYO81" s="82"/>
      <c r="VYP81" s="82"/>
      <c r="VYQ81" s="82"/>
      <c r="VYR81" s="82"/>
      <c r="VYS81" s="82"/>
      <c r="VYT81" s="82"/>
      <c r="VYU81" s="82"/>
      <c r="VYV81" s="82"/>
      <c r="VYW81" s="82"/>
      <c r="VYX81" s="82"/>
      <c r="VYY81" s="82"/>
      <c r="VYZ81" s="82"/>
      <c r="VZA81" s="82"/>
      <c r="VZB81" s="82"/>
      <c r="VZC81" s="82"/>
      <c r="VZD81" s="82"/>
      <c r="VZE81" s="82"/>
      <c r="VZF81" s="82"/>
      <c r="VZG81" s="82"/>
      <c r="VZH81" s="82"/>
      <c r="VZI81" s="82"/>
      <c r="VZJ81" s="82"/>
      <c r="VZK81" s="82"/>
      <c r="VZL81" s="82"/>
      <c r="VZM81" s="82"/>
      <c r="VZN81" s="82"/>
      <c r="VZO81" s="82"/>
      <c r="VZP81" s="82"/>
      <c r="VZQ81" s="82"/>
      <c r="VZR81" s="82"/>
      <c r="VZS81" s="82"/>
      <c r="VZT81" s="82"/>
      <c r="VZU81" s="82"/>
      <c r="VZV81" s="82"/>
      <c r="VZW81" s="82"/>
      <c r="VZX81" s="82"/>
      <c r="VZY81" s="82"/>
      <c r="VZZ81" s="82"/>
      <c r="WAA81" s="82"/>
      <c r="WAB81" s="82"/>
      <c r="WAC81" s="82"/>
      <c r="WAD81" s="82"/>
      <c r="WAE81" s="82"/>
      <c r="WAF81" s="82"/>
      <c r="WAG81" s="82"/>
      <c r="WAH81" s="82"/>
      <c r="WAI81" s="82"/>
      <c r="WAJ81" s="82"/>
      <c r="WAK81" s="82"/>
      <c r="WAL81" s="82"/>
      <c r="WAM81" s="82"/>
      <c r="WAN81" s="82"/>
      <c r="WAO81" s="82"/>
      <c r="WAP81" s="82"/>
      <c r="WAQ81" s="82"/>
      <c r="WAR81" s="82"/>
      <c r="WAS81" s="82"/>
      <c r="WAT81" s="82"/>
      <c r="WAU81" s="82"/>
      <c r="WAV81" s="82"/>
      <c r="WAW81" s="82"/>
      <c r="WAX81" s="82"/>
      <c r="WAY81" s="82"/>
      <c r="WAZ81" s="82"/>
      <c r="WBA81" s="82"/>
      <c r="WBB81" s="82"/>
      <c r="WBC81" s="82"/>
      <c r="WBD81" s="82"/>
      <c r="WBE81" s="82"/>
      <c r="WBF81" s="82"/>
      <c r="WBG81" s="82"/>
      <c r="WBH81" s="82"/>
      <c r="WBI81" s="82"/>
      <c r="WBJ81" s="82"/>
      <c r="WBK81" s="82"/>
      <c r="WBL81" s="82"/>
      <c r="WBM81" s="82"/>
      <c r="WBN81" s="82"/>
      <c r="WBO81" s="82"/>
      <c r="WBP81" s="82"/>
      <c r="WBQ81" s="82"/>
      <c r="WBR81" s="82"/>
      <c r="WBS81" s="82"/>
      <c r="WBT81" s="82"/>
      <c r="WBU81" s="82"/>
      <c r="WBV81" s="82"/>
      <c r="WBW81" s="82"/>
      <c r="WBX81" s="82"/>
      <c r="WBY81" s="82"/>
      <c r="WBZ81" s="82"/>
      <c r="WCA81" s="82"/>
      <c r="WCB81" s="82"/>
      <c r="WCC81" s="82"/>
      <c r="WCD81" s="82"/>
      <c r="WCE81" s="82"/>
      <c r="WCF81" s="82"/>
      <c r="WCG81" s="82"/>
      <c r="WCH81" s="82"/>
      <c r="WCI81" s="82"/>
      <c r="WCJ81" s="82"/>
      <c r="WCK81" s="82"/>
      <c r="WCL81" s="82"/>
      <c r="WCM81" s="82"/>
      <c r="WCN81" s="82"/>
      <c r="WCO81" s="82"/>
      <c r="WCP81" s="82"/>
      <c r="WCQ81" s="82"/>
      <c r="WCR81" s="82"/>
      <c r="WCS81" s="82"/>
      <c r="WCT81" s="82"/>
      <c r="WCU81" s="82"/>
      <c r="WCV81" s="82"/>
      <c r="WCW81" s="82"/>
      <c r="WCX81" s="82"/>
      <c r="WCY81" s="82"/>
      <c r="WCZ81" s="82"/>
      <c r="WDA81" s="82"/>
      <c r="WDB81" s="82"/>
      <c r="WDC81" s="82"/>
      <c r="WDD81" s="82"/>
      <c r="WDE81" s="82"/>
      <c r="WDF81" s="82"/>
      <c r="WDG81" s="82"/>
      <c r="WDH81" s="82"/>
      <c r="WDI81" s="82"/>
      <c r="WDJ81" s="82"/>
      <c r="WDK81" s="82"/>
      <c r="WDL81" s="82"/>
      <c r="WDM81" s="82"/>
      <c r="WDN81" s="82"/>
      <c r="WDO81" s="82"/>
      <c r="WDP81" s="82"/>
      <c r="WDQ81" s="82"/>
      <c r="WDR81" s="82"/>
      <c r="WDS81" s="82"/>
      <c r="WDT81" s="82"/>
      <c r="WDU81" s="82"/>
      <c r="WDV81" s="82"/>
      <c r="WDW81" s="82"/>
      <c r="WDX81" s="82"/>
      <c r="WDY81" s="82"/>
      <c r="WDZ81" s="82"/>
      <c r="WEA81" s="82"/>
      <c r="WEB81" s="82"/>
      <c r="WEC81" s="82"/>
      <c r="WED81" s="82"/>
      <c r="WEE81" s="82"/>
      <c r="WEF81" s="82"/>
      <c r="WEG81" s="82"/>
      <c r="WEH81" s="82"/>
      <c r="WEI81" s="82"/>
      <c r="WEJ81" s="82"/>
      <c r="WEK81" s="82"/>
      <c r="WEL81" s="82"/>
      <c r="WEM81" s="82"/>
      <c r="WEN81" s="82"/>
      <c r="WEO81" s="82"/>
      <c r="WEP81" s="82"/>
      <c r="WEQ81" s="82"/>
      <c r="WER81" s="82"/>
      <c r="WES81" s="82"/>
      <c r="WET81" s="82"/>
      <c r="WEU81" s="82"/>
      <c r="WEV81" s="82"/>
      <c r="WEW81" s="82"/>
      <c r="WEX81" s="82"/>
      <c r="WEY81" s="82"/>
      <c r="WEZ81" s="82"/>
      <c r="WFA81" s="82"/>
      <c r="WFB81" s="82"/>
      <c r="WFC81" s="82"/>
      <c r="WFD81" s="82"/>
      <c r="WFE81" s="82"/>
      <c r="WFF81" s="82"/>
      <c r="WFG81" s="82"/>
      <c r="WFH81" s="82"/>
      <c r="WFI81" s="82"/>
      <c r="WFJ81" s="82"/>
      <c r="WFK81" s="82"/>
      <c r="WFL81" s="82"/>
      <c r="WFM81" s="82"/>
      <c r="WFN81" s="82"/>
      <c r="WFO81" s="82"/>
      <c r="WFP81" s="82"/>
      <c r="WFQ81" s="82"/>
      <c r="WFR81" s="82"/>
      <c r="WFS81" s="82"/>
      <c r="WFT81" s="82"/>
      <c r="WFU81" s="82"/>
      <c r="WFV81" s="82"/>
      <c r="WFW81" s="82"/>
      <c r="WFX81" s="82"/>
      <c r="WFY81" s="82"/>
      <c r="WFZ81" s="82"/>
      <c r="WGA81" s="82"/>
      <c r="WGB81" s="82"/>
      <c r="WGC81" s="82"/>
      <c r="WGD81" s="82"/>
      <c r="WGE81" s="82"/>
      <c r="WGF81" s="82"/>
      <c r="WGG81" s="82"/>
      <c r="WGH81" s="82"/>
      <c r="WGI81" s="82"/>
      <c r="WGJ81" s="82"/>
      <c r="WGK81" s="82"/>
      <c r="WGL81" s="82"/>
      <c r="WGM81" s="82"/>
      <c r="WGN81" s="82"/>
      <c r="WGO81" s="82"/>
      <c r="WGP81" s="82"/>
      <c r="WGQ81" s="82"/>
      <c r="WGR81" s="82"/>
      <c r="WGS81" s="82"/>
      <c r="WGT81" s="82"/>
      <c r="WGU81" s="82"/>
      <c r="WGV81" s="82"/>
      <c r="WGW81" s="82"/>
      <c r="WGX81" s="82"/>
      <c r="WGY81" s="82"/>
      <c r="WGZ81" s="82"/>
      <c r="WHA81" s="82"/>
      <c r="WHB81" s="82"/>
      <c r="WHC81" s="82"/>
      <c r="WHD81" s="82"/>
      <c r="WHE81" s="82"/>
      <c r="WHF81" s="82"/>
      <c r="WHG81" s="82"/>
      <c r="WHH81" s="82"/>
      <c r="WHI81" s="82"/>
      <c r="WHJ81" s="82"/>
      <c r="WHK81" s="82"/>
      <c r="WHL81" s="82"/>
      <c r="WHM81" s="82"/>
      <c r="WHN81" s="82"/>
      <c r="WHO81" s="82"/>
      <c r="WHP81" s="82"/>
      <c r="WHQ81" s="82"/>
      <c r="WHR81" s="82"/>
      <c r="WHS81" s="82"/>
      <c r="WHT81" s="82"/>
      <c r="WHU81" s="82"/>
      <c r="WHV81" s="82"/>
      <c r="WHW81" s="82"/>
      <c r="WHX81" s="82"/>
      <c r="WHY81" s="82"/>
      <c r="WHZ81" s="82"/>
      <c r="WIA81" s="82"/>
      <c r="WIB81" s="82"/>
      <c r="WIC81" s="82"/>
      <c r="WID81" s="82"/>
      <c r="WIE81" s="82"/>
      <c r="WIF81" s="82"/>
      <c r="WIG81" s="82"/>
      <c r="WIH81" s="82"/>
      <c r="WII81" s="82"/>
      <c r="WIJ81" s="82"/>
      <c r="WIK81" s="82"/>
      <c r="WIL81" s="82"/>
      <c r="WIM81" s="82"/>
      <c r="WIN81" s="82"/>
      <c r="WIO81" s="82"/>
      <c r="WIP81" s="82"/>
      <c r="WIQ81" s="82"/>
      <c r="WIR81" s="82"/>
      <c r="WIS81" s="82"/>
      <c r="WIT81" s="82"/>
      <c r="WIU81" s="82"/>
      <c r="WIV81" s="82"/>
      <c r="WIW81" s="82"/>
      <c r="WIX81" s="82"/>
      <c r="WIY81" s="82"/>
      <c r="WIZ81" s="82"/>
      <c r="WJA81" s="82"/>
      <c r="WJB81" s="82"/>
      <c r="WJC81" s="82"/>
      <c r="WJD81" s="82"/>
      <c r="WJE81" s="82"/>
      <c r="WJF81" s="82"/>
      <c r="WJG81" s="82"/>
      <c r="WJH81" s="82"/>
      <c r="WJI81" s="82"/>
      <c r="WJJ81" s="82"/>
      <c r="WJK81" s="82"/>
      <c r="WJL81" s="82"/>
      <c r="WJM81" s="82"/>
      <c r="WJN81" s="82"/>
      <c r="WJO81" s="82"/>
      <c r="WJP81" s="82"/>
      <c r="WJQ81" s="82"/>
      <c r="WJR81" s="82"/>
      <c r="WJS81" s="82"/>
      <c r="WJT81" s="82"/>
      <c r="WJU81" s="82"/>
      <c r="WJV81" s="82"/>
      <c r="WJW81" s="82"/>
      <c r="WJX81" s="82"/>
      <c r="WJY81" s="82"/>
      <c r="WJZ81" s="82"/>
      <c r="WKA81" s="82"/>
      <c r="WKB81" s="82"/>
      <c r="WKC81" s="82"/>
      <c r="WKD81" s="82"/>
      <c r="WKE81" s="82"/>
      <c r="WKF81" s="82"/>
      <c r="WKG81" s="82"/>
      <c r="WKH81" s="82"/>
      <c r="WKI81" s="82"/>
      <c r="WKJ81" s="82"/>
      <c r="WKK81" s="82"/>
      <c r="WKL81" s="82"/>
      <c r="WKM81" s="82"/>
      <c r="WKN81" s="82"/>
      <c r="WKO81" s="82"/>
      <c r="WKP81" s="82"/>
      <c r="WKQ81" s="82"/>
      <c r="WKR81" s="82"/>
      <c r="WKS81" s="82"/>
      <c r="WKT81" s="82"/>
      <c r="WKU81" s="82"/>
      <c r="WKV81" s="82"/>
      <c r="WKW81" s="82"/>
      <c r="WKX81" s="82"/>
      <c r="WKY81" s="82"/>
      <c r="WKZ81" s="82"/>
      <c r="WLA81" s="82"/>
      <c r="WLB81" s="82"/>
      <c r="WLC81" s="82"/>
      <c r="WLD81" s="82"/>
      <c r="WLE81" s="82"/>
      <c r="WLF81" s="82"/>
      <c r="WLG81" s="82"/>
      <c r="WLH81" s="82"/>
      <c r="WLI81" s="82"/>
      <c r="WLJ81" s="82"/>
      <c r="WLK81" s="82"/>
      <c r="WLL81" s="82"/>
      <c r="WLM81" s="82"/>
      <c r="WLN81" s="82"/>
      <c r="WLO81" s="82"/>
      <c r="WLP81" s="82"/>
      <c r="WLQ81" s="82"/>
      <c r="WLR81" s="82"/>
      <c r="WLS81" s="82"/>
      <c r="WLT81" s="82"/>
      <c r="WLU81" s="82"/>
      <c r="WLV81" s="82"/>
      <c r="WLW81" s="82"/>
      <c r="WLX81" s="82"/>
      <c r="WLY81" s="82"/>
      <c r="WLZ81" s="82"/>
      <c r="WMA81" s="82"/>
      <c r="WMB81" s="82"/>
      <c r="WMC81" s="82"/>
      <c r="WMD81" s="82"/>
      <c r="WME81" s="82"/>
      <c r="WMF81" s="82"/>
      <c r="WMG81" s="82"/>
      <c r="WMH81" s="82"/>
      <c r="WMI81" s="82"/>
      <c r="WMJ81" s="82"/>
      <c r="WMK81" s="82"/>
      <c r="WML81" s="82"/>
      <c r="WMM81" s="82"/>
      <c r="WMN81" s="82"/>
      <c r="WMO81" s="82"/>
      <c r="WMP81" s="82"/>
      <c r="WMQ81" s="82"/>
      <c r="WMR81" s="82"/>
      <c r="WMS81" s="82"/>
      <c r="WMT81" s="82"/>
      <c r="WMU81" s="82"/>
      <c r="WMV81" s="82"/>
      <c r="WMW81" s="82"/>
      <c r="WMX81" s="82"/>
      <c r="WMY81" s="82"/>
      <c r="WMZ81" s="82"/>
      <c r="WNA81" s="82"/>
      <c r="WNB81" s="82"/>
      <c r="WNC81" s="82"/>
      <c r="WND81" s="82"/>
      <c r="WNE81" s="82"/>
      <c r="WNF81" s="82"/>
      <c r="WNG81" s="82"/>
      <c r="WNH81" s="82"/>
      <c r="WNI81" s="82"/>
      <c r="WNJ81" s="82"/>
      <c r="WNK81" s="82"/>
      <c r="WNL81" s="82"/>
      <c r="WNM81" s="82"/>
      <c r="WNN81" s="82"/>
      <c r="WNO81" s="82"/>
      <c r="WNP81" s="82"/>
      <c r="WNQ81" s="82"/>
      <c r="WNR81" s="82"/>
      <c r="WNS81" s="82"/>
      <c r="WNT81" s="82"/>
      <c r="WNU81" s="82"/>
      <c r="WNV81" s="82"/>
      <c r="WNW81" s="82"/>
      <c r="WNX81" s="82"/>
      <c r="WNY81" s="82"/>
      <c r="WNZ81" s="82"/>
      <c r="WOA81" s="82"/>
      <c r="WOB81" s="82"/>
      <c r="WOC81" s="82"/>
      <c r="WOD81" s="82"/>
      <c r="WOE81" s="82"/>
      <c r="WOF81" s="82"/>
      <c r="WOG81" s="82"/>
      <c r="WOH81" s="82"/>
      <c r="WOI81" s="82"/>
      <c r="WOJ81" s="82"/>
      <c r="WOK81" s="82"/>
      <c r="WOL81" s="82"/>
      <c r="WOM81" s="82"/>
      <c r="WON81" s="82"/>
      <c r="WOO81" s="82"/>
      <c r="WOP81" s="82"/>
      <c r="WOQ81" s="82"/>
      <c r="WOR81" s="82"/>
      <c r="WOS81" s="82"/>
      <c r="WOT81" s="82"/>
      <c r="WOU81" s="82"/>
      <c r="WOV81" s="82"/>
      <c r="WOW81" s="82"/>
      <c r="WOX81" s="82"/>
      <c r="WOY81" s="82"/>
      <c r="WOZ81" s="82"/>
      <c r="WPA81" s="82"/>
      <c r="WPB81" s="82"/>
      <c r="WPC81" s="82"/>
      <c r="WPD81" s="82"/>
      <c r="WPE81" s="82"/>
      <c r="WPF81" s="82"/>
      <c r="WPG81" s="82"/>
      <c r="WPH81" s="82"/>
      <c r="WPI81" s="82"/>
      <c r="WPJ81" s="82"/>
      <c r="WPK81" s="82"/>
      <c r="WPL81" s="82"/>
      <c r="WPM81" s="82"/>
      <c r="WPN81" s="82"/>
      <c r="WPO81" s="82"/>
      <c r="WPP81" s="82"/>
      <c r="WPQ81" s="82"/>
      <c r="WPR81" s="82"/>
      <c r="WPS81" s="82"/>
      <c r="WPT81" s="82"/>
      <c r="WPU81" s="82"/>
      <c r="WPV81" s="82"/>
      <c r="WPW81" s="82"/>
      <c r="WPX81" s="82"/>
      <c r="WPY81" s="82"/>
      <c r="WPZ81" s="82"/>
      <c r="WQA81" s="82"/>
      <c r="WQB81" s="82"/>
      <c r="WQC81" s="82"/>
      <c r="WQD81" s="82"/>
      <c r="WQE81" s="82"/>
      <c r="WQF81" s="82"/>
      <c r="WQG81" s="82"/>
      <c r="WQH81" s="82"/>
      <c r="WQI81" s="82"/>
      <c r="WQJ81" s="82"/>
      <c r="WQK81" s="82"/>
      <c r="WQL81" s="82"/>
      <c r="WQM81" s="82"/>
      <c r="WQN81" s="82"/>
      <c r="WQO81" s="82"/>
      <c r="WQP81" s="82"/>
      <c r="WQQ81" s="82"/>
      <c r="WQR81" s="82"/>
      <c r="WQS81" s="82"/>
      <c r="WQT81" s="82"/>
      <c r="WQU81" s="82"/>
      <c r="WQV81" s="82"/>
      <c r="WQW81" s="82"/>
      <c r="WQX81" s="82"/>
      <c r="WQY81" s="82"/>
      <c r="WQZ81" s="82"/>
      <c r="WRA81" s="82"/>
      <c r="WRB81" s="82"/>
      <c r="WRC81" s="82"/>
      <c r="WRD81" s="82"/>
      <c r="WRE81" s="82"/>
      <c r="WRF81" s="82"/>
      <c r="WRG81" s="82"/>
      <c r="WRH81" s="82"/>
      <c r="WRI81" s="82"/>
      <c r="WRJ81" s="82"/>
      <c r="WRK81" s="82"/>
      <c r="WRL81" s="82"/>
      <c r="WRM81" s="82"/>
      <c r="WRN81" s="82"/>
      <c r="WRO81" s="82"/>
      <c r="WRP81" s="82"/>
      <c r="WRQ81" s="82"/>
      <c r="WRR81" s="82"/>
      <c r="WRS81" s="82"/>
      <c r="WRT81" s="82"/>
      <c r="WRU81" s="82"/>
      <c r="WRV81" s="82"/>
      <c r="WRW81" s="82"/>
      <c r="WRX81" s="82"/>
      <c r="WRY81" s="82"/>
      <c r="WRZ81" s="82"/>
      <c r="WSA81" s="82"/>
      <c r="WSB81" s="82"/>
      <c r="WSC81" s="82"/>
      <c r="WSD81" s="82"/>
      <c r="WSE81" s="82"/>
      <c r="WSF81" s="82"/>
      <c r="WSG81" s="82"/>
      <c r="WSH81" s="82"/>
      <c r="WSI81" s="82"/>
      <c r="WSJ81" s="82"/>
      <c r="WSK81" s="82"/>
      <c r="WSL81" s="82"/>
      <c r="WSM81" s="82"/>
      <c r="WSN81" s="82"/>
      <c r="WSO81" s="82"/>
      <c r="WSP81" s="82"/>
      <c r="WSQ81" s="82"/>
      <c r="WSR81" s="82"/>
      <c r="WSS81" s="82"/>
      <c r="WST81" s="82"/>
      <c r="WSU81" s="82"/>
      <c r="WSV81" s="82"/>
      <c r="WSW81" s="82"/>
      <c r="WSX81" s="82"/>
      <c r="WSY81" s="82"/>
      <c r="WSZ81" s="82"/>
      <c r="WTA81" s="82"/>
      <c r="WTB81" s="82"/>
      <c r="WTC81" s="82"/>
      <c r="WTD81" s="82"/>
      <c r="WTE81" s="82"/>
      <c r="WTF81" s="82"/>
      <c r="WTG81" s="82"/>
      <c r="WTH81" s="82"/>
      <c r="WTI81" s="82"/>
      <c r="WTJ81" s="82"/>
      <c r="WTK81" s="82"/>
      <c r="WTL81" s="82"/>
      <c r="WTM81" s="82"/>
      <c r="WTN81" s="82"/>
      <c r="WTO81" s="82"/>
      <c r="WTP81" s="82"/>
      <c r="WTQ81" s="82"/>
      <c r="WTR81" s="82"/>
      <c r="WTS81" s="82"/>
      <c r="WTT81" s="82"/>
      <c r="WTU81" s="82"/>
      <c r="WTV81" s="82"/>
      <c r="WTW81" s="82"/>
      <c r="WTX81" s="82"/>
      <c r="WTY81" s="82"/>
      <c r="WTZ81" s="82"/>
      <c r="WUA81" s="82"/>
      <c r="WUB81" s="82"/>
      <c r="WUC81" s="82"/>
      <c r="WUD81" s="82"/>
      <c r="WUE81" s="82"/>
      <c r="WUF81" s="82"/>
      <c r="WUG81" s="82"/>
      <c r="WUH81" s="82"/>
      <c r="WUI81" s="82"/>
      <c r="WUJ81" s="82"/>
      <c r="WUK81" s="82"/>
      <c r="WUL81" s="82"/>
      <c r="WUM81" s="82"/>
      <c r="WUN81" s="82"/>
      <c r="WUO81" s="82"/>
      <c r="WUP81" s="82"/>
      <c r="WUQ81" s="82"/>
      <c r="WUR81" s="82"/>
      <c r="WUS81" s="82"/>
      <c r="WUT81" s="82"/>
      <c r="WUU81" s="82"/>
      <c r="WUV81" s="82"/>
      <c r="WUW81" s="82"/>
      <c r="WUX81" s="82"/>
      <c r="WUY81" s="82"/>
      <c r="WUZ81" s="82"/>
      <c r="WVA81" s="82"/>
      <c r="WVB81" s="82"/>
      <c r="WVC81" s="82"/>
      <c r="WVD81" s="82"/>
      <c r="WVE81" s="82"/>
      <c r="WVF81" s="82"/>
      <c r="WVG81" s="82"/>
      <c r="WVH81" s="82"/>
      <c r="WVI81" s="82"/>
      <c r="WVJ81" s="82"/>
      <c r="WVK81" s="82"/>
      <c r="WVL81" s="82"/>
      <c r="WVM81" s="82"/>
      <c r="WVN81" s="82"/>
      <c r="WVO81" s="82"/>
      <c r="WVP81" s="82"/>
      <c r="WVQ81" s="82"/>
      <c r="WVR81" s="82"/>
      <c r="WVS81" s="82"/>
      <c r="WVT81" s="82"/>
      <c r="WVU81" s="82"/>
      <c r="WVV81" s="82"/>
      <c r="WVW81" s="82"/>
      <c r="WVX81" s="82"/>
      <c r="WVY81" s="82"/>
      <c r="WVZ81" s="82"/>
      <c r="WWA81" s="82"/>
      <c r="WWB81" s="82"/>
      <c r="WWC81" s="82"/>
      <c r="WWD81" s="82"/>
      <c r="WWE81" s="82"/>
      <c r="WWF81" s="82"/>
      <c r="WWG81" s="82"/>
      <c r="WWH81" s="82"/>
      <c r="WWI81" s="82"/>
      <c r="WWJ81" s="82"/>
      <c r="WWK81" s="82"/>
      <c r="WWL81" s="82"/>
      <c r="WWM81" s="82"/>
      <c r="WWN81" s="82"/>
      <c r="WWO81" s="82"/>
      <c r="WWP81" s="82"/>
      <c r="WWQ81" s="82"/>
      <c r="WWR81" s="82"/>
      <c r="WWS81" s="82"/>
      <c r="WWT81" s="82"/>
      <c r="WWU81" s="82"/>
      <c r="WWV81" s="82"/>
      <c r="WWW81" s="82"/>
      <c r="WWX81" s="82"/>
      <c r="WWY81" s="82"/>
      <c r="WWZ81" s="82"/>
      <c r="WXA81" s="82"/>
      <c r="WXB81" s="82"/>
      <c r="WXC81" s="82"/>
      <c r="WXD81" s="82"/>
      <c r="WXE81" s="82"/>
      <c r="WXF81" s="82"/>
      <c r="WXG81" s="82"/>
      <c r="WXH81" s="82"/>
      <c r="WXI81" s="82"/>
      <c r="WXJ81" s="82"/>
      <c r="WXK81" s="82"/>
      <c r="WXL81" s="82"/>
      <c r="WXM81" s="82"/>
      <c r="WXN81" s="82"/>
      <c r="WXO81" s="82"/>
      <c r="WXP81" s="82"/>
      <c r="WXQ81" s="82"/>
      <c r="WXR81" s="82"/>
      <c r="WXS81" s="82"/>
      <c r="WXT81" s="82"/>
      <c r="WXU81" s="82"/>
      <c r="WXV81" s="82"/>
      <c r="WXW81" s="82"/>
      <c r="WXX81" s="82"/>
      <c r="WXY81" s="82"/>
      <c r="WXZ81" s="82"/>
      <c r="WYA81" s="82"/>
      <c r="WYB81" s="82"/>
      <c r="WYC81" s="82"/>
      <c r="WYD81" s="82"/>
      <c r="WYE81" s="82"/>
      <c r="WYF81" s="82"/>
      <c r="WYG81" s="82"/>
      <c r="WYH81" s="82"/>
      <c r="WYI81" s="82"/>
      <c r="WYJ81" s="82"/>
      <c r="WYK81" s="82"/>
      <c r="WYL81" s="82"/>
      <c r="WYM81" s="82"/>
      <c r="WYN81" s="82"/>
      <c r="WYO81" s="82"/>
      <c r="WYP81" s="82"/>
      <c r="WYQ81" s="82"/>
      <c r="WYR81" s="82"/>
      <c r="WYS81" s="82"/>
      <c r="WYT81" s="82"/>
      <c r="WYU81" s="82"/>
      <c r="WYV81" s="82"/>
      <c r="WYW81" s="82"/>
      <c r="WYX81" s="82"/>
      <c r="WYY81" s="82"/>
      <c r="WYZ81" s="82"/>
      <c r="WZA81" s="82"/>
      <c r="WZB81" s="82"/>
      <c r="WZC81" s="82"/>
      <c r="WZD81" s="82"/>
      <c r="WZE81" s="82"/>
      <c r="WZF81" s="82"/>
      <c r="WZG81" s="82"/>
      <c r="WZH81" s="82"/>
      <c r="WZI81" s="82"/>
      <c r="WZJ81" s="82"/>
      <c r="WZK81" s="82"/>
      <c r="WZL81" s="82"/>
      <c r="WZM81" s="82"/>
      <c r="WZN81" s="82"/>
      <c r="WZO81" s="82"/>
      <c r="WZP81" s="82"/>
      <c r="WZQ81" s="82"/>
      <c r="WZR81" s="82"/>
      <c r="WZS81" s="82"/>
      <c r="WZT81" s="82"/>
      <c r="WZU81" s="82"/>
      <c r="WZV81" s="82"/>
      <c r="WZW81" s="82"/>
      <c r="WZX81" s="82"/>
      <c r="WZY81" s="82"/>
      <c r="WZZ81" s="82"/>
      <c r="XAA81" s="82"/>
      <c r="XAB81" s="82"/>
      <c r="XAC81" s="82"/>
      <c r="XAD81" s="82"/>
      <c r="XAE81" s="82"/>
      <c r="XAF81" s="82"/>
      <c r="XAG81" s="82"/>
      <c r="XAH81" s="82"/>
      <c r="XAI81" s="82"/>
      <c r="XAJ81" s="82"/>
      <c r="XAK81" s="82"/>
      <c r="XAL81" s="82"/>
      <c r="XAM81" s="82"/>
      <c r="XAN81" s="82"/>
      <c r="XAO81" s="82"/>
      <c r="XAP81" s="82"/>
      <c r="XAQ81" s="82"/>
      <c r="XAR81" s="82"/>
      <c r="XAS81" s="82"/>
      <c r="XAT81" s="82"/>
      <c r="XAU81" s="82"/>
      <c r="XAV81" s="82"/>
      <c r="XAW81" s="82"/>
      <c r="XAX81" s="82"/>
      <c r="XAY81" s="82"/>
      <c r="XAZ81" s="82"/>
      <c r="XBA81" s="82"/>
      <c r="XBB81" s="82"/>
      <c r="XBC81" s="82"/>
      <c r="XBD81" s="82"/>
      <c r="XBE81" s="82"/>
      <c r="XBF81" s="82"/>
      <c r="XBG81" s="82"/>
      <c r="XBH81" s="82"/>
      <c r="XBI81" s="82"/>
      <c r="XBJ81" s="82"/>
      <c r="XBK81" s="82"/>
      <c r="XBL81" s="82"/>
      <c r="XBM81" s="82"/>
      <c r="XBN81" s="82"/>
      <c r="XBO81" s="82"/>
      <c r="XBP81" s="82"/>
      <c r="XBQ81" s="82"/>
      <c r="XBR81" s="82"/>
      <c r="XBS81" s="82"/>
      <c r="XBT81" s="82"/>
      <c r="XBU81" s="82"/>
      <c r="XBV81" s="82"/>
      <c r="XBW81" s="82"/>
      <c r="XBX81" s="82"/>
      <c r="XBY81" s="82"/>
      <c r="XBZ81" s="82"/>
      <c r="XCA81" s="82"/>
      <c r="XCB81" s="82"/>
      <c r="XCC81" s="82"/>
      <c r="XCD81" s="82"/>
      <c r="XCE81" s="82"/>
      <c r="XCF81" s="82"/>
      <c r="XCG81" s="82"/>
      <c r="XCH81" s="82"/>
      <c r="XCI81" s="82"/>
      <c r="XCJ81" s="82"/>
      <c r="XCK81" s="82"/>
      <c r="XCL81" s="82"/>
      <c r="XCM81" s="82"/>
      <c r="XCN81" s="82"/>
      <c r="XCO81" s="82"/>
      <c r="XCP81" s="82"/>
      <c r="XCQ81" s="82"/>
      <c r="XCR81" s="82"/>
      <c r="XCS81" s="82"/>
      <c r="XCT81" s="82"/>
      <c r="XCU81" s="82"/>
      <c r="XCV81" s="82"/>
      <c r="XCW81" s="82"/>
      <c r="XCX81" s="82"/>
      <c r="XCY81" s="82"/>
      <c r="XCZ81" s="82"/>
      <c r="XDA81" s="82"/>
      <c r="XDB81" s="82"/>
      <c r="XDC81" s="82"/>
      <c r="XDD81" s="82"/>
      <c r="XDE81" s="82"/>
      <c r="XDF81" s="82"/>
      <c r="XDG81" s="82"/>
      <c r="XDH81" s="82"/>
      <c r="XDI81" s="82"/>
      <c r="XDJ81" s="82"/>
      <c r="XDK81" s="82"/>
      <c r="XDL81" s="82"/>
      <c r="XDM81" s="82"/>
      <c r="XDN81" s="82"/>
      <c r="XDO81" s="82"/>
      <c r="XDP81" s="82"/>
      <c r="XDQ81" s="82"/>
      <c r="XDR81" s="82"/>
      <c r="XDS81" s="82"/>
      <c r="XDT81" s="82"/>
      <c r="XDU81" s="82"/>
      <c r="XDV81" s="82"/>
      <c r="XDW81" s="82"/>
      <c r="XDX81" s="82"/>
      <c r="XDY81" s="82"/>
      <c r="XDZ81" s="82"/>
      <c r="XEA81" s="82"/>
      <c r="XEB81" s="82"/>
      <c r="XEC81" s="82"/>
      <c r="XED81" s="82"/>
      <c r="XEE81" s="82"/>
      <c r="XEF81" s="82"/>
      <c r="XEG81" s="82"/>
      <c r="XEH81" s="82"/>
      <c r="XEI81" s="82"/>
      <c r="XEJ81" s="82"/>
      <c r="XEK81" s="82"/>
      <c r="XEL81" s="82"/>
      <c r="XEM81" s="82"/>
      <c r="XEN81" s="82"/>
      <c r="XEO81" s="82"/>
      <c r="XEP81" s="82"/>
      <c r="XEQ81" s="82"/>
      <c r="XER81" s="82"/>
      <c r="XES81" s="82"/>
      <c r="XET81" s="82"/>
      <c r="XEU81" s="82"/>
      <c r="XEV81" s="82"/>
      <c r="XEW81" s="82"/>
      <c r="XEX81" s="82"/>
      <c r="XEY81" s="82"/>
      <c r="XEZ81" s="82"/>
      <c r="XFA81" s="82"/>
      <c r="XFB81" s="82"/>
      <c r="XFC81" s="82"/>
      <c r="XFD81" s="82"/>
    </row>
    <row r="83" spans="3:16384" x14ac:dyDescent="0.45">
      <c r="N83" s="75">
        <v>10000</v>
      </c>
      <c r="O83" s="75" t="s">
        <v>486</v>
      </c>
    </row>
    <row r="84" spans="3:16384" x14ac:dyDescent="0.45">
      <c r="D84" s="111" t="s">
        <v>484</v>
      </c>
      <c r="E84" s="119">
        <v>2006</v>
      </c>
      <c r="F84" s="119">
        <v>2007</v>
      </c>
      <c r="G84" s="119">
        <v>2008</v>
      </c>
      <c r="H84" s="119">
        <v>2009</v>
      </c>
      <c r="I84" s="119">
        <v>2010</v>
      </c>
      <c r="J84" s="119">
        <v>2011</v>
      </c>
      <c r="K84" s="119">
        <v>2012</v>
      </c>
      <c r="L84" s="119">
        <v>2013</v>
      </c>
      <c r="M84" s="119">
        <v>2014</v>
      </c>
      <c r="N84" s="119">
        <v>2015</v>
      </c>
      <c r="O84" s="119" t="s">
        <v>84</v>
      </c>
    </row>
    <row r="85" spans="3:16384" x14ac:dyDescent="0.45">
      <c r="D85" s="113" t="s">
        <v>475</v>
      </c>
      <c r="E85" s="115">
        <v>140.7081</v>
      </c>
      <c r="F85" s="115">
        <v>166.21809999999999</v>
      </c>
      <c r="G85" s="115">
        <v>169.21809999999999</v>
      </c>
      <c r="H85" s="115">
        <v>174.96960000000001</v>
      </c>
      <c r="I85" s="115">
        <v>199.8785</v>
      </c>
      <c r="J85" s="115">
        <v>203.8939</v>
      </c>
      <c r="K85" s="115">
        <v>199.48089999999999</v>
      </c>
      <c r="L85" s="128">
        <v>191.7346</v>
      </c>
      <c r="M85" s="128">
        <v>198.65819999999999</v>
      </c>
      <c r="N85" s="128">
        <v>204.30189999999999</v>
      </c>
      <c r="O85" s="115">
        <v>3770.9706999999999</v>
      </c>
    </row>
    <row r="86" spans="3:16384" x14ac:dyDescent="0.45">
      <c r="D86" s="113" t="s">
        <v>476</v>
      </c>
      <c r="E86" s="115">
        <v>95.588999999999999</v>
      </c>
      <c r="F86" s="115">
        <v>94.6511</v>
      </c>
      <c r="G86" s="115">
        <v>80.933899999999994</v>
      </c>
      <c r="H86" s="115">
        <v>74.103499999999997</v>
      </c>
      <c r="I86" s="115">
        <v>120.995</v>
      </c>
      <c r="J86" s="115">
        <v>136.5162</v>
      </c>
      <c r="K86" s="115">
        <v>135.86429999999999</v>
      </c>
      <c r="L86" s="128">
        <v>134.94</v>
      </c>
      <c r="M86" s="128">
        <v>131.18029999999999</v>
      </c>
      <c r="N86" s="128">
        <v>115.5442</v>
      </c>
      <c r="O86" s="115">
        <v>2149.4207999999999</v>
      </c>
    </row>
    <row r="87" spans="3:16384" x14ac:dyDescent="0.45">
      <c r="D87" s="113" t="s">
        <v>477</v>
      </c>
      <c r="E87" s="115">
        <v>114.8493</v>
      </c>
      <c r="F87" s="115">
        <v>113.032</v>
      </c>
      <c r="G87" s="115">
        <v>96.576400000000007</v>
      </c>
      <c r="H87" s="115">
        <v>64.330200000000005</v>
      </c>
      <c r="I87" s="115">
        <v>62.404800000000002</v>
      </c>
      <c r="J87" s="115">
        <v>75.593999999999994</v>
      </c>
      <c r="K87" s="115">
        <v>68.009200000000007</v>
      </c>
      <c r="L87" s="128">
        <v>69.528599999999997</v>
      </c>
      <c r="M87" s="128">
        <v>73.474000000000004</v>
      </c>
      <c r="N87" s="128">
        <v>83.834999999999994</v>
      </c>
      <c r="O87" s="115">
        <v>1633.2044000000001</v>
      </c>
    </row>
    <row r="88" spans="3:16384" x14ac:dyDescent="0.45">
      <c r="D88" s="113" t="s">
        <v>474</v>
      </c>
      <c r="E88" s="115">
        <v>31.5243</v>
      </c>
      <c r="F88" s="115">
        <v>33.292299999999997</v>
      </c>
      <c r="G88" s="115">
        <v>34.645400000000002</v>
      </c>
      <c r="H88" s="115">
        <v>36.7196</v>
      </c>
      <c r="I88" s="115">
        <v>42.563299999999998</v>
      </c>
      <c r="J88" s="115">
        <v>48.303199999999997</v>
      </c>
      <c r="K88" s="115">
        <v>51.389600000000002</v>
      </c>
      <c r="L88" s="128">
        <v>54.289000000000001</v>
      </c>
      <c r="M88" s="128">
        <v>47.355899999999998</v>
      </c>
      <c r="N88" s="128">
        <v>49.812199999999997</v>
      </c>
      <c r="O88" s="115">
        <v>775.51289999999995</v>
      </c>
    </row>
    <row r="89" spans="3:16384" x14ac:dyDescent="0.45">
      <c r="D89" s="113" t="s">
        <v>478</v>
      </c>
      <c r="E89" s="134">
        <v>1.3394999999999999</v>
      </c>
      <c r="F89" s="134">
        <v>1.4373</v>
      </c>
      <c r="G89" s="134">
        <v>1.2944</v>
      </c>
      <c r="H89" s="134">
        <v>1.1697</v>
      </c>
      <c r="I89" s="134">
        <v>1.3325</v>
      </c>
      <c r="J89" s="134">
        <v>1.4020999999999999</v>
      </c>
      <c r="K89" s="134">
        <v>1.4326000000000001</v>
      </c>
      <c r="L89" s="130">
        <v>1.6507000000000001</v>
      </c>
      <c r="M89" s="130">
        <v>1.8248</v>
      </c>
      <c r="N89" s="130">
        <v>2.1023999999999998</v>
      </c>
      <c r="O89" s="134">
        <v>41.142800000000001</v>
      </c>
    </row>
    <row r="91" spans="3:16384" ht="17.5" thickBot="1" x14ac:dyDescent="0.5">
      <c r="D91" s="116" t="s">
        <v>84</v>
      </c>
      <c r="E91" s="117">
        <v>384.0102</v>
      </c>
      <c r="F91" s="117">
        <v>408.63080000000002</v>
      </c>
      <c r="G91" s="117">
        <v>382.66820000000001</v>
      </c>
      <c r="H91" s="117">
        <v>351.29259999999999</v>
      </c>
      <c r="I91" s="117">
        <v>427.17410000000001</v>
      </c>
      <c r="J91" s="117">
        <v>465.70940000000002</v>
      </c>
      <c r="K91" s="117">
        <v>456.17660000000001</v>
      </c>
      <c r="L91" s="117">
        <v>452.1429</v>
      </c>
      <c r="M91" s="117">
        <v>452.4932</v>
      </c>
      <c r="N91" s="117">
        <v>455.59570000000002</v>
      </c>
      <c r="O91" s="117">
        <v>8370.2515999999996</v>
      </c>
    </row>
    <row r="92" spans="3:16384" x14ac:dyDescent="0.45">
      <c r="D92" s="75" t="s">
        <v>468</v>
      </c>
    </row>
    <row r="98" spans="3:16384" x14ac:dyDescent="0.45">
      <c r="C98" s="83" t="s">
        <v>498</v>
      </c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2"/>
      <c r="CA98" s="82"/>
      <c r="CB98" s="82"/>
      <c r="CC98" s="82"/>
      <c r="CD98" s="82"/>
      <c r="CE98" s="82"/>
      <c r="CF98" s="82"/>
      <c r="CG98" s="82"/>
      <c r="CH98" s="82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82"/>
      <c r="CV98" s="82"/>
      <c r="CW98" s="82"/>
      <c r="CX98" s="82"/>
      <c r="CY98" s="82"/>
      <c r="CZ98" s="82"/>
      <c r="DA98" s="82"/>
      <c r="DB98" s="82"/>
      <c r="DC98" s="82"/>
      <c r="DD98" s="82"/>
      <c r="DE98" s="82"/>
      <c r="DF98" s="82"/>
      <c r="DG98" s="82"/>
      <c r="DH98" s="82"/>
      <c r="DI98" s="82"/>
      <c r="DJ98" s="82"/>
      <c r="DK98" s="82"/>
      <c r="DL98" s="82"/>
      <c r="DM98" s="82"/>
      <c r="DN98" s="82"/>
      <c r="DO98" s="82"/>
      <c r="DP98" s="82"/>
      <c r="DQ98" s="82"/>
      <c r="DR98" s="82"/>
      <c r="DS98" s="82"/>
      <c r="DT98" s="82"/>
      <c r="DU98" s="82"/>
      <c r="DV98" s="82"/>
      <c r="DW98" s="82"/>
      <c r="DX98" s="82"/>
      <c r="DY98" s="82"/>
      <c r="DZ98" s="82"/>
      <c r="EA98" s="82"/>
      <c r="EB98" s="82"/>
      <c r="EC98" s="82"/>
      <c r="ED98" s="82"/>
      <c r="EE98" s="82"/>
      <c r="EF98" s="82"/>
      <c r="EG98" s="82"/>
      <c r="EH98" s="82"/>
      <c r="EI98" s="82"/>
      <c r="EJ98" s="82"/>
      <c r="EK98" s="82"/>
      <c r="EL98" s="82"/>
      <c r="EM98" s="82"/>
      <c r="EN98" s="82"/>
      <c r="EO98" s="82"/>
      <c r="EP98" s="82"/>
      <c r="EQ98" s="82"/>
      <c r="ER98" s="82"/>
      <c r="ES98" s="82"/>
      <c r="ET98" s="82"/>
      <c r="EU98" s="82"/>
      <c r="EV98" s="82"/>
      <c r="EW98" s="82"/>
      <c r="EX98" s="82"/>
      <c r="EY98" s="82"/>
      <c r="EZ98" s="82"/>
      <c r="FA98" s="82"/>
      <c r="FB98" s="82"/>
      <c r="FC98" s="82"/>
      <c r="FD98" s="82"/>
      <c r="FE98" s="82"/>
      <c r="FF98" s="82"/>
      <c r="FG98" s="82"/>
      <c r="FH98" s="82"/>
      <c r="FI98" s="82"/>
      <c r="FJ98" s="82"/>
      <c r="FK98" s="82"/>
      <c r="FL98" s="82"/>
      <c r="FM98" s="82"/>
      <c r="FN98" s="82"/>
      <c r="FO98" s="82"/>
      <c r="FP98" s="82"/>
      <c r="FQ98" s="82"/>
      <c r="FR98" s="82"/>
      <c r="FS98" s="82"/>
      <c r="FT98" s="82"/>
      <c r="FU98" s="82"/>
      <c r="FV98" s="82"/>
      <c r="FW98" s="82"/>
      <c r="FX98" s="82"/>
      <c r="FY98" s="82"/>
      <c r="FZ98" s="82"/>
      <c r="GA98" s="82"/>
      <c r="GB98" s="82"/>
      <c r="GC98" s="82"/>
      <c r="GD98" s="82"/>
      <c r="GE98" s="82"/>
      <c r="GF98" s="82"/>
      <c r="GG98" s="82"/>
      <c r="GH98" s="82"/>
      <c r="GI98" s="82"/>
      <c r="GJ98" s="82"/>
      <c r="GK98" s="82"/>
      <c r="GL98" s="82"/>
      <c r="GM98" s="82"/>
      <c r="GN98" s="82"/>
      <c r="GO98" s="82"/>
      <c r="GP98" s="82"/>
      <c r="GQ98" s="82"/>
      <c r="GR98" s="82"/>
      <c r="GS98" s="82"/>
      <c r="GT98" s="82"/>
      <c r="GU98" s="82"/>
      <c r="GV98" s="82"/>
      <c r="GW98" s="82"/>
      <c r="GX98" s="82"/>
      <c r="GY98" s="82"/>
      <c r="GZ98" s="82"/>
      <c r="HA98" s="82"/>
      <c r="HB98" s="82"/>
      <c r="HC98" s="82"/>
      <c r="HD98" s="82"/>
      <c r="HE98" s="82"/>
      <c r="HF98" s="82"/>
      <c r="HG98" s="82"/>
      <c r="HH98" s="82"/>
      <c r="HI98" s="82"/>
      <c r="HJ98" s="82"/>
      <c r="HK98" s="82"/>
      <c r="HL98" s="82"/>
      <c r="HM98" s="82"/>
      <c r="HN98" s="82"/>
      <c r="HO98" s="82"/>
      <c r="HP98" s="82"/>
      <c r="HQ98" s="82"/>
      <c r="HR98" s="82"/>
      <c r="HS98" s="82"/>
      <c r="HT98" s="82"/>
      <c r="HU98" s="82"/>
      <c r="HV98" s="82"/>
      <c r="HW98" s="82"/>
      <c r="HX98" s="82"/>
      <c r="HY98" s="82"/>
      <c r="HZ98" s="82"/>
      <c r="IA98" s="82"/>
      <c r="IB98" s="82"/>
      <c r="IC98" s="82"/>
      <c r="ID98" s="82"/>
      <c r="IE98" s="82"/>
      <c r="IF98" s="82"/>
      <c r="IG98" s="82"/>
      <c r="IH98" s="82"/>
      <c r="II98" s="82"/>
      <c r="IJ98" s="82"/>
      <c r="IK98" s="82"/>
      <c r="IL98" s="82"/>
      <c r="IM98" s="82"/>
      <c r="IN98" s="82"/>
      <c r="IO98" s="82"/>
      <c r="IP98" s="82"/>
      <c r="IQ98" s="82"/>
      <c r="IR98" s="82"/>
      <c r="IS98" s="82"/>
      <c r="IT98" s="82"/>
      <c r="IU98" s="82"/>
      <c r="IV98" s="82"/>
      <c r="IW98" s="82"/>
      <c r="IX98" s="82"/>
      <c r="IY98" s="82"/>
      <c r="IZ98" s="82"/>
      <c r="JA98" s="82"/>
      <c r="JB98" s="82"/>
      <c r="JC98" s="82"/>
      <c r="JD98" s="82"/>
      <c r="JE98" s="82"/>
      <c r="JF98" s="82"/>
      <c r="JG98" s="82"/>
      <c r="JH98" s="82"/>
      <c r="JI98" s="82"/>
      <c r="JJ98" s="82"/>
      <c r="JK98" s="82"/>
      <c r="JL98" s="82"/>
      <c r="JM98" s="82"/>
      <c r="JN98" s="82"/>
      <c r="JO98" s="82"/>
      <c r="JP98" s="82"/>
      <c r="JQ98" s="82"/>
      <c r="JR98" s="82"/>
      <c r="JS98" s="82"/>
      <c r="JT98" s="82"/>
      <c r="JU98" s="82"/>
      <c r="JV98" s="82"/>
      <c r="JW98" s="82"/>
      <c r="JX98" s="82"/>
      <c r="JY98" s="82"/>
      <c r="JZ98" s="82"/>
      <c r="KA98" s="82"/>
      <c r="KB98" s="82"/>
      <c r="KC98" s="82"/>
      <c r="KD98" s="82"/>
      <c r="KE98" s="82"/>
      <c r="KF98" s="82"/>
      <c r="KG98" s="82"/>
      <c r="KH98" s="82"/>
      <c r="KI98" s="82"/>
      <c r="KJ98" s="82"/>
      <c r="KK98" s="82"/>
      <c r="KL98" s="82"/>
      <c r="KM98" s="82"/>
      <c r="KN98" s="82"/>
      <c r="KO98" s="82"/>
      <c r="KP98" s="82"/>
      <c r="KQ98" s="82"/>
      <c r="KR98" s="82"/>
      <c r="KS98" s="82"/>
      <c r="KT98" s="82"/>
      <c r="KU98" s="82"/>
      <c r="KV98" s="82"/>
      <c r="KW98" s="82"/>
      <c r="KX98" s="82"/>
      <c r="KY98" s="82"/>
      <c r="KZ98" s="82"/>
      <c r="LA98" s="82"/>
      <c r="LB98" s="82"/>
      <c r="LC98" s="82"/>
      <c r="LD98" s="82"/>
      <c r="LE98" s="82"/>
      <c r="LF98" s="82"/>
      <c r="LG98" s="82"/>
      <c r="LH98" s="82"/>
      <c r="LI98" s="82"/>
      <c r="LJ98" s="82"/>
      <c r="LK98" s="82"/>
      <c r="LL98" s="82"/>
      <c r="LM98" s="82"/>
      <c r="LN98" s="82"/>
      <c r="LO98" s="82"/>
      <c r="LP98" s="82"/>
      <c r="LQ98" s="82"/>
      <c r="LR98" s="82"/>
      <c r="LS98" s="82"/>
      <c r="LT98" s="82"/>
      <c r="LU98" s="82"/>
      <c r="LV98" s="82"/>
      <c r="LW98" s="82"/>
      <c r="LX98" s="82"/>
      <c r="LY98" s="82"/>
      <c r="LZ98" s="82"/>
      <c r="MA98" s="82"/>
      <c r="MB98" s="82"/>
      <c r="MC98" s="82"/>
      <c r="MD98" s="82"/>
      <c r="ME98" s="82"/>
      <c r="MF98" s="82"/>
      <c r="MG98" s="82"/>
      <c r="MH98" s="82"/>
      <c r="MI98" s="82"/>
      <c r="MJ98" s="82"/>
      <c r="MK98" s="82"/>
      <c r="ML98" s="82"/>
      <c r="MM98" s="82"/>
      <c r="MN98" s="82"/>
      <c r="MO98" s="82"/>
      <c r="MP98" s="82"/>
      <c r="MQ98" s="82"/>
      <c r="MR98" s="82"/>
      <c r="MS98" s="82"/>
      <c r="MT98" s="82"/>
      <c r="MU98" s="82"/>
      <c r="MV98" s="82"/>
      <c r="MW98" s="82"/>
      <c r="MX98" s="82"/>
      <c r="MY98" s="82"/>
      <c r="MZ98" s="82"/>
      <c r="NA98" s="82"/>
      <c r="NB98" s="82"/>
      <c r="NC98" s="82"/>
      <c r="ND98" s="82"/>
      <c r="NE98" s="82"/>
      <c r="NF98" s="82"/>
      <c r="NG98" s="82"/>
      <c r="NH98" s="82"/>
      <c r="NI98" s="82"/>
      <c r="NJ98" s="82"/>
      <c r="NK98" s="82"/>
      <c r="NL98" s="82"/>
      <c r="NM98" s="82"/>
      <c r="NN98" s="82"/>
      <c r="NO98" s="82"/>
      <c r="NP98" s="82"/>
      <c r="NQ98" s="82"/>
      <c r="NR98" s="82"/>
      <c r="NS98" s="82"/>
      <c r="NT98" s="82"/>
      <c r="NU98" s="82"/>
      <c r="NV98" s="82"/>
      <c r="NW98" s="82"/>
      <c r="NX98" s="82"/>
      <c r="NY98" s="82"/>
      <c r="NZ98" s="82"/>
      <c r="OA98" s="82"/>
      <c r="OB98" s="82"/>
      <c r="OC98" s="82"/>
      <c r="OD98" s="82"/>
      <c r="OE98" s="82"/>
      <c r="OF98" s="82"/>
      <c r="OG98" s="82"/>
      <c r="OH98" s="82"/>
      <c r="OI98" s="82"/>
      <c r="OJ98" s="82"/>
      <c r="OK98" s="82"/>
      <c r="OL98" s="82"/>
      <c r="OM98" s="82"/>
      <c r="ON98" s="82"/>
      <c r="OO98" s="82"/>
      <c r="OP98" s="82"/>
      <c r="OQ98" s="82"/>
      <c r="OR98" s="82"/>
      <c r="OS98" s="82"/>
      <c r="OT98" s="82"/>
      <c r="OU98" s="82"/>
      <c r="OV98" s="82"/>
      <c r="OW98" s="82"/>
      <c r="OX98" s="82"/>
      <c r="OY98" s="82"/>
      <c r="OZ98" s="82"/>
      <c r="PA98" s="82"/>
      <c r="PB98" s="82"/>
      <c r="PC98" s="82"/>
      <c r="PD98" s="82"/>
      <c r="PE98" s="82"/>
      <c r="PF98" s="82"/>
      <c r="PG98" s="82"/>
      <c r="PH98" s="82"/>
      <c r="PI98" s="82"/>
      <c r="PJ98" s="82"/>
      <c r="PK98" s="82"/>
      <c r="PL98" s="82"/>
      <c r="PM98" s="82"/>
      <c r="PN98" s="82"/>
      <c r="PO98" s="82"/>
      <c r="PP98" s="82"/>
      <c r="PQ98" s="82"/>
      <c r="PR98" s="82"/>
      <c r="PS98" s="82"/>
      <c r="PT98" s="82"/>
      <c r="PU98" s="82"/>
      <c r="PV98" s="82"/>
      <c r="PW98" s="82"/>
      <c r="PX98" s="82"/>
      <c r="PY98" s="82"/>
      <c r="PZ98" s="82"/>
      <c r="QA98" s="82"/>
      <c r="QB98" s="82"/>
      <c r="QC98" s="82"/>
      <c r="QD98" s="82"/>
      <c r="QE98" s="82"/>
      <c r="QF98" s="82"/>
      <c r="QG98" s="82"/>
      <c r="QH98" s="82"/>
      <c r="QI98" s="82"/>
      <c r="QJ98" s="82"/>
      <c r="QK98" s="82"/>
      <c r="QL98" s="82"/>
      <c r="QM98" s="82"/>
      <c r="QN98" s="82"/>
      <c r="QO98" s="82"/>
      <c r="QP98" s="82"/>
      <c r="QQ98" s="82"/>
      <c r="QR98" s="82"/>
      <c r="QS98" s="82"/>
      <c r="QT98" s="82"/>
      <c r="QU98" s="82"/>
      <c r="QV98" s="82"/>
      <c r="QW98" s="82"/>
      <c r="QX98" s="82"/>
      <c r="QY98" s="82"/>
      <c r="QZ98" s="82"/>
      <c r="RA98" s="82"/>
      <c r="RB98" s="82"/>
      <c r="RC98" s="82"/>
      <c r="RD98" s="82"/>
      <c r="RE98" s="82"/>
      <c r="RF98" s="82"/>
      <c r="RG98" s="82"/>
      <c r="RH98" s="82"/>
      <c r="RI98" s="82"/>
      <c r="RJ98" s="82"/>
      <c r="RK98" s="82"/>
      <c r="RL98" s="82"/>
      <c r="RM98" s="82"/>
      <c r="RN98" s="82"/>
      <c r="RO98" s="82"/>
      <c r="RP98" s="82"/>
      <c r="RQ98" s="82"/>
      <c r="RR98" s="82"/>
      <c r="RS98" s="82"/>
      <c r="RT98" s="82"/>
      <c r="RU98" s="82"/>
      <c r="RV98" s="82"/>
      <c r="RW98" s="82"/>
      <c r="RX98" s="82"/>
      <c r="RY98" s="82"/>
      <c r="RZ98" s="82"/>
      <c r="SA98" s="82"/>
      <c r="SB98" s="82"/>
      <c r="SC98" s="82"/>
      <c r="SD98" s="82"/>
      <c r="SE98" s="82"/>
      <c r="SF98" s="82"/>
      <c r="SG98" s="82"/>
      <c r="SH98" s="82"/>
      <c r="SI98" s="82"/>
      <c r="SJ98" s="82"/>
      <c r="SK98" s="82"/>
      <c r="SL98" s="82"/>
      <c r="SM98" s="82"/>
      <c r="SN98" s="82"/>
      <c r="SO98" s="82"/>
      <c r="SP98" s="82"/>
      <c r="SQ98" s="82"/>
      <c r="SR98" s="82"/>
      <c r="SS98" s="82"/>
      <c r="ST98" s="82"/>
      <c r="SU98" s="82"/>
      <c r="SV98" s="82"/>
      <c r="SW98" s="82"/>
      <c r="SX98" s="82"/>
      <c r="SY98" s="82"/>
      <c r="SZ98" s="82"/>
      <c r="TA98" s="82"/>
      <c r="TB98" s="82"/>
      <c r="TC98" s="82"/>
      <c r="TD98" s="82"/>
      <c r="TE98" s="82"/>
      <c r="TF98" s="82"/>
      <c r="TG98" s="82"/>
      <c r="TH98" s="82"/>
      <c r="TI98" s="82"/>
      <c r="TJ98" s="82"/>
      <c r="TK98" s="82"/>
      <c r="TL98" s="82"/>
      <c r="TM98" s="82"/>
      <c r="TN98" s="82"/>
      <c r="TO98" s="82"/>
      <c r="TP98" s="82"/>
      <c r="TQ98" s="82"/>
      <c r="TR98" s="82"/>
      <c r="TS98" s="82"/>
      <c r="TT98" s="82"/>
      <c r="TU98" s="82"/>
      <c r="TV98" s="82"/>
      <c r="TW98" s="82"/>
      <c r="TX98" s="82"/>
      <c r="TY98" s="82"/>
      <c r="TZ98" s="82"/>
      <c r="UA98" s="82"/>
      <c r="UB98" s="82"/>
      <c r="UC98" s="82"/>
      <c r="UD98" s="82"/>
      <c r="UE98" s="82"/>
      <c r="UF98" s="82"/>
      <c r="UG98" s="82"/>
      <c r="UH98" s="82"/>
      <c r="UI98" s="82"/>
      <c r="UJ98" s="82"/>
      <c r="UK98" s="82"/>
      <c r="UL98" s="82"/>
      <c r="UM98" s="82"/>
      <c r="UN98" s="82"/>
      <c r="UO98" s="82"/>
      <c r="UP98" s="82"/>
      <c r="UQ98" s="82"/>
      <c r="UR98" s="82"/>
      <c r="US98" s="82"/>
      <c r="UT98" s="82"/>
      <c r="UU98" s="82"/>
      <c r="UV98" s="82"/>
      <c r="UW98" s="82"/>
      <c r="UX98" s="82"/>
      <c r="UY98" s="82"/>
      <c r="UZ98" s="82"/>
      <c r="VA98" s="82"/>
      <c r="VB98" s="82"/>
      <c r="VC98" s="82"/>
      <c r="VD98" s="82"/>
      <c r="VE98" s="82"/>
      <c r="VF98" s="82"/>
      <c r="VG98" s="82"/>
      <c r="VH98" s="82"/>
      <c r="VI98" s="82"/>
      <c r="VJ98" s="82"/>
      <c r="VK98" s="82"/>
      <c r="VL98" s="82"/>
      <c r="VM98" s="82"/>
      <c r="VN98" s="82"/>
      <c r="VO98" s="82"/>
      <c r="VP98" s="82"/>
      <c r="VQ98" s="82"/>
      <c r="VR98" s="82"/>
      <c r="VS98" s="82"/>
      <c r="VT98" s="82"/>
      <c r="VU98" s="82"/>
      <c r="VV98" s="82"/>
      <c r="VW98" s="82"/>
      <c r="VX98" s="82"/>
      <c r="VY98" s="82"/>
      <c r="VZ98" s="82"/>
      <c r="WA98" s="82"/>
      <c r="WB98" s="82"/>
      <c r="WC98" s="82"/>
      <c r="WD98" s="82"/>
      <c r="WE98" s="82"/>
      <c r="WF98" s="82"/>
      <c r="WG98" s="82"/>
      <c r="WH98" s="82"/>
      <c r="WI98" s="82"/>
      <c r="WJ98" s="82"/>
      <c r="WK98" s="82"/>
      <c r="WL98" s="82"/>
      <c r="WM98" s="82"/>
      <c r="WN98" s="82"/>
      <c r="WO98" s="82"/>
      <c r="WP98" s="82"/>
      <c r="WQ98" s="82"/>
      <c r="WR98" s="82"/>
      <c r="WS98" s="82"/>
      <c r="WT98" s="82"/>
      <c r="WU98" s="82"/>
      <c r="WV98" s="82"/>
      <c r="WW98" s="82"/>
      <c r="WX98" s="82"/>
      <c r="WY98" s="82"/>
      <c r="WZ98" s="82"/>
      <c r="XA98" s="82"/>
      <c r="XB98" s="82"/>
      <c r="XC98" s="82"/>
      <c r="XD98" s="82"/>
      <c r="XE98" s="82"/>
      <c r="XF98" s="82"/>
      <c r="XG98" s="82"/>
      <c r="XH98" s="82"/>
      <c r="XI98" s="82"/>
      <c r="XJ98" s="82"/>
      <c r="XK98" s="82"/>
      <c r="XL98" s="82"/>
      <c r="XM98" s="82"/>
      <c r="XN98" s="82"/>
      <c r="XO98" s="82"/>
      <c r="XP98" s="82"/>
      <c r="XQ98" s="82"/>
      <c r="XR98" s="82"/>
      <c r="XS98" s="82"/>
      <c r="XT98" s="82"/>
      <c r="XU98" s="82"/>
      <c r="XV98" s="82"/>
      <c r="XW98" s="82"/>
      <c r="XX98" s="82"/>
      <c r="XY98" s="82"/>
      <c r="XZ98" s="82"/>
      <c r="YA98" s="82"/>
      <c r="YB98" s="82"/>
      <c r="YC98" s="82"/>
      <c r="YD98" s="82"/>
      <c r="YE98" s="82"/>
      <c r="YF98" s="82"/>
      <c r="YG98" s="82"/>
      <c r="YH98" s="82"/>
      <c r="YI98" s="82"/>
      <c r="YJ98" s="82"/>
      <c r="YK98" s="82"/>
      <c r="YL98" s="82"/>
      <c r="YM98" s="82"/>
      <c r="YN98" s="82"/>
      <c r="YO98" s="82"/>
      <c r="YP98" s="82"/>
      <c r="YQ98" s="82"/>
      <c r="YR98" s="82"/>
      <c r="YS98" s="82"/>
      <c r="YT98" s="82"/>
      <c r="YU98" s="82"/>
      <c r="YV98" s="82"/>
      <c r="YW98" s="82"/>
      <c r="YX98" s="82"/>
      <c r="YY98" s="82"/>
      <c r="YZ98" s="82"/>
      <c r="ZA98" s="82"/>
      <c r="ZB98" s="82"/>
      <c r="ZC98" s="82"/>
      <c r="ZD98" s="82"/>
      <c r="ZE98" s="82"/>
      <c r="ZF98" s="82"/>
      <c r="ZG98" s="82"/>
      <c r="ZH98" s="82"/>
      <c r="ZI98" s="82"/>
      <c r="ZJ98" s="82"/>
      <c r="ZK98" s="82"/>
      <c r="ZL98" s="82"/>
      <c r="ZM98" s="82"/>
      <c r="ZN98" s="82"/>
      <c r="ZO98" s="82"/>
      <c r="ZP98" s="82"/>
      <c r="ZQ98" s="82"/>
      <c r="ZR98" s="82"/>
      <c r="ZS98" s="82"/>
      <c r="ZT98" s="82"/>
      <c r="ZU98" s="82"/>
      <c r="ZV98" s="82"/>
      <c r="ZW98" s="82"/>
      <c r="ZX98" s="82"/>
      <c r="ZY98" s="82"/>
      <c r="ZZ98" s="82"/>
      <c r="AAA98" s="82"/>
      <c r="AAB98" s="82"/>
      <c r="AAC98" s="82"/>
      <c r="AAD98" s="82"/>
      <c r="AAE98" s="82"/>
      <c r="AAF98" s="82"/>
      <c r="AAG98" s="82"/>
      <c r="AAH98" s="82"/>
      <c r="AAI98" s="82"/>
      <c r="AAJ98" s="82"/>
      <c r="AAK98" s="82"/>
      <c r="AAL98" s="82"/>
      <c r="AAM98" s="82"/>
      <c r="AAN98" s="82"/>
      <c r="AAO98" s="82"/>
      <c r="AAP98" s="82"/>
      <c r="AAQ98" s="82"/>
      <c r="AAR98" s="82"/>
      <c r="AAS98" s="82"/>
      <c r="AAT98" s="82"/>
      <c r="AAU98" s="82"/>
      <c r="AAV98" s="82"/>
      <c r="AAW98" s="82"/>
      <c r="AAX98" s="82"/>
      <c r="AAY98" s="82"/>
      <c r="AAZ98" s="82"/>
      <c r="ABA98" s="82"/>
      <c r="ABB98" s="82"/>
      <c r="ABC98" s="82"/>
      <c r="ABD98" s="82"/>
      <c r="ABE98" s="82"/>
      <c r="ABF98" s="82"/>
      <c r="ABG98" s="82"/>
      <c r="ABH98" s="82"/>
      <c r="ABI98" s="82"/>
      <c r="ABJ98" s="82"/>
      <c r="ABK98" s="82"/>
      <c r="ABL98" s="82"/>
      <c r="ABM98" s="82"/>
      <c r="ABN98" s="82"/>
      <c r="ABO98" s="82"/>
      <c r="ABP98" s="82"/>
      <c r="ABQ98" s="82"/>
      <c r="ABR98" s="82"/>
      <c r="ABS98" s="82"/>
      <c r="ABT98" s="82"/>
      <c r="ABU98" s="82"/>
      <c r="ABV98" s="82"/>
      <c r="ABW98" s="82"/>
      <c r="ABX98" s="82"/>
      <c r="ABY98" s="82"/>
      <c r="ABZ98" s="82"/>
      <c r="ACA98" s="82"/>
      <c r="ACB98" s="82"/>
      <c r="ACC98" s="82"/>
      <c r="ACD98" s="82"/>
      <c r="ACE98" s="82"/>
      <c r="ACF98" s="82"/>
      <c r="ACG98" s="82"/>
      <c r="ACH98" s="82"/>
      <c r="ACI98" s="82"/>
      <c r="ACJ98" s="82"/>
      <c r="ACK98" s="82"/>
      <c r="ACL98" s="82"/>
      <c r="ACM98" s="82"/>
      <c r="ACN98" s="82"/>
      <c r="ACO98" s="82"/>
      <c r="ACP98" s="82"/>
      <c r="ACQ98" s="82"/>
      <c r="ACR98" s="82"/>
      <c r="ACS98" s="82"/>
      <c r="ACT98" s="82"/>
      <c r="ACU98" s="82"/>
      <c r="ACV98" s="82"/>
      <c r="ACW98" s="82"/>
      <c r="ACX98" s="82"/>
      <c r="ACY98" s="82"/>
      <c r="ACZ98" s="82"/>
      <c r="ADA98" s="82"/>
      <c r="ADB98" s="82"/>
      <c r="ADC98" s="82"/>
      <c r="ADD98" s="82"/>
      <c r="ADE98" s="82"/>
      <c r="ADF98" s="82"/>
      <c r="ADG98" s="82"/>
      <c r="ADH98" s="82"/>
      <c r="ADI98" s="82"/>
      <c r="ADJ98" s="82"/>
      <c r="ADK98" s="82"/>
      <c r="ADL98" s="82"/>
      <c r="ADM98" s="82"/>
      <c r="ADN98" s="82"/>
      <c r="ADO98" s="82"/>
      <c r="ADP98" s="82"/>
      <c r="ADQ98" s="82"/>
      <c r="ADR98" s="82"/>
      <c r="ADS98" s="82"/>
      <c r="ADT98" s="82"/>
      <c r="ADU98" s="82"/>
      <c r="ADV98" s="82"/>
      <c r="ADW98" s="82"/>
      <c r="ADX98" s="82"/>
      <c r="ADY98" s="82"/>
      <c r="ADZ98" s="82"/>
      <c r="AEA98" s="82"/>
      <c r="AEB98" s="82"/>
      <c r="AEC98" s="82"/>
      <c r="AED98" s="82"/>
      <c r="AEE98" s="82"/>
      <c r="AEF98" s="82"/>
      <c r="AEG98" s="82"/>
      <c r="AEH98" s="82"/>
      <c r="AEI98" s="82"/>
      <c r="AEJ98" s="82"/>
      <c r="AEK98" s="82"/>
      <c r="AEL98" s="82"/>
      <c r="AEM98" s="82"/>
      <c r="AEN98" s="82"/>
      <c r="AEO98" s="82"/>
      <c r="AEP98" s="82"/>
      <c r="AEQ98" s="82"/>
      <c r="AER98" s="82"/>
      <c r="AES98" s="82"/>
      <c r="AET98" s="82"/>
      <c r="AEU98" s="82"/>
      <c r="AEV98" s="82"/>
      <c r="AEW98" s="82"/>
      <c r="AEX98" s="82"/>
      <c r="AEY98" s="82"/>
      <c r="AEZ98" s="82"/>
      <c r="AFA98" s="82"/>
      <c r="AFB98" s="82"/>
      <c r="AFC98" s="82"/>
      <c r="AFD98" s="82"/>
      <c r="AFE98" s="82"/>
      <c r="AFF98" s="82"/>
      <c r="AFG98" s="82"/>
      <c r="AFH98" s="82"/>
      <c r="AFI98" s="82"/>
      <c r="AFJ98" s="82"/>
      <c r="AFK98" s="82"/>
      <c r="AFL98" s="82"/>
      <c r="AFM98" s="82"/>
      <c r="AFN98" s="82"/>
      <c r="AFO98" s="82"/>
      <c r="AFP98" s="82"/>
      <c r="AFQ98" s="82"/>
      <c r="AFR98" s="82"/>
      <c r="AFS98" s="82"/>
      <c r="AFT98" s="82"/>
      <c r="AFU98" s="82"/>
      <c r="AFV98" s="82"/>
      <c r="AFW98" s="82"/>
      <c r="AFX98" s="82"/>
      <c r="AFY98" s="82"/>
      <c r="AFZ98" s="82"/>
      <c r="AGA98" s="82"/>
      <c r="AGB98" s="82"/>
      <c r="AGC98" s="82"/>
      <c r="AGD98" s="82"/>
      <c r="AGE98" s="82"/>
      <c r="AGF98" s="82"/>
      <c r="AGG98" s="82"/>
      <c r="AGH98" s="82"/>
      <c r="AGI98" s="82"/>
      <c r="AGJ98" s="82"/>
      <c r="AGK98" s="82"/>
      <c r="AGL98" s="82"/>
      <c r="AGM98" s="82"/>
      <c r="AGN98" s="82"/>
      <c r="AGO98" s="82"/>
      <c r="AGP98" s="82"/>
      <c r="AGQ98" s="82"/>
      <c r="AGR98" s="82"/>
      <c r="AGS98" s="82"/>
      <c r="AGT98" s="82"/>
      <c r="AGU98" s="82"/>
      <c r="AGV98" s="82"/>
      <c r="AGW98" s="82"/>
      <c r="AGX98" s="82"/>
      <c r="AGY98" s="82"/>
      <c r="AGZ98" s="82"/>
      <c r="AHA98" s="82"/>
      <c r="AHB98" s="82"/>
      <c r="AHC98" s="82"/>
      <c r="AHD98" s="82"/>
      <c r="AHE98" s="82"/>
      <c r="AHF98" s="82"/>
      <c r="AHG98" s="82"/>
      <c r="AHH98" s="82"/>
      <c r="AHI98" s="82"/>
      <c r="AHJ98" s="82"/>
      <c r="AHK98" s="82"/>
      <c r="AHL98" s="82"/>
      <c r="AHM98" s="82"/>
      <c r="AHN98" s="82"/>
      <c r="AHO98" s="82"/>
      <c r="AHP98" s="82"/>
      <c r="AHQ98" s="82"/>
      <c r="AHR98" s="82"/>
      <c r="AHS98" s="82"/>
      <c r="AHT98" s="82"/>
      <c r="AHU98" s="82"/>
      <c r="AHV98" s="82"/>
      <c r="AHW98" s="82"/>
      <c r="AHX98" s="82"/>
      <c r="AHY98" s="82"/>
      <c r="AHZ98" s="82"/>
      <c r="AIA98" s="82"/>
      <c r="AIB98" s="82"/>
      <c r="AIC98" s="82"/>
      <c r="AID98" s="82"/>
      <c r="AIE98" s="82"/>
      <c r="AIF98" s="82"/>
      <c r="AIG98" s="82"/>
      <c r="AIH98" s="82"/>
      <c r="AII98" s="82"/>
      <c r="AIJ98" s="82"/>
      <c r="AIK98" s="82"/>
      <c r="AIL98" s="82"/>
      <c r="AIM98" s="82"/>
      <c r="AIN98" s="82"/>
      <c r="AIO98" s="82"/>
      <c r="AIP98" s="82"/>
      <c r="AIQ98" s="82"/>
      <c r="AIR98" s="82"/>
      <c r="AIS98" s="82"/>
      <c r="AIT98" s="82"/>
      <c r="AIU98" s="82"/>
      <c r="AIV98" s="82"/>
      <c r="AIW98" s="82"/>
      <c r="AIX98" s="82"/>
      <c r="AIY98" s="82"/>
      <c r="AIZ98" s="82"/>
      <c r="AJA98" s="82"/>
      <c r="AJB98" s="82"/>
      <c r="AJC98" s="82"/>
      <c r="AJD98" s="82"/>
      <c r="AJE98" s="82"/>
      <c r="AJF98" s="82"/>
      <c r="AJG98" s="82"/>
      <c r="AJH98" s="82"/>
      <c r="AJI98" s="82"/>
      <c r="AJJ98" s="82"/>
      <c r="AJK98" s="82"/>
      <c r="AJL98" s="82"/>
      <c r="AJM98" s="82"/>
      <c r="AJN98" s="82"/>
      <c r="AJO98" s="82"/>
      <c r="AJP98" s="82"/>
      <c r="AJQ98" s="82"/>
      <c r="AJR98" s="82"/>
      <c r="AJS98" s="82"/>
      <c r="AJT98" s="82"/>
      <c r="AJU98" s="82"/>
      <c r="AJV98" s="82"/>
      <c r="AJW98" s="82"/>
      <c r="AJX98" s="82"/>
      <c r="AJY98" s="82"/>
      <c r="AJZ98" s="82"/>
      <c r="AKA98" s="82"/>
      <c r="AKB98" s="82"/>
      <c r="AKC98" s="82"/>
      <c r="AKD98" s="82"/>
      <c r="AKE98" s="82"/>
      <c r="AKF98" s="82"/>
      <c r="AKG98" s="82"/>
      <c r="AKH98" s="82"/>
      <c r="AKI98" s="82"/>
      <c r="AKJ98" s="82"/>
      <c r="AKK98" s="82"/>
      <c r="AKL98" s="82"/>
      <c r="AKM98" s="82"/>
      <c r="AKN98" s="82"/>
      <c r="AKO98" s="82"/>
      <c r="AKP98" s="82"/>
      <c r="AKQ98" s="82"/>
      <c r="AKR98" s="82"/>
      <c r="AKS98" s="82"/>
      <c r="AKT98" s="82"/>
      <c r="AKU98" s="82"/>
      <c r="AKV98" s="82"/>
      <c r="AKW98" s="82"/>
      <c r="AKX98" s="82"/>
      <c r="AKY98" s="82"/>
      <c r="AKZ98" s="82"/>
      <c r="ALA98" s="82"/>
      <c r="ALB98" s="82"/>
      <c r="ALC98" s="82"/>
      <c r="ALD98" s="82"/>
      <c r="ALE98" s="82"/>
      <c r="ALF98" s="82"/>
      <c r="ALG98" s="82"/>
      <c r="ALH98" s="82"/>
      <c r="ALI98" s="82"/>
      <c r="ALJ98" s="82"/>
      <c r="ALK98" s="82"/>
      <c r="ALL98" s="82"/>
      <c r="ALM98" s="82"/>
      <c r="ALN98" s="82"/>
      <c r="ALO98" s="82"/>
      <c r="ALP98" s="82"/>
      <c r="ALQ98" s="82"/>
      <c r="ALR98" s="82"/>
      <c r="ALS98" s="82"/>
      <c r="ALT98" s="82"/>
      <c r="ALU98" s="82"/>
      <c r="ALV98" s="82"/>
      <c r="ALW98" s="82"/>
      <c r="ALX98" s="82"/>
      <c r="ALY98" s="82"/>
      <c r="ALZ98" s="82"/>
      <c r="AMA98" s="82"/>
      <c r="AMB98" s="82"/>
      <c r="AMC98" s="82"/>
      <c r="AMD98" s="82"/>
      <c r="AME98" s="82"/>
      <c r="AMF98" s="82"/>
      <c r="AMG98" s="82"/>
      <c r="AMH98" s="82"/>
      <c r="AMI98" s="82"/>
      <c r="AMJ98" s="82"/>
      <c r="AMK98" s="82"/>
      <c r="AML98" s="82"/>
      <c r="AMM98" s="82"/>
      <c r="AMN98" s="82"/>
      <c r="AMO98" s="82"/>
      <c r="AMP98" s="82"/>
      <c r="AMQ98" s="82"/>
      <c r="AMR98" s="82"/>
      <c r="AMS98" s="82"/>
      <c r="AMT98" s="82"/>
      <c r="AMU98" s="82"/>
      <c r="AMV98" s="82"/>
      <c r="AMW98" s="82"/>
      <c r="AMX98" s="82"/>
      <c r="AMY98" s="82"/>
      <c r="AMZ98" s="82"/>
      <c r="ANA98" s="82"/>
      <c r="ANB98" s="82"/>
      <c r="ANC98" s="82"/>
      <c r="AND98" s="82"/>
      <c r="ANE98" s="82"/>
      <c r="ANF98" s="82"/>
      <c r="ANG98" s="82"/>
      <c r="ANH98" s="82"/>
      <c r="ANI98" s="82"/>
      <c r="ANJ98" s="82"/>
      <c r="ANK98" s="82"/>
      <c r="ANL98" s="82"/>
      <c r="ANM98" s="82"/>
      <c r="ANN98" s="82"/>
      <c r="ANO98" s="82"/>
      <c r="ANP98" s="82"/>
      <c r="ANQ98" s="82"/>
      <c r="ANR98" s="82"/>
      <c r="ANS98" s="82"/>
      <c r="ANT98" s="82"/>
      <c r="ANU98" s="82"/>
      <c r="ANV98" s="82"/>
      <c r="ANW98" s="82"/>
      <c r="ANX98" s="82"/>
      <c r="ANY98" s="82"/>
      <c r="ANZ98" s="82"/>
      <c r="AOA98" s="82"/>
      <c r="AOB98" s="82"/>
      <c r="AOC98" s="82"/>
      <c r="AOD98" s="82"/>
      <c r="AOE98" s="82"/>
      <c r="AOF98" s="82"/>
      <c r="AOG98" s="82"/>
      <c r="AOH98" s="82"/>
      <c r="AOI98" s="82"/>
      <c r="AOJ98" s="82"/>
      <c r="AOK98" s="82"/>
      <c r="AOL98" s="82"/>
      <c r="AOM98" s="82"/>
      <c r="AON98" s="82"/>
      <c r="AOO98" s="82"/>
      <c r="AOP98" s="82"/>
      <c r="AOQ98" s="82"/>
      <c r="AOR98" s="82"/>
      <c r="AOS98" s="82"/>
      <c r="AOT98" s="82"/>
      <c r="AOU98" s="82"/>
      <c r="AOV98" s="82"/>
      <c r="AOW98" s="82"/>
      <c r="AOX98" s="82"/>
      <c r="AOY98" s="82"/>
      <c r="AOZ98" s="82"/>
      <c r="APA98" s="82"/>
      <c r="APB98" s="82"/>
      <c r="APC98" s="82"/>
      <c r="APD98" s="82"/>
      <c r="APE98" s="82"/>
      <c r="APF98" s="82"/>
      <c r="APG98" s="82"/>
      <c r="APH98" s="82"/>
      <c r="API98" s="82"/>
      <c r="APJ98" s="82"/>
      <c r="APK98" s="82"/>
      <c r="APL98" s="82"/>
      <c r="APM98" s="82"/>
      <c r="APN98" s="82"/>
      <c r="APO98" s="82"/>
      <c r="APP98" s="82"/>
      <c r="APQ98" s="82"/>
      <c r="APR98" s="82"/>
      <c r="APS98" s="82"/>
      <c r="APT98" s="82"/>
      <c r="APU98" s="82"/>
      <c r="APV98" s="82"/>
      <c r="APW98" s="82"/>
      <c r="APX98" s="82"/>
      <c r="APY98" s="82"/>
      <c r="APZ98" s="82"/>
      <c r="AQA98" s="82"/>
      <c r="AQB98" s="82"/>
      <c r="AQC98" s="82"/>
      <c r="AQD98" s="82"/>
      <c r="AQE98" s="82"/>
      <c r="AQF98" s="82"/>
      <c r="AQG98" s="82"/>
      <c r="AQH98" s="82"/>
      <c r="AQI98" s="82"/>
      <c r="AQJ98" s="82"/>
      <c r="AQK98" s="82"/>
      <c r="AQL98" s="82"/>
      <c r="AQM98" s="82"/>
      <c r="AQN98" s="82"/>
      <c r="AQO98" s="82"/>
      <c r="AQP98" s="82"/>
      <c r="AQQ98" s="82"/>
      <c r="AQR98" s="82"/>
      <c r="AQS98" s="82"/>
      <c r="AQT98" s="82"/>
      <c r="AQU98" s="82"/>
      <c r="AQV98" s="82"/>
      <c r="AQW98" s="82"/>
      <c r="AQX98" s="82"/>
      <c r="AQY98" s="82"/>
      <c r="AQZ98" s="82"/>
      <c r="ARA98" s="82"/>
      <c r="ARB98" s="82"/>
      <c r="ARC98" s="82"/>
      <c r="ARD98" s="82"/>
      <c r="ARE98" s="82"/>
      <c r="ARF98" s="82"/>
      <c r="ARG98" s="82"/>
      <c r="ARH98" s="82"/>
      <c r="ARI98" s="82"/>
      <c r="ARJ98" s="82"/>
      <c r="ARK98" s="82"/>
      <c r="ARL98" s="82"/>
      <c r="ARM98" s="82"/>
      <c r="ARN98" s="82"/>
      <c r="ARO98" s="82"/>
      <c r="ARP98" s="82"/>
      <c r="ARQ98" s="82"/>
      <c r="ARR98" s="82"/>
      <c r="ARS98" s="82"/>
      <c r="ART98" s="82"/>
      <c r="ARU98" s="82"/>
      <c r="ARV98" s="82"/>
      <c r="ARW98" s="82"/>
      <c r="ARX98" s="82"/>
      <c r="ARY98" s="82"/>
      <c r="ARZ98" s="82"/>
      <c r="ASA98" s="82"/>
      <c r="ASB98" s="82"/>
      <c r="ASC98" s="82"/>
      <c r="ASD98" s="82"/>
      <c r="ASE98" s="82"/>
      <c r="ASF98" s="82"/>
      <c r="ASG98" s="82"/>
      <c r="ASH98" s="82"/>
      <c r="ASI98" s="82"/>
      <c r="ASJ98" s="82"/>
      <c r="ASK98" s="82"/>
      <c r="ASL98" s="82"/>
      <c r="ASM98" s="82"/>
      <c r="ASN98" s="82"/>
      <c r="ASO98" s="82"/>
      <c r="ASP98" s="82"/>
      <c r="ASQ98" s="82"/>
      <c r="ASR98" s="82"/>
      <c r="ASS98" s="82"/>
      <c r="AST98" s="82"/>
      <c r="ASU98" s="82"/>
      <c r="ASV98" s="82"/>
      <c r="ASW98" s="82"/>
      <c r="ASX98" s="82"/>
      <c r="ASY98" s="82"/>
      <c r="ASZ98" s="82"/>
      <c r="ATA98" s="82"/>
      <c r="ATB98" s="82"/>
      <c r="ATC98" s="82"/>
      <c r="ATD98" s="82"/>
      <c r="ATE98" s="82"/>
      <c r="ATF98" s="82"/>
      <c r="ATG98" s="82"/>
      <c r="ATH98" s="82"/>
      <c r="ATI98" s="82"/>
      <c r="ATJ98" s="82"/>
      <c r="ATK98" s="82"/>
      <c r="ATL98" s="82"/>
      <c r="ATM98" s="82"/>
      <c r="ATN98" s="82"/>
      <c r="ATO98" s="82"/>
      <c r="ATP98" s="82"/>
      <c r="ATQ98" s="82"/>
      <c r="ATR98" s="82"/>
      <c r="ATS98" s="82"/>
      <c r="ATT98" s="82"/>
      <c r="ATU98" s="82"/>
      <c r="ATV98" s="82"/>
      <c r="ATW98" s="82"/>
      <c r="ATX98" s="82"/>
      <c r="ATY98" s="82"/>
      <c r="ATZ98" s="82"/>
      <c r="AUA98" s="82"/>
      <c r="AUB98" s="82"/>
      <c r="AUC98" s="82"/>
      <c r="AUD98" s="82"/>
      <c r="AUE98" s="82"/>
      <c r="AUF98" s="82"/>
      <c r="AUG98" s="82"/>
      <c r="AUH98" s="82"/>
      <c r="AUI98" s="82"/>
      <c r="AUJ98" s="82"/>
      <c r="AUK98" s="82"/>
      <c r="AUL98" s="82"/>
      <c r="AUM98" s="82"/>
      <c r="AUN98" s="82"/>
      <c r="AUO98" s="82"/>
      <c r="AUP98" s="82"/>
      <c r="AUQ98" s="82"/>
      <c r="AUR98" s="82"/>
      <c r="AUS98" s="82"/>
      <c r="AUT98" s="82"/>
      <c r="AUU98" s="82"/>
      <c r="AUV98" s="82"/>
      <c r="AUW98" s="82"/>
      <c r="AUX98" s="82"/>
      <c r="AUY98" s="82"/>
      <c r="AUZ98" s="82"/>
      <c r="AVA98" s="82"/>
      <c r="AVB98" s="82"/>
      <c r="AVC98" s="82"/>
      <c r="AVD98" s="82"/>
      <c r="AVE98" s="82"/>
      <c r="AVF98" s="82"/>
      <c r="AVG98" s="82"/>
      <c r="AVH98" s="82"/>
      <c r="AVI98" s="82"/>
      <c r="AVJ98" s="82"/>
      <c r="AVK98" s="82"/>
      <c r="AVL98" s="82"/>
      <c r="AVM98" s="82"/>
      <c r="AVN98" s="82"/>
      <c r="AVO98" s="82"/>
      <c r="AVP98" s="82"/>
      <c r="AVQ98" s="82"/>
      <c r="AVR98" s="82"/>
      <c r="AVS98" s="82"/>
      <c r="AVT98" s="82"/>
      <c r="AVU98" s="82"/>
      <c r="AVV98" s="82"/>
      <c r="AVW98" s="82"/>
      <c r="AVX98" s="82"/>
      <c r="AVY98" s="82"/>
      <c r="AVZ98" s="82"/>
      <c r="AWA98" s="82"/>
      <c r="AWB98" s="82"/>
      <c r="AWC98" s="82"/>
      <c r="AWD98" s="82"/>
      <c r="AWE98" s="82"/>
      <c r="AWF98" s="82"/>
      <c r="AWG98" s="82"/>
      <c r="AWH98" s="82"/>
      <c r="AWI98" s="82"/>
      <c r="AWJ98" s="82"/>
      <c r="AWK98" s="82"/>
      <c r="AWL98" s="82"/>
      <c r="AWM98" s="82"/>
      <c r="AWN98" s="82"/>
      <c r="AWO98" s="82"/>
      <c r="AWP98" s="82"/>
      <c r="AWQ98" s="82"/>
      <c r="AWR98" s="82"/>
      <c r="AWS98" s="82"/>
      <c r="AWT98" s="82"/>
      <c r="AWU98" s="82"/>
      <c r="AWV98" s="82"/>
      <c r="AWW98" s="82"/>
      <c r="AWX98" s="82"/>
      <c r="AWY98" s="82"/>
      <c r="AWZ98" s="82"/>
      <c r="AXA98" s="82"/>
      <c r="AXB98" s="82"/>
      <c r="AXC98" s="82"/>
      <c r="AXD98" s="82"/>
      <c r="AXE98" s="82"/>
      <c r="AXF98" s="82"/>
      <c r="AXG98" s="82"/>
      <c r="AXH98" s="82"/>
      <c r="AXI98" s="82"/>
      <c r="AXJ98" s="82"/>
      <c r="AXK98" s="82"/>
      <c r="AXL98" s="82"/>
      <c r="AXM98" s="82"/>
      <c r="AXN98" s="82"/>
      <c r="AXO98" s="82"/>
      <c r="AXP98" s="82"/>
      <c r="AXQ98" s="82"/>
      <c r="AXR98" s="82"/>
      <c r="AXS98" s="82"/>
      <c r="AXT98" s="82"/>
      <c r="AXU98" s="82"/>
      <c r="AXV98" s="82"/>
      <c r="AXW98" s="82"/>
      <c r="AXX98" s="82"/>
      <c r="AXY98" s="82"/>
      <c r="AXZ98" s="82"/>
      <c r="AYA98" s="82"/>
      <c r="AYB98" s="82"/>
      <c r="AYC98" s="82"/>
      <c r="AYD98" s="82"/>
      <c r="AYE98" s="82"/>
      <c r="AYF98" s="82"/>
      <c r="AYG98" s="82"/>
      <c r="AYH98" s="82"/>
      <c r="AYI98" s="82"/>
      <c r="AYJ98" s="82"/>
      <c r="AYK98" s="82"/>
      <c r="AYL98" s="82"/>
      <c r="AYM98" s="82"/>
      <c r="AYN98" s="82"/>
      <c r="AYO98" s="82"/>
      <c r="AYP98" s="82"/>
      <c r="AYQ98" s="82"/>
      <c r="AYR98" s="82"/>
      <c r="AYS98" s="82"/>
      <c r="AYT98" s="82"/>
      <c r="AYU98" s="82"/>
      <c r="AYV98" s="82"/>
      <c r="AYW98" s="82"/>
      <c r="AYX98" s="82"/>
      <c r="AYY98" s="82"/>
      <c r="AYZ98" s="82"/>
      <c r="AZA98" s="82"/>
      <c r="AZB98" s="82"/>
      <c r="AZC98" s="82"/>
      <c r="AZD98" s="82"/>
      <c r="AZE98" s="82"/>
      <c r="AZF98" s="82"/>
      <c r="AZG98" s="82"/>
      <c r="AZH98" s="82"/>
      <c r="AZI98" s="82"/>
      <c r="AZJ98" s="82"/>
      <c r="AZK98" s="82"/>
      <c r="AZL98" s="82"/>
      <c r="AZM98" s="82"/>
      <c r="AZN98" s="82"/>
      <c r="AZO98" s="82"/>
      <c r="AZP98" s="82"/>
      <c r="AZQ98" s="82"/>
      <c r="AZR98" s="82"/>
      <c r="AZS98" s="82"/>
      <c r="AZT98" s="82"/>
      <c r="AZU98" s="82"/>
      <c r="AZV98" s="82"/>
      <c r="AZW98" s="82"/>
      <c r="AZX98" s="82"/>
      <c r="AZY98" s="82"/>
      <c r="AZZ98" s="82"/>
      <c r="BAA98" s="82"/>
      <c r="BAB98" s="82"/>
      <c r="BAC98" s="82"/>
      <c r="BAD98" s="82"/>
      <c r="BAE98" s="82"/>
      <c r="BAF98" s="82"/>
      <c r="BAG98" s="82"/>
      <c r="BAH98" s="82"/>
      <c r="BAI98" s="82"/>
      <c r="BAJ98" s="82"/>
      <c r="BAK98" s="82"/>
      <c r="BAL98" s="82"/>
      <c r="BAM98" s="82"/>
      <c r="BAN98" s="82"/>
      <c r="BAO98" s="82"/>
      <c r="BAP98" s="82"/>
      <c r="BAQ98" s="82"/>
      <c r="BAR98" s="82"/>
      <c r="BAS98" s="82"/>
      <c r="BAT98" s="82"/>
      <c r="BAU98" s="82"/>
      <c r="BAV98" s="82"/>
      <c r="BAW98" s="82"/>
      <c r="BAX98" s="82"/>
      <c r="BAY98" s="82"/>
      <c r="BAZ98" s="82"/>
      <c r="BBA98" s="82"/>
      <c r="BBB98" s="82"/>
      <c r="BBC98" s="82"/>
      <c r="BBD98" s="82"/>
      <c r="BBE98" s="82"/>
      <c r="BBF98" s="82"/>
      <c r="BBG98" s="82"/>
      <c r="BBH98" s="82"/>
      <c r="BBI98" s="82"/>
      <c r="BBJ98" s="82"/>
      <c r="BBK98" s="82"/>
      <c r="BBL98" s="82"/>
      <c r="BBM98" s="82"/>
      <c r="BBN98" s="82"/>
      <c r="BBO98" s="82"/>
      <c r="BBP98" s="82"/>
      <c r="BBQ98" s="82"/>
      <c r="BBR98" s="82"/>
      <c r="BBS98" s="82"/>
      <c r="BBT98" s="82"/>
      <c r="BBU98" s="82"/>
      <c r="BBV98" s="82"/>
      <c r="BBW98" s="82"/>
      <c r="BBX98" s="82"/>
      <c r="BBY98" s="82"/>
      <c r="BBZ98" s="82"/>
      <c r="BCA98" s="82"/>
      <c r="BCB98" s="82"/>
      <c r="BCC98" s="82"/>
      <c r="BCD98" s="82"/>
      <c r="BCE98" s="82"/>
      <c r="BCF98" s="82"/>
      <c r="BCG98" s="82"/>
      <c r="BCH98" s="82"/>
      <c r="BCI98" s="82"/>
      <c r="BCJ98" s="82"/>
      <c r="BCK98" s="82"/>
      <c r="BCL98" s="82"/>
      <c r="BCM98" s="82"/>
      <c r="BCN98" s="82"/>
      <c r="BCO98" s="82"/>
      <c r="BCP98" s="82"/>
      <c r="BCQ98" s="82"/>
      <c r="BCR98" s="82"/>
      <c r="BCS98" s="82"/>
      <c r="BCT98" s="82"/>
      <c r="BCU98" s="82"/>
      <c r="BCV98" s="82"/>
      <c r="BCW98" s="82"/>
      <c r="BCX98" s="82"/>
      <c r="BCY98" s="82"/>
      <c r="BCZ98" s="82"/>
      <c r="BDA98" s="82"/>
      <c r="BDB98" s="82"/>
      <c r="BDC98" s="82"/>
      <c r="BDD98" s="82"/>
      <c r="BDE98" s="82"/>
      <c r="BDF98" s="82"/>
      <c r="BDG98" s="82"/>
      <c r="BDH98" s="82"/>
      <c r="BDI98" s="82"/>
      <c r="BDJ98" s="82"/>
      <c r="BDK98" s="82"/>
      <c r="BDL98" s="82"/>
      <c r="BDM98" s="82"/>
      <c r="BDN98" s="82"/>
      <c r="BDO98" s="82"/>
      <c r="BDP98" s="82"/>
      <c r="BDQ98" s="82"/>
      <c r="BDR98" s="82"/>
      <c r="BDS98" s="82"/>
      <c r="BDT98" s="82"/>
      <c r="BDU98" s="82"/>
      <c r="BDV98" s="82"/>
      <c r="BDW98" s="82"/>
      <c r="BDX98" s="82"/>
      <c r="BDY98" s="82"/>
      <c r="BDZ98" s="82"/>
      <c r="BEA98" s="82"/>
      <c r="BEB98" s="82"/>
      <c r="BEC98" s="82"/>
      <c r="BED98" s="82"/>
      <c r="BEE98" s="82"/>
      <c r="BEF98" s="82"/>
      <c r="BEG98" s="82"/>
      <c r="BEH98" s="82"/>
      <c r="BEI98" s="82"/>
      <c r="BEJ98" s="82"/>
      <c r="BEK98" s="82"/>
      <c r="BEL98" s="82"/>
      <c r="BEM98" s="82"/>
      <c r="BEN98" s="82"/>
      <c r="BEO98" s="82"/>
      <c r="BEP98" s="82"/>
      <c r="BEQ98" s="82"/>
      <c r="BER98" s="82"/>
      <c r="BES98" s="82"/>
      <c r="BET98" s="82"/>
      <c r="BEU98" s="82"/>
      <c r="BEV98" s="82"/>
      <c r="BEW98" s="82"/>
      <c r="BEX98" s="82"/>
      <c r="BEY98" s="82"/>
      <c r="BEZ98" s="82"/>
      <c r="BFA98" s="82"/>
      <c r="BFB98" s="82"/>
      <c r="BFC98" s="82"/>
      <c r="BFD98" s="82"/>
      <c r="BFE98" s="82"/>
      <c r="BFF98" s="82"/>
      <c r="BFG98" s="82"/>
      <c r="BFH98" s="82"/>
      <c r="BFI98" s="82"/>
      <c r="BFJ98" s="82"/>
      <c r="BFK98" s="82"/>
      <c r="BFL98" s="82"/>
      <c r="BFM98" s="82"/>
      <c r="BFN98" s="82"/>
      <c r="BFO98" s="82"/>
      <c r="BFP98" s="82"/>
      <c r="BFQ98" s="82"/>
      <c r="BFR98" s="82"/>
      <c r="BFS98" s="82"/>
      <c r="BFT98" s="82"/>
      <c r="BFU98" s="82"/>
      <c r="BFV98" s="82"/>
      <c r="BFW98" s="82"/>
      <c r="BFX98" s="82"/>
      <c r="BFY98" s="82"/>
      <c r="BFZ98" s="82"/>
      <c r="BGA98" s="82"/>
      <c r="BGB98" s="82"/>
      <c r="BGC98" s="82"/>
      <c r="BGD98" s="82"/>
      <c r="BGE98" s="82"/>
      <c r="BGF98" s="82"/>
      <c r="BGG98" s="82"/>
      <c r="BGH98" s="82"/>
      <c r="BGI98" s="82"/>
      <c r="BGJ98" s="82"/>
      <c r="BGK98" s="82"/>
      <c r="BGL98" s="82"/>
      <c r="BGM98" s="82"/>
      <c r="BGN98" s="82"/>
      <c r="BGO98" s="82"/>
      <c r="BGP98" s="82"/>
      <c r="BGQ98" s="82"/>
      <c r="BGR98" s="82"/>
      <c r="BGS98" s="82"/>
      <c r="BGT98" s="82"/>
      <c r="BGU98" s="82"/>
      <c r="BGV98" s="82"/>
      <c r="BGW98" s="82"/>
      <c r="BGX98" s="82"/>
      <c r="BGY98" s="82"/>
      <c r="BGZ98" s="82"/>
      <c r="BHA98" s="82"/>
      <c r="BHB98" s="82"/>
      <c r="BHC98" s="82"/>
      <c r="BHD98" s="82"/>
      <c r="BHE98" s="82"/>
      <c r="BHF98" s="82"/>
      <c r="BHG98" s="82"/>
      <c r="BHH98" s="82"/>
      <c r="BHI98" s="82"/>
      <c r="BHJ98" s="82"/>
      <c r="BHK98" s="82"/>
      <c r="BHL98" s="82"/>
      <c r="BHM98" s="82"/>
      <c r="BHN98" s="82"/>
      <c r="BHO98" s="82"/>
      <c r="BHP98" s="82"/>
      <c r="BHQ98" s="82"/>
      <c r="BHR98" s="82"/>
      <c r="BHS98" s="82"/>
      <c r="BHT98" s="82"/>
      <c r="BHU98" s="82"/>
      <c r="BHV98" s="82"/>
      <c r="BHW98" s="82"/>
      <c r="BHX98" s="82"/>
      <c r="BHY98" s="82"/>
      <c r="BHZ98" s="82"/>
      <c r="BIA98" s="82"/>
      <c r="BIB98" s="82"/>
      <c r="BIC98" s="82"/>
      <c r="BID98" s="82"/>
      <c r="BIE98" s="82"/>
      <c r="BIF98" s="82"/>
      <c r="BIG98" s="82"/>
      <c r="BIH98" s="82"/>
      <c r="BII98" s="82"/>
      <c r="BIJ98" s="82"/>
      <c r="BIK98" s="82"/>
      <c r="BIL98" s="82"/>
      <c r="BIM98" s="82"/>
      <c r="BIN98" s="82"/>
      <c r="BIO98" s="82"/>
      <c r="BIP98" s="82"/>
      <c r="BIQ98" s="82"/>
      <c r="BIR98" s="82"/>
      <c r="BIS98" s="82"/>
      <c r="BIT98" s="82"/>
      <c r="BIU98" s="82"/>
      <c r="BIV98" s="82"/>
      <c r="BIW98" s="82"/>
      <c r="BIX98" s="82"/>
      <c r="BIY98" s="82"/>
      <c r="BIZ98" s="82"/>
      <c r="BJA98" s="82"/>
      <c r="BJB98" s="82"/>
      <c r="BJC98" s="82"/>
      <c r="BJD98" s="82"/>
      <c r="BJE98" s="82"/>
      <c r="BJF98" s="82"/>
      <c r="BJG98" s="82"/>
      <c r="BJH98" s="82"/>
      <c r="BJI98" s="82"/>
      <c r="BJJ98" s="82"/>
      <c r="BJK98" s="82"/>
      <c r="BJL98" s="82"/>
      <c r="BJM98" s="82"/>
      <c r="BJN98" s="82"/>
      <c r="BJO98" s="82"/>
      <c r="BJP98" s="82"/>
      <c r="BJQ98" s="82"/>
      <c r="BJR98" s="82"/>
      <c r="BJS98" s="82"/>
      <c r="BJT98" s="82"/>
      <c r="BJU98" s="82"/>
      <c r="BJV98" s="82"/>
      <c r="BJW98" s="82"/>
      <c r="BJX98" s="82"/>
      <c r="BJY98" s="82"/>
      <c r="BJZ98" s="82"/>
      <c r="BKA98" s="82"/>
      <c r="BKB98" s="82"/>
      <c r="BKC98" s="82"/>
      <c r="BKD98" s="82"/>
      <c r="BKE98" s="82"/>
      <c r="BKF98" s="82"/>
      <c r="BKG98" s="82"/>
      <c r="BKH98" s="82"/>
      <c r="BKI98" s="82"/>
      <c r="BKJ98" s="82"/>
      <c r="BKK98" s="82"/>
      <c r="BKL98" s="82"/>
      <c r="BKM98" s="82"/>
      <c r="BKN98" s="82"/>
      <c r="BKO98" s="82"/>
      <c r="BKP98" s="82"/>
      <c r="BKQ98" s="82"/>
      <c r="BKR98" s="82"/>
      <c r="BKS98" s="82"/>
      <c r="BKT98" s="82"/>
      <c r="BKU98" s="82"/>
      <c r="BKV98" s="82"/>
      <c r="BKW98" s="82"/>
      <c r="BKX98" s="82"/>
      <c r="BKY98" s="82"/>
      <c r="BKZ98" s="82"/>
      <c r="BLA98" s="82"/>
      <c r="BLB98" s="82"/>
      <c r="BLC98" s="82"/>
      <c r="BLD98" s="82"/>
      <c r="BLE98" s="82"/>
      <c r="BLF98" s="82"/>
      <c r="BLG98" s="82"/>
      <c r="BLH98" s="82"/>
      <c r="BLI98" s="82"/>
      <c r="BLJ98" s="82"/>
      <c r="BLK98" s="82"/>
      <c r="BLL98" s="82"/>
      <c r="BLM98" s="82"/>
      <c r="BLN98" s="82"/>
      <c r="BLO98" s="82"/>
      <c r="BLP98" s="82"/>
      <c r="BLQ98" s="82"/>
      <c r="BLR98" s="82"/>
      <c r="BLS98" s="82"/>
      <c r="BLT98" s="82"/>
      <c r="BLU98" s="82"/>
      <c r="BLV98" s="82"/>
      <c r="BLW98" s="82"/>
      <c r="BLX98" s="82"/>
      <c r="BLY98" s="82"/>
      <c r="BLZ98" s="82"/>
      <c r="BMA98" s="82"/>
      <c r="BMB98" s="82"/>
      <c r="BMC98" s="82"/>
      <c r="BMD98" s="82"/>
      <c r="BME98" s="82"/>
      <c r="BMF98" s="82"/>
      <c r="BMG98" s="82"/>
      <c r="BMH98" s="82"/>
      <c r="BMI98" s="82"/>
      <c r="BMJ98" s="82"/>
      <c r="BMK98" s="82"/>
      <c r="BML98" s="82"/>
      <c r="BMM98" s="82"/>
      <c r="BMN98" s="82"/>
      <c r="BMO98" s="82"/>
      <c r="BMP98" s="82"/>
      <c r="BMQ98" s="82"/>
      <c r="BMR98" s="82"/>
      <c r="BMS98" s="82"/>
      <c r="BMT98" s="82"/>
      <c r="BMU98" s="82"/>
      <c r="BMV98" s="82"/>
      <c r="BMW98" s="82"/>
      <c r="BMX98" s="82"/>
      <c r="BMY98" s="82"/>
      <c r="BMZ98" s="82"/>
      <c r="BNA98" s="82"/>
      <c r="BNB98" s="82"/>
      <c r="BNC98" s="82"/>
      <c r="BND98" s="82"/>
      <c r="BNE98" s="82"/>
      <c r="BNF98" s="82"/>
      <c r="BNG98" s="82"/>
      <c r="BNH98" s="82"/>
      <c r="BNI98" s="82"/>
      <c r="BNJ98" s="82"/>
      <c r="BNK98" s="82"/>
      <c r="BNL98" s="82"/>
      <c r="BNM98" s="82"/>
      <c r="BNN98" s="82"/>
      <c r="BNO98" s="82"/>
      <c r="BNP98" s="82"/>
      <c r="BNQ98" s="82"/>
      <c r="BNR98" s="82"/>
      <c r="BNS98" s="82"/>
      <c r="BNT98" s="82"/>
      <c r="BNU98" s="82"/>
      <c r="BNV98" s="82"/>
      <c r="BNW98" s="82"/>
      <c r="BNX98" s="82"/>
      <c r="BNY98" s="82"/>
      <c r="BNZ98" s="82"/>
      <c r="BOA98" s="82"/>
      <c r="BOB98" s="82"/>
      <c r="BOC98" s="82"/>
      <c r="BOD98" s="82"/>
      <c r="BOE98" s="82"/>
      <c r="BOF98" s="82"/>
      <c r="BOG98" s="82"/>
      <c r="BOH98" s="82"/>
      <c r="BOI98" s="82"/>
      <c r="BOJ98" s="82"/>
      <c r="BOK98" s="82"/>
      <c r="BOL98" s="82"/>
      <c r="BOM98" s="82"/>
      <c r="BON98" s="82"/>
      <c r="BOO98" s="82"/>
      <c r="BOP98" s="82"/>
      <c r="BOQ98" s="82"/>
      <c r="BOR98" s="82"/>
      <c r="BOS98" s="82"/>
      <c r="BOT98" s="82"/>
      <c r="BOU98" s="82"/>
      <c r="BOV98" s="82"/>
      <c r="BOW98" s="82"/>
      <c r="BOX98" s="82"/>
      <c r="BOY98" s="82"/>
      <c r="BOZ98" s="82"/>
      <c r="BPA98" s="82"/>
      <c r="BPB98" s="82"/>
      <c r="BPC98" s="82"/>
      <c r="BPD98" s="82"/>
      <c r="BPE98" s="82"/>
      <c r="BPF98" s="82"/>
      <c r="BPG98" s="82"/>
      <c r="BPH98" s="82"/>
      <c r="BPI98" s="82"/>
      <c r="BPJ98" s="82"/>
      <c r="BPK98" s="82"/>
      <c r="BPL98" s="82"/>
      <c r="BPM98" s="82"/>
      <c r="BPN98" s="82"/>
      <c r="BPO98" s="82"/>
      <c r="BPP98" s="82"/>
      <c r="BPQ98" s="82"/>
      <c r="BPR98" s="82"/>
      <c r="BPS98" s="82"/>
      <c r="BPT98" s="82"/>
      <c r="BPU98" s="82"/>
      <c r="BPV98" s="82"/>
      <c r="BPW98" s="82"/>
      <c r="BPX98" s="82"/>
      <c r="BPY98" s="82"/>
      <c r="BPZ98" s="82"/>
      <c r="BQA98" s="82"/>
      <c r="BQB98" s="82"/>
      <c r="BQC98" s="82"/>
      <c r="BQD98" s="82"/>
      <c r="BQE98" s="82"/>
      <c r="BQF98" s="82"/>
      <c r="BQG98" s="82"/>
      <c r="BQH98" s="82"/>
      <c r="BQI98" s="82"/>
      <c r="BQJ98" s="82"/>
      <c r="BQK98" s="82"/>
      <c r="BQL98" s="82"/>
      <c r="BQM98" s="82"/>
      <c r="BQN98" s="82"/>
      <c r="BQO98" s="82"/>
      <c r="BQP98" s="82"/>
      <c r="BQQ98" s="82"/>
      <c r="BQR98" s="82"/>
      <c r="BQS98" s="82"/>
      <c r="BQT98" s="82"/>
      <c r="BQU98" s="82"/>
      <c r="BQV98" s="82"/>
      <c r="BQW98" s="82"/>
      <c r="BQX98" s="82"/>
      <c r="BQY98" s="82"/>
      <c r="BQZ98" s="82"/>
      <c r="BRA98" s="82"/>
      <c r="BRB98" s="82"/>
      <c r="BRC98" s="82"/>
      <c r="BRD98" s="82"/>
      <c r="BRE98" s="82"/>
      <c r="BRF98" s="82"/>
      <c r="BRG98" s="82"/>
      <c r="BRH98" s="82"/>
      <c r="BRI98" s="82"/>
      <c r="BRJ98" s="82"/>
      <c r="BRK98" s="82"/>
      <c r="BRL98" s="82"/>
      <c r="BRM98" s="82"/>
      <c r="BRN98" s="82"/>
      <c r="BRO98" s="82"/>
      <c r="BRP98" s="82"/>
      <c r="BRQ98" s="82"/>
      <c r="BRR98" s="82"/>
      <c r="BRS98" s="82"/>
      <c r="BRT98" s="82"/>
      <c r="BRU98" s="82"/>
      <c r="BRV98" s="82"/>
      <c r="BRW98" s="82"/>
      <c r="BRX98" s="82"/>
      <c r="BRY98" s="82"/>
      <c r="BRZ98" s="82"/>
      <c r="BSA98" s="82"/>
      <c r="BSB98" s="82"/>
      <c r="BSC98" s="82"/>
      <c r="BSD98" s="82"/>
      <c r="BSE98" s="82"/>
      <c r="BSF98" s="82"/>
      <c r="BSG98" s="82"/>
      <c r="BSH98" s="82"/>
      <c r="BSI98" s="82"/>
      <c r="BSJ98" s="82"/>
      <c r="BSK98" s="82"/>
      <c r="BSL98" s="82"/>
      <c r="BSM98" s="82"/>
      <c r="BSN98" s="82"/>
      <c r="BSO98" s="82"/>
      <c r="BSP98" s="82"/>
      <c r="BSQ98" s="82"/>
      <c r="BSR98" s="82"/>
      <c r="BSS98" s="82"/>
      <c r="BST98" s="82"/>
      <c r="BSU98" s="82"/>
      <c r="BSV98" s="82"/>
      <c r="BSW98" s="82"/>
      <c r="BSX98" s="82"/>
      <c r="BSY98" s="82"/>
      <c r="BSZ98" s="82"/>
      <c r="BTA98" s="82"/>
      <c r="BTB98" s="82"/>
      <c r="BTC98" s="82"/>
      <c r="BTD98" s="82"/>
      <c r="BTE98" s="82"/>
      <c r="BTF98" s="82"/>
      <c r="BTG98" s="82"/>
      <c r="BTH98" s="82"/>
      <c r="BTI98" s="82"/>
      <c r="BTJ98" s="82"/>
      <c r="BTK98" s="82"/>
      <c r="BTL98" s="82"/>
      <c r="BTM98" s="82"/>
      <c r="BTN98" s="82"/>
      <c r="BTO98" s="82"/>
      <c r="BTP98" s="82"/>
      <c r="BTQ98" s="82"/>
      <c r="BTR98" s="82"/>
      <c r="BTS98" s="82"/>
      <c r="BTT98" s="82"/>
      <c r="BTU98" s="82"/>
      <c r="BTV98" s="82"/>
      <c r="BTW98" s="82"/>
      <c r="BTX98" s="82"/>
      <c r="BTY98" s="82"/>
      <c r="BTZ98" s="82"/>
      <c r="BUA98" s="82"/>
      <c r="BUB98" s="82"/>
      <c r="BUC98" s="82"/>
      <c r="BUD98" s="82"/>
      <c r="BUE98" s="82"/>
      <c r="BUF98" s="82"/>
      <c r="BUG98" s="82"/>
      <c r="BUH98" s="82"/>
      <c r="BUI98" s="82"/>
      <c r="BUJ98" s="82"/>
      <c r="BUK98" s="82"/>
      <c r="BUL98" s="82"/>
      <c r="BUM98" s="82"/>
      <c r="BUN98" s="82"/>
      <c r="BUO98" s="82"/>
      <c r="BUP98" s="82"/>
      <c r="BUQ98" s="82"/>
      <c r="BUR98" s="82"/>
      <c r="BUS98" s="82"/>
      <c r="BUT98" s="82"/>
      <c r="BUU98" s="82"/>
      <c r="BUV98" s="82"/>
      <c r="BUW98" s="82"/>
      <c r="BUX98" s="82"/>
      <c r="BUY98" s="82"/>
      <c r="BUZ98" s="82"/>
      <c r="BVA98" s="82"/>
      <c r="BVB98" s="82"/>
      <c r="BVC98" s="82"/>
      <c r="BVD98" s="82"/>
      <c r="BVE98" s="82"/>
      <c r="BVF98" s="82"/>
      <c r="BVG98" s="82"/>
      <c r="BVH98" s="82"/>
      <c r="BVI98" s="82"/>
      <c r="BVJ98" s="82"/>
      <c r="BVK98" s="82"/>
      <c r="BVL98" s="82"/>
      <c r="BVM98" s="82"/>
      <c r="BVN98" s="82"/>
      <c r="BVO98" s="82"/>
      <c r="BVP98" s="82"/>
      <c r="BVQ98" s="82"/>
      <c r="BVR98" s="82"/>
      <c r="BVS98" s="82"/>
      <c r="BVT98" s="82"/>
      <c r="BVU98" s="82"/>
      <c r="BVV98" s="82"/>
      <c r="BVW98" s="82"/>
      <c r="BVX98" s="82"/>
      <c r="BVY98" s="82"/>
      <c r="BVZ98" s="82"/>
      <c r="BWA98" s="82"/>
      <c r="BWB98" s="82"/>
      <c r="BWC98" s="82"/>
      <c r="BWD98" s="82"/>
      <c r="BWE98" s="82"/>
      <c r="BWF98" s="82"/>
      <c r="BWG98" s="82"/>
      <c r="BWH98" s="82"/>
      <c r="BWI98" s="82"/>
      <c r="BWJ98" s="82"/>
      <c r="BWK98" s="82"/>
      <c r="BWL98" s="82"/>
      <c r="BWM98" s="82"/>
      <c r="BWN98" s="82"/>
      <c r="BWO98" s="82"/>
      <c r="BWP98" s="82"/>
      <c r="BWQ98" s="82"/>
      <c r="BWR98" s="82"/>
      <c r="BWS98" s="82"/>
      <c r="BWT98" s="82"/>
      <c r="BWU98" s="82"/>
      <c r="BWV98" s="82"/>
      <c r="BWW98" s="82"/>
      <c r="BWX98" s="82"/>
      <c r="BWY98" s="82"/>
      <c r="BWZ98" s="82"/>
      <c r="BXA98" s="82"/>
      <c r="BXB98" s="82"/>
      <c r="BXC98" s="82"/>
      <c r="BXD98" s="82"/>
      <c r="BXE98" s="82"/>
      <c r="BXF98" s="82"/>
      <c r="BXG98" s="82"/>
      <c r="BXH98" s="82"/>
      <c r="BXI98" s="82"/>
      <c r="BXJ98" s="82"/>
      <c r="BXK98" s="82"/>
      <c r="BXL98" s="82"/>
      <c r="BXM98" s="82"/>
      <c r="BXN98" s="82"/>
      <c r="BXO98" s="82"/>
      <c r="BXP98" s="82"/>
      <c r="BXQ98" s="82"/>
      <c r="BXR98" s="82"/>
      <c r="BXS98" s="82"/>
      <c r="BXT98" s="82"/>
      <c r="BXU98" s="82"/>
      <c r="BXV98" s="82"/>
      <c r="BXW98" s="82"/>
      <c r="BXX98" s="82"/>
      <c r="BXY98" s="82"/>
      <c r="BXZ98" s="82"/>
      <c r="BYA98" s="82"/>
      <c r="BYB98" s="82"/>
      <c r="BYC98" s="82"/>
      <c r="BYD98" s="82"/>
      <c r="BYE98" s="82"/>
      <c r="BYF98" s="82"/>
      <c r="BYG98" s="82"/>
      <c r="BYH98" s="82"/>
      <c r="BYI98" s="82"/>
      <c r="BYJ98" s="82"/>
      <c r="BYK98" s="82"/>
      <c r="BYL98" s="82"/>
      <c r="BYM98" s="82"/>
      <c r="BYN98" s="82"/>
      <c r="BYO98" s="82"/>
      <c r="BYP98" s="82"/>
      <c r="BYQ98" s="82"/>
      <c r="BYR98" s="82"/>
      <c r="BYS98" s="82"/>
      <c r="BYT98" s="82"/>
      <c r="BYU98" s="82"/>
      <c r="BYV98" s="82"/>
      <c r="BYW98" s="82"/>
      <c r="BYX98" s="82"/>
      <c r="BYY98" s="82"/>
      <c r="BYZ98" s="82"/>
      <c r="BZA98" s="82"/>
      <c r="BZB98" s="82"/>
      <c r="BZC98" s="82"/>
      <c r="BZD98" s="82"/>
      <c r="BZE98" s="82"/>
      <c r="BZF98" s="82"/>
      <c r="BZG98" s="82"/>
      <c r="BZH98" s="82"/>
      <c r="BZI98" s="82"/>
      <c r="BZJ98" s="82"/>
      <c r="BZK98" s="82"/>
      <c r="BZL98" s="82"/>
      <c r="BZM98" s="82"/>
      <c r="BZN98" s="82"/>
      <c r="BZO98" s="82"/>
      <c r="BZP98" s="82"/>
      <c r="BZQ98" s="82"/>
      <c r="BZR98" s="82"/>
      <c r="BZS98" s="82"/>
      <c r="BZT98" s="82"/>
      <c r="BZU98" s="82"/>
      <c r="BZV98" s="82"/>
      <c r="BZW98" s="82"/>
      <c r="BZX98" s="82"/>
      <c r="BZY98" s="82"/>
      <c r="BZZ98" s="82"/>
      <c r="CAA98" s="82"/>
      <c r="CAB98" s="82"/>
      <c r="CAC98" s="82"/>
      <c r="CAD98" s="82"/>
      <c r="CAE98" s="82"/>
      <c r="CAF98" s="82"/>
      <c r="CAG98" s="82"/>
      <c r="CAH98" s="82"/>
      <c r="CAI98" s="82"/>
      <c r="CAJ98" s="82"/>
      <c r="CAK98" s="82"/>
      <c r="CAL98" s="82"/>
      <c r="CAM98" s="82"/>
      <c r="CAN98" s="82"/>
      <c r="CAO98" s="82"/>
      <c r="CAP98" s="82"/>
      <c r="CAQ98" s="82"/>
      <c r="CAR98" s="82"/>
      <c r="CAS98" s="82"/>
      <c r="CAT98" s="82"/>
      <c r="CAU98" s="82"/>
      <c r="CAV98" s="82"/>
      <c r="CAW98" s="82"/>
      <c r="CAX98" s="82"/>
      <c r="CAY98" s="82"/>
      <c r="CAZ98" s="82"/>
      <c r="CBA98" s="82"/>
      <c r="CBB98" s="82"/>
      <c r="CBC98" s="82"/>
      <c r="CBD98" s="82"/>
      <c r="CBE98" s="82"/>
      <c r="CBF98" s="82"/>
      <c r="CBG98" s="82"/>
      <c r="CBH98" s="82"/>
      <c r="CBI98" s="82"/>
      <c r="CBJ98" s="82"/>
      <c r="CBK98" s="82"/>
      <c r="CBL98" s="82"/>
      <c r="CBM98" s="82"/>
      <c r="CBN98" s="82"/>
      <c r="CBO98" s="82"/>
      <c r="CBP98" s="82"/>
      <c r="CBQ98" s="82"/>
      <c r="CBR98" s="82"/>
      <c r="CBS98" s="82"/>
      <c r="CBT98" s="82"/>
      <c r="CBU98" s="82"/>
      <c r="CBV98" s="82"/>
      <c r="CBW98" s="82"/>
      <c r="CBX98" s="82"/>
      <c r="CBY98" s="82"/>
      <c r="CBZ98" s="82"/>
      <c r="CCA98" s="82"/>
      <c r="CCB98" s="82"/>
      <c r="CCC98" s="82"/>
      <c r="CCD98" s="82"/>
      <c r="CCE98" s="82"/>
      <c r="CCF98" s="82"/>
      <c r="CCG98" s="82"/>
      <c r="CCH98" s="82"/>
      <c r="CCI98" s="82"/>
      <c r="CCJ98" s="82"/>
      <c r="CCK98" s="82"/>
      <c r="CCL98" s="82"/>
      <c r="CCM98" s="82"/>
      <c r="CCN98" s="82"/>
      <c r="CCO98" s="82"/>
      <c r="CCP98" s="82"/>
      <c r="CCQ98" s="82"/>
      <c r="CCR98" s="82"/>
      <c r="CCS98" s="82"/>
      <c r="CCT98" s="82"/>
      <c r="CCU98" s="82"/>
      <c r="CCV98" s="82"/>
      <c r="CCW98" s="82"/>
      <c r="CCX98" s="82"/>
      <c r="CCY98" s="82"/>
      <c r="CCZ98" s="82"/>
      <c r="CDA98" s="82"/>
      <c r="CDB98" s="82"/>
      <c r="CDC98" s="82"/>
      <c r="CDD98" s="82"/>
      <c r="CDE98" s="82"/>
      <c r="CDF98" s="82"/>
      <c r="CDG98" s="82"/>
      <c r="CDH98" s="82"/>
      <c r="CDI98" s="82"/>
      <c r="CDJ98" s="82"/>
      <c r="CDK98" s="82"/>
      <c r="CDL98" s="82"/>
      <c r="CDM98" s="82"/>
      <c r="CDN98" s="82"/>
      <c r="CDO98" s="82"/>
      <c r="CDP98" s="82"/>
      <c r="CDQ98" s="82"/>
      <c r="CDR98" s="82"/>
      <c r="CDS98" s="82"/>
      <c r="CDT98" s="82"/>
      <c r="CDU98" s="82"/>
      <c r="CDV98" s="82"/>
      <c r="CDW98" s="82"/>
      <c r="CDX98" s="82"/>
      <c r="CDY98" s="82"/>
      <c r="CDZ98" s="82"/>
      <c r="CEA98" s="82"/>
      <c r="CEB98" s="82"/>
      <c r="CEC98" s="82"/>
      <c r="CED98" s="82"/>
      <c r="CEE98" s="82"/>
      <c r="CEF98" s="82"/>
      <c r="CEG98" s="82"/>
      <c r="CEH98" s="82"/>
      <c r="CEI98" s="82"/>
      <c r="CEJ98" s="82"/>
      <c r="CEK98" s="82"/>
      <c r="CEL98" s="82"/>
      <c r="CEM98" s="82"/>
      <c r="CEN98" s="82"/>
      <c r="CEO98" s="82"/>
      <c r="CEP98" s="82"/>
      <c r="CEQ98" s="82"/>
      <c r="CER98" s="82"/>
      <c r="CES98" s="82"/>
      <c r="CET98" s="82"/>
      <c r="CEU98" s="82"/>
      <c r="CEV98" s="82"/>
      <c r="CEW98" s="82"/>
      <c r="CEX98" s="82"/>
      <c r="CEY98" s="82"/>
      <c r="CEZ98" s="82"/>
      <c r="CFA98" s="82"/>
      <c r="CFB98" s="82"/>
      <c r="CFC98" s="82"/>
      <c r="CFD98" s="82"/>
      <c r="CFE98" s="82"/>
      <c r="CFF98" s="82"/>
      <c r="CFG98" s="82"/>
      <c r="CFH98" s="82"/>
      <c r="CFI98" s="82"/>
      <c r="CFJ98" s="82"/>
      <c r="CFK98" s="82"/>
      <c r="CFL98" s="82"/>
      <c r="CFM98" s="82"/>
      <c r="CFN98" s="82"/>
      <c r="CFO98" s="82"/>
      <c r="CFP98" s="82"/>
      <c r="CFQ98" s="82"/>
      <c r="CFR98" s="82"/>
      <c r="CFS98" s="82"/>
      <c r="CFT98" s="82"/>
      <c r="CFU98" s="82"/>
      <c r="CFV98" s="82"/>
      <c r="CFW98" s="82"/>
      <c r="CFX98" s="82"/>
      <c r="CFY98" s="82"/>
      <c r="CFZ98" s="82"/>
      <c r="CGA98" s="82"/>
      <c r="CGB98" s="82"/>
      <c r="CGC98" s="82"/>
      <c r="CGD98" s="82"/>
      <c r="CGE98" s="82"/>
      <c r="CGF98" s="82"/>
      <c r="CGG98" s="82"/>
      <c r="CGH98" s="82"/>
      <c r="CGI98" s="82"/>
      <c r="CGJ98" s="82"/>
      <c r="CGK98" s="82"/>
      <c r="CGL98" s="82"/>
      <c r="CGM98" s="82"/>
      <c r="CGN98" s="82"/>
      <c r="CGO98" s="82"/>
      <c r="CGP98" s="82"/>
      <c r="CGQ98" s="82"/>
      <c r="CGR98" s="82"/>
      <c r="CGS98" s="82"/>
      <c r="CGT98" s="82"/>
      <c r="CGU98" s="82"/>
      <c r="CGV98" s="82"/>
      <c r="CGW98" s="82"/>
      <c r="CGX98" s="82"/>
      <c r="CGY98" s="82"/>
      <c r="CGZ98" s="82"/>
      <c r="CHA98" s="82"/>
      <c r="CHB98" s="82"/>
      <c r="CHC98" s="82"/>
      <c r="CHD98" s="82"/>
      <c r="CHE98" s="82"/>
      <c r="CHF98" s="82"/>
      <c r="CHG98" s="82"/>
      <c r="CHH98" s="82"/>
      <c r="CHI98" s="82"/>
      <c r="CHJ98" s="82"/>
      <c r="CHK98" s="82"/>
      <c r="CHL98" s="82"/>
      <c r="CHM98" s="82"/>
      <c r="CHN98" s="82"/>
      <c r="CHO98" s="82"/>
      <c r="CHP98" s="82"/>
      <c r="CHQ98" s="82"/>
      <c r="CHR98" s="82"/>
      <c r="CHS98" s="82"/>
      <c r="CHT98" s="82"/>
      <c r="CHU98" s="82"/>
      <c r="CHV98" s="82"/>
      <c r="CHW98" s="82"/>
      <c r="CHX98" s="82"/>
      <c r="CHY98" s="82"/>
      <c r="CHZ98" s="82"/>
      <c r="CIA98" s="82"/>
      <c r="CIB98" s="82"/>
      <c r="CIC98" s="82"/>
      <c r="CID98" s="82"/>
      <c r="CIE98" s="82"/>
      <c r="CIF98" s="82"/>
      <c r="CIG98" s="82"/>
      <c r="CIH98" s="82"/>
      <c r="CII98" s="82"/>
      <c r="CIJ98" s="82"/>
      <c r="CIK98" s="82"/>
      <c r="CIL98" s="82"/>
      <c r="CIM98" s="82"/>
      <c r="CIN98" s="82"/>
      <c r="CIO98" s="82"/>
      <c r="CIP98" s="82"/>
      <c r="CIQ98" s="82"/>
      <c r="CIR98" s="82"/>
      <c r="CIS98" s="82"/>
      <c r="CIT98" s="82"/>
      <c r="CIU98" s="82"/>
      <c r="CIV98" s="82"/>
      <c r="CIW98" s="82"/>
      <c r="CIX98" s="82"/>
      <c r="CIY98" s="82"/>
      <c r="CIZ98" s="82"/>
      <c r="CJA98" s="82"/>
      <c r="CJB98" s="82"/>
      <c r="CJC98" s="82"/>
      <c r="CJD98" s="82"/>
      <c r="CJE98" s="82"/>
      <c r="CJF98" s="82"/>
      <c r="CJG98" s="82"/>
      <c r="CJH98" s="82"/>
      <c r="CJI98" s="82"/>
      <c r="CJJ98" s="82"/>
      <c r="CJK98" s="82"/>
      <c r="CJL98" s="82"/>
      <c r="CJM98" s="82"/>
      <c r="CJN98" s="82"/>
      <c r="CJO98" s="82"/>
      <c r="CJP98" s="82"/>
      <c r="CJQ98" s="82"/>
      <c r="CJR98" s="82"/>
      <c r="CJS98" s="82"/>
      <c r="CJT98" s="82"/>
      <c r="CJU98" s="82"/>
      <c r="CJV98" s="82"/>
      <c r="CJW98" s="82"/>
      <c r="CJX98" s="82"/>
      <c r="CJY98" s="82"/>
      <c r="CJZ98" s="82"/>
      <c r="CKA98" s="82"/>
      <c r="CKB98" s="82"/>
      <c r="CKC98" s="82"/>
      <c r="CKD98" s="82"/>
      <c r="CKE98" s="82"/>
      <c r="CKF98" s="82"/>
      <c r="CKG98" s="82"/>
      <c r="CKH98" s="82"/>
      <c r="CKI98" s="82"/>
      <c r="CKJ98" s="82"/>
      <c r="CKK98" s="82"/>
      <c r="CKL98" s="82"/>
      <c r="CKM98" s="82"/>
      <c r="CKN98" s="82"/>
      <c r="CKO98" s="82"/>
      <c r="CKP98" s="82"/>
      <c r="CKQ98" s="82"/>
      <c r="CKR98" s="82"/>
      <c r="CKS98" s="82"/>
      <c r="CKT98" s="82"/>
      <c r="CKU98" s="82"/>
      <c r="CKV98" s="82"/>
      <c r="CKW98" s="82"/>
      <c r="CKX98" s="82"/>
      <c r="CKY98" s="82"/>
      <c r="CKZ98" s="82"/>
      <c r="CLA98" s="82"/>
      <c r="CLB98" s="82"/>
      <c r="CLC98" s="82"/>
      <c r="CLD98" s="82"/>
      <c r="CLE98" s="82"/>
      <c r="CLF98" s="82"/>
      <c r="CLG98" s="82"/>
      <c r="CLH98" s="82"/>
      <c r="CLI98" s="82"/>
      <c r="CLJ98" s="82"/>
      <c r="CLK98" s="82"/>
      <c r="CLL98" s="82"/>
      <c r="CLM98" s="82"/>
      <c r="CLN98" s="82"/>
      <c r="CLO98" s="82"/>
      <c r="CLP98" s="82"/>
      <c r="CLQ98" s="82"/>
      <c r="CLR98" s="82"/>
      <c r="CLS98" s="82"/>
      <c r="CLT98" s="82"/>
      <c r="CLU98" s="82"/>
      <c r="CLV98" s="82"/>
      <c r="CLW98" s="82"/>
      <c r="CLX98" s="82"/>
      <c r="CLY98" s="82"/>
      <c r="CLZ98" s="82"/>
      <c r="CMA98" s="82"/>
      <c r="CMB98" s="82"/>
      <c r="CMC98" s="82"/>
      <c r="CMD98" s="82"/>
      <c r="CME98" s="82"/>
      <c r="CMF98" s="82"/>
      <c r="CMG98" s="82"/>
      <c r="CMH98" s="82"/>
      <c r="CMI98" s="82"/>
      <c r="CMJ98" s="82"/>
      <c r="CMK98" s="82"/>
      <c r="CML98" s="82"/>
      <c r="CMM98" s="82"/>
      <c r="CMN98" s="82"/>
      <c r="CMO98" s="82"/>
      <c r="CMP98" s="82"/>
      <c r="CMQ98" s="82"/>
      <c r="CMR98" s="82"/>
      <c r="CMS98" s="82"/>
      <c r="CMT98" s="82"/>
      <c r="CMU98" s="82"/>
      <c r="CMV98" s="82"/>
      <c r="CMW98" s="82"/>
      <c r="CMX98" s="82"/>
      <c r="CMY98" s="82"/>
      <c r="CMZ98" s="82"/>
      <c r="CNA98" s="82"/>
      <c r="CNB98" s="82"/>
      <c r="CNC98" s="82"/>
      <c r="CND98" s="82"/>
      <c r="CNE98" s="82"/>
      <c r="CNF98" s="82"/>
      <c r="CNG98" s="82"/>
      <c r="CNH98" s="82"/>
      <c r="CNI98" s="82"/>
      <c r="CNJ98" s="82"/>
      <c r="CNK98" s="82"/>
      <c r="CNL98" s="82"/>
      <c r="CNM98" s="82"/>
      <c r="CNN98" s="82"/>
      <c r="CNO98" s="82"/>
      <c r="CNP98" s="82"/>
      <c r="CNQ98" s="82"/>
      <c r="CNR98" s="82"/>
      <c r="CNS98" s="82"/>
      <c r="CNT98" s="82"/>
      <c r="CNU98" s="82"/>
      <c r="CNV98" s="82"/>
      <c r="CNW98" s="82"/>
      <c r="CNX98" s="82"/>
      <c r="CNY98" s="82"/>
      <c r="CNZ98" s="82"/>
      <c r="COA98" s="82"/>
      <c r="COB98" s="82"/>
      <c r="COC98" s="82"/>
      <c r="COD98" s="82"/>
      <c r="COE98" s="82"/>
      <c r="COF98" s="82"/>
      <c r="COG98" s="82"/>
      <c r="COH98" s="82"/>
      <c r="COI98" s="82"/>
      <c r="COJ98" s="82"/>
      <c r="COK98" s="82"/>
      <c r="COL98" s="82"/>
      <c r="COM98" s="82"/>
      <c r="CON98" s="82"/>
      <c r="COO98" s="82"/>
      <c r="COP98" s="82"/>
      <c r="COQ98" s="82"/>
      <c r="COR98" s="82"/>
      <c r="COS98" s="82"/>
      <c r="COT98" s="82"/>
      <c r="COU98" s="82"/>
      <c r="COV98" s="82"/>
      <c r="COW98" s="82"/>
      <c r="COX98" s="82"/>
      <c r="COY98" s="82"/>
      <c r="COZ98" s="82"/>
      <c r="CPA98" s="82"/>
      <c r="CPB98" s="82"/>
      <c r="CPC98" s="82"/>
      <c r="CPD98" s="82"/>
      <c r="CPE98" s="82"/>
      <c r="CPF98" s="82"/>
      <c r="CPG98" s="82"/>
      <c r="CPH98" s="82"/>
      <c r="CPI98" s="82"/>
      <c r="CPJ98" s="82"/>
      <c r="CPK98" s="82"/>
      <c r="CPL98" s="82"/>
      <c r="CPM98" s="82"/>
      <c r="CPN98" s="82"/>
      <c r="CPO98" s="82"/>
      <c r="CPP98" s="82"/>
      <c r="CPQ98" s="82"/>
      <c r="CPR98" s="82"/>
      <c r="CPS98" s="82"/>
      <c r="CPT98" s="82"/>
      <c r="CPU98" s="82"/>
      <c r="CPV98" s="82"/>
      <c r="CPW98" s="82"/>
      <c r="CPX98" s="82"/>
      <c r="CPY98" s="82"/>
      <c r="CPZ98" s="82"/>
      <c r="CQA98" s="82"/>
      <c r="CQB98" s="82"/>
      <c r="CQC98" s="82"/>
      <c r="CQD98" s="82"/>
      <c r="CQE98" s="82"/>
      <c r="CQF98" s="82"/>
      <c r="CQG98" s="82"/>
      <c r="CQH98" s="82"/>
      <c r="CQI98" s="82"/>
      <c r="CQJ98" s="82"/>
      <c r="CQK98" s="82"/>
      <c r="CQL98" s="82"/>
      <c r="CQM98" s="82"/>
      <c r="CQN98" s="82"/>
      <c r="CQO98" s="82"/>
      <c r="CQP98" s="82"/>
      <c r="CQQ98" s="82"/>
      <c r="CQR98" s="82"/>
      <c r="CQS98" s="82"/>
      <c r="CQT98" s="82"/>
      <c r="CQU98" s="82"/>
      <c r="CQV98" s="82"/>
      <c r="CQW98" s="82"/>
      <c r="CQX98" s="82"/>
      <c r="CQY98" s="82"/>
      <c r="CQZ98" s="82"/>
      <c r="CRA98" s="82"/>
      <c r="CRB98" s="82"/>
      <c r="CRC98" s="82"/>
      <c r="CRD98" s="82"/>
      <c r="CRE98" s="82"/>
      <c r="CRF98" s="82"/>
      <c r="CRG98" s="82"/>
      <c r="CRH98" s="82"/>
      <c r="CRI98" s="82"/>
      <c r="CRJ98" s="82"/>
      <c r="CRK98" s="82"/>
      <c r="CRL98" s="82"/>
      <c r="CRM98" s="82"/>
      <c r="CRN98" s="82"/>
      <c r="CRO98" s="82"/>
      <c r="CRP98" s="82"/>
      <c r="CRQ98" s="82"/>
      <c r="CRR98" s="82"/>
      <c r="CRS98" s="82"/>
      <c r="CRT98" s="82"/>
      <c r="CRU98" s="82"/>
      <c r="CRV98" s="82"/>
      <c r="CRW98" s="82"/>
      <c r="CRX98" s="82"/>
      <c r="CRY98" s="82"/>
      <c r="CRZ98" s="82"/>
      <c r="CSA98" s="82"/>
      <c r="CSB98" s="82"/>
      <c r="CSC98" s="82"/>
      <c r="CSD98" s="82"/>
      <c r="CSE98" s="82"/>
      <c r="CSF98" s="82"/>
      <c r="CSG98" s="82"/>
      <c r="CSH98" s="82"/>
      <c r="CSI98" s="82"/>
      <c r="CSJ98" s="82"/>
      <c r="CSK98" s="82"/>
      <c r="CSL98" s="82"/>
      <c r="CSM98" s="82"/>
      <c r="CSN98" s="82"/>
      <c r="CSO98" s="82"/>
      <c r="CSP98" s="82"/>
      <c r="CSQ98" s="82"/>
      <c r="CSR98" s="82"/>
      <c r="CSS98" s="82"/>
      <c r="CST98" s="82"/>
      <c r="CSU98" s="82"/>
      <c r="CSV98" s="82"/>
      <c r="CSW98" s="82"/>
      <c r="CSX98" s="82"/>
      <c r="CSY98" s="82"/>
      <c r="CSZ98" s="82"/>
      <c r="CTA98" s="82"/>
      <c r="CTB98" s="82"/>
      <c r="CTC98" s="82"/>
      <c r="CTD98" s="82"/>
      <c r="CTE98" s="82"/>
      <c r="CTF98" s="82"/>
      <c r="CTG98" s="82"/>
      <c r="CTH98" s="82"/>
      <c r="CTI98" s="82"/>
      <c r="CTJ98" s="82"/>
      <c r="CTK98" s="82"/>
      <c r="CTL98" s="82"/>
      <c r="CTM98" s="82"/>
      <c r="CTN98" s="82"/>
      <c r="CTO98" s="82"/>
      <c r="CTP98" s="82"/>
      <c r="CTQ98" s="82"/>
      <c r="CTR98" s="82"/>
      <c r="CTS98" s="82"/>
      <c r="CTT98" s="82"/>
      <c r="CTU98" s="82"/>
      <c r="CTV98" s="82"/>
      <c r="CTW98" s="82"/>
      <c r="CTX98" s="82"/>
      <c r="CTY98" s="82"/>
      <c r="CTZ98" s="82"/>
      <c r="CUA98" s="82"/>
      <c r="CUB98" s="82"/>
      <c r="CUC98" s="82"/>
      <c r="CUD98" s="82"/>
      <c r="CUE98" s="82"/>
      <c r="CUF98" s="82"/>
      <c r="CUG98" s="82"/>
      <c r="CUH98" s="82"/>
      <c r="CUI98" s="82"/>
      <c r="CUJ98" s="82"/>
      <c r="CUK98" s="82"/>
      <c r="CUL98" s="82"/>
      <c r="CUM98" s="82"/>
      <c r="CUN98" s="82"/>
      <c r="CUO98" s="82"/>
      <c r="CUP98" s="82"/>
      <c r="CUQ98" s="82"/>
      <c r="CUR98" s="82"/>
      <c r="CUS98" s="82"/>
      <c r="CUT98" s="82"/>
      <c r="CUU98" s="82"/>
      <c r="CUV98" s="82"/>
      <c r="CUW98" s="82"/>
      <c r="CUX98" s="82"/>
      <c r="CUY98" s="82"/>
      <c r="CUZ98" s="82"/>
      <c r="CVA98" s="82"/>
      <c r="CVB98" s="82"/>
      <c r="CVC98" s="82"/>
      <c r="CVD98" s="82"/>
      <c r="CVE98" s="82"/>
      <c r="CVF98" s="82"/>
      <c r="CVG98" s="82"/>
      <c r="CVH98" s="82"/>
      <c r="CVI98" s="82"/>
      <c r="CVJ98" s="82"/>
      <c r="CVK98" s="82"/>
      <c r="CVL98" s="82"/>
      <c r="CVM98" s="82"/>
      <c r="CVN98" s="82"/>
      <c r="CVO98" s="82"/>
      <c r="CVP98" s="82"/>
      <c r="CVQ98" s="82"/>
      <c r="CVR98" s="82"/>
      <c r="CVS98" s="82"/>
      <c r="CVT98" s="82"/>
      <c r="CVU98" s="82"/>
      <c r="CVV98" s="82"/>
      <c r="CVW98" s="82"/>
      <c r="CVX98" s="82"/>
      <c r="CVY98" s="82"/>
      <c r="CVZ98" s="82"/>
      <c r="CWA98" s="82"/>
      <c r="CWB98" s="82"/>
      <c r="CWC98" s="82"/>
      <c r="CWD98" s="82"/>
      <c r="CWE98" s="82"/>
      <c r="CWF98" s="82"/>
      <c r="CWG98" s="82"/>
      <c r="CWH98" s="82"/>
      <c r="CWI98" s="82"/>
      <c r="CWJ98" s="82"/>
      <c r="CWK98" s="82"/>
      <c r="CWL98" s="82"/>
      <c r="CWM98" s="82"/>
      <c r="CWN98" s="82"/>
      <c r="CWO98" s="82"/>
      <c r="CWP98" s="82"/>
      <c r="CWQ98" s="82"/>
      <c r="CWR98" s="82"/>
      <c r="CWS98" s="82"/>
      <c r="CWT98" s="82"/>
      <c r="CWU98" s="82"/>
      <c r="CWV98" s="82"/>
      <c r="CWW98" s="82"/>
      <c r="CWX98" s="82"/>
      <c r="CWY98" s="82"/>
      <c r="CWZ98" s="82"/>
      <c r="CXA98" s="82"/>
      <c r="CXB98" s="82"/>
      <c r="CXC98" s="82"/>
      <c r="CXD98" s="82"/>
      <c r="CXE98" s="82"/>
      <c r="CXF98" s="82"/>
      <c r="CXG98" s="82"/>
      <c r="CXH98" s="82"/>
      <c r="CXI98" s="82"/>
      <c r="CXJ98" s="82"/>
      <c r="CXK98" s="82"/>
      <c r="CXL98" s="82"/>
      <c r="CXM98" s="82"/>
      <c r="CXN98" s="82"/>
      <c r="CXO98" s="82"/>
      <c r="CXP98" s="82"/>
      <c r="CXQ98" s="82"/>
      <c r="CXR98" s="82"/>
      <c r="CXS98" s="82"/>
      <c r="CXT98" s="82"/>
      <c r="CXU98" s="82"/>
      <c r="CXV98" s="82"/>
      <c r="CXW98" s="82"/>
      <c r="CXX98" s="82"/>
      <c r="CXY98" s="82"/>
      <c r="CXZ98" s="82"/>
      <c r="CYA98" s="82"/>
      <c r="CYB98" s="82"/>
      <c r="CYC98" s="82"/>
      <c r="CYD98" s="82"/>
      <c r="CYE98" s="82"/>
      <c r="CYF98" s="82"/>
      <c r="CYG98" s="82"/>
      <c r="CYH98" s="82"/>
      <c r="CYI98" s="82"/>
      <c r="CYJ98" s="82"/>
      <c r="CYK98" s="82"/>
      <c r="CYL98" s="82"/>
      <c r="CYM98" s="82"/>
      <c r="CYN98" s="82"/>
      <c r="CYO98" s="82"/>
      <c r="CYP98" s="82"/>
      <c r="CYQ98" s="82"/>
      <c r="CYR98" s="82"/>
      <c r="CYS98" s="82"/>
      <c r="CYT98" s="82"/>
      <c r="CYU98" s="82"/>
      <c r="CYV98" s="82"/>
      <c r="CYW98" s="82"/>
      <c r="CYX98" s="82"/>
      <c r="CYY98" s="82"/>
      <c r="CYZ98" s="82"/>
      <c r="CZA98" s="82"/>
      <c r="CZB98" s="82"/>
      <c r="CZC98" s="82"/>
      <c r="CZD98" s="82"/>
      <c r="CZE98" s="82"/>
      <c r="CZF98" s="82"/>
      <c r="CZG98" s="82"/>
      <c r="CZH98" s="82"/>
      <c r="CZI98" s="82"/>
      <c r="CZJ98" s="82"/>
      <c r="CZK98" s="82"/>
      <c r="CZL98" s="82"/>
      <c r="CZM98" s="82"/>
      <c r="CZN98" s="82"/>
      <c r="CZO98" s="82"/>
      <c r="CZP98" s="82"/>
      <c r="CZQ98" s="82"/>
      <c r="CZR98" s="82"/>
      <c r="CZS98" s="82"/>
      <c r="CZT98" s="82"/>
      <c r="CZU98" s="82"/>
      <c r="CZV98" s="82"/>
      <c r="CZW98" s="82"/>
      <c r="CZX98" s="82"/>
      <c r="CZY98" s="82"/>
      <c r="CZZ98" s="82"/>
      <c r="DAA98" s="82"/>
      <c r="DAB98" s="82"/>
      <c r="DAC98" s="82"/>
      <c r="DAD98" s="82"/>
      <c r="DAE98" s="82"/>
      <c r="DAF98" s="82"/>
      <c r="DAG98" s="82"/>
      <c r="DAH98" s="82"/>
      <c r="DAI98" s="82"/>
      <c r="DAJ98" s="82"/>
      <c r="DAK98" s="82"/>
      <c r="DAL98" s="82"/>
      <c r="DAM98" s="82"/>
      <c r="DAN98" s="82"/>
      <c r="DAO98" s="82"/>
      <c r="DAP98" s="82"/>
      <c r="DAQ98" s="82"/>
      <c r="DAR98" s="82"/>
      <c r="DAS98" s="82"/>
      <c r="DAT98" s="82"/>
      <c r="DAU98" s="82"/>
      <c r="DAV98" s="82"/>
      <c r="DAW98" s="82"/>
      <c r="DAX98" s="82"/>
      <c r="DAY98" s="82"/>
      <c r="DAZ98" s="82"/>
      <c r="DBA98" s="82"/>
      <c r="DBB98" s="82"/>
      <c r="DBC98" s="82"/>
      <c r="DBD98" s="82"/>
      <c r="DBE98" s="82"/>
      <c r="DBF98" s="82"/>
      <c r="DBG98" s="82"/>
      <c r="DBH98" s="82"/>
      <c r="DBI98" s="82"/>
      <c r="DBJ98" s="82"/>
      <c r="DBK98" s="82"/>
      <c r="DBL98" s="82"/>
      <c r="DBM98" s="82"/>
      <c r="DBN98" s="82"/>
      <c r="DBO98" s="82"/>
      <c r="DBP98" s="82"/>
      <c r="DBQ98" s="82"/>
      <c r="DBR98" s="82"/>
      <c r="DBS98" s="82"/>
      <c r="DBT98" s="82"/>
      <c r="DBU98" s="82"/>
      <c r="DBV98" s="82"/>
      <c r="DBW98" s="82"/>
      <c r="DBX98" s="82"/>
      <c r="DBY98" s="82"/>
      <c r="DBZ98" s="82"/>
      <c r="DCA98" s="82"/>
      <c r="DCB98" s="82"/>
      <c r="DCC98" s="82"/>
      <c r="DCD98" s="82"/>
      <c r="DCE98" s="82"/>
      <c r="DCF98" s="82"/>
      <c r="DCG98" s="82"/>
      <c r="DCH98" s="82"/>
      <c r="DCI98" s="82"/>
      <c r="DCJ98" s="82"/>
      <c r="DCK98" s="82"/>
      <c r="DCL98" s="82"/>
      <c r="DCM98" s="82"/>
      <c r="DCN98" s="82"/>
      <c r="DCO98" s="82"/>
      <c r="DCP98" s="82"/>
      <c r="DCQ98" s="82"/>
      <c r="DCR98" s="82"/>
      <c r="DCS98" s="82"/>
      <c r="DCT98" s="82"/>
      <c r="DCU98" s="82"/>
      <c r="DCV98" s="82"/>
      <c r="DCW98" s="82"/>
      <c r="DCX98" s="82"/>
      <c r="DCY98" s="82"/>
      <c r="DCZ98" s="82"/>
      <c r="DDA98" s="82"/>
      <c r="DDB98" s="82"/>
      <c r="DDC98" s="82"/>
      <c r="DDD98" s="82"/>
      <c r="DDE98" s="82"/>
      <c r="DDF98" s="82"/>
      <c r="DDG98" s="82"/>
      <c r="DDH98" s="82"/>
      <c r="DDI98" s="82"/>
      <c r="DDJ98" s="82"/>
      <c r="DDK98" s="82"/>
      <c r="DDL98" s="82"/>
      <c r="DDM98" s="82"/>
      <c r="DDN98" s="82"/>
      <c r="DDO98" s="82"/>
      <c r="DDP98" s="82"/>
      <c r="DDQ98" s="82"/>
      <c r="DDR98" s="82"/>
      <c r="DDS98" s="82"/>
      <c r="DDT98" s="82"/>
      <c r="DDU98" s="82"/>
      <c r="DDV98" s="82"/>
      <c r="DDW98" s="82"/>
      <c r="DDX98" s="82"/>
      <c r="DDY98" s="82"/>
      <c r="DDZ98" s="82"/>
      <c r="DEA98" s="82"/>
      <c r="DEB98" s="82"/>
      <c r="DEC98" s="82"/>
      <c r="DED98" s="82"/>
      <c r="DEE98" s="82"/>
      <c r="DEF98" s="82"/>
      <c r="DEG98" s="82"/>
      <c r="DEH98" s="82"/>
      <c r="DEI98" s="82"/>
      <c r="DEJ98" s="82"/>
      <c r="DEK98" s="82"/>
      <c r="DEL98" s="82"/>
      <c r="DEM98" s="82"/>
      <c r="DEN98" s="82"/>
      <c r="DEO98" s="82"/>
      <c r="DEP98" s="82"/>
      <c r="DEQ98" s="82"/>
      <c r="DER98" s="82"/>
      <c r="DES98" s="82"/>
      <c r="DET98" s="82"/>
      <c r="DEU98" s="82"/>
      <c r="DEV98" s="82"/>
      <c r="DEW98" s="82"/>
      <c r="DEX98" s="82"/>
      <c r="DEY98" s="82"/>
      <c r="DEZ98" s="82"/>
      <c r="DFA98" s="82"/>
      <c r="DFB98" s="82"/>
      <c r="DFC98" s="82"/>
      <c r="DFD98" s="82"/>
      <c r="DFE98" s="82"/>
      <c r="DFF98" s="82"/>
      <c r="DFG98" s="82"/>
      <c r="DFH98" s="82"/>
      <c r="DFI98" s="82"/>
      <c r="DFJ98" s="82"/>
      <c r="DFK98" s="82"/>
      <c r="DFL98" s="82"/>
      <c r="DFM98" s="82"/>
      <c r="DFN98" s="82"/>
      <c r="DFO98" s="82"/>
      <c r="DFP98" s="82"/>
      <c r="DFQ98" s="82"/>
      <c r="DFR98" s="82"/>
      <c r="DFS98" s="82"/>
      <c r="DFT98" s="82"/>
      <c r="DFU98" s="82"/>
      <c r="DFV98" s="82"/>
      <c r="DFW98" s="82"/>
      <c r="DFX98" s="82"/>
      <c r="DFY98" s="82"/>
      <c r="DFZ98" s="82"/>
      <c r="DGA98" s="82"/>
      <c r="DGB98" s="82"/>
      <c r="DGC98" s="82"/>
      <c r="DGD98" s="82"/>
      <c r="DGE98" s="82"/>
      <c r="DGF98" s="82"/>
      <c r="DGG98" s="82"/>
      <c r="DGH98" s="82"/>
      <c r="DGI98" s="82"/>
      <c r="DGJ98" s="82"/>
      <c r="DGK98" s="82"/>
      <c r="DGL98" s="82"/>
      <c r="DGM98" s="82"/>
      <c r="DGN98" s="82"/>
      <c r="DGO98" s="82"/>
      <c r="DGP98" s="82"/>
      <c r="DGQ98" s="82"/>
      <c r="DGR98" s="82"/>
      <c r="DGS98" s="82"/>
      <c r="DGT98" s="82"/>
      <c r="DGU98" s="82"/>
      <c r="DGV98" s="82"/>
      <c r="DGW98" s="82"/>
      <c r="DGX98" s="82"/>
      <c r="DGY98" s="82"/>
      <c r="DGZ98" s="82"/>
      <c r="DHA98" s="82"/>
      <c r="DHB98" s="82"/>
      <c r="DHC98" s="82"/>
      <c r="DHD98" s="82"/>
      <c r="DHE98" s="82"/>
      <c r="DHF98" s="82"/>
      <c r="DHG98" s="82"/>
      <c r="DHH98" s="82"/>
      <c r="DHI98" s="82"/>
      <c r="DHJ98" s="82"/>
      <c r="DHK98" s="82"/>
      <c r="DHL98" s="82"/>
      <c r="DHM98" s="82"/>
      <c r="DHN98" s="82"/>
      <c r="DHO98" s="82"/>
      <c r="DHP98" s="82"/>
      <c r="DHQ98" s="82"/>
      <c r="DHR98" s="82"/>
      <c r="DHS98" s="82"/>
      <c r="DHT98" s="82"/>
      <c r="DHU98" s="82"/>
      <c r="DHV98" s="82"/>
      <c r="DHW98" s="82"/>
      <c r="DHX98" s="82"/>
      <c r="DHY98" s="82"/>
      <c r="DHZ98" s="82"/>
      <c r="DIA98" s="82"/>
      <c r="DIB98" s="82"/>
      <c r="DIC98" s="82"/>
      <c r="DID98" s="82"/>
      <c r="DIE98" s="82"/>
      <c r="DIF98" s="82"/>
      <c r="DIG98" s="82"/>
      <c r="DIH98" s="82"/>
      <c r="DII98" s="82"/>
      <c r="DIJ98" s="82"/>
      <c r="DIK98" s="82"/>
      <c r="DIL98" s="82"/>
      <c r="DIM98" s="82"/>
      <c r="DIN98" s="82"/>
      <c r="DIO98" s="82"/>
      <c r="DIP98" s="82"/>
      <c r="DIQ98" s="82"/>
      <c r="DIR98" s="82"/>
      <c r="DIS98" s="82"/>
      <c r="DIT98" s="82"/>
      <c r="DIU98" s="82"/>
      <c r="DIV98" s="82"/>
      <c r="DIW98" s="82"/>
      <c r="DIX98" s="82"/>
      <c r="DIY98" s="82"/>
      <c r="DIZ98" s="82"/>
      <c r="DJA98" s="82"/>
      <c r="DJB98" s="82"/>
      <c r="DJC98" s="82"/>
      <c r="DJD98" s="82"/>
      <c r="DJE98" s="82"/>
      <c r="DJF98" s="82"/>
      <c r="DJG98" s="82"/>
      <c r="DJH98" s="82"/>
      <c r="DJI98" s="82"/>
      <c r="DJJ98" s="82"/>
      <c r="DJK98" s="82"/>
      <c r="DJL98" s="82"/>
      <c r="DJM98" s="82"/>
      <c r="DJN98" s="82"/>
      <c r="DJO98" s="82"/>
      <c r="DJP98" s="82"/>
      <c r="DJQ98" s="82"/>
      <c r="DJR98" s="82"/>
      <c r="DJS98" s="82"/>
      <c r="DJT98" s="82"/>
      <c r="DJU98" s="82"/>
      <c r="DJV98" s="82"/>
      <c r="DJW98" s="82"/>
      <c r="DJX98" s="82"/>
      <c r="DJY98" s="82"/>
      <c r="DJZ98" s="82"/>
      <c r="DKA98" s="82"/>
      <c r="DKB98" s="82"/>
      <c r="DKC98" s="82"/>
      <c r="DKD98" s="82"/>
      <c r="DKE98" s="82"/>
      <c r="DKF98" s="82"/>
      <c r="DKG98" s="82"/>
      <c r="DKH98" s="82"/>
      <c r="DKI98" s="82"/>
      <c r="DKJ98" s="82"/>
      <c r="DKK98" s="82"/>
      <c r="DKL98" s="82"/>
      <c r="DKM98" s="82"/>
      <c r="DKN98" s="82"/>
      <c r="DKO98" s="82"/>
      <c r="DKP98" s="82"/>
      <c r="DKQ98" s="82"/>
      <c r="DKR98" s="82"/>
      <c r="DKS98" s="82"/>
      <c r="DKT98" s="82"/>
      <c r="DKU98" s="82"/>
      <c r="DKV98" s="82"/>
      <c r="DKW98" s="82"/>
      <c r="DKX98" s="82"/>
      <c r="DKY98" s="82"/>
      <c r="DKZ98" s="82"/>
      <c r="DLA98" s="82"/>
      <c r="DLB98" s="82"/>
      <c r="DLC98" s="82"/>
      <c r="DLD98" s="82"/>
      <c r="DLE98" s="82"/>
      <c r="DLF98" s="82"/>
      <c r="DLG98" s="82"/>
      <c r="DLH98" s="82"/>
      <c r="DLI98" s="82"/>
      <c r="DLJ98" s="82"/>
      <c r="DLK98" s="82"/>
      <c r="DLL98" s="82"/>
      <c r="DLM98" s="82"/>
      <c r="DLN98" s="82"/>
      <c r="DLO98" s="82"/>
      <c r="DLP98" s="82"/>
      <c r="DLQ98" s="82"/>
      <c r="DLR98" s="82"/>
      <c r="DLS98" s="82"/>
      <c r="DLT98" s="82"/>
      <c r="DLU98" s="82"/>
      <c r="DLV98" s="82"/>
      <c r="DLW98" s="82"/>
      <c r="DLX98" s="82"/>
      <c r="DLY98" s="82"/>
      <c r="DLZ98" s="82"/>
      <c r="DMA98" s="82"/>
      <c r="DMB98" s="82"/>
      <c r="DMC98" s="82"/>
      <c r="DMD98" s="82"/>
      <c r="DME98" s="82"/>
      <c r="DMF98" s="82"/>
      <c r="DMG98" s="82"/>
      <c r="DMH98" s="82"/>
      <c r="DMI98" s="82"/>
      <c r="DMJ98" s="82"/>
      <c r="DMK98" s="82"/>
      <c r="DML98" s="82"/>
      <c r="DMM98" s="82"/>
      <c r="DMN98" s="82"/>
      <c r="DMO98" s="82"/>
      <c r="DMP98" s="82"/>
      <c r="DMQ98" s="82"/>
      <c r="DMR98" s="82"/>
      <c r="DMS98" s="82"/>
      <c r="DMT98" s="82"/>
      <c r="DMU98" s="82"/>
      <c r="DMV98" s="82"/>
      <c r="DMW98" s="82"/>
      <c r="DMX98" s="82"/>
      <c r="DMY98" s="82"/>
      <c r="DMZ98" s="82"/>
      <c r="DNA98" s="82"/>
      <c r="DNB98" s="82"/>
      <c r="DNC98" s="82"/>
      <c r="DND98" s="82"/>
      <c r="DNE98" s="82"/>
      <c r="DNF98" s="82"/>
      <c r="DNG98" s="82"/>
      <c r="DNH98" s="82"/>
      <c r="DNI98" s="82"/>
      <c r="DNJ98" s="82"/>
      <c r="DNK98" s="82"/>
      <c r="DNL98" s="82"/>
      <c r="DNM98" s="82"/>
      <c r="DNN98" s="82"/>
      <c r="DNO98" s="82"/>
      <c r="DNP98" s="82"/>
      <c r="DNQ98" s="82"/>
      <c r="DNR98" s="82"/>
      <c r="DNS98" s="82"/>
      <c r="DNT98" s="82"/>
      <c r="DNU98" s="82"/>
      <c r="DNV98" s="82"/>
      <c r="DNW98" s="82"/>
      <c r="DNX98" s="82"/>
      <c r="DNY98" s="82"/>
      <c r="DNZ98" s="82"/>
      <c r="DOA98" s="82"/>
      <c r="DOB98" s="82"/>
      <c r="DOC98" s="82"/>
      <c r="DOD98" s="82"/>
      <c r="DOE98" s="82"/>
      <c r="DOF98" s="82"/>
      <c r="DOG98" s="82"/>
      <c r="DOH98" s="82"/>
      <c r="DOI98" s="82"/>
      <c r="DOJ98" s="82"/>
      <c r="DOK98" s="82"/>
      <c r="DOL98" s="82"/>
      <c r="DOM98" s="82"/>
      <c r="DON98" s="82"/>
      <c r="DOO98" s="82"/>
      <c r="DOP98" s="82"/>
      <c r="DOQ98" s="82"/>
      <c r="DOR98" s="82"/>
      <c r="DOS98" s="82"/>
      <c r="DOT98" s="82"/>
      <c r="DOU98" s="82"/>
      <c r="DOV98" s="82"/>
      <c r="DOW98" s="82"/>
      <c r="DOX98" s="82"/>
      <c r="DOY98" s="82"/>
      <c r="DOZ98" s="82"/>
      <c r="DPA98" s="82"/>
      <c r="DPB98" s="82"/>
      <c r="DPC98" s="82"/>
      <c r="DPD98" s="82"/>
      <c r="DPE98" s="82"/>
      <c r="DPF98" s="82"/>
      <c r="DPG98" s="82"/>
      <c r="DPH98" s="82"/>
      <c r="DPI98" s="82"/>
      <c r="DPJ98" s="82"/>
      <c r="DPK98" s="82"/>
      <c r="DPL98" s="82"/>
      <c r="DPM98" s="82"/>
      <c r="DPN98" s="82"/>
      <c r="DPO98" s="82"/>
      <c r="DPP98" s="82"/>
      <c r="DPQ98" s="82"/>
      <c r="DPR98" s="82"/>
      <c r="DPS98" s="82"/>
      <c r="DPT98" s="82"/>
      <c r="DPU98" s="82"/>
      <c r="DPV98" s="82"/>
      <c r="DPW98" s="82"/>
      <c r="DPX98" s="82"/>
      <c r="DPY98" s="82"/>
      <c r="DPZ98" s="82"/>
      <c r="DQA98" s="82"/>
      <c r="DQB98" s="82"/>
      <c r="DQC98" s="82"/>
      <c r="DQD98" s="82"/>
      <c r="DQE98" s="82"/>
      <c r="DQF98" s="82"/>
      <c r="DQG98" s="82"/>
      <c r="DQH98" s="82"/>
      <c r="DQI98" s="82"/>
      <c r="DQJ98" s="82"/>
      <c r="DQK98" s="82"/>
      <c r="DQL98" s="82"/>
      <c r="DQM98" s="82"/>
      <c r="DQN98" s="82"/>
      <c r="DQO98" s="82"/>
      <c r="DQP98" s="82"/>
      <c r="DQQ98" s="82"/>
      <c r="DQR98" s="82"/>
      <c r="DQS98" s="82"/>
      <c r="DQT98" s="82"/>
      <c r="DQU98" s="82"/>
      <c r="DQV98" s="82"/>
      <c r="DQW98" s="82"/>
      <c r="DQX98" s="82"/>
      <c r="DQY98" s="82"/>
      <c r="DQZ98" s="82"/>
      <c r="DRA98" s="82"/>
      <c r="DRB98" s="82"/>
      <c r="DRC98" s="82"/>
      <c r="DRD98" s="82"/>
      <c r="DRE98" s="82"/>
      <c r="DRF98" s="82"/>
      <c r="DRG98" s="82"/>
      <c r="DRH98" s="82"/>
      <c r="DRI98" s="82"/>
      <c r="DRJ98" s="82"/>
      <c r="DRK98" s="82"/>
      <c r="DRL98" s="82"/>
      <c r="DRM98" s="82"/>
      <c r="DRN98" s="82"/>
      <c r="DRO98" s="82"/>
      <c r="DRP98" s="82"/>
      <c r="DRQ98" s="82"/>
      <c r="DRR98" s="82"/>
      <c r="DRS98" s="82"/>
      <c r="DRT98" s="82"/>
      <c r="DRU98" s="82"/>
      <c r="DRV98" s="82"/>
      <c r="DRW98" s="82"/>
      <c r="DRX98" s="82"/>
      <c r="DRY98" s="82"/>
      <c r="DRZ98" s="82"/>
      <c r="DSA98" s="82"/>
      <c r="DSB98" s="82"/>
      <c r="DSC98" s="82"/>
      <c r="DSD98" s="82"/>
      <c r="DSE98" s="82"/>
      <c r="DSF98" s="82"/>
      <c r="DSG98" s="82"/>
      <c r="DSH98" s="82"/>
      <c r="DSI98" s="82"/>
      <c r="DSJ98" s="82"/>
      <c r="DSK98" s="82"/>
      <c r="DSL98" s="82"/>
      <c r="DSM98" s="82"/>
      <c r="DSN98" s="82"/>
      <c r="DSO98" s="82"/>
      <c r="DSP98" s="82"/>
      <c r="DSQ98" s="82"/>
      <c r="DSR98" s="82"/>
      <c r="DSS98" s="82"/>
      <c r="DST98" s="82"/>
      <c r="DSU98" s="82"/>
      <c r="DSV98" s="82"/>
      <c r="DSW98" s="82"/>
      <c r="DSX98" s="82"/>
      <c r="DSY98" s="82"/>
      <c r="DSZ98" s="82"/>
      <c r="DTA98" s="82"/>
      <c r="DTB98" s="82"/>
      <c r="DTC98" s="82"/>
      <c r="DTD98" s="82"/>
      <c r="DTE98" s="82"/>
      <c r="DTF98" s="82"/>
      <c r="DTG98" s="82"/>
      <c r="DTH98" s="82"/>
      <c r="DTI98" s="82"/>
      <c r="DTJ98" s="82"/>
      <c r="DTK98" s="82"/>
      <c r="DTL98" s="82"/>
      <c r="DTM98" s="82"/>
      <c r="DTN98" s="82"/>
      <c r="DTO98" s="82"/>
      <c r="DTP98" s="82"/>
      <c r="DTQ98" s="82"/>
      <c r="DTR98" s="82"/>
      <c r="DTS98" s="82"/>
      <c r="DTT98" s="82"/>
      <c r="DTU98" s="82"/>
      <c r="DTV98" s="82"/>
      <c r="DTW98" s="82"/>
      <c r="DTX98" s="82"/>
      <c r="DTY98" s="82"/>
      <c r="DTZ98" s="82"/>
      <c r="DUA98" s="82"/>
      <c r="DUB98" s="82"/>
      <c r="DUC98" s="82"/>
      <c r="DUD98" s="82"/>
      <c r="DUE98" s="82"/>
      <c r="DUF98" s="82"/>
      <c r="DUG98" s="82"/>
      <c r="DUH98" s="82"/>
      <c r="DUI98" s="82"/>
      <c r="DUJ98" s="82"/>
      <c r="DUK98" s="82"/>
      <c r="DUL98" s="82"/>
      <c r="DUM98" s="82"/>
      <c r="DUN98" s="82"/>
      <c r="DUO98" s="82"/>
      <c r="DUP98" s="82"/>
      <c r="DUQ98" s="82"/>
      <c r="DUR98" s="82"/>
      <c r="DUS98" s="82"/>
      <c r="DUT98" s="82"/>
      <c r="DUU98" s="82"/>
      <c r="DUV98" s="82"/>
      <c r="DUW98" s="82"/>
      <c r="DUX98" s="82"/>
      <c r="DUY98" s="82"/>
      <c r="DUZ98" s="82"/>
      <c r="DVA98" s="82"/>
      <c r="DVB98" s="82"/>
      <c r="DVC98" s="82"/>
      <c r="DVD98" s="82"/>
      <c r="DVE98" s="82"/>
      <c r="DVF98" s="82"/>
      <c r="DVG98" s="82"/>
      <c r="DVH98" s="82"/>
      <c r="DVI98" s="82"/>
      <c r="DVJ98" s="82"/>
      <c r="DVK98" s="82"/>
      <c r="DVL98" s="82"/>
      <c r="DVM98" s="82"/>
      <c r="DVN98" s="82"/>
      <c r="DVO98" s="82"/>
      <c r="DVP98" s="82"/>
      <c r="DVQ98" s="82"/>
      <c r="DVR98" s="82"/>
      <c r="DVS98" s="82"/>
      <c r="DVT98" s="82"/>
      <c r="DVU98" s="82"/>
      <c r="DVV98" s="82"/>
      <c r="DVW98" s="82"/>
      <c r="DVX98" s="82"/>
      <c r="DVY98" s="82"/>
      <c r="DVZ98" s="82"/>
      <c r="DWA98" s="82"/>
      <c r="DWB98" s="82"/>
      <c r="DWC98" s="82"/>
      <c r="DWD98" s="82"/>
      <c r="DWE98" s="82"/>
      <c r="DWF98" s="82"/>
      <c r="DWG98" s="82"/>
      <c r="DWH98" s="82"/>
      <c r="DWI98" s="82"/>
      <c r="DWJ98" s="82"/>
      <c r="DWK98" s="82"/>
      <c r="DWL98" s="82"/>
      <c r="DWM98" s="82"/>
      <c r="DWN98" s="82"/>
      <c r="DWO98" s="82"/>
      <c r="DWP98" s="82"/>
      <c r="DWQ98" s="82"/>
      <c r="DWR98" s="82"/>
      <c r="DWS98" s="82"/>
      <c r="DWT98" s="82"/>
      <c r="DWU98" s="82"/>
      <c r="DWV98" s="82"/>
      <c r="DWW98" s="82"/>
      <c r="DWX98" s="82"/>
      <c r="DWY98" s="82"/>
      <c r="DWZ98" s="82"/>
      <c r="DXA98" s="82"/>
      <c r="DXB98" s="82"/>
      <c r="DXC98" s="82"/>
      <c r="DXD98" s="82"/>
      <c r="DXE98" s="82"/>
      <c r="DXF98" s="82"/>
      <c r="DXG98" s="82"/>
      <c r="DXH98" s="82"/>
      <c r="DXI98" s="82"/>
      <c r="DXJ98" s="82"/>
      <c r="DXK98" s="82"/>
      <c r="DXL98" s="82"/>
      <c r="DXM98" s="82"/>
      <c r="DXN98" s="82"/>
      <c r="DXO98" s="82"/>
      <c r="DXP98" s="82"/>
      <c r="DXQ98" s="82"/>
      <c r="DXR98" s="82"/>
      <c r="DXS98" s="82"/>
      <c r="DXT98" s="82"/>
      <c r="DXU98" s="82"/>
      <c r="DXV98" s="82"/>
      <c r="DXW98" s="82"/>
      <c r="DXX98" s="82"/>
      <c r="DXY98" s="82"/>
      <c r="DXZ98" s="82"/>
      <c r="DYA98" s="82"/>
      <c r="DYB98" s="82"/>
      <c r="DYC98" s="82"/>
      <c r="DYD98" s="82"/>
      <c r="DYE98" s="82"/>
      <c r="DYF98" s="82"/>
      <c r="DYG98" s="82"/>
      <c r="DYH98" s="82"/>
      <c r="DYI98" s="82"/>
      <c r="DYJ98" s="82"/>
      <c r="DYK98" s="82"/>
      <c r="DYL98" s="82"/>
      <c r="DYM98" s="82"/>
      <c r="DYN98" s="82"/>
      <c r="DYO98" s="82"/>
      <c r="DYP98" s="82"/>
      <c r="DYQ98" s="82"/>
      <c r="DYR98" s="82"/>
      <c r="DYS98" s="82"/>
      <c r="DYT98" s="82"/>
      <c r="DYU98" s="82"/>
      <c r="DYV98" s="82"/>
      <c r="DYW98" s="82"/>
      <c r="DYX98" s="82"/>
      <c r="DYY98" s="82"/>
      <c r="DYZ98" s="82"/>
      <c r="DZA98" s="82"/>
      <c r="DZB98" s="82"/>
      <c r="DZC98" s="82"/>
      <c r="DZD98" s="82"/>
      <c r="DZE98" s="82"/>
      <c r="DZF98" s="82"/>
      <c r="DZG98" s="82"/>
      <c r="DZH98" s="82"/>
      <c r="DZI98" s="82"/>
      <c r="DZJ98" s="82"/>
      <c r="DZK98" s="82"/>
      <c r="DZL98" s="82"/>
      <c r="DZM98" s="82"/>
      <c r="DZN98" s="82"/>
      <c r="DZO98" s="82"/>
      <c r="DZP98" s="82"/>
      <c r="DZQ98" s="82"/>
      <c r="DZR98" s="82"/>
      <c r="DZS98" s="82"/>
      <c r="DZT98" s="82"/>
      <c r="DZU98" s="82"/>
      <c r="DZV98" s="82"/>
      <c r="DZW98" s="82"/>
      <c r="DZX98" s="82"/>
      <c r="DZY98" s="82"/>
      <c r="DZZ98" s="82"/>
      <c r="EAA98" s="82"/>
      <c r="EAB98" s="82"/>
      <c r="EAC98" s="82"/>
      <c r="EAD98" s="82"/>
      <c r="EAE98" s="82"/>
      <c r="EAF98" s="82"/>
      <c r="EAG98" s="82"/>
      <c r="EAH98" s="82"/>
      <c r="EAI98" s="82"/>
      <c r="EAJ98" s="82"/>
      <c r="EAK98" s="82"/>
      <c r="EAL98" s="82"/>
      <c r="EAM98" s="82"/>
      <c r="EAN98" s="82"/>
      <c r="EAO98" s="82"/>
      <c r="EAP98" s="82"/>
      <c r="EAQ98" s="82"/>
      <c r="EAR98" s="82"/>
      <c r="EAS98" s="82"/>
      <c r="EAT98" s="82"/>
      <c r="EAU98" s="82"/>
      <c r="EAV98" s="82"/>
      <c r="EAW98" s="82"/>
      <c r="EAX98" s="82"/>
      <c r="EAY98" s="82"/>
      <c r="EAZ98" s="82"/>
      <c r="EBA98" s="82"/>
      <c r="EBB98" s="82"/>
      <c r="EBC98" s="82"/>
      <c r="EBD98" s="82"/>
      <c r="EBE98" s="82"/>
      <c r="EBF98" s="82"/>
      <c r="EBG98" s="82"/>
      <c r="EBH98" s="82"/>
      <c r="EBI98" s="82"/>
      <c r="EBJ98" s="82"/>
      <c r="EBK98" s="82"/>
      <c r="EBL98" s="82"/>
      <c r="EBM98" s="82"/>
      <c r="EBN98" s="82"/>
      <c r="EBO98" s="82"/>
      <c r="EBP98" s="82"/>
      <c r="EBQ98" s="82"/>
      <c r="EBR98" s="82"/>
      <c r="EBS98" s="82"/>
      <c r="EBT98" s="82"/>
      <c r="EBU98" s="82"/>
      <c r="EBV98" s="82"/>
      <c r="EBW98" s="82"/>
      <c r="EBX98" s="82"/>
      <c r="EBY98" s="82"/>
      <c r="EBZ98" s="82"/>
      <c r="ECA98" s="82"/>
      <c r="ECB98" s="82"/>
      <c r="ECC98" s="82"/>
      <c r="ECD98" s="82"/>
      <c r="ECE98" s="82"/>
      <c r="ECF98" s="82"/>
      <c r="ECG98" s="82"/>
      <c r="ECH98" s="82"/>
      <c r="ECI98" s="82"/>
      <c r="ECJ98" s="82"/>
      <c r="ECK98" s="82"/>
      <c r="ECL98" s="82"/>
      <c r="ECM98" s="82"/>
      <c r="ECN98" s="82"/>
      <c r="ECO98" s="82"/>
      <c r="ECP98" s="82"/>
      <c r="ECQ98" s="82"/>
      <c r="ECR98" s="82"/>
      <c r="ECS98" s="82"/>
      <c r="ECT98" s="82"/>
      <c r="ECU98" s="82"/>
      <c r="ECV98" s="82"/>
      <c r="ECW98" s="82"/>
      <c r="ECX98" s="82"/>
      <c r="ECY98" s="82"/>
      <c r="ECZ98" s="82"/>
      <c r="EDA98" s="82"/>
      <c r="EDB98" s="82"/>
      <c r="EDC98" s="82"/>
      <c r="EDD98" s="82"/>
      <c r="EDE98" s="82"/>
      <c r="EDF98" s="82"/>
      <c r="EDG98" s="82"/>
      <c r="EDH98" s="82"/>
      <c r="EDI98" s="82"/>
      <c r="EDJ98" s="82"/>
      <c r="EDK98" s="82"/>
      <c r="EDL98" s="82"/>
      <c r="EDM98" s="82"/>
      <c r="EDN98" s="82"/>
      <c r="EDO98" s="82"/>
      <c r="EDP98" s="82"/>
      <c r="EDQ98" s="82"/>
      <c r="EDR98" s="82"/>
      <c r="EDS98" s="82"/>
      <c r="EDT98" s="82"/>
      <c r="EDU98" s="82"/>
      <c r="EDV98" s="82"/>
      <c r="EDW98" s="82"/>
      <c r="EDX98" s="82"/>
      <c r="EDY98" s="82"/>
      <c r="EDZ98" s="82"/>
      <c r="EEA98" s="82"/>
      <c r="EEB98" s="82"/>
      <c r="EEC98" s="82"/>
      <c r="EED98" s="82"/>
      <c r="EEE98" s="82"/>
      <c r="EEF98" s="82"/>
      <c r="EEG98" s="82"/>
      <c r="EEH98" s="82"/>
      <c r="EEI98" s="82"/>
      <c r="EEJ98" s="82"/>
      <c r="EEK98" s="82"/>
      <c r="EEL98" s="82"/>
      <c r="EEM98" s="82"/>
      <c r="EEN98" s="82"/>
      <c r="EEO98" s="82"/>
      <c r="EEP98" s="82"/>
      <c r="EEQ98" s="82"/>
      <c r="EER98" s="82"/>
      <c r="EES98" s="82"/>
      <c r="EET98" s="82"/>
      <c r="EEU98" s="82"/>
      <c r="EEV98" s="82"/>
      <c r="EEW98" s="82"/>
      <c r="EEX98" s="82"/>
      <c r="EEY98" s="82"/>
      <c r="EEZ98" s="82"/>
      <c r="EFA98" s="82"/>
      <c r="EFB98" s="82"/>
      <c r="EFC98" s="82"/>
      <c r="EFD98" s="82"/>
      <c r="EFE98" s="82"/>
      <c r="EFF98" s="82"/>
      <c r="EFG98" s="82"/>
      <c r="EFH98" s="82"/>
      <c r="EFI98" s="82"/>
      <c r="EFJ98" s="82"/>
      <c r="EFK98" s="82"/>
      <c r="EFL98" s="82"/>
      <c r="EFM98" s="82"/>
      <c r="EFN98" s="82"/>
      <c r="EFO98" s="82"/>
      <c r="EFP98" s="82"/>
      <c r="EFQ98" s="82"/>
      <c r="EFR98" s="82"/>
      <c r="EFS98" s="82"/>
      <c r="EFT98" s="82"/>
      <c r="EFU98" s="82"/>
      <c r="EFV98" s="82"/>
      <c r="EFW98" s="82"/>
      <c r="EFX98" s="82"/>
      <c r="EFY98" s="82"/>
      <c r="EFZ98" s="82"/>
      <c r="EGA98" s="82"/>
      <c r="EGB98" s="82"/>
      <c r="EGC98" s="82"/>
      <c r="EGD98" s="82"/>
      <c r="EGE98" s="82"/>
      <c r="EGF98" s="82"/>
      <c r="EGG98" s="82"/>
      <c r="EGH98" s="82"/>
      <c r="EGI98" s="82"/>
      <c r="EGJ98" s="82"/>
      <c r="EGK98" s="82"/>
      <c r="EGL98" s="82"/>
      <c r="EGM98" s="82"/>
      <c r="EGN98" s="82"/>
      <c r="EGO98" s="82"/>
      <c r="EGP98" s="82"/>
      <c r="EGQ98" s="82"/>
      <c r="EGR98" s="82"/>
      <c r="EGS98" s="82"/>
      <c r="EGT98" s="82"/>
      <c r="EGU98" s="82"/>
      <c r="EGV98" s="82"/>
      <c r="EGW98" s="82"/>
      <c r="EGX98" s="82"/>
      <c r="EGY98" s="82"/>
      <c r="EGZ98" s="82"/>
      <c r="EHA98" s="82"/>
      <c r="EHB98" s="82"/>
      <c r="EHC98" s="82"/>
      <c r="EHD98" s="82"/>
      <c r="EHE98" s="82"/>
      <c r="EHF98" s="82"/>
      <c r="EHG98" s="82"/>
      <c r="EHH98" s="82"/>
      <c r="EHI98" s="82"/>
      <c r="EHJ98" s="82"/>
      <c r="EHK98" s="82"/>
      <c r="EHL98" s="82"/>
      <c r="EHM98" s="82"/>
      <c r="EHN98" s="82"/>
      <c r="EHO98" s="82"/>
      <c r="EHP98" s="82"/>
      <c r="EHQ98" s="82"/>
      <c r="EHR98" s="82"/>
      <c r="EHS98" s="82"/>
      <c r="EHT98" s="82"/>
      <c r="EHU98" s="82"/>
      <c r="EHV98" s="82"/>
      <c r="EHW98" s="82"/>
      <c r="EHX98" s="82"/>
      <c r="EHY98" s="82"/>
      <c r="EHZ98" s="82"/>
      <c r="EIA98" s="82"/>
      <c r="EIB98" s="82"/>
      <c r="EIC98" s="82"/>
      <c r="EID98" s="82"/>
      <c r="EIE98" s="82"/>
      <c r="EIF98" s="82"/>
      <c r="EIG98" s="82"/>
      <c r="EIH98" s="82"/>
      <c r="EII98" s="82"/>
      <c r="EIJ98" s="82"/>
      <c r="EIK98" s="82"/>
      <c r="EIL98" s="82"/>
      <c r="EIM98" s="82"/>
      <c r="EIN98" s="82"/>
      <c r="EIO98" s="82"/>
      <c r="EIP98" s="82"/>
      <c r="EIQ98" s="82"/>
      <c r="EIR98" s="82"/>
      <c r="EIS98" s="82"/>
      <c r="EIT98" s="82"/>
      <c r="EIU98" s="82"/>
      <c r="EIV98" s="82"/>
      <c r="EIW98" s="82"/>
      <c r="EIX98" s="82"/>
      <c r="EIY98" s="82"/>
      <c r="EIZ98" s="82"/>
      <c r="EJA98" s="82"/>
      <c r="EJB98" s="82"/>
      <c r="EJC98" s="82"/>
      <c r="EJD98" s="82"/>
      <c r="EJE98" s="82"/>
      <c r="EJF98" s="82"/>
      <c r="EJG98" s="82"/>
      <c r="EJH98" s="82"/>
      <c r="EJI98" s="82"/>
      <c r="EJJ98" s="82"/>
      <c r="EJK98" s="82"/>
      <c r="EJL98" s="82"/>
      <c r="EJM98" s="82"/>
      <c r="EJN98" s="82"/>
      <c r="EJO98" s="82"/>
      <c r="EJP98" s="82"/>
      <c r="EJQ98" s="82"/>
      <c r="EJR98" s="82"/>
      <c r="EJS98" s="82"/>
      <c r="EJT98" s="82"/>
      <c r="EJU98" s="82"/>
      <c r="EJV98" s="82"/>
      <c r="EJW98" s="82"/>
      <c r="EJX98" s="82"/>
      <c r="EJY98" s="82"/>
      <c r="EJZ98" s="82"/>
      <c r="EKA98" s="82"/>
      <c r="EKB98" s="82"/>
      <c r="EKC98" s="82"/>
      <c r="EKD98" s="82"/>
      <c r="EKE98" s="82"/>
      <c r="EKF98" s="82"/>
      <c r="EKG98" s="82"/>
      <c r="EKH98" s="82"/>
      <c r="EKI98" s="82"/>
      <c r="EKJ98" s="82"/>
      <c r="EKK98" s="82"/>
      <c r="EKL98" s="82"/>
      <c r="EKM98" s="82"/>
      <c r="EKN98" s="82"/>
      <c r="EKO98" s="82"/>
      <c r="EKP98" s="82"/>
      <c r="EKQ98" s="82"/>
      <c r="EKR98" s="82"/>
      <c r="EKS98" s="82"/>
      <c r="EKT98" s="82"/>
      <c r="EKU98" s="82"/>
      <c r="EKV98" s="82"/>
      <c r="EKW98" s="82"/>
      <c r="EKX98" s="82"/>
      <c r="EKY98" s="82"/>
      <c r="EKZ98" s="82"/>
      <c r="ELA98" s="82"/>
      <c r="ELB98" s="82"/>
      <c r="ELC98" s="82"/>
      <c r="ELD98" s="82"/>
      <c r="ELE98" s="82"/>
      <c r="ELF98" s="82"/>
      <c r="ELG98" s="82"/>
      <c r="ELH98" s="82"/>
      <c r="ELI98" s="82"/>
      <c r="ELJ98" s="82"/>
      <c r="ELK98" s="82"/>
      <c r="ELL98" s="82"/>
      <c r="ELM98" s="82"/>
      <c r="ELN98" s="82"/>
      <c r="ELO98" s="82"/>
      <c r="ELP98" s="82"/>
      <c r="ELQ98" s="82"/>
      <c r="ELR98" s="82"/>
      <c r="ELS98" s="82"/>
      <c r="ELT98" s="82"/>
      <c r="ELU98" s="82"/>
      <c r="ELV98" s="82"/>
      <c r="ELW98" s="82"/>
      <c r="ELX98" s="82"/>
      <c r="ELY98" s="82"/>
      <c r="ELZ98" s="82"/>
      <c r="EMA98" s="82"/>
      <c r="EMB98" s="82"/>
      <c r="EMC98" s="82"/>
      <c r="EMD98" s="82"/>
      <c r="EME98" s="82"/>
      <c r="EMF98" s="82"/>
      <c r="EMG98" s="82"/>
      <c r="EMH98" s="82"/>
      <c r="EMI98" s="82"/>
      <c r="EMJ98" s="82"/>
      <c r="EMK98" s="82"/>
      <c r="EML98" s="82"/>
      <c r="EMM98" s="82"/>
      <c r="EMN98" s="82"/>
      <c r="EMO98" s="82"/>
      <c r="EMP98" s="82"/>
      <c r="EMQ98" s="82"/>
      <c r="EMR98" s="82"/>
      <c r="EMS98" s="82"/>
      <c r="EMT98" s="82"/>
      <c r="EMU98" s="82"/>
      <c r="EMV98" s="82"/>
      <c r="EMW98" s="82"/>
      <c r="EMX98" s="82"/>
      <c r="EMY98" s="82"/>
      <c r="EMZ98" s="82"/>
      <c r="ENA98" s="82"/>
      <c r="ENB98" s="82"/>
      <c r="ENC98" s="82"/>
      <c r="END98" s="82"/>
      <c r="ENE98" s="82"/>
      <c r="ENF98" s="82"/>
      <c r="ENG98" s="82"/>
      <c r="ENH98" s="82"/>
      <c r="ENI98" s="82"/>
      <c r="ENJ98" s="82"/>
      <c r="ENK98" s="82"/>
      <c r="ENL98" s="82"/>
      <c r="ENM98" s="82"/>
      <c r="ENN98" s="82"/>
      <c r="ENO98" s="82"/>
      <c r="ENP98" s="82"/>
      <c r="ENQ98" s="82"/>
      <c r="ENR98" s="82"/>
      <c r="ENS98" s="82"/>
      <c r="ENT98" s="82"/>
      <c r="ENU98" s="82"/>
      <c r="ENV98" s="82"/>
      <c r="ENW98" s="82"/>
      <c r="ENX98" s="82"/>
      <c r="ENY98" s="82"/>
      <c r="ENZ98" s="82"/>
      <c r="EOA98" s="82"/>
      <c r="EOB98" s="82"/>
      <c r="EOC98" s="82"/>
      <c r="EOD98" s="82"/>
      <c r="EOE98" s="82"/>
      <c r="EOF98" s="82"/>
      <c r="EOG98" s="82"/>
      <c r="EOH98" s="82"/>
      <c r="EOI98" s="82"/>
      <c r="EOJ98" s="82"/>
      <c r="EOK98" s="82"/>
      <c r="EOL98" s="82"/>
      <c r="EOM98" s="82"/>
      <c r="EON98" s="82"/>
      <c r="EOO98" s="82"/>
      <c r="EOP98" s="82"/>
      <c r="EOQ98" s="82"/>
      <c r="EOR98" s="82"/>
      <c r="EOS98" s="82"/>
      <c r="EOT98" s="82"/>
      <c r="EOU98" s="82"/>
      <c r="EOV98" s="82"/>
      <c r="EOW98" s="82"/>
      <c r="EOX98" s="82"/>
      <c r="EOY98" s="82"/>
      <c r="EOZ98" s="82"/>
      <c r="EPA98" s="82"/>
      <c r="EPB98" s="82"/>
      <c r="EPC98" s="82"/>
      <c r="EPD98" s="82"/>
      <c r="EPE98" s="82"/>
      <c r="EPF98" s="82"/>
      <c r="EPG98" s="82"/>
      <c r="EPH98" s="82"/>
      <c r="EPI98" s="82"/>
      <c r="EPJ98" s="82"/>
      <c r="EPK98" s="82"/>
      <c r="EPL98" s="82"/>
      <c r="EPM98" s="82"/>
      <c r="EPN98" s="82"/>
      <c r="EPO98" s="82"/>
      <c r="EPP98" s="82"/>
      <c r="EPQ98" s="82"/>
      <c r="EPR98" s="82"/>
      <c r="EPS98" s="82"/>
      <c r="EPT98" s="82"/>
      <c r="EPU98" s="82"/>
      <c r="EPV98" s="82"/>
      <c r="EPW98" s="82"/>
      <c r="EPX98" s="82"/>
      <c r="EPY98" s="82"/>
      <c r="EPZ98" s="82"/>
      <c r="EQA98" s="82"/>
      <c r="EQB98" s="82"/>
      <c r="EQC98" s="82"/>
      <c r="EQD98" s="82"/>
      <c r="EQE98" s="82"/>
      <c r="EQF98" s="82"/>
      <c r="EQG98" s="82"/>
      <c r="EQH98" s="82"/>
      <c r="EQI98" s="82"/>
      <c r="EQJ98" s="82"/>
      <c r="EQK98" s="82"/>
      <c r="EQL98" s="82"/>
      <c r="EQM98" s="82"/>
      <c r="EQN98" s="82"/>
      <c r="EQO98" s="82"/>
      <c r="EQP98" s="82"/>
      <c r="EQQ98" s="82"/>
      <c r="EQR98" s="82"/>
      <c r="EQS98" s="82"/>
      <c r="EQT98" s="82"/>
      <c r="EQU98" s="82"/>
      <c r="EQV98" s="82"/>
      <c r="EQW98" s="82"/>
      <c r="EQX98" s="82"/>
      <c r="EQY98" s="82"/>
      <c r="EQZ98" s="82"/>
      <c r="ERA98" s="82"/>
      <c r="ERB98" s="82"/>
      <c r="ERC98" s="82"/>
      <c r="ERD98" s="82"/>
      <c r="ERE98" s="82"/>
      <c r="ERF98" s="82"/>
      <c r="ERG98" s="82"/>
      <c r="ERH98" s="82"/>
      <c r="ERI98" s="82"/>
      <c r="ERJ98" s="82"/>
      <c r="ERK98" s="82"/>
      <c r="ERL98" s="82"/>
      <c r="ERM98" s="82"/>
      <c r="ERN98" s="82"/>
      <c r="ERO98" s="82"/>
      <c r="ERP98" s="82"/>
      <c r="ERQ98" s="82"/>
      <c r="ERR98" s="82"/>
      <c r="ERS98" s="82"/>
      <c r="ERT98" s="82"/>
      <c r="ERU98" s="82"/>
      <c r="ERV98" s="82"/>
      <c r="ERW98" s="82"/>
      <c r="ERX98" s="82"/>
      <c r="ERY98" s="82"/>
      <c r="ERZ98" s="82"/>
      <c r="ESA98" s="82"/>
      <c r="ESB98" s="82"/>
      <c r="ESC98" s="82"/>
      <c r="ESD98" s="82"/>
      <c r="ESE98" s="82"/>
      <c r="ESF98" s="82"/>
      <c r="ESG98" s="82"/>
      <c r="ESH98" s="82"/>
      <c r="ESI98" s="82"/>
      <c r="ESJ98" s="82"/>
      <c r="ESK98" s="82"/>
      <c r="ESL98" s="82"/>
      <c r="ESM98" s="82"/>
      <c r="ESN98" s="82"/>
      <c r="ESO98" s="82"/>
      <c r="ESP98" s="82"/>
      <c r="ESQ98" s="82"/>
      <c r="ESR98" s="82"/>
      <c r="ESS98" s="82"/>
      <c r="EST98" s="82"/>
      <c r="ESU98" s="82"/>
      <c r="ESV98" s="82"/>
      <c r="ESW98" s="82"/>
      <c r="ESX98" s="82"/>
      <c r="ESY98" s="82"/>
      <c r="ESZ98" s="82"/>
      <c r="ETA98" s="82"/>
      <c r="ETB98" s="82"/>
      <c r="ETC98" s="82"/>
      <c r="ETD98" s="82"/>
      <c r="ETE98" s="82"/>
      <c r="ETF98" s="82"/>
      <c r="ETG98" s="82"/>
      <c r="ETH98" s="82"/>
      <c r="ETI98" s="82"/>
      <c r="ETJ98" s="82"/>
      <c r="ETK98" s="82"/>
      <c r="ETL98" s="82"/>
      <c r="ETM98" s="82"/>
      <c r="ETN98" s="82"/>
      <c r="ETO98" s="82"/>
      <c r="ETP98" s="82"/>
      <c r="ETQ98" s="82"/>
      <c r="ETR98" s="82"/>
      <c r="ETS98" s="82"/>
      <c r="ETT98" s="82"/>
      <c r="ETU98" s="82"/>
      <c r="ETV98" s="82"/>
      <c r="ETW98" s="82"/>
      <c r="ETX98" s="82"/>
      <c r="ETY98" s="82"/>
      <c r="ETZ98" s="82"/>
      <c r="EUA98" s="82"/>
      <c r="EUB98" s="82"/>
      <c r="EUC98" s="82"/>
      <c r="EUD98" s="82"/>
      <c r="EUE98" s="82"/>
      <c r="EUF98" s="82"/>
      <c r="EUG98" s="82"/>
      <c r="EUH98" s="82"/>
      <c r="EUI98" s="82"/>
      <c r="EUJ98" s="82"/>
      <c r="EUK98" s="82"/>
      <c r="EUL98" s="82"/>
      <c r="EUM98" s="82"/>
      <c r="EUN98" s="82"/>
      <c r="EUO98" s="82"/>
      <c r="EUP98" s="82"/>
      <c r="EUQ98" s="82"/>
      <c r="EUR98" s="82"/>
      <c r="EUS98" s="82"/>
      <c r="EUT98" s="82"/>
      <c r="EUU98" s="82"/>
      <c r="EUV98" s="82"/>
      <c r="EUW98" s="82"/>
      <c r="EUX98" s="82"/>
      <c r="EUY98" s="82"/>
      <c r="EUZ98" s="82"/>
      <c r="EVA98" s="82"/>
      <c r="EVB98" s="82"/>
      <c r="EVC98" s="82"/>
      <c r="EVD98" s="82"/>
      <c r="EVE98" s="82"/>
      <c r="EVF98" s="82"/>
      <c r="EVG98" s="82"/>
      <c r="EVH98" s="82"/>
      <c r="EVI98" s="82"/>
      <c r="EVJ98" s="82"/>
      <c r="EVK98" s="82"/>
      <c r="EVL98" s="82"/>
      <c r="EVM98" s="82"/>
      <c r="EVN98" s="82"/>
      <c r="EVO98" s="82"/>
      <c r="EVP98" s="82"/>
      <c r="EVQ98" s="82"/>
      <c r="EVR98" s="82"/>
      <c r="EVS98" s="82"/>
      <c r="EVT98" s="82"/>
      <c r="EVU98" s="82"/>
      <c r="EVV98" s="82"/>
      <c r="EVW98" s="82"/>
      <c r="EVX98" s="82"/>
      <c r="EVY98" s="82"/>
      <c r="EVZ98" s="82"/>
      <c r="EWA98" s="82"/>
      <c r="EWB98" s="82"/>
      <c r="EWC98" s="82"/>
      <c r="EWD98" s="82"/>
      <c r="EWE98" s="82"/>
      <c r="EWF98" s="82"/>
      <c r="EWG98" s="82"/>
      <c r="EWH98" s="82"/>
      <c r="EWI98" s="82"/>
      <c r="EWJ98" s="82"/>
      <c r="EWK98" s="82"/>
      <c r="EWL98" s="82"/>
      <c r="EWM98" s="82"/>
      <c r="EWN98" s="82"/>
      <c r="EWO98" s="82"/>
      <c r="EWP98" s="82"/>
      <c r="EWQ98" s="82"/>
      <c r="EWR98" s="82"/>
      <c r="EWS98" s="82"/>
      <c r="EWT98" s="82"/>
      <c r="EWU98" s="82"/>
      <c r="EWV98" s="82"/>
      <c r="EWW98" s="82"/>
      <c r="EWX98" s="82"/>
      <c r="EWY98" s="82"/>
      <c r="EWZ98" s="82"/>
      <c r="EXA98" s="82"/>
      <c r="EXB98" s="82"/>
      <c r="EXC98" s="82"/>
      <c r="EXD98" s="82"/>
      <c r="EXE98" s="82"/>
      <c r="EXF98" s="82"/>
      <c r="EXG98" s="82"/>
      <c r="EXH98" s="82"/>
      <c r="EXI98" s="82"/>
      <c r="EXJ98" s="82"/>
      <c r="EXK98" s="82"/>
      <c r="EXL98" s="82"/>
      <c r="EXM98" s="82"/>
      <c r="EXN98" s="82"/>
      <c r="EXO98" s="82"/>
      <c r="EXP98" s="82"/>
      <c r="EXQ98" s="82"/>
      <c r="EXR98" s="82"/>
      <c r="EXS98" s="82"/>
      <c r="EXT98" s="82"/>
      <c r="EXU98" s="82"/>
      <c r="EXV98" s="82"/>
      <c r="EXW98" s="82"/>
      <c r="EXX98" s="82"/>
      <c r="EXY98" s="82"/>
      <c r="EXZ98" s="82"/>
      <c r="EYA98" s="82"/>
      <c r="EYB98" s="82"/>
      <c r="EYC98" s="82"/>
      <c r="EYD98" s="82"/>
      <c r="EYE98" s="82"/>
      <c r="EYF98" s="82"/>
      <c r="EYG98" s="82"/>
      <c r="EYH98" s="82"/>
      <c r="EYI98" s="82"/>
      <c r="EYJ98" s="82"/>
      <c r="EYK98" s="82"/>
      <c r="EYL98" s="82"/>
      <c r="EYM98" s="82"/>
      <c r="EYN98" s="82"/>
      <c r="EYO98" s="82"/>
      <c r="EYP98" s="82"/>
      <c r="EYQ98" s="82"/>
      <c r="EYR98" s="82"/>
      <c r="EYS98" s="82"/>
      <c r="EYT98" s="82"/>
      <c r="EYU98" s="82"/>
      <c r="EYV98" s="82"/>
      <c r="EYW98" s="82"/>
      <c r="EYX98" s="82"/>
      <c r="EYY98" s="82"/>
      <c r="EYZ98" s="82"/>
      <c r="EZA98" s="82"/>
      <c r="EZB98" s="82"/>
      <c r="EZC98" s="82"/>
      <c r="EZD98" s="82"/>
      <c r="EZE98" s="82"/>
      <c r="EZF98" s="82"/>
      <c r="EZG98" s="82"/>
      <c r="EZH98" s="82"/>
      <c r="EZI98" s="82"/>
      <c r="EZJ98" s="82"/>
      <c r="EZK98" s="82"/>
      <c r="EZL98" s="82"/>
      <c r="EZM98" s="82"/>
      <c r="EZN98" s="82"/>
      <c r="EZO98" s="82"/>
      <c r="EZP98" s="82"/>
      <c r="EZQ98" s="82"/>
      <c r="EZR98" s="82"/>
      <c r="EZS98" s="82"/>
      <c r="EZT98" s="82"/>
      <c r="EZU98" s="82"/>
      <c r="EZV98" s="82"/>
      <c r="EZW98" s="82"/>
      <c r="EZX98" s="82"/>
      <c r="EZY98" s="82"/>
      <c r="EZZ98" s="82"/>
      <c r="FAA98" s="82"/>
      <c r="FAB98" s="82"/>
      <c r="FAC98" s="82"/>
      <c r="FAD98" s="82"/>
      <c r="FAE98" s="82"/>
      <c r="FAF98" s="82"/>
      <c r="FAG98" s="82"/>
      <c r="FAH98" s="82"/>
      <c r="FAI98" s="82"/>
      <c r="FAJ98" s="82"/>
      <c r="FAK98" s="82"/>
      <c r="FAL98" s="82"/>
      <c r="FAM98" s="82"/>
      <c r="FAN98" s="82"/>
      <c r="FAO98" s="82"/>
      <c r="FAP98" s="82"/>
      <c r="FAQ98" s="82"/>
      <c r="FAR98" s="82"/>
      <c r="FAS98" s="82"/>
      <c r="FAT98" s="82"/>
      <c r="FAU98" s="82"/>
      <c r="FAV98" s="82"/>
      <c r="FAW98" s="82"/>
      <c r="FAX98" s="82"/>
      <c r="FAY98" s="82"/>
      <c r="FAZ98" s="82"/>
      <c r="FBA98" s="82"/>
      <c r="FBB98" s="82"/>
      <c r="FBC98" s="82"/>
      <c r="FBD98" s="82"/>
      <c r="FBE98" s="82"/>
      <c r="FBF98" s="82"/>
      <c r="FBG98" s="82"/>
      <c r="FBH98" s="82"/>
      <c r="FBI98" s="82"/>
      <c r="FBJ98" s="82"/>
      <c r="FBK98" s="82"/>
      <c r="FBL98" s="82"/>
      <c r="FBM98" s="82"/>
      <c r="FBN98" s="82"/>
      <c r="FBO98" s="82"/>
      <c r="FBP98" s="82"/>
      <c r="FBQ98" s="82"/>
      <c r="FBR98" s="82"/>
      <c r="FBS98" s="82"/>
      <c r="FBT98" s="82"/>
      <c r="FBU98" s="82"/>
      <c r="FBV98" s="82"/>
      <c r="FBW98" s="82"/>
      <c r="FBX98" s="82"/>
      <c r="FBY98" s="82"/>
      <c r="FBZ98" s="82"/>
      <c r="FCA98" s="82"/>
      <c r="FCB98" s="82"/>
      <c r="FCC98" s="82"/>
      <c r="FCD98" s="82"/>
      <c r="FCE98" s="82"/>
      <c r="FCF98" s="82"/>
      <c r="FCG98" s="82"/>
      <c r="FCH98" s="82"/>
      <c r="FCI98" s="82"/>
      <c r="FCJ98" s="82"/>
      <c r="FCK98" s="82"/>
      <c r="FCL98" s="82"/>
      <c r="FCM98" s="82"/>
      <c r="FCN98" s="82"/>
      <c r="FCO98" s="82"/>
      <c r="FCP98" s="82"/>
      <c r="FCQ98" s="82"/>
      <c r="FCR98" s="82"/>
      <c r="FCS98" s="82"/>
      <c r="FCT98" s="82"/>
      <c r="FCU98" s="82"/>
      <c r="FCV98" s="82"/>
      <c r="FCW98" s="82"/>
      <c r="FCX98" s="82"/>
      <c r="FCY98" s="82"/>
      <c r="FCZ98" s="82"/>
      <c r="FDA98" s="82"/>
      <c r="FDB98" s="82"/>
      <c r="FDC98" s="82"/>
      <c r="FDD98" s="82"/>
      <c r="FDE98" s="82"/>
      <c r="FDF98" s="82"/>
      <c r="FDG98" s="82"/>
      <c r="FDH98" s="82"/>
      <c r="FDI98" s="82"/>
      <c r="FDJ98" s="82"/>
      <c r="FDK98" s="82"/>
      <c r="FDL98" s="82"/>
      <c r="FDM98" s="82"/>
      <c r="FDN98" s="82"/>
      <c r="FDO98" s="82"/>
      <c r="FDP98" s="82"/>
      <c r="FDQ98" s="82"/>
      <c r="FDR98" s="82"/>
      <c r="FDS98" s="82"/>
      <c r="FDT98" s="82"/>
      <c r="FDU98" s="82"/>
      <c r="FDV98" s="82"/>
      <c r="FDW98" s="82"/>
      <c r="FDX98" s="82"/>
      <c r="FDY98" s="82"/>
      <c r="FDZ98" s="82"/>
      <c r="FEA98" s="82"/>
      <c r="FEB98" s="82"/>
      <c r="FEC98" s="82"/>
      <c r="FED98" s="82"/>
      <c r="FEE98" s="82"/>
      <c r="FEF98" s="82"/>
      <c r="FEG98" s="82"/>
      <c r="FEH98" s="82"/>
      <c r="FEI98" s="82"/>
      <c r="FEJ98" s="82"/>
      <c r="FEK98" s="82"/>
      <c r="FEL98" s="82"/>
      <c r="FEM98" s="82"/>
      <c r="FEN98" s="82"/>
      <c r="FEO98" s="82"/>
      <c r="FEP98" s="82"/>
      <c r="FEQ98" s="82"/>
      <c r="FER98" s="82"/>
      <c r="FES98" s="82"/>
      <c r="FET98" s="82"/>
      <c r="FEU98" s="82"/>
      <c r="FEV98" s="82"/>
      <c r="FEW98" s="82"/>
      <c r="FEX98" s="82"/>
      <c r="FEY98" s="82"/>
      <c r="FEZ98" s="82"/>
      <c r="FFA98" s="82"/>
      <c r="FFB98" s="82"/>
      <c r="FFC98" s="82"/>
      <c r="FFD98" s="82"/>
      <c r="FFE98" s="82"/>
      <c r="FFF98" s="82"/>
      <c r="FFG98" s="82"/>
      <c r="FFH98" s="82"/>
      <c r="FFI98" s="82"/>
      <c r="FFJ98" s="82"/>
      <c r="FFK98" s="82"/>
      <c r="FFL98" s="82"/>
      <c r="FFM98" s="82"/>
      <c r="FFN98" s="82"/>
      <c r="FFO98" s="82"/>
      <c r="FFP98" s="82"/>
      <c r="FFQ98" s="82"/>
      <c r="FFR98" s="82"/>
      <c r="FFS98" s="82"/>
      <c r="FFT98" s="82"/>
      <c r="FFU98" s="82"/>
      <c r="FFV98" s="82"/>
      <c r="FFW98" s="82"/>
      <c r="FFX98" s="82"/>
      <c r="FFY98" s="82"/>
      <c r="FFZ98" s="82"/>
      <c r="FGA98" s="82"/>
      <c r="FGB98" s="82"/>
      <c r="FGC98" s="82"/>
      <c r="FGD98" s="82"/>
      <c r="FGE98" s="82"/>
      <c r="FGF98" s="82"/>
      <c r="FGG98" s="82"/>
      <c r="FGH98" s="82"/>
      <c r="FGI98" s="82"/>
      <c r="FGJ98" s="82"/>
      <c r="FGK98" s="82"/>
      <c r="FGL98" s="82"/>
      <c r="FGM98" s="82"/>
      <c r="FGN98" s="82"/>
      <c r="FGO98" s="82"/>
      <c r="FGP98" s="82"/>
      <c r="FGQ98" s="82"/>
      <c r="FGR98" s="82"/>
      <c r="FGS98" s="82"/>
      <c r="FGT98" s="82"/>
      <c r="FGU98" s="82"/>
      <c r="FGV98" s="82"/>
      <c r="FGW98" s="82"/>
      <c r="FGX98" s="82"/>
      <c r="FGY98" s="82"/>
      <c r="FGZ98" s="82"/>
      <c r="FHA98" s="82"/>
      <c r="FHB98" s="82"/>
      <c r="FHC98" s="82"/>
      <c r="FHD98" s="82"/>
      <c r="FHE98" s="82"/>
      <c r="FHF98" s="82"/>
      <c r="FHG98" s="82"/>
      <c r="FHH98" s="82"/>
      <c r="FHI98" s="82"/>
      <c r="FHJ98" s="82"/>
      <c r="FHK98" s="82"/>
      <c r="FHL98" s="82"/>
      <c r="FHM98" s="82"/>
      <c r="FHN98" s="82"/>
      <c r="FHO98" s="82"/>
      <c r="FHP98" s="82"/>
      <c r="FHQ98" s="82"/>
      <c r="FHR98" s="82"/>
      <c r="FHS98" s="82"/>
      <c r="FHT98" s="82"/>
      <c r="FHU98" s="82"/>
      <c r="FHV98" s="82"/>
      <c r="FHW98" s="82"/>
      <c r="FHX98" s="82"/>
      <c r="FHY98" s="82"/>
      <c r="FHZ98" s="82"/>
      <c r="FIA98" s="82"/>
      <c r="FIB98" s="82"/>
      <c r="FIC98" s="82"/>
      <c r="FID98" s="82"/>
      <c r="FIE98" s="82"/>
      <c r="FIF98" s="82"/>
      <c r="FIG98" s="82"/>
      <c r="FIH98" s="82"/>
      <c r="FII98" s="82"/>
      <c r="FIJ98" s="82"/>
      <c r="FIK98" s="82"/>
      <c r="FIL98" s="82"/>
      <c r="FIM98" s="82"/>
      <c r="FIN98" s="82"/>
      <c r="FIO98" s="82"/>
      <c r="FIP98" s="82"/>
      <c r="FIQ98" s="82"/>
      <c r="FIR98" s="82"/>
      <c r="FIS98" s="82"/>
      <c r="FIT98" s="82"/>
      <c r="FIU98" s="82"/>
      <c r="FIV98" s="82"/>
      <c r="FIW98" s="82"/>
      <c r="FIX98" s="82"/>
      <c r="FIY98" s="82"/>
      <c r="FIZ98" s="82"/>
      <c r="FJA98" s="82"/>
      <c r="FJB98" s="82"/>
      <c r="FJC98" s="82"/>
      <c r="FJD98" s="82"/>
      <c r="FJE98" s="82"/>
      <c r="FJF98" s="82"/>
      <c r="FJG98" s="82"/>
      <c r="FJH98" s="82"/>
      <c r="FJI98" s="82"/>
      <c r="FJJ98" s="82"/>
      <c r="FJK98" s="82"/>
      <c r="FJL98" s="82"/>
      <c r="FJM98" s="82"/>
      <c r="FJN98" s="82"/>
      <c r="FJO98" s="82"/>
      <c r="FJP98" s="82"/>
      <c r="FJQ98" s="82"/>
      <c r="FJR98" s="82"/>
      <c r="FJS98" s="82"/>
      <c r="FJT98" s="82"/>
      <c r="FJU98" s="82"/>
      <c r="FJV98" s="82"/>
      <c r="FJW98" s="82"/>
      <c r="FJX98" s="82"/>
      <c r="FJY98" s="82"/>
      <c r="FJZ98" s="82"/>
      <c r="FKA98" s="82"/>
      <c r="FKB98" s="82"/>
      <c r="FKC98" s="82"/>
      <c r="FKD98" s="82"/>
      <c r="FKE98" s="82"/>
      <c r="FKF98" s="82"/>
      <c r="FKG98" s="82"/>
      <c r="FKH98" s="82"/>
      <c r="FKI98" s="82"/>
      <c r="FKJ98" s="82"/>
      <c r="FKK98" s="82"/>
      <c r="FKL98" s="82"/>
      <c r="FKM98" s="82"/>
      <c r="FKN98" s="82"/>
      <c r="FKO98" s="82"/>
      <c r="FKP98" s="82"/>
      <c r="FKQ98" s="82"/>
      <c r="FKR98" s="82"/>
      <c r="FKS98" s="82"/>
      <c r="FKT98" s="82"/>
      <c r="FKU98" s="82"/>
      <c r="FKV98" s="82"/>
      <c r="FKW98" s="82"/>
      <c r="FKX98" s="82"/>
      <c r="FKY98" s="82"/>
      <c r="FKZ98" s="82"/>
      <c r="FLA98" s="82"/>
      <c r="FLB98" s="82"/>
      <c r="FLC98" s="82"/>
      <c r="FLD98" s="82"/>
      <c r="FLE98" s="82"/>
      <c r="FLF98" s="82"/>
      <c r="FLG98" s="82"/>
      <c r="FLH98" s="82"/>
      <c r="FLI98" s="82"/>
      <c r="FLJ98" s="82"/>
      <c r="FLK98" s="82"/>
      <c r="FLL98" s="82"/>
      <c r="FLM98" s="82"/>
      <c r="FLN98" s="82"/>
      <c r="FLO98" s="82"/>
      <c r="FLP98" s="82"/>
      <c r="FLQ98" s="82"/>
      <c r="FLR98" s="82"/>
      <c r="FLS98" s="82"/>
      <c r="FLT98" s="82"/>
      <c r="FLU98" s="82"/>
      <c r="FLV98" s="82"/>
      <c r="FLW98" s="82"/>
      <c r="FLX98" s="82"/>
      <c r="FLY98" s="82"/>
      <c r="FLZ98" s="82"/>
      <c r="FMA98" s="82"/>
      <c r="FMB98" s="82"/>
      <c r="FMC98" s="82"/>
      <c r="FMD98" s="82"/>
      <c r="FME98" s="82"/>
      <c r="FMF98" s="82"/>
      <c r="FMG98" s="82"/>
      <c r="FMH98" s="82"/>
      <c r="FMI98" s="82"/>
      <c r="FMJ98" s="82"/>
      <c r="FMK98" s="82"/>
      <c r="FML98" s="82"/>
      <c r="FMM98" s="82"/>
      <c r="FMN98" s="82"/>
      <c r="FMO98" s="82"/>
      <c r="FMP98" s="82"/>
      <c r="FMQ98" s="82"/>
      <c r="FMR98" s="82"/>
      <c r="FMS98" s="82"/>
      <c r="FMT98" s="82"/>
      <c r="FMU98" s="82"/>
      <c r="FMV98" s="82"/>
      <c r="FMW98" s="82"/>
      <c r="FMX98" s="82"/>
      <c r="FMY98" s="82"/>
      <c r="FMZ98" s="82"/>
      <c r="FNA98" s="82"/>
      <c r="FNB98" s="82"/>
      <c r="FNC98" s="82"/>
      <c r="FND98" s="82"/>
      <c r="FNE98" s="82"/>
      <c r="FNF98" s="82"/>
      <c r="FNG98" s="82"/>
      <c r="FNH98" s="82"/>
      <c r="FNI98" s="82"/>
      <c r="FNJ98" s="82"/>
      <c r="FNK98" s="82"/>
      <c r="FNL98" s="82"/>
      <c r="FNM98" s="82"/>
      <c r="FNN98" s="82"/>
      <c r="FNO98" s="82"/>
      <c r="FNP98" s="82"/>
      <c r="FNQ98" s="82"/>
      <c r="FNR98" s="82"/>
      <c r="FNS98" s="82"/>
      <c r="FNT98" s="82"/>
      <c r="FNU98" s="82"/>
      <c r="FNV98" s="82"/>
      <c r="FNW98" s="82"/>
      <c r="FNX98" s="82"/>
      <c r="FNY98" s="82"/>
      <c r="FNZ98" s="82"/>
      <c r="FOA98" s="82"/>
      <c r="FOB98" s="82"/>
      <c r="FOC98" s="82"/>
      <c r="FOD98" s="82"/>
      <c r="FOE98" s="82"/>
      <c r="FOF98" s="82"/>
      <c r="FOG98" s="82"/>
      <c r="FOH98" s="82"/>
      <c r="FOI98" s="82"/>
      <c r="FOJ98" s="82"/>
      <c r="FOK98" s="82"/>
      <c r="FOL98" s="82"/>
      <c r="FOM98" s="82"/>
      <c r="FON98" s="82"/>
      <c r="FOO98" s="82"/>
      <c r="FOP98" s="82"/>
      <c r="FOQ98" s="82"/>
      <c r="FOR98" s="82"/>
      <c r="FOS98" s="82"/>
      <c r="FOT98" s="82"/>
      <c r="FOU98" s="82"/>
      <c r="FOV98" s="82"/>
      <c r="FOW98" s="82"/>
      <c r="FOX98" s="82"/>
      <c r="FOY98" s="82"/>
      <c r="FOZ98" s="82"/>
      <c r="FPA98" s="82"/>
      <c r="FPB98" s="82"/>
      <c r="FPC98" s="82"/>
      <c r="FPD98" s="82"/>
      <c r="FPE98" s="82"/>
      <c r="FPF98" s="82"/>
      <c r="FPG98" s="82"/>
      <c r="FPH98" s="82"/>
      <c r="FPI98" s="82"/>
      <c r="FPJ98" s="82"/>
      <c r="FPK98" s="82"/>
      <c r="FPL98" s="82"/>
      <c r="FPM98" s="82"/>
      <c r="FPN98" s="82"/>
      <c r="FPO98" s="82"/>
      <c r="FPP98" s="82"/>
      <c r="FPQ98" s="82"/>
      <c r="FPR98" s="82"/>
      <c r="FPS98" s="82"/>
      <c r="FPT98" s="82"/>
      <c r="FPU98" s="82"/>
      <c r="FPV98" s="82"/>
      <c r="FPW98" s="82"/>
      <c r="FPX98" s="82"/>
      <c r="FPY98" s="82"/>
      <c r="FPZ98" s="82"/>
      <c r="FQA98" s="82"/>
      <c r="FQB98" s="82"/>
      <c r="FQC98" s="82"/>
      <c r="FQD98" s="82"/>
      <c r="FQE98" s="82"/>
      <c r="FQF98" s="82"/>
      <c r="FQG98" s="82"/>
      <c r="FQH98" s="82"/>
      <c r="FQI98" s="82"/>
      <c r="FQJ98" s="82"/>
      <c r="FQK98" s="82"/>
      <c r="FQL98" s="82"/>
      <c r="FQM98" s="82"/>
      <c r="FQN98" s="82"/>
      <c r="FQO98" s="82"/>
      <c r="FQP98" s="82"/>
      <c r="FQQ98" s="82"/>
      <c r="FQR98" s="82"/>
      <c r="FQS98" s="82"/>
      <c r="FQT98" s="82"/>
      <c r="FQU98" s="82"/>
      <c r="FQV98" s="82"/>
      <c r="FQW98" s="82"/>
      <c r="FQX98" s="82"/>
      <c r="FQY98" s="82"/>
      <c r="FQZ98" s="82"/>
      <c r="FRA98" s="82"/>
      <c r="FRB98" s="82"/>
      <c r="FRC98" s="82"/>
      <c r="FRD98" s="82"/>
      <c r="FRE98" s="82"/>
      <c r="FRF98" s="82"/>
      <c r="FRG98" s="82"/>
      <c r="FRH98" s="82"/>
      <c r="FRI98" s="82"/>
      <c r="FRJ98" s="82"/>
      <c r="FRK98" s="82"/>
      <c r="FRL98" s="82"/>
      <c r="FRM98" s="82"/>
      <c r="FRN98" s="82"/>
      <c r="FRO98" s="82"/>
      <c r="FRP98" s="82"/>
      <c r="FRQ98" s="82"/>
      <c r="FRR98" s="82"/>
      <c r="FRS98" s="82"/>
      <c r="FRT98" s="82"/>
      <c r="FRU98" s="82"/>
      <c r="FRV98" s="82"/>
      <c r="FRW98" s="82"/>
      <c r="FRX98" s="82"/>
      <c r="FRY98" s="82"/>
      <c r="FRZ98" s="82"/>
      <c r="FSA98" s="82"/>
      <c r="FSB98" s="82"/>
      <c r="FSC98" s="82"/>
      <c r="FSD98" s="82"/>
      <c r="FSE98" s="82"/>
      <c r="FSF98" s="82"/>
      <c r="FSG98" s="82"/>
      <c r="FSH98" s="82"/>
      <c r="FSI98" s="82"/>
      <c r="FSJ98" s="82"/>
      <c r="FSK98" s="82"/>
      <c r="FSL98" s="82"/>
      <c r="FSM98" s="82"/>
      <c r="FSN98" s="82"/>
      <c r="FSO98" s="82"/>
      <c r="FSP98" s="82"/>
      <c r="FSQ98" s="82"/>
      <c r="FSR98" s="82"/>
      <c r="FSS98" s="82"/>
      <c r="FST98" s="82"/>
      <c r="FSU98" s="82"/>
      <c r="FSV98" s="82"/>
      <c r="FSW98" s="82"/>
      <c r="FSX98" s="82"/>
      <c r="FSY98" s="82"/>
      <c r="FSZ98" s="82"/>
      <c r="FTA98" s="82"/>
      <c r="FTB98" s="82"/>
      <c r="FTC98" s="82"/>
      <c r="FTD98" s="82"/>
      <c r="FTE98" s="82"/>
      <c r="FTF98" s="82"/>
      <c r="FTG98" s="82"/>
      <c r="FTH98" s="82"/>
      <c r="FTI98" s="82"/>
      <c r="FTJ98" s="82"/>
      <c r="FTK98" s="82"/>
      <c r="FTL98" s="82"/>
      <c r="FTM98" s="82"/>
      <c r="FTN98" s="82"/>
      <c r="FTO98" s="82"/>
      <c r="FTP98" s="82"/>
      <c r="FTQ98" s="82"/>
      <c r="FTR98" s="82"/>
      <c r="FTS98" s="82"/>
      <c r="FTT98" s="82"/>
      <c r="FTU98" s="82"/>
      <c r="FTV98" s="82"/>
      <c r="FTW98" s="82"/>
      <c r="FTX98" s="82"/>
      <c r="FTY98" s="82"/>
      <c r="FTZ98" s="82"/>
      <c r="FUA98" s="82"/>
      <c r="FUB98" s="82"/>
      <c r="FUC98" s="82"/>
      <c r="FUD98" s="82"/>
      <c r="FUE98" s="82"/>
      <c r="FUF98" s="82"/>
      <c r="FUG98" s="82"/>
      <c r="FUH98" s="82"/>
      <c r="FUI98" s="82"/>
      <c r="FUJ98" s="82"/>
      <c r="FUK98" s="82"/>
      <c r="FUL98" s="82"/>
      <c r="FUM98" s="82"/>
      <c r="FUN98" s="82"/>
      <c r="FUO98" s="82"/>
      <c r="FUP98" s="82"/>
      <c r="FUQ98" s="82"/>
      <c r="FUR98" s="82"/>
      <c r="FUS98" s="82"/>
      <c r="FUT98" s="82"/>
      <c r="FUU98" s="82"/>
      <c r="FUV98" s="82"/>
      <c r="FUW98" s="82"/>
      <c r="FUX98" s="82"/>
      <c r="FUY98" s="82"/>
      <c r="FUZ98" s="82"/>
      <c r="FVA98" s="82"/>
      <c r="FVB98" s="82"/>
      <c r="FVC98" s="82"/>
      <c r="FVD98" s="82"/>
      <c r="FVE98" s="82"/>
      <c r="FVF98" s="82"/>
      <c r="FVG98" s="82"/>
      <c r="FVH98" s="82"/>
      <c r="FVI98" s="82"/>
      <c r="FVJ98" s="82"/>
      <c r="FVK98" s="82"/>
      <c r="FVL98" s="82"/>
      <c r="FVM98" s="82"/>
      <c r="FVN98" s="82"/>
      <c r="FVO98" s="82"/>
      <c r="FVP98" s="82"/>
      <c r="FVQ98" s="82"/>
      <c r="FVR98" s="82"/>
      <c r="FVS98" s="82"/>
      <c r="FVT98" s="82"/>
      <c r="FVU98" s="82"/>
      <c r="FVV98" s="82"/>
      <c r="FVW98" s="82"/>
      <c r="FVX98" s="82"/>
      <c r="FVY98" s="82"/>
      <c r="FVZ98" s="82"/>
      <c r="FWA98" s="82"/>
      <c r="FWB98" s="82"/>
      <c r="FWC98" s="82"/>
      <c r="FWD98" s="82"/>
      <c r="FWE98" s="82"/>
      <c r="FWF98" s="82"/>
      <c r="FWG98" s="82"/>
      <c r="FWH98" s="82"/>
      <c r="FWI98" s="82"/>
      <c r="FWJ98" s="82"/>
      <c r="FWK98" s="82"/>
      <c r="FWL98" s="82"/>
      <c r="FWM98" s="82"/>
      <c r="FWN98" s="82"/>
      <c r="FWO98" s="82"/>
      <c r="FWP98" s="82"/>
      <c r="FWQ98" s="82"/>
      <c r="FWR98" s="82"/>
      <c r="FWS98" s="82"/>
      <c r="FWT98" s="82"/>
      <c r="FWU98" s="82"/>
      <c r="FWV98" s="82"/>
      <c r="FWW98" s="82"/>
      <c r="FWX98" s="82"/>
      <c r="FWY98" s="82"/>
      <c r="FWZ98" s="82"/>
      <c r="FXA98" s="82"/>
      <c r="FXB98" s="82"/>
      <c r="FXC98" s="82"/>
      <c r="FXD98" s="82"/>
      <c r="FXE98" s="82"/>
      <c r="FXF98" s="82"/>
      <c r="FXG98" s="82"/>
      <c r="FXH98" s="82"/>
      <c r="FXI98" s="82"/>
      <c r="FXJ98" s="82"/>
      <c r="FXK98" s="82"/>
      <c r="FXL98" s="82"/>
      <c r="FXM98" s="82"/>
      <c r="FXN98" s="82"/>
      <c r="FXO98" s="82"/>
      <c r="FXP98" s="82"/>
      <c r="FXQ98" s="82"/>
      <c r="FXR98" s="82"/>
      <c r="FXS98" s="82"/>
      <c r="FXT98" s="82"/>
      <c r="FXU98" s="82"/>
      <c r="FXV98" s="82"/>
      <c r="FXW98" s="82"/>
      <c r="FXX98" s="82"/>
      <c r="FXY98" s="82"/>
      <c r="FXZ98" s="82"/>
      <c r="FYA98" s="82"/>
      <c r="FYB98" s="82"/>
      <c r="FYC98" s="82"/>
      <c r="FYD98" s="82"/>
      <c r="FYE98" s="82"/>
      <c r="FYF98" s="82"/>
      <c r="FYG98" s="82"/>
      <c r="FYH98" s="82"/>
      <c r="FYI98" s="82"/>
      <c r="FYJ98" s="82"/>
      <c r="FYK98" s="82"/>
      <c r="FYL98" s="82"/>
      <c r="FYM98" s="82"/>
      <c r="FYN98" s="82"/>
      <c r="FYO98" s="82"/>
      <c r="FYP98" s="82"/>
      <c r="FYQ98" s="82"/>
      <c r="FYR98" s="82"/>
      <c r="FYS98" s="82"/>
      <c r="FYT98" s="82"/>
      <c r="FYU98" s="82"/>
      <c r="FYV98" s="82"/>
      <c r="FYW98" s="82"/>
      <c r="FYX98" s="82"/>
      <c r="FYY98" s="82"/>
      <c r="FYZ98" s="82"/>
      <c r="FZA98" s="82"/>
      <c r="FZB98" s="82"/>
      <c r="FZC98" s="82"/>
      <c r="FZD98" s="82"/>
      <c r="FZE98" s="82"/>
      <c r="FZF98" s="82"/>
      <c r="FZG98" s="82"/>
      <c r="FZH98" s="82"/>
      <c r="FZI98" s="82"/>
      <c r="FZJ98" s="82"/>
      <c r="FZK98" s="82"/>
      <c r="FZL98" s="82"/>
      <c r="FZM98" s="82"/>
      <c r="FZN98" s="82"/>
      <c r="FZO98" s="82"/>
      <c r="FZP98" s="82"/>
      <c r="FZQ98" s="82"/>
      <c r="FZR98" s="82"/>
      <c r="FZS98" s="82"/>
      <c r="FZT98" s="82"/>
      <c r="FZU98" s="82"/>
      <c r="FZV98" s="82"/>
      <c r="FZW98" s="82"/>
      <c r="FZX98" s="82"/>
      <c r="FZY98" s="82"/>
      <c r="FZZ98" s="82"/>
      <c r="GAA98" s="82"/>
      <c r="GAB98" s="82"/>
      <c r="GAC98" s="82"/>
      <c r="GAD98" s="82"/>
      <c r="GAE98" s="82"/>
      <c r="GAF98" s="82"/>
      <c r="GAG98" s="82"/>
      <c r="GAH98" s="82"/>
      <c r="GAI98" s="82"/>
      <c r="GAJ98" s="82"/>
      <c r="GAK98" s="82"/>
      <c r="GAL98" s="82"/>
      <c r="GAM98" s="82"/>
      <c r="GAN98" s="82"/>
      <c r="GAO98" s="82"/>
      <c r="GAP98" s="82"/>
      <c r="GAQ98" s="82"/>
      <c r="GAR98" s="82"/>
      <c r="GAS98" s="82"/>
      <c r="GAT98" s="82"/>
      <c r="GAU98" s="82"/>
      <c r="GAV98" s="82"/>
      <c r="GAW98" s="82"/>
      <c r="GAX98" s="82"/>
      <c r="GAY98" s="82"/>
      <c r="GAZ98" s="82"/>
      <c r="GBA98" s="82"/>
      <c r="GBB98" s="82"/>
      <c r="GBC98" s="82"/>
      <c r="GBD98" s="82"/>
      <c r="GBE98" s="82"/>
      <c r="GBF98" s="82"/>
      <c r="GBG98" s="82"/>
      <c r="GBH98" s="82"/>
      <c r="GBI98" s="82"/>
      <c r="GBJ98" s="82"/>
      <c r="GBK98" s="82"/>
      <c r="GBL98" s="82"/>
      <c r="GBM98" s="82"/>
      <c r="GBN98" s="82"/>
      <c r="GBO98" s="82"/>
      <c r="GBP98" s="82"/>
      <c r="GBQ98" s="82"/>
      <c r="GBR98" s="82"/>
      <c r="GBS98" s="82"/>
      <c r="GBT98" s="82"/>
      <c r="GBU98" s="82"/>
      <c r="GBV98" s="82"/>
      <c r="GBW98" s="82"/>
      <c r="GBX98" s="82"/>
      <c r="GBY98" s="82"/>
      <c r="GBZ98" s="82"/>
      <c r="GCA98" s="82"/>
      <c r="GCB98" s="82"/>
      <c r="GCC98" s="82"/>
      <c r="GCD98" s="82"/>
      <c r="GCE98" s="82"/>
      <c r="GCF98" s="82"/>
      <c r="GCG98" s="82"/>
      <c r="GCH98" s="82"/>
      <c r="GCI98" s="82"/>
      <c r="GCJ98" s="82"/>
      <c r="GCK98" s="82"/>
      <c r="GCL98" s="82"/>
      <c r="GCM98" s="82"/>
      <c r="GCN98" s="82"/>
      <c r="GCO98" s="82"/>
      <c r="GCP98" s="82"/>
      <c r="GCQ98" s="82"/>
      <c r="GCR98" s="82"/>
      <c r="GCS98" s="82"/>
      <c r="GCT98" s="82"/>
      <c r="GCU98" s="82"/>
      <c r="GCV98" s="82"/>
      <c r="GCW98" s="82"/>
      <c r="GCX98" s="82"/>
      <c r="GCY98" s="82"/>
      <c r="GCZ98" s="82"/>
      <c r="GDA98" s="82"/>
      <c r="GDB98" s="82"/>
      <c r="GDC98" s="82"/>
      <c r="GDD98" s="82"/>
      <c r="GDE98" s="82"/>
      <c r="GDF98" s="82"/>
      <c r="GDG98" s="82"/>
      <c r="GDH98" s="82"/>
      <c r="GDI98" s="82"/>
      <c r="GDJ98" s="82"/>
      <c r="GDK98" s="82"/>
      <c r="GDL98" s="82"/>
      <c r="GDM98" s="82"/>
      <c r="GDN98" s="82"/>
      <c r="GDO98" s="82"/>
      <c r="GDP98" s="82"/>
      <c r="GDQ98" s="82"/>
      <c r="GDR98" s="82"/>
      <c r="GDS98" s="82"/>
      <c r="GDT98" s="82"/>
      <c r="GDU98" s="82"/>
      <c r="GDV98" s="82"/>
      <c r="GDW98" s="82"/>
      <c r="GDX98" s="82"/>
      <c r="GDY98" s="82"/>
      <c r="GDZ98" s="82"/>
      <c r="GEA98" s="82"/>
      <c r="GEB98" s="82"/>
      <c r="GEC98" s="82"/>
      <c r="GED98" s="82"/>
      <c r="GEE98" s="82"/>
      <c r="GEF98" s="82"/>
      <c r="GEG98" s="82"/>
      <c r="GEH98" s="82"/>
      <c r="GEI98" s="82"/>
      <c r="GEJ98" s="82"/>
      <c r="GEK98" s="82"/>
      <c r="GEL98" s="82"/>
      <c r="GEM98" s="82"/>
      <c r="GEN98" s="82"/>
      <c r="GEO98" s="82"/>
      <c r="GEP98" s="82"/>
      <c r="GEQ98" s="82"/>
      <c r="GER98" s="82"/>
      <c r="GES98" s="82"/>
      <c r="GET98" s="82"/>
      <c r="GEU98" s="82"/>
      <c r="GEV98" s="82"/>
      <c r="GEW98" s="82"/>
      <c r="GEX98" s="82"/>
      <c r="GEY98" s="82"/>
      <c r="GEZ98" s="82"/>
      <c r="GFA98" s="82"/>
      <c r="GFB98" s="82"/>
      <c r="GFC98" s="82"/>
      <c r="GFD98" s="82"/>
      <c r="GFE98" s="82"/>
      <c r="GFF98" s="82"/>
      <c r="GFG98" s="82"/>
      <c r="GFH98" s="82"/>
      <c r="GFI98" s="82"/>
      <c r="GFJ98" s="82"/>
      <c r="GFK98" s="82"/>
      <c r="GFL98" s="82"/>
      <c r="GFM98" s="82"/>
      <c r="GFN98" s="82"/>
      <c r="GFO98" s="82"/>
      <c r="GFP98" s="82"/>
      <c r="GFQ98" s="82"/>
      <c r="GFR98" s="82"/>
      <c r="GFS98" s="82"/>
      <c r="GFT98" s="82"/>
      <c r="GFU98" s="82"/>
      <c r="GFV98" s="82"/>
      <c r="GFW98" s="82"/>
      <c r="GFX98" s="82"/>
      <c r="GFY98" s="82"/>
      <c r="GFZ98" s="82"/>
      <c r="GGA98" s="82"/>
      <c r="GGB98" s="82"/>
      <c r="GGC98" s="82"/>
      <c r="GGD98" s="82"/>
      <c r="GGE98" s="82"/>
      <c r="GGF98" s="82"/>
      <c r="GGG98" s="82"/>
      <c r="GGH98" s="82"/>
      <c r="GGI98" s="82"/>
      <c r="GGJ98" s="82"/>
      <c r="GGK98" s="82"/>
      <c r="GGL98" s="82"/>
      <c r="GGM98" s="82"/>
      <c r="GGN98" s="82"/>
      <c r="GGO98" s="82"/>
      <c r="GGP98" s="82"/>
      <c r="GGQ98" s="82"/>
      <c r="GGR98" s="82"/>
      <c r="GGS98" s="82"/>
      <c r="GGT98" s="82"/>
      <c r="GGU98" s="82"/>
      <c r="GGV98" s="82"/>
      <c r="GGW98" s="82"/>
      <c r="GGX98" s="82"/>
      <c r="GGY98" s="82"/>
      <c r="GGZ98" s="82"/>
      <c r="GHA98" s="82"/>
      <c r="GHB98" s="82"/>
      <c r="GHC98" s="82"/>
      <c r="GHD98" s="82"/>
      <c r="GHE98" s="82"/>
      <c r="GHF98" s="82"/>
      <c r="GHG98" s="82"/>
      <c r="GHH98" s="82"/>
      <c r="GHI98" s="82"/>
      <c r="GHJ98" s="82"/>
      <c r="GHK98" s="82"/>
      <c r="GHL98" s="82"/>
      <c r="GHM98" s="82"/>
      <c r="GHN98" s="82"/>
      <c r="GHO98" s="82"/>
      <c r="GHP98" s="82"/>
      <c r="GHQ98" s="82"/>
      <c r="GHR98" s="82"/>
      <c r="GHS98" s="82"/>
      <c r="GHT98" s="82"/>
      <c r="GHU98" s="82"/>
      <c r="GHV98" s="82"/>
      <c r="GHW98" s="82"/>
      <c r="GHX98" s="82"/>
      <c r="GHY98" s="82"/>
      <c r="GHZ98" s="82"/>
      <c r="GIA98" s="82"/>
      <c r="GIB98" s="82"/>
      <c r="GIC98" s="82"/>
      <c r="GID98" s="82"/>
      <c r="GIE98" s="82"/>
      <c r="GIF98" s="82"/>
      <c r="GIG98" s="82"/>
      <c r="GIH98" s="82"/>
      <c r="GII98" s="82"/>
      <c r="GIJ98" s="82"/>
      <c r="GIK98" s="82"/>
      <c r="GIL98" s="82"/>
      <c r="GIM98" s="82"/>
      <c r="GIN98" s="82"/>
      <c r="GIO98" s="82"/>
      <c r="GIP98" s="82"/>
      <c r="GIQ98" s="82"/>
      <c r="GIR98" s="82"/>
      <c r="GIS98" s="82"/>
      <c r="GIT98" s="82"/>
      <c r="GIU98" s="82"/>
      <c r="GIV98" s="82"/>
      <c r="GIW98" s="82"/>
      <c r="GIX98" s="82"/>
      <c r="GIY98" s="82"/>
      <c r="GIZ98" s="82"/>
      <c r="GJA98" s="82"/>
      <c r="GJB98" s="82"/>
      <c r="GJC98" s="82"/>
      <c r="GJD98" s="82"/>
      <c r="GJE98" s="82"/>
      <c r="GJF98" s="82"/>
      <c r="GJG98" s="82"/>
      <c r="GJH98" s="82"/>
      <c r="GJI98" s="82"/>
      <c r="GJJ98" s="82"/>
      <c r="GJK98" s="82"/>
      <c r="GJL98" s="82"/>
      <c r="GJM98" s="82"/>
      <c r="GJN98" s="82"/>
      <c r="GJO98" s="82"/>
      <c r="GJP98" s="82"/>
      <c r="GJQ98" s="82"/>
      <c r="GJR98" s="82"/>
      <c r="GJS98" s="82"/>
      <c r="GJT98" s="82"/>
      <c r="GJU98" s="82"/>
      <c r="GJV98" s="82"/>
      <c r="GJW98" s="82"/>
      <c r="GJX98" s="82"/>
      <c r="GJY98" s="82"/>
      <c r="GJZ98" s="82"/>
      <c r="GKA98" s="82"/>
      <c r="GKB98" s="82"/>
      <c r="GKC98" s="82"/>
      <c r="GKD98" s="82"/>
      <c r="GKE98" s="82"/>
      <c r="GKF98" s="82"/>
      <c r="GKG98" s="82"/>
      <c r="GKH98" s="82"/>
      <c r="GKI98" s="82"/>
      <c r="GKJ98" s="82"/>
      <c r="GKK98" s="82"/>
      <c r="GKL98" s="82"/>
      <c r="GKM98" s="82"/>
      <c r="GKN98" s="82"/>
      <c r="GKO98" s="82"/>
      <c r="GKP98" s="82"/>
      <c r="GKQ98" s="82"/>
      <c r="GKR98" s="82"/>
      <c r="GKS98" s="82"/>
      <c r="GKT98" s="82"/>
      <c r="GKU98" s="82"/>
      <c r="GKV98" s="82"/>
      <c r="GKW98" s="82"/>
      <c r="GKX98" s="82"/>
      <c r="GKY98" s="82"/>
      <c r="GKZ98" s="82"/>
      <c r="GLA98" s="82"/>
      <c r="GLB98" s="82"/>
      <c r="GLC98" s="82"/>
      <c r="GLD98" s="82"/>
      <c r="GLE98" s="82"/>
      <c r="GLF98" s="82"/>
      <c r="GLG98" s="82"/>
      <c r="GLH98" s="82"/>
      <c r="GLI98" s="82"/>
      <c r="GLJ98" s="82"/>
      <c r="GLK98" s="82"/>
      <c r="GLL98" s="82"/>
      <c r="GLM98" s="82"/>
      <c r="GLN98" s="82"/>
      <c r="GLO98" s="82"/>
      <c r="GLP98" s="82"/>
      <c r="GLQ98" s="82"/>
      <c r="GLR98" s="82"/>
      <c r="GLS98" s="82"/>
      <c r="GLT98" s="82"/>
      <c r="GLU98" s="82"/>
      <c r="GLV98" s="82"/>
      <c r="GLW98" s="82"/>
      <c r="GLX98" s="82"/>
      <c r="GLY98" s="82"/>
      <c r="GLZ98" s="82"/>
      <c r="GMA98" s="82"/>
      <c r="GMB98" s="82"/>
      <c r="GMC98" s="82"/>
      <c r="GMD98" s="82"/>
      <c r="GME98" s="82"/>
      <c r="GMF98" s="82"/>
      <c r="GMG98" s="82"/>
      <c r="GMH98" s="82"/>
      <c r="GMI98" s="82"/>
      <c r="GMJ98" s="82"/>
      <c r="GMK98" s="82"/>
      <c r="GML98" s="82"/>
      <c r="GMM98" s="82"/>
      <c r="GMN98" s="82"/>
      <c r="GMO98" s="82"/>
      <c r="GMP98" s="82"/>
      <c r="GMQ98" s="82"/>
      <c r="GMR98" s="82"/>
      <c r="GMS98" s="82"/>
      <c r="GMT98" s="82"/>
      <c r="GMU98" s="82"/>
      <c r="GMV98" s="82"/>
      <c r="GMW98" s="82"/>
      <c r="GMX98" s="82"/>
      <c r="GMY98" s="82"/>
      <c r="GMZ98" s="82"/>
      <c r="GNA98" s="82"/>
      <c r="GNB98" s="82"/>
      <c r="GNC98" s="82"/>
      <c r="GND98" s="82"/>
      <c r="GNE98" s="82"/>
      <c r="GNF98" s="82"/>
      <c r="GNG98" s="82"/>
      <c r="GNH98" s="82"/>
      <c r="GNI98" s="82"/>
      <c r="GNJ98" s="82"/>
      <c r="GNK98" s="82"/>
      <c r="GNL98" s="82"/>
      <c r="GNM98" s="82"/>
      <c r="GNN98" s="82"/>
      <c r="GNO98" s="82"/>
      <c r="GNP98" s="82"/>
      <c r="GNQ98" s="82"/>
      <c r="GNR98" s="82"/>
      <c r="GNS98" s="82"/>
      <c r="GNT98" s="82"/>
      <c r="GNU98" s="82"/>
      <c r="GNV98" s="82"/>
      <c r="GNW98" s="82"/>
      <c r="GNX98" s="82"/>
      <c r="GNY98" s="82"/>
      <c r="GNZ98" s="82"/>
      <c r="GOA98" s="82"/>
      <c r="GOB98" s="82"/>
      <c r="GOC98" s="82"/>
      <c r="GOD98" s="82"/>
      <c r="GOE98" s="82"/>
      <c r="GOF98" s="82"/>
      <c r="GOG98" s="82"/>
      <c r="GOH98" s="82"/>
      <c r="GOI98" s="82"/>
      <c r="GOJ98" s="82"/>
      <c r="GOK98" s="82"/>
      <c r="GOL98" s="82"/>
      <c r="GOM98" s="82"/>
      <c r="GON98" s="82"/>
      <c r="GOO98" s="82"/>
      <c r="GOP98" s="82"/>
      <c r="GOQ98" s="82"/>
      <c r="GOR98" s="82"/>
      <c r="GOS98" s="82"/>
      <c r="GOT98" s="82"/>
      <c r="GOU98" s="82"/>
      <c r="GOV98" s="82"/>
      <c r="GOW98" s="82"/>
      <c r="GOX98" s="82"/>
      <c r="GOY98" s="82"/>
      <c r="GOZ98" s="82"/>
      <c r="GPA98" s="82"/>
      <c r="GPB98" s="82"/>
      <c r="GPC98" s="82"/>
      <c r="GPD98" s="82"/>
      <c r="GPE98" s="82"/>
      <c r="GPF98" s="82"/>
      <c r="GPG98" s="82"/>
      <c r="GPH98" s="82"/>
      <c r="GPI98" s="82"/>
      <c r="GPJ98" s="82"/>
      <c r="GPK98" s="82"/>
      <c r="GPL98" s="82"/>
      <c r="GPM98" s="82"/>
      <c r="GPN98" s="82"/>
      <c r="GPO98" s="82"/>
      <c r="GPP98" s="82"/>
      <c r="GPQ98" s="82"/>
      <c r="GPR98" s="82"/>
      <c r="GPS98" s="82"/>
      <c r="GPT98" s="82"/>
      <c r="GPU98" s="82"/>
      <c r="GPV98" s="82"/>
      <c r="GPW98" s="82"/>
      <c r="GPX98" s="82"/>
      <c r="GPY98" s="82"/>
      <c r="GPZ98" s="82"/>
      <c r="GQA98" s="82"/>
      <c r="GQB98" s="82"/>
      <c r="GQC98" s="82"/>
      <c r="GQD98" s="82"/>
      <c r="GQE98" s="82"/>
      <c r="GQF98" s="82"/>
      <c r="GQG98" s="82"/>
      <c r="GQH98" s="82"/>
      <c r="GQI98" s="82"/>
      <c r="GQJ98" s="82"/>
      <c r="GQK98" s="82"/>
      <c r="GQL98" s="82"/>
      <c r="GQM98" s="82"/>
      <c r="GQN98" s="82"/>
      <c r="GQO98" s="82"/>
      <c r="GQP98" s="82"/>
      <c r="GQQ98" s="82"/>
      <c r="GQR98" s="82"/>
      <c r="GQS98" s="82"/>
      <c r="GQT98" s="82"/>
      <c r="GQU98" s="82"/>
      <c r="GQV98" s="82"/>
      <c r="GQW98" s="82"/>
      <c r="GQX98" s="82"/>
      <c r="GQY98" s="82"/>
      <c r="GQZ98" s="82"/>
      <c r="GRA98" s="82"/>
      <c r="GRB98" s="82"/>
      <c r="GRC98" s="82"/>
      <c r="GRD98" s="82"/>
      <c r="GRE98" s="82"/>
      <c r="GRF98" s="82"/>
      <c r="GRG98" s="82"/>
      <c r="GRH98" s="82"/>
      <c r="GRI98" s="82"/>
      <c r="GRJ98" s="82"/>
      <c r="GRK98" s="82"/>
      <c r="GRL98" s="82"/>
      <c r="GRM98" s="82"/>
      <c r="GRN98" s="82"/>
      <c r="GRO98" s="82"/>
      <c r="GRP98" s="82"/>
      <c r="GRQ98" s="82"/>
      <c r="GRR98" s="82"/>
      <c r="GRS98" s="82"/>
      <c r="GRT98" s="82"/>
      <c r="GRU98" s="82"/>
      <c r="GRV98" s="82"/>
      <c r="GRW98" s="82"/>
      <c r="GRX98" s="82"/>
      <c r="GRY98" s="82"/>
      <c r="GRZ98" s="82"/>
      <c r="GSA98" s="82"/>
      <c r="GSB98" s="82"/>
      <c r="GSC98" s="82"/>
      <c r="GSD98" s="82"/>
      <c r="GSE98" s="82"/>
      <c r="GSF98" s="82"/>
      <c r="GSG98" s="82"/>
      <c r="GSH98" s="82"/>
      <c r="GSI98" s="82"/>
      <c r="GSJ98" s="82"/>
      <c r="GSK98" s="82"/>
      <c r="GSL98" s="82"/>
      <c r="GSM98" s="82"/>
      <c r="GSN98" s="82"/>
      <c r="GSO98" s="82"/>
      <c r="GSP98" s="82"/>
      <c r="GSQ98" s="82"/>
      <c r="GSR98" s="82"/>
      <c r="GSS98" s="82"/>
      <c r="GST98" s="82"/>
      <c r="GSU98" s="82"/>
      <c r="GSV98" s="82"/>
      <c r="GSW98" s="82"/>
      <c r="GSX98" s="82"/>
      <c r="GSY98" s="82"/>
      <c r="GSZ98" s="82"/>
      <c r="GTA98" s="82"/>
      <c r="GTB98" s="82"/>
      <c r="GTC98" s="82"/>
      <c r="GTD98" s="82"/>
      <c r="GTE98" s="82"/>
      <c r="GTF98" s="82"/>
      <c r="GTG98" s="82"/>
      <c r="GTH98" s="82"/>
      <c r="GTI98" s="82"/>
      <c r="GTJ98" s="82"/>
      <c r="GTK98" s="82"/>
      <c r="GTL98" s="82"/>
      <c r="GTM98" s="82"/>
      <c r="GTN98" s="82"/>
      <c r="GTO98" s="82"/>
      <c r="GTP98" s="82"/>
      <c r="GTQ98" s="82"/>
      <c r="GTR98" s="82"/>
      <c r="GTS98" s="82"/>
      <c r="GTT98" s="82"/>
      <c r="GTU98" s="82"/>
      <c r="GTV98" s="82"/>
      <c r="GTW98" s="82"/>
      <c r="GTX98" s="82"/>
      <c r="GTY98" s="82"/>
      <c r="GTZ98" s="82"/>
      <c r="GUA98" s="82"/>
      <c r="GUB98" s="82"/>
      <c r="GUC98" s="82"/>
      <c r="GUD98" s="82"/>
      <c r="GUE98" s="82"/>
      <c r="GUF98" s="82"/>
      <c r="GUG98" s="82"/>
      <c r="GUH98" s="82"/>
      <c r="GUI98" s="82"/>
      <c r="GUJ98" s="82"/>
      <c r="GUK98" s="82"/>
      <c r="GUL98" s="82"/>
      <c r="GUM98" s="82"/>
      <c r="GUN98" s="82"/>
      <c r="GUO98" s="82"/>
      <c r="GUP98" s="82"/>
      <c r="GUQ98" s="82"/>
      <c r="GUR98" s="82"/>
      <c r="GUS98" s="82"/>
      <c r="GUT98" s="82"/>
      <c r="GUU98" s="82"/>
      <c r="GUV98" s="82"/>
      <c r="GUW98" s="82"/>
      <c r="GUX98" s="82"/>
      <c r="GUY98" s="82"/>
      <c r="GUZ98" s="82"/>
      <c r="GVA98" s="82"/>
      <c r="GVB98" s="82"/>
      <c r="GVC98" s="82"/>
      <c r="GVD98" s="82"/>
      <c r="GVE98" s="82"/>
      <c r="GVF98" s="82"/>
      <c r="GVG98" s="82"/>
      <c r="GVH98" s="82"/>
      <c r="GVI98" s="82"/>
      <c r="GVJ98" s="82"/>
      <c r="GVK98" s="82"/>
      <c r="GVL98" s="82"/>
      <c r="GVM98" s="82"/>
      <c r="GVN98" s="82"/>
      <c r="GVO98" s="82"/>
      <c r="GVP98" s="82"/>
      <c r="GVQ98" s="82"/>
      <c r="GVR98" s="82"/>
      <c r="GVS98" s="82"/>
      <c r="GVT98" s="82"/>
      <c r="GVU98" s="82"/>
      <c r="GVV98" s="82"/>
      <c r="GVW98" s="82"/>
      <c r="GVX98" s="82"/>
      <c r="GVY98" s="82"/>
      <c r="GVZ98" s="82"/>
      <c r="GWA98" s="82"/>
      <c r="GWB98" s="82"/>
      <c r="GWC98" s="82"/>
      <c r="GWD98" s="82"/>
      <c r="GWE98" s="82"/>
      <c r="GWF98" s="82"/>
      <c r="GWG98" s="82"/>
      <c r="GWH98" s="82"/>
      <c r="GWI98" s="82"/>
      <c r="GWJ98" s="82"/>
      <c r="GWK98" s="82"/>
      <c r="GWL98" s="82"/>
      <c r="GWM98" s="82"/>
      <c r="GWN98" s="82"/>
      <c r="GWO98" s="82"/>
      <c r="GWP98" s="82"/>
      <c r="GWQ98" s="82"/>
      <c r="GWR98" s="82"/>
      <c r="GWS98" s="82"/>
      <c r="GWT98" s="82"/>
      <c r="GWU98" s="82"/>
      <c r="GWV98" s="82"/>
      <c r="GWW98" s="82"/>
      <c r="GWX98" s="82"/>
      <c r="GWY98" s="82"/>
      <c r="GWZ98" s="82"/>
      <c r="GXA98" s="82"/>
      <c r="GXB98" s="82"/>
      <c r="GXC98" s="82"/>
      <c r="GXD98" s="82"/>
      <c r="GXE98" s="82"/>
      <c r="GXF98" s="82"/>
      <c r="GXG98" s="82"/>
      <c r="GXH98" s="82"/>
      <c r="GXI98" s="82"/>
      <c r="GXJ98" s="82"/>
      <c r="GXK98" s="82"/>
      <c r="GXL98" s="82"/>
      <c r="GXM98" s="82"/>
      <c r="GXN98" s="82"/>
      <c r="GXO98" s="82"/>
      <c r="GXP98" s="82"/>
      <c r="GXQ98" s="82"/>
      <c r="GXR98" s="82"/>
      <c r="GXS98" s="82"/>
      <c r="GXT98" s="82"/>
      <c r="GXU98" s="82"/>
      <c r="GXV98" s="82"/>
      <c r="GXW98" s="82"/>
      <c r="GXX98" s="82"/>
      <c r="GXY98" s="82"/>
      <c r="GXZ98" s="82"/>
      <c r="GYA98" s="82"/>
      <c r="GYB98" s="82"/>
      <c r="GYC98" s="82"/>
      <c r="GYD98" s="82"/>
      <c r="GYE98" s="82"/>
      <c r="GYF98" s="82"/>
      <c r="GYG98" s="82"/>
      <c r="GYH98" s="82"/>
      <c r="GYI98" s="82"/>
      <c r="GYJ98" s="82"/>
      <c r="GYK98" s="82"/>
      <c r="GYL98" s="82"/>
      <c r="GYM98" s="82"/>
      <c r="GYN98" s="82"/>
      <c r="GYO98" s="82"/>
      <c r="GYP98" s="82"/>
      <c r="GYQ98" s="82"/>
      <c r="GYR98" s="82"/>
      <c r="GYS98" s="82"/>
      <c r="GYT98" s="82"/>
      <c r="GYU98" s="82"/>
      <c r="GYV98" s="82"/>
      <c r="GYW98" s="82"/>
      <c r="GYX98" s="82"/>
      <c r="GYY98" s="82"/>
      <c r="GYZ98" s="82"/>
      <c r="GZA98" s="82"/>
      <c r="GZB98" s="82"/>
      <c r="GZC98" s="82"/>
      <c r="GZD98" s="82"/>
      <c r="GZE98" s="82"/>
      <c r="GZF98" s="82"/>
      <c r="GZG98" s="82"/>
      <c r="GZH98" s="82"/>
      <c r="GZI98" s="82"/>
      <c r="GZJ98" s="82"/>
      <c r="GZK98" s="82"/>
      <c r="GZL98" s="82"/>
      <c r="GZM98" s="82"/>
      <c r="GZN98" s="82"/>
      <c r="GZO98" s="82"/>
      <c r="GZP98" s="82"/>
      <c r="GZQ98" s="82"/>
      <c r="GZR98" s="82"/>
      <c r="GZS98" s="82"/>
      <c r="GZT98" s="82"/>
      <c r="GZU98" s="82"/>
      <c r="GZV98" s="82"/>
      <c r="GZW98" s="82"/>
      <c r="GZX98" s="82"/>
      <c r="GZY98" s="82"/>
      <c r="GZZ98" s="82"/>
      <c r="HAA98" s="82"/>
      <c r="HAB98" s="82"/>
      <c r="HAC98" s="82"/>
      <c r="HAD98" s="82"/>
      <c r="HAE98" s="82"/>
      <c r="HAF98" s="82"/>
      <c r="HAG98" s="82"/>
      <c r="HAH98" s="82"/>
      <c r="HAI98" s="82"/>
      <c r="HAJ98" s="82"/>
      <c r="HAK98" s="82"/>
      <c r="HAL98" s="82"/>
      <c r="HAM98" s="82"/>
      <c r="HAN98" s="82"/>
      <c r="HAO98" s="82"/>
      <c r="HAP98" s="82"/>
      <c r="HAQ98" s="82"/>
      <c r="HAR98" s="82"/>
      <c r="HAS98" s="82"/>
      <c r="HAT98" s="82"/>
      <c r="HAU98" s="82"/>
      <c r="HAV98" s="82"/>
      <c r="HAW98" s="82"/>
      <c r="HAX98" s="82"/>
      <c r="HAY98" s="82"/>
      <c r="HAZ98" s="82"/>
      <c r="HBA98" s="82"/>
      <c r="HBB98" s="82"/>
      <c r="HBC98" s="82"/>
      <c r="HBD98" s="82"/>
      <c r="HBE98" s="82"/>
      <c r="HBF98" s="82"/>
      <c r="HBG98" s="82"/>
      <c r="HBH98" s="82"/>
      <c r="HBI98" s="82"/>
      <c r="HBJ98" s="82"/>
      <c r="HBK98" s="82"/>
      <c r="HBL98" s="82"/>
      <c r="HBM98" s="82"/>
      <c r="HBN98" s="82"/>
      <c r="HBO98" s="82"/>
      <c r="HBP98" s="82"/>
      <c r="HBQ98" s="82"/>
      <c r="HBR98" s="82"/>
      <c r="HBS98" s="82"/>
      <c r="HBT98" s="82"/>
      <c r="HBU98" s="82"/>
      <c r="HBV98" s="82"/>
      <c r="HBW98" s="82"/>
      <c r="HBX98" s="82"/>
      <c r="HBY98" s="82"/>
      <c r="HBZ98" s="82"/>
      <c r="HCA98" s="82"/>
      <c r="HCB98" s="82"/>
      <c r="HCC98" s="82"/>
      <c r="HCD98" s="82"/>
      <c r="HCE98" s="82"/>
      <c r="HCF98" s="82"/>
      <c r="HCG98" s="82"/>
      <c r="HCH98" s="82"/>
      <c r="HCI98" s="82"/>
      <c r="HCJ98" s="82"/>
      <c r="HCK98" s="82"/>
      <c r="HCL98" s="82"/>
      <c r="HCM98" s="82"/>
      <c r="HCN98" s="82"/>
      <c r="HCO98" s="82"/>
      <c r="HCP98" s="82"/>
      <c r="HCQ98" s="82"/>
      <c r="HCR98" s="82"/>
      <c r="HCS98" s="82"/>
      <c r="HCT98" s="82"/>
      <c r="HCU98" s="82"/>
      <c r="HCV98" s="82"/>
      <c r="HCW98" s="82"/>
      <c r="HCX98" s="82"/>
      <c r="HCY98" s="82"/>
      <c r="HCZ98" s="82"/>
      <c r="HDA98" s="82"/>
      <c r="HDB98" s="82"/>
      <c r="HDC98" s="82"/>
      <c r="HDD98" s="82"/>
      <c r="HDE98" s="82"/>
      <c r="HDF98" s="82"/>
      <c r="HDG98" s="82"/>
      <c r="HDH98" s="82"/>
      <c r="HDI98" s="82"/>
      <c r="HDJ98" s="82"/>
      <c r="HDK98" s="82"/>
      <c r="HDL98" s="82"/>
      <c r="HDM98" s="82"/>
      <c r="HDN98" s="82"/>
      <c r="HDO98" s="82"/>
      <c r="HDP98" s="82"/>
      <c r="HDQ98" s="82"/>
      <c r="HDR98" s="82"/>
      <c r="HDS98" s="82"/>
      <c r="HDT98" s="82"/>
      <c r="HDU98" s="82"/>
      <c r="HDV98" s="82"/>
      <c r="HDW98" s="82"/>
      <c r="HDX98" s="82"/>
      <c r="HDY98" s="82"/>
      <c r="HDZ98" s="82"/>
      <c r="HEA98" s="82"/>
      <c r="HEB98" s="82"/>
      <c r="HEC98" s="82"/>
      <c r="HED98" s="82"/>
      <c r="HEE98" s="82"/>
      <c r="HEF98" s="82"/>
      <c r="HEG98" s="82"/>
      <c r="HEH98" s="82"/>
      <c r="HEI98" s="82"/>
      <c r="HEJ98" s="82"/>
      <c r="HEK98" s="82"/>
      <c r="HEL98" s="82"/>
      <c r="HEM98" s="82"/>
      <c r="HEN98" s="82"/>
      <c r="HEO98" s="82"/>
      <c r="HEP98" s="82"/>
      <c r="HEQ98" s="82"/>
      <c r="HER98" s="82"/>
      <c r="HES98" s="82"/>
      <c r="HET98" s="82"/>
      <c r="HEU98" s="82"/>
      <c r="HEV98" s="82"/>
      <c r="HEW98" s="82"/>
      <c r="HEX98" s="82"/>
      <c r="HEY98" s="82"/>
      <c r="HEZ98" s="82"/>
      <c r="HFA98" s="82"/>
      <c r="HFB98" s="82"/>
      <c r="HFC98" s="82"/>
      <c r="HFD98" s="82"/>
      <c r="HFE98" s="82"/>
      <c r="HFF98" s="82"/>
      <c r="HFG98" s="82"/>
      <c r="HFH98" s="82"/>
      <c r="HFI98" s="82"/>
      <c r="HFJ98" s="82"/>
      <c r="HFK98" s="82"/>
      <c r="HFL98" s="82"/>
      <c r="HFM98" s="82"/>
      <c r="HFN98" s="82"/>
      <c r="HFO98" s="82"/>
      <c r="HFP98" s="82"/>
      <c r="HFQ98" s="82"/>
      <c r="HFR98" s="82"/>
      <c r="HFS98" s="82"/>
      <c r="HFT98" s="82"/>
      <c r="HFU98" s="82"/>
      <c r="HFV98" s="82"/>
      <c r="HFW98" s="82"/>
      <c r="HFX98" s="82"/>
      <c r="HFY98" s="82"/>
      <c r="HFZ98" s="82"/>
      <c r="HGA98" s="82"/>
      <c r="HGB98" s="82"/>
      <c r="HGC98" s="82"/>
      <c r="HGD98" s="82"/>
      <c r="HGE98" s="82"/>
      <c r="HGF98" s="82"/>
      <c r="HGG98" s="82"/>
      <c r="HGH98" s="82"/>
      <c r="HGI98" s="82"/>
      <c r="HGJ98" s="82"/>
      <c r="HGK98" s="82"/>
      <c r="HGL98" s="82"/>
      <c r="HGM98" s="82"/>
      <c r="HGN98" s="82"/>
      <c r="HGO98" s="82"/>
      <c r="HGP98" s="82"/>
      <c r="HGQ98" s="82"/>
      <c r="HGR98" s="82"/>
      <c r="HGS98" s="82"/>
      <c r="HGT98" s="82"/>
      <c r="HGU98" s="82"/>
      <c r="HGV98" s="82"/>
      <c r="HGW98" s="82"/>
      <c r="HGX98" s="82"/>
      <c r="HGY98" s="82"/>
      <c r="HGZ98" s="82"/>
      <c r="HHA98" s="82"/>
      <c r="HHB98" s="82"/>
      <c r="HHC98" s="82"/>
      <c r="HHD98" s="82"/>
      <c r="HHE98" s="82"/>
      <c r="HHF98" s="82"/>
      <c r="HHG98" s="82"/>
      <c r="HHH98" s="82"/>
      <c r="HHI98" s="82"/>
      <c r="HHJ98" s="82"/>
      <c r="HHK98" s="82"/>
      <c r="HHL98" s="82"/>
      <c r="HHM98" s="82"/>
      <c r="HHN98" s="82"/>
      <c r="HHO98" s="82"/>
      <c r="HHP98" s="82"/>
      <c r="HHQ98" s="82"/>
      <c r="HHR98" s="82"/>
      <c r="HHS98" s="82"/>
      <c r="HHT98" s="82"/>
      <c r="HHU98" s="82"/>
      <c r="HHV98" s="82"/>
      <c r="HHW98" s="82"/>
      <c r="HHX98" s="82"/>
      <c r="HHY98" s="82"/>
      <c r="HHZ98" s="82"/>
      <c r="HIA98" s="82"/>
      <c r="HIB98" s="82"/>
      <c r="HIC98" s="82"/>
      <c r="HID98" s="82"/>
      <c r="HIE98" s="82"/>
      <c r="HIF98" s="82"/>
      <c r="HIG98" s="82"/>
      <c r="HIH98" s="82"/>
      <c r="HII98" s="82"/>
      <c r="HIJ98" s="82"/>
      <c r="HIK98" s="82"/>
      <c r="HIL98" s="82"/>
      <c r="HIM98" s="82"/>
      <c r="HIN98" s="82"/>
      <c r="HIO98" s="82"/>
      <c r="HIP98" s="82"/>
      <c r="HIQ98" s="82"/>
      <c r="HIR98" s="82"/>
      <c r="HIS98" s="82"/>
      <c r="HIT98" s="82"/>
      <c r="HIU98" s="82"/>
      <c r="HIV98" s="82"/>
      <c r="HIW98" s="82"/>
      <c r="HIX98" s="82"/>
      <c r="HIY98" s="82"/>
      <c r="HIZ98" s="82"/>
      <c r="HJA98" s="82"/>
      <c r="HJB98" s="82"/>
      <c r="HJC98" s="82"/>
      <c r="HJD98" s="82"/>
      <c r="HJE98" s="82"/>
      <c r="HJF98" s="82"/>
      <c r="HJG98" s="82"/>
      <c r="HJH98" s="82"/>
      <c r="HJI98" s="82"/>
      <c r="HJJ98" s="82"/>
      <c r="HJK98" s="82"/>
      <c r="HJL98" s="82"/>
      <c r="HJM98" s="82"/>
      <c r="HJN98" s="82"/>
      <c r="HJO98" s="82"/>
      <c r="HJP98" s="82"/>
      <c r="HJQ98" s="82"/>
      <c r="HJR98" s="82"/>
      <c r="HJS98" s="82"/>
      <c r="HJT98" s="82"/>
      <c r="HJU98" s="82"/>
      <c r="HJV98" s="82"/>
      <c r="HJW98" s="82"/>
      <c r="HJX98" s="82"/>
      <c r="HJY98" s="82"/>
      <c r="HJZ98" s="82"/>
      <c r="HKA98" s="82"/>
      <c r="HKB98" s="82"/>
      <c r="HKC98" s="82"/>
      <c r="HKD98" s="82"/>
      <c r="HKE98" s="82"/>
      <c r="HKF98" s="82"/>
      <c r="HKG98" s="82"/>
      <c r="HKH98" s="82"/>
      <c r="HKI98" s="82"/>
      <c r="HKJ98" s="82"/>
      <c r="HKK98" s="82"/>
      <c r="HKL98" s="82"/>
      <c r="HKM98" s="82"/>
      <c r="HKN98" s="82"/>
      <c r="HKO98" s="82"/>
      <c r="HKP98" s="82"/>
      <c r="HKQ98" s="82"/>
      <c r="HKR98" s="82"/>
      <c r="HKS98" s="82"/>
      <c r="HKT98" s="82"/>
      <c r="HKU98" s="82"/>
      <c r="HKV98" s="82"/>
      <c r="HKW98" s="82"/>
      <c r="HKX98" s="82"/>
      <c r="HKY98" s="82"/>
      <c r="HKZ98" s="82"/>
      <c r="HLA98" s="82"/>
      <c r="HLB98" s="82"/>
      <c r="HLC98" s="82"/>
      <c r="HLD98" s="82"/>
      <c r="HLE98" s="82"/>
      <c r="HLF98" s="82"/>
      <c r="HLG98" s="82"/>
      <c r="HLH98" s="82"/>
      <c r="HLI98" s="82"/>
      <c r="HLJ98" s="82"/>
      <c r="HLK98" s="82"/>
      <c r="HLL98" s="82"/>
      <c r="HLM98" s="82"/>
      <c r="HLN98" s="82"/>
      <c r="HLO98" s="82"/>
      <c r="HLP98" s="82"/>
      <c r="HLQ98" s="82"/>
      <c r="HLR98" s="82"/>
      <c r="HLS98" s="82"/>
      <c r="HLT98" s="82"/>
      <c r="HLU98" s="82"/>
      <c r="HLV98" s="82"/>
      <c r="HLW98" s="82"/>
      <c r="HLX98" s="82"/>
      <c r="HLY98" s="82"/>
      <c r="HLZ98" s="82"/>
      <c r="HMA98" s="82"/>
      <c r="HMB98" s="82"/>
      <c r="HMC98" s="82"/>
      <c r="HMD98" s="82"/>
      <c r="HME98" s="82"/>
      <c r="HMF98" s="82"/>
      <c r="HMG98" s="82"/>
      <c r="HMH98" s="82"/>
      <c r="HMI98" s="82"/>
      <c r="HMJ98" s="82"/>
      <c r="HMK98" s="82"/>
      <c r="HML98" s="82"/>
      <c r="HMM98" s="82"/>
      <c r="HMN98" s="82"/>
      <c r="HMO98" s="82"/>
      <c r="HMP98" s="82"/>
      <c r="HMQ98" s="82"/>
      <c r="HMR98" s="82"/>
      <c r="HMS98" s="82"/>
      <c r="HMT98" s="82"/>
      <c r="HMU98" s="82"/>
      <c r="HMV98" s="82"/>
      <c r="HMW98" s="82"/>
      <c r="HMX98" s="82"/>
      <c r="HMY98" s="82"/>
      <c r="HMZ98" s="82"/>
      <c r="HNA98" s="82"/>
      <c r="HNB98" s="82"/>
      <c r="HNC98" s="82"/>
      <c r="HND98" s="82"/>
      <c r="HNE98" s="82"/>
      <c r="HNF98" s="82"/>
      <c r="HNG98" s="82"/>
      <c r="HNH98" s="82"/>
      <c r="HNI98" s="82"/>
      <c r="HNJ98" s="82"/>
      <c r="HNK98" s="82"/>
      <c r="HNL98" s="82"/>
      <c r="HNM98" s="82"/>
      <c r="HNN98" s="82"/>
      <c r="HNO98" s="82"/>
      <c r="HNP98" s="82"/>
      <c r="HNQ98" s="82"/>
      <c r="HNR98" s="82"/>
      <c r="HNS98" s="82"/>
      <c r="HNT98" s="82"/>
      <c r="HNU98" s="82"/>
      <c r="HNV98" s="82"/>
      <c r="HNW98" s="82"/>
      <c r="HNX98" s="82"/>
      <c r="HNY98" s="82"/>
      <c r="HNZ98" s="82"/>
      <c r="HOA98" s="82"/>
      <c r="HOB98" s="82"/>
      <c r="HOC98" s="82"/>
      <c r="HOD98" s="82"/>
      <c r="HOE98" s="82"/>
      <c r="HOF98" s="82"/>
      <c r="HOG98" s="82"/>
      <c r="HOH98" s="82"/>
      <c r="HOI98" s="82"/>
      <c r="HOJ98" s="82"/>
      <c r="HOK98" s="82"/>
      <c r="HOL98" s="82"/>
      <c r="HOM98" s="82"/>
      <c r="HON98" s="82"/>
      <c r="HOO98" s="82"/>
      <c r="HOP98" s="82"/>
      <c r="HOQ98" s="82"/>
      <c r="HOR98" s="82"/>
      <c r="HOS98" s="82"/>
      <c r="HOT98" s="82"/>
      <c r="HOU98" s="82"/>
      <c r="HOV98" s="82"/>
      <c r="HOW98" s="82"/>
      <c r="HOX98" s="82"/>
      <c r="HOY98" s="82"/>
      <c r="HOZ98" s="82"/>
      <c r="HPA98" s="82"/>
      <c r="HPB98" s="82"/>
      <c r="HPC98" s="82"/>
      <c r="HPD98" s="82"/>
      <c r="HPE98" s="82"/>
      <c r="HPF98" s="82"/>
      <c r="HPG98" s="82"/>
      <c r="HPH98" s="82"/>
      <c r="HPI98" s="82"/>
      <c r="HPJ98" s="82"/>
      <c r="HPK98" s="82"/>
      <c r="HPL98" s="82"/>
      <c r="HPM98" s="82"/>
      <c r="HPN98" s="82"/>
      <c r="HPO98" s="82"/>
      <c r="HPP98" s="82"/>
      <c r="HPQ98" s="82"/>
      <c r="HPR98" s="82"/>
      <c r="HPS98" s="82"/>
      <c r="HPT98" s="82"/>
      <c r="HPU98" s="82"/>
      <c r="HPV98" s="82"/>
      <c r="HPW98" s="82"/>
      <c r="HPX98" s="82"/>
      <c r="HPY98" s="82"/>
      <c r="HPZ98" s="82"/>
      <c r="HQA98" s="82"/>
      <c r="HQB98" s="82"/>
      <c r="HQC98" s="82"/>
      <c r="HQD98" s="82"/>
      <c r="HQE98" s="82"/>
      <c r="HQF98" s="82"/>
      <c r="HQG98" s="82"/>
      <c r="HQH98" s="82"/>
      <c r="HQI98" s="82"/>
      <c r="HQJ98" s="82"/>
      <c r="HQK98" s="82"/>
      <c r="HQL98" s="82"/>
      <c r="HQM98" s="82"/>
      <c r="HQN98" s="82"/>
      <c r="HQO98" s="82"/>
      <c r="HQP98" s="82"/>
      <c r="HQQ98" s="82"/>
      <c r="HQR98" s="82"/>
      <c r="HQS98" s="82"/>
      <c r="HQT98" s="82"/>
      <c r="HQU98" s="82"/>
      <c r="HQV98" s="82"/>
      <c r="HQW98" s="82"/>
      <c r="HQX98" s="82"/>
      <c r="HQY98" s="82"/>
      <c r="HQZ98" s="82"/>
      <c r="HRA98" s="82"/>
      <c r="HRB98" s="82"/>
      <c r="HRC98" s="82"/>
      <c r="HRD98" s="82"/>
      <c r="HRE98" s="82"/>
      <c r="HRF98" s="82"/>
      <c r="HRG98" s="82"/>
      <c r="HRH98" s="82"/>
      <c r="HRI98" s="82"/>
      <c r="HRJ98" s="82"/>
      <c r="HRK98" s="82"/>
      <c r="HRL98" s="82"/>
      <c r="HRM98" s="82"/>
      <c r="HRN98" s="82"/>
      <c r="HRO98" s="82"/>
      <c r="HRP98" s="82"/>
      <c r="HRQ98" s="82"/>
      <c r="HRR98" s="82"/>
      <c r="HRS98" s="82"/>
      <c r="HRT98" s="82"/>
      <c r="HRU98" s="82"/>
      <c r="HRV98" s="82"/>
      <c r="HRW98" s="82"/>
      <c r="HRX98" s="82"/>
      <c r="HRY98" s="82"/>
      <c r="HRZ98" s="82"/>
      <c r="HSA98" s="82"/>
      <c r="HSB98" s="82"/>
      <c r="HSC98" s="82"/>
      <c r="HSD98" s="82"/>
      <c r="HSE98" s="82"/>
      <c r="HSF98" s="82"/>
      <c r="HSG98" s="82"/>
      <c r="HSH98" s="82"/>
      <c r="HSI98" s="82"/>
      <c r="HSJ98" s="82"/>
      <c r="HSK98" s="82"/>
      <c r="HSL98" s="82"/>
      <c r="HSM98" s="82"/>
      <c r="HSN98" s="82"/>
      <c r="HSO98" s="82"/>
      <c r="HSP98" s="82"/>
      <c r="HSQ98" s="82"/>
      <c r="HSR98" s="82"/>
      <c r="HSS98" s="82"/>
      <c r="HST98" s="82"/>
      <c r="HSU98" s="82"/>
      <c r="HSV98" s="82"/>
      <c r="HSW98" s="82"/>
      <c r="HSX98" s="82"/>
      <c r="HSY98" s="82"/>
      <c r="HSZ98" s="82"/>
      <c r="HTA98" s="82"/>
      <c r="HTB98" s="82"/>
      <c r="HTC98" s="82"/>
      <c r="HTD98" s="82"/>
      <c r="HTE98" s="82"/>
      <c r="HTF98" s="82"/>
      <c r="HTG98" s="82"/>
      <c r="HTH98" s="82"/>
      <c r="HTI98" s="82"/>
      <c r="HTJ98" s="82"/>
      <c r="HTK98" s="82"/>
      <c r="HTL98" s="82"/>
      <c r="HTM98" s="82"/>
      <c r="HTN98" s="82"/>
      <c r="HTO98" s="82"/>
      <c r="HTP98" s="82"/>
      <c r="HTQ98" s="82"/>
      <c r="HTR98" s="82"/>
      <c r="HTS98" s="82"/>
      <c r="HTT98" s="82"/>
      <c r="HTU98" s="82"/>
      <c r="HTV98" s="82"/>
      <c r="HTW98" s="82"/>
      <c r="HTX98" s="82"/>
      <c r="HTY98" s="82"/>
      <c r="HTZ98" s="82"/>
      <c r="HUA98" s="82"/>
      <c r="HUB98" s="82"/>
      <c r="HUC98" s="82"/>
      <c r="HUD98" s="82"/>
      <c r="HUE98" s="82"/>
      <c r="HUF98" s="82"/>
      <c r="HUG98" s="82"/>
      <c r="HUH98" s="82"/>
      <c r="HUI98" s="82"/>
      <c r="HUJ98" s="82"/>
      <c r="HUK98" s="82"/>
      <c r="HUL98" s="82"/>
      <c r="HUM98" s="82"/>
      <c r="HUN98" s="82"/>
      <c r="HUO98" s="82"/>
      <c r="HUP98" s="82"/>
      <c r="HUQ98" s="82"/>
      <c r="HUR98" s="82"/>
      <c r="HUS98" s="82"/>
      <c r="HUT98" s="82"/>
      <c r="HUU98" s="82"/>
      <c r="HUV98" s="82"/>
      <c r="HUW98" s="82"/>
      <c r="HUX98" s="82"/>
      <c r="HUY98" s="82"/>
      <c r="HUZ98" s="82"/>
      <c r="HVA98" s="82"/>
      <c r="HVB98" s="82"/>
      <c r="HVC98" s="82"/>
      <c r="HVD98" s="82"/>
      <c r="HVE98" s="82"/>
      <c r="HVF98" s="82"/>
      <c r="HVG98" s="82"/>
      <c r="HVH98" s="82"/>
      <c r="HVI98" s="82"/>
      <c r="HVJ98" s="82"/>
      <c r="HVK98" s="82"/>
      <c r="HVL98" s="82"/>
      <c r="HVM98" s="82"/>
      <c r="HVN98" s="82"/>
      <c r="HVO98" s="82"/>
      <c r="HVP98" s="82"/>
      <c r="HVQ98" s="82"/>
      <c r="HVR98" s="82"/>
      <c r="HVS98" s="82"/>
      <c r="HVT98" s="82"/>
      <c r="HVU98" s="82"/>
      <c r="HVV98" s="82"/>
      <c r="HVW98" s="82"/>
      <c r="HVX98" s="82"/>
      <c r="HVY98" s="82"/>
      <c r="HVZ98" s="82"/>
      <c r="HWA98" s="82"/>
      <c r="HWB98" s="82"/>
      <c r="HWC98" s="82"/>
      <c r="HWD98" s="82"/>
      <c r="HWE98" s="82"/>
      <c r="HWF98" s="82"/>
      <c r="HWG98" s="82"/>
      <c r="HWH98" s="82"/>
      <c r="HWI98" s="82"/>
      <c r="HWJ98" s="82"/>
      <c r="HWK98" s="82"/>
      <c r="HWL98" s="82"/>
      <c r="HWM98" s="82"/>
      <c r="HWN98" s="82"/>
      <c r="HWO98" s="82"/>
      <c r="HWP98" s="82"/>
      <c r="HWQ98" s="82"/>
      <c r="HWR98" s="82"/>
      <c r="HWS98" s="82"/>
      <c r="HWT98" s="82"/>
      <c r="HWU98" s="82"/>
      <c r="HWV98" s="82"/>
      <c r="HWW98" s="82"/>
      <c r="HWX98" s="82"/>
      <c r="HWY98" s="82"/>
      <c r="HWZ98" s="82"/>
      <c r="HXA98" s="82"/>
      <c r="HXB98" s="82"/>
      <c r="HXC98" s="82"/>
      <c r="HXD98" s="82"/>
      <c r="HXE98" s="82"/>
      <c r="HXF98" s="82"/>
      <c r="HXG98" s="82"/>
      <c r="HXH98" s="82"/>
      <c r="HXI98" s="82"/>
      <c r="HXJ98" s="82"/>
      <c r="HXK98" s="82"/>
      <c r="HXL98" s="82"/>
      <c r="HXM98" s="82"/>
      <c r="HXN98" s="82"/>
      <c r="HXO98" s="82"/>
      <c r="HXP98" s="82"/>
      <c r="HXQ98" s="82"/>
      <c r="HXR98" s="82"/>
      <c r="HXS98" s="82"/>
      <c r="HXT98" s="82"/>
      <c r="HXU98" s="82"/>
      <c r="HXV98" s="82"/>
      <c r="HXW98" s="82"/>
      <c r="HXX98" s="82"/>
      <c r="HXY98" s="82"/>
      <c r="HXZ98" s="82"/>
      <c r="HYA98" s="82"/>
      <c r="HYB98" s="82"/>
      <c r="HYC98" s="82"/>
      <c r="HYD98" s="82"/>
      <c r="HYE98" s="82"/>
      <c r="HYF98" s="82"/>
      <c r="HYG98" s="82"/>
      <c r="HYH98" s="82"/>
      <c r="HYI98" s="82"/>
      <c r="HYJ98" s="82"/>
      <c r="HYK98" s="82"/>
      <c r="HYL98" s="82"/>
      <c r="HYM98" s="82"/>
      <c r="HYN98" s="82"/>
      <c r="HYO98" s="82"/>
      <c r="HYP98" s="82"/>
      <c r="HYQ98" s="82"/>
      <c r="HYR98" s="82"/>
      <c r="HYS98" s="82"/>
      <c r="HYT98" s="82"/>
      <c r="HYU98" s="82"/>
      <c r="HYV98" s="82"/>
      <c r="HYW98" s="82"/>
      <c r="HYX98" s="82"/>
      <c r="HYY98" s="82"/>
      <c r="HYZ98" s="82"/>
      <c r="HZA98" s="82"/>
      <c r="HZB98" s="82"/>
      <c r="HZC98" s="82"/>
      <c r="HZD98" s="82"/>
      <c r="HZE98" s="82"/>
      <c r="HZF98" s="82"/>
      <c r="HZG98" s="82"/>
      <c r="HZH98" s="82"/>
      <c r="HZI98" s="82"/>
      <c r="HZJ98" s="82"/>
      <c r="HZK98" s="82"/>
      <c r="HZL98" s="82"/>
      <c r="HZM98" s="82"/>
      <c r="HZN98" s="82"/>
      <c r="HZO98" s="82"/>
      <c r="HZP98" s="82"/>
      <c r="HZQ98" s="82"/>
      <c r="HZR98" s="82"/>
      <c r="HZS98" s="82"/>
      <c r="HZT98" s="82"/>
      <c r="HZU98" s="82"/>
      <c r="HZV98" s="82"/>
      <c r="HZW98" s="82"/>
      <c r="HZX98" s="82"/>
      <c r="HZY98" s="82"/>
      <c r="HZZ98" s="82"/>
      <c r="IAA98" s="82"/>
      <c r="IAB98" s="82"/>
      <c r="IAC98" s="82"/>
      <c r="IAD98" s="82"/>
      <c r="IAE98" s="82"/>
      <c r="IAF98" s="82"/>
      <c r="IAG98" s="82"/>
      <c r="IAH98" s="82"/>
      <c r="IAI98" s="82"/>
      <c r="IAJ98" s="82"/>
      <c r="IAK98" s="82"/>
      <c r="IAL98" s="82"/>
      <c r="IAM98" s="82"/>
      <c r="IAN98" s="82"/>
      <c r="IAO98" s="82"/>
      <c r="IAP98" s="82"/>
      <c r="IAQ98" s="82"/>
      <c r="IAR98" s="82"/>
      <c r="IAS98" s="82"/>
      <c r="IAT98" s="82"/>
      <c r="IAU98" s="82"/>
      <c r="IAV98" s="82"/>
      <c r="IAW98" s="82"/>
      <c r="IAX98" s="82"/>
      <c r="IAY98" s="82"/>
      <c r="IAZ98" s="82"/>
      <c r="IBA98" s="82"/>
      <c r="IBB98" s="82"/>
      <c r="IBC98" s="82"/>
      <c r="IBD98" s="82"/>
      <c r="IBE98" s="82"/>
      <c r="IBF98" s="82"/>
      <c r="IBG98" s="82"/>
      <c r="IBH98" s="82"/>
      <c r="IBI98" s="82"/>
      <c r="IBJ98" s="82"/>
      <c r="IBK98" s="82"/>
      <c r="IBL98" s="82"/>
      <c r="IBM98" s="82"/>
      <c r="IBN98" s="82"/>
      <c r="IBO98" s="82"/>
      <c r="IBP98" s="82"/>
      <c r="IBQ98" s="82"/>
      <c r="IBR98" s="82"/>
      <c r="IBS98" s="82"/>
      <c r="IBT98" s="82"/>
      <c r="IBU98" s="82"/>
      <c r="IBV98" s="82"/>
      <c r="IBW98" s="82"/>
      <c r="IBX98" s="82"/>
      <c r="IBY98" s="82"/>
      <c r="IBZ98" s="82"/>
      <c r="ICA98" s="82"/>
      <c r="ICB98" s="82"/>
      <c r="ICC98" s="82"/>
      <c r="ICD98" s="82"/>
      <c r="ICE98" s="82"/>
      <c r="ICF98" s="82"/>
      <c r="ICG98" s="82"/>
      <c r="ICH98" s="82"/>
      <c r="ICI98" s="82"/>
      <c r="ICJ98" s="82"/>
      <c r="ICK98" s="82"/>
      <c r="ICL98" s="82"/>
      <c r="ICM98" s="82"/>
      <c r="ICN98" s="82"/>
      <c r="ICO98" s="82"/>
      <c r="ICP98" s="82"/>
      <c r="ICQ98" s="82"/>
      <c r="ICR98" s="82"/>
      <c r="ICS98" s="82"/>
      <c r="ICT98" s="82"/>
      <c r="ICU98" s="82"/>
      <c r="ICV98" s="82"/>
      <c r="ICW98" s="82"/>
      <c r="ICX98" s="82"/>
      <c r="ICY98" s="82"/>
      <c r="ICZ98" s="82"/>
      <c r="IDA98" s="82"/>
      <c r="IDB98" s="82"/>
      <c r="IDC98" s="82"/>
      <c r="IDD98" s="82"/>
      <c r="IDE98" s="82"/>
      <c r="IDF98" s="82"/>
      <c r="IDG98" s="82"/>
      <c r="IDH98" s="82"/>
      <c r="IDI98" s="82"/>
      <c r="IDJ98" s="82"/>
      <c r="IDK98" s="82"/>
      <c r="IDL98" s="82"/>
      <c r="IDM98" s="82"/>
      <c r="IDN98" s="82"/>
      <c r="IDO98" s="82"/>
      <c r="IDP98" s="82"/>
      <c r="IDQ98" s="82"/>
      <c r="IDR98" s="82"/>
      <c r="IDS98" s="82"/>
      <c r="IDT98" s="82"/>
      <c r="IDU98" s="82"/>
      <c r="IDV98" s="82"/>
      <c r="IDW98" s="82"/>
      <c r="IDX98" s="82"/>
      <c r="IDY98" s="82"/>
      <c r="IDZ98" s="82"/>
      <c r="IEA98" s="82"/>
      <c r="IEB98" s="82"/>
      <c r="IEC98" s="82"/>
      <c r="IED98" s="82"/>
      <c r="IEE98" s="82"/>
      <c r="IEF98" s="82"/>
      <c r="IEG98" s="82"/>
      <c r="IEH98" s="82"/>
      <c r="IEI98" s="82"/>
      <c r="IEJ98" s="82"/>
      <c r="IEK98" s="82"/>
      <c r="IEL98" s="82"/>
      <c r="IEM98" s="82"/>
      <c r="IEN98" s="82"/>
      <c r="IEO98" s="82"/>
      <c r="IEP98" s="82"/>
      <c r="IEQ98" s="82"/>
      <c r="IER98" s="82"/>
      <c r="IES98" s="82"/>
      <c r="IET98" s="82"/>
      <c r="IEU98" s="82"/>
      <c r="IEV98" s="82"/>
      <c r="IEW98" s="82"/>
      <c r="IEX98" s="82"/>
      <c r="IEY98" s="82"/>
      <c r="IEZ98" s="82"/>
      <c r="IFA98" s="82"/>
      <c r="IFB98" s="82"/>
      <c r="IFC98" s="82"/>
      <c r="IFD98" s="82"/>
      <c r="IFE98" s="82"/>
      <c r="IFF98" s="82"/>
      <c r="IFG98" s="82"/>
      <c r="IFH98" s="82"/>
      <c r="IFI98" s="82"/>
      <c r="IFJ98" s="82"/>
      <c r="IFK98" s="82"/>
      <c r="IFL98" s="82"/>
      <c r="IFM98" s="82"/>
      <c r="IFN98" s="82"/>
      <c r="IFO98" s="82"/>
      <c r="IFP98" s="82"/>
      <c r="IFQ98" s="82"/>
      <c r="IFR98" s="82"/>
      <c r="IFS98" s="82"/>
      <c r="IFT98" s="82"/>
      <c r="IFU98" s="82"/>
      <c r="IFV98" s="82"/>
      <c r="IFW98" s="82"/>
      <c r="IFX98" s="82"/>
      <c r="IFY98" s="82"/>
      <c r="IFZ98" s="82"/>
      <c r="IGA98" s="82"/>
      <c r="IGB98" s="82"/>
      <c r="IGC98" s="82"/>
      <c r="IGD98" s="82"/>
      <c r="IGE98" s="82"/>
      <c r="IGF98" s="82"/>
      <c r="IGG98" s="82"/>
      <c r="IGH98" s="82"/>
      <c r="IGI98" s="82"/>
      <c r="IGJ98" s="82"/>
      <c r="IGK98" s="82"/>
      <c r="IGL98" s="82"/>
      <c r="IGM98" s="82"/>
      <c r="IGN98" s="82"/>
      <c r="IGO98" s="82"/>
      <c r="IGP98" s="82"/>
      <c r="IGQ98" s="82"/>
      <c r="IGR98" s="82"/>
      <c r="IGS98" s="82"/>
      <c r="IGT98" s="82"/>
      <c r="IGU98" s="82"/>
      <c r="IGV98" s="82"/>
      <c r="IGW98" s="82"/>
      <c r="IGX98" s="82"/>
      <c r="IGY98" s="82"/>
      <c r="IGZ98" s="82"/>
      <c r="IHA98" s="82"/>
      <c r="IHB98" s="82"/>
      <c r="IHC98" s="82"/>
      <c r="IHD98" s="82"/>
      <c r="IHE98" s="82"/>
      <c r="IHF98" s="82"/>
      <c r="IHG98" s="82"/>
      <c r="IHH98" s="82"/>
      <c r="IHI98" s="82"/>
      <c r="IHJ98" s="82"/>
      <c r="IHK98" s="82"/>
      <c r="IHL98" s="82"/>
      <c r="IHM98" s="82"/>
      <c r="IHN98" s="82"/>
      <c r="IHO98" s="82"/>
      <c r="IHP98" s="82"/>
      <c r="IHQ98" s="82"/>
      <c r="IHR98" s="82"/>
      <c r="IHS98" s="82"/>
      <c r="IHT98" s="82"/>
      <c r="IHU98" s="82"/>
      <c r="IHV98" s="82"/>
      <c r="IHW98" s="82"/>
      <c r="IHX98" s="82"/>
      <c r="IHY98" s="82"/>
      <c r="IHZ98" s="82"/>
      <c r="IIA98" s="82"/>
      <c r="IIB98" s="82"/>
      <c r="IIC98" s="82"/>
      <c r="IID98" s="82"/>
      <c r="IIE98" s="82"/>
      <c r="IIF98" s="82"/>
      <c r="IIG98" s="82"/>
      <c r="IIH98" s="82"/>
      <c r="III98" s="82"/>
      <c r="IIJ98" s="82"/>
      <c r="IIK98" s="82"/>
      <c r="IIL98" s="82"/>
      <c r="IIM98" s="82"/>
      <c r="IIN98" s="82"/>
      <c r="IIO98" s="82"/>
      <c r="IIP98" s="82"/>
      <c r="IIQ98" s="82"/>
      <c r="IIR98" s="82"/>
      <c r="IIS98" s="82"/>
      <c r="IIT98" s="82"/>
      <c r="IIU98" s="82"/>
      <c r="IIV98" s="82"/>
      <c r="IIW98" s="82"/>
      <c r="IIX98" s="82"/>
      <c r="IIY98" s="82"/>
      <c r="IIZ98" s="82"/>
      <c r="IJA98" s="82"/>
      <c r="IJB98" s="82"/>
      <c r="IJC98" s="82"/>
      <c r="IJD98" s="82"/>
      <c r="IJE98" s="82"/>
      <c r="IJF98" s="82"/>
      <c r="IJG98" s="82"/>
      <c r="IJH98" s="82"/>
      <c r="IJI98" s="82"/>
      <c r="IJJ98" s="82"/>
      <c r="IJK98" s="82"/>
      <c r="IJL98" s="82"/>
      <c r="IJM98" s="82"/>
      <c r="IJN98" s="82"/>
      <c r="IJO98" s="82"/>
      <c r="IJP98" s="82"/>
      <c r="IJQ98" s="82"/>
      <c r="IJR98" s="82"/>
      <c r="IJS98" s="82"/>
      <c r="IJT98" s="82"/>
      <c r="IJU98" s="82"/>
      <c r="IJV98" s="82"/>
      <c r="IJW98" s="82"/>
      <c r="IJX98" s="82"/>
      <c r="IJY98" s="82"/>
      <c r="IJZ98" s="82"/>
      <c r="IKA98" s="82"/>
      <c r="IKB98" s="82"/>
      <c r="IKC98" s="82"/>
      <c r="IKD98" s="82"/>
      <c r="IKE98" s="82"/>
      <c r="IKF98" s="82"/>
      <c r="IKG98" s="82"/>
      <c r="IKH98" s="82"/>
      <c r="IKI98" s="82"/>
      <c r="IKJ98" s="82"/>
      <c r="IKK98" s="82"/>
      <c r="IKL98" s="82"/>
      <c r="IKM98" s="82"/>
      <c r="IKN98" s="82"/>
      <c r="IKO98" s="82"/>
      <c r="IKP98" s="82"/>
      <c r="IKQ98" s="82"/>
      <c r="IKR98" s="82"/>
      <c r="IKS98" s="82"/>
      <c r="IKT98" s="82"/>
      <c r="IKU98" s="82"/>
      <c r="IKV98" s="82"/>
      <c r="IKW98" s="82"/>
      <c r="IKX98" s="82"/>
      <c r="IKY98" s="82"/>
      <c r="IKZ98" s="82"/>
      <c r="ILA98" s="82"/>
      <c r="ILB98" s="82"/>
      <c r="ILC98" s="82"/>
      <c r="ILD98" s="82"/>
      <c r="ILE98" s="82"/>
      <c r="ILF98" s="82"/>
      <c r="ILG98" s="82"/>
      <c r="ILH98" s="82"/>
      <c r="ILI98" s="82"/>
      <c r="ILJ98" s="82"/>
      <c r="ILK98" s="82"/>
      <c r="ILL98" s="82"/>
      <c r="ILM98" s="82"/>
      <c r="ILN98" s="82"/>
      <c r="ILO98" s="82"/>
      <c r="ILP98" s="82"/>
      <c r="ILQ98" s="82"/>
      <c r="ILR98" s="82"/>
      <c r="ILS98" s="82"/>
      <c r="ILT98" s="82"/>
      <c r="ILU98" s="82"/>
      <c r="ILV98" s="82"/>
      <c r="ILW98" s="82"/>
      <c r="ILX98" s="82"/>
      <c r="ILY98" s="82"/>
      <c r="ILZ98" s="82"/>
      <c r="IMA98" s="82"/>
      <c r="IMB98" s="82"/>
      <c r="IMC98" s="82"/>
      <c r="IMD98" s="82"/>
      <c r="IME98" s="82"/>
      <c r="IMF98" s="82"/>
      <c r="IMG98" s="82"/>
      <c r="IMH98" s="82"/>
      <c r="IMI98" s="82"/>
      <c r="IMJ98" s="82"/>
      <c r="IMK98" s="82"/>
      <c r="IML98" s="82"/>
      <c r="IMM98" s="82"/>
      <c r="IMN98" s="82"/>
      <c r="IMO98" s="82"/>
      <c r="IMP98" s="82"/>
      <c r="IMQ98" s="82"/>
      <c r="IMR98" s="82"/>
      <c r="IMS98" s="82"/>
      <c r="IMT98" s="82"/>
      <c r="IMU98" s="82"/>
      <c r="IMV98" s="82"/>
      <c r="IMW98" s="82"/>
      <c r="IMX98" s="82"/>
      <c r="IMY98" s="82"/>
      <c r="IMZ98" s="82"/>
      <c r="INA98" s="82"/>
      <c r="INB98" s="82"/>
      <c r="INC98" s="82"/>
      <c r="IND98" s="82"/>
      <c r="INE98" s="82"/>
      <c r="INF98" s="82"/>
      <c r="ING98" s="82"/>
      <c r="INH98" s="82"/>
      <c r="INI98" s="82"/>
      <c r="INJ98" s="82"/>
      <c r="INK98" s="82"/>
      <c r="INL98" s="82"/>
      <c r="INM98" s="82"/>
      <c r="INN98" s="82"/>
      <c r="INO98" s="82"/>
      <c r="INP98" s="82"/>
      <c r="INQ98" s="82"/>
      <c r="INR98" s="82"/>
      <c r="INS98" s="82"/>
      <c r="INT98" s="82"/>
      <c r="INU98" s="82"/>
      <c r="INV98" s="82"/>
      <c r="INW98" s="82"/>
      <c r="INX98" s="82"/>
      <c r="INY98" s="82"/>
      <c r="INZ98" s="82"/>
      <c r="IOA98" s="82"/>
      <c r="IOB98" s="82"/>
      <c r="IOC98" s="82"/>
      <c r="IOD98" s="82"/>
      <c r="IOE98" s="82"/>
      <c r="IOF98" s="82"/>
      <c r="IOG98" s="82"/>
      <c r="IOH98" s="82"/>
      <c r="IOI98" s="82"/>
      <c r="IOJ98" s="82"/>
      <c r="IOK98" s="82"/>
      <c r="IOL98" s="82"/>
      <c r="IOM98" s="82"/>
      <c r="ION98" s="82"/>
      <c r="IOO98" s="82"/>
      <c r="IOP98" s="82"/>
      <c r="IOQ98" s="82"/>
      <c r="IOR98" s="82"/>
      <c r="IOS98" s="82"/>
      <c r="IOT98" s="82"/>
      <c r="IOU98" s="82"/>
      <c r="IOV98" s="82"/>
      <c r="IOW98" s="82"/>
      <c r="IOX98" s="82"/>
      <c r="IOY98" s="82"/>
      <c r="IOZ98" s="82"/>
      <c r="IPA98" s="82"/>
      <c r="IPB98" s="82"/>
      <c r="IPC98" s="82"/>
      <c r="IPD98" s="82"/>
      <c r="IPE98" s="82"/>
      <c r="IPF98" s="82"/>
      <c r="IPG98" s="82"/>
      <c r="IPH98" s="82"/>
      <c r="IPI98" s="82"/>
      <c r="IPJ98" s="82"/>
      <c r="IPK98" s="82"/>
      <c r="IPL98" s="82"/>
      <c r="IPM98" s="82"/>
      <c r="IPN98" s="82"/>
      <c r="IPO98" s="82"/>
      <c r="IPP98" s="82"/>
      <c r="IPQ98" s="82"/>
      <c r="IPR98" s="82"/>
      <c r="IPS98" s="82"/>
      <c r="IPT98" s="82"/>
      <c r="IPU98" s="82"/>
      <c r="IPV98" s="82"/>
      <c r="IPW98" s="82"/>
      <c r="IPX98" s="82"/>
      <c r="IPY98" s="82"/>
      <c r="IPZ98" s="82"/>
      <c r="IQA98" s="82"/>
      <c r="IQB98" s="82"/>
      <c r="IQC98" s="82"/>
      <c r="IQD98" s="82"/>
      <c r="IQE98" s="82"/>
      <c r="IQF98" s="82"/>
      <c r="IQG98" s="82"/>
      <c r="IQH98" s="82"/>
      <c r="IQI98" s="82"/>
      <c r="IQJ98" s="82"/>
      <c r="IQK98" s="82"/>
      <c r="IQL98" s="82"/>
      <c r="IQM98" s="82"/>
      <c r="IQN98" s="82"/>
      <c r="IQO98" s="82"/>
      <c r="IQP98" s="82"/>
      <c r="IQQ98" s="82"/>
      <c r="IQR98" s="82"/>
      <c r="IQS98" s="82"/>
      <c r="IQT98" s="82"/>
      <c r="IQU98" s="82"/>
      <c r="IQV98" s="82"/>
      <c r="IQW98" s="82"/>
      <c r="IQX98" s="82"/>
      <c r="IQY98" s="82"/>
      <c r="IQZ98" s="82"/>
      <c r="IRA98" s="82"/>
      <c r="IRB98" s="82"/>
      <c r="IRC98" s="82"/>
      <c r="IRD98" s="82"/>
      <c r="IRE98" s="82"/>
      <c r="IRF98" s="82"/>
      <c r="IRG98" s="82"/>
      <c r="IRH98" s="82"/>
      <c r="IRI98" s="82"/>
      <c r="IRJ98" s="82"/>
      <c r="IRK98" s="82"/>
      <c r="IRL98" s="82"/>
      <c r="IRM98" s="82"/>
      <c r="IRN98" s="82"/>
      <c r="IRO98" s="82"/>
      <c r="IRP98" s="82"/>
      <c r="IRQ98" s="82"/>
      <c r="IRR98" s="82"/>
      <c r="IRS98" s="82"/>
      <c r="IRT98" s="82"/>
      <c r="IRU98" s="82"/>
      <c r="IRV98" s="82"/>
      <c r="IRW98" s="82"/>
      <c r="IRX98" s="82"/>
      <c r="IRY98" s="82"/>
      <c r="IRZ98" s="82"/>
      <c r="ISA98" s="82"/>
      <c r="ISB98" s="82"/>
      <c r="ISC98" s="82"/>
      <c r="ISD98" s="82"/>
      <c r="ISE98" s="82"/>
      <c r="ISF98" s="82"/>
      <c r="ISG98" s="82"/>
      <c r="ISH98" s="82"/>
      <c r="ISI98" s="82"/>
      <c r="ISJ98" s="82"/>
      <c r="ISK98" s="82"/>
      <c r="ISL98" s="82"/>
      <c r="ISM98" s="82"/>
      <c r="ISN98" s="82"/>
      <c r="ISO98" s="82"/>
      <c r="ISP98" s="82"/>
      <c r="ISQ98" s="82"/>
      <c r="ISR98" s="82"/>
      <c r="ISS98" s="82"/>
      <c r="IST98" s="82"/>
      <c r="ISU98" s="82"/>
      <c r="ISV98" s="82"/>
      <c r="ISW98" s="82"/>
      <c r="ISX98" s="82"/>
      <c r="ISY98" s="82"/>
      <c r="ISZ98" s="82"/>
      <c r="ITA98" s="82"/>
      <c r="ITB98" s="82"/>
      <c r="ITC98" s="82"/>
      <c r="ITD98" s="82"/>
      <c r="ITE98" s="82"/>
      <c r="ITF98" s="82"/>
      <c r="ITG98" s="82"/>
      <c r="ITH98" s="82"/>
      <c r="ITI98" s="82"/>
      <c r="ITJ98" s="82"/>
      <c r="ITK98" s="82"/>
      <c r="ITL98" s="82"/>
      <c r="ITM98" s="82"/>
      <c r="ITN98" s="82"/>
      <c r="ITO98" s="82"/>
      <c r="ITP98" s="82"/>
      <c r="ITQ98" s="82"/>
      <c r="ITR98" s="82"/>
      <c r="ITS98" s="82"/>
      <c r="ITT98" s="82"/>
      <c r="ITU98" s="82"/>
      <c r="ITV98" s="82"/>
      <c r="ITW98" s="82"/>
      <c r="ITX98" s="82"/>
      <c r="ITY98" s="82"/>
      <c r="ITZ98" s="82"/>
      <c r="IUA98" s="82"/>
      <c r="IUB98" s="82"/>
      <c r="IUC98" s="82"/>
      <c r="IUD98" s="82"/>
      <c r="IUE98" s="82"/>
      <c r="IUF98" s="82"/>
      <c r="IUG98" s="82"/>
      <c r="IUH98" s="82"/>
      <c r="IUI98" s="82"/>
      <c r="IUJ98" s="82"/>
      <c r="IUK98" s="82"/>
      <c r="IUL98" s="82"/>
      <c r="IUM98" s="82"/>
      <c r="IUN98" s="82"/>
      <c r="IUO98" s="82"/>
      <c r="IUP98" s="82"/>
      <c r="IUQ98" s="82"/>
      <c r="IUR98" s="82"/>
      <c r="IUS98" s="82"/>
      <c r="IUT98" s="82"/>
      <c r="IUU98" s="82"/>
      <c r="IUV98" s="82"/>
      <c r="IUW98" s="82"/>
      <c r="IUX98" s="82"/>
      <c r="IUY98" s="82"/>
      <c r="IUZ98" s="82"/>
      <c r="IVA98" s="82"/>
      <c r="IVB98" s="82"/>
      <c r="IVC98" s="82"/>
      <c r="IVD98" s="82"/>
      <c r="IVE98" s="82"/>
      <c r="IVF98" s="82"/>
      <c r="IVG98" s="82"/>
      <c r="IVH98" s="82"/>
      <c r="IVI98" s="82"/>
      <c r="IVJ98" s="82"/>
      <c r="IVK98" s="82"/>
      <c r="IVL98" s="82"/>
      <c r="IVM98" s="82"/>
      <c r="IVN98" s="82"/>
      <c r="IVO98" s="82"/>
      <c r="IVP98" s="82"/>
      <c r="IVQ98" s="82"/>
      <c r="IVR98" s="82"/>
      <c r="IVS98" s="82"/>
      <c r="IVT98" s="82"/>
      <c r="IVU98" s="82"/>
      <c r="IVV98" s="82"/>
      <c r="IVW98" s="82"/>
      <c r="IVX98" s="82"/>
      <c r="IVY98" s="82"/>
      <c r="IVZ98" s="82"/>
      <c r="IWA98" s="82"/>
      <c r="IWB98" s="82"/>
      <c r="IWC98" s="82"/>
      <c r="IWD98" s="82"/>
      <c r="IWE98" s="82"/>
      <c r="IWF98" s="82"/>
      <c r="IWG98" s="82"/>
      <c r="IWH98" s="82"/>
      <c r="IWI98" s="82"/>
      <c r="IWJ98" s="82"/>
      <c r="IWK98" s="82"/>
      <c r="IWL98" s="82"/>
      <c r="IWM98" s="82"/>
      <c r="IWN98" s="82"/>
      <c r="IWO98" s="82"/>
      <c r="IWP98" s="82"/>
      <c r="IWQ98" s="82"/>
      <c r="IWR98" s="82"/>
      <c r="IWS98" s="82"/>
      <c r="IWT98" s="82"/>
      <c r="IWU98" s="82"/>
      <c r="IWV98" s="82"/>
      <c r="IWW98" s="82"/>
      <c r="IWX98" s="82"/>
      <c r="IWY98" s="82"/>
      <c r="IWZ98" s="82"/>
      <c r="IXA98" s="82"/>
      <c r="IXB98" s="82"/>
      <c r="IXC98" s="82"/>
      <c r="IXD98" s="82"/>
      <c r="IXE98" s="82"/>
      <c r="IXF98" s="82"/>
      <c r="IXG98" s="82"/>
      <c r="IXH98" s="82"/>
      <c r="IXI98" s="82"/>
      <c r="IXJ98" s="82"/>
      <c r="IXK98" s="82"/>
      <c r="IXL98" s="82"/>
      <c r="IXM98" s="82"/>
      <c r="IXN98" s="82"/>
      <c r="IXO98" s="82"/>
      <c r="IXP98" s="82"/>
      <c r="IXQ98" s="82"/>
      <c r="IXR98" s="82"/>
      <c r="IXS98" s="82"/>
      <c r="IXT98" s="82"/>
      <c r="IXU98" s="82"/>
      <c r="IXV98" s="82"/>
      <c r="IXW98" s="82"/>
      <c r="IXX98" s="82"/>
      <c r="IXY98" s="82"/>
      <c r="IXZ98" s="82"/>
      <c r="IYA98" s="82"/>
      <c r="IYB98" s="82"/>
      <c r="IYC98" s="82"/>
      <c r="IYD98" s="82"/>
      <c r="IYE98" s="82"/>
      <c r="IYF98" s="82"/>
      <c r="IYG98" s="82"/>
      <c r="IYH98" s="82"/>
      <c r="IYI98" s="82"/>
      <c r="IYJ98" s="82"/>
      <c r="IYK98" s="82"/>
      <c r="IYL98" s="82"/>
      <c r="IYM98" s="82"/>
      <c r="IYN98" s="82"/>
      <c r="IYO98" s="82"/>
      <c r="IYP98" s="82"/>
      <c r="IYQ98" s="82"/>
      <c r="IYR98" s="82"/>
      <c r="IYS98" s="82"/>
      <c r="IYT98" s="82"/>
      <c r="IYU98" s="82"/>
      <c r="IYV98" s="82"/>
      <c r="IYW98" s="82"/>
      <c r="IYX98" s="82"/>
      <c r="IYY98" s="82"/>
      <c r="IYZ98" s="82"/>
      <c r="IZA98" s="82"/>
      <c r="IZB98" s="82"/>
      <c r="IZC98" s="82"/>
      <c r="IZD98" s="82"/>
      <c r="IZE98" s="82"/>
      <c r="IZF98" s="82"/>
      <c r="IZG98" s="82"/>
      <c r="IZH98" s="82"/>
      <c r="IZI98" s="82"/>
      <c r="IZJ98" s="82"/>
      <c r="IZK98" s="82"/>
      <c r="IZL98" s="82"/>
      <c r="IZM98" s="82"/>
      <c r="IZN98" s="82"/>
      <c r="IZO98" s="82"/>
      <c r="IZP98" s="82"/>
      <c r="IZQ98" s="82"/>
      <c r="IZR98" s="82"/>
      <c r="IZS98" s="82"/>
      <c r="IZT98" s="82"/>
      <c r="IZU98" s="82"/>
      <c r="IZV98" s="82"/>
      <c r="IZW98" s="82"/>
      <c r="IZX98" s="82"/>
      <c r="IZY98" s="82"/>
      <c r="IZZ98" s="82"/>
      <c r="JAA98" s="82"/>
      <c r="JAB98" s="82"/>
      <c r="JAC98" s="82"/>
      <c r="JAD98" s="82"/>
      <c r="JAE98" s="82"/>
      <c r="JAF98" s="82"/>
      <c r="JAG98" s="82"/>
      <c r="JAH98" s="82"/>
      <c r="JAI98" s="82"/>
      <c r="JAJ98" s="82"/>
      <c r="JAK98" s="82"/>
      <c r="JAL98" s="82"/>
      <c r="JAM98" s="82"/>
      <c r="JAN98" s="82"/>
      <c r="JAO98" s="82"/>
      <c r="JAP98" s="82"/>
      <c r="JAQ98" s="82"/>
      <c r="JAR98" s="82"/>
      <c r="JAS98" s="82"/>
      <c r="JAT98" s="82"/>
      <c r="JAU98" s="82"/>
      <c r="JAV98" s="82"/>
      <c r="JAW98" s="82"/>
      <c r="JAX98" s="82"/>
      <c r="JAY98" s="82"/>
      <c r="JAZ98" s="82"/>
      <c r="JBA98" s="82"/>
      <c r="JBB98" s="82"/>
      <c r="JBC98" s="82"/>
      <c r="JBD98" s="82"/>
      <c r="JBE98" s="82"/>
      <c r="JBF98" s="82"/>
      <c r="JBG98" s="82"/>
      <c r="JBH98" s="82"/>
      <c r="JBI98" s="82"/>
      <c r="JBJ98" s="82"/>
      <c r="JBK98" s="82"/>
      <c r="JBL98" s="82"/>
      <c r="JBM98" s="82"/>
      <c r="JBN98" s="82"/>
      <c r="JBO98" s="82"/>
      <c r="JBP98" s="82"/>
      <c r="JBQ98" s="82"/>
      <c r="JBR98" s="82"/>
      <c r="JBS98" s="82"/>
      <c r="JBT98" s="82"/>
      <c r="JBU98" s="82"/>
      <c r="JBV98" s="82"/>
      <c r="JBW98" s="82"/>
      <c r="JBX98" s="82"/>
      <c r="JBY98" s="82"/>
      <c r="JBZ98" s="82"/>
      <c r="JCA98" s="82"/>
      <c r="JCB98" s="82"/>
      <c r="JCC98" s="82"/>
      <c r="JCD98" s="82"/>
      <c r="JCE98" s="82"/>
      <c r="JCF98" s="82"/>
      <c r="JCG98" s="82"/>
      <c r="JCH98" s="82"/>
      <c r="JCI98" s="82"/>
      <c r="JCJ98" s="82"/>
      <c r="JCK98" s="82"/>
      <c r="JCL98" s="82"/>
      <c r="JCM98" s="82"/>
      <c r="JCN98" s="82"/>
      <c r="JCO98" s="82"/>
      <c r="JCP98" s="82"/>
      <c r="JCQ98" s="82"/>
      <c r="JCR98" s="82"/>
      <c r="JCS98" s="82"/>
      <c r="JCT98" s="82"/>
      <c r="JCU98" s="82"/>
      <c r="JCV98" s="82"/>
      <c r="JCW98" s="82"/>
      <c r="JCX98" s="82"/>
      <c r="JCY98" s="82"/>
      <c r="JCZ98" s="82"/>
      <c r="JDA98" s="82"/>
      <c r="JDB98" s="82"/>
      <c r="JDC98" s="82"/>
      <c r="JDD98" s="82"/>
      <c r="JDE98" s="82"/>
      <c r="JDF98" s="82"/>
      <c r="JDG98" s="82"/>
      <c r="JDH98" s="82"/>
      <c r="JDI98" s="82"/>
      <c r="JDJ98" s="82"/>
      <c r="JDK98" s="82"/>
      <c r="JDL98" s="82"/>
      <c r="JDM98" s="82"/>
      <c r="JDN98" s="82"/>
      <c r="JDO98" s="82"/>
      <c r="JDP98" s="82"/>
      <c r="JDQ98" s="82"/>
      <c r="JDR98" s="82"/>
      <c r="JDS98" s="82"/>
      <c r="JDT98" s="82"/>
      <c r="JDU98" s="82"/>
      <c r="JDV98" s="82"/>
      <c r="JDW98" s="82"/>
      <c r="JDX98" s="82"/>
      <c r="JDY98" s="82"/>
      <c r="JDZ98" s="82"/>
      <c r="JEA98" s="82"/>
      <c r="JEB98" s="82"/>
      <c r="JEC98" s="82"/>
      <c r="JED98" s="82"/>
      <c r="JEE98" s="82"/>
      <c r="JEF98" s="82"/>
      <c r="JEG98" s="82"/>
      <c r="JEH98" s="82"/>
      <c r="JEI98" s="82"/>
      <c r="JEJ98" s="82"/>
      <c r="JEK98" s="82"/>
      <c r="JEL98" s="82"/>
      <c r="JEM98" s="82"/>
      <c r="JEN98" s="82"/>
      <c r="JEO98" s="82"/>
      <c r="JEP98" s="82"/>
      <c r="JEQ98" s="82"/>
      <c r="JER98" s="82"/>
      <c r="JES98" s="82"/>
      <c r="JET98" s="82"/>
      <c r="JEU98" s="82"/>
      <c r="JEV98" s="82"/>
      <c r="JEW98" s="82"/>
      <c r="JEX98" s="82"/>
      <c r="JEY98" s="82"/>
      <c r="JEZ98" s="82"/>
      <c r="JFA98" s="82"/>
      <c r="JFB98" s="82"/>
      <c r="JFC98" s="82"/>
      <c r="JFD98" s="82"/>
      <c r="JFE98" s="82"/>
      <c r="JFF98" s="82"/>
      <c r="JFG98" s="82"/>
      <c r="JFH98" s="82"/>
      <c r="JFI98" s="82"/>
      <c r="JFJ98" s="82"/>
      <c r="JFK98" s="82"/>
      <c r="JFL98" s="82"/>
      <c r="JFM98" s="82"/>
      <c r="JFN98" s="82"/>
      <c r="JFO98" s="82"/>
      <c r="JFP98" s="82"/>
      <c r="JFQ98" s="82"/>
      <c r="JFR98" s="82"/>
      <c r="JFS98" s="82"/>
      <c r="JFT98" s="82"/>
      <c r="JFU98" s="82"/>
      <c r="JFV98" s="82"/>
      <c r="JFW98" s="82"/>
      <c r="JFX98" s="82"/>
      <c r="JFY98" s="82"/>
      <c r="JFZ98" s="82"/>
      <c r="JGA98" s="82"/>
      <c r="JGB98" s="82"/>
      <c r="JGC98" s="82"/>
      <c r="JGD98" s="82"/>
      <c r="JGE98" s="82"/>
      <c r="JGF98" s="82"/>
      <c r="JGG98" s="82"/>
      <c r="JGH98" s="82"/>
      <c r="JGI98" s="82"/>
      <c r="JGJ98" s="82"/>
      <c r="JGK98" s="82"/>
      <c r="JGL98" s="82"/>
      <c r="JGM98" s="82"/>
      <c r="JGN98" s="82"/>
      <c r="JGO98" s="82"/>
      <c r="JGP98" s="82"/>
      <c r="JGQ98" s="82"/>
      <c r="JGR98" s="82"/>
      <c r="JGS98" s="82"/>
      <c r="JGT98" s="82"/>
      <c r="JGU98" s="82"/>
      <c r="JGV98" s="82"/>
      <c r="JGW98" s="82"/>
      <c r="JGX98" s="82"/>
      <c r="JGY98" s="82"/>
      <c r="JGZ98" s="82"/>
      <c r="JHA98" s="82"/>
      <c r="JHB98" s="82"/>
      <c r="JHC98" s="82"/>
      <c r="JHD98" s="82"/>
      <c r="JHE98" s="82"/>
      <c r="JHF98" s="82"/>
      <c r="JHG98" s="82"/>
      <c r="JHH98" s="82"/>
      <c r="JHI98" s="82"/>
      <c r="JHJ98" s="82"/>
      <c r="JHK98" s="82"/>
      <c r="JHL98" s="82"/>
      <c r="JHM98" s="82"/>
      <c r="JHN98" s="82"/>
      <c r="JHO98" s="82"/>
      <c r="JHP98" s="82"/>
      <c r="JHQ98" s="82"/>
      <c r="JHR98" s="82"/>
      <c r="JHS98" s="82"/>
      <c r="JHT98" s="82"/>
      <c r="JHU98" s="82"/>
      <c r="JHV98" s="82"/>
      <c r="JHW98" s="82"/>
      <c r="JHX98" s="82"/>
      <c r="JHY98" s="82"/>
      <c r="JHZ98" s="82"/>
      <c r="JIA98" s="82"/>
      <c r="JIB98" s="82"/>
      <c r="JIC98" s="82"/>
      <c r="JID98" s="82"/>
      <c r="JIE98" s="82"/>
      <c r="JIF98" s="82"/>
      <c r="JIG98" s="82"/>
      <c r="JIH98" s="82"/>
      <c r="JII98" s="82"/>
      <c r="JIJ98" s="82"/>
      <c r="JIK98" s="82"/>
      <c r="JIL98" s="82"/>
      <c r="JIM98" s="82"/>
      <c r="JIN98" s="82"/>
      <c r="JIO98" s="82"/>
      <c r="JIP98" s="82"/>
      <c r="JIQ98" s="82"/>
      <c r="JIR98" s="82"/>
      <c r="JIS98" s="82"/>
      <c r="JIT98" s="82"/>
      <c r="JIU98" s="82"/>
      <c r="JIV98" s="82"/>
      <c r="JIW98" s="82"/>
      <c r="JIX98" s="82"/>
      <c r="JIY98" s="82"/>
      <c r="JIZ98" s="82"/>
      <c r="JJA98" s="82"/>
      <c r="JJB98" s="82"/>
      <c r="JJC98" s="82"/>
      <c r="JJD98" s="82"/>
      <c r="JJE98" s="82"/>
      <c r="JJF98" s="82"/>
      <c r="JJG98" s="82"/>
      <c r="JJH98" s="82"/>
      <c r="JJI98" s="82"/>
      <c r="JJJ98" s="82"/>
      <c r="JJK98" s="82"/>
      <c r="JJL98" s="82"/>
      <c r="JJM98" s="82"/>
      <c r="JJN98" s="82"/>
      <c r="JJO98" s="82"/>
      <c r="JJP98" s="82"/>
      <c r="JJQ98" s="82"/>
      <c r="JJR98" s="82"/>
      <c r="JJS98" s="82"/>
      <c r="JJT98" s="82"/>
      <c r="JJU98" s="82"/>
      <c r="JJV98" s="82"/>
      <c r="JJW98" s="82"/>
      <c r="JJX98" s="82"/>
      <c r="JJY98" s="82"/>
      <c r="JJZ98" s="82"/>
      <c r="JKA98" s="82"/>
      <c r="JKB98" s="82"/>
      <c r="JKC98" s="82"/>
      <c r="JKD98" s="82"/>
      <c r="JKE98" s="82"/>
      <c r="JKF98" s="82"/>
      <c r="JKG98" s="82"/>
      <c r="JKH98" s="82"/>
      <c r="JKI98" s="82"/>
      <c r="JKJ98" s="82"/>
      <c r="JKK98" s="82"/>
      <c r="JKL98" s="82"/>
      <c r="JKM98" s="82"/>
      <c r="JKN98" s="82"/>
      <c r="JKO98" s="82"/>
      <c r="JKP98" s="82"/>
      <c r="JKQ98" s="82"/>
      <c r="JKR98" s="82"/>
      <c r="JKS98" s="82"/>
      <c r="JKT98" s="82"/>
      <c r="JKU98" s="82"/>
      <c r="JKV98" s="82"/>
      <c r="JKW98" s="82"/>
      <c r="JKX98" s="82"/>
      <c r="JKY98" s="82"/>
      <c r="JKZ98" s="82"/>
      <c r="JLA98" s="82"/>
      <c r="JLB98" s="82"/>
      <c r="JLC98" s="82"/>
      <c r="JLD98" s="82"/>
      <c r="JLE98" s="82"/>
      <c r="JLF98" s="82"/>
      <c r="JLG98" s="82"/>
      <c r="JLH98" s="82"/>
      <c r="JLI98" s="82"/>
      <c r="JLJ98" s="82"/>
      <c r="JLK98" s="82"/>
      <c r="JLL98" s="82"/>
      <c r="JLM98" s="82"/>
      <c r="JLN98" s="82"/>
      <c r="JLO98" s="82"/>
      <c r="JLP98" s="82"/>
      <c r="JLQ98" s="82"/>
      <c r="JLR98" s="82"/>
      <c r="JLS98" s="82"/>
      <c r="JLT98" s="82"/>
      <c r="JLU98" s="82"/>
      <c r="JLV98" s="82"/>
      <c r="JLW98" s="82"/>
      <c r="JLX98" s="82"/>
      <c r="JLY98" s="82"/>
      <c r="JLZ98" s="82"/>
      <c r="JMA98" s="82"/>
      <c r="JMB98" s="82"/>
      <c r="JMC98" s="82"/>
      <c r="JMD98" s="82"/>
      <c r="JME98" s="82"/>
      <c r="JMF98" s="82"/>
      <c r="JMG98" s="82"/>
      <c r="JMH98" s="82"/>
      <c r="JMI98" s="82"/>
      <c r="JMJ98" s="82"/>
      <c r="JMK98" s="82"/>
      <c r="JML98" s="82"/>
      <c r="JMM98" s="82"/>
      <c r="JMN98" s="82"/>
      <c r="JMO98" s="82"/>
      <c r="JMP98" s="82"/>
      <c r="JMQ98" s="82"/>
      <c r="JMR98" s="82"/>
      <c r="JMS98" s="82"/>
      <c r="JMT98" s="82"/>
      <c r="JMU98" s="82"/>
      <c r="JMV98" s="82"/>
      <c r="JMW98" s="82"/>
      <c r="JMX98" s="82"/>
      <c r="JMY98" s="82"/>
      <c r="JMZ98" s="82"/>
      <c r="JNA98" s="82"/>
      <c r="JNB98" s="82"/>
      <c r="JNC98" s="82"/>
      <c r="JND98" s="82"/>
      <c r="JNE98" s="82"/>
      <c r="JNF98" s="82"/>
      <c r="JNG98" s="82"/>
      <c r="JNH98" s="82"/>
      <c r="JNI98" s="82"/>
      <c r="JNJ98" s="82"/>
      <c r="JNK98" s="82"/>
      <c r="JNL98" s="82"/>
      <c r="JNM98" s="82"/>
      <c r="JNN98" s="82"/>
      <c r="JNO98" s="82"/>
      <c r="JNP98" s="82"/>
      <c r="JNQ98" s="82"/>
      <c r="JNR98" s="82"/>
      <c r="JNS98" s="82"/>
      <c r="JNT98" s="82"/>
      <c r="JNU98" s="82"/>
      <c r="JNV98" s="82"/>
      <c r="JNW98" s="82"/>
      <c r="JNX98" s="82"/>
      <c r="JNY98" s="82"/>
      <c r="JNZ98" s="82"/>
      <c r="JOA98" s="82"/>
      <c r="JOB98" s="82"/>
      <c r="JOC98" s="82"/>
      <c r="JOD98" s="82"/>
      <c r="JOE98" s="82"/>
      <c r="JOF98" s="82"/>
      <c r="JOG98" s="82"/>
      <c r="JOH98" s="82"/>
      <c r="JOI98" s="82"/>
      <c r="JOJ98" s="82"/>
      <c r="JOK98" s="82"/>
      <c r="JOL98" s="82"/>
      <c r="JOM98" s="82"/>
      <c r="JON98" s="82"/>
      <c r="JOO98" s="82"/>
      <c r="JOP98" s="82"/>
      <c r="JOQ98" s="82"/>
      <c r="JOR98" s="82"/>
      <c r="JOS98" s="82"/>
      <c r="JOT98" s="82"/>
      <c r="JOU98" s="82"/>
      <c r="JOV98" s="82"/>
      <c r="JOW98" s="82"/>
      <c r="JOX98" s="82"/>
      <c r="JOY98" s="82"/>
      <c r="JOZ98" s="82"/>
      <c r="JPA98" s="82"/>
      <c r="JPB98" s="82"/>
      <c r="JPC98" s="82"/>
      <c r="JPD98" s="82"/>
      <c r="JPE98" s="82"/>
      <c r="JPF98" s="82"/>
      <c r="JPG98" s="82"/>
      <c r="JPH98" s="82"/>
      <c r="JPI98" s="82"/>
      <c r="JPJ98" s="82"/>
      <c r="JPK98" s="82"/>
      <c r="JPL98" s="82"/>
      <c r="JPM98" s="82"/>
      <c r="JPN98" s="82"/>
      <c r="JPO98" s="82"/>
      <c r="JPP98" s="82"/>
      <c r="JPQ98" s="82"/>
      <c r="JPR98" s="82"/>
      <c r="JPS98" s="82"/>
      <c r="JPT98" s="82"/>
      <c r="JPU98" s="82"/>
      <c r="JPV98" s="82"/>
      <c r="JPW98" s="82"/>
      <c r="JPX98" s="82"/>
      <c r="JPY98" s="82"/>
      <c r="JPZ98" s="82"/>
      <c r="JQA98" s="82"/>
      <c r="JQB98" s="82"/>
      <c r="JQC98" s="82"/>
      <c r="JQD98" s="82"/>
      <c r="JQE98" s="82"/>
      <c r="JQF98" s="82"/>
      <c r="JQG98" s="82"/>
      <c r="JQH98" s="82"/>
      <c r="JQI98" s="82"/>
      <c r="JQJ98" s="82"/>
      <c r="JQK98" s="82"/>
      <c r="JQL98" s="82"/>
      <c r="JQM98" s="82"/>
      <c r="JQN98" s="82"/>
      <c r="JQO98" s="82"/>
      <c r="JQP98" s="82"/>
      <c r="JQQ98" s="82"/>
      <c r="JQR98" s="82"/>
      <c r="JQS98" s="82"/>
      <c r="JQT98" s="82"/>
      <c r="JQU98" s="82"/>
      <c r="JQV98" s="82"/>
      <c r="JQW98" s="82"/>
      <c r="JQX98" s="82"/>
      <c r="JQY98" s="82"/>
      <c r="JQZ98" s="82"/>
      <c r="JRA98" s="82"/>
      <c r="JRB98" s="82"/>
      <c r="JRC98" s="82"/>
      <c r="JRD98" s="82"/>
      <c r="JRE98" s="82"/>
      <c r="JRF98" s="82"/>
      <c r="JRG98" s="82"/>
      <c r="JRH98" s="82"/>
      <c r="JRI98" s="82"/>
      <c r="JRJ98" s="82"/>
      <c r="JRK98" s="82"/>
      <c r="JRL98" s="82"/>
      <c r="JRM98" s="82"/>
      <c r="JRN98" s="82"/>
      <c r="JRO98" s="82"/>
      <c r="JRP98" s="82"/>
      <c r="JRQ98" s="82"/>
      <c r="JRR98" s="82"/>
      <c r="JRS98" s="82"/>
      <c r="JRT98" s="82"/>
      <c r="JRU98" s="82"/>
      <c r="JRV98" s="82"/>
      <c r="JRW98" s="82"/>
      <c r="JRX98" s="82"/>
      <c r="JRY98" s="82"/>
      <c r="JRZ98" s="82"/>
      <c r="JSA98" s="82"/>
      <c r="JSB98" s="82"/>
      <c r="JSC98" s="82"/>
      <c r="JSD98" s="82"/>
      <c r="JSE98" s="82"/>
      <c r="JSF98" s="82"/>
      <c r="JSG98" s="82"/>
      <c r="JSH98" s="82"/>
      <c r="JSI98" s="82"/>
      <c r="JSJ98" s="82"/>
      <c r="JSK98" s="82"/>
      <c r="JSL98" s="82"/>
      <c r="JSM98" s="82"/>
      <c r="JSN98" s="82"/>
      <c r="JSO98" s="82"/>
      <c r="JSP98" s="82"/>
      <c r="JSQ98" s="82"/>
      <c r="JSR98" s="82"/>
      <c r="JSS98" s="82"/>
      <c r="JST98" s="82"/>
      <c r="JSU98" s="82"/>
      <c r="JSV98" s="82"/>
      <c r="JSW98" s="82"/>
      <c r="JSX98" s="82"/>
      <c r="JSY98" s="82"/>
      <c r="JSZ98" s="82"/>
      <c r="JTA98" s="82"/>
      <c r="JTB98" s="82"/>
      <c r="JTC98" s="82"/>
      <c r="JTD98" s="82"/>
      <c r="JTE98" s="82"/>
      <c r="JTF98" s="82"/>
      <c r="JTG98" s="82"/>
      <c r="JTH98" s="82"/>
      <c r="JTI98" s="82"/>
      <c r="JTJ98" s="82"/>
      <c r="JTK98" s="82"/>
      <c r="JTL98" s="82"/>
      <c r="JTM98" s="82"/>
      <c r="JTN98" s="82"/>
      <c r="JTO98" s="82"/>
      <c r="JTP98" s="82"/>
      <c r="JTQ98" s="82"/>
      <c r="JTR98" s="82"/>
      <c r="JTS98" s="82"/>
      <c r="JTT98" s="82"/>
      <c r="JTU98" s="82"/>
      <c r="JTV98" s="82"/>
      <c r="JTW98" s="82"/>
      <c r="JTX98" s="82"/>
      <c r="JTY98" s="82"/>
      <c r="JTZ98" s="82"/>
      <c r="JUA98" s="82"/>
      <c r="JUB98" s="82"/>
      <c r="JUC98" s="82"/>
      <c r="JUD98" s="82"/>
      <c r="JUE98" s="82"/>
      <c r="JUF98" s="82"/>
      <c r="JUG98" s="82"/>
      <c r="JUH98" s="82"/>
      <c r="JUI98" s="82"/>
      <c r="JUJ98" s="82"/>
      <c r="JUK98" s="82"/>
      <c r="JUL98" s="82"/>
      <c r="JUM98" s="82"/>
      <c r="JUN98" s="82"/>
      <c r="JUO98" s="82"/>
      <c r="JUP98" s="82"/>
      <c r="JUQ98" s="82"/>
      <c r="JUR98" s="82"/>
      <c r="JUS98" s="82"/>
      <c r="JUT98" s="82"/>
      <c r="JUU98" s="82"/>
      <c r="JUV98" s="82"/>
      <c r="JUW98" s="82"/>
      <c r="JUX98" s="82"/>
      <c r="JUY98" s="82"/>
      <c r="JUZ98" s="82"/>
      <c r="JVA98" s="82"/>
      <c r="JVB98" s="82"/>
      <c r="JVC98" s="82"/>
      <c r="JVD98" s="82"/>
      <c r="JVE98" s="82"/>
      <c r="JVF98" s="82"/>
      <c r="JVG98" s="82"/>
      <c r="JVH98" s="82"/>
      <c r="JVI98" s="82"/>
      <c r="JVJ98" s="82"/>
      <c r="JVK98" s="82"/>
      <c r="JVL98" s="82"/>
      <c r="JVM98" s="82"/>
      <c r="JVN98" s="82"/>
      <c r="JVO98" s="82"/>
      <c r="JVP98" s="82"/>
      <c r="JVQ98" s="82"/>
      <c r="JVR98" s="82"/>
      <c r="JVS98" s="82"/>
      <c r="JVT98" s="82"/>
      <c r="JVU98" s="82"/>
      <c r="JVV98" s="82"/>
      <c r="JVW98" s="82"/>
      <c r="JVX98" s="82"/>
      <c r="JVY98" s="82"/>
      <c r="JVZ98" s="82"/>
      <c r="JWA98" s="82"/>
      <c r="JWB98" s="82"/>
      <c r="JWC98" s="82"/>
      <c r="JWD98" s="82"/>
      <c r="JWE98" s="82"/>
      <c r="JWF98" s="82"/>
      <c r="JWG98" s="82"/>
      <c r="JWH98" s="82"/>
      <c r="JWI98" s="82"/>
      <c r="JWJ98" s="82"/>
      <c r="JWK98" s="82"/>
      <c r="JWL98" s="82"/>
      <c r="JWM98" s="82"/>
      <c r="JWN98" s="82"/>
      <c r="JWO98" s="82"/>
      <c r="JWP98" s="82"/>
      <c r="JWQ98" s="82"/>
      <c r="JWR98" s="82"/>
      <c r="JWS98" s="82"/>
      <c r="JWT98" s="82"/>
      <c r="JWU98" s="82"/>
      <c r="JWV98" s="82"/>
      <c r="JWW98" s="82"/>
      <c r="JWX98" s="82"/>
      <c r="JWY98" s="82"/>
      <c r="JWZ98" s="82"/>
      <c r="JXA98" s="82"/>
      <c r="JXB98" s="82"/>
      <c r="JXC98" s="82"/>
      <c r="JXD98" s="82"/>
      <c r="JXE98" s="82"/>
      <c r="JXF98" s="82"/>
      <c r="JXG98" s="82"/>
      <c r="JXH98" s="82"/>
      <c r="JXI98" s="82"/>
      <c r="JXJ98" s="82"/>
      <c r="JXK98" s="82"/>
      <c r="JXL98" s="82"/>
      <c r="JXM98" s="82"/>
      <c r="JXN98" s="82"/>
      <c r="JXO98" s="82"/>
      <c r="JXP98" s="82"/>
      <c r="JXQ98" s="82"/>
      <c r="JXR98" s="82"/>
      <c r="JXS98" s="82"/>
      <c r="JXT98" s="82"/>
      <c r="JXU98" s="82"/>
      <c r="JXV98" s="82"/>
      <c r="JXW98" s="82"/>
      <c r="JXX98" s="82"/>
      <c r="JXY98" s="82"/>
      <c r="JXZ98" s="82"/>
      <c r="JYA98" s="82"/>
      <c r="JYB98" s="82"/>
      <c r="JYC98" s="82"/>
      <c r="JYD98" s="82"/>
      <c r="JYE98" s="82"/>
      <c r="JYF98" s="82"/>
      <c r="JYG98" s="82"/>
      <c r="JYH98" s="82"/>
      <c r="JYI98" s="82"/>
      <c r="JYJ98" s="82"/>
      <c r="JYK98" s="82"/>
      <c r="JYL98" s="82"/>
      <c r="JYM98" s="82"/>
      <c r="JYN98" s="82"/>
      <c r="JYO98" s="82"/>
      <c r="JYP98" s="82"/>
      <c r="JYQ98" s="82"/>
      <c r="JYR98" s="82"/>
      <c r="JYS98" s="82"/>
      <c r="JYT98" s="82"/>
      <c r="JYU98" s="82"/>
      <c r="JYV98" s="82"/>
      <c r="JYW98" s="82"/>
      <c r="JYX98" s="82"/>
      <c r="JYY98" s="82"/>
      <c r="JYZ98" s="82"/>
      <c r="JZA98" s="82"/>
      <c r="JZB98" s="82"/>
      <c r="JZC98" s="82"/>
      <c r="JZD98" s="82"/>
      <c r="JZE98" s="82"/>
      <c r="JZF98" s="82"/>
      <c r="JZG98" s="82"/>
      <c r="JZH98" s="82"/>
      <c r="JZI98" s="82"/>
      <c r="JZJ98" s="82"/>
      <c r="JZK98" s="82"/>
      <c r="JZL98" s="82"/>
      <c r="JZM98" s="82"/>
      <c r="JZN98" s="82"/>
      <c r="JZO98" s="82"/>
      <c r="JZP98" s="82"/>
      <c r="JZQ98" s="82"/>
      <c r="JZR98" s="82"/>
      <c r="JZS98" s="82"/>
      <c r="JZT98" s="82"/>
      <c r="JZU98" s="82"/>
      <c r="JZV98" s="82"/>
      <c r="JZW98" s="82"/>
      <c r="JZX98" s="82"/>
      <c r="JZY98" s="82"/>
      <c r="JZZ98" s="82"/>
      <c r="KAA98" s="82"/>
      <c r="KAB98" s="82"/>
      <c r="KAC98" s="82"/>
      <c r="KAD98" s="82"/>
      <c r="KAE98" s="82"/>
      <c r="KAF98" s="82"/>
      <c r="KAG98" s="82"/>
      <c r="KAH98" s="82"/>
      <c r="KAI98" s="82"/>
      <c r="KAJ98" s="82"/>
      <c r="KAK98" s="82"/>
      <c r="KAL98" s="82"/>
      <c r="KAM98" s="82"/>
      <c r="KAN98" s="82"/>
      <c r="KAO98" s="82"/>
      <c r="KAP98" s="82"/>
      <c r="KAQ98" s="82"/>
      <c r="KAR98" s="82"/>
      <c r="KAS98" s="82"/>
      <c r="KAT98" s="82"/>
      <c r="KAU98" s="82"/>
      <c r="KAV98" s="82"/>
      <c r="KAW98" s="82"/>
      <c r="KAX98" s="82"/>
      <c r="KAY98" s="82"/>
      <c r="KAZ98" s="82"/>
      <c r="KBA98" s="82"/>
      <c r="KBB98" s="82"/>
      <c r="KBC98" s="82"/>
      <c r="KBD98" s="82"/>
      <c r="KBE98" s="82"/>
      <c r="KBF98" s="82"/>
      <c r="KBG98" s="82"/>
      <c r="KBH98" s="82"/>
      <c r="KBI98" s="82"/>
      <c r="KBJ98" s="82"/>
      <c r="KBK98" s="82"/>
      <c r="KBL98" s="82"/>
      <c r="KBM98" s="82"/>
      <c r="KBN98" s="82"/>
      <c r="KBO98" s="82"/>
      <c r="KBP98" s="82"/>
      <c r="KBQ98" s="82"/>
      <c r="KBR98" s="82"/>
      <c r="KBS98" s="82"/>
      <c r="KBT98" s="82"/>
      <c r="KBU98" s="82"/>
      <c r="KBV98" s="82"/>
      <c r="KBW98" s="82"/>
      <c r="KBX98" s="82"/>
      <c r="KBY98" s="82"/>
      <c r="KBZ98" s="82"/>
      <c r="KCA98" s="82"/>
      <c r="KCB98" s="82"/>
      <c r="KCC98" s="82"/>
      <c r="KCD98" s="82"/>
      <c r="KCE98" s="82"/>
      <c r="KCF98" s="82"/>
      <c r="KCG98" s="82"/>
      <c r="KCH98" s="82"/>
      <c r="KCI98" s="82"/>
      <c r="KCJ98" s="82"/>
      <c r="KCK98" s="82"/>
      <c r="KCL98" s="82"/>
      <c r="KCM98" s="82"/>
      <c r="KCN98" s="82"/>
      <c r="KCO98" s="82"/>
      <c r="KCP98" s="82"/>
      <c r="KCQ98" s="82"/>
      <c r="KCR98" s="82"/>
      <c r="KCS98" s="82"/>
      <c r="KCT98" s="82"/>
      <c r="KCU98" s="82"/>
      <c r="KCV98" s="82"/>
      <c r="KCW98" s="82"/>
      <c r="KCX98" s="82"/>
      <c r="KCY98" s="82"/>
      <c r="KCZ98" s="82"/>
      <c r="KDA98" s="82"/>
      <c r="KDB98" s="82"/>
      <c r="KDC98" s="82"/>
      <c r="KDD98" s="82"/>
      <c r="KDE98" s="82"/>
      <c r="KDF98" s="82"/>
      <c r="KDG98" s="82"/>
      <c r="KDH98" s="82"/>
      <c r="KDI98" s="82"/>
      <c r="KDJ98" s="82"/>
      <c r="KDK98" s="82"/>
      <c r="KDL98" s="82"/>
      <c r="KDM98" s="82"/>
      <c r="KDN98" s="82"/>
      <c r="KDO98" s="82"/>
      <c r="KDP98" s="82"/>
      <c r="KDQ98" s="82"/>
      <c r="KDR98" s="82"/>
      <c r="KDS98" s="82"/>
      <c r="KDT98" s="82"/>
      <c r="KDU98" s="82"/>
      <c r="KDV98" s="82"/>
      <c r="KDW98" s="82"/>
      <c r="KDX98" s="82"/>
      <c r="KDY98" s="82"/>
      <c r="KDZ98" s="82"/>
      <c r="KEA98" s="82"/>
      <c r="KEB98" s="82"/>
      <c r="KEC98" s="82"/>
      <c r="KED98" s="82"/>
      <c r="KEE98" s="82"/>
      <c r="KEF98" s="82"/>
      <c r="KEG98" s="82"/>
      <c r="KEH98" s="82"/>
      <c r="KEI98" s="82"/>
      <c r="KEJ98" s="82"/>
      <c r="KEK98" s="82"/>
      <c r="KEL98" s="82"/>
      <c r="KEM98" s="82"/>
      <c r="KEN98" s="82"/>
      <c r="KEO98" s="82"/>
      <c r="KEP98" s="82"/>
      <c r="KEQ98" s="82"/>
      <c r="KER98" s="82"/>
      <c r="KES98" s="82"/>
      <c r="KET98" s="82"/>
      <c r="KEU98" s="82"/>
      <c r="KEV98" s="82"/>
      <c r="KEW98" s="82"/>
      <c r="KEX98" s="82"/>
      <c r="KEY98" s="82"/>
      <c r="KEZ98" s="82"/>
      <c r="KFA98" s="82"/>
      <c r="KFB98" s="82"/>
      <c r="KFC98" s="82"/>
      <c r="KFD98" s="82"/>
      <c r="KFE98" s="82"/>
      <c r="KFF98" s="82"/>
      <c r="KFG98" s="82"/>
      <c r="KFH98" s="82"/>
      <c r="KFI98" s="82"/>
      <c r="KFJ98" s="82"/>
      <c r="KFK98" s="82"/>
      <c r="KFL98" s="82"/>
      <c r="KFM98" s="82"/>
      <c r="KFN98" s="82"/>
      <c r="KFO98" s="82"/>
      <c r="KFP98" s="82"/>
      <c r="KFQ98" s="82"/>
      <c r="KFR98" s="82"/>
      <c r="KFS98" s="82"/>
      <c r="KFT98" s="82"/>
      <c r="KFU98" s="82"/>
      <c r="KFV98" s="82"/>
      <c r="KFW98" s="82"/>
      <c r="KFX98" s="82"/>
      <c r="KFY98" s="82"/>
      <c r="KFZ98" s="82"/>
      <c r="KGA98" s="82"/>
      <c r="KGB98" s="82"/>
      <c r="KGC98" s="82"/>
      <c r="KGD98" s="82"/>
      <c r="KGE98" s="82"/>
      <c r="KGF98" s="82"/>
      <c r="KGG98" s="82"/>
      <c r="KGH98" s="82"/>
      <c r="KGI98" s="82"/>
      <c r="KGJ98" s="82"/>
      <c r="KGK98" s="82"/>
      <c r="KGL98" s="82"/>
      <c r="KGM98" s="82"/>
      <c r="KGN98" s="82"/>
      <c r="KGO98" s="82"/>
      <c r="KGP98" s="82"/>
      <c r="KGQ98" s="82"/>
      <c r="KGR98" s="82"/>
      <c r="KGS98" s="82"/>
      <c r="KGT98" s="82"/>
      <c r="KGU98" s="82"/>
      <c r="KGV98" s="82"/>
      <c r="KGW98" s="82"/>
      <c r="KGX98" s="82"/>
      <c r="KGY98" s="82"/>
      <c r="KGZ98" s="82"/>
      <c r="KHA98" s="82"/>
      <c r="KHB98" s="82"/>
      <c r="KHC98" s="82"/>
      <c r="KHD98" s="82"/>
      <c r="KHE98" s="82"/>
      <c r="KHF98" s="82"/>
      <c r="KHG98" s="82"/>
      <c r="KHH98" s="82"/>
      <c r="KHI98" s="82"/>
      <c r="KHJ98" s="82"/>
      <c r="KHK98" s="82"/>
      <c r="KHL98" s="82"/>
      <c r="KHM98" s="82"/>
      <c r="KHN98" s="82"/>
      <c r="KHO98" s="82"/>
      <c r="KHP98" s="82"/>
      <c r="KHQ98" s="82"/>
      <c r="KHR98" s="82"/>
      <c r="KHS98" s="82"/>
      <c r="KHT98" s="82"/>
      <c r="KHU98" s="82"/>
      <c r="KHV98" s="82"/>
      <c r="KHW98" s="82"/>
      <c r="KHX98" s="82"/>
      <c r="KHY98" s="82"/>
      <c r="KHZ98" s="82"/>
      <c r="KIA98" s="82"/>
      <c r="KIB98" s="82"/>
      <c r="KIC98" s="82"/>
      <c r="KID98" s="82"/>
      <c r="KIE98" s="82"/>
      <c r="KIF98" s="82"/>
      <c r="KIG98" s="82"/>
      <c r="KIH98" s="82"/>
      <c r="KII98" s="82"/>
      <c r="KIJ98" s="82"/>
      <c r="KIK98" s="82"/>
      <c r="KIL98" s="82"/>
      <c r="KIM98" s="82"/>
      <c r="KIN98" s="82"/>
      <c r="KIO98" s="82"/>
      <c r="KIP98" s="82"/>
      <c r="KIQ98" s="82"/>
      <c r="KIR98" s="82"/>
      <c r="KIS98" s="82"/>
      <c r="KIT98" s="82"/>
      <c r="KIU98" s="82"/>
      <c r="KIV98" s="82"/>
      <c r="KIW98" s="82"/>
      <c r="KIX98" s="82"/>
      <c r="KIY98" s="82"/>
      <c r="KIZ98" s="82"/>
      <c r="KJA98" s="82"/>
      <c r="KJB98" s="82"/>
      <c r="KJC98" s="82"/>
      <c r="KJD98" s="82"/>
      <c r="KJE98" s="82"/>
      <c r="KJF98" s="82"/>
      <c r="KJG98" s="82"/>
      <c r="KJH98" s="82"/>
      <c r="KJI98" s="82"/>
      <c r="KJJ98" s="82"/>
      <c r="KJK98" s="82"/>
      <c r="KJL98" s="82"/>
      <c r="KJM98" s="82"/>
      <c r="KJN98" s="82"/>
      <c r="KJO98" s="82"/>
      <c r="KJP98" s="82"/>
      <c r="KJQ98" s="82"/>
      <c r="KJR98" s="82"/>
      <c r="KJS98" s="82"/>
      <c r="KJT98" s="82"/>
      <c r="KJU98" s="82"/>
      <c r="KJV98" s="82"/>
      <c r="KJW98" s="82"/>
      <c r="KJX98" s="82"/>
      <c r="KJY98" s="82"/>
      <c r="KJZ98" s="82"/>
      <c r="KKA98" s="82"/>
      <c r="KKB98" s="82"/>
      <c r="KKC98" s="82"/>
      <c r="KKD98" s="82"/>
      <c r="KKE98" s="82"/>
      <c r="KKF98" s="82"/>
      <c r="KKG98" s="82"/>
      <c r="KKH98" s="82"/>
      <c r="KKI98" s="82"/>
      <c r="KKJ98" s="82"/>
      <c r="KKK98" s="82"/>
      <c r="KKL98" s="82"/>
      <c r="KKM98" s="82"/>
      <c r="KKN98" s="82"/>
      <c r="KKO98" s="82"/>
      <c r="KKP98" s="82"/>
      <c r="KKQ98" s="82"/>
      <c r="KKR98" s="82"/>
      <c r="KKS98" s="82"/>
      <c r="KKT98" s="82"/>
      <c r="KKU98" s="82"/>
      <c r="KKV98" s="82"/>
      <c r="KKW98" s="82"/>
      <c r="KKX98" s="82"/>
      <c r="KKY98" s="82"/>
      <c r="KKZ98" s="82"/>
      <c r="KLA98" s="82"/>
      <c r="KLB98" s="82"/>
      <c r="KLC98" s="82"/>
      <c r="KLD98" s="82"/>
      <c r="KLE98" s="82"/>
      <c r="KLF98" s="82"/>
      <c r="KLG98" s="82"/>
      <c r="KLH98" s="82"/>
      <c r="KLI98" s="82"/>
      <c r="KLJ98" s="82"/>
      <c r="KLK98" s="82"/>
      <c r="KLL98" s="82"/>
      <c r="KLM98" s="82"/>
      <c r="KLN98" s="82"/>
      <c r="KLO98" s="82"/>
      <c r="KLP98" s="82"/>
      <c r="KLQ98" s="82"/>
      <c r="KLR98" s="82"/>
      <c r="KLS98" s="82"/>
      <c r="KLT98" s="82"/>
      <c r="KLU98" s="82"/>
      <c r="KLV98" s="82"/>
      <c r="KLW98" s="82"/>
      <c r="KLX98" s="82"/>
      <c r="KLY98" s="82"/>
      <c r="KLZ98" s="82"/>
      <c r="KMA98" s="82"/>
      <c r="KMB98" s="82"/>
      <c r="KMC98" s="82"/>
      <c r="KMD98" s="82"/>
      <c r="KME98" s="82"/>
      <c r="KMF98" s="82"/>
      <c r="KMG98" s="82"/>
      <c r="KMH98" s="82"/>
      <c r="KMI98" s="82"/>
      <c r="KMJ98" s="82"/>
      <c r="KMK98" s="82"/>
      <c r="KML98" s="82"/>
      <c r="KMM98" s="82"/>
      <c r="KMN98" s="82"/>
      <c r="KMO98" s="82"/>
      <c r="KMP98" s="82"/>
      <c r="KMQ98" s="82"/>
      <c r="KMR98" s="82"/>
      <c r="KMS98" s="82"/>
      <c r="KMT98" s="82"/>
      <c r="KMU98" s="82"/>
      <c r="KMV98" s="82"/>
      <c r="KMW98" s="82"/>
      <c r="KMX98" s="82"/>
      <c r="KMY98" s="82"/>
      <c r="KMZ98" s="82"/>
      <c r="KNA98" s="82"/>
      <c r="KNB98" s="82"/>
      <c r="KNC98" s="82"/>
      <c r="KND98" s="82"/>
      <c r="KNE98" s="82"/>
      <c r="KNF98" s="82"/>
      <c r="KNG98" s="82"/>
      <c r="KNH98" s="82"/>
      <c r="KNI98" s="82"/>
      <c r="KNJ98" s="82"/>
      <c r="KNK98" s="82"/>
      <c r="KNL98" s="82"/>
      <c r="KNM98" s="82"/>
      <c r="KNN98" s="82"/>
      <c r="KNO98" s="82"/>
      <c r="KNP98" s="82"/>
      <c r="KNQ98" s="82"/>
      <c r="KNR98" s="82"/>
      <c r="KNS98" s="82"/>
      <c r="KNT98" s="82"/>
      <c r="KNU98" s="82"/>
      <c r="KNV98" s="82"/>
      <c r="KNW98" s="82"/>
      <c r="KNX98" s="82"/>
      <c r="KNY98" s="82"/>
      <c r="KNZ98" s="82"/>
      <c r="KOA98" s="82"/>
      <c r="KOB98" s="82"/>
      <c r="KOC98" s="82"/>
      <c r="KOD98" s="82"/>
      <c r="KOE98" s="82"/>
      <c r="KOF98" s="82"/>
      <c r="KOG98" s="82"/>
      <c r="KOH98" s="82"/>
      <c r="KOI98" s="82"/>
      <c r="KOJ98" s="82"/>
      <c r="KOK98" s="82"/>
      <c r="KOL98" s="82"/>
      <c r="KOM98" s="82"/>
      <c r="KON98" s="82"/>
      <c r="KOO98" s="82"/>
      <c r="KOP98" s="82"/>
      <c r="KOQ98" s="82"/>
      <c r="KOR98" s="82"/>
      <c r="KOS98" s="82"/>
      <c r="KOT98" s="82"/>
      <c r="KOU98" s="82"/>
      <c r="KOV98" s="82"/>
      <c r="KOW98" s="82"/>
      <c r="KOX98" s="82"/>
      <c r="KOY98" s="82"/>
      <c r="KOZ98" s="82"/>
      <c r="KPA98" s="82"/>
      <c r="KPB98" s="82"/>
      <c r="KPC98" s="82"/>
      <c r="KPD98" s="82"/>
      <c r="KPE98" s="82"/>
      <c r="KPF98" s="82"/>
      <c r="KPG98" s="82"/>
      <c r="KPH98" s="82"/>
      <c r="KPI98" s="82"/>
      <c r="KPJ98" s="82"/>
      <c r="KPK98" s="82"/>
      <c r="KPL98" s="82"/>
      <c r="KPM98" s="82"/>
      <c r="KPN98" s="82"/>
      <c r="KPO98" s="82"/>
      <c r="KPP98" s="82"/>
      <c r="KPQ98" s="82"/>
      <c r="KPR98" s="82"/>
      <c r="KPS98" s="82"/>
      <c r="KPT98" s="82"/>
      <c r="KPU98" s="82"/>
      <c r="KPV98" s="82"/>
      <c r="KPW98" s="82"/>
      <c r="KPX98" s="82"/>
      <c r="KPY98" s="82"/>
      <c r="KPZ98" s="82"/>
      <c r="KQA98" s="82"/>
      <c r="KQB98" s="82"/>
      <c r="KQC98" s="82"/>
      <c r="KQD98" s="82"/>
      <c r="KQE98" s="82"/>
      <c r="KQF98" s="82"/>
      <c r="KQG98" s="82"/>
      <c r="KQH98" s="82"/>
      <c r="KQI98" s="82"/>
      <c r="KQJ98" s="82"/>
      <c r="KQK98" s="82"/>
      <c r="KQL98" s="82"/>
      <c r="KQM98" s="82"/>
      <c r="KQN98" s="82"/>
      <c r="KQO98" s="82"/>
      <c r="KQP98" s="82"/>
      <c r="KQQ98" s="82"/>
      <c r="KQR98" s="82"/>
      <c r="KQS98" s="82"/>
      <c r="KQT98" s="82"/>
      <c r="KQU98" s="82"/>
      <c r="KQV98" s="82"/>
      <c r="KQW98" s="82"/>
      <c r="KQX98" s="82"/>
      <c r="KQY98" s="82"/>
      <c r="KQZ98" s="82"/>
      <c r="KRA98" s="82"/>
      <c r="KRB98" s="82"/>
      <c r="KRC98" s="82"/>
      <c r="KRD98" s="82"/>
      <c r="KRE98" s="82"/>
      <c r="KRF98" s="82"/>
      <c r="KRG98" s="82"/>
      <c r="KRH98" s="82"/>
      <c r="KRI98" s="82"/>
      <c r="KRJ98" s="82"/>
      <c r="KRK98" s="82"/>
      <c r="KRL98" s="82"/>
      <c r="KRM98" s="82"/>
      <c r="KRN98" s="82"/>
      <c r="KRO98" s="82"/>
      <c r="KRP98" s="82"/>
      <c r="KRQ98" s="82"/>
      <c r="KRR98" s="82"/>
      <c r="KRS98" s="82"/>
      <c r="KRT98" s="82"/>
      <c r="KRU98" s="82"/>
      <c r="KRV98" s="82"/>
      <c r="KRW98" s="82"/>
      <c r="KRX98" s="82"/>
      <c r="KRY98" s="82"/>
      <c r="KRZ98" s="82"/>
      <c r="KSA98" s="82"/>
      <c r="KSB98" s="82"/>
      <c r="KSC98" s="82"/>
      <c r="KSD98" s="82"/>
      <c r="KSE98" s="82"/>
      <c r="KSF98" s="82"/>
      <c r="KSG98" s="82"/>
      <c r="KSH98" s="82"/>
      <c r="KSI98" s="82"/>
      <c r="KSJ98" s="82"/>
      <c r="KSK98" s="82"/>
      <c r="KSL98" s="82"/>
      <c r="KSM98" s="82"/>
      <c r="KSN98" s="82"/>
      <c r="KSO98" s="82"/>
      <c r="KSP98" s="82"/>
      <c r="KSQ98" s="82"/>
      <c r="KSR98" s="82"/>
      <c r="KSS98" s="82"/>
      <c r="KST98" s="82"/>
      <c r="KSU98" s="82"/>
      <c r="KSV98" s="82"/>
      <c r="KSW98" s="82"/>
      <c r="KSX98" s="82"/>
      <c r="KSY98" s="82"/>
      <c r="KSZ98" s="82"/>
      <c r="KTA98" s="82"/>
      <c r="KTB98" s="82"/>
      <c r="KTC98" s="82"/>
      <c r="KTD98" s="82"/>
      <c r="KTE98" s="82"/>
      <c r="KTF98" s="82"/>
      <c r="KTG98" s="82"/>
      <c r="KTH98" s="82"/>
      <c r="KTI98" s="82"/>
      <c r="KTJ98" s="82"/>
      <c r="KTK98" s="82"/>
      <c r="KTL98" s="82"/>
      <c r="KTM98" s="82"/>
      <c r="KTN98" s="82"/>
      <c r="KTO98" s="82"/>
      <c r="KTP98" s="82"/>
      <c r="KTQ98" s="82"/>
      <c r="KTR98" s="82"/>
      <c r="KTS98" s="82"/>
      <c r="KTT98" s="82"/>
      <c r="KTU98" s="82"/>
      <c r="KTV98" s="82"/>
      <c r="KTW98" s="82"/>
      <c r="KTX98" s="82"/>
      <c r="KTY98" s="82"/>
      <c r="KTZ98" s="82"/>
      <c r="KUA98" s="82"/>
      <c r="KUB98" s="82"/>
      <c r="KUC98" s="82"/>
      <c r="KUD98" s="82"/>
      <c r="KUE98" s="82"/>
      <c r="KUF98" s="82"/>
      <c r="KUG98" s="82"/>
      <c r="KUH98" s="82"/>
      <c r="KUI98" s="82"/>
      <c r="KUJ98" s="82"/>
      <c r="KUK98" s="82"/>
      <c r="KUL98" s="82"/>
      <c r="KUM98" s="82"/>
      <c r="KUN98" s="82"/>
      <c r="KUO98" s="82"/>
      <c r="KUP98" s="82"/>
      <c r="KUQ98" s="82"/>
      <c r="KUR98" s="82"/>
      <c r="KUS98" s="82"/>
      <c r="KUT98" s="82"/>
      <c r="KUU98" s="82"/>
      <c r="KUV98" s="82"/>
      <c r="KUW98" s="82"/>
      <c r="KUX98" s="82"/>
      <c r="KUY98" s="82"/>
      <c r="KUZ98" s="82"/>
      <c r="KVA98" s="82"/>
      <c r="KVB98" s="82"/>
      <c r="KVC98" s="82"/>
      <c r="KVD98" s="82"/>
      <c r="KVE98" s="82"/>
      <c r="KVF98" s="82"/>
      <c r="KVG98" s="82"/>
      <c r="KVH98" s="82"/>
      <c r="KVI98" s="82"/>
      <c r="KVJ98" s="82"/>
      <c r="KVK98" s="82"/>
      <c r="KVL98" s="82"/>
      <c r="KVM98" s="82"/>
      <c r="KVN98" s="82"/>
      <c r="KVO98" s="82"/>
      <c r="KVP98" s="82"/>
      <c r="KVQ98" s="82"/>
      <c r="KVR98" s="82"/>
      <c r="KVS98" s="82"/>
      <c r="KVT98" s="82"/>
      <c r="KVU98" s="82"/>
      <c r="KVV98" s="82"/>
      <c r="KVW98" s="82"/>
      <c r="KVX98" s="82"/>
      <c r="KVY98" s="82"/>
      <c r="KVZ98" s="82"/>
      <c r="KWA98" s="82"/>
      <c r="KWB98" s="82"/>
      <c r="KWC98" s="82"/>
      <c r="KWD98" s="82"/>
      <c r="KWE98" s="82"/>
      <c r="KWF98" s="82"/>
      <c r="KWG98" s="82"/>
      <c r="KWH98" s="82"/>
      <c r="KWI98" s="82"/>
      <c r="KWJ98" s="82"/>
      <c r="KWK98" s="82"/>
      <c r="KWL98" s="82"/>
      <c r="KWM98" s="82"/>
      <c r="KWN98" s="82"/>
      <c r="KWO98" s="82"/>
      <c r="KWP98" s="82"/>
      <c r="KWQ98" s="82"/>
      <c r="KWR98" s="82"/>
      <c r="KWS98" s="82"/>
      <c r="KWT98" s="82"/>
      <c r="KWU98" s="82"/>
      <c r="KWV98" s="82"/>
      <c r="KWW98" s="82"/>
      <c r="KWX98" s="82"/>
      <c r="KWY98" s="82"/>
      <c r="KWZ98" s="82"/>
      <c r="KXA98" s="82"/>
      <c r="KXB98" s="82"/>
      <c r="KXC98" s="82"/>
      <c r="KXD98" s="82"/>
      <c r="KXE98" s="82"/>
      <c r="KXF98" s="82"/>
      <c r="KXG98" s="82"/>
      <c r="KXH98" s="82"/>
      <c r="KXI98" s="82"/>
      <c r="KXJ98" s="82"/>
      <c r="KXK98" s="82"/>
      <c r="KXL98" s="82"/>
      <c r="KXM98" s="82"/>
      <c r="KXN98" s="82"/>
      <c r="KXO98" s="82"/>
      <c r="KXP98" s="82"/>
      <c r="KXQ98" s="82"/>
      <c r="KXR98" s="82"/>
      <c r="KXS98" s="82"/>
      <c r="KXT98" s="82"/>
      <c r="KXU98" s="82"/>
      <c r="KXV98" s="82"/>
      <c r="KXW98" s="82"/>
      <c r="KXX98" s="82"/>
      <c r="KXY98" s="82"/>
      <c r="KXZ98" s="82"/>
      <c r="KYA98" s="82"/>
      <c r="KYB98" s="82"/>
      <c r="KYC98" s="82"/>
      <c r="KYD98" s="82"/>
      <c r="KYE98" s="82"/>
      <c r="KYF98" s="82"/>
      <c r="KYG98" s="82"/>
      <c r="KYH98" s="82"/>
      <c r="KYI98" s="82"/>
      <c r="KYJ98" s="82"/>
      <c r="KYK98" s="82"/>
      <c r="KYL98" s="82"/>
      <c r="KYM98" s="82"/>
      <c r="KYN98" s="82"/>
      <c r="KYO98" s="82"/>
      <c r="KYP98" s="82"/>
      <c r="KYQ98" s="82"/>
      <c r="KYR98" s="82"/>
      <c r="KYS98" s="82"/>
      <c r="KYT98" s="82"/>
      <c r="KYU98" s="82"/>
      <c r="KYV98" s="82"/>
      <c r="KYW98" s="82"/>
      <c r="KYX98" s="82"/>
      <c r="KYY98" s="82"/>
      <c r="KYZ98" s="82"/>
      <c r="KZA98" s="82"/>
      <c r="KZB98" s="82"/>
      <c r="KZC98" s="82"/>
      <c r="KZD98" s="82"/>
      <c r="KZE98" s="82"/>
      <c r="KZF98" s="82"/>
      <c r="KZG98" s="82"/>
      <c r="KZH98" s="82"/>
      <c r="KZI98" s="82"/>
      <c r="KZJ98" s="82"/>
      <c r="KZK98" s="82"/>
      <c r="KZL98" s="82"/>
      <c r="KZM98" s="82"/>
      <c r="KZN98" s="82"/>
      <c r="KZO98" s="82"/>
      <c r="KZP98" s="82"/>
      <c r="KZQ98" s="82"/>
      <c r="KZR98" s="82"/>
      <c r="KZS98" s="82"/>
      <c r="KZT98" s="82"/>
      <c r="KZU98" s="82"/>
      <c r="KZV98" s="82"/>
      <c r="KZW98" s="82"/>
      <c r="KZX98" s="82"/>
      <c r="KZY98" s="82"/>
      <c r="KZZ98" s="82"/>
      <c r="LAA98" s="82"/>
      <c r="LAB98" s="82"/>
      <c r="LAC98" s="82"/>
      <c r="LAD98" s="82"/>
      <c r="LAE98" s="82"/>
      <c r="LAF98" s="82"/>
      <c r="LAG98" s="82"/>
      <c r="LAH98" s="82"/>
      <c r="LAI98" s="82"/>
      <c r="LAJ98" s="82"/>
      <c r="LAK98" s="82"/>
      <c r="LAL98" s="82"/>
      <c r="LAM98" s="82"/>
      <c r="LAN98" s="82"/>
      <c r="LAO98" s="82"/>
      <c r="LAP98" s="82"/>
      <c r="LAQ98" s="82"/>
      <c r="LAR98" s="82"/>
      <c r="LAS98" s="82"/>
      <c r="LAT98" s="82"/>
      <c r="LAU98" s="82"/>
      <c r="LAV98" s="82"/>
      <c r="LAW98" s="82"/>
      <c r="LAX98" s="82"/>
      <c r="LAY98" s="82"/>
      <c r="LAZ98" s="82"/>
      <c r="LBA98" s="82"/>
      <c r="LBB98" s="82"/>
      <c r="LBC98" s="82"/>
      <c r="LBD98" s="82"/>
      <c r="LBE98" s="82"/>
      <c r="LBF98" s="82"/>
      <c r="LBG98" s="82"/>
      <c r="LBH98" s="82"/>
      <c r="LBI98" s="82"/>
      <c r="LBJ98" s="82"/>
      <c r="LBK98" s="82"/>
      <c r="LBL98" s="82"/>
      <c r="LBM98" s="82"/>
      <c r="LBN98" s="82"/>
      <c r="LBO98" s="82"/>
      <c r="LBP98" s="82"/>
      <c r="LBQ98" s="82"/>
      <c r="LBR98" s="82"/>
      <c r="LBS98" s="82"/>
      <c r="LBT98" s="82"/>
      <c r="LBU98" s="82"/>
      <c r="LBV98" s="82"/>
      <c r="LBW98" s="82"/>
      <c r="LBX98" s="82"/>
      <c r="LBY98" s="82"/>
      <c r="LBZ98" s="82"/>
      <c r="LCA98" s="82"/>
      <c r="LCB98" s="82"/>
      <c r="LCC98" s="82"/>
      <c r="LCD98" s="82"/>
      <c r="LCE98" s="82"/>
      <c r="LCF98" s="82"/>
      <c r="LCG98" s="82"/>
      <c r="LCH98" s="82"/>
      <c r="LCI98" s="82"/>
      <c r="LCJ98" s="82"/>
      <c r="LCK98" s="82"/>
      <c r="LCL98" s="82"/>
      <c r="LCM98" s="82"/>
      <c r="LCN98" s="82"/>
      <c r="LCO98" s="82"/>
      <c r="LCP98" s="82"/>
      <c r="LCQ98" s="82"/>
      <c r="LCR98" s="82"/>
      <c r="LCS98" s="82"/>
      <c r="LCT98" s="82"/>
      <c r="LCU98" s="82"/>
      <c r="LCV98" s="82"/>
      <c r="LCW98" s="82"/>
      <c r="LCX98" s="82"/>
      <c r="LCY98" s="82"/>
      <c r="LCZ98" s="82"/>
      <c r="LDA98" s="82"/>
      <c r="LDB98" s="82"/>
      <c r="LDC98" s="82"/>
      <c r="LDD98" s="82"/>
      <c r="LDE98" s="82"/>
      <c r="LDF98" s="82"/>
      <c r="LDG98" s="82"/>
      <c r="LDH98" s="82"/>
      <c r="LDI98" s="82"/>
      <c r="LDJ98" s="82"/>
      <c r="LDK98" s="82"/>
      <c r="LDL98" s="82"/>
      <c r="LDM98" s="82"/>
      <c r="LDN98" s="82"/>
      <c r="LDO98" s="82"/>
      <c r="LDP98" s="82"/>
      <c r="LDQ98" s="82"/>
      <c r="LDR98" s="82"/>
      <c r="LDS98" s="82"/>
      <c r="LDT98" s="82"/>
      <c r="LDU98" s="82"/>
      <c r="LDV98" s="82"/>
      <c r="LDW98" s="82"/>
      <c r="LDX98" s="82"/>
      <c r="LDY98" s="82"/>
      <c r="LDZ98" s="82"/>
      <c r="LEA98" s="82"/>
      <c r="LEB98" s="82"/>
      <c r="LEC98" s="82"/>
      <c r="LED98" s="82"/>
      <c r="LEE98" s="82"/>
      <c r="LEF98" s="82"/>
      <c r="LEG98" s="82"/>
      <c r="LEH98" s="82"/>
      <c r="LEI98" s="82"/>
      <c r="LEJ98" s="82"/>
      <c r="LEK98" s="82"/>
      <c r="LEL98" s="82"/>
      <c r="LEM98" s="82"/>
      <c r="LEN98" s="82"/>
      <c r="LEO98" s="82"/>
      <c r="LEP98" s="82"/>
      <c r="LEQ98" s="82"/>
      <c r="LER98" s="82"/>
      <c r="LES98" s="82"/>
      <c r="LET98" s="82"/>
      <c r="LEU98" s="82"/>
      <c r="LEV98" s="82"/>
      <c r="LEW98" s="82"/>
      <c r="LEX98" s="82"/>
      <c r="LEY98" s="82"/>
      <c r="LEZ98" s="82"/>
      <c r="LFA98" s="82"/>
      <c r="LFB98" s="82"/>
      <c r="LFC98" s="82"/>
      <c r="LFD98" s="82"/>
      <c r="LFE98" s="82"/>
      <c r="LFF98" s="82"/>
      <c r="LFG98" s="82"/>
      <c r="LFH98" s="82"/>
      <c r="LFI98" s="82"/>
      <c r="LFJ98" s="82"/>
      <c r="LFK98" s="82"/>
      <c r="LFL98" s="82"/>
      <c r="LFM98" s="82"/>
      <c r="LFN98" s="82"/>
      <c r="LFO98" s="82"/>
      <c r="LFP98" s="82"/>
      <c r="LFQ98" s="82"/>
      <c r="LFR98" s="82"/>
      <c r="LFS98" s="82"/>
      <c r="LFT98" s="82"/>
      <c r="LFU98" s="82"/>
      <c r="LFV98" s="82"/>
      <c r="LFW98" s="82"/>
      <c r="LFX98" s="82"/>
      <c r="LFY98" s="82"/>
      <c r="LFZ98" s="82"/>
      <c r="LGA98" s="82"/>
      <c r="LGB98" s="82"/>
      <c r="LGC98" s="82"/>
      <c r="LGD98" s="82"/>
      <c r="LGE98" s="82"/>
      <c r="LGF98" s="82"/>
      <c r="LGG98" s="82"/>
      <c r="LGH98" s="82"/>
      <c r="LGI98" s="82"/>
      <c r="LGJ98" s="82"/>
      <c r="LGK98" s="82"/>
      <c r="LGL98" s="82"/>
      <c r="LGM98" s="82"/>
      <c r="LGN98" s="82"/>
      <c r="LGO98" s="82"/>
      <c r="LGP98" s="82"/>
      <c r="LGQ98" s="82"/>
      <c r="LGR98" s="82"/>
      <c r="LGS98" s="82"/>
      <c r="LGT98" s="82"/>
      <c r="LGU98" s="82"/>
      <c r="LGV98" s="82"/>
      <c r="LGW98" s="82"/>
      <c r="LGX98" s="82"/>
      <c r="LGY98" s="82"/>
      <c r="LGZ98" s="82"/>
      <c r="LHA98" s="82"/>
      <c r="LHB98" s="82"/>
      <c r="LHC98" s="82"/>
      <c r="LHD98" s="82"/>
      <c r="LHE98" s="82"/>
      <c r="LHF98" s="82"/>
      <c r="LHG98" s="82"/>
      <c r="LHH98" s="82"/>
      <c r="LHI98" s="82"/>
      <c r="LHJ98" s="82"/>
      <c r="LHK98" s="82"/>
      <c r="LHL98" s="82"/>
      <c r="LHM98" s="82"/>
      <c r="LHN98" s="82"/>
      <c r="LHO98" s="82"/>
      <c r="LHP98" s="82"/>
      <c r="LHQ98" s="82"/>
      <c r="LHR98" s="82"/>
      <c r="LHS98" s="82"/>
      <c r="LHT98" s="82"/>
      <c r="LHU98" s="82"/>
      <c r="LHV98" s="82"/>
      <c r="LHW98" s="82"/>
      <c r="LHX98" s="82"/>
      <c r="LHY98" s="82"/>
      <c r="LHZ98" s="82"/>
      <c r="LIA98" s="82"/>
      <c r="LIB98" s="82"/>
      <c r="LIC98" s="82"/>
      <c r="LID98" s="82"/>
      <c r="LIE98" s="82"/>
      <c r="LIF98" s="82"/>
      <c r="LIG98" s="82"/>
      <c r="LIH98" s="82"/>
      <c r="LII98" s="82"/>
      <c r="LIJ98" s="82"/>
      <c r="LIK98" s="82"/>
      <c r="LIL98" s="82"/>
      <c r="LIM98" s="82"/>
      <c r="LIN98" s="82"/>
      <c r="LIO98" s="82"/>
      <c r="LIP98" s="82"/>
      <c r="LIQ98" s="82"/>
      <c r="LIR98" s="82"/>
      <c r="LIS98" s="82"/>
      <c r="LIT98" s="82"/>
      <c r="LIU98" s="82"/>
      <c r="LIV98" s="82"/>
      <c r="LIW98" s="82"/>
      <c r="LIX98" s="82"/>
      <c r="LIY98" s="82"/>
      <c r="LIZ98" s="82"/>
      <c r="LJA98" s="82"/>
      <c r="LJB98" s="82"/>
      <c r="LJC98" s="82"/>
      <c r="LJD98" s="82"/>
      <c r="LJE98" s="82"/>
      <c r="LJF98" s="82"/>
      <c r="LJG98" s="82"/>
      <c r="LJH98" s="82"/>
      <c r="LJI98" s="82"/>
      <c r="LJJ98" s="82"/>
      <c r="LJK98" s="82"/>
      <c r="LJL98" s="82"/>
      <c r="LJM98" s="82"/>
      <c r="LJN98" s="82"/>
      <c r="LJO98" s="82"/>
      <c r="LJP98" s="82"/>
      <c r="LJQ98" s="82"/>
      <c r="LJR98" s="82"/>
      <c r="LJS98" s="82"/>
      <c r="LJT98" s="82"/>
      <c r="LJU98" s="82"/>
      <c r="LJV98" s="82"/>
      <c r="LJW98" s="82"/>
      <c r="LJX98" s="82"/>
      <c r="LJY98" s="82"/>
      <c r="LJZ98" s="82"/>
      <c r="LKA98" s="82"/>
      <c r="LKB98" s="82"/>
      <c r="LKC98" s="82"/>
      <c r="LKD98" s="82"/>
      <c r="LKE98" s="82"/>
      <c r="LKF98" s="82"/>
      <c r="LKG98" s="82"/>
      <c r="LKH98" s="82"/>
      <c r="LKI98" s="82"/>
      <c r="LKJ98" s="82"/>
      <c r="LKK98" s="82"/>
      <c r="LKL98" s="82"/>
      <c r="LKM98" s="82"/>
      <c r="LKN98" s="82"/>
      <c r="LKO98" s="82"/>
      <c r="LKP98" s="82"/>
      <c r="LKQ98" s="82"/>
      <c r="LKR98" s="82"/>
      <c r="LKS98" s="82"/>
      <c r="LKT98" s="82"/>
      <c r="LKU98" s="82"/>
      <c r="LKV98" s="82"/>
      <c r="LKW98" s="82"/>
      <c r="LKX98" s="82"/>
      <c r="LKY98" s="82"/>
      <c r="LKZ98" s="82"/>
      <c r="LLA98" s="82"/>
      <c r="LLB98" s="82"/>
      <c r="LLC98" s="82"/>
      <c r="LLD98" s="82"/>
      <c r="LLE98" s="82"/>
      <c r="LLF98" s="82"/>
      <c r="LLG98" s="82"/>
      <c r="LLH98" s="82"/>
      <c r="LLI98" s="82"/>
      <c r="LLJ98" s="82"/>
      <c r="LLK98" s="82"/>
      <c r="LLL98" s="82"/>
      <c r="LLM98" s="82"/>
      <c r="LLN98" s="82"/>
      <c r="LLO98" s="82"/>
      <c r="LLP98" s="82"/>
      <c r="LLQ98" s="82"/>
      <c r="LLR98" s="82"/>
      <c r="LLS98" s="82"/>
      <c r="LLT98" s="82"/>
      <c r="LLU98" s="82"/>
      <c r="LLV98" s="82"/>
      <c r="LLW98" s="82"/>
      <c r="LLX98" s="82"/>
      <c r="LLY98" s="82"/>
      <c r="LLZ98" s="82"/>
      <c r="LMA98" s="82"/>
      <c r="LMB98" s="82"/>
      <c r="LMC98" s="82"/>
      <c r="LMD98" s="82"/>
      <c r="LME98" s="82"/>
      <c r="LMF98" s="82"/>
      <c r="LMG98" s="82"/>
      <c r="LMH98" s="82"/>
      <c r="LMI98" s="82"/>
      <c r="LMJ98" s="82"/>
      <c r="LMK98" s="82"/>
      <c r="LML98" s="82"/>
      <c r="LMM98" s="82"/>
      <c r="LMN98" s="82"/>
      <c r="LMO98" s="82"/>
      <c r="LMP98" s="82"/>
      <c r="LMQ98" s="82"/>
      <c r="LMR98" s="82"/>
      <c r="LMS98" s="82"/>
      <c r="LMT98" s="82"/>
      <c r="LMU98" s="82"/>
      <c r="LMV98" s="82"/>
      <c r="LMW98" s="82"/>
      <c r="LMX98" s="82"/>
      <c r="LMY98" s="82"/>
      <c r="LMZ98" s="82"/>
      <c r="LNA98" s="82"/>
      <c r="LNB98" s="82"/>
      <c r="LNC98" s="82"/>
      <c r="LND98" s="82"/>
      <c r="LNE98" s="82"/>
      <c r="LNF98" s="82"/>
      <c r="LNG98" s="82"/>
      <c r="LNH98" s="82"/>
      <c r="LNI98" s="82"/>
      <c r="LNJ98" s="82"/>
      <c r="LNK98" s="82"/>
      <c r="LNL98" s="82"/>
      <c r="LNM98" s="82"/>
      <c r="LNN98" s="82"/>
      <c r="LNO98" s="82"/>
      <c r="LNP98" s="82"/>
      <c r="LNQ98" s="82"/>
      <c r="LNR98" s="82"/>
      <c r="LNS98" s="82"/>
      <c r="LNT98" s="82"/>
      <c r="LNU98" s="82"/>
      <c r="LNV98" s="82"/>
      <c r="LNW98" s="82"/>
      <c r="LNX98" s="82"/>
      <c r="LNY98" s="82"/>
      <c r="LNZ98" s="82"/>
      <c r="LOA98" s="82"/>
      <c r="LOB98" s="82"/>
      <c r="LOC98" s="82"/>
      <c r="LOD98" s="82"/>
      <c r="LOE98" s="82"/>
      <c r="LOF98" s="82"/>
      <c r="LOG98" s="82"/>
      <c r="LOH98" s="82"/>
      <c r="LOI98" s="82"/>
      <c r="LOJ98" s="82"/>
      <c r="LOK98" s="82"/>
      <c r="LOL98" s="82"/>
      <c r="LOM98" s="82"/>
      <c r="LON98" s="82"/>
      <c r="LOO98" s="82"/>
      <c r="LOP98" s="82"/>
      <c r="LOQ98" s="82"/>
      <c r="LOR98" s="82"/>
      <c r="LOS98" s="82"/>
      <c r="LOT98" s="82"/>
      <c r="LOU98" s="82"/>
      <c r="LOV98" s="82"/>
      <c r="LOW98" s="82"/>
      <c r="LOX98" s="82"/>
      <c r="LOY98" s="82"/>
      <c r="LOZ98" s="82"/>
      <c r="LPA98" s="82"/>
      <c r="LPB98" s="82"/>
      <c r="LPC98" s="82"/>
      <c r="LPD98" s="82"/>
      <c r="LPE98" s="82"/>
      <c r="LPF98" s="82"/>
      <c r="LPG98" s="82"/>
      <c r="LPH98" s="82"/>
      <c r="LPI98" s="82"/>
      <c r="LPJ98" s="82"/>
      <c r="LPK98" s="82"/>
      <c r="LPL98" s="82"/>
      <c r="LPM98" s="82"/>
      <c r="LPN98" s="82"/>
      <c r="LPO98" s="82"/>
      <c r="LPP98" s="82"/>
      <c r="LPQ98" s="82"/>
      <c r="LPR98" s="82"/>
      <c r="LPS98" s="82"/>
      <c r="LPT98" s="82"/>
      <c r="LPU98" s="82"/>
      <c r="LPV98" s="82"/>
      <c r="LPW98" s="82"/>
      <c r="LPX98" s="82"/>
      <c r="LPY98" s="82"/>
      <c r="LPZ98" s="82"/>
      <c r="LQA98" s="82"/>
      <c r="LQB98" s="82"/>
      <c r="LQC98" s="82"/>
      <c r="LQD98" s="82"/>
      <c r="LQE98" s="82"/>
      <c r="LQF98" s="82"/>
      <c r="LQG98" s="82"/>
      <c r="LQH98" s="82"/>
      <c r="LQI98" s="82"/>
      <c r="LQJ98" s="82"/>
      <c r="LQK98" s="82"/>
      <c r="LQL98" s="82"/>
      <c r="LQM98" s="82"/>
      <c r="LQN98" s="82"/>
      <c r="LQO98" s="82"/>
      <c r="LQP98" s="82"/>
      <c r="LQQ98" s="82"/>
      <c r="LQR98" s="82"/>
      <c r="LQS98" s="82"/>
      <c r="LQT98" s="82"/>
      <c r="LQU98" s="82"/>
      <c r="LQV98" s="82"/>
      <c r="LQW98" s="82"/>
      <c r="LQX98" s="82"/>
      <c r="LQY98" s="82"/>
      <c r="LQZ98" s="82"/>
      <c r="LRA98" s="82"/>
      <c r="LRB98" s="82"/>
      <c r="LRC98" s="82"/>
      <c r="LRD98" s="82"/>
      <c r="LRE98" s="82"/>
      <c r="LRF98" s="82"/>
      <c r="LRG98" s="82"/>
      <c r="LRH98" s="82"/>
      <c r="LRI98" s="82"/>
      <c r="LRJ98" s="82"/>
      <c r="LRK98" s="82"/>
      <c r="LRL98" s="82"/>
      <c r="LRM98" s="82"/>
      <c r="LRN98" s="82"/>
      <c r="LRO98" s="82"/>
      <c r="LRP98" s="82"/>
      <c r="LRQ98" s="82"/>
      <c r="LRR98" s="82"/>
      <c r="LRS98" s="82"/>
      <c r="LRT98" s="82"/>
      <c r="LRU98" s="82"/>
      <c r="LRV98" s="82"/>
      <c r="LRW98" s="82"/>
      <c r="LRX98" s="82"/>
      <c r="LRY98" s="82"/>
      <c r="LRZ98" s="82"/>
      <c r="LSA98" s="82"/>
      <c r="LSB98" s="82"/>
      <c r="LSC98" s="82"/>
      <c r="LSD98" s="82"/>
      <c r="LSE98" s="82"/>
      <c r="LSF98" s="82"/>
      <c r="LSG98" s="82"/>
      <c r="LSH98" s="82"/>
      <c r="LSI98" s="82"/>
      <c r="LSJ98" s="82"/>
      <c r="LSK98" s="82"/>
      <c r="LSL98" s="82"/>
      <c r="LSM98" s="82"/>
      <c r="LSN98" s="82"/>
      <c r="LSO98" s="82"/>
      <c r="LSP98" s="82"/>
      <c r="LSQ98" s="82"/>
      <c r="LSR98" s="82"/>
      <c r="LSS98" s="82"/>
      <c r="LST98" s="82"/>
      <c r="LSU98" s="82"/>
      <c r="LSV98" s="82"/>
      <c r="LSW98" s="82"/>
      <c r="LSX98" s="82"/>
      <c r="LSY98" s="82"/>
      <c r="LSZ98" s="82"/>
      <c r="LTA98" s="82"/>
      <c r="LTB98" s="82"/>
      <c r="LTC98" s="82"/>
      <c r="LTD98" s="82"/>
      <c r="LTE98" s="82"/>
      <c r="LTF98" s="82"/>
      <c r="LTG98" s="82"/>
      <c r="LTH98" s="82"/>
      <c r="LTI98" s="82"/>
      <c r="LTJ98" s="82"/>
      <c r="LTK98" s="82"/>
      <c r="LTL98" s="82"/>
      <c r="LTM98" s="82"/>
      <c r="LTN98" s="82"/>
      <c r="LTO98" s="82"/>
      <c r="LTP98" s="82"/>
      <c r="LTQ98" s="82"/>
      <c r="LTR98" s="82"/>
      <c r="LTS98" s="82"/>
      <c r="LTT98" s="82"/>
      <c r="LTU98" s="82"/>
      <c r="LTV98" s="82"/>
      <c r="LTW98" s="82"/>
      <c r="LTX98" s="82"/>
      <c r="LTY98" s="82"/>
      <c r="LTZ98" s="82"/>
      <c r="LUA98" s="82"/>
      <c r="LUB98" s="82"/>
      <c r="LUC98" s="82"/>
      <c r="LUD98" s="82"/>
      <c r="LUE98" s="82"/>
      <c r="LUF98" s="82"/>
      <c r="LUG98" s="82"/>
      <c r="LUH98" s="82"/>
      <c r="LUI98" s="82"/>
      <c r="LUJ98" s="82"/>
      <c r="LUK98" s="82"/>
      <c r="LUL98" s="82"/>
      <c r="LUM98" s="82"/>
      <c r="LUN98" s="82"/>
      <c r="LUO98" s="82"/>
      <c r="LUP98" s="82"/>
      <c r="LUQ98" s="82"/>
      <c r="LUR98" s="82"/>
      <c r="LUS98" s="82"/>
      <c r="LUT98" s="82"/>
      <c r="LUU98" s="82"/>
      <c r="LUV98" s="82"/>
      <c r="LUW98" s="82"/>
      <c r="LUX98" s="82"/>
      <c r="LUY98" s="82"/>
      <c r="LUZ98" s="82"/>
      <c r="LVA98" s="82"/>
      <c r="LVB98" s="82"/>
      <c r="LVC98" s="82"/>
      <c r="LVD98" s="82"/>
      <c r="LVE98" s="82"/>
      <c r="LVF98" s="82"/>
      <c r="LVG98" s="82"/>
      <c r="LVH98" s="82"/>
      <c r="LVI98" s="82"/>
      <c r="LVJ98" s="82"/>
      <c r="LVK98" s="82"/>
      <c r="LVL98" s="82"/>
      <c r="LVM98" s="82"/>
      <c r="LVN98" s="82"/>
      <c r="LVO98" s="82"/>
      <c r="LVP98" s="82"/>
      <c r="LVQ98" s="82"/>
      <c r="LVR98" s="82"/>
      <c r="LVS98" s="82"/>
      <c r="LVT98" s="82"/>
      <c r="LVU98" s="82"/>
      <c r="LVV98" s="82"/>
      <c r="LVW98" s="82"/>
      <c r="LVX98" s="82"/>
      <c r="LVY98" s="82"/>
      <c r="LVZ98" s="82"/>
      <c r="LWA98" s="82"/>
      <c r="LWB98" s="82"/>
      <c r="LWC98" s="82"/>
      <c r="LWD98" s="82"/>
      <c r="LWE98" s="82"/>
      <c r="LWF98" s="82"/>
      <c r="LWG98" s="82"/>
      <c r="LWH98" s="82"/>
      <c r="LWI98" s="82"/>
      <c r="LWJ98" s="82"/>
      <c r="LWK98" s="82"/>
      <c r="LWL98" s="82"/>
      <c r="LWM98" s="82"/>
      <c r="LWN98" s="82"/>
      <c r="LWO98" s="82"/>
      <c r="LWP98" s="82"/>
      <c r="LWQ98" s="82"/>
      <c r="LWR98" s="82"/>
      <c r="LWS98" s="82"/>
      <c r="LWT98" s="82"/>
      <c r="LWU98" s="82"/>
      <c r="LWV98" s="82"/>
      <c r="LWW98" s="82"/>
      <c r="LWX98" s="82"/>
      <c r="LWY98" s="82"/>
      <c r="LWZ98" s="82"/>
      <c r="LXA98" s="82"/>
      <c r="LXB98" s="82"/>
      <c r="LXC98" s="82"/>
      <c r="LXD98" s="82"/>
      <c r="LXE98" s="82"/>
      <c r="LXF98" s="82"/>
      <c r="LXG98" s="82"/>
      <c r="LXH98" s="82"/>
      <c r="LXI98" s="82"/>
      <c r="LXJ98" s="82"/>
      <c r="LXK98" s="82"/>
      <c r="LXL98" s="82"/>
      <c r="LXM98" s="82"/>
      <c r="LXN98" s="82"/>
      <c r="LXO98" s="82"/>
      <c r="LXP98" s="82"/>
      <c r="LXQ98" s="82"/>
      <c r="LXR98" s="82"/>
      <c r="LXS98" s="82"/>
      <c r="LXT98" s="82"/>
      <c r="LXU98" s="82"/>
      <c r="LXV98" s="82"/>
      <c r="LXW98" s="82"/>
      <c r="LXX98" s="82"/>
      <c r="LXY98" s="82"/>
      <c r="LXZ98" s="82"/>
      <c r="LYA98" s="82"/>
      <c r="LYB98" s="82"/>
      <c r="LYC98" s="82"/>
      <c r="LYD98" s="82"/>
      <c r="LYE98" s="82"/>
      <c r="LYF98" s="82"/>
      <c r="LYG98" s="82"/>
      <c r="LYH98" s="82"/>
      <c r="LYI98" s="82"/>
      <c r="LYJ98" s="82"/>
      <c r="LYK98" s="82"/>
      <c r="LYL98" s="82"/>
      <c r="LYM98" s="82"/>
      <c r="LYN98" s="82"/>
      <c r="LYO98" s="82"/>
      <c r="LYP98" s="82"/>
      <c r="LYQ98" s="82"/>
      <c r="LYR98" s="82"/>
      <c r="LYS98" s="82"/>
      <c r="LYT98" s="82"/>
      <c r="LYU98" s="82"/>
      <c r="LYV98" s="82"/>
      <c r="LYW98" s="82"/>
      <c r="LYX98" s="82"/>
      <c r="LYY98" s="82"/>
      <c r="LYZ98" s="82"/>
      <c r="LZA98" s="82"/>
      <c r="LZB98" s="82"/>
      <c r="LZC98" s="82"/>
      <c r="LZD98" s="82"/>
      <c r="LZE98" s="82"/>
      <c r="LZF98" s="82"/>
      <c r="LZG98" s="82"/>
      <c r="LZH98" s="82"/>
      <c r="LZI98" s="82"/>
      <c r="LZJ98" s="82"/>
      <c r="LZK98" s="82"/>
      <c r="LZL98" s="82"/>
      <c r="LZM98" s="82"/>
      <c r="LZN98" s="82"/>
      <c r="LZO98" s="82"/>
      <c r="LZP98" s="82"/>
      <c r="LZQ98" s="82"/>
      <c r="LZR98" s="82"/>
      <c r="LZS98" s="82"/>
      <c r="LZT98" s="82"/>
      <c r="LZU98" s="82"/>
      <c r="LZV98" s="82"/>
      <c r="LZW98" s="82"/>
      <c r="LZX98" s="82"/>
      <c r="LZY98" s="82"/>
      <c r="LZZ98" s="82"/>
      <c r="MAA98" s="82"/>
      <c r="MAB98" s="82"/>
      <c r="MAC98" s="82"/>
      <c r="MAD98" s="82"/>
      <c r="MAE98" s="82"/>
      <c r="MAF98" s="82"/>
      <c r="MAG98" s="82"/>
      <c r="MAH98" s="82"/>
      <c r="MAI98" s="82"/>
      <c r="MAJ98" s="82"/>
      <c r="MAK98" s="82"/>
      <c r="MAL98" s="82"/>
      <c r="MAM98" s="82"/>
      <c r="MAN98" s="82"/>
      <c r="MAO98" s="82"/>
      <c r="MAP98" s="82"/>
      <c r="MAQ98" s="82"/>
      <c r="MAR98" s="82"/>
      <c r="MAS98" s="82"/>
      <c r="MAT98" s="82"/>
      <c r="MAU98" s="82"/>
      <c r="MAV98" s="82"/>
      <c r="MAW98" s="82"/>
      <c r="MAX98" s="82"/>
      <c r="MAY98" s="82"/>
      <c r="MAZ98" s="82"/>
      <c r="MBA98" s="82"/>
      <c r="MBB98" s="82"/>
      <c r="MBC98" s="82"/>
      <c r="MBD98" s="82"/>
      <c r="MBE98" s="82"/>
      <c r="MBF98" s="82"/>
      <c r="MBG98" s="82"/>
      <c r="MBH98" s="82"/>
      <c r="MBI98" s="82"/>
      <c r="MBJ98" s="82"/>
      <c r="MBK98" s="82"/>
      <c r="MBL98" s="82"/>
      <c r="MBM98" s="82"/>
      <c r="MBN98" s="82"/>
      <c r="MBO98" s="82"/>
      <c r="MBP98" s="82"/>
      <c r="MBQ98" s="82"/>
      <c r="MBR98" s="82"/>
      <c r="MBS98" s="82"/>
      <c r="MBT98" s="82"/>
      <c r="MBU98" s="82"/>
      <c r="MBV98" s="82"/>
      <c r="MBW98" s="82"/>
      <c r="MBX98" s="82"/>
      <c r="MBY98" s="82"/>
      <c r="MBZ98" s="82"/>
      <c r="MCA98" s="82"/>
      <c r="MCB98" s="82"/>
      <c r="MCC98" s="82"/>
      <c r="MCD98" s="82"/>
      <c r="MCE98" s="82"/>
      <c r="MCF98" s="82"/>
      <c r="MCG98" s="82"/>
      <c r="MCH98" s="82"/>
      <c r="MCI98" s="82"/>
      <c r="MCJ98" s="82"/>
      <c r="MCK98" s="82"/>
      <c r="MCL98" s="82"/>
      <c r="MCM98" s="82"/>
      <c r="MCN98" s="82"/>
      <c r="MCO98" s="82"/>
      <c r="MCP98" s="82"/>
      <c r="MCQ98" s="82"/>
      <c r="MCR98" s="82"/>
      <c r="MCS98" s="82"/>
      <c r="MCT98" s="82"/>
      <c r="MCU98" s="82"/>
      <c r="MCV98" s="82"/>
      <c r="MCW98" s="82"/>
      <c r="MCX98" s="82"/>
      <c r="MCY98" s="82"/>
      <c r="MCZ98" s="82"/>
      <c r="MDA98" s="82"/>
      <c r="MDB98" s="82"/>
      <c r="MDC98" s="82"/>
      <c r="MDD98" s="82"/>
      <c r="MDE98" s="82"/>
      <c r="MDF98" s="82"/>
      <c r="MDG98" s="82"/>
      <c r="MDH98" s="82"/>
      <c r="MDI98" s="82"/>
      <c r="MDJ98" s="82"/>
      <c r="MDK98" s="82"/>
      <c r="MDL98" s="82"/>
      <c r="MDM98" s="82"/>
      <c r="MDN98" s="82"/>
      <c r="MDO98" s="82"/>
      <c r="MDP98" s="82"/>
      <c r="MDQ98" s="82"/>
      <c r="MDR98" s="82"/>
      <c r="MDS98" s="82"/>
      <c r="MDT98" s="82"/>
      <c r="MDU98" s="82"/>
      <c r="MDV98" s="82"/>
      <c r="MDW98" s="82"/>
      <c r="MDX98" s="82"/>
      <c r="MDY98" s="82"/>
      <c r="MDZ98" s="82"/>
      <c r="MEA98" s="82"/>
      <c r="MEB98" s="82"/>
      <c r="MEC98" s="82"/>
      <c r="MED98" s="82"/>
      <c r="MEE98" s="82"/>
      <c r="MEF98" s="82"/>
      <c r="MEG98" s="82"/>
      <c r="MEH98" s="82"/>
      <c r="MEI98" s="82"/>
      <c r="MEJ98" s="82"/>
      <c r="MEK98" s="82"/>
      <c r="MEL98" s="82"/>
      <c r="MEM98" s="82"/>
      <c r="MEN98" s="82"/>
      <c r="MEO98" s="82"/>
      <c r="MEP98" s="82"/>
      <c r="MEQ98" s="82"/>
      <c r="MER98" s="82"/>
      <c r="MES98" s="82"/>
      <c r="MET98" s="82"/>
      <c r="MEU98" s="82"/>
      <c r="MEV98" s="82"/>
      <c r="MEW98" s="82"/>
      <c r="MEX98" s="82"/>
      <c r="MEY98" s="82"/>
      <c r="MEZ98" s="82"/>
      <c r="MFA98" s="82"/>
      <c r="MFB98" s="82"/>
      <c r="MFC98" s="82"/>
      <c r="MFD98" s="82"/>
      <c r="MFE98" s="82"/>
      <c r="MFF98" s="82"/>
      <c r="MFG98" s="82"/>
      <c r="MFH98" s="82"/>
      <c r="MFI98" s="82"/>
      <c r="MFJ98" s="82"/>
      <c r="MFK98" s="82"/>
      <c r="MFL98" s="82"/>
      <c r="MFM98" s="82"/>
      <c r="MFN98" s="82"/>
      <c r="MFO98" s="82"/>
      <c r="MFP98" s="82"/>
      <c r="MFQ98" s="82"/>
      <c r="MFR98" s="82"/>
      <c r="MFS98" s="82"/>
      <c r="MFT98" s="82"/>
      <c r="MFU98" s="82"/>
      <c r="MFV98" s="82"/>
      <c r="MFW98" s="82"/>
      <c r="MFX98" s="82"/>
      <c r="MFY98" s="82"/>
      <c r="MFZ98" s="82"/>
      <c r="MGA98" s="82"/>
      <c r="MGB98" s="82"/>
      <c r="MGC98" s="82"/>
      <c r="MGD98" s="82"/>
      <c r="MGE98" s="82"/>
      <c r="MGF98" s="82"/>
      <c r="MGG98" s="82"/>
      <c r="MGH98" s="82"/>
      <c r="MGI98" s="82"/>
      <c r="MGJ98" s="82"/>
      <c r="MGK98" s="82"/>
      <c r="MGL98" s="82"/>
      <c r="MGM98" s="82"/>
      <c r="MGN98" s="82"/>
      <c r="MGO98" s="82"/>
      <c r="MGP98" s="82"/>
      <c r="MGQ98" s="82"/>
      <c r="MGR98" s="82"/>
      <c r="MGS98" s="82"/>
      <c r="MGT98" s="82"/>
      <c r="MGU98" s="82"/>
      <c r="MGV98" s="82"/>
      <c r="MGW98" s="82"/>
      <c r="MGX98" s="82"/>
      <c r="MGY98" s="82"/>
      <c r="MGZ98" s="82"/>
      <c r="MHA98" s="82"/>
      <c r="MHB98" s="82"/>
      <c r="MHC98" s="82"/>
      <c r="MHD98" s="82"/>
      <c r="MHE98" s="82"/>
      <c r="MHF98" s="82"/>
      <c r="MHG98" s="82"/>
      <c r="MHH98" s="82"/>
      <c r="MHI98" s="82"/>
      <c r="MHJ98" s="82"/>
      <c r="MHK98" s="82"/>
      <c r="MHL98" s="82"/>
      <c r="MHM98" s="82"/>
      <c r="MHN98" s="82"/>
      <c r="MHO98" s="82"/>
      <c r="MHP98" s="82"/>
      <c r="MHQ98" s="82"/>
      <c r="MHR98" s="82"/>
      <c r="MHS98" s="82"/>
      <c r="MHT98" s="82"/>
      <c r="MHU98" s="82"/>
      <c r="MHV98" s="82"/>
      <c r="MHW98" s="82"/>
      <c r="MHX98" s="82"/>
      <c r="MHY98" s="82"/>
      <c r="MHZ98" s="82"/>
      <c r="MIA98" s="82"/>
      <c r="MIB98" s="82"/>
      <c r="MIC98" s="82"/>
      <c r="MID98" s="82"/>
      <c r="MIE98" s="82"/>
      <c r="MIF98" s="82"/>
      <c r="MIG98" s="82"/>
      <c r="MIH98" s="82"/>
      <c r="MII98" s="82"/>
      <c r="MIJ98" s="82"/>
      <c r="MIK98" s="82"/>
      <c r="MIL98" s="82"/>
      <c r="MIM98" s="82"/>
      <c r="MIN98" s="82"/>
      <c r="MIO98" s="82"/>
      <c r="MIP98" s="82"/>
      <c r="MIQ98" s="82"/>
      <c r="MIR98" s="82"/>
      <c r="MIS98" s="82"/>
      <c r="MIT98" s="82"/>
      <c r="MIU98" s="82"/>
      <c r="MIV98" s="82"/>
      <c r="MIW98" s="82"/>
      <c r="MIX98" s="82"/>
      <c r="MIY98" s="82"/>
      <c r="MIZ98" s="82"/>
      <c r="MJA98" s="82"/>
      <c r="MJB98" s="82"/>
      <c r="MJC98" s="82"/>
      <c r="MJD98" s="82"/>
      <c r="MJE98" s="82"/>
      <c r="MJF98" s="82"/>
      <c r="MJG98" s="82"/>
      <c r="MJH98" s="82"/>
      <c r="MJI98" s="82"/>
      <c r="MJJ98" s="82"/>
      <c r="MJK98" s="82"/>
      <c r="MJL98" s="82"/>
      <c r="MJM98" s="82"/>
      <c r="MJN98" s="82"/>
      <c r="MJO98" s="82"/>
      <c r="MJP98" s="82"/>
      <c r="MJQ98" s="82"/>
      <c r="MJR98" s="82"/>
      <c r="MJS98" s="82"/>
      <c r="MJT98" s="82"/>
      <c r="MJU98" s="82"/>
      <c r="MJV98" s="82"/>
      <c r="MJW98" s="82"/>
      <c r="MJX98" s="82"/>
      <c r="MJY98" s="82"/>
      <c r="MJZ98" s="82"/>
      <c r="MKA98" s="82"/>
      <c r="MKB98" s="82"/>
      <c r="MKC98" s="82"/>
      <c r="MKD98" s="82"/>
      <c r="MKE98" s="82"/>
      <c r="MKF98" s="82"/>
      <c r="MKG98" s="82"/>
      <c r="MKH98" s="82"/>
      <c r="MKI98" s="82"/>
      <c r="MKJ98" s="82"/>
      <c r="MKK98" s="82"/>
      <c r="MKL98" s="82"/>
      <c r="MKM98" s="82"/>
      <c r="MKN98" s="82"/>
      <c r="MKO98" s="82"/>
      <c r="MKP98" s="82"/>
      <c r="MKQ98" s="82"/>
      <c r="MKR98" s="82"/>
      <c r="MKS98" s="82"/>
      <c r="MKT98" s="82"/>
      <c r="MKU98" s="82"/>
      <c r="MKV98" s="82"/>
      <c r="MKW98" s="82"/>
      <c r="MKX98" s="82"/>
      <c r="MKY98" s="82"/>
      <c r="MKZ98" s="82"/>
      <c r="MLA98" s="82"/>
      <c r="MLB98" s="82"/>
      <c r="MLC98" s="82"/>
      <c r="MLD98" s="82"/>
      <c r="MLE98" s="82"/>
      <c r="MLF98" s="82"/>
      <c r="MLG98" s="82"/>
      <c r="MLH98" s="82"/>
      <c r="MLI98" s="82"/>
      <c r="MLJ98" s="82"/>
      <c r="MLK98" s="82"/>
      <c r="MLL98" s="82"/>
      <c r="MLM98" s="82"/>
      <c r="MLN98" s="82"/>
      <c r="MLO98" s="82"/>
      <c r="MLP98" s="82"/>
      <c r="MLQ98" s="82"/>
      <c r="MLR98" s="82"/>
      <c r="MLS98" s="82"/>
      <c r="MLT98" s="82"/>
      <c r="MLU98" s="82"/>
      <c r="MLV98" s="82"/>
      <c r="MLW98" s="82"/>
      <c r="MLX98" s="82"/>
      <c r="MLY98" s="82"/>
      <c r="MLZ98" s="82"/>
      <c r="MMA98" s="82"/>
      <c r="MMB98" s="82"/>
      <c r="MMC98" s="82"/>
      <c r="MMD98" s="82"/>
      <c r="MME98" s="82"/>
      <c r="MMF98" s="82"/>
      <c r="MMG98" s="82"/>
      <c r="MMH98" s="82"/>
      <c r="MMI98" s="82"/>
      <c r="MMJ98" s="82"/>
      <c r="MMK98" s="82"/>
      <c r="MML98" s="82"/>
      <c r="MMM98" s="82"/>
      <c r="MMN98" s="82"/>
      <c r="MMO98" s="82"/>
      <c r="MMP98" s="82"/>
      <c r="MMQ98" s="82"/>
      <c r="MMR98" s="82"/>
      <c r="MMS98" s="82"/>
      <c r="MMT98" s="82"/>
      <c r="MMU98" s="82"/>
      <c r="MMV98" s="82"/>
      <c r="MMW98" s="82"/>
      <c r="MMX98" s="82"/>
      <c r="MMY98" s="82"/>
      <c r="MMZ98" s="82"/>
      <c r="MNA98" s="82"/>
      <c r="MNB98" s="82"/>
      <c r="MNC98" s="82"/>
      <c r="MND98" s="82"/>
      <c r="MNE98" s="82"/>
      <c r="MNF98" s="82"/>
      <c r="MNG98" s="82"/>
      <c r="MNH98" s="82"/>
      <c r="MNI98" s="82"/>
      <c r="MNJ98" s="82"/>
      <c r="MNK98" s="82"/>
      <c r="MNL98" s="82"/>
      <c r="MNM98" s="82"/>
      <c r="MNN98" s="82"/>
      <c r="MNO98" s="82"/>
      <c r="MNP98" s="82"/>
      <c r="MNQ98" s="82"/>
      <c r="MNR98" s="82"/>
      <c r="MNS98" s="82"/>
      <c r="MNT98" s="82"/>
      <c r="MNU98" s="82"/>
      <c r="MNV98" s="82"/>
      <c r="MNW98" s="82"/>
      <c r="MNX98" s="82"/>
      <c r="MNY98" s="82"/>
      <c r="MNZ98" s="82"/>
      <c r="MOA98" s="82"/>
      <c r="MOB98" s="82"/>
      <c r="MOC98" s="82"/>
      <c r="MOD98" s="82"/>
      <c r="MOE98" s="82"/>
      <c r="MOF98" s="82"/>
      <c r="MOG98" s="82"/>
      <c r="MOH98" s="82"/>
      <c r="MOI98" s="82"/>
      <c r="MOJ98" s="82"/>
      <c r="MOK98" s="82"/>
      <c r="MOL98" s="82"/>
      <c r="MOM98" s="82"/>
      <c r="MON98" s="82"/>
      <c r="MOO98" s="82"/>
      <c r="MOP98" s="82"/>
      <c r="MOQ98" s="82"/>
      <c r="MOR98" s="82"/>
      <c r="MOS98" s="82"/>
      <c r="MOT98" s="82"/>
      <c r="MOU98" s="82"/>
      <c r="MOV98" s="82"/>
      <c r="MOW98" s="82"/>
      <c r="MOX98" s="82"/>
      <c r="MOY98" s="82"/>
      <c r="MOZ98" s="82"/>
      <c r="MPA98" s="82"/>
      <c r="MPB98" s="82"/>
      <c r="MPC98" s="82"/>
      <c r="MPD98" s="82"/>
      <c r="MPE98" s="82"/>
      <c r="MPF98" s="82"/>
      <c r="MPG98" s="82"/>
      <c r="MPH98" s="82"/>
      <c r="MPI98" s="82"/>
      <c r="MPJ98" s="82"/>
      <c r="MPK98" s="82"/>
      <c r="MPL98" s="82"/>
      <c r="MPM98" s="82"/>
      <c r="MPN98" s="82"/>
      <c r="MPO98" s="82"/>
      <c r="MPP98" s="82"/>
      <c r="MPQ98" s="82"/>
      <c r="MPR98" s="82"/>
      <c r="MPS98" s="82"/>
      <c r="MPT98" s="82"/>
      <c r="MPU98" s="82"/>
      <c r="MPV98" s="82"/>
      <c r="MPW98" s="82"/>
      <c r="MPX98" s="82"/>
      <c r="MPY98" s="82"/>
      <c r="MPZ98" s="82"/>
      <c r="MQA98" s="82"/>
      <c r="MQB98" s="82"/>
      <c r="MQC98" s="82"/>
      <c r="MQD98" s="82"/>
      <c r="MQE98" s="82"/>
      <c r="MQF98" s="82"/>
      <c r="MQG98" s="82"/>
      <c r="MQH98" s="82"/>
      <c r="MQI98" s="82"/>
      <c r="MQJ98" s="82"/>
      <c r="MQK98" s="82"/>
      <c r="MQL98" s="82"/>
      <c r="MQM98" s="82"/>
      <c r="MQN98" s="82"/>
      <c r="MQO98" s="82"/>
      <c r="MQP98" s="82"/>
      <c r="MQQ98" s="82"/>
      <c r="MQR98" s="82"/>
      <c r="MQS98" s="82"/>
      <c r="MQT98" s="82"/>
      <c r="MQU98" s="82"/>
      <c r="MQV98" s="82"/>
      <c r="MQW98" s="82"/>
      <c r="MQX98" s="82"/>
      <c r="MQY98" s="82"/>
      <c r="MQZ98" s="82"/>
      <c r="MRA98" s="82"/>
      <c r="MRB98" s="82"/>
      <c r="MRC98" s="82"/>
      <c r="MRD98" s="82"/>
      <c r="MRE98" s="82"/>
      <c r="MRF98" s="82"/>
      <c r="MRG98" s="82"/>
      <c r="MRH98" s="82"/>
      <c r="MRI98" s="82"/>
      <c r="MRJ98" s="82"/>
      <c r="MRK98" s="82"/>
      <c r="MRL98" s="82"/>
      <c r="MRM98" s="82"/>
      <c r="MRN98" s="82"/>
      <c r="MRO98" s="82"/>
      <c r="MRP98" s="82"/>
      <c r="MRQ98" s="82"/>
      <c r="MRR98" s="82"/>
      <c r="MRS98" s="82"/>
      <c r="MRT98" s="82"/>
      <c r="MRU98" s="82"/>
      <c r="MRV98" s="82"/>
      <c r="MRW98" s="82"/>
      <c r="MRX98" s="82"/>
      <c r="MRY98" s="82"/>
      <c r="MRZ98" s="82"/>
      <c r="MSA98" s="82"/>
      <c r="MSB98" s="82"/>
      <c r="MSC98" s="82"/>
      <c r="MSD98" s="82"/>
      <c r="MSE98" s="82"/>
      <c r="MSF98" s="82"/>
      <c r="MSG98" s="82"/>
      <c r="MSH98" s="82"/>
      <c r="MSI98" s="82"/>
      <c r="MSJ98" s="82"/>
      <c r="MSK98" s="82"/>
      <c r="MSL98" s="82"/>
      <c r="MSM98" s="82"/>
      <c r="MSN98" s="82"/>
      <c r="MSO98" s="82"/>
      <c r="MSP98" s="82"/>
      <c r="MSQ98" s="82"/>
      <c r="MSR98" s="82"/>
      <c r="MSS98" s="82"/>
      <c r="MST98" s="82"/>
      <c r="MSU98" s="82"/>
      <c r="MSV98" s="82"/>
      <c r="MSW98" s="82"/>
      <c r="MSX98" s="82"/>
      <c r="MSY98" s="82"/>
      <c r="MSZ98" s="82"/>
      <c r="MTA98" s="82"/>
      <c r="MTB98" s="82"/>
      <c r="MTC98" s="82"/>
      <c r="MTD98" s="82"/>
      <c r="MTE98" s="82"/>
      <c r="MTF98" s="82"/>
      <c r="MTG98" s="82"/>
      <c r="MTH98" s="82"/>
      <c r="MTI98" s="82"/>
      <c r="MTJ98" s="82"/>
      <c r="MTK98" s="82"/>
      <c r="MTL98" s="82"/>
      <c r="MTM98" s="82"/>
      <c r="MTN98" s="82"/>
      <c r="MTO98" s="82"/>
      <c r="MTP98" s="82"/>
      <c r="MTQ98" s="82"/>
      <c r="MTR98" s="82"/>
      <c r="MTS98" s="82"/>
      <c r="MTT98" s="82"/>
      <c r="MTU98" s="82"/>
      <c r="MTV98" s="82"/>
      <c r="MTW98" s="82"/>
      <c r="MTX98" s="82"/>
      <c r="MTY98" s="82"/>
      <c r="MTZ98" s="82"/>
      <c r="MUA98" s="82"/>
      <c r="MUB98" s="82"/>
      <c r="MUC98" s="82"/>
      <c r="MUD98" s="82"/>
      <c r="MUE98" s="82"/>
      <c r="MUF98" s="82"/>
      <c r="MUG98" s="82"/>
      <c r="MUH98" s="82"/>
      <c r="MUI98" s="82"/>
      <c r="MUJ98" s="82"/>
      <c r="MUK98" s="82"/>
      <c r="MUL98" s="82"/>
      <c r="MUM98" s="82"/>
      <c r="MUN98" s="82"/>
      <c r="MUO98" s="82"/>
      <c r="MUP98" s="82"/>
      <c r="MUQ98" s="82"/>
      <c r="MUR98" s="82"/>
      <c r="MUS98" s="82"/>
      <c r="MUT98" s="82"/>
      <c r="MUU98" s="82"/>
      <c r="MUV98" s="82"/>
      <c r="MUW98" s="82"/>
      <c r="MUX98" s="82"/>
      <c r="MUY98" s="82"/>
      <c r="MUZ98" s="82"/>
      <c r="MVA98" s="82"/>
      <c r="MVB98" s="82"/>
      <c r="MVC98" s="82"/>
      <c r="MVD98" s="82"/>
      <c r="MVE98" s="82"/>
      <c r="MVF98" s="82"/>
      <c r="MVG98" s="82"/>
      <c r="MVH98" s="82"/>
      <c r="MVI98" s="82"/>
      <c r="MVJ98" s="82"/>
      <c r="MVK98" s="82"/>
      <c r="MVL98" s="82"/>
      <c r="MVM98" s="82"/>
      <c r="MVN98" s="82"/>
      <c r="MVO98" s="82"/>
      <c r="MVP98" s="82"/>
      <c r="MVQ98" s="82"/>
      <c r="MVR98" s="82"/>
      <c r="MVS98" s="82"/>
      <c r="MVT98" s="82"/>
      <c r="MVU98" s="82"/>
      <c r="MVV98" s="82"/>
      <c r="MVW98" s="82"/>
      <c r="MVX98" s="82"/>
      <c r="MVY98" s="82"/>
      <c r="MVZ98" s="82"/>
      <c r="MWA98" s="82"/>
      <c r="MWB98" s="82"/>
      <c r="MWC98" s="82"/>
      <c r="MWD98" s="82"/>
      <c r="MWE98" s="82"/>
      <c r="MWF98" s="82"/>
      <c r="MWG98" s="82"/>
      <c r="MWH98" s="82"/>
      <c r="MWI98" s="82"/>
      <c r="MWJ98" s="82"/>
      <c r="MWK98" s="82"/>
      <c r="MWL98" s="82"/>
      <c r="MWM98" s="82"/>
      <c r="MWN98" s="82"/>
      <c r="MWO98" s="82"/>
      <c r="MWP98" s="82"/>
      <c r="MWQ98" s="82"/>
      <c r="MWR98" s="82"/>
      <c r="MWS98" s="82"/>
      <c r="MWT98" s="82"/>
      <c r="MWU98" s="82"/>
      <c r="MWV98" s="82"/>
      <c r="MWW98" s="82"/>
      <c r="MWX98" s="82"/>
      <c r="MWY98" s="82"/>
      <c r="MWZ98" s="82"/>
      <c r="MXA98" s="82"/>
      <c r="MXB98" s="82"/>
      <c r="MXC98" s="82"/>
      <c r="MXD98" s="82"/>
      <c r="MXE98" s="82"/>
      <c r="MXF98" s="82"/>
      <c r="MXG98" s="82"/>
      <c r="MXH98" s="82"/>
      <c r="MXI98" s="82"/>
      <c r="MXJ98" s="82"/>
      <c r="MXK98" s="82"/>
      <c r="MXL98" s="82"/>
      <c r="MXM98" s="82"/>
      <c r="MXN98" s="82"/>
      <c r="MXO98" s="82"/>
      <c r="MXP98" s="82"/>
      <c r="MXQ98" s="82"/>
      <c r="MXR98" s="82"/>
      <c r="MXS98" s="82"/>
      <c r="MXT98" s="82"/>
      <c r="MXU98" s="82"/>
      <c r="MXV98" s="82"/>
      <c r="MXW98" s="82"/>
      <c r="MXX98" s="82"/>
      <c r="MXY98" s="82"/>
      <c r="MXZ98" s="82"/>
      <c r="MYA98" s="82"/>
      <c r="MYB98" s="82"/>
      <c r="MYC98" s="82"/>
      <c r="MYD98" s="82"/>
      <c r="MYE98" s="82"/>
      <c r="MYF98" s="82"/>
      <c r="MYG98" s="82"/>
      <c r="MYH98" s="82"/>
      <c r="MYI98" s="82"/>
      <c r="MYJ98" s="82"/>
      <c r="MYK98" s="82"/>
      <c r="MYL98" s="82"/>
      <c r="MYM98" s="82"/>
      <c r="MYN98" s="82"/>
      <c r="MYO98" s="82"/>
      <c r="MYP98" s="82"/>
      <c r="MYQ98" s="82"/>
      <c r="MYR98" s="82"/>
      <c r="MYS98" s="82"/>
      <c r="MYT98" s="82"/>
      <c r="MYU98" s="82"/>
      <c r="MYV98" s="82"/>
      <c r="MYW98" s="82"/>
      <c r="MYX98" s="82"/>
      <c r="MYY98" s="82"/>
      <c r="MYZ98" s="82"/>
      <c r="MZA98" s="82"/>
      <c r="MZB98" s="82"/>
      <c r="MZC98" s="82"/>
      <c r="MZD98" s="82"/>
      <c r="MZE98" s="82"/>
      <c r="MZF98" s="82"/>
      <c r="MZG98" s="82"/>
      <c r="MZH98" s="82"/>
      <c r="MZI98" s="82"/>
      <c r="MZJ98" s="82"/>
      <c r="MZK98" s="82"/>
      <c r="MZL98" s="82"/>
      <c r="MZM98" s="82"/>
      <c r="MZN98" s="82"/>
      <c r="MZO98" s="82"/>
      <c r="MZP98" s="82"/>
      <c r="MZQ98" s="82"/>
      <c r="MZR98" s="82"/>
      <c r="MZS98" s="82"/>
      <c r="MZT98" s="82"/>
      <c r="MZU98" s="82"/>
      <c r="MZV98" s="82"/>
      <c r="MZW98" s="82"/>
      <c r="MZX98" s="82"/>
      <c r="MZY98" s="82"/>
      <c r="MZZ98" s="82"/>
      <c r="NAA98" s="82"/>
      <c r="NAB98" s="82"/>
      <c r="NAC98" s="82"/>
      <c r="NAD98" s="82"/>
      <c r="NAE98" s="82"/>
      <c r="NAF98" s="82"/>
      <c r="NAG98" s="82"/>
      <c r="NAH98" s="82"/>
      <c r="NAI98" s="82"/>
      <c r="NAJ98" s="82"/>
      <c r="NAK98" s="82"/>
      <c r="NAL98" s="82"/>
      <c r="NAM98" s="82"/>
      <c r="NAN98" s="82"/>
      <c r="NAO98" s="82"/>
      <c r="NAP98" s="82"/>
      <c r="NAQ98" s="82"/>
      <c r="NAR98" s="82"/>
      <c r="NAS98" s="82"/>
      <c r="NAT98" s="82"/>
      <c r="NAU98" s="82"/>
      <c r="NAV98" s="82"/>
      <c r="NAW98" s="82"/>
      <c r="NAX98" s="82"/>
      <c r="NAY98" s="82"/>
      <c r="NAZ98" s="82"/>
      <c r="NBA98" s="82"/>
      <c r="NBB98" s="82"/>
      <c r="NBC98" s="82"/>
      <c r="NBD98" s="82"/>
      <c r="NBE98" s="82"/>
      <c r="NBF98" s="82"/>
      <c r="NBG98" s="82"/>
      <c r="NBH98" s="82"/>
      <c r="NBI98" s="82"/>
      <c r="NBJ98" s="82"/>
      <c r="NBK98" s="82"/>
      <c r="NBL98" s="82"/>
      <c r="NBM98" s="82"/>
      <c r="NBN98" s="82"/>
      <c r="NBO98" s="82"/>
      <c r="NBP98" s="82"/>
      <c r="NBQ98" s="82"/>
      <c r="NBR98" s="82"/>
      <c r="NBS98" s="82"/>
      <c r="NBT98" s="82"/>
      <c r="NBU98" s="82"/>
      <c r="NBV98" s="82"/>
      <c r="NBW98" s="82"/>
      <c r="NBX98" s="82"/>
      <c r="NBY98" s="82"/>
      <c r="NBZ98" s="82"/>
      <c r="NCA98" s="82"/>
      <c r="NCB98" s="82"/>
      <c r="NCC98" s="82"/>
      <c r="NCD98" s="82"/>
      <c r="NCE98" s="82"/>
      <c r="NCF98" s="82"/>
      <c r="NCG98" s="82"/>
      <c r="NCH98" s="82"/>
      <c r="NCI98" s="82"/>
      <c r="NCJ98" s="82"/>
      <c r="NCK98" s="82"/>
      <c r="NCL98" s="82"/>
      <c r="NCM98" s="82"/>
      <c r="NCN98" s="82"/>
      <c r="NCO98" s="82"/>
      <c r="NCP98" s="82"/>
      <c r="NCQ98" s="82"/>
      <c r="NCR98" s="82"/>
      <c r="NCS98" s="82"/>
      <c r="NCT98" s="82"/>
      <c r="NCU98" s="82"/>
      <c r="NCV98" s="82"/>
      <c r="NCW98" s="82"/>
      <c r="NCX98" s="82"/>
      <c r="NCY98" s="82"/>
      <c r="NCZ98" s="82"/>
      <c r="NDA98" s="82"/>
      <c r="NDB98" s="82"/>
      <c r="NDC98" s="82"/>
      <c r="NDD98" s="82"/>
      <c r="NDE98" s="82"/>
      <c r="NDF98" s="82"/>
      <c r="NDG98" s="82"/>
      <c r="NDH98" s="82"/>
      <c r="NDI98" s="82"/>
      <c r="NDJ98" s="82"/>
      <c r="NDK98" s="82"/>
      <c r="NDL98" s="82"/>
      <c r="NDM98" s="82"/>
      <c r="NDN98" s="82"/>
      <c r="NDO98" s="82"/>
      <c r="NDP98" s="82"/>
      <c r="NDQ98" s="82"/>
      <c r="NDR98" s="82"/>
      <c r="NDS98" s="82"/>
      <c r="NDT98" s="82"/>
      <c r="NDU98" s="82"/>
      <c r="NDV98" s="82"/>
      <c r="NDW98" s="82"/>
      <c r="NDX98" s="82"/>
      <c r="NDY98" s="82"/>
      <c r="NDZ98" s="82"/>
      <c r="NEA98" s="82"/>
      <c r="NEB98" s="82"/>
      <c r="NEC98" s="82"/>
      <c r="NED98" s="82"/>
      <c r="NEE98" s="82"/>
      <c r="NEF98" s="82"/>
      <c r="NEG98" s="82"/>
      <c r="NEH98" s="82"/>
      <c r="NEI98" s="82"/>
      <c r="NEJ98" s="82"/>
      <c r="NEK98" s="82"/>
      <c r="NEL98" s="82"/>
      <c r="NEM98" s="82"/>
      <c r="NEN98" s="82"/>
      <c r="NEO98" s="82"/>
      <c r="NEP98" s="82"/>
      <c r="NEQ98" s="82"/>
      <c r="NER98" s="82"/>
      <c r="NES98" s="82"/>
      <c r="NET98" s="82"/>
      <c r="NEU98" s="82"/>
      <c r="NEV98" s="82"/>
      <c r="NEW98" s="82"/>
      <c r="NEX98" s="82"/>
      <c r="NEY98" s="82"/>
      <c r="NEZ98" s="82"/>
      <c r="NFA98" s="82"/>
      <c r="NFB98" s="82"/>
      <c r="NFC98" s="82"/>
      <c r="NFD98" s="82"/>
      <c r="NFE98" s="82"/>
      <c r="NFF98" s="82"/>
      <c r="NFG98" s="82"/>
      <c r="NFH98" s="82"/>
      <c r="NFI98" s="82"/>
      <c r="NFJ98" s="82"/>
      <c r="NFK98" s="82"/>
      <c r="NFL98" s="82"/>
      <c r="NFM98" s="82"/>
      <c r="NFN98" s="82"/>
      <c r="NFO98" s="82"/>
      <c r="NFP98" s="82"/>
      <c r="NFQ98" s="82"/>
      <c r="NFR98" s="82"/>
      <c r="NFS98" s="82"/>
      <c r="NFT98" s="82"/>
      <c r="NFU98" s="82"/>
      <c r="NFV98" s="82"/>
      <c r="NFW98" s="82"/>
      <c r="NFX98" s="82"/>
      <c r="NFY98" s="82"/>
      <c r="NFZ98" s="82"/>
      <c r="NGA98" s="82"/>
      <c r="NGB98" s="82"/>
      <c r="NGC98" s="82"/>
      <c r="NGD98" s="82"/>
      <c r="NGE98" s="82"/>
      <c r="NGF98" s="82"/>
      <c r="NGG98" s="82"/>
      <c r="NGH98" s="82"/>
      <c r="NGI98" s="82"/>
      <c r="NGJ98" s="82"/>
      <c r="NGK98" s="82"/>
      <c r="NGL98" s="82"/>
      <c r="NGM98" s="82"/>
      <c r="NGN98" s="82"/>
      <c r="NGO98" s="82"/>
      <c r="NGP98" s="82"/>
      <c r="NGQ98" s="82"/>
      <c r="NGR98" s="82"/>
      <c r="NGS98" s="82"/>
      <c r="NGT98" s="82"/>
      <c r="NGU98" s="82"/>
      <c r="NGV98" s="82"/>
      <c r="NGW98" s="82"/>
      <c r="NGX98" s="82"/>
      <c r="NGY98" s="82"/>
      <c r="NGZ98" s="82"/>
      <c r="NHA98" s="82"/>
      <c r="NHB98" s="82"/>
      <c r="NHC98" s="82"/>
      <c r="NHD98" s="82"/>
      <c r="NHE98" s="82"/>
      <c r="NHF98" s="82"/>
      <c r="NHG98" s="82"/>
      <c r="NHH98" s="82"/>
      <c r="NHI98" s="82"/>
      <c r="NHJ98" s="82"/>
      <c r="NHK98" s="82"/>
      <c r="NHL98" s="82"/>
      <c r="NHM98" s="82"/>
      <c r="NHN98" s="82"/>
      <c r="NHO98" s="82"/>
      <c r="NHP98" s="82"/>
      <c r="NHQ98" s="82"/>
      <c r="NHR98" s="82"/>
      <c r="NHS98" s="82"/>
      <c r="NHT98" s="82"/>
      <c r="NHU98" s="82"/>
      <c r="NHV98" s="82"/>
      <c r="NHW98" s="82"/>
      <c r="NHX98" s="82"/>
      <c r="NHY98" s="82"/>
      <c r="NHZ98" s="82"/>
      <c r="NIA98" s="82"/>
      <c r="NIB98" s="82"/>
      <c r="NIC98" s="82"/>
      <c r="NID98" s="82"/>
      <c r="NIE98" s="82"/>
      <c r="NIF98" s="82"/>
      <c r="NIG98" s="82"/>
      <c r="NIH98" s="82"/>
      <c r="NII98" s="82"/>
      <c r="NIJ98" s="82"/>
      <c r="NIK98" s="82"/>
      <c r="NIL98" s="82"/>
      <c r="NIM98" s="82"/>
      <c r="NIN98" s="82"/>
      <c r="NIO98" s="82"/>
      <c r="NIP98" s="82"/>
      <c r="NIQ98" s="82"/>
      <c r="NIR98" s="82"/>
      <c r="NIS98" s="82"/>
      <c r="NIT98" s="82"/>
      <c r="NIU98" s="82"/>
      <c r="NIV98" s="82"/>
      <c r="NIW98" s="82"/>
      <c r="NIX98" s="82"/>
      <c r="NIY98" s="82"/>
      <c r="NIZ98" s="82"/>
      <c r="NJA98" s="82"/>
      <c r="NJB98" s="82"/>
      <c r="NJC98" s="82"/>
      <c r="NJD98" s="82"/>
      <c r="NJE98" s="82"/>
      <c r="NJF98" s="82"/>
      <c r="NJG98" s="82"/>
      <c r="NJH98" s="82"/>
      <c r="NJI98" s="82"/>
      <c r="NJJ98" s="82"/>
      <c r="NJK98" s="82"/>
      <c r="NJL98" s="82"/>
      <c r="NJM98" s="82"/>
      <c r="NJN98" s="82"/>
      <c r="NJO98" s="82"/>
      <c r="NJP98" s="82"/>
      <c r="NJQ98" s="82"/>
      <c r="NJR98" s="82"/>
      <c r="NJS98" s="82"/>
      <c r="NJT98" s="82"/>
      <c r="NJU98" s="82"/>
      <c r="NJV98" s="82"/>
      <c r="NJW98" s="82"/>
      <c r="NJX98" s="82"/>
      <c r="NJY98" s="82"/>
      <c r="NJZ98" s="82"/>
      <c r="NKA98" s="82"/>
      <c r="NKB98" s="82"/>
      <c r="NKC98" s="82"/>
      <c r="NKD98" s="82"/>
      <c r="NKE98" s="82"/>
      <c r="NKF98" s="82"/>
      <c r="NKG98" s="82"/>
      <c r="NKH98" s="82"/>
      <c r="NKI98" s="82"/>
      <c r="NKJ98" s="82"/>
      <c r="NKK98" s="82"/>
      <c r="NKL98" s="82"/>
      <c r="NKM98" s="82"/>
      <c r="NKN98" s="82"/>
      <c r="NKO98" s="82"/>
      <c r="NKP98" s="82"/>
      <c r="NKQ98" s="82"/>
      <c r="NKR98" s="82"/>
      <c r="NKS98" s="82"/>
      <c r="NKT98" s="82"/>
      <c r="NKU98" s="82"/>
      <c r="NKV98" s="82"/>
      <c r="NKW98" s="82"/>
      <c r="NKX98" s="82"/>
      <c r="NKY98" s="82"/>
      <c r="NKZ98" s="82"/>
      <c r="NLA98" s="82"/>
      <c r="NLB98" s="82"/>
      <c r="NLC98" s="82"/>
      <c r="NLD98" s="82"/>
      <c r="NLE98" s="82"/>
      <c r="NLF98" s="82"/>
      <c r="NLG98" s="82"/>
      <c r="NLH98" s="82"/>
      <c r="NLI98" s="82"/>
      <c r="NLJ98" s="82"/>
      <c r="NLK98" s="82"/>
      <c r="NLL98" s="82"/>
      <c r="NLM98" s="82"/>
      <c r="NLN98" s="82"/>
      <c r="NLO98" s="82"/>
      <c r="NLP98" s="82"/>
      <c r="NLQ98" s="82"/>
      <c r="NLR98" s="82"/>
      <c r="NLS98" s="82"/>
      <c r="NLT98" s="82"/>
      <c r="NLU98" s="82"/>
      <c r="NLV98" s="82"/>
      <c r="NLW98" s="82"/>
      <c r="NLX98" s="82"/>
      <c r="NLY98" s="82"/>
      <c r="NLZ98" s="82"/>
      <c r="NMA98" s="82"/>
      <c r="NMB98" s="82"/>
      <c r="NMC98" s="82"/>
      <c r="NMD98" s="82"/>
      <c r="NME98" s="82"/>
      <c r="NMF98" s="82"/>
      <c r="NMG98" s="82"/>
      <c r="NMH98" s="82"/>
      <c r="NMI98" s="82"/>
      <c r="NMJ98" s="82"/>
      <c r="NMK98" s="82"/>
      <c r="NML98" s="82"/>
      <c r="NMM98" s="82"/>
      <c r="NMN98" s="82"/>
      <c r="NMO98" s="82"/>
      <c r="NMP98" s="82"/>
      <c r="NMQ98" s="82"/>
      <c r="NMR98" s="82"/>
      <c r="NMS98" s="82"/>
      <c r="NMT98" s="82"/>
      <c r="NMU98" s="82"/>
      <c r="NMV98" s="82"/>
      <c r="NMW98" s="82"/>
      <c r="NMX98" s="82"/>
      <c r="NMY98" s="82"/>
      <c r="NMZ98" s="82"/>
      <c r="NNA98" s="82"/>
      <c r="NNB98" s="82"/>
      <c r="NNC98" s="82"/>
      <c r="NND98" s="82"/>
      <c r="NNE98" s="82"/>
      <c r="NNF98" s="82"/>
      <c r="NNG98" s="82"/>
      <c r="NNH98" s="82"/>
      <c r="NNI98" s="82"/>
      <c r="NNJ98" s="82"/>
      <c r="NNK98" s="82"/>
      <c r="NNL98" s="82"/>
      <c r="NNM98" s="82"/>
      <c r="NNN98" s="82"/>
      <c r="NNO98" s="82"/>
      <c r="NNP98" s="82"/>
      <c r="NNQ98" s="82"/>
      <c r="NNR98" s="82"/>
      <c r="NNS98" s="82"/>
      <c r="NNT98" s="82"/>
      <c r="NNU98" s="82"/>
      <c r="NNV98" s="82"/>
      <c r="NNW98" s="82"/>
      <c r="NNX98" s="82"/>
      <c r="NNY98" s="82"/>
      <c r="NNZ98" s="82"/>
      <c r="NOA98" s="82"/>
      <c r="NOB98" s="82"/>
      <c r="NOC98" s="82"/>
      <c r="NOD98" s="82"/>
      <c r="NOE98" s="82"/>
      <c r="NOF98" s="82"/>
      <c r="NOG98" s="82"/>
      <c r="NOH98" s="82"/>
      <c r="NOI98" s="82"/>
      <c r="NOJ98" s="82"/>
      <c r="NOK98" s="82"/>
      <c r="NOL98" s="82"/>
      <c r="NOM98" s="82"/>
      <c r="NON98" s="82"/>
      <c r="NOO98" s="82"/>
      <c r="NOP98" s="82"/>
      <c r="NOQ98" s="82"/>
      <c r="NOR98" s="82"/>
      <c r="NOS98" s="82"/>
      <c r="NOT98" s="82"/>
      <c r="NOU98" s="82"/>
      <c r="NOV98" s="82"/>
      <c r="NOW98" s="82"/>
      <c r="NOX98" s="82"/>
      <c r="NOY98" s="82"/>
      <c r="NOZ98" s="82"/>
      <c r="NPA98" s="82"/>
      <c r="NPB98" s="82"/>
      <c r="NPC98" s="82"/>
      <c r="NPD98" s="82"/>
      <c r="NPE98" s="82"/>
      <c r="NPF98" s="82"/>
      <c r="NPG98" s="82"/>
      <c r="NPH98" s="82"/>
      <c r="NPI98" s="82"/>
      <c r="NPJ98" s="82"/>
      <c r="NPK98" s="82"/>
      <c r="NPL98" s="82"/>
      <c r="NPM98" s="82"/>
      <c r="NPN98" s="82"/>
      <c r="NPO98" s="82"/>
      <c r="NPP98" s="82"/>
      <c r="NPQ98" s="82"/>
      <c r="NPR98" s="82"/>
      <c r="NPS98" s="82"/>
      <c r="NPT98" s="82"/>
      <c r="NPU98" s="82"/>
      <c r="NPV98" s="82"/>
      <c r="NPW98" s="82"/>
      <c r="NPX98" s="82"/>
      <c r="NPY98" s="82"/>
      <c r="NPZ98" s="82"/>
      <c r="NQA98" s="82"/>
      <c r="NQB98" s="82"/>
      <c r="NQC98" s="82"/>
      <c r="NQD98" s="82"/>
      <c r="NQE98" s="82"/>
      <c r="NQF98" s="82"/>
      <c r="NQG98" s="82"/>
      <c r="NQH98" s="82"/>
      <c r="NQI98" s="82"/>
      <c r="NQJ98" s="82"/>
      <c r="NQK98" s="82"/>
      <c r="NQL98" s="82"/>
      <c r="NQM98" s="82"/>
      <c r="NQN98" s="82"/>
      <c r="NQO98" s="82"/>
      <c r="NQP98" s="82"/>
      <c r="NQQ98" s="82"/>
      <c r="NQR98" s="82"/>
      <c r="NQS98" s="82"/>
      <c r="NQT98" s="82"/>
      <c r="NQU98" s="82"/>
      <c r="NQV98" s="82"/>
      <c r="NQW98" s="82"/>
      <c r="NQX98" s="82"/>
      <c r="NQY98" s="82"/>
      <c r="NQZ98" s="82"/>
      <c r="NRA98" s="82"/>
      <c r="NRB98" s="82"/>
      <c r="NRC98" s="82"/>
      <c r="NRD98" s="82"/>
      <c r="NRE98" s="82"/>
      <c r="NRF98" s="82"/>
      <c r="NRG98" s="82"/>
      <c r="NRH98" s="82"/>
      <c r="NRI98" s="82"/>
      <c r="NRJ98" s="82"/>
      <c r="NRK98" s="82"/>
      <c r="NRL98" s="82"/>
      <c r="NRM98" s="82"/>
      <c r="NRN98" s="82"/>
      <c r="NRO98" s="82"/>
      <c r="NRP98" s="82"/>
      <c r="NRQ98" s="82"/>
      <c r="NRR98" s="82"/>
      <c r="NRS98" s="82"/>
      <c r="NRT98" s="82"/>
      <c r="NRU98" s="82"/>
      <c r="NRV98" s="82"/>
      <c r="NRW98" s="82"/>
      <c r="NRX98" s="82"/>
      <c r="NRY98" s="82"/>
      <c r="NRZ98" s="82"/>
      <c r="NSA98" s="82"/>
      <c r="NSB98" s="82"/>
      <c r="NSC98" s="82"/>
      <c r="NSD98" s="82"/>
      <c r="NSE98" s="82"/>
      <c r="NSF98" s="82"/>
      <c r="NSG98" s="82"/>
      <c r="NSH98" s="82"/>
      <c r="NSI98" s="82"/>
      <c r="NSJ98" s="82"/>
      <c r="NSK98" s="82"/>
      <c r="NSL98" s="82"/>
      <c r="NSM98" s="82"/>
      <c r="NSN98" s="82"/>
      <c r="NSO98" s="82"/>
      <c r="NSP98" s="82"/>
      <c r="NSQ98" s="82"/>
      <c r="NSR98" s="82"/>
      <c r="NSS98" s="82"/>
      <c r="NST98" s="82"/>
      <c r="NSU98" s="82"/>
      <c r="NSV98" s="82"/>
      <c r="NSW98" s="82"/>
      <c r="NSX98" s="82"/>
      <c r="NSY98" s="82"/>
      <c r="NSZ98" s="82"/>
      <c r="NTA98" s="82"/>
      <c r="NTB98" s="82"/>
      <c r="NTC98" s="82"/>
      <c r="NTD98" s="82"/>
      <c r="NTE98" s="82"/>
      <c r="NTF98" s="82"/>
      <c r="NTG98" s="82"/>
      <c r="NTH98" s="82"/>
      <c r="NTI98" s="82"/>
      <c r="NTJ98" s="82"/>
      <c r="NTK98" s="82"/>
      <c r="NTL98" s="82"/>
      <c r="NTM98" s="82"/>
      <c r="NTN98" s="82"/>
      <c r="NTO98" s="82"/>
      <c r="NTP98" s="82"/>
      <c r="NTQ98" s="82"/>
      <c r="NTR98" s="82"/>
      <c r="NTS98" s="82"/>
      <c r="NTT98" s="82"/>
      <c r="NTU98" s="82"/>
      <c r="NTV98" s="82"/>
      <c r="NTW98" s="82"/>
      <c r="NTX98" s="82"/>
      <c r="NTY98" s="82"/>
      <c r="NTZ98" s="82"/>
      <c r="NUA98" s="82"/>
      <c r="NUB98" s="82"/>
      <c r="NUC98" s="82"/>
      <c r="NUD98" s="82"/>
      <c r="NUE98" s="82"/>
      <c r="NUF98" s="82"/>
      <c r="NUG98" s="82"/>
      <c r="NUH98" s="82"/>
      <c r="NUI98" s="82"/>
      <c r="NUJ98" s="82"/>
      <c r="NUK98" s="82"/>
      <c r="NUL98" s="82"/>
      <c r="NUM98" s="82"/>
      <c r="NUN98" s="82"/>
      <c r="NUO98" s="82"/>
      <c r="NUP98" s="82"/>
      <c r="NUQ98" s="82"/>
      <c r="NUR98" s="82"/>
      <c r="NUS98" s="82"/>
      <c r="NUT98" s="82"/>
      <c r="NUU98" s="82"/>
      <c r="NUV98" s="82"/>
      <c r="NUW98" s="82"/>
      <c r="NUX98" s="82"/>
      <c r="NUY98" s="82"/>
      <c r="NUZ98" s="82"/>
      <c r="NVA98" s="82"/>
      <c r="NVB98" s="82"/>
      <c r="NVC98" s="82"/>
      <c r="NVD98" s="82"/>
      <c r="NVE98" s="82"/>
      <c r="NVF98" s="82"/>
      <c r="NVG98" s="82"/>
      <c r="NVH98" s="82"/>
      <c r="NVI98" s="82"/>
      <c r="NVJ98" s="82"/>
      <c r="NVK98" s="82"/>
      <c r="NVL98" s="82"/>
      <c r="NVM98" s="82"/>
      <c r="NVN98" s="82"/>
      <c r="NVO98" s="82"/>
      <c r="NVP98" s="82"/>
      <c r="NVQ98" s="82"/>
      <c r="NVR98" s="82"/>
      <c r="NVS98" s="82"/>
      <c r="NVT98" s="82"/>
      <c r="NVU98" s="82"/>
      <c r="NVV98" s="82"/>
      <c r="NVW98" s="82"/>
      <c r="NVX98" s="82"/>
      <c r="NVY98" s="82"/>
      <c r="NVZ98" s="82"/>
      <c r="NWA98" s="82"/>
      <c r="NWB98" s="82"/>
      <c r="NWC98" s="82"/>
      <c r="NWD98" s="82"/>
      <c r="NWE98" s="82"/>
      <c r="NWF98" s="82"/>
      <c r="NWG98" s="82"/>
      <c r="NWH98" s="82"/>
      <c r="NWI98" s="82"/>
      <c r="NWJ98" s="82"/>
      <c r="NWK98" s="82"/>
      <c r="NWL98" s="82"/>
      <c r="NWM98" s="82"/>
      <c r="NWN98" s="82"/>
      <c r="NWO98" s="82"/>
      <c r="NWP98" s="82"/>
      <c r="NWQ98" s="82"/>
      <c r="NWR98" s="82"/>
      <c r="NWS98" s="82"/>
      <c r="NWT98" s="82"/>
      <c r="NWU98" s="82"/>
      <c r="NWV98" s="82"/>
      <c r="NWW98" s="82"/>
      <c r="NWX98" s="82"/>
      <c r="NWY98" s="82"/>
      <c r="NWZ98" s="82"/>
      <c r="NXA98" s="82"/>
      <c r="NXB98" s="82"/>
      <c r="NXC98" s="82"/>
      <c r="NXD98" s="82"/>
      <c r="NXE98" s="82"/>
      <c r="NXF98" s="82"/>
      <c r="NXG98" s="82"/>
      <c r="NXH98" s="82"/>
      <c r="NXI98" s="82"/>
      <c r="NXJ98" s="82"/>
      <c r="NXK98" s="82"/>
      <c r="NXL98" s="82"/>
      <c r="NXM98" s="82"/>
      <c r="NXN98" s="82"/>
      <c r="NXO98" s="82"/>
      <c r="NXP98" s="82"/>
      <c r="NXQ98" s="82"/>
      <c r="NXR98" s="82"/>
      <c r="NXS98" s="82"/>
      <c r="NXT98" s="82"/>
      <c r="NXU98" s="82"/>
      <c r="NXV98" s="82"/>
      <c r="NXW98" s="82"/>
      <c r="NXX98" s="82"/>
      <c r="NXY98" s="82"/>
      <c r="NXZ98" s="82"/>
      <c r="NYA98" s="82"/>
      <c r="NYB98" s="82"/>
      <c r="NYC98" s="82"/>
      <c r="NYD98" s="82"/>
      <c r="NYE98" s="82"/>
      <c r="NYF98" s="82"/>
      <c r="NYG98" s="82"/>
      <c r="NYH98" s="82"/>
      <c r="NYI98" s="82"/>
      <c r="NYJ98" s="82"/>
      <c r="NYK98" s="82"/>
      <c r="NYL98" s="82"/>
      <c r="NYM98" s="82"/>
      <c r="NYN98" s="82"/>
      <c r="NYO98" s="82"/>
      <c r="NYP98" s="82"/>
      <c r="NYQ98" s="82"/>
      <c r="NYR98" s="82"/>
      <c r="NYS98" s="82"/>
      <c r="NYT98" s="82"/>
      <c r="NYU98" s="82"/>
      <c r="NYV98" s="82"/>
      <c r="NYW98" s="82"/>
      <c r="NYX98" s="82"/>
      <c r="NYY98" s="82"/>
      <c r="NYZ98" s="82"/>
      <c r="NZA98" s="82"/>
      <c r="NZB98" s="82"/>
      <c r="NZC98" s="82"/>
      <c r="NZD98" s="82"/>
      <c r="NZE98" s="82"/>
      <c r="NZF98" s="82"/>
      <c r="NZG98" s="82"/>
      <c r="NZH98" s="82"/>
      <c r="NZI98" s="82"/>
      <c r="NZJ98" s="82"/>
      <c r="NZK98" s="82"/>
      <c r="NZL98" s="82"/>
      <c r="NZM98" s="82"/>
      <c r="NZN98" s="82"/>
      <c r="NZO98" s="82"/>
      <c r="NZP98" s="82"/>
      <c r="NZQ98" s="82"/>
      <c r="NZR98" s="82"/>
      <c r="NZS98" s="82"/>
      <c r="NZT98" s="82"/>
      <c r="NZU98" s="82"/>
      <c r="NZV98" s="82"/>
      <c r="NZW98" s="82"/>
      <c r="NZX98" s="82"/>
      <c r="NZY98" s="82"/>
      <c r="NZZ98" s="82"/>
      <c r="OAA98" s="82"/>
      <c r="OAB98" s="82"/>
      <c r="OAC98" s="82"/>
      <c r="OAD98" s="82"/>
      <c r="OAE98" s="82"/>
      <c r="OAF98" s="82"/>
      <c r="OAG98" s="82"/>
      <c r="OAH98" s="82"/>
      <c r="OAI98" s="82"/>
      <c r="OAJ98" s="82"/>
      <c r="OAK98" s="82"/>
      <c r="OAL98" s="82"/>
      <c r="OAM98" s="82"/>
      <c r="OAN98" s="82"/>
      <c r="OAO98" s="82"/>
      <c r="OAP98" s="82"/>
      <c r="OAQ98" s="82"/>
      <c r="OAR98" s="82"/>
      <c r="OAS98" s="82"/>
      <c r="OAT98" s="82"/>
      <c r="OAU98" s="82"/>
      <c r="OAV98" s="82"/>
      <c r="OAW98" s="82"/>
      <c r="OAX98" s="82"/>
      <c r="OAY98" s="82"/>
      <c r="OAZ98" s="82"/>
      <c r="OBA98" s="82"/>
      <c r="OBB98" s="82"/>
      <c r="OBC98" s="82"/>
      <c r="OBD98" s="82"/>
      <c r="OBE98" s="82"/>
      <c r="OBF98" s="82"/>
      <c r="OBG98" s="82"/>
      <c r="OBH98" s="82"/>
      <c r="OBI98" s="82"/>
      <c r="OBJ98" s="82"/>
      <c r="OBK98" s="82"/>
      <c r="OBL98" s="82"/>
      <c r="OBM98" s="82"/>
      <c r="OBN98" s="82"/>
      <c r="OBO98" s="82"/>
      <c r="OBP98" s="82"/>
      <c r="OBQ98" s="82"/>
      <c r="OBR98" s="82"/>
      <c r="OBS98" s="82"/>
      <c r="OBT98" s="82"/>
      <c r="OBU98" s="82"/>
      <c r="OBV98" s="82"/>
      <c r="OBW98" s="82"/>
      <c r="OBX98" s="82"/>
      <c r="OBY98" s="82"/>
      <c r="OBZ98" s="82"/>
      <c r="OCA98" s="82"/>
      <c r="OCB98" s="82"/>
      <c r="OCC98" s="82"/>
      <c r="OCD98" s="82"/>
      <c r="OCE98" s="82"/>
      <c r="OCF98" s="82"/>
      <c r="OCG98" s="82"/>
      <c r="OCH98" s="82"/>
      <c r="OCI98" s="82"/>
      <c r="OCJ98" s="82"/>
      <c r="OCK98" s="82"/>
      <c r="OCL98" s="82"/>
      <c r="OCM98" s="82"/>
      <c r="OCN98" s="82"/>
      <c r="OCO98" s="82"/>
      <c r="OCP98" s="82"/>
      <c r="OCQ98" s="82"/>
      <c r="OCR98" s="82"/>
      <c r="OCS98" s="82"/>
      <c r="OCT98" s="82"/>
      <c r="OCU98" s="82"/>
      <c r="OCV98" s="82"/>
      <c r="OCW98" s="82"/>
      <c r="OCX98" s="82"/>
      <c r="OCY98" s="82"/>
      <c r="OCZ98" s="82"/>
      <c r="ODA98" s="82"/>
      <c r="ODB98" s="82"/>
      <c r="ODC98" s="82"/>
      <c r="ODD98" s="82"/>
      <c r="ODE98" s="82"/>
      <c r="ODF98" s="82"/>
      <c r="ODG98" s="82"/>
      <c r="ODH98" s="82"/>
      <c r="ODI98" s="82"/>
      <c r="ODJ98" s="82"/>
      <c r="ODK98" s="82"/>
      <c r="ODL98" s="82"/>
      <c r="ODM98" s="82"/>
      <c r="ODN98" s="82"/>
      <c r="ODO98" s="82"/>
      <c r="ODP98" s="82"/>
      <c r="ODQ98" s="82"/>
      <c r="ODR98" s="82"/>
      <c r="ODS98" s="82"/>
      <c r="ODT98" s="82"/>
      <c r="ODU98" s="82"/>
      <c r="ODV98" s="82"/>
      <c r="ODW98" s="82"/>
      <c r="ODX98" s="82"/>
      <c r="ODY98" s="82"/>
      <c r="ODZ98" s="82"/>
      <c r="OEA98" s="82"/>
      <c r="OEB98" s="82"/>
      <c r="OEC98" s="82"/>
      <c r="OED98" s="82"/>
      <c r="OEE98" s="82"/>
      <c r="OEF98" s="82"/>
      <c r="OEG98" s="82"/>
      <c r="OEH98" s="82"/>
      <c r="OEI98" s="82"/>
      <c r="OEJ98" s="82"/>
      <c r="OEK98" s="82"/>
      <c r="OEL98" s="82"/>
      <c r="OEM98" s="82"/>
      <c r="OEN98" s="82"/>
      <c r="OEO98" s="82"/>
      <c r="OEP98" s="82"/>
      <c r="OEQ98" s="82"/>
      <c r="OER98" s="82"/>
      <c r="OES98" s="82"/>
      <c r="OET98" s="82"/>
      <c r="OEU98" s="82"/>
      <c r="OEV98" s="82"/>
      <c r="OEW98" s="82"/>
      <c r="OEX98" s="82"/>
      <c r="OEY98" s="82"/>
      <c r="OEZ98" s="82"/>
      <c r="OFA98" s="82"/>
      <c r="OFB98" s="82"/>
      <c r="OFC98" s="82"/>
      <c r="OFD98" s="82"/>
      <c r="OFE98" s="82"/>
      <c r="OFF98" s="82"/>
      <c r="OFG98" s="82"/>
      <c r="OFH98" s="82"/>
      <c r="OFI98" s="82"/>
      <c r="OFJ98" s="82"/>
      <c r="OFK98" s="82"/>
      <c r="OFL98" s="82"/>
      <c r="OFM98" s="82"/>
      <c r="OFN98" s="82"/>
      <c r="OFO98" s="82"/>
      <c r="OFP98" s="82"/>
      <c r="OFQ98" s="82"/>
      <c r="OFR98" s="82"/>
      <c r="OFS98" s="82"/>
      <c r="OFT98" s="82"/>
      <c r="OFU98" s="82"/>
      <c r="OFV98" s="82"/>
      <c r="OFW98" s="82"/>
      <c r="OFX98" s="82"/>
      <c r="OFY98" s="82"/>
      <c r="OFZ98" s="82"/>
      <c r="OGA98" s="82"/>
      <c r="OGB98" s="82"/>
      <c r="OGC98" s="82"/>
      <c r="OGD98" s="82"/>
      <c r="OGE98" s="82"/>
      <c r="OGF98" s="82"/>
      <c r="OGG98" s="82"/>
      <c r="OGH98" s="82"/>
      <c r="OGI98" s="82"/>
      <c r="OGJ98" s="82"/>
      <c r="OGK98" s="82"/>
      <c r="OGL98" s="82"/>
      <c r="OGM98" s="82"/>
      <c r="OGN98" s="82"/>
      <c r="OGO98" s="82"/>
      <c r="OGP98" s="82"/>
      <c r="OGQ98" s="82"/>
      <c r="OGR98" s="82"/>
      <c r="OGS98" s="82"/>
      <c r="OGT98" s="82"/>
      <c r="OGU98" s="82"/>
      <c r="OGV98" s="82"/>
      <c r="OGW98" s="82"/>
      <c r="OGX98" s="82"/>
      <c r="OGY98" s="82"/>
      <c r="OGZ98" s="82"/>
      <c r="OHA98" s="82"/>
      <c r="OHB98" s="82"/>
      <c r="OHC98" s="82"/>
      <c r="OHD98" s="82"/>
      <c r="OHE98" s="82"/>
      <c r="OHF98" s="82"/>
      <c r="OHG98" s="82"/>
      <c r="OHH98" s="82"/>
      <c r="OHI98" s="82"/>
      <c r="OHJ98" s="82"/>
      <c r="OHK98" s="82"/>
      <c r="OHL98" s="82"/>
      <c r="OHM98" s="82"/>
      <c r="OHN98" s="82"/>
      <c r="OHO98" s="82"/>
      <c r="OHP98" s="82"/>
      <c r="OHQ98" s="82"/>
      <c r="OHR98" s="82"/>
      <c r="OHS98" s="82"/>
      <c r="OHT98" s="82"/>
      <c r="OHU98" s="82"/>
      <c r="OHV98" s="82"/>
      <c r="OHW98" s="82"/>
      <c r="OHX98" s="82"/>
      <c r="OHY98" s="82"/>
      <c r="OHZ98" s="82"/>
      <c r="OIA98" s="82"/>
      <c r="OIB98" s="82"/>
      <c r="OIC98" s="82"/>
      <c r="OID98" s="82"/>
      <c r="OIE98" s="82"/>
      <c r="OIF98" s="82"/>
      <c r="OIG98" s="82"/>
      <c r="OIH98" s="82"/>
      <c r="OII98" s="82"/>
      <c r="OIJ98" s="82"/>
      <c r="OIK98" s="82"/>
      <c r="OIL98" s="82"/>
      <c r="OIM98" s="82"/>
      <c r="OIN98" s="82"/>
      <c r="OIO98" s="82"/>
      <c r="OIP98" s="82"/>
      <c r="OIQ98" s="82"/>
      <c r="OIR98" s="82"/>
      <c r="OIS98" s="82"/>
      <c r="OIT98" s="82"/>
      <c r="OIU98" s="82"/>
      <c r="OIV98" s="82"/>
      <c r="OIW98" s="82"/>
      <c r="OIX98" s="82"/>
      <c r="OIY98" s="82"/>
      <c r="OIZ98" s="82"/>
      <c r="OJA98" s="82"/>
      <c r="OJB98" s="82"/>
      <c r="OJC98" s="82"/>
      <c r="OJD98" s="82"/>
      <c r="OJE98" s="82"/>
      <c r="OJF98" s="82"/>
      <c r="OJG98" s="82"/>
      <c r="OJH98" s="82"/>
      <c r="OJI98" s="82"/>
      <c r="OJJ98" s="82"/>
      <c r="OJK98" s="82"/>
      <c r="OJL98" s="82"/>
      <c r="OJM98" s="82"/>
      <c r="OJN98" s="82"/>
      <c r="OJO98" s="82"/>
      <c r="OJP98" s="82"/>
      <c r="OJQ98" s="82"/>
      <c r="OJR98" s="82"/>
      <c r="OJS98" s="82"/>
      <c r="OJT98" s="82"/>
      <c r="OJU98" s="82"/>
      <c r="OJV98" s="82"/>
      <c r="OJW98" s="82"/>
      <c r="OJX98" s="82"/>
      <c r="OJY98" s="82"/>
      <c r="OJZ98" s="82"/>
      <c r="OKA98" s="82"/>
      <c r="OKB98" s="82"/>
      <c r="OKC98" s="82"/>
      <c r="OKD98" s="82"/>
      <c r="OKE98" s="82"/>
      <c r="OKF98" s="82"/>
      <c r="OKG98" s="82"/>
      <c r="OKH98" s="82"/>
      <c r="OKI98" s="82"/>
      <c r="OKJ98" s="82"/>
      <c r="OKK98" s="82"/>
      <c r="OKL98" s="82"/>
      <c r="OKM98" s="82"/>
      <c r="OKN98" s="82"/>
      <c r="OKO98" s="82"/>
      <c r="OKP98" s="82"/>
      <c r="OKQ98" s="82"/>
      <c r="OKR98" s="82"/>
      <c r="OKS98" s="82"/>
      <c r="OKT98" s="82"/>
      <c r="OKU98" s="82"/>
      <c r="OKV98" s="82"/>
      <c r="OKW98" s="82"/>
      <c r="OKX98" s="82"/>
      <c r="OKY98" s="82"/>
      <c r="OKZ98" s="82"/>
      <c r="OLA98" s="82"/>
      <c r="OLB98" s="82"/>
      <c r="OLC98" s="82"/>
      <c r="OLD98" s="82"/>
      <c r="OLE98" s="82"/>
      <c r="OLF98" s="82"/>
      <c r="OLG98" s="82"/>
      <c r="OLH98" s="82"/>
      <c r="OLI98" s="82"/>
      <c r="OLJ98" s="82"/>
      <c r="OLK98" s="82"/>
      <c r="OLL98" s="82"/>
      <c r="OLM98" s="82"/>
      <c r="OLN98" s="82"/>
      <c r="OLO98" s="82"/>
      <c r="OLP98" s="82"/>
      <c r="OLQ98" s="82"/>
      <c r="OLR98" s="82"/>
      <c r="OLS98" s="82"/>
      <c r="OLT98" s="82"/>
      <c r="OLU98" s="82"/>
      <c r="OLV98" s="82"/>
      <c r="OLW98" s="82"/>
      <c r="OLX98" s="82"/>
      <c r="OLY98" s="82"/>
      <c r="OLZ98" s="82"/>
      <c r="OMA98" s="82"/>
      <c r="OMB98" s="82"/>
      <c r="OMC98" s="82"/>
      <c r="OMD98" s="82"/>
      <c r="OME98" s="82"/>
      <c r="OMF98" s="82"/>
      <c r="OMG98" s="82"/>
      <c r="OMH98" s="82"/>
      <c r="OMI98" s="82"/>
      <c r="OMJ98" s="82"/>
      <c r="OMK98" s="82"/>
      <c r="OML98" s="82"/>
      <c r="OMM98" s="82"/>
      <c r="OMN98" s="82"/>
      <c r="OMO98" s="82"/>
      <c r="OMP98" s="82"/>
      <c r="OMQ98" s="82"/>
      <c r="OMR98" s="82"/>
      <c r="OMS98" s="82"/>
      <c r="OMT98" s="82"/>
      <c r="OMU98" s="82"/>
      <c r="OMV98" s="82"/>
      <c r="OMW98" s="82"/>
      <c r="OMX98" s="82"/>
      <c r="OMY98" s="82"/>
      <c r="OMZ98" s="82"/>
      <c r="ONA98" s="82"/>
      <c r="ONB98" s="82"/>
      <c r="ONC98" s="82"/>
      <c r="OND98" s="82"/>
      <c r="ONE98" s="82"/>
      <c r="ONF98" s="82"/>
      <c r="ONG98" s="82"/>
      <c r="ONH98" s="82"/>
      <c r="ONI98" s="82"/>
      <c r="ONJ98" s="82"/>
      <c r="ONK98" s="82"/>
      <c r="ONL98" s="82"/>
      <c r="ONM98" s="82"/>
      <c r="ONN98" s="82"/>
      <c r="ONO98" s="82"/>
      <c r="ONP98" s="82"/>
      <c r="ONQ98" s="82"/>
      <c r="ONR98" s="82"/>
      <c r="ONS98" s="82"/>
      <c r="ONT98" s="82"/>
      <c r="ONU98" s="82"/>
      <c r="ONV98" s="82"/>
      <c r="ONW98" s="82"/>
      <c r="ONX98" s="82"/>
      <c r="ONY98" s="82"/>
      <c r="ONZ98" s="82"/>
      <c r="OOA98" s="82"/>
      <c r="OOB98" s="82"/>
      <c r="OOC98" s="82"/>
      <c r="OOD98" s="82"/>
      <c r="OOE98" s="82"/>
      <c r="OOF98" s="82"/>
      <c r="OOG98" s="82"/>
      <c r="OOH98" s="82"/>
      <c r="OOI98" s="82"/>
      <c r="OOJ98" s="82"/>
      <c r="OOK98" s="82"/>
      <c r="OOL98" s="82"/>
      <c r="OOM98" s="82"/>
      <c r="OON98" s="82"/>
      <c r="OOO98" s="82"/>
      <c r="OOP98" s="82"/>
      <c r="OOQ98" s="82"/>
      <c r="OOR98" s="82"/>
      <c r="OOS98" s="82"/>
      <c r="OOT98" s="82"/>
      <c r="OOU98" s="82"/>
      <c r="OOV98" s="82"/>
      <c r="OOW98" s="82"/>
      <c r="OOX98" s="82"/>
      <c r="OOY98" s="82"/>
      <c r="OOZ98" s="82"/>
      <c r="OPA98" s="82"/>
      <c r="OPB98" s="82"/>
      <c r="OPC98" s="82"/>
      <c r="OPD98" s="82"/>
      <c r="OPE98" s="82"/>
      <c r="OPF98" s="82"/>
      <c r="OPG98" s="82"/>
      <c r="OPH98" s="82"/>
      <c r="OPI98" s="82"/>
      <c r="OPJ98" s="82"/>
      <c r="OPK98" s="82"/>
      <c r="OPL98" s="82"/>
      <c r="OPM98" s="82"/>
      <c r="OPN98" s="82"/>
      <c r="OPO98" s="82"/>
      <c r="OPP98" s="82"/>
      <c r="OPQ98" s="82"/>
      <c r="OPR98" s="82"/>
      <c r="OPS98" s="82"/>
      <c r="OPT98" s="82"/>
      <c r="OPU98" s="82"/>
      <c r="OPV98" s="82"/>
      <c r="OPW98" s="82"/>
      <c r="OPX98" s="82"/>
      <c r="OPY98" s="82"/>
      <c r="OPZ98" s="82"/>
      <c r="OQA98" s="82"/>
      <c r="OQB98" s="82"/>
      <c r="OQC98" s="82"/>
      <c r="OQD98" s="82"/>
      <c r="OQE98" s="82"/>
      <c r="OQF98" s="82"/>
      <c r="OQG98" s="82"/>
      <c r="OQH98" s="82"/>
      <c r="OQI98" s="82"/>
      <c r="OQJ98" s="82"/>
      <c r="OQK98" s="82"/>
      <c r="OQL98" s="82"/>
      <c r="OQM98" s="82"/>
      <c r="OQN98" s="82"/>
      <c r="OQO98" s="82"/>
      <c r="OQP98" s="82"/>
      <c r="OQQ98" s="82"/>
      <c r="OQR98" s="82"/>
      <c r="OQS98" s="82"/>
      <c r="OQT98" s="82"/>
      <c r="OQU98" s="82"/>
      <c r="OQV98" s="82"/>
      <c r="OQW98" s="82"/>
      <c r="OQX98" s="82"/>
      <c r="OQY98" s="82"/>
      <c r="OQZ98" s="82"/>
      <c r="ORA98" s="82"/>
      <c r="ORB98" s="82"/>
      <c r="ORC98" s="82"/>
      <c r="ORD98" s="82"/>
      <c r="ORE98" s="82"/>
      <c r="ORF98" s="82"/>
      <c r="ORG98" s="82"/>
      <c r="ORH98" s="82"/>
      <c r="ORI98" s="82"/>
      <c r="ORJ98" s="82"/>
      <c r="ORK98" s="82"/>
      <c r="ORL98" s="82"/>
      <c r="ORM98" s="82"/>
      <c r="ORN98" s="82"/>
      <c r="ORO98" s="82"/>
      <c r="ORP98" s="82"/>
      <c r="ORQ98" s="82"/>
      <c r="ORR98" s="82"/>
      <c r="ORS98" s="82"/>
      <c r="ORT98" s="82"/>
      <c r="ORU98" s="82"/>
      <c r="ORV98" s="82"/>
      <c r="ORW98" s="82"/>
      <c r="ORX98" s="82"/>
      <c r="ORY98" s="82"/>
      <c r="ORZ98" s="82"/>
      <c r="OSA98" s="82"/>
      <c r="OSB98" s="82"/>
      <c r="OSC98" s="82"/>
      <c r="OSD98" s="82"/>
      <c r="OSE98" s="82"/>
      <c r="OSF98" s="82"/>
      <c r="OSG98" s="82"/>
      <c r="OSH98" s="82"/>
      <c r="OSI98" s="82"/>
      <c r="OSJ98" s="82"/>
      <c r="OSK98" s="82"/>
      <c r="OSL98" s="82"/>
      <c r="OSM98" s="82"/>
      <c r="OSN98" s="82"/>
      <c r="OSO98" s="82"/>
      <c r="OSP98" s="82"/>
      <c r="OSQ98" s="82"/>
      <c r="OSR98" s="82"/>
      <c r="OSS98" s="82"/>
      <c r="OST98" s="82"/>
      <c r="OSU98" s="82"/>
      <c r="OSV98" s="82"/>
      <c r="OSW98" s="82"/>
      <c r="OSX98" s="82"/>
      <c r="OSY98" s="82"/>
      <c r="OSZ98" s="82"/>
      <c r="OTA98" s="82"/>
      <c r="OTB98" s="82"/>
      <c r="OTC98" s="82"/>
      <c r="OTD98" s="82"/>
      <c r="OTE98" s="82"/>
      <c r="OTF98" s="82"/>
      <c r="OTG98" s="82"/>
      <c r="OTH98" s="82"/>
      <c r="OTI98" s="82"/>
      <c r="OTJ98" s="82"/>
      <c r="OTK98" s="82"/>
      <c r="OTL98" s="82"/>
      <c r="OTM98" s="82"/>
      <c r="OTN98" s="82"/>
      <c r="OTO98" s="82"/>
      <c r="OTP98" s="82"/>
      <c r="OTQ98" s="82"/>
      <c r="OTR98" s="82"/>
      <c r="OTS98" s="82"/>
      <c r="OTT98" s="82"/>
      <c r="OTU98" s="82"/>
      <c r="OTV98" s="82"/>
      <c r="OTW98" s="82"/>
      <c r="OTX98" s="82"/>
      <c r="OTY98" s="82"/>
      <c r="OTZ98" s="82"/>
      <c r="OUA98" s="82"/>
      <c r="OUB98" s="82"/>
      <c r="OUC98" s="82"/>
      <c r="OUD98" s="82"/>
      <c r="OUE98" s="82"/>
      <c r="OUF98" s="82"/>
      <c r="OUG98" s="82"/>
      <c r="OUH98" s="82"/>
      <c r="OUI98" s="82"/>
      <c r="OUJ98" s="82"/>
      <c r="OUK98" s="82"/>
      <c r="OUL98" s="82"/>
      <c r="OUM98" s="82"/>
      <c r="OUN98" s="82"/>
      <c r="OUO98" s="82"/>
      <c r="OUP98" s="82"/>
      <c r="OUQ98" s="82"/>
      <c r="OUR98" s="82"/>
      <c r="OUS98" s="82"/>
      <c r="OUT98" s="82"/>
      <c r="OUU98" s="82"/>
      <c r="OUV98" s="82"/>
      <c r="OUW98" s="82"/>
      <c r="OUX98" s="82"/>
      <c r="OUY98" s="82"/>
      <c r="OUZ98" s="82"/>
      <c r="OVA98" s="82"/>
      <c r="OVB98" s="82"/>
      <c r="OVC98" s="82"/>
      <c r="OVD98" s="82"/>
      <c r="OVE98" s="82"/>
      <c r="OVF98" s="82"/>
      <c r="OVG98" s="82"/>
      <c r="OVH98" s="82"/>
      <c r="OVI98" s="82"/>
      <c r="OVJ98" s="82"/>
      <c r="OVK98" s="82"/>
      <c r="OVL98" s="82"/>
      <c r="OVM98" s="82"/>
      <c r="OVN98" s="82"/>
      <c r="OVO98" s="82"/>
      <c r="OVP98" s="82"/>
      <c r="OVQ98" s="82"/>
      <c r="OVR98" s="82"/>
      <c r="OVS98" s="82"/>
      <c r="OVT98" s="82"/>
      <c r="OVU98" s="82"/>
      <c r="OVV98" s="82"/>
      <c r="OVW98" s="82"/>
      <c r="OVX98" s="82"/>
      <c r="OVY98" s="82"/>
      <c r="OVZ98" s="82"/>
      <c r="OWA98" s="82"/>
      <c r="OWB98" s="82"/>
      <c r="OWC98" s="82"/>
      <c r="OWD98" s="82"/>
      <c r="OWE98" s="82"/>
      <c r="OWF98" s="82"/>
      <c r="OWG98" s="82"/>
      <c r="OWH98" s="82"/>
      <c r="OWI98" s="82"/>
      <c r="OWJ98" s="82"/>
      <c r="OWK98" s="82"/>
      <c r="OWL98" s="82"/>
      <c r="OWM98" s="82"/>
      <c r="OWN98" s="82"/>
      <c r="OWO98" s="82"/>
      <c r="OWP98" s="82"/>
      <c r="OWQ98" s="82"/>
      <c r="OWR98" s="82"/>
      <c r="OWS98" s="82"/>
      <c r="OWT98" s="82"/>
      <c r="OWU98" s="82"/>
      <c r="OWV98" s="82"/>
      <c r="OWW98" s="82"/>
      <c r="OWX98" s="82"/>
      <c r="OWY98" s="82"/>
      <c r="OWZ98" s="82"/>
      <c r="OXA98" s="82"/>
      <c r="OXB98" s="82"/>
      <c r="OXC98" s="82"/>
      <c r="OXD98" s="82"/>
      <c r="OXE98" s="82"/>
      <c r="OXF98" s="82"/>
      <c r="OXG98" s="82"/>
      <c r="OXH98" s="82"/>
      <c r="OXI98" s="82"/>
      <c r="OXJ98" s="82"/>
      <c r="OXK98" s="82"/>
      <c r="OXL98" s="82"/>
      <c r="OXM98" s="82"/>
      <c r="OXN98" s="82"/>
      <c r="OXO98" s="82"/>
      <c r="OXP98" s="82"/>
      <c r="OXQ98" s="82"/>
      <c r="OXR98" s="82"/>
      <c r="OXS98" s="82"/>
      <c r="OXT98" s="82"/>
      <c r="OXU98" s="82"/>
      <c r="OXV98" s="82"/>
      <c r="OXW98" s="82"/>
      <c r="OXX98" s="82"/>
      <c r="OXY98" s="82"/>
      <c r="OXZ98" s="82"/>
      <c r="OYA98" s="82"/>
      <c r="OYB98" s="82"/>
      <c r="OYC98" s="82"/>
      <c r="OYD98" s="82"/>
      <c r="OYE98" s="82"/>
      <c r="OYF98" s="82"/>
      <c r="OYG98" s="82"/>
      <c r="OYH98" s="82"/>
      <c r="OYI98" s="82"/>
      <c r="OYJ98" s="82"/>
      <c r="OYK98" s="82"/>
      <c r="OYL98" s="82"/>
      <c r="OYM98" s="82"/>
      <c r="OYN98" s="82"/>
      <c r="OYO98" s="82"/>
      <c r="OYP98" s="82"/>
      <c r="OYQ98" s="82"/>
      <c r="OYR98" s="82"/>
      <c r="OYS98" s="82"/>
      <c r="OYT98" s="82"/>
      <c r="OYU98" s="82"/>
      <c r="OYV98" s="82"/>
      <c r="OYW98" s="82"/>
      <c r="OYX98" s="82"/>
      <c r="OYY98" s="82"/>
      <c r="OYZ98" s="82"/>
      <c r="OZA98" s="82"/>
      <c r="OZB98" s="82"/>
      <c r="OZC98" s="82"/>
      <c r="OZD98" s="82"/>
      <c r="OZE98" s="82"/>
      <c r="OZF98" s="82"/>
      <c r="OZG98" s="82"/>
      <c r="OZH98" s="82"/>
      <c r="OZI98" s="82"/>
      <c r="OZJ98" s="82"/>
      <c r="OZK98" s="82"/>
      <c r="OZL98" s="82"/>
      <c r="OZM98" s="82"/>
      <c r="OZN98" s="82"/>
      <c r="OZO98" s="82"/>
      <c r="OZP98" s="82"/>
      <c r="OZQ98" s="82"/>
      <c r="OZR98" s="82"/>
      <c r="OZS98" s="82"/>
      <c r="OZT98" s="82"/>
      <c r="OZU98" s="82"/>
      <c r="OZV98" s="82"/>
      <c r="OZW98" s="82"/>
      <c r="OZX98" s="82"/>
      <c r="OZY98" s="82"/>
      <c r="OZZ98" s="82"/>
      <c r="PAA98" s="82"/>
      <c r="PAB98" s="82"/>
      <c r="PAC98" s="82"/>
      <c r="PAD98" s="82"/>
      <c r="PAE98" s="82"/>
      <c r="PAF98" s="82"/>
      <c r="PAG98" s="82"/>
      <c r="PAH98" s="82"/>
      <c r="PAI98" s="82"/>
      <c r="PAJ98" s="82"/>
      <c r="PAK98" s="82"/>
      <c r="PAL98" s="82"/>
      <c r="PAM98" s="82"/>
      <c r="PAN98" s="82"/>
      <c r="PAO98" s="82"/>
      <c r="PAP98" s="82"/>
      <c r="PAQ98" s="82"/>
      <c r="PAR98" s="82"/>
      <c r="PAS98" s="82"/>
      <c r="PAT98" s="82"/>
      <c r="PAU98" s="82"/>
      <c r="PAV98" s="82"/>
      <c r="PAW98" s="82"/>
      <c r="PAX98" s="82"/>
      <c r="PAY98" s="82"/>
      <c r="PAZ98" s="82"/>
      <c r="PBA98" s="82"/>
      <c r="PBB98" s="82"/>
      <c r="PBC98" s="82"/>
      <c r="PBD98" s="82"/>
      <c r="PBE98" s="82"/>
      <c r="PBF98" s="82"/>
      <c r="PBG98" s="82"/>
      <c r="PBH98" s="82"/>
      <c r="PBI98" s="82"/>
      <c r="PBJ98" s="82"/>
      <c r="PBK98" s="82"/>
      <c r="PBL98" s="82"/>
      <c r="PBM98" s="82"/>
      <c r="PBN98" s="82"/>
      <c r="PBO98" s="82"/>
      <c r="PBP98" s="82"/>
      <c r="PBQ98" s="82"/>
      <c r="PBR98" s="82"/>
      <c r="PBS98" s="82"/>
      <c r="PBT98" s="82"/>
      <c r="PBU98" s="82"/>
      <c r="PBV98" s="82"/>
      <c r="PBW98" s="82"/>
      <c r="PBX98" s="82"/>
      <c r="PBY98" s="82"/>
      <c r="PBZ98" s="82"/>
      <c r="PCA98" s="82"/>
      <c r="PCB98" s="82"/>
      <c r="PCC98" s="82"/>
      <c r="PCD98" s="82"/>
      <c r="PCE98" s="82"/>
      <c r="PCF98" s="82"/>
      <c r="PCG98" s="82"/>
      <c r="PCH98" s="82"/>
      <c r="PCI98" s="82"/>
      <c r="PCJ98" s="82"/>
      <c r="PCK98" s="82"/>
      <c r="PCL98" s="82"/>
      <c r="PCM98" s="82"/>
      <c r="PCN98" s="82"/>
      <c r="PCO98" s="82"/>
      <c r="PCP98" s="82"/>
      <c r="PCQ98" s="82"/>
      <c r="PCR98" s="82"/>
      <c r="PCS98" s="82"/>
      <c r="PCT98" s="82"/>
      <c r="PCU98" s="82"/>
      <c r="PCV98" s="82"/>
      <c r="PCW98" s="82"/>
      <c r="PCX98" s="82"/>
      <c r="PCY98" s="82"/>
      <c r="PCZ98" s="82"/>
      <c r="PDA98" s="82"/>
      <c r="PDB98" s="82"/>
      <c r="PDC98" s="82"/>
      <c r="PDD98" s="82"/>
      <c r="PDE98" s="82"/>
      <c r="PDF98" s="82"/>
      <c r="PDG98" s="82"/>
      <c r="PDH98" s="82"/>
      <c r="PDI98" s="82"/>
      <c r="PDJ98" s="82"/>
      <c r="PDK98" s="82"/>
      <c r="PDL98" s="82"/>
      <c r="PDM98" s="82"/>
      <c r="PDN98" s="82"/>
      <c r="PDO98" s="82"/>
      <c r="PDP98" s="82"/>
      <c r="PDQ98" s="82"/>
      <c r="PDR98" s="82"/>
      <c r="PDS98" s="82"/>
      <c r="PDT98" s="82"/>
      <c r="PDU98" s="82"/>
      <c r="PDV98" s="82"/>
      <c r="PDW98" s="82"/>
      <c r="PDX98" s="82"/>
      <c r="PDY98" s="82"/>
      <c r="PDZ98" s="82"/>
      <c r="PEA98" s="82"/>
      <c r="PEB98" s="82"/>
      <c r="PEC98" s="82"/>
      <c r="PED98" s="82"/>
      <c r="PEE98" s="82"/>
      <c r="PEF98" s="82"/>
      <c r="PEG98" s="82"/>
      <c r="PEH98" s="82"/>
      <c r="PEI98" s="82"/>
      <c r="PEJ98" s="82"/>
      <c r="PEK98" s="82"/>
      <c r="PEL98" s="82"/>
      <c r="PEM98" s="82"/>
      <c r="PEN98" s="82"/>
      <c r="PEO98" s="82"/>
      <c r="PEP98" s="82"/>
      <c r="PEQ98" s="82"/>
      <c r="PER98" s="82"/>
      <c r="PES98" s="82"/>
      <c r="PET98" s="82"/>
      <c r="PEU98" s="82"/>
      <c r="PEV98" s="82"/>
      <c r="PEW98" s="82"/>
      <c r="PEX98" s="82"/>
      <c r="PEY98" s="82"/>
      <c r="PEZ98" s="82"/>
      <c r="PFA98" s="82"/>
      <c r="PFB98" s="82"/>
      <c r="PFC98" s="82"/>
      <c r="PFD98" s="82"/>
      <c r="PFE98" s="82"/>
      <c r="PFF98" s="82"/>
      <c r="PFG98" s="82"/>
      <c r="PFH98" s="82"/>
      <c r="PFI98" s="82"/>
      <c r="PFJ98" s="82"/>
      <c r="PFK98" s="82"/>
      <c r="PFL98" s="82"/>
      <c r="PFM98" s="82"/>
      <c r="PFN98" s="82"/>
      <c r="PFO98" s="82"/>
      <c r="PFP98" s="82"/>
      <c r="PFQ98" s="82"/>
      <c r="PFR98" s="82"/>
      <c r="PFS98" s="82"/>
      <c r="PFT98" s="82"/>
      <c r="PFU98" s="82"/>
      <c r="PFV98" s="82"/>
      <c r="PFW98" s="82"/>
      <c r="PFX98" s="82"/>
      <c r="PFY98" s="82"/>
      <c r="PFZ98" s="82"/>
      <c r="PGA98" s="82"/>
      <c r="PGB98" s="82"/>
      <c r="PGC98" s="82"/>
      <c r="PGD98" s="82"/>
      <c r="PGE98" s="82"/>
      <c r="PGF98" s="82"/>
      <c r="PGG98" s="82"/>
      <c r="PGH98" s="82"/>
      <c r="PGI98" s="82"/>
      <c r="PGJ98" s="82"/>
      <c r="PGK98" s="82"/>
      <c r="PGL98" s="82"/>
      <c r="PGM98" s="82"/>
      <c r="PGN98" s="82"/>
      <c r="PGO98" s="82"/>
      <c r="PGP98" s="82"/>
      <c r="PGQ98" s="82"/>
      <c r="PGR98" s="82"/>
      <c r="PGS98" s="82"/>
      <c r="PGT98" s="82"/>
      <c r="PGU98" s="82"/>
      <c r="PGV98" s="82"/>
      <c r="PGW98" s="82"/>
      <c r="PGX98" s="82"/>
      <c r="PGY98" s="82"/>
      <c r="PGZ98" s="82"/>
      <c r="PHA98" s="82"/>
      <c r="PHB98" s="82"/>
      <c r="PHC98" s="82"/>
      <c r="PHD98" s="82"/>
      <c r="PHE98" s="82"/>
      <c r="PHF98" s="82"/>
      <c r="PHG98" s="82"/>
      <c r="PHH98" s="82"/>
      <c r="PHI98" s="82"/>
      <c r="PHJ98" s="82"/>
      <c r="PHK98" s="82"/>
      <c r="PHL98" s="82"/>
      <c r="PHM98" s="82"/>
      <c r="PHN98" s="82"/>
      <c r="PHO98" s="82"/>
      <c r="PHP98" s="82"/>
      <c r="PHQ98" s="82"/>
      <c r="PHR98" s="82"/>
      <c r="PHS98" s="82"/>
      <c r="PHT98" s="82"/>
      <c r="PHU98" s="82"/>
      <c r="PHV98" s="82"/>
      <c r="PHW98" s="82"/>
      <c r="PHX98" s="82"/>
      <c r="PHY98" s="82"/>
      <c r="PHZ98" s="82"/>
      <c r="PIA98" s="82"/>
      <c r="PIB98" s="82"/>
      <c r="PIC98" s="82"/>
      <c r="PID98" s="82"/>
      <c r="PIE98" s="82"/>
      <c r="PIF98" s="82"/>
      <c r="PIG98" s="82"/>
      <c r="PIH98" s="82"/>
      <c r="PII98" s="82"/>
      <c r="PIJ98" s="82"/>
      <c r="PIK98" s="82"/>
      <c r="PIL98" s="82"/>
      <c r="PIM98" s="82"/>
      <c r="PIN98" s="82"/>
      <c r="PIO98" s="82"/>
      <c r="PIP98" s="82"/>
      <c r="PIQ98" s="82"/>
      <c r="PIR98" s="82"/>
      <c r="PIS98" s="82"/>
      <c r="PIT98" s="82"/>
      <c r="PIU98" s="82"/>
      <c r="PIV98" s="82"/>
      <c r="PIW98" s="82"/>
      <c r="PIX98" s="82"/>
      <c r="PIY98" s="82"/>
      <c r="PIZ98" s="82"/>
      <c r="PJA98" s="82"/>
      <c r="PJB98" s="82"/>
      <c r="PJC98" s="82"/>
      <c r="PJD98" s="82"/>
      <c r="PJE98" s="82"/>
      <c r="PJF98" s="82"/>
      <c r="PJG98" s="82"/>
      <c r="PJH98" s="82"/>
      <c r="PJI98" s="82"/>
      <c r="PJJ98" s="82"/>
      <c r="PJK98" s="82"/>
      <c r="PJL98" s="82"/>
      <c r="PJM98" s="82"/>
      <c r="PJN98" s="82"/>
      <c r="PJO98" s="82"/>
      <c r="PJP98" s="82"/>
      <c r="PJQ98" s="82"/>
      <c r="PJR98" s="82"/>
      <c r="PJS98" s="82"/>
      <c r="PJT98" s="82"/>
      <c r="PJU98" s="82"/>
      <c r="PJV98" s="82"/>
      <c r="PJW98" s="82"/>
      <c r="PJX98" s="82"/>
      <c r="PJY98" s="82"/>
      <c r="PJZ98" s="82"/>
      <c r="PKA98" s="82"/>
      <c r="PKB98" s="82"/>
      <c r="PKC98" s="82"/>
      <c r="PKD98" s="82"/>
      <c r="PKE98" s="82"/>
      <c r="PKF98" s="82"/>
      <c r="PKG98" s="82"/>
      <c r="PKH98" s="82"/>
      <c r="PKI98" s="82"/>
      <c r="PKJ98" s="82"/>
      <c r="PKK98" s="82"/>
      <c r="PKL98" s="82"/>
      <c r="PKM98" s="82"/>
      <c r="PKN98" s="82"/>
      <c r="PKO98" s="82"/>
      <c r="PKP98" s="82"/>
      <c r="PKQ98" s="82"/>
      <c r="PKR98" s="82"/>
      <c r="PKS98" s="82"/>
      <c r="PKT98" s="82"/>
      <c r="PKU98" s="82"/>
      <c r="PKV98" s="82"/>
      <c r="PKW98" s="82"/>
      <c r="PKX98" s="82"/>
      <c r="PKY98" s="82"/>
      <c r="PKZ98" s="82"/>
      <c r="PLA98" s="82"/>
      <c r="PLB98" s="82"/>
      <c r="PLC98" s="82"/>
      <c r="PLD98" s="82"/>
      <c r="PLE98" s="82"/>
      <c r="PLF98" s="82"/>
      <c r="PLG98" s="82"/>
      <c r="PLH98" s="82"/>
      <c r="PLI98" s="82"/>
      <c r="PLJ98" s="82"/>
      <c r="PLK98" s="82"/>
      <c r="PLL98" s="82"/>
      <c r="PLM98" s="82"/>
      <c r="PLN98" s="82"/>
      <c r="PLO98" s="82"/>
      <c r="PLP98" s="82"/>
      <c r="PLQ98" s="82"/>
      <c r="PLR98" s="82"/>
      <c r="PLS98" s="82"/>
      <c r="PLT98" s="82"/>
      <c r="PLU98" s="82"/>
      <c r="PLV98" s="82"/>
      <c r="PLW98" s="82"/>
      <c r="PLX98" s="82"/>
      <c r="PLY98" s="82"/>
      <c r="PLZ98" s="82"/>
      <c r="PMA98" s="82"/>
      <c r="PMB98" s="82"/>
      <c r="PMC98" s="82"/>
      <c r="PMD98" s="82"/>
      <c r="PME98" s="82"/>
      <c r="PMF98" s="82"/>
      <c r="PMG98" s="82"/>
      <c r="PMH98" s="82"/>
      <c r="PMI98" s="82"/>
      <c r="PMJ98" s="82"/>
      <c r="PMK98" s="82"/>
      <c r="PML98" s="82"/>
      <c r="PMM98" s="82"/>
      <c r="PMN98" s="82"/>
      <c r="PMO98" s="82"/>
      <c r="PMP98" s="82"/>
      <c r="PMQ98" s="82"/>
      <c r="PMR98" s="82"/>
      <c r="PMS98" s="82"/>
      <c r="PMT98" s="82"/>
      <c r="PMU98" s="82"/>
      <c r="PMV98" s="82"/>
      <c r="PMW98" s="82"/>
      <c r="PMX98" s="82"/>
      <c r="PMY98" s="82"/>
      <c r="PMZ98" s="82"/>
      <c r="PNA98" s="82"/>
      <c r="PNB98" s="82"/>
      <c r="PNC98" s="82"/>
      <c r="PND98" s="82"/>
      <c r="PNE98" s="82"/>
      <c r="PNF98" s="82"/>
      <c r="PNG98" s="82"/>
      <c r="PNH98" s="82"/>
      <c r="PNI98" s="82"/>
      <c r="PNJ98" s="82"/>
      <c r="PNK98" s="82"/>
      <c r="PNL98" s="82"/>
      <c r="PNM98" s="82"/>
      <c r="PNN98" s="82"/>
      <c r="PNO98" s="82"/>
      <c r="PNP98" s="82"/>
      <c r="PNQ98" s="82"/>
      <c r="PNR98" s="82"/>
      <c r="PNS98" s="82"/>
      <c r="PNT98" s="82"/>
      <c r="PNU98" s="82"/>
      <c r="PNV98" s="82"/>
      <c r="PNW98" s="82"/>
      <c r="PNX98" s="82"/>
      <c r="PNY98" s="82"/>
      <c r="PNZ98" s="82"/>
      <c r="POA98" s="82"/>
      <c r="POB98" s="82"/>
      <c r="POC98" s="82"/>
      <c r="POD98" s="82"/>
      <c r="POE98" s="82"/>
      <c r="POF98" s="82"/>
      <c r="POG98" s="82"/>
      <c r="POH98" s="82"/>
      <c r="POI98" s="82"/>
      <c r="POJ98" s="82"/>
      <c r="POK98" s="82"/>
      <c r="POL98" s="82"/>
      <c r="POM98" s="82"/>
      <c r="PON98" s="82"/>
      <c r="POO98" s="82"/>
      <c r="POP98" s="82"/>
      <c r="POQ98" s="82"/>
      <c r="POR98" s="82"/>
      <c r="POS98" s="82"/>
      <c r="POT98" s="82"/>
      <c r="POU98" s="82"/>
      <c r="POV98" s="82"/>
      <c r="POW98" s="82"/>
      <c r="POX98" s="82"/>
      <c r="POY98" s="82"/>
      <c r="POZ98" s="82"/>
      <c r="PPA98" s="82"/>
      <c r="PPB98" s="82"/>
      <c r="PPC98" s="82"/>
      <c r="PPD98" s="82"/>
      <c r="PPE98" s="82"/>
      <c r="PPF98" s="82"/>
      <c r="PPG98" s="82"/>
      <c r="PPH98" s="82"/>
      <c r="PPI98" s="82"/>
      <c r="PPJ98" s="82"/>
      <c r="PPK98" s="82"/>
      <c r="PPL98" s="82"/>
      <c r="PPM98" s="82"/>
      <c r="PPN98" s="82"/>
      <c r="PPO98" s="82"/>
      <c r="PPP98" s="82"/>
      <c r="PPQ98" s="82"/>
      <c r="PPR98" s="82"/>
      <c r="PPS98" s="82"/>
      <c r="PPT98" s="82"/>
      <c r="PPU98" s="82"/>
      <c r="PPV98" s="82"/>
      <c r="PPW98" s="82"/>
      <c r="PPX98" s="82"/>
      <c r="PPY98" s="82"/>
      <c r="PPZ98" s="82"/>
      <c r="PQA98" s="82"/>
      <c r="PQB98" s="82"/>
      <c r="PQC98" s="82"/>
      <c r="PQD98" s="82"/>
      <c r="PQE98" s="82"/>
      <c r="PQF98" s="82"/>
      <c r="PQG98" s="82"/>
      <c r="PQH98" s="82"/>
      <c r="PQI98" s="82"/>
      <c r="PQJ98" s="82"/>
      <c r="PQK98" s="82"/>
      <c r="PQL98" s="82"/>
      <c r="PQM98" s="82"/>
      <c r="PQN98" s="82"/>
      <c r="PQO98" s="82"/>
      <c r="PQP98" s="82"/>
      <c r="PQQ98" s="82"/>
      <c r="PQR98" s="82"/>
      <c r="PQS98" s="82"/>
      <c r="PQT98" s="82"/>
      <c r="PQU98" s="82"/>
      <c r="PQV98" s="82"/>
      <c r="PQW98" s="82"/>
      <c r="PQX98" s="82"/>
      <c r="PQY98" s="82"/>
      <c r="PQZ98" s="82"/>
      <c r="PRA98" s="82"/>
      <c r="PRB98" s="82"/>
      <c r="PRC98" s="82"/>
      <c r="PRD98" s="82"/>
      <c r="PRE98" s="82"/>
      <c r="PRF98" s="82"/>
      <c r="PRG98" s="82"/>
      <c r="PRH98" s="82"/>
      <c r="PRI98" s="82"/>
      <c r="PRJ98" s="82"/>
      <c r="PRK98" s="82"/>
      <c r="PRL98" s="82"/>
      <c r="PRM98" s="82"/>
      <c r="PRN98" s="82"/>
      <c r="PRO98" s="82"/>
      <c r="PRP98" s="82"/>
      <c r="PRQ98" s="82"/>
      <c r="PRR98" s="82"/>
      <c r="PRS98" s="82"/>
      <c r="PRT98" s="82"/>
      <c r="PRU98" s="82"/>
      <c r="PRV98" s="82"/>
      <c r="PRW98" s="82"/>
      <c r="PRX98" s="82"/>
      <c r="PRY98" s="82"/>
      <c r="PRZ98" s="82"/>
      <c r="PSA98" s="82"/>
      <c r="PSB98" s="82"/>
      <c r="PSC98" s="82"/>
      <c r="PSD98" s="82"/>
      <c r="PSE98" s="82"/>
      <c r="PSF98" s="82"/>
      <c r="PSG98" s="82"/>
      <c r="PSH98" s="82"/>
      <c r="PSI98" s="82"/>
      <c r="PSJ98" s="82"/>
      <c r="PSK98" s="82"/>
      <c r="PSL98" s="82"/>
      <c r="PSM98" s="82"/>
      <c r="PSN98" s="82"/>
      <c r="PSO98" s="82"/>
      <c r="PSP98" s="82"/>
      <c r="PSQ98" s="82"/>
      <c r="PSR98" s="82"/>
      <c r="PSS98" s="82"/>
      <c r="PST98" s="82"/>
      <c r="PSU98" s="82"/>
      <c r="PSV98" s="82"/>
      <c r="PSW98" s="82"/>
      <c r="PSX98" s="82"/>
      <c r="PSY98" s="82"/>
      <c r="PSZ98" s="82"/>
      <c r="PTA98" s="82"/>
      <c r="PTB98" s="82"/>
      <c r="PTC98" s="82"/>
      <c r="PTD98" s="82"/>
      <c r="PTE98" s="82"/>
      <c r="PTF98" s="82"/>
      <c r="PTG98" s="82"/>
      <c r="PTH98" s="82"/>
      <c r="PTI98" s="82"/>
      <c r="PTJ98" s="82"/>
      <c r="PTK98" s="82"/>
      <c r="PTL98" s="82"/>
      <c r="PTM98" s="82"/>
      <c r="PTN98" s="82"/>
      <c r="PTO98" s="82"/>
      <c r="PTP98" s="82"/>
      <c r="PTQ98" s="82"/>
      <c r="PTR98" s="82"/>
      <c r="PTS98" s="82"/>
      <c r="PTT98" s="82"/>
      <c r="PTU98" s="82"/>
      <c r="PTV98" s="82"/>
      <c r="PTW98" s="82"/>
      <c r="PTX98" s="82"/>
      <c r="PTY98" s="82"/>
      <c r="PTZ98" s="82"/>
      <c r="PUA98" s="82"/>
      <c r="PUB98" s="82"/>
      <c r="PUC98" s="82"/>
      <c r="PUD98" s="82"/>
      <c r="PUE98" s="82"/>
      <c r="PUF98" s="82"/>
      <c r="PUG98" s="82"/>
      <c r="PUH98" s="82"/>
      <c r="PUI98" s="82"/>
      <c r="PUJ98" s="82"/>
      <c r="PUK98" s="82"/>
      <c r="PUL98" s="82"/>
      <c r="PUM98" s="82"/>
      <c r="PUN98" s="82"/>
      <c r="PUO98" s="82"/>
      <c r="PUP98" s="82"/>
      <c r="PUQ98" s="82"/>
      <c r="PUR98" s="82"/>
      <c r="PUS98" s="82"/>
      <c r="PUT98" s="82"/>
      <c r="PUU98" s="82"/>
      <c r="PUV98" s="82"/>
      <c r="PUW98" s="82"/>
      <c r="PUX98" s="82"/>
      <c r="PUY98" s="82"/>
      <c r="PUZ98" s="82"/>
      <c r="PVA98" s="82"/>
      <c r="PVB98" s="82"/>
      <c r="PVC98" s="82"/>
      <c r="PVD98" s="82"/>
      <c r="PVE98" s="82"/>
      <c r="PVF98" s="82"/>
      <c r="PVG98" s="82"/>
      <c r="PVH98" s="82"/>
      <c r="PVI98" s="82"/>
      <c r="PVJ98" s="82"/>
      <c r="PVK98" s="82"/>
      <c r="PVL98" s="82"/>
      <c r="PVM98" s="82"/>
      <c r="PVN98" s="82"/>
      <c r="PVO98" s="82"/>
      <c r="PVP98" s="82"/>
      <c r="PVQ98" s="82"/>
      <c r="PVR98" s="82"/>
      <c r="PVS98" s="82"/>
      <c r="PVT98" s="82"/>
      <c r="PVU98" s="82"/>
      <c r="PVV98" s="82"/>
      <c r="PVW98" s="82"/>
      <c r="PVX98" s="82"/>
      <c r="PVY98" s="82"/>
      <c r="PVZ98" s="82"/>
      <c r="PWA98" s="82"/>
      <c r="PWB98" s="82"/>
      <c r="PWC98" s="82"/>
      <c r="PWD98" s="82"/>
      <c r="PWE98" s="82"/>
      <c r="PWF98" s="82"/>
      <c r="PWG98" s="82"/>
      <c r="PWH98" s="82"/>
      <c r="PWI98" s="82"/>
      <c r="PWJ98" s="82"/>
      <c r="PWK98" s="82"/>
      <c r="PWL98" s="82"/>
      <c r="PWM98" s="82"/>
      <c r="PWN98" s="82"/>
      <c r="PWO98" s="82"/>
      <c r="PWP98" s="82"/>
      <c r="PWQ98" s="82"/>
      <c r="PWR98" s="82"/>
      <c r="PWS98" s="82"/>
      <c r="PWT98" s="82"/>
      <c r="PWU98" s="82"/>
      <c r="PWV98" s="82"/>
      <c r="PWW98" s="82"/>
      <c r="PWX98" s="82"/>
      <c r="PWY98" s="82"/>
      <c r="PWZ98" s="82"/>
      <c r="PXA98" s="82"/>
      <c r="PXB98" s="82"/>
      <c r="PXC98" s="82"/>
      <c r="PXD98" s="82"/>
      <c r="PXE98" s="82"/>
      <c r="PXF98" s="82"/>
      <c r="PXG98" s="82"/>
      <c r="PXH98" s="82"/>
      <c r="PXI98" s="82"/>
      <c r="PXJ98" s="82"/>
      <c r="PXK98" s="82"/>
      <c r="PXL98" s="82"/>
      <c r="PXM98" s="82"/>
      <c r="PXN98" s="82"/>
      <c r="PXO98" s="82"/>
      <c r="PXP98" s="82"/>
      <c r="PXQ98" s="82"/>
      <c r="PXR98" s="82"/>
      <c r="PXS98" s="82"/>
      <c r="PXT98" s="82"/>
      <c r="PXU98" s="82"/>
      <c r="PXV98" s="82"/>
      <c r="PXW98" s="82"/>
      <c r="PXX98" s="82"/>
      <c r="PXY98" s="82"/>
      <c r="PXZ98" s="82"/>
      <c r="PYA98" s="82"/>
      <c r="PYB98" s="82"/>
      <c r="PYC98" s="82"/>
      <c r="PYD98" s="82"/>
      <c r="PYE98" s="82"/>
      <c r="PYF98" s="82"/>
      <c r="PYG98" s="82"/>
      <c r="PYH98" s="82"/>
      <c r="PYI98" s="82"/>
      <c r="PYJ98" s="82"/>
      <c r="PYK98" s="82"/>
      <c r="PYL98" s="82"/>
      <c r="PYM98" s="82"/>
      <c r="PYN98" s="82"/>
      <c r="PYO98" s="82"/>
      <c r="PYP98" s="82"/>
      <c r="PYQ98" s="82"/>
      <c r="PYR98" s="82"/>
      <c r="PYS98" s="82"/>
      <c r="PYT98" s="82"/>
      <c r="PYU98" s="82"/>
      <c r="PYV98" s="82"/>
      <c r="PYW98" s="82"/>
      <c r="PYX98" s="82"/>
      <c r="PYY98" s="82"/>
      <c r="PYZ98" s="82"/>
      <c r="PZA98" s="82"/>
      <c r="PZB98" s="82"/>
      <c r="PZC98" s="82"/>
      <c r="PZD98" s="82"/>
      <c r="PZE98" s="82"/>
      <c r="PZF98" s="82"/>
      <c r="PZG98" s="82"/>
      <c r="PZH98" s="82"/>
      <c r="PZI98" s="82"/>
      <c r="PZJ98" s="82"/>
      <c r="PZK98" s="82"/>
      <c r="PZL98" s="82"/>
      <c r="PZM98" s="82"/>
      <c r="PZN98" s="82"/>
      <c r="PZO98" s="82"/>
      <c r="PZP98" s="82"/>
      <c r="PZQ98" s="82"/>
      <c r="PZR98" s="82"/>
      <c r="PZS98" s="82"/>
      <c r="PZT98" s="82"/>
      <c r="PZU98" s="82"/>
      <c r="PZV98" s="82"/>
      <c r="PZW98" s="82"/>
      <c r="PZX98" s="82"/>
      <c r="PZY98" s="82"/>
      <c r="PZZ98" s="82"/>
      <c r="QAA98" s="82"/>
      <c r="QAB98" s="82"/>
      <c r="QAC98" s="82"/>
      <c r="QAD98" s="82"/>
      <c r="QAE98" s="82"/>
      <c r="QAF98" s="82"/>
      <c r="QAG98" s="82"/>
      <c r="QAH98" s="82"/>
      <c r="QAI98" s="82"/>
      <c r="QAJ98" s="82"/>
      <c r="QAK98" s="82"/>
      <c r="QAL98" s="82"/>
      <c r="QAM98" s="82"/>
      <c r="QAN98" s="82"/>
      <c r="QAO98" s="82"/>
      <c r="QAP98" s="82"/>
      <c r="QAQ98" s="82"/>
      <c r="QAR98" s="82"/>
      <c r="QAS98" s="82"/>
      <c r="QAT98" s="82"/>
      <c r="QAU98" s="82"/>
      <c r="QAV98" s="82"/>
      <c r="QAW98" s="82"/>
      <c r="QAX98" s="82"/>
      <c r="QAY98" s="82"/>
      <c r="QAZ98" s="82"/>
      <c r="QBA98" s="82"/>
      <c r="QBB98" s="82"/>
      <c r="QBC98" s="82"/>
      <c r="QBD98" s="82"/>
      <c r="QBE98" s="82"/>
      <c r="QBF98" s="82"/>
      <c r="QBG98" s="82"/>
      <c r="QBH98" s="82"/>
      <c r="QBI98" s="82"/>
      <c r="QBJ98" s="82"/>
      <c r="QBK98" s="82"/>
      <c r="QBL98" s="82"/>
      <c r="QBM98" s="82"/>
      <c r="QBN98" s="82"/>
      <c r="QBO98" s="82"/>
      <c r="QBP98" s="82"/>
      <c r="QBQ98" s="82"/>
      <c r="QBR98" s="82"/>
      <c r="QBS98" s="82"/>
      <c r="QBT98" s="82"/>
      <c r="QBU98" s="82"/>
      <c r="QBV98" s="82"/>
      <c r="QBW98" s="82"/>
      <c r="QBX98" s="82"/>
      <c r="QBY98" s="82"/>
      <c r="QBZ98" s="82"/>
      <c r="QCA98" s="82"/>
      <c r="QCB98" s="82"/>
      <c r="QCC98" s="82"/>
      <c r="QCD98" s="82"/>
      <c r="QCE98" s="82"/>
      <c r="QCF98" s="82"/>
      <c r="QCG98" s="82"/>
      <c r="QCH98" s="82"/>
      <c r="QCI98" s="82"/>
      <c r="QCJ98" s="82"/>
      <c r="QCK98" s="82"/>
      <c r="QCL98" s="82"/>
      <c r="QCM98" s="82"/>
      <c r="QCN98" s="82"/>
      <c r="QCO98" s="82"/>
      <c r="QCP98" s="82"/>
      <c r="QCQ98" s="82"/>
      <c r="QCR98" s="82"/>
      <c r="QCS98" s="82"/>
      <c r="QCT98" s="82"/>
      <c r="QCU98" s="82"/>
      <c r="QCV98" s="82"/>
      <c r="QCW98" s="82"/>
      <c r="QCX98" s="82"/>
      <c r="QCY98" s="82"/>
      <c r="QCZ98" s="82"/>
      <c r="QDA98" s="82"/>
      <c r="QDB98" s="82"/>
      <c r="QDC98" s="82"/>
      <c r="QDD98" s="82"/>
      <c r="QDE98" s="82"/>
      <c r="QDF98" s="82"/>
      <c r="QDG98" s="82"/>
      <c r="QDH98" s="82"/>
      <c r="QDI98" s="82"/>
      <c r="QDJ98" s="82"/>
      <c r="QDK98" s="82"/>
      <c r="QDL98" s="82"/>
      <c r="QDM98" s="82"/>
      <c r="QDN98" s="82"/>
      <c r="QDO98" s="82"/>
      <c r="QDP98" s="82"/>
      <c r="QDQ98" s="82"/>
      <c r="QDR98" s="82"/>
      <c r="QDS98" s="82"/>
      <c r="QDT98" s="82"/>
      <c r="QDU98" s="82"/>
      <c r="QDV98" s="82"/>
      <c r="QDW98" s="82"/>
      <c r="QDX98" s="82"/>
      <c r="QDY98" s="82"/>
      <c r="QDZ98" s="82"/>
      <c r="QEA98" s="82"/>
      <c r="QEB98" s="82"/>
      <c r="QEC98" s="82"/>
      <c r="QED98" s="82"/>
      <c r="QEE98" s="82"/>
      <c r="QEF98" s="82"/>
      <c r="QEG98" s="82"/>
      <c r="QEH98" s="82"/>
      <c r="QEI98" s="82"/>
      <c r="QEJ98" s="82"/>
      <c r="QEK98" s="82"/>
      <c r="QEL98" s="82"/>
      <c r="QEM98" s="82"/>
      <c r="QEN98" s="82"/>
      <c r="QEO98" s="82"/>
      <c r="QEP98" s="82"/>
      <c r="QEQ98" s="82"/>
      <c r="QER98" s="82"/>
      <c r="QES98" s="82"/>
      <c r="QET98" s="82"/>
      <c r="QEU98" s="82"/>
      <c r="QEV98" s="82"/>
      <c r="QEW98" s="82"/>
      <c r="QEX98" s="82"/>
      <c r="QEY98" s="82"/>
      <c r="QEZ98" s="82"/>
      <c r="QFA98" s="82"/>
      <c r="QFB98" s="82"/>
      <c r="QFC98" s="82"/>
      <c r="QFD98" s="82"/>
      <c r="QFE98" s="82"/>
      <c r="QFF98" s="82"/>
      <c r="QFG98" s="82"/>
      <c r="QFH98" s="82"/>
      <c r="QFI98" s="82"/>
      <c r="QFJ98" s="82"/>
      <c r="QFK98" s="82"/>
      <c r="QFL98" s="82"/>
      <c r="QFM98" s="82"/>
      <c r="QFN98" s="82"/>
      <c r="QFO98" s="82"/>
      <c r="QFP98" s="82"/>
      <c r="QFQ98" s="82"/>
      <c r="QFR98" s="82"/>
      <c r="QFS98" s="82"/>
      <c r="QFT98" s="82"/>
      <c r="QFU98" s="82"/>
      <c r="QFV98" s="82"/>
      <c r="QFW98" s="82"/>
      <c r="QFX98" s="82"/>
      <c r="QFY98" s="82"/>
      <c r="QFZ98" s="82"/>
      <c r="QGA98" s="82"/>
      <c r="QGB98" s="82"/>
      <c r="QGC98" s="82"/>
      <c r="QGD98" s="82"/>
      <c r="QGE98" s="82"/>
      <c r="QGF98" s="82"/>
      <c r="QGG98" s="82"/>
      <c r="QGH98" s="82"/>
      <c r="QGI98" s="82"/>
      <c r="QGJ98" s="82"/>
      <c r="QGK98" s="82"/>
      <c r="QGL98" s="82"/>
      <c r="QGM98" s="82"/>
      <c r="QGN98" s="82"/>
      <c r="QGO98" s="82"/>
      <c r="QGP98" s="82"/>
      <c r="QGQ98" s="82"/>
      <c r="QGR98" s="82"/>
      <c r="QGS98" s="82"/>
      <c r="QGT98" s="82"/>
      <c r="QGU98" s="82"/>
      <c r="QGV98" s="82"/>
      <c r="QGW98" s="82"/>
      <c r="QGX98" s="82"/>
      <c r="QGY98" s="82"/>
      <c r="QGZ98" s="82"/>
      <c r="QHA98" s="82"/>
      <c r="QHB98" s="82"/>
      <c r="QHC98" s="82"/>
      <c r="QHD98" s="82"/>
      <c r="QHE98" s="82"/>
      <c r="QHF98" s="82"/>
      <c r="QHG98" s="82"/>
      <c r="QHH98" s="82"/>
      <c r="QHI98" s="82"/>
      <c r="QHJ98" s="82"/>
      <c r="QHK98" s="82"/>
      <c r="QHL98" s="82"/>
      <c r="QHM98" s="82"/>
      <c r="QHN98" s="82"/>
      <c r="QHO98" s="82"/>
      <c r="QHP98" s="82"/>
      <c r="QHQ98" s="82"/>
      <c r="QHR98" s="82"/>
      <c r="QHS98" s="82"/>
      <c r="QHT98" s="82"/>
      <c r="QHU98" s="82"/>
      <c r="QHV98" s="82"/>
      <c r="QHW98" s="82"/>
      <c r="QHX98" s="82"/>
      <c r="QHY98" s="82"/>
      <c r="QHZ98" s="82"/>
      <c r="QIA98" s="82"/>
      <c r="QIB98" s="82"/>
      <c r="QIC98" s="82"/>
      <c r="QID98" s="82"/>
      <c r="QIE98" s="82"/>
      <c r="QIF98" s="82"/>
      <c r="QIG98" s="82"/>
      <c r="QIH98" s="82"/>
      <c r="QII98" s="82"/>
      <c r="QIJ98" s="82"/>
      <c r="QIK98" s="82"/>
      <c r="QIL98" s="82"/>
      <c r="QIM98" s="82"/>
      <c r="QIN98" s="82"/>
      <c r="QIO98" s="82"/>
      <c r="QIP98" s="82"/>
      <c r="QIQ98" s="82"/>
      <c r="QIR98" s="82"/>
      <c r="QIS98" s="82"/>
      <c r="QIT98" s="82"/>
      <c r="QIU98" s="82"/>
      <c r="QIV98" s="82"/>
      <c r="QIW98" s="82"/>
      <c r="QIX98" s="82"/>
      <c r="QIY98" s="82"/>
      <c r="QIZ98" s="82"/>
      <c r="QJA98" s="82"/>
      <c r="QJB98" s="82"/>
      <c r="QJC98" s="82"/>
      <c r="QJD98" s="82"/>
      <c r="QJE98" s="82"/>
      <c r="QJF98" s="82"/>
      <c r="QJG98" s="82"/>
      <c r="QJH98" s="82"/>
      <c r="QJI98" s="82"/>
      <c r="QJJ98" s="82"/>
      <c r="QJK98" s="82"/>
      <c r="QJL98" s="82"/>
      <c r="QJM98" s="82"/>
      <c r="QJN98" s="82"/>
      <c r="QJO98" s="82"/>
      <c r="QJP98" s="82"/>
      <c r="QJQ98" s="82"/>
      <c r="QJR98" s="82"/>
      <c r="QJS98" s="82"/>
      <c r="QJT98" s="82"/>
      <c r="QJU98" s="82"/>
      <c r="QJV98" s="82"/>
      <c r="QJW98" s="82"/>
      <c r="QJX98" s="82"/>
      <c r="QJY98" s="82"/>
      <c r="QJZ98" s="82"/>
      <c r="QKA98" s="82"/>
      <c r="QKB98" s="82"/>
      <c r="QKC98" s="82"/>
      <c r="QKD98" s="82"/>
      <c r="QKE98" s="82"/>
      <c r="QKF98" s="82"/>
      <c r="QKG98" s="82"/>
      <c r="QKH98" s="82"/>
      <c r="QKI98" s="82"/>
      <c r="QKJ98" s="82"/>
      <c r="QKK98" s="82"/>
      <c r="QKL98" s="82"/>
      <c r="QKM98" s="82"/>
      <c r="QKN98" s="82"/>
      <c r="QKO98" s="82"/>
      <c r="QKP98" s="82"/>
      <c r="QKQ98" s="82"/>
      <c r="QKR98" s="82"/>
      <c r="QKS98" s="82"/>
      <c r="QKT98" s="82"/>
      <c r="QKU98" s="82"/>
      <c r="QKV98" s="82"/>
      <c r="QKW98" s="82"/>
      <c r="QKX98" s="82"/>
      <c r="QKY98" s="82"/>
      <c r="QKZ98" s="82"/>
      <c r="QLA98" s="82"/>
      <c r="QLB98" s="82"/>
      <c r="QLC98" s="82"/>
      <c r="QLD98" s="82"/>
      <c r="QLE98" s="82"/>
      <c r="QLF98" s="82"/>
      <c r="QLG98" s="82"/>
      <c r="QLH98" s="82"/>
      <c r="QLI98" s="82"/>
      <c r="QLJ98" s="82"/>
      <c r="QLK98" s="82"/>
      <c r="QLL98" s="82"/>
      <c r="QLM98" s="82"/>
      <c r="QLN98" s="82"/>
      <c r="QLO98" s="82"/>
      <c r="QLP98" s="82"/>
      <c r="QLQ98" s="82"/>
      <c r="QLR98" s="82"/>
      <c r="QLS98" s="82"/>
      <c r="QLT98" s="82"/>
      <c r="QLU98" s="82"/>
      <c r="QLV98" s="82"/>
      <c r="QLW98" s="82"/>
      <c r="QLX98" s="82"/>
      <c r="QLY98" s="82"/>
      <c r="QLZ98" s="82"/>
      <c r="QMA98" s="82"/>
      <c r="QMB98" s="82"/>
      <c r="QMC98" s="82"/>
      <c r="QMD98" s="82"/>
      <c r="QME98" s="82"/>
      <c r="QMF98" s="82"/>
      <c r="QMG98" s="82"/>
      <c r="QMH98" s="82"/>
      <c r="QMI98" s="82"/>
      <c r="QMJ98" s="82"/>
      <c r="QMK98" s="82"/>
      <c r="QML98" s="82"/>
      <c r="QMM98" s="82"/>
      <c r="QMN98" s="82"/>
      <c r="QMO98" s="82"/>
      <c r="QMP98" s="82"/>
      <c r="QMQ98" s="82"/>
      <c r="QMR98" s="82"/>
      <c r="QMS98" s="82"/>
      <c r="QMT98" s="82"/>
      <c r="QMU98" s="82"/>
      <c r="QMV98" s="82"/>
      <c r="QMW98" s="82"/>
      <c r="QMX98" s="82"/>
      <c r="QMY98" s="82"/>
      <c r="QMZ98" s="82"/>
      <c r="QNA98" s="82"/>
      <c r="QNB98" s="82"/>
      <c r="QNC98" s="82"/>
      <c r="QND98" s="82"/>
      <c r="QNE98" s="82"/>
      <c r="QNF98" s="82"/>
      <c r="QNG98" s="82"/>
      <c r="QNH98" s="82"/>
      <c r="QNI98" s="82"/>
      <c r="QNJ98" s="82"/>
      <c r="QNK98" s="82"/>
      <c r="QNL98" s="82"/>
      <c r="QNM98" s="82"/>
      <c r="QNN98" s="82"/>
      <c r="QNO98" s="82"/>
      <c r="QNP98" s="82"/>
      <c r="QNQ98" s="82"/>
      <c r="QNR98" s="82"/>
      <c r="QNS98" s="82"/>
      <c r="QNT98" s="82"/>
      <c r="QNU98" s="82"/>
      <c r="QNV98" s="82"/>
      <c r="QNW98" s="82"/>
      <c r="QNX98" s="82"/>
      <c r="QNY98" s="82"/>
      <c r="QNZ98" s="82"/>
      <c r="QOA98" s="82"/>
      <c r="QOB98" s="82"/>
      <c r="QOC98" s="82"/>
      <c r="QOD98" s="82"/>
      <c r="QOE98" s="82"/>
      <c r="QOF98" s="82"/>
      <c r="QOG98" s="82"/>
      <c r="QOH98" s="82"/>
      <c r="QOI98" s="82"/>
      <c r="QOJ98" s="82"/>
      <c r="QOK98" s="82"/>
      <c r="QOL98" s="82"/>
      <c r="QOM98" s="82"/>
      <c r="QON98" s="82"/>
      <c r="QOO98" s="82"/>
      <c r="QOP98" s="82"/>
      <c r="QOQ98" s="82"/>
      <c r="QOR98" s="82"/>
      <c r="QOS98" s="82"/>
      <c r="QOT98" s="82"/>
      <c r="QOU98" s="82"/>
      <c r="QOV98" s="82"/>
      <c r="QOW98" s="82"/>
      <c r="QOX98" s="82"/>
      <c r="QOY98" s="82"/>
      <c r="QOZ98" s="82"/>
      <c r="QPA98" s="82"/>
      <c r="QPB98" s="82"/>
      <c r="QPC98" s="82"/>
      <c r="QPD98" s="82"/>
      <c r="QPE98" s="82"/>
      <c r="QPF98" s="82"/>
      <c r="QPG98" s="82"/>
      <c r="QPH98" s="82"/>
      <c r="QPI98" s="82"/>
      <c r="QPJ98" s="82"/>
      <c r="QPK98" s="82"/>
      <c r="QPL98" s="82"/>
      <c r="QPM98" s="82"/>
      <c r="QPN98" s="82"/>
      <c r="QPO98" s="82"/>
      <c r="QPP98" s="82"/>
      <c r="QPQ98" s="82"/>
      <c r="QPR98" s="82"/>
      <c r="QPS98" s="82"/>
      <c r="QPT98" s="82"/>
      <c r="QPU98" s="82"/>
      <c r="QPV98" s="82"/>
      <c r="QPW98" s="82"/>
      <c r="QPX98" s="82"/>
      <c r="QPY98" s="82"/>
      <c r="QPZ98" s="82"/>
      <c r="QQA98" s="82"/>
      <c r="QQB98" s="82"/>
      <c r="QQC98" s="82"/>
      <c r="QQD98" s="82"/>
      <c r="QQE98" s="82"/>
      <c r="QQF98" s="82"/>
      <c r="QQG98" s="82"/>
      <c r="QQH98" s="82"/>
      <c r="QQI98" s="82"/>
      <c r="QQJ98" s="82"/>
      <c r="QQK98" s="82"/>
      <c r="QQL98" s="82"/>
      <c r="QQM98" s="82"/>
      <c r="QQN98" s="82"/>
      <c r="QQO98" s="82"/>
      <c r="QQP98" s="82"/>
      <c r="QQQ98" s="82"/>
      <c r="QQR98" s="82"/>
      <c r="QQS98" s="82"/>
      <c r="QQT98" s="82"/>
      <c r="QQU98" s="82"/>
      <c r="QQV98" s="82"/>
      <c r="QQW98" s="82"/>
      <c r="QQX98" s="82"/>
      <c r="QQY98" s="82"/>
      <c r="QQZ98" s="82"/>
      <c r="QRA98" s="82"/>
      <c r="QRB98" s="82"/>
      <c r="QRC98" s="82"/>
      <c r="QRD98" s="82"/>
      <c r="QRE98" s="82"/>
      <c r="QRF98" s="82"/>
      <c r="QRG98" s="82"/>
      <c r="QRH98" s="82"/>
      <c r="QRI98" s="82"/>
      <c r="QRJ98" s="82"/>
      <c r="QRK98" s="82"/>
      <c r="QRL98" s="82"/>
      <c r="QRM98" s="82"/>
      <c r="QRN98" s="82"/>
      <c r="QRO98" s="82"/>
      <c r="QRP98" s="82"/>
      <c r="QRQ98" s="82"/>
      <c r="QRR98" s="82"/>
      <c r="QRS98" s="82"/>
      <c r="QRT98" s="82"/>
      <c r="QRU98" s="82"/>
      <c r="QRV98" s="82"/>
      <c r="QRW98" s="82"/>
      <c r="QRX98" s="82"/>
      <c r="QRY98" s="82"/>
      <c r="QRZ98" s="82"/>
      <c r="QSA98" s="82"/>
      <c r="QSB98" s="82"/>
      <c r="QSC98" s="82"/>
      <c r="QSD98" s="82"/>
      <c r="QSE98" s="82"/>
      <c r="QSF98" s="82"/>
      <c r="QSG98" s="82"/>
      <c r="QSH98" s="82"/>
      <c r="QSI98" s="82"/>
      <c r="QSJ98" s="82"/>
      <c r="QSK98" s="82"/>
      <c r="QSL98" s="82"/>
      <c r="QSM98" s="82"/>
      <c r="QSN98" s="82"/>
      <c r="QSO98" s="82"/>
      <c r="QSP98" s="82"/>
      <c r="QSQ98" s="82"/>
      <c r="QSR98" s="82"/>
      <c r="QSS98" s="82"/>
      <c r="QST98" s="82"/>
      <c r="QSU98" s="82"/>
      <c r="QSV98" s="82"/>
      <c r="QSW98" s="82"/>
      <c r="QSX98" s="82"/>
      <c r="QSY98" s="82"/>
      <c r="QSZ98" s="82"/>
      <c r="QTA98" s="82"/>
      <c r="QTB98" s="82"/>
      <c r="QTC98" s="82"/>
      <c r="QTD98" s="82"/>
      <c r="QTE98" s="82"/>
      <c r="QTF98" s="82"/>
      <c r="QTG98" s="82"/>
      <c r="QTH98" s="82"/>
      <c r="QTI98" s="82"/>
      <c r="QTJ98" s="82"/>
      <c r="QTK98" s="82"/>
      <c r="QTL98" s="82"/>
      <c r="QTM98" s="82"/>
      <c r="QTN98" s="82"/>
      <c r="QTO98" s="82"/>
      <c r="QTP98" s="82"/>
      <c r="QTQ98" s="82"/>
      <c r="QTR98" s="82"/>
      <c r="QTS98" s="82"/>
      <c r="QTT98" s="82"/>
      <c r="QTU98" s="82"/>
      <c r="QTV98" s="82"/>
      <c r="QTW98" s="82"/>
      <c r="QTX98" s="82"/>
      <c r="QTY98" s="82"/>
      <c r="QTZ98" s="82"/>
      <c r="QUA98" s="82"/>
      <c r="QUB98" s="82"/>
      <c r="QUC98" s="82"/>
      <c r="QUD98" s="82"/>
      <c r="QUE98" s="82"/>
      <c r="QUF98" s="82"/>
      <c r="QUG98" s="82"/>
      <c r="QUH98" s="82"/>
      <c r="QUI98" s="82"/>
      <c r="QUJ98" s="82"/>
      <c r="QUK98" s="82"/>
      <c r="QUL98" s="82"/>
      <c r="QUM98" s="82"/>
      <c r="QUN98" s="82"/>
      <c r="QUO98" s="82"/>
      <c r="QUP98" s="82"/>
      <c r="QUQ98" s="82"/>
      <c r="QUR98" s="82"/>
      <c r="QUS98" s="82"/>
      <c r="QUT98" s="82"/>
      <c r="QUU98" s="82"/>
      <c r="QUV98" s="82"/>
      <c r="QUW98" s="82"/>
      <c r="QUX98" s="82"/>
      <c r="QUY98" s="82"/>
      <c r="QUZ98" s="82"/>
      <c r="QVA98" s="82"/>
      <c r="QVB98" s="82"/>
      <c r="QVC98" s="82"/>
      <c r="QVD98" s="82"/>
      <c r="QVE98" s="82"/>
      <c r="QVF98" s="82"/>
      <c r="QVG98" s="82"/>
      <c r="QVH98" s="82"/>
      <c r="QVI98" s="82"/>
      <c r="QVJ98" s="82"/>
      <c r="QVK98" s="82"/>
      <c r="QVL98" s="82"/>
      <c r="QVM98" s="82"/>
      <c r="QVN98" s="82"/>
      <c r="QVO98" s="82"/>
      <c r="QVP98" s="82"/>
      <c r="QVQ98" s="82"/>
      <c r="QVR98" s="82"/>
      <c r="QVS98" s="82"/>
      <c r="QVT98" s="82"/>
      <c r="QVU98" s="82"/>
      <c r="QVV98" s="82"/>
      <c r="QVW98" s="82"/>
      <c r="QVX98" s="82"/>
      <c r="QVY98" s="82"/>
      <c r="QVZ98" s="82"/>
      <c r="QWA98" s="82"/>
      <c r="QWB98" s="82"/>
      <c r="QWC98" s="82"/>
      <c r="QWD98" s="82"/>
      <c r="QWE98" s="82"/>
      <c r="QWF98" s="82"/>
      <c r="QWG98" s="82"/>
      <c r="QWH98" s="82"/>
      <c r="QWI98" s="82"/>
      <c r="QWJ98" s="82"/>
      <c r="QWK98" s="82"/>
      <c r="QWL98" s="82"/>
      <c r="QWM98" s="82"/>
      <c r="QWN98" s="82"/>
      <c r="QWO98" s="82"/>
      <c r="QWP98" s="82"/>
      <c r="QWQ98" s="82"/>
      <c r="QWR98" s="82"/>
      <c r="QWS98" s="82"/>
      <c r="QWT98" s="82"/>
      <c r="QWU98" s="82"/>
      <c r="QWV98" s="82"/>
      <c r="QWW98" s="82"/>
      <c r="QWX98" s="82"/>
      <c r="QWY98" s="82"/>
      <c r="QWZ98" s="82"/>
      <c r="QXA98" s="82"/>
      <c r="QXB98" s="82"/>
      <c r="QXC98" s="82"/>
      <c r="QXD98" s="82"/>
      <c r="QXE98" s="82"/>
      <c r="QXF98" s="82"/>
      <c r="QXG98" s="82"/>
      <c r="QXH98" s="82"/>
      <c r="QXI98" s="82"/>
      <c r="QXJ98" s="82"/>
      <c r="QXK98" s="82"/>
      <c r="QXL98" s="82"/>
      <c r="QXM98" s="82"/>
      <c r="QXN98" s="82"/>
      <c r="QXO98" s="82"/>
      <c r="QXP98" s="82"/>
      <c r="QXQ98" s="82"/>
      <c r="QXR98" s="82"/>
      <c r="QXS98" s="82"/>
      <c r="QXT98" s="82"/>
      <c r="QXU98" s="82"/>
      <c r="QXV98" s="82"/>
      <c r="QXW98" s="82"/>
      <c r="QXX98" s="82"/>
      <c r="QXY98" s="82"/>
      <c r="QXZ98" s="82"/>
      <c r="QYA98" s="82"/>
      <c r="QYB98" s="82"/>
      <c r="QYC98" s="82"/>
      <c r="QYD98" s="82"/>
      <c r="QYE98" s="82"/>
      <c r="QYF98" s="82"/>
      <c r="QYG98" s="82"/>
      <c r="QYH98" s="82"/>
      <c r="QYI98" s="82"/>
      <c r="QYJ98" s="82"/>
      <c r="QYK98" s="82"/>
      <c r="QYL98" s="82"/>
      <c r="QYM98" s="82"/>
      <c r="QYN98" s="82"/>
      <c r="QYO98" s="82"/>
      <c r="QYP98" s="82"/>
      <c r="QYQ98" s="82"/>
      <c r="QYR98" s="82"/>
      <c r="QYS98" s="82"/>
      <c r="QYT98" s="82"/>
      <c r="QYU98" s="82"/>
      <c r="QYV98" s="82"/>
      <c r="QYW98" s="82"/>
      <c r="QYX98" s="82"/>
      <c r="QYY98" s="82"/>
      <c r="QYZ98" s="82"/>
      <c r="QZA98" s="82"/>
      <c r="QZB98" s="82"/>
      <c r="QZC98" s="82"/>
      <c r="QZD98" s="82"/>
      <c r="QZE98" s="82"/>
      <c r="QZF98" s="82"/>
      <c r="QZG98" s="82"/>
      <c r="QZH98" s="82"/>
      <c r="QZI98" s="82"/>
      <c r="QZJ98" s="82"/>
      <c r="QZK98" s="82"/>
      <c r="QZL98" s="82"/>
      <c r="QZM98" s="82"/>
      <c r="QZN98" s="82"/>
      <c r="QZO98" s="82"/>
      <c r="QZP98" s="82"/>
      <c r="QZQ98" s="82"/>
      <c r="QZR98" s="82"/>
      <c r="QZS98" s="82"/>
      <c r="QZT98" s="82"/>
      <c r="QZU98" s="82"/>
      <c r="QZV98" s="82"/>
      <c r="QZW98" s="82"/>
      <c r="QZX98" s="82"/>
      <c r="QZY98" s="82"/>
      <c r="QZZ98" s="82"/>
      <c r="RAA98" s="82"/>
      <c r="RAB98" s="82"/>
      <c r="RAC98" s="82"/>
      <c r="RAD98" s="82"/>
      <c r="RAE98" s="82"/>
      <c r="RAF98" s="82"/>
      <c r="RAG98" s="82"/>
      <c r="RAH98" s="82"/>
      <c r="RAI98" s="82"/>
      <c r="RAJ98" s="82"/>
      <c r="RAK98" s="82"/>
      <c r="RAL98" s="82"/>
      <c r="RAM98" s="82"/>
      <c r="RAN98" s="82"/>
      <c r="RAO98" s="82"/>
      <c r="RAP98" s="82"/>
      <c r="RAQ98" s="82"/>
      <c r="RAR98" s="82"/>
      <c r="RAS98" s="82"/>
      <c r="RAT98" s="82"/>
      <c r="RAU98" s="82"/>
      <c r="RAV98" s="82"/>
      <c r="RAW98" s="82"/>
      <c r="RAX98" s="82"/>
      <c r="RAY98" s="82"/>
      <c r="RAZ98" s="82"/>
      <c r="RBA98" s="82"/>
      <c r="RBB98" s="82"/>
      <c r="RBC98" s="82"/>
      <c r="RBD98" s="82"/>
      <c r="RBE98" s="82"/>
      <c r="RBF98" s="82"/>
      <c r="RBG98" s="82"/>
      <c r="RBH98" s="82"/>
      <c r="RBI98" s="82"/>
      <c r="RBJ98" s="82"/>
      <c r="RBK98" s="82"/>
      <c r="RBL98" s="82"/>
      <c r="RBM98" s="82"/>
      <c r="RBN98" s="82"/>
      <c r="RBO98" s="82"/>
      <c r="RBP98" s="82"/>
      <c r="RBQ98" s="82"/>
      <c r="RBR98" s="82"/>
      <c r="RBS98" s="82"/>
      <c r="RBT98" s="82"/>
      <c r="RBU98" s="82"/>
      <c r="RBV98" s="82"/>
      <c r="RBW98" s="82"/>
      <c r="RBX98" s="82"/>
      <c r="RBY98" s="82"/>
      <c r="RBZ98" s="82"/>
      <c r="RCA98" s="82"/>
      <c r="RCB98" s="82"/>
      <c r="RCC98" s="82"/>
      <c r="RCD98" s="82"/>
      <c r="RCE98" s="82"/>
      <c r="RCF98" s="82"/>
      <c r="RCG98" s="82"/>
      <c r="RCH98" s="82"/>
      <c r="RCI98" s="82"/>
      <c r="RCJ98" s="82"/>
      <c r="RCK98" s="82"/>
      <c r="RCL98" s="82"/>
      <c r="RCM98" s="82"/>
      <c r="RCN98" s="82"/>
      <c r="RCO98" s="82"/>
      <c r="RCP98" s="82"/>
      <c r="RCQ98" s="82"/>
      <c r="RCR98" s="82"/>
      <c r="RCS98" s="82"/>
      <c r="RCT98" s="82"/>
      <c r="RCU98" s="82"/>
      <c r="RCV98" s="82"/>
      <c r="RCW98" s="82"/>
      <c r="RCX98" s="82"/>
      <c r="RCY98" s="82"/>
      <c r="RCZ98" s="82"/>
      <c r="RDA98" s="82"/>
      <c r="RDB98" s="82"/>
      <c r="RDC98" s="82"/>
      <c r="RDD98" s="82"/>
      <c r="RDE98" s="82"/>
      <c r="RDF98" s="82"/>
      <c r="RDG98" s="82"/>
      <c r="RDH98" s="82"/>
      <c r="RDI98" s="82"/>
      <c r="RDJ98" s="82"/>
      <c r="RDK98" s="82"/>
      <c r="RDL98" s="82"/>
      <c r="RDM98" s="82"/>
      <c r="RDN98" s="82"/>
      <c r="RDO98" s="82"/>
      <c r="RDP98" s="82"/>
      <c r="RDQ98" s="82"/>
      <c r="RDR98" s="82"/>
      <c r="RDS98" s="82"/>
      <c r="RDT98" s="82"/>
      <c r="RDU98" s="82"/>
      <c r="RDV98" s="82"/>
      <c r="RDW98" s="82"/>
      <c r="RDX98" s="82"/>
      <c r="RDY98" s="82"/>
      <c r="RDZ98" s="82"/>
      <c r="REA98" s="82"/>
      <c r="REB98" s="82"/>
      <c r="REC98" s="82"/>
      <c r="RED98" s="82"/>
      <c r="REE98" s="82"/>
      <c r="REF98" s="82"/>
      <c r="REG98" s="82"/>
      <c r="REH98" s="82"/>
      <c r="REI98" s="82"/>
      <c r="REJ98" s="82"/>
      <c r="REK98" s="82"/>
      <c r="REL98" s="82"/>
      <c r="REM98" s="82"/>
      <c r="REN98" s="82"/>
      <c r="REO98" s="82"/>
      <c r="REP98" s="82"/>
      <c r="REQ98" s="82"/>
      <c r="RER98" s="82"/>
      <c r="RES98" s="82"/>
      <c r="RET98" s="82"/>
      <c r="REU98" s="82"/>
      <c r="REV98" s="82"/>
      <c r="REW98" s="82"/>
      <c r="REX98" s="82"/>
      <c r="REY98" s="82"/>
      <c r="REZ98" s="82"/>
      <c r="RFA98" s="82"/>
      <c r="RFB98" s="82"/>
      <c r="RFC98" s="82"/>
      <c r="RFD98" s="82"/>
      <c r="RFE98" s="82"/>
      <c r="RFF98" s="82"/>
      <c r="RFG98" s="82"/>
      <c r="RFH98" s="82"/>
      <c r="RFI98" s="82"/>
      <c r="RFJ98" s="82"/>
      <c r="RFK98" s="82"/>
      <c r="RFL98" s="82"/>
      <c r="RFM98" s="82"/>
      <c r="RFN98" s="82"/>
      <c r="RFO98" s="82"/>
      <c r="RFP98" s="82"/>
      <c r="RFQ98" s="82"/>
      <c r="RFR98" s="82"/>
      <c r="RFS98" s="82"/>
      <c r="RFT98" s="82"/>
      <c r="RFU98" s="82"/>
      <c r="RFV98" s="82"/>
      <c r="RFW98" s="82"/>
      <c r="RFX98" s="82"/>
      <c r="RFY98" s="82"/>
      <c r="RFZ98" s="82"/>
      <c r="RGA98" s="82"/>
      <c r="RGB98" s="82"/>
      <c r="RGC98" s="82"/>
      <c r="RGD98" s="82"/>
      <c r="RGE98" s="82"/>
      <c r="RGF98" s="82"/>
      <c r="RGG98" s="82"/>
      <c r="RGH98" s="82"/>
      <c r="RGI98" s="82"/>
      <c r="RGJ98" s="82"/>
      <c r="RGK98" s="82"/>
      <c r="RGL98" s="82"/>
      <c r="RGM98" s="82"/>
      <c r="RGN98" s="82"/>
      <c r="RGO98" s="82"/>
      <c r="RGP98" s="82"/>
      <c r="RGQ98" s="82"/>
      <c r="RGR98" s="82"/>
      <c r="RGS98" s="82"/>
      <c r="RGT98" s="82"/>
      <c r="RGU98" s="82"/>
      <c r="RGV98" s="82"/>
      <c r="RGW98" s="82"/>
      <c r="RGX98" s="82"/>
      <c r="RGY98" s="82"/>
      <c r="RGZ98" s="82"/>
      <c r="RHA98" s="82"/>
      <c r="RHB98" s="82"/>
      <c r="RHC98" s="82"/>
      <c r="RHD98" s="82"/>
      <c r="RHE98" s="82"/>
      <c r="RHF98" s="82"/>
      <c r="RHG98" s="82"/>
      <c r="RHH98" s="82"/>
      <c r="RHI98" s="82"/>
      <c r="RHJ98" s="82"/>
      <c r="RHK98" s="82"/>
      <c r="RHL98" s="82"/>
      <c r="RHM98" s="82"/>
      <c r="RHN98" s="82"/>
      <c r="RHO98" s="82"/>
      <c r="RHP98" s="82"/>
      <c r="RHQ98" s="82"/>
      <c r="RHR98" s="82"/>
      <c r="RHS98" s="82"/>
      <c r="RHT98" s="82"/>
      <c r="RHU98" s="82"/>
      <c r="RHV98" s="82"/>
      <c r="RHW98" s="82"/>
      <c r="RHX98" s="82"/>
      <c r="RHY98" s="82"/>
      <c r="RHZ98" s="82"/>
      <c r="RIA98" s="82"/>
      <c r="RIB98" s="82"/>
      <c r="RIC98" s="82"/>
      <c r="RID98" s="82"/>
      <c r="RIE98" s="82"/>
      <c r="RIF98" s="82"/>
      <c r="RIG98" s="82"/>
      <c r="RIH98" s="82"/>
      <c r="RII98" s="82"/>
      <c r="RIJ98" s="82"/>
      <c r="RIK98" s="82"/>
      <c r="RIL98" s="82"/>
      <c r="RIM98" s="82"/>
      <c r="RIN98" s="82"/>
      <c r="RIO98" s="82"/>
      <c r="RIP98" s="82"/>
      <c r="RIQ98" s="82"/>
      <c r="RIR98" s="82"/>
      <c r="RIS98" s="82"/>
      <c r="RIT98" s="82"/>
      <c r="RIU98" s="82"/>
      <c r="RIV98" s="82"/>
      <c r="RIW98" s="82"/>
      <c r="RIX98" s="82"/>
      <c r="RIY98" s="82"/>
      <c r="RIZ98" s="82"/>
      <c r="RJA98" s="82"/>
      <c r="RJB98" s="82"/>
      <c r="RJC98" s="82"/>
      <c r="RJD98" s="82"/>
      <c r="RJE98" s="82"/>
      <c r="RJF98" s="82"/>
      <c r="RJG98" s="82"/>
      <c r="RJH98" s="82"/>
      <c r="RJI98" s="82"/>
      <c r="RJJ98" s="82"/>
      <c r="RJK98" s="82"/>
      <c r="RJL98" s="82"/>
      <c r="RJM98" s="82"/>
      <c r="RJN98" s="82"/>
      <c r="RJO98" s="82"/>
      <c r="RJP98" s="82"/>
      <c r="RJQ98" s="82"/>
      <c r="RJR98" s="82"/>
      <c r="RJS98" s="82"/>
      <c r="RJT98" s="82"/>
      <c r="RJU98" s="82"/>
      <c r="RJV98" s="82"/>
      <c r="RJW98" s="82"/>
      <c r="RJX98" s="82"/>
      <c r="RJY98" s="82"/>
      <c r="RJZ98" s="82"/>
      <c r="RKA98" s="82"/>
      <c r="RKB98" s="82"/>
      <c r="RKC98" s="82"/>
      <c r="RKD98" s="82"/>
      <c r="RKE98" s="82"/>
      <c r="RKF98" s="82"/>
      <c r="RKG98" s="82"/>
      <c r="RKH98" s="82"/>
      <c r="RKI98" s="82"/>
      <c r="RKJ98" s="82"/>
      <c r="RKK98" s="82"/>
      <c r="RKL98" s="82"/>
      <c r="RKM98" s="82"/>
      <c r="RKN98" s="82"/>
      <c r="RKO98" s="82"/>
      <c r="RKP98" s="82"/>
      <c r="RKQ98" s="82"/>
      <c r="RKR98" s="82"/>
      <c r="RKS98" s="82"/>
      <c r="RKT98" s="82"/>
      <c r="RKU98" s="82"/>
      <c r="RKV98" s="82"/>
      <c r="RKW98" s="82"/>
      <c r="RKX98" s="82"/>
      <c r="RKY98" s="82"/>
      <c r="RKZ98" s="82"/>
      <c r="RLA98" s="82"/>
      <c r="RLB98" s="82"/>
      <c r="RLC98" s="82"/>
      <c r="RLD98" s="82"/>
      <c r="RLE98" s="82"/>
      <c r="RLF98" s="82"/>
      <c r="RLG98" s="82"/>
      <c r="RLH98" s="82"/>
      <c r="RLI98" s="82"/>
      <c r="RLJ98" s="82"/>
      <c r="RLK98" s="82"/>
      <c r="RLL98" s="82"/>
      <c r="RLM98" s="82"/>
      <c r="RLN98" s="82"/>
      <c r="RLO98" s="82"/>
      <c r="RLP98" s="82"/>
      <c r="RLQ98" s="82"/>
      <c r="RLR98" s="82"/>
      <c r="RLS98" s="82"/>
      <c r="RLT98" s="82"/>
      <c r="RLU98" s="82"/>
      <c r="RLV98" s="82"/>
      <c r="RLW98" s="82"/>
      <c r="RLX98" s="82"/>
      <c r="RLY98" s="82"/>
      <c r="RLZ98" s="82"/>
      <c r="RMA98" s="82"/>
      <c r="RMB98" s="82"/>
      <c r="RMC98" s="82"/>
      <c r="RMD98" s="82"/>
      <c r="RME98" s="82"/>
      <c r="RMF98" s="82"/>
      <c r="RMG98" s="82"/>
      <c r="RMH98" s="82"/>
      <c r="RMI98" s="82"/>
      <c r="RMJ98" s="82"/>
      <c r="RMK98" s="82"/>
      <c r="RML98" s="82"/>
      <c r="RMM98" s="82"/>
      <c r="RMN98" s="82"/>
      <c r="RMO98" s="82"/>
      <c r="RMP98" s="82"/>
      <c r="RMQ98" s="82"/>
      <c r="RMR98" s="82"/>
      <c r="RMS98" s="82"/>
      <c r="RMT98" s="82"/>
      <c r="RMU98" s="82"/>
      <c r="RMV98" s="82"/>
      <c r="RMW98" s="82"/>
      <c r="RMX98" s="82"/>
      <c r="RMY98" s="82"/>
      <c r="RMZ98" s="82"/>
      <c r="RNA98" s="82"/>
      <c r="RNB98" s="82"/>
      <c r="RNC98" s="82"/>
      <c r="RND98" s="82"/>
      <c r="RNE98" s="82"/>
      <c r="RNF98" s="82"/>
      <c r="RNG98" s="82"/>
      <c r="RNH98" s="82"/>
      <c r="RNI98" s="82"/>
      <c r="RNJ98" s="82"/>
      <c r="RNK98" s="82"/>
      <c r="RNL98" s="82"/>
      <c r="RNM98" s="82"/>
      <c r="RNN98" s="82"/>
      <c r="RNO98" s="82"/>
      <c r="RNP98" s="82"/>
      <c r="RNQ98" s="82"/>
      <c r="RNR98" s="82"/>
      <c r="RNS98" s="82"/>
      <c r="RNT98" s="82"/>
      <c r="RNU98" s="82"/>
      <c r="RNV98" s="82"/>
      <c r="RNW98" s="82"/>
      <c r="RNX98" s="82"/>
      <c r="RNY98" s="82"/>
      <c r="RNZ98" s="82"/>
      <c r="ROA98" s="82"/>
      <c r="ROB98" s="82"/>
      <c r="ROC98" s="82"/>
      <c r="ROD98" s="82"/>
      <c r="ROE98" s="82"/>
      <c r="ROF98" s="82"/>
      <c r="ROG98" s="82"/>
      <c r="ROH98" s="82"/>
      <c r="ROI98" s="82"/>
      <c r="ROJ98" s="82"/>
      <c r="ROK98" s="82"/>
      <c r="ROL98" s="82"/>
      <c r="ROM98" s="82"/>
      <c r="RON98" s="82"/>
      <c r="ROO98" s="82"/>
      <c r="ROP98" s="82"/>
      <c r="ROQ98" s="82"/>
      <c r="ROR98" s="82"/>
      <c r="ROS98" s="82"/>
      <c r="ROT98" s="82"/>
      <c r="ROU98" s="82"/>
      <c r="ROV98" s="82"/>
      <c r="ROW98" s="82"/>
      <c r="ROX98" s="82"/>
      <c r="ROY98" s="82"/>
      <c r="ROZ98" s="82"/>
      <c r="RPA98" s="82"/>
      <c r="RPB98" s="82"/>
      <c r="RPC98" s="82"/>
      <c r="RPD98" s="82"/>
      <c r="RPE98" s="82"/>
      <c r="RPF98" s="82"/>
      <c r="RPG98" s="82"/>
      <c r="RPH98" s="82"/>
      <c r="RPI98" s="82"/>
      <c r="RPJ98" s="82"/>
      <c r="RPK98" s="82"/>
      <c r="RPL98" s="82"/>
      <c r="RPM98" s="82"/>
      <c r="RPN98" s="82"/>
      <c r="RPO98" s="82"/>
      <c r="RPP98" s="82"/>
      <c r="RPQ98" s="82"/>
      <c r="RPR98" s="82"/>
      <c r="RPS98" s="82"/>
      <c r="RPT98" s="82"/>
      <c r="RPU98" s="82"/>
      <c r="RPV98" s="82"/>
      <c r="RPW98" s="82"/>
      <c r="RPX98" s="82"/>
      <c r="RPY98" s="82"/>
      <c r="RPZ98" s="82"/>
      <c r="RQA98" s="82"/>
      <c r="RQB98" s="82"/>
      <c r="RQC98" s="82"/>
      <c r="RQD98" s="82"/>
      <c r="RQE98" s="82"/>
      <c r="RQF98" s="82"/>
      <c r="RQG98" s="82"/>
      <c r="RQH98" s="82"/>
      <c r="RQI98" s="82"/>
      <c r="RQJ98" s="82"/>
      <c r="RQK98" s="82"/>
      <c r="RQL98" s="82"/>
      <c r="RQM98" s="82"/>
      <c r="RQN98" s="82"/>
      <c r="RQO98" s="82"/>
      <c r="RQP98" s="82"/>
      <c r="RQQ98" s="82"/>
      <c r="RQR98" s="82"/>
      <c r="RQS98" s="82"/>
      <c r="RQT98" s="82"/>
      <c r="RQU98" s="82"/>
      <c r="RQV98" s="82"/>
      <c r="RQW98" s="82"/>
      <c r="RQX98" s="82"/>
      <c r="RQY98" s="82"/>
      <c r="RQZ98" s="82"/>
      <c r="RRA98" s="82"/>
      <c r="RRB98" s="82"/>
      <c r="RRC98" s="82"/>
      <c r="RRD98" s="82"/>
      <c r="RRE98" s="82"/>
      <c r="RRF98" s="82"/>
      <c r="RRG98" s="82"/>
      <c r="RRH98" s="82"/>
      <c r="RRI98" s="82"/>
      <c r="RRJ98" s="82"/>
      <c r="RRK98" s="82"/>
      <c r="RRL98" s="82"/>
      <c r="RRM98" s="82"/>
      <c r="RRN98" s="82"/>
      <c r="RRO98" s="82"/>
      <c r="RRP98" s="82"/>
      <c r="RRQ98" s="82"/>
      <c r="RRR98" s="82"/>
      <c r="RRS98" s="82"/>
      <c r="RRT98" s="82"/>
      <c r="RRU98" s="82"/>
      <c r="RRV98" s="82"/>
      <c r="RRW98" s="82"/>
      <c r="RRX98" s="82"/>
      <c r="RRY98" s="82"/>
      <c r="RRZ98" s="82"/>
      <c r="RSA98" s="82"/>
      <c r="RSB98" s="82"/>
      <c r="RSC98" s="82"/>
      <c r="RSD98" s="82"/>
      <c r="RSE98" s="82"/>
      <c r="RSF98" s="82"/>
      <c r="RSG98" s="82"/>
      <c r="RSH98" s="82"/>
      <c r="RSI98" s="82"/>
      <c r="RSJ98" s="82"/>
      <c r="RSK98" s="82"/>
      <c r="RSL98" s="82"/>
      <c r="RSM98" s="82"/>
      <c r="RSN98" s="82"/>
      <c r="RSO98" s="82"/>
      <c r="RSP98" s="82"/>
      <c r="RSQ98" s="82"/>
      <c r="RSR98" s="82"/>
      <c r="RSS98" s="82"/>
      <c r="RST98" s="82"/>
      <c r="RSU98" s="82"/>
      <c r="RSV98" s="82"/>
      <c r="RSW98" s="82"/>
      <c r="RSX98" s="82"/>
      <c r="RSY98" s="82"/>
      <c r="RSZ98" s="82"/>
      <c r="RTA98" s="82"/>
      <c r="RTB98" s="82"/>
      <c r="RTC98" s="82"/>
      <c r="RTD98" s="82"/>
      <c r="RTE98" s="82"/>
      <c r="RTF98" s="82"/>
      <c r="RTG98" s="82"/>
      <c r="RTH98" s="82"/>
      <c r="RTI98" s="82"/>
      <c r="RTJ98" s="82"/>
      <c r="RTK98" s="82"/>
      <c r="RTL98" s="82"/>
      <c r="RTM98" s="82"/>
      <c r="RTN98" s="82"/>
      <c r="RTO98" s="82"/>
      <c r="RTP98" s="82"/>
      <c r="RTQ98" s="82"/>
      <c r="RTR98" s="82"/>
      <c r="RTS98" s="82"/>
      <c r="RTT98" s="82"/>
      <c r="RTU98" s="82"/>
      <c r="RTV98" s="82"/>
      <c r="RTW98" s="82"/>
      <c r="RTX98" s="82"/>
      <c r="RTY98" s="82"/>
      <c r="RTZ98" s="82"/>
      <c r="RUA98" s="82"/>
      <c r="RUB98" s="82"/>
      <c r="RUC98" s="82"/>
      <c r="RUD98" s="82"/>
      <c r="RUE98" s="82"/>
      <c r="RUF98" s="82"/>
      <c r="RUG98" s="82"/>
      <c r="RUH98" s="82"/>
      <c r="RUI98" s="82"/>
      <c r="RUJ98" s="82"/>
      <c r="RUK98" s="82"/>
      <c r="RUL98" s="82"/>
      <c r="RUM98" s="82"/>
      <c r="RUN98" s="82"/>
      <c r="RUO98" s="82"/>
      <c r="RUP98" s="82"/>
      <c r="RUQ98" s="82"/>
      <c r="RUR98" s="82"/>
      <c r="RUS98" s="82"/>
      <c r="RUT98" s="82"/>
      <c r="RUU98" s="82"/>
      <c r="RUV98" s="82"/>
      <c r="RUW98" s="82"/>
      <c r="RUX98" s="82"/>
      <c r="RUY98" s="82"/>
      <c r="RUZ98" s="82"/>
      <c r="RVA98" s="82"/>
      <c r="RVB98" s="82"/>
      <c r="RVC98" s="82"/>
      <c r="RVD98" s="82"/>
      <c r="RVE98" s="82"/>
      <c r="RVF98" s="82"/>
      <c r="RVG98" s="82"/>
      <c r="RVH98" s="82"/>
      <c r="RVI98" s="82"/>
      <c r="RVJ98" s="82"/>
      <c r="RVK98" s="82"/>
      <c r="RVL98" s="82"/>
      <c r="RVM98" s="82"/>
      <c r="RVN98" s="82"/>
      <c r="RVO98" s="82"/>
      <c r="RVP98" s="82"/>
      <c r="RVQ98" s="82"/>
      <c r="RVR98" s="82"/>
      <c r="RVS98" s="82"/>
      <c r="RVT98" s="82"/>
      <c r="RVU98" s="82"/>
      <c r="RVV98" s="82"/>
      <c r="RVW98" s="82"/>
      <c r="RVX98" s="82"/>
      <c r="RVY98" s="82"/>
      <c r="RVZ98" s="82"/>
      <c r="RWA98" s="82"/>
      <c r="RWB98" s="82"/>
      <c r="RWC98" s="82"/>
      <c r="RWD98" s="82"/>
      <c r="RWE98" s="82"/>
      <c r="RWF98" s="82"/>
      <c r="RWG98" s="82"/>
      <c r="RWH98" s="82"/>
      <c r="RWI98" s="82"/>
      <c r="RWJ98" s="82"/>
      <c r="RWK98" s="82"/>
      <c r="RWL98" s="82"/>
      <c r="RWM98" s="82"/>
      <c r="RWN98" s="82"/>
      <c r="RWO98" s="82"/>
      <c r="RWP98" s="82"/>
      <c r="RWQ98" s="82"/>
      <c r="RWR98" s="82"/>
      <c r="RWS98" s="82"/>
      <c r="RWT98" s="82"/>
      <c r="RWU98" s="82"/>
      <c r="RWV98" s="82"/>
      <c r="RWW98" s="82"/>
      <c r="RWX98" s="82"/>
      <c r="RWY98" s="82"/>
      <c r="RWZ98" s="82"/>
      <c r="RXA98" s="82"/>
      <c r="RXB98" s="82"/>
      <c r="RXC98" s="82"/>
      <c r="RXD98" s="82"/>
      <c r="RXE98" s="82"/>
      <c r="RXF98" s="82"/>
      <c r="RXG98" s="82"/>
      <c r="RXH98" s="82"/>
      <c r="RXI98" s="82"/>
      <c r="RXJ98" s="82"/>
      <c r="RXK98" s="82"/>
      <c r="RXL98" s="82"/>
      <c r="RXM98" s="82"/>
      <c r="RXN98" s="82"/>
      <c r="RXO98" s="82"/>
      <c r="RXP98" s="82"/>
      <c r="RXQ98" s="82"/>
      <c r="RXR98" s="82"/>
      <c r="RXS98" s="82"/>
      <c r="RXT98" s="82"/>
      <c r="RXU98" s="82"/>
      <c r="RXV98" s="82"/>
      <c r="RXW98" s="82"/>
      <c r="RXX98" s="82"/>
      <c r="RXY98" s="82"/>
      <c r="RXZ98" s="82"/>
      <c r="RYA98" s="82"/>
      <c r="RYB98" s="82"/>
      <c r="RYC98" s="82"/>
      <c r="RYD98" s="82"/>
      <c r="RYE98" s="82"/>
      <c r="RYF98" s="82"/>
      <c r="RYG98" s="82"/>
      <c r="RYH98" s="82"/>
      <c r="RYI98" s="82"/>
      <c r="RYJ98" s="82"/>
      <c r="RYK98" s="82"/>
      <c r="RYL98" s="82"/>
      <c r="RYM98" s="82"/>
      <c r="RYN98" s="82"/>
      <c r="RYO98" s="82"/>
      <c r="RYP98" s="82"/>
      <c r="RYQ98" s="82"/>
      <c r="RYR98" s="82"/>
      <c r="RYS98" s="82"/>
      <c r="RYT98" s="82"/>
      <c r="RYU98" s="82"/>
      <c r="RYV98" s="82"/>
      <c r="RYW98" s="82"/>
      <c r="RYX98" s="82"/>
      <c r="RYY98" s="82"/>
      <c r="RYZ98" s="82"/>
      <c r="RZA98" s="82"/>
      <c r="RZB98" s="82"/>
      <c r="RZC98" s="82"/>
      <c r="RZD98" s="82"/>
      <c r="RZE98" s="82"/>
      <c r="RZF98" s="82"/>
      <c r="RZG98" s="82"/>
      <c r="RZH98" s="82"/>
      <c r="RZI98" s="82"/>
      <c r="RZJ98" s="82"/>
      <c r="RZK98" s="82"/>
      <c r="RZL98" s="82"/>
      <c r="RZM98" s="82"/>
      <c r="RZN98" s="82"/>
      <c r="RZO98" s="82"/>
      <c r="RZP98" s="82"/>
      <c r="RZQ98" s="82"/>
      <c r="RZR98" s="82"/>
      <c r="RZS98" s="82"/>
      <c r="RZT98" s="82"/>
      <c r="RZU98" s="82"/>
      <c r="RZV98" s="82"/>
      <c r="RZW98" s="82"/>
      <c r="RZX98" s="82"/>
      <c r="RZY98" s="82"/>
      <c r="RZZ98" s="82"/>
      <c r="SAA98" s="82"/>
      <c r="SAB98" s="82"/>
      <c r="SAC98" s="82"/>
      <c r="SAD98" s="82"/>
      <c r="SAE98" s="82"/>
      <c r="SAF98" s="82"/>
      <c r="SAG98" s="82"/>
      <c r="SAH98" s="82"/>
      <c r="SAI98" s="82"/>
      <c r="SAJ98" s="82"/>
      <c r="SAK98" s="82"/>
      <c r="SAL98" s="82"/>
      <c r="SAM98" s="82"/>
      <c r="SAN98" s="82"/>
      <c r="SAO98" s="82"/>
      <c r="SAP98" s="82"/>
      <c r="SAQ98" s="82"/>
      <c r="SAR98" s="82"/>
      <c r="SAS98" s="82"/>
      <c r="SAT98" s="82"/>
      <c r="SAU98" s="82"/>
      <c r="SAV98" s="82"/>
      <c r="SAW98" s="82"/>
      <c r="SAX98" s="82"/>
      <c r="SAY98" s="82"/>
      <c r="SAZ98" s="82"/>
      <c r="SBA98" s="82"/>
      <c r="SBB98" s="82"/>
      <c r="SBC98" s="82"/>
      <c r="SBD98" s="82"/>
      <c r="SBE98" s="82"/>
      <c r="SBF98" s="82"/>
      <c r="SBG98" s="82"/>
      <c r="SBH98" s="82"/>
      <c r="SBI98" s="82"/>
      <c r="SBJ98" s="82"/>
      <c r="SBK98" s="82"/>
      <c r="SBL98" s="82"/>
      <c r="SBM98" s="82"/>
      <c r="SBN98" s="82"/>
      <c r="SBO98" s="82"/>
      <c r="SBP98" s="82"/>
      <c r="SBQ98" s="82"/>
      <c r="SBR98" s="82"/>
      <c r="SBS98" s="82"/>
      <c r="SBT98" s="82"/>
      <c r="SBU98" s="82"/>
      <c r="SBV98" s="82"/>
      <c r="SBW98" s="82"/>
      <c r="SBX98" s="82"/>
      <c r="SBY98" s="82"/>
      <c r="SBZ98" s="82"/>
      <c r="SCA98" s="82"/>
      <c r="SCB98" s="82"/>
      <c r="SCC98" s="82"/>
      <c r="SCD98" s="82"/>
      <c r="SCE98" s="82"/>
      <c r="SCF98" s="82"/>
      <c r="SCG98" s="82"/>
      <c r="SCH98" s="82"/>
      <c r="SCI98" s="82"/>
      <c r="SCJ98" s="82"/>
      <c r="SCK98" s="82"/>
      <c r="SCL98" s="82"/>
      <c r="SCM98" s="82"/>
      <c r="SCN98" s="82"/>
      <c r="SCO98" s="82"/>
      <c r="SCP98" s="82"/>
      <c r="SCQ98" s="82"/>
      <c r="SCR98" s="82"/>
      <c r="SCS98" s="82"/>
      <c r="SCT98" s="82"/>
      <c r="SCU98" s="82"/>
      <c r="SCV98" s="82"/>
      <c r="SCW98" s="82"/>
      <c r="SCX98" s="82"/>
      <c r="SCY98" s="82"/>
      <c r="SCZ98" s="82"/>
      <c r="SDA98" s="82"/>
      <c r="SDB98" s="82"/>
      <c r="SDC98" s="82"/>
      <c r="SDD98" s="82"/>
      <c r="SDE98" s="82"/>
      <c r="SDF98" s="82"/>
      <c r="SDG98" s="82"/>
      <c r="SDH98" s="82"/>
      <c r="SDI98" s="82"/>
      <c r="SDJ98" s="82"/>
      <c r="SDK98" s="82"/>
      <c r="SDL98" s="82"/>
      <c r="SDM98" s="82"/>
      <c r="SDN98" s="82"/>
      <c r="SDO98" s="82"/>
      <c r="SDP98" s="82"/>
      <c r="SDQ98" s="82"/>
      <c r="SDR98" s="82"/>
      <c r="SDS98" s="82"/>
      <c r="SDT98" s="82"/>
      <c r="SDU98" s="82"/>
      <c r="SDV98" s="82"/>
      <c r="SDW98" s="82"/>
      <c r="SDX98" s="82"/>
      <c r="SDY98" s="82"/>
      <c r="SDZ98" s="82"/>
      <c r="SEA98" s="82"/>
      <c r="SEB98" s="82"/>
      <c r="SEC98" s="82"/>
      <c r="SED98" s="82"/>
      <c r="SEE98" s="82"/>
      <c r="SEF98" s="82"/>
      <c r="SEG98" s="82"/>
      <c r="SEH98" s="82"/>
      <c r="SEI98" s="82"/>
      <c r="SEJ98" s="82"/>
      <c r="SEK98" s="82"/>
      <c r="SEL98" s="82"/>
      <c r="SEM98" s="82"/>
      <c r="SEN98" s="82"/>
      <c r="SEO98" s="82"/>
      <c r="SEP98" s="82"/>
      <c r="SEQ98" s="82"/>
      <c r="SER98" s="82"/>
      <c r="SES98" s="82"/>
      <c r="SET98" s="82"/>
      <c r="SEU98" s="82"/>
      <c r="SEV98" s="82"/>
      <c r="SEW98" s="82"/>
      <c r="SEX98" s="82"/>
      <c r="SEY98" s="82"/>
      <c r="SEZ98" s="82"/>
      <c r="SFA98" s="82"/>
      <c r="SFB98" s="82"/>
      <c r="SFC98" s="82"/>
      <c r="SFD98" s="82"/>
      <c r="SFE98" s="82"/>
      <c r="SFF98" s="82"/>
      <c r="SFG98" s="82"/>
      <c r="SFH98" s="82"/>
      <c r="SFI98" s="82"/>
      <c r="SFJ98" s="82"/>
      <c r="SFK98" s="82"/>
      <c r="SFL98" s="82"/>
      <c r="SFM98" s="82"/>
      <c r="SFN98" s="82"/>
      <c r="SFO98" s="82"/>
      <c r="SFP98" s="82"/>
      <c r="SFQ98" s="82"/>
      <c r="SFR98" s="82"/>
      <c r="SFS98" s="82"/>
      <c r="SFT98" s="82"/>
      <c r="SFU98" s="82"/>
      <c r="SFV98" s="82"/>
      <c r="SFW98" s="82"/>
      <c r="SFX98" s="82"/>
      <c r="SFY98" s="82"/>
      <c r="SFZ98" s="82"/>
      <c r="SGA98" s="82"/>
      <c r="SGB98" s="82"/>
      <c r="SGC98" s="82"/>
      <c r="SGD98" s="82"/>
      <c r="SGE98" s="82"/>
      <c r="SGF98" s="82"/>
      <c r="SGG98" s="82"/>
      <c r="SGH98" s="82"/>
      <c r="SGI98" s="82"/>
      <c r="SGJ98" s="82"/>
      <c r="SGK98" s="82"/>
      <c r="SGL98" s="82"/>
      <c r="SGM98" s="82"/>
      <c r="SGN98" s="82"/>
      <c r="SGO98" s="82"/>
      <c r="SGP98" s="82"/>
      <c r="SGQ98" s="82"/>
      <c r="SGR98" s="82"/>
      <c r="SGS98" s="82"/>
      <c r="SGT98" s="82"/>
      <c r="SGU98" s="82"/>
      <c r="SGV98" s="82"/>
      <c r="SGW98" s="82"/>
      <c r="SGX98" s="82"/>
      <c r="SGY98" s="82"/>
      <c r="SGZ98" s="82"/>
      <c r="SHA98" s="82"/>
      <c r="SHB98" s="82"/>
      <c r="SHC98" s="82"/>
      <c r="SHD98" s="82"/>
      <c r="SHE98" s="82"/>
      <c r="SHF98" s="82"/>
      <c r="SHG98" s="82"/>
      <c r="SHH98" s="82"/>
      <c r="SHI98" s="82"/>
      <c r="SHJ98" s="82"/>
      <c r="SHK98" s="82"/>
      <c r="SHL98" s="82"/>
      <c r="SHM98" s="82"/>
      <c r="SHN98" s="82"/>
      <c r="SHO98" s="82"/>
      <c r="SHP98" s="82"/>
      <c r="SHQ98" s="82"/>
      <c r="SHR98" s="82"/>
      <c r="SHS98" s="82"/>
      <c r="SHT98" s="82"/>
      <c r="SHU98" s="82"/>
      <c r="SHV98" s="82"/>
      <c r="SHW98" s="82"/>
      <c r="SHX98" s="82"/>
      <c r="SHY98" s="82"/>
      <c r="SHZ98" s="82"/>
      <c r="SIA98" s="82"/>
      <c r="SIB98" s="82"/>
      <c r="SIC98" s="82"/>
      <c r="SID98" s="82"/>
      <c r="SIE98" s="82"/>
      <c r="SIF98" s="82"/>
      <c r="SIG98" s="82"/>
      <c r="SIH98" s="82"/>
      <c r="SII98" s="82"/>
      <c r="SIJ98" s="82"/>
      <c r="SIK98" s="82"/>
      <c r="SIL98" s="82"/>
      <c r="SIM98" s="82"/>
      <c r="SIN98" s="82"/>
      <c r="SIO98" s="82"/>
      <c r="SIP98" s="82"/>
      <c r="SIQ98" s="82"/>
      <c r="SIR98" s="82"/>
      <c r="SIS98" s="82"/>
      <c r="SIT98" s="82"/>
      <c r="SIU98" s="82"/>
      <c r="SIV98" s="82"/>
      <c r="SIW98" s="82"/>
      <c r="SIX98" s="82"/>
      <c r="SIY98" s="82"/>
      <c r="SIZ98" s="82"/>
      <c r="SJA98" s="82"/>
      <c r="SJB98" s="82"/>
      <c r="SJC98" s="82"/>
      <c r="SJD98" s="82"/>
      <c r="SJE98" s="82"/>
      <c r="SJF98" s="82"/>
      <c r="SJG98" s="82"/>
      <c r="SJH98" s="82"/>
      <c r="SJI98" s="82"/>
      <c r="SJJ98" s="82"/>
      <c r="SJK98" s="82"/>
      <c r="SJL98" s="82"/>
      <c r="SJM98" s="82"/>
      <c r="SJN98" s="82"/>
      <c r="SJO98" s="82"/>
      <c r="SJP98" s="82"/>
      <c r="SJQ98" s="82"/>
      <c r="SJR98" s="82"/>
      <c r="SJS98" s="82"/>
      <c r="SJT98" s="82"/>
      <c r="SJU98" s="82"/>
      <c r="SJV98" s="82"/>
      <c r="SJW98" s="82"/>
      <c r="SJX98" s="82"/>
      <c r="SJY98" s="82"/>
      <c r="SJZ98" s="82"/>
      <c r="SKA98" s="82"/>
      <c r="SKB98" s="82"/>
      <c r="SKC98" s="82"/>
      <c r="SKD98" s="82"/>
      <c r="SKE98" s="82"/>
      <c r="SKF98" s="82"/>
      <c r="SKG98" s="82"/>
      <c r="SKH98" s="82"/>
      <c r="SKI98" s="82"/>
      <c r="SKJ98" s="82"/>
      <c r="SKK98" s="82"/>
      <c r="SKL98" s="82"/>
      <c r="SKM98" s="82"/>
      <c r="SKN98" s="82"/>
      <c r="SKO98" s="82"/>
      <c r="SKP98" s="82"/>
      <c r="SKQ98" s="82"/>
      <c r="SKR98" s="82"/>
      <c r="SKS98" s="82"/>
      <c r="SKT98" s="82"/>
      <c r="SKU98" s="82"/>
      <c r="SKV98" s="82"/>
      <c r="SKW98" s="82"/>
      <c r="SKX98" s="82"/>
      <c r="SKY98" s="82"/>
      <c r="SKZ98" s="82"/>
      <c r="SLA98" s="82"/>
      <c r="SLB98" s="82"/>
      <c r="SLC98" s="82"/>
      <c r="SLD98" s="82"/>
      <c r="SLE98" s="82"/>
      <c r="SLF98" s="82"/>
      <c r="SLG98" s="82"/>
      <c r="SLH98" s="82"/>
      <c r="SLI98" s="82"/>
      <c r="SLJ98" s="82"/>
      <c r="SLK98" s="82"/>
      <c r="SLL98" s="82"/>
      <c r="SLM98" s="82"/>
      <c r="SLN98" s="82"/>
      <c r="SLO98" s="82"/>
      <c r="SLP98" s="82"/>
      <c r="SLQ98" s="82"/>
      <c r="SLR98" s="82"/>
      <c r="SLS98" s="82"/>
      <c r="SLT98" s="82"/>
      <c r="SLU98" s="82"/>
      <c r="SLV98" s="82"/>
      <c r="SLW98" s="82"/>
      <c r="SLX98" s="82"/>
      <c r="SLY98" s="82"/>
      <c r="SLZ98" s="82"/>
      <c r="SMA98" s="82"/>
      <c r="SMB98" s="82"/>
      <c r="SMC98" s="82"/>
      <c r="SMD98" s="82"/>
      <c r="SME98" s="82"/>
      <c r="SMF98" s="82"/>
      <c r="SMG98" s="82"/>
      <c r="SMH98" s="82"/>
      <c r="SMI98" s="82"/>
      <c r="SMJ98" s="82"/>
      <c r="SMK98" s="82"/>
      <c r="SML98" s="82"/>
      <c r="SMM98" s="82"/>
      <c r="SMN98" s="82"/>
      <c r="SMO98" s="82"/>
      <c r="SMP98" s="82"/>
      <c r="SMQ98" s="82"/>
      <c r="SMR98" s="82"/>
      <c r="SMS98" s="82"/>
      <c r="SMT98" s="82"/>
      <c r="SMU98" s="82"/>
      <c r="SMV98" s="82"/>
      <c r="SMW98" s="82"/>
      <c r="SMX98" s="82"/>
      <c r="SMY98" s="82"/>
      <c r="SMZ98" s="82"/>
      <c r="SNA98" s="82"/>
      <c r="SNB98" s="82"/>
      <c r="SNC98" s="82"/>
      <c r="SND98" s="82"/>
      <c r="SNE98" s="82"/>
      <c r="SNF98" s="82"/>
      <c r="SNG98" s="82"/>
      <c r="SNH98" s="82"/>
      <c r="SNI98" s="82"/>
      <c r="SNJ98" s="82"/>
      <c r="SNK98" s="82"/>
      <c r="SNL98" s="82"/>
      <c r="SNM98" s="82"/>
      <c r="SNN98" s="82"/>
      <c r="SNO98" s="82"/>
      <c r="SNP98" s="82"/>
      <c r="SNQ98" s="82"/>
      <c r="SNR98" s="82"/>
      <c r="SNS98" s="82"/>
      <c r="SNT98" s="82"/>
      <c r="SNU98" s="82"/>
      <c r="SNV98" s="82"/>
      <c r="SNW98" s="82"/>
      <c r="SNX98" s="82"/>
      <c r="SNY98" s="82"/>
      <c r="SNZ98" s="82"/>
      <c r="SOA98" s="82"/>
      <c r="SOB98" s="82"/>
      <c r="SOC98" s="82"/>
      <c r="SOD98" s="82"/>
      <c r="SOE98" s="82"/>
      <c r="SOF98" s="82"/>
      <c r="SOG98" s="82"/>
      <c r="SOH98" s="82"/>
      <c r="SOI98" s="82"/>
      <c r="SOJ98" s="82"/>
      <c r="SOK98" s="82"/>
      <c r="SOL98" s="82"/>
      <c r="SOM98" s="82"/>
      <c r="SON98" s="82"/>
      <c r="SOO98" s="82"/>
      <c r="SOP98" s="82"/>
      <c r="SOQ98" s="82"/>
      <c r="SOR98" s="82"/>
      <c r="SOS98" s="82"/>
      <c r="SOT98" s="82"/>
      <c r="SOU98" s="82"/>
      <c r="SOV98" s="82"/>
      <c r="SOW98" s="82"/>
      <c r="SOX98" s="82"/>
      <c r="SOY98" s="82"/>
      <c r="SOZ98" s="82"/>
      <c r="SPA98" s="82"/>
      <c r="SPB98" s="82"/>
      <c r="SPC98" s="82"/>
      <c r="SPD98" s="82"/>
      <c r="SPE98" s="82"/>
      <c r="SPF98" s="82"/>
      <c r="SPG98" s="82"/>
      <c r="SPH98" s="82"/>
      <c r="SPI98" s="82"/>
      <c r="SPJ98" s="82"/>
      <c r="SPK98" s="82"/>
      <c r="SPL98" s="82"/>
      <c r="SPM98" s="82"/>
      <c r="SPN98" s="82"/>
      <c r="SPO98" s="82"/>
      <c r="SPP98" s="82"/>
      <c r="SPQ98" s="82"/>
      <c r="SPR98" s="82"/>
      <c r="SPS98" s="82"/>
      <c r="SPT98" s="82"/>
      <c r="SPU98" s="82"/>
      <c r="SPV98" s="82"/>
      <c r="SPW98" s="82"/>
      <c r="SPX98" s="82"/>
      <c r="SPY98" s="82"/>
      <c r="SPZ98" s="82"/>
      <c r="SQA98" s="82"/>
      <c r="SQB98" s="82"/>
      <c r="SQC98" s="82"/>
      <c r="SQD98" s="82"/>
      <c r="SQE98" s="82"/>
      <c r="SQF98" s="82"/>
      <c r="SQG98" s="82"/>
      <c r="SQH98" s="82"/>
      <c r="SQI98" s="82"/>
      <c r="SQJ98" s="82"/>
      <c r="SQK98" s="82"/>
      <c r="SQL98" s="82"/>
      <c r="SQM98" s="82"/>
      <c r="SQN98" s="82"/>
      <c r="SQO98" s="82"/>
      <c r="SQP98" s="82"/>
      <c r="SQQ98" s="82"/>
      <c r="SQR98" s="82"/>
      <c r="SQS98" s="82"/>
      <c r="SQT98" s="82"/>
      <c r="SQU98" s="82"/>
      <c r="SQV98" s="82"/>
      <c r="SQW98" s="82"/>
      <c r="SQX98" s="82"/>
      <c r="SQY98" s="82"/>
      <c r="SQZ98" s="82"/>
      <c r="SRA98" s="82"/>
      <c r="SRB98" s="82"/>
      <c r="SRC98" s="82"/>
      <c r="SRD98" s="82"/>
      <c r="SRE98" s="82"/>
      <c r="SRF98" s="82"/>
      <c r="SRG98" s="82"/>
      <c r="SRH98" s="82"/>
      <c r="SRI98" s="82"/>
      <c r="SRJ98" s="82"/>
      <c r="SRK98" s="82"/>
      <c r="SRL98" s="82"/>
      <c r="SRM98" s="82"/>
      <c r="SRN98" s="82"/>
      <c r="SRO98" s="82"/>
      <c r="SRP98" s="82"/>
      <c r="SRQ98" s="82"/>
      <c r="SRR98" s="82"/>
      <c r="SRS98" s="82"/>
      <c r="SRT98" s="82"/>
      <c r="SRU98" s="82"/>
      <c r="SRV98" s="82"/>
      <c r="SRW98" s="82"/>
      <c r="SRX98" s="82"/>
      <c r="SRY98" s="82"/>
      <c r="SRZ98" s="82"/>
      <c r="SSA98" s="82"/>
      <c r="SSB98" s="82"/>
      <c r="SSC98" s="82"/>
      <c r="SSD98" s="82"/>
      <c r="SSE98" s="82"/>
      <c r="SSF98" s="82"/>
      <c r="SSG98" s="82"/>
      <c r="SSH98" s="82"/>
      <c r="SSI98" s="82"/>
      <c r="SSJ98" s="82"/>
      <c r="SSK98" s="82"/>
      <c r="SSL98" s="82"/>
      <c r="SSM98" s="82"/>
      <c r="SSN98" s="82"/>
      <c r="SSO98" s="82"/>
      <c r="SSP98" s="82"/>
      <c r="SSQ98" s="82"/>
      <c r="SSR98" s="82"/>
      <c r="SSS98" s="82"/>
      <c r="SST98" s="82"/>
      <c r="SSU98" s="82"/>
      <c r="SSV98" s="82"/>
      <c r="SSW98" s="82"/>
      <c r="SSX98" s="82"/>
      <c r="SSY98" s="82"/>
      <c r="SSZ98" s="82"/>
      <c r="STA98" s="82"/>
      <c r="STB98" s="82"/>
      <c r="STC98" s="82"/>
      <c r="STD98" s="82"/>
      <c r="STE98" s="82"/>
      <c r="STF98" s="82"/>
      <c r="STG98" s="82"/>
      <c r="STH98" s="82"/>
      <c r="STI98" s="82"/>
      <c r="STJ98" s="82"/>
      <c r="STK98" s="82"/>
      <c r="STL98" s="82"/>
      <c r="STM98" s="82"/>
      <c r="STN98" s="82"/>
      <c r="STO98" s="82"/>
      <c r="STP98" s="82"/>
      <c r="STQ98" s="82"/>
      <c r="STR98" s="82"/>
      <c r="STS98" s="82"/>
      <c r="STT98" s="82"/>
      <c r="STU98" s="82"/>
      <c r="STV98" s="82"/>
      <c r="STW98" s="82"/>
      <c r="STX98" s="82"/>
      <c r="STY98" s="82"/>
      <c r="STZ98" s="82"/>
      <c r="SUA98" s="82"/>
      <c r="SUB98" s="82"/>
      <c r="SUC98" s="82"/>
      <c r="SUD98" s="82"/>
      <c r="SUE98" s="82"/>
      <c r="SUF98" s="82"/>
      <c r="SUG98" s="82"/>
      <c r="SUH98" s="82"/>
      <c r="SUI98" s="82"/>
      <c r="SUJ98" s="82"/>
      <c r="SUK98" s="82"/>
      <c r="SUL98" s="82"/>
      <c r="SUM98" s="82"/>
      <c r="SUN98" s="82"/>
      <c r="SUO98" s="82"/>
      <c r="SUP98" s="82"/>
      <c r="SUQ98" s="82"/>
      <c r="SUR98" s="82"/>
      <c r="SUS98" s="82"/>
      <c r="SUT98" s="82"/>
      <c r="SUU98" s="82"/>
      <c r="SUV98" s="82"/>
      <c r="SUW98" s="82"/>
      <c r="SUX98" s="82"/>
      <c r="SUY98" s="82"/>
      <c r="SUZ98" s="82"/>
      <c r="SVA98" s="82"/>
      <c r="SVB98" s="82"/>
      <c r="SVC98" s="82"/>
      <c r="SVD98" s="82"/>
      <c r="SVE98" s="82"/>
      <c r="SVF98" s="82"/>
      <c r="SVG98" s="82"/>
      <c r="SVH98" s="82"/>
      <c r="SVI98" s="82"/>
      <c r="SVJ98" s="82"/>
      <c r="SVK98" s="82"/>
      <c r="SVL98" s="82"/>
      <c r="SVM98" s="82"/>
      <c r="SVN98" s="82"/>
      <c r="SVO98" s="82"/>
      <c r="SVP98" s="82"/>
      <c r="SVQ98" s="82"/>
      <c r="SVR98" s="82"/>
      <c r="SVS98" s="82"/>
      <c r="SVT98" s="82"/>
      <c r="SVU98" s="82"/>
      <c r="SVV98" s="82"/>
      <c r="SVW98" s="82"/>
      <c r="SVX98" s="82"/>
      <c r="SVY98" s="82"/>
      <c r="SVZ98" s="82"/>
      <c r="SWA98" s="82"/>
      <c r="SWB98" s="82"/>
      <c r="SWC98" s="82"/>
      <c r="SWD98" s="82"/>
      <c r="SWE98" s="82"/>
      <c r="SWF98" s="82"/>
      <c r="SWG98" s="82"/>
      <c r="SWH98" s="82"/>
      <c r="SWI98" s="82"/>
      <c r="SWJ98" s="82"/>
      <c r="SWK98" s="82"/>
      <c r="SWL98" s="82"/>
      <c r="SWM98" s="82"/>
      <c r="SWN98" s="82"/>
      <c r="SWO98" s="82"/>
      <c r="SWP98" s="82"/>
      <c r="SWQ98" s="82"/>
      <c r="SWR98" s="82"/>
      <c r="SWS98" s="82"/>
      <c r="SWT98" s="82"/>
      <c r="SWU98" s="82"/>
      <c r="SWV98" s="82"/>
      <c r="SWW98" s="82"/>
      <c r="SWX98" s="82"/>
      <c r="SWY98" s="82"/>
      <c r="SWZ98" s="82"/>
      <c r="SXA98" s="82"/>
      <c r="SXB98" s="82"/>
      <c r="SXC98" s="82"/>
      <c r="SXD98" s="82"/>
      <c r="SXE98" s="82"/>
      <c r="SXF98" s="82"/>
      <c r="SXG98" s="82"/>
      <c r="SXH98" s="82"/>
      <c r="SXI98" s="82"/>
      <c r="SXJ98" s="82"/>
      <c r="SXK98" s="82"/>
      <c r="SXL98" s="82"/>
      <c r="SXM98" s="82"/>
      <c r="SXN98" s="82"/>
      <c r="SXO98" s="82"/>
      <c r="SXP98" s="82"/>
      <c r="SXQ98" s="82"/>
      <c r="SXR98" s="82"/>
      <c r="SXS98" s="82"/>
      <c r="SXT98" s="82"/>
      <c r="SXU98" s="82"/>
      <c r="SXV98" s="82"/>
      <c r="SXW98" s="82"/>
      <c r="SXX98" s="82"/>
      <c r="SXY98" s="82"/>
      <c r="SXZ98" s="82"/>
      <c r="SYA98" s="82"/>
      <c r="SYB98" s="82"/>
      <c r="SYC98" s="82"/>
      <c r="SYD98" s="82"/>
      <c r="SYE98" s="82"/>
      <c r="SYF98" s="82"/>
      <c r="SYG98" s="82"/>
      <c r="SYH98" s="82"/>
      <c r="SYI98" s="82"/>
      <c r="SYJ98" s="82"/>
      <c r="SYK98" s="82"/>
      <c r="SYL98" s="82"/>
      <c r="SYM98" s="82"/>
      <c r="SYN98" s="82"/>
      <c r="SYO98" s="82"/>
      <c r="SYP98" s="82"/>
      <c r="SYQ98" s="82"/>
      <c r="SYR98" s="82"/>
      <c r="SYS98" s="82"/>
      <c r="SYT98" s="82"/>
      <c r="SYU98" s="82"/>
      <c r="SYV98" s="82"/>
      <c r="SYW98" s="82"/>
      <c r="SYX98" s="82"/>
      <c r="SYY98" s="82"/>
      <c r="SYZ98" s="82"/>
      <c r="SZA98" s="82"/>
      <c r="SZB98" s="82"/>
      <c r="SZC98" s="82"/>
      <c r="SZD98" s="82"/>
      <c r="SZE98" s="82"/>
      <c r="SZF98" s="82"/>
      <c r="SZG98" s="82"/>
      <c r="SZH98" s="82"/>
      <c r="SZI98" s="82"/>
      <c r="SZJ98" s="82"/>
      <c r="SZK98" s="82"/>
      <c r="SZL98" s="82"/>
      <c r="SZM98" s="82"/>
      <c r="SZN98" s="82"/>
      <c r="SZO98" s="82"/>
      <c r="SZP98" s="82"/>
      <c r="SZQ98" s="82"/>
      <c r="SZR98" s="82"/>
      <c r="SZS98" s="82"/>
      <c r="SZT98" s="82"/>
      <c r="SZU98" s="82"/>
      <c r="SZV98" s="82"/>
      <c r="SZW98" s="82"/>
      <c r="SZX98" s="82"/>
      <c r="SZY98" s="82"/>
      <c r="SZZ98" s="82"/>
      <c r="TAA98" s="82"/>
      <c r="TAB98" s="82"/>
      <c r="TAC98" s="82"/>
      <c r="TAD98" s="82"/>
      <c r="TAE98" s="82"/>
      <c r="TAF98" s="82"/>
      <c r="TAG98" s="82"/>
      <c r="TAH98" s="82"/>
      <c r="TAI98" s="82"/>
      <c r="TAJ98" s="82"/>
      <c r="TAK98" s="82"/>
      <c r="TAL98" s="82"/>
      <c r="TAM98" s="82"/>
      <c r="TAN98" s="82"/>
      <c r="TAO98" s="82"/>
      <c r="TAP98" s="82"/>
      <c r="TAQ98" s="82"/>
      <c r="TAR98" s="82"/>
      <c r="TAS98" s="82"/>
      <c r="TAT98" s="82"/>
      <c r="TAU98" s="82"/>
      <c r="TAV98" s="82"/>
      <c r="TAW98" s="82"/>
      <c r="TAX98" s="82"/>
      <c r="TAY98" s="82"/>
      <c r="TAZ98" s="82"/>
      <c r="TBA98" s="82"/>
      <c r="TBB98" s="82"/>
      <c r="TBC98" s="82"/>
      <c r="TBD98" s="82"/>
      <c r="TBE98" s="82"/>
      <c r="TBF98" s="82"/>
      <c r="TBG98" s="82"/>
      <c r="TBH98" s="82"/>
      <c r="TBI98" s="82"/>
      <c r="TBJ98" s="82"/>
      <c r="TBK98" s="82"/>
      <c r="TBL98" s="82"/>
      <c r="TBM98" s="82"/>
      <c r="TBN98" s="82"/>
      <c r="TBO98" s="82"/>
      <c r="TBP98" s="82"/>
      <c r="TBQ98" s="82"/>
      <c r="TBR98" s="82"/>
      <c r="TBS98" s="82"/>
      <c r="TBT98" s="82"/>
      <c r="TBU98" s="82"/>
      <c r="TBV98" s="82"/>
      <c r="TBW98" s="82"/>
      <c r="TBX98" s="82"/>
      <c r="TBY98" s="82"/>
      <c r="TBZ98" s="82"/>
      <c r="TCA98" s="82"/>
      <c r="TCB98" s="82"/>
      <c r="TCC98" s="82"/>
      <c r="TCD98" s="82"/>
      <c r="TCE98" s="82"/>
      <c r="TCF98" s="82"/>
      <c r="TCG98" s="82"/>
      <c r="TCH98" s="82"/>
      <c r="TCI98" s="82"/>
      <c r="TCJ98" s="82"/>
      <c r="TCK98" s="82"/>
      <c r="TCL98" s="82"/>
      <c r="TCM98" s="82"/>
      <c r="TCN98" s="82"/>
      <c r="TCO98" s="82"/>
      <c r="TCP98" s="82"/>
      <c r="TCQ98" s="82"/>
      <c r="TCR98" s="82"/>
      <c r="TCS98" s="82"/>
      <c r="TCT98" s="82"/>
      <c r="TCU98" s="82"/>
      <c r="TCV98" s="82"/>
      <c r="TCW98" s="82"/>
      <c r="TCX98" s="82"/>
      <c r="TCY98" s="82"/>
      <c r="TCZ98" s="82"/>
      <c r="TDA98" s="82"/>
      <c r="TDB98" s="82"/>
      <c r="TDC98" s="82"/>
      <c r="TDD98" s="82"/>
      <c r="TDE98" s="82"/>
      <c r="TDF98" s="82"/>
      <c r="TDG98" s="82"/>
      <c r="TDH98" s="82"/>
      <c r="TDI98" s="82"/>
      <c r="TDJ98" s="82"/>
      <c r="TDK98" s="82"/>
      <c r="TDL98" s="82"/>
      <c r="TDM98" s="82"/>
      <c r="TDN98" s="82"/>
      <c r="TDO98" s="82"/>
      <c r="TDP98" s="82"/>
      <c r="TDQ98" s="82"/>
      <c r="TDR98" s="82"/>
      <c r="TDS98" s="82"/>
      <c r="TDT98" s="82"/>
      <c r="TDU98" s="82"/>
      <c r="TDV98" s="82"/>
      <c r="TDW98" s="82"/>
      <c r="TDX98" s="82"/>
      <c r="TDY98" s="82"/>
      <c r="TDZ98" s="82"/>
      <c r="TEA98" s="82"/>
      <c r="TEB98" s="82"/>
      <c r="TEC98" s="82"/>
      <c r="TED98" s="82"/>
      <c r="TEE98" s="82"/>
      <c r="TEF98" s="82"/>
      <c r="TEG98" s="82"/>
      <c r="TEH98" s="82"/>
      <c r="TEI98" s="82"/>
      <c r="TEJ98" s="82"/>
      <c r="TEK98" s="82"/>
      <c r="TEL98" s="82"/>
      <c r="TEM98" s="82"/>
      <c r="TEN98" s="82"/>
      <c r="TEO98" s="82"/>
      <c r="TEP98" s="82"/>
      <c r="TEQ98" s="82"/>
      <c r="TER98" s="82"/>
      <c r="TES98" s="82"/>
      <c r="TET98" s="82"/>
      <c r="TEU98" s="82"/>
      <c r="TEV98" s="82"/>
      <c r="TEW98" s="82"/>
      <c r="TEX98" s="82"/>
      <c r="TEY98" s="82"/>
      <c r="TEZ98" s="82"/>
      <c r="TFA98" s="82"/>
      <c r="TFB98" s="82"/>
      <c r="TFC98" s="82"/>
      <c r="TFD98" s="82"/>
      <c r="TFE98" s="82"/>
      <c r="TFF98" s="82"/>
      <c r="TFG98" s="82"/>
      <c r="TFH98" s="82"/>
      <c r="TFI98" s="82"/>
      <c r="TFJ98" s="82"/>
      <c r="TFK98" s="82"/>
      <c r="TFL98" s="82"/>
      <c r="TFM98" s="82"/>
      <c r="TFN98" s="82"/>
      <c r="TFO98" s="82"/>
      <c r="TFP98" s="82"/>
      <c r="TFQ98" s="82"/>
      <c r="TFR98" s="82"/>
      <c r="TFS98" s="82"/>
      <c r="TFT98" s="82"/>
      <c r="TFU98" s="82"/>
      <c r="TFV98" s="82"/>
      <c r="TFW98" s="82"/>
      <c r="TFX98" s="82"/>
      <c r="TFY98" s="82"/>
      <c r="TFZ98" s="82"/>
      <c r="TGA98" s="82"/>
      <c r="TGB98" s="82"/>
      <c r="TGC98" s="82"/>
      <c r="TGD98" s="82"/>
      <c r="TGE98" s="82"/>
      <c r="TGF98" s="82"/>
      <c r="TGG98" s="82"/>
      <c r="TGH98" s="82"/>
      <c r="TGI98" s="82"/>
      <c r="TGJ98" s="82"/>
      <c r="TGK98" s="82"/>
      <c r="TGL98" s="82"/>
      <c r="TGM98" s="82"/>
      <c r="TGN98" s="82"/>
      <c r="TGO98" s="82"/>
      <c r="TGP98" s="82"/>
      <c r="TGQ98" s="82"/>
      <c r="TGR98" s="82"/>
      <c r="TGS98" s="82"/>
      <c r="TGT98" s="82"/>
      <c r="TGU98" s="82"/>
      <c r="TGV98" s="82"/>
      <c r="TGW98" s="82"/>
      <c r="TGX98" s="82"/>
      <c r="TGY98" s="82"/>
      <c r="TGZ98" s="82"/>
      <c r="THA98" s="82"/>
      <c r="THB98" s="82"/>
      <c r="THC98" s="82"/>
      <c r="THD98" s="82"/>
      <c r="THE98" s="82"/>
      <c r="THF98" s="82"/>
      <c r="THG98" s="82"/>
      <c r="THH98" s="82"/>
      <c r="THI98" s="82"/>
      <c r="THJ98" s="82"/>
      <c r="THK98" s="82"/>
      <c r="THL98" s="82"/>
      <c r="THM98" s="82"/>
      <c r="THN98" s="82"/>
      <c r="THO98" s="82"/>
      <c r="THP98" s="82"/>
      <c r="THQ98" s="82"/>
      <c r="THR98" s="82"/>
      <c r="THS98" s="82"/>
      <c r="THT98" s="82"/>
      <c r="THU98" s="82"/>
      <c r="THV98" s="82"/>
      <c r="THW98" s="82"/>
      <c r="THX98" s="82"/>
      <c r="THY98" s="82"/>
      <c r="THZ98" s="82"/>
      <c r="TIA98" s="82"/>
      <c r="TIB98" s="82"/>
      <c r="TIC98" s="82"/>
      <c r="TID98" s="82"/>
      <c r="TIE98" s="82"/>
      <c r="TIF98" s="82"/>
      <c r="TIG98" s="82"/>
      <c r="TIH98" s="82"/>
      <c r="TII98" s="82"/>
      <c r="TIJ98" s="82"/>
      <c r="TIK98" s="82"/>
      <c r="TIL98" s="82"/>
      <c r="TIM98" s="82"/>
      <c r="TIN98" s="82"/>
      <c r="TIO98" s="82"/>
      <c r="TIP98" s="82"/>
      <c r="TIQ98" s="82"/>
      <c r="TIR98" s="82"/>
      <c r="TIS98" s="82"/>
      <c r="TIT98" s="82"/>
      <c r="TIU98" s="82"/>
      <c r="TIV98" s="82"/>
      <c r="TIW98" s="82"/>
      <c r="TIX98" s="82"/>
      <c r="TIY98" s="82"/>
      <c r="TIZ98" s="82"/>
      <c r="TJA98" s="82"/>
      <c r="TJB98" s="82"/>
      <c r="TJC98" s="82"/>
      <c r="TJD98" s="82"/>
      <c r="TJE98" s="82"/>
      <c r="TJF98" s="82"/>
      <c r="TJG98" s="82"/>
      <c r="TJH98" s="82"/>
      <c r="TJI98" s="82"/>
      <c r="TJJ98" s="82"/>
      <c r="TJK98" s="82"/>
      <c r="TJL98" s="82"/>
      <c r="TJM98" s="82"/>
      <c r="TJN98" s="82"/>
      <c r="TJO98" s="82"/>
      <c r="TJP98" s="82"/>
      <c r="TJQ98" s="82"/>
      <c r="TJR98" s="82"/>
      <c r="TJS98" s="82"/>
      <c r="TJT98" s="82"/>
      <c r="TJU98" s="82"/>
      <c r="TJV98" s="82"/>
      <c r="TJW98" s="82"/>
      <c r="TJX98" s="82"/>
      <c r="TJY98" s="82"/>
      <c r="TJZ98" s="82"/>
      <c r="TKA98" s="82"/>
      <c r="TKB98" s="82"/>
      <c r="TKC98" s="82"/>
      <c r="TKD98" s="82"/>
      <c r="TKE98" s="82"/>
      <c r="TKF98" s="82"/>
      <c r="TKG98" s="82"/>
      <c r="TKH98" s="82"/>
      <c r="TKI98" s="82"/>
      <c r="TKJ98" s="82"/>
      <c r="TKK98" s="82"/>
      <c r="TKL98" s="82"/>
      <c r="TKM98" s="82"/>
      <c r="TKN98" s="82"/>
      <c r="TKO98" s="82"/>
      <c r="TKP98" s="82"/>
      <c r="TKQ98" s="82"/>
      <c r="TKR98" s="82"/>
      <c r="TKS98" s="82"/>
      <c r="TKT98" s="82"/>
      <c r="TKU98" s="82"/>
      <c r="TKV98" s="82"/>
      <c r="TKW98" s="82"/>
      <c r="TKX98" s="82"/>
      <c r="TKY98" s="82"/>
      <c r="TKZ98" s="82"/>
      <c r="TLA98" s="82"/>
      <c r="TLB98" s="82"/>
      <c r="TLC98" s="82"/>
      <c r="TLD98" s="82"/>
      <c r="TLE98" s="82"/>
      <c r="TLF98" s="82"/>
      <c r="TLG98" s="82"/>
      <c r="TLH98" s="82"/>
      <c r="TLI98" s="82"/>
      <c r="TLJ98" s="82"/>
      <c r="TLK98" s="82"/>
      <c r="TLL98" s="82"/>
      <c r="TLM98" s="82"/>
      <c r="TLN98" s="82"/>
      <c r="TLO98" s="82"/>
      <c r="TLP98" s="82"/>
      <c r="TLQ98" s="82"/>
      <c r="TLR98" s="82"/>
      <c r="TLS98" s="82"/>
      <c r="TLT98" s="82"/>
      <c r="TLU98" s="82"/>
      <c r="TLV98" s="82"/>
      <c r="TLW98" s="82"/>
      <c r="TLX98" s="82"/>
      <c r="TLY98" s="82"/>
      <c r="TLZ98" s="82"/>
      <c r="TMA98" s="82"/>
      <c r="TMB98" s="82"/>
      <c r="TMC98" s="82"/>
      <c r="TMD98" s="82"/>
      <c r="TME98" s="82"/>
      <c r="TMF98" s="82"/>
      <c r="TMG98" s="82"/>
      <c r="TMH98" s="82"/>
      <c r="TMI98" s="82"/>
      <c r="TMJ98" s="82"/>
      <c r="TMK98" s="82"/>
      <c r="TML98" s="82"/>
      <c r="TMM98" s="82"/>
      <c r="TMN98" s="82"/>
      <c r="TMO98" s="82"/>
      <c r="TMP98" s="82"/>
      <c r="TMQ98" s="82"/>
      <c r="TMR98" s="82"/>
      <c r="TMS98" s="82"/>
      <c r="TMT98" s="82"/>
      <c r="TMU98" s="82"/>
      <c r="TMV98" s="82"/>
      <c r="TMW98" s="82"/>
      <c r="TMX98" s="82"/>
      <c r="TMY98" s="82"/>
      <c r="TMZ98" s="82"/>
      <c r="TNA98" s="82"/>
      <c r="TNB98" s="82"/>
      <c r="TNC98" s="82"/>
      <c r="TND98" s="82"/>
      <c r="TNE98" s="82"/>
      <c r="TNF98" s="82"/>
      <c r="TNG98" s="82"/>
      <c r="TNH98" s="82"/>
      <c r="TNI98" s="82"/>
      <c r="TNJ98" s="82"/>
      <c r="TNK98" s="82"/>
      <c r="TNL98" s="82"/>
      <c r="TNM98" s="82"/>
      <c r="TNN98" s="82"/>
      <c r="TNO98" s="82"/>
      <c r="TNP98" s="82"/>
      <c r="TNQ98" s="82"/>
      <c r="TNR98" s="82"/>
      <c r="TNS98" s="82"/>
      <c r="TNT98" s="82"/>
      <c r="TNU98" s="82"/>
      <c r="TNV98" s="82"/>
      <c r="TNW98" s="82"/>
      <c r="TNX98" s="82"/>
      <c r="TNY98" s="82"/>
      <c r="TNZ98" s="82"/>
      <c r="TOA98" s="82"/>
      <c r="TOB98" s="82"/>
      <c r="TOC98" s="82"/>
      <c r="TOD98" s="82"/>
      <c r="TOE98" s="82"/>
      <c r="TOF98" s="82"/>
      <c r="TOG98" s="82"/>
      <c r="TOH98" s="82"/>
      <c r="TOI98" s="82"/>
      <c r="TOJ98" s="82"/>
      <c r="TOK98" s="82"/>
      <c r="TOL98" s="82"/>
      <c r="TOM98" s="82"/>
      <c r="TON98" s="82"/>
      <c r="TOO98" s="82"/>
      <c r="TOP98" s="82"/>
      <c r="TOQ98" s="82"/>
      <c r="TOR98" s="82"/>
      <c r="TOS98" s="82"/>
      <c r="TOT98" s="82"/>
      <c r="TOU98" s="82"/>
      <c r="TOV98" s="82"/>
      <c r="TOW98" s="82"/>
      <c r="TOX98" s="82"/>
      <c r="TOY98" s="82"/>
      <c r="TOZ98" s="82"/>
      <c r="TPA98" s="82"/>
      <c r="TPB98" s="82"/>
      <c r="TPC98" s="82"/>
      <c r="TPD98" s="82"/>
      <c r="TPE98" s="82"/>
      <c r="TPF98" s="82"/>
      <c r="TPG98" s="82"/>
      <c r="TPH98" s="82"/>
      <c r="TPI98" s="82"/>
      <c r="TPJ98" s="82"/>
      <c r="TPK98" s="82"/>
      <c r="TPL98" s="82"/>
      <c r="TPM98" s="82"/>
      <c r="TPN98" s="82"/>
      <c r="TPO98" s="82"/>
      <c r="TPP98" s="82"/>
      <c r="TPQ98" s="82"/>
      <c r="TPR98" s="82"/>
      <c r="TPS98" s="82"/>
      <c r="TPT98" s="82"/>
      <c r="TPU98" s="82"/>
      <c r="TPV98" s="82"/>
      <c r="TPW98" s="82"/>
      <c r="TPX98" s="82"/>
      <c r="TPY98" s="82"/>
      <c r="TPZ98" s="82"/>
      <c r="TQA98" s="82"/>
      <c r="TQB98" s="82"/>
      <c r="TQC98" s="82"/>
      <c r="TQD98" s="82"/>
      <c r="TQE98" s="82"/>
      <c r="TQF98" s="82"/>
      <c r="TQG98" s="82"/>
      <c r="TQH98" s="82"/>
      <c r="TQI98" s="82"/>
      <c r="TQJ98" s="82"/>
      <c r="TQK98" s="82"/>
      <c r="TQL98" s="82"/>
      <c r="TQM98" s="82"/>
      <c r="TQN98" s="82"/>
      <c r="TQO98" s="82"/>
      <c r="TQP98" s="82"/>
      <c r="TQQ98" s="82"/>
      <c r="TQR98" s="82"/>
      <c r="TQS98" s="82"/>
      <c r="TQT98" s="82"/>
      <c r="TQU98" s="82"/>
      <c r="TQV98" s="82"/>
      <c r="TQW98" s="82"/>
      <c r="TQX98" s="82"/>
      <c r="TQY98" s="82"/>
      <c r="TQZ98" s="82"/>
      <c r="TRA98" s="82"/>
      <c r="TRB98" s="82"/>
      <c r="TRC98" s="82"/>
      <c r="TRD98" s="82"/>
      <c r="TRE98" s="82"/>
      <c r="TRF98" s="82"/>
      <c r="TRG98" s="82"/>
      <c r="TRH98" s="82"/>
      <c r="TRI98" s="82"/>
      <c r="TRJ98" s="82"/>
      <c r="TRK98" s="82"/>
      <c r="TRL98" s="82"/>
      <c r="TRM98" s="82"/>
      <c r="TRN98" s="82"/>
      <c r="TRO98" s="82"/>
      <c r="TRP98" s="82"/>
      <c r="TRQ98" s="82"/>
      <c r="TRR98" s="82"/>
      <c r="TRS98" s="82"/>
      <c r="TRT98" s="82"/>
      <c r="TRU98" s="82"/>
      <c r="TRV98" s="82"/>
      <c r="TRW98" s="82"/>
      <c r="TRX98" s="82"/>
      <c r="TRY98" s="82"/>
      <c r="TRZ98" s="82"/>
      <c r="TSA98" s="82"/>
      <c r="TSB98" s="82"/>
      <c r="TSC98" s="82"/>
      <c r="TSD98" s="82"/>
      <c r="TSE98" s="82"/>
      <c r="TSF98" s="82"/>
      <c r="TSG98" s="82"/>
      <c r="TSH98" s="82"/>
      <c r="TSI98" s="82"/>
      <c r="TSJ98" s="82"/>
      <c r="TSK98" s="82"/>
      <c r="TSL98" s="82"/>
      <c r="TSM98" s="82"/>
      <c r="TSN98" s="82"/>
      <c r="TSO98" s="82"/>
      <c r="TSP98" s="82"/>
      <c r="TSQ98" s="82"/>
      <c r="TSR98" s="82"/>
      <c r="TSS98" s="82"/>
      <c r="TST98" s="82"/>
      <c r="TSU98" s="82"/>
      <c r="TSV98" s="82"/>
      <c r="TSW98" s="82"/>
      <c r="TSX98" s="82"/>
      <c r="TSY98" s="82"/>
      <c r="TSZ98" s="82"/>
      <c r="TTA98" s="82"/>
      <c r="TTB98" s="82"/>
      <c r="TTC98" s="82"/>
      <c r="TTD98" s="82"/>
      <c r="TTE98" s="82"/>
      <c r="TTF98" s="82"/>
      <c r="TTG98" s="82"/>
      <c r="TTH98" s="82"/>
      <c r="TTI98" s="82"/>
      <c r="TTJ98" s="82"/>
      <c r="TTK98" s="82"/>
      <c r="TTL98" s="82"/>
      <c r="TTM98" s="82"/>
      <c r="TTN98" s="82"/>
      <c r="TTO98" s="82"/>
      <c r="TTP98" s="82"/>
      <c r="TTQ98" s="82"/>
      <c r="TTR98" s="82"/>
      <c r="TTS98" s="82"/>
      <c r="TTT98" s="82"/>
      <c r="TTU98" s="82"/>
      <c r="TTV98" s="82"/>
      <c r="TTW98" s="82"/>
      <c r="TTX98" s="82"/>
      <c r="TTY98" s="82"/>
      <c r="TTZ98" s="82"/>
      <c r="TUA98" s="82"/>
      <c r="TUB98" s="82"/>
      <c r="TUC98" s="82"/>
      <c r="TUD98" s="82"/>
      <c r="TUE98" s="82"/>
      <c r="TUF98" s="82"/>
      <c r="TUG98" s="82"/>
      <c r="TUH98" s="82"/>
      <c r="TUI98" s="82"/>
      <c r="TUJ98" s="82"/>
      <c r="TUK98" s="82"/>
      <c r="TUL98" s="82"/>
      <c r="TUM98" s="82"/>
      <c r="TUN98" s="82"/>
      <c r="TUO98" s="82"/>
      <c r="TUP98" s="82"/>
      <c r="TUQ98" s="82"/>
      <c r="TUR98" s="82"/>
      <c r="TUS98" s="82"/>
      <c r="TUT98" s="82"/>
      <c r="TUU98" s="82"/>
      <c r="TUV98" s="82"/>
      <c r="TUW98" s="82"/>
      <c r="TUX98" s="82"/>
      <c r="TUY98" s="82"/>
      <c r="TUZ98" s="82"/>
      <c r="TVA98" s="82"/>
      <c r="TVB98" s="82"/>
      <c r="TVC98" s="82"/>
      <c r="TVD98" s="82"/>
      <c r="TVE98" s="82"/>
      <c r="TVF98" s="82"/>
      <c r="TVG98" s="82"/>
      <c r="TVH98" s="82"/>
      <c r="TVI98" s="82"/>
      <c r="TVJ98" s="82"/>
      <c r="TVK98" s="82"/>
      <c r="TVL98" s="82"/>
      <c r="TVM98" s="82"/>
      <c r="TVN98" s="82"/>
      <c r="TVO98" s="82"/>
      <c r="TVP98" s="82"/>
      <c r="TVQ98" s="82"/>
      <c r="TVR98" s="82"/>
      <c r="TVS98" s="82"/>
      <c r="TVT98" s="82"/>
      <c r="TVU98" s="82"/>
      <c r="TVV98" s="82"/>
      <c r="TVW98" s="82"/>
      <c r="TVX98" s="82"/>
      <c r="TVY98" s="82"/>
      <c r="TVZ98" s="82"/>
      <c r="TWA98" s="82"/>
      <c r="TWB98" s="82"/>
      <c r="TWC98" s="82"/>
      <c r="TWD98" s="82"/>
      <c r="TWE98" s="82"/>
      <c r="TWF98" s="82"/>
      <c r="TWG98" s="82"/>
      <c r="TWH98" s="82"/>
      <c r="TWI98" s="82"/>
      <c r="TWJ98" s="82"/>
      <c r="TWK98" s="82"/>
      <c r="TWL98" s="82"/>
      <c r="TWM98" s="82"/>
      <c r="TWN98" s="82"/>
      <c r="TWO98" s="82"/>
      <c r="TWP98" s="82"/>
      <c r="TWQ98" s="82"/>
      <c r="TWR98" s="82"/>
      <c r="TWS98" s="82"/>
      <c r="TWT98" s="82"/>
      <c r="TWU98" s="82"/>
      <c r="TWV98" s="82"/>
      <c r="TWW98" s="82"/>
      <c r="TWX98" s="82"/>
      <c r="TWY98" s="82"/>
      <c r="TWZ98" s="82"/>
      <c r="TXA98" s="82"/>
      <c r="TXB98" s="82"/>
      <c r="TXC98" s="82"/>
      <c r="TXD98" s="82"/>
      <c r="TXE98" s="82"/>
      <c r="TXF98" s="82"/>
      <c r="TXG98" s="82"/>
      <c r="TXH98" s="82"/>
      <c r="TXI98" s="82"/>
      <c r="TXJ98" s="82"/>
      <c r="TXK98" s="82"/>
      <c r="TXL98" s="82"/>
      <c r="TXM98" s="82"/>
      <c r="TXN98" s="82"/>
      <c r="TXO98" s="82"/>
      <c r="TXP98" s="82"/>
      <c r="TXQ98" s="82"/>
      <c r="TXR98" s="82"/>
      <c r="TXS98" s="82"/>
      <c r="TXT98" s="82"/>
      <c r="TXU98" s="82"/>
      <c r="TXV98" s="82"/>
      <c r="TXW98" s="82"/>
      <c r="TXX98" s="82"/>
      <c r="TXY98" s="82"/>
      <c r="TXZ98" s="82"/>
      <c r="TYA98" s="82"/>
      <c r="TYB98" s="82"/>
      <c r="TYC98" s="82"/>
      <c r="TYD98" s="82"/>
      <c r="TYE98" s="82"/>
      <c r="TYF98" s="82"/>
      <c r="TYG98" s="82"/>
      <c r="TYH98" s="82"/>
      <c r="TYI98" s="82"/>
      <c r="TYJ98" s="82"/>
      <c r="TYK98" s="82"/>
      <c r="TYL98" s="82"/>
      <c r="TYM98" s="82"/>
      <c r="TYN98" s="82"/>
      <c r="TYO98" s="82"/>
      <c r="TYP98" s="82"/>
      <c r="TYQ98" s="82"/>
      <c r="TYR98" s="82"/>
      <c r="TYS98" s="82"/>
      <c r="TYT98" s="82"/>
      <c r="TYU98" s="82"/>
      <c r="TYV98" s="82"/>
      <c r="TYW98" s="82"/>
      <c r="TYX98" s="82"/>
      <c r="TYY98" s="82"/>
      <c r="TYZ98" s="82"/>
      <c r="TZA98" s="82"/>
      <c r="TZB98" s="82"/>
      <c r="TZC98" s="82"/>
      <c r="TZD98" s="82"/>
      <c r="TZE98" s="82"/>
      <c r="TZF98" s="82"/>
      <c r="TZG98" s="82"/>
      <c r="TZH98" s="82"/>
      <c r="TZI98" s="82"/>
      <c r="TZJ98" s="82"/>
      <c r="TZK98" s="82"/>
      <c r="TZL98" s="82"/>
      <c r="TZM98" s="82"/>
      <c r="TZN98" s="82"/>
      <c r="TZO98" s="82"/>
      <c r="TZP98" s="82"/>
      <c r="TZQ98" s="82"/>
      <c r="TZR98" s="82"/>
      <c r="TZS98" s="82"/>
      <c r="TZT98" s="82"/>
      <c r="TZU98" s="82"/>
      <c r="TZV98" s="82"/>
      <c r="TZW98" s="82"/>
      <c r="TZX98" s="82"/>
      <c r="TZY98" s="82"/>
      <c r="TZZ98" s="82"/>
      <c r="UAA98" s="82"/>
      <c r="UAB98" s="82"/>
      <c r="UAC98" s="82"/>
      <c r="UAD98" s="82"/>
      <c r="UAE98" s="82"/>
      <c r="UAF98" s="82"/>
      <c r="UAG98" s="82"/>
      <c r="UAH98" s="82"/>
      <c r="UAI98" s="82"/>
      <c r="UAJ98" s="82"/>
      <c r="UAK98" s="82"/>
      <c r="UAL98" s="82"/>
      <c r="UAM98" s="82"/>
      <c r="UAN98" s="82"/>
      <c r="UAO98" s="82"/>
      <c r="UAP98" s="82"/>
      <c r="UAQ98" s="82"/>
      <c r="UAR98" s="82"/>
      <c r="UAS98" s="82"/>
      <c r="UAT98" s="82"/>
      <c r="UAU98" s="82"/>
      <c r="UAV98" s="82"/>
      <c r="UAW98" s="82"/>
      <c r="UAX98" s="82"/>
      <c r="UAY98" s="82"/>
      <c r="UAZ98" s="82"/>
      <c r="UBA98" s="82"/>
      <c r="UBB98" s="82"/>
      <c r="UBC98" s="82"/>
      <c r="UBD98" s="82"/>
      <c r="UBE98" s="82"/>
      <c r="UBF98" s="82"/>
      <c r="UBG98" s="82"/>
      <c r="UBH98" s="82"/>
      <c r="UBI98" s="82"/>
      <c r="UBJ98" s="82"/>
      <c r="UBK98" s="82"/>
      <c r="UBL98" s="82"/>
      <c r="UBM98" s="82"/>
      <c r="UBN98" s="82"/>
      <c r="UBO98" s="82"/>
      <c r="UBP98" s="82"/>
      <c r="UBQ98" s="82"/>
      <c r="UBR98" s="82"/>
      <c r="UBS98" s="82"/>
      <c r="UBT98" s="82"/>
      <c r="UBU98" s="82"/>
      <c r="UBV98" s="82"/>
      <c r="UBW98" s="82"/>
      <c r="UBX98" s="82"/>
      <c r="UBY98" s="82"/>
      <c r="UBZ98" s="82"/>
      <c r="UCA98" s="82"/>
      <c r="UCB98" s="82"/>
      <c r="UCC98" s="82"/>
      <c r="UCD98" s="82"/>
      <c r="UCE98" s="82"/>
      <c r="UCF98" s="82"/>
      <c r="UCG98" s="82"/>
      <c r="UCH98" s="82"/>
      <c r="UCI98" s="82"/>
      <c r="UCJ98" s="82"/>
      <c r="UCK98" s="82"/>
      <c r="UCL98" s="82"/>
      <c r="UCM98" s="82"/>
      <c r="UCN98" s="82"/>
      <c r="UCO98" s="82"/>
      <c r="UCP98" s="82"/>
      <c r="UCQ98" s="82"/>
      <c r="UCR98" s="82"/>
      <c r="UCS98" s="82"/>
      <c r="UCT98" s="82"/>
      <c r="UCU98" s="82"/>
      <c r="UCV98" s="82"/>
      <c r="UCW98" s="82"/>
      <c r="UCX98" s="82"/>
      <c r="UCY98" s="82"/>
      <c r="UCZ98" s="82"/>
      <c r="UDA98" s="82"/>
      <c r="UDB98" s="82"/>
      <c r="UDC98" s="82"/>
      <c r="UDD98" s="82"/>
      <c r="UDE98" s="82"/>
      <c r="UDF98" s="82"/>
      <c r="UDG98" s="82"/>
      <c r="UDH98" s="82"/>
      <c r="UDI98" s="82"/>
      <c r="UDJ98" s="82"/>
      <c r="UDK98" s="82"/>
      <c r="UDL98" s="82"/>
      <c r="UDM98" s="82"/>
      <c r="UDN98" s="82"/>
      <c r="UDO98" s="82"/>
      <c r="UDP98" s="82"/>
      <c r="UDQ98" s="82"/>
      <c r="UDR98" s="82"/>
      <c r="UDS98" s="82"/>
      <c r="UDT98" s="82"/>
      <c r="UDU98" s="82"/>
      <c r="UDV98" s="82"/>
      <c r="UDW98" s="82"/>
      <c r="UDX98" s="82"/>
      <c r="UDY98" s="82"/>
      <c r="UDZ98" s="82"/>
      <c r="UEA98" s="82"/>
      <c r="UEB98" s="82"/>
      <c r="UEC98" s="82"/>
      <c r="UED98" s="82"/>
      <c r="UEE98" s="82"/>
      <c r="UEF98" s="82"/>
      <c r="UEG98" s="82"/>
      <c r="UEH98" s="82"/>
      <c r="UEI98" s="82"/>
      <c r="UEJ98" s="82"/>
      <c r="UEK98" s="82"/>
      <c r="UEL98" s="82"/>
      <c r="UEM98" s="82"/>
      <c r="UEN98" s="82"/>
      <c r="UEO98" s="82"/>
      <c r="UEP98" s="82"/>
      <c r="UEQ98" s="82"/>
      <c r="UER98" s="82"/>
      <c r="UES98" s="82"/>
      <c r="UET98" s="82"/>
      <c r="UEU98" s="82"/>
      <c r="UEV98" s="82"/>
      <c r="UEW98" s="82"/>
      <c r="UEX98" s="82"/>
      <c r="UEY98" s="82"/>
      <c r="UEZ98" s="82"/>
      <c r="UFA98" s="82"/>
      <c r="UFB98" s="82"/>
      <c r="UFC98" s="82"/>
      <c r="UFD98" s="82"/>
      <c r="UFE98" s="82"/>
      <c r="UFF98" s="82"/>
      <c r="UFG98" s="82"/>
      <c r="UFH98" s="82"/>
      <c r="UFI98" s="82"/>
      <c r="UFJ98" s="82"/>
      <c r="UFK98" s="82"/>
      <c r="UFL98" s="82"/>
      <c r="UFM98" s="82"/>
      <c r="UFN98" s="82"/>
      <c r="UFO98" s="82"/>
      <c r="UFP98" s="82"/>
      <c r="UFQ98" s="82"/>
      <c r="UFR98" s="82"/>
      <c r="UFS98" s="82"/>
      <c r="UFT98" s="82"/>
      <c r="UFU98" s="82"/>
      <c r="UFV98" s="82"/>
      <c r="UFW98" s="82"/>
      <c r="UFX98" s="82"/>
      <c r="UFY98" s="82"/>
      <c r="UFZ98" s="82"/>
      <c r="UGA98" s="82"/>
      <c r="UGB98" s="82"/>
      <c r="UGC98" s="82"/>
      <c r="UGD98" s="82"/>
      <c r="UGE98" s="82"/>
      <c r="UGF98" s="82"/>
      <c r="UGG98" s="82"/>
      <c r="UGH98" s="82"/>
      <c r="UGI98" s="82"/>
      <c r="UGJ98" s="82"/>
      <c r="UGK98" s="82"/>
      <c r="UGL98" s="82"/>
      <c r="UGM98" s="82"/>
      <c r="UGN98" s="82"/>
      <c r="UGO98" s="82"/>
      <c r="UGP98" s="82"/>
      <c r="UGQ98" s="82"/>
      <c r="UGR98" s="82"/>
      <c r="UGS98" s="82"/>
      <c r="UGT98" s="82"/>
      <c r="UGU98" s="82"/>
      <c r="UGV98" s="82"/>
      <c r="UGW98" s="82"/>
      <c r="UGX98" s="82"/>
      <c r="UGY98" s="82"/>
      <c r="UGZ98" s="82"/>
      <c r="UHA98" s="82"/>
      <c r="UHB98" s="82"/>
      <c r="UHC98" s="82"/>
      <c r="UHD98" s="82"/>
      <c r="UHE98" s="82"/>
      <c r="UHF98" s="82"/>
      <c r="UHG98" s="82"/>
      <c r="UHH98" s="82"/>
      <c r="UHI98" s="82"/>
      <c r="UHJ98" s="82"/>
      <c r="UHK98" s="82"/>
      <c r="UHL98" s="82"/>
      <c r="UHM98" s="82"/>
      <c r="UHN98" s="82"/>
      <c r="UHO98" s="82"/>
      <c r="UHP98" s="82"/>
      <c r="UHQ98" s="82"/>
      <c r="UHR98" s="82"/>
      <c r="UHS98" s="82"/>
      <c r="UHT98" s="82"/>
      <c r="UHU98" s="82"/>
      <c r="UHV98" s="82"/>
      <c r="UHW98" s="82"/>
      <c r="UHX98" s="82"/>
      <c r="UHY98" s="82"/>
      <c r="UHZ98" s="82"/>
      <c r="UIA98" s="82"/>
      <c r="UIB98" s="82"/>
      <c r="UIC98" s="82"/>
      <c r="UID98" s="82"/>
      <c r="UIE98" s="82"/>
      <c r="UIF98" s="82"/>
      <c r="UIG98" s="82"/>
      <c r="UIH98" s="82"/>
      <c r="UII98" s="82"/>
      <c r="UIJ98" s="82"/>
      <c r="UIK98" s="82"/>
      <c r="UIL98" s="82"/>
      <c r="UIM98" s="82"/>
      <c r="UIN98" s="82"/>
      <c r="UIO98" s="82"/>
      <c r="UIP98" s="82"/>
      <c r="UIQ98" s="82"/>
      <c r="UIR98" s="82"/>
      <c r="UIS98" s="82"/>
      <c r="UIT98" s="82"/>
      <c r="UIU98" s="82"/>
      <c r="UIV98" s="82"/>
      <c r="UIW98" s="82"/>
      <c r="UIX98" s="82"/>
      <c r="UIY98" s="82"/>
      <c r="UIZ98" s="82"/>
      <c r="UJA98" s="82"/>
      <c r="UJB98" s="82"/>
      <c r="UJC98" s="82"/>
      <c r="UJD98" s="82"/>
      <c r="UJE98" s="82"/>
      <c r="UJF98" s="82"/>
      <c r="UJG98" s="82"/>
      <c r="UJH98" s="82"/>
      <c r="UJI98" s="82"/>
      <c r="UJJ98" s="82"/>
      <c r="UJK98" s="82"/>
      <c r="UJL98" s="82"/>
      <c r="UJM98" s="82"/>
      <c r="UJN98" s="82"/>
      <c r="UJO98" s="82"/>
      <c r="UJP98" s="82"/>
      <c r="UJQ98" s="82"/>
      <c r="UJR98" s="82"/>
      <c r="UJS98" s="82"/>
      <c r="UJT98" s="82"/>
      <c r="UJU98" s="82"/>
      <c r="UJV98" s="82"/>
      <c r="UJW98" s="82"/>
      <c r="UJX98" s="82"/>
      <c r="UJY98" s="82"/>
      <c r="UJZ98" s="82"/>
      <c r="UKA98" s="82"/>
      <c r="UKB98" s="82"/>
      <c r="UKC98" s="82"/>
      <c r="UKD98" s="82"/>
      <c r="UKE98" s="82"/>
      <c r="UKF98" s="82"/>
      <c r="UKG98" s="82"/>
      <c r="UKH98" s="82"/>
      <c r="UKI98" s="82"/>
      <c r="UKJ98" s="82"/>
      <c r="UKK98" s="82"/>
      <c r="UKL98" s="82"/>
      <c r="UKM98" s="82"/>
      <c r="UKN98" s="82"/>
      <c r="UKO98" s="82"/>
      <c r="UKP98" s="82"/>
      <c r="UKQ98" s="82"/>
      <c r="UKR98" s="82"/>
      <c r="UKS98" s="82"/>
      <c r="UKT98" s="82"/>
      <c r="UKU98" s="82"/>
      <c r="UKV98" s="82"/>
      <c r="UKW98" s="82"/>
      <c r="UKX98" s="82"/>
      <c r="UKY98" s="82"/>
      <c r="UKZ98" s="82"/>
      <c r="ULA98" s="82"/>
      <c r="ULB98" s="82"/>
      <c r="ULC98" s="82"/>
      <c r="ULD98" s="82"/>
      <c r="ULE98" s="82"/>
      <c r="ULF98" s="82"/>
      <c r="ULG98" s="82"/>
      <c r="ULH98" s="82"/>
      <c r="ULI98" s="82"/>
      <c r="ULJ98" s="82"/>
      <c r="ULK98" s="82"/>
      <c r="ULL98" s="82"/>
      <c r="ULM98" s="82"/>
      <c r="ULN98" s="82"/>
      <c r="ULO98" s="82"/>
      <c r="ULP98" s="82"/>
      <c r="ULQ98" s="82"/>
      <c r="ULR98" s="82"/>
      <c r="ULS98" s="82"/>
      <c r="ULT98" s="82"/>
      <c r="ULU98" s="82"/>
      <c r="ULV98" s="82"/>
      <c r="ULW98" s="82"/>
      <c r="ULX98" s="82"/>
      <c r="ULY98" s="82"/>
      <c r="ULZ98" s="82"/>
      <c r="UMA98" s="82"/>
      <c r="UMB98" s="82"/>
      <c r="UMC98" s="82"/>
      <c r="UMD98" s="82"/>
      <c r="UME98" s="82"/>
      <c r="UMF98" s="82"/>
      <c r="UMG98" s="82"/>
      <c r="UMH98" s="82"/>
      <c r="UMI98" s="82"/>
      <c r="UMJ98" s="82"/>
      <c r="UMK98" s="82"/>
      <c r="UML98" s="82"/>
      <c r="UMM98" s="82"/>
      <c r="UMN98" s="82"/>
      <c r="UMO98" s="82"/>
      <c r="UMP98" s="82"/>
      <c r="UMQ98" s="82"/>
      <c r="UMR98" s="82"/>
      <c r="UMS98" s="82"/>
      <c r="UMT98" s="82"/>
      <c r="UMU98" s="82"/>
      <c r="UMV98" s="82"/>
      <c r="UMW98" s="82"/>
      <c r="UMX98" s="82"/>
      <c r="UMY98" s="82"/>
      <c r="UMZ98" s="82"/>
      <c r="UNA98" s="82"/>
      <c r="UNB98" s="82"/>
      <c r="UNC98" s="82"/>
      <c r="UND98" s="82"/>
      <c r="UNE98" s="82"/>
      <c r="UNF98" s="82"/>
      <c r="UNG98" s="82"/>
      <c r="UNH98" s="82"/>
      <c r="UNI98" s="82"/>
      <c r="UNJ98" s="82"/>
      <c r="UNK98" s="82"/>
      <c r="UNL98" s="82"/>
      <c r="UNM98" s="82"/>
      <c r="UNN98" s="82"/>
      <c r="UNO98" s="82"/>
      <c r="UNP98" s="82"/>
      <c r="UNQ98" s="82"/>
      <c r="UNR98" s="82"/>
      <c r="UNS98" s="82"/>
      <c r="UNT98" s="82"/>
      <c r="UNU98" s="82"/>
      <c r="UNV98" s="82"/>
      <c r="UNW98" s="82"/>
      <c r="UNX98" s="82"/>
      <c r="UNY98" s="82"/>
      <c r="UNZ98" s="82"/>
      <c r="UOA98" s="82"/>
      <c r="UOB98" s="82"/>
      <c r="UOC98" s="82"/>
      <c r="UOD98" s="82"/>
      <c r="UOE98" s="82"/>
      <c r="UOF98" s="82"/>
      <c r="UOG98" s="82"/>
      <c r="UOH98" s="82"/>
      <c r="UOI98" s="82"/>
      <c r="UOJ98" s="82"/>
      <c r="UOK98" s="82"/>
      <c r="UOL98" s="82"/>
      <c r="UOM98" s="82"/>
      <c r="UON98" s="82"/>
      <c r="UOO98" s="82"/>
      <c r="UOP98" s="82"/>
      <c r="UOQ98" s="82"/>
      <c r="UOR98" s="82"/>
      <c r="UOS98" s="82"/>
      <c r="UOT98" s="82"/>
      <c r="UOU98" s="82"/>
      <c r="UOV98" s="82"/>
      <c r="UOW98" s="82"/>
      <c r="UOX98" s="82"/>
      <c r="UOY98" s="82"/>
      <c r="UOZ98" s="82"/>
      <c r="UPA98" s="82"/>
      <c r="UPB98" s="82"/>
      <c r="UPC98" s="82"/>
      <c r="UPD98" s="82"/>
      <c r="UPE98" s="82"/>
      <c r="UPF98" s="82"/>
      <c r="UPG98" s="82"/>
      <c r="UPH98" s="82"/>
      <c r="UPI98" s="82"/>
      <c r="UPJ98" s="82"/>
      <c r="UPK98" s="82"/>
      <c r="UPL98" s="82"/>
      <c r="UPM98" s="82"/>
      <c r="UPN98" s="82"/>
      <c r="UPO98" s="82"/>
      <c r="UPP98" s="82"/>
      <c r="UPQ98" s="82"/>
      <c r="UPR98" s="82"/>
      <c r="UPS98" s="82"/>
      <c r="UPT98" s="82"/>
      <c r="UPU98" s="82"/>
      <c r="UPV98" s="82"/>
      <c r="UPW98" s="82"/>
      <c r="UPX98" s="82"/>
      <c r="UPY98" s="82"/>
      <c r="UPZ98" s="82"/>
      <c r="UQA98" s="82"/>
      <c r="UQB98" s="82"/>
      <c r="UQC98" s="82"/>
      <c r="UQD98" s="82"/>
      <c r="UQE98" s="82"/>
      <c r="UQF98" s="82"/>
      <c r="UQG98" s="82"/>
      <c r="UQH98" s="82"/>
      <c r="UQI98" s="82"/>
      <c r="UQJ98" s="82"/>
      <c r="UQK98" s="82"/>
      <c r="UQL98" s="82"/>
      <c r="UQM98" s="82"/>
      <c r="UQN98" s="82"/>
      <c r="UQO98" s="82"/>
      <c r="UQP98" s="82"/>
      <c r="UQQ98" s="82"/>
      <c r="UQR98" s="82"/>
      <c r="UQS98" s="82"/>
      <c r="UQT98" s="82"/>
      <c r="UQU98" s="82"/>
      <c r="UQV98" s="82"/>
      <c r="UQW98" s="82"/>
      <c r="UQX98" s="82"/>
      <c r="UQY98" s="82"/>
      <c r="UQZ98" s="82"/>
      <c r="URA98" s="82"/>
      <c r="URB98" s="82"/>
      <c r="URC98" s="82"/>
      <c r="URD98" s="82"/>
      <c r="URE98" s="82"/>
      <c r="URF98" s="82"/>
      <c r="URG98" s="82"/>
      <c r="URH98" s="82"/>
      <c r="URI98" s="82"/>
      <c r="URJ98" s="82"/>
      <c r="URK98" s="82"/>
      <c r="URL98" s="82"/>
      <c r="URM98" s="82"/>
      <c r="URN98" s="82"/>
      <c r="URO98" s="82"/>
      <c r="URP98" s="82"/>
      <c r="URQ98" s="82"/>
      <c r="URR98" s="82"/>
      <c r="URS98" s="82"/>
      <c r="URT98" s="82"/>
      <c r="URU98" s="82"/>
      <c r="URV98" s="82"/>
      <c r="URW98" s="82"/>
      <c r="URX98" s="82"/>
      <c r="URY98" s="82"/>
      <c r="URZ98" s="82"/>
      <c r="USA98" s="82"/>
      <c r="USB98" s="82"/>
      <c r="USC98" s="82"/>
      <c r="USD98" s="82"/>
      <c r="USE98" s="82"/>
      <c r="USF98" s="82"/>
      <c r="USG98" s="82"/>
      <c r="USH98" s="82"/>
      <c r="USI98" s="82"/>
      <c r="USJ98" s="82"/>
      <c r="USK98" s="82"/>
      <c r="USL98" s="82"/>
      <c r="USM98" s="82"/>
      <c r="USN98" s="82"/>
      <c r="USO98" s="82"/>
      <c r="USP98" s="82"/>
      <c r="USQ98" s="82"/>
      <c r="USR98" s="82"/>
      <c r="USS98" s="82"/>
      <c r="UST98" s="82"/>
      <c r="USU98" s="82"/>
      <c r="USV98" s="82"/>
      <c r="USW98" s="82"/>
      <c r="USX98" s="82"/>
      <c r="USY98" s="82"/>
      <c r="USZ98" s="82"/>
      <c r="UTA98" s="82"/>
      <c r="UTB98" s="82"/>
      <c r="UTC98" s="82"/>
      <c r="UTD98" s="82"/>
      <c r="UTE98" s="82"/>
      <c r="UTF98" s="82"/>
      <c r="UTG98" s="82"/>
      <c r="UTH98" s="82"/>
      <c r="UTI98" s="82"/>
      <c r="UTJ98" s="82"/>
      <c r="UTK98" s="82"/>
      <c r="UTL98" s="82"/>
      <c r="UTM98" s="82"/>
      <c r="UTN98" s="82"/>
      <c r="UTO98" s="82"/>
      <c r="UTP98" s="82"/>
      <c r="UTQ98" s="82"/>
      <c r="UTR98" s="82"/>
      <c r="UTS98" s="82"/>
      <c r="UTT98" s="82"/>
      <c r="UTU98" s="82"/>
      <c r="UTV98" s="82"/>
      <c r="UTW98" s="82"/>
      <c r="UTX98" s="82"/>
      <c r="UTY98" s="82"/>
      <c r="UTZ98" s="82"/>
      <c r="UUA98" s="82"/>
      <c r="UUB98" s="82"/>
      <c r="UUC98" s="82"/>
      <c r="UUD98" s="82"/>
      <c r="UUE98" s="82"/>
      <c r="UUF98" s="82"/>
      <c r="UUG98" s="82"/>
      <c r="UUH98" s="82"/>
      <c r="UUI98" s="82"/>
      <c r="UUJ98" s="82"/>
      <c r="UUK98" s="82"/>
      <c r="UUL98" s="82"/>
      <c r="UUM98" s="82"/>
      <c r="UUN98" s="82"/>
      <c r="UUO98" s="82"/>
      <c r="UUP98" s="82"/>
      <c r="UUQ98" s="82"/>
      <c r="UUR98" s="82"/>
      <c r="UUS98" s="82"/>
      <c r="UUT98" s="82"/>
      <c r="UUU98" s="82"/>
      <c r="UUV98" s="82"/>
      <c r="UUW98" s="82"/>
      <c r="UUX98" s="82"/>
      <c r="UUY98" s="82"/>
      <c r="UUZ98" s="82"/>
      <c r="UVA98" s="82"/>
      <c r="UVB98" s="82"/>
      <c r="UVC98" s="82"/>
      <c r="UVD98" s="82"/>
      <c r="UVE98" s="82"/>
      <c r="UVF98" s="82"/>
      <c r="UVG98" s="82"/>
      <c r="UVH98" s="82"/>
      <c r="UVI98" s="82"/>
      <c r="UVJ98" s="82"/>
      <c r="UVK98" s="82"/>
      <c r="UVL98" s="82"/>
      <c r="UVM98" s="82"/>
      <c r="UVN98" s="82"/>
      <c r="UVO98" s="82"/>
      <c r="UVP98" s="82"/>
      <c r="UVQ98" s="82"/>
      <c r="UVR98" s="82"/>
      <c r="UVS98" s="82"/>
      <c r="UVT98" s="82"/>
      <c r="UVU98" s="82"/>
      <c r="UVV98" s="82"/>
      <c r="UVW98" s="82"/>
      <c r="UVX98" s="82"/>
      <c r="UVY98" s="82"/>
      <c r="UVZ98" s="82"/>
      <c r="UWA98" s="82"/>
      <c r="UWB98" s="82"/>
      <c r="UWC98" s="82"/>
      <c r="UWD98" s="82"/>
      <c r="UWE98" s="82"/>
      <c r="UWF98" s="82"/>
      <c r="UWG98" s="82"/>
      <c r="UWH98" s="82"/>
      <c r="UWI98" s="82"/>
      <c r="UWJ98" s="82"/>
      <c r="UWK98" s="82"/>
      <c r="UWL98" s="82"/>
      <c r="UWM98" s="82"/>
      <c r="UWN98" s="82"/>
      <c r="UWO98" s="82"/>
      <c r="UWP98" s="82"/>
      <c r="UWQ98" s="82"/>
      <c r="UWR98" s="82"/>
      <c r="UWS98" s="82"/>
      <c r="UWT98" s="82"/>
      <c r="UWU98" s="82"/>
      <c r="UWV98" s="82"/>
      <c r="UWW98" s="82"/>
      <c r="UWX98" s="82"/>
      <c r="UWY98" s="82"/>
      <c r="UWZ98" s="82"/>
      <c r="UXA98" s="82"/>
      <c r="UXB98" s="82"/>
      <c r="UXC98" s="82"/>
      <c r="UXD98" s="82"/>
      <c r="UXE98" s="82"/>
      <c r="UXF98" s="82"/>
      <c r="UXG98" s="82"/>
      <c r="UXH98" s="82"/>
      <c r="UXI98" s="82"/>
      <c r="UXJ98" s="82"/>
      <c r="UXK98" s="82"/>
      <c r="UXL98" s="82"/>
      <c r="UXM98" s="82"/>
      <c r="UXN98" s="82"/>
      <c r="UXO98" s="82"/>
      <c r="UXP98" s="82"/>
      <c r="UXQ98" s="82"/>
      <c r="UXR98" s="82"/>
      <c r="UXS98" s="82"/>
      <c r="UXT98" s="82"/>
      <c r="UXU98" s="82"/>
      <c r="UXV98" s="82"/>
      <c r="UXW98" s="82"/>
      <c r="UXX98" s="82"/>
      <c r="UXY98" s="82"/>
      <c r="UXZ98" s="82"/>
      <c r="UYA98" s="82"/>
      <c r="UYB98" s="82"/>
      <c r="UYC98" s="82"/>
      <c r="UYD98" s="82"/>
      <c r="UYE98" s="82"/>
      <c r="UYF98" s="82"/>
      <c r="UYG98" s="82"/>
      <c r="UYH98" s="82"/>
      <c r="UYI98" s="82"/>
      <c r="UYJ98" s="82"/>
      <c r="UYK98" s="82"/>
      <c r="UYL98" s="82"/>
      <c r="UYM98" s="82"/>
      <c r="UYN98" s="82"/>
      <c r="UYO98" s="82"/>
      <c r="UYP98" s="82"/>
      <c r="UYQ98" s="82"/>
      <c r="UYR98" s="82"/>
      <c r="UYS98" s="82"/>
      <c r="UYT98" s="82"/>
      <c r="UYU98" s="82"/>
      <c r="UYV98" s="82"/>
      <c r="UYW98" s="82"/>
      <c r="UYX98" s="82"/>
      <c r="UYY98" s="82"/>
      <c r="UYZ98" s="82"/>
      <c r="UZA98" s="82"/>
      <c r="UZB98" s="82"/>
      <c r="UZC98" s="82"/>
      <c r="UZD98" s="82"/>
      <c r="UZE98" s="82"/>
      <c r="UZF98" s="82"/>
      <c r="UZG98" s="82"/>
      <c r="UZH98" s="82"/>
      <c r="UZI98" s="82"/>
      <c r="UZJ98" s="82"/>
      <c r="UZK98" s="82"/>
      <c r="UZL98" s="82"/>
      <c r="UZM98" s="82"/>
      <c r="UZN98" s="82"/>
      <c r="UZO98" s="82"/>
      <c r="UZP98" s="82"/>
      <c r="UZQ98" s="82"/>
      <c r="UZR98" s="82"/>
      <c r="UZS98" s="82"/>
      <c r="UZT98" s="82"/>
      <c r="UZU98" s="82"/>
      <c r="UZV98" s="82"/>
      <c r="UZW98" s="82"/>
      <c r="UZX98" s="82"/>
      <c r="UZY98" s="82"/>
      <c r="UZZ98" s="82"/>
      <c r="VAA98" s="82"/>
      <c r="VAB98" s="82"/>
      <c r="VAC98" s="82"/>
      <c r="VAD98" s="82"/>
      <c r="VAE98" s="82"/>
      <c r="VAF98" s="82"/>
      <c r="VAG98" s="82"/>
      <c r="VAH98" s="82"/>
      <c r="VAI98" s="82"/>
      <c r="VAJ98" s="82"/>
      <c r="VAK98" s="82"/>
      <c r="VAL98" s="82"/>
      <c r="VAM98" s="82"/>
      <c r="VAN98" s="82"/>
      <c r="VAO98" s="82"/>
      <c r="VAP98" s="82"/>
      <c r="VAQ98" s="82"/>
      <c r="VAR98" s="82"/>
      <c r="VAS98" s="82"/>
      <c r="VAT98" s="82"/>
      <c r="VAU98" s="82"/>
      <c r="VAV98" s="82"/>
      <c r="VAW98" s="82"/>
      <c r="VAX98" s="82"/>
      <c r="VAY98" s="82"/>
      <c r="VAZ98" s="82"/>
      <c r="VBA98" s="82"/>
      <c r="VBB98" s="82"/>
      <c r="VBC98" s="82"/>
      <c r="VBD98" s="82"/>
      <c r="VBE98" s="82"/>
      <c r="VBF98" s="82"/>
      <c r="VBG98" s="82"/>
      <c r="VBH98" s="82"/>
      <c r="VBI98" s="82"/>
      <c r="VBJ98" s="82"/>
      <c r="VBK98" s="82"/>
      <c r="VBL98" s="82"/>
      <c r="VBM98" s="82"/>
      <c r="VBN98" s="82"/>
      <c r="VBO98" s="82"/>
      <c r="VBP98" s="82"/>
      <c r="VBQ98" s="82"/>
      <c r="VBR98" s="82"/>
      <c r="VBS98" s="82"/>
      <c r="VBT98" s="82"/>
      <c r="VBU98" s="82"/>
      <c r="VBV98" s="82"/>
      <c r="VBW98" s="82"/>
      <c r="VBX98" s="82"/>
      <c r="VBY98" s="82"/>
      <c r="VBZ98" s="82"/>
      <c r="VCA98" s="82"/>
      <c r="VCB98" s="82"/>
      <c r="VCC98" s="82"/>
      <c r="VCD98" s="82"/>
      <c r="VCE98" s="82"/>
      <c r="VCF98" s="82"/>
      <c r="VCG98" s="82"/>
      <c r="VCH98" s="82"/>
      <c r="VCI98" s="82"/>
      <c r="VCJ98" s="82"/>
      <c r="VCK98" s="82"/>
      <c r="VCL98" s="82"/>
      <c r="VCM98" s="82"/>
      <c r="VCN98" s="82"/>
      <c r="VCO98" s="82"/>
      <c r="VCP98" s="82"/>
      <c r="VCQ98" s="82"/>
      <c r="VCR98" s="82"/>
      <c r="VCS98" s="82"/>
      <c r="VCT98" s="82"/>
      <c r="VCU98" s="82"/>
      <c r="VCV98" s="82"/>
      <c r="VCW98" s="82"/>
      <c r="VCX98" s="82"/>
      <c r="VCY98" s="82"/>
      <c r="VCZ98" s="82"/>
      <c r="VDA98" s="82"/>
      <c r="VDB98" s="82"/>
      <c r="VDC98" s="82"/>
      <c r="VDD98" s="82"/>
      <c r="VDE98" s="82"/>
      <c r="VDF98" s="82"/>
      <c r="VDG98" s="82"/>
      <c r="VDH98" s="82"/>
      <c r="VDI98" s="82"/>
      <c r="VDJ98" s="82"/>
      <c r="VDK98" s="82"/>
      <c r="VDL98" s="82"/>
      <c r="VDM98" s="82"/>
      <c r="VDN98" s="82"/>
      <c r="VDO98" s="82"/>
      <c r="VDP98" s="82"/>
      <c r="VDQ98" s="82"/>
      <c r="VDR98" s="82"/>
      <c r="VDS98" s="82"/>
      <c r="VDT98" s="82"/>
      <c r="VDU98" s="82"/>
      <c r="VDV98" s="82"/>
      <c r="VDW98" s="82"/>
      <c r="VDX98" s="82"/>
      <c r="VDY98" s="82"/>
      <c r="VDZ98" s="82"/>
      <c r="VEA98" s="82"/>
      <c r="VEB98" s="82"/>
      <c r="VEC98" s="82"/>
      <c r="VED98" s="82"/>
      <c r="VEE98" s="82"/>
      <c r="VEF98" s="82"/>
      <c r="VEG98" s="82"/>
      <c r="VEH98" s="82"/>
      <c r="VEI98" s="82"/>
      <c r="VEJ98" s="82"/>
      <c r="VEK98" s="82"/>
      <c r="VEL98" s="82"/>
      <c r="VEM98" s="82"/>
      <c r="VEN98" s="82"/>
      <c r="VEO98" s="82"/>
      <c r="VEP98" s="82"/>
      <c r="VEQ98" s="82"/>
      <c r="VER98" s="82"/>
      <c r="VES98" s="82"/>
      <c r="VET98" s="82"/>
      <c r="VEU98" s="82"/>
      <c r="VEV98" s="82"/>
      <c r="VEW98" s="82"/>
      <c r="VEX98" s="82"/>
      <c r="VEY98" s="82"/>
      <c r="VEZ98" s="82"/>
      <c r="VFA98" s="82"/>
      <c r="VFB98" s="82"/>
      <c r="VFC98" s="82"/>
      <c r="VFD98" s="82"/>
      <c r="VFE98" s="82"/>
      <c r="VFF98" s="82"/>
      <c r="VFG98" s="82"/>
      <c r="VFH98" s="82"/>
      <c r="VFI98" s="82"/>
      <c r="VFJ98" s="82"/>
      <c r="VFK98" s="82"/>
      <c r="VFL98" s="82"/>
      <c r="VFM98" s="82"/>
      <c r="VFN98" s="82"/>
      <c r="VFO98" s="82"/>
      <c r="VFP98" s="82"/>
      <c r="VFQ98" s="82"/>
      <c r="VFR98" s="82"/>
      <c r="VFS98" s="82"/>
      <c r="VFT98" s="82"/>
      <c r="VFU98" s="82"/>
      <c r="VFV98" s="82"/>
      <c r="VFW98" s="82"/>
      <c r="VFX98" s="82"/>
      <c r="VFY98" s="82"/>
      <c r="VFZ98" s="82"/>
      <c r="VGA98" s="82"/>
      <c r="VGB98" s="82"/>
      <c r="VGC98" s="82"/>
      <c r="VGD98" s="82"/>
      <c r="VGE98" s="82"/>
      <c r="VGF98" s="82"/>
      <c r="VGG98" s="82"/>
      <c r="VGH98" s="82"/>
      <c r="VGI98" s="82"/>
      <c r="VGJ98" s="82"/>
      <c r="VGK98" s="82"/>
      <c r="VGL98" s="82"/>
      <c r="VGM98" s="82"/>
      <c r="VGN98" s="82"/>
      <c r="VGO98" s="82"/>
      <c r="VGP98" s="82"/>
      <c r="VGQ98" s="82"/>
      <c r="VGR98" s="82"/>
      <c r="VGS98" s="82"/>
      <c r="VGT98" s="82"/>
      <c r="VGU98" s="82"/>
      <c r="VGV98" s="82"/>
      <c r="VGW98" s="82"/>
      <c r="VGX98" s="82"/>
      <c r="VGY98" s="82"/>
      <c r="VGZ98" s="82"/>
      <c r="VHA98" s="82"/>
      <c r="VHB98" s="82"/>
      <c r="VHC98" s="82"/>
      <c r="VHD98" s="82"/>
      <c r="VHE98" s="82"/>
      <c r="VHF98" s="82"/>
      <c r="VHG98" s="82"/>
      <c r="VHH98" s="82"/>
      <c r="VHI98" s="82"/>
      <c r="VHJ98" s="82"/>
      <c r="VHK98" s="82"/>
      <c r="VHL98" s="82"/>
      <c r="VHM98" s="82"/>
      <c r="VHN98" s="82"/>
      <c r="VHO98" s="82"/>
      <c r="VHP98" s="82"/>
      <c r="VHQ98" s="82"/>
      <c r="VHR98" s="82"/>
      <c r="VHS98" s="82"/>
      <c r="VHT98" s="82"/>
      <c r="VHU98" s="82"/>
      <c r="VHV98" s="82"/>
      <c r="VHW98" s="82"/>
      <c r="VHX98" s="82"/>
      <c r="VHY98" s="82"/>
      <c r="VHZ98" s="82"/>
      <c r="VIA98" s="82"/>
      <c r="VIB98" s="82"/>
      <c r="VIC98" s="82"/>
      <c r="VID98" s="82"/>
      <c r="VIE98" s="82"/>
      <c r="VIF98" s="82"/>
      <c r="VIG98" s="82"/>
      <c r="VIH98" s="82"/>
      <c r="VII98" s="82"/>
      <c r="VIJ98" s="82"/>
      <c r="VIK98" s="82"/>
      <c r="VIL98" s="82"/>
      <c r="VIM98" s="82"/>
      <c r="VIN98" s="82"/>
      <c r="VIO98" s="82"/>
      <c r="VIP98" s="82"/>
      <c r="VIQ98" s="82"/>
      <c r="VIR98" s="82"/>
      <c r="VIS98" s="82"/>
      <c r="VIT98" s="82"/>
      <c r="VIU98" s="82"/>
      <c r="VIV98" s="82"/>
      <c r="VIW98" s="82"/>
      <c r="VIX98" s="82"/>
      <c r="VIY98" s="82"/>
      <c r="VIZ98" s="82"/>
      <c r="VJA98" s="82"/>
      <c r="VJB98" s="82"/>
      <c r="VJC98" s="82"/>
      <c r="VJD98" s="82"/>
      <c r="VJE98" s="82"/>
      <c r="VJF98" s="82"/>
      <c r="VJG98" s="82"/>
      <c r="VJH98" s="82"/>
      <c r="VJI98" s="82"/>
      <c r="VJJ98" s="82"/>
      <c r="VJK98" s="82"/>
      <c r="VJL98" s="82"/>
      <c r="VJM98" s="82"/>
      <c r="VJN98" s="82"/>
      <c r="VJO98" s="82"/>
      <c r="VJP98" s="82"/>
      <c r="VJQ98" s="82"/>
      <c r="VJR98" s="82"/>
      <c r="VJS98" s="82"/>
      <c r="VJT98" s="82"/>
      <c r="VJU98" s="82"/>
      <c r="VJV98" s="82"/>
      <c r="VJW98" s="82"/>
      <c r="VJX98" s="82"/>
      <c r="VJY98" s="82"/>
      <c r="VJZ98" s="82"/>
      <c r="VKA98" s="82"/>
      <c r="VKB98" s="82"/>
      <c r="VKC98" s="82"/>
      <c r="VKD98" s="82"/>
      <c r="VKE98" s="82"/>
      <c r="VKF98" s="82"/>
      <c r="VKG98" s="82"/>
      <c r="VKH98" s="82"/>
      <c r="VKI98" s="82"/>
      <c r="VKJ98" s="82"/>
      <c r="VKK98" s="82"/>
      <c r="VKL98" s="82"/>
      <c r="VKM98" s="82"/>
      <c r="VKN98" s="82"/>
      <c r="VKO98" s="82"/>
      <c r="VKP98" s="82"/>
      <c r="VKQ98" s="82"/>
      <c r="VKR98" s="82"/>
      <c r="VKS98" s="82"/>
      <c r="VKT98" s="82"/>
      <c r="VKU98" s="82"/>
      <c r="VKV98" s="82"/>
      <c r="VKW98" s="82"/>
      <c r="VKX98" s="82"/>
      <c r="VKY98" s="82"/>
      <c r="VKZ98" s="82"/>
      <c r="VLA98" s="82"/>
      <c r="VLB98" s="82"/>
      <c r="VLC98" s="82"/>
      <c r="VLD98" s="82"/>
      <c r="VLE98" s="82"/>
      <c r="VLF98" s="82"/>
      <c r="VLG98" s="82"/>
      <c r="VLH98" s="82"/>
      <c r="VLI98" s="82"/>
      <c r="VLJ98" s="82"/>
      <c r="VLK98" s="82"/>
      <c r="VLL98" s="82"/>
      <c r="VLM98" s="82"/>
      <c r="VLN98" s="82"/>
      <c r="VLO98" s="82"/>
      <c r="VLP98" s="82"/>
      <c r="VLQ98" s="82"/>
      <c r="VLR98" s="82"/>
      <c r="VLS98" s="82"/>
      <c r="VLT98" s="82"/>
      <c r="VLU98" s="82"/>
      <c r="VLV98" s="82"/>
      <c r="VLW98" s="82"/>
      <c r="VLX98" s="82"/>
      <c r="VLY98" s="82"/>
      <c r="VLZ98" s="82"/>
      <c r="VMA98" s="82"/>
      <c r="VMB98" s="82"/>
      <c r="VMC98" s="82"/>
      <c r="VMD98" s="82"/>
      <c r="VME98" s="82"/>
      <c r="VMF98" s="82"/>
      <c r="VMG98" s="82"/>
      <c r="VMH98" s="82"/>
      <c r="VMI98" s="82"/>
      <c r="VMJ98" s="82"/>
      <c r="VMK98" s="82"/>
      <c r="VML98" s="82"/>
      <c r="VMM98" s="82"/>
      <c r="VMN98" s="82"/>
      <c r="VMO98" s="82"/>
      <c r="VMP98" s="82"/>
      <c r="VMQ98" s="82"/>
      <c r="VMR98" s="82"/>
      <c r="VMS98" s="82"/>
      <c r="VMT98" s="82"/>
      <c r="VMU98" s="82"/>
      <c r="VMV98" s="82"/>
      <c r="VMW98" s="82"/>
      <c r="VMX98" s="82"/>
      <c r="VMY98" s="82"/>
      <c r="VMZ98" s="82"/>
      <c r="VNA98" s="82"/>
      <c r="VNB98" s="82"/>
      <c r="VNC98" s="82"/>
      <c r="VND98" s="82"/>
      <c r="VNE98" s="82"/>
      <c r="VNF98" s="82"/>
      <c r="VNG98" s="82"/>
      <c r="VNH98" s="82"/>
      <c r="VNI98" s="82"/>
      <c r="VNJ98" s="82"/>
      <c r="VNK98" s="82"/>
      <c r="VNL98" s="82"/>
      <c r="VNM98" s="82"/>
      <c r="VNN98" s="82"/>
      <c r="VNO98" s="82"/>
      <c r="VNP98" s="82"/>
      <c r="VNQ98" s="82"/>
      <c r="VNR98" s="82"/>
      <c r="VNS98" s="82"/>
      <c r="VNT98" s="82"/>
      <c r="VNU98" s="82"/>
      <c r="VNV98" s="82"/>
      <c r="VNW98" s="82"/>
      <c r="VNX98" s="82"/>
      <c r="VNY98" s="82"/>
      <c r="VNZ98" s="82"/>
      <c r="VOA98" s="82"/>
      <c r="VOB98" s="82"/>
      <c r="VOC98" s="82"/>
      <c r="VOD98" s="82"/>
      <c r="VOE98" s="82"/>
      <c r="VOF98" s="82"/>
      <c r="VOG98" s="82"/>
      <c r="VOH98" s="82"/>
      <c r="VOI98" s="82"/>
      <c r="VOJ98" s="82"/>
      <c r="VOK98" s="82"/>
      <c r="VOL98" s="82"/>
      <c r="VOM98" s="82"/>
      <c r="VON98" s="82"/>
      <c r="VOO98" s="82"/>
      <c r="VOP98" s="82"/>
      <c r="VOQ98" s="82"/>
      <c r="VOR98" s="82"/>
      <c r="VOS98" s="82"/>
      <c r="VOT98" s="82"/>
      <c r="VOU98" s="82"/>
      <c r="VOV98" s="82"/>
      <c r="VOW98" s="82"/>
      <c r="VOX98" s="82"/>
      <c r="VOY98" s="82"/>
      <c r="VOZ98" s="82"/>
      <c r="VPA98" s="82"/>
      <c r="VPB98" s="82"/>
      <c r="VPC98" s="82"/>
      <c r="VPD98" s="82"/>
      <c r="VPE98" s="82"/>
      <c r="VPF98" s="82"/>
      <c r="VPG98" s="82"/>
      <c r="VPH98" s="82"/>
      <c r="VPI98" s="82"/>
      <c r="VPJ98" s="82"/>
      <c r="VPK98" s="82"/>
      <c r="VPL98" s="82"/>
      <c r="VPM98" s="82"/>
      <c r="VPN98" s="82"/>
      <c r="VPO98" s="82"/>
      <c r="VPP98" s="82"/>
      <c r="VPQ98" s="82"/>
      <c r="VPR98" s="82"/>
      <c r="VPS98" s="82"/>
      <c r="VPT98" s="82"/>
      <c r="VPU98" s="82"/>
      <c r="VPV98" s="82"/>
      <c r="VPW98" s="82"/>
      <c r="VPX98" s="82"/>
      <c r="VPY98" s="82"/>
      <c r="VPZ98" s="82"/>
      <c r="VQA98" s="82"/>
      <c r="VQB98" s="82"/>
      <c r="VQC98" s="82"/>
      <c r="VQD98" s="82"/>
      <c r="VQE98" s="82"/>
      <c r="VQF98" s="82"/>
      <c r="VQG98" s="82"/>
      <c r="VQH98" s="82"/>
      <c r="VQI98" s="82"/>
      <c r="VQJ98" s="82"/>
      <c r="VQK98" s="82"/>
      <c r="VQL98" s="82"/>
      <c r="VQM98" s="82"/>
      <c r="VQN98" s="82"/>
      <c r="VQO98" s="82"/>
      <c r="VQP98" s="82"/>
      <c r="VQQ98" s="82"/>
      <c r="VQR98" s="82"/>
      <c r="VQS98" s="82"/>
      <c r="VQT98" s="82"/>
      <c r="VQU98" s="82"/>
      <c r="VQV98" s="82"/>
      <c r="VQW98" s="82"/>
      <c r="VQX98" s="82"/>
      <c r="VQY98" s="82"/>
      <c r="VQZ98" s="82"/>
      <c r="VRA98" s="82"/>
      <c r="VRB98" s="82"/>
      <c r="VRC98" s="82"/>
      <c r="VRD98" s="82"/>
      <c r="VRE98" s="82"/>
      <c r="VRF98" s="82"/>
      <c r="VRG98" s="82"/>
      <c r="VRH98" s="82"/>
      <c r="VRI98" s="82"/>
      <c r="VRJ98" s="82"/>
      <c r="VRK98" s="82"/>
      <c r="VRL98" s="82"/>
      <c r="VRM98" s="82"/>
      <c r="VRN98" s="82"/>
      <c r="VRO98" s="82"/>
      <c r="VRP98" s="82"/>
      <c r="VRQ98" s="82"/>
      <c r="VRR98" s="82"/>
      <c r="VRS98" s="82"/>
      <c r="VRT98" s="82"/>
      <c r="VRU98" s="82"/>
      <c r="VRV98" s="82"/>
      <c r="VRW98" s="82"/>
      <c r="VRX98" s="82"/>
      <c r="VRY98" s="82"/>
      <c r="VRZ98" s="82"/>
      <c r="VSA98" s="82"/>
      <c r="VSB98" s="82"/>
      <c r="VSC98" s="82"/>
      <c r="VSD98" s="82"/>
      <c r="VSE98" s="82"/>
      <c r="VSF98" s="82"/>
      <c r="VSG98" s="82"/>
      <c r="VSH98" s="82"/>
      <c r="VSI98" s="82"/>
      <c r="VSJ98" s="82"/>
      <c r="VSK98" s="82"/>
      <c r="VSL98" s="82"/>
      <c r="VSM98" s="82"/>
      <c r="VSN98" s="82"/>
      <c r="VSO98" s="82"/>
      <c r="VSP98" s="82"/>
      <c r="VSQ98" s="82"/>
      <c r="VSR98" s="82"/>
      <c r="VSS98" s="82"/>
      <c r="VST98" s="82"/>
      <c r="VSU98" s="82"/>
      <c r="VSV98" s="82"/>
      <c r="VSW98" s="82"/>
      <c r="VSX98" s="82"/>
      <c r="VSY98" s="82"/>
      <c r="VSZ98" s="82"/>
      <c r="VTA98" s="82"/>
      <c r="VTB98" s="82"/>
      <c r="VTC98" s="82"/>
      <c r="VTD98" s="82"/>
      <c r="VTE98" s="82"/>
      <c r="VTF98" s="82"/>
      <c r="VTG98" s="82"/>
      <c r="VTH98" s="82"/>
      <c r="VTI98" s="82"/>
      <c r="VTJ98" s="82"/>
      <c r="VTK98" s="82"/>
      <c r="VTL98" s="82"/>
      <c r="VTM98" s="82"/>
      <c r="VTN98" s="82"/>
      <c r="VTO98" s="82"/>
      <c r="VTP98" s="82"/>
      <c r="VTQ98" s="82"/>
      <c r="VTR98" s="82"/>
      <c r="VTS98" s="82"/>
      <c r="VTT98" s="82"/>
      <c r="VTU98" s="82"/>
      <c r="VTV98" s="82"/>
      <c r="VTW98" s="82"/>
      <c r="VTX98" s="82"/>
      <c r="VTY98" s="82"/>
      <c r="VTZ98" s="82"/>
      <c r="VUA98" s="82"/>
      <c r="VUB98" s="82"/>
      <c r="VUC98" s="82"/>
      <c r="VUD98" s="82"/>
      <c r="VUE98" s="82"/>
      <c r="VUF98" s="82"/>
      <c r="VUG98" s="82"/>
      <c r="VUH98" s="82"/>
      <c r="VUI98" s="82"/>
      <c r="VUJ98" s="82"/>
      <c r="VUK98" s="82"/>
      <c r="VUL98" s="82"/>
      <c r="VUM98" s="82"/>
      <c r="VUN98" s="82"/>
      <c r="VUO98" s="82"/>
      <c r="VUP98" s="82"/>
      <c r="VUQ98" s="82"/>
      <c r="VUR98" s="82"/>
      <c r="VUS98" s="82"/>
      <c r="VUT98" s="82"/>
      <c r="VUU98" s="82"/>
      <c r="VUV98" s="82"/>
      <c r="VUW98" s="82"/>
      <c r="VUX98" s="82"/>
      <c r="VUY98" s="82"/>
      <c r="VUZ98" s="82"/>
      <c r="VVA98" s="82"/>
      <c r="VVB98" s="82"/>
      <c r="VVC98" s="82"/>
      <c r="VVD98" s="82"/>
      <c r="VVE98" s="82"/>
      <c r="VVF98" s="82"/>
      <c r="VVG98" s="82"/>
      <c r="VVH98" s="82"/>
      <c r="VVI98" s="82"/>
      <c r="VVJ98" s="82"/>
      <c r="VVK98" s="82"/>
      <c r="VVL98" s="82"/>
      <c r="VVM98" s="82"/>
      <c r="VVN98" s="82"/>
      <c r="VVO98" s="82"/>
      <c r="VVP98" s="82"/>
      <c r="VVQ98" s="82"/>
      <c r="VVR98" s="82"/>
      <c r="VVS98" s="82"/>
      <c r="VVT98" s="82"/>
      <c r="VVU98" s="82"/>
      <c r="VVV98" s="82"/>
      <c r="VVW98" s="82"/>
      <c r="VVX98" s="82"/>
      <c r="VVY98" s="82"/>
      <c r="VVZ98" s="82"/>
      <c r="VWA98" s="82"/>
      <c r="VWB98" s="82"/>
      <c r="VWC98" s="82"/>
      <c r="VWD98" s="82"/>
      <c r="VWE98" s="82"/>
      <c r="VWF98" s="82"/>
      <c r="VWG98" s="82"/>
      <c r="VWH98" s="82"/>
      <c r="VWI98" s="82"/>
      <c r="VWJ98" s="82"/>
      <c r="VWK98" s="82"/>
      <c r="VWL98" s="82"/>
      <c r="VWM98" s="82"/>
      <c r="VWN98" s="82"/>
      <c r="VWO98" s="82"/>
      <c r="VWP98" s="82"/>
      <c r="VWQ98" s="82"/>
      <c r="VWR98" s="82"/>
      <c r="VWS98" s="82"/>
      <c r="VWT98" s="82"/>
      <c r="VWU98" s="82"/>
      <c r="VWV98" s="82"/>
      <c r="VWW98" s="82"/>
      <c r="VWX98" s="82"/>
      <c r="VWY98" s="82"/>
      <c r="VWZ98" s="82"/>
      <c r="VXA98" s="82"/>
      <c r="VXB98" s="82"/>
      <c r="VXC98" s="82"/>
      <c r="VXD98" s="82"/>
      <c r="VXE98" s="82"/>
      <c r="VXF98" s="82"/>
      <c r="VXG98" s="82"/>
      <c r="VXH98" s="82"/>
      <c r="VXI98" s="82"/>
      <c r="VXJ98" s="82"/>
      <c r="VXK98" s="82"/>
      <c r="VXL98" s="82"/>
      <c r="VXM98" s="82"/>
      <c r="VXN98" s="82"/>
      <c r="VXO98" s="82"/>
      <c r="VXP98" s="82"/>
      <c r="VXQ98" s="82"/>
      <c r="VXR98" s="82"/>
      <c r="VXS98" s="82"/>
      <c r="VXT98" s="82"/>
      <c r="VXU98" s="82"/>
      <c r="VXV98" s="82"/>
      <c r="VXW98" s="82"/>
      <c r="VXX98" s="82"/>
      <c r="VXY98" s="82"/>
      <c r="VXZ98" s="82"/>
      <c r="VYA98" s="82"/>
      <c r="VYB98" s="82"/>
      <c r="VYC98" s="82"/>
      <c r="VYD98" s="82"/>
      <c r="VYE98" s="82"/>
      <c r="VYF98" s="82"/>
      <c r="VYG98" s="82"/>
      <c r="VYH98" s="82"/>
      <c r="VYI98" s="82"/>
      <c r="VYJ98" s="82"/>
      <c r="VYK98" s="82"/>
      <c r="VYL98" s="82"/>
      <c r="VYM98" s="82"/>
      <c r="VYN98" s="82"/>
      <c r="VYO98" s="82"/>
      <c r="VYP98" s="82"/>
      <c r="VYQ98" s="82"/>
      <c r="VYR98" s="82"/>
      <c r="VYS98" s="82"/>
      <c r="VYT98" s="82"/>
      <c r="VYU98" s="82"/>
      <c r="VYV98" s="82"/>
      <c r="VYW98" s="82"/>
      <c r="VYX98" s="82"/>
      <c r="VYY98" s="82"/>
      <c r="VYZ98" s="82"/>
      <c r="VZA98" s="82"/>
      <c r="VZB98" s="82"/>
      <c r="VZC98" s="82"/>
      <c r="VZD98" s="82"/>
      <c r="VZE98" s="82"/>
      <c r="VZF98" s="82"/>
      <c r="VZG98" s="82"/>
      <c r="VZH98" s="82"/>
      <c r="VZI98" s="82"/>
      <c r="VZJ98" s="82"/>
      <c r="VZK98" s="82"/>
      <c r="VZL98" s="82"/>
      <c r="VZM98" s="82"/>
      <c r="VZN98" s="82"/>
      <c r="VZO98" s="82"/>
      <c r="VZP98" s="82"/>
      <c r="VZQ98" s="82"/>
      <c r="VZR98" s="82"/>
      <c r="VZS98" s="82"/>
      <c r="VZT98" s="82"/>
      <c r="VZU98" s="82"/>
      <c r="VZV98" s="82"/>
      <c r="VZW98" s="82"/>
      <c r="VZX98" s="82"/>
      <c r="VZY98" s="82"/>
      <c r="VZZ98" s="82"/>
      <c r="WAA98" s="82"/>
      <c r="WAB98" s="82"/>
      <c r="WAC98" s="82"/>
      <c r="WAD98" s="82"/>
      <c r="WAE98" s="82"/>
      <c r="WAF98" s="82"/>
      <c r="WAG98" s="82"/>
      <c r="WAH98" s="82"/>
      <c r="WAI98" s="82"/>
      <c r="WAJ98" s="82"/>
      <c r="WAK98" s="82"/>
      <c r="WAL98" s="82"/>
      <c r="WAM98" s="82"/>
      <c r="WAN98" s="82"/>
      <c r="WAO98" s="82"/>
      <c r="WAP98" s="82"/>
      <c r="WAQ98" s="82"/>
      <c r="WAR98" s="82"/>
      <c r="WAS98" s="82"/>
      <c r="WAT98" s="82"/>
      <c r="WAU98" s="82"/>
      <c r="WAV98" s="82"/>
      <c r="WAW98" s="82"/>
      <c r="WAX98" s="82"/>
      <c r="WAY98" s="82"/>
      <c r="WAZ98" s="82"/>
      <c r="WBA98" s="82"/>
      <c r="WBB98" s="82"/>
      <c r="WBC98" s="82"/>
      <c r="WBD98" s="82"/>
      <c r="WBE98" s="82"/>
      <c r="WBF98" s="82"/>
      <c r="WBG98" s="82"/>
      <c r="WBH98" s="82"/>
      <c r="WBI98" s="82"/>
      <c r="WBJ98" s="82"/>
      <c r="WBK98" s="82"/>
      <c r="WBL98" s="82"/>
      <c r="WBM98" s="82"/>
      <c r="WBN98" s="82"/>
      <c r="WBO98" s="82"/>
      <c r="WBP98" s="82"/>
      <c r="WBQ98" s="82"/>
      <c r="WBR98" s="82"/>
      <c r="WBS98" s="82"/>
      <c r="WBT98" s="82"/>
      <c r="WBU98" s="82"/>
      <c r="WBV98" s="82"/>
      <c r="WBW98" s="82"/>
      <c r="WBX98" s="82"/>
      <c r="WBY98" s="82"/>
      <c r="WBZ98" s="82"/>
      <c r="WCA98" s="82"/>
      <c r="WCB98" s="82"/>
      <c r="WCC98" s="82"/>
      <c r="WCD98" s="82"/>
      <c r="WCE98" s="82"/>
      <c r="WCF98" s="82"/>
      <c r="WCG98" s="82"/>
      <c r="WCH98" s="82"/>
      <c r="WCI98" s="82"/>
      <c r="WCJ98" s="82"/>
      <c r="WCK98" s="82"/>
      <c r="WCL98" s="82"/>
      <c r="WCM98" s="82"/>
      <c r="WCN98" s="82"/>
      <c r="WCO98" s="82"/>
      <c r="WCP98" s="82"/>
      <c r="WCQ98" s="82"/>
      <c r="WCR98" s="82"/>
      <c r="WCS98" s="82"/>
      <c r="WCT98" s="82"/>
      <c r="WCU98" s="82"/>
      <c r="WCV98" s="82"/>
      <c r="WCW98" s="82"/>
      <c r="WCX98" s="82"/>
      <c r="WCY98" s="82"/>
      <c r="WCZ98" s="82"/>
      <c r="WDA98" s="82"/>
      <c r="WDB98" s="82"/>
      <c r="WDC98" s="82"/>
      <c r="WDD98" s="82"/>
      <c r="WDE98" s="82"/>
      <c r="WDF98" s="82"/>
      <c r="WDG98" s="82"/>
      <c r="WDH98" s="82"/>
      <c r="WDI98" s="82"/>
      <c r="WDJ98" s="82"/>
      <c r="WDK98" s="82"/>
      <c r="WDL98" s="82"/>
      <c r="WDM98" s="82"/>
      <c r="WDN98" s="82"/>
      <c r="WDO98" s="82"/>
      <c r="WDP98" s="82"/>
      <c r="WDQ98" s="82"/>
      <c r="WDR98" s="82"/>
      <c r="WDS98" s="82"/>
      <c r="WDT98" s="82"/>
      <c r="WDU98" s="82"/>
      <c r="WDV98" s="82"/>
      <c r="WDW98" s="82"/>
      <c r="WDX98" s="82"/>
      <c r="WDY98" s="82"/>
      <c r="WDZ98" s="82"/>
      <c r="WEA98" s="82"/>
      <c r="WEB98" s="82"/>
      <c r="WEC98" s="82"/>
      <c r="WED98" s="82"/>
      <c r="WEE98" s="82"/>
      <c r="WEF98" s="82"/>
      <c r="WEG98" s="82"/>
      <c r="WEH98" s="82"/>
      <c r="WEI98" s="82"/>
      <c r="WEJ98" s="82"/>
      <c r="WEK98" s="82"/>
      <c r="WEL98" s="82"/>
      <c r="WEM98" s="82"/>
      <c r="WEN98" s="82"/>
      <c r="WEO98" s="82"/>
      <c r="WEP98" s="82"/>
      <c r="WEQ98" s="82"/>
      <c r="WER98" s="82"/>
      <c r="WES98" s="82"/>
      <c r="WET98" s="82"/>
      <c r="WEU98" s="82"/>
      <c r="WEV98" s="82"/>
      <c r="WEW98" s="82"/>
      <c r="WEX98" s="82"/>
      <c r="WEY98" s="82"/>
      <c r="WEZ98" s="82"/>
      <c r="WFA98" s="82"/>
      <c r="WFB98" s="82"/>
      <c r="WFC98" s="82"/>
      <c r="WFD98" s="82"/>
      <c r="WFE98" s="82"/>
      <c r="WFF98" s="82"/>
      <c r="WFG98" s="82"/>
      <c r="WFH98" s="82"/>
      <c r="WFI98" s="82"/>
      <c r="WFJ98" s="82"/>
      <c r="WFK98" s="82"/>
      <c r="WFL98" s="82"/>
      <c r="WFM98" s="82"/>
      <c r="WFN98" s="82"/>
      <c r="WFO98" s="82"/>
      <c r="WFP98" s="82"/>
      <c r="WFQ98" s="82"/>
      <c r="WFR98" s="82"/>
      <c r="WFS98" s="82"/>
      <c r="WFT98" s="82"/>
      <c r="WFU98" s="82"/>
      <c r="WFV98" s="82"/>
      <c r="WFW98" s="82"/>
      <c r="WFX98" s="82"/>
      <c r="WFY98" s="82"/>
      <c r="WFZ98" s="82"/>
      <c r="WGA98" s="82"/>
      <c r="WGB98" s="82"/>
      <c r="WGC98" s="82"/>
      <c r="WGD98" s="82"/>
      <c r="WGE98" s="82"/>
      <c r="WGF98" s="82"/>
      <c r="WGG98" s="82"/>
      <c r="WGH98" s="82"/>
      <c r="WGI98" s="82"/>
      <c r="WGJ98" s="82"/>
      <c r="WGK98" s="82"/>
      <c r="WGL98" s="82"/>
      <c r="WGM98" s="82"/>
      <c r="WGN98" s="82"/>
      <c r="WGO98" s="82"/>
      <c r="WGP98" s="82"/>
      <c r="WGQ98" s="82"/>
      <c r="WGR98" s="82"/>
      <c r="WGS98" s="82"/>
      <c r="WGT98" s="82"/>
      <c r="WGU98" s="82"/>
      <c r="WGV98" s="82"/>
      <c r="WGW98" s="82"/>
      <c r="WGX98" s="82"/>
      <c r="WGY98" s="82"/>
      <c r="WGZ98" s="82"/>
      <c r="WHA98" s="82"/>
      <c r="WHB98" s="82"/>
      <c r="WHC98" s="82"/>
      <c r="WHD98" s="82"/>
      <c r="WHE98" s="82"/>
      <c r="WHF98" s="82"/>
      <c r="WHG98" s="82"/>
      <c r="WHH98" s="82"/>
      <c r="WHI98" s="82"/>
      <c r="WHJ98" s="82"/>
      <c r="WHK98" s="82"/>
      <c r="WHL98" s="82"/>
      <c r="WHM98" s="82"/>
      <c r="WHN98" s="82"/>
      <c r="WHO98" s="82"/>
      <c r="WHP98" s="82"/>
      <c r="WHQ98" s="82"/>
      <c r="WHR98" s="82"/>
      <c r="WHS98" s="82"/>
      <c r="WHT98" s="82"/>
      <c r="WHU98" s="82"/>
      <c r="WHV98" s="82"/>
      <c r="WHW98" s="82"/>
      <c r="WHX98" s="82"/>
      <c r="WHY98" s="82"/>
      <c r="WHZ98" s="82"/>
      <c r="WIA98" s="82"/>
      <c r="WIB98" s="82"/>
      <c r="WIC98" s="82"/>
      <c r="WID98" s="82"/>
      <c r="WIE98" s="82"/>
      <c r="WIF98" s="82"/>
      <c r="WIG98" s="82"/>
      <c r="WIH98" s="82"/>
      <c r="WII98" s="82"/>
      <c r="WIJ98" s="82"/>
      <c r="WIK98" s="82"/>
      <c r="WIL98" s="82"/>
      <c r="WIM98" s="82"/>
      <c r="WIN98" s="82"/>
      <c r="WIO98" s="82"/>
      <c r="WIP98" s="82"/>
      <c r="WIQ98" s="82"/>
      <c r="WIR98" s="82"/>
      <c r="WIS98" s="82"/>
      <c r="WIT98" s="82"/>
      <c r="WIU98" s="82"/>
      <c r="WIV98" s="82"/>
      <c r="WIW98" s="82"/>
      <c r="WIX98" s="82"/>
      <c r="WIY98" s="82"/>
      <c r="WIZ98" s="82"/>
      <c r="WJA98" s="82"/>
      <c r="WJB98" s="82"/>
      <c r="WJC98" s="82"/>
      <c r="WJD98" s="82"/>
      <c r="WJE98" s="82"/>
      <c r="WJF98" s="82"/>
      <c r="WJG98" s="82"/>
      <c r="WJH98" s="82"/>
      <c r="WJI98" s="82"/>
      <c r="WJJ98" s="82"/>
      <c r="WJK98" s="82"/>
      <c r="WJL98" s="82"/>
      <c r="WJM98" s="82"/>
      <c r="WJN98" s="82"/>
      <c r="WJO98" s="82"/>
      <c r="WJP98" s="82"/>
      <c r="WJQ98" s="82"/>
      <c r="WJR98" s="82"/>
      <c r="WJS98" s="82"/>
      <c r="WJT98" s="82"/>
      <c r="WJU98" s="82"/>
      <c r="WJV98" s="82"/>
      <c r="WJW98" s="82"/>
      <c r="WJX98" s="82"/>
      <c r="WJY98" s="82"/>
      <c r="WJZ98" s="82"/>
      <c r="WKA98" s="82"/>
      <c r="WKB98" s="82"/>
      <c r="WKC98" s="82"/>
      <c r="WKD98" s="82"/>
      <c r="WKE98" s="82"/>
      <c r="WKF98" s="82"/>
      <c r="WKG98" s="82"/>
      <c r="WKH98" s="82"/>
      <c r="WKI98" s="82"/>
      <c r="WKJ98" s="82"/>
      <c r="WKK98" s="82"/>
      <c r="WKL98" s="82"/>
      <c r="WKM98" s="82"/>
      <c r="WKN98" s="82"/>
      <c r="WKO98" s="82"/>
      <c r="WKP98" s="82"/>
      <c r="WKQ98" s="82"/>
      <c r="WKR98" s="82"/>
      <c r="WKS98" s="82"/>
      <c r="WKT98" s="82"/>
      <c r="WKU98" s="82"/>
      <c r="WKV98" s="82"/>
      <c r="WKW98" s="82"/>
      <c r="WKX98" s="82"/>
      <c r="WKY98" s="82"/>
      <c r="WKZ98" s="82"/>
      <c r="WLA98" s="82"/>
      <c r="WLB98" s="82"/>
      <c r="WLC98" s="82"/>
      <c r="WLD98" s="82"/>
      <c r="WLE98" s="82"/>
      <c r="WLF98" s="82"/>
      <c r="WLG98" s="82"/>
      <c r="WLH98" s="82"/>
      <c r="WLI98" s="82"/>
      <c r="WLJ98" s="82"/>
      <c r="WLK98" s="82"/>
      <c r="WLL98" s="82"/>
      <c r="WLM98" s="82"/>
      <c r="WLN98" s="82"/>
      <c r="WLO98" s="82"/>
      <c r="WLP98" s="82"/>
      <c r="WLQ98" s="82"/>
      <c r="WLR98" s="82"/>
      <c r="WLS98" s="82"/>
      <c r="WLT98" s="82"/>
      <c r="WLU98" s="82"/>
      <c r="WLV98" s="82"/>
      <c r="WLW98" s="82"/>
      <c r="WLX98" s="82"/>
      <c r="WLY98" s="82"/>
      <c r="WLZ98" s="82"/>
      <c r="WMA98" s="82"/>
      <c r="WMB98" s="82"/>
      <c r="WMC98" s="82"/>
      <c r="WMD98" s="82"/>
      <c r="WME98" s="82"/>
      <c r="WMF98" s="82"/>
      <c r="WMG98" s="82"/>
      <c r="WMH98" s="82"/>
      <c r="WMI98" s="82"/>
      <c r="WMJ98" s="82"/>
      <c r="WMK98" s="82"/>
      <c r="WML98" s="82"/>
      <c r="WMM98" s="82"/>
      <c r="WMN98" s="82"/>
      <c r="WMO98" s="82"/>
      <c r="WMP98" s="82"/>
      <c r="WMQ98" s="82"/>
      <c r="WMR98" s="82"/>
      <c r="WMS98" s="82"/>
      <c r="WMT98" s="82"/>
      <c r="WMU98" s="82"/>
      <c r="WMV98" s="82"/>
      <c r="WMW98" s="82"/>
      <c r="WMX98" s="82"/>
      <c r="WMY98" s="82"/>
      <c r="WMZ98" s="82"/>
      <c r="WNA98" s="82"/>
      <c r="WNB98" s="82"/>
      <c r="WNC98" s="82"/>
      <c r="WND98" s="82"/>
      <c r="WNE98" s="82"/>
      <c r="WNF98" s="82"/>
      <c r="WNG98" s="82"/>
      <c r="WNH98" s="82"/>
      <c r="WNI98" s="82"/>
      <c r="WNJ98" s="82"/>
      <c r="WNK98" s="82"/>
      <c r="WNL98" s="82"/>
      <c r="WNM98" s="82"/>
      <c r="WNN98" s="82"/>
      <c r="WNO98" s="82"/>
      <c r="WNP98" s="82"/>
      <c r="WNQ98" s="82"/>
      <c r="WNR98" s="82"/>
      <c r="WNS98" s="82"/>
      <c r="WNT98" s="82"/>
      <c r="WNU98" s="82"/>
      <c r="WNV98" s="82"/>
      <c r="WNW98" s="82"/>
      <c r="WNX98" s="82"/>
      <c r="WNY98" s="82"/>
      <c r="WNZ98" s="82"/>
      <c r="WOA98" s="82"/>
      <c r="WOB98" s="82"/>
      <c r="WOC98" s="82"/>
      <c r="WOD98" s="82"/>
      <c r="WOE98" s="82"/>
      <c r="WOF98" s="82"/>
      <c r="WOG98" s="82"/>
      <c r="WOH98" s="82"/>
      <c r="WOI98" s="82"/>
      <c r="WOJ98" s="82"/>
      <c r="WOK98" s="82"/>
      <c r="WOL98" s="82"/>
      <c r="WOM98" s="82"/>
      <c r="WON98" s="82"/>
      <c r="WOO98" s="82"/>
      <c r="WOP98" s="82"/>
      <c r="WOQ98" s="82"/>
      <c r="WOR98" s="82"/>
      <c r="WOS98" s="82"/>
      <c r="WOT98" s="82"/>
      <c r="WOU98" s="82"/>
      <c r="WOV98" s="82"/>
      <c r="WOW98" s="82"/>
      <c r="WOX98" s="82"/>
      <c r="WOY98" s="82"/>
      <c r="WOZ98" s="82"/>
      <c r="WPA98" s="82"/>
      <c r="WPB98" s="82"/>
      <c r="WPC98" s="82"/>
      <c r="WPD98" s="82"/>
      <c r="WPE98" s="82"/>
      <c r="WPF98" s="82"/>
      <c r="WPG98" s="82"/>
      <c r="WPH98" s="82"/>
      <c r="WPI98" s="82"/>
      <c r="WPJ98" s="82"/>
      <c r="WPK98" s="82"/>
      <c r="WPL98" s="82"/>
      <c r="WPM98" s="82"/>
      <c r="WPN98" s="82"/>
      <c r="WPO98" s="82"/>
      <c r="WPP98" s="82"/>
      <c r="WPQ98" s="82"/>
      <c r="WPR98" s="82"/>
      <c r="WPS98" s="82"/>
      <c r="WPT98" s="82"/>
      <c r="WPU98" s="82"/>
      <c r="WPV98" s="82"/>
      <c r="WPW98" s="82"/>
      <c r="WPX98" s="82"/>
      <c r="WPY98" s="82"/>
      <c r="WPZ98" s="82"/>
      <c r="WQA98" s="82"/>
      <c r="WQB98" s="82"/>
      <c r="WQC98" s="82"/>
      <c r="WQD98" s="82"/>
      <c r="WQE98" s="82"/>
      <c r="WQF98" s="82"/>
      <c r="WQG98" s="82"/>
      <c r="WQH98" s="82"/>
      <c r="WQI98" s="82"/>
      <c r="WQJ98" s="82"/>
      <c r="WQK98" s="82"/>
      <c r="WQL98" s="82"/>
      <c r="WQM98" s="82"/>
      <c r="WQN98" s="82"/>
      <c r="WQO98" s="82"/>
      <c r="WQP98" s="82"/>
      <c r="WQQ98" s="82"/>
      <c r="WQR98" s="82"/>
      <c r="WQS98" s="82"/>
      <c r="WQT98" s="82"/>
      <c r="WQU98" s="82"/>
      <c r="WQV98" s="82"/>
      <c r="WQW98" s="82"/>
      <c r="WQX98" s="82"/>
      <c r="WQY98" s="82"/>
      <c r="WQZ98" s="82"/>
      <c r="WRA98" s="82"/>
      <c r="WRB98" s="82"/>
      <c r="WRC98" s="82"/>
      <c r="WRD98" s="82"/>
      <c r="WRE98" s="82"/>
      <c r="WRF98" s="82"/>
      <c r="WRG98" s="82"/>
      <c r="WRH98" s="82"/>
      <c r="WRI98" s="82"/>
      <c r="WRJ98" s="82"/>
      <c r="WRK98" s="82"/>
      <c r="WRL98" s="82"/>
      <c r="WRM98" s="82"/>
      <c r="WRN98" s="82"/>
      <c r="WRO98" s="82"/>
      <c r="WRP98" s="82"/>
      <c r="WRQ98" s="82"/>
      <c r="WRR98" s="82"/>
      <c r="WRS98" s="82"/>
      <c r="WRT98" s="82"/>
      <c r="WRU98" s="82"/>
      <c r="WRV98" s="82"/>
      <c r="WRW98" s="82"/>
      <c r="WRX98" s="82"/>
      <c r="WRY98" s="82"/>
      <c r="WRZ98" s="82"/>
      <c r="WSA98" s="82"/>
      <c r="WSB98" s="82"/>
      <c r="WSC98" s="82"/>
      <c r="WSD98" s="82"/>
      <c r="WSE98" s="82"/>
      <c r="WSF98" s="82"/>
      <c r="WSG98" s="82"/>
      <c r="WSH98" s="82"/>
      <c r="WSI98" s="82"/>
      <c r="WSJ98" s="82"/>
      <c r="WSK98" s="82"/>
      <c r="WSL98" s="82"/>
      <c r="WSM98" s="82"/>
      <c r="WSN98" s="82"/>
      <c r="WSO98" s="82"/>
      <c r="WSP98" s="82"/>
      <c r="WSQ98" s="82"/>
      <c r="WSR98" s="82"/>
      <c r="WSS98" s="82"/>
      <c r="WST98" s="82"/>
      <c r="WSU98" s="82"/>
      <c r="WSV98" s="82"/>
      <c r="WSW98" s="82"/>
      <c r="WSX98" s="82"/>
      <c r="WSY98" s="82"/>
      <c r="WSZ98" s="82"/>
      <c r="WTA98" s="82"/>
      <c r="WTB98" s="82"/>
      <c r="WTC98" s="82"/>
      <c r="WTD98" s="82"/>
      <c r="WTE98" s="82"/>
      <c r="WTF98" s="82"/>
      <c r="WTG98" s="82"/>
      <c r="WTH98" s="82"/>
      <c r="WTI98" s="82"/>
      <c r="WTJ98" s="82"/>
      <c r="WTK98" s="82"/>
      <c r="WTL98" s="82"/>
      <c r="WTM98" s="82"/>
      <c r="WTN98" s="82"/>
      <c r="WTO98" s="82"/>
      <c r="WTP98" s="82"/>
      <c r="WTQ98" s="82"/>
      <c r="WTR98" s="82"/>
      <c r="WTS98" s="82"/>
      <c r="WTT98" s="82"/>
      <c r="WTU98" s="82"/>
      <c r="WTV98" s="82"/>
      <c r="WTW98" s="82"/>
      <c r="WTX98" s="82"/>
      <c r="WTY98" s="82"/>
      <c r="WTZ98" s="82"/>
      <c r="WUA98" s="82"/>
      <c r="WUB98" s="82"/>
      <c r="WUC98" s="82"/>
      <c r="WUD98" s="82"/>
      <c r="WUE98" s="82"/>
      <c r="WUF98" s="82"/>
      <c r="WUG98" s="82"/>
      <c r="WUH98" s="82"/>
      <c r="WUI98" s="82"/>
      <c r="WUJ98" s="82"/>
      <c r="WUK98" s="82"/>
      <c r="WUL98" s="82"/>
      <c r="WUM98" s="82"/>
      <c r="WUN98" s="82"/>
      <c r="WUO98" s="82"/>
      <c r="WUP98" s="82"/>
      <c r="WUQ98" s="82"/>
      <c r="WUR98" s="82"/>
      <c r="WUS98" s="82"/>
      <c r="WUT98" s="82"/>
      <c r="WUU98" s="82"/>
      <c r="WUV98" s="82"/>
      <c r="WUW98" s="82"/>
      <c r="WUX98" s="82"/>
      <c r="WUY98" s="82"/>
      <c r="WUZ98" s="82"/>
      <c r="WVA98" s="82"/>
      <c r="WVB98" s="82"/>
      <c r="WVC98" s="82"/>
      <c r="WVD98" s="82"/>
      <c r="WVE98" s="82"/>
      <c r="WVF98" s="82"/>
      <c r="WVG98" s="82"/>
      <c r="WVH98" s="82"/>
      <c r="WVI98" s="82"/>
      <c r="WVJ98" s="82"/>
      <c r="WVK98" s="82"/>
      <c r="WVL98" s="82"/>
      <c r="WVM98" s="82"/>
      <c r="WVN98" s="82"/>
      <c r="WVO98" s="82"/>
      <c r="WVP98" s="82"/>
      <c r="WVQ98" s="82"/>
      <c r="WVR98" s="82"/>
      <c r="WVS98" s="82"/>
      <c r="WVT98" s="82"/>
      <c r="WVU98" s="82"/>
      <c r="WVV98" s="82"/>
      <c r="WVW98" s="82"/>
      <c r="WVX98" s="82"/>
      <c r="WVY98" s="82"/>
      <c r="WVZ98" s="82"/>
      <c r="WWA98" s="82"/>
      <c r="WWB98" s="82"/>
      <c r="WWC98" s="82"/>
      <c r="WWD98" s="82"/>
      <c r="WWE98" s="82"/>
      <c r="WWF98" s="82"/>
      <c r="WWG98" s="82"/>
      <c r="WWH98" s="82"/>
      <c r="WWI98" s="82"/>
      <c r="WWJ98" s="82"/>
      <c r="WWK98" s="82"/>
      <c r="WWL98" s="82"/>
      <c r="WWM98" s="82"/>
      <c r="WWN98" s="82"/>
      <c r="WWO98" s="82"/>
      <c r="WWP98" s="82"/>
      <c r="WWQ98" s="82"/>
      <c r="WWR98" s="82"/>
      <c r="WWS98" s="82"/>
      <c r="WWT98" s="82"/>
      <c r="WWU98" s="82"/>
      <c r="WWV98" s="82"/>
      <c r="WWW98" s="82"/>
      <c r="WWX98" s="82"/>
      <c r="WWY98" s="82"/>
      <c r="WWZ98" s="82"/>
      <c r="WXA98" s="82"/>
      <c r="WXB98" s="82"/>
      <c r="WXC98" s="82"/>
      <c r="WXD98" s="82"/>
      <c r="WXE98" s="82"/>
      <c r="WXF98" s="82"/>
      <c r="WXG98" s="82"/>
      <c r="WXH98" s="82"/>
      <c r="WXI98" s="82"/>
      <c r="WXJ98" s="82"/>
      <c r="WXK98" s="82"/>
      <c r="WXL98" s="82"/>
      <c r="WXM98" s="82"/>
      <c r="WXN98" s="82"/>
      <c r="WXO98" s="82"/>
      <c r="WXP98" s="82"/>
      <c r="WXQ98" s="82"/>
      <c r="WXR98" s="82"/>
      <c r="WXS98" s="82"/>
      <c r="WXT98" s="82"/>
      <c r="WXU98" s="82"/>
      <c r="WXV98" s="82"/>
      <c r="WXW98" s="82"/>
      <c r="WXX98" s="82"/>
      <c r="WXY98" s="82"/>
      <c r="WXZ98" s="82"/>
      <c r="WYA98" s="82"/>
      <c r="WYB98" s="82"/>
      <c r="WYC98" s="82"/>
      <c r="WYD98" s="82"/>
      <c r="WYE98" s="82"/>
      <c r="WYF98" s="82"/>
      <c r="WYG98" s="82"/>
      <c r="WYH98" s="82"/>
      <c r="WYI98" s="82"/>
      <c r="WYJ98" s="82"/>
      <c r="WYK98" s="82"/>
      <c r="WYL98" s="82"/>
      <c r="WYM98" s="82"/>
      <c r="WYN98" s="82"/>
      <c r="WYO98" s="82"/>
      <c r="WYP98" s="82"/>
      <c r="WYQ98" s="82"/>
      <c r="WYR98" s="82"/>
      <c r="WYS98" s="82"/>
      <c r="WYT98" s="82"/>
      <c r="WYU98" s="82"/>
      <c r="WYV98" s="82"/>
      <c r="WYW98" s="82"/>
      <c r="WYX98" s="82"/>
      <c r="WYY98" s="82"/>
      <c r="WYZ98" s="82"/>
      <c r="WZA98" s="82"/>
      <c r="WZB98" s="82"/>
      <c r="WZC98" s="82"/>
      <c r="WZD98" s="82"/>
      <c r="WZE98" s="82"/>
      <c r="WZF98" s="82"/>
      <c r="WZG98" s="82"/>
      <c r="WZH98" s="82"/>
      <c r="WZI98" s="82"/>
      <c r="WZJ98" s="82"/>
      <c r="WZK98" s="82"/>
      <c r="WZL98" s="82"/>
      <c r="WZM98" s="82"/>
      <c r="WZN98" s="82"/>
      <c r="WZO98" s="82"/>
      <c r="WZP98" s="82"/>
      <c r="WZQ98" s="82"/>
      <c r="WZR98" s="82"/>
      <c r="WZS98" s="82"/>
      <c r="WZT98" s="82"/>
      <c r="WZU98" s="82"/>
      <c r="WZV98" s="82"/>
      <c r="WZW98" s="82"/>
      <c r="WZX98" s="82"/>
      <c r="WZY98" s="82"/>
      <c r="WZZ98" s="82"/>
      <c r="XAA98" s="82"/>
      <c r="XAB98" s="82"/>
      <c r="XAC98" s="82"/>
      <c r="XAD98" s="82"/>
      <c r="XAE98" s="82"/>
      <c r="XAF98" s="82"/>
      <c r="XAG98" s="82"/>
      <c r="XAH98" s="82"/>
      <c r="XAI98" s="82"/>
      <c r="XAJ98" s="82"/>
      <c r="XAK98" s="82"/>
      <c r="XAL98" s="82"/>
      <c r="XAM98" s="82"/>
      <c r="XAN98" s="82"/>
      <c r="XAO98" s="82"/>
      <c r="XAP98" s="82"/>
      <c r="XAQ98" s="82"/>
      <c r="XAR98" s="82"/>
      <c r="XAS98" s="82"/>
      <c r="XAT98" s="82"/>
      <c r="XAU98" s="82"/>
      <c r="XAV98" s="82"/>
      <c r="XAW98" s="82"/>
      <c r="XAX98" s="82"/>
      <c r="XAY98" s="82"/>
      <c r="XAZ98" s="82"/>
      <c r="XBA98" s="82"/>
      <c r="XBB98" s="82"/>
      <c r="XBC98" s="82"/>
      <c r="XBD98" s="82"/>
      <c r="XBE98" s="82"/>
      <c r="XBF98" s="82"/>
      <c r="XBG98" s="82"/>
      <c r="XBH98" s="82"/>
      <c r="XBI98" s="82"/>
      <c r="XBJ98" s="82"/>
      <c r="XBK98" s="82"/>
      <c r="XBL98" s="82"/>
      <c r="XBM98" s="82"/>
      <c r="XBN98" s="82"/>
      <c r="XBO98" s="82"/>
      <c r="XBP98" s="82"/>
      <c r="XBQ98" s="82"/>
      <c r="XBR98" s="82"/>
      <c r="XBS98" s="82"/>
      <c r="XBT98" s="82"/>
      <c r="XBU98" s="82"/>
      <c r="XBV98" s="82"/>
      <c r="XBW98" s="82"/>
      <c r="XBX98" s="82"/>
      <c r="XBY98" s="82"/>
      <c r="XBZ98" s="82"/>
      <c r="XCA98" s="82"/>
      <c r="XCB98" s="82"/>
      <c r="XCC98" s="82"/>
      <c r="XCD98" s="82"/>
      <c r="XCE98" s="82"/>
      <c r="XCF98" s="82"/>
      <c r="XCG98" s="82"/>
      <c r="XCH98" s="82"/>
      <c r="XCI98" s="82"/>
      <c r="XCJ98" s="82"/>
      <c r="XCK98" s="82"/>
      <c r="XCL98" s="82"/>
      <c r="XCM98" s="82"/>
      <c r="XCN98" s="82"/>
      <c r="XCO98" s="82"/>
      <c r="XCP98" s="82"/>
      <c r="XCQ98" s="82"/>
      <c r="XCR98" s="82"/>
      <c r="XCS98" s="82"/>
      <c r="XCT98" s="82"/>
      <c r="XCU98" s="82"/>
      <c r="XCV98" s="82"/>
      <c r="XCW98" s="82"/>
      <c r="XCX98" s="82"/>
      <c r="XCY98" s="82"/>
      <c r="XCZ98" s="82"/>
      <c r="XDA98" s="82"/>
      <c r="XDB98" s="82"/>
      <c r="XDC98" s="82"/>
      <c r="XDD98" s="82"/>
      <c r="XDE98" s="82"/>
      <c r="XDF98" s="82"/>
      <c r="XDG98" s="82"/>
      <c r="XDH98" s="82"/>
      <c r="XDI98" s="82"/>
      <c r="XDJ98" s="82"/>
      <c r="XDK98" s="82"/>
      <c r="XDL98" s="82"/>
      <c r="XDM98" s="82"/>
      <c r="XDN98" s="82"/>
      <c r="XDO98" s="82"/>
      <c r="XDP98" s="82"/>
      <c r="XDQ98" s="82"/>
      <c r="XDR98" s="82"/>
      <c r="XDS98" s="82"/>
      <c r="XDT98" s="82"/>
      <c r="XDU98" s="82"/>
      <c r="XDV98" s="82"/>
      <c r="XDW98" s="82"/>
      <c r="XDX98" s="82"/>
      <c r="XDY98" s="82"/>
      <c r="XDZ98" s="82"/>
      <c r="XEA98" s="82"/>
      <c r="XEB98" s="82"/>
      <c r="XEC98" s="82"/>
      <c r="XED98" s="82"/>
      <c r="XEE98" s="82"/>
      <c r="XEF98" s="82"/>
      <c r="XEG98" s="82"/>
      <c r="XEH98" s="82"/>
      <c r="XEI98" s="82"/>
      <c r="XEJ98" s="82"/>
      <c r="XEK98" s="82"/>
      <c r="XEL98" s="82"/>
      <c r="XEM98" s="82"/>
      <c r="XEN98" s="82"/>
      <c r="XEO98" s="82"/>
      <c r="XEP98" s="82"/>
      <c r="XEQ98" s="82"/>
      <c r="XER98" s="82"/>
      <c r="XES98" s="82"/>
      <c r="XET98" s="82"/>
      <c r="XEU98" s="82"/>
      <c r="XEV98" s="82"/>
      <c r="XEW98" s="82"/>
      <c r="XEX98" s="82"/>
      <c r="XEY98" s="82"/>
      <c r="XEZ98" s="82"/>
      <c r="XFA98" s="82"/>
      <c r="XFB98" s="82"/>
      <c r="XFC98" s="82"/>
      <c r="XFD98" s="82"/>
    </row>
    <row r="99" spans="3:16384" x14ac:dyDescent="0.45">
      <c r="O99" s="75" t="s">
        <v>497</v>
      </c>
    </row>
    <row r="100" spans="3:16384" x14ac:dyDescent="0.45">
      <c r="D100" s="111" t="s">
        <v>484</v>
      </c>
      <c r="E100" s="119">
        <v>2006</v>
      </c>
      <c r="F100" s="119">
        <v>2007</v>
      </c>
      <c r="G100" s="119">
        <v>2008</v>
      </c>
      <c r="H100" s="119">
        <v>2009</v>
      </c>
      <c r="I100" s="119">
        <v>2010</v>
      </c>
      <c r="J100" s="119">
        <v>2011</v>
      </c>
      <c r="K100" s="119">
        <v>2012</v>
      </c>
      <c r="L100" s="119">
        <v>2013</v>
      </c>
      <c r="M100" s="119">
        <v>2014</v>
      </c>
      <c r="N100" s="119">
        <v>2015</v>
      </c>
    </row>
    <row r="101" spans="3:16384" x14ac:dyDescent="0.45">
      <c r="D101" s="113" t="s">
        <v>475</v>
      </c>
      <c r="E101" s="115">
        <v>4165</v>
      </c>
      <c r="F101" s="115">
        <v>4204</v>
      </c>
      <c r="G101" s="115">
        <v>4392</v>
      </c>
      <c r="H101" s="115">
        <v>4293</v>
      </c>
      <c r="I101" s="115">
        <v>4297</v>
      </c>
      <c r="J101" s="115">
        <v>4406</v>
      </c>
      <c r="K101" s="115">
        <v>4518</v>
      </c>
      <c r="L101" s="128">
        <v>4380</v>
      </c>
      <c r="M101" s="128">
        <v>4263</v>
      </c>
      <c r="N101" s="128">
        <v>4285</v>
      </c>
    </row>
    <row r="102" spans="3:16384" x14ac:dyDescent="0.45">
      <c r="D102" s="113" t="s">
        <v>476</v>
      </c>
      <c r="E102" s="115">
        <v>465</v>
      </c>
      <c r="F102" s="115">
        <v>478</v>
      </c>
      <c r="G102" s="115">
        <v>496</v>
      </c>
      <c r="H102" s="115">
        <v>494</v>
      </c>
      <c r="I102" s="115">
        <v>492</v>
      </c>
      <c r="J102" s="115">
        <v>466</v>
      </c>
      <c r="K102" s="115">
        <v>466</v>
      </c>
      <c r="L102" s="128">
        <v>421</v>
      </c>
      <c r="M102" s="128">
        <v>426</v>
      </c>
      <c r="N102" s="128">
        <v>447</v>
      </c>
    </row>
    <row r="103" spans="3:16384" ht="17.5" thickBot="1" x14ac:dyDescent="0.5">
      <c r="D103" s="116" t="s">
        <v>84</v>
      </c>
      <c r="E103" s="117">
        <v>4630</v>
      </c>
      <c r="F103" s="117">
        <v>4682</v>
      </c>
      <c r="G103" s="117">
        <v>4888</v>
      </c>
      <c r="H103" s="117">
        <v>4787</v>
      </c>
      <c r="I103" s="117">
        <v>4789</v>
      </c>
      <c r="J103" s="117">
        <v>4872</v>
      </c>
      <c r="K103" s="117">
        <v>4984</v>
      </c>
      <c r="L103" s="117">
        <v>4801</v>
      </c>
      <c r="M103" s="117">
        <v>4689</v>
      </c>
      <c r="N103" s="117">
        <v>4732</v>
      </c>
    </row>
    <row r="104" spans="3:16384" x14ac:dyDescent="0.45">
      <c r="D104" s="75" t="s">
        <v>468</v>
      </c>
    </row>
    <row r="110" spans="3:16384" x14ac:dyDescent="0.45">
      <c r="C110" s="83" t="s">
        <v>498</v>
      </c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/>
      <c r="ER110" s="82"/>
      <c r="ES110" s="82"/>
      <c r="ET110" s="82"/>
      <c r="EU110" s="82"/>
      <c r="EV110" s="82"/>
      <c r="EW110" s="82"/>
      <c r="EX110" s="82"/>
      <c r="EY110" s="82"/>
      <c r="EZ110" s="82"/>
      <c r="FA110" s="82"/>
      <c r="FB110" s="82"/>
      <c r="FC110" s="82"/>
      <c r="FD110" s="82"/>
      <c r="FE110" s="82"/>
      <c r="FF110" s="82"/>
      <c r="FG110" s="82"/>
      <c r="FH110" s="82"/>
      <c r="FI110" s="82"/>
      <c r="FJ110" s="82"/>
      <c r="FK110" s="82"/>
      <c r="FL110" s="82"/>
      <c r="FM110" s="82"/>
      <c r="FN110" s="82"/>
      <c r="FO110" s="82"/>
      <c r="FP110" s="82"/>
      <c r="FQ110" s="82"/>
      <c r="FR110" s="82"/>
      <c r="FS110" s="82"/>
      <c r="FT110" s="82"/>
      <c r="FU110" s="82"/>
      <c r="FV110" s="82"/>
      <c r="FW110" s="82"/>
      <c r="FX110" s="82"/>
      <c r="FY110" s="82"/>
      <c r="FZ110" s="82"/>
      <c r="GA110" s="82"/>
      <c r="GB110" s="82"/>
      <c r="GC110" s="82"/>
      <c r="GD110" s="82"/>
      <c r="GE110" s="82"/>
      <c r="GF110" s="82"/>
      <c r="GG110" s="82"/>
      <c r="GH110" s="82"/>
      <c r="GI110" s="82"/>
      <c r="GJ110" s="82"/>
      <c r="GK110" s="82"/>
      <c r="GL110" s="82"/>
      <c r="GM110" s="82"/>
      <c r="GN110" s="82"/>
      <c r="GO110" s="82"/>
      <c r="GP110" s="82"/>
      <c r="GQ110" s="82"/>
      <c r="GR110" s="82"/>
      <c r="GS110" s="82"/>
      <c r="GT110" s="82"/>
      <c r="GU110" s="82"/>
      <c r="GV110" s="82"/>
      <c r="GW110" s="82"/>
      <c r="GX110" s="82"/>
      <c r="GY110" s="82"/>
      <c r="GZ110" s="82"/>
      <c r="HA110" s="82"/>
      <c r="HB110" s="82"/>
      <c r="HC110" s="82"/>
      <c r="HD110" s="82"/>
      <c r="HE110" s="82"/>
      <c r="HF110" s="82"/>
      <c r="HG110" s="82"/>
      <c r="HH110" s="82"/>
      <c r="HI110" s="82"/>
      <c r="HJ110" s="82"/>
      <c r="HK110" s="82"/>
      <c r="HL110" s="82"/>
      <c r="HM110" s="82"/>
      <c r="HN110" s="82"/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/>
      <c r="IB110" s="82"/>
      <c r="IC110" s="82"/>
      <c r="ID110" s="82"/>
      <c r="IE110" s="82"/>
      <c r="IF110" s="82"/>
      <c r="IG110" s="82"/>
      <c r="IH110" s="82"/>
      <c r="II110" s="82"/>
      <c r="IJ110" s="82"/>
      <c r="IK110" s="82"/>
      <c r="IL110" s="82"/>
      <c r="IM110" s="82"/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/>
      <c r="JJ110" s="82"/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/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/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/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/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/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/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/>
      <c r="PB110" s="82"/>
      <c r="PC110" s="82"/>
      <c r="PD110" s="82"/>
      <c r="PE110" s="82"/>
      <c r="PF110" s="82"/>
      <c r="PG110" s="82"/>
      <c r="PH110" s="82"/>
      <c r="PI110" s="82"/>
      <c r="PJ110" s="82"/>
      <c r="PK110" s="82"/>
      <c r="PL110" s="82"/>
      <c r="PM110" s="82"/>
      <c r="PN110" s="82"/>
      <c r="PO110" s="82"/>
      <c r="PP110" s="82"/>
      <c r="PQ110" s="82"/>
      <c r="PR110" s="82"/>
      <c r="PS110" s="82"/>
      <c r="PT110" s="82"/>
      <c r="PU110" s="82"/>
      <c r="PV110" s="82"/>
      <c r="PW110" s="82"/>
      <c r="PX110" s="82"/>
      <c r="PY110" s="82"/>
      <c r="PZ110" s="82"/>
      <c r="QA110" s="82"/>
      <c r="QB110" s="82"/>
      <c r="QC110" s="82"/>
      <c r="QD110" s="82"/>
      <c r="QE110" s="82"/>
      <c r="QF110" s="82"/>
      <c r="QG110" s="82"/>
      <c r="QH110" s="82"/>
      <c r="QI110" s="82"/>
      <c r="QJ110" s="82"/>
      <c r="QK110" s="82"/>
      <c r="QL110" s="82"/>
      <c r="QM110" s="82"/>
      <c r="QN110" s="82"/>
      <c r="QO110" s="82"/>
      <c r="QP110" s="82"/>
      <c r="QQ110" s="82"/>
      <c r="QR110" s="82"/>
      <c r="QS110" s="82"/>
      <c r="QT110" s="82"/>
      <c r="QU110" s="82"/>
      <c r="QV110" s="82"/>
      <c r="QW110" s="82"/>
      <c r="QX110" s="82"/>
      <c r="QY110" s="82"/>
      <c r="QZ110" s="82"/>
      <c r="RA110" s="82"/>
      <c r="RB110" s="82"/>
      <c r="RC110" s="82"/>
      <c r="RD110" s="82"/>
      <c r="RE110" s="82"/>
      <c r="RF110" s="82"/>
      <c r="RG110" s="82"/>
      <c r="RH110" s="82"/>
      <c r="RI110" s="82"/>
      <c r="RJ110" s="82"/>
      <c r="RK110" s="82"/>
      <c r="RL110" s="82"/>
      <c r="RM110" s="82"/>
      <c r="RN110" s="82"/>
      <c r="RO110" s="82"/>
      <c r="RP110" s="82"/>
      <c r="RQ110" s="82"/>
      <c r="RR110" s="82"/>
      <c r="RS110" s="82"/>
      <c r="RT110" s="82"/>
      <c r="RU110" s="82"/>
      <c r="RV110" s="82"/>
      <c r="RW110" s="82"/>
      <c r="RX110" s="82"/>
      <c r="RY110" s="82"/>
      <c r="RZ110" s="82"/>
      <c r="SA110" s="82"/>
      <c r="SB110" s="82"/>
      <c r="SC110" s="82"/>
      <c r="SD110" s="82"/>
      <c r="SE110" s="82"/>
      <c r="SF110" s="82"/>
      <c r="SG110" s="82"/>
      <c r="SH110" s="82"/>
      <c r="SI110" s="82"/>
      <c r="SJ110" s="82"/>
      <c r="SK110" s="82"/>
      <c r="SL110" s="82"/>
      <c r="SM110" s="82"/>
      <c r="SN110" s="82"/>
      <c r="SO110" s="82"/>
      <c r="SP110" s="82"/>
      <c r="SQ110" s="82"/>
      <c r="SR110" s="82"/>
      <c r="SS110" s="82"/>
      <c r="ST110" s="82"/>
      <c r="SU110" s="82"/>
      <c r="SV110" s="82"/>
      <c r="SW110" s="82"/>
      <c r="SX110" s="82"/>
      <c r="SY110" s="82"/>
      <c r="SZ110" s="82"/>
      <c r="TA110" s="82"/>
      <c r="TB110" s="82"/>
      <c r="TC110" s="82"/>
      <c r="TD110" s="82"/>
      <c r="TE110" s="82"/>
      <c r="TF110" s="82"/>
      <c r="TG110" s="82"/>
      <c r="TH110" s="82"/>
      <c r="TI110" s="82"/>
      <c r="TJ110" s="82"/>
      <c r="TK110" s="82"/>
      <c r="TL110" s="82"/>
      <c r="TM110" s="82"/>
      <c r="TN110" s="82"/>
      <c r="TO110" s="82"/>
      <c r="TP110" s="82"/>
      <c r="TQ110" s="82"/>
      <c r="TR110" s="82"/>
      <c r="TS110" s="82"/>
      <c r="TT110" s="82"/>
      <c r="TU110" s="82"/>
      <c r="TV110" s="82"/>
      <c r="TW110" s="82"/>
      <c r="TX110" s="82"/>
      <c r="TY110" s="82"/>
      <c r="TZ110" s="82"/>
      <c r="UA110" s="82"/>
      <c r="UB110" s="82"/>
      <c r="UC110" s="82"/>
      <c r="UD110" s="82"/>
      <c r="UE110" s="82"/>
      <c r="UF110" s="82"/>
      <c r="UG110" s="82"/>
      <c r="UH110" s="82"/>
      <c r="UI110" s="82"/>
      <c r="UJ110" s="82"/>
      <c r="UK110" s="82"/>
      <c r="UL110" s="82"/>
      <c r="UM110" s="82"/>
      <c r="UN110" s="82"/>
      <c r="UO110" s="82"/>
      <c r="UP110" s="82"/>
      <c r="UQ110" s="82"/>
      <c r="UR110" s="82"/>
      <c r="US110" s="82"/>
      <c r="UT110" s="82"/>
      <c r="UU110" s="82"/>
      <c r="UV110" s="82"/>
      <c r="UW110" s="82"/>
      <c r="UX110" s="82"/>
      <c r="UY110" s="82"/>
      <c r="UZ110" s="82"/>
      <c r="VA110" s="82"/>
      <c r="VB110" s="82"/>
      <c r="VC110" s="82"/>
      <c r="VD110" s="82"/>
      <c r="VE110" s="82"/>
      <c r="VF110" s="82"/>
      <c r="VG110" s="82"/>
      <c r="VH110" s="82"/>
      <c r="VI110" s="82"/>
      <c r="VJ110" s="82"/>
      <c r="VK110" s="82"/>
      <c r="VL110" s="82"/>
      <c r="VM110" s="82"/>
      <c r="VN110" s="82"/>
      <c r="VO110" s="82"/>
      <c r="VP110" s="82"/>
      <c r="VQ110" s="82"/>
      <c r="VR110" s="82"/>
      <c r="VS110" s="82"/>
      <c r="VT110" s="82"/>
      <c r="VU110" s="82"/>
      <c r="VV110" s="82"/>
      <c r="VW110" s="82"/>
      <c r="VX110" s="82"/>
      <c r="VY110" s="82"/>
      <c r="VZ110" s="82"/>
      <c r="WA110" s="82"/>
      <c r="WB110" s="82"/>
      <c r="WC110" s="82"/>
      <c r="WD110" s="82"/>
      <c r="WE110" s="82"/>
      <c r="WF110" s="82"/>
      <c r="WG110" s="82"/>
      <c r="WH110" s="82"/>
      <c r="WI110" s="82"/>
      <c r="WJ110" s="82"/>
      <c r="WK110" s="82"/>
      <c r="WL110" s="82"/>
      <c r="WM110" s="82"/>
      <c r="WN110" s="82"/>
      <c r="WO110" s="82"/>
      <c r="WP110" s="82"/>
      <c r="WQ110" s="82"/>
      <c r="WR110" s="82"/>
      <c r="WS110" s="82"/>
      <c r="WT110" s="82"/>
      <c r="WU110" s="82"/>
      <c r="WV110" s="82"/>
      <c r="WW110" s="82"/>
      <c r="WX110" s="82"/>
      <c r="WY110" s="82"/>
      <c r="WZ110" s="82"/>
      <c r="XA110" s="82"/>
      <c r="XB110" s="82"/>
      <c r="XC110" s="82"/>
      <c r="XD110" s="82"/>
      <c r="XE110" s="82"/>
      <c r="XF110" s="82"/>
      <c r="XG110" s="82"/>
      <c r="XH110" s="82"/>
      <c r="XI110" s="82"/>
      <c r="XJ110" s="82"/>
      <c r="XK110" s="82"/>
      <c r="XL110" s="82"/>
      <c r="XM110" s="82"/>
      <c r="XN110" s="82"/>
      <c r="XO110" s="82"/>
      <c r="XP110" s="82"/>
      <c r="XQ110" s="82"/>
      <c r="XR110" s="82"/>
      <c r="XS110" s="82"/>
      <c r="XT110" s="82"/>
      <c r="XU110" s="82"/>
      <c r="XV110" s="82"/>
      <c r="XW110" s="82"/>
      <c r="XX110" s="82"/>
      <c r="XY110" s="82"/>
      <c r="XZ110" s="82"/>
      <c r="YA110" s="82"/>
      <c r="YB110" s="82"/>
      <c r="YC110" s="82"/>
      <c r="YD110" s="82"/>
      <c r="YE110" s="82"/>
      <c r="YF110" s="82"/>
      <c r="YG110" s="82"/>
      <c r="YH110" s="82"/>
      <c r="YI110" s="82"/>
      <c r="YJ110" s="82"/>
      <c r="YK110" s="82"/>
      <c r="YL110" s="82"/>
      <c r="YM110" s="82"/>
      <c r="YN110" s="82"/>
      <c r="YO110" s="82"/>
      <c r="YP110" s="82"/>
      <c r="YQ110" s="82"/>
      <c r="YR110" s="82"/>
      <c r="YS110" s="82"/>
      <c r="YT110" s="82"/>
      <c r="YU110" s="82"/>
      <c r="YV110" s="82"/>
      <c r="YW110" s="82"/>
      <c r="YX110" s="82"/>
      <c r="YY110" s="82"/>
      <c r="YZ110" s="82"/>
      <c r="ZA110" s="82"/>
      <c r="ZB110" s="82"/>
      <c r="ZC110" s="82"/>
      <c r="ZD110" s="82"/>
      <c r="ZE110" s="82"/>
      <c r="ZF110" s="82"/>
      <c r="ZG110" s="82"/>
      <c r="ZH110" s="82"/>
      <c r="ZI110" s="82"/>
      <c r="ZJ110" s="82"/>
      <c r="ZK110" s="82"/>
      <c r="ZL110" s="82"/>
      <c r="ZM110" s="82"/>
      <c r="ZN110" s="82"/>
      <c r="ZO110" s="82"/>
      <c r="ZP110" s="82"/>
      <c r="ZQ110" s="82"/>
      <c r="ZR110" s="82"/>
      <c r="ZS110" s="82"/>
      <c r="ZT110" s="82"/>
      <c r="ZU110" s="82"/>
      <c r="ZV110" s="82"/>
      <c r="ZW110" s="82"/>
      <c r="ZX110" s="82"/>
      <c r="ZY110" s="82"/>
      <c r="ZZ110" s="82"/>
      <c r="AAA110" s="82"/>
      <c r="AAB110" s="82"/>
      <c r="AAC110" s="82"/>
      <c r="AAD110" s="82"/>
      <c r="AAE110" s="82"/>
      <c r="AAF110" s="82"/>
      <c r="AAG110" s="82"/>
      <c r="AAH110" s="82"/>
      <c r="AAI110" s="82"/>
      <c r="AAJ110" s="82"/>
      <c r="AAK110" s="82"/>
      <c r="AAL110" s="82"/>
      <c r="AAM110" s="82"/>
      <c r="AAN110" s="82"/>
      <c r="AAO110" s="82"/>
      <c r="AAP110" s="82"/>
      <c r="AAQ110" s="82"/>
      <c r="AAR110" s="82"/>
      <c r="AAS110" s="82"/>
      <c r="AAT110" s="82"/>
      <c r="AAU110" s="82"/>
      <c r="AAV110" s="82"/>
      <c r="AAW110" s="82"/>
      <c r="AAX110" s="82"/>
      <c r="AAY110" s="82"/>
      <c r="AAZ110" s="82"/>
      <c r="ABA110" s="82"/>
      <c r="ABB110" s="82"/>
      <c r="ABC110" s="82"/>
      <c r="ABD110" s="82"/>
      <c r="ABE110" s="82"/>
      <c r="ABF110" s="82"/>
      <c r="ABG110" s="82"/>
      <c r="ABH110" s="82"/>
      <c r="ABI110" s="82"/>
      <c r="ABJ110" s="82"/>
      <c r="ABK110" s="82"/>
      <c r="ABL110" s="82"/>
      <c r="ABM110" s="82"/>
      <c r="ABN110" s="82"/>
      <c r="ABO110" s="82"/>
      <c r="ABP110" s="82"/>
      <c r="ABQ110" s="82"/>
      <c r="ABR110" s="82"/>
      <c r="ABS110" s="82"/>
      <c r="ABT110" s="82"/>
      <c r="ABU110" s="82"/>
      <c r="ABV110" s="82"/>
      <c r="ABW110" s="82"/>
      <c r="ABX110" s="82"/>
      <c r="ABY110" s="82"/>
      <c r="ABZ110" s="82"/>
      <c r="ACA110" s="82"/>
      <c r="ACB110" s="82"/>
      <c r="ACC110" s="82"/>
      <c r="ACD110" s="82"/>
      <c r="ACE110" s="82"/>
      <c r="ACF110" s="82"/>
      <c r="ACG110" s="82"/>
      <c r="ACH110" s="82"/>
      <c r="ACI110" s="82"/>
      <c r="ACJ110" s="82"/>
      <c r="ACK110" s="82"/>
      <c r="ACL110" s="82"/>
      <c r="ACM110" s="82"/>
      <c r="ACN110" s="82"/>
      <c r="ACO110" s="82"/>
      <c r="ACP110" s="82"/>
      <c r="ACQ110" s="82"/>
      <c r="ACR110" s="82"/>
      <c r="ACS110" s="82"/>
      <c r="ACT110" s="82"/>
      <c r="ACU110" s="82"/>
      <c r="ACV110" s="82"/>
      <c r="ACW110" s="82"/>
      <c r="ACX110" s="82"/>
      <c r="ACY110" s="82"/>
      <c r="ACZ110" s="82"/>
      <c r="ADA110" s="82"/>
      <c r="ADB110" s="82"/>
      <c r="ADC110" s="82"/>
      <c r="ADD110" s="82"/>
      <c r="ADE110" s="82"/>
      <c r="ADF110" s="82"/>
      <c r="ADG110" s="82"/>
      <c r="ADH110" s="82"/>
      <c r="ADI110" s="82"/>
      <c r="ADJ110" s="82"/>
      <c r="ADK110" s="82"/>
      <c r="ADL110" s="82"/>
      <c r="ADM110" s="82"/>
      <c r="ADN110" s="82"/>
      <c r="ADO110" s="82"/>
      <c r="ADP110" s="82"/>
      <c r="ADQ110" s="82"/>
      <c r="ADR110" s="82"/>
      <c r="ADS110" s="82"/>
      <c r="ADT110" s="82"/>
      <c r="ADU110" s="82"/>
      <c r="ADV110" s="82"/>
      <c r="ADW110" s="82"/>
      <c r="ADX110" s="82"/>
      <c r="ADY110" s="82"/>
      <c r="ADZ110" s="82"/>
      <c r="AEA110" s="82"/>
      <c r="AEB110" s="82"/>
      <c r="AEC110" s="82"/>
      <c r="AED110" s="82"/>
      <c r="AEE110" s="82"/>
      <c r="AEF110" s="82"/>
      <c r="AEG110" s="82"/>
      <c r="AEH110" s="82"/>
      <c r="AEI110" s="82"/>
      <c r="AEJ110" s="82"/>
      <c r="AEK110" s="82"/>
      <c r="AEL110" s="82"/>
      <c r="AEM110" s="82"/>
      <c r="AEN110" s="82"/>
      <c r="AEO110" s="82"/>
      <c r="AEP110" s="82"/>
      <c r="AEQ110" s="82"/>
      <c r="AER110" s="82"/>
      <c r="AES110" s="82"/>
      <c r="AET110" s="82"/>
      <c r="AEU110" s="82"/>
      <c r="AEV110" s="82"/>
      <c r="AEW110" s="82"/>
      <c r="AEX110" s="82"/>
      <c r="AEY110" s="82"/>
      <c r="AEZ110" s="82"/>
      <c r="AFA110" s="82"/>
      <c r="AFB110" s="82"/>
      <c r="AFC110" s="82"/>
      <c r="AFD110" s="82"/>
      <c r="AFE110" s="82"/>
      <c r="AFF110" s="82"/>
      <c r="AFG110" s="82"/>
      <c r="AFH110" s="82"/>
      <c r="AFI110" s="82"/>
      <c r="AFJ110" s="82"/>
      <c r="AFK110" s="82"/>
      <c r="AFL110" s="82"/>
      <c r="AFM110" s="82"/>
      <c r="AFN110" s="82"/>
      <c r="AFO110" s="82"/>
      <c r="AFP110" s="82"/>
      <c r="AFQ110" s="82"/>
      <c r="AFR110" s="82"/>
      <c r="AFS110" s="82"/>
      <c r="AFT110" s="82"/>
      <c r="AFU110" s="82"/>
      <c r="AFV110" s="82"/>
      <c r="AFW110" s="82"/>
      <c r="AFX110" s="82"/>
      <c r="AFY110" s="82"/>
      <c r="AFZ110" s="82"/>
      <c r="AGA110" s="82"/>
      <c r="AGB110" s="82"/>
      <c r="AGC110" s="82"/>
      <c r="AGD110" s="82"/>
      <c r="AGE110" s="82"/>
      <c r="AGF110" s="82"/>
      <c r="AGG110" s="82"/>
      <c r="AGH110" s="82"/>
      <c r="AGI110" s="82"/>
      <c r="AGJ110" s="82"/>
      <c r="AGK110" s="82"/>
      <c r="AGL110" s="82"/>
      <c r="AGM110" s="82"/>
      <c r="AGN110" s="82"/>
      <c r="AGO110" s="82"/>
      <c r="AGP110" s="82"/>
      <c r="AGQ110" s="82"/>
      <c r="AGR110" s="82"/>
      <c r="AGS110" s="82"/>
      <c r="AGT110" s="82"/>
      <c r="AGU110" s="82"/>
      <c r="AGV110" s="82"/>
      <c r="AGW110" s="82"/>
      <c r="AGX110" s="82"/>
      <c r="AGY110" s="82"/>
      <c r="AGZ110" s="82"/>
      <c r="AHA110" s="82"/>
      <c r="AHB110" s="82"/>
      <c r="AHC110" s="82"/>
      <c r="AHD110" s="82"/>
      <c r="AHE110" s="82"/>
      <c r="AHF110" s="82"/>
      <c r="AHG110" s="82"/>
      <c r="AHH110" s="82"/>
      <c r="AHI110" s="82"/>
      <c r="AHJ110" s="82"/>
      <c r="AHK110" s="82"/>
      <c r="AHL110" s="82"/>
      <c r="AHM110" s="82"/>
      <c r="AHN110" s="82"/>
      <c r="AHO110" s="82"/>
      <c r="AHP110" s="82"/>
      <c r="AHQ110" s="82"/>
      <c r="AHR110" s="82"/>
      <c r="AHS110" s="82"/>
      <c r="AHT110" s="82"/>
      <c r="AHU110" s="82"/>
      <c r="AHV110" s="82"/>
      <c r="AHW110" s="82"/>
      <c r="AHX110" s="82"/>
      <c r="AHY110" s="82"/>
      <c r="AHZ110" s="82"/>
      <c r="AIA110" s="82"/>
      <c r="AIB110" s="82"/>
      <c r="AIC110" s="82"/>
      <c r="AID110" s="82"/>
      <c r="AIE110" s="82"/>
      <c r="AIF110" s="82"/>
      <c r="AIG110" s="82"/>
      <c r="AIH110" s="82"/>
      <c r="AII110" s="82"/>
      <c r="AIJ110" s="82"/>
      <c r="AIK110" s="82"/>
      <c r="AIL110" s="82"/>
      <c r="AIM110" s="82"/>
      <c r="AIN110" s="82"/>
      <c r="AIO110" s="82"/>
      <c r="AIP110" s="82"/>
      <c r="AIQ110" s="82"/>
      <c r="AIR110" s="82"/>
      <c r="AIS110" s="82"/>
      <c r="AIT110" s="82"/>
      <c r="AIU110" s="82"/>
      <c r="AIV110" s="82"/>
      <c r="AIW110" s="82"/>
      <c r="AIX110" s="82"/>
      <c r="AIY110" s="82"/>
      <c r="AIZ110" s="82"/>
      <c r="AJA110" s="82"/>
      <c r="AJB110" s="82"/>
      <c r="AJC110" s="82"/>
      <c r="AJD110" s="82"/>
      <c r="AJE110" s="82"/>
      <c r="AJF110" s="82"/>
      <c r="AJG110" s="82"/>
      <c r="AJH110" s="82"/>
      <c r="AJI110" s="82"/>
      <c r="AJJ110" s="82"/>
      <c r="AJK110" s="82"/>
      <c r="AJL110" s="82"/>
      <c r="AJM110" s="82"/>
      <c r="AJN110" s="82"/>
      <c r="AJO110" s="82"/>
      <c r="AJP110" s="82"/>
      <c r="AJQ110" s="82"/>
      <c r="AJR110" s="82"/>
      <c r="AJS110" s="82"/>
      <c r="AJT110" s="82"/>
      <c r="AJU110" s="82"/>
      <c r="AJV110" s="82"/>
      <c r="AJW110" s="82"/>
      <c r="AJX110" s="82"/>
      <c r="AJY110" s="82"/>
      <c r="AJZ110" s="82"/>
      <c r="AKA110" s="82"/>
      <c r="AKB110" s="82"/>
      <c r="AKC110" s="82"/>
      <c r="AKD110" s="82"/>
      <c r="AKE110" s="82"/>
      <c r="AKF110" s="82"/>
      <c r="AKG110" s="82"/>
      <c r="AKH110" s="82"/>
      <c r="AKI110" s="82"/>
      <c r="AKJ110" s="82"/>
      <c r="AKK110" s="82"/>
      <c r="AKL110" s="82"/>
      <c r="AKM110" s="82"/>
      <c r="AKN110" s="82"/>
      <c r="AKO110" s="82"/>
      <c r="AKP110" s="82"/>
      <c r="AKQ110" s="82"/>
      <c r="AKR110" s="82"/>
      <c r="AKS110" s="82"/>
      <c r="AKT110" s="82"/>
      <c r="AKU110" s="82"/>
      <c r="AKV110" s="82"/>
      <c r="AKW110" s="82"/>
      <c r="AKX110" s="82"/>
      <c r="AKY110" s="82"/>
      <c r="AKZ110" s="82"/>
      <c r="ALA110" s="82"/>
      <c r="ALB110" s="82"/>
      <c r="ALC110" s="82"/>
      <c r="ALD110" s="82"/>
      <c r="ALE110" s="82"/>
      <c r="ALF110" s="82"/>
      <c r="ALG110" s="82"/>
      <c r="ALH110" s="82"/>
      <c r="ALI110" s="82"/>
      <c r="ALJ110" s="82"/>
      <c r="ALK110" s="82"/>
      <c r="ALL110" s="82"/>
      <c r="ALM110" s="82"/>
      <c r="ALN110" s="82"/>
      <c r="ALO110" s="82"/>
      <c r="ALP110" s="82"/>
      <c r="ALQ110" s="82"/>
      <c r="ALR110" s="82"/>
      <c r="ALS110" s="82"/>
      <c r="ALT110" s="82"/>
      <c r="ALU110" s="82"/>
      <c r="ALV110" s="82"/>
      <c r="ALW110" s="82"/>
      <c r="ALX110" s="82"/>
      <c r="ALY110" s="82"/>
      <c r="ALZ110" s="82"/>
      <c r="AMA110" s="82"/>
      <c r="AMB110" s="82"/>
      <c r="AMC110" s="82"/>
      <c r="AMD110" s="82"/>
      <c r="AME110" s="82"/>
      <c r="AMF110" s="82"/>
      <c r="AMG110" s="82"/>
      <c r="AMH110" s="82"/>
      <c r="AMI110" s="82"/>
      <c r="AMJ110" s="82"/>
      <c r="AMK110" s="82"/>
      <c r="AML110" s="82"/>
      <c r="AMM110" s="82"/>
      <c r="AMN110" s="82"/>
      <c r="AMO110" s="82"/>
      <c r="AMP110" s="82"/>
      <c r="AMQ110" s="82"/>
      <c r="AMR110" s="82"/>
      <c r="AMS110" s="82"/>
      <c r="AMT110" s="82"/>
      <c r="AMU110" s="82"/>
      <c r="AMV110" s="82"/>
      <c r="AMW110" s="82"/>
      <c r="AMX110" s="82"/>
      <c r="AMY110" s="82"/>
      <c r="AMZ110" s="82"/>
      <c r="ANA110" s="82"/>
      <c r="ANB110" s="82"/>
      <c r="ANC110" s="82"/>
      <c r="AND110" s="82"/>
      <c r="ANE110" s="82"/>
      <c r="ANF110" s="82"/>
      <c r="ANG110" s="82"/>
      <c r="ANH110" s="82"/>
      <c r="ANI110" s="82"/>
      <c r="ANJ110" s="82"/>
      <c r="ANK110" s="82"/>
      <c r="ANL110" s="82"/>
      <c r="ANM110" s="82"/>
      <c r="ANN110" s="82"/>
      <c r="ANO110" s="82"/>
      <c r="ANP110" s="82"/>
      <c r="ANQ110" s="82"/>
      <c r="ANR110" s="82"/>
      <c r="ANS110" s="82"/>
      <c r="ANT110" s="82"/>
      <c r="ANU110" s="82"/>
      <c r="ANV110" s="82"/>
      <c r="ANW110" s="82"/>
      <c r="ANX110" s="82"/>
      <c r="ANY110" s="82"/>
      <c r="ANZ110" s="82"/>
      <c r="AOA110" s="82"/>
      <c r="AOB110" s="82"/>
      <c r="AOC110" s="82"/>
      <c r="AOD110" s="82"/>
      <c r="AOE110" s="82"/>
      <c r="AOF110" s="82"/>
      <c r="AOG110" s="82"/>
      <c r="AOH110" s="82"/>
      <c r="AOI110" s="82"/>
      <c r="AOJ110" s="82"/>
      <c r="AOK110" s="82"/>
      <c r="AOL110" s="82"/>
      <c r="AOM110" s="82"/>
      <c r="AON110" s="82"/>
      <c r="AOO110" s="82"/>
      <c r="AOP110" s="82"/>
      <c r="AOQ110" s="82"/>
      <c r="AOR110" s="82"/>
      <c r="AOS110" s="82"/>
      <c r="AOT110" s="82"/>
      <c r="AOU110" s="82"/>
      <c r="AOV110" s="82"/>
      <c r="AOW110" s="82"/>
      <c r="AOX110" s="82"/>
      <c r="AOY110" s="82"/>
      <c r="AOZ110" s="82"/>
      <c r="APA110" s="82"/>
      <c r="APB110" s="82"/>
      <c r="APC110" s="82"/>
      <c r="APD110" s="82"/>
      <c r="APE110" s="82"/>
      <c r="APF110" s="82"/>
      <c r="APG110" s="82"/>
      <c r="APH110" s="82"/>
      <c r="API110" s="82"/>
      <c r="APJ110" s="82"/>
      <c r="APK110" s="82"/>
      <c r="APL110" s="82"/>
      <c r="APM110" s="82"/>
      <c r="APN110" s="82"/>
      <c r="APO110" s="82"/>
      <c r="APP110" s="82"/>
      <c r="APQ110" s="82"/>
      <c r="APR110" s="82"/>
      <c r="APS110" s="82"/>
      <c r="APT110" s="82"/>
      <c r="APU110" s="82"/>
      <c r="APV110" s="82"/>
      <c r="APW110" s="82"/>
      <c r="APX110" s="82"/>
      <c r="APY110" s="82"/>
      <c r="APZ110" s="82"/>
      <c r="AQA110" s="82"/>
      <c r="AQB110" s="82"/>
      <c r="AQC110" s="82"/>
      <c r="AQD110" s="82"/>
      <c r="AQE110" s="82"/>
      <c r="AQF110" s="82"/>
      <c r="AQG110" s="82"/>
      <c r="AQH110" s="82"/>
      <c r="AQI110" s="82"/>
      <c r="AQJ110" s="82"/>
      <c r="AQK110" s="82"/>
      <c r="AQL110" s="82"/>
      <c r="AQM110" s="82"/>
      <c r="AQN110" s="82"/>
      <c r="AQO110" s="82"/>
      <c r="AQP110" s="82"/>
      <c r="AQQ110" s="82"/>
      <c r="AQR110" s="82"/>
      <c r="AQS110" s="82"/>
      <c r="AQT110" s="82"/>
      <c r="AQU110" s="82"/>
      <c r="AQV110" s="82"/>
      <c r="AQW110" s="82"/>
      <c r="AQX110" s="82"/>
      <c r="AQY110" s="82"/>
      <c r="AQZ110" s="82"/>
      <c r="ARA110" s="82"/>
      <c r="ARB110" s="82"/>
      <c r="ARC110" s="82"/>
      <c r="ARD110" s="82"/>
      <c r="ARE110" s="82"/>
      <c r="ARF110" s="82"/>
      <c r="ARG110" s="82"/>
      <c r="ARH110" s="82"/>
      <c r="ARI110" s="82"/>
      <c r="ARJ110" s="82"/>
      <c r="ARK110" s="82"/>
      <c r="ARL110" s="82"/>
      <c r="ARM110" s="82"/>
      <c r="ARN110" s="82"/>
      <c r="ARO110" s="82"/>
      <c r="ARP110" s="82"/>
      <c r="ARQ110" s="82"/>
      <c r="ARR110" s="82"/>
      <c r="ARS110" s="82"/>
      <c r="ART110" s="82"/>
      <c r="ARU110" s="82"/>
      <c r="ARV110" s="82"/>
      <c r="ARW110" s="82"/>
      <c r="ARX110" s="82"/>
      <c r="ARY110" s="82"/>
      <c r="ARZ110" s="82"/>
      <c r="ASA110" s="82"/>
      <c r="ASB110" s="82"/>
      <c r="ASC110" s="82"/>
      <c r="ASD110" s="82"/>
      <c r="ASE110" s="82"/>
      <c r="ASF110" s="82"/>
      <c r="ASG110" s="82"/>
      <c r="ASH110" s="82"/>
      <c r="ASI110" s="82"/>
      <c r="ASJ110" s="82"/>
      <c r="ASK110" s="82"/>
      <c r="ASL110" s="82"/>
      <c r="ASM110" s="82"/>
      <c r="ASN110" s="82"/>
      <c r="ASO110" s="82"/>
      <c r="ASP110" s="82"/>
      <c r="ASQ110" s="82"/>
      <c r="ASR110" s="82"/>
      <c r="ASS110" s="82"/>
      <c r="AST110" s="82"/>
      <c r="ASU110" s="82"/>
      <c r="ASV110" s="82"/>
      <c r="ASW110" s="82"/>
      <c r="ASX110" s="82"/>
      <c r="ASY110" s="82"/>
      <c r="ASZ110" s="82"/>
      <c r="ATA110" s="82"/>
      <c r="ATB110" s="82"/>
      <c r="ATC110" s="82"/>
      <c r="ATD110" s="82"/>
      <c r="ATE110" s="82"/>
      <c r="ATF110" s="82"/>
      <c r="ATG110" s="82"/>
      <c r="ATH110" s="82"/>
      <c r="ATI110" s="82"/>
      <c r="ATJ110" s="82"/>
      <c r="ATK110" s="82"/>
      <c r="ATL110" s="82"/>
      <c r="ATM110" s="82"/>
      <c r="ATN110" s="82"/>
      <c r="ATO110" s="82"/>
      <c r="ATP110" s="82"/>
      <c r="ATQ110" s="82"/>
      <c r="ATR110" s="82"/>
      <c r="ATS110" s="82"/>
      <c r="ATT110" s="82"/>
      <c r="ATU110" s="82"/>
      <c r="ATV110" s="82"/>
      <c r="ATW110" s="82"/>
      <c r="ATX110" s="82"/>
      <c r="ATY110" s="82"/>
      <c r="ATZ110" s="82"/>
      <c r="AUA110" s="82"/>
      <c r="AUB110" s="82"/>
      <c r="AUC110" s="82"/>
      <c r="AUD110" s="82"/>
      <c r="AUE110" s="82"/>
      <c r="AUF110" s="82"/>
      <c r="AUG110" s="82"/>
      <c r="AUH110" s="82"/>
      <c r="AUI110" s="82"/>
      <c r="AUJ110" s="82"/>
      <c r="AUK110" s="82"/>
      <c r="AUL110" s="82"/>
      <c r="AUM110" s="82"/>
      <c r="AUN110" s="82"/>
      <c r="AUO110" s="82"/>
      <c r="AUP110" s="82"/>
      <c r="AUQ110" s="82"/>
      <c r="AUR110" s="82"/>
      <c r="AUS110" s="82"/>
      <c r="AUT110" s="82"/>
      <c r="AUU110" s="82"/>
      <c r="AUV110" s="82"/>
      <c r="AUW110" s="82"/>
      <c r="AUX110" s="82"/>
      <c r="AUY110" s="82"/>
      <c r="AUZ110" s="82"/>
      <c r="AVA110" s="82"/>
      <c r="AVB110" s="82"/>
      <c r="AVC110" s="82"/>
      <c r="AVD110" s="82"/>
      <c r="AVE110" s="82"/>
      <c r="AVF110" s="82"/>
      <c r="AVG110" s="82"/>
      <c r="AVH110" s="82"/>
      <c r="AVI110" s="82"/>
      <c r="AVJ110" s="82"/>
      <c r="AVK110" s="82"/>
      <c r="AVL110" s="82"/>
      <c r="AVM110" s="82"/>
      <c r="AVN110" s="82"/>
      <c r="AVO110" s="82"/>
      <c r="AVP110" s="82"/>
      <c r="AVQ110" s="82"/>
      <c r="AVR110" s="82"/>
      <c r="AVS110" s="82"/>
      <c r="AVT110" s="82"/>
      <c r="AVU110" s="82"/>
      <c r="AVV110" s="82"/>
      <c r="AVW110" s="82"/>
      <c r="AVX110" s="82"/>
      <c r="AVY110" s="82"/>
      <c r="AVZ110" s="82"/>
      <c r="AWA110" s="82"/>
      <c r="AWB110" s="82"/>
      <c r="AWC110" s="82"/>
      <c r="AWD110" s="82"/>
      <c r="AWE110" s="82"/>
      <c r="AWF110" s="82"/>
      <c r="AWG110" s="82"/>
      <c r="AWH110" s="82"/>
      <c r="AWI110" s="82"/>
      <c r="AWJ110" s="82"/>
      <c r="AWK110" s="82"/>
      <c r="AWL110" s="82"/>
      <c r="AWM110" s="82"/>
      <c r="AWN110" s="82"/>
      <c r="AWO110" s="82"/>
      <c r="AWP110" s="82"/>
      <c r="AWQ110" s="82"/>
      <c r="AWR110" s="82"/>
      <c r="AWS110" s="82"/>
      <c r="AWT110" s="82"/>
      <c r="AWU110" s="82"/>
      <c r="AWV110" s="82"/>
      <c r="AWW110" s="82"/>
      <c r="AWX110" s="82"/>
      <c r="AWY110" s="82"/>
      <c r="AWZ110" s="82"/>
      <c r="AXA110" s="82"/>
      <c r="AXB110" s="82"/>
      <c r="AXC110" s="82"/>
      <c r="AXD110" s="82"/>
      <c r="AXE110" s="82"/>
      <c r="AXF110" s="82"/>
      <c r="AXG110" s="82"/>
      <c r="AXH110" s="82"/>
      <c r="AXI110" s="82"/>
      <c r="AXJ110" s="82"/>
      <c r="AXK110" s="82"/>
      <c r="AXL110" s="82"/>
      <c r="AXM110" s="82"/>
      <c r="AXN110" s="82"/>
      <c r="AXO110" s="82"/>
      <c r="AXP110" s="82"/>
      <c r="AXQ110" s="82"/>
      <c r="AXR110" s="82"/>
      <c r="AXS110" s="82"/>
      <c r="AXT110" s="82"/>
      <c r="AXU110" s="82"/>
      <c r="AXV110" s="82"/>
      <c r="AXW110" s="82"/>
      <c r="AXX110" s="82"/>
      <c r="AXY110" s="82"/>
      <c r="AXZ110" s="82"/>
      <c r="AYA110" s="82"/>
      <c r="AYB110" s="82"/>
      <c r="AYC110" s="82"/>
      <c r="AYD110" s="82"/>
      <c r="AYE110" s="82"/>
      <c r="AYF110" s="82"/>
      <c r="AYG110" s="82"/>
      <c r="AYH110" s="82"/>
      <c r="AYI110" s="82"/>
      <c r="AYJ110" s="82"/>
      <c r="AYK110" s="82"/>
      <c r="AYL110" s="82"/>
      <c r="AYM110" s="82"/>
      <c r="AYN110" s="82"/>
      <c r="AYO110" s="82"/>
      <c r="AYP110" s="82"/>
      <c r="AYQ110" s="82"/>
      <c r="AYR110" s="82"/>
      <c r="AYS110" s="82"/>
      <c r="AYT110" s="82"/>
      <c r="AYU110" s="82"/>
      <c r="AYV110" s="82"/>
      <c r="AYW110" s="82"/>
      <c r="AYX110" s="82"/>
      <c r="AYY110" s="82"/>
      <c r="AYZ110" s="82"/>
      <c r="AZA110" s="82"/>
      <c r="AZB110" s="82"/>
      <c r="AZC110" s="82"/>
      <c r="AZD110" s="82"/>
      <c r="AZE110" s="82"/>
      <c r="AZF110" s="82"/>
      <c r="AZG110" s="82"/>
      <c r="AZH110" s="82"/>
      <c r="AZI110" s="82"/>
      <c r="AZJ110" s="82"/>
      <c r="AZK110" s="82"/>
      <c r="AZL110" s="82"/>
      <c r="AZM110" s="82"/>
      <c r="AZN110" s="82"/>
      <c r="AZO110" s="82"/>
      <c r="AZP110" s="82"/>
      <c r="AZQ110" s="82"/>
      <c r="AZR110" s="82"/>
      <c r="AZS110" s="82"/>
      <c r="AZT110" s="82"/>
      <c r="AZU110" s="82"/>
      <c r="AZV110" s="82"/>
      <c r="AZW110" s="82"/>
      <c r="AZX110" s="82"/>
      <c r="AZY110" s="82"/>
      <c r="AZZ110" s="82"/>
      <c r="BAA110" s="82"/>
      <c r="BAB110" s="82"/>
      <c r="BAC110" s="82"/>
      <c r="BAD110" s="82"/>
      <c r="BAE110" s="82"/>
      <c r="BAF110" s="82"/>
      <c r="BAG110" s="82"/>
      <c r="BAH110" s="82"/>
      <c r="BAI110" s="82"/>
      <c r="BAJ110" s="82"/>
      <c r="BAK110" s="82"/>
      <c r="BAL110" s="82"/>
      <c r="BAM110" s="82"/>
      <c r="BAN110" s="82"/>
      <c r="BAO110" s="82"/>
      <c r="BAP110" s="82"/>
      <c r="BAQ110" s="82"/>
      <c r="BAR110" s="82"/>
      <c r="BAS110" s="82"/>
      <c r="BAT110" s="82"/>
      <c r="BAU110" s="82"/>
      <c r="BAV110" s="82"/>
      <c r="BAW110" s="82"/>
      <c r="BAX110" s="82"/>
      <c r="BAY110" s="82"/>
      <c r="BAZ110" s="82"/>
      <c r="BBA110" s="82"/>
      <c r="BBB110" s="82"/>
      <c r="BBC110" s="82"/>
      <c r="BBD110" s="82"/>
      <c r="BBE110" s="82"/>
      <c r="BBF110" s="82"/>
      <c r="BBG110" s="82"/>
      <c r="BBH110" s="82"/>
      <c r="BBI110" s="82"/>
      <c r="BBJ110" s="82"/>
      <c r="BBK110" s="82"/>
      <c r="BBL110" s="82"/>
      <c r="BBM110" s="82"/>
      <c r="BBN110" s="82"/>
      <c r="BBO110" s="82"/>
      <c r="BBP110" s="82"/>
      <c r="BBQ110" s="82"/>
      <c r="BBR110" s="82"/>
      <c r="BBS110" s="82"/>
      <c r="BBT110" s="82"/>
      <c r="BBU110" s="82"/>
      <c r="BBV110" s="82"/>
      <c r="BBW110" s="82"/>
      <c r="BBX110" s="82"/>
      <c r="BBY110" s="82"/>
      <c r="BBZ110" s="82"/>
      <c r="BCA110" s="82"/>
      <c r="BCB110" s="82"/>
      <c r="BCC110" s="82"/>
      <c r="BCD110" s="82"/>
      <c r="BCE110" s="82"/>
      <c r="BCF110" s="82"/>
      <c r="BCG110" s="82"/>
      <c r="BCH110" s="82"/>
      <c r="BCI110" s="82"/>
      <c r="BCJ110" s="82"/>
      <c r="BCK110" s="82"/>
      <c r="BCL110" s="82"/>
      <c r="BCM110" s="82"/>
      <c r="BCN110" s="82"/>
      <c r="BCO110" s="82"/>
      <c r="BCP110" s="82"/>
      <c r="BCQ110" s="82"/>
      <c r="BCR110" s="82"/>
      <c r="BCS110" s="82"/>
      <c r="BCT110" s="82"/>
      <c r="BCU110" s="82"/>
      <c r="BCV110" s="82"/>
      <c r="BCW110" s="82"/>
      <c r="BCX110" s="82"/>
      <c r="BCY110" s="82"/>
      <c r="BCZ110" s="82"/>
      <c r="BDA110" s="82"/>
      <c r="BDB110" s="82"/>
      <c r="BDC110" s="82"/>
      <c r="BDD110" s="82"/>
      <c r="BDE110" s="82"/>
      <c r="BDF110" s="82"/>
      <c r="BDG110" s="82"/>
      <c r="BDH110" s="82"/>
      <c r="BDI110" s="82"/>
      <c r="BDJ110" s="82"/>
      <c r="BDK110" s="82"/>
      <c r="BDL110" s="82"/>
      <c r="BDM110" s="82"/>
      <c r="BDN110" s="82"/>
      <c r="BDO110" s="82"/>
      <c r="BDP110" s="82"/>
      <c r="BDQ110" s="82"/>
      <c r="BDR110" s="82"/>
      <c r="BDS110" s="82"/>
      <c r="BDT110" s="82"/>
      <c r="BDU110" s="82"/>
      <c r="BDV110" s="82"/>
      <c r="BDW110" s="82"/>
      <c r="BDX110" s="82"/>
      <c r="BDY110" s="82"/>
      <c r="BDZ110" s="82"/>
      <c r="BEA110" s="82"/>
      <c r="BEB110" s="82"/>
      <c r="BEC110" s="82"/>
      <c r="BED110" s="82"/>
      <c r="BEE110" s="82"/>
      <c r="BEF110" s="82"/>
      <c r="BEG110" s="82"/>
      <c r="BEH110" s="82"/>
      <c r="BEI110" s="82"/>
      <c r="BEJ110" s="82"/>
      <c r="BEK110" s="82"/>
      <c r="BEL110" s="82"/>
      <c r="BEM110" s="82"/>
      <c r="BEN110" s="82"/>
      <c r="BEO110" s="82"/>
      <c r="BEP110" s="82"/>
      <c r="BEQ110" s="82"/>
      <c r="BER110" s="82"/>
      <c r="BES110" s="82"/>
      <c r="BET110" s="82"/>
      <c r="BEU110" s="82"/>
      <c r="BEV110" s="82"/>
      <c r="BEW110" s="82"/>
      <c r="BEX110" s="82"/>
      <c r="BEY110" s="82"/>
      <c r="BEZ110" s="82"/>
      <c r="BFA110" s="82"/>
      <c r="BFB110" s="82"/>
      <c r="BFC110" s="82"/>
      <c r="BFD110" s="82"/>
      <c r="BFE110" s="82"/>
      <c r="BFF110" s="82"/>
      <c r="BFG110" s="82"/>
      <c r="BFH110" s="82"/>
      <c r="BFI110" s="82"/>
      <c r="BFJ110" s="82"/>
      <c r="BFK110" s="82"/>
      <c r="BFL110" s="82"/>
      <c r="BFM110" s="82"/>
      <c r="BFN110" s="82"/>
      <c r="BFO110" s="82"/>
      <c r="BFP110" s="82"/>
      <c r="BFQ110" s="82"/>
      <c r="BFR110" s="82"/>
      <c r="BFS110" s="82"/>
      <c r="BFT110" s="82"/>
      <c r="BFU110" s="82"/>
      <c r="BFV110" s="82"/>
      <c r="BFW110" s="82"/>
      <c r="BFX110" s="82"/>
      <c r="BFY110" s="82"/>
      <c r="BFZ110" s="82"/>
      <c r="BGA110" s="82"/>
      <c r="BGB110" s="82"/>
      <c r="BGC110" s="82"/>
      <c r="BGD110" s="82"/>
      <c r="BGE110" s="82"/>
      <c r="BGF110" s="82"/>
      <c r="BGG110" s="82"/>
      <c r="BGH110" s="82"/>
      <c r="BGI110" s="82"/>
      <c r="BGJ110" s="82"/>
      <c r="BGK110" s="82"/>
      <c r="BGL110" s="82"/>
      <c r="BGM110" s="82"/>
      <c r="BGN110" s="82"/>
      <c r="BGO110" s="82"/>
      <c r="BGP110" s="82"/>
      <c r="BGQ110" s="82"/>
      <c r="BGR110" s="82"/>
      <c r="BGS110" s="82"/>
      <c r="BGT110" s="82"/>
      <c r="BGU110" s="82"/>
      <c r="BGV110" s="82"/>
      <c r="BGW110" s="82"/>
      <c r="BGX110" s="82"/>
      <c r="BGY110" s="82"/>
      <c r="BGZ110" s="82"/>
      <c r="BHA110" s="82"/>
      <c r="BHB110" s="82"/>
      <c r="BHC110" s="82"/>
      <c r="BHD110" s="82"/>
      <c r="BHE110" s="82"/>
      <c r="BHF110" s="82"/>
      <c r="BHG110" s="82"/>
      <c r="BHH110" s="82"/>
      <c r="BHI110" s="82"/>
      <c r="BHJ110" s="82"/>
      <c r="BHK110" s="82"/>
      <c r="BHL110" s="82"/>
      <c r="BHM110" s="82"/>
      <c r="BHN110" s="82"/>
      <c r="BHO110" s="82"/>
      <c r="BHP110" s="82"/>
      <c r="BHQ110" s="82"/>
      <c r="BHR110" s="82"/>
      <c r="BHS110" s="82"/>
      <c r="BHT110" s="82"/>
      <c r="BHU110" s="82"/>
      <c r="BHV110" s="82"/>
      <c r="BHW110" s="82"/>
      <c r="BHX110" s="82"/>
      <c r="BHY110" s="82"/>
      <c r="BHZ110" s="82"/>
      <c r="BIA110" s="82"/>
      <c r="BIB110" s="82"/>
      <c r="BIC110" s="82"/>
      <c r="BID110" s="82"/>
      <c r="BIE110" s="82"/>
      <c r="BIF110" s="82"/>
      <c r="BIG110" s="82"/>
      <c r="BIH110" s="82"/>
      <c r="BII110" s="82"/>
      <c r="BIJ110" s="82"/>
      <c r="BIK110" s="82"/>
      <c r="BIL110" s="82"/>
      <c r="BIM110" s="82"/>
      <c r="BIN110" s="82"/>
      <c r="BIO110" s="82"/>
      <c r="BIP110" s="82"/>
      <c r="BIQ110" s="82"/>
      <c r="BIR110" s="82"/>
      <c r="BIS110" s="82"/>
      <c r="BIT110" s="82"/>
      <c r="BIU110" s="82"/>
      <c r="BIV110" s="82"/>
      <c r="BIW110" s="82"/>
      <c r="BIX110" s="82"/>
      <c r="BIY110" s="82"/>
      <c r="BIZ110" s="82"/>
      <c r="BJA110" s="82"/>
      <c r="BJB110" s="82"/>
      <c r="BJC110" s="82"/>
      <c r="BJD110" s="82"/>
      <c r="BJE110" s="82"/>
      <c r="BJF110" s="82"/>
      <c r="BJG110" s="82"/>
      <c r="BJH110" s="82"/>
      <c r="BJI110" s="82"/>
      <c r="BJJ110" s="82"/>
      <c r="BJK110" s="82"/>
      <c r="BJL110" s="82"/>
      <c r="BJM110" s="82"/>
      <c r="BJN110" s="82"/>
      <c r="BJO110" s="82"/>
      <c r="BJP110" s="82"/>
      <c r="BJQ110" s="82"/>
      <c r="BJR110" s="82"/>
      <c r="BJS110" s="82"/>
      <c r="BJT110" s="82"/>
      <c r="BJU110" s="82"/>
      <c r="BJV110" s="82"/>
      <c r="BJW110" s="82"/>
      <c r="BJX110" s="82"/>
      <c r="BJY110" s="82"/>
      <c r="BJZ110" s="82"/>
      <c r="BKA110" s="82"/>
      <c r="BKB110" s="82"/>
      <c r="BKC110" s="82"/>
      <c r="BKD110" s="82"/>
      <c r="BKE110" s="82"/>
      <c r="BKF110" s="82"/>
      <c r="BKG110" s="82"/>
      <c r="BKH110" s="82"/>
      <c r="BKI110" s="82"/>
      <c r="BKJ110" s="82"/>
      <c r="BKK110" s="82"/>
      <c r="BKL110" s="82"/>
      <c r="BKM110" s="82"/>
      <c r="BKN110" s="82"/>
      <c r="BKO110" s="82"/>
      <c r="BKP110" s="82"/>
      <c r="BKQ110" s="82"/>
      <c r="BKR110" s="82"/>
      <c r="BKS110" s="82"/>
      <c r="BKT110" s="82"/>
      <c r="BKU110" s="82"/>
      <c r="BKV110" s="82"/>
      <c r="BKW110" s="82"/>
      <c r="BKX110" s="82"/>
      <c r="BKY110" s="82"/>
      <c r="BKZ110" s="82"/>
      <c r="BLA110" s="82"/>
      <c r="BLB110" s="82"/>
      <c r="BLC110" s="82"/>
      <c r="BLD110" s="82"/>
      <c r="BLE110" s="82"/>
      <c r="BLF110" s="82"/>
      <c r="BLG110" s="82"/>
      <c r="BLH110" s="82"/>
      <c r="BLI110" s="82"/>
      <c r="BLJ110" s="82"/>
      <c r="BLK110" s="82"/>
      <c r="BLL110" s="82"/>
      <c r="BLM110" s="82"/>
      <c r="BLN110" s="82"/>
      <c r="BLO110" s="82"/>
      <c r="BLP110" s="82"/>
      <c r="BLQ110" s="82"/>
      <c r="BLR110" s="82"/>
      <c r="BLS110" s="82"/>
      <c r="BLT110" s="82"/>
      <c r="BLU110" s="82"/>
      <c r="BLV110" s="82"/>
      <c r="BLW110" s="82"/>
      <c r="BLX110" s="82"/>
      <c r="BLY110" s="82"/>
      <c r="BLZ110" s="82"/>
      <c r="BMA110" s="82"/>
      <c r="BMB110" s="82"/>
      <c r="BMC110" s="82"/>
      <c r="BMD110" s="82"/>
      <c r="BME110" s="82"/>
      <c r="BMF110" s="82"/>
      <c r="BMG110" s="82"/>
      <c r="BMH110" s="82"/>
      <c r="BMI110" s="82"/>
      <c r="BMJ110" s="82"/>
      <c r="BMK110" s="82"/>
      <c r="BML110" s="82"/>
      <c r="BMM110" s="82"/>
      <c r="BMN110" s="82"/>
      <c r="BMO110" s="82"/>
      <c r="BMP110" s="82"/>
      <c r="BMQ110" s="82"/>
      <c r="BMR110" s="82"/>
      <c r="BMS110" s="82"/>
      <c r="BMT110" s="82"/>
      <c r="BMU110" s="82"/>
      <c r="BMV110" s="82"/>
      <c r="BMW110" s="82"/>
      <c r="BMX110" s="82"/>
      <c r="BMY110" s="82"/>
      <c r="BMZ110" s="82"/>
      <c r="BNA110" s="82"/>
      <c r="BNB110" s="82"/>
      <c r="BNC110" s="82"/>
      <c r="BND110" s="82"/>
      <c r="BNE110" s="82"/>
      <c r="BNF110" s="82"/>
      <c r="BNG110" s="82"/>
      <c r="BNH110" s="82"/>
      <c r="BNI110" s="82"/>
      <c r="BNJ110" s="82"/>
      <c r="BNK110" s="82"/>
      <c r="BNL110" s="82"/>
      <c r="BNM110" s="82"/>
      <c r="BNN110" s="82"/>
      <c r="BNO110" s="82"/>
      <c r="BNP110" s="82"/>
      <c r="BNQ110" s="82"/>
      <c r="BNR110" s="82"/>
      <c r="BNS110" s="82"/>
      <c r="BNT110" s="82"/>
      <c r="BNU110" s="82"/>
      <c r="BNV110" s="82"/>
      <c r="BNW110" s="82"/>
      <c r="BNX110" s="82"/>
      <c r="BNY110" s="82"/>
      <c r="BNZ110" s="82"/>
      <c r="BOA110" s="82"/>
      <c r="BOB110" s="82"/>
      <c r="BOC110" s="82"/>
      <c r="BOD110" s="82"/>
      <c r="BOE110" s="82"/>
      <c r="BOF110" s="82"/>
      <c r="BOG110" s="82"/>
      <c r="BOH110" s="82"/>
      <c r="BOI110" s="82"/>
      <c r="BOJ110" s="82"/>
      <c r="BOK110" s="82"/>
      <c r="BOL110" s="82"/>
      <c r="BOM110" s="82"/>
      <c r="BON110" s="82"/>
      <c r="BOO110" s="82"/>
      <c r="BOP110" s="82"/>
      <c r="BOQ110" s="82"/>
      <c r="BOR110" s="82"/>
      <c r="BOS110" s="82"/>
      <c r="BOT110" s="82"/>
      <c r="BOU110" s="82"/>
      <c r="BOV110" s="82"/>
      <c r="BOW110" s="82"/>
      <c r="BOX110" s="82"/>
      <c r="BOY110" s="82"/>
      <c r="BOZ110" s="82"/>
      <c r="BPA110" s="82"/>
      <c r="BPB110" s="82"/>
      <c r="BPC110" s="82"/>
      <c r="BPD110" s="82"/>
      <c r="BPE110" s="82"/>
      <c r="BPF110" s="82"/>
      <c r="BPG110" s="82"/>
      <c r="BPH110" s="82"/>
      <c r="BPI110" s="82"/>
      <c r="BPJ110" s="82"/>
      <c r="BPK110" s="82"/>
      <c r="BPL110" s="82"/>
      <c r="BPM110" s="82"/>
      <c r="BPN110" s="82"/>
      <c r="BPO110" s="82"/>
      <c r="BPP110" s="82"/>
      <c r="BPQ110" s="82"/>
      <c r="BPR110" s="82"/>
      <c r="BPS110" s="82"/>
      <c r="BPT110" s="82"/>
      <c r="BPU110" s="82"/>
      <c r="BPV110" s="82"/>
      <c r="BPW110" s="82"/>
      <c r="BPX110" s="82"/>
      <c r="BPY110" s="82"/>
      <c r="BPZ110" s="82"/>
      <c r="BQA110" s="82"/>
      <c r="BQB110" s="82"/>
      <c r="BQC110" s="82"/>
      <c r="BQD110" s="82"/>
      <c r="BQE110" s="82"/>
      <c r="BQF110" s="82"/>
      <c r="BQG110" s="82"/>
      <c r="BQH110" s="82"/>
      <c r="BQI110" s="82"/>
      <c r="BQJ110" s="82"/>
      <c r="BQK110" s="82"/>
      <c r="BQL110" s="82"/>
      <c r="BQM110" s="82"/>
      <c r="BQN110" s="82"/>
      <c r="BQO110" s="82"/>
      <c r="BQP110" s="82"/>
      <c r="BQQ110" s="82"/>
      <c r="BQR110" s="82"/>
      <c r="BQS110" s="82"/>
      <c r="BQT110" s="82"/>
      <c r="BQU110" s="82"/>
      <c r="BQV110" s="82"/>
      <c r="BQW110" s="82"/>
      <c r="BQX110" s="82"/>
      <c r="BQY110" s="82"/>
      <c r="BQZ110" s="82"/>
      <c r="BRA110" s="82"/>
      <c r="BRB110" s="82"/>
      <c r="BRC110" s="82"/>
      <c r="BRD110" s="82"/>
      <c r="BRE110" s="82"/>
      <c r="BRF110" s="82"/>
      <c r="BRG110" s="82"/>
      <c r="BRH110" s="82"/>
      <c r="BRI110" s="82"/>
      <c r="BRJ110" s="82"/>
      <c r="BRK110" s="82"/>
      <c r="BRL110" s="82"/>
      <c r="BRM110" s="82"/>
      <c r="BRN110" s="82"/>
      <c r="BRO110" s="82"/>
      <c r="BRP110" s="82"/>
      <c r="BRQ110" s="82"/>
      <c r="BRR110" s="82"/>
      <c r="BRS110" s="82"/>
      <c r="BRT110" s="82"/>
      <c r="BRU110" s="82"/>
      <c r="BRV110" s="82"/>
      <c r="BRW110" s="82"/>
      <c r="BRX110" s="82"/>
      <c r="BRY110" s="82"/>
      <c r="BRZ110" s="82"/>
      <c r="BSA110" s="82"/>
      <c r="BSB110" s="82"/>
      <c r="BSC110" s="82"/>
      <c r="BSD110" s="82"/>
      <c r="BSE110" s="82"/>
      <c r="BSF110" s="82"/>
      <c r="BSG110" s="82"/>
      <c r="BSH110" s="82"/>
      <c r="BSI110" s="82"/>
      <c r="BSJ110" s="82"/>
      <c r="BSK110" s="82"/>
      <c r="BSL110" s="82"/>
      <c r="BSM110" s="82"/>
      <c r="BSN110" s="82"/>
      <c r="BSO110" s="82"/>
      <c r="BSP110" s="82"/>
      <c r="BSQ110" s="82"/>
      <c r="BSR110" s="82"/>
      <c r="BSS110" s="82"/>
      <c r="BST110" s="82"/>
      <c r="BSU110" s="82"/>
      <c r="BSV110" s="82"/>
      <c r="BSW110" s="82"/>
      <c r="BSX110" s="82"/>
      <c r="BSY110" s="82"/>
      <c r="BSZ110" s="82"/>
      <c r="BTA110" s="82"/>
      <c r="BTB110" s="82"/>
      <c r="BTC110" s="82"/>
      <c r="BTD110" s="82"/>
      <c r="BTE110" s="82"/>
      <c r="BTF110" s="82"/>
      <c r="BTG110" s="82"/>
      <c r="BTH110" s="82"/>
      <c r="BTI110" s="82"/>
      <c r="BTJ110" s="82"/>
      <c r="BTK110" s="82"/>
      <c r="BTL110" s="82"/>
      <c r="BTM110" s="82"/>
      <c r="BTN110" s="82"/>
      <c r="BTO110" s="82"/>
      <c r="BTP110" s="82"/>
      <c r="BTQ110" s="82"/>
      <c r="BTR110" s="82"/>
      <c r="BTS110" s="82"/>
      <c r="BTT110" s="82"/>
      <c r="BTU110" s="82"/>
      <c r="BTV110" s="82"/>
      <c r="BTW110" s="82"/>
      <c r="BTX110" s="82"/>
      <c r="BTY110" s="82"/>
      <c r="BTZ110" s="82"/>
      <c r="BUA110" s="82"/>
      <c r="BUB110" s="82"/>
      <c r="BUC110" s="82"/>
      <c r="BUD110" s="82"/>
      <c r="BUE110" s="82"/>
      <c r="BUF110" s="82"/>
      <c r="BUG110" s="82"/>
      <c r="BUH110" s="82"/>
      <c r="BUI110" s="82"/>
      <c r="BUJ110" s="82"/>
      <c r="BUK110" s="82"/>
      <c r="BUL110" s="82"/>
      <c r="BUM110" s="82"/>
      <c r="BUN110" s="82"/>
      <c r="BUO110" s="82"/>
      <c r="BUP110" s="82"/>
      <c r="BUQ110" s="82"/>
      <c r="BUR110" s="82"/>
      <c r="BUS110" s="82"/>
      <c r="BUT110" s="82"/>
      <c r="BUU110" s="82"/>
      <c r="BUV110" s="82"/>
      <c r="BUW110" s="82"/>
      <c r="BUX110" s="82"/>
      <c r="BUY110" s="82"/>
      <c r="BUZ110" s="82"/>
      <c r="BVA110" s="82"/>
      <c r="BVB110" s="82"/>
      <c r="BVC110" s="82"/>
      <c r="BVD110" s="82"/>
      <c r="BVE110" s="82"/>
      <c r="BVF110" s="82"/>
      <c r="BVG110" s="82"/>
      <c r="BVH110" s="82"/>
      <c r="BVI110" s="82"/>
      <c r="BVJ110" s="82"/>
      <c r="BVK110" s="82"/>
      <c r="BVL110" s="82"/>
      <c r="BVM110" s="82"/>
      <c r="BVN110" s="82"/>
      <c r="BVO110" s="82"/>
      <c r="BVP110" s="82"/>
      <c r="BVQ110" s="82"/>
      <c r="BVR110" s="82"/>
      <c r="BVS110" s="82"/>
      <c r="BVT110" s="82"/>
      <c r="BVU110" s="82"/>
      <c r="BVV110" s="82"/>
      <c r="BVW110" s="82"/>
      <c r="BVX110" s="82"/>
      <c r="BVY110" s="82"/>
      <c r="BVZ110" s="82"/>
      <c r="BWA110" s="82"/>
      <c r="BWB110" s="82"/>
      <c r="BWC110" s="82"/>
      <c r="BWD110" s="82"/>
      <c r="BWE110" s="82"/>
      <c r="BWF110" s="82"/>
      <c r="BWG110" s="82"/>
      <c r="BWH110" s="82"/>
      <c r="BWI110" s="82"/>
      <c r="BWJ110" s="82"/>
      <c r="BWK110" s="82"/>
      <c r="BWL110" s="82"/>
      <c r="BWM110" s="82"/>
      <c r="BWN110" s="82"/>
      <c r="BWO110" s="82"/>
      <c r="BWP110" s="82"/>
      <c r="BWQ110" s="82"/>
      <c r="BWR110" s="82"/>
      <c r="BWS110" s="82"/>
      <c r="BWT110" s="82"/>
      <c r="BWU110" s="82"/>
      <c r="BWV110" s="82"/>
      <c r="BWW110" s="82"/>
      <c r="BWX110" s="82"/>
      <c r="BWY110" s="82"/>
      <c r="BWZ110" s="82"/>
      <c r="BXA110" s="82"/>
      <c r="BXB110" s="82"/>
      <c r="BXC110" s="82"/>
      <c r="BXD110" s="82"/>
      <c r="BXE110" s="82"/>
      <c r="BXF110" s="82"/>
      <c r="BXG110" s="82"/>
      <c r="BXH110" s="82"/>
      <c r="BXI110" s="82"/>
      <c r="BXJ110" s="82"/>
      <c r="BXK110" s="82"/>
      <c r="BXL110" s="82"/>
      <c r="BXM110" s="82"/>
      <c r="BXN110" s="82"/>
      <c r="BXO110" s="82"/>
      <c r="BXP110" s="82"/>
      <c r="BXQ110" s="82"/>
      <c r="BXR110" s="82"/>
      <c r="BXS110" s="82"/>
      <c r="BXT110" s="82"/>
      <c r="BXU110" s="82"/>
      <c r="BXV110" s="82"/>
      <c r="BXW110" s="82"/>
      <c r="BXX110" s="82"/>
      <c r="BXY110" s="82"/>
      <c r="BXZ110" s="82"/>
      <c r="BYA110" s="82"/>
      <c r="BYB110" s="82"/>
      <c r="BYC110" s="82"/>
      <c r="BYD110" s="82"/>
      <c r="BYE110" s="82"/>
      <c r="BYF110" s="82"/>
      <c r="BYG110" s="82"/>
      <c r="BYH110" s="82"/>
      <c r="BYI110" s="82"/>
      <c r="BYJ110" s="82"/>
      <c r="BYK110" s="82"/>
      <c r="BYL110" s="82"/>
      <c r="BYM110" s="82"/>
      <c r="BYN110" s="82"/>
      <c r="BYO110" s="82"/>
      <c r="BYP110" s="82"/>
      <c r="BYQ110" s="82"/>
      <c r="BYR110" s="82"/>
      <c r="BYS110" s="82"/>
      <c r="BYT110" s="82"/>
      <c r="BYU110" s="82"/>
      <c r="BYV110" s="82"/>
      <c r="BYW110" s="82"/>
      <c r="BYX110" s="82"/>
      <c r="BYY110" s="82"/>
      <c r="BYZ110" s="82"/>
      <c r="BZA110" s="82"/>
      <c r="BZB110" s="82"/>
      <c r="BZC110" s="82"/>
      <c r="BZD110" s="82"/>
      <c r="BZE110" s="82"/>
      <c r="BZF110" s="82"/>
      <c r="BZG110" s="82"/>
      <c r="BZH110" s="82"/>
      <c r="BZI110" s="82"/>
      <c r="BZJ110" s="82"/>
      <c r="BZK110" s="82"/>
      <c r="BZL110" s="82"/>
      <c r="BZM110" s="82"/>
      <c r="BZN110" s="82"/>
      <c r="BZO110" s="82"/>
      <c r="BZP110" s="82"/>
      <c r="BZQ110" s="82"/>
      <c r="BZR110" s="82"/>
      <c r="BZS110" s="82"/>
      <c r="BZT110" s="82"/>
      <c r="BZU110" s="82"/>
      <c r="BZV110" s="82"/>
      <c r="BZW110" s="82"/>
      <c r="BZX110" s="82"/>
      <c r="BZY110" s="82"/>
      <c r="BZZ110" s="82"/>
      <c r="CAA110" s="82"/>
      <c r="CAB110" s="82"/>
      <c r="CAC110" s="82"/>
      <c r="CAD110" s="82"/>
      <c r="CAE110" s="82"/>
      <c r="CAF110" s="82"/>
      <c r="CAG110" s="82"/>
      <c r="CAH110" s="82"/>
      <c r="CAI110" s="82"/>
      <c r="CAJ110" s="82"/>
      <c r="CAK110" s="82"/>
      <c r="CAL110" s="82"/>
      <c r="CAM110" s="82"/>
      <c r="CAN110" s="82"/>
      <c r="CAO110" s="82"/>
      <c r="CAP110" s="82"/>
      <c r="CAQ110" s="82"/>
      <c r="CAR110" s="82"/>
      <c r="CAS110" s="82"/>
      <c r="CAT110" s="82"/>
      <c r="CAU110" s="82"/>
      <c r="CAV110" s="82"/>
      <c r="CAW110" s="82"/>
      <c r="CAX110" s="82"/>
      <c r="CAY110" s="82"/>
      <c r="CAZ110" s="82"/>
      <c r="CBA110" s="82"/>
      <c r="CBB110" s="82"/>
      <c r="CBC110" s="82"/>
      <c r="CBD110" s="82"/>
      <c r="CBE110" s="82"/>
      <c r="CBF110" s="82"/>
      <c r="CBG110" s="82"/>
      <c r="CBH110" s="82"/>
      <c r="CBI110" s="82"/>
      <c r="CBJ110" s="82"/>
      <c r="CBK110" s="82"/>
      <c r="CBL110" s="82"/>
      <c r="CBM110" s="82"/>
      <c r="CBN110" s="82"/>
      <c r="CBO110" s="82"/>
      <c r="CBP110" s="82"/>
      <c r="CBQ110" s="82"/>
      <c r="CBR110" s="82"/>
      <c r="CBS110" s="82"/>
      <c r="CBT110" s="82"/>
      <c r="CBU110" s="82"/>
      <c r="CBV110" s="82"/>
      <c r="CBW110" s="82"/>
      <c r="CBX110" s="82"/>
      <c r="CBY110" s="82"/>
      <c r="CBZ110" s="82"/>
      <c r="CCA110" s="82"/>
      <c r="CCB110" s="82"/>
      <c r="CCC110" s="82"/>
      <c r="CCD110" s="82"/>
      <c r="CCE110" s="82"/>
      <c r="CCF110" s="82"/>
      <c r="CCG110" s="82"/>
      <c r="CCH110" s="82"/>
      <c r="CCI110" s="82"/>
      <c r="CCJ110" s="82"/>
      <c r="CCK110" s="82"/>
      <c r="CCL110" s="82"/>
      <c r="CCM110" s="82"/>
      <c r="CCN110" s="82"/>
      <c r="CCO110" s="82"/>
      <c r="CCP110" s="82"/>
      <c r="CCQ110" s="82"/>
      <c r="CCR110" s="82"/>
      <c r="CCS110" s="82"/>
      <c r="CCT110" s="82"/>
      <c r="CCU110" s="82"/>
      <c r="CCV110" s="82"/>
      <c r="CCW110" s="82"/>
      <c r="CCX110" s="82"/>
      <c r="CCY110" s="82"/>
      <c r="CCZ110" s="82"/>
      <c r="CDA110" s="82"/>
      <c r="CDB110" s="82"/>
      <c r="CDC110" s="82"/>
      <c r="CDD110" s="82"/>
      <c r="CDE110" s="82"/>
      <c r="CDF110" s="82"/>
      <c r="CDG110" s="82"/>
      <c r="CDH110" s="82"/>
      <c r="CDI110" s="82"/>
      <c r="CDJ110" s="82"/>
      <c r="CDK110" s="82"/>
      <c r="CDL110" s="82"/>
      <c r="CDM110" s="82"/>
      <c r="CDN110" s="82"/>
      <c r="CDO110" s="82"/>
      <c r="CDP110" s="82"/>
      <c r="CDQ110" s="82"/>
      <c r="CDR110" s="82"/>
      <c r="CDS110" s="82"/>
      <c r="CDT110" s="82"/>
      <c r="CDU110" s="82"/>
      <c r="CDV110" s="82"/>
      <c r="CDW110" s="82"/>
      <c r="CDX110" s="82"/>
      <c r="CDY110" s="82"/>
      <c r="CDZ110" s="82"/>
      <c r="CEA110" s="82"/>
      <c r="CEB110" s="82"/>
      <c r="CEC110" s="82"/>
      <c r="CED110" s="82"/>
      <c r="CEE110" s="82"/>
      <c r="CEF110" s="82"/>
      <c r="CEG110" s="82"/>
      <c r="CEH110" s="82"/>
      <c r="CEI110" s="82"/>
      <c r="CEJ110" s="82"/>
      <c r="CEK110" s="82"/>
      <c r="CEL110" s="82"/>
      <c r="CEM110" s="82"/>
      <c r="CEN110" s="82"/>
      <c r="CEO110" s="82"/>
      <c r="CEP110" s="82"/>
      <c r="CEQ110" s="82"/>
      <c r="CER110" s="82"/>
      <c r="CES110" s="82"/>
      <c r="CET110" s="82"/>
      <c r="CEU110" s="82"/>
      <c r="CEV110" s="82"/>
      <c r="CEW110" s="82"/>
      <c r="CEX110" s="82"/>
      <c r="CEY110" s="82"/>
      <c r="CEZ110" s="82"/>
      <c r="CFA110" s="82"/>
      <c r="CFB110" s="82"/>
      <c r="CFC110" s="82"/>
      <c r="CFD110" s="82"/>
      <c r="CFE110" s="82"/>
      <c r="CFF110" s="82"/>
      <c r="CFG110" s="82"/>
      <c r="CFH110" s="82"/>
      <c r="CFI110" s="82"/>
      <c r="CFJ110" s="82"/>
      <c r="CFK110" s="82"/>
      <c r="CFL110" s="82"/>
      <c r="CFM110" s="82"/>
      <c r="CFN110" s="82"/>
      <c r="CFO110" s="82"/>
      <c r="CFP110" s="82"/>
      <c r="CFQ110" s="82"/>
      <c r="CFR110" s="82"/>
      <c r="CFS110" s="82"/>
      <c r="CFT110" s="82"/>
      <c r="CFU110" s="82"/>
      <c r="CFV110" s="82"/>
      <c r="CFW110" s="82"/>
      <c r="CFX110" s="82"/>
      <c r="CFY110" s="82"/>
      <c r="CFZ110" s="82"/>
      <c r="CGA110" s="82"/>
      <c r="CGB110" s="82"/>
      <c r="CGC110" s="82"/>
      <c r="CGD110" s="82"/>
      <c r="CGE110" s="82"/>
      <c r="CGF110" s="82"/>
      <c r="CGG110" s="82"/>
      <c r="CGH110" s="82"/>
      <c r="CGI110" s="82"/>
      <c r="CGJ110" s="82"/>
      <c r="CGK110" s="82"/>
      <c r="CGL110" s="82"/>
      <c r="CGM110" s="82"/>
      <c r="CGN110" s="82"/>
      <c r="CGO110" s="82"/>
      <c r="CGP110" s="82"/>
      <c r="CGQ110" s="82"/>
      <c r="CGR110" s="82"/>
      <c r="CGS110" s="82"/>
      <c r="CGT110" s="82"/>
      <c r="CGU110" s="82"/>
      <c r="CGV110" s="82"/>
      <c r="CGW110" s="82"/>
      <c r="CGX110" s="82"/>
      <c r="CGY110" s="82"/>
      <c r="CGZ110" s="82"/>
      <c r="CHA110" s="82"/>
      <c r="CHB110" s="82"/>
      <c r="CHC110" s="82"/>
      <c r="CHD110" s="82"/>
      <c r="CHE110" s="82"/>
      <c r="CHF110" s="82"/>
      <c r="CHG110" s="82"/>
      <c r="CHH110" s="82"/>
      <c r="CHI110" s="82"/>
      <c r="CHJ110" s="82"/>
      <c r="CHK110" s="82"/>
      <c r="CHL110" s="82"/>
      <c r="CHM110" s="82"/>
      <c r="CHN110" s="82"/>
      <c r="CHO110" s="82"/>
      <c r="CHP110" s="82"/>
      <c r="CHQ110" s="82"/>
      <c r="CHR110" s="82"/>
      <c r="CHS110" s="82"/>
      <c r="CHT110" s="82"/>
      <c r="CHU110" s="82"/>
      <c r="CHV110" s="82"/>
      <c r="CHW110" s="82"/>
      <c r="CHX110" s="82"/>
      <c r="CHY110" s="82"/>
      <c r="CHZ110" s="82"/>
      <c r="CIA110" s="82"/>
      <c r="CIB110" s="82"/>
      <c r="CIC110" s="82"/>
      <c r="CID110" s="82"/>
      <c r="CIE110" s="82"/>
      <c r="CIF110" s="82"/>
      <c r="CIG110" s="82"/>
      <c r="CIH110" s="82"/>
      <c r="CII110" s="82"/>
      <c r="CIJ110" s="82"/>
      <c r="CIK110" s="82"/>
      <c r="CIL110" s="82"/>
      <c r="CIM110" s="82"/>
      <c r="CIN110" s="82"/>
      <c r="CIO110" s="82"/>
      <c r="CIP110" s="82"/>
      <c r="CIQ110" s="82"/>
      <c r="CIR110" s="82"/>
      <c r="CIS110" s="82"/>
      <c r="CIT110" s="82"/>
      <c r="CIU110" s="82"/>
      <c r="CIV110" s="82"/>
      <c r="CIW110" s="82"/>
      <c r="CIX110" s="82"/>
      <c r="CIY110" s="82"/>
      <c r="CIZ110" s="82"/>
      <c r="CJA110" s="82"/>
      <c r="CJB110" s="82"/>
      <c r="CJC110" s="82"/>
      <c r="CJD110" s="82"/>
      <c r="CJE110" s="82"/>
      <c r="CJF110" s="82"/>
      <c r="CJG110" s="82"/>
      <c r="CJH110" s="82"/>
      <c r="CJI110" s="82"/>
      <c r="CJJ110" s="82"/>
      <c r="CJK110" s="82"/>
      <c r="CJL110" s="82"/>
      <c r="CJM110" s="82"/>
      <c r="CJN110" s="82"/>
      <c r="CJO110" s="82"/>
      <c r="CJP110" s="82"/>
      <c r="CJQ110" s="82"/>
      <c r="CJR110" s="82"/>
      <c r="CJS110" s="82"/>
      <c r="CJT110" s="82"/>
      <c r="CJU110" s="82"/>
      <c r="CJV110" s="82"/>
      <c r="CJW110" s="82"/>
      <c r="CJX110" s="82"/>
      <c r="CJY110" s="82"/>
      <c r="CJZ110" s="82"/>
      <c r="CKA110" s="82"/>
      <c r="CKB110" s="82"/>
      <c r="CKC110" s="82"/>
      <c r="CKD110" s="82"/>
      <c r="CKE110" s="82"/>
      <c r="CKF110" s="82"/>
      <c r="CKG110" s="82"/>
      <c r="CKH110" s="82"/>
      <c r="CKI110" s="82"/>
      <c r="CKJ110" s="82"/>
      <c r="CKK110" s="82"/>
      <c r="CKL110" s="82"/>
      <c r="CKM110" s="82"/>
      <c r="CKN110" s="82"/>
      <c r="CKO110" s="82"/>
      <c r="CKP110" s="82"/>
      <c r="CKQ110" s="82"/>
      <c r="CKR110" s="82"/>
      <c r="CKS110" s="82"/>
      <c r="CKT110" s="82"/>
      <c r="CKU110" s="82"/>
      <c r="CKV110" s="82"/>
      <c r="CKW110" s="82"/>
      <c r="CKX110" s="82"/>
      <c r="CKY110" s="82"/>
      <c r="CKZ110" s="82"/>
      <c r="CLA110" s="82"/>
      <c r="CLB110" s="82"/>
      <c r="CLC110" s="82"/>
      <c r="CLD110" s="82"/>
      <c r="CLE110" s="82"/>
      <c r="CLF110" s="82"/>
      <c r="CLG110" s="82"/>
      <c r="CLH110" s="82"/>
      <c r="CLI110" s="82"/>
      <c r="CLJ110" s="82"/>
      <c r="CLK110" s="82"/>
      <c r="CLL110" s="82"/>
      <c r="CLM110" s="82"/>
      <c r="CLN110" s="82"/>
      <c r="CLO110" s="82"/>
      <c r="CLP110" s="82"/>
      <c r="CLQ110" s="82"/>
      <c r="CLR110" s="82"/>
      <c r="CLS110" s="82"/>
      <c r="CLT110" s="82"/>
      <c r="CLU110" s="82"/>
      <c r="CLV110" s="82"/>
      <c r="CLW110" s="82"/>
      <c r="CLX110" s="82"/>
      <c r="CLY110" s="82"/>
      <c r="CLZ110" s="82"/>
      <c r="CMA110" s="82"/>
      <c r="CMB110" s="82"/>
      <c r="CMC110" s="82"/>
      <c r="CMD110" s="82"/>
      <c r="CME110" s="82"/>
      <c r="CMF110" s="82"/>
      <c r="CMG110" s="82"/>
      <c r="CMH110" s="82"/>
      <c r="CMI110" s="82"/>
      <c r="CMJ110" s="82"/>
      <c r="CMK110" s="82"/>
      <c r="CML110" s="82"/>
      <c r="CMM110" s="82"/>
      <c r="CMN110" s="82"/>
      <c r="CMO110" s="82"/>
      <c r="CMP110" s="82"/>
      <c r="CMQ110" s="82"/>
      <c r="CMR110" s="82"/>
      <c r="CMS110" s="82"/>
      <c r="CMT110" s="82"/>
      <c r="CMU110" s="82"/>
      <c r="CMV110" s="82"/>
      <c r="CMW110" s="82"/>
      <c r="CMX110" s="82"/>
      <c r="CMY110" s="82"/>
      <c r="CMZ110" s="82"/>
      <c r="CNA110" s="82"/>
      <c r="CNB110" s="82"/>
      <c r="CNC110" s="82"/>
      <c r="CND110" s="82"/>
      <c r="CNE110" s="82"/>
      <c r="CNF110" s="82"/>
      <c r="CNG110" s="82"/>
      <c r="CNH110" s="82"/>
      <c r="CNI110" s="82"/>
      <c r="CNJ110" s="82"/>
      <c r="CNK110" s="82"/>
      <c r="CNL110" s="82"/>
      <c r="CNM110" s="82"/>
      <c r="CNN110" s="82"/>
      <c r="CNO110" s="82"/>
      <c r="CNP110" s="82"/>
      <c r="CNQ110" s="82"/>
      <c r="CNR110" s="82"/>
      <c r="CNS110" s="82"/>
      <c r="CNT110" s="82"/>
      <c r="CNU110" s="82"/>
      <c r="CNV110" s="82"/>
      <c r="CNW110" s="82"/>
      <c r="CNX110" s="82"/>
      <c r="CNY110" s="82"/>
      <c r="CNZ110" s="82"/>
      <c r="COA110" s="82"/>
      <c r="COB110" s="82"/>
      <c r="COC110" s="82"/>
      <c r="COD110" s="82"/>
      <c r="COE110" s="82"/>
      <c r="COF110" s="82"/>
      <c r="COG110" s="82"/>
      <c r="COH110" s="82"/>
      <c r="COI110" s="82"/>
      <c r="COJ110" s="82"/>
      <c r="COK110" s="82"/>
      <c r="COL110" s="82"/>
      <c r="COM110" s="82"/>
      <c r="CON110" s="82"/>
      <c r="COO110" s="82"/>
      <c r="COP110" s="82"/>
      <c r="COQ110" s="82"/>
      <c r="COR110" s="82"/>
      <c r="COS110" s="82"/>
      <c r="COT110" s="82"/>
      <c r="COU110" s="82"/>
      <c r="COV110" s="82"/>
      <c r="COW110" s="82"/>
      <c r="COX110" s="82"/>
      <c r="COY110" s="82"/>
      <c r="COZ110" s="82"/>
      <c r="CPA110" s="82"/>
      <c r="CPB110" s="82"/>
      <c r="CPC110" s="82"/>
      <c r="CPD110" s="82"/>
      <c r="CPE110" s="82"/>
      <c r="CPF110" s="82"/>
      <c r="CPG110" s="82"/>
      <c r="CPH110" s="82"/>
      <c r="CPI110" s="82"/>
      <c r="CPJ110" s="82"/>
      <c r="CPK110" s="82"/>
      <c r="CPL110" s="82"/>
      <c r="CPM110" s="82"/>
      <c r="CPN110" s="82"/>
      <c r="CPO110" s="82"/>
      <c r="CPP110" s="82"/>
      <c r="CPQ110" s="82"/>
      <c r="CPR110" s="82"/>
      <c r="CPS110" s="82"/>
      <c r="CPT110" s="82"/>
      <c r="CPU110" s="82"/>
      <c r="CPV110" s="82"/>
      <c r="CPW110" s="82"/>
      <c r="CPX110" s="82"/>
      <c r="CPY110" s="82"/>
      <c r="CPZ110" s="82"/>
      <c r="CQA110" s="82"/>
      <c r="CQB110" s="82"/>
      <c r="CQC110" s="82"/>
      <c r="CQD110" s="82"/>
      <c r="CQE110" s="82"/>
      <c r="CQF110" s="82"/>
      <c r="CQG110" s="82"/>
      <c r="CQH110" s="82"/>
      <c r="CQI110" s="82"/>
      <c r="CQJ110" s="82"/>
      <c r="CQK110" s="82"/>
      <c r="CQL110" s="82"/>
      <c r="CQM110" s="82"/>
      <c r="CQN110" s="82"/>
      <c r="CQO110" s="82"/>
      <c r="CQP110" s="82"/>
      <c r="CQQ110" s="82"/>
      <c r="CQR110" s="82"/>
      <c r="CQS110" s="82"/>
      <c r="CQT110" s="82"/>
      <c r="CQU110" s="82"/>
      <c r="CQV110" s="82"/>
      <c r="CQW110" s="82"/>
      <c r="CQX110" s="82"/>
      <c r="CQY110" s="82"/>
      <c r="CQZ110" s="82"/>
      <c r="CRA110" s="82"/>
      <c r="CRB110" s="82"/>
      <c r="CRC110" s="82"/>
      <c r="CRD110" s="82"/>
      <c r="CRE110" s="82"/>
      <c r="CRF110" s="82"/>
      <c r="CRG110" s="82"/>
      <c r="CRH110" s="82"/>
      <c r="CRI110" s="82"/>
      <c r="CRJ110" s="82"/>
      <c r="CRK110" s="82"/>
      <c r="CRL110" s="82"/>
      <c r="CRM110" s="82"/>
      <c r="CRN110" s="82"/>
      <c r="CRO110" s="82"/>
      <c r="CRP110" s="82"/>
      <c r="CRQ110" s="82"/>
      <c r="CRR110" s="82"/>
      <c r="CRS110" s="82"/>
      <c r="CRT110" s="82"/>
      <c r="CRU110" s="82"/>
      <c r="CRV110" s="82"/>
      <c r="CRW110" s="82"/>
      <c r="CRX110" s="82"/>
      <c r="CRY110" s="82"/>
      <c r="CRZ110" s="82"/>
      <c r="CSA110" s="82"/>
      <c r="CSB110" s="82"/>
      <c r="CSC110" s="82"/>
      <c r="CSD110" s="82"/>
      <c r="CSE110" s="82"/>
      <c r="CSF110" s="82"/>
      <c r="CSG110" s="82"/>
      <c r="CSH110" s="82"/>
      <c r="CSI110" s="82"/>
      <c r="CSJ110" s="82"/>
      <c r="CSK110" s="82"/>
      <c r="CSL110" s="82"/>
      <c r="CSM110" s="82"/>
      <c r="CSN110" s="82"/>
      <c r="CSO110" s="82"/>
      <c r="CSP110" s="82"/>
      <c r="CSQ110" s="82"/>
      <c r="CSR110" s="82"/>
      <c r="CSS110" s="82"/>
      <c r="CST110" s="82"/>
      <c r="CSU110" s="82"/>
      <c r="CSV110" s="82"/>
      <c r="CSW110" s="82"/>
      <c r="CSX110" s="82"/>
      <c r="CSY110" s="82"/>
      <c r="CSZ110" s="82"/>
      <c r="CTA110" s="82"/>
      <c r="CTB110" s="82"/>
      <c r="CTC110" s="82"/>
      <c r="CTD110" s="82"/>
      <c r="CTE110" s="82"/>
      <c r="CTF110" s="82"/>
      <c r="CTG110" s="82"/>
      <c r="CTH110" s="82"/>
      <c r="CTI110" s="82"/>
      <c r="CTJ110" s="82"/>
      <c r="CTK110" s="82"/>
      <c r="CTL110" s="82"/>
      <c r="CTM110" s="82"/>
      <c r="CTN110" s="82"/>
      <c r="CTO110" s="82"/>
      <c r="CTP110" s="82"/>
      <c r="CTQ110" s="82"/>
      <c r="CTR110" s="82"/>
      <c r="CTS110" s="82"/>
      <c r="CTT110" s="82"/>
      <c r="CTU110" s="82"/>
      <c r="CTV110" s="82"/>
      <c r="CTW110" s="82"/>
      <c r="CTX110" s="82"/>
      <c r="CTY110" s="82"/>
      <c r="CTZ110" s="82"/>
      <c r="CUA110" s="82"/>
      <c r="CUB110" s="82"/>
      <c r="CUC110" s="82"/>
      <c r="CUD110" s="82"/>
      <c r="CUE110" s="82"/>
      <c r="CUF110" s="82"/>
      <c r="CUG110" s="82"/>
      <c r="CUH110" s="82"/>
      <c r="CUI110" s="82"/>
      <c r="CUJ110" s="82"/>
      <c r="CUK110" s="82"/>
      <c r="CUL110" s="82"/>
      <c r="CUM110" s="82"/>
      <c r="CUN110" s="82"/>
      <c r="CUO110" s="82"/>
      <c r="CUP110" s="82"/>
      <c r="CUQ110" s="82"/>
      <c r="CUR110" s="82"/>
      <c r="CUS110" s="82"/>
      <c r="CUT110" s="82"/>
      <c r="CUU110" s="82"/>
      <c r="CUV110" s="82"/>
      <c r="CUW110" s="82"/>
      <c r="CUX110" s="82"/>
      <c r="CUY110" s="82"/>
      <c r="CUZ110" s="82"/>
      <c r="CVA110" s="82"/>
      <c r="CVB110" s="82"/>
      <c r="CVC110" s="82"/>
      <c r="CVD110" s="82"/>
      <c r="CVE110" s="82"/>
      <c r="CVF110" s="82"/>
      <c r="CVG110" s="82"/>
      <c r="CVH110" s="82"/>
      <c r="CVI110" s="82"/>
      <c r="CVJ110" s="82"/>
      <c r="CVK110" s="82"/>
      <c r="CVL110" s="82"/>
      <c r="CVM110" s="82"/>
      <c r="CVN110" s="82"/>
      <c r="CVO110" s="82"/>
      <c r="CVP110" s="82"/>
      <c r="CVQ110" s="82"/>
      <c r="CVR110" s="82"/>
      <c r="CVS110" s="82"/>
      <c r="CVT110" s="82"/>
      <c r="CVU110" s="82"/>
      <c r="CVV110" s="82"/>
      <c r="CVW110" s="82"/>
      <c r="CVX110" s="82"/>
      <c r="CVY110" s="82"/>
      <c r="CVZ110" s="82"/>
      <c r="CWA110" s="82"/>
      <c r="CWB110" s="82"/>
      <c r="CWC110" s="82"/>
      <c r="CWD110" s="82"/>
      <c r="CWE110" s="82"/>
      <c r="CWF110" s="82"/>
      <c r="CWG110" s="82"/>
      <c r="CWH110" s="82"/>
      <c r="CWI110" s="82"/>
      <c r="CWJ110" s="82"/>
      <c r="CWK110" s="82"/>
      <c r="CWL110" s="82"/>
      <c r="CWM110" s="82"/>
      <c r="CWN110" s="82"/>
      <c r="CWO110" s="82"/>
      <c r="CWP110" s="82"/>
      <c r="CWQ110" s="82"/>
      <c r="CWR110" s="82"/>
      <c r="CWS110" s="82"/>
      <c r="CWT110" s="82"/>
      <c r="CWU110" s="82"/>
      <c r="CWV110" s="82"/>
      <c r="CWW110" s="82"/>
      <c r="CWX110" s="82"/>
      <c r="CWY110" s="82"/>
      <c r="CWZ110" s="82"/>
      <c r="CXA110" s="82"/>
      <c r="CXB110" s="82"/>
      <c r="CXC110" s="82"/>
      <c r="CXD110" s="82"/>
      <c r="CXE110" s="82"/>
      <c r="CXF110" s="82"/>
      <c r="CXG110" s="82"/>
      <c r="CXH110" s="82"/>
      <c r="CXI110" s="82"/>
      <c r="CXJ110" s="82"/>
      <c r="CXK110" s="82"/>
      <c r="CXL110" s="82"/>
      <c r="CXM110" s="82"/>
      <c r="CXN110" s="82"/>
      <c r="CXO110" s="82"/>
      <c r="CXP110" s="82"/>
      <c r="CXQ110" s="82"/>
      <c r="CXR110" s="82"/>
      <c r="CXS110" s="82"/>
      <c r="CXT110" s="82"/>
      <c r="CXU110" s="82"/>
      <c r="CXV110" s="82"/>
      <c r="CXW110" s="82"/>
      <c r="CXX110" s="82"/>
      <c r="CXY110" s="82"/>
      <c r="CXZ110" s="82"/>
      <c r="CYA110" s="82"/>
      <c r="CYB110" s="82"/>
      <c r="CYC110" s="82"/>
      <c r="CYD110" s="82"/>
      <c r="CYE110" s="82"/>
      <c r="CYF110" s="82"/>
      <c r="CYG110" s="82"/>
      <c r="CYH110" s="82"/>
      <c r="CYI110" s="82"/>
      <c r="CYJ110" s="82"/>
      <c r="CYK110" s="82"/>
      <c r="CYL110" s="82"/>
      <c r="CYM110" s="82"/>
      <c r="CYN110" s="82"/>
      <c r="CYO110" s="82"/>
      <c r="CYP110" s="82"/>
      <c r="CYQ110" s="82"/>
      <c r="CYR110" s="82"/>
      <c r="CYS110" s="82"/>
      <c r="CYT110" s="82"/>
      <c r="CYU110" s="82"/>
      <c r="CYV110" s="82"/>
      <c r="CYW110" s="82"/>
      <c r="CYX110" s="82"/>
      <c r="CYY110" s="82"/>
      <c r="CYZ110" s="82"/>
      <c r="CZA110" s="82"/>
      <c r="CZB110" s="82"/>
      <c r="CZC110" s="82"/>
      <c r="CZD110" s="82"/>
      <c r="CZE110" s="82"/>
      <c r="CZF110" s="82"/>
      <c r="CZG110" s="82"/>
      <c r="CZH110" s="82"/>
      <c r="CZI110" s="82"/>
      <c r="CZJ110" s="82"/>
      <c r="CZK110" s="82"/>
      <c r="CZL110" s="82"/>
      <c r="CZM110" s="82"/>
      <c r="CZN110" s="82"/>
      <c r="CZO110" s="82"/>
      <c r="CZP110" s="82"/>
      <c r="CZQ110" s="82"/>
      <c r="CZR110" s="82"/>
      <c r="CZS110" s="82"/>
      <c r="CZT110" s="82"/>
      <c r="CZU110" s="82"/>
      <c r="CZV110" s="82"/>
      <c r="CZW110" s="82"/>
      <c r="CZX110" s="82"/>
      <c r="CZY110" s="82"/>
      <c r="CZZ110" s="82"/>
      <c r="DAA110" s="82"/>
      <c r="DAB110" s="82"/>
      <c r="DAC110" s="82"/>
      <c r="DAD110" s="82"/>
      <c r="DAE110" s="82"/>
      <c r="DAF110" s="82"/>
      <c r="DAG110" s="82"/>
      <c r="DAH110" s="82"/>
      <c r="DAI110" s="82"/>
      <c r="DAJ110" s="82"/>
      <c r="DAK110" s="82"/>
      <c r="DAL110" s="82"/>
      <c r="DAM110" s="82"/>
      <c r="DAN110" s="82"/>
      <c r="DAO110" s="82"/>
      <c r="DAP110" s="82"/>
      <c r="DAQ110" s="82"/>
      <c r="DAR110" s="82"/>
      <c r="DAS110" s="82"/>
      <c r="DAT110" s="82"/>
      <c r="DAU110" s="82"/>
      <c r="DAV110" s="82"/>
      <c r="DAW110" s="82"/>
      <c r="DAX110" s="82"/>
      <c r="DAY110" s="82"/>
      <c r="DAZ110" s="82"/>
      <c r="DBA110" s="82"/>
      <c r="DBB110" s="82"/>
      <c r="DBC110" s="82"/>
      <c r="DBD110" s="82"/>
      <c r="DBE110" s="82"/>
      <c r="DBF110" s="82"/>
      <c r="DBG110" s="82"/>
      <c r="DBH110" s="82"/>
      <c r="DBI110" s="82"/>
      <c r="DBJ110" s="82"/>
      <c r="DBK110" s="82"/>
      <c r="DBL110" s="82"/>
      <c r="DBM110" s="82"/>
      <c r="DBN110" s="82"/>
      <c r="DBO110" s="82"/>
      <c r="DBP110" s="82"/>
      <c r="DBQ110" s="82"/>
      <c r="DBR110" s="82"/>
      <c r="DBS110" s="82"/>
      <c r="DBT110" s="82"/>
      <c r="DBU110" s="82"/>
      <c r="DBV110" s="82"/>
      <c r="DBW110" s="82"/>
      <c r="DBX110" s="82"/>
      <c r="DBY110" s="82"/>
      <c r="DBZ110" s="82"/>
      <c r="DCA110" s="82"/>
      <c r="DCB110" s="82"/>
      <c r="DCC110" s="82"/>
      <c r="DCD110" s="82"/>
      <c r="DCE110" s="82"/>
      <c r="DCF110" s="82"/>
      <c r="DCG110" s="82"/>
      <c r="DCH110" s="82"/>
      <c r="DCI110" s="82"/>
      <c r="DCJ110" s="82"/>
      <c r="DCK110" s="82"/>
      <c r="DCL110" s="82"/>
      <c r="DCM110" s="82"/>
      <c r="DCN110" s="82"/>
      <c r="DCO110" s="82"/>
      <c r="DCP110" s="82"/>
      <c r="DCQ110" s="82"/>
      <c r="DCR110" s="82"/>
      <c r="DCS110" s="82"/>
      <c r="DCT110" s="82"/>
      <c r="DCU110" s="82"/>
      <c r="DCV110" s="82"/>
      <c r="DCW110" s="82"/>
      <c r="DCX110" s="82"/>
      <c r="DCY110" s="82"/>
      <c r="DCZ110" s="82"/>
      <c r="DDA110" s="82"/>
      <c r="DDB110" s="82"/>
      <c r="DDC110" s="82"/>
      <c r="DDD110" s="82"/>
      <c r="DDE110" s="82"/>
      <c r="DDF110" s="82"/>
      <c r="DDG110" s="82"/>
      <c r="DDH110" s="82"/>
      <c r="DDI110" s="82"/>
      <c r="DDJ110" s="82"/>
      <c r="DDK110" s="82"/>
      <c r="DDL110" s="82"/>
      <c r="DDM110" s="82"/>
      <c r="DDN110" s="82"/>
      <c r="DDO110" s="82"/>
      <c r="DDP110" s="82"/>
      <c r="DDQ110" s="82"/>
      <c r="DDR110" s="82"/>
      <c r="DDS110" s="82"/>
      <c r="DDT110" s="82"/>
      <c r="DDU110" s="82"/>
      <c r="DDV110" s="82"/>
      <c r="DDW110" s="82"/>
      <c r="DDX110" s="82"/>
      <c r="DDY110" s="82"/>
      <c r="DDZ110" s="82"/>
      <c r="DEA110" s="82"/>
      <c r="DEB110" s="82"/>
      <c r="DEC110" s="82"/>
      <c r="DED110" s="82"/>
      <c r="DEE110" s="82"/>
      <c r="DEF110" s="82"/>
      <c r="DEG110" s="82"/>
      <c r="DEH110" s="82"/>
      <c r="DEI110" s="82"/>
      <c r="DEJ110" s="82"/>
      <c r="DEK110" s="82"/>
      <c r="DEL110" s="82"/>
      <c r="DEM110" s="82"/>
      <c r="DEN110" s="82"/>
      <c r="DEO110" s="82"/>
      <c r="DEP110" s="82"/>
      <c r="DEQ110" s="82"/>
      <c r="DER110" s="82"/>
      <c r="DES110" s="82"/>
      <c r="DET110" s="82"/>
      <c r="DEU110" s="82"/>
      <c r="DEV110" s="82"/>
      <c r="DEW110" s="82"/>
      <c r="DEX110" s="82"/>
      <c r="DEY110" s="82"/>
      <c r="DEZ110" s="82"/>
      <c r="DFA110" s="82"/>
      <c r="DFB110" s="82"/>
      <c r="DFC110" s="82"/>
      <c r="DFD110" s="82"/>
      <c r="DFE110" s="82"/>
      <c r="DFF110" s="82"/>
      <c r="DFG110" s="82"/>
      <c r="DFH110" s="82"/>
      <c r="DFI110" s="82"/>
      <c r="DFJ110" s="82"/>
      <c r="DFK110" s="82"/>
      <c r="DFL110" s="82"/>
      <c r="DFM110" s="82"/>
      <c r="DFN110" s="82"/>
      <c r="DFO110" s="82"/>
      <c r="DFP110" s="82"/>
      <c r="DFQ110" s="82"/>
      <c r="DFR110" s="82"/>
      <c r="DFS110" s="82"/>
      <c r="DFT110" s="82"/>
      <c r="DFU110" s="82"/>
      <c r="DFV110" s="82"/>
      <c r="DFW110" s="82"/>
      <c r="DFX110" s="82"/>
      <c r="DFY110" s="82"/>
      <c r="DFZ110" s="82"/>
      <c r="DGA110" s="82"/>
      <c r="DGB110" s="82"/>
      <c r="DGC110" s="82"/>
      <c r="DGD110" s="82"/>
      <c r="DGE110" s="82"/>
      <c r="DGF110" s="82"/>
      <c r="DGG110" s="82"/>
      <c r="DGH110" s="82"/>
      <c r="DGI110" s="82"/>
      <c r="DGJ110" s="82"/>
      <c r="DGK110" s="82"/>
      <c r="DGL110" s="82"/>
      <c r="DGM110" s="82"/>
      <c r="DGN110" s="82"/>
      <c r="DGO110" s="82"/>
      <c r="DGP110" s="82"/>
      <c r="DGQ110" s="82"/>
      <c r="DGR110" s="82"/>
      <c r="DGS110" s="82"/>
      <c r="DGT110" s="82"/>
      <c r="DGU110" s="82"/>
      <c r="DGV110" s="82"/>
      <c r="DGW110" s="82"/>
      <c r="DGX110" s="82"/>
      <c r="DGY110" s="82"/>
      <c r="DGZ110" s="82"/>
      <c r="DHA110" s="82"/>
      <c r="DHB110" s="82"/>
      <c r="DHC110" s="82"/>
      <c r="DHD110" s="82"/>
      <c r="DHE110" s="82"/>
      <c r="DHF110" s="82"/>
      <c r="DHG110" s="82"/>
      <c r="DHH110" s="82"/>
      <c r="DHI110" s="82"/>
      <c r="DHJ110" s="82"/>
      <c r="DHK110" s="82"/>
      <c r="DHL110" s="82"/>
      <c r="DHM110" s="82"/>
      <c r="DHN110" s="82"/>
      <c r="DHO110" s="82"/>
      <c r="DHP110" s="82"/>
      <c r="DHQ110" s="82"/>
      <c r="DHR110" s="82"/>
      <c r="DHS110" s="82"/>
      <c r="DHT110" s="82"/>
      <c r="DHU110" s="82"/>
      <c r="DHV110" s="82"/>
      <c r="DHW110" s="82"/>
      <c r="DHX110" s="82"/>
      <c r="DHY110" s="82"/>
      <c r="DHZ110" s="82"/>
      <c r="DIA110" s="82"/>
      <c r="DIB110" s="82"/>
      <c r="DIC110" s="82"/>
      <c r="DID110" s="82"/>
      <c r="DIE110" s="82"/>
      <c r="DIF110" s="82"/>
      <c r="DIG110" s="82"/>
      <c r="DIH110" s="82"/>
      <c r="DII110" s="82"/>
      <c r="DIJ110" s="82"/>
      <c r="DIK110" s="82"/>
      <c r="DIL110" s="82"/>
      <c r="DIM110" s="82"/>
      <c r="DIN110" s="82"/>
      <c r="DIO110" s="82"/>
      <c r="DIP110" s="82"/>
      <c r="DIQ110" s="82"/>
      <c r="DIR110" s="82"/>
      <c r="DIS110" s="82"/>
      <c r="DIT110" s="82"/>
      <c r="DIU110" s="82"/>
      <c r="DIV110" s="82"/>
      <c r="DIW110" s="82"/>
      <c r="DIX110" s="82"/>
      <c r="DIY110" s="82"/>
      <c r="DIZ110" s="82"/>
      <c r="DJA110" s="82"/>
      <c r="DJB110" s="82"/>
      <c r="DJC110" s="82"/>
      <c r="DJD110" s="82"/>
      <c r="DJE110" s="82"/>
      <c r="DJF110" s="82"/>
      <c r="DJG110" s="82"/>
      <c r="DJH110" s="82"/>
      <c r="DJI110" s="82"/>
      <c r="DJJ110" s="82"/>
      <c r="DJK110" s="82"/>
      <c r="DJL110" s="82"/>
      <c r="DJM110" s="82"/>
      <c r="DJN110" s="82"/>
      <c r="DJO110" s="82"/>
      <c r="DJP110" s="82"/>
      <c r="DJQ110" s="82"/>
      <c r="DJR110" s="82"/>
      <c r="DJS110" s="82"/>
      <c r="DJT110" s="82"/>
      <c r="DJU110" s="82"/>
      <c r="DJV110" s="82"/>
      <c r="DJW110" s="82"/>
      <c r="DJX110" s="82"/>
      <c r="DJY110" s="82"/>
      <c r="DJZ110" s="82"/>
      <c r="DKA110" s="82"/>
      <c r="DKB110" s="82"/>
      <c r="DKC110" s="82"/>
      <c r="DKD110" s="82"/>
      <c r="DKE110" s="82"/>
      <c r="DKF110" s="82"/>
      <c r="DKG110" s="82"/>
      <c r="DKH110" s="82"/>
      <c r="DKI110" s="82"/>
      <c r="DKJ110" s="82"/>
      <c r="DKK110" s="82"/>
      <c r="DKL110" s="82"/>
      <c r="DKM110" s="82"/>
      <c r="DKN110" s="82"/>
      <c r="DKO110" s="82"/>
      <c r="DKP110" s="82"/>
      <c r="DKQ110" s="82"/>
      <c r="DKR110" s="82"/>
      <c r="DKS110" s="82"/>
      <c r="DKT110" s="82"/>
      <c r="DKU110" s="82"/>
      <c r="DKV110" s="82"/>
      <c r="DKW110" s="82"/>
      <c r="DKX110" s="82"/>
      <c r="DKY110" s="82"/>
      <c r="DKZ110" s="82"/>
      <c r="DLA110" s="82"/>
      <c r="DLB110" s="82"/>
      <c r="DLC110" s="82"/>
      <c r="DLD110" s="82"/>
      <c r="DLE110" s="82"/>
      <c r="DLF110" s="82"/>
      <c r="DLG110" s="82"/>
      <c r="DLH110" s="82"/>
      <c r="DLI110" s="82"/>
      <c r="DLJ110" s="82"/>
      <c r="DLK110" s="82"/>
      <c r="DLL110" s="82"/>
      <c r="DLM110" s="82"/>
      <c r="DLN110" s="82"/>
      <c r="DLO110" s="82"/>
      <c r="DLP110" s="82"/>
      <c r="DLQ110" s="82"/>
      <c r="DLR110" s="82"/>
      <c r="DLS110" s="82"/>
      <c r="DLT110" s="82"/>
      <c r="DLU110" s="82"/>
      <c r="DLV110" s="82"/>
      <c r="DLW110" s="82"/>
      <c r="DLX110" s="82"/>
      <c r="DLY110" s="82"/>
      <c r="DLZ110" s="82"/>
      <c r="DMA110" s="82"/>
      <c r="DMB110" s="82"/>
      <c r="DMC110" s="82"/>
      <c r="DMD110" s="82"/>
      <c r="DME110" s="82"/>
      <c r="DMF110" s="82"/>
      <c r="DMG110" s="82"/>
      <c r="DMH110" s="82"/>
      <c r="DMI110" s="82"/>
      <c r="DMJ110" s="82"/>
      <c r="DMK110" s="82"/>
      <c r="DML110" s="82"/>
      <c r="DMM110" s="82"/>
      <c r="DMN110" s="82"/>
      <c r="DMO110" s="82"/>
      <c r="DMP110" s="82"/>
      <c r="DMQ110" s="82"/>
      <c r="DMR110" s="82"/>
      <c r="DMS110" s="82"/>
      <c r="DMT110" s="82"/>
      <c r="DMU110" s="82"/>
      <c r="DMV110" s="82"/>
      <c r="DMW110" s="82"/>
      <c r="DMX110" s="82"/>
      <c r="DMY110" s="82"/>
      <c r="DMZ110" s="82"/>
      <c r="DNA110" s="82"/>
      <c r="DNB110" s="82"/>
      <c r="DNC110" s="82"/>
      <c r="DND110" s="82"/>
      <c r="DNE110" s="82"/>
      <c r="DNF110" s="82"/>
      <c r="DNG110" s="82"/>
      <c r="DNH110" s="82"/>
      <c r="DNI110" s="82"/>
      <c r="DNJ110" s="82"/>
      <c r="DNK110" s="82"/>
      <c r="DNL110" s="82"/>
      <c r="DNM110" s="82"/>
      <c r="DNN110" s="82"/>
      <c r="DNO110" s="82"/>
      <c r="DNP110" s="82"/>
      <c r="DNQ110" s="82"/>
      <c r="DNR110" s="82"/>
      <c r="DNS110" s="82"/>
      <c r="DNT110" s="82"/>
      <c r="DNU110" s="82"/>
      <c r="DNV110" s="82"/>
      <c r="DNW110" s="82"/>
      <c r="DNX110" s="82"/>
      <c r="DNY110" s="82"/>
      <c r="DNZ110" s="82"/>
      <c r="DOA110" s="82"/>
      <c r="DOB110" s="82"/>
      <c r="DOC110" s="82"/>
      <c r="DOD110" s="82"/>
      <c r="DOE110" s="82"/>
      <c r="DOF110" s="82"/>
      <c r="DOG110" s="82"/>
      <c r="DOH110" s="82"/>
      <c r="DOI110" s="82"/>
      <c r="DOJ110" s="82"/>
      <c r="DOK110" s="82"/>
      <c r="DOL110" s="82"/>
      <c r="DOM110" s="82"/>
      <c r="DON110" s="82"/>
      <c r="DOO110" s="82"/>
      <c r="DOP110" s="82"/>
      <c r="DOQ110" s="82"/>
      <c r="DOR110" s="82"/>
      <c r="DOS110" s="82"/>
      <c r="DOT110" s="82"/>
      <c r="DOU110" s="82"/>
      <c r="DOV110" s="82"/>
      <c r="DOW110" s="82"/>
      <c r="DOX110" s="82"/>
      <c r="DOY110" s="82"/>
      <c r="DOZ110" s="82"/>
      <c r="DPA110" s="82"/>
      <c r="DPB110" s="82"/>
      <c r="DPC110" s="82"/>
      <c r="DPD110" s="82"/>
      <c r="DPE110" s="82"/>
      <c r="DPF110" s="82"/>
      <c r="DPG110" s="82"/>
      <c r="DPH110" s="82"/>
      <c r="DPI110" s="82"/>
      <c r="DPJ110" s="82"/>
      <c r="DPK110" s="82"/>
      <c r="DPL110" s="82"/>
      <c r="DPM110" s="82"/>
      <c r="DPN110" s="82"/>
      <c r="DPO110" s="82"/>
      <c r="DPP110" s="82"/>
      <c r="DPQ110" s="82"/>
      <c r="DPR110" s="82"/>
      <c r="DPS110" s="82"/>
      <c r="DPT110" s="82"/>
      <c r="DPU110" s="82"/>
      <c r="DPV110" s="82"/>
      <c r="DPW110" s="82"/>
      <c r="DPX110" s="82"/>
      <c r="DPY110" s="82"/>
      <c r="DPZ110" s="82"/>
      <c r="DQA110" s="82"/>
      <c r="DQB110" s="82"/>
      <c r="DQC110" s="82"/>
      <c r="DQD110" s="82"/>
      <c r="DQE110" s="82"/>
      <c r="DQF110" s="82"/>
      <c r="DQG110" s="82"/>
      <c r="DQH110" s="82"/>
      <c r="DQI110" s="82"/>
      <c r="DQJ110" s="82"/>
      <c r="DQK110" s="82"/>
      <c r="DQL110" s="82"/>
      <c r="DQM110" s="82"/>
      <c r="DQN110" s="82"/>
      <c r="DQO110" s="82"/>
      <c r="DQP110" s="82"/>
      <c r="DQQ110" s="82"/>
      <c r="DQR110" s="82"/>
      <c r="DQS110" s="82"/>
      <c r="DQT110" s="82"/>
      <c r="DQU110" s="82"/>
      <c r="DQV110" s="82"/>
      <c r="DQW110" s="82"/>
      <c r="DQX110" s="82"/>
      <c r="DQY110" s="82"/>
      <c r="DQZ110" s="82"/>
      <c r="DRA110" s="82"/>
      <c r="DRB110" s="82"/>
      <c r="DRC110" s="82"/>
      <c r="DRD110" s="82"/>
      <c r="DRE110" s="82"/>
      <c r="DRF110" s="82"/>
      <c r="DRG110" s="82"/>
      <c r="DRH110" s="82"/>
      <c r="DRI110" s="82"/>
      <c r="DRJ110" s="82"/>
      <c r="DRK110" s="82"/>
      <c r="DRL110" s="82"/>
      <c r="DRM110" s="82"/>
      <c r="DRN110" s="82"/>
      <c r="DRO110" s="82"/>
      <c r="DRP110" s="82"/>
      <c r="DRQ110" s="82"/>
      <c r="DRR110" s="82"/>
      <c r="DRS110" s="82"/>
      <c r="DRT110" s="82"/>
      <c r="DRU110" s="82"/>
      <c r="DRV110" s="82"/>
      <c r="DRW110" s="82"/>
      <c r="DRX110" s="82"/>
      <c r="DRY110" s="82"/>
      <c r="DRZ110" s="82"/>
      <c r="DSA110" s="82"/>
      <c r="DSB110" s="82"/>
      <c r="DSC110" s="82"/>
      <c r="DSD110" s="82"/>
      <c r="DSE110" s="82"/>
      <c r="DSF110" s="82"/>
      <c r="DSG110" s="82"/>
      <c r="DSH110" s="82"/>
      <c r="DSI110" s="82"/>
      <c r="DSJ110" s="82"/>
      <c r="DSK110" s="82"/>
      <c r="DSL110" s="82"/>
      <c r="DSM110" s="82"/>
      <c r="DSN110" s="82"/>
      <c r="DSO110" s="82"/>
      <c r="DSP110" s="82"/>
      <c r="DSQ110" s="82"/>
      <c r="DSR110" s="82"/>
      <c r="DSS110" s="82"/>
      <c r="DST110" s="82"/>
      <c r="DSU110" s="82"/>
      <c r="DSV110" s="82"/>
      <c r="DSW110" s="82"/>
      <c r="DSX110" s="82"/>
      <c r="DSY110" s="82"/>
      <c r="DSZ110" s="82"/>
      <c r="DTA110" s="82"/>
      <c r="DTB110" s="82"/>
      <c r="DTC110" s="82"/>
      <c r="DTD110" s="82"/>
      <c r="DTE110" s="82"/>
      <c r="DTF110" s="82"/>
      <c r="DTG110" s="82"/>
      <c r="DTH110" s="82"/>
      <c r="DTI110" s="82"/>
      <c r="DTJ110" s="82"/>
      <c r="DTK110" s="82"/>
      <c r="DTL110" s="82"/>
      <c r="DTM110" s="82"/>
      <c r="DTN110" s="82"/>
      <c r="DTO110" s="82"/>
      <c r="DTP110" s="82"/>
      <c r="DTQ110" s="82"/>
      <c r="DTR110" s="82"/>
      <c r="DTS110" s="82"/>
      <c r="DTT110" s="82"/>
      <c r="DTU110" s="82"/>
      <c r="DTV110" s="82"/>
      <c r="DTW110" s="82"/>
      <c r="DTX110" s="82"/>
      <c r="DTY110" s="82"/>
      <c r="DTZ110" s="82"/>
      <c r="DUA110" s="82"/>
      <c r="DUB110" s="82"/>
      <c r="DUC110" s="82"/>
      <c r="DUD110" s="82"/>
      <c r="DUE110" s="82"/>
      <c r="DUF110" s="82"/>
      <c r="DUG110" s="82"/>
      <c r="DUH110" s="82"/>
      <c r="DUI110" s="82"/>
      <c r="DUJ110" s="82"/>
      <c r="DUK110" s="82"/>
      <c r="DUL110" s="82"/>
      <c r="DUM110" s="82"/>
      <c r="DUN110" s="82"/>
      <c r="DUO110" s="82"/>
      <c r="DUP110" s="82"/>
      <c r="DUQ110" s="82"/>
      <c r="DUR110" s="82"/>
      <c r="DUS110" s="82"/>
      <c r="DUT110" s="82"/>
      <c r="DUU110" s="82"/>
      <c r="DUV110" s="82"/>
      <c r="DUW110" s="82"/>
      <c r="DUX110" s="82"/>
      <c r="DUY110" s="82"/>
      <c r="DUZ110" s="82"/>
      <c r="DVA110" s="82"/>
      <c r="DVB110" s="82"/>
      <c r="DVC110" s="82"/>
      <c r="DVD110" s="82"/>
      <c r="DVE110" s="82"/>
      <c r="DVF110" s="82"/>
      <c r="DVG110" s="82"/>
      <c r="DVH110" s="82"/>
      <c r="DVI110" s="82"/>
      <c r="DVJ110" s="82"/>
      <c r="DVK110" s="82"/>
      <c r="DVL110" s="82"/>
      <c r="DVM110" s="82"/>
      <c r="DVN110" s="82"/>
      <c r="DVO110" s="82"/>
      <c r="DVP110" s="82"/>
      <c r="DVQ110" s="82"/>
      <c r="DVR110" s="82"/>
      <c r="DVS110" s="82"/>
      <c r="DVT110" s="82"/>
      <c r="DVU110" s="82"/>
      <c r="DVV110" s="82"/>
      <c r="DVW110" s="82"/>
      <c r="DVX110" s="82"/>
      <c r="DVY110" s="82"/>
      <c r="DVZ110" s="82"/>
      <c r="DWA110" s="82"/>
      <c r="DWB110" s="82"/>
      <c r="DWC110" s="82"/>
      <c r="DWD110" s="82"/>
      <c r="DWE110" s="82"/>
      <c r="DWF110" s="82"/>
      <c r="DWG110" s="82"/>
      <c r="DWH110" s="82"/>
      <c r="DWI110" s="82"/>
      <c r="DWJ110" s="82"/>
      <c r="DWK110" s="82"/>
      <c r="DWL110" s="82"/>
      <c r="DWM110" s="82"/>
      <c r="DWN110" s="82"/>
      <c r="DWO110" s="82"/>
      <c r="DWP110" s="82"/>
      <c r="DWQ110" s="82"/>
      <c r="DWR110" s="82"/>
      <c r="DWS110" s="82"/>
      <c r="DWT110" s="82"/>
      <c r="DWU110" s="82"/>
      <c r="DWV110" s="82"/>
      <c r="DWW110" s="82"/>
      <c r="DWX110" s="82"/>
      <c r="DWY110" s="82"/>
      <c r="DWZ110" s="82"/>
      <c r="DXA110" s="82"/>
      <c r="DXB110" s="82"/>
      <c r="DXC110" s="82"/>
      <c r="DXD110" s="82"/>
      <c r="DXE110" s="82"/>
      <c r="DXF110" s="82"/>
      <c r="DXG110" s="82"/>
      <c r="DXH110" s="82"/>
      <c r="DXI110" s="82"/>
      <c r="DXJ110" s="82"/>
      <c r="DXK110" s="82"/>
      <c r="DXL110" s="82"/>
      <c r="DXM110" s="82"/>
      <c r="DXN110" s="82"/>
      <c r="DXO110" s="82"/>
      <c r="DXP110" s="82"/>
      <c r="DXQ110" s="82"/>
      <c r="DXR110" s="82"/>
      <c r="DXS110" s="82"/>
      <c r="DXT110" s="82"/>
      <c r="DXU110" s="82"/>
      <c r="DXV110" s="82"/>
      <c r="DXW110" s="82"/>
      <c r="DXX110" s="82"/>
      <c r="DXY110" s="82"/>
      <c r="DXZ110" s="82"/>
      <c r="DYA110" s="82"/>
      <c r="DYB110" s="82"/>
      <c r="DYC110" s="82"/>
      <c r="DYD110" s="82"/>
      <c r="DYE110" s="82"/>
      <c r="DYF110" s="82"/>
      <c r="DYG110" s="82"/>
      <c r="DYH110" s="82"/>
      <c r="DYI110" s="82"/>
      <c r="DYJ110" s="82"/>
      <c r="DYK110" s="82"/>
      <c r="DYL110" s="82"/>
      <c r="DYM110" s="82"/>
      <c r="DYN110" s="82"/>
      <c r="DYO110" s="82"/>
      <c r="DYP110" s="82"/>
      <c r="DYQ110" s="82"/>
      <c r="DYR110" s="82"/>
      <c r="DYS110" s="82"/>
      <c r="DYT110" s="82"/>
      <c r="DYU110" s="82"/>
      <c r="DYV110" s="82"/>
      <c r="DYW110" s="82"/>
      <c r="DYX110" s="82"/>
      <c r="DYY110" s="82"/>
      <c r="DYZ110" s="82"/>
      <c r="DZA110" s="82"/>
      <c r="DZB110" s="82"/>
      <c r="DZC110" s="82"/>
      <c r="DZD110" s="82"/>
      <c r="DZE110" s="82"/>
      <c r="DZF110" s="82"/>
      <c r="DZG110" s="82"/>
      <c r="DZH110" s="82"/>
      <c r="DZI110" s="82"/>
      <c r="DZJ110" s="82"/>
      <c r="DZK110" s="82"/>
      <c r="DZL110" s="82"/>
      <c r="DZM110" s="82"/>
      <c r="DZN110" s="82"/>
      <c r="DZO110" s="82"/>
      <c r="DZP110" s="82"/>
      <c r="DZQ110" s="82"/>
      <c r="DZR110" s="82"/>
      <c r="DZS110" s="82"/>
      <c r="DZT110" s="82"/>
      <c r="DZU110" s="82"/>
      <c r="DZV110" s="82"/>
      <c r="DZW110" s="82"/>
      <c r="DZX110" s="82"/>
      <c r="DZY110" s="82"/>
      <c r="DZZ110" s="82"/>
      <c r="EAA110" s="82"/>
      <c r="EAB110" s="82"/>
      <c r="EAC110" s="82"/>
      <c r="EAD110" s="82"/>
      <c r="EAE110" s="82"/>
      <c r="EAF110" s="82"/>
      <c r="EAG110" s="82"/>
      <c r="EAH110" s="82"/>
      <c r="EAI110" s="82"/>
      <c r="EAJ110" s="82"/>
      <c r="EAK110" s="82"/>
      <c r="EAL110" s="82"/>
      <c r="EAM110" s="82"/>
      <c r="EAN110" s="82"/>
      <c r="EAO110" s="82"/>
      <c r="EAP110" s="82"/>
      <c r="EAQ110" s="82"/>
      <c r="EAR110" s="82"/>
      <c r="EAS110" s="82"/>
      <c r="EAT110" s="82"/>
      <c r="EAU110" s="82"/>
      <c r="EAV110" s="82"/>
      <c r="EAW110" s="82"/>
      <c r="EAX110" s="82"/>
      <c r="EAY110" s="82"/>
      <c r="EAZ110" s="82"/>
      <c r="EBA110" s="82"/>
      <c r="EBB110" s="82"/>
      <c r="EBC110" s="82"/>
      <c r="EBD110" s="82"/>
      <c r="EBE110" s="82"/>
      <c r="EBF110" s="82"/>
      <c r="EBG110" s="82"/>
      <c r="EBH110" s="82"/>
      <c r="EBI110" s="82"/>
      <c r="EBJ110" s="82"/>
      <c r="EBK110" s="82"/>
      <c r="EBL110" s="82"/>
      <c r="EBM110" s="82"/>
      <c r="EBN110" s="82"/>
      <c r="EBO110" s="82"/>
      <c r="EBP110" s="82"/>
      <c r="EBQ110" s="82"/>
      <c r="EBR110" s="82"/>
      <c r="EBS110" s="82"/>
      <c r="EBT110" s="82"/>
      <c r="EBU110" s="82"/>
      <c r="EBV110" s="82"/>
      <c r="EBW110" s="82"/>
      <c r="EBX110" s="82"/>
      <c r="EBY110" s="82"/>
      <c r="EBZ110" s="82"/>
      <c r="ECA110" s="82"/>
      <c r="ECB110" s="82"/>
      <c r="ECC110" s="82"/>
      <c r="ECD110" s="82"/>
      <c r="ECE110" s="82"/>
      <c r="ECF110" s="82"/>
      <c r="ECG110" s="82"/>
      <c r="ECH110" s="82"/>
      <c r="ECI110" s="82"/>
      <c r="ECJ110" s="82"/>
      <c r="ECK110" s="82"/>
      <c r="ECL110" s="82"/>
      <c r="ECM110" s="82"/>
      <c r="ECN110" s="82"/>
      <c r="ECO110" s="82"/>
      <c r="ECP110" s="82"/>
      <c r="ECQ110" s="82"/>
      <c r="ECR110" s="82"/>
      <c r="ECS110" s="82"/>
      <c r="ECT110" s="82"/>
      <c r="ECU110" s="82"/>
      <c r="ECV110" s="82"/>
      <c r="ECW110" s="82"/>
      <c r="ECX110" s="82"/>
      <c r="ECY110" s="82"/>
      <c r="ECZ110" s="82"/>
      <c r="EDA110" s="82"/>
      <c r="EDB110" s="82"/>
      <c r="EDC110" s="82"/>
      <c r="EDD110" s="82"/>
      <c r="EDE110" s="82"/>
      <c r="EDF110" s="82"/>
      <c r="EDG110" s="82"/>
      <c r="EDH110" s="82"/>
      <c r="EDI110" s="82"/>
      <c r="EDJ110" s="82"/>
      <c r="EDK110" s="82"/>
      <c r="EDL110" s="82"/>
      <c r="EDM110" s="82"/>
      <c r="EDN110" s="82"/>
      <c r="EDO110" s="82"/>
      <c r="EDP110" s="82"/>
      <c r="EDQ110" s="82"/>
      <c r="EDR110" s="82"/>
      <c r="EDS110" s="82"/>
      <c r="EDT110" s="82"/>
      <c r="EDU110" s="82"/>
      <c r="EDV110" s="82"/>
      <c r="EDW110" s="82"/>
      <c r="EDX110" s="82"/>
      <c r="EDY110" s="82"/>
      <c r="EDZ110" s="82"/>
      <c r="EEA110" s="82"/>
      <c r="EEB110" s="82"/>
      <c r="EEC110" s="82"/>
      <c r="EED110" s="82"/>
      <c r="EEE110" s="82"/>
      <c r="EEF110" s="82"/>
      <c r="EEG110" s="82"/>
      <c r="EEH110" s="82"/>
      <c r="EEI110" s="82"/>
      <c r="EEJ110" s="82"/>
      <c r="EEK110" s="82"/>
      <c r="EEL110" s="82"/>
      <c r="EEM110" s="82"/>
      <c r="EEN110" s="82"/>
      <c r="EEO110" s="82"/>
      <c r="EEP110" s="82"/>
      <c r="EEQ110" s="82"/>
      <c r="EER110" s="82"/>
      <c r="EES110" s="82"/>
      <c r="EET110" s="82"/>
      <c r="EEU110" s="82"/>
      <c r="EEV110" s="82"/>
      <c r="EEW110" s="82"/>
      <c r="EEX110" s="82"/>
      <c r="EEY110" s="82"/>
      <c r="EEZ110" s="82"/>
      <c r="EFA110" s="82"/>
      <c r="EFB110" s="82"/>
      <c r="EFC110" s="82"/>
      <c r="EFD110" s="82"/>
      <c r="EFE110" s="82"/>
      <c r="EFF110" s="82"/>
      <c r="EFG110" s="82"/>
      <c r="EFH110" s="82"/>
      <c r="EFI110" s="82"/>
      <c r="EFJ110" s="82"/>
      <c r="EFK110" s="82"/>
      <c r="EFL110" s="82"/>
      <c r="EFM110" s="82"/>
      <c r="EFN110" s="82"/>
      <c r="EFO110" s="82"/>
      <c r="EFP110" s="82"/>
      <c r="EFQ110" s="82"/>
      <c r="EFR110" s="82"/>
      <c r="EFS110" s="82"/>
      <c r="EFT110" s="82"/>
      <c r="EFU110" s="82"/>
      <c r="EFV110" s="82"/>
      <c r="EFW110" s="82"/>
      <c r="EFX110" s="82"/>
      <c r="EFY110" s="82"/>
      <c r="EFZ110" s="82"/>
      <c r="EGA110" s="82"/>
      <c r="EGB110" s="82"/>
      <c r="EGC110" s="82"/>
      <c r="EGD110" s="82"/>
      <c r="EGE110" s="82"/>
      <c r="EGF110" s="82"/>
      <c r="EGG110" s="82"/>
      <c r="EGH110" s="82"/>
      <c r="EGI110" s="82"/>
      <c r="EGJ110" s="82"/>
      <c r="EGK110" s="82"/>
      <c r="EGL110" s="82"/>
      <c r="EGM110" s="82"/>
      <c r="EGN110" s="82"/>
      <c r="EGO110" s="82"/>
      <c r="EGP110" s="82"/>
      <c r="EGQ110" s="82"/>
      <c r="EGR110" s="82"/>
      <c r="EGS110" s="82"/>
      <c r="EGT110" s="82"/>
      <c r="EGU110" s="82"/>
      <c r="EGV110" s="82"/>
      <c r="EGW110" s="82"/>
      <c r="EGX110" s="82"/>
      <c r="EGY110" s="82"/>
      <c r="EGZ110" s="82"/>
      <c r="EHA110" s="82"/>
      <c r="EHB110" s="82"/>
      <c r="EHC110" s="82"/>
      <c r="EHD110" s="82"/>
      <c r="EHE110" s="82"/>
      <c r="EHF110" s="82"/>
      <c r="EHG110" s="82"/>
      <c r="EHH110" s="82"/>
      <c r="EHI110" s="82"/>
      <c r="EHJ110" s="82"/>
      <c r="EHK110" s="82"/>
      <c r="EHL110" s="82"/>
      <c r="EHM110" s="82"/>
      <c r="EHN110" s="82"/>
      <c r="EHO110" s="82"/>
      <c r="EHP110" s="82"/>
      <c r="EHQ110" s="82"/>
      <c r="EHR110" s="82"/>
      <c r="EHS110" s="82"/>
      <c r="EHT110" s="82"/>
      <c r="EHU110" s="82"/>
      <c r="EHV110" s="82"/>
      <c r="EHW110" s="82"/>
      <c r="EHX110" s="82"/>
      <c r="EHY110" s="82"/>
      <c r="EHZ110" s="82"/>
      <c r="EIA110" s="82"/>
      <c r="EIB110" s="82"/>
      <c r="EIC110" s="82"/>
      <c r="EID110" s="82"/>
      <c r="EIE110" s="82"/>
      <c r="EIF110" s="82"/>
      <c r="EIG110" s="82"/>
      <c r="EIH110" s="82"/>
      <c r="EII110" s="82"/>
      <c r="EIJ110" s="82"/>
      <c r="EIK110" s="82"/>
      <c r="EIL110" s="82"/>
      <c r="EIM110" s="82"/>
      <c r="EIN110" s="82"/>
      <c r="EIO110" s="82"/>
      <c r="EIP110" s="82"/>
      <c r="EIQ110" s="82"/>
      <c r="EIR110" s="82"/>
      <c r="EIS110" s="82"/>
      <c r="EIT110" s="82"/>
      <c r="EIU110" s="82"/>
      <c r="EIV110" s="82"/>
      <c r="EIW110" s="82"/>
      <c r="EIX110" s="82"/>
      <c r="EIY110" s="82"/>
      <c r="EIZ110" s="82"/>
      <c r="EJA110" s="82"/>
      <c r="EJB110" s="82"/>
      <c r="EJC110" s="82"/>
      <c r="EJD110" s="82"/>
      <c r="EJE110" s="82"/>
      <c r="EJF110" s="82"/>
      <c r="EJG110" s="82"/>
      <c r="EJH110" s="82"/>
      <c r="EJI110" s="82"/>
      <c r="EJJ110" s="82"/>
      <c r="EJK110" s="82"/>
      <c r="EJL110" s="82"/>
      <c r="EJM110" s="82"/>
      <c r="EJN110" s="82"/>
      <c r="EJO110" s="82"/>
      <c r="EJP110" s="82"/>
      <c r="EJQ110" s="82"/>
      <c r="EJR110" s="82"/>
      <c r="EJS110" s="82"/>
      <c r="EJT110" s="82"/>
      <c r="EJU110" s="82"/>
      <c r="EJV110" s="82"/>
      <c r="EJW110" s="82"/>
      <c r="EJX110" s="82"/>
      <c r="EJY110" s="82"/>
      <c r="EJZ110" s="82"/>
      <c r="EKA110" s="82"/>
      <c r="EKB110" s="82"/>
      <c r="EKC110" s="82"/>
      <c r="EKD110" s="82"/>
      <c r="EKE110" s="82"/>
      <c r="EKF110" s="82"/>
      <c r="EKG110" s="82"/>
      <c r="EKH110" s="82"/>
      <c r="EKI110" s="82"/>
      <c r="EKJ110" s="82"/>
      <c r="EKK110" s="82"/>
      <c r="EKL110" s="82"/>
      <c r="EKM110" s="82"/>
      <c r="EKN110" s="82"/>
      <c r="EKO110" s="82"/>
      <c r="EKP110" s="82"/>
      <c r="EKQ110" s="82"/>
      <c r="EKR110" s="82"/>
      <c r="EKS110" s="82"/>
      <c r="EKT110" s="82"/>
      <c r="EKU110" s="82"/>
      <c r="EKV110" s="82"/>
      <c r="EKW110" s="82"/>
      <c r="EKX110" s="82"/>
      <c r="EKY110" s="82"/>
      <c r="EKZ110" s="82"/>
      <c r="ELA110" s="82"/>
      <c r="ELB110" s="82"/>
      <c r="ELC110" s="82"/>
      <c r="ELD110" s="82"/>
      <c r="ELE110" s="82"/>
      <c r="ELF110" s="82"/>
      <c r="ELG110" s="82"/>
      <c r="ELH110" s="82"/>
      <c r="ELI110" s="82"/>
      <c r="ELJ110" s="82"/>
      <c r="ELK110" s="82"/>
      <c r="ELL110" s="82"/>
      <c r="ELM110" s="82"/>
      <c r="ELN110" s="82"/>
      <c r="ELO110" s="82"/>
      <c r="ELP110" s="82"/>
      <c r="ELQ110" s="82"/>
      <c r="ELR110" s="82"/>
      <c r="ELS110" s="82"/>
      <c r="ELT110" s="82"/>
      <c r="ELU110" s="82"/>
      <c r="ELV110" s="82"/>
      <c r="ELW110" s="82"/>
      <c r="ELX110" s="82"/>
      <c r="ELY110" s="82"/>
      <c r="ELZ110" s="82"/>
      <c r="EMA110" s="82"/>
      <c r="EMB110" s="82"/>
      <c r="EMC110" s="82"/>
      <c r="EMD110" s="82"/>
      <c r="EME110" s="82"/>
      <c r="EMF110" s="82"/>
      <c r="EMG110" s="82"/>
      <c r="EMH110" s="82"/>
      <c r="EMI110" s="82"/>
      <c r="EMJ110" s="82"/>
      <c r="EMK110" s="82"/>
      <c r="EML110" s="82"/>
      <c r="EMM110" s="82"/>
      <c r="EMN110" s="82"/>
      <c r="EMO110" s="82"/>
      <c r="EMP110" s="82"/>
      <c r="EMQ110" s="82"/>
      <c r="EMR110" s="82"/>
      <c r="EMS110" s="82"/>
      <c r="EMT110" s="82"/>
      <c r="EMU110" s="82"/>
      <c r="EMV110" s="82"/>
      <c r="EMW110" s="82"/>
      <c r="EMX110" s="82"/>
      <c r="EMY110" s="82"/>
      <c r="EMZ110" s="82"/>
      <c r="ENA110" s="82"/>
      <c r="ENB110" s="82"/>
      <c r="ENC110" s="82"/>
      <c r="END110" s="82"/>
      <c r="ENE110" s="82"/>
      <c r="ENF110" s="82"/>
      <c r="ENG110" s="82"/>
      <c r="ENH110" s="82"/>
      <c r="ENI110" s="82"/>
      <c r="ENJ110" s="82"/>
      <c r="ENK110" s="82"/>
      <c r="ENL110" s="82"/>
      <c r="ENM110" s="82"/>
      <c r="ENN110" s="82"/>
      <c r="ENO110" s="82"/>
      <c r="ENP110" s="82"/>
      <c r="ENQ110" s="82"/>
      <c r="ENR110" s="82"/>
      <c r="ENS110" s="82"/>
      <c r="ENT110" s="82"/>
      <c r="ENU110" s="82"/>
      <c r="ENV110" s="82"/>
      <c r="ENW110" s="82"/>
      <c r="ENX110" s="82"/>
      <c r="ENY110" s="82"/>
      <c r="ENZ110" s="82"/>
      <c r="EOA110" s="82"/>
      <c r="EOB110" s="82"/>
      <c r="EOC110" s="82"/>
      <c r="EOD110" s="82"/>
      <c r="EOE110" s="82"/>
      <c r="EOF110" s="82"/>
      <c r="EOG110" s="82"/>
      <c r="EOH110" s="82"/>
      <c r="EOI110" s="82"/>
      <c r="EOJ110" s="82"/>
      <c r="EOK110" s="82"/>
      <c r="EOL110" s="82"/>
      <c r="EOM110" s="82"/>
      <c r="EON110" s="82"/>
      <c r="EOO110" s="82"/>
      <c r="EOP110" s="82"/>
      <c r="EOQ110" s="82"/>
      <c r="EOR110" s="82"/>
      <c r="EOS110" s="82"/>
      <c r="EOT110" s="82"/>
      <c r="EOU110" s="82"/>
      <c r="EOV110" s="82"/>
      <c r="EOW110" s="82"/>
      <c r="EOX110" s="82"/>
      <c r="EOY110" s="82"/>
      <c r="EOZ110" s="82"/>
      <c r="EPA110" s="82"/>
      <c r="EPB110" s="82"/>
      <c r="EPC110" s="82"/>
      <c r="EPD110" s="82"/>
      <c r="EPE110" s="82"/>
      <c r="EPF110" s="82"/>
      <c r="EPG110" s="82"/>
      <c r="EPH110" s="82"/>
      <c r="EPI110" s="82"/>
      <c r="EPJ110" s="82"/>
      <c r="EPK110" s="82"/>
      <c r="EPL110" s="82"/>
      <c r="EPM110" s="82"/>
      <c r="EPN110" s="82"/>
      <c r="EPO110" s="82"/>
      <c r="EPP110" s="82"/>
      <c r="EPQ110" s="82"/>
      <c r="EPR110" s="82"/>
      <c r="EPS110" s="82"/>
      <c r="EPT110" s="82"/>
      <c r="EPU110" s="82"/>
      <c r="EPV110" s="82"/>
      <c r="EPW110" s="82"/>
      <c r="EPX110" s="82"/>
      <c r="EPY110" s="82"/>
      <c r="EPZ110" s="82"/>
      <c r="EQA110" s="82"/>
      <c r="EQB110" s="82"/>
      <c r="EQC110" s="82"/>
      <c r="EQD110" s="82"/>
      <c r="EQE110" s="82"/>
      <c r="EQF110" s="82"/>
      <c r="EQG110" s="82"/>
      <c r="EQH110" s="82"/>
      <c r="EQI110" s="82"/>
      <c r="EQJ110" s="82"/>
      <c r="EQK110" s="82"/>
      <c r="EQL110" s="82"/>
      <c r="EQM110" s="82"/>
      <c r="EQN110" s="82"/>
      <c r="EQO110" s="82"/>
      <c r="EQP110" s="82"/>
      <c r="EQQ110" s="82"/>
      <c r="EQR110" s="82"/>
      <c r="EQS110" s="82"/>
      <c r="EQT110" s="82"/>
      <c r="EQU110" s="82"/>
      <c r="EQV110" s="82"/>
      <c r="EQW110" s="82"/>
      <c r="EQX110" s="82"/>
      <c r="EQY110" s="82"/>
      <c r="EQZ110" s="82"/>
      <c r="ERA110" s="82"/>
      <c r="ERB110" s="82"/>
      <c r="ERC110" s="82"/>
      <c r="ERD110" s="82"/>
      <c r="ERE110" s="82"/>
      <c r="ERF110" s="82"/>
      <c r="ERG110" s="82"/>
      <c r="ERH110" s="82"/>
      <c r="ERI110" s="82"/>
      <c r="ERJ110" s="82"/>
      <c r="ERK110" s="82"/>
      <c r="ERL110" s="82"/>
      <c r="ERM110" s="82"/>
      <c r="ERN110" s="82"/>
      <c r="ERO110" s="82"/>
      <c r="ERP110" s="82"/>
      <c r="ERQ110" s="82"/>
      <c r="ERR110" s="82"/>
      <c r="ERS110" s="82"/>
      <c r="ERT110" s="82"/>
      <c r="ERU110" s="82"/>
      <c r="ERV110" s="82"/>
      <c r="ERW110" s="82"/>
      <c r="ERX110" s="82"/>
      <c r="ERY110" s="82"/>
      <c r="ERZ110" s="82"/>
      <c r="ESA110" s="82"/>
      <c r="ESB110" s="82"/>
      <c r="ESC110" s="82"/>
      <c r="ESD110" s="82"/>
      <c r="ESE110" s="82"/>
      <c r="ESF110" s="82"/>
      <c r="ESG110" s="82"/>
      <c r="ESH110" s="82"/>
      <c r="ESI110" s="82"/>
      <c r="ESJ110" s="82"/>
      <c r="ESK110" s="82"/>
      <c r="ESL110" s="82"/>
      <c r="ESM110" s="82"/>
      <c r="ESN110" s="82"/>
      <c r="ESO110" s="82"/>
      <c r="ESP110" s="82"/>
      <c r="ESQ110" s="82"/>
      <c r="ESR110" s="82"/>
      <c r="ESS110" s="82"/>
      <c r="EST110" s="82"/>
      <c r="ESU110" s="82"/>
      <c r="ESV110" s="82"/>
      <c r="ESW110" s="82"/>
      <c r="ESX110" s="82"/>
      <c r="ESY110" s="82"/>
      <c r="ESZ110" s="82"/>
      <c r="ETA110" s="82"/>
      <c r="ETB110" s="82"/>
      <c r="ETC110" s="82"/>
      <c r="ETD110" s="82"/>
      <c r="ETE110" s="82"/>
      <c r="ETF110" s="82"/>
      <c r="ETG110" s="82"/>
      <c r="ETH110" s="82"/>
      <c r="ETI110" s="82"/>
      <c r="ETJ110" s="82"/>
      <c r="ETK110" s="82"/>
      <c r="ETL110" s="82"/>
      <c r="ETM110" s="82"/>
      <c r="ETN110" s="82"/>
      <c r="ETO110" s="82"/>
      <c r="ETP110" s="82"/>
      <c r="ETQ110" s="82"/>
      <c r="ETR110" s="82"/>
      <c r="ETS110" s="82"/>
      <c r="ETT110" s="82"/>
      <c r="ETU110" s="82"/>
      <c r="ETV110" s="82"/>
      <c r="ETW110" s="82"/>
      <c r="ETX110" s="82"/>
      <c r="ETY110" s="82"/>
      <c r="ETZ110" s="82"/>
      <c r="EUA110" s="82"/>
      <c r="EUB110" s="82"/>
      <c r="EUC110" s="82"/>
      <c r="EUD110" s="82"/>
      <c r="EUE110" s="82"/>
      <c r="EUF110" s="82"/>
      <c r="EUG110" s="82"/>
      <c r="EUH110" s="82"/>
      <c r="EUI110" s="82"/>
      <c r="EUJ110" s="82"/>
      <c r="EUK110" s="82"/>
      <c r="EUL110" s="82"/>
      <c r="EUM110" s="82"/>
      <c r="EUN110" s="82"/>
      <c r="EUO110" s="82"/>
      <c r="EUP110" s="82"/>
      <c r="EUQ110" s="82"/>
      <c r="EUR110" s="82"/>
      <c r="EUS110" s="82"/>
      <c r="EUT110" s="82"/>
      <c r="EUU110" s="82"/>
      <c r="EUV110" s="82"/>
      <c r="EUW110" s="82"/>
      <c r="EUX110" s="82"/>
      <c r="EUY110" s="82"/>
      <c r="EUZ110" s="82"/>
      <c r="EVA110" s="82"/>
      <c r="EVB110" s="82"/>
      <c r="EVC110" s="82"/>
      <c r="EVD110" s="82"/>
      <c r="EVE110" s="82"/>
      <c r="EVF110" s="82"/>
      <c r="EVG110" s="82"/>
      <c r="EVH110" s="82"/>
      <c r="EVI110" s="82"/>
      <c r="EVJ110" s="82"/>
      <c r="EVK110" s="82"/>
      <c r="EVL110" s="82"/>
      <c r="EVM110" s="82"/>
      <c r="EVN110" s="82"/>
      <c r="EVO110" s="82"/>
      <c r="EVP110" s="82"/>
      <c r="EVQ110" s="82"/>
      <c r="EVR110" s="82"/>
      <c r="EVS110" s="82"/>
      <c r="EVT110" s="82"/>
      <c r="EVU110" s="82"/>
      <c r="EVV110" s="82"/>
      <c r="EVW110" s="82"/>
      <c r="EVX110" s="82"/>
      <c r="EVY110" s="82"/>
      <c r="EVZ110" s="82"/>
      <c r="EWA110" s="82"/>
      <c r="EWB110" s="82"/>
      <c r="EWC110" s="82"/>
      <c r="EWD110" s="82"/>
      <c r="EWE110" s="82"/>
      <c r="EWF110" s="82"/>
      <c r="EWG110" s="82"/>
      <c r="EWH110" s="82"/>
      <c r="EWI110" s="82"/>
      <c r="EWJ110" s="82"/>
      <c r="EWK110" s="82"/>
      <c r="EWL110" s="82"/>
      <c r="EWM110" s="82"/>
      <c r="EWN110" s="82"/>
      <c r="EWO110" s="82"/>
      <c r="EWP110" s="82"/>
      <c r="EWQ110" s="82"/>
      <c r="EWR110" s="82"/>
      <c r="EWS110" s="82"/>
      <c r="EWT110" s="82"/>
      <c r="EWU110" s="82"/>
      <c r="EWV110" s="82"/>
      <c r="EWW110" s="82"/>
      <c r="EWX110" s="82"/>
      <c r="EWY110" s="82"/>
      <c r="EWZ110" s="82"/>
      <c r="EXA110" s="82"/>
      <c r="EXB110" s="82"/>
      <c r="EXC110" s="82"/>
      <c r="EXD110" s="82"/>
      <c r="EXE110" s="82"/>
      <c r="EXF110" s="82"/>
      <c r="EXG110" s="82"/>
      <c r="EXH110" s="82"/>
      <c r="EXI110" s="82"/>
      <c r="EXJ110" s="82"/>
      <c r="EXK110" s="82"/>
      <c r="EXL110" s="82"/>
      <c r="EXM110" s="82"/>
      <c r="EXN110" s="82"/>
      <c r="EXO110" s="82"/>
      <c r="EXP110" s="82"/>
      <c r="EXQ110" s="82"/>
      <c r="EXR110" s="82"/>
      <c r="EXS110" s="82"/>
      <c r="EXT110" s="82"/>
      <c r="EXU110" s="82"/>
      <c r="EXV110" s="82"/>
      <c r="EXW110" s="82"/>
      <c r="EXX110" s="82"/>
      <c r="EXY110" s="82"/>
      <c r="EXZ110" s="82"/>
      <c r="EYA110" s="82"/>
      <c r="EYB110" s="82"/>
      <c r="EYC110" s="82"/>
      <c r="EYD110" s="82"/>
      <c r="EYE110" s="82"/>
      <c r="EYF110" s="82"/>
      <c r="EYG110" s="82"/>
      <c r="EYH110" s="82"/>
      <c r="EYI110" s="82"/>
      <c r="EYJ110" s="82"/>
      <c r="EYK110" s="82"/>
      <c r="EYL110" s="82"/>
      <c r="EYM110" s="82"/>
      <c r="EYN110" s="82"/>
      <c r="EYO110" s="82"/>
      <c r="EYP110" s="82"/>
      <c r="EYQ110" s="82"/>
      <c r="EYR110" s="82"/>
      <c r="EYS110" s="82"/>
      <c r="EYT110" s="82"/>
      <c r="EYU110" s="82"/>
      <c r="EYV110" s="82"/>
      <c r="EYW110" s="82"/>
      <c r="EYX110" s="82"/>
      <c r="EYY110" s="82"/>
      <c r="EYZ110" s="82"/>
      <c r="EZA110" s="82"/>
      <c r="EZB110" s="82"/>
      <c r="EZC110" s="82"/>
      <c r="EZD110" s="82"/>
      <c r="EZE110" s="82"/>
      <c r="EZF110" s="82"/>
      <c r="EZG110" s="82"/>
      <c r="EZH110" s="82"/>
      <c r="EZI110" s="82"/>
      <c r="EZJ110" s="82"/>
      <c r="EZK110" s="82"/>
      <c r="EZL110" s="82"/>
      <c r="EZM110" s="82"/>
      <c r="EZN110" s="82"/>
      <c r="EZO110" s="82"/>
      <c r="EZP110" s="82"/>
      <c r="EZQ110" s="82"/>
      <c r="EZR110" s="82"/>
      <c r="EZS110" s="82"/>
      <c r="EZT110" s="82"/>
      <c r="EZU110" s="82"/>
      <c r="EZV110" s="82"/>
      <c r="EZW110" s="82"/>
      <c r="EZX110" s="82"/>
      <c r="EZY110" s="82"/>
      <c r="EZZ110" s="82"/>
      <c r="FAA110" s="82"/>
      <c r="FAB110" s="82"/>
      <c r="FAC110" s="82"/>
      <c r="FAD110" s="82"/>
      <c r="FAE110" s="82"/>
      <c r="FAF110" s="82"/>
      <c r="FAG110" s="82"/>
      <c r="FAH110" s="82"/>
      <c r="FAI110" s="82"/>
      <c r="FAJ110" s="82"/>
      <c r="FAK110" s="82"/>
      <c r="FAL110" s="82"/>
      <c r="FAM110" s="82"/>
      <c r="FAN110" s="82"/>
      <c r="FAO110" s="82"/>
      <c r="FAP110" s="82"/>
      <c r="FAQ110" s="82"/>
      <c r="FAR110" s="82"/>
      <c r="FAS110" s="82"/>
      <c r="FAT110" s="82"/>
      <c r="FAU110" s="82"/>
      <c r="FAV110" s="82"/>
      <c r="FAW110" s="82"/>
      <c r="FAX110" s="82"/>
      <c r="FAY110" s="82"/>
      <c r="FAZ110" s="82"/>
      <c r="FBA110" s="82"/>
      <c r="FBB110" s="82"/>
      <c r="FBC110" s="82"/>
      <c r="FBD110" s="82"/>
      <c r="FBE110" s="82"/>
      <c r="FBF110" s="82"/>
      <c r="FBG110" s="82"/>
      <c r="FBH110" s="82"/>
      <c r="FBI110" s="82"/>
      <c r="FBJ110" s="82"/>
      <c r="FBK110" s="82"/>
      <c r="FBL110" s="82"/>
      <c r="FBM110" s="82"/>
      <c r="FBN110" s="82"/>
      <c r="FBO110" s="82"/>
      <c r="FBP110" s="82"/>
      <c r="FBQ110" s="82"/>
      <c r="FBR110" s="82"/>
      <c r="FBS110" s="82"/>
      <c r="FBT110" s="82"/>
      <c r="FBU110" s="82"/>
      <c r="FBV110" s="82"/>
      <c r="FBW110" s="82"/>
      <c r="FBX110" s="82"/>
      <c r="FBY110" s="82"/>
      <c r="FBZ110" s="82"/>
      <c r="FCA110" s="82"/>
      <c r="FCB110" s="82"/>
      <c r="FCC110" s="82"/>
      <c r="FCD110" s="82"/>
      <c r="FCE110" s="82"/>
      <c r="FCF110" s="82"/>
      <c r="FCG110" s="82"/>
      <c r="FCH110" s="82"/>
      <c r="FCI110" s="82"/>
      <c r="FCJ110" s="82"/>
      <c r="FCK110" s="82"/>
      <c r="FCL110" s="82"/>
      <c r="FCM110" s="82"/>
      <c r="FCN110" s="82"/>
      <c r="FCO110" s="82"/>
      <c r="FCP110" s="82"/>
      <c r="FCQ110" s="82"/>
      <c r="FCR110" s="82"/>
      <c r="FCS110" s="82"/>
      <c r="FCT110" s="82"/>
      <c r="FCU110" s="82"/>
      <c r="FCV110" s="82"/>
      <c r="FCW110" s="82"/>
      <c r="FCX110" s="82"/>
      <c r="FCY110" s="82"/>
      <c r="FCZ110" s="82"/>
      <c r="FDA110" s="82"/>
      <c r="FDB110" s="82"/>
      <c r="FDC110" s="82"/>
      <c r="FDD110" s="82"/>
      <c r="FDE110" s="82"/>
      <c r="FDF110" s="82"/>
      <c r="FDG110" s="82"/>
      <c r="FDH110" s="82"/>
      <c r="FDI110" s="82"/>
      <c r="FDJ110" s="82"/>
      <c r="FDK110" s="82"/>
      <c r="FDL110" s="82"/>
      <c r="FDM110" s="82"/>
      <c r="FDN110" s="82"/>
      <c r="FDO110" s="82"/>
      <c r="FDP110" s="82"/>
      <c r="FDQ110" s="82"/>
      <c r="FDR110" s="82"/>
      <c r="FDS110" s="82"/>
      <c r="FDT110" s="82"/>
      <c r="FDU110" s="82"/>
      <c r="FDV110" s="82"/>
      <c r="FDW110" s="82"/>
      <c r="FDX110" s="82"/>
      <c r="FDY110" s="82"/>
      <c r="FDZ110" s="82"/>
      <c r="FEA110" s="82"/>
      <c r="FEB110" s="82"/>
      <c r="FEC110" s="82"/>
      <c r="FED110" s="82"/>
      <c r="FEE110" s="82"/>
      <c r="FEF110" s="82"/>
      <c r="FEG110" s="82"/>
      <c r="FEH110" s="82"/>
      <c r="FEI110" s="82"/>
      <c r="FEJ110" s="82"/>
      <c r="FEK110" s="82"/>
      <c r="FEL110" s="82"/>
      <c r="FEM110" s="82"/>
      <c r="FEN110" s="82"/>
      <c r="FEO110" s="82"/>
      <c r="FEP110" s="82"/>
      <c r="FEQ110" s="82"/>
      <c r="FER110" s="82"/>
      <c r="FES110" s="82"/>
      <c r="FET110" s="82"/>
      <c r="FEU110" s="82"/>
      <c r="FEV110" s="82"/>
      <c r="FEW110" s="82"/>
      <c r="FEX110" s="82"/>
      <c r="FEY110" s="82"/>
      <c r="FEZ110" s="82"/>
      <c r="FFA110" s="82"/>
      <c r="FFB110" s="82"/>
      <c r="FFC110" s="82"/>
      <c r="FFD110" s="82"/>
      <c r="FFE110" s="82"/>
      <c r="FFF110" s="82"/>
      <c r="FFG110" s="82"/>
      <c r="FFH110" s="82"/>
      <c r="FFI110" s="82"/>
      <c r="FFJ110" s="82"/>
      <c r="FFK110" s="82"/>
      <c r="FFL110" s="82"/>
      <c r="FFM110" s="82"/>
      <c r="FFN110" s="82"/>
      <c r="FFO110" s="82"/>
      <c r="FFP110" s="82"/>
      <c r="FFQ110" s="82"/>
      <c r="FFR110" s="82"/>
      <c r="FFS110" s="82"/>
      <c r="FFT110" s="82"/>
      <c r="FFU110" s="82"/>
      <c r="FFV110" s="82"/>
      <c r="FFW110" s="82"/>
      <c r="FFX110" s="82"/>
      <c r="FFY110" s="82"/>
      <c r="FFZ110" s="82"/>
      <c r="FGA110" s="82"/>
      <c r="FGB110" s="82"/>
      <c r="FGC110" s="82"/>
      <c r="FGD110" s="82"/>
      <c r="FGE110" s="82"/>
      <c r="FGF110" s="82"/>
      <c r="FGG110" s="82"/>
      <c r="FGH110" s="82"/>
      <c r="FGI110" s="82"/>
      <c r="FGJ110" s="82"/>
      <c r="FGK110" s="82"/>
      <c r="FGL110" s="82"/>
      <c r="FGM110" s="82"/>
      <c r="FGN110" s="82"/>
      <c r="FGO110" s="82"/>
      <c r="FGP110" s="82"/>
      <c r="FGQ110" s="82"/>
      <c r="FGR110" s="82"/>
      <c r="FGS110" s="82"/>
      <c r="FGT110" s="82"/>
      <c r="FGU110" s="82"/>
      <c r="FGV110" s="82"/>
      <c r="FGW110" s="82"/>
      <c r="FGX110" s="82"/>
      <c r="FGY110" s="82"/>
      <c r="FGZ110" s="82"/>
      <c r="FHA110" s="82"/>
      <c r="FHB110" s="82"/>
      <c r="FHC110" s="82"/>
      <c r="FHD110" s="82"/>
      <c r="FHE110" s="82"/>
      <c r="FHF110" s="82"/>
      <c r="FHG110" s="82"/>
      <c r="FHH110" s="82"/>
      <c r="FHI110" s="82"/>
      <c r="FHJ110" s="82"/>
      <c r="FHK110" s="82"/>
      <c r="FHL110" s="82"/>
      <c r="FHM110" s="82"/>
      <c r="FHN110" s="82"/>
      <c r="FHO110" s="82"/>
      <c r="FHP110" s="82"/>
      <c r="FHQ110" s="82"/>
      <c r="FHR110" s="82"/>
      <c r="FHS110" s="82"/>
      <c r="FHT110" s="82"/>
      <c r="FHU110" s="82"/>
      <c r="FHV110" s="82"/>
      <c r="FHW110" s="82"/>
      <c r="FHX110" s="82"/>
      <c r="FHY110" s="82"/>
      <c r="FHZ110" s="82"/>
      <c r="FIA110" s="82"/>
      <c r="FIB110" s="82"/>
      <c r="FIC110" s="82"/>
      <c r="FID110" s="82"/>
      <c r="FIE110" s="82"/>
      <c r="FIF110" s="82"/>
      <c r="FIG110" s="82"/>
      <c r="FIH110" s="82"/>
      <c r="FII110" s="82"/>
      <c r="FIJ110" s="82"/>
      <c r="FIK110" s="82"/>
      <c r="FIL110" s="82"/>
      <c r="FIM110" s="82"/>
      <c r="FIN110" s="82"/>
      <c r="FIO110" s="82"/>
      <c r="FIP110" s="82"/>
      <c r="FIQ110" s="82"/>
      <c r="FIR110" s="82"/>
      <c r="FIS110" s="82"/>
      <c r="FIT110" s="82"/>
      <c r="FIU110" s="82"/>
      <c r="FIV110" s="82"/>
      <c r="FIW110" s="82"/>
      <c r="FIX110" s="82"/>
      <c r="FIY110" s="82"/>
      <c r="FIZ110" s="82"/>
      <c r="FJA110" s="82"/>
      <c r="FJB110" s="82"/>
      <c r="FJC110" s="82"/>
      <c r="FJD110" s="82"/>
      <c r="FJE110" s="82"/>
      <c r="FJF110" s="82"/>
      <c r="FJG110" s="82"/>
      <c r="FJH110" s="82"/>
      <c r="FJI110" s="82"/>
      <c r="FJJ110" s="82"/>
      <c r="FJK110" s="82"/>
      <c r="FJL110" s="82"/>
      <c r="FJM110" s="82"/>
      <c r="FJN110" s="82"/>
      <c r="FJO110" s="82"/>
      <c r="FJP110" s="82"/>
      <c r="FJQ110" s="82"/>
      <c r="FJR110" s="82"/>
      <c r="FJS110" s="82"/>
      <c r="FJT110" s="82"/>
      <c r="FJU110" s="82"/>
      <c r="FJV110" s="82"/>
      <c r="FJW110" s="82"/>
      <c r="FJX110" s="82"/>
      <c r="FJY110" s="82"/>
      <c r="FJZ110" s="82"/>
      <c r="FKA110" s="82"/>
      <c r="FKB110" s="82"/>
      <c r="FKC110" s="82"/>
      <c r="FKD110" s="82"/>
      <c r="FKE110" s="82"/>
      <c r="FKF110" s="82"/>
      <c r="FKG110" s="82"/>
      <c r="FKH110" s="82"/>
      <c r="FKI110" s="82"/>
      <c r="FKJ110" s="82"/>
      <c r="FKK110" s="82"/>
      <c r="FKL110" s="82"/>
      <c r="FKM110" s="82"/>
      <c r="FKN110" s="82"/>
      <c r="FKO110" s="82"/>
      <c r="FKP110" s="82"/>
      <c r="FKQ110" s="82"/>
      <c r="FKR110" s="82"/>
      <c r="FKS110" s="82"/>
      <c r="FKT110" s="82"/>
      <c r="FKU110" s="82"/>
      <c r="FKV110" s="82"/>
      <c r="FKW110" s="82"/>
      <c r="FKX110" s="82"/>
      <c r="FKY110" s="82"/>
      <c r="FKZ110" s="82"/>
      <c r="FLA110" s="82"/>
      <c r="FLB110" s="82"/>
      <c r="FLC110" s="82"/>
      <c r="FLD110" s="82"/>
      <c r="FLE110" s="82"/>
      <c r="FLF110" s="82"/>
      <c r="FLG110" s="82"/>
      <c r="FLH110" s="82"/>
      <c r="FLI110" s="82"/>
      <c r="FLJ110" s="82"/>
      <c r="FLK110" s="82"/>
      <c r="FLL110" s="82"/>
      <c r="FLM110" s="82"/>
      <c r="FLN110" s="82"/>
      <c r="FLO110" s="82"/>
      <c r="FLP110" s="82"/>
      <c r="FLQ110" s="82"/>
      <c r="FLR110" s="82"/>
      <c r="FLS110" s="82"/>
      <c r="FLT110" s="82"/>
      <c r="FLU110" s="82"/>
      <c r="FLV110" s="82"/>
      <c r="FLW110" s="82"/>
      <c r="FLX110" s="82"/>
      <c r="FLY110" s="82"/>
      <c r="FLZ110" s="82"/>
      <c r="FMA110" s="82"/>
      <c r="FMB110" s="82"/>
      <c r="FMC110" s="82"/>
      <c r="FMD110" s="82"/>
      <c r="FME110" s="82"/>
      <c r="FMF110" s="82"/>
      <c r="FMG110" s="82"/>
      <c r="FMH110" s="82"/>
      <c r="FMI110" s="82"/>
      <c r="FMJ110" s="82"/>
      <c r="FMK110" s="82"/>
      <c r="FML110" s="82"/>
      <c r="FMM110" s="82"/>
      <c r="FMN110" s="82"/>
      <c r="FMO110" s="82"/>
      <c r="FMP110" s="82"/>
      <c r="FMQ110" s="82"/>
      <c r="FMR110" s="82"/>
      <c r="FMS110" s="82"/>
      <c r="FMT110" s="82"/>
      <c r="FMU110" s="82"/>
      <c r="FMV110" s="82"/>
      <c r="FMW110" s="82"/>
      <c r="FMX110" s="82"/>
      <c r="FMY110" s="82"/>
      <c r="FMZ110" s="82"/>
      <c r="FNA110" s="82"/>
      <c r="FNB110" s="82"/>
      <c r="FNC110" s="82"/>
      <c r="FND110" s="82"/>
      <c r="FNE110" s="82"/>
      <c r="FNF110" s="82"/>
      <c r="FNG110" s="82"/>
      <c r="FNH110" s="82"/>
      <c r="FNI110" s="82"/>
      <c r="FNJ110" s="82"/>
      <c r="FNK110" s="82"/>
      <c r="FNL110" s="82"/>
      <c r="FNM110" s="82"/>
      <c r="FNN110" s="82"/>
      <c r="FNO110" s="82"/>
      <c r="FNP110" s="82"/>
      <c r="FNQ110" s="82"/>
      <c r="FNR110" s="82"/>
      <c r="FNS110" s="82"/>
      <c r="FNT110" s="82"/>
      <c r="FNU110" s="82"/>
      <c r="FNV110" s="82"/>
      <c r="FNW110" s="82"/>
      <c r="FNX110" s="82"/>
      <c r="FNY110" s="82"/>
      <c r="FNZ110" s="82"/>
      <c r="FOA110" s="82"/>
      <c r="FOB110" s="82"/>
      <c r="FOC110" s="82"/>
      <c r="FOD110" s="82"/>
      <c r="FOE110" s="82"/>
      <c r="FOF110" s="82"/>
      <c r="FOG110" s="82"/>
      <c r="FOH110" s="82"/>
      <c r="FOI110" s="82"/>
      <c r="FOJ110" s="82"/>
      <c r="FOK110" s="82"/>
      <c r="FOL110" s="82"/>
      <c r="FOM110" s="82"/>
      <c r="FON110" s="82"/>
      <c r="FOO110" s="82"/>
      <c r="FOP110" s="82"/>
      <c r="FOQ110" s="82"/>
      <c r="FOR110" s="82"/>
      <c r="FOS110" s="82"/>
      <c r="FOT110" s="82"/>
      <c r="FOU110" s="82"/>
      <c r="FOV110" s="82"/>
      <c r="FOW110" s="82"/>
      <c r="FOX110" s="82"/>
      <c r="FOY110" s="82"/>
      <c r="FOZ110" s="82"/>
      <c r="FPA110" s="82"/>
      <c r="FPB110" s="82"/>
      <c r="FPC110" s="82"/>
      <c r="FPD110" s="82"/>
      <c r="FPE110" s="82"/>
      <c r="FPF110" s="82"/>
      <c r="FPG110" s="82"/>
      <c r="FPH110" s="82"/>
      <c r="FPI110" s="82"/>
      <c r="FPJ110" s="82"/>
      <c r="FPK110" s="82"/>
      <c r="FPL110" s="82"/>
      <c r="FPM110" s="82"/>
      <c r="FPN110" s="82"/>
      <c r="FPO110" s="82"/>
      <c r="FPP110" s="82"/>
      <c r="FPQ110" s="82"/>
      <c r="FPR110" s="82"/>
      <c r="FPS110" s="82"/>
      <c r="FPT110" s="82"/>
      <c r="FPU110" s="82"/>
      <c r="FPV110" s="82"/>
      <c r="FPW110" s="82"/>
      <c r="FPX110" s="82"/>
      <c r="FPY110" s="82"/>
      <c r="FPZ110" s="82"/>
      <c r="FQA110" s="82"/>
      <c r="FQB110" s="82"/>
      <c r="FQC110" s="82"/>
      <c r="FQD110" s="82"/>
      <c r="FQE110" s="82"/>
      <c r="FQF110" s="82"/>
      <c r="FQG110" s="82"/>
      <c r="FQH110" s="82"/>
      <c r="FQI110" s="82"/>
      <c r="FQJ110" s="82"/>
      <c r="FQK110" s="82"/>
      <c r="FQL110" s="82"/>
      <c r="FQM110" s="82"/>
      <c r="FQN110" s="82"/>
      <c r="FQO110" s="82"/>
      <c r="FQP110" s="82"/>
      <c r="FQQ110" s="82"/>
      <c r="FQR110" s="82"/>
      <c r="FQS110" s="82"/>
      <c r="FQT110" s="82"/>
      <c r="FQU110" s="82"/>
      <c r="FQV110" s="82"/>
      <c r="FQW110" s="82"/>
      <c r="FQX110" s="82"/>
      <c r="FQY110" s="82"/>
      <c r="FQZ110" s="82"/>
      <c r="FRA110" s="82"/>
      <c r="FRB110" s="82"/>
      <c r="FRC110" s="82"/>
      <c r="FRD110" s="82"/>
      <c r="FRE110" s="82"/>
      <c r="FRF110" s="82"/>
      <c r="FRG110" s="82"/>
      <c r="FRH110" s="82"/>
      <c r="FRI110" s="82"/>
      <c r="FRJ110" s="82"/>
      <c r="FRK110" s="82"/>
      <c r="FRL110" s="82"/>
      <c r="FRM110" s="82"/>
      <c r="FRN110" s="82"/>
      <c r="FRO110" s="82"/>
      <c r="FRP110" s="82"/>
      <c r="FRQ110" s="82"/>
      <c r="FRR110" s="82"/>
      <c r="FRS110" s="82"/>
      <c r="FRT110" s="82"/>
      <c r="FRU110" s="82"/>
      <c r="FRV110" s="82"/>
      <c r="FRW110" s="82"/>
      <c r="FRX110" s="82"/>
      <c r="FRY110" s="82"/>
      <c r="FRZ110" s="82"/>
      <c r="FSA110" s="82"/>
      <c r="FSB110" s="82"/>
      <c r="FSC110" s="82"/>
      <c r="FSD110" s="82"/>
      <c r="FSE110" s="82"/>
      <c r="FSF110" s="82"/>
      <c r="FSG110" s="82"/>
      <c r="FSH110" s="82"/>
      <c r="FSI110" s="82"/>
      <c r="FSJ110" s="82"/>
      <c r="FSK110" s="82"/>
      <c r="FSL110" s="82"/>
      <c r="FSM110" s="82"/>
      <c r="FSN110" s="82"/>
      <c r="FSO110" s="82"/>
      <c r="FSP110" s="82"/>
      <c r="FSQ110" s="82"/>
      <c r="FSR110" s="82"/>
      <c r="FSS110" s="82"/>
      <c r="FST110" s="82"/>
      <c r="FSU110" s="82"/>
      <c r="FSV110" s="82"/>
      <c r="FSW110" s="82"/>
      <c r="FSX110" s="82"/>
      <c r="FSY110" s="82"/>
      <c r="FSZ110" s="82"/>
      <c r="FTA110" s="82"/>
      <c r="FTB110" s="82"/>
      <c r="FTC110" s="82"/>
      <c r="FTD110" s="82"/>
      <c r="FTE110" s="82"/>
      <c r="FTF110" s="82"/>
      <c r="FTG110" s="82"/>
      <c r="FTH110" s="82"/>
      <c r="FTI110" s="82"/>
      <c r="FTJ110" s="82"/>
      <c r="FTK110" s="82"/>
      <c r="FTL110" s="82"/>
      <c r="FTM110" s="82"/>
      <c r="FTN110" s="82"/>
      <c r="FTO110" s="82"/>
      <c r="FTP110" s="82"/>
      <c r="FTQ110" s="82"/>
      <c r="FTR110" s="82"/>
      <c r="FTS110" s="82"/>
      <c r="FTT110" s="82"/>
      <c r="FTU110" s="82"/>
      <c r="FTV110" s="82"/>
      <c r="FTW110" s="82"/>
      <c r="FTX110" s="82"/>
      <c r="FTY110" s="82"/>
      <c r="FTZ110" s="82"/>
      <c r="FUA110" s="82"/>
      <c r="FUB110" s="82"/>
      <c r="FUC110" s="82"/>
      <c r="FUD110" s="82"/>
      <c r="FUE110" s="82"/>
      <c r="FUF110" s="82"/>
      <c r="FUG110" s="82"/>
      <c r="FUH110" s="82"/>
      <c r="FUI110" s="82"/>
      <c r="FUJ110" s="82"/>
      <c r="FUK110" s="82"/>
      <c r="FUL110" s="82"/>
      <c r="FUM110" s="82"/>
      <c r="FUN110" s="82"/>
      <c r="FUO110" s="82"/>
      <c r="FUP110" s="82"/>
      <c r="FUQ110" s="82"/>
      <c r="FUR110" s="82"/>
      <c r="FUS110" s="82"/>
      <c r="FUT110" s="82"/>
      <c r="FUU110" s="82"/>
      <c r="FUV110" s="82"/>
      <c r="FUW110" s="82"/>
      <c r="FUX110" s="82"/>
      <c r="FUY110" s="82"/>
      <c r="FUZ110" s="82"/>
      <c r="FVA110" s="82"/>
      <c r="FVB110" s="82"/>
      <c r="FVC110" s="82"/>
      <c r="FVD110" s="82"/>
      <c r="FVE110" s="82"/>
      <c r="FVF110" s="82"/>
      <c r="FVG110" s="82"/>
      <c r="FVH110" s="82"/>
      <c r="FVI110" s="82"/>
      <c r="FVJ110" s="82"/>
      <c r="FVK110" s="82"/>
      <c r="FVL110" s="82"/>
      <c r="FVM110" s="82"/>
      <c r="FVN110" s="82"/>
      <c r="FVO110" s="82"/>
      <c r="FVP110" s="82"/>
      <c r="FVQ110" s="82"/>
      <c r="FVR110" s="82"/>
      <c r="FVS110" s="82"/>
      <c r="FVT110" s="82"/>
      <c r="FVU110" s="82"/>
      <c r="FVV110" s="82"/>
      <c r="FVW110" s="82"/>
      <c r="FVX110" s="82"/>
      <c r="FVY110" s="82"/>
      <c r="FVZ110" s="82"/>
      <c r="FWA110" s="82"/>
      <c r="FWB110" s="82"/>
      <c r="FWC110" s="82"/>
      <c r="FWD110" s="82"/>
      <c r="FWE110" s="82"/>
      <c r="FWF110" s="82"/>
      <c r="FWG110" s="82"/>
      <c r="FWH110" s="82"/>
      <c r="FWI110" s="82"/>
      <c r="FWJ110" s="82"/>
      <c r="FWK110" s="82"/>
      <c r="FWL110" s="82"/>
      <c r="FWM110" s="82"/>
      <c r="FWN110" s="82"/>
      <c r="FWO110" s="82"/>
      <c r="FWP110" s="82"/>
      <c r="FWQ110" s="82"/>
      <c r="FWR110" s="82"/>
      <c r="FWS110" s="82"/>
      <c r="FWT110" s="82"/>
      <c r="FWU110" s="82"/>
      <c r="FWV110" s="82"/>
      <c r="FWW110" s="82"/>
      <c r="FWX110" s="82"/>
      <c r="FWY110" s="82"/>
      <c r="FWZ110" s="82"/>
      <c r="FXA110" s="82"/>
      <c r="FXB110" s="82"/>
      <c r="FXC110" s="82"/>
      <c r="FXD110" s="82"/>
      <c r="FXE110" s="82"/>
      <c r="FXF110" s="82"/>
      <c r="FXG110" s="82"/>
      <c r="FXH110" s="82"/>
      <c r="FXI110" s="82"/>
      <c r="FXJ110" s="82"/>
      <c r="FXK110" s="82"/>
      <c r="FXL110" s="82"/>
      <c r="FXM110" s="82"/>
      <c r="FXN110" s="82"/>
      <c r="FXO110" s="82"/>
      <c r="FXP110" s="82"/>
      <c r="FXQ110" s="82"/>
      <c r="FXR110" s="82"/>
      <c r="FXS110" s="82"/>
      <c r="FXT110" s="82"/>
      <c r="FXU110" s="82"/>
      <c r="FXV110" s="82"/>
      <c r="FXW110" s="82"/>
      <c r="FXX110" s="82"/>
      <c r="FXY110" s="82"/>
      <c r="FXZ110" s="82"/>
      <c r="FYA110" s="82"/>
      <c r="FYB110" s="82"/>
      <c r="FYC110" s="82"/>
      <c r="FYD110" s="82"/>
      <c r="FYE110" s="82"/>
      <c r="FYF110" s="82"/>
      <c r="FYG110" s="82"/>
      <c r="FYH110" s="82"/>
      <c r="FYI110" s="82"/>
      <c r="FYJ110" s="82"/>
      <c r="FYK110" s="82"/>
      <c r="FYL110" s="82"/>
      <c r="FYM110" s="82"/>
      <c r="FYN110" s="82"/>
      <c r="FYO110" s="82"/>
      <c r="FYP110" s="82"/>
      <c r="FYQ110" s="82"/>
      <c r="FYR110" s="82"/>
      <c r="FYS110" s="82"/>
      <c r="FYT110" s="82"/>
      <c r="FYU110" s="82"/>
      <c r="FYV110" s="82"/>
      <c r="FYW110" s="82"/>
      <c r="FYX110" s="82"/>
      <c r="FYY110" s="82"/>
      <c r="FYZ110" s="82"/>
      <c r="FZA110" s="82"/>
      <c r="FZB110" s="82"/>
      <c r="FZC110" s="82"/>
      <c r="FZD110" s="82"/>
      <c r="FZE110" s="82"/>
      <c r="FZF110" s="82"/>
      <c r="FZG110" s="82"/>
      <c r="FZH110" s="82"/>
      <c r="FZI110" s="82"/>
      <c r="FZJ110" s="82"/>
      <c r="FZK110" s="82"/>
      <c r="FZL110" s="82"/>
      <c r="FZM110" s="82"/>
      <c r="FZN110" s="82"/>
      <c r="FZO110" s="82"/>
      <c r="FZP110" s="82"/>
      <c r="FZQ110" s="82"/>
      <c r="FZR110" s="82"/>
      <c r="FZS110" s="82"/>
      <c r="FZT110" s="82"/>
      <c r="FZU110" s="82"/>
      <c r="FZV110" s="82"/>
      <c r="FZW110" s="82"/>
      <c r="FZX110" s="82"/>
      <c r="FZY110" s="82"/>
      <c r="FZZ110" s="82"/>
      <c r="GAA110" s="82"/>
      <c r="GAB110" s="82"/>
      <c r="GAC110" s="82"/>
      <c r="GAD110" s="82"/>
      <c r="GAE110" s="82"/>
      <c r="GAF110" s="82"/>
      <c r="GAG110" s="82"/>
      <c r="GAH110" s="82"/>
      <c r="GAI110" s="82"/>
      <c r="GAJ110" s="82"/>
      <c r="GAK110" s="82"/>
      <c r="GAL110" s="82"/>
      <c r="GAM110" s="82"/>
      <c r="GAN110" s="82"/>
      <c r="GAO110" s="82"/>
      <c r="GAP110" s="82"/>
      <c r="GAQ110" s="82"/>
      <c r="GAR110" s="82"/>
      <c r="GAS110" s="82"/>
      <c r="GAT110" s="82"/>
      <c r="GAU110" s="82"/>
      <c r="GAV110" s="82"/>
      <c r="GAW110" s="82"/>
      <c r="GAX110" s="82"/>
      <c r="GAY110" s="82"/>
      <c r="GAZ110" s="82"/>
      <c r="GBA110" s="82"/>
      <c r="GBB110" s="82"/>
      <c r="GBC110" s="82"/>
      <c r="GBD110" s="82"/>
      <c r="GBE110" s="82"/>
      <c r="GBF110" s="82"/>
      <c r="GBG110" s="82"/>
      <c r="GBH110" s="82"/>
      <c r="GBI110" s="82"/>
      <c r="GBJ110" s="82"/>
      <c r="GBK110" s="82"/>
      <c r="GBL110" s="82"/>
      <c r="GBM110" s="82"/>
      <c r="GBN110" s="82"/>
      <c r="GBO110" s="82"/>
      <c r="GBP110" s="82"/>
      <c r="GBQ110" s="82"/>
      <c r="GBR110" s="82"/>
      <c r="GBS110" s="82"/>
      <c r="GBT110" s="82"/>
      <c r="GBU110" s="82"/>
      <c r="GBV110" s="82"/>
      <c r="GBW110" s="82"/>
      <c r="GBX110" s="82"/>
      <c r="GBY110" s="82"/>
      <c r="GBZ110" s="82"/>
      <c r="GCA110" s="82"/>
      <c r="GCB110" s="82"/>
      <c r="GCC110" s="82"/>
      <c r="GCD110" s="82"/>
      <c r="GCE110" s="82"/>
      <c r="GCF110" s="82"/>
      <c r="GCG110" s="82"/>
      <c r="GCH110" s="82"/>
      <c r="GCI110" s="82"/>
      <c r="GCJ110" s="82"/>
      <c r="GCK110" s="82"/>
      <c r="GCL110" s="82"/>
      <c r="GCM110" s="82"/>
      <c r="GCN110" s="82"/>
      <c r="GCO110" s="82"/>
      <c r="GCP110" s="82"/>
      <c r="GCQ110" s="82"/>
      <c r="GCR110" s="82"/>
      <c r="GCS110" s="82"/>
      <c r="GCT110" s="82"/>
      <c r="GCU110" s="82"/>
      <c r="GCV110" s="82"/>
      <c r="GCW110" s="82"/>
      <c r="GCX110" s="82"/>
      <c r="GCY110" s="82"/>
      <c r="GCZ110" s="82"/>
      <c r="GDA110" s="82"/>
      <c r="GDB110" s="82"/>
      <c r="GDC110" s="82"/>
      <c r="GDD110" s="82"/>
      <c r="GDE110" s="82"/>
      <c r="GDF110" s="82"/>
      <c r="GDG110" s="82"/>
      <c r="GDH110" s="82"/>
      <c r="GDI110" s="82"/>
      <c r="GDJ110" s="82"/>
      <c r="GDK110" s="82"/>
      <c r="GDL110" s="82"/>
      <c r="GDM110" s="82"/>
      <c r="GDN110" s="82"/>
      <c r="GDO110" s="82"/>
      <c r="GDP110" s="82"/>
      <c r="GDQ110" s="82"/>
      <c r="GDR110" s="82"/>
      <c r="GDS110" s="82"/>
      <c r="GDT110" s="82"/>
      <c r="GDU110" s="82"/>
      <c r="GDV110" s="82"/>
      <c r="GDW110" s="82"/>
      <c r="GDX110" s="82"/>
      <c r="GDY110" s="82"/>
      <c r="GDZ110" s="82"/>
      <c r="GEA110" s="82"/>
      <c r="GEB110" s="82"/>
      <c r="GEC110" s="82"/>
      <c r="GED110" s="82"/>
      <c r="GEE110" s="82"/>
      <c r="GEF110" s="82"/>
      <c r="GEG110" s="82"/>
      <c r="GEH110" s="82"/>
      <c r="GEI110" s="82"/>
      <c r="GEJ110" s="82"/>
      <c r="GEK110" s="82"/>
      <c r="GEL110" s="82"/>
      <c r="GEM110" s="82"/>
      <c r="GEN110" s="82"/>
      <c r="GEO110" s="82"/>
      <c r="GEP110" s="82"/>
      <c r="GEQ110" s="82"/>
      <c r="GER110" s="82"/>
      <c r="GES110" s="82"/>
      <c r="GET110" s="82"/>
      <c r="GEU110" s="82"/>
      <c r="GEV110" s="82"/>
      <c r="GEW110" s="82"/>
      <c r="GEX110" s="82"/>
      <c r="GEY110" s="82"/>
      <c r="GEZ110" s="82"/>
      <c r="GFA110" s="82"/>
      <c r="GFB110" s="82"/>
      <c r="GFC110" s="82"/>
      <c r="GFD110" s="82"/>
      <c r="GFE110" s="82"/>
      <c r="GFF110" s="82"/>
      <c r="GFG110" s="82"/>
      <c r="GFH110" s="82"/>
      <c r="GFI110" s="82"/>
      <c r="GFJ110" s="82"/>
      <c r="GFK110" s="82"/>
      <c r="GFL110" s="82"/>
      <c r="GFM110" s="82"/>
      <c r="GFN110" s="82"/>
      <c r="GFO110" s="82"/>
      <c r="GFP110" s="82"/>
      <c r="GFQ110" s="82"/>
      <c r="GFR110" s="82"/>
      <c r="GFS110" s="82"/>
      <c r="GFT110" s="82"/>
      <c r="GFU110" s="82"/>
      <c r="GFV110" s="82"/>
      <c r="GFW110" s="82"/>
      <c r="GFX110" s="82"/>
      <c r="GFY110" s="82"/>
      <c r="GFZ110" s="82"/>
      <c r="GGA110" s="82"/>
      <c r="GGB110" s="82"/>
      <c r="GGC110" s="82"/>
      <c r="GGD110" s="82"/>
      <c r="GGE110" s="82"/>
      <c r="GGF110" s="82"/>
      <c r="GGG110" s="82"/>
      <c r="GGH110" s="82"/>
      <c r="GGI110" s="82"/>
      <c r="GGJ110" s="82"/>
      <c r="GGK110" s="82"/>
      <c r="GGL110" s="82"/>
      <c r="GGM110" s="82"/>
      <c r="GGN110" s="82"/>
      <c r="GGO110" s="82"/>
      <c r="GGP110" s="82"/>
      <c r="GGQ110" s="82"/>
      <c r="GGR110" s="82"/>
      <c r="GGS110" s="82"/>
      <c r="GGT110" s="82"/>
      <c r="GGU110" s="82"/>
      <c r="GGV110" s="82"/>
      <c r="GGW110" s="82"/>
      <c r="GGX110" s="82"/>
      <c r="GGY110" s="82"/>
      <c r="GGZ110" s="82"/>
      <c r="GHA110" s="82"/>
      <c r="GHB110" s="82"/>
      <c r="GHC110" s="82"/>
      <c r="GHD110" s="82"/>
      <c r="GHE110" s="82"/>
      <c r="GHF110" s="82"/>
      <c r="GHG110" s="82"/>
      <c r="GHH110" s="82"/>
      <c r="GHI110" s="82"/>
      <c r="GHJ110" s="82"/>
      <c r="GHK110" s="82"/>
      <c r="GHL110" s="82"/>
      <c r="GHM110" s="82"/>
      <c r="GHN110" s="82"/>
      <c r="GHO110" s="82"/>
      <c r="GHP110" s="82"/>
      <c r="GHQ110" s="82"/>
      <c r="GHR110" s="82"/>
      <c r="GHS110" s="82"/>
      <c r="GHT110" s="82"/>
      <c r="GHU110" s="82"/>
      <c r="GHV110" s="82"/>
      <c r="GHW110" s="82"/>
      <c r="GHX110" s="82"/>
      <c r="GHY110" s="82"/>
      <c r="GHZ110" s="82"/>
      <c r="GIA110" s="82"/>
      <c r="GIB110" s="82"/>
      <c r="GIC110" s="82"/>
      <c r="GID110" s="82"/>
      <c r="GIE110" s="82"/>
      <c r="GIF110" s="82"/>
      <c r="GIG110" s="82"/>
      <c r="GIH110" s="82"/>
      <c r="GII110" s="82"/>
      <c r="GIJ110" s="82"/>
      <c r="GIK110" s="82"/>
      <c r="GIL110" s="82"/>
      <c r="GIM110" s="82"/>
      <c r="GIN110" s="82"/>
      <c r="GIO110" s="82"/>
      <c r="GIP110" s="82"/>
      <c r="GIQ110" s="82"/>
      <c r="GIR110" s="82"/>
      <c r="GIS110" s="82"/>
      <c r="GIT110" s="82"/>
      <c r="GIU110" s="82"/>
      <c r="GIV110" s="82"/>
      <c r="GIW110" s="82"/>
      <c r="GIX110" s="82"/>
      <c r="GIY110" s="82"/>
      <c r="GIZ110" s="82"/>
      <c r="GJA110" s="82"/>
      <c r="GJB110" s="82"/>
      <c r="GJC110" s="82"/>
      <c r="GJD110" s="82"/>
      <c r="GJE110" s="82"/>
      <c r="GJF110" s="82"/>
      <c r="GJG110" s="82"/>
      <c r="GJH110" s="82"/>
      <c r="GJI110" s="82"/>
      <c r="GJJ110" s="82"/>
      <c r="GJK110" s="82"/>
      <c r="GJL110" s="82"/>
      <c r="GJM110" s="82"/>
      <c r="GJN110" s="82"/>
      <c r="GJO110" s="82"/>
      <c r="GJP110" s="82"/>
      <c r="GJQ110" s="82"/>
      <c r="GJR110" s="82"/>
      <c r="GJS110" s="82"/>
      <c r="GJT110" s="82"/>
      <c r="GJU110" s="82"/>
      <c r="GJV110" s="82"/>
      <c r="GJW110" s="82"/>
      <c r="GJX110" s="82"/>
      <c r="GJY110" s="82"/>
      <c r="GJZ110" s="82"/>
      <c r="GKA110" s="82"/>
      <c r="GKB110" s="82"/>
      <c r="GKC110" s="82"/>
      <c r="GKD110" s="82"/>
      <c r="GKE110" s="82"/>
      <c r="GKF110" s="82"/>
      <c r="GKG110" s="82"/>
      <c r="GKH110" s="82"/>
      <c r="GKI110" s="82"/>
      <c r="GKJ110" s="82"/>
      <c r="GKK110" s="82"/>
      <c r="GKL110" s="82"/>
      <c r="GKM110" s="82"/>
      <c r="GKN110" s="82"/>
      <c r="GKO110" s="82"/>
      <c r="GKP110" s="82"/>
      <c r="GKQ110" s="82"/>
      <c r="GKR110" s="82"/>
      <c r="GKS110" s="82"/>
      <c r="GKT110" s="82"/>
      <c r="GKU110" s="82"/>
      <c r="GKV110" s="82"/>
      <c r="GKW110" s="82"/>
      <c r="GKX110" s="82"/>
      <c r="GKY110" s="82"/>
      <c r="GKZ110" s="82"/>
      <c r="GLA110" s="82"/>
      <c r="GLB110" s="82"/>
      <c r="GLC110" s="82"/>
      <c r="GLD110" s="82"/>
      <c r="GLE110" s="82"/>
      <c r="GLF110" s="82"/>
      <c r="GLG110" s="82"/>
      <c r="GLH110" s="82"/>
      <c r="GLI110" s="82"/>
      <c r="GLJ110" s="82"/>
      <c r="GLK110" s="82"/>
      <c r="GLL110" s="82"/>
      <c r="GLM110" s="82"/>
      <c r="GLN110" s="82"/>
      <c r="GLO110" s="82"/>
      <c r="GLP110" s="82"/>
      <c r="GLQ110" s="82"/>
      <c r="GLR110" s="82"/>
      <c r="GLS110" s="82"/>
      <c r="GLT110" s="82"/>
      <c r="GLU110" s="82"/>
      <c r="GLV110" s="82"/>
      <c r="GLW110" s="82"/>
      <c r="GLX110" s="82"/>
      <c r="GLY110" s="82"/>
      <c r="GLZ110" s="82"/>
      <c r="GMA110" s="82"/>
      <c r="GMB110" s="82"/>
      <c r="GMC110" s="82"/>
      <c r="GMD110" s="82"/>
      <c r="GME110" s="82"/>
      <c r="GMF110" s="82"/>
      <c r="GMG110" s="82"/>
      <c r="GMH110" s="82"/>
      <c r="GMI110" s="82"/>
      <c r="GMJ110" s="82"/>
      <c r="GMK110" s="82"/>
      <c r="GML110" s="82"/>
      <c r="GMM110" s="82"/>
      <c r="GMN110" s="82"/>
      <c r="GMO110" s="82"/>
      <c r="GMP110" s="82"/>
      <c r="GMQ110" s="82"/>
      <c r="GMR110" s="82"/>
      <c r="GMS110" s="82"/>
      <c r="GMT110" s="82"/>
      <c r="GMU110" s="82"/>
      <c r="GMV110" s="82"/>
      <c r="GMW110" s="82"/>
      <c r="GMX110" s="82"/>
      <c r="GMY110" s="82"/>
      <c r="GMZ110" s="82"/>
      <c r="GNA110" s="82"/>
      <c r="GNB110" s="82"/>
      <c r="GNC110" s="82"/>
      <c r="GND110" s="82"/>
      <c r="GNE110" s="82"/>
      <c r="GNF110" s="82"/>
      <c r="GNG110" s="82"/>
      <c r="GNH110" s="82"/>
      <c r="GNI110" s="82"/>
      <c r="GNJ110" s="82"/>
      <c r="GNK110" s="82"/>
      <c r="GNL110" s="82"/>
      <c r="GNM110" s="82"/>
      <c r="GNN110" s="82"/>
      <c r="GNO110" s="82"/>
      <c r="GNP110" s="82"/>
      <c r="GNQ110" s="82"/>
      <c r="GNR110" s="82"/>
      <c r="GNS110" s="82"/>
      <c r="GNT110" s="82"/>
      <c r="GNU110" s="82"/>
      <c r="GNV110" s="82"/>
      <c r="GNW110" s="82"/>
      <c r="GNX110" s="82"/>
      <c r="GNY110" s="82"/>
      <c r="GNZ110" s="82"/>
      <c r="GOA110" s="82"/>
      <c r="GOB110" s="82"/>
      <c r="GOC110" s="82"/>
      <c r="GOD110" s="82"/>
      <c r="GOE110" s="82"/>
      <c r="GOF110" s="82"/>
      <c r="GOG110" s="82"/>
      <c r="GOH110" s="82"/>
      <c r="GOI110" s="82"/>
      <c r="GOJ110" s="82"/>
      <c r="GOK110" s="82"/>
      <c r="GOL110" s="82"/>
      <c r="GOM110" s="82"/>
      <c r="GON110" s="82"/>
      <c r="GOO110" s="82"/>
      <c r="GOP110" s="82"/>
      <c r="GOQ110" s="82"/>
      <c r="GOR110" s="82"/>
      <c r="GOS110" s="82"/>
      <c r="GOT110" s="82"/>
      <c r="GOU110" s="82"/>
      <c r="GOV110" s="82"/>
      <c r="GOW110" s="82"/>
      <c r="GOX110" s="82"/>
      <c r="GOY110" s="82"/>
      <c r="GOZ110" s="82"/>
      <c r="GPA110" s="82"/>
      <c r="GPB110" s="82"/>
      <c r="GPC110" s="82"/>
      <c r="GPD110" s="82"/>
      <c r="GPE110" s="82"/>
      <c r="GPF110" s="82"/>
      <c r="GPG110" s="82"/>
      <c r="GPH110" s="82"/>
      <c r="GPI110" s="82"/>
      <c r="GPJ110" s="82"/>
      <c r="GPK110" s="82"/>
      <c r="GPL110" s="82"/>
      <c r="GPM110" s="82"/>
      <c r="GPN110" s="82"/>
      <c r="GPO110" s="82"/>
      <c r="GPP110" s="82"/>
      <c r="GPQ110" s="82"/>
      <c r="GPR110" s="82"/>
      <c r="GPS110" s="82"/>
      <c r="GPT110" s="82"/>
      <c r="GPU110" s="82"/>
      <c r="GPV110" s="82"/>
      <c r="GPW110" s="82"/>
      <c r="GPX110" s="82"/>
      <c r="GPY110" s="82"/>
      <c r="GPZ110" s="82"/>
      <c r="GQA110" s="82"/>
      <c r="GQB110" s="82"/>
      <c r="GQC110" s="82"/>
      <c r="GQD110" s="82"/>
      <c r="GQE110" s="82"/>
      <c r="GQF110" s="82"/>
      <c r="GQG110" s="82"/>
      <c r="GQH110" s="82"/>
      <c r="GQI110" s="82"/>
      <c r="GQJ110" s="82"/>
      <c r="GQK110" s="82"/>
      <c r="GQL110" s="82"/>
      <c r="GQM110" s="82"/>
      <c r="GQN110" s="82"/>
      <c r="GQO110" s="82"/>
      <c r="GQP110" s="82"/>
      <c r="GQQ110" s="82"/>
      <c r="GQR110" s="82"/>
      <c r="GQS110" s="82"/>
      <c r="GQT110" s="82"/>
      <c r="GQU110" s="82"/>
      <c r="GQV110" s="82"/>
      <c r="GQW110" s="82"/>
      <c r="GQX110" s="82"/>
      <c r="GQY110" s="82"/>
      <c r="GQZ110" s="82"/>
      <c r="GRA110" s="82"/>
      <c r="GRB110" s="82"/>
      <c r="GRC110" s="82"/>
      <c r="GRD110" s="82"/>
      <c r="GRE110" s="82"/>
      <c r="GRF110" s="82"/>
      <c r="GRG110" s="82"/>
      <c r="GRH110" s="82"/>
      <c r="GRI110" s="82"/>
      <c r="GRJ110" s="82"/>
      <c r="GRK110" s="82"/>
      <c r="GRL110" s="82"/>
      <c r="GRM110" s="82"/>
      <c r="GRN110" s="82"/>
      <c r="GRO110" s="82"/>
      <c r="GRP110" s="82"/>
      <c r="GRQ110" s="82"/>
      <c r="GRR110" s="82"/>
      <c r="GRS110" s="82"/>
      <c r="GRT110" s="82"/>
      <c r="GRU110" s="82"/>
      <c r="GRV110" s="82"/>
      <c r="GRW110" s="82"/>
      <c r="GRX110" s="82"/>
      <c r="GRY110" s="82"/>
      <c r="GRZ110" s="82"/>
      <c r="GSA110" s="82"/>
      <c r="GSB110" s="82"/>
      <c r="GSC110" s="82"/>
      <c r="GSD110" s="82"/>
      <c r="GSE110" s="82"/>
      <c r="GSF110" s="82"/>
      <c r="GSG110" s="82"/>
      <c r="GSH110" s="82"/>
      <c r="GSI110" s="82"/>
      <c r="GSJ110" s="82"/>
      <c r="GSK110" s="82"/>
      <c r="GSL110" s="82"/>
      <c r="GSM110" s="82"/>
      <c r="GSN110" s="82"/>
      <c r="GSO110" s="82"/>
      <c r="GSP110" s="82"/>
      <c r="GSQ110" s="82"/>
      <c r="GSR110" s="82"/>
      <c r="GSS110" s="82"/>
      <c r="GST110" s="82"/>
      <c r="GSU110" s="82"/>
      <c r="GSV110" s="82"/>
      <c r="GSW110" s="82"/>
      <c r="GSX110" s="82"/>
      <c r="GSY110" s="82"/>
      <c r="GSZ110" s="82"/>
      <c r="GTA110" s="82"/>
      <c r="GTB110" s="82"/>
      <c r="GTC110" s="82"/>
      <c r="GTD110" s="82"/>
      <c r="GTE110" s="82"/>
      <c r="GTF110" s="82"/>
      <c r="GTG110" s="82"/>
      <c r="GTH110" s="82"/>
      <c r="GTI110" s="82"/>
      <c r="GTJ110" s="82"/>
      <c r="GTK110" s="82"/>
      <c r="GTL110" s="82"/>
      <c r="GTM110" s="82"/>
      <c r="GTN110" s="82"/>
      <c r="GTO110" s="82"/>
      <c r="GTP110" s="82"/>
      <c r="GTQ110" s="82"/>
      <c r="GTR110" s="82"/>
      <c r="GTS110" s="82"/>
      <c r="GTT110" s="82"/>
      <c r="GTU110" s="82"/>
      <c r="GTV110" s="82"/>
      <c r="GTW110" s="82"/>
      <c r="GTX110" s="82"/>
      <c r="GTY110" s="82"/>
      <c r="GTZ110" s="82"/>
      <c r="GUA110" s="82"/>
      <c r="GUB110" s="82"/>
      <c r="GUC110" s="82"/>
      <c r="GUD110" s="82"/>
      <c r="GUE110" s="82"/>
      <c r="GUF110" s="82"/>
      <c r="GUG110" s="82"/>
      <c r="GUH110" s="82"/>
      <c r="GUI110" s="82"/>
      <c r="GUJ110" s="82"/>
      <c r="GUK110" s="82"/>
      <c r="GUL110" s="82"/>
      <c r="GUM110" s="82"/>
      <c r="GUN110" s="82"/>
      <c r="GUO110" s="82"/>
      <c r="GUP110" s="82"/>
      <c r="GUQ110" s="82"/>
      <c r="GUR110" s="82"/>
      <c r="GUS110" s="82"/>
      <c r="GUT110" s="82"/>
      <c r="GUU110" s="82"/>
      <c r="GUV110" s="82"/>
      <c r="GUW110" s="82"/>
      <c r="GUX110" s="82"/>
      <c r="GUY110" s="82"/>
      <c r="GUZ110" s="82"/>
      <c r="GVA110" s="82"/>
      <c r="GVB110" s="82"/>
      <c r="GVC110" s="82"/>
      <c r="GVD110" s="82"/>
      <c r="GVE110" s="82"/>
      <c r="GVF110" s="82"/>
      <c r="GVG110" s="82"/>
      <c r="GVH110" s="82"/>
      <c r="GVI110" s="82"/>
      <c r="GVJ110" s="82"/>
      <c r="GVK110" s="82"/>
      <c r="GVL110" s="82"/>
      <c r="GVM110" s="82"/>
      <c r="GVN110" s="82"/>
      <c r="GVO110" s="82"/>
      <c r="GVP110" s="82"/>
      <c r="GVQ110" s="82"/>
      <c r="GVR110" s="82"/>
      <c r="GVS110" s="82"/>
      <c r="GVT110" s="82"/>
      <c r="GVU110" s="82"/>
      <c r="GVV110" s="82"/>
      <c r="GVW110" s="82"/>
      <c r="GVX110" s="82"/>
      <c r="GVY110" s="82"/>
      <c r="GVZ110" s="82"/>
      <c r="GWA110" s="82"/>
      <c r="GWB110" s="82"/>
      <c r="GWC110" s="82"/>
      <c r="GWD110" s="82"/>
      <c r="GWE110" s="82"/>
      <c r="GWF110" s="82"/>
      <c r="GWG110" s="82"/>
      <c r="GWH110" s="82"/>
      <c r="GWI110" s="82"/>
      <c r="GWJ110" s="82"/>
      <c r="GWK110" s="82"/>
      <c r="GWL110" s="82"/>
      <c r="GWM110" s="82"/>
      <c r="GWN110" s="82"/>
      <c r="GWO110" s="82"/>
      <c r="GWP110" s="82"/>
      <c r="GWQ110" s="82"/>
      <c r="GWR110" s="82"/>
      <c r="GWS110" s="82"/>
      <c r="GWT110" s="82"/>
      <c r="GWU110" s="82"/>
      <c r="GWV110" s="82"/>
      <c r="GWW110" s="82"/>
      <c r="GWX110" s="82"/>
      <c r="GWY110" s="82"/>
      <c r="GWZ110" s="82"/>
      <c r="GXA110" s="82"/>
      <c r="GXB110" s="82"/>
      <c r="GXC110" s="82"/>
      <c r="GXD110" s="82"/>
      <c r="GXE110" s="82"/>
      <c r="GXF110" s="82"/>
      <c r="GXG110" s="82"/>
      <c r="GXH110" s="82"/>
      <c r="GXI110" s="82"/>
      <c r="GXJ110" s="82"/>
      <c r="GXK110" s="82"/>
      <c r="GXL110" s="82"/>
      <c r="GXM110" s="82"/>
      <c r="GXN110" s="82"/>
      <c r="GXO110" s="82"/>
      <c r="GXP110" s="82"/>
      <c r="GXQ110" s="82"/>
      <c r="GXR110" s="82"/>
      <c r="GXS110" s="82"/>
      <c r="GXT110" s="82"/>
      <c r="GXU110" s="82"/>
      <c r="GXV110" s="82"/>
      <c r="GXW110" s="82"/>
      <c r="GXX110" s="82"/>
      <c r="GXY110" s="82"/>
      <c r="GXZ110" s="82"/>
      <c r="GYA110" s="82"/>
      <c r="GYB110" s="82"/>
      <c r="GYC110" s="82"/>
      <c r="GYD110" s="82"/>
      <c r="GYE110" s="82"/>
      <c r="GYF110" s="82"/>
      <c r="GYG110" s="82"/>
      <c r="GYH110" s="82"/>
      <c r="GYI110" s="82"/>
      <c r="GYJ110" s="82"/>
      <c r="GYK110" s="82"/>
      <c r="GYL110" s="82"/>
      <c r="GYM110" s="82"/>
      <c r="GYN110" s="82"/>
      <c r="GYO110" s="82"/>
      <c r="GYP110" s="82"/>
      <c r="GYQ110" s="82"/>
      <c r="GYR110" s="82"/>
      <c r="GYS110" s="82"/>
      <c r="GYT110" s="82"/>
      <c r="GYU110" s="82"/>
      <c r="GYV110" s="82"/>
      <c r="GYW110" s="82"/>
      <c r="GYX110" s="82"/>
      <c r="GYY110" s="82"/>
      <c r="GYZ110" s="82"/>
      <c r="GZA110" s="82"/>
      <c r="GZB110" s="82"/>
      <c r="GZC110" s="82"/>
      <c r="GZD110" s="82"/>
      <c r="GZE110" s="82"/>
      <c r="GZF110" s="82"/>
      <c r="GZG110" s="82"/>
      <c r="GZH110" s="82"/>
      <c r="GZI110" s="82"/>
      <c r="GZJ110" s="82"/>
      <c r="GZK110" s="82"/>
      <c r="GZL110" s="82"/>
      <c r="GZM110" s="82"/>
      <c r="GZN110" s="82"/>
      <c r="GZO110" s="82"/>
      <c r="GZP110" s="82"/>
      <c r="GZQ110" s="82"/>
      <c r="GZR110" s="82"/>
      <c r="GZS110" s="82"/>
      <c r="GZT110" s="82"/>
      <c r="GZU110" s="82"/>
      <c r="GZV110" s="82"/>
      <c r="GZW110" s="82"/>
      <c r="GZX110" s="82"/>
      <c r="GZY110" s="82"/>
      <c r="GZZ110" s="82"/>
      <c r="HAA110" s="82"/>
      <c r="HAB110" s="82"/>
      <c r="HAC110" s="82"/>
      <c r="HAD110" s="82"/>
      <c r="HAE110" s="82"/>
      <c r="HAF110" s="82"/>
      <c r="HAG110" s="82"/>
      <c r="HAH110" s="82"/>
      <c r="HAI110" s="82"/>
      <c r="HAJ110" s="82"/>
      <c r="HAK110" s="82"/>
      <c r="HAL110" s="82"/>
      <c r="HAM110" s="82"/>
      <c r="HAN110" s="82"/>
      <c r="HAO110" s="82"/>
      <c r="HAP110" s="82"/>
      <c r="HAQ110" s="82"/>
      <c r="HAR110" s="82"/>
      <c r="HAS110" s="82"/>
      <c r="HAT110" s="82"/>
      <c r="HAU110" s="82"/>
      <c r="HAV110" s="82"/>
      <c r="HAW110" s="82"/>
      <c r="HAX110" s="82"/>
      <c r="HAY110" s="82"/>
      <c r="HAZ110" s="82"/>
      <c r="HBA110" s="82"/>
      <c r="HBB110" s="82"/>
      <c r="HBC110" s="82"/>
      <c r="HBD110" s="82"/>
      <c r="HBE110" s="82"/>
      <c r="HBF110" s="82"/>
      <c r="HBG110" s="82"/>
      <c r="HBH110" s="82"/>
      <c r="HBI110" s="82"/>
      <c r="HBJ110" s="82"/>
      <c r="HBK110" s="82"/>
      <c r="HBL110" s="82"/>
      <c r="HBM110" s="82"/>
      <c r="HBN110" s="82"/>
      <c r="HBO110" s="82"/>
      <c r="HBP110" s="82"/>
      <c r="HBQ110" s="82"/>
      <c r="HBR110" s="82"/>
      <c r="HBS110" s="82"/>
      <c r="HBT110" s="82"/>
      <c r="HBU110" s="82"/>
      <c r="HBV110" s="82"/>
      <c r="HBW110" s="82"/>
      <c r="HBX110" s="82"/>
      <c r="HBY110" s="82"/>
      <c r="HBZ110" s="82"/>
      <c r="HCA110" s="82"/>
      <c r="HCB110" s="82"/>
      <c r="HCC110" s="82"/>
      <c r="HCD110" s="82"/>
      <c r="HCE110" s="82"/>
      <c r="HCF110" s="82"/>
      <c r="HCG110" s="82"/>
      <c r="HCH110" s="82"/>
      <c r="HCI110" s="82"/>
      <c r="HCJ110" s="82"/>
      <c r="HCK110" s="82"/>
      <c r="HCL110" s="82"/>
      <c r="HCM110" s="82"/>
      <c r="HCN110" s="82"/>
      <c r="HCO110" s="82"/>
      <c r="HCP110" s="82"/>
      <c r="HCQ110" s="82"/>
      <c r="HCR110" s="82"/>
      <c r="HCS110" s="82"/>
      <c r="HCT110" s="82"/>
      <c r="HCU110" s="82"/>
      <c r="HCV110" s="82"/>
      <c r="HCW110" s="82"/>
      <c r="HCX110" s="82"/>
      <c r="HCY110" s="82"/>
      <c r="HCZ110" s="82"/>
      <c r="HDA110" s="82"/>
      <c r="HDB110" s="82"/>
      <c r="HDC110" s="82"/>
      <c r="HDD110" s="82"/>
      <c r="HDE110" s="82"/>
      <c r="HDF110" s="82"/>
      <c r="HDG110" s="82"/>
      <c r="HDH110" s="82"/>
      <c r="HDI110" s="82"/>
      <c r="HDJ110" s="82"/>
      <c r="HDK110" s="82"/>
      <c r="HDL110" s="82"/>
      <c r="HDM110" s="82"/>
      <c r="HDN110" s="82"/>
      <c r="HDO110" s="82"/>
      <c r="HDP110" s="82"/>
      <c r="HDQ110" s="82"/>
      <c r="HDR110" s="82"/>
      <c r="HDS110" s="82"/>
      <c r="HDT110" s="82"/>
      <c r="HDU110" s="82"/>
      <c r="HDV110" s="82"/>
      <c r="HDW110" s="82"/>
      <c r="HDX110" s="82"/>
      <c r="HDY110" s="82"/>
      <c r="HDZ110" s="82"/>
      <c r="HEA110" s="82"/>
      <c r="HEB110" s="82"/>
      <c r="HEC110" s="82"/>
      <c r="HED110" s="82"/>
      <c r="HEE110" s="82"/>
      <c r="HEF110" s="82"/>
      <c r="HEG110" s="82"/>
      <c r="HEH110" s="82"/>
      <c r="HEI110" s="82"/>
      <c r="HEJ110" s="82"/>
      <c r="HEK110" s="82"/>
      <c r="HEL110" s="82"/>
      <c r="HEM110" s="82"/>
      <c r="HEN110" s="82"/>
      <c r="HEO110" s="82"/>
      <c r="HEP110" s="82"/>
      <c r="HEQ110" s="82"/>
      <c r="HER110" s="82"/>
      <c r="HES110" s="82"/>
      <c r="HET110" s="82"/>
      <c r="HEU110" s="82"/>
      <c r="HEV110" s="82"/>
      <c r="HEW110" s="82"/>
      <c r="HEX110" s="82"/>
      <c r="HEY110" s="82"/>
      <c r="HEZ110" s="82"/>
      <c r="HFA110" s="82"/>
      <c r="HFB110" s="82"/>
      <c r="HFC110" s="82"/>
      <c r="HFD110" s="82"/>
      <c r="HFE110" s="82"/>
      <c r="HFF110" s="82"/>
      <c r="HFG110" s="82"/>
      <c r="HFH110" s="82"/>
      <c r="HFI110" s="82"/>
      <c r="HFJ110" s="82"/>
      <c r="HFK110" s="82"/>
      <c r="HFL110" s="82"/>
      <c r="HFM110" s="82"/>
      <c r="HFN110" s="82"/>
      <c r="HFO110" s="82"/>
      <c r="HFP110" s="82"/>
      <c r="HFQ110" s="82"/>
      <c r="HFR110" s="82"/>
      <c r="HFS110" s="82"/>
      <c r="HFT110" s="82"/>
      <c r="HFU110" s="82"/>
      <c r="HFV110" s="82"/>
      <c r="HFW110" s="82"/>
      <c r="HFX110" s="82"/>
      <c r="HFY110" s="82"/>
      <c r="HFZ110" s="82"/>
      <c r="HGA110" s="82"/>
      <c r="HGB110" s="82"/>
      <c r="HGC110" s="82"/>
      <c r="HGD110" s="82"/>
      <c r="HGE110" s="82"/>
      <c r="HGF110" s="82"/>
      <c r="HGG110" s="82"/>
      <c r="HGH110" s="82"/>
      <c r="HGI110" s="82"/>
      <c r="HGJ110" s="82"/>
      <c r="HGK110" s="82"/>
      <c r="HGL110" s="82"/>
      <c r="HGM110" s="82"/>
      <c r="HGN110" s="82"/>
      <c r="HGO110" s="82"/>
      <c r="HGP110" s="82"/>
      <c r="HGQ110" s="82"/>
      <c r="HGR110" s="82"/>
      <c r="HGS110" s="82"/>
      <c r="HGT110" s="82"/>
      <c r="HGU110" s="82"/>
      <c r="HGV110" s="82"/>
      <c r="HGW110" s="82"/>
      <c r="HGX110" s="82"/>
      <c r="HGY110" s="82"/>
      <c r="HGZ110" s="82"/>
      <c r="HHA110" s="82"/>
      <c r="HHB110" s="82"/>
      <c r="HHC110" s="82"/>
      <c r="HHD110" s="82"/>
      <c r="HHE110" s="82"/>
      <c r="HHF110" s="82"/>
      <c r="HHG110" s="82"/>
      <c r="HHH110" s="82"/>
      <c r="HHI110" s="82"/>
      <c r="HHJ110" s="82"/>
      <c r="HHK110" s="82"/>
      <c r="HHL110" s="82"/>
      <c r="HHM110" s="82"/>
      <c r="HHN110" s="82"/>
      <c r="HHO110" s="82"/>
      <c r="HHP110" s="82"/>
      <c r="HHQ110" s="82"/>
      <c r="HHR110" s="82"/>
      <c r="HHS110" s="82"/>
      <c r="HHT110" s="82"/>
      <c r="HHU110" s="82"/>
      <c r="HHV110" s="82"/>
      <c r="HHW110" s="82"/>
      <c r="HHX110" s="82"/>
      <c r="HHY110" s="82"/>
      <c r="HHZ110" s="82"/>
      <c r="HIA110" s="82"/>
      <c r="HIB110" s="82"/>
      <c r="HIC110" s="82"/>
      <c r="HID110" s="82"/>
      <c r="HIE110" s="82"/>
      <c r="HIF110" s="82"/>
      <c r="HIG110" s="82"/>
      <c r="HIH110" s="82"/>
      <c r="HII110" s="82"/>
      <c r="HIJ110" s="82"/>
      <c r="HIK110" s="82"/>
      <c r="HIL110" s="82"/>
      <c r="HIM110" s="82"/>
      <c r="HIN110" s="82"/>
      <c r="HIO110" s="82"/>
      <c r="HIP110" s="82"/>
      <c r="HIQ110" s="82"/>
      <c r="HIR110" s="82"/>
      <c r="HIS110" s="82"/>
      <c r="HIT110" s="82"/>
      <c r="HIU110" s="82"/>
      <c r="HIV110" s="82"/>
      <c r="HIW110" s="82"/>
      <c r="HIX110" s="82"/>
      <c r="HIY110" s="82"/>
      <c r="HIZ110" s="82"/>
      <c r="HJA110" s="82"/>
      <c r="HJB110" s="82"/>
      <c r="HJC110" s="82"/>
      <c r="HJD110" s="82"/>
      <c r="HJE110" s="82"/>
      <c r="HJF110" s="82"/>
      <c r="HJG110" s="82"/>
      <c r="HJH110" s="82"/>
      <c r="HJI110" s="82"/>
      <c r="HJJ110" s="82"/>
      <c r="HJK110" s="82"/>
      <c r="HJL110" s="82"/>
      <c r="HJM110" s="82"/>
      <c r="HJN110" s="82"/>
      <c r="HJO110" s="82"/>
      <c r="HJP110" s="82"/>
      <c r="HJQ110" s="82"/>
      <c r="HJR110" s="82"/>
      <c r="HJS110" s="82"/>
      <c r="HJT110" s="82"/>
      <c r="HJU110" s="82"/>
      <c r="HJV110" s="82"/>
      <c r="HJW110" s="82"/>
      <c r="HJX110" s="82"/>
      <c r="HJY110" s="82"/>
      <c r="HJZ110" s="82"/>
      <c r="HKA110" s="82"/>
      <c r="HKB110" s="82"/>
      <c r="HKC110" s="82"/>
      <c r="HKD110" s="82"/>
      <c r="HKE110" s="82"/>
      <c r="HKF110" s="82"/>
      <c r="HKG110" s="82"/>
      <c r="HKH110" s="82"/>
      <c r="HKI110" s="82"/>
      <c r="HKJ110" s="82"/>
      <c r="HKK110" s="82"/>
      <c r="HKL110" s="82"/>
      <c r="HKM110" s="82"/>
      <c r="HKN110" s="82"/>
      <c r="HKO110" s="82"/>
      <c r="HKP110" s="82"/>
      <c r="HKQ110" s="82"/>
      <c r="HKR110" s="82"/>
      <c r="HKS110" s="82"/>
      <c r="HKT110" s="82"/>
      <c r="HKU110" s="82"/>
      <c r="HKV110" s="82"/>
      <c r="HKW110" s="82"/>
      <c r="HKX110" s="82"/>
      <c r="HKY110" s="82"/>
      <c r="HKZ110" s="82"/>
      <c r="HLA110" s="82"/>
      <c r="HLB110" s="82"/>
      <c r="HLC110" s="82"/>
      <c r="HLD110" s="82"/>
      <c r="HLE110" s="82"/>
      <c r="HLF110" s="82"/>
      <c r="HLG110" s="82"/>
      <c r="HLH110" s="82"/>
      <c r="HLI110" s="82"/>
      <c r="HLJ110" s="82"/>
      <c r="HLK110" s="82"/>
      <c r="HLL110" s="82"/>
      <c r="HLM110" s="82"/>
      <c r="HLN110" s="82"/>
      <c r="HLO110" s="82"/>
      <c r="HLP110" s="82"/>
      <c r="HLQ110" s="82"/>
      <c r="HLR110" s="82"/>
      <c r="HLS110" s="82"/>
      <c r="HLT110" s="82"/>
      <c r="HLU110" s="82"/>
      <c r="HLV110" s="82"/>
      <c r="HLW110" s="82"/>
      <c r="HLX110" s="82"/>
      <c r="HLY110" s="82"/>
      <c r="HLZ110" s="82"/>
      <c r="HMA110" s="82"/>
      <c r="HMB110" s="82"/>
      <c r="HMC110" s="82"/>
      <c r="HMD110" s="82"/>
      <c r="HME110" s="82"/>
      <c r="HMF110" s="82"/>
      <c r="HMG110" s="82"/>
      <c r="HMH110" s="82"/>
      <c r="HMI110" s="82"/>
      <c r="HMJ110" s="82"/>
      <c r="HMK110" s="82"/>
      <c r="HML110" s="82"/>
      <c r="HMM110" s="82"/>
      <c r="HMN110" s="82"/>
      <c r="HMO110" s="82"/>
      <c r="HMP110" s="82"/>
      <c r="HMQ110" s="82"/>
      <c r="HMR110" s="82"/>
      <c r="HMS110" s="82"/>
      <c r="HMT110" s="82"/>
      <c r="HMU110" s="82"/>
      <c r="HMV110" s="82"/>
      <c r="HMW110" s="82"/>
      <c r="HMX110" s="82"/>
      <c r="HMY110" s="82"/>
      <c r="HMZ110" s="82"/>
      <c r="HNA110" s="82"/>
      <c r="HNB110" s="82"/>
      <c r="HNC110" s="82"/>
      <c r="HND110" s="82"/>
      <c r="HNE110" s="82"/>
      <c r="HNF110" s="82"/>
      <c r="HNG110" s="82"/>
      <c r="HNH110" s="82"/>
      <c r="HNI110" s="82"/>
      <c r="HNJ110" s="82"/>
      <c r="HNK110" s="82"/>
      <c r="HNL110" s="82"/>
      <c r="HNM110" s="82"/>
      <c r="HNN110" s="82"/>
      <c r="HNO110" s="82"/>
      <c r="HNP110" s="82"/>
      <c r="HNQ110" s="82"/>
      <c r="HNR110" s="82"/>
      <c r="HNS110" s="82"/>
      <c r="HNT110" s="82"/>
      <c r="HNU110" s="82"/>
      <c r="HNV110" s="82"/>
      <c r="HNW110" s="82"/>
      <c r="HNX110" s="82"/>
      <c r="HNY110" s="82"/>
      <c r="HNZ110" s="82"/>
      <c r="HOA110" s="82"/>
      <c r="HOB110" s="82"/>
      <c r="HOC110" s="82"/>
      <c r="HOD110" s="82"/>
      <c r="HOE110" s="82"/>
      <c r="HOF110" s="82"/>
      <c r="HOG110" s="82"/>
      <c r="HOH110" s="82"/>
      <c r="HOI110" s="82"/>
      <c r="HOJ110" s="82"/>
      <c r="HOK110" s="82"/>
      <c r="HOL110" s="82"/>
      <c r="HOM110" s="82"/>
      <c r="HON110" s="82"/>
      <c r="HOO110" s="82"/>
      <c r="HOP110" s="82"/>
      <c r="HOQ110" s="82"/>
      <c r="HOR110" s="82"/>
      <c r="HOS110" s="82"/>
      <c r="HOT110" s="82"/>
      <c r="HOU110" s="82"/>
      <c r="HOV110" s="82"/>
      <c r="HOW110" s="82"/>
      <c r="HOX110" s="82"/>
      <c r="HOY110" s="82"/>
      <c r="HOZ110" s="82"/>
      <c r="HPA110" s="82"/>
      <c r="HPB110" s="82"/>
      <c r="HPC110" s="82"/>
      <c r="HPD110" s="82"/>
      <c r="HPE110" s="82"/>
      <c r="HPF110" s="82"/>
      <c r="HPG110" s="82"/>
      <c r="HPH110" s="82"/>
      <c r="HPI110" s="82"/>
      <c r="HPJ110" s="82"/>
      <c r="HPK110" s="82"/>
      <c r="HPL110" s="82"/>
      <c r="HPM110" s="82"/>
      <c r="HPN110" s="82"/>
      <c r="HPO110" s="82"/>
      <c r="HPP110" s="82"/>
      <c r="HPQ110" s="82"/>
      <c r="HPR110" s="82"/>
      <c r="HPS110" s="82"/>
      <c r="HPT110" s="82"/>
      <c r="HPU110" s="82"/>
      <c r="HPV110" s="82"/>
      <c r="HPW110" s="82"/>
      <c r="HPX110" s="82"/>
      <c r="HPY110" s="82"/>
      <c r="HPZ110" s="82"/>
      <c r="HQA110" s="82"/>
      <c r="HQB110" s="82"/>
      <c r="HQC110" s="82"/>
      <c r="HQD110" s="82"/>
      <c r="HQE110" s="82"/>
      <c r="HQF110" s="82"/>
      <c r="HQG110" s="82"/>
      <c r="HQH110" s="82"/>
      <c r="HQI110" s="82"/>
      <c r="HQJ110" s="82"/>
      <c r="HQK110" s="82"/>
      <c r="HQL110" s="82"/>
      <c r="HQM110" s="82"/>
      <c r="HQN110" s="82"/>
      <c r="HQO110" s="82"/>
      <c r="HQP110" s="82"/>
      <c r="HQQ110" s="82"/>
      <c r="HQR110" s="82"/>
      <c r="HQS110" s="82"/>
      <c r="HQT110" s="82"/>
      <c r="HQU110" s="82"/>
      <c r="HQV110" s="82"/>
      <c r="HQW110" s="82"/>
      <c r="HQX110" s="82"/>
      <c r="HQY110" s="82"/>
      <c r="HQZ110" s="82"/>
      <c r="HRA110" s="82"/>
      <c r="HRB110" s="82"/>
      <c r="HRC110" s="82"/>
      <c r="HRD110" s="82"/>
      <c r="HRE110" s="82"/>
      <c r="HRF110" s="82"/>
      <c r="HRG110" s="82"/>
      <c r="HRH110" s="82"/>
      <c r="HRI110" s="82"/>
      <c r="HRJ110" s="82"/>
      <c r="HRK110" s="82"/>
      <c r="HRL110" s="82"/>
      <c r="HRM110" s="82"/>
      <c r="HRN110" s="82"/>
      <c r="HRO110" s="82"/>
      <c r="HRP110" s="82"/>
      <c r="HRQ110" s="82"/>
      <c r="HRR110" s="82"/>
      <c r="HRS110" s="82"/>
      <c r="HRT110" s="82"/>
      <c r="HRU110" s="82"/>
      <c r="HRV110" s="82"/>
      <c r="HRW110" s="82"/>
      <c r="HRX110" s="82"/>
      <c r="HRY110" s="82"/>
      <c r="HRZ110" s="82"/>
      <c r="HSA110" s="82"/>
      <c r="HSB110" s="82"/>
      <c r="HSC110" s="82"/>
      <c r="HSD110" s="82"/>
      <c r="HSE110" s="82"/>
      <c r="HSF110" s="82"/>
      <c r="HSG110" s="82"/>
      <c r="HSH110" s="82"/>
      <c r="HSI110" s="82"/>
      <c r="HSJ110" s="82"/>
      <c r="HSK110" s="82"/>
      <c r="HSL110" s="82"/>
      <c r="HSM110" s="82"/>
      <c r="HSN110" s="82"/>
      <c r="HSO110" s="82"/>
      <c r="HSP110" s="82"/>
      <c r="HSQ110" s="82"/>
      <c r="HSR110" s="82"/>
      <c r="HSS110" s="82"/>
      <c r="HST110" s="82"/>
      <c r="HSU110" s="82"/>
      <c r="HSV110" s="82"/>
      <c r="HSW110" s="82"/>
      <c r="HSX110" s="82"/>
      <c r="HSY110" s="82"/>
      <c r="HSZ110" s="82"/>
      <c r="HTA110" s="82"/>
      <c r="HTB110" s="82"/>
      <c r="HTC110" s="82"/>
      <c r="HTD110" s="82"/>
      <c r="HTE110" s="82"/>
      <c r="HTF110" s="82"/>
      <c r="HTG110" s="82"/>
      <c r="HTH110" s="82"/>
      <c r="HTI110" s="82"/>
      <c r="HTJ110" s="82"/>
      <c r="HTK110" s="82"/>
      <c r="HTL110" s="82"/>
      <c r="HTM110" s="82"/>
      <c r="HTN110" s="82"/>
      <c r="HTO110" s="82"/>
      <c r="HTP110" s="82"/>
      <c r="HTQ110" s="82"/>
      <c r="HTR110" s="82"/>
      <c r="HTS110" s="82"/>
      <c r="HTT110" s="82"/>
      <c r="HTU110" s="82"/>
      <c r="HTV110" s="82"/>
      <c r="HTW110" s="82"/>
      <c r="HTX110" s="82"/>
      <c r="HTY110" s="82"/>
      <c r="HTZ110" s="82"/>
      <c r="HUA110" s="82"/>
      <c r="HUB110" s="82"/>
      <c r="HUC110" s="82"/>
      <c r="HUD110" s="82"/>
      <c r="HUE110" s="82"/>
      <c r="HUF110" s="82"/>
      <c r="HUG110" s="82"/>
      <c r="HUH110" s="82"/>
      <c r="HUI110" s="82"/>
      <c r="HUJ110" s="82"/>
      <c r="HUK110" s="82"/>
      <c r="HUL110" s="82"/>
      <c r="HUM110" s="82"/>
      <c r="HUN110" s="82"/>
      <c r="HUO110" s="82"/>
      <c r="HUP110" s="82"/>
      <c r="HUQ110" s="82"/>
      <c r="HUR110" s="82"/>
      <c r="HUS110" s="82"/>
      <c r="HUT110" s="82"/>
      <c r="HUU110" s="82"/>
      <c r="HUV110" s="82"/>
      <c r="HUW110" s="82"/>
      <c r="HUX110" s="82"/>
      <c r="HUY110" s="82"/>
      <c r="HUZ110" s="82"/>
      <c r="HVA110" s="82"/>
      <c r="HVB110" s="82"/>
      <c r="HVC110" s="82"/>
      <c r="HVD110" s="82"/>
      <c r="HVE110" s="82"/>
      <c r="HVF110" s="82"/>
      <c r="HVG110" s="82"/>
      <c r="HVH110" s="82"/>
      <c r="HVI110" s="82"/>
      <c r="HVJ110" s="82"/>
      <c r="HVK110" s="82"/>
      <c r="HVL110" s="82"/>
      <c r="HVM110" s="82"/>
      <c r="HVN110" s="82"/>
      <c r="HVO110" s="82"/>
      <c r="HVP110" s="82"/>
      <c r="HVQ110" s="82"/>
      <c r="HVR110" s="82"/>
      <c r="HVS110" s="82"/>
      <c r="HVT110" s="82"/>
      <c r="HVU110" s="82"/>
      <c r="HVV110" s="82"/>
      <c r="HVW110" s="82"/>
      <c r="HVX110" s="82"/>
      <c r="HVY110" s="82"/>
      <c r="HVZ110" s="82"/>
      <c r="HWA110" s="82"/>
      <c r="HWB110" s="82"/>
      <c r="HWC110" s="82"/>
      <c r="HWD110" s="82"/>
      <c r="HWE110" s="82"/>
      <c r="HWF110" s="82"/>
      <c r="HWG110" s="82"/>
      <c r="HWH110" s="82"/>
      <c r="HWI110" s="82"/>
      <c r="HWJ110" s="82"/>
      <c r="HWK110" s="82"/>
      <c r="HWL110" s="82"/>
      <c r="HWM110" s="82"/>
      <c r="HWN110" s="82"/>
      <c r="HWO110" s="82"/>
      <c r="HWP110" s="82"/>
      <c r="HWQ110" s="82"/>
      <c r="HWR110" s="82"/>
      <c r="HWS110" s="82"/>
      <c r="HWT110" s="82"/>
      <c r="HWU110" s="82"/>
      <c r="HWV110" s="82"/>
      <c r="HWW110" s="82"/>
      <c r="HWX110" s="82"/>
      <c r="HWY110" s="82"/>
      <c r="HWZ110" s="82"/>
      <c r="HXA110" s="82"/>
      <c r="HXB110" s="82"/>
      <c r="HXC110" s="82"/>
      <c r="HXD110" s="82"/>
      <c r="HXE110" s="82"/>
      <c r="HXF110" s="82"/>
      <c r="HXG110" s="82"/>
      <c r="HXH110" s="82"/>
      <c r="HXI110" s="82"/>
      <c r="HXJ110" s="82"/>
      <c r="HXK110" s="82"/>
      <c r="HXL110" s="82"/>
      <c r="HXM110" s="82"/>
      <c r="HXN110" s="82"/>
      <c r="HXO110" s="82"/>
      <c r="HXP110" s="82"/>
      <c r="HXQ110" s="82"/>
      <c r="HXR110" s="82"/>
      <c r="HXS110" s="82"/>
      <c r="HXT110" s="82"/>
      <c r="HXU110" s="82"/>
      <c r="HXV110" s="82"/>
      <c r="HXW110" s="82"/>
      <c r="HXX110" s="82"/>
      <c r="HXY110" s="82"/>
      <c r="HXZ110" s="82"/>
      <c r="HYA110" s="82"/>
      <c r="HYB110" s="82"/>
      <c r="HYC110" s="82"/>
      <c r="HYD110" s="82"/>
      <c r="HYE110" s="82"/>
      <c r="HYF110" s="82"/>
      <c r="HYG110" s="82"/>
      <c r="HYH110" s="82"/>
      <c r="HYI110" s="82"/>
      <c r="HYJ110" s="82"/>
      <c r="HYK110" s="82"/>
      <c r="HYL110" s="82"/>
      <c r="HYM110" s="82"/>
      <c r="HYN110" s="82"/>
      <c r="HYO110" s="82"/>
      <c r="HYP110" s="82"/>
      <c r="HYQ110" s="82"/>
      <c r="HYR110" s="82"/>
      <c r="HYS110" s="82"/>
      <c r="HYT110" s="82"/>
      <c r="HYU110" s="82"/>
      <c r="HYV110" s="82"/>
      <c r="HYW110" s="82"/>
      <c r="HYX110" s="82"/>
      <c r="HYY110" s="82"/>
      <c r="HYZ110" s="82"/>
      <c r="HZA110" s="82"/>
      <c r="HZB110" s="82"/>
      <c r="HZC110" s="82"/>
      <c r="HZD110" s="82"/>
      <c r="HZE110" s="82"/>
      <c r="HZF110" s="82"/>
      <c r="HZG110" s="82"/>
      <c r="HZH110" s="82"/>
      <c r="HZI110" s="82"/>
      <c r="HZJ110" s="82"/>
      <c r="HZK110" s="82"/>
      <c r="HZL110" s="82"/>
      <c r="HZM110" s="82"/>
      <c r="HZN110" s="82"/>
      <c r="HZO110" s="82"/>
      <c r="HZP110" s="82"/>
      <c r="HZQ110" s="82"/>
      <c r="HZR110" s="82"/>
      <c r="HZS110" s="82"/>
      <c r="HZT110" s="82"/>
      <c r="HZU110" s="82"/>
      <c r="HZV110" s="82"/>
      <c r="HZW110" s="82"/>
      <c r="HZX110" s="82"/>
      <c r="HZY110" s="82"/>
      <c r="HZZ110" s="82"/>
      <c r="IAA110" s="82"/>
      <c r="IAB110" s="82"/>
      <c r="IAC110" s="82"/>
      <c r="IAD110" s="82"/>
      <c r="IAE110" s="82"/>
      <c r="IAF110" s="82"/>
      <c r="IAG110" s="82"/>
      <c r="IAH110" s="82"/>
      <c r="IAI110" s="82"/>
      <c r="IAJ110" s="82"/>
      <c r="IAK110" s="82"/>
      <c r="IAL110" s="82"/>
      <c r="IAM110" s="82"/>
      <c r="IAN110" s="82"/>
      <c r="IAO110" s="82"/>
      <c r="IAP110" s="82"/>
      <c r="IAQ110" s="82"/>
      <c r="IAR110" s="82"/>
      <c r="IAS110" s="82"/>
      <c r="IAT110" s="82"/>
      <c r="IAU110" s="82"/>
      <c r="IAV110" s="82"/>
      <c r="IAW110" s="82"/>
      <c r="IAX110" s="82"/>
      <c r="IAY110" s="82"/>
      <c r="IAZ110" s="82"/>
      <c r="IBA110" s="82"/>
      <c r="IBB110" s="82"/>
      <c r="IBC110" s="82"/>
      <c r="IBD110" s="82"/>
      <c r="IBE110" s="82"/>
      <c r="IBF110" s="82"/>
      <c r="IBG110" s="82"/>
      <c r="IBH110" s="82"/>
      <c r="IBI110" s="82"/>
      <c r="IBJ110" s="82"/>
      <c r="IBK110" s="82"/>
      <c r="IBL110" s="82"/>
      <c r="IBM110" s="82"/>
      <c r="IBN110" s="82"/>
      <c r="IBO110" s="82"/>
      <c r="IBP110" s="82"/>
      <c r="IBQ110" s="82"/>
      <c r="IBR110" s="82"/>
      <c r="IBS110" s="82"/>
      <c r="IBT110" s="82"/>
      <c r="IBU110" s="82"/>
      <c r="IBV110" s="82"/>
      <c r="IBW110" s="82"/>
      <c r="IBX110" s="82"/>
      <c r="IBY110" s="82"/>
      <c r="IBZ110" s="82"/>
      <c r="ICA110" s="82"/>
      <c r="ICB110" s="82"/>
      <c r="ICC110" s="82"/>
      <c r="ICD110" s="82"/>
      <c r="ICE110" s="82"/>
      <c r="ICF110" s="82"/>
      <c r="ICG110" s="82"/>
      <c r="ICH110" s="82"/>
      <c r="ICI110" s="82"/>
      <c r="ICJ110" s="82"/>
      <c r="ICK110" s="82"/>
      <c r="ICL110" s="82"/>
      <c r="ICM110" s="82"/>
      <c r="ICN110" s="82"/>
      <c r="ICO110" s="82"/>
      <c r="ICP110" s="82"/>
      <c r="ICQ110" s="82"/>
      <c r="ICR110" s="82"/>
      <c r="ICS110" s="82"/>
      <c r="ICT110" s="82"/>
      <c r="ICU110" s="82"/>
      <c r="ICV110" s="82"/>
      <c r="ICW110" s="82"/>
      <c r="ICX110" s="82"/>
      <c r="ICY110" s="82"/>
      <c r="ICZ110" s="82"/>
      <c r="IDA110" s="82"/>
      <c r="IDB110" s="82"/>
      <c r="IDC110" s="82"/>
      <c r="IDD110" s="82"/>
      <c r="IDE110" s="82"/>
      <c r="IDF110" s="82"/>
      <c r="IDG110" s="82"/>
      <c r="IDH110" s="82"/>
      <c r="IDI110" s="82"/>
      <c r="IDJ110" s="82"/>
      <c r="IDK110" s="82"/>
      <c r="IDL110" s="82"/>
      <c r="IDM110" s="82"/>
      <c r="IDN110" s="82"/>
      <c r="IDO110" s="82"/>
      <c r="IDP110" s="82"/>
      <c r="IDQ110" s="82"/>
      <c r="IDR110" s="82"/>
      <c r="IDS110" s="82"/>
      <c r="IDT110" s="82"/>
      <c r="IDU110" s="82"/>
      <c r="IDV110" s="82"/>
      <c r="IDW110" s="82"/>
      <c r="IDX110" s="82"/>
      <c r="IDY110" s="82"/>
      <c r="IDZ110" s="82"/>
      <c r="IEA110" s="82"/>
      <c r="IEB110" s="82"/>
      <c r="IEC110" s="82"/>
      <c r="IED110" s="82"/>
      <c r="IEE110" s="82"/>
      <c r="IEF110" s="82"/>
      <c r="IEG110" s="82"/>
      <c r="IEH110" s="82"/>
      <c r="IEI110" s="82"/>
      <c r="IEJ110" s="82"/>
      <c r="IEK110" s="82"/>
      <c r="IEL110" s="82"/>
      <c r="IEM110" s="82"/>
      <c r="IEN110" s="82"/>
      <c r="IEO110" s="82"/>
      <c r="IEP110" s="82"/>
      <c r="IEQ110" s="82"/>
      <c r="IER110" s="82"/>
      <c r="IES110" s="82"/>
      <c r="IET110" s="82"/>
      <c r="IEU110" s="82"/>
      <c r="IEV110" s="82"/>
      <c r="IEW110" s="82"/>
      <c r="IEX110" s="82"/>
      <c r="IEY110" s="82"/>
      <c r="IEZ110" s="82"/>
      <c r="IFA110" s="82"/>
      <c r="IFB110" s="82"/>
      <c r="IFC110" s="82"/>
      <c r="IFD110" s="82"/>
      <c r="IFE110" s="82"/>
      <c r="IFF110" s="82"/>
      <c r="IFG110" s="82"/>
      <c r="IFH110" s="82"/>
      <c r="IFI110" s="82"/>
      <c r="IFJ110" s="82"/>
      <c r="IFK110" s="82"/>
      <c r="IFL110" s="82"/>
      <c r="IFM110" s="82"/>
      <c r="IFN110" s="82"/>
      <c r="IFO110" s="82"/>
      <c r="IFP110" s="82"/>
      <c r="IFQ110" s="82"/>
      <c r="IFR110" s="82"/>
      <c r="IFS110" s="82"/>
      <c r="IFT110" s="82"/>
      <c r="IFU110" s="82"/>
      <c r="IFV110" s="82"/>
      <c r="IFW110" s="82"/>
      <c r="IFX110" s="82"/>
      <c r="IFY110" s="82"/>
      <c r="IFZ110" s="82"/>
      <c r="IGA110" s="82"/>
      <c r="IGB110" s="82"/>
      <c r="IGC110" s="82"/>
      <c r="IGD110" s="82"/>
      <c r="IGE110" s="82"/>
      <c r="IGF110" s="82"/>
      <c r="IGG110" s="82"/>
      <c r="IGH110" s="82"/>
      <c r="IGI110" s="82"/>
      <c r="IGJ110" s="82"/>
      <c r="IGK110" s="82"/>
      <c r="IGL110" s="82"/>
      <c r="IGM110" s="82"/>
      <c r="IGN110" s="82"/>
      <c r="IGO110" s="82"/>
      <c r="IGP110" s="82"/>
      <c r="IGQ110" s="82"/>
      <c r="IGR110" s="82"/>
      <c r="IGS110" s="82"/>
      <c r="IGT110" s="82"/>
      <c r="IGU110" s="82"/>
      <c r="IGV110" s="82"/>
      <c r="IGW110" s="82"/>
      <c r="IGX110" s="82"/>
      <c r="IGY110" s="82"/>
      <c r="IGZ110" s="82"/>
      <c r="IHA110" s="82"/>
      <c r="IHB110" s="82"/>
      <c r="IHC110" s="82"/>
      <c r="IHD110" s="82"/>
      <c r="IHE110" s="82"/>
      <c r="IHF110" s="82"/>
      <c r="IHG110" s="82"/>
      <c r="IHH110" s="82"/>
      <c r="IHI110" s="82"/>
      <c r="IHJ110" s="82"/>
      <c r="IHK110" s="82"/>
      <c r="IHL110" s="82"/>
      <c r="IHM110" s="82"/>
      <c r="IHN110" s="82"/>
      <c r="IHO110" s="82"/>
      <c r="IHP110" s="82"/>
      <c r="IHQ110" s="82"/>
      <c r="IHR110" s="82"/>
      <c r="IHS110" s="82"/>
      <c r="IHT110" s="82"/>
      <c r="IHU110" s="82"/>
      <c r="IHV110" s="82"/>
      <c r="IHW110" s="82"/>
      <c r="IHX110" s="82"/>
      <c r="IHY110" s="82"/>
      <c r="IHZ110" s="82"/>
      <c r="IIA110" s="82"/>
      <c r="IIB110" s="82"/>
      <c r="IIC110" s="82"/>
      <c r="IID110" s="82"/>
      <c r="IIE110" s="82"/>
      <c r="IIF110" s="82"/>
      <c r="IIG110" s="82"/>
      <c r="IIH110" s="82"/>
      <c r="III110" s="82"/>
      <c r="IIJ110" s="82"/>
      <c r="IIK110" s="82"/>
      <c r="IIL110" s="82"/>
      <c r="IIM110" s="82"/>
      <c r="IIN110" s="82"/>
      <c r="IIO110" s="82"/>
      <c r="IIP110" s="82"/>
      <c r="IIQ110" s="82"/>
      <c r="IIR110" s="82"/>
      <c r="IIS110" s="82"/>
      <c r="IIT110" s="82"/>
      <c r="IIU110" s="82"/>
      <c r="IIV110" s="82"/>
      <c r="IIW110" s="82"/>
      <c r="IIX110" s="82"/>
      <c r="IIY110" s="82"/>
      <c r="IIZ110" s="82"/>
      <c r="IJA110" s="82"/>
      <c r="IJB110" s="82"/>
      <c r="IJC110" s="82"/>
      <c r="IJD110" s="82"/>
      <c r="IJE110" s="82"/>
      <c r="IJF110" s="82"/>
      <c r="IJG110" s="82"/>
      <c r="IJH110" s="82"/>
      <c r="IJI110" s="82"/>
      <c r="IJJ110" s="82"/>
      <c r="IJK110" s="82"/>
      <c r="IJL110" s="82"/>
      <c r="IJM110" s="82"/>
      <c r="IJN110" s="82"/>
      <c r="IJO110" s="82"/>
      <c r="IJP110" s="82"/>
      <c r="IJQ110" s="82"/>
      <c r="IJR110" s="82"/>
      <c r="IJS110" s="82"/>
      <c r="IJT110" s="82"/>
      <c r="IJU110" s="82"/>
      <c r="IJV110" s="82"/>
      <c r="IJW110" s="82"/>
      <c r="IJX110" s="82"/>
      <c r="IJY110" s="82"/>
      <c r="IJZ110" s="82"/>
      <c r="IKA110" s="82"/>
      <c r="IKB110" s="82"/>
      <c r="IKC110" s="82"/>
      <c r="IKD110" s="82"/>
      <c r="IKE110" s="82"/>
      <c r="IKF110" s="82"/>
      <c r="IKG110" s="82"/>
      <c r="IKH110" s="82"/>
      <c r="IKI110" s="82"/>
      <c r="IKJ110" s="82"/>
      <c r="IKK110" s="82"/>
      <c r="IKL110" s="82"/>
      <c r="IKM110" s="82"/>
      <c r="IKN110" s="82"/>
      <c r="IKO110" s="82"/>
      <c r="IKP110" s="82"/>
      <c r="IKQ110" s="82"/>
      <c r="IKR110" s="82"/>
      <c r="IKS110" s="82"/>
      <c r="IKT110" s="82"/>
      <c r="IKU110" s="82"/>
      <c r="IKV110" s="82"/>
      <c r="IKW110" s="82"/>
      <c r="IKX110" s="82"/>
      <c r="IKY110" s="82"/>
      <c r="IKZ110" s="82"/>
      <c r="ILA110" s="82"/>
      <c r="ILB110" s="82"/>
      <c r="ILC110" s="82"/>
      <c r="ILD110" s="82"/>
      <c r="ILE110" s="82"/>
      <c r="ILF110" s="82"/>
      <c r="ILG110" s="82"/>
      <c r="ILH110" s="82"/>
      <c r="ILI110" s="82"/>
      <c r="ILJ110" s="82"/>
      <c r="ILK110" s="82"/>
      <c r="ILL110" s="82"/>
      <c r="ILM110" s="82"/>
      <c r="ILN110" s="82"/>
      <c r="ILO110" s="82"/>
      <c r="ILP110" s="82"/>
      <c r="ILQ110" s="82"/>
      <c r="ILR110" s="82"/>
      <c r="ILS110" s="82"/>
      <c r="ILT110" s="82"/>
      <c r="ILU110" s="82"/>
      <c r="ILV110" s="82"/>
      <c r="ILW110" s="82"/>
      <c r="ILX110" s="82"/>
      <c r="ILY110" s="82"/>
      <c r="ILZ110" s="82"/>
      <c r="IMA110" s="82"/>
      <c r="IMB110" s="82"/>
      <c r="IMC110" s="82"/>
      <c r="IMD110" s="82"/>
      <c r="IME110" s="82"/>
      <c r="IMF110" s="82"/>
      <c r="IMG110" s="82"/>
      <c r="IMH110" s="82"/>
      <c r="IMI110" s="82"/>
      <c r="IMJ110" s="82"/>
      <c r="IMK110" s="82"/>
      <c r="IML110" s="82"/>
      <c r="IMM110" s="82"/>
      <c r="IMN110" s="82"/>
      <c r="IMO110" s="82"/>
      <c r="IMP110" s="82"/>
      <c r="IMQ110" s="82"/>
      <c r="IMR110" s="82"/>
      <c r="IMS110" s="82"/>
      <c r="IMT110" s="82"/>
      <c r="IMU110" s="82"/>
      <c r="IMV110" s="82"/>
      <c r="IMW110" s="82"/>
      <c r="IMX110" s="82"/>
      <c r="IMY110" s="82"/>
      <c r="IMZ110" s="82"/>
      <c r="INA110" s="82"/>
      <c r="INB110" s="82"/>
      <c r="INC110" s="82"/>
      <c r="IND110" s="82"/>
      <c r="INE110" s="82"/>
      <c r="INF110" s="82"/>
      <c r="ING110" s="82"/>
      <c r="INH110" s="82"/>
      <c r="INI110" s="82"/>
      <c r="INJ110" s="82"/>
      <c r="INK110" s="82"/>
      <c r="INL110" s="82"/>
      <c r="INM110" s="82"/>
      <c r="INN110" s="82"/>
      <c r="INO110" s="82"/>
      <c r="INP110" s="82"/>
      <c r="INQ110" s="82"/>
      <c r="INR110" s="82"/>
      <c r="INS110" s="82"/>
      <c r="INT110" s="82"/>
      <c r="INU110" s="82"/>
      <c r="INV110" s="82"/>
      <c r="INW110" s="82"/>
      <c r="INX110" s="82"/>
      <c r="INY110" s="82"/>
      <c r="INZ110" s="82"/>
      <c r="IOA110" s="82"/>
      <c r="IOB110" s="82"/>
      <c r="IOC110" s="82"/>
      <c r="IOD110" s="82"/>
      <c r="IOE110" s="82"/>
      <c r="IOF110" s="82"/>
      <c r="IOG110" s="82"/>
      <c r="IOH110" s="82"/>
      <c r="IOI110" s="82"/>
      <c r="IOJ110" s="82"/>
      <c r="IOK110" s="82"/>
      <c r="IOL110" s="82"/>
      <c r="IOM110" s="82"/>
      <c r="ION110" s="82"/>
      <c r="IOO110" s="82"/>
      <c r="IOP110" s="82"/>
      <c r="IOQ110" s="82"/>
      <c r="IOR110" s="82"/>
      <c r="IOS110" s="82"/>
      <c r="IOT110" s="82"/>
      <c r="IOU110" s="82"/>
      <c r="IOV110" s="82"/>
      <c r="IOW110" s="82"/>
      <c r="IOX110" s="82"/>
      <c r="IOY110" s="82"/>
      <c r="IOZ110" s="82"/>
      <c r="IPA110" s="82"/>
      <c r="IPB110" s="82"/>
      <c r="IPC110" s="82"/>
      <c r="IPD110" s="82"/>
      <c r="IPE110" s="82"/>
      <c r="IPF110" s="82"/>
      <c r="IPG110" s="82"/>
      <c r="IPH110" s="82"/>
      <c r="IPI110" s="82"/>
      <c r="IPJ110" s="82"/>
      <c r="IPK110" s="82"/>
      <c r="IPL110" s="82"/>
      <c r="IPM110" s="82"/>
      <c r="IPN110" s="82"/>
      <c r="IPO110" s="82"/>
      <c r="IPP110" s="82"/>
      <c r="IPQ110" s="82"/>
      <c r="IPR110" s="82"/>
      <c r="IPS110" s="82"/>
      <c r="IPT110" s="82"/>
      <c r="IPU110" s="82"/>
      <c r="IPV110" s="82"/>
      <c r="IPW110" s="82"/>
      <c r="IPX110" s="82"/>
      <c r="IPY110" s="82"/>
      <c r="IPZ110" s="82"/>
      <c r="IQA110" s="82"/>
      <c r="IQB110" s="82"/>
      <c r="IQC110" s="82"/>
      <c r="IQD110" s="82"/>
      <c r="IQE110" s="82"/>
      <c r="IQF110" s="82"/>
      <c r="IQG110" s="82"/>
      <c r="IQH110" s="82"/>
      <c r="IQI110" s="82"/>
      <c r="IQJ110" s="82"/>
      <c r="IQK110" s="82"/>
      <c r="IQL110" s="82"/>
      <c r="IQM110" s="82"/>
      <c r="IQN110" s="82"/>
      <c r="IQO110" s="82"/>
      <c r="IQP110" s="82"/>
      <c r="IQQ110" s="82"/>
      <c r="IQR110" s="82"/>
      <c r="IQS110" s="82"/>
      <c r="IQT110" s="82"/>
      <c r="IQU110" s="82"/>
      <c r="IQV110" s="82"/>
      <c r="IQW110" s="82"/>
      <c r="IQX110" s="82"/>
      <c r="IQY110" s="82"/>
      <c r="IQZ110" s="82"/>
      <c r="IRA110" s="82"/>
      <c r="IRB110" s="82"/>
      <c r="IRC110" s="82"/>
      <c r="IRD110" s="82"/>
      <c r="IRE110" s="82"/>
      <c r="IRF110" s="82"/>
      <c r="IRG110" s="82"/>
      <c r="IRH110" s="82"/>
      <c r="IRI110" s="82"/>
      <c r="IRJ110" s="82"/>
      <c r="IRK110" s="82"/>
      <c r="IRL110" s="82"/>
      <c r="IRM110" s="82"/>
      <c r="IRN110" s="82"/>
      <c r="IRO110" s="82"/>
      <c r="IRP110" s="82"/>
      <c r="IRQ110" s="82"/>
      <c r="IRR110" s="82"/>
      <c r="IRS110" s="82"/>
      <c r="IRT110" s="82"/>
      <c r="IRU110" s="82"/>
      <c r="IRV110" s="82"/>
      <c r="IRW110" s="82"/>
      <c r="IRX110" s="82"/>
      <c r="IRY110" s="82"/>
      <c r="IRZ110" s="82"/>
      <c r="ISA110" s="82"/>
      <c r="ISB110" s="82"/>
      <c r="ISC110" s="82"/>
      <c r="ISD110" s="82"/>
      <c r="ISE110" s="82"/>
      <c r="ISF110" s="82"/>
      <c r="ISG110" s="82"/>
      <c r="ISH110" s="82"/>
      <c r="ISI110" s="82"/>
      <c r="ISJ110" s="82"/>
      <c r="ISK110" s="82"/>
      <c r="ISL110" s="82"/>
      <c r="ISM110" s="82"/>
      <c r="ISN110" s="82"/>
      <c r="ISO110" s="82"/>
      <c r="ISP110" s="82"/>
      <c r="ISQ110" s="82"/>
      <c r="ISR110" s="82"/>
      <c r="ISS110" s="82"/>
      <c r="IST110" s="82"/>
      <c r="ISU110" s="82"/>
      <c r="ISV110" s="82"/>
      <c r="ISW110" s="82"/>
      <c r="ISX110" s="82"/>
      <c r="ISY110" s="82"/>
      <c r="ISZ110" s="82"/>
      <c r="ITA110" s="82"/>
      <c r="ITB110" s="82"/>
      <c r="ITC110" s="82"/>
      <c r="ITD110" s="82"/>
      <c r="ITE110" s="82"/>
      <c r="ITF110" s="82"/>
      <c r="ITG110" s="82"/>
      <c r="ITH110" s="82"/>
      <c r="ITI110" s="82"/>
      <c r="ITJ110" s="82"/>
      <c r="ITK110" s="82"/>
      <c r="ITL110" s="82"/>
      <c r="ITM110" s="82"/>
      <c r="ITN110" s="82"/>
      <c r="ITO110" s="82"/>
      <c r="ITP110" s="82"/>
      <c r="ITQ110" s="82"/>
      <c r="ITR110" s="82"/>
      <c r="ITS110" s="82"/>
      <c r="ITT110" s="82"/>
      <c r="ITU110" s="82"/>
      <c r="ITV110" s="82"/>
      <c r="ITW110" s="82"/>
      <c r="ITX110" s="82"/>
      <c r="ITY110" s="82"/>
      <c r="ITZ110" s="82"/>
      <c r="IUA110" s="82"/>
      <c r="IUB110" s="82"/>
      <c r="IUC110" s="82"/>
      <c r="IUD110" s="82"/>
      <c r="IUE110" s="82"/>
      <c r="IUF110" s="82"/>
      <c r="IUG110" s="82"/>
      <c r="IUH110" s="82"/>
      <c r="IUI110" s="82"/>
      <c r="IUJ110" s="82"/>
      <c r="IUK110" s="82"/>
      <c r="IUL110" s="82"/>
      <c r="IUM110" s="82"/>
      <c r="IUN110" s="82"/>
      <c r="IUO110" s="82"/>
      <c r="IUP110" s="82"/>
      <c r="IUQ110" s="82"/>
      <c r="IUR110" s="82"/>
      <c r="IUS110" s="82"/>
      <c r="IUT110" s="82"/>
      <c r="IUU110" s="82"/>
      <c r="IUV110" s="82"/>
      <c r="IUW110" s="82"/>
      <c r="IUX110" s="82"/>
      <c r="IUY110" s="82"/>
      <c r="IUZ110" s="82"/>
      <c r="IVA110" s="82"/>
      <c r="IVB110" s="82"/>
      <c r="IVC110" s="82"/>
      <c r="IVD110" s="82"/>
      <c r="IVE110" s="82"/>
      <c r="IVF110" s="82"/>
      <c r="IVG110" s="82"/>
      <c r="IVH110" s="82"/>
      <c r="IVI110" s="82"/>
      <c r="IVJ110" s="82"/>
      <c r="IVK110" s="82"/>
      <c r="IVL110" s="82"/>
      <c r="IVM110" s="82"/>
      <c r="IVN110" s="82"/>
      <c r="IVO110" s="82"/>
      <c r="IVP110" s="82"/>
      <c r="IVQ110" s="82"/>
      <c r="IVR110" s="82"/>
      <c r="IVS110" s="82"/>
      <c r="IVT110" s="82"/>
      <c r="IVU110" s="82"/>
      <c r="IVV110" s="82"/>
      <c r="IVW110" s="82"/>
      <c r="IVX110" s="82"/>
      <c r="IVY110" s="82"/>
      <c r="IVZ110" s="82"/>
      <c r="IWA110" s="82"/>
      <c r="IWB110" s="82"/>
      <c r="IWC110" s="82"/>
      <c r="IWD110" s="82"/>
      <c r="IWE110" s="82"/>
      <c r="IWF110" s="82"/>
      <c r="IWG110" s="82"/>
      <c r="IWH110" s="82"/>
      <c r="IWI110" s="82"/>
      <c r="IWJ110" s="82"/>
      <c r="IWK110" s="82"/>
      <c r="IWL110" s="82"/>
      <c r="IWM110" s="82"/>
      <c r="IWN110" s="82"/>
      <c r="IWO110" s="82"/>
      <c r="IWP110" s="82"/>
      <c r="IWQ110" s="82"/>
      <c r="IWR110" s="82"/>
      <c r="IWS110" s="82"/>
      <c r="IWT110" s="82"/>
      <c r="IWU110" s="82"/>
      <c r="IWV110" s="82"/>
      <c r="IWW110" s="82"/>
      <c r="IWX110" s="82"/>
      <c r="IWY110" s="82"/>
      <c r="IWZ110" s="82"/>
      <c r="IXA110" s="82"/>
      <c r="IXB110" s="82"/>
      <c r="IXC110" s="82"/>
      <c r="IXD110" s="82"/>
      <c r="IXE110" s="82"/>
      <c r="IXF110" s="82"/>
      <c r="IXG110" s="82"/>
      <c r="IXH110" s="82"/>
      <c r="IXI110" s="82"/>
      <c r="IXJ110" s="82"/>
      <c r="IXK110" s="82"/>
      <c r="IXL110" s="82"/>
      <c r="IXM110" s="82"/>
      <c r="IXN110" s="82"/>
      <c r="IXO110" s="82"/>
      <c r="IXP110" s="82"/>
      <c r="IXQ110" s="82"/>
      <c r="IXR110" s="82"/>
      <c r="IXS110" s="82"/>
      <c r="IXT110" s="82"/>
      <c r="IXU110" s="82"/>
      <c r="IXV110" s="82"/>
      <c r="IXW110" s="82"/>
      <c r="IXX110" s="82"/>
      <c r="IXY110" s="82"/>
      <c r="IXZ110" s="82"/>
      <c r="IYA110" s="82"/>
      <c r="IYB110" s="82"/>
      <c r="IYC110" s="82"/>
      <c r="IYD110" s="82"/>
      <c r="IYE110" s="82"/>
      <c r="IYF110" s="82"/>
      <c r="IYG110" s="82"/>
      <c r="IYH110" s="82"/>
      <c r="IYI110" s="82"/>
      <c r="IYJ110" s="82"/>
      <c r="IYK110" s="82"/>
      <c r="IYL110" s="82"/>
      <c r="IYM110" s="82"/>
      <c r="IYN110" s="82"/>
      <c r="IYO110" s="82"/>
      <c r="IYP110" s="82"/>
      <c r="IYQ110" s="82"/>
      <c r="IYR110" s="82"/>
      <c r="IYS110" s="82"/>
      <c r="IYT110" s="82"/>
      <c r="IYU110" s="82"/>
      <c r="IYV110" s="82"/>
      <c r="IYW110" s="82"/>
      <c r="IYX110" s="82"/>
      <c r="IYY110" s="82"/>
      <c r="IYZ110" s="82"/>
      <c r="IZA110" s="82"/>
      <c r="IZB110" s="82"/>
      <c r="IZC110" s="82"/>
      <c r="IZD110" s="82"/>
      <c r="IZE110" s="82"/>
      <c r="IZF110" s="82"/>
      <c r="IZG110" s="82"/>
      <c r="IZH110" s="82"/>
      <c r="IZI110" s="82"/>
      <c r="IZJ110" s="82"/>
      <c r="IZK110" s="82"/>
      <c r="IZL110" s="82"/>
      <c r="IZM110" s="82"/>
      <c r="IZN110" s="82"/>
      <c r="IZO110" s="82"/>
      <c r="IZP110" s="82"/>
      <c r="IZQ110" s="82"/>
      <c r="IZR110" s="82"/>
      <c r="IZS110" s="82"/>
      <c r="IZT110" s="82"/>
      <c r="IZU110" s="82"/>
      <c r="IZV110" s="82"/>
      <c r="IZW110" s="82"/>
      <c r="IZX110" s="82"/>
      <c r="IZY110" s="82"/>
      <c r="IZZ110" s="82"/>
      <c r="JAA110" s="82"/>
      <c r="JAB110" s="82"/>
      <c r="JAC110" s="82"/>
      <c r="JAD110" s="82"/>
      <c r="JAE110" s="82"/>
      <c r="JAF110" s="82"/>
      <c r="JAG110" s="82"/>
      <c r="JAH110" s="82"/>
      <c r="JAI110" s="82"/>
      <c r="JAJ110" s="82"/>
      <c r="JAK110" s="82"/>
      <c r="JAL110" s="82"/>
      <c r="JAM110" s="82"/>
      <c r="JAN110" s="82"/>
      <c r="JAO110" s="82"/>
      <c r="JAP110" s="82"/>
      <c r="JAQ110" s="82"/>
      <c r="JAR110" s="82"/>
      <c r="JAS110" s="82"/>
      <c r="JAT110" s="82"/>
      <c r="JAU110" s="82"/>
      <c r="JAV110" s="82"/>
      <c r="JAW110" s="82"/>
      <c r="JAX110" s="82"/>
      <c r="JAY110" s="82"/>
      <c r="JAZ110" s="82"/>
      <c r="JBA110" s="82"/>
      <c r="JBB110" s="82"/>
      <c r="JBC110" s="82"/>
      <c r="JBD110" s="82"/>
      <c r="JBE110" s="82"/>
      <c r="JBF110" s="82"/>
      <c r="JBG110" s="82"/>
      <c r="JBH110" s="82"/>
      <c r="JBI110" s="82"/>
      <c r="JBJ110" s="82"/>
      <c r="JBK110" s="82"/>
      <c r="JBL110" s="82"/>
      <c r="JBM110" s="82"/>
      <c r="JBN110" s="82"/>
      <c r="JBO110" s="82"/>
      <c r="JBP110" s="82"/>
      <c r="JBQ110" s="82"/>
      <c r="JBR110" s="82"/>
      <c r="JBS110" s="82"/>
      <c r="JBT110" s="82"/>
      <c r="JBU110" s="82"/>
      <c r="JBV110" s="82"/>
      <c r="JBW110" s="82"/>
      <c r="JBX110" s="82"/>
      <c r="JBY110" s="82"/>
      <c r="JBZ110" s="82"/>
      <c r="JCA110" s="82"/>
      <c r="JCB110" s="82"/>
      <c r="JCC110" s="82"/>
      <c r="JCD110" s="82"/>
      <c r="JCE110" s="82"/>
      <c r="JCF110" s="82"/>
      <c r="JCG110" s="82"/>
      <c r="JCH110" s="82"/>
      <c r="JCI110" s="82"/>
      <c r="JCJ110" s="82"/>
      <c r="JCK110" s="82"/>
      <c r="JCL110" s="82"/>
      <c r="JCM110" s="82"/>
      <c r="JCN110" s="82"/>
      <c r="JCO110" s="82"/>
      <c r="JCP110" s="82"/>
      <c r="JCQ110" s="82"/>
      <c r="JCR110" s="82"/>
      <c r="JCS110" s="82"/>
      <c r="JCT110" s="82"/>
      <c r="JCU110" s="82"/>
      <c r="JCV110" s="82"/>
      <c r="JCW110" s="82"/>
      <c r="JCX110" s="82"/>
      <c r="JCY110" s="82"/>
      <c r="JCZ110" s="82"/>
      <c r="JDA110" s="82"/>
      <c r="JDB110" s="82"/>
      <c r="JDC110" s="82"/>
      <c r="JDD110" s="82"/>
      <c r="JDE110" s="82"/>
      <c r="JDF110" s="82"/>
      <c r="JDG110" s="82"/>
      <c r="JDH110" s="82"/>
      <c r="JDI110" s="82"/>
      <c r="JDJ110" s="82"/>
      <c r="JDK110" s="82"/>
      <c r="JDL110" s="82"/>
      <c r="JDM110" s="82"/>
      <c r="JDN110" s="82"/>
      <c r="JDO110" s="82"/>
      <c r="JDP110" s="82"/>
      <c r="JDQ110" s="82"/>
      <c r="JDR110" s="82"/>
      <c r="JDS110" s="82"/>
      <c r="JDT110" s="82"/>
      <c r="JDU110" s="82"/>
      <c r="JDV110" s="82"/>
      <c r="JDW110" s="82"/>
      <c r="JDX110" s="82"/>
      <c r="JDY110" s="82"/>
      <c r="JDZ110" s="82"/>
      <c r="JEA110" s="82"/>
      <c r="JEB110" s="82"/>
      <c r="JEC110" s="82"/>
      <c r="JED110" s="82"/>
      <c r="JEE110" s="82"/>
      <c r="JEF110" s="82"/>
      <c r="JEG110" s="82"/>
      <c r="JEH110" s="82"/>
      <c r="JEI110" s="82"/>
      <c r="JEJ110" s="82"/>
      <c r="JEK110" s="82"/>
      <c r="JEL110" s="82"/>
      <c r="JEM110" s="82"/>
      <c r="JEN110" s="82"/>
      <c r="JEO110" s="82"/>
      <c r="JEP110" s="82"/>
      <c r="JEQ110" s="82"/>
      <c r="JER110" s="82"/>
      <c r="JES110" s="82"/>
      <c r="JET110" s="82"/>
      <c r="JEU110" s="82"/>
      <c r="JEV110" s="82"/>
      <c r="JEW110" s="82"/>
      <c r="JEX110" s="82"/>
      <c r="JEY110" s="82"/>
      <c r="JEZ110" s="82"/>
      <c r="JFA110" s="82"/>
      <c r="JFB110" s="82"/>
      <c r="JFC110" s="82"/>
      <c r="JFD110" s="82"/>
      <c r="JFE110" s="82"/>
      <c r="JFF110" s="82"/>
      <c r="JFG110" s="82"/>
      <c r="JFH110" s="82"/>
      <c r="JFI110" s="82"/>
      <c r="JFJ110" s="82"/>
      <c r="JFK110" s="82"/>
      <c r="JFL110" s="82"/>
      <c r="JFM110" s="82"/>
      <c r="JFN110" s="82"/>
      <c r="JFO110" s="82"/>
      <c r="JFP110" s="82"/>
      <c r="JFQ110" s="82"/>
      <c r="JFR110" s="82"/>
      <c r="JFS110" s="82"/>
      <c r="JFT110" s="82"/>
      <c r="JFU110" s="82"/>
      <c r="JFV110" s="82"/>
      <c r="JFW110" s="82"/>
      <c r="JFX110" s="82"/>
      <c r="JFY110" s="82"/>
      <c r="JFZ110" s="82"/>
      <c r="JGA110" s="82"/>
      <c r="JGB110" s="82"/>
      <c r="JGC110" s="82"/>
      <c r="JGD110" s="82"/>
      <c r="JGE110" s="82"/>
      <c r="JGF110" s="82"/>
      <c r="JGG110" s="82"/>
      <c r="JGH110" s="82"/>
      <c r="JGI110" s="82"/>
      <c r="JGJ110" s="82"/>
      <c r="JGK110" s="82"/>
      <c r="JGL110" s="82"/>
      <c r="JGM110" s="82"/>
      <c r="JGN110" s="82"/>
      <c r="JGO110" s="82"/>
      <c r="JGP110" s="82"/>
      <c r="JGQ110" s="82"/>
      <c r="JGR110" s="82"/>
      <c r="JGS110" s="82"/>
      <c r="JGT110" s="82"/>
      <c r="JGU110" s="82"/>
      <c r="JGV110" s="82"/>
      <c r="JGW110" s="82"/>
      <c r="JGX110" s="82"/>
      <c r="JGY110" s="82"/>
      <c r="JGZ110" s="82"/>
      <c r="JHA110" s="82"/>
      <c r="JHB110" s="82"/>
      <c r="JHC110" s="82"/>
      <c r="JHD110" s="82"/>
      <c r="JHE110" s="82"/>
      <c r="JHF110" s="82"/>
      <c r="JHG110" s="82"/>
      <c r="JHH110" s="82"/>
      <c r="JHI110" s="82"/>
      <c r="JHJ110" s="82"/>
      <c r="JHK110" s="82"/>
      <c r="JHL110" s="82"/>
      <c r="JHM110" s="82"/>
      <c r="JHN110" s="82"/>
      <c r="JHO110" s="82"/>
      <c r="JHP110" s="82"/>
      <c r="JHQ110" s="82"/>
      <c r="JHR110" s="82"/>
      <c r="JHS110" s="82"/>
      <c r="JHT110" s="82"/>
      <c r="JHU110" s="82"/>
      <c r="JHV110" s="82"/>
      <c r="JHW110" s="82"/>
      <c r="JHX110" s="82"/>
      <c r="JHY110" s="82"/>
      <c r="JHZ110" s="82"/>
      <c r="JIA110" s="82"/>
      <c r="JIB110" s="82"/>
      <c r="JIC110" s="82"/>
      <c r="JID110" s="82"/>
      <c r="JIE110" s="82"/>
      <c r="JIF110" s="82"/>
      <c r="JIG110" s="82"/>
      <c r="JIH110" s="82"/>
      <c r="JII110" s="82"/>
      <c r="JIJ110" s="82"/>
      <c r="JIK110" s="82"/>
      <c r="JIL110" s="82"/>
      <c r="JIM110" s="82"/>
      <c r="JIN110" s="82"/>
      <c r="JIO110" s="82"/>
      <c r="JIP110" s="82"/>
      <c r="JIQ110" s="82"/>
      <c r="JIR110" s="82"/>
      <c r="JIS110" s="82"/>
      <c r="JIT110" s="82"/>
      <c r="JIU110" s="82"/>
      <c r="JIV110" s="82"/>
      <c r="JIW110" s="82"/>
      <c r="JIX110" s="82"/>
      <c r="JIY110" s="82"/>
      <c r="JIZ110" s="82"/>
      <c r="JJA110" s="82"/>
      <c r="JJB110" s="82"/>
      <c r="JJC110" s="82"/>
      <c r="JJD110" s="82"/>
      <c r="JJE110" s="82"/>
      <c r="JJF110" s="82"/>
      <c r="JJG110" s="82"/>
      <c r="JJH110" s="82"/>
      <c r="JJI110" s="82"/>
      <c r="JJJ110" s="82"/>
      <c r="JJK110" s="82"/>
      <c r="JJL110" s="82"/>
      <c r="JJM110" s="82"/>
      <c r="JJN110" s="82"/>
      <c r="JJO110" s="82"/>
      <c r="JJP110" s="82"/>
      <c r="JJQ110" s="82"/>
      <c r="JJR110" s="82"/>
      <c r="JJS110" s="82"/>
      <c r="JJT110" s="82"/>
      <c r="JJU110" s="82"/>
      <c r="JJV110" s="82"/>
      <c r="JJW110" s="82"/>
      <c r="JJX110" s="82"/>
      <c r="JJY110" s="82"/>
      <c r="JJZ110" s="82"/>
      <c r="JKA110" s="82"/>
      <c r="JKB110" s="82"/>
      <c r="JKC110" s="82"/>
      <c r="JKD110" s="82"/>
      <c r="JKE110" s="82"/>
      <c r="JKF110" s="82"/>
      <c r="JKG110" s="82"/>
      <c r="JKH110" s="82"/>
      <c r="JKI110" s="82"/>
      <c r="JKJ110" s="82"/>
      <c r="JKK110" s="82"/>
      <c r="JKL110" s="82"/>
      <c r="JKM110" s="82"/>
      <c r="JKN110" s="82"/>
      <c r="JKO110" s="82"/>
      <c r="JKP110" s="82"/>
      <c r="JKQ110" s="82"/>
      <c r="JKR110" s="82"/>
      <c r="JKS110" s="82"/>
      <c r="JKT110" s="82"/>
      <c r="JKU110" s="82"/>
      <c r="JKV110" s="82"/>
      <c r="JKW110" s="82"/>
      <c r="JKX110" s="82"/>
      <c r="JKY110" s="82"/>
      <c r="JKZ110" s="82"/>
      <c r="JLA110" s="82"/>
      <c r="JLB110" s="82"/>
      <c r="JLC110" s="82"/>
      <c r="JLD110" s="82"/>
      <c r="JLE110" s="82"/>
      <c r="JLF110" s="82"/>
      <c r="JLG110" s="82"/>
      <c r="JLH110" s="82"/>
      <c r="JLI110" s="82"/>
      <c r="JLJ110" s="82"/>
      <c r="JLK110" s="82"/>
      <c r="JLL110" s="82"/>
      <c r="JLM110" s="82"/>
      <c r="JLN110" s="82"/>
      <c r="JLO110" s="82"/>
      <c r="JLP110" s="82"/>
      <c r="JLQ110" s="82"/>
      <c r="JLR110" s="82"/>
      <c r="JLS110" s="82"/>
      <c r="JLT110" s="82"/>
      <c r="JLU110" s="82"/>
      <c r="JLV110" s="82"/>
      <c r="JLW110" s="82"/>
      <c r="JLX110" s="82"/>
      <c r="JLY110" s="82"/>
      <c r="JLZ110" s="82"/>
      <c r="JMA110" s="82"/>
      <c r="JMB110" s="82"/>
      <c r="JMC110" s="82"/>
      <c r="JMD110" s="82"/>
      <c r="JME110" s="82"/>
      <c r="JMF110" s="82"/>
      <c r="JMG110" s="82"/>
      <c r="JMH110" s="82"/>
      <c r="JMI110" s="82"/>
      <c r="JMJ110" s="82"/>
      <c r="JMK110" s="82"/>
      <c r="JML110" s="82"/>
      <c r="JMM110" s="82"/>
      <c r="JMN110" s="82"/>
      <c r="JMO110" s="82"/>
      <c r="JMP110" s="82"/>
      <c r="JMQ110" s="82"/>
      <c r="JMR110" s="82"/>
      <c r="JMS110" s="82"/>
      <c r="JMT110" s="82"/>
      <c r="JMU110" s="82"/>
      <c r="JMV110" s="82"/>
      <c r="JMW110" s="82"/>
      <c r="JMX110" s="82"/>
      <c r="JMY110" s="82"/>
      <c r="JMZ110" s="82"/>
      <c r="JNA110" s="82"/>
      <c r="JNB110" s="82"/>
      <c r="JNC110" s="82"/>
      <c r="JND110" s="82"/>
      <c r="JNE110" s="82"/>
      <c r="JNF110" s="82"/>
      <c r="JNG110" s="82"/>
      <c r="JNH110" s="82"/>
      <c r="JNI110" s="82"/>
      <c r="JNJ110" s="82"/>
      <c r="JNK110" s="82"/>
      <c r="JNL110" s="82"/>
      <c r="JNM110" s="82"/>
      <c r="JNN110" s="82"/>
      <c r="JNO110" s="82"/>
      <c r="JNP110" s="82"/>
      <c r="JNQ110" s="82"/>
      <c r="JNR110" s="82"/>
      <c r="JNS110" s="82"/>
      <c r="JNT110" s="82"/>
      <c r="JNU110" s="82"/>
      <c r="JNV110" s="82"/>
      <c r="JNW110" s="82"/>
      <c r="JNX110" s="82"/>
      <c r="JNY110" s="82"/>
      <c r="JNZ110" s="82"/>
      <c r="JOA110" s="82"/>
      <c r="JOB110" s="82"/>
      <c r="JOC110" s="82"/>
      <c r="JOD110" s="82"/>
      <c r="JOE110" s="82"/>
      <c r="JOF110" s="82"/>
      <c r="JOG110" s="82"/>
      <c r="JOH110" s="82"/>
      <c r="JOI110" s="82"/>
      <c r="JOJ110" s="82"/>
      <c r="JOK110" s="82"/>
      <c r="JOL110" s="82"/>
      <c r="JOM110" s="82"/>
      <c r="JON110" s="82"/>
      <c r="JOO110" s="82"/>
      <c r="JOP110" s="82"/>
      <c r="JOQ110" s="82"/>
      <c r="JOR110" s="82"/>
      <c r="JOS110" s="82"/>
      <c r="JOT110" s="82"/>
      <c r="JOU110" s="82"/>
      <c r="JOV110" s="82"/>
      <c r="JOW110" s="82"/>
      <c r="JOX110" s="82"/>
      <c r="JOY110" s="82"/>
      <c r="JOZ110" s="82"/>
      <c r="JPA110" s="82"/>
      <c r="JPB110" s="82"/>
      <c r="JPC110" s="82"/>
      <c r="JPD110" s="82"/>
      <c r="JPE110" s="82"/>
      <c r="JPF110" s="82"/>
      <c r="JPG110" s="82"/>
      <c r="JPH110" s="82"/>
      <c r="JPI110" s="82"/>
      <c r="JPJ110" s="82"/>
      <c r="JPK110" s="82"/>
      <c r="JPL110" s="82"/>
      <c r="JPM110" s="82"/>
      <c r="JPN110" s="82"/>
      <c r="JPO110" s="82"/>
      <c r="JPP110" s="82"/>
      <c r="JPQ110" s="82"/>
      <c r="JPR110" s="82"/>
      <c r="JPS110" s="82"/>
      <c r="JPT110" s="82"/>
      <c r="JPU110" s="82"/>
      <c r="JPV110" s="82"/>
      <c r="JPW110" s="82"/>
      <c r="JPX110" s="82"/>
      <c r="JPY110" s="82"/>
      <c r="JPZ110" s="82"/>
      <c r="JQA110" s="82"/>
      <c r="JQB110" s="82"/>
      <c r="JQC110" s="82"/>
      <c r="JQD110" s="82"/>
      <c r="JQE110" s="82"/>
      <c r="JQF110" s="82"/>
      <c r="JQG110" s="82"/>
      <c r="JQH110" s="82"/>
      <c r="JQI110" s="82"/>
      <c r="JQJ110" s="82"/>
      <c r="JQK110" s="82"/>
      <c r="JQL110" s="82"/>
      <c r="JQM110" s="82"/>
      <c r="JQN110" s="82"/>
      <c r="JQO110" s="82"/>
      <c r="JQP110" s="82"/>
      <c r="JQQ110" s="82"/>
      <c r="JQR110" s="82"/>
      <c r="JQS110" s="82"/>
      <c r="JQT110" s="82"/>
      <c r="JQU110" s="82"/>
      <c r="JQV110" s="82"/>
      <c r="JQW110" s="82"/>
      <c r="JQX110" s="82"/>
      <c r="JQY110" s="82"/>
      <c r="JQZ110" s="82"/>
      <c r="JRA110" s="82"/>
      <c r="JRB110" s="82"/>
      <c r="JRC110" s="82"/>
      <c r="JRD110" s="82"/>
      <c r="JRE110" s="82"/>
      <c r="JRF110" s="82"/>
      <c r="JRG110" s="82"/>
      <c r="JRH110" s="82"/>
      <c r="JRI110" s="82"/>
      <c r="JRJ110" s="82"/>
      <c r="JRK110" s="82"/>
      <c r="JRL110" s="82"/>
      <c r="JRM110" s="82"/>
      <c r="JRN110" s="82"/>
      <c r="JRO110" s="82"/>
      <c r="JRP110" s="82"/>
      <c r="JRQ110" s="82"/>
      <c r="JRR110" s="82"/>
      <c r="JRS110" s="82"/>
      <c r="JRT110" s="82"/>
      <c r="JRU110" s="82"/>
      <c r="JRV110" s="82"/>
      <c r="JRW110" s="82"/>
      <c r="JRX110" s="82"/>
      <c r="JRY110" s="82"/>
      <c r="JRZ110" s="82"/>
      <c r="JSA110" s="82"/>
      <c r="JSB110" s="82"/>
      <c r="JSC110" s="82"/>
      <c r="JSD110" s="82"/>
      <c r="JSE110" s="82"/>
      <c r="JSF110" s="82"/>
      <c r="JSG110" s="82"/>
      <c r="JSH110" s="82"/>
      <c r="JSI110" s="82"/>
      <c r="JSJ110" s="82"/>
      <c r="JSK110" s="82"/>
      <c r="JSL110" s="82"/>
      <c r="JSM110" s="82"/>
      <c r="JSN110" s="82"/>
      <c r="JSO110" s="82"/>
      <c r="JSP110" s="82"/>
      <c r="JSQ110" s="82"/>
      <c r="JSR110" s="82"/>
      <c r="JSS110" s="82"/>
      <c r="JST110" s="82"/>
      <c r="JSU110" s="82"/>
      <c r="JSV110" s="82"/>
      <c r="JSW110" s="82"/>
      <c r="JSX110" s="82"/>
      <c r="JSY110" s="82"/>
      <c r="JSZ110" s="82"/>
      <c r="JTA110" s="82"/>
      <c r="JTB110" s="82"/>
      <c r="JTC110" s="82"/>
      <c r="JTD110" s="82"/>
      <c r="JTE110" s="82"/>
      <c r="JTF110" s="82"/>
      <c r="JTG110" s="82"/>
      <c r="JTH110" s="82"/>
      <c r="JTI110" s="82"/>
      <c r="JTJ110" s="82"/>
      <c r="JTK110" s="82"/>
      <c r="JTL110" s="82"/>
      <c r="JTM110" s="82"/>
      <c r="JTN110" s="82"/>
      <c r="JTO110" s="82"/>
      <c r="JTP110" s="82"/>
      <c r="JTQ110" s="82"/>
      <c r="JTR110" s="82"/>
      <c r="JTS110" s="82"/>
      <c r="JTT110" s="82"/>
      <c r="JTU110" s="82"/>
      <c r="JTV110" s="82"/>
      <c r="JTW110" s="82"/>
      <c r="JTX110" s="82"/>
      <c r="JTY110" s="82"/>
      <c r="JTZ110" s="82"/>
      <c r="JUA110" s="82"/>
      <c r="JUB110" s="82"/>
      <c r="JUC110" s="82"/>
      <c r="JUD110" s="82"/>
      <c r="JUE110" s="82"/>
      <c r="JUF110" s="82"/>
      <c r="JUG110" s="82"/>
      <c r="JUH110" s="82"/>
      <c r="JUI110" s="82"/>
      <c r="JUJ110" s="82"/>
      <c r="JUK110" s="82"/>
      <c r="JUL110" s="82"/>
      <c r="JUM110" s="82"/>
      <c r="JUN110" s="82"/>
      <c r="JUO110" s="82"/>
      <c r="JUP110" s="82"/>
      <c r="JUQ110" s="82"/>
      <c r="JUR110" s="82"/>
      <c r="JUS110" s="82"/>
      <c r="JUT110" s="82"/>
      <c r="JUU110" s="82"/>
      <c r="JUV110" s="82"/>
      <c r="JUW110" s="82"/>
      <c r="JUX110" s="82"/>
      <c r="JUY110" s="82"/>
      <c r="JUZ110" s="82"/>
      <c r="JVA110" s="82"/>
      <c r="JVB110" s="82"/>
      <c r="JVC110" s="82"/>
      <c r="JVD110" s="82"/>
      <c r="JVE110" s="82"/>
      <c r="JVF110" s="82"/>
      <c r="JVG110" s="82"/>
      <c r="JVH110" s="82"/>
      <c r="JVI110" s="82"/>
      <c r="JVJ110" s="82"/>
      <c r="JVK110" s="82"/>
      <c r="JVL110" s="82"/>
      <c r="JVM110" s="82"/>
      <c r="JVN110" s="82"/>
      <c r="JVO110" s="82"/>
      <c r="JVP110" s="82"/>
      <c r="JVQ110" s="82"/>
      <c r="JVR110" s="82"/>
      <c r="JVS110" s="82"/>
      <c r="JVT110" s="82"/>
      <c r="JVU110" s="82"/>
      <c r="JVV110" s="82"/>
      <c r="JVW110" s="82"/>
      <c r="JVX110" s="82"/>
      <c r="JVY110" s="82"/>
      <c r="JVZ110" s="82"/>
      <c r="JWA110" s="82"/>
      <c r="JWB110" s="82"/>
      <c r="JWC110" s="82"/>
      <c r="JWD110" s="82"/>
      <c r="JWE110" s="82"/>
      <c r="JWF110" s="82"/>
      <c r="JWG110" s="82"/>
      <c r="JWH110" s="82"/>
      <c r="JWI110" s="82"/>
      <c r="JWJ110" s="82"/>
      <c r="JWK110" s="82"/>
      <c r="JWL110" s="82"/>
      <c r="JWM110" s="82"/>
      <c r="JWN110" s="82"/>
      <c r="JWO110" s="82"/>
      <c r="JWP110" s="82"/>
      <c r="JWQ110" s="82"/>
      <c r="JWR110" s="82"/>
      <c r="JWS110" s="82"/>
      <c r="JWT110" s="82"/>
      <c r="JWU110" s="82"/>
      <c r="JWV110" s="82"/>
      <c r="JWW110" s="82"/>
      <c r="JWX110" s="82"/>
      <c r="JWY110" s="82"/>
      <c r="JWZ110" s="82"/>
      <c r="JXA110" s="82"/>
      <c r="JXB110" s="82"/>
      <c r="JXC110" s="82"/>
      <c r="JXD110" s="82"/>
      <c r="JXE110" s="82"/>
      <c r="JXF110" s="82"/>
      <c r="JXG110" s="82"/>
      <c r="JXH110" s="82"/>
      <c r="JXI110" s="82"/>
      <c r="JXJ110" s="82"/>
      <c r="JXK110" s="82"/>
      <c r="JXL110" s="82"/>
      <c r="JXM110" s="82"/>
      <c r="JXN110" s="82"/>
      <c r="JXO110" s="82"/>
      <c r="JXP110" s="82"/>
      <c r="JXQ110" s="82"/>
      <c r="JXR110" s="82"/>
      <c r="JXS110" s="82"/>
      <c r="JXT110" s="82"/>
      <c r="JXU110" s="82"/>
      <c r="JXV110" s="82"/>
      <c r="JXW110" s="82"/>
      <c r="JXX110" s="82"/>
      <c r="JXY110" s="82"/>
      <c r="JXZ110" s="82"/>
      <c r="JYA110" s="82"/>
      <c r="JYB110" s="82"/>
      <c r="JYC110" s="82"/>
      <c r="JYD110" s="82"/>
      <c r="JYE110" s="82"/>
      <c r="JYF110" s="82"/>
      <c r="JYG110" s="82"/>
      <c r="JYH110" s="82"/>
      <c r="JYI110" s="82"/>
      <c r="JYJ110" s="82"/>
      <c r="JYK110" s="82"/>
      <c r="JYL110" s="82"/>
      <c r="JYM110" s="82"/>
      <c r="JYN110" s="82"/>
      <c r="JYO110" s="82"/>
      <c r="JYP110" s="82"/>
      <c r="JYQ110" s="82"/>
      <c r="JYR110" s="82"/>
      <c r="JYS110" s="82"/>
      <c r="JYT110" s="82"/>
      <c r="JYU110" s="82"/>
      <c r="JYV110" s="82"/>
      <c r="JYW110" s="82"/>
      <c r="JYX110" s="82"/>
      <c r="JYY110" s="82"/>
      <c r="JYZ110" s="82"/>
      <c r="JZA110" s="82"/>
      <c r="JZB110" s="82"/>
      <c r="JZC110" s="82"/>
      <c r="JZD110" s="82"/>
      <c r="JZE110" s="82"/>
      <c r="JZF110" s="82"/>
      <c r="JZG110" s="82"/>
      <c r="JZH110" s="82"/>
      <c r="JZI110" s="82"/>
      <c r="JZJ110" s="82"/>
      <c r="JZK110" s="82"/>
      <c r="JZL110" s="82"/>
      <c r="JZM110" s="82"/>
      <c r="JZN110" s="82"/>
      <c r="JZO110" s="82"/>
      <c r="JZP110" s="82"/>
      <c r="JZQ110" s="82"/>
      <c r="JZR110" s="82"/>
      <c r="JZS110" s="82"/>
      <c r="JZT110" s="82"/>
      <c r="JZU110" s="82"/>
      <c r="JZV110" s="82"/>
      <c r="JZW110" s="82"/>
      <c r="JZX110" s="82"/>
      <c r="JZY110" s="82"/>
      <c r="JZZ110" s="82"/>
      <c r="KAA110" s="82"/>
      <c r="KAB110" s="82"/>
      <c r="KAC110" s="82"/>
      <c r="KAD110" s="82"/>
      <c r="KAE110" s="82"/>
      <c r="KAF110" s="82"/>
      <c r="KAG110" s="82"/>
      <c r="KAH110" s="82"/>
      <c r="KAI110" s="82"/>
      <c r="KAJ110" s="82"/>
      <c r="KAK110" s="82"/>
      <c r="KAL110" s="82"/>
      <c r="KAM110" s="82"/>
      <c r="KAN110" s="82"/>
      <c r="KAO110" s="82"/>
      <c r="KAP110" s="82"/>
      <c r="KAQ110" s="82"/>
      <c r="KAR110" s="82"/>
      <c r="KAS110" s="82"/>
      <c r="KAT110" s="82"/>
      <c r="KAU110" s="82"/>
      <c r="KAV110" s="82"/>
      <c r="KAW110" s="82"/>
      <c r="KAX110" s="82"/>
      <c r="KAY110" s="82"/>
      <c r="KAZ110" s="82"/>
      <c r="KBA110" s="82"/>
      <c r="KBB110" s="82"/>
      <c r="KBC110" s="82"/>
      <c r="KBD110" s="82"/>
      <c r="KBE110" s="82"/>
      <c r="KBF110" s="82"/>
      <c r="KBG110" s="82"/>
      <c r="KBH110" s="82"/>
      <c r="KBI110" s="82"/>
      <c r="KBJ110" s="82"/>
      <c r="KBK110" s="82"/>
      <c r="KBL110" s="82"/>
      <c r="KBM110" s="82"/>
      <c r="KBN110" s="82"/>
      <c r="KBO110" s="82"/>
      <c r="KBP110" s="82"/>
      <c r="KBQ110" s="82"/>
      <c r="KBR110" s="82"/>
      <c r="KBS110" s="82"/>
      <c r="KBT110" s="82"/>
      <c r="KBU110" s="82"/>
      <c r="KBV110" s="82"/>
      <c r="KBW110" s="82"/>
      <c r="KBX110" s="82"/>
      <c r="KBY110" s="82"/>
      <c r="KBZ110" s="82"/>
      <c r="KCA110" s="82"/>
      <c r="KCB110" s="82"/>
      <c r="KCC110" s="82"/>
      <c r="KCD110" s="82"/>
      <c r="KCE110" s="82"/>
      <c r="KCF110" s="82"/>
      <c r="KCG110" s="82"/>
      <c r="KCH110" s="82"/>
      <c r="KCI110" s="82"/>
      <c r="KCJ110" s="82"/>
      <c r="KCK110" s="82"/>
      <c r="KCL110" s="82"/>
      <c r="KCM110" s="82"/>
      <c r="KCN110" s="82"/>
      <c r="KCO110" s="82"/>
      <c r="KCP110" s="82"/>
      <c r="KCQ110" s="82"/>
      <c r="KCR110" s="82"/>
      <c r="KCS110" s="82"/>
      <c r="KCT110" s="82"/>
      <c r="KCU110" s="82"/>
      <c r="KCV110" s="82"/>
      <c r="KCW110" s="82"/>
      <c r="KCX110" s="82"/>
      <c r="KCY110" s="82"/>
      <c r="KCZ110" s="82"/>
      <c r="KDA110" s="82"/>
      <c r="KDB110" s="82"/>
      <c r="KDC110" s="82"/>
      <c r="KDD110" s="82"/>
      <c r="KDE110" s="82"/>
      <c r="KDF110" s="82"/>
      <c r="KDG110" s="82"/>
      <c r="KDH110" s="82"/>
      <c r="KDI110" s="82"/>
      <c r="KDJ110" s="82"/>
      <c r="KDK110" s="82"/>
      <c r="KDL110" s="82"/>
      <c r="KDM110" s="82"/>
      <c r="KDN110" s="82"/>
      <c r="KDO110" s="82"/>
      <c r="KDP110" s="82"/>
      <c r="KDQ110" s="82"/>
      <c r="KDR110" s="82"/>
      <c r="KDS110" s="82"/>
      <c r="KDT110" s="82"/>
      <c r="KDU110" s="82"/>
      <c r="KDV110" s="82"/>
      <c r="KDW110" s="82"/>
      <c r="KDX110" s="82"/>
      <c r="KDY110" s="82"/>
      <c r="KDZ110" s="82"/>
      <c r="KEA110" s="82"/>
      <c r="KEB110" s="82"/>
      <c r="KEC110" s="82"/>
      <c r="KED110" s="82"/>
      <c r="KEE110" s="82"/>
      <c r="KEF110" s="82"/>
      <c r="KEG110" s="82"/>
      <c r="KEH110" s="82"/>
      <c r="KEI110" s="82"/>
      <c r="KEJ110" s="82"/>
      <c r="KEK110" s="82"/>
      <c r="KEL110" s="82"/>
      <c r="KEM110" s="82"/>
      <c r="KEN110" s="82"/>
      <c r="KEO110" s="82"/>
      <c r="KEP110" s="82"/>
      <c r="KEQ110" s="82"/>
      <c r="KER110" s="82"/>
      <c r="KES110" s="82"/>
      <c r="KET110" s="82"/>
      <c r="KEU110" s="82"/>
      <c r="KEV110" s="82"/>
      <c r="KEW110" s="82"/>
      <c r="KEX110" s="82"/>
      <c r="KEY110" s="82"/>
      <c r="KEZ110" s="82"/>
      <c r="KFA110" s="82"/>
      <c r="KFB110" s="82"/>
      <c r="KFC110" s="82"/>
      <c r="KFD110" s="82"/>
      <c r="KFE110" s="82"/>
      <c r="KFF110" s="82"/>
      <c r="KFG110" s="82"/>
      <c r="KFH110" s="82"/>
      <c r="KFI110" s="82"/>
      <c r="KFJ110" s="82"/>
      <c r="KFK110" s="82"/>
      <c r="KFL110" s="82"/>
      <c r="KFM110" s="82"/>
      <c r="KFN110" s="82"/>
      <c r="KFO110" s="82"/>
      <c r="KFP110" s="82"/>
      <c r="KFQ110" s="82"/>
      <c r="KFR110" s="82"/>
      <c r="KFS110" s="82"/>
      <c r="KFT110" s="82"/>
      <c r="KFU110" s="82"/>
      <c r="KFV110" s="82"/>
      <c r="KFW110" s="82"/>
      <c r="KFX110" s="82"/>
      <c r="KFY110" s="82"/>
      <c r="KFZ110" s="82"/>
      <c r="KGA110" s="82"/>
      <c r="KGB110" s="82"/>
      <c r="KGC110" s="82"/>
      <c r="KGD110" s="82"/>
      <c r="KGE110" s="82"/>
      <c r="KGF110" s="82"/>
      <c r="KGG110" s="82"/>
      <c r="KGH110" s="82"/>
      <c r="KGI110" s="82"/>
      <c r="KGJ110" s="82"/>
      <c r="KGK110" s="82"/>
      <c r="KGL110" s="82"/>
      <c r="KGM110" s="82"/>
      <c r="KGN110" s="82"/>
      <c r="KGO110" s="82"/>
      <c r="KGP110" s="82"/>
      <c r="KGQ110" s="82"/>
      <c r="KGR110" s="82"/>
      <c r="KGS110" s="82"/>
      <c r="KGT110" s="82"/>
      <c r="KGU110" s="82"/>
      <c r="KGV110" s="82"/>
      <c r="KGW110" s="82"/>
      <c r="KGX110" s="82"/>
      <c r="KGY110" s="82"/>
      <c r="KGZ110" s="82"/>
      <c r="KHA110" s="82"/>
      <c r="KHB110" s="82"/>
      <c r="KHC110" s="82"/>
      <c r="KHD110" s="82"/>
      <c r="KHE110" s="82"/>
      <c r="KHF110" s="82"/>
      <c r="KHG110" s="82"/>
      <c r="KHH110" s="82"/>
      <c r="KHI110" s="82"/>
      <c r="KHJ110" s="82"/>
      <c r="KHK110" s="82"/>
      <c r="KHL110" s="82"/>
      <c r="KHM110" s="82"/>
      <c r="KHN110" s="82"/>
      <c r="KHO110" s="82"/>
      <c r="KHP110" s="82"/>
      <c r="KHQ110" s="82"/>
      <c r="KHR110" s="82"/>
      <c r="KHS110" s="82"/>
      <c r="KHT110" s="82"/>
      <c r="KHU110" s="82"/>
      <c r="KHV110" s="82"/>
      <c r="KHW110" s="82"/>
      <c r="KHX110" s="82"/>
      <c r="KHY110" s="82"/>
      <c r="KHZ110" s="82"/>
      <c r="KIA110" s="82"/>
      <c r="KIB110" s="82"/>
      <c r="KIC110" s="82"/>
      <c r="KID110" s="82"/>
      <c r="KIE110" s="82"/>
      <c r="KIF110" s="82"/>
      <c r="KIG110" s="82"/>
      <c r="KIH110" s="82"/>
      <c r="KII110" s="82"/>
      <c r="KIJ110" s="82"/>
      <c r="KIK110" s="82"/>
      <c r="KIL110" s="82"/>
      <c r="KIM110" s="82"/>
      <c r="KIN110" s="82"/>
      <c r="KIO110" s="82"/>
      <c r="KIP110" s="82"/>
      <c r="KIQ110" s="82"/>
      <c r="KIR110" s="82"/>
      <c r="KIS110" s="82"/>
      <c r="KIT110" s="82"/>
      <c r="KIU110" s="82"/>
      <c r="KIV110" s="82"/>
      <c r="KIW110" s="82"/>
      <c r="KIX110" s="82"/>
      <c r="KIY110" s="82"/>
      <c r="KIZ110" s="82"/>
      <c r="KJA110" s="82"/>
      <c r="KJB110" s="82"/>
      <c r="KJC110" s="82"/>
      <c r="KJD110" s="82"/>
      <c r="KJE110" s="82"/>
      <c r="KJF110" s="82"/>
      <c r="KJG110" s="82"/>
      <c r="KJH110" s="82"/>
      <c r="KJI110" s="82"/>
      <c r="KJJ110" s="82"/>
      <c r="KJK110" s="82"/>
      <c r="KJL110" s="82"/>
      <c r="KJM110" s="82"/>
      <c r="KJN110" s="82"/>
      <c r="KJO110" s="82"/>
      <c r="KJP110" s="82"/>
      <c r="KJQ110" s="82"/>
      <c r="KJR110" s="82"/>
      <c r="KJS110" s="82"/>
      <c r="KJT110" s="82"/>
      <c r="KJU110" s="82"/>
      <c r="KJV110" s="82"/>
      <c r="KJW110" s="82"/>
      <c r="KJX110" s="82"/>
      <c r="KJY110" s="82"/>
      <c r="KJZ110" s="82"/>
      <c r="KKA110" s="82"/>
      <c r="KKB110" s="82"/>
      <c r="KKC110" s="82"/>
      <c r="KKD110" s="82"/>
      <c r="KKE110" s="82"/>
      <c r="KKF110" s="82"/>
      <c r="KKG110" s="82"/>
      <c r="KKH110" s="82"/>
      <c r="KKI110" s="82"/>
      <c r="KKJ110" s="82"/>
      <c r="KKK110" s="82"/>
      <c r="KKL110" s="82"/>
      <c r="KKM110" s="82"/>
      <c r="KKN110" s="82"/>
      <c r="KKO110" s="82"/>
      <c r="KKP110" s="82"/>
      <c r="KKQ110" s="82"/>
      <c r="KKR110" s="82"/>
      <c r="KKS110" s="82"/>
      <c r="KKT110" s="82"/>
      <c r="KKU110" s="82"/>
      <c r="KKV110" s="82"/>
      <c r="KKW110" s="82"/>
      <c r="KKX110" s="82"/>
      <c r="KKY110" s="82"/>
      <c r="KKZ110" s="82"/>
      <c r="KLA110" s="82"/>
      <c r="KLB110" s="82"/>
      <c r="KLC110" s="82"/>
      <c r="KLD110" s="82"/>
      <c r="KLE110" s="82"/>
      <c r="KLF110" s="82"/>
      <c r="KLG110" s="82"/>
      <c r="KLH110" s="82"/>
      <c r="KLI110" s="82"/>
      <c r="KLJ110" s="82"/>
      <c r="KLK110" s="82"/>
      <c r="KLL110" s="82"/>
      <c r="KLM110" s="82"/>
      <c r="KLN110" s="82"/>
      <c r="KLO110" s="82"/>
      <c r="KLP110" s="82"/>
      <c r="KLQ110" s="82"/>
      <c r="KLR110" s="82"/>
      <c r="KLS110" s="82"/>
      <c r="KLT110" s="82"/>
      <c r="KLU110" s="82"/>
      <c r="KLV110" s="82"/>
      <c r="KLW110" s="82"/>
      <c r="KLX110" s="82"/>
      <c r="KLY110" s="82"/>
      <c r="KLZ110" s="82"/>
      <c r="KMA110" s="82"/>
      <c r="KMB110" s="82"/>
      <c r="KMC110" s="82"/>
      <c r="KMD110" s="82"/>
      <c r="KME110" s="82"/>
      <c r="KMF110" s="82"/>
      <c r="KMG110" s="82"/>
      <c r="KMH110" s="82"/>
      <c r="KMI110" s="82"/>
      <c r="KMJ110" s="82"/>
      <c r="KMK110" s="82"/>
      <c r="KML110" s="82"/>
      <c r="KMM110" s="82"/>
      <c r="KMN110" s="82"/>
      <c r="KMO110" s="82"/>
      <c r="KMP110" s="82"/>
      <c r="KMQ110" s="82"/>
      <c r="KMR110" s="82"/>
      <c r="KMS110" s="82"/>
      <c r="KMT110" s="82"/>
      <c r="KMU110" s="82"/>
      <c r="KMV110" s="82"/>
      <c r="KMW110" s="82"/>
      <c r="KMX110" s="82"/>
      <c r="KMY110" s="82"/>
      <c r="KMZ110" s="82"/>
      <c r="KNA110" s="82"/>
      <c r="KNB110" s="82"/>
      <c r="KNC110" s="82"/>
      <c r="KND110" s="82"/>
      <c r="KNE110" s="82"/>
      <c r="KNF110" s="82"/>
      <c r="KNG110" s="82"/>
      <c r="KNH110" s="82"/>
      <c r="KNI110" s="82"/>
      <c r="KNJ110" s="82"/>
      <c r="KNK110" s="82"/>
      <c r="KNL110" s="82"/>
      <c r="KNM110" s="82"/>
      <c r="KNN110" s="82"/>
      <c r="KNO110" s="82"/>
      <c r="KNP110" s="82"/>
      <c r="KNQ110" s="82"/>
      <c r="KNR110" s="82"/>
      <c r="KNS110" s="82"/>
      <c r="KNT110" s="82"/>
      <c r="KNU110" s="82"/>
      <c r="KNV110" s="82"/>
      <c r="KNW110" s="82"/>
      <c r="KNX110" s="82"/>
      <c r="KNY110" s="82"/>
      <c r="KNZ110" s="82"/>
      <c r="KOA110" s="82"/>
      <c r="KOB110" s="82"/>
      <c r="KOC110" s="82"/>
      <c r="KOD110" s="82"/>
      <c r="KOE110" s="82"/>
      <c r="KOF110" s="82"/>
      <c r="KOG110" s="82"/>
      <c r="KOH110" s="82"/>
      <c r="KOI110" s="82"/>
      <c r="KOJ110" s="82"/>
      <c r="KOK110" s="82"/>
      <c r="KOL110" s="82"/>
      <c r="KOM110" s="82"/>
      <c r="KON110" s="82"/>
      <c r="KOO110" s="82"/>
      <c r="KOP110" s="82"/>
      <c r="KOQ110" s="82"/>
      <c r="KOR110" s="82"/>
      <c r="KOS110" s="82"/>
      <c r="KOT110" s="82"/>
      <c r="KOU110" s="82"/>
      <c r="KOV110" s="82"/>
      <c r="KOW110" s="82"/>
      <c r="KOX110" s="82"/>
      <c r="KOY110" s="82"/>
      <c r="KOZ110" s="82"/>
      <c r="KPA110" s="82"/>
      <c r="KPB110" s="82"/>
      <c r="KPC110" s="82"/>
      <c r="KPD110" s="82"/>
      <c r="KPE110" s="82"/>
      <c r="KPF110" s="82"/>
      <c r="KPG110" s="82"/>
      <c r="KPH110" s="82"/>
      <c r="KPI110" s="82"/>
      <c r="KPJ110" s="82"/>
      <c r="KPK110" s="82"/>
      <c r="KPL110" s="82"/>
      <c r="KPM110" s="82"/>
      <c r="KPN110" s="82"/>
      <c r="KPO110" s="82"/>
      <c r="KPP110" s="82"/>
      <c r="KPQ110" s="82"/>
      <c r="KPR110" s="82"/>
      <c r="KPS110" s="82"/>
      <c r="KPT110" s="82"/>
      <c r="KPU110" s="82"/>
      <c r="KPV110" s="82"/>
      <c r="KPW110" s="82"/>
      <c r="KPX110" s="82"/>
      <c r="KPY110" s="82"/>
      <c r="KPZ110" s="82"/>
      <c r="KQA110" s="82"/>
      <c r="KQB110" s="82"/>
      <c r="KQC110" s="82"/>
      <c r="KQD110" s="82"/>
      <c r="KQE110" s="82"/>
      <c r="KQF110" s="82"/>
      <c r="KQG110" s="82"/>
      <c r="KQH110" s="82"/>
      <c r="KQI110" s="82"/>
      <c r="KQJ110" s="82"/>
      <c r="KQK110" s="82"/>
      <c r="KQL110" s="82"/>
      <c r="KQM110" s="82"/>
      <c r="KQN110" s="82"/>
      <c r="KQO110" s="82"/>
      <c r="KQP110" s="82"/>
      <c r="KQQ110" s="82"/>
      <c r="KQR110" s="82"/>
      <c r="KQS110" s="82"/>
      <c r="KQT110" s="82"/>
      <c r="KQU110" s="82"/>
      <c r="KQV110" s="82"/>
      <c r="KQW110" s="82"/>
      <c r="KQX110" s="82"/>
      <c r="KQY110" s="82"/>
      <c r="KQZ110" s="82"/>
      <c r="KRA110" s="82"/>
      <c r="KRB110" s="82"/>
      <c r="KRC110" s="82"/>
      <c r="KRD110" s="82"/>
      <c r="KRE110" s="82"/>
      <c r="KRF110" s="82"/>
      <c r="KRG110" s="82"/>
      <c r="KRH110" s="82"/>
      <c r="KRI110" s="82"/>
      <c r="KRJ110" s="82"/>
      <c r="KRK110" s="82"/>
      <c r="KRL110" s="82"/>
      <c r="KRM110" s="82"/>
      <c r="KRN110" s="82"/>
      <c r="KRO110" s="82"/>
      <c r="KRP110" s="82"/>
      <c r="KRQ110" s="82"/>
      <c r="KRR110" s="82"/>
      <c r="KRS110" s="82"/>
      <c r="KRT110" s="82"/>
      <c r="KRU110" s="82"/>
      <c r="KRV110" s="82"/>
      <c r="KRW110" s="82"/>
      <c r="KRX110" s="82"/>
      <c r="KRY110" s="82"/>
      <c r="KRZ110" s="82"/>
      <c r="KSA110" s="82"/>
      <c r="KSB110" s="82"/>
      <c r="KSC110" s="82"/>
      <c r="KSD110" s="82"/>
      <c r="KSE110" s="82"/>
      <c r="KSF110" s="82"/>
      <c r="KSG110" s="82"/>
      <c r="KSH110" s="82"/>
      <c r="KSI110" s="82"/>
      <c r="KSJ110" s="82"/>
      <c r="KSK110" s="82"/>
      <c r="KSL110" s="82"/>
      <c r="KSM110" s="82"/>
      <c r="KSN110" s="82"/>
      <c r="KSO110" s="82"/>
      <c r="KSP110" s="82"/>
      <c r="KSQ110" s="82"/>
      <c r="KSR110" s="82"/>
      <c r="KSS110" s="82"/>
      <c r="KST110" s="82"/>
      <c r="KSU110" s="82"/>
      <c r="KSV110" s="82"/>
      <c r="KSW110" s="82"/>
      <c r="KSX110" s="82"/>
      <c r="KSY110" s="82"/>
      <c r="KSZ110" s="82"/>
      <c r="KTA110" s="82"/>
      <c r="KTB110" s="82"/>
      <c r="KTC110" s="82"/>
      <c r="KTD110" s="82"/>
      <c r="KTE110" s="82"/>
      <c r="KTF110" s="82"/>
      <c r="KTG110" s="82"/>
      <c r="KTH110" s="82"/>
      <c r="KTI110" s="82"/>
      <c r="KTJ110" s="82"/>
      <c r="KTK110" s="82"/>
      <c r="KTL110" s="82"/>
      <c r="KTM110" s="82"/>
      <c r="KTN110" s="82"/>
      <c r="KTO110" s="82"/>
      <c r="KTP110" s="82"/>
      <c r="KTQ110" s="82"/>
      <c r="KTR110" s="82"/>
      <c r="KTS110" s="82"/>
      <c r="KTT110" s="82"/>
      <c r="KTU110" s="82"/>
      <c r="KTV110" s="82"/>
      <c r="KTW110" s="82"/>
      <c r="KTX110" s="82"/>
      <c r="KTY110" s="82"/>
      <c r="KTZ110" s="82"/>
      <c r="KUA110" s="82"/>
      <c r="KUB110" s="82"/>
      <c r="KUC110" s="82"/>
      <c r="KUD110" s="82"/>
      <c r="KUE110" s="82"/>
      <c r="KUF110" s="82"/>
      <c r="KUG110" s="82"/>
      <c r="KUH110" s="82"/>
      <c r="KUI110" s="82"/>
      <c r="KUJ110" s="82"/>
      <c r="KUK110" s="82"/>
      <c r="KUL110" s="82"/>
      <c r="KUM110" s="82"/>
      <c r="KUN110" s="82"/>
      <c r="KUO110" s="82"/>
      <c r="KUP110" s="82"/>
      <c r="KUQ110" s="82"/>
      <c r="KUR110" s="82"/>
      <c r="KUS110" s="82"/>
      <c r="KUT110" s="82"/>
      <c r="KUU110" s="82"/>
      <c r="KUV110" s="82"/>
      <c r="KUW110" s="82"/>
      <c r="KUX110" s="82"/>
      <c r="KUY110" s="82"/>
      <c r="KUZ110" s="82"/>
      <c r="KVA110" s="82"/>
      <c r="KVB110" s="82"/>
      <c r="KVC110" s="82"/>
      <c r="KVD110" s="82"/>
      <c r="KVE110" s="82"/>
      <c r="KVF110" s="82"/>
      <c r="KVG110" s="82"/>
      <c r="KVH110" s="82"/>
      <c r="KVI110" s="82"/>
      <c r="KVJ110" s="82"/>
      <c r="KVK110" s="82"/>
      <c r="KVL110" s="82"/>
      <c r="KVM110" s="82"/>
      <c r="KVN110" s="82"/>
      <c r="KVO110" s="82"/>
      <c r="KVP110" s="82"/>
      <c r="KVQ110" s="82"/>
      <c r="KVR110" s="82"/>
      <c r="KVS110" s="82"/>
      <c r="KVT110" s="82"/>
      <c r="KVU110" s="82"/>
      <c r="KVV110" s="82"/>
      <c r="KVW110" s="82"/>
      <c r="KVX110" s="82"/>
      <c r="KVY110" s="82"/>
      <c r="KVZ110" s="82"/>
      <c r="KWA110" s="82"/>
      <c r="KWB110" s="82"/>
      <c r="KWC110" s="82"/>
      <c r="KWD110" s="82"/>
      <c r="KWE110" s="82"/>
      <c r="KWF110" s="82"/>
      <c r="KWG110" s="82"/>
      <c r="KWH110" s="82"/>
      <c r="KWI110" s="82"/>
      <c r="KWJ110" s="82"/>
      <c r="KWK110" s="82"/>
      <c r="KWL110" s="82"/>
      <c r="KWM110" s="82"/>
      <c r="KWN110" s="82"/>
      <c r="KWO110" s="82"/>
      <c r="KWP110" s="82"/>
      <c r="KWQ110" s="82"/>
      <c r="KWR110" s="82"/>
      <c r="KWS110" s="82"/>
      <c r="KWT110" s="82"/>
      <c r="KWU110" s="82"/>
      <c r="KWV110" s="82"/>
      <c r="KWW110" s="82"/>
      <c r="KWX110" s="82"/>
      <c r="KWY110" s="82"/>
      <c r="KWZ110" s="82"/>
      <c r="KXA110" s="82"/>
      <c r="KXB110" s="82"/>
      <c r="KXC110" s="82"/>
      <c r="KXD110" s="82"/>
      <c r="KXE110" s="82"/>
      <c r="KXF110" s="82"/>
      <c r="KXG110" s="82"/>
      <c r="KXH110" s="82"/>
      <c r="KXI110" s="82"/>
      <c r="KXJ110" s="82"/>
      <c r="KXK110" s="82"/>
      <c r="KXL110" s="82"/>
      <c r="KXM110" s="82"/>
      <c r="KXN110" s="82"/>
      <c r="KXO110" s="82"/>
      <c r="KXP110" s="82"/>
      <c r="KXQ110" s="82"/>
      <c r="KXR110" s="82"/>
      <c r="KXS110" s="82"/>
      <c r="KXT110" s="82"/>
      <c r="KXU110" s="82"/>
      <c r="KXV110" s="82"/>
      <c r="KXW110" s="82"/>
      <c r="KXX110" s="82"/>
      <c r="KXY110" s="82"/>
      <c r="KXZ110" s="82"/>
      <c r="KYA110" s="82"/>
      <c r="KYB110" s="82"/>
      <c r="KYC110" s="82"/>
      <c r="KYD110" s="82"/>
      <c r="KYE110" s="82"/>
      <c r="KYF110" s="82"/>
      <c r="KYG110" s="82"/>
      <c r="KYH110" s="82"/>
      <c r="KYI110" s="82"/>
      <c r="KYJ110" s="82"/>
      <c r="KYK110" s="82"/>
      <c r="KYL110" s="82"/>
      <c r="KYM110" s="82"/>
      <c r="KYN110" s="82"/>
      <c r="KYO110" s="82"/>
      <c r="KYP110" s="82"/>
      <c r="KYQ110" s="82"/>
      <c r="KYR110" s="82"/>
      <c r="KYS110" s="82"/>
      <c r="KYT110" s="82"/>
      <c r="KYU110" s="82"/>
      <c r="KYV110" s="82"/>
      <c r="KYW110" s="82"/>
      <c r="KYX110" s="82"/>
      <c r="KYY110" s="82"/>
      <c r="KYZ110" s="82"/>
      <c r="KZA110" s="82"/>
      <c r="KZB110" s="82"/>
      <c r="KZC110" s="82"/>
      <c r="KZD110" s="82"/>
      <c r="KZE110" s="82"/>
      <c r="KZF110" s="82"/>
      <c r="KZG110" s="82"/>
      <c r="KZH110" s="82"/>
      <c r="KZI110" s="82"/>
      <c r="KZJ110" s="82"/>
      <c r="KZK110" s="82"/>
      <c r="KZL110" s="82"/>
      <c r="KZM110" s="82"/>
      <c r="KZN110" s="82"/>
      <c r="KZO110" s="82"/>
      <c r="KZP110" s="82"/>
      <c r="KZQ110" s="82"/>
      <c r="KZR110" s="82"/>
      <c r="KZS110" s="82"/>
      <c r="KZT110" s="82"/>
      <c r="KZU110" s="82"/>
      <c r="KZV110" s="82"/>
      <c r="KZW110" s="82"/>
      <c r="KZX110" s="82"/>
      <c r="KZY110" s="82"/>
      <c r="KZZ110" s="82"/>
      <c r="LAA110" s="82"/>
      <c r="LAB110" s="82"/>
      <c r="LAC110" s="82"/>
      <c r="LAD110" s="82"/>
      <c r="LAE110" s="82"/>
      <c r="LAF110" s="82"/>
      <c r="LAG110" s="82"/>
      <c r="LAH110" s="82"/>
      <c r="LAI110" s="82"/>
      <c r="LAJ110" s="82"/>
      <c r="LAK110" s="82"/>
      <c r="LAL110" s="82"/>
      <c r="LAM110" s="82"/>
      <c r="LAN110" s="82"/>
      <c r="LAO110" s="82"/>
      <c r="LAP110" s="82"/>
      <c r="LAQ110" s="82"/>
      <c r="LAR110" s="82"/>
      <c r="LAS110" s="82"/>
      <c r="LAT110" s="82"/>
      <c r="LAU110" s="82"/>
      <c r="LAV110" s="82"/>
      <c r="LAW110" s="82"/>
      <c r="LAX110" s="82"/>
      <c r="LAY110" s="82"/>
      <c r="LAZ110" s="82"/>
      <c r="LBA110" s="82"/>
      <c r="LBB110" s="82"/>
      <c r="LBC110" s="82"/>
      <c r="LBD110" s="82"/>
      <c r="LBE110" s="82"/>
      <c r="LBF110" s="82"/>
      <c r="LBG110" s="82"/>
      <c r="LBH110" s="82"/>
      <c r="LBI110" s="82"/>
      <c r="LBJ110" s="82"/>
      <c r="LBK110" s="82"/>
      <c r="LBL110" s="82"/>
      <c r="LBM110" s="82"/>
      <c r="LBN110" s="82"/>
      <c r="LBO110" s="82"/>
      <c r="LBP110" s="82"/>
      <c r="LBQ110" s="82"/>
      <c r="LBR110" s="82"/>
      <c r="LBS110" s="82"/>
      <c r="LBT110" s="82"/>
      <c r="LBU110" s="82"/>
      <c r="LBV110" s="82"/>
      <c r="LBW110" s="82"/>
      <c r="LBX110" s="82"/>
      <c r="LBY110" s="82"/>
      <c r="LBZ110" s="82"/>
      <c r="LCA110" s="82"/>
      <c r="LCB110" s="82"/>
      <c r="LCC110" s="82"/>
      <c r="LCD110" s="82"/>
      <c r="LCE110" s="82"/>
      <c r="LCF110" s="82"/>
      <c r="LCG110" s="82"/>
      <c r="LCH110" s="82"/>
      <c r="LCI110" s="82"/>
      <c r="LCJ110" s="82"/>
      <c r="LCK110" s="82"/>
      <c r="LCL110" s="82"/>
      <c r="LCM110" s="82"/>
      <c r="LCN110" s="82"/>
      <c r="LCO110" s="82"/>
      <c r="LCP110" s="82"/>
      <c r="LCQ110" s="82"/>
      <c r="LCR110" s="82"/>
      <c r="LCS110" s="82"/>
      <c r="LCT110" s="82"/>
      <c r="LCU110" s="82"/>
      <c r="LCV110" s="82"/>
      <c r="LCW110" s="82"/>
      <c r="LCX110" s="82"/>
      <c r="LCY110" s="82"/>
      <c r="LCZ110" s="82"/>
      <c r="LDA110" s="82"/>
      <c r="LDB110" s="82"/>
      <c r="LDC110" s="82"/>
      <c r="LDD110" s="82"/>
      <c r="LDE110" s="82"/>
      <c r="LDF110" s="82"/>
      <c r="LDG110" s="82"/>
      <c r="LDH110" s="82"/>
      <c r="LDI110" s="82"/>
      <c r="LDJ110" s="82"/>
      <c r="LDK110" s="82"/>
      <c r="LDL110" s="82"/>
      <c r="LDM110" s="82"/>
      <c r="LDN110" s="82"/>
      <c r="LDO110" s="82"/>
      <c r="LDP110" s="82"/>
      <c r="LDQ110" s="82"/>
      <c r="LDR110" s="82"/>
      <c r="LDS110" s="82"/>
      <c r="LDT110" s="82"/>
      <c r="LDU110" s="82"/>
      <c r="LDV110" s="82"/>
      <c r="LDW110" s="82"/>
      <c r="LDX110" s="82"/>
      <c r="LDY110" s="82"/>
      <c r="LDZ110" s="82"/>
      <c r="LEA110" s="82"/>
      <c r="LEB110" s="82"/>
      <c r="LEC110" s="82"/>
      <c r="LED110" s="82"/>
      <c r="LEE110" s="82"/>
      <c r="LEF110" s="82"/>
      <c r="LEG110" s="82"/>
      <c r="LEH110" s="82"/>
      <c r="LEI110" s="82"/>
      <c r="LEJ110" s="82"/>
      <c r="LEK110" s="82"/>
      <c r="LEL110" s="82"/>
      <c r="LEM110" s="82"/>
      <c r="LEN110" s="82"/>
      <c r="LEO110" s="82"/>
      <c r="LEP110" s="82"/>
      <c r="LEQ110" s="82"/>
      <c r="LER110" s="82"/>
      <c r="LES110" s="82"/>
      <c r="LET110" s="82"/>
      <c r="LEU110" s="82"/>
      <c r="LEV110" s="82"/>
      <c r="LEW110" s="82"/>
      <c r="LEX110" s="82"/>
      <c r="LEY110" s="82"/>
      <c r="LEZ110" s="82"/>
      <c r="LFA110" s="82"/>
      <c r="LFB110" s="82"/>
      <c r="LFC110" s="82"/>
      <c r="LFD110" s="82"/>
      <c r="LFE110" s="82"/>
      <c r="LFF110" s="82"/>
      <c r="LFG110" s="82"/>
      <c r="LFH110" s="82"/>
      <c r="LFI110" s="82"/>
      <c r="LFJ110" s="82"/>
      <c r="LFK110" s="82"/>
      <c r="LFL110" s="82"/>
      <c r="LFM110" s="82"/>
      <c r="LFN110" s="82"/>
      <c r="LFO110" s="82"/>
      <c r="LFP110" s="82"/>
      <c r="LFQ110" s="82"/>
      <c r="LFR110" s="82"/>
      <c r="LFS110" s="82"/>
      <c r="LFT110" s="82"/>
      <c r="LFU110" s="82"/>
      <c r="LFV110" s="82"/>
      <c r="LFW110" s="82"/>
      <c r="LFX110" s="82"/>
      <c r="LFY110" s="82"/>
      <c r="LFZ110" s="82"/>
      <c r="LGA110" s="82"/>
      <c r="LGB110" s="82"/>
      <c r="LGC110" s="82"/>
      <c r="LGD110" s="82"/>
      <c r="LGE110" s="82"/>
      <c r="LGF110" s="82"/>
      <c r="LGG110" s="82"/>
      <c r="LGH110" s="82"/>
      <c r="LGI110" s="82"/>
      <c r="LGJ110" s="82"/>
      <c r="LGK110" s="82"/>
      <c r="LGL110" s="82"/>
      <c r="LGM110" s="82"/>
      <c r="LGN110" s="82"/>
      <c r="LGO110" s="82"/>
      <c r="LGP110" s="82"/>
      <c r="LGQ110" s="82"/>
      <c r="LGR110" s="82"/>
      <c r="LGS110" s="82"/>
      <c r="LGT110" s="82"/>
      <c r="LGU110" s="82"/>
      <c r="LGV110" s="82"/>
      <c r="LGW110" s="82"/>
      <c r="LGX110" s="82"/>
      <c r="LGY110" s="82"/>
      <c r="LGZ110" s="82"/>
      <c r="LHA110" s="82"/>
      <c r="LHB110" s="82"/>
      <c r="LHC110" s="82"/>
      <c r="LHD110" s="82"/>
      <c r="LHE110" s="82"/>
      <c r="LHF110" s="82"/>
      <c r="LHG110" s="82"/>
      <c r="LHH110" s="82"/>
      <c r="LHI110" s="82"/>
      <c r="LHJ110" s="82"/>
      <c r="LHK110" s="82"/>
      <c r="LHL110" s="82"/>
      <c r="LHM110" s="82"/>
      <c r="LHN110" s="82"/>
      <c r="LHO110" s="82"/>
      <c r="LHP110" s="82"/>
      <c r="LHQ110" s="82"/>
      <c r="LHR110" s="82"/>
      <c r="LHS110" s="82"/>
      <c r="LHT110" s="82"/>
      <c r="LHU110" s="82"/>
      <c r="LHV110" s="82"/>
      <c r="LHW110" s="82"/>
      <c r="LHX110" s="82"/>
      <c r="LHY110" s="82"/>
      <c r="LHZ110" s="82"/>
      <c r="LIA110" s="82"/>
      <c r="LIB110" s="82"/>
      <c r="LIC110" s="82"/>
      <c r="LID110" s="82"/>
      <c r="LIE110" s="82"/>
      <c r="LIF110" s="82"/>
      <c r="LIG110" s="82"/>
      <c r="LIH110" s="82"/>
      <c r="LII110" s="82"/>
      <c r="LIJ110" s="82"/>
      <c r="LIK110" s="82"/>
      <c r="LIL110" s="82"/>
      <c r="LIM110" s="82"/>
      <c r="LIN110" s="82"/>
      <c r="LIO110" s="82"/>
      <c r="LIP110" s="82"/>
      <c r="LIQ110" s="82"/>
      <c r="LIR110" s="82"/>
      <c r="LIS110" s="82"/>
      <c r="LIT110" s="82"/>
      <c r="LIU110" s="82"/>
      <c r="LIV110" s="82"/>
      <c r="LIW110" s="82"/>
      <c r="LIX110" s="82"/>
      <c r="LIY110" s="82"/>
      <c r="LIZ110" s="82"/>
      <c r="LJA110" s="82"/>
      <c r="LJB110" s="82"/>
      <c r="LJC110" s="82"/>
      <c r="LJD110" s="82"/>
      <c r="LJE110" s="82"/>
      <c r="LJF110" s="82"/>
      <c r="LJG110" s="82"/>
      <c r="LJH110" s="82"/>
      <c r="LJI110" s="82"/>
      <c r="LJJ110" s="82"/>
      <c r="LJK110" s="82"/>
      <c r="LJL110" s="82"/>
      <c r="LJM110" s="82"/>
      <c r="LJN110" s="82"/>
      <c r="LJO110" s="82"/>
      <c r="LJP110" s="82"/>
      <c r="LJQ110" s="82"/>
      <c r="LJR110" s="82"/>
      <c r="LJS110" s="82"/>
      <c r="LJT110" s="82"/>
      <c r="LJU110" s="82"/>
      <c r="LJV110" s="82"/>
      <c r="LJW110" s="82"/>
      <c r="LJX110" s="82"/>
      <c r="LJY110" s="82"/>
      <c r="LJZ110" s="82"/>
      <c r="LKA110" s="82"/>
      <c r="LKB110" s="82"/>
      <c r="LKC110" s="82"/>
      <c r="LKD110" s="82"/>
      <c r="LKE110" s="82"/>
      <c r="LKF110" s="82"/>
      <c r="LKG110" s="82"/>
      <c r="LKH110" s="82"/>
      <c r="LKI110" s="82"/>
      <c r="LKJ110" s="82"/>
      <c r="LKK110" s="82"/>
      <c r="LKL110" s="82"/>
      <c r="LKM110" s="82"/>
      <c r="LKN110" s="82"/>
      <c r="LKO110" s="82"/>
      <c r="LKP110" s="82"/>
      <c r="LKQ110" s="82"/>
      <c r="LKR110" s="82"/>
      <c r="LKS110" s="82"/>
      <c r="LKT110" s="82"/>
      <c r="LKU110" s="82"/>
      <c r="LKV110" s="82"/>
      <c r="LKW110" s="82"/>
      <c r="LKX110" s="82"/>
      <c r="LKY110" s="82"/>
      <c r="LKZ110" s="82"/>
      <c r="LLA110" s="82"/>
      <c r="LLB110" s="82"/>
      <c r="LLC110" s="82"/>
      <c r="LLD110" s="82"/>
      <c r="LLE110" s="82"/>
      <c r="LLF110" s="82"/>
      <c r="LLG110" s="82"/>
      <c r="LLH110" s="82"/>
      <c r="LLI110" s="82"/>
      <c r="LLJ110" s="82"/>
      <c r="LLK110" s="82"/>
      <c r="LLL110" s="82"/>
      <c r="LLM110" s="82"/>
      <c r="LLN110" s="82"/>
      <c r="LLO110" s="82"/>
      <c r="LLP110" s="82"/>
      <c r="LLQ110" s="82"/>
      <c r="LLR110" s="82"/>
      <c r="LLS110" s="82"/>
      <c r="LLT110" s="82"/>
      <c r="LLU110" s="82"/>
      <c r="LLV110" s="82"/>
      <c r="LLW110" s="82"/>
      <c r="LLX110" s="82"/>
      <c r="LLY110" s="82"/>
      <c r="LLZ110" s="82"/>
      <c r="LMA110" s="82"/>
      <c r="LMB110" s="82"/>
      <c r="LMC110" s="82"/>
      <c r="LMD110" s="82"/>
      <c r="LME110" s="82"/>
      <c r="LMF110" s="82"/>
      <c r="LMG110" s="82"/>
      <c r="LMH110" s="82"/>
      <c r="LMI110" s="82"/>
      <c r="LMJ110" s="82"/>
      <c r="LMK110" s="82"/>
      <c r="LML110" s="82"/>
      <c r="LMM110" s="82"/>
      <c r="LMN110" s="82"/>
      <c r="LMO110" s="82"/>
      <c r="LMP110" s="82"/>
      <c r="LMQ110" s="82"/>
      <c r="LMR110" s="82"/>
      <c r="LMS110" s="82"/>
      <c r="LMT110" s="82"/>
      <c r="LMU110" s="82"/>
      <c r="LMV110" s="82"/>
      <c r="LMW110" s="82"/>
      <c r="LMX110" s="82"/>
      <c r="LMY110" s="82"/>
      <c r="LMZ110" s="82"/>
      <c r="LNA110" s="82"/>
      <c r="LNB110" s="82"/>
      <c r="LNC110" s="82"/>
      <c r="LND110" s="82"/>
      <c r="LNE110" s="82"/>
      <c r="LNF110" s="82"/>
      <c r="LNG110" s="82"/>
      <c r="LNH110" s="82"/>
      <c r="LNI110" s="82"/>
      <c r="LNJ110" s="82"/>
      <c r="LNK110" s="82"/>
      <c r="LNL110" s="82"/>
      <c r="LNM110" s="82"/>
      <c r="LNN110" s="82"/>
      <c r="LNO110" s="82"/>
      <c r="LNP110" s="82"/>
      <c r="LNQ110" s="82"/>
      <c r="LNR110" s="82"/>
      <c r="LNS110" s="82"/>
      <c r="LNT110" s="82"/>
      <c r="LNU110" s="82"/>
      <c r="LNV110" s="82"/>
      <c r="LNW110" s="82"/>
      <c r="LNX110" s="82"/>
      <c r="LNY110" s="82"/>
      <c r="LNZ110" s="82"/>
      <c r="LOA110" s="82"/>
      <c r="LOB110" s="82"/>
      <c r="LOC110" s="82"/>
      <c r="LOD110" s="82"/>
      <c r="LOE110" s="82"/>
      <c r="LOF110" s="82"/>
      <c r="LOG110" s="82"/>
      <c r="LOH110" s="82"/>
      <c r="LOI110" s="82"/>
      <c r="LOJ110" s="82"/>
      <c r="LOK110" s="82"/>
      <c r="LOL110" s="82"/>
      <c r="LOM110" s="82"/>
      <c r="LON110" s="82"/>
      <c r="LOO110" s="82"/>
      <c r="LOP110" s="82"/>
      <c r="LOQ110" s="82"/>
      <c r="LOR110" s="82"/>
      <c r="LOS110" s="82"/>
      <c r="LOT110" s="82"/>
      <c r="LOU110" s="82"/>
      <c r="LOV110" s="82"/>
      <c r="LOW110" s="82"/>
      <c r="LOX110" s="82"/>
      <c r="LOY110" s="82"/>
      <c r="LOZ110" s="82"/>
      <c r="LPA110" s="82"/>
      <c r="LPB110" s="82"/>
      <c r="LPC110" s="82"/>
      <c r="LPD110" s="82"/>
      <c r="LPE110" s="82"/>
      <c r="LPF110" s="82"/>
      <c r="LPG110" s="82"/>
      <c r="LPH110" s="82"/>
      <c r="LPI110" s="82"/>
      <c r="LPJ110" s="82"/>
      <c r="LPK110" s="82"/>
      <c r="LPL110" s="82"/>
      <c r="LPM110" s="82"/>
      <c r="LPN110" s="82"/>
      <c r="LPO110" s="82"/>
      <c r="LPP110" s="82"/>
      <c r="LPQ110" s="82"/>
      <c r="LPR110" s="82"/>
      <c r="LPS110" s="82"/>
      <c r="LPT110" s="82"/>
      <c r="LPU110" s="82"/>
      <c r="LPV110" s="82"/>
      <c r="LPW110" s="82"/>
      <c r="LPX110" s="82"/>
      <c r="LPY110" s="82"/>
      <c r="LPZ110" s="82"/>
      <c r="LQA110" s="82"/>
      <c r="LQB110" s="82"/>
      <c r="LQC110" s="82"/>
      <c r="LQD110" s="82"/>
      <c r="LQE110" s="82"/>
      <c r="LQF110" s="82"/>
      <c r="LQG110" s="82"/>
      <c r="LQH110" s="82"/>
      <c r="LQI110" s="82"/>
      <c r="LQJ110" s="82"/>
      <c r="LQK110" s="82"/>
      <c r="LQL110" s="82"/>
      <c r="LQM110" s="82"/>
      <c r="LQN110" s="82"/>
      <c r="LQO110" s="82"/>
      <c r="LQP110" s="82"/>
      <c r="LQQ110" s="82"/>
      <c r="LQR110" s="82"/>
      <c r="LQS110" s="82"/>
      <c r="LQT110" s="82"/>
      <c r="LQU110" s="82"/>
      <c r="LQV110" s="82"/>
      <c r="LQW110" s="82"/>
      <c r="LQX110" s="82"/>
      <c r="LQY110" s="82"/>
      <c r="LQZ110" s="82"/>
      <c r="LRA110" s="82"/>
      <c r="LRB110" s="82"/>
      <c r="LRC110" s="82"/>
      <c r="LRD110" s="82"/>
      <c r="LRE110" s="82"/>
      <c r="LRF110" s="82"/>
      <c r="LRG110" s="82"/>
      <c r="LRH110" s="82"/>
      <c r="LRI110" s="82"/>
      <c r="LRJ110" s="82"/>
      <c r="LRK110" s="82"/>
      <c r="LRL110" s="82"/>
      <c r="LRM110" s="82"/>
      <c r="LRN110" s="82"/>
      <c r="LRO110" s="82"/>
      <c r="LRP110" s="82"/>
      <c r="LRQ110" s="82"/>
      <c r="LRR110" s="82"/>
      <c r="LRS110" s="82"/>
      <c r="LRT110" s="82"/>
      <c r="LRU110" s="82"/>
      <c r="LRV110" s="82"/>
      <c r="LRW110" s="82"/>
      <c r="LRX110" s="82"/>
      <c r="LRY110" s="82"/>
      <c r="LRZ110" s="82"/>
      <c r="LSA110" s="82"/>
      <c r="LSB110" s="82"/>
      <c r="LSC110" s="82"/>
      <c r="LSD110" s="82"/>
      <c r="LSE110" s="82"/>
      <c r="LSF110" s="82"/>
      <c r="LSG110" s="82"/>
      <c r="LSH110" s="82"/>
      <c r="LSI110" s="82"/>
      <c r="LSJ110" s="82"/>
      <c r="LSK110" s="82"/>
      <c r="LSL110" s="82"/>
      <c r="LSM110" s="82"/>
      <c r="LSN110" s="82"/>
      <c r="LSO110" s="82"/>
      <c r="LSP110" s="82"/>
      <c r="LSQ110" s="82"/>
      <c r="LSR110" s="82"/>
      <c r="LSS110" s="82"/>
      <c r="LST110" s="82"/>
      <c r="LSU110" s="82"/>
      <c r="LSV110" s="82"/>
      <c r="LSW110" s="82"/>
      <c r="LSX110" s="82"/>
      <c r="LSY110" s="82"/>
      <c r="LSZ110" s="82"/>
      <c r="LTA110" s="82"/>
      <c r="LTB110" s="82"/>
      <c r="LTC110" s="82"/>
      <c r="LTD110" s="82"/>
      <c r="LTE110" s="82"/>
      <c r="LTF110" s="82"/>
      <c r="LTG110" s="82"/>
      <c r="LTH110" s="82"/>
      <c r="LTI110" s="82"/>
      <c r="LTJ110" s="82"/>
      <c r="LTK110" s="82"/>
      <c r="LTL110" s="82"/>
      <c r="LTM110" s="82"/>
      <c r="LTN110" s="82"/>
      <c r="LTO110" s="82"/>
      <c r="LTP110" s="82"/>
      <c r="LTQ110" s="82"/>
      <c r="LTR110" s="82"/>
      <c r="LTS110" s="82"/>
      <c r="LTT110" s="82"/>
      <c r="LTU110" s="82"/>
      <c r="LTV110" s="82"/>
      <c r="LTW110" s="82"/>
      <c r="LTX110" s="82"/>
      <c r="LTY110" s="82"/>
      <c r="LTZ110" s="82"/>
      <c r="LUA110" s="82"/>
      <c r="LUB110" s="82"/>
      <c r="LUC110" s="82"/>
      <c r="LUD110" s="82"/>
      <c r="LUE110" s="82"/>
      <c r="LUF110" s="82"/>
      <c r="LUG110" s="82"/>
      <c r="LUH110" s="82"/>
      <c r="LUI110" s="82"/>
      <c r="LUJ110" s="82"/>
      <c r="LUK110" s="82"/>
      <c r="LUL110" s="82"/>
      <c r="LUM110" s="82"/>
      <c r="LUN110" s="82"/>
      <c r="LUO110" s="82"/>
      <c r="LUP110" s="82"/>
      <c r="LUQ110" s="82"/>
      <c r="LUR110" s="82"/>
      <c r="LUS110" s="82"/>
      <c r="LUT110" s="82"/>
      <c r="LUU110" s="82"/>
      <c r="LUV110" s="82"/>
      <c r="LUW110" s="82"/>
      <c r="LUX110" s="82"/>
      <c r="LUY110" s="82"/>
      <c r="LUZ110" s="82"/>
      <c r="LVA110" s="82"/>
      <c r="LVB110" s="82"/>
      <c r="LVC110" s="82"/>
      <c r="LVD110" s="82"/>
      <c r="LVE110" s="82"/>
      <c r="LVF110" s="82"/>
      <c r="LVG110" s="82"/>
      <c r="LVH110" s="82"/>
      <c r="LVI110" s="82"/>
      <c r="LVJ110" s="82"/>
      <c r="LVK110" s="82"/>
      <c r="LVL110" s="82"/>
      <c r="LVM110" s="82"/>
      <c r="LVN110" s="82"/>
      <c r="LVO110" s="82"/>
      <c r="LVP110" s="82"/>
      <c r="LVQ110" s="82"/>
      <c r="LVR110" s="82"/>
      <c r="LVS110" s="82"/>
      <c r="LVT110" s="82"/>
      <c r="LVU110" s="82"/>
      <c r="LVV110" s="82"/>
      <c r="LVW110" s="82"/>
      <c r="LVX110" s="82"/>
      <c r="LVY110" s="82"/>
      <c r="LVZ110" s="82"/>
      <c r="LWA110" s="82"/>
      <c r="LWB110" s="82"/>
      <c r="LWC110" s="82"/>
      <c r="LWD110" s="82"/>
      <c r="LWE110" s="82"/>
      <c r="LWF110" s="82"/>
      <c r="LWG110" s="82"/>
      <c r="LWH110" s="82"/>
      <c r="LWI110" s="82"/>
      <c r="LWJ110" s="82"/>
      <c r="LWK110" s="82"/>
      <c r="LWL110" s="82"/>
      <c r="LWM110" s="82"/>
      <c r="LWN110" s="82"/>
      <c r="LWO110" s="82"/>
      <c r="LWP110" s="82"/>
      <c r="LWQ110" s="82"/>
      <c r="LWR110" s="82"/>
      <c r="LWS110" s="82"/>
      <c r="LWT110" s="82"/>
      <c r="LWU110" s="82"/>
      <c r="LWV110" s="82"/>
      <c r="LWW110" s="82"/>
      <c r="LWX110" s="82"/>
      <c r="LWY110" s="82"/>
      <c r="LWZ110" s="82"/>
      <c r="LXA110" s="82"/>
      <c r="LXB110" s="82"/>
      <c r="LXC110" s="82"/>
      <c r="LXD110" s="82"/>
      <c r="LXE110" s="82"/>
      <c r="LXF110" s="82"/>
      <c r="LXG110" s="82"/>
      <c r="LXH110" s="82"/>
      <c r="LXI110" s="82"/>
      <c r="LXJ110" s="82"/>
      <c r="LXK110" s="82"/>
      <c r="LXL110" s="82"/>
      <c r="LXM110" s="82"/>
      <c r="LXN110" s="82"/>
      <c r="LXO110" s="82"/>
      <c r="LXP110" s="82"/>
      <c r="LXQ110" s="82"/>
      <c r="LXR110" s="82"/>
      <c r="LXS110" s="82"/>
      <c r="LXT110" s="82"/>
      <c r="LXU110" s="82"/>
      <c r="LXV110" s="82"/>
      <c r="LXW110" s="82"/>
      <c r="LXX110" s="82"/>
      <c r="LXY110" s="82"/>
      <c r="LXZ110" s="82"/>
      <c r="LYA110" s="82"/>
      <c r="LYB110" s="82"/>
      <c r="LYC110" s="82"/>
      <c r="LYD110" s="82"/>
      <c r="LYE110" s="82"/>
      <c r="LYF110" s="82"/>
      <c r="LYG110" s="82"/>
      <c r="LYH110" s="82"/>
      <c r="LYI110" s="82"/>
      <c r="LYJ110" s="82"/>
      <c r="LYK110" s="82"/>
      <c r="LYL110" s="82"/>
      <c r="LYM110" s="82"/>
      <c r="LYN110" s="82"/>
      <c r="LYO110" s="82"/>
      <c r="LYP110" s="82"/>
      <c r="LYQ110" s="82"/>
      <c r="LYR110" s="82"/>
      <c r="LYS110" s="82"/>
      <c r="LYT110" s="82"/>
      <c r="LYU110" s="82"/>
      <c r="LYV110" s="82"/>
      <c r="LYW110" s="82"/>
      <c r="LYX110" s="82"/>
      <c r="LYY110" s="82"/>
      <c r="LYZ110" s="82"/>
      <c r="LZA110" s="82"/>
      <c r="LZB110" s="82"/>
      <c r="LZC110" s="82"/>
      <c r="LZD110" s="82"/>
      <c r="LZE110" s="82"/>
      <c r="LZF110" s="82"/>
      <c r="LZG110" s="82"/>
      <c r="LZH110" s="82"/>
      <c r="LZI110" s="82"/>
      <c r="LZJ110" s="82"/>
      <c r="LZK110" s="82"/>
      <c r="LZL110" s="82"/>
      <c r="LZM110" s="82"/>
      <c r="LZN110" s="82"/>
      <c r="LZO110" s="82"/>
      <c r="LZP110" s="82"/>
      <c r="LZQ110" s="82"/>
      <c r="LZR110" s="82"/>
      <c r="LZS110" s="82"/>
      <c r="LZT110" s="82"/>
      <c r="LZU110" s="82"/>
      <c r="LZV110" s="82"/>
      <c r="LZW110" s="82"/>
      <c r="LZX110" s="82"/>
      <c r="LZY110" s="82"/>
      <c r="LZZ110" s="82"/>
      <c r="MAA110" s="82"/>
      <c r="MAB110" s="82"/>
      <c r="MAC110" s="82"/>
      <c r="MAD110" s="82"/>
      <c r="MAE110" s="82"/>
      <c r="MAF110" s="82"/>
      <c r="MAG110" s="82"/>
      <c r="MAH110" s="82"/>
      <c r="MAI110" s="82"/>
      <c r="MAJ110" s="82"/>
      <c r="MAK110" s="82"/>
      <c r="MAL110" s="82"/>
      <c r="MAM110" s="82"/>
      <c r="MAN110" s="82"/>
      <c r="MAO110" s="82"/>
      <c r="MAP110" s="82"/>
      <c r="MAQ110" s="82"/>
      <c r="MAR110" s="82"/>
      <c r="MAS110" s="82"/>
      <c r="MAT110" s="82"/>
      <c r="MAU110" s="82"/>
      <c r="MAV110" s="82"/>
      <c r="MAW110" s="82"/>
      <c r="MAX110" s="82"/>
      <c r="MAY110" s="82"/>
      <c r="MAZ110" s="82"/>
      <c r="MBA110" s="82"/>
      <c r="MBB110" s="82"/>
      <c r="MBC110" s="82"/>
      <c r="MBD110" s="82"/>
      <c r="MBE110" s="82"/>
      <c r="MBF110" s="82"/>
      <c r="MBG110" s="82"/>
      <c r="MBH110" s="82"/>
      <c r="MBI110" s="82"/>
      <c r="MBJ110" s="82"/>
      <c r="MBK110" s="82"/>
      <c r="MBL110" s="82"/>
      <c r="MBM110" s="82"/>
      <c r="MBN110" s="82"/>
      <c r="MBO110" s="82"/>
      <c r="MBP110" s="82"/>
      <c r="MBQ110" s="82"/>
      <c r="MBR110" s="82"/>
      <c r="MBS110" s="82"/>
      <c r="MBT110" s="82"/>
      <c r="MBU110" s="82"/>
      <c r="MBV110" s="82"/>
      <c r="MBW110" s="82"/>
      <c r="MBX110" s="82"/>
      <c r="MBY110" s="82"/>
      <c r="MBZ110" s="82"/>
      <c r="MCA110" s="82"/>
      <c r="MCB110" s="82"/>
      <c r="MCC110" s="82"/>
      <c r="MCD110" s="82"/>
      <c r="MCE110" s="82"/>
      <c r="MCF110" s="82"/>
      <c r="MCG110" s="82"/>
      <c r="MCH110" s="82"/>
      <c r="MCI110" s="82"/>
      <c r="MCJ110" s="82"/>
      <c r="MCK110" s="82"/>
      <c r="MCL110" s="82"/>
      <c r="MCM110" s="82"/>
      <c r="MCN110" s="82"/>
      <c r="MCO110" s="82"/>
      <c r="MCP110" s="82"/>
      <c r="MCQ110" s="82"/>
      <c r="MCR110" s="82"/>
      <c r="MCS110" s="82"/>
      <c r="MCT110" s="82"/>
      <c r="MCU110" s="82"/>
      <c r="MCV110" s="82"/>
      <c r="MCW110" s="82"/>
      <c r="MCX110" s="82"/>
      <c r="MCY110" s="82"/>
      <c r="MCZ110" s="82"/>
      <c r="MDA110" s="82"/>
      <c r="MDB110" s="82"/>
      <c r="MDC110" s="82"/>
      <c r="MDD110" s="82"/>
      <c r="MDE110" s="82"/>
      <c r="MDF110" s="82"/>
      <c r="MDG110" s="82"/>
      <c r="MDH110" s="82"/>
      <c r="MDI110" s="82"/>
      <c r="MDJ110" s="82"/>
      <c r="MDK110" s="82"/>
      <c r="MDL110" s="82"/>
      <c r="MDM110" s="82"/>
      <c r="MDN110" s="82"/>
      <c r="MDO110" s="82"/>
      <c r="MDP110" s="82"/>
      <c r="MDQ110" s="82"/>
      <c r="MDR110" s="82"/>
      <c r="MDS110" s="82"/>
      <c r="MDT110" s="82"/>
      <c r="MDU110" s="82"/>
      <c r="MDV110" s="82"/>
      <c r="MDW110" s="82"/>
      <c r="MDX110" s="82"/>
      <c r="MDY110" s="82"/>
      <c r="MDZ110" s="82"/>
      <c r="MEA110" s="82"/>
      <c r="MEB110" s="82"/>
      <c r="MEC110" s="82"/>
      <c r="MED110" s="82"/>
      <c r="MEE110" s="82"/>
      <c r="MEF110" s="82"/>
      <c r="MEG110" s="82"/>
      <c r="MEH110" s="82"/>
      <c r="MEI110" s="82"/>
      <c r="MEJ110" s="82"/>
      <c r="MEK110" s="82"/>
      <c r="MEL110" s="82"/>
      <c r="MEM110" s="82"/>
      <c r="MEN110" s="82"/>
      <c r="MEO110" s="82"/>
      <c r="MEP110" s="82"/>
      <c r="MEQ110" s="82"/>
      <c r="MER110" s="82"/>
      <c r="MES110" s="82"/>
      <c r="MET110" s="82"/>
      <c r="MEU110" s="82"/>
      <c r="MEV110" s="82"/>
      <c r="MEW110" s="82"/>
      <c r="MEX110" s="82"/>
      <c r="MEY110" s="82"/>
      <c r="MEZ110" s="82"/>
      <c r="MFA110" s="82"/>
      <c r="MFB110" s="82"/>
      <c r="MFC110" s="82"/>
      <c r="MFD110" s="82"/>
      <c r="MFE110" s="82"/>
      <c r="MFF110" s="82"/>
      <c r="MFG110" s="82"/>
      <c r="MFH110" s="82"/>
      <c r="MFI110" s="82"/>
      <c r="MFJ110" s="82"/>
      <c r="MFK110" s="82"/>
      <c r="MFL110" s="82"/>
      <c r="MFM110" s="82"/>
      <c r="MFN110" s="82"/>
      <c r="MFO110" s="82"/>
      <c r="MFP110" s="82"/>
      <c r="MFQ110" s="82"/>
      <c r="MFR110" s="82"/>
      <c r="MFS110" s="82"/>
      <c r="MFT110" s="82"/>
      <c r="MFU110" s="82"/>
      <c r="MFV110" s="82"/>
      <c r="MFW110" s="82"/>
      <c r="MFX110" s="82"/>
      <c r="MFY110" s="82"/>
      <c r="MFZ110" s="82"/>
      <c r="MGA110" s="82"/>
      <c r="MGB110" s="82"/>
      <c r="MGC110" s="82"/>
      <c r="MGD110" s="82"/>
      <c r="MGE110" s="82"/>
      <c r="MGF110" s="82"/>
      <c r="MGG110" s="82"/>
      <c r="MGH110" s="82"/>
      <c r="MGI110" s="82"/>
      <c r="MGJ110" s="82"/>
      <c r="MGK110" s="82"/>
      <c r="MGL110" s="82"/>
      <c r="MGM110" s="82"/>
      <c r="MGN110" s="82"/>
      <c r="MGO110" s="82"/>
      <c r="MGP110" s="82"/>
      <c r="MGQ110" s="82"/>
      <c r="MGR110" s="82"/>
      <c r="MGS110" s="82"/>
      <c r="MGT110" s="82"/>
      <c r="MGU110" s="82"/>
      <c r="MGV110" s="82"/>
      <c r="MGW110" s="82"/>
      <c r="MGX110" s="82"/>
      <c r="MGY110" s="82"/>
      <c r="MGZ110" s="82"/>
      <c r="MHA110" s="82"/>
      <c r="MHB110" s="82"/>
      <c r="MHC110" s="82"/>
      <c r="MHD110" s="82"/>
      <c r="MHE110" s="82"/>
      <c r="MHF110" s="82"/>
      <c r="MHG110" s="82"/>
      <c r="MHH110" s="82"/>
      <c r="MHI110" s="82"/>
      <c r="MHJ110" s="82"/>
      <c r="MHK110" s="82"/>
      <c r="MHL110" s="82"/>
      <c r="MHM110" s="82"/>
      <c r="MHN110" s="82"/>
      <c r="MHO110" s="82"/>
      <c r="MHP110" s="82"/>
      <c r="MHQ110" s="82"/>
      <c r="MHR110" s="82"/>
      <c r="MHS110" s="82"/>
      <c r="MHT110" s="82"/>
      <c r="MHU110" s="82"/>
      <c r="MHV110" s="82"/>
      <c r="MHW110" s="82"/>
      <c r="MHX110" s="82"/>
      <c r="MHY110" s="82"/>
      <c r="MHZ110" s="82"/>
      <c r="MIA110" s="82"/>
      <c r="MIB110" s="82"/>
      <c r="MIC110" s="82"/>
      <c r="MID110" s="82"/>
      <c r="MIE110" s="82"/>
      <c r="MIF110" s="82"/>
      <c r="MIG110" s="82"/>
      <c r="MIH110" s="82"/>
      <c r="MII110" s="82"/>
      <c r="MIJ110" s="82"/>
      <c r="MIK110" s="82"/>
      <c r="MIL110" s="82"/>
      <c r="MIM110" s="82"/>
      <c r="MIN110" s="82"/>
      <c r="MIO110" s="82"/>
      <c r="MIP110" s="82"/>
      <c r="MIQ110" s="82"/>
      <c r="MIR110" s="82"/>
      <c r="MIS110" s="82"/>
      <c r="MIT110" s="82"/>
      <c r="MIU110" s="82"/>
      <c r="MIV110" s="82"/>
      <c r="MIW110" s="82"/>
      <c r="MIX110" s="82"/>
      <c r="MIY110" s="82"/>
      <c r="MIZ110" s="82"/>
      <c r="MJA110" s="82"/>
      <c r="MJB110" s="82"/>
      <c r="MJC110" s="82"/>
      <c r="MJD110" s="82"/>
      <c r="MJE110" s="82"/>
      <c r="MJF110" s="82"/>
      <c r="MJG110" s="82"/>
      <c r="MJH110" s="82"/>
      <c r="MJI110" s="82"/>
      <c r="MJJ110" s="82"/>
      <c r="MJK110" s="82"/>
      <c r="MJL110" s="82"/>
      <c r="MJM110" s="82"/>
      <c r="MJN110" s="82"/>
      <c r="MJO110" s="82"/>
      <c r="MJP110" s="82"/>
      <c r="MJQ110" s="82"/>
      <c r="MJR110" s="82"/>
      <c r="MJS110" s="82"/>
      <c r="MJT110" s="82"/>
      <c r="MJU110" s="82"/>
      <c r="MJV110" s="82"/>
      <c r="MJW110" s="82"/>
      <c r="MJX110" s="82"/>
      <c r="MJY110" s="82"/>
      <c r="MJZ110" s="82"/>
      <c r="MKA110" s="82"/>
      <c r="MKB110" s="82"/>
      <c r="MKC110" s="82"/>
      <c r="MKD110" s="82"/>
      <c r="MKE110" s="82"/>
      <c r="MKF110" s="82"/>
      <c r="MKG110" s="82"/>
      <c r="MKH110" s="82"/>
      <c r="MKI110" s="82"/>
      <c r="MKJ110" s="82"/>
      <c r="MKK110" s="82"/>
      <c r="MKL110" s="82"/>
      <c r="MKM110" s="82"/>
      <c r="MKN110" s="82"/>
      <c r="MKO110" s="82"/>
      <c r="MKP110" s="82"/>
      <c r="MKQ110" s="82"/>
      <c r="MKR110" s="82"/>
      <c r="MKS110" s="82"/>
      <c r="MKT110" s="82"/>
      <c r="MKU110" s="82"/>
      <c r="MKV110" s="82"/>
      <c r="MKW110" s="82"/>
      <c r="MKX110" s="82"/>
      <c r="MKY110" s="82"/>
      <c r="MKZ110" s="82"/>
      <c r="MLA110" s="82"/>
      <c r="MLB110" s="82"/>
      <c r="MLC110" s="82"/>
      <c r="MLD110" s="82"/>
      <c r="MLE110" s="82"/>
      <c r="MLF110" s="82"/>
      <c r="MLG110" s="82"/>
      <c r="MLH110" s="82"/>
      <c r="MLI110" s="82"/>
      <c r="MLJ110" s="82"/>
      <c r="MLK110" s="82"/>
      <c r="MLL110" s="82"/>
      <c r="MLM110" s="82"/>
      <c r="MLN110" s="82"/>
      <c r="MLO110" s="82"/>
      <c r="MLP110" s="82"/>
      <c r="MLQ110" s="82"/>
      <c r="MLR110" s="82"/>
      <c r="MLS110" s="82"/>
      <c r="MLT110" s="82"/>
      <c r="MLU110" s="82"/>
      <c r="MLV110" s="82"/>
      <c r="MLW110" s="82"/>
      <c r="MLX110" s="82"/>
      <c r="MLY110" s="82"/>
      <c r="MLZ110" s="82"/>
      <c r="MMA110" s="82"/>
      <c r="MMB110" s="82"/>
      <c r="MMC110" s="82"/>
      <c r="MMD110" s="82"/>
      <c r="MME110" s="82"/>
      <c r="MMF110" s="82"/>
      <c r="MMG110" s="82"/>
      <c r="MMH110" s="82"/>
      <c r="MMI110" s="82"/>
      <c r="MMJ110" s="82"/>
      <c r="MMK110" s="82"/>
      <c r="MML110" s="82"/>
      <c r="MMM110" s="82"/>
      <c r="MMN110" s="82"/>
      <c r="MMO110" s="82"/>
      <c r="MMP110" s="82"/>
      <c r="MMQ110" s="82"/>
      <c r="MMR110" s="82"/>
      <c r="MMS110" s="82"/>
      <c r="MMT110" s="82"/>
      <c r="MMU110" s="82"/>
      <c r="MMV110" s="82"/>
      <c r="MMW110" s="82"/>
      <c r="MMX110" s="82"/>
      <c r="MMY110" s="82"/>
      <c r="MMZ110" s="82"/>
      <c r="MNA110" s="82"/>
      <c r="MNB110" s="82"/>
      <c r="MNC110" s="82"/>
      <c r="MND110" s="82"/>
      <c r="MNE110" s="82"/>
      <c r="MNF110" s="82"/>
      <c r="MNG110" s="82"/>
      <c r="MNH110" s="82"/>
      <c r="MNI110" s="82"/>
      <c r="MNJ110" s="82"/>
      <c r="MNK110" s="82"/>
      <c r="MNL110" s="82"/>
      <c r="MNM110" s="82"/>
      <c r="MNN110" s="82"/>
      <c r="MNO110" s="82"/>
      <c r="MNP110" s="82"/>
      <c r="MNQ110" s="82"/>
      <c r="MNR110" s="82"/>
      <c r="MNS110" s="82"/>
      <c r="MNT110" s="82"/>
      <c r="MNU110" s="82"/>
      <c r="MNV110" s="82"/>
      <c r="MNW110" s="82"/>
      <c r="MNX110" s="82"/>
      <c r="MNY110" s="82"/>
      <c r="MNZ110" s="82"/>
      <c r="MOA110" s="82"/>
      <c r="MOB110" s="82"/>
      <c r="MOC110" s="82"/>
      <c r="MOD110" s="82"/>
      <c r="MOE110" s="82"/>
      <c r="MOF110" s="82"/>
      <c r="MOG110" s="82"/>
      <c r="MOH110" s="82"/>
      <c r="MOI110" s="82"/>
      <c r="MOJ110" s="82"/>
      <c r="MOK110" s="82"/>
      <c r="MOL110" s="82"/>
      <c r="MOM110" s="82"/>
      <c r="MON110" s="82"/>
      <c r="MOO110" s="82"/>
      <c r="MOP110" s="82"/>
      <c r="MOQ110" s="82"/>
      <c r="MOR110" s="82"/>
      <c r="MOS110" s="82"/>
      <c r="MOT110" s="82"/>
      <c r="MOU110" s="82"/>
      <c r="MOV110" s="82"/>
      <c r="MOW110" s="82"/>
      <c r="MOX110" s="82"/>
      <c r="MOY110" s="82"/>
      <c r="MOZ110" s="82"/>
      <c r="MPA110" s="82"/>
      <c r="MPB110" s="82"/>
      <c r="MPC110" s="82"/>
      <c r="MPD110" s="82"/>
      <c r="MPE110" s="82"/>
      <c r="MPF110" s="82"/>
      <c r="MPG110" s="82"/>
      <c r="MPH110" s="82"/>
      <c r="MPI110" s="82"/>
      <c r="MPJ110" s="82"/>
      <c r="MPK110" s="82"/>
      <c r="MPL110" s="82"/>
      <c r="MPM110" s="82"/>
      <c r="MPN110" s="82"/>
      <c r="MPO110" s="82"/>
      <c r="MPP110" s="82"/>
      <c r="MPQ110" s="82"/>
      <c r="MPR110" s="82"/>
      <c r="MPS110" s="82"/>
      <c r="MPT110" s="82"/>
      <c r="MPU110" s="82"/>
      <c r="MPV110" s="82"/>
      <c r="MPW110" s="82"/>
      <c r="MPX110" s="82"/>
      <c r="MPY110" s="82"/>
      <c r="MPZ110" s="82"/>
      <c r="MQA110" s="82"/>
      <c r="MQB110" s="82"/>
      <c r="MQC110" s="82"/>
      <c r="MQD110" s="82"/>
      <c r="MQE110" s="82"/>
      <c r="MQF110" s="82"/>
      <c r="MQG110" s="82"/>
      <c r="MQH110" s="82"/>
      <c r="MQI110" s="82"/>
      <c r="MQJ110" s="82"/>
      <c r="MQK110" s="82"/>
      <c r="MQL110" s="82"/>
      <c r="MQM110" s="82"/>
      <c r="MQN110" s="82"/>
      <c r="MQO110" s="82"/>
      <c r="MQP110" s="82"/>
      <c r="MQQ110" s="82"/>
      <c r="MQR110" s="82"/>
      <c r="MQS110" s="82"/>
      <c r="MQT110" s="82"/>
      <c r="MQU110" s="82"/>
      <c r="MQV110" s="82"/>
      <c r="MQW110" s="82"/>
      <c r="MQX110" s="82"/>
      <c r="MQY110" s="82"/>
      <c r="MQZ110" s="82"/>
      <c r="MRA110" s="82"/>
      <c r="MRB110" s="82"/>
      <c r="MRC110" s="82"/>
      <c r="MRD110" s="82"/>
      <c r="MRE110" s="82"/>
      <c r="MRF110" s="82"/>
      <c r="MRG110" s="82"/>
      <c r="MRH110" s="82"/>
      <c r="MRI110" s="82"/>
      <c r="MRJ110" s="82"/>
      <c r="MRK110" s="82"/>
      <c r="MRL110" s="82"/>
      <c r="MRM110" s="82"/>
      <c r="MRN110" s="82"/>
      <c r="MRO110" s="82"/>
      <c r="MRP110" s="82"/>
      <c r="MRQ110" s="82"/>
      <c r="MRR110" s="82"/>
      <c r="MRS110" s="82"/>
      <c r="MRT110" s="82"/>
      <c r="MRU110" s="82"/>
      <c r="MRV110" s="82"/>
      <c r="MRW110" s="82"/>
      <c r="MRX110" s="82"/>
      <c r="MRY110" s="82"/>
      <c r="MRZ110" s="82"/>
      <c r="MSA110" s="82"/>
      <c r="MSB110" s="82"/>
      <c r="MSC110" s="82"/>
      <c r="MSD110" s="82"/>
      <c r="MSE110" s="82"/>
      <c r="MSF110" s="82"/>
      <c r="MSG110" s="82"/>
      <c r="MSH110" s="82"/>
      <c r="MSI110" s="82"/>
      <c r="MSJ110" s="82"/>
      <c r="MSK110" s="82"/>
      <c r="MSL110" s="82"/>
      <c r="MSM110" s="82"/>
      <c r="MSN110" s="82"/>
      <c r="MSO110" s="82"/>
      <c r="MSP110" s="82"/>
      <c r="MSQ110" s="82"/>
      <c r="MSR110" s="82"/>
      <c r="MSS110" s="82"/>
      <c r="MST110" s="82"/>
      <c r="MSU110" s="82"/>
      <c r="MSV110" s="82"/>
      <c r="MSW110" s="82"/>
      <c r="MSX110" s="82"/>
      <c r="MSY110" s="82"/>
      <c r="MSZ110" s="82"/>
      <c r="MTA110" s="82"/>
      <c r="MTB110" s="82"/>
      <c r="MTC110" s="82"/>
      <c r="MTD110" s="82"/>
      <c r="MTE110" s="82"/>
      <c r="MTF110" s="82"/>
      <c r="MTG110" s="82"/>
      <c r="MTH110" s="82"/>
      <c r="MTI110" s="82"/>
      <c r="MTJ110" s="82"/>
      <c r="MTK110" s="82"/>
      <c r="MTL110" s="82"/>
      <c r="MTM110" s="82"/>
      <c r="MTN110" s="82"/>
      <c r="MTO110" s="82"/>
      <c r="MTP110" s="82"/>
      <c r="MTQ110" s="82"/>
      <c r="MTR110" s="82"/>
      <c r="MTS110" s="82"/>
      <c r="MTT110" s="82"/>
      <c r="MTU110" s="82"/>
      <c r="MTV110" s="82"/>
      <c r="MTW110" s="82"/>
      <c r="MTX110" s="82"/>
      <c r="MTY110" s="82"/>
      <c r="MTZ110" s="82"/>
      <c r="MUA110" s="82"/>
      <c r="MUB110" s="82"/>
      <c r="MUC110" s="82"/>
      <c r="MUD110" s="82"/>
      <c r="MUE110" s="82"/>
      <c r="MUF110" s="82"/>
      <c r="MUG110" s="82"/>
      <c r="MUH110" s="82"/>
      <c r="MUI110" s="82"/>
      <c r="MUJ110" s="82"/>
      <c r="MUK110" s="82"/>
      <c r="MUL110" s="82"/>
      <c r="MUM110" s="82"/>
      <c r="MUN110" s="82"/>
      <c r="MUO110" s="82"/>
      <c r="MUP110" s="82"/>
      <c r="MUQ110" s="82"/>
      <c r="MUR110" s="82"/>
      <c r="MUS110" s="82"/>
      <c r="MUT110" s="82"/>
      <c r="MUU110" s="82"/>
      <c r="MUV110" s="82"/>
      <c r="MUW110" s="82"/>
      <c r="MUX110" s="82"/>
      <c r="MUY110" s="82"/>
      <c r="MUZ110" s="82"/>
      <c r="MVA110" s="82"/>
      <c r="MVB110" s="82"/>
      <c r="MVC110" s="82"/>
      <c r="MVD110" s="82"/>
      <c r="MVE110" s="82"/>
      <c r="MVF110" s="82"/>
      <c r="MVG110" s="82"/>
      <c r="MVH110" s="82"/>
      <c r="MVI110" s="82"/>
      <c r="MVJ110" s="82"/>
      <c r="MVK110" s="82"/>
      <c r="MVL110" s="82"/>
      <c r="MVM110" s="82"/>
      <c r="MVN110" s="82"/>
      <c r="MVO110" s="82"/>
      <c r="MVP110" s="82"/>
      <c r="MVQ110" s="82"/>
      <c r="MVR110" s="82"/>
      <c r="MVS110" s="82"/>
      <c r="MVT110" s="82"/>
      <c r="MVU110" s="82"/>
      <c r="MVV110" s="82"/>
      <c r="MVW110" s="82"/>
      <c r="MVX110" s="82"/>
      <c r="MVY110" s="82"/>
      <c r="MVZ110" s="82"/>
      <c r="MWA110" s="82"/>
      <c r="MWB110" s="82"/>
      <c r="MWC110" s="82"/>
      <c r="MWD110" s="82"/>
      <c r="MWE110" s="82"/>
      <c r="MWF110" s="82"/>
      <c r="MWG110" s="82"/>
      <c r="MWH110" s="82"/>
      <c r="MWI110" s="82"/>
      <c r="MWJ110" s="82"/>
      <c r="MWK110" s="82"/>
      <c r="MWL110" s="82"/>
      <c r="MWM110" s="82"/>
      <c r="MWN110" s="82"/>
      <c r="MWO110" s="82"/>
      <c r="MWP110" s="82"/>
      <c r="MWQ110" s="82"/>
      <c r="MWR110" s="82"/>
      <c r="MWS110" s="82"/>
      <c r="MWT110" s="82"/>
      <c r="MWU110" s="82"/>
      <c r="MWV110" s="82"/>
      <c r="MWW110" s="82"/>
      <c r="MWX110" s="82"/>
      <c r="MWY110" s="82"/>
      <c r="MWZ110" s="82"/>
      <c r="MXA110" s="82"/>
      <c r="MXB110" s="82"/>
      <c r="MXC110" s="82"/>
      <c r="MXD110" s="82"/>
      <c r="MXE110" s="82"/>
      <c r="MXF110" s="82"/>
      <c r="MXG110" s="82"/>
      <c r="MXH110" s="82"/>
      <c r="MXI110" s="82"/>
      <c r="MXJ110" s="82"/>
      <c r="MXK110" s="82"/>
      <c r="MXL110" s="82"/>
      <c r="MXM110" s="82"/>
      <c r="MXN110" s="82"/>
      <c r="MXO110" s="82"/>
      <c r="MXP110" s="82"/>
      <c r="MXQ110" s="82"/>
      <c r="MXR110" s="82"/>
      <c r="MXS110" s="82"/>
      <c r="MXT110" s="82"/>
      <c r="MXU110" s="82"/>
      <c r="MXV110" s="82"/>
      <c r="MXW110" s="82"/>
      <c r="MXX110" s="82"/>
      <c r="MXY110" s="82"/>
      <c r="MXZ110" s="82"/>
      <c r="MYA110" s="82"/>
      <c r="MYB110" s="82"/>
      <c r="MYC110" s="82"/>
      <c r="MYD110" s="82"/>
      <c r="MYE110" s="82"/>
      <c r="MYF110" s="82"/>
      <c r="MYG110" s="82"/>
      <c r="MYH110" s="82"/>
      <c r="MYI110" s="82"/>
      <c r="MYJ110" s="82"/>
      <c r="MYK110" s="82"/>
      <c r="MYL110" s="82"/>
      <c r="MYM110" s="82"/>
      <c r="MYN110" s="82"/>
      <c r="MYO110" s="82"/>
      <c r="MYP110" s="82"/>
      <c r="MYQ110" s="82"/>
      <c r="MYR110" s="82"/>
      <c r="MYS110" s="82"/>
      <c r="MYT110" s="82"/>
      <c r="MYU110" s="82"/>
      <c r="MYV110" s="82"/>
      <c r="MYW110" s="82"/>
      <c r="MYX110" s="82"/>
      <c r="MYY110" s="82"/>
      <c r="MYZ110" s="82"/>
      <c r="MZA110" s="82"/>
      <c r="MZB110" s="82"/>
      <c r="MZC110" s="82"/>
      <c r="MZD110" s="82"/>
      <c r="MZE110" s="82"/>
      <c r="MZF110" s="82"/>
      <c r="MZG110" s="82"/>
      <c r="MZH110" s="82"/>
      <c r="MZI110" s="82"/>
      <c r="MZJ110" s="82"/>
      <c r="MZK110" s="82"/>
      <c r="MZL110" s="82"/>
      <c r="MZM110" s="82"/>
      <c r="MZN110" s="82"/>
      <c r="MZO110" s="82"/>
      <c r="MZP110" s="82"/>
      <c r="MZQ110" s="82"/>
      <c r="MZR110" s="82"/>
      <c r="MZS110" s="82"/>
      <c r="MZT110" s="82"/>
      <c r="MZU110" s="82"/>
      <c r="MZV110" s="82"/>
      <c r="MZW110" s="82"/>
      <c r="MZX110" s="82"/>
      <c r="MZY110" s="82"/>
      <c r="MZZ110" s="82"/>
      <c r="NAA110" s="82"/>
      <c r="NAB110" s="82"/>
      <c r="NAC110" s="82"/>
      <c r="NAD110" s="82"/>
      <c r="NAE110" s="82"/>
      <c r="NAF110" s="82"/>
      <c r="NAG110" s="82"/>
      <c r="NAH110" s="82"/>
      <c r="NAI110" s="82"/>
      <c r="NAJ110" s="82"/>
      <c r="NAK110" s="82"/>
      <c r="NAL110" s="82"/>
      <c r="NAM110" s="82"/>
      <c r="NAN110" s="82"/>
      <c r="NAO110" s="82"/>
      <c r="NAP110" s="82"/>
      <c r="NAQ110" s="82"/>
      <c r="NAR110" s="82"/>
      <c r="NAS110" s="82"/>
      <c r="NAT110" s="82"/>
      <c r="NAU110" s="82"/>
      <c r="NAV110" s="82"/>
      <c r="NAW110" s="82"/>
      <c r="NAX110" s="82"/>
      <c r="NAY110" s="82"/>
      <c r="NAZ110" s="82"/>
      <c r="NBA110" s="82"/>
      <c r="NBB110" s="82"/>
      <c r="NBC110" s="82"/>
      <c r="NBD110" s="82"/>
      <c r="NBE110" s="82"/>
      <c r="NBF110" s="82"/>
      <c r="NBG110" s="82"/>
      <c r="NBH110" s="82"/>
      <c r="NBI110" s="82"/>
      <c r="NBJ110" s="82"/>
      <c r="NBK110" s="82"/>
      <c r="NBL110" s="82"/>
      <c r="NBM110" s="82"/>
      <c r="NBN110" s="82"/>
      <c r="NBO110" s="82"/>
      <c r="NBP110" s="82"/>
      <c r="NBQ110" s="82"/>
      <c r="NBR110" s="82"/>
      <c r="NBS110" s="82"/>
      <c r="NBT110" s="82"/>
      <c r="NBU110" s="82"/>
      <c r="NBV110" s="82"/>
      <c r="NBW110" s="82"/>
      <c r="NBX110" s="82"/>
      <c r="NBY110" s="82"/>
      <c r="NBZ110" s="82"/>
      <c r="NCA110" s="82"/>
      <c r="NCB110" s="82"/>
      <c r="NCC110" s="82"/>
      <c r="NCD110" s="82"/>
      <c r="NCE110" s="82"/>
      <c r="NCF110" s="82"/>
      <c r="NCG110" s="82"/>
      <c r="NCH110" s="82"/>
      <c r="NCI110" s="82"/>
      <c r="NCJ110" s="82"/>
      <c r="NCK110" s="82"/>
      <c r="NCL110" s="82"/>
      <c r="NCM110" s="82"/>
      <c r="NCN110" s="82"/>
      <c r="NCO110" s="82"/>
      <c r="NCP110" s="82"/>
      <c r="NCQ110" s="82"/>
      <c r="NCR110" s="82"/>
      <c r="NCS110" s="82"/>
      <c r="NCT110" s="82"/>
      <c r="NCU110" s="82"/>
      <c r="NCV110" s="82"/>
      <c r="NCW110" s="82"/>
      <c r="NCX110" s="82"/>
      <c r="NCY110" s="82"/>
      <c r="NCZ110" s="82"/>
      <c r="NDA110" s="82"/>
      <c r="NDB110" s="82"/>
      <c r="NDC110" s="82"/>
      <c r="NDD110" s="82"/>
      <c r="NDE110" s="82"/>
      <c r="NDF110" s="82"/>
      <c r="NDG110" s="82"/>
      <c r="NDH110" s="82"/>
      <c r="NDI110" s="82"/>
      <c r="NDJ110" s="82"/>
      <c r="NDK110" s="82"/>
      <c r="NDL110" s="82"/>
      <c r="NDM110" s="82"/>
      <c r="NDN110" s="82"/>
      <c r="NDO110" s="82"/>
      <c r="NDP110" s="82"/>
      <c r="NDQ110" s="82"/>
      <c r="NDR110" s="82"/>
      <c r="NDS110" s="82"/>
      <c r="NDT110" s="82"/>
      <c r="NDU110" s="82"/>
      <c r="NDV110" s="82"/>
      <c r="NDW110" s="82"/>
      <c r="NDX110" s="82"/>
      <c r="NDY110" s="82"/>
      <c r="NDZ110" s="82"/>
      <c r="NEA110" s="82"/>
      <c r="NEB110" s="82"/>
      <c r="NEC110" s="82"/>
      <c r="NED110" s="82"/>
      <c r="NEE110" s="82"/>
      <c r="NEF110" s="82"/>
      <c r="NEG110" s="82"/>
      <c r="NEH110" s="82"/>
      <c r="NEI110" s="82"/>
      <c r="NEJ110" s="82"/>
      <c r="NEK110" s="82"/>
      <c r="NEL110" s="82"/>
      <c r="NEM110" s="82"/>
      <c r="NEN110" s="82"/>
      <c r="NEO110" s="82"/>
      <c r="NEP110" s="82"/>
      <c r="NEQ110" s="82"/>
      <c r="NER110" s="82"/>
      <c r="NES110" s="82"/>
      <c r="NET110" s="82"/>
      <c r="NEU110" s="82"/>
      <c r="NEV110" s="82"/>
      <c r="NEW110" s="82"/>
      <c r="NEX110" s="82"/>
      <c r="NEY110" s="82"/>
      <c r="NEZ110" s="82"/>
      <c r="NFA110" s="82"/>
      <c r="NFB110" s="82"/>
      <c r="NFC110" s="82"/>
      <c r="NFD110" s="82"/>
      <c r="NFE110" s="82"/>
      <c r="NFF110" s="82"/>
      <c r="NFG110" s="82"/>
      <c r="NFH110" s="82"/>
      <c r="NFI110" s="82"/>
      <c r="NFJ110" s="82"/>
      <c r="NFK110" s="82"/>
      <c r="NFL110" s="82"/>
      <c r="NFM110" s="82"/>
      <c r="NFN110" s="82"/>
      <c r="NFO110" s="82"/>
      <c r="NFP110" s="82"/>
      <c r="NFQ110" s="82"/>
      <c r="NFR110" s="82"/>
      <c r="NFS110" s="82"/>
      <c r="NFT110" s="82"/>
      <c r="NFU110" s="82"/>
      <c r="NFV110" s="82"/>
      <c r="NFW110" s="82"/>
      <c r="NFX110" s="82"/>
      <c r="NFY110" s="82"/>
      <c r="NFZ110" s="82"/>
      <c r="NGA110" s="82"/>
      <c r="NGB110" s="82"/>
      <c r="NGC110" s="82"/>
      <c r="NGD110" s="82"/>
      <c r="NGE110" s="82"/>
      <c r="NGF110" s="82"/>
      <c r="NGG110" s="82"/>
      <c r="NGH110" s="82"/>
      <c r="NGI110" s="82"/>
      <c r="NGJ110" s="82"/>
      <c r="NGK110" s="82"/>
      <c r="NGL110" s="82"/>
      <c r="NGM110" s="82"/>
      <c r="NGN110" s="82"/>
      <c r="NGO110" s="82"/>
      <c r="NGP110" s="82"/>
      <c r="NGQ110" s="82"/>
      <c r="NGR110" s="82"/>
      <c r="NGS110" s="82"/>
      <c r="NGT110" s="82"/>
      <c r="NGU110" s="82"/>
      <c r="NGV110" s="82"/>
      <c r="NGW110" s="82"/>
      <c r="NGX110" s="82"/>
      <c r="NGY110" s="82"/>
      <c r="NGZ110" s="82"/>
      <c r="NHA110" s="82"/>
      <c r="NHB110" s="82"/>
      <c r="NHC110" s="82"/>
      <c r="NHD110" s="82"/>
      <c r="NHE110" s="82"/>
      <c r="NHF110" s="82"/>
      <c r="NHG110" s="82"/>
      <c r="NHH110" s="82"/>
      <c r="NHI110" s="82"/>
      <c r="NHJ110" s="82"/>
      <c r="NHK110" s="82"/>
      <c r="NHL110" s="82"/>
      <c r="NHM110" s="82"/>
      <c r="NHN110" s="82"/>
      <c r="NHO110" s="82"/>
      <c r="NHP110" s="82"/>
      <c r="NHQ110" s="82"/>
      <c r="NHR110" s="82"/>
      <c r="NHS110" s="82"/>
      <c r="NHT110" s="82"/>
      <c r="NHU110" s="82"/>
      <c r="NHV110" s="82"/>
      <c r="NHW110" s="82"/>
      <c r="NHX110" s="82"/>
      <c r="NHY110" s="82"/>
      <c r="NHZ110" s="82"/>
      <c r="NIA110" s="82"/>
      <c r="NIB110" s="82"/>
      <c r="NIC110" s="82"/>
      <c r="NID110" s="82"/>
      <c r="NIE110" s="82"/>
      <c r="NIF110" s="82"/>
      <c r="NIG110" s="82"/>
      <c r="NIH110" s="82"/>
      <c r="NII110" s="82"/>
      <c r="NIJ110" s="82"/>
      <c r="NIK110" s="82"/>
      <c r="NIL110" s="82"/>
      <c r="NIM110" s="82"/>
      <c r="NIN110" s="82"/>
      <c r="NIO110" s="82"/>
      <c r="NIP110" s="82"/>
      <c r="NIQ110" s="82"/>
      <c r="NIR110" s="82"/>
      <c r="NIS110" s="82"/>
      <c r="NIT110" s="82"/>
      <c r="NIU110" s="82"/>
      <c r="NIV110" s="82"/>
      <c r="NIW110" s="82"/>
      <c r="NIX110" s="82"/>
      <c r="NIY110" s="82"/>
      <c r="NIZ110" s="82"/>
      <c r="NJA110" s="82"/>
      <c r="NJB110" s="82"/>
      <c r="NJC110" s="82"/>
      <c r="NJD110" s="82"/>
      <c r="NJE110" s="82"/>
      <c r="NJF110" s="82"/>
      <c r="NJG110" s="82"/>
      <c r="NJH110" s="82"/>
      <c r="NJI110" s="82"/>
      <c r="NJJ110" s="82"/>
      <c r="NJK110" s="82"/>
      <c r="NJL110" s="82"/>
      <c r="NJM110" s="82"/>
      <c r="NJN110" s="82"/>
      <c r="NJO110" s="82"/>
      <c r="NJP110" s="82"/>
      <c r="NJQ110" s="82"/>
      <c r="NJR110" s="82"/>
      <c r="NJS110" s="82"/>
      <c r="NJT110" s="82"/>
      <c r="NJU110" s="82"/>
      <c r="NJV110" s="82"/>
      <c r="NJW110" s="82"/>
      <c r="NJX110" s="82"/>
      <c r="NJY110" s="82"/>
      <c r="NJZ110" s="82"/>
      <c r="NKA110" s="82"/>
      <c r="NKB110" s="82"/>
      <c r="NKC110" s="82"/>
      <c r="NKD110" s="82"/>
      <c r="NKE110" s="82"/>
      <c r="NKF110" s="82"/>
      <c r="NKG110" s="82"/>
      <c r="NKH110" s="82"/>
      <c r="NKI110" s="82"/>
      <c r="NKJ110" s="82"/>
      <c r="NKK110" s="82"/>
      <c r="NKL110" s="82"/>
      <c r="NKM110" s="82"/>
      <c r="NKN110" s="82"/>
      <c r="NKO110" s="82"/>
      <c r="NKP110" s="82"/>
      <c r="NKQ110" s="82"/>
      <c r="NKR110" s="82"/>
      <c r="NKS110" s="82"/>
      <c r="NKT110" s="82"/>
      <c r="NKU110" s="82"/>
      <c r="NKV110" s="82"/>
      <c r="NKW110" s="82"/>
      <c r="NKX110" s="82"/>
      <c r="NKY110" s="82"/>
      <c r="NKZ110" s="82"/>
      <c r="NLA110" s="82"/>
      <c r="NLB110" s="82"/>
      <c r="NLC110" s="82"/>
      <c r="NLD110" s="82"/>
      <c r="NLE110" s="82"/>
      <c r="NLF110" s="82"/>
      <c r="NLG110" s="82"/>
      <c r="NLH110" s="82"/>
      <c r="NLI110" s="82"/>
      <c r="NLJ110" s="82"/>
      <c r="NLK110" s="82"/>
      <c r="NLL110" s="82"/>
      <c r="NLM110" s="82"/>
      <c r="NLN110" s="82"/>
      <c r="NLO110" s="82"/>
      <c r="NLP110" s="82"/>
      <c r="NLQ110" s="82"/>
      <c r="NLR110" s="82"/>
      <c r="NLS110" s="82"/>
      <c r="NLT110" s="82"/>
      <c r="NLU110" s="82"/>
      <c r="NLV110" s="82"/>
      <c r="NLW110" s="82"/>
      <c r="NLX110" s="82"/>
      <c r="NLY110" s="82"/>
      <c r="NLZ110" s="82"/>
      <c r="NMA110" s="82"/>
      <c r="NMB110" s="82"/>
      <c r="NMC110" s="82"/>
      <c r="NMD110" s="82"/>
      <c r="NME110" s="82"/>
      <c r="NMF110" s="82"/>
      <c r="NMG110" s="82"/>
      <c r="NMH110" s="82"/>
      <c r="NMI110" s="82"/>
      <c r="NMJ110" s="82"/>
      <c r="NMK110" s="82"/>
      <c r="NML110" s="82"/>
      <c r="NMM110" s="82"/>
      <c r="NMN110" s="82"/>
      <c r="NMO110" s="82"/>
      <c r="NMP110" s="82"/>
      <c r="NMQ110" s="82"/>
      <c r="NMR110" s="82"/>
      <c r="NMS110" s="82"/>
      <c r="NMT110" s="82"/>
      <c r="NMU110" s="82"/>
      <c r="NMV110" s="82"/>
      <c r="NMW110" s="82"/>
      <c r="NMX110" s="82"/>
      <c r="NMY110" s="82"/>
      <c r="NMZ110" s="82"/>
      <c r="NNA110" s="82"/>
      <c r="NNB110" s="82"/>
      <c r="NNC110" s="82"/>
      <c r="NND110" s="82"/>
      <c r="NNE110" s="82"/>
      <c r="NNF110" s="82"/>
      <c r="NNG110" s="82"/>
      <c r="NNH110" s="82"/>
      <c r="NNI110" s="82"/>
      <c r="NNJ110" s="82"/>
      <c r="NNK110" s="82"/>
      <c r="NNL110" s="82"/>
      <c r="NNM110" s="82"/>
      <c r="NNN110" s="82"/>
      <c r="NNO110" s="82"/>
      <c r="NNP110" s="82"/>
      <c r="NNQ110" s="82"/>
      <c r="NNR110" s="82"/>
      <c r="NNS110" s="82"/>
      <c r="NNT110" s="82"/>
      <c r="NNU110" s="82"/>
      <c r="NNV110" s="82"/>
      <c r="NNW110" s="82"/>
      <c r="NNX110" s="82"/>
      <c r="NNY110" s="82"/>
      <c r="NNZ110" s="82"/>
      <c r="NOA110" s="82"/>
      <c r="NOB110" s="82"/>
      <c r="NOC110" s="82"/>
      <c r="NOD110" s="82"/>
      <c r="NOE110" s="82"/>
      <c r="NOF110" s="82"/>
      <c r="NOG110" s="82"/>
      <c r="NOH110" s="82"/>
      <c r="NOI110" s="82"/>
      <c r="NOJ110" s="82"/>
      <c r="NOK110" s="82"/>
      <c r="NOL110" s="82"/>
      <c r="NOM110" s="82"/>
      <c r="NON110" s="82"/>
      <c r="NOO110" s="82"/>
      <c r="NOP110" s="82"/>
      <c r="NOQ110" s="82"/>
      <c r="NOR110" s="82"/>
      <c r="NOS110" s="82"/>
      <c r="NOT110" s="82"/>
      <c r="NOU110" s="82"/>
      <c r="NOV110" s="82"/>
      <c r="NOW110" s="82"/>
      <c r="NOX110" s="82"/>
      <c r="NOY110" s="82"/>
      <c r="NOZ110" s="82"/>
      <c r="NPA110" s="82"/>
      <c r="NPB110" s="82"/>
      <c r="NPC110" s="82"/>
      <c r="NPD110" s="82"/>
      <c r="NPE110" s="82"/>
      <c r="NPF110" s="82"/>
      <c r="NPG110" s="82"/>
      <c r="NPH110" s="82"/>
      <c r="NPI110" s="82"/>
      <c r="NPJ110" s="82"/>
      <c r="NPK110" s="82"/>
      <c r="NPL110" s="82"/>
      <c r="NPM110" s="82"/>
      <c r="NPN110" s="82"/>
      <c r="NPO110" s="82"/>
      <c r="NPP110" s="82"/>
      <c r="NPQ110" s="82"/>
      <c r="NPR110" s="82"/>
      <c r="NPS110" s="82"/>
      <c r="NPT110" s="82"/>
      <c r="NPU110" s="82"/>
      <c r="NPV110" s="82"/>
      <c r="NPW110" s="82"/>
      <c r="NPX110" s="82"/>
      <c r="NPY110" s="82"/>
      <c r="NPZ110" s="82"/>
      <c r="NQA110" s="82"/>
      <c r="NQB110" s="82"/>
      <c r="NQC110" s="82"/>
      <c r="NQD110" s="82"/>
      <c r="NQE110" s="82"/>
      <c r="NQF110" s="82"/>
      <c r="NQG110" s="82"/>
      <c r="NQH110" s="82"/>
      <c r="NQI110" s="82"/>
      <c r="NQJ110" s="82"/>
      <c r="NQK110" s="82"/>
      <c r="NQL110" s="82"/>
      <c r="NQM110" s="82"/>
      <c r="NQN110" s="82"/>
      <c r="NQO110" s="82"/>
      <c r="NQP110" s="82"/>
      <c r="NQQ110" s="82"/>
      <c r="NQR110" s="82"/>
      <c r="NQS110" s="82"/>
      <c r="NQT110" s="82"/>
      <c r="NQU110" s="82"/>
      <c r="NQV110" s="82"/>
      <c r="NQW110" s="82"/>
      <c r="NQX110" s="82"/>
      <c r="NQY110" s="82"/>
      <c r="NQZ110" s="82"/>
      <c r="NRA110" s="82"/>
      <c r="NRB110" s="82"/>
      <c r="NRC110" s="82"/>
      <c r="NRD110" s="82"/>
      <c r="NRE110" s="82"/>
      <c r="NRF110" s="82"/>
      <c r="NRG110" s="82"/>
      <c r="NRH110" s="82"/>
      <c r="NRI110" s="82"/>
      <c r="NRJ110" s="82"/>
      <c r="NRK110" s="82"/>
      <c r="NRL110" s="82"/>
      <c r="NRM110" s="82"/>
      <c r="NRN110" s="82"/>
      <c r="NRO110" s="82"/>
      <c r="NRP110" s="82"/>
      <c r="NRQ110" s="82"/>
      <c r="NRR110" s="82"/>
      <c r="NRS110" s="82"/>
      <c r="NRT110" s="82"/>
      <c r="NRU110" s="82"/>
      <c r="NRV110" s="82"/>
      <c r="NRW110" s="82"/>
      <c r="NRX110" s="82"/>
      <c r="NRY110" s="82"/>
      <c r="NRZ110" s="82"/>
      <c r="NSA110" s="82"/>
      <c r="NSB110" s="82"/>
      <c r="NSC110" s="82"/>
      <c r="NSD110" s="82"/>
      <c r="NSE110" s="82"/>
      <c r="NSF110" s="82"/>
      <c r="NSG110" s="82"/>
      <c r="NSH110" s="82"/>
      <c r="NSI110" s="82"/>
      <c r="NSJ110" s="82"/>
      <c r="NSK110" s="82"/>
      <c r="NSL110" s="82"/>
      <c r="NSM110" s="82"/>
      <c r="NSN110" s="82"/>
      <c r="NSO110" s="82"/>
      <c r="NSP110" s="82"/>
      <c r="NSQ110" s="82"/>
      <c r="NSR110" s="82"/>
      <c r="NSS110" s="82"/>
      <c r="NST110" s="82"/>
      <c r="NSU110" s="82"/>
      <c r="NSV110" s="82"/>
      <c r="NSW110" s="82"/>
      <c r="NSX110" s="82"/>
      <c r="NSY110" s="82"/>
      <c r="NSZ110" s="82"/>
      <c r="NTA110" s="82"/>
      <c r="NTB110" s="82"/>
      <c r="NTC110" s="82"/>
      <c r="NTD110" s="82"/>
      <c r="NTE110" s="82"/>
      <c r="NTF110" s="82"/>
      <c r="NTG110" s="82"/>
      <c r="NTH110" s="82"/>
      <c r="NTI110" s="82"/>
      <c r="NTJ110" s="82"/>
      <c r="NTK110" s="82"/>
      <c r="NTL110" s="82"/>
      <c r="NTM110" s="82"/>
      <c r="NTN110" s="82"/>
      <c r="NTO110" s="82"/>
      <c r="NTP110" s="82"/>
      <c r="NTQ110" s="82"/>
      <c r="NTR110" s="82"/>
      <c r="NTS110" s="82"/>
      <c r="NTT110" s="82"/>
      <c r="NTU110" s="82"/>
      <c r="NTV110" s="82"/>
      <c r="NTW110" s="82"/>
      <c r="NTX110" s="82"/>
      <c r="NTY110" s="82"/>
      <c r="NTZ110" s="82"/>
      <c r="NUA110" s="82"/>
      <c r="NUB110" s="82"/>
      <c r="NUC110" s="82"/>
      <c r="NUD110" s="82"/>
      <c r="NUE110" s="82"/>
      <c r="NUF110" s="82"/>
      <c r="NUG110" s="82"/>
      <c r="NUH110" s="82"/>
      <c r="NUI110" s="82"/>
      <c r="NUJ110" s="82"/>
      <c r="NUK110" s="82"/>
      <c r="NUL110" s="82"/>
      <c r="NUM110" s="82"/>
      <c r="NUN110" s="82"/>
      <c r="NUO110" s="82"/>
      <c r="NUP110" s="82"/>
      <c r="NUQ110" s="82"/>
      <c r="NUR110" s="82"/>
      <c r="NUS110" s="82"/>
      <c r="NUT110" s="82"/>
      <c r="NUU110" s="82"/>
      <c r="NUV110" s="82"/>
      <c r="NUW110" s="82"/>
      <c r="NUX110" s="82"/>
      <c r="NUY110" s="82"/>
      <c r="NUZ110" s="82"/>
      <c r="NVA110" s="82"/>
      <c r="NVB110" s="82"/>
      <c r="NVC110" s="82"/>
      <c r="NVD110" s="82"/>
      <c r="NVE110" s="82"/>
      <c r="NVF110" s="82"/>
      <c r="NVG110" s="82"/>
      <c r="NVH110" s="82"/>
      <c r="NVI110" s="82"/>
      <c r="NVJ110" s="82"/>
      <c r="NVK110" s="82"/>
      <c r="NVL110" s="82"/>
      <c r="NVM110" s="82"/>
      <c r="NVN110" s="82"/>
      <c r="NVO110" s="82"/>
      <c r="NVP110" s="82"/>
      <c r="NVQ110" s="82"/>
      <c r="NVR110" s="82"/>
      <c r="NVS110" s="82"/>
      <c r="NVT110" s="82"/>
      <c r="NVU110" s="82"/>
      <c r="NVV110" s="82"/>
      <c r="NVW110" s="82"/>
      <c r="NVX110" s="82"/>
      <c r="NVY110" s="82"/>
      <c r="NVZ110" s="82"/>
      <c r="NWA110" s="82"/>
      <c r="NWB110" s="82"/>
      <c r="NWC110" s="82"/>
      <c r="NWD110" s="82"/>
      <c r="NWE110" s="82"/>
      <c r="NWF110" s="82"/>
      <c r="NWG110" s="82"/>
      <c r="NWH110" s="82"/>
      <c r="NWI110" s="82"/>
      <c r="NWJ110" s="82"/>
      <c r="NWK110" s="82"/>
      <c r="NWL110" s="82"/>
      <c r="NWM110" s="82"/>
      <c r="NWN110" s="82"/>
      <c r="NWO110" s="82"/>
      <c r="NWP110" s="82"/>
      <c r="NWQ110" s="82"/>
      <c r="NWR110" s="82"/>
      <c r="NWS110" s="82"/>
      <c r="NWT110" s="82"/>
      <c r="NWU110" s="82"/>
      <c r="NWV110" s="82"/>
      <c r="NWW110" s="82"/>
      <c r="NWX110" s="82"/>
      <c r="NWY110" s="82"/>
      <c r="NWZ110" s="82"/>
      <c r="NXA110" s="82"/>
      <c r="NXB110" s="82"/>
      <c r="NXC110" s="82"/>
      <c r="NXD110" s="82"/>
      <c r="NXE110" s="82"/>
      <c r="NXF110" s="82"/>
      <c r="NXG110" s="82"/>
      <c r="NXH110" s="82"/>
      <c r="NXI110" s="82"/>
      <c r="NXJ110" s="82"/>
      <c r="NXK110" s="82"/>
      <c r="NXL110" s="82"/>
      <c r="NXM110" s="82"/>
      <c r="NXN110" s="82"/>
      <c r="NXO110" s="82"/>
      <c r="NXP110" s="82"/>
      <c r="NXQ110" s="82"/>
      <c r="NXR110" s="82"/>
      <c r="NXS110" s="82"/>
      <c r="NXT110" s="82"/>
      <c r="NXU110" s="82"/>
      <c r="NXV110" s="82"/>
      <c r="NXW110" s="82"/>
      <c r="NXX110" s="82"/>
      <c r="NXY110" s="82"/>
      <c r="NXZ110" s="82"/>
      <c r="NYA110" s="82"/>
      <c r="NYB110" s="82"/>
      <c r="NYC110" s="82"/>
      <c r="NYD110" s="82"/>
      <c r="NYE110" s="82"/>
      <c r="NYF110" s="82"/>
      <c r="NYG110" s="82"/>
      <c r="NYH110" s="82"/>
      <c r="NYI110" s="82"/>
      <c r="NYJ110" s="82"/>
      <c r="NYK110" s="82"/>
      <c r="NYL110" s="82"/>
      <c r="NYM110" s="82"/>
      <c r="NYN110" s="82"/>
      <c r="NYO110" s="82"/>
      <c r="NYP110" s="82"/>
      <c r="NYQ110" s="82"/>
      <c r="NYR110" s="82"/>
      <c r="NYS110" s="82"/>
      <c r="NYT110" s="82"/>
      <c r="NYU110" s="82"/>
      <c r="NYV110" s="82"/>
      <c r="NYW110" s="82"/>
      <c r="NYX110" s="82"/>
      <c r="NYY110" s="82"/>
      <c r="NYZ110" s="82"/>
      <c r="NZA110" s="82"/>
      <c r="NZB110" s="82"/>
      <c r="NZC110" s="82"/>
      <c r="NZD110" s="82"/>
      <c r="NZE110" s="82"/>
      <c r="NZF110" s="82"/>
      <c r="NZG110" s="82"/>
      <c r="NZH110" s="82"/>
      <c r="NZI110" s="82"/>
      <c r="NZJ110" s="82"/>
      <c r="NZK110" s="82"/>
      <c r="NZL110" s="82"/>
      <c r="NZM110" s="82"/>
      <c r="NZN110" s="82"/>
      <c r="NZO110" s="82"/>
      <c r="NZP110" s="82"/>
      <c r="NZQ110" s="82"/>
      <c r="NZR110" s="82"/>
      <c r="NZS110" s="82"/>
      <c r="NZT110" s="82"/>
      <c r="NZU110" s="82"/>
      <c r="NZV110" s="82"/>
      <c r="NZW110" s="82"/>
      <c r="NZX110" s="82"/>
      <c r="NZY110" s="82"/>
      <c r="NZZ110" s="82"/>
      <c r="OAA110" s="82"/>
      <c r="OAB110" s="82"/>
      <c r="OAC110" s="82"/>
      <c r="OAD110" s="82"/>
      <c r="OAE110" s="82"/>
      <c r="OAF110" s="82"/>
      <c r="OAG110" s="82"/>
      <c r="OAH110" s="82"/>
      <c r="OAI110" s="82"/>
      <c r="OAJ110" s="82"/>
      <c r="OAK110" s="82"/>
      <c r="OAL110" s="82"/>
      <c r="OAM110" s="82"/>
      <c r="OAN110" s="82"/>
      <c r="OAO110" s="82"/>
      <c r="OAP110" s="82"/>
      <c r="OAQ110" s="82"/>
      <c r="OAR110" s="82"/>
      <c r="OAS110" s="82"/>
      <c r="OAT110" s="82"/>
      <c r="OAU110" s="82"/>
      <c r="OAV110" s="82"/>
      <c r="OAW110" s="82"/>
      <c r="OAX110" s="82"/>
      <c r="OAY110" s="82"/>
      <c r="OAZ110" s="82"/>
      <c r="OBA110" s="82"/>
      <c r="OBB110" s="82"/>
      <c r="OBC110" s="82"/>
      <c r="OBD110" s="82"/>
      <c r="OBE110" s="82"/>
      <c r="OBF110" s="82"/>
      <c r="OBG110" s="82"/>
      <c r="OBH110" s="82"/>
      <c r="OBI110" s="82"/>
      <c r="OBJ110" s="82"/>
      <c r="OBK110" s="82"/>
      <c r="OBL110" s="82"/>
      <c r="OBM110" s="82"/>
      <c r="OBN110" s="82"/>
      <c r="OBO110" s="82"/>
      <c r="OBP110" s="82"/>
      <c r="OBQ110" s="82"/>
      <c r="OBR110" s="82"/>
      <c r="OBS110" s="82"/>
      <c r="OBT110" s="82"/>
      <c r="OBU110" s="82"/>
      <c r="OBV110" s="82"/>
      <c r="OBW110" s="82"/>
      <c r="OBX110" s="82"/>
      <c r="OBY110" s="82"/>
      <c r="OBZ110" s="82"/>
      <c r="OCA110" s="82"/>
      <c r="OCB110" s="82"/>
      <c r="OCC110" s="82"/>
      <c r="OCD110" s="82"/>
      <c r="OCE110" s="82"/>
      <c r="OCF110" s="82"/>
      <c r="OCG110" s="82"/>
      <c r="OCH110" s="82"/>
      <c r="OCI110" s="82"/>
      <c r="OCJ110" s="82"/>
      <c r="OCK110" s="82"/>
      <c r="OCL110" s="82"/>
      <c r="OCM110" s="82"/>
      <c r="OCN110" s="82"/>
      <c r="OCO110" s="82"/>
      <c r="OCP110" s="82"/>
      <c r="OCQ110" s="82"/>
      <c r="OCR110" s="82"/>
      <c r="OCS110" s="82"/>
      <c r="OCT110" s="82"/>
      <c r="OCU110" s="82"/>
      <c r="OCV110" s="82"/>
      <c r="OCW110" s="82"/>
      <c r="OCX110" s="82"/>
      <c r="OCY110" s="82"/>
      <c r="OCZ110" s="82"/>
      <c r="ODA110" s="82"/>
      <c r="ODB110" s="82"/>
      <c r="ODC110" s="82"/>
      <c r="ODD110" s="82"/>
      <c r="ODE110" s="82"/>
      <c r="ODF110" s="82"/>
      <c r="ODG110" s="82"/>
      <c r="ODH110" s="82"/>
      <c r="ODI110" s="82"/>
      <c r="ODJ110" s="82"/>
      <c r="ODK110" s="82"/>
      <c r="ODL110" s="82"/>
      <c r="ODM110" s="82"/>
      <c r="ODN110" s="82"/>
      <c r="ODO110" s="82"/>
      <c r="ODP110" s="82"/>
      <c r="ODQ110" s="82"/>
      <c r="ODR110" s="82"/>
      <c r="ODS110" s="82"/>
      <c r="ODT110" s="82"/>
      <c r="ODU110" s="82"/>
      <c r="ODV110" s="82"/>
      <c r="ODW110" s="82"/>
      <c r="ODX110" s="82"/>
      <c r="ODY110" s="82"/>
      <c r="ODZ110" s="82"/>
      <c r="OEA110" s="82"/>
      <c r="OEB110" s="82"/>
      <c r="OEC110" s="82"/>
      <c r="OED110" s="82"/>
      <c r="OEE110" s="82"/>
      <c r="OEF110" s="82"/>
      <c r="OEG110" s="82"/>
      <c r="OEH110" s="82"/>
      <c r="OEI110" s="82"/>
      <c r="OEJ110" s="82"/>
      <c r="OEK110" s="82"/>
      <c r="OEL110" s="82"/>
      <c r="OEM110" s="82"/>
      <c r="OEN110" s="82"/>
      <c r="OEO110" s="82"/>
      <c r="OEP110" s="82"/>
      <c r="OEQ110" s="82"/>
      <c r="OER110" s="82"/>
      <c r="OES110" s="82"/>
      <c r="OET110" s="82"/>
      <c r="OEU110" s="82"/>
      <c r="OEV110" s="82"/>
      <c r="OEW110" s="82"/>
      <c r="OEX110" s="82"/>
      <c r="OEY110" s="82"/>
      <c r="OEZ110" s="82"/>
      <c r="OFA110" s="82"/>
      <c r="OFB110" s="82"/>
      <c r="OFC110" s="82"/>
      <c r="OFD110" s="82"/>
      <c r="OFE110" s="82"/>
      <c r="OFF110" s="82"/>
      <c r="OFG110" s="82"/>
      <c r="OFH110" s="82"/>
      <c r="OFI110" s="82"/>
      <c r="OFJ110" s="82"/>
      <c r="OFK110" s="82"/>
      <c r="OFL110" s="82"/>
      <c r="OFM110" s="82"/>
      <c r="OFN110" s="82"/>
      <c r="OFO110" s="82"/>
      <c r="OFP110" s="82"/>
      <c r="OFQ110" s="82"/>
      <c r="OFR110" s="82"/>
      <c r="OFS110" s="82"/>
      <c r="OFT110" s="82"/>
      <c r="OFU110" s="82"/>
      <c r="OFV110" s="82"/>
      <c r="OFW110" s="82"/>
      <c r="OFX110" s="82"/>
      <c r="OFY110" s="82"/>
      <c r="OFZ110" s="82"/>
      <c r="OGA110" s="82"/>
      <c r="OGB110" s="82"/>
      <c r="OGC110" s="82"/>
      <c r="OGD110" s="82"/>
      <c r="OGE110" s="82"/>
      <c r="OGF110" s="82"/>
      <c r="OGG110" s="82"/>
      <c r="OGH110" s="82"/>
      <c r="OGI110" s="82"/>
      <c r="OGJ110" s="82"/>
      <c r="OGK110" s="82"/>
      <c r="OGL110" s="82"/>
      <c r="OGM110" s="82"/>
      <c r="OGN110" s="82"/>
      <c r="OGO110" s="82"/>
      <c r="OGP110" s="82"/>
      <c r="OGQ110" s="82"/>
      <c r="OGR110" s="82"/>
      <c r="OGS110" s="82"/>
      <c r="OGT110" s="82"/>
      <c r="OGU110" s="82"/>
      <c r="OGV110" s="82"/>
      <c r="OGW110" s="82"/>
      <c r="OGX110" s="82"/>
      <c r="OGY110" s="82"/>
      <c r="OGZ110" s="82"/>
      <c r="OHA110" s="82"/>
      <c r="OHB110" s="82"/>
      <c r="OHC110" s="82"/>
      <c r="OHD110" s="82"/>
      <c r="OHE110" s="82"/>
      <c r="OHF110" s="82"/>
      <c r="OHG110" s="82"/>
      <c r="OHH110" s="82"/>
      <c r="OHI110" s="82"/>
      <c r="OHJ110" s="82"/>
      <c r="OHK110" s="82"/>
      <c r="OHL110" s="82"/>
      <c r="OHM110" s="82"/>
      <c r="OHN110" s="82"/>
      <c r="OHO110" s="82"/>
      <c r="OHP110" s="82"/>
      <c r="OHQ110" s="82"/>
      <c r="OHR110" s="82"/>
      <c r="OHS110" s="82"/>
      <c r="OHT110" s="82"/>
      <c r="OHU110" s="82"/>
      <c r="OHV110" s="82"/>
      <c r="OHW110" s="82"/>
      <c r="OHX110" s="82"/>
      <c r="OHY110" s="82"/>
      <c r="OHZ110" s="82"/>
      <c r="OIA110" s="82"/>
      <c r="OIB110" s="82"/>
      <c r="OIC110" s="82"/>
      <c r="OID110" s="82"/>
      <c r="OIE110" s="82"/>
      <c r="OIF110" s="82"/>
      <c r="OIG110" s="82"/>
      <c r="OIH110" s="82"/>
      <c r="OII110" s="82"/>
      <c r="OIJ110" s="82"/>
      <c r="OIK110" s="82"/>
      <c r="OIL110" s="82"/>
      <c r="OIM110" s="82"/>
      <c r="OIN110" s="82"/>
      <c r="OIO110" s="82"/>
      <c r="OIP110" s="82"/>
      <c r="OIQ110" s="82"/>
      <c r="OIR110" s="82"/>
      <c r="OIS110" s="82"/>
      <c r="OIT110" s="82"/>
      <c r="OIU110" s="82"/>
      <c r="OIV110" s="82"/>
      <c r="OIW110" s="82"/>
      <c r="OIX110" s="82"/>
      <c r="OIY110" s="82"/>
      <c r="OIZ110" s="82"/>
      <c r="OJA110" s="82"/>
      <c r="OJB110" s="82"/>
      <c r="OJC110" s="82"/>
      <c r="OJD110" s="82"/>
      <c r="OJE110" s="82"/>
      <c r="OJF110" s="82"/>
      <c r="OJG110" s="82"/>
      <c r="OJH110" s="82"/>
      <c r="OJI110" s="82"/>
      <c r="OJJ110" s="82"/>
      <c r="OJK110" s="82"/>
      <c r="OJL110" s="82"/>
      <c r="OJM110" s="82"/>
      <c r="OJN110" s="82"/>
      <c r="OJO110" s="82"/>
      <c r="OJP110" s="82"/>
      <c r="OJQ110" s="82"/>
      <c r="OJR110" s="82"/>
      <c r="OJS110" s="82"/>
      <c r="OJT110" s="82"/>
      <c r="OJU110" s="82"/>
      <c r="OJV110" s="82"/>
      <c r="OJW110" s="82"/>
      <c r="OJX110" s="82"/>
      <c r="OJY110" s="82"/>
      <c r="OJZ110" s="82"/>
      <c r="OKA110" s="82"/>
      <c r="OKB110" s="82"/>
      <c r="OKC110" s="82"/>
      <c r="OKD110" s="82"/>
      <c r="OKE110" s="82"/>
      <c r="OKF110" s="82"/>
      <c r="OKG110" s="82"/>
      <c r="OKH110" s="82"/>
      <c r="OKI110" s="82"/>
      <c r="OKJ110" s="82"/>
      <c r="OKK110" s="82"/>
      <c r="OKL110" s="82"/>
      <c r="OKM110" s="82"/>
      <c r="OKN110" s="82"/>
      <c r="OKO110" s="82"/>
      <c r="OKP110" s="82"/>
      <c r="OKQ110" s="82"/>
      <c r="OKR110" s="82"/>
      <c r="OKS110" s="82"/>
      <c r="OKT110" s="82"/>
      <c r="OKU110" s="82"/>
      <c r="OKV110" s="82"/>
      <c r="OKW110" s="82"/>
      <c r="OKX110" s="82"/>
      <c r="OKY110" s="82"/>
      <c r="OKZ110" s="82"/>
      <c r="OLA110" s="82"/>
      <c r="OLB110" s="82"/>
      <c r="OLC110" s="82"/>
      <c r="OLD110" s="82"/>
      <c r="OLE110" s="82"/>
      <c r="OLF110" s="82"/>
      <c r="OLG110" s="82"/>
      <c r="OLH110" s="82"/>
      <c r="OLI110" s="82"/>
      <c r="OLJ110" s="82"/>
      <c r="OLK110" s="82"/>
      <c r="OLL110" s="82"/>
      <c r="OLM110" s="82"/>
      <c r="OLN110" s="82"/>
      <c r="OLO110" s="82"/>
      <c r="OLP110" s="82"/>
      <c r="OLQ110" s="82"/>
      <c r="OLR110" s="82"/>
      <c r="OLS110" s="82"/>
      <c r="OLT110" s="82"/>
      <c r="OLU110" s="82"/>
      <c r="OLV110" s="82"/>
      <c r="OLW110" s="82"/>
      <c r="OLX110" s="82"/>
      <c r="OLY110" s="82"/>
      <c r="OLZ110" s="82"/>
      <c r="OMA110" s="82"/>
      <c r="OMB110" s="82"/>
      <c r="OMC110" s="82"/>
      <c r="OMD110" s="82"/>
      <c r="OME110" s="82"/>
      <c r="OMF110" s="82"/>
      <c r="OMG110" s="82"/>
      <c r="OMH110" s="82"/>
      <c r="OMI110" s="82"/>
      <c r="OMJ110" s="82"/>
      <c r="OMK110" s="82"/>
      <c r="OML110" s="82"/>
      <c r="OMM110" s="82"/>
      <c r="OMN110" s="82"/>
      <c r="OMO110" s="82"/>
      <c r="OMP110" s="82"/>
      <c r="OMQ110" s="82"/>
      <c r="OMR110" s="82"/>
      <c r="OMS110" s="82"/>
      <c r="OMT110" s="82"/>
      <c r="OMU110" s="82"/>
      <c r="OMV110" s="82"/>
      <c r="OMW110" s="82"/>
      <c r="OMX110" s="82"/>
      <c r="OMY110" s="82"/>
      <c r="OMZ110" s="82"/>
      <c r="ONA110" s="82"/>
      <c r="ONB110" s="82"/>
      <c r="ONC110" s="82"/>
      <c r="OND110" s="82"/>
      <c r="ONE110" s="82"/>
      <c r="ONF110" s="82"/>
      <c r="ONG110" s="82"/>
      <c r="ONH110" s="82"/>
      <c r="ONI110" s="82"/>
      <c r="ONJ110" s="82"/>
      <c r="ONK110" s="82"/>
      <c r="ONL110" s="82"/>
      <c r="ONM110" s="82"/>
      <c r="ONN110" s="82"/>
      <c r="ONO110" s="82"/>
      <c r="ONP110" s="82"/>
      <c r="ONQ110" s="82"/>
      <c r="ONR110" s="82"/>
      <c r="ONS110" s="82"/>
      <c r="ONT110" s="82"/>
      <c r="ONU110" s="82"/>
      <c r="ONV110" s="82"/>
      <c r="ONW110" s="82"/>
      <c r="ONX110" s="82"/>
      <c r="ONY110" s="82"/>
      <c r="ONZ110" s="82"/>
      <c r="OOA110" s="82"/>
      <c r="OOB110" s="82"/>
      <c r="OOC110" s="82"/>
      <c r="OOD110" s="82"/>
      <c r="OOE110" s="82"/>
      <c r="OOF110" s="82"/>
      <c r="OOG110" s="82"/>
      <c r="OOH110" s="82"/>
      <c r="OOI110" s="82"/>
      <c r="OOJ110" s="82"/>
      <c r="OOK110" s="82"/>
      <c r="OOL110" s="82"/>
      <c r="OOM110" s="82"/>
      <c r="OON110" s="82"/>
      <c r="OOO110" s="82"/>
      <c r="OOP110" s="82"/>
      <c r="OOQ110" s="82"/>
      <c r="OOR110" s="82"/>
      <c r="OOS110" s="82"/>
      <c r="OOT110" s="82"/>
      <c r="OOU110" s="82"/>
      <c r="OOV110" s="82"/>
      <c r="OOW110" s="82"/>
      <c r="OOX110" s="82"/>
      <c r="OOY110" s="82"/>
      <c r="OOZ110" s="82"/>
      <c r="OPA110" s="82"/>
      <c r="OPB110" s="82"/>
      <c r="OPC110" s="82"/>
      <c r="OPD110" s="82"/>
      <c r="OPE110" s="82"/>
      <c r="OPF110" s="82"/>
      <c r="OPG110" s="82"/>
      <c r="OPH110" s="82"/>
      <c r="OPI110" s="82"/>
      <c r="OPJ110" s="82"/>
      <c r="OPK110" s="82"/>
      <c r="OPL110" s="82"/>
      <c r="OPM110" s="82"/>
      <c r="OPN110" s="82"/>
      <c r="OPO110" s="82"/>
      <c r="OPP110" s="82"/>
      <c r="OPQ110" s="82"/>
      <c r="OPR110" s="82"/>
      <c r="OPS110" s="82"/>
      <c r="OPT110" s="82"/>
      <c r="OPU110" s="82"/>
      <c r="OPV110" s="82"/>
      <c r="OPW110" s="82"/>
      <c r="OPX110" s="82"/>
      <c r="OPY110" s="82"/>
      <c r="OPZ110" s="82"/>
      <c r="OQA110" s="82"/>
      <c r="OQB110" s="82"/>
      <c r="OQC110" s="82"/>
      <c r="OQD110" s="82"/>
      <c r="OQE110" s="82"/>
      <c r="OQF110" s="82"/>
      <c r="OQG110" s="82"/>
      <c r="OQH110" s="82"/>
      <c r="OQI110" s="82"/>
      <c r="OQJ110" s="82"/>
      <c r="OQK110" s="82"/>
      <c r="OQL110" s="82"/>
      <c r="OQM110" s="82"/>
      <c r="OQN110" s="82"/>
      <c r="OQO110" s="82"/>
      <c r="OQP110" s="82"/>
      <c r="OQQ110" s="82"/>
      <c r="OQR110" s="82"/>
      <c r="OQS110" s="82"/>
      <c r="OQT110" s="82"/>
      <c r="OQU110" s="82"/>
      <c r="OQV110" s="82"/>
      <c r="OQW110" s="82"/>
      <c r="OQX110" s="82"/>
      <c r="OQY110" s="82"/>
      <c r="OQZ110" s="82"/>
      <c r="ORA110" s="82"/>
      <c r="ORB110" s="82"/>
      <c r="ORC110" s="82"/>
      <c r="ORD110" s="82"/>
      <c r="ORE110" s="82"/>
      <c r="ORF110" s="82"/>
      <c r="ORG110" s="82"/>
      <c r="ORH110" s="82"/>
      <c r="ORI110" s="82"/>
      <c r="ORJ110" s="82"/>
      <c r="ORK110" s="82"/>
      <c r="ORL110" s="82"/>
      <c r="ORM110" s="82"/>
      <c r="ORN110" s="82"/>
      <c r="ORO110" s="82"/>
      <c r="ORP110" s="82"/>
      <c r="ORQ110" s="82"/>
      <c r="ORR110" s="82"/>
      <c r="ORS110" s="82"/>
      <c r="ORT110" s="82"/>
      <c r="ORU110" s="82"/>
      <c r="ORV110" s="82"/>
      <c r="ORW110" s="82"/>
      <c r="ORX110" s="82"/>
      <c r="ORY110" s="82"/>
      <c r="ORZ110" s="82"/>
      <c r="OSA110" s="82"/>
      <c r="OSB110" s="82"/>
      <c r="OSC110" s="82"/>
      <c r="OSD110" s="82"/>
      <c r="OSE110" s="82"/>
      <c r="OSF110" s="82"/>
      <c r="OSG110" s="82"/>
      <c r="OSH110" s="82"/>
      <c r="OSI110" s="82"/>
      <c r="OSJ110" s="82"/>
      <c r="OSK110" s="82"/>
      <c r="OSL110" s="82"/>
      <c r="OSM110" s="82"/>
      <c r="OSN110" s="82"/>
      <c r="OSO110" s="82"/>
      <c r="OSP110" s="82"/>
      <c r="OSQ110" s="82"/>
      <c r="OSR110" s="82"/>
      <c r="OSS110" s="82"/>
      <c r="OST110" s="82"/>
      <c r="OSU110" s="82"/>
      <c r="OSV110" s="82"/>
      <c r="OSW110" s="82"/>
      <c r="OSX110" s="82"/>
      <c r="OSY110" s="82"/>
      <c r="OSZ110" s="82"/>
      <c r="OTA110" s="82"/>
      <c r="OTB110" s="82"/>
      <c r="OTC110" s="82"/>
      <c r="OTD110" s="82"/>
      <c r="OTE110" s="82"/>
      <c r="OTF110" s="82"/>
      <c r="OTG110" s="82"/>
      <c r="OTH110" s="82"/>
      <c r="OTI110" s="82"/>
      <c r="OTJ110" s="82"/>
      <c r="OTK110" s="82"/>
      <c r="OTL110" s="82"/>
      <c r="OTM110" s="82"/>
      <c r="OTN110" s="82"/>
      <c r="OTO110" s="82"/>
      <c r="OTP110" s="82"/>
      <c r="OTQ110" s="82"/>
      <c r="OTR110" s="82"/>
      <c r="OTS110" s="82"/>
      <c r="OTT110" s="82"/>
      <c r="OTU110" s="82"/>
      <c r="OTV110" s="82"/>
      <c r="OTW110" s="82"/>
      <c r="OTX110" s="82"/>
      <c r="OTY110" s="82"/>
      <c r="OTZ110" s="82"/>
      <c r="OUA110" s="82"/>
      <c r="OUB110" s="82"/>
      <c r="OUC110" s="82"/>
      <c r="OUD110" s="82"/>
      <c r="OUE110" s="82"/>
      <c r="OUF110" s="82"/>
      <c r="OUG110" s="82"/>
      <c r="OUH110" s="82"/>
      <c r="OUI110" s="82"/>
      <c r="OUJ110" s="82"/>
      <c r="OUK110" s="82"/>
      <c r="OUL110" s="82"/>
      <c r="OUM110" s="82"/>
      <c r="OUN110" s="82"/>
      <c r="OUO110" s="82"/>
      <c r="OUP110" s="82"/>
      <c r="OUQ110" s="82"/>
      <c r="OUR110" s="82"/>
      <c r="OUS110" s="82"/>
      <c r="OUT110" s="82"/>
      <c r="OUU110" s="82"/>
      <c r="OUV110" s="82"/>
      <c r="OUW110" s="82"/>
      <c r="OUX110" s="82"/>
      <c r="OUY110" s="82"/>
      <c r="OUZ110" s="82"/>
      <c r="OVA110" s="82"/>
      <c r="OVB110" s="82"/>
      <c r="OVC110" s="82"/>
      <c r="OVD110" s="82"/>
      <c r="OVE110" s="82"/>
      <c r="OVF110" s="82"/>
      <c r="OVG110" s="82"/>
      <c r="OVH110" s="82"/>
      <c r="OVI110" s="82"/>
      <c r="OVJ110" s="82"/>
      <c r="OVK110" s="82"/>
      <c r="OVL110" s="82"/>
      <c r="OVM110" s="82"/>
      <c r="OVN110" s="82"/>
      <c r="OVO110" s="82"/>
      <c r="OVP110" s="82"/>
      <c r="OVQ110" s="82"/>
      <c r="OVR110" s="82"/>
      <c r="OVS110" s="82"/>
      <c r="OVT110" s="82"/>
      <c r="OVU110" s="82"/>
      <c r="OVV110" s="82"/>
      <c r="OVW110" s="82"/>
      <c r="OVX110" s="82"/>
      <c r="OVY110" s="82"/>
      <c r="OVZ110" s="82"/>
      <c r="OWA110" s="82"/>
      <c r="OWB110" s="82"/>
      <c r="OWC110" s="82"/>
      <c r="OWD110" s="82"/>
      <c r="OWE110" s="82"/>
      <c r="OWF110" s="82"/>
      <c r="OWG110" s="82"/>
      <c r="OWH110" s="82"/>
      <c r="OWI110" s="82"/>
      <c r="OWJ110" s="82"/>
      <c r="OWK110" s="82"/>
      <c r="OWL110" s="82"/>
      <c r="OWM110" s="82"/>
      <c r="OWN110" s="82"/>
      <c r="OWO110" s="82"/>
      <c r="OWP110" s="82"/>
      <c r="OWQ110" s="82"/>
      <c r="OWR110" s="82"/>
      <c r="OWS110" s="82"/>
      <c r="OWT110" s="82"/>
      <c r="OWU110" s="82"/>
      <c r="OWV110" s="82"/>
      <c r="OWW110" s="82"/>
      <c r="OWX110" s="82"/>
      <c r="OWY110" s="82"/>
      <c r="OWZ110" s="82"/>
      <c r="OXA110" s="82"/>
      <c r="OXB110" s="82"/>
      <c r="OXC110" s="82"/>
      <c r="OXD110" s="82"/>
      <c r="OXE110" s="82"/>
      <c r="OXF110" s="82"/>
      <c r="OXG110" s="82"/>
      <c r="OXH110" s="82"/>
      <c r="OXI110" s="82"/>
      <c r="OXJ110" s="82"/>
      <c r="OXK110" s="82"/>
      <c r="OXL110" s="82"/>
      <c r="OXM110" s="82"/>
      <c r="OXN110" s="82"/>
      <c r="OXO110" s="82"/>
      <c r="OXP110" s="82"/>
      <c r="OXQ110" s="82"/>
      <c r="OXR110" s="82"/>
      <c r="OXS110" s="82"/>
      <c r="OXT110" s="82"/>
      <c r="OXU110" s="82"/>
      <c r="OXV110" s="82"/>
      <c r="OXW110" s="82"/>
      <c r="OXX110" s="82"/>
      <c r="OXY110" s="82"/>
      <c r="OXZ110" s="82"/>
      <c r="OYA110" s="82"/>
      <c r="OYB110" s="82"/>
      <c r="OYC110" s="82"/>
      <c r="OYD110" s="82"/>
      <c r="OYE110" s="82"/>
      <c r="OYF110" s="82"/>
      <c r="OYG110" s="82"/>
      <c r="OYH110" s="82"/>
      <c r="OYI110" s="82"/>
      <c r="OYJ110" s="82"/>
      <c r="OYK110" s="82"/>
      <c r="OYL110" s="82"/>
      <c r="OYM110" s="82"/>
      <c r="OYN110" s="82"/>
      <c r="OYO110" s="82"/>
      <c r="OYP110" s="82"/>
      <c r="OYQ110" s="82"/>
      <c r="OYR110" s="82"/>
      <c r="OYS110" s="82"/>
      <c r="OYT110" s="82"/>
      <c r="OYU110" s="82"/>
      <c r="OYV110" s="82"/>
      <c r="OYW110" s="82"/>
      <c r="OYX110" s="82"/>
      <c r="OYY110" s="82"/>
      <c r="OYZ110" s="82"/>
      <c r="OZA110" s="82"/>
      <c r="OZB110" s="82"/>
      <c r="OZC110" s="82"/>
      <c r="OZD110" s="82"/>
      <c r="OZE110" s="82"/>
      <c r="OZF110" s="82"/>
      <c r="OZG110" s="82"/>
      <c r="OZH110" s="82"/>
      <c r="OZI110" s="82"/>
      <c r="OZJ110" s="82"/>
      <c r="OZK110" s="82"/>
      <c r="OZL110" s="82"/>
      <c r="OZM110" s="82"/>
      <c r="OZN110" s="82"/>
      <c r="OZO110" s="82"/>
      <c r="OZP110" s="82"/>
      <c r="OZQ110" s="82"/>
      <c r="OZR110" s="82"/>
      <c r="OZS110" s="82"/>
      <c r="OZT110" s="82"/>
      <c r="OZU110" s="82"/>
      <c r="OZV110" s="82"/>
      <c r="OZW110" s="82"/>
      <c r="OZX110" s="82"/>
      <c r="OZY110" s="82"/>
      <c r="OZZ110" s="82"/>
      <c r="PAA110" s="82"/>
      <c r="PAB110" s="82"/>
      <c r="PAC110" s="82"/>
      <c r="PAD110" s="82"/>
      <c r="PAE110" s="82"/>
      <c r="PAF110" s="82"/>
      <c r="PAG110" s="82"/>
      <c r="PAH110" s="82"/>
      <c r="PAI110" s="82"/>
      <c r="PAJ110" s="82"/>
      <c r="PAK110" s="82"/>
      <c r="PAL110" s="82"/>
      <c r="PAM110" s="82"/>
      <c r="PAN110" s="82"/>
      <c r="PAO110" s="82"/>
      <c r="PAP110" s="82"/>
      <c r="PAQ110" s="82"/>
      <c r="PAR110" s="82"/>
      <c r="PAS110" s="82"/>
      <c r="PAT110" s="82"/>
      <c r="PAU110" s="82"/>
      <c r="PAV110" s="82"/>
      <c r="PAW110" s="82"/>
      <c r="PAX110" s="82"/>
      <c r="PAY110" s="82"/>
      <c r="PAZ110" s="82"/>
      <c r="PBA110" s="82"/>
      <c r="PBB110" s="82"/>
      <c r="PBC110" s="82"/>
      <c r="PBD110" s="82"/>
      <c r="PBE110" s="82"/>
      <c r="PBF110" s="82"/>
      <c r="PBG110" s="82"/>
      <c r="PBH110" s="82"/>
      <c r="PBI110" s="82"/>
      <c r="PBJ110" s="82"/>
      <c r="PBK110" s="82"/>
      <c r="PBL110" s="82"/>
      <c r="PBM110" s="82"/>
      <c r="PBN110" s="82"/>
      <c r="PBO110" s="82"/>
      <c r="PBP110" s="82"/>
      <c r="PBQ110" s="82"/>
      <c r="PBR110" s="82"/>
      <c r="PBS110" s="82"/>
      <c r="PBT110" s="82"/>
      <c r="PBU110" s="82"/>
      <c r="PBV110" s="82"/>
      <c r="PBW110" s="82"/>
      <c r="PBX110" s="82"/>
      <c r="PBY110" s="82"/>
      <c r="PBZ110" s="82"/>
      <c r="PCA110" s="82"/>
      <c r="PCB110" s="82"/>
      <c r="PCC110" s="82"/>
      <c r="PCD110" s="82"/>
      <c r="PCE110" s="82"/>
      <c r="PCF110" s="82"/>
      <c r="PCG110" s="82"/>
      <c r="PCH110" s="82"/>
      <c r="PCI110" s="82"/>
      <c r="PCJ110" s="82"/>
      <c r="PCK110" s="82"/>
      <c r="PCL110" s="82"/>
      <c r="PCM110" s="82"/>
      <c r="PCN110" s="82"/>
      <c r="PCO110" s="82"/>
      <c r="PCP110" s="82"/>
      <c r="PCQ110" s="82"/>
      <c r="PCR110" s="82"/>
      <c r="PCS110" s="82"/>
      <c r="PCT110" s="82"/>
      <c r="PCU110" s="82"/>
      <c r="PCV110" s="82"/>
      <c r="PCW110" s="82"/>
      <c r="PCX110" s="82"/>
      <c r="PCY110" s="82"/>
      <c r="PCZ110" s="82"/>
      <c r="PDA110" s="82"/>
      <c r="PDB110" s="82"/>
      <c r="PDC110" s="82"/>
      <c r="PDD110" s="82"/>
      <c r="PDE110" s="82"/>
      <c r="PDF110" s="82"/>
      <c r="PDG110" s="82"/>
      <c r="PDH110" s="82"/>
      <c r="PDI110" s="82"/>
      <c r="PDJ110" s="82"/>
      <c r="PDK110" s="82"/>
      <c r="PDL110" s="82"/>
      <c r="PDM110" s="82"/>
      <c r="PDN110" s="82"/>
      <c r="PDO110" s="82"/>
      <c r="PDP110" s="82"/>
      <c r="PDQ110" s="82"/>
      <c r="PDR110" s="82"/>
      <c r="PDS110" s="82"/>
      <c r="PDT110" s="82"/>
      <c r="PDU110" s="82"/>
      <c r="PDV110" s="82"/>
      <c r="PDW110" s="82"/>
      <c r="PDX110" s="82"/>
      <c r="PDY110" s="82"/>
      <c r="PDZ110" s="82"/>
      <c r="PEA110" s="82"/>
      <c r="PEB110" s="82"/>
      <c r="PEC110" s="82"/>
      <c r="PED110" s="82"/>
      <c r="PEE110" s="82"/>
      <c r="PEF110" s="82"/>
      <c r="PEG110" s="82"/>
      <c r="PEH110" s="82"/>
      <c r="PEI110" s="82"/>
      <c r="PEJ110" s="82"/>
      <c r="PEK110" s="82"/>
      <c r="PEL110" s="82"/>
      <c r="PEM110" s="82"/>
      <c r="PEN110" s="82"/>
      <c r="PEO110" s="82"/>
      <c r="PEP110" s="82"/>
      <c r="PEQ110" s="82"/>
      <c r="PER110" s="82"/>
      <c r="PES110" s="82"/>
      <c r="PET110" s="82"/>
      <c r="PEU110" s="82"/>
      <c r="PEV110" s="82"/>
      <c r="PEW110" s="82"/>
      <c r="PEX110" s="82"/>
      <c r="PEY110" s="82"/>
      <c r="PEZ110" s="82"/>
      <c r="PFA110" s="82"/>
      <c r="PFB110" s="82"/>
      <c r="PFC110" s="82"/>
      <c r="PFD110" s="82"/>
      <c r="PFE110" s="82"/>
      <c r="PFF110" s="82"/>
      <c r="PFG110" s="82"/>
      <c r="PFH110" s="82"/>
      <c r="PFI110" s="82"/>
      <c r="PFJ110" s="82"/>
      <c r="PFK110" s="82"/>
      <c r="PFL110" s="82"/>
      <c r="PFM110" s="82"/>
      <c r="PFN110" s="82"/>
      <c r="PFO110" s="82"/>
      <c r="PFP110" s="82"/>
      <c r="PFQ110" s="82"/>
      <c r="PFR110" s="82"/>
      <c r="PFS110" s="82"/>
      <c r="PFT110" s="82"/>
      <c r="PFU110" s="82"/>
      <c r="PFV110" s="82"/>
      <c r="PFW110" s="82"/>
      <c r="PFX110" s="82"/>
      <c r="PFY110" s="82"/>
      <c r="PFZ110" s="82"/>
      <c r="PGA110" s="82"/>
      <c r="PGB110" s="82"/>
      <c r="PGC110" s="82"/>
      <c r="PGD110" s="82"/>
      <c r="PGE110" s="82"/>
      <c r="PGF110" s="82"/>
      <c r="PGG110" s="82"/>
      <c r="PGH110" s="82"/>
      <c r="PGI110" s="82"/>
      <c r="PGJ110" s="82"/>
      <c r="PGK110" s="82"/>
      <c r="PGL110" s="82"/>
      <c r="PGM110" s="82"/>
      <c r="PGN110" s="82"/>
      <c r="PGO110" s="82"/>
      <c r="PGP110" s="82"/>
      <c r="PGQ110" s="82"/>
      <c r="PGR110" s="82"/>
      <c r="PGS110" s="82"/>
      <c r="PGT110" s="82"/>
      <c r="PGU110" s="82"/>
      <c r="PGV110" s="82"/>
      <c r="PGW110" s="82"/>
      <c r="PGX110" s="82"/>
      <c r="PGY110" s="82"/>
      <c r="PGZ110" s="82"/>
      <c r="PHA110" s="82"/>
      <c r="PHB110" s="82"/>
      <c r="PHC110" s="82"/>
      <c r="PHD110" s="82"/>
      <c r="PHE110" s="82"/>
      <c r="PHF110" s="82"/>
      <c r="PHG110" s="82"/>
      <c r="PHH110" s="82"/>
      <c r="PHI110" s="82"/>
      <c r="PHJ110" s="82"/>
      <c r="PHK110" s="82"/>
      <c r="PHL110" s="82"/>
      <c r="PHM110" s="82"/>
      <c r="PHN110" s="82"/>
      <c r="PHO110" s="82"/>
      <c r="PHP110" s="82"/>
      <c r="PHQ110" s="82"/>
      <c r="PHR110" s="82"/>
      <c r="PHS110" s="82"/>
      <c r="PHT110" s="82"/>
      <c r="PHU110" s="82"/>
      <c r="PHV110" s="82"/>
      <c r="PHW110" s="82"/>
      <c r="PHX110" s="82"/>
      <c r="PHY110" s="82"/>
      <c r="PHZ110" s="82"/>
      <c r="PIA110" s="82"/>
      <c r="PIB110" s="82"/>
      <c r="PIC110" s="82"/>
      <c r="PID110" s="82"/>
      <c r="PIE110" s="82"/>
      <c r="PIF110" s="82"/>
      <c r="PIG110" s="82"/>
      <c r="PIH110" s="82"/>
      <c r="PII110" s="82"/>
      <c r="PIJ110" s="82"/>
      <c r="PIK110" s="82"/>
      <c r="PIL110" s="82"/>
      <c r="PIM110" s="82"/>
      <c r="PIN110" s="82"/>
      <c r="PIO110" s="82"/>
      <c r="PIP110" s="82"/>
      <c r="PIQ110" s="82"/>
      <c r="PIR110" s="82"/>
      <c r="PIS110" s="82"/>
      <c r="PIT110" s="82"/>
      <c r="PIU110" s="82"/>
      <c r="PIV110" s="82"/>
      <c r="PIW110" s="82"/>
      <c r="PIX110" s="82"/>
      <c r="PIY110" s="82"/>
      <c r="PIZ110" s="82"/>
      <c r="PJA110" s="82"/>
      <c r="PJB110" s="82"/>
      <c r="PJC110" s="82"/>
      <c r="PJD110" s="82"/>
      <c r="PJE110" s="82"/>
      <c r="PJF110" s="82"/>
      <c r="PJG110" s="82"/>
      <c r="PJH110" s="82"/>
      <c r="PJI110" s="82"/>
      <c r="PJJ110" s="82"/>
      <c r="PJK110" s="82"/>
      <c r="PJL110" s="82"/>
      <c r="PJM110" s="82"/>
      <c r="PJN110" s="82"/>
      <c r="PJO110" s="82"/>
      <c r="PJP110" s="82"/>
      <c r="PJQ110" s="82"/>
      <c r="PJR110" s="82"/>
      <c r="PJS110" s="82"/>
      <c r="PJT110" s="82"/>
      <c r="PJU110" s="82"/>
      <c r="PJV110" s="82"/>
      <c r="PJW110" s="82"/>
      <c r="PJX110" s="82"/>
      <c r="PJY110" s="82"/>
      <c r="PJZ110" s="82"/>
      <c r="PKA110" s="82"/>
      <c r="PKB110" s="82"/>
      <c r="PKC110" s="82"/>
      <c r="PKD110" s="82"/>
      <c r="PKE110" s="82"/>
      <c r="PKF110" s="82"/>
      <c r="PKG110" s="82"/>
      <c r="PKH110" s="82"/>
      <c r="PKI110" s="82"/>
      <c r="PKJ110" s="82"/>
      <c r="PKK110" s="82"/>
      <c r="PKL110" s="82"/>
      <c r="PKM110" s="82"/>
      <c r="PKN110" s="82"/>
      <c r="PKO110" s="82"/>
      <c r="PKP110" s="82"/>
      <c r="PKQ110" s="82"/>
      <c r="PKR110" s="82"/>
      <c r="PKS110" s="82"/>
      <c r="PKT110" s="82"/>
      <c r="PKU110" s="82"/>
      <c r="PKV110" s="82"/>
      <c r="PKW110" s="82"/>
      <c r="PKX110" s="82"/>
      <c r="PKY110" s="82"/>
      <c r="PKZ110" s="82"/>
      <c r="PLA110" s="82"/>
      <c r="PLB110" s="82"/>
      <c r="PLC110" s="82"/>
      <c r="PLD110" s="82"/>
      <c r="PLE110" s="82"/>
      <c r="PLF110" s="82"/>
      <c r="PLG110" s="82"/>
      <c r="PLH110" s="82"/>
      <c r="PLI110" s="82"/>
      <c r="PLJ110" s="82"/>
      <c r="PLK110" s="82"/>
      <c r="PLL110" s="82"/>
      <c r="PLM110" s="82"/>
      <c r="PLN110" s="82"/>
      <c r="PLO110" s="82"/>
      <c r="PLP110" s="82"/>
      <c r="PLQ110" s="82"/>
      <c r="PLR110" s="82"/>
      <c r="PLS110" s="82"/>
      <c r="PLT110" s="82"/>
      <c r="PLU110" s="82"/>
      <c r="PLV110" s="82"/>
      <c r="PLW110" s="82"/>
      <c r="PLX110" s="82"/>
      <c r="PLY110" s="82"/>
      <c r="PLZ110" s="82"/>
      <c r="PMA110" s="82"/>
      <c r="PMB110" s="82"/>
      <c r="PMC110" s="82"/>
      <c r="PMD110" s="82"/>
      <c r="PME110" s="82"/>
      <c r="PMF110" s="82"/>
      <c r="PMG110" s="82"/>
      <c r="PMH110" s="82"/>
      <c r="PMI110" s="82"/>
      <c r="PMJ110" s="82"/>
      <c r="PMK110" s="82"/>
      <c r="PML110" s="82"/>
      <c r="PMM110" s="82"/>
      <c r="PMN110" s="82"/>
      <c r="PMO110" s="82"/>
      <c r="PMP110" s="82"/>
      <c r="PMQ110" s="82"/>
      <c r="PMR110" s="82"/>
      <c r="PMS110" s="82"/>
      <c r="PMT110" s="82"/>
      <c r="PMU110" s="82"/>
      <c r="PMV110" s="82"/>
      <c r="PMW110" s="82"/>
      <c r="PMX110" s="82"/>
      <c r="PMY110" s="82"/>
      <c r="PMZ110" s="82"/>
      <c r="PNA110" s="82"/>
      <c r="PNB110" s="82"/>
      <c r="PNC110" s="82"/>
      <c r="PND110" s="82"/>
      <c r="PNE110" s="82"/>
      <c r="PNF110" s="82"/>
      <c r="PNG110" s="82"/>
      <c r="PNH110" s="82"/>
      <c r="PNI110" s="82"/>
      <c r="PNJ110" s="82"/>
      <c r="PNK110" s="82"/>
      <c r="PNL110" s="82"/>
      <c r="PNM110" s="82"/>
      <c r="PNN110" s="82"/>
      <c r="PNO110" s="82"/>
      <c r="PNP110" s="82"/>
      <c r="PNQ110" s="82"/>
      <c r="PNR110" s="82"/>
      <c r="PNS110" s="82"/>
      <c r="PNT110" s="82"/>
      <c r="PNU110" s="82"/>
      <c r="PNV110" s="82"/>
      <c r="PNW110" s="82"/>
      <c r="PNX110" s="82"/>
      <c r="PNY110" s="82"/>
      <c r="PNZ110" s="82"/>
      <c r="POA110" s="82"/>
      <c r="POB110" s="82"/>
      <c r="POC110" s="82"/>
      <c r="POD110" s="82"/>
      <c r="POE110" s="82"/>
      <c r="POF110" s="82"/>
      <c r="POG110" s="82"/>
      <c r="POH110" s="82"/>
      <c r="POI110" s="82"/>
      <c r="POJ110" s="82"/>
      <c r="POK110" s="82"/>
      <c r="POL110" s="82"/>
      <c r="POM110" s="82"/>
      <c r="PON110" s="82"/>
      <c r="POO110" s="82"/>
      <c r="POP110" s="82"/>
      <c r="POQ110" s="82"/>
      <c r="POR110" s="82"/>
      <c r="POS110" s="82"/>
      <c r="POT110" s="82"/>
      <c r="POU110" s="82"/>
      <c r="POV110" s="82"/>
      <c r="POW110" s="82"/>
      <c r="POX110" s="82"/>
      <c r="POY110" s="82"/>
      <c r="POZ110" s="82"/>
      <c r="PPA110" s="82"/>
      <c r="PPB110" s="82"/>
      <c r="PPC110" s="82"/>
      <c r="PPD110" s="82"/>
      <c r="PPE110" s="82"/>
      <c r="PPF110" s="82"/>
      <c r="PPG110" s="82"/>
      <c r="PPH110" s="82"/>
      <c r="PPI110" s="82"/>
      <c r="PPJ110" s="82"/>
      <c r="PPK110" s="82"/>
      <c r="PPL110" s="82"/>
      <c r="PPM110" s="82"/>
      <c r="PPN110" s="82"/>
      <c r="PPO110" s="82"/>
      <c r="PPP110" s="82"/>
      <c r="PPQ110" s="82"/>
      <c r="PPR110" s="82"/>
      <c r="PPS110" s="82"/>
      <c r="PPT110" s="82"/>
      <c r="PPU110" s="82"/>
      <c r="PPV110" s="82"/>
      <c r="PPW110" s="82"/>
      <c r="PPX110" s="82"/>
      <c r="PPY110" s="82"/>
      <c r="PPZ110" s="82"/>
      <c r="PQA110" s="82"/>
      <c r="PQB110" s="82"/>
      <c r="PQC110" s="82"/>
      <c r="PQD110" s="82"/>
      <c r="PQE110" s="82"/>
      <c r="PQF110" s="82"/>
      <c r="PQG110" s="82"/>
      <c r="PQH110" s="82"/>
      <c r="PQI110" s="82"/>
      <c r="PQJ110" s="82"/>
      <c r="PQK110" s="82"/>
      <c r="PQL110" s="82"/>
      <c r="PQM110" s="82"/>
      <c r="PQN110" s="82"/>
      <c r="PQO110" s="82"/>
      <c r="PQP110" s="82"/>
      <c r="PQQ110" s="82"/>
      <c r="PQR110" s="82"/>
      <c r="PQS110" s="82"/>
      <c r="PQT110" s="82"/>
      <c r="PQU110" s="82"/>
      <c r="PQV110" s="82"/>
      <c r="PQW110" s="82"/>
      <c r="PQX110" s="82"/>
      <c r="PQY110" s="82"/>
      <c r="PQZ110" s="82"/>
      <c r="PRA110" s="82"/>
      <c r="PRB110" s="82"/>
      <c r="PRC110" s="82"/>
      <c r="PRD110" s="82"/>
      <c r="PRE110" s="82"/>
      <c r="PRF110" s="82"/>
      <c r="PRG110" s="82"/>
      <c r="PRH110" s="82"/>
      <c r="PRI110" s="82"/>
      <c r="PRJ110" s="82"/>
      <c r="PRK110" s="82"/>
      <c r="PRL110" s="82"/>
      <c r="PRM110" s="82"/>
      <c r="PRN110" s="82"/>
      <c r="PRO110" s="82"/>
      <c r="PRP110" s="82"/>
      <c r="PRQ110" s="82"/>
      <c r="PRR110" s="82"/>
      <c r="PRS110" s="82"/>
      <c r="PRT110" s="82"/>
      <c r="PRU110" s="82"/>
      <c r="PRV110" s="82"/>
      <c r="PRW110" s="82"/>
      <c r="PRX110" s="82"/>
      <c r="PRY110" s="82"/>
      <c r="PRZ110" s="82"/>
      <c r="PSA110" s="82"/>
      <c r="PSB110" s="82"/>
      <c r="PSC110" s="82"/>
      <c r="PSD110" s="82"/>
      <c r="PSE110" s="82"/>
      <c r="PSF110" s="82"/>
      <c r="PSG110" s="82"/>
      <c r="PSH110" s="82"/>
      <c r="PSI110" s="82"/>
      <c r="PSJ110" s="82"/>
      <c r="PSK110" s="82"/>
      <c r="PSL110" s="82"/>
      <c r="PSM110" s="82"/>
      <c r="PSN110" s="82"/>
      <c r="PSO110" s="82"/>
      <c r="PSP110" s="82"/>
      <c r="PSQ110" s="82"/>
      <c r="PSR110" s="82"/>
      <c r="PSS110" s="82"/>
      <c r="PST110" s="82"/>
      <c r="PSU110" s="82"/>
      <c r="PSV110" s="82"/>
      <c r="PSW110" s="82"/>
      <c r="PSX110" s="82"/>
      <c r="PSY110" s="82"/>
      <c r="PSZ110" s="82"/>
      <c r="PTA110" s="82"/>
      <c r="PTB110" s="82"/>
      <c r="PTC110" s="82"/>
      <c r="PTD110" s="82"/>
      <c r="PTE110" s="82"/>
      <c r="PTF110" s="82"/>
      <c r="PTG110" s="82"/>
      <c r="PTH110" s="82"/>
      <c r="PTI110" s="82"/>
      <c r="PTJ110" s="82"/>
      <c r="PTK110" s="82"/>
      <c r="PTL110" s="82"/>
      <c r="PTM110" s="82"/>
      <c r="PTN110" s="82"/>
      <c r="PTO110" s="82"/>
      <c r="PTP110" s="82"/>
      <c r="PTQ110" s="82"/>
      <c r="PTR110" s="82"/>
      <c r="PTS110" s="82"/>
      <c r="PTT110" s="82"/>
      <c r="PTU110" s="82"/>
      <c r="PTV110" s="82"/>
      <c r="PTW110" s="82"/>
      <c r="PTX110" s="82"/>
      <c r="PTY110" s="82"/>
      <c r="PTZ110" s="82"/>
      <c r="PUA110" s="82"/>
      <c r="PUB110" s="82"/>
      <c r="PUC110" s="82"/>
      <c r="PUD110" s="82"/>
      <c r="PUE110" s="82"/>
      <c r="PUF110" s="82"/>
      <c r="PUG110" s="82"/>
      <c r="PUH110" s="82"/>
      <c r="PUI110" s="82"/>
      <c r="PUJ110" s="82"/>
      <c r="PUK110" s="82"/>
      <c r="PUL110" s="82"/>
      <c r="PUM110" s="82"/>
      <c r="PUN110" s="82"/>
      <c r="PUO110" s="82"/>
      <c r="PUP110" s="82"/>
      <c r="PUQ110" s="82"/>
      <c r="PUR110" s="82"/>
      <c r="PUS110" s="82"/>
      <c r="PUT110" s="82"/>
      <c r="PUU110" s="82"/>
      <c r="PUV110" s="82"/>
      <c r="PUW110" s="82"/>
      <c r="PUX110" s="82"/>
      <c r="PUY110" s="82"/>
      <c r="PUZ110" s="82"/>
      <c r="PVA110" s="82"/>
      <c r="PVB110" s="82"/>
      <c r="PVC110" s="82"/>
      <c r="PVD110" s="82"/>
      <c r="PVE110" s="82"/>
      <c r="PVF110" s="82"/>
      <c r="PVG110" s="82"/>
      <c r="PVH110" s="82"/>
      <c r="PVI110" s="82"/>
      <c r="PVJ110" s="82"/>
      <c r="PVK110" s="82"/>
      <c r="PVL110" s="82"/>
      <c r="PVM110" s="82"/>
      <c r="PVN110" s="82"/>
      <c r="PVO110" s="82"/>
      <c r="PVP110" s="82"/>
      <c r="PVQ110" s="82"/>
      <c r="PVR110" s="82"/>
      <c r="PVS110" s="82"/>
      <c r="PVT110" s="82"/>
      <c r="PVU110" s="82"/>
      <c r="PVV110" s="82"/>
      <c r="PVW110" s="82"/>
      <c r="PVX110" s="82"/>
      <c r="PVY110" s="82"/>
      <c r="PVZ110" s="82"/>
      <c r="PWA110" s="82"/>
      <c r="PWB110" s="82"/>
      <c r="PWC110" s="82"/>
      <c r="PWD110" s="82"/>
      <c r="PWE110" s="82"/>
      <c r="PWF110" s="82"/>
      <c r="PWG110" s="82"/>
      <c r="PWH110" s="82"/>
      <c r="PWI110" s="82"/>
      <c r="PWJ110" s="82"/>
      <c r="PWK110" s="82"/>
      <c r="PWL110" s="82"/>
      <c r="PWM110" s="82"/>
      <c r="PWN110" s="82"/>
      <c r="PWO110" s="82"/>
      <c r="PWP110" s="82"/>
      <c r="PWQ110" s="82"/>
      <c r="PWR110" s="82"/>
      <c r="PWS110" s="82"/>
      <c r="PWT110" s="82"/>
      <c r="PWU110" s="82"/>
      <c r="PWV110" s="82"/>
      <c r="PWW110" s="82"/>
      <c r="PWX110" s="82"/>
      <c r="PWY110" s="82"/>
      <c r="PWZ110" s="82"/>
      <c r="PXA110" s="82"/>
      <c r="PXB110" s="82"/>
      <c r="PXC110" s="82"/>
      <c r="PXD110" s="82"/>
      <c r="PXE110" s="82"/>
      <c r="PXF110" s="82"/>
      <c r="PXG110" s="82"/>
      <c r="PXH110" s="82"/>
      <c r="PXI110" s="82"/>
      <c r="PXJ110" s="82"/>
      <c r="PXK110" s="82"/>
      <c r="PXL110" s="82"/>
      <c r="PXM110" s="82"/>
      <c r="PXN110" s="82"/>
      <c r="PXO110" s="82"/>
      <c r="PXP110" s="82"/>
      <c r="PXQ110" s="82"/>
      <c r="PXR110" s="82"/>
      <c r="PXS110" s="82"/>
      <c r="PXT110" s="82"/>
      <c r="PXU110" s="82"/>
      <c r="PXV110" s="82"/>
      <c r="PXW110" s="82"/>
      <c r="PXX110" s="82"/>
      <c r="PXY110" s="82"/>
      <c r="PXZ110" s="82"/>
      <c r="PYA110" s="82"/>
      <c r="PYB110" s="82"/>
      <c r="PYC110" s="82"/>
      <c r="PYD110" s="82"/>
      <c r="PYE110" s="82"/>
      <c r="PYF110" s="82"/>
      <c r="PYG110" s="82"/>
      <c r="PYH110" s="82"/>
      <c r="PYI110" s="82"/>
      <c r="PYJ110" s="82"/>
      <c r="PYK110" s="82"/>
      <c r="PYL110" s="82"/>
      <c r="PYM110" s="82"/>
      <c r="PYN110" s="82"/>
      <c r="PYO110" s="82"/>
      <c r="PYP110" s="82"/>
      <c r="PYQ110" s="82"/>
      <c r="PYR110" s="82"/>
      <c r="PYS110" s="82"/>
      <c r="PYT110" s="82"/>
      <c r="PYU110" s="82"/>
      <c r="PYV110" s="82"/>
      <c r="PYW110" s="82"/>
      <c r="PYX110" s="82"/>
      <c r="PYY110" s="82"/>
      <c r="PYZ110" s="82"/>
      <c r="PZA110" s="82"/>
      <c r="PZB110" s="82"/>
      <c r="PZC110" s="82"/>
      <c r="PZD110" s="82"/>
      <c r="PZE110" s="82"/>
      <c r="PZF110" s="82"/>
      <c r="PZG110" s="82"/>
      <c r="PZH110" s="82"/>
      <c r="PZI110" s="82"/>
      <c r="PZJ110" s="82"/>
      <c r="PZK110" s="82"/>
      <c r="PZL110" s="82"/>
      <c r="PZM110" s="82"/>
      <c r="PZN110" s="82"/>
      <c r="PZO110" s="82"/>
      <c r="PZP110" s="82"/>
      <c r="PZQ110" s="82"/>
      <c r="PZR110" s="82"/>
      <c r="PZS110" s="82"/>
      <c r="PZT110" s="82"/>
      <c r="PZU110" s="82"/>
      <c r="PZV110" s="82"/>
      <c r="PZW110" s="82"/>
      <c r="PZX110" s="82"/>
      <c r="PZY110" s="82"/>
      <c r="PZZ110" s="82"/>
      <c r="QAA110" s="82"/>
      <c r="QAB110" s="82"/>
      <c r="QAC110" s="82"/>
      <c r="QAD110" s="82"/>
      <c r="QAE110" s="82"/>
      <c r="QAF110" s="82"/>
      <c r="QAG110" s="82"/>
      <c r="QAH110" s="82"/>
      <c r="QAI110" s="82"/>
      <c r="QAJ110" s="82"/>
      <c r="QAK110" s="82"/>
      <c r="QAL110" s="82"/>
      <c r="QAM110" s="82"/>
      <c r="QAN110" s="82"/>
      <c r="QAO110" s="82"/>
      <c r="QAP110" s="82"/>
      <c r="QAQ110" s="82"/>
      <c r="QAR110" s="82"/>
      <c r="QAS110" s="82"/>
      <c r="QAT110" s="82"/>
      <c r="QAU110" s="82"/>
      <c r="QAV110" s="82"/>
      <c r="QAW110" s="82"/>
      <c r="QAX110" s="82"/>
      <c r="QAY110" s="82"/>
      <c r="QAZ110" s="82"/>
      <c r="QBA110" s="82"/>
      <c r="QBB110" s="82"/>
      <c r="QBC110" s="82"/>
      <c r="QBD110" s="82"/>
      <c r="QBE110" s="82"/>
      <c r="QBF110" s="82"/>
      <c r="QBG110" s="82"/>
      <c r="QBH110" s="82"/>
      <c r="QBI110" s="82"/>
      <c r="QBJ110" s="82"/>
      <c r="QBK110" s="82"/>
      <c r="QBL110" s="82"/>
      <c r="QBM110" s="82"/>
      <c r="QBN110" s="82"/>
      <c r="QBO110" s="82"/>
      <c r="QBP110" s="82"/>
      <c r="QBQ110" s="82"/>
      <c r="QBR110" s="82"/>
      <c r="QBS110" s="82"/>
      <c r="QBT110" s="82"/>
      <c r="QBU110" s="82"/>
      <c r="QBV110" s="82"/>
      <c r="QBW110" s="82"/>
      <c r="QBX110" s="82"/>
      <c r="QBY110" s="82"/>
      <c r="QBZ110" s="82"/>
      <c r="QCA110" s="82"/>
      <c r="QCB110" s="82"/>
      <c r="QCC110" s="82"/>
      <c r="QCD110" s="82"/>
      <c r="QCE110" s="82"/>
      <c r="QCF110" s="82"/>
      <c r="QCG110" s="82"/>
      <c r="QCH110" s="82"/>
      <c r="QCI110" s="82"/>
      <c r="QCJ110" s="82"/>
      <c r="QCK110" s="82"/>
      <c r="QCL110" s="82"/>
      <c r="QCM110" s="82"/>
      <c r="QCN110" s="82"/>
      <c r="QCO110" s="82"/>
      <c r="QCP110" s="82"/>
      <c r="QCQ110" s="82"/>
      <c r="QCR110" s="82"/>
      <c r="QCS110" s="82"/>
      <c r="QCT110" s="82"/>
      <c r="QCU110" s="82"/>
      <c r="QCV110" s="82"/>
      <c r="QCW110" s="82"/>
      <c r="QCX110" s="82"/>
      <c r="QCY110" s="82"/>
      <c r="QCZ110" s="82"/>
      <c r="QDA110" s="82"/>
      <c r="QDB110" s="82"/>
      <c r="QDC110" s="82"/>
      <c r="QDD110" s="82"/>
      <c r="QDE110" s="82"/>
      <c r="QDF110" s="82"/>
      <c r="QDG110" s="82"/>
      <c r="QDH110" s="82"/>
      <c r="QDI110" s="82"/>
      <c r="QDJ110" s="82"/>
      <c r="QDK110" s="82"/>
      <c r="QDL110" s="82"/>
      <c r="QDM110" s="82"/>
      <c r="QDN110" s="82"/>
      <c r="QDO110" s="82"/>
      <c r="QDP110" s="82"/>
      <c r="QDQ110" s="82"/>
      <c r="QDR110" s="82"/>
      <c r="QDS110" s="82"/>
      <c r="QDT110" s="82"/>
      <c r="QDU110" s="82"/>
      <c r="QDV110" s="82"/>
      <c r="QDW110" s="82"/>
      <c r="QDX110" s="82"/>
      <c r="QDY110" s="82"/>
      <c r="QDZ110" s="82"/>
      <c r="QEA110" s="82"/>
      <c r="QEB110" s="82"/>
      <c r="QEC110" s="82"/>
      <c r="QED110" s="82"/>
      <c r="QEE110" s="82"/>
      <c r="QEF110" s="82"/>
      <c r="QEG110" s="82"/>
      <c r="QEH110" s="82"/>
      <c r="QEI110" s="82"/>
      <c r="QEJ110" s="82"/>
      <c r="QEK110" s="82"/>
      <c r="QEL110" s="82"/>
      <c r="QEM110" s="82"/>
      <c r="QEN110" s="82"/>
      <c r="QEO110" s="82"/>
      <c r="QEP110" s="82"/>
      <c r="QEQ110" s="82"/>
      <c r="QER110" s="82"/>
      <c r="QES110" s="82"/>
      <c r="QET110" s="82"/>
      <c r="QEU110" s="82"/>
      <c r="QEV110" s="82"/>
      <c r="QEW110" s="82"/>
      <c r="QEX110" s="82"/>
      <c r="QEY110" s="82"/>
      <c r="QEZ110" s="82"/>
      <c r="QFA110" s="82"/>
      <c r="QFB110" s="82"/>
      <c r="QFC110" s="82"/>
      <c r="QFD110" s="82"/>
      <c r="QFE110" s="82"/>
      <c r="QFF110" s="82"/>
      <c r="QFG110" s="82"/>
      <c r="QFH110" s="82"/>
      <c r="QFI110" s="82"/>
      <c r="QFJ110" s="82"/>
      <c r="QFK110" s="82"/>
      <c r="QFL110" s="82"/>
      <c r="QFM110" s="82"/>
      <c r="QFN110" s="82"/>
      <c r="QFO110" s="82"/>
      <c r="QFP110" s="82"/>
      <c r="QFQ110" s="82"/>
      <c r="QFR110" s="82"/>
      <c r="QFS110" s="82"/>
      <c r="QFT110" s="82"/>
      <c r="QFU110" s="82"/>
      <c r="QFV110" s="82"/>
      <c r="QFW110" s="82"/>
      <c r="QFX110" s="82"/>
      <c r="QFY110" s="82"/>
      <c r="QFZ110" s="82"/>
      <c r="QGA110" s="82"/>
      <c r="QGB110" s="82"/>
      <c r="QGC110" s="82"/>
      <c r="QGD110" s="82"/>
      <c r="QGE110" s="82"/>
      <c r="QGF110" s="82"/>
      <c r="QGG110" s="82"/>
      <c r="QGH110" s="82"/>
      <c r="QGI110" s="82"/>
      <c r="QGJ110" s="82"/>
      <c r="QGK110" s="82"/>
      <c r="QGL110" s="82"/>
      <c r="QGM110" s="82"/>
      <c r="QGN110" s="82"/>
      <c r="QGO110" s="82"/>
      <c r="QGP110" s="82"/>
      <c r="QGQ110" s="82"/>
      <c r="QGR110" s="82"/>
      <c r="QGS110" s="82"/>
      <c r="QGT110" s="82"/>
      <c r="QGU110" s="82"/>
      <c r="QGV110" s="82"/>
      <c r="QGW110" s="82"/>
      <c r="QGX110" s="82"/>
      <c r="QGY110" s="82"/>
      <c r="QGZ110" s="82"/>
      <c r="QHA110" s="82"/>
      <c r="QHB110" s="82"/>
      <c r="QHC110" s="82"/>
      <c r="QHD110" s="82"/>
      <c r="QHE110" s="82"/>
      <c r="QHF110" s="82"/>
      <c r="QHG110" s="82"/>
      <c r="QHH110" s="82"/>
      <c r="QHI110" s="82"/>
      <c r="QHJ110" s="82"/>
      <c r="QHK110" s="82"/>
      <c r="QHL110" s="82"/>
      <c r="QHM110" s="82"/>
      <c r="QHN110" s="82"/>
      <c r="QHO110" s="82"/>
      <c r="QHP110" s="82"/>
      <c r="QHQ110" s="82"/>
      <c r="QHR110" s="82"/>
      <c r="QHS110" s="82"/>
      <c r="QHT110" s="82"/>
      <c r="QHU110" s="82"/>
      <c r="QHV110" s="82"/>
      <c r="QHW110" s="82"/>
      <c r="QHX110" s="82"/>
      <c r="QHY110" s="82"/>
      <c r="QHZ110" s="82"/>
      <c r="QIA110" s="82"/>
      <c r="QIB110" s="82"/>
      <c r="QIC110" s="82"/>
      <c r="QID110" s="82"/>
      <c r="QIE110" s="82"/>
      <c r="QIF110" s="82"/>
      <c r="QIG110" s="82"/>
      <c r="QIH110" s="82"/>
      <c r="QII110" s="82"/>
      <c r="QIJ110" s="82"/>
      <c r="QIK110" s="82"/>
      <c r="QIL110" s="82"/>
      <c r="QIM110" s="82"/>
      <c r="QIN110" s="82"/>
      <c r="QIO110" s="82"/>
      <c r="QIP110" s="82"/>
      <c r="QIQ110" s="82"/>
      <c r="QIR110" s="82"/>
      <c r="QIS110" s="82"/>
      <c r="QIT110" s="82"/>
      <c r="QIU110" s="82"/>
      <c r="QIV110" s="82"/>
      <c r="QIW110" s="82"/>
      <c r="QIX110" s="82"/>
      <c r="QIY110" s="82"/>
      <c r="QIZ110" s="82"/>
      <c r="QJA110" s="82"/>
      <c r="QJB110" s="82"/>
      <c r="QJC110" s="82"/>
      <c r="QJD110" s="82"/>
      <c r="QJE110" s="82"/>
      <c r="QJF110" s="82"/>
      <c r="QJG110" s="82"/>
      <c r="QJH110" s="82"/>
      <c r="QJI110" s="82"/>
      <c r="QJJ110" s="82"/>
      <c r="QJK110" s="82"/>
      <c r="QJL110" s="82"/>
      <c r="QJM110" s="82"/>
      <c r="QJN110" s="82"/>
      <c r="QJO110" s="82"/>
      <c r="QJP110" s="82"/>
      <c r="QJQ110" s="82"/>
      <c r="QJR110" s="82"/>
      <c r="QJS110" s="82"/>
      <c r="QJT110" s="82"/>
      <c r="QJU110" s="82"/>
      <c r="QJV110" s="82"/>
      <c r="QJW110" s="82"/>
      <c r="QJX110" s="82"/>
      <c r="QJY110" s="82"/>
      <c r="QJZ110" s="82"/>
      <c r="QKA110" s="82"/>
      <c r="QKB110" s="82"/>
      <c r="QKC110" s="82"/>
      <c r="QKD110" s="82"/>
      <c r="QKE110" s="82"/>
      <c r="QKF110" s="82"/>
      <c r="QKG110" s="82"/>
      <c r="QKH110" s="82"/>
      <c r="QKI110" s="82"/>
      <c r="QKJ110" s="82"/>
      <c r="QKK110" s="82"/>
      <c r="QKL110" s="82"/>
      <c r="QKM110" s="82"/>
      <c r="QKN110" s="82"/>
      <c r="QKO110" s="82"/>
      <c r="QKP110" s="82"/>
      <c r="QKQ110" s="82"/>
      <c r="QKR110" s="82"/>
      <c r="QKS110" s="82"/>
      <c r="QKT110" s="82"/>
      <c r="QKU110" s="82"/>
      <c r="QKV110" s="82"/>
      <c r="QKW110" s="82"/>
      <c r="QKX110" s="82"/>
      <c r="QKY110" s="82"/>
      <c r="QKZ110" s="82"/>
      <c r="QLA110" s="82"/>
      <c r="QLB110" s="82"/>
      <c r="QLC110" s="82"/>
      <c r="QLD110" s="82"/>
      <c r="QLE110" s="82"/>
      <c r="QLF110" s="82"/>
      <c r="QLG110" s="82"/>
      <c r="QLH110" s="82"/>
      <c r="QLI110" s="82"/>
      <c r="QLJ110" s="82"/>
      <c r="QLK110" s="82"/>
      <c r="QLL110" s="82"/>
      <c r="QLM110" s="82"/>
      <c r="QLN110" s="82"/>
      <c r="QLO110" s="82"/>
      <c r="QLP110" s="82"/>
      <c r="QLQ110" s="82"/>
      <c r="QLR110" s="82"/>
      <c r="QLS110" s="82"/>
      <c r="QLT110" s="82"/>
      <c r="QLU110" s="82"/>
      <c r="QLV110" s="82"/>
      <c r="QLW110" s="82"/>
      <c r="QLX110" s="82"/>
      <c r="QLY110" s="82"/>
      <c r="QLZ110" s="82"/>
      <c r="QMA110" s="82"/>
      <c r="QMB110" s="82"/>
      <c r="QMC110" s="82"/>
      <c r="QMD110" s="82"/>
      <c r="QME110" s="82"/>
      <c r="QMF110" s="82"/>
      <c r="QMG110" s="82"/>
      <c r="QMH110" s="82"/>
      <c r="QMI110" s="82"/>
      <c r="QMJ110" s="82"/>
      <c r="QMK110" s="82"/>
      <c r="QML110" s="82"/>
      <c r="QMM110" s="82"/>
      <c r="QMN110" s="82"/>
      <c r="QMO110" s="82"/>
      <c r="QMP110" s="82"/>
      <c r="QMQ110" s="82"/>
      <c r="QMR110" s="82"/>
      <c r="QMS110" s="82"/>
      <c r="QMT110" s="82"/>
      <c r="QMU110" s="82"/>
      <c r="QMV110" s="82"/>
      <c r="QMW110" s="82"/>
      <c r="QMX110" s="82"/>
      <c r="QMY110" s="82"/>
      <c r="QMZ110" s="82"/>
      <c r="QNA110" s="82"/>
      <c r="QNB110" s="82"/>
      <c r="QNC110" s="82"/>
      <c r="QND110" s="82"/>
      <c r="QNE110" s="82"/>
      <c r="QNF110" s="82"/>
      <c r="QNG110" s="82"/>
      <c r="QNH110" s="82"/>
      <c r="QNI110" s="82"/>
      <c r="QNJ110" s="82"/>
      <c r="QNK110" s="82"/>
      <c r="QNL110" s="82"/>
      <c r="QNM110" s="82"/>
      <c r="QNN110" s="82"/>
      <c r="QNO110" s="82"/>
      <c r="QNP110" s="82"/>
      <c r="QNQ110" s="82"/>
      <c r="QNR110" s="82"/>
      <c r="QNS110" s="82"/>
      <c r="QNT110" s="82"/>
      <c r="QNU110" s="82"/>
      <c r="QNV110" s="82"/>
      <c r="QNW110" s="82"/>
      <c r="QNX110" s="82"/>
      <c r="QNY110" s="82"/>
      <c r="QNZ110" s="82"/>
      <c r="QOA110" s="82"/>
      <c r="QOB110" s="82"/>
      <c r="QOC110" s="82"/>
      <c r="QOD110" s="82"/>
      <c r="QOE110" s="82"/>
      <c r="QOF110" s="82"/>
      <c r="QOG110" s="82"/>
      <c r="QOH110" s="82"/>
      <c r="QOI110" s="82"/>
      <c r="QOJ110" s="82"/>
      <c r="QOK110" s="82"/>
      <c r="QOL110" s="82"/>
      <c r="QOM110" s="82"/>
      <c r="QON110" s="82"/>
      <c r="QOO110" s="82"/>
      <c r="QOP110" s="82"/>
      <c r="QOQ110" s="82"/>
      <c r="QOR110" s="82"/>
      <c r="QOS110" s="82"/>
      <c r="QOT110" s="82"/>
      <c r="QOU110" s="82"/>
      <c r="QOV110" s="82"/>
      <c r="QOW110" s="82"/>
      <c r="QOX110" s="82"/>
      <c r="QOY110" s="82"/>
      <c r="QOZ110" s="82"/>
      <c r="QPA110" s="82"/>
      <c r="QPB110" s="82"/>
      <c r="QPC110" s="82"/>
      <c r="QPD110" s="82"/>
      <c r="QPE110" s="82"/>
      <c r="QPF110" s="82"/>
      <c r="QPG110" s="82"/>
      <c r="QPH110" s="82"/>
      <c r="QPI110" s="82"/>
      <c r="QPJ110" s="82"/>
      <c r="QPK110" s="82"/>
      <c r="QPL110" s="82"/>
      <c r="QPM110" s="82"/>
      <c r="QPN110" s="82"/>
      <c r="QPO110" s="82"/>
      <c r="QPP110" s="82"/>
      <c r="QPQ110" s="82"/>
      <c r="QPR110" s="82"/>
      <c r="QPS110" s="82"/>
      <c r="QPT110" s="82"/>
      <c r="QPU110" s="82"/>
      <c r="QPV110" s="82"/>
      <c r="QPW110" s="82"/>
      <c r="QPX110" s="82"/>
      <c r="QPY110" s="82"/>
      <c r="QPZ110" s="82"/>
      <c r="QQA110" s="82"/>
      <c r="QQB110" s="82"/>
      <c r="QQC110" s="82"/>
      <c r="QQD110" s="82"/>
      <c r="QQE110" s="82"/>
      <c r="QQF110" s="82"/>
      <c r="QQG110" s="82"/>
      <c r="QQH110" s="82"/>
      <c r="QQI110" s="82"/>
      <c r="QQJ110" s="82"/>
      <c r="QQK110" s="82"/>
      <c r="QQL110" s="82"/>
      <c r="QQM110" s="82"/>
      <c r="QQN110" s="82"/>
      <c r="QQO110" s="82"/>
      <c r="QQP110" s="82"/>
      <c r="QQQ110" s="82"/>
      <c r="QQR110" s="82"/>
      <c r="QQS110" s="82"/>
      <c r="QQT110" s="82"/>
      <c r="QQU110" s="82"/>
      <c r="QQV110" s="82"/>
      <c r="QQW110" s="82"/>
      <c r="QQX110" s="82"/>
      <c r="QQY110" s="82"/>
      <c r="QQZ110" s="82"/>
      <c r="QRA110" s="82"/>
      <c r="QRB110" s="82"/>
      <c r="QRC110" s="82"/>
      <c r="QRD110" s="82"/>
      <c r="QRE110" s="82"/>
      <c r="QRF110" s="82"/>
      <c r="QRG110" s="82"/>
      <c r="QRH110" s="82"/>
      <c r="QRI110" s="82"/>
      <c r="QRJ110" s="82"/>
      <c r="QRK110" s="82"/>
      <c r="QRL110" s="82"/>
      <c r="QRM110" s="82"/>
      <c r="QRN110" s="82"/>
      <c r="QRO110" s="82"/>
      <c r="QRP110" s="82"/>
      <c r="QRQ110" s="82"/>
      <c r="QRR110" s="82"/>
      <c r="QRS110" s="82"/>
      <c r="QRT110" s="82"/>
      <c r="QRU110" s="82"/>
      <c r="QRV110" s="82"/>
      <c r="QRW110" s="82"/>
      <c r="QRX110" s="82"/>
      <c r="QRY110" s="82"/>
      <c r="QRZ110" s="82"/>
      <c r="QSA110" s="82"/>
      <c r="QSB110" s="82"/>
      <c r="QSC110" s="82"/>
      <c r="QSD110" s="82"/>
      <c r="QSE110" s="82"/>
      <c r="QSF110" s="82"/>
      <c r="QSG110" s="82"/>
      <c r="QSH110" s="82"/>
      <c r="QSI110" s="82"/>
      <c r="QSJ110" s="82"/>
      <c r="QSK110" s="82"/>
      <c r="QSL110" s="82"/>
      <c r="QSM110" s="82"/>
      <c r="QSN110" s="82"/>
      <c r="QSO110" s="82"/>
      <c r="QSP110" s="82"/>
      <c r="QSQ110" s="82"/>
      <c r="QSR110" s="82"/>
      <c r="QSS110" s="82"/>
      <c r="QST110" s="82"/>
      <c r="QSU110" s="82"/>
      <c r="QSV110" s="82"/>
      <c r="QSW110" s="82"/>
      <c r="QSX110" s="82"/>
      <c r="QSY110" s="82"/>
      <c r="QSZ110" s="82"/>
      <c r="QTA110" s="82"/>
      <c r="QTB110" s="82"/>
      <c r="QTC110" s="82"/>
      <c r="QTD110" s="82"/>
      <c r="QTE110" s="82"/>
      <c r="QTF110" s="82"/>
      <c r="QTG110" s="82"/>
      <c r="QTH110" s="82"/>
      <c r="QTI110" s="82"/>
      <c r="QTJ110" s="82"/>
      <c r="QTK110" s="82"/>
      <c r="QTL110" s="82"/>
      <c r="QTM110" s="82"/>
      <c r="QTN110" s="82"/>
      <c r="QTO110" s="82"/>
      <c r="QTP110" s="82"/>
      <c r="QTQ110" s="82"/>
      <c r="QTR110" s="82"/>
      <c r="QTS110" s="82"/>
      <c r="QTT110" s="82"/>
      <c r="QTU110" s="82"/>
      <c r="QTV110" s="82"/>
      <c r="QTW110" s="82"/>
      <c r="QTX110" s="82"/>
      <c r="QTY110" s="82"/>
      <c r="QTZ110" s="82"/>
      <c r="QUA110" s="82"/>
      <c r="QUB110" s="82"/>
      <c r="QUC110" s="82"/>
      <c r="QUD110" s="82"/>
      <c r="QUE110" s="82"/>
      <c r="QUF110" s="82"/>
      <c r="QUG110" s="82"/>
      <c r="QUH110" s="82"/>
      <c r="QUI110" s="82"/>
      <c r="QUJ110" s="82"/>
      <c r="QUK110" s="82"/>
      <c r="QUL110" s="82"/>
      <c r="QUM110" s="82"/>
      <c r="QUN110" s="82"/>
      <c r="QUO110" s="82"/>
      <c r="QUP110" s="82"/>
      <c r="QUQ110" s="82"/>
      <c r="QUR110" s="82"/>
      <c r="QUS110" s="82"/>
      <c r="QUT110" s="82"/>
      <c r="QUU110" s="82"/>
      <c r="QUV110" s="82"/>
      <c r="QUW110" s="82"/>
      <c r="QUX110" s="82"/>
      <c r="QUY110" s="82"/>
      <c r="QUZ110" s="82"/>
      <c r="QVA110" s="82"/>
      <c r="QVB110" s="82"/>
      <c r="QVC110" s="82"/>
      <c r="QVD110" s="82"/>
      <c r="QVE110" s="82"/>
      <c r="QVF110" s="82"/>
      <c r="QVG110" s="82"/>
      <c r="QVH110" s="82"/>
      <c r="QVI110" s="82"/>
      <c r="QVJ110" s="82"/>
      <c r="QVK110" s="82"/>
      <c r="QVL110" s="82"/>
      <c r="QVM110" s="82"/>
      <c r="QVN110" s="82"/>
      <c r="QVO110" s="82"/>
      <c r="QVP110" s="82"/>
      <c r="QVQ110" s="82"/>
      <c r="QVR110" s="82"/>
      <c r="QVS110" s="82"/>
      <c r="QVT110" s="82"/>
      <c r="QVU110" s="82"/>
      <c r="QVV110" s="82"/>
      <c r="QVW110" s="82"/>
      <c r="QVX110" s="82"/>
      <c r="QVY110" s="82"/>
      <c r="QVZ110" s="82"/>
      <c r="QWA110" s="82"/>
      <c r="QWB110" s="82"/>
      <c r="QWC110" s="82"/>
      <c r="QWD110" s="82"/>
      <c r="QWE110" s="82"/>
      <c r="QWF110" s="82"/>
      <c r="QWG110" s="82"/>
      <c r="QWH110" s="82"/>
      <c r="QWI110" s="82"/>
      <c r="QWJ110" s="82"/>
      <c r="QWK110" s="82"/>
      <c r="QWL110" s="82"/>
      <c r="QWM110" s="82"/>
      <c r="QWN110" s="82"/>
      <c r="QWO110" s="82"/>
      <c r="QWP110" s="82"/>
      <c r="QWQ110" s="82"/>
      <c r="QWR110" s="82"/>
      <c r="QWS110" s="82"/>
      <c r="QWT110" s="82"/>
      <c r="QWU110" s="82"/>
      <c r="QWV110" s="82"/>
      <c r="QWW110" s="82"/>
      <c r="QWX110" s="82"/>
      <c r="QWY110" s="82"/>
      <c r="QWZ110" s="82"/>
      <c r="QXA110" s="82"/>
      <c r="QXB110" s="82"/>
      <c r="QXC110" s="82"/>
      <c r="QXD110" s="82"/>
      <c r="QXE110" s="82"/>
      <c r="QXF110" s="82"/>
      <c r="QXG110" s="82"/>
      <c r="QXH110" s="82"/>
      <c r="QXI110" s="82"/>
      <c r="QXJ110" s="82"/>
      <c r="QXK110" s="82"/>
      <c r="QXL110" s="82"/>
      <c r="QXM110" s="82"/>
      <c r="QXN110" s="82"/>
      <c r="QXO110" s="82"/>
      <c r="QXP110" s="82"/>
      <c r="QXQ110" s="82"/>
      <c r="QXR110" s="82"/>
      <c r="QXS110" s="82"/>
      <c r="QXT110" s="82"/>
      <c r="QXU110" s="82"/>
      <c r="QXV110" s="82"/>
      <c r="QXW110" s="82"/>
      <c r="QXX110" s="82"/>
      <c r="QXY110" s="82"/>
      <c r="QXZ110" s="82"/>
      <c r="QYA110" s="82"/>
      <c r="QYB110" s="82"/>
      <c r="QYC110" s="82"/>
      <c r="QYD110" s="82"/>
      <c r="QYE110" s="82"/>
      <c r="QYF110" s="82"/>
      <c r="QYG110" s="82"/>
      <c r="QYH110" s="82"/>
      <c r="QYI110" s="82"/>
      <c r="QYJ110" s="82"/>
      <c r="QYK110" s="82"/>
      <c r="QYL110" s="82"/>
      <c r="QYM110" s="82"/>
      <c r="QYN110" s="82"/>
      <c r="QYO110" s="82"/>
      <c r="QYP110" s="82"/>
      <c r="QYQ110" s="82"/>
      <c r="QYR110" s="82"/>
      <c r="QYS110" s="82"/>
      <c r="QYT110" s="82"/>
      <c r="QYU110" s="82"/>
      <c r="QYV110" s="82"/>
      <c r="QYW110" s="82"/>
      <c r="QYX110" s="82"/>
      <c r="QYY110" s="82"/>
      <c r="QYZ110" s="82"/>
      <c r="QZA110" s="82"/>
      <c r="QZB110" s="82"/>
      <c r="QZC110" s="82"/>
      <c r="QZD110" s="82"/>
      <c r="QZE110" s="82"/>
      <c r="QZF110" s="82"/>
      <c r="QZG110" s="82"/>
      <c r="QZH110" s="82"/>
      <c r="QZI110" s="82"/>
      <c r="QZJ110" s="82"/>
      <c r="QZK110" s="82"/>
      <c r="QZL110" s="82"/>
      <c r="QZM110" s="82"/>
      <c r="QZN110" s="82"/>
      <c r="QZO110" s="82"/>
      <c r="QZP110" s="82"/>
      <c r="QZQ110" s="82"/>
      <c r="QZR110" s="82"/>
      <c r="QZS110" s="82"/>
      <c r="QZT110" s="82"/>
      <c r="QZU110" s="82"/>
      <c r="QZV110" s="82"/>
      <c r="QZW110" s="82"/>
      <c r="QZX110" s="82"/>
      <c r="QZY110" s="82"/>
      <c r="QZZ110" s="82"/>
      <c r="RAA110" s="82"/>
      <c r="RAB110" s="82"/>
      <c r="RAC110" s="82"/>
      <c r="RAD110" s="82"/>
      <c r="RAE110" s="82"/>
      <c r="RAF110" s="82"/>
      <c r="RAG110" s="82"/>
      <c r="RAH110" s="82"/>
      <c r="RAI110" s="82"/>
      <c r="RAJ110" s="82"/>
      <c r="RAK110" s="82"/>
      <c r="RAL110" s="82"/>
      <c r="RAM110" s="82"/>
      <c r="RAN110" s="82"/>
      <c r="RAO110" s="82"/>
      <c r="RAP110" s="82"/>
      <c r="RAQ110" s="82"/>
      <c r="RAR110" s="82"/>
      <c r="RAS110" s="82"/>
      <c r="RAT110" s="82"/>
      <c r="RAU110" s="82"/>
      <c r="RAV110" s="82"/>
      <c r="RAW110" s="82"/>
      <c r="RAX110" s="82"/>
      <c r="RAY110" s="82"/>
      <c r="RAZ110" s="82"/>
      <c r="RBA110" s="82"/>
      <c r="RBB110" s="82"/>
      <c r="RBC110" s="82"/>
      <c r="RBD110" s="82"/>
      <c r="RBE110" s="82"/>
      <c r="RBF110" s="82"/>
      <c r="RBG110" s="82"/>
      <c r="RBH110" s="82"/>
      <c r="RBI110" s="82"/>
      <c r="RBJ110" s="82"/>
      <c r="RBK110" s="82"/>
      <c r="RBL110" s="82"/>
      <c r="RBM110" s="82"/>
      <c r="RBN110" s="82"/>
      <c r="RBO110" s="82"/>
      <c r="RBP110" s="82"/>
      <c r="RBQ110" s="82"/>
      <c r="RBR110" s="82"/>
      <c r="RBS110" s="82"/>
      <c r="RBT110" s="82"/>
      <c r="RBU110" s="82"/>
      <c r="RBV110" s="82"/>
      <c r="RBW110" s="82"/>
      <c r="RBX110" s="82"/>
      <c r="RBY110" s="82"/>
      <c r="RBZ110" s="82"/>
      <c r="RCA110" s="82"/>
      <c r="RCB110" s="82"/>
      <c r="RCC110" s="82"/>
      <c r="RCD110" s="82"/>
      <c r="RCE110" s="82"/>
      <c r="RCF110" s="82"/>
      <c r="RCG110" s="82"/>
      <c r="RCH110" s="82"/>
      <c r="RCI110" s="82"/>
      <c r="RCJ110" s="82"/>
      <c r="RCK110" s="82"/>
      <c r="RCL110" s="82"/>
      <c r="RCM110" s="82"/>
      <c r="RCN110" s="82"/>
      <c r="RCO110" s="82"/>
      <c r="RCP110" s="82"/>
      <c r="RCQ110" s="82"/>
      <c r="RCR110" s="82"/>
      <c r="RCS110" s="82"/>
      <c r="RCT110" s="82"/>
      <c r="RCU110" s="82"/>
      <c r="RCV110" s="82"/>
      <c r="RCW110" s="82"/>
      <c r="RCX110" s="82"/>
      <c r="RCY110" s="82"/>
      <c r="RCZ110" s="82"/>
      <c r="RDA110" s="82"/>
      <c r="RDB110" s="82"/>
      <c r="RDC110" s="82"/>
      <c r="RDD110" s="82"/>
      <c r="RDE110" s="82"/>
      <c r="RDF110" s="82"/>
      <c r="RDG110" s="82"/>
      <c r="RDH110" s="82"/>
      <c r="RDI110" s="82"/>
      <c r="RDJ110" s="82"/>
      <c r="RDK110" s="82"/>
      <c r="RDL110" s="82"/>
      <c r="RDM110" s="82"/>
      <c r="RDN110" s="82"/>
      <c r="RDO110" s="82"/>
      <c r="RDP110" s="82"/>
      <c r="RDQ110" s="82"/>
      <c r="RDR110" s="82"/>
      <c r="RDS110" s="82"/>
      <c r="RDT110" s="82"/>
      <c r="RDU110" s="82"/>
      <c r="RDV110" s="82"/>
      <c r="RDW110" s="82"/>
      <c r="RDX110" s="82"/>
      <c r="RDY110" s="82"/>
      <c r="RDZ110" s="82"/>
      <c r="REA110" s="82"/>
      <c r="REB110" s="82"/>
      <c r="REC110" s="82"/>
      <c r="RED110" s="82"/>
      <c r="REE110" s="82"/>
      <c r="REF110" s="82"/>
      <c r="REG110" s="82"/>
      <c r="REH110" s="82"/>
      <c r="REI110" s="82"/>
      <c r="REJ110" s="82"/>
      <c r="REK110" s="82"/>
      <c r="REL110" s="82"/>
      <c r="REM110" s="82"/>
      <c r="REN110" s="82"/>
      <c r="REO110" s="82"/>
      <c r="REP110" s="82"/>
      <c r="REQ110" s="82"/>
      <c r="RER110" s="82"/>
      <c r="RES110" s="82"/>
      <c r="RET110" s="82"/>
      <c r="REU110" s="82"/>
      <c r="REV110" s="82"/>
      <c r="REW110" s="82"/>
      <c r="REX110" s="82"/>
      <c r="REY110" s="82"/>
      <c r="REZ110" s="82"/>
      <c r="RFA110" s="82"/>
      <c r="RFB110" s="82"/>
      <c r="RFC110" s="82"/>
      <c r="RFD110" s="82"/>
      <c r="RFE110" s="82"/>
      <c r="RFF110" s="82"/>
      <c r="RFG110" s="82"/>
      <c r="RFH110" s="82"/>
      <c r="RFI110" s="82"/>
      <c r="RFJ110" s="82"/>
      <c r="RFK110" s="82"/>
      <c r="RFL110" s="82"/>
      <c r="RFM110" s="82"/>
      <c r="RFN110" s="82"/>
      <c r="RFO110" s="82"/>
      <c r="RFP110" s="82"/>
      <c r="RFQ110" s="82"/>
      <c r="RFR110" s="82"/>
      <c r="RFS110" s="82"/>
      <c r="RFT110" s="82"/>
      <c r="RFU110" s="82"/>
      <c r="RFV110" s="82"/>
      <c r="RFW110" s="82"/>
      <c r="RFX110" s="82"/>
      <c r="RFY110" s="82"/>
      <c r="RFZ110" s="82"/>
      <c r="RGA110" s="82"/>
      <c r="RGB110" s="82"/>
      <c r="RGC110" s="82"/>
      <c r="RGD110" s="82"/>
      <c r="RGE110" s="82"/>
      <c r="RGF110" s="82"/>
      <c r="RGG110" s="82"/>
      <c r="RGH110" s="82"/>
      <c r="RGI110" s="82"/>
      <c r="RGJ110" s="82"/>
      <c r="RGK110" s="82"/>
      <c r="RGL110" s="82"/>
      <c r="RGM110" s="82"/>
      <c r="RGN110" s="82"/>
      <c r="RGO110" s="82"/>
      <c r="RGP110" s="82"/>
      <c r="RGQ110" s="82"/>
      <c r="RGR110" s="82"/>
      <c r="RGS110" s="82"/>
      <c r="RGT110" s="82"/>
      <c r="RGU110" s="82"/>
      <c r="RGV110" s="82"/>
      <c r="RGW110" s="82"/>
      <c r="RGX110" s="82"/>
      <c r="RGY110" s="82"/>
      <c r="RGZ110" s="82"/>
      <c r="RHA110" s="82"/>
      <c r="RHB110" s="82"/>
      <c r="RHC110" s="82"/>
      <c r="RHD110" s="82"/>
      <c r="RHE110" s="82"/>
      <c r="RHF110" s="82"/>
      <c r="RHG110" s="82"/>
      <c r="RHH110" s="82"/>
      <c r="RHI110" s="82"/>
      <c r="RHJ110" s="82"/>
      <c r="RHK110" s="82"/>
      <c r="RHL110" s="82"/>
      <c r="RHM110" s="82"/>
      <c r="RHN110" s="82"/>
      <c r="RHO110" s="82"/>
      <c r="RHP110" s="82"/>
      <c r="RHQ110" s="82"/>
      <c r="RHR110" s="82"/>
      <c r="RHS110" s="82"/>
      <c r="RHT110" s="82"/>
      <c r="RHU110" s="82"/>
      <c r="RHV110" s="82"/>
      <c r="RHW110" s="82"/>
      <c r="RHX110" s="82"/>
      <c r="RHY110" s="82"/>
      <c r="RHZ110" s="82"/>
      <c r="RIA110" s="82"/>
      <c r="RIB110" s="82"/>
      <c r="RIC110" s="82"/>
      <c r="RID110" s="82"/>
      <c r="RIE110" s="82"/>
      <c r="RIF110" s="82"/>
      <c r="RIG110" s="82"/>
      <c r="RIH110" s="82"/>
      <c r="RII110" s="82"/>
      <c r="RIJ110" s="82"/>
      <c r="RIK110" s="82"/>
      <c r="RIL110" s="82"/>
      <c r="RIM110" s="82"/>
      <c r="RIN110" s="82"/>
      <c r="RIO110" s="82"/>
      <c r="RIP110" s="82"/>
      <c r="RIQ110" s="82"/>
      <c r="RIR110" s="82"/>
      <c r="RIS110" s="82"/>
      <c r="RIT110" s="82"/>
      <c r="RIU110" s="82"/>
      <c r="RIV110" s="82"/>
      <c r="RIW110" s="82"/>
      <c r="RIX110" s="82"/>
      <c r="RIY110" s="82"/>
      <c r="RIZ110" s="82"/>
      <c r="RJA110" s="82"/>
      <c r="RJB110" s="82"/>
      <c r="RJC110" s="82"/>
      <c r="RJD110" s="82"/>
      <c r="RJE110" s="82"/>
      <c r="RJF110" s="82"/>
      <c r="RJG110" s="82"/>
      <c r="RJH110" s="82"/>
      <c r="RJI110" s="82"/>
      <c r="RJJ110" s="82"/>
      <c r="RJK110" s="82"/>
      <c r="RJL110" s="82"/>
      <c r="RJM110" s="82"/>
      <c r="RJN110" s="82"/>
      <c r="RJO110" s="82"/>
      <c r="RJP110" s="82"/>
      <c r="RJQ110" s="82"/>
      <c r="RJR110" s="82"/>
      <c r="RJS110" s="82"/>
      <c r="RJT110" s="82"/>
      <c r="RJU110" s="82"/>
      <c r="RJV110" s="82"/>
      <c r="RJW110" s="82"/>
      <c r="RJX110" s="82"/>
      <c r="RJY110" s="82"/>
      <c r="RJZ110" s="82"/>
      <c r="RKA110" s="82"/>
      <c r="RKB110" s="82"/>
      <c r="RKC110" s="82"/>
      <c r="RKD110" s="82"/>
      <c r="RKE110" s="82"/>
      <c r="RKF110" s="82"/>
      <c r="RKG110" s="82"/>
      <c r="RKH110" s="82"/>
      <c r="RKI110" s="82"/>
      <c r="RKJ110" s="82"/>
      <c r="RKK110" s="82"/>
      <c r="RKL110" s="82"/>
      <c r="RKM110" s="82"/>
      <c r="RKN110" s="82"/>
      <c r="RKO110" s="82"/>
      <c r="RKP110" s="82"/>
      <c r="RKQ110" s="82"/>
      <c r="RKR110" s="82"/>
      <c r="RKS110" s="82"/>
      <c r="RKT110" s="82"/>
      <c r="RKU110" s="82"/>
      <c r="RKV110" s="82"/>
      <c r="RKW110" s="82"/>
      <c r="RKX110" s="82"/>
      <c r="RKY110" s="82"/>
      <c r="RKZ110" s="82"/>
      <c r="RLA110" s="82"/>
      <c r="RLB110" s="82"/>
      <c r="RLC110" s="82"/>
      <c r="RLD110" s="82"/>
      <c r="RLE110" s="82"/>
      <c r="RLF110" s="82"/>
      <c r="RLG110" s="82"/>
      <c r="RLH110" s="82"/>
      <c r="RLI110" s="82"/>
      <c r="RLJ110" s="82"/>
      <c r="RLK110" s="82"/>
      <c r="RLL110" s="82"/>
      <c r="RLM110" s="82"/>
      <c r="RLN110" s="82"/>
      <c r="RLO110" s="82"/>
      <c r="RLP110" s="82"/>
      <c r="RLQ110" s="82"/>
      <c r="RLR110" s="82"/>
      <c r="RLS110" s="82"/>
      <c r="RLT110" s="82"/>
      <c r="RLU110" s="82"/>
      <c r="RLV110" s="82"/>
      <c r="RLW110" s="82"/>
      <c r="RLX110" s="82"/>
      <c r="RLY110" s="82"/>
      <c r="RLZ110" s="82"/>
      <c r="RMA110" s="82"/>
      <c r="RMB110" s="82"/>
      <c r="RMC110" s="82"/>
      <c r="RMD110" s="82"/>
      <c r="RME110" s="82"/>
      <c r="RMF110" s="82"/>
      <c r="RMG110" s="82"/>
      <c r="RMH110" s="82"/>
      <c r="RMI110" s="82"/>
      <c r="RMJ110" s="82"/>
      <c r="RMK110" s="82"/>
      <c r="RML110" s="82"/>
      <c r="RMM110" s="82"/>
      <c r="RMN110" s="82"/>
      <c r="RMO110" s="82"/>
      <c r="RMP110" s="82"/>
      <c r="RMQ110" s="82"/>
      <c r="RMR110" s="82"/>
      <c r="RMS110" s="82"/>
      <c r="RMT110" s="82"/>
      <c r="RMU110" s="82"/>
      <c r="RMV110" s="82"/>
      <c r="RMW110" s="82"/>
      <c r="RMX110" s="82"/>
      <c r="RMY110" s="82"/>
      <c r="RMZ110" s="82"/>
      <c r="RNA110" s="82"/>
      <c r="RNB110" s="82"/>
      <c r="RNC110" s="82"/>
      <c r="RND110" s="82"/>
      <c r="RNE110" s="82"/>
      <c r="RNF110" s="82"/>
      <c r="RNG110" s="82"/>
      <c r="RNH110" s="82"/>
      <c r="RNI110" s="82"/>
      <c r="RNJ110" s="82"/>
      <c r="RNK110" s="82"/>
      <c r="RNL110" s="82"/>
      <c r="RNM110" s="82"/>
      <c r="RNN110" s="82"/>
      <c r="RNO110" s="82"/>
      <c r="RNP110" s="82"/>
      <c r="RNQ110" s="82"/>
      <c r="RNR110" s="82"/>
      <c r="RNS110" s="82"/>
      <c r="RNT110" s="82"/>
      <c r="RNU110" s="82"/>
      <c r="RNV110" s="82"/>
      <c r="RNW110" s="82"/>
      <c r="RNX110" s="82"/>
      <c r="RNY110" s="82"/>
      <c r="RNZ110" s="82"/>
      <c r="ROA110" s="82"/>
      <c r="ROB110" s="82"/>
      <c r="ROC110" s="82"/>
      <c r="ROD110" s="82"/>
      <c r="ROE110" s="82"/>
      <c r="ROF110" s="82"/>
      <c r="ROG110" s="82"/>
      <c r="ROH110" s="82"/>
      <c r="ROI110" s="82"/>
      <c r="ROJ110" s="82"/>
      <c r="ROK110" s="82"/>
      <c r="ROL110" s="82"/>
      <c r="ROM110" s="82"/>
      <c r="RON110" s="82"/>
      <c r="ROO110" s="82"/>
      <c r="ROP110" s="82"/>
      <c r="ROQ110" s="82"/>
      <c r="ROR110" s="82"/>
      <c r="ROS110" s="82"/>
      <c r="ROT110" s="82"/>
      <c r="ROU110" s="82"/>
      <c r="ROV110" s="82"/>
      <c r="ROW110" s="82"/>
      <c r="ROX110" s="82"/>
      <c r="ROY110" s="82"/>
      <c r="ROZ110" s="82"/>
      <c r="RPA110" s="82"/>
      <c r="RPB110" s="82"/>
      <c r="RPC110" s="82"/>
      <c r="RPD110" s="82"/>
      <c r="RPE110" s="82"/>
      <c r="RPF110" s="82"/>
      <c r="RPG110" s="82"/>
      <c r="RPH110" s="82"/>
      <c r="RPI110" s="82"/>
      <c r="RPJ110" s="82"/>
      <c r="RPK110" s="82"/>
      <c r="RPL110" s="82"/>
      <c r="RPM110" s="82"/>
      <c r="RPN110" s="82"/>
      <c r="RPO110" s="82"/>
      <c r="RPP110" s="82"/>
      <c r="RPQ110" s="82"/>
      <c r="RPR110" s="82"/>
      <c r="RPS110" s="82"/>
      <c r="RPT110" s="82"/>
      <c r="RPU110" s="82"/>
      <c r="RPV110" s="82"/>
      <c r="RPW110" s="82"/>
      <c r="RPX110" s="82"/>
      <c r="RPY110" s="82"/>
      <c r="RPZ110" s="82"/>
      <c r="RQA110" s="82"/>
      <c r="RQB110" s="82"/>
      <c r="RQC110" s="82"/>
      <c r="RQD110" s="82"/>
      <c r="RQE110" s="82"/>
      <c r="RQF110" s="82"/>
      <c r="RQG110" s="82"/>
      <c r="RQH110" s="82"/>
      <c r="RQI110" s="82"/>
      <c r="RQJ110" s="82"/>
      <c r="RQK110" s="82"/>
      <c r="RQL110" s="82"/>
      <c r="RQM110" s="82"/>
      <c r="RQN110" s="82"/>
      <c r="RQO110" s="82"/>
      <c r="RQP110" s="82"/>
      <c r="RQQ110" s="82"/>
      <c r="RQR110" s="82"/>
      <c r="RQS110" s="82"/>
      <c r="RQT110" s="82"/>
      <c r="RQU110" s="82"/>
      <c r="RQV110" s="82"/>
      <c r="RQW110" s="82"/>
      <c r="RQX110" s="82"/>
      <c r="RQY110" s="82"/>
      <c r="RQZ110" s="82"/>
      <c r="RRA110" s="82"/>
      <c r="RRB110" s="82"/>
      <c r="RRC110" s="82"/>
      <c r="RRD110" s="82"/>
      <c r="RRE110" s="82"/>
      <c r="RRF110" s="82"/>
      <c r="RRG110" s="82"/>
      <c r="RRH110" s="82"/>
      <c r="RRI110" s="82"/>
      <c r="RRJ110" s="82"/>
      <c r="RRK110" s="82"/>
      <c r="RRL110" s="82"/>
      <c r="RRM110" s="82"/>
      <c r="RRN110" s="82"/>
      <c r="RRO110" s="82"/>
      <c r="RRP110" s="82"/>
      <c r="RRQ110" s="82"/>
      <c r="RRR110" s="82"/>
      <c r="RRS110" s="82"/>
      <c r="RRT110" s="82"/>
      <c r="RRU110" s="82"/>
      <c r="RRV110" s="82"/>
      <c r="RRW110" s="82"/>
      <c r="RRX110" s="82"/>
      <c r="RRY110" s="82"/>
      <c r="RRZ110" s="82"/>
      <c r="RSA110" s="82"/>
      <c r="RSB110" s="82"/>
      <c r="RSC110" s="82"/>
      <c r="RSD110" s="82"/>
      <c r="RSE110" s="82"/>
      <c r="RSF110" s="82"/>
      <c r="RSG110" s="82"/>
      <c r="RSH110" s="82"/>
      <c r="RSI110" s="82"/>
      <c r="RSJ110" s="82"/>
      <c r="RSK110" s="82"/>
      <c r="RSL110" s="82"/>
      <c r="RSM110" s="82"/>
      <c r="RSN110" s="82"/>
      <c r="RSO110" s="82"/>
      <c r="RSP110" s="82"/>
      <c r="RSQ110" s="82"/>
      <c r="RSR110" s="82"/>
      <c r="RSS110" s="82"/>
      <c r="RST110" s="82"/>
      <c r="RSU110" s="82"/>
      <c r="RSV110" s="82"/>
      <c r="RSW110" s="82"/>
      <c r="RSX110" s="82"/>
      <c r="RSY110" s="82"/>
      <c r="RSZ110" s="82"/>
      <c r="RTA110" s="82"/>
      <c r="RTB110" s="82"/>
      <c r="RTC110" s="82"/>
      <c r="RTD110" s="82"/>
      <c r="RTE110" s="82"/>
      <c r="RTF110" s="82"/>
      <c r="RTG110" s="82"/>
      <c r="RTH110" s="82"/>
      <c r="RTI110" s="82"/>
      <c r="RTJ110" s="82"/>
      <c r="RTK110" s="82"/>
      <c r="RTL110" s="82"/>
      <c r="RTM110" s="82"/>
      <c r="RTN110" s="82"/>
      <c r="RTO110" s="82"/>
      <c r="RTP110" s="82"/>
      <c r="RTQ110" s="82"/>
      <c r="RTR110" s="82"/>
      <c r="RTS110" s="82"/>
      <c r="RTT110" s="82"/>
      <c r="RTU110" s="82"/>
      <c r="RTV110" s="82"/>
      <c r="RTW110" s="82"/>
      <c r="RTX110" s="82"/>
      <c r="RTY110" s="82"/>
      <c r="RTZ110" s="82"/>
      <c r="RUA110" s="82"/>
      <c r="RUB110" s="82"/>
      <c r="RUC110" s="82"/>
      <c r="RUD110" s="82"/>
      <c r="RUE110" s="82"/>
      <c r="RUF110" s="82"/>
      <c r="RUG110" s="82"/>
      <c r="RUH110" s="82"/>
      <c r="RUI110" s="82"/>
      <c r="RUJ110" s="82"/>
      <c r="RUK110" s="82"/>
      <c r="RUL110" s="82"/>
      <c r="RUM110" s="82"/>
      <c r="RUN110" s="82"/>
      <c r="RUO110" s="82"/>
      <c r="RUP110" s="82"/>
      <c r="RUQ110" s="82"/>
      <c r="RUR110" s="82"/>
      <c r="RUS110" s="82"/>
      <c r="RUT110" s="82"/>
      <c r="RUU110" s="82"/>
      <c r="RUV110" s="82"/>
      <c r="RUW110" s="82"/>
      <c r="RUX110" s="82"/>
      <c r="RUY110" s="82"/>
      <c r="RUZ110" s="82"/>
      <c r="RVA110" s="82"/>
      <c r="RVB110" s="82"/>
      <c r="RVC110" s="82"/>
      <c r="RVD110" s="82"/>
      <c r="RVE110" s="82"/>
      <c r="RVF110" s="82"/>
      <c r="RVG110" s="82"/>
      <c r="RVH110" s="82"/>
      <c r="RVI110" s="82"/>
      <c r="RVJ110" s="82"/>
      <c r="RVK110" s="82"/>
      <c r="RVL110" s="82"/>
      <c r="RVM110" s="82"/>
      <c r="RVN110" s="82"/>
      <c r="RVO110" s="82"/>
      <c r="RVP110" s="82"/>
      <c r="RVQ110" s="82"/>
      <c r="RVR110" s="82"/>
      <c r="RVS110" s="82"/>
      <c r="RVT110" s="82"/>
      <c r="RVU110" s="82"/>
      <c r="RVV110" s="82"/>
      <c r="RVW110" s="82"/>
      <c r="RVX110" s="82"/>
      <c r="RVY110" s="82"/>
      <c r="RVZ110" s="82"/>
      <c r="RWA110" s="82"/>
      <c r="RWB110" s="82"/>
      <c r="RWC110" s="82"/>
      <c r="RWD110" s="82"/>
      <c r="RWE110" s="82"/>
      <c r="RWF110" s="82"/>
      <c r="RWG110" s="82"/>
      <c r="RWH110" s="82"/>
      <c r="RWI110" s="82"/>
      <c r="RWJ110" s="82"/>
      <c r="RWK110" s="82"/>
      <c r="RWL110" s="82"/>
      <c r="RWM110" s="82"/>
      <c r="RWN110" s="82"/>
      <c r="RWO110" s="82"/>
      <c r="RWP110" s="82"/>
      <c r="RWQ110" s="82"/>
      <c r="RWR110" s="82"/>
      <c r="RWS110" s="82"/>
      <c r="RWT110" s="82"/>
      <c r="RWU110" s="82"/>
      <c r="RWV110" s="82"/>
      <c r="RWW110" s="82"/>
      <c r="RWX110" s="82"/>
      <c r="RWY110" s="82"/>
      <c r="RWZ110" s="82"/>
      <c r="RXA110" s="82"/>
      <c r="RXB110" s="82"/>
      <c r="RXC110" s="82"/>
      <c r="RXD110" s="82"/>
      <c r="RXE110" s="82"/>
      <c r="RXF110" s="82"/>
      <c r="RXG110" s="82"/>
      <c r="RXH110" s="82"/>
      <c r="RXI110" s="82"/>
      <c r="RXJ110" s="82"/>
      <c r="RXK110" s="82"/>
      <c r="RXL110" s="82"/>
      <c r="RXM110" s="82"/>
      <c r="RXN110" s="82"/>
      <c r="RXO110" s="82"/>
      <c r="RXP110" s="82"/>
      <c r="RXQ110" s="82"/>
      <c r="RXR110" s="82"/>
      <c r="RXS110" s="82"/>
      <c r="RXT110" s="82"/>
      <c r="RXU110" s="82"/>
      <c r="RXV110" s="82"/>
      <c r="RXW110" s="82"/>
      <c r="RXX110" s="82"/>
      <c r="RXY110" s="82"/>
      <c r="RXZ110" s="82"/>
      <c r="RYA110" s="82"/>
      <c r="RYB110" s="82"/>
      <c r="RYC110" s="82"/>
      <c r="RYD110" s="82"/>
      <c r="RYE110" s="82"/>
      <c r="RYF110" s="82"/>
      <c r="RYG110" s="82"/>
      <c r="RYH110" s="82"/>
      <c r="RYI110" s="82"/>
      <c r="RYJ110" s="82"/>
      <c r="RYK110" s="82"/>
      <c r="RYL110" s="82"/>
      <c r="RYM110" s="82"/>
      <c r="RYN110" s="82"/>
      <c r="RYO110" s="82"/>
      <c r="RYP110" s="82"/>
      <c r="RYQ110" s="82"/>
      <c r="RYR110" s="82"/>
      <c r="RYS110" s="82"/>
      <c r="RYT110" s="82"/>
      <c r="RYU110" s="82"/>
      <c r="RYV110" s="82"/>
      <c r="RYW110" s="82"/>
      <c r="RYX110" s="82"/>
      <c r="RYY110" s="82"/>
      <c r="RYZ110" s="82"/>
      <c r="RZA110" s="82"/>
      <c r="RZB110" s="82"/>
      <c r="RZC110" s="82"/>
      <c r="RZD110" s="82"/>
      <c r="RZE110" s="82"/>
      <c r="RZF110" s="82"/>
      <c r="RZG110" s="82"/>
      <c r="RZH110" s="82"/>
      <c r="RZI110" s="82"/>
      <c r="RZJ110" s="82"/>
      <c r="RZK110" s="82"/>
      <c r="RZL110" s="82"/>
      <c r="RZM110" s="82"/>
      <c r="RZN110" s="82"/>
      <c r="RZO110" s="82"/>
      <c r="RZP110" s="82"/>
      <c r="RZQ110" s="82"/>
      <c r="RZR110" s="82"/>
      <c r="RZS110" s="82"/>
      <c r="RZT110" s="82"/>
      <c r="RZU110" s="82"/>
      <c r="RZV110" s="82"/>
      <c r="RZW110" s="82"/>
      <c r="RZX110" s="82"/>
      <c r="RZY110" s="82"/>
      <c r="RZZ110" s="82"/>
      <c r="SAA110" s="82"/>
      <c r="SAB110" s="82"/>
      <c r="SAC110" s="82"/>
      <c r="SAD110" s="82"/>
      <c r="SAE110" s="82"/>
      <c r="SAF110" s="82"/>
      <c r="SAG110" s="82"/>
      <c r="SAH110" s="82"/>
      <c r="SAI110" s="82"/>
      <c r="SAJ110" s="82"/>
      <c r="SAK110" s="82"/>
      <c r="SAL110" s="82"/>
      <c r="SAM110" s="82"/>
      <c r="SAN110" s="82"/>
      <c r="SAO110" s="82"/>
      <c r="SAP110" s="82"/>
      <c r="SAQ110" s="82"/>
      <c r="SAR110" s="82"/>
      <c r="SAS110" s="82"/>
      <c r="SAT110" s="82"/>
      <c r="SAU110" s="82"/>
      <c r="SAV110" s="82"/>
      <c r="SAW110" s="82"/>
      <c r="SAX110" s="82"/>
      <c r="SAY110" s="82"/>
      <c r="SAZ110" s="82"/>
      <c r="SBA110" s="82"/>
      <c r="SBB110" s="82"/>
      <c r="SBC110" s="82"/>
      <c r="SBD110" s="82"/>
      <c r="SBE110" s="82"/>
      <c r="SBF110" s="82"/>
      <c r="SBG110" s="82"/>
      <c r="SBH110" s="82"/>
      <c r="SBI110" s="82"/>
      <c r="SBJ110" s="82"/>
      <c r="SBK110" s="82"/>
      <c r="SBL110" s="82"/>
      <c r="SBM110" s="82"/>
      <c r="SBN110" s="82"/>
      <c r="SBO110" s="82"/>
      <c r="SBP110" s="82"/>
      <c r="SBQ110" s="82"/>
      <c r="SBR110" s="82"/>
      <c r="SBS110" s="82"/>
      <c r="SBT110" s="82"/>
      <c r="SBU110" s="82"/>
      <c r="SBV110" s="82"/>
      <c r="SBW110" s="82"/>
      <c r="SBX110" s="82"/>
      <c r="SBY110" s="82"/>
      <c r="SBZ110" s="82"/>
      <c r="SCA110" s="82"/>
      <c r="SCB110" s="82"/>
      <c r="SCC110" s="82"/>
      <c r="SCD110" s="82"/>
      <c r="SCE110" s="82"/>
      <c r="SCF110" s="82"/>
      <c r="SCG110" s="82"/>
      <c r="SCH110" s="82"/>
      <c r="SCI110" s="82"/>
      <c r="SCJ110" s="82"/>
      <c r="SCK110" s="82"/>
      <c r="SCL110" s="82"/>
      <c r="SCM110" s="82"/>
      <c r="SCN110" s="82"/>
      <c r="SCO110" s="82"/>
      <c r="SCP110" s="82"/>
      <c r="SCQ110" s="82"/>
      <c r="SCR110" s="82"/>
      <c r="SCS110" s="82"/>
      <c r="SCT110" s="82"/>
      <c r="SCU110" s="82"/>
      <c r="SCV110" s="82"/>
      <c r="SCW110" s="82"/>
      <c r="SCX110" s="82"/>
      <c r="SCY110" s="82"/>
      <c r="SCZ110" s="82"/>
      <c r="SDA110" s="82"/>
      <c r="SDB110" s="82"/>
      <c r="SDC110" s="82"/>
      <c r="SDD110" s="82"/>
      <c r="SDE110" s="82"/>
      <c r="SDF110" s="82"/>
      <c r="SDG110" s="82"/>
      <c r="SDH110" s="82"/>
      <c r="SDI110" s="82"/>
      <c r="SDJ110" s="82"/>
      <c r="SDK110" s="82"/>
      <c r="SDL110" s="82"/>
      <c r="SDM110" s="82"/>
      <c r="SDN110" s="82"/>
      <c r="SDO110" s="82"/>
      <c r="SDP110" s="82"/>
      <c r="SDQ110" s="82"/>
      <c r="SDR110" s="82"/>
      <c r="SDS110" s="82"/>
      <c r="SDT110" s="82"/>
      <c r="SDU110" s="82"/>
      <c r="SDV110" s="82"/>
      <c r="SDW110" s="82"/>
      <c r="SDX110" s="82"/>
      <c r="SDY110" s="82"/>
      <c r="SDZ110" s="82"/>
      <c r="SEA110" s="82"/>
      <c r="SEB110" s="82"/>
      <c r="SEC110" s="82"/>
      <c r="SED110" s="82"/>
      <c r="SEE110" s="82"/>
      <c r="SEF110" s="82"/>
      <c r="SEG110" s="82"/>
      <c r="SEH110" s="82"/>
      <c r="SEI110" s="82"/>
      <c r="SEJ110" s="82"/>
      <c r="SEK110" s="82"/>
      <c r="SEL110" s="82"/>
      <c r="SEM110" s="82"/>
      <c r="SEN110" s="82"/>
      <c r="SEO110" s="82"/>
      <c r="SEP110" s="82"/>
      <c r="SEQ110" s="82"/>
      <c r="SER110" s="82"/>
      <c r="SES110" s="82"/>
      <c r="SET110" s="82"/>
      <c r="SEU110" s="82"/>
      <c r="SEV110" s="82"/>
      <c r="SEW110" s="82"/>
      <c r="SEX110" s="82"/>
      <c r="SEY110" s="82"/>
      <c r="SEZ110" s="82"/>
      <c r="SFA110" s="82"/>
      <c r="SFB110" s="82"/>
      <c r="SFC110" s="82"/>
      <c r="SFD110" s="82"/>
      <c r="SFE110" s="82"/>
      <c r="SFF110" s="82"/>
      <c r="SFG110" s="82"/>
      <c r="SFH110" s="82"/>
      <c r="SFI110" s="82"/>
      <c r="SFJ110" s="82"/>
      <c r="SFK110" s="82"/>
      <c r="SFL110" s="82"/>
      <c r="SFM110" s="82"/>
      <c r="SFN110" s="82"/>
      <c r="SFO110" s="82"/>
      <c r="SFP110" s="82"/>
      <c r="SFQ110" s="82"/>
      <c r="SFR110" s="82"/>
      <c r="SFS110" s="82"/>
      <c r="SFT110" s="82"/>
      <c r="SFU110" s="82"/>
      <c r="SFV110" s="82"/>
      <c r="SFW110" s="82"/>
      <c r="SFX110" s="82"/>
      <c r="SFY110" s="82"/>
      <c r="SFZ110" s="82"/>
      <c r="SGA110" s="82"/>
      <c r="SGB110" s="82"/>
      <c r="SGC110" s="82"/>
      <c r="SGD110" s="82"/>
      <c r="SGE110" s="82"/>
      <c r="SGF110" s="82"/>
      <c r="SGG110" s="82"/>
      <c r="SGH110" s="82"/>
      <c r="SGI110" s="82"/>
      <c r="SGJ110" s="82"/>
      <c r="SGK110" s="82"/>
      <c r="SGL110" s="82"/>
      <c r="SGM110" s="82"/>
      <c r="SGN110" s="82"/>
      <c r="SGO110" s="82"/>
      <c r="SGP110" s="82"/>
      <c r="SGQ110" s="82"/>
      <c r="SGR110" s="82"/>
      <c r="SGS110" s="82"/>
      <c r="SGT110" s="82"/>
      <c r="SGU110" s="82"/>
      <c r="SGV110" s="82"/>
      <c r="SGW110" s="82"/>
      <c r="SGX110" s="82"/>
      <c r="SGY110" s="82"/>
      <c r="SGZ110" s="82"/>
      <c r="SHA110" s="82"/>
      <c r="SHB110" s="82"/>
      <c r="SHC110" s="82"/>
      <c r="SHD110" s="82"/>
      <c r="SHE110" s="82"/>
      <c r="SHF110" s="82"/>
      <c r="SHG110" s="82"/>
      <c r="SHH110" s="82"/>
      <c r="SHI110" s="82"/>
      <c r="SHJ110" s="82"/>
      <c r="SHK110" s="82"/>
      <c r="SHL110" s="82"/>
      <c r="SHM110" s="82"/>
      <c r="SHN110" s="82"/>
      <c r="SHO110" s="82"/>
      <c r="SHP110" s="82"/>
      <c r="SHQ110" s="82"/>
      <c r="SHR110" s="82"/>
      <c r="SHS110" s="82"/>
      <c r="SHT110" s="82"/>
      <c r="SHU110" s="82"/>
      <c r="SHV110" s="82"/>
      <c r="SHW110" s="82"/>
      <c r="SHX110" s="82"/>
      <c r="SHY110" s="82"/>
      <c r="SHZ110" s="82"/>
      <c r="SIA110" s="82"/>
      <c r="SIB110" s="82"/>
      <c r="SIC110" s="82"/>
      <c r="SID110" s="82"/>
      <c r="SIE110" s="82"/>
      <c r="SIF110" s="82"/>
      <c r="SIG110" s="82"/>
      <c r="SIH110" s="82"/>
      <c r="SII110" s="82"/>
      <c r="SIJ110" s="82"/>
      <c r="SIK110" s="82"/>
      <c r="SIL110" s="82"/>
      <c r="SIM110" s="82"/>
      <c r="SIN110" s="82"/>
      <c r="SIO110" s="82"/>
      <c r="SIP110" s="82"/>
      <c r="SIQ110" s="82"/>
      <c r="SIR110" s="82"/>
      <c r="SIS110" s="82"/>
      <c r="SIT110" s="82"/>
      <c r="SIU110" s="82"/>
      <c r="SIV110" s="82"/>
      <c r="SIW110" s="82"/>
      <c r="SIX110" s="82"/>
      <c r="SIY110" s="82"/>
      <c r="SIZ110" s="82"/>
      <c r="SJA110" s="82"/>
      <c r="SJB110" s="82"/>
      <c r="SJC110" s="82"/>
      <c r="SJD110" s="82"/>
      <c r="SJE110" s="82"/>
      <c r="SJF110" s="82"/>
      <c r="SJG110" s="82"/>
      <c r="SJH110" s="82"/>
      <c r="SJI110" s="82"/>
      <c r="SJJ110" s="82"/>
      <c r="SJK110" s="82"/>
      <c r="SJL110" s="82"/>
      <c r="SJM110" s="82"/>
      <c r="SJN110" s="82"/>
      <c r="SJO110" s="82"/>
      <c r="SJP110" s="82"/>
      <c r="SJQ110" s="82"/>
      <c r="SJR110" s="82"/>
      <c r="SJS110" s="82"/>
      <c r="SJT110" s="82"/>
      <c r="SJU110" s="82"/>
      <c r="SJV110" s="82"/>
      <c r="SJW110" s="82"/>
      <c r="SJX110" s="82"/>
      <c r="SJY110" s="82"/>
      <c r="SJZ110" s="82"/>
      <c r="SKA110" s="82"/>
      <c r="SKB110" s="82"/>
      <c r="SKC110" s="82"/>
      <c r="SKD110" s="82"/>
      <c r="SKE110" s="82"/>
      <c r="SKF110" s="82"/>
      <c r="SKG110" s="82"/>
      <c r="SKH110" s="82"/>
      <c r="SKI110" s="82"/>
      <c r="SKJ110" s="82"/>
      <c r="SKK110" s="82"/>
      <c r="SKL110" s="82"/>
      <c r="SKM110" s="82"/>
      <c r="SKN110" s="82"/>
      <c r="SKO110" s="82"/>
      <c r="SKP110" s="82"/>
      <c r="SKQ110" s="82"/>
      <c r="SKR110" s="82"/>
      <c r="SKS110" s="82"/>
      <c r="SKT110" s="82"/>
      <c r="SKU110" s="82"/>
      <c r="SKV110" s="82"/>
      <c r="SKW110" s="82"/>
      <c r="SKX110" s="82"/>
      <c r="SKY110" s="82"/>
      <c r="SKZ110" s="82"/>
      <c r="SLA110" s="82"/>
      <c r="SLB110" s="82"/>
      <c r="SLC110" s="82"/>
      <c r="SLD110" s="82"/>
      <c r="SLE110" s="82"/>
      <c r="SLF110" s="82"/>
      <c r="SLG110" s="82"/>
      <c r="SLH110" s="82"/>
      <c r="SLI110" s="82"/>
      <c r="SLJ110" s="82"/>
      <c r="SLK110" s="82"/>
      <c r="SLL110" s="82"/>
      <c r="SLM110" s="82"/>
      <c r="SLN110" s="82"/>
      <c r="SLO110" s="82"/>
      <c r="SLP110" s="82"/>
      <c r="SLQ110" s="82"/>
      <c r="SLR110" s="82"/>
      <c r="SLS110" s="82"/>
      <c r="SLT110" s="82"/>
      <c r="SLU110" s="82"/>
      <c r="SLV110" s="82"/>
      <c r="SLW110" s="82"/>
      <c r="SLX110" s="82"/>
      <c r="SLY110" s="82"/>
      <c r="SLZ110" s="82"/>
      <c r="SMA110" s="82"/>
      <c r="SMB110" s="82"/>
      <c r="SMC110" s="82"/>
      <c r="SMD110" s="82"/>
      <c r="SME110" s="82"/>
      <c r="SMF110" s="82"/>
      <c r="SMG110" s="82"/>
      <c r="SMH110" s="82"/>
      <c r="SMI110" s="82"/>
      <c r="SMJ110" s="82"/>
      <c r="SMK110" s="82"/>
      <c r="SML110" s="82"/>
      <c r="SMM110" s="82"/>
      <c r="SMN110" s="82"/>
      <c r="SMO110" s="82"/>
      <c r="SMP110" s="82"/>
      <c r="SMQ110" s="82"/>
      <c r="SMR110" s="82"/>
      <c r="SMS110" s="82"/>
      <c r="SMT110" s="82"/>
      <c r="SMU110" s="82"/>
      <c r="SMV110" s="82"/>
      <c r="SMW110" s="82"/>
      <c r="SMX110" s="82"/>
      <c r="SMY110" s="82"/>
      <c r="SMZ110" s="82"/>
      <c r="SNA110" s="82"/>
      <c r="SNB110" s="82"/>
      <c r="SNC110" s="82"/>
      <c r="SND110" s="82"/>
      <c r="SNE110" s="82"/>
      <c r="SNF110" s="82"/>
      <c r="SNG110" s="82"/>
      <c r="SNH110" s="82"/>
      <c r="SNI110" s="82"/>
      <c r="SNJ110" s="82"/>
      <c r="SNK110" s="82"/>
      <c r="SNL110" s="82"/>
      <c r="SNM110" s="82"/>
      <c r="SNN110" s="82"/>
      <c r="SNO110" s="82"/>
      <c r="SNP110" s="82"/>
      <c r="SNQ110" s="82"/>
      <c r="SNR110" s="82"/>
      <c r="SNS110" s="82"/>
      <c r="SNT110" s="82"/>
      <c r="SNU110" s="82"/>
      <c r="SNV110" s="82"/>
      <c r="SNW110" s="82"/>
      <c r="SNX110" s="82"/>
      <c r="SNY110" s="82"/>
      <c r="SNZ110" s="82"/>
      <c r="SOA110" s="82"/>
      <c r="SOB110" s="82"/>
      <c r="SOC110" s="82"/>
      <c r="SOD110" s="82"/>
      <c r="SOE110" s="82"/>
      <c r="SOF110" s="82"/>
      <c r="SOG110" s="82"/>
      <c r="SOH110" s="82"/>
      <c r="SOI110" s="82"/>
      <c r="SOJ110" s="82"/>
      <c r="SOK110" s="82"/>
      <c r="SOL110" s="82"/>
      <c r="SOM110" s="82"/>
      <c r="SON110" s="82"/>
      <c r="SOO110" s="82"/>
      <c r="SOP110" s="82"/>
      <c r="SOQ110" s="82"/>
      <c r="SOR110" s="82"/>
      <c r="SOS110" s="82"/>
      <c r="SOT110" s="82"/>
      <c r="SOU110" s="82"/>
      <c r="SOV110" s="82"/>
      <c r="SOW110" s="82"/>
      <c r="SOX110" s="82"/>
      <c r="SOY110" s="82"/>
      <c r="SOZ110" s="82"/>
      <c r="SPA110" s="82"/>
      <c r="SPB110" s="82"/>
      <c r="SPC110" s="82"/>
      <c r="SPD110" s="82"/>
      <c r="SPE110" s="82"/>
      <c r="SPF110" s="82"/>
      <c r="SPG110" s="82"/>
      <c r="SPH110" s="82"/>
      <c r="SPI110" s="82"/>
      <c r="SPJ110" s="82"/>
      <c r="SPK110" s="82"/>
      <c r="SPL110" s="82"/>
      <c r="SPM110" s="82"/>
      <c r="SPN110" s="82"/>
      <c r="SPO110" s="82"/>
      <c r="SPP110" s="82"/>
      <c r="SPQ110" s="82"/>
      <c r="SPR110" s="82"/>
      <c r="SPS110" s="82"/>
      <c r="SPT110" s="82"/>
      <c r="SPU110" s="82"/>
      <c r="SPV110" s="82"/>
      <c r="SPW110" s="82"/>
      <c r="SPX110" s="82"/>
      <c r="SPY110" s="82"/>
      <c r="SPZ110" s="82"/>
      <c r="SQA110" s="82"/>
      <c r="SQB110" s="82"/>
      <c r="SQC110" s="82"/>
      <c r="SQD110" s="82"/>
      <c r="SQE110" s="82"/>
      <c r="SQF110" s="82"/>
      <c r="SQG110" s="82"/>
      <c r="SQH110" s="82"/>
      <c r="SQI110" s="82"/>
      <c r="SQJ110" s="82"/>
      <c r="SQK110" s="82"/>
      <c r="SQL110" s="82"/>
      <c r="SQM110" s="82"/>
      <c r="SQN110" s="82"/>
      <c r="SQO110" s="82"/>
      <c r="SQP110" s="82"/>
      <c r="SQQ110" s="82"/>
      <c r="SQR110" s="82"/>
      <c r="SQS110" s="82"/>
      <c r="SQT110" s="82"/>
      <c r="SQU110" s="82"/>
      <c r="SQV110" s="82"/>
      <c r="SQW110" s="82"/>
      <c r="SQX110" s="82"/>
      <c r="SQY110" s="82"/>
      <c r="SQZ110" s="82"/>
      <c r="SRA110" s="82"/>
      <c r="SRB110" s="82"/>
      <c r="SRC110" s="82"/>
      <c r="SRD110" s="82"/>
      <c r="SRE110" s="82"/>
      <c r="SRF110" s="82"/>
      <c r="SRG110" s="82"/>
      <c r="SRH110" s="82"/>
      <c r="SRI110" s="82"/>
      <c r="SRJ110" s="82"/>
      <c r="SRK110" s="82"/>
      <c r="SRL110" s="82"/>
      <c r="SRM110" s="82"/>
      <c r="SRN110" s="82"/>
      <c r="SRO110" s="82"/>
      <c r="SRP110" s="82"/>
      <c r="SRQ110" s="82"/>
      <c r="SRR110" s="82"/>
      <c r="SRS110" s="82"/>
      <c r="SRT110" s="82"/>
      <c r="SRU110" s="82"/>
      <c r="SRV110" s="82"/>
      <c r="SRW110" s="82"/>
      <c r="SRX110" s="82"/>
      <c r="SRY110" s="82"/>
      <c r="SRZ110" s="82"/>
      <c r="SSA110" s="82"/>
      <c r="SSB110" s="82"/>
      <c r="SSC110" s="82"/>
      <c r="SSD110" s="82"/>
      <c r="SSE110" s="82"/>
      <c r="SSF110" s="82"/>
      <c r="SSG110" s="82"/>
      <c r="SSH110" s="82"/>
      <c r="SSI110" s="82"/>
      <c r="SSJ110" s="82"/>
      <c r="SSK110" s="82"/>
      <c r="SSL110" s="82"/>
      <c r="SSM110" s="82"/>
      <c r="SSN110" s="82"/>
      <c r="SSO110" s="82"/>
      <c r="SSP110" s="82"/>
      <c r="SSQ110" s="82"/>
      <c r="SSR110" s="82"/>
      <c r="SSS110" s="82"/>
      <c r="SST110" s="82"/>
      <c r="SSU110" s="82"/>
      <c r="SSV110" s="82"/>
      <c r="SSW110" s="82"/>
      <c r="SSX110" s="82"/>
      <c r="SSY110" s="82"/>
      <c r="SSZ110" s="82"/>
      <c r="STA110" s="82"/>
      <c r="STB110" s="82"/>
      <c r="STC110" s="82"/>
      <c r="STD110" s="82"/>
      <c r="STE110" s="82"/>
      <c r="STF110" s="82"/>
      <c r="STG110" s="82"/>
      <c r="STH110" s="82"/>
      <c r="STI110" s="82"/>
      <c r="STJ110" s="82"/>
      <c r="STK110" s="82"/>
      <c r="STL110" s="82"/>
      <c r="STM110" s="82"/>
      <c r="STN110" s="82"/>
      <c r="STO110" s="82"/>
      <c r="STP110" s="82"/>
      <c r="STQ110" s="82"/>
      <c r="STR110" s="82"/>
      <c r="STS110" s="82"/>
      <c r="STT110" s="82"/>
      <c r="STU110" s="82"/>
      <c r="STV110" s="82"/>
      <c r="STW110" s="82"/>
      <c r="STX110" s="82"/>
      <c r="STY110" s="82"/>
      <c r="STZ110" s="82"/>
      <c r="SUA110" s="82"/>
      <c r="SUB110" s="82"/>
      <c r="SUC110" s="82"/>
      <c r="SUD110" s="82"/>
      <c r="SUE110" s="82"/>
      <c r="SUF110" s="82"/>
      <c r="SUG110" s="82"/>
      <c r="SUH110" s="82"/>
      <c r="SUI110" s="82"/>
      <c r="SUJ110" s="82"/>
      <c r="SUK110" s="82"/>
      <c r="SUL110" s="82"/>
      <c r="SUM110" s="82"/>
      <c r="SUN110" s="82"/>
      <c r="SUO110" s="82"/>
      <c r="SUP110" s="82"/>
      <c r="SUQ110" s="82"/>
      <c r="SUR110" s="82"/>
      <c r="SUS110" s="82"/>
      <c r="SUT110" s="82"/>
      <c r="SUU110" s="82"/>
      <c r="SUV110" s="82"/>
      <c r="SUW110" s="82"/>
      <c r="SUX110" s="82"/>
      <c r="SUY110" s="82"/>
      <c r="SUZ110" s="82"/>
      <c r="SVA110" s="82"/>
      <c r="SVB110" s="82"/>
      <c r="SVC110" s="82"/>
      <c r="SVD110" s="82"/>
      <c r="SVE110" s="82"/>
      <c r="SVF110" s="82"/>
      <c r="SVG110" s="82"/>
      <c r="SVH110" s="82"/>
      <c r="SVI110" s="82"/>
      <c r="SVJ110" s="82"/>
      <c r="SVK110" s="82"/>
      <c r="SVL110" s="82"/>
      <c r="SVM110" s="82"/>
      <c r="SVN110" s="82"/>
      <c r="SVO110" s="82"/>
      <c r="SVP110" s="82"/>
      <c r="SVQ110" s="82"/>
      <c r="SVR110" s="82"/>
      <c r="SVS110" s="82"/>
      <c r="SVT110" s="82"/>
      <c r="SVU110" s="82"/>
      <c r="SVV110" s="82"/>
      <c r="SVW110" s="82"/>
      <c r="SVX110" s="82"/>
      <c r="SVY110" s="82"/>
      <c r="SVZ110" s="82"/>
      <c r="SWA110" s="82"/>
      <c r="SWB110" s="82"/>
      <c r="SWC110" s="82"/>
      <c r="SWD110" s="82"/>
      <c r="SWE110" s="82"/>
      <c r="SWF110" s="82"/>
      <c r="SWG110" s="82"/>
      <c r="SWH110" s="82"/>
      <c r="SWI110" s="82"/>
      <c r="SWJ110" s="82"/>
      <c r="SWK110" s="82"/>
      <c r="SWL110" s="82"/>
      <c r="SWM110" s="82"/>
      <c r="SWN110" s="82"/>
      <c r="SWO110" s="82"/>
      <c r="SWP110" s="82"/>
      <c r="SWQ110" s="82"/>
      <c r="SWR110" s="82"/>
      <c r="SWS110" s="82"/>
      <c r="SWT110" s="82"/>
      <c r="SWU110" s="82"/>
      <c r="SWV110" s="82"/>
      <c r="SWW110" s="82"/>
      <c r="SWX110" s="82"/>
      <c r="SWY110" s="82"/>
      <c r="SWZ110" s="82"/>
      <c r="SXA110" s="82"/>
      <c r="SXB110" s="82"/>
      <c r="SXC110" s="82"/>
      <c r="SXD110" s="82"/>
      <c r="SXE110" s="82"/>
      <c r="SXF110" s="82"/>
      <c r="SXG110" s="82"/>
      <c r="SXH110" s="82"/>
      <c r="SXI110" s="82"/>
      <c r="SXJ110" s="82"/>
      <c r="SXK110" s="82"/>
      <c r="SXL110" s="82"/>
      <c r="SXM110" s="82"/>
      <c r="SXN110" s="82"/>
      <c r="SXO110" s="82"/>
      <c r="SXP110" s="82"/>
      <c r="SXQ110" s="82"/>
      <c r="SXR110" s="82"/>
      <c r="SXS110" s="82"/>
      <c r="SXT110" s="82"/>
      <c r="SXU110" s="82"/>
      <c r="SXV110" s="82"/>
      <c r="SXW110" s="82"/>
      <c r="SXX110" s="82"/>
      <c r="SXY110" s="82"/>
      <c r="SXZ110" s="82"/>
      <c r="SYA110" s="82"/>
      <c r="SYB110" s="82"/>
      <c r="SYC110" s="82"/>
      <c r="SYD110" s="82"/>
      <c r="SYE110" s="82"/>
      <c r="SYF110" s="82"/>
      <c r="SYG110" s="82"/>
      <c r="SYH110" s="82"/>
      <c r="SYI110" s="82"/>
      <c r="SYJ110" s="82"/>
      <c r="SYK110" s="82"/>
      <c r="SYL110" s="82"/>
      <c r="SYM110" s="82"/>
      <c r="SYN110" s="82"/>
      <c r="SYO110" s="82"/>
      <c r="SYP110" s="82"/>
      <c r="SYQ110" s="82"/>
      <c r="SYR110" s="82"/>
      <c r="SYS110" s="82"/>
      <c r="SYT110" s="82"/>
      <c r="SYU110" s="82"/>
      <c r="SYV110" s="82"/>
      <c r="SYW110" s="82"/>
      <c r="SYX110" s="82"/>
      <c r="SYY110" s="82"/>
      <c r="SYZ110" s="82"/>
      <c r="SZA110" s="82"/>
      <c r="SZB110" s="82"/>
      <c r="SZC110" s="82"/>
      <c r="SZD110" s="82"/>
      <c r="SZE110" s="82"/>
      <c r="SZF110" s="82"/>
      <c r="SZG110" s="82"/>
      <c r="SZH110" s="82"/>
      <c r="SZI110" s="82"/>
      <c r="SZJ110" s="82"/>
      <c r="SZK110" s="82"/>
      <c r="SZL110" s="82"/>
      <c r="SZM110" s="82"/>
      <c r="SZN110" s="82"/>
      <c r="SZO110" s="82"/>
      <c r="SZP110" s="82"/>
      <c r="SZQ110" s="82"/>
      <c r="SZR110" s="82"/>
      <c r="SZS110" s="82"/>
      <c r="SZT110" s="82"/>
      <c r="SZU110" s="82"/>
      <c r="SZV110" s="82"/>
      <c r="SZW110" s="82"/>
      <c r="SZX110" s="82"/>
      <c r="SZY110" s="82"/>
      <c r="SZZ110" s="82"/>
      <c r="TAA110" s="82"/>
      <c r="TAB110" s="82"/>
      <c r="TAC110" s="82"/>
      <c r="TAD110" s="82"/>
      <c r="TAE110" s="82"/>
      <c r="TAF110" s="82"/>
      <c r="TAG110" s="82"/>
      <c r="TAH110" s="82"/>
      <c r="TAI110" s="82"/>
      <c r="TAJ110" s="82"/>
      <c r="TAK110" s="82"/>
      <c r="TAL110" s="82"/>
      <c r="TAM110" s="82"/>
      <c r="TAN110" s="82"/>
      <c r="TAO110" s="82"/>
      <c r="TAP110" s="82"/>
      <c r="TAQ110" s="82"/>
      <c r="TAR110" s="82"/>
      <c r="TAS110" s="82"/>
      <c r="TAT110" s="82"/>
      <c r="TAU110" s="82"/>
      <c r="TAV110" s="82"/>
      <c r="TAW110" s="82"/>
      <c r="TAX110" s="82"/>
      <c r="TAY110" s="82"/>
      <c r="TAZ110" s="82"/>
      <c r="TBA110" s="82"/>
      <c r="TBB110" s="82"/>
      <c r="TBC110" s="82"/>
      <c r="TBD110" s="82"/>
      <c r="TBE110" s="82"/>
      <c r="TBF110" s="82"/>
      <c r="TBG110" s="82"/>
      <c r="TBH110" s="82"/>
      <c r="TBI110" s="82"/>
      <c r="TBJ110" s="82"/>
      <c r="TBK110" s="82"/>
      <c r="TBL110" s="82"/>
      <c r="TBM110" s="82"/>
      <c r="TBN110" s="82"/>
      <c r="TBO110" s="82"/>
      <c r="TBP110" s="82"/>
      <c r="TBQ110" s="82"/>
      <c r="TBR110" s="82"/>
      <c r="TBS110" s="82"/>
      <c r="TBT110" s="82"/>
      <c r="TBU110" s="82"/>
      <c r="TBV110" s="82"/>
      <c r="TBW110" s="82"/>
      <c r="TBX110" s="82"/>
      <c r="TBY110" s="82"/>
      <c r="TBZ110" s="82"/>
      <c r="TCA110" s="82"/>
      <c r="TCB110" s="82"/>
      <c r="TCC110" s="82"/>
      <c r="TCD110" s="82"/>
      <c r="TCE110" s="82"/>
      <c r="TCF110" s="82"/>
      <c r="TCG110" s="82"/>
      <c r="TCH110" s="82"/>
      <c r="TCI110" s="82"/>
      <c r="TCJ110" s="82"/>
      <c r="TCK110" s="82"/>
      <c r="TCL110" s="82"/>
      <c r="TCM110" s="82"/>
      <c r="TCN110" s="82"/>
      <c r="TCO110" s="82"/>
      <c r="TCP110" s="82"/>
      <c r="TCQ110" s="82"/>
      <c r="TCR110" s="82"/>
      <c r="TCS110" s="82"/>
      <c r="TCT110" s="82"/>
      <c r="TCU110" s="82"/>
      <c r="TCV110" s="82"/>
      <c r="TCW110" s="82"/>
      <c r="TCX110" s="82"/>
      <c r="TCY110" s="82"/>
      <c r="TCZ110" s="82"/>
      <c r="TDA110" s="82"/>
      <c r="TDB110" s="82"/>
      <c r="TDC110" s="82"/>
      <c r="TDD110" s="82"/>
      <c r="TDE110" s="82"/>
      <c r="TDF110" s="82"/>
      <c r="TDG110" s="82"/>
      <c r="TDH110" s="82"/>
      <c r="TDI110" s="82"/>
      <c r="TDJ110" s="82"/>
      <c r="TDK110" s="82"/>
      <c r="TDL110" s="82"/>
      <c r="TDM110" s="82"/>
      <c r="TDN110" s="82"/>
      <c r="TDO110" s="82"/>
      <c r="TDP110" s="82"/>
      <c r="TDQ110" s="82"/>
      <c r="TDR110" s="82"/>
      <c r="TDS110" s="82"/>
      <c r="TDT110" s="82"/>
      <c r="TDU110" s="82"/>
      <c r="TDV110" s="82"/>
      <c r="TDW110" s="82"/>
      <c r="TDX110" s="82"/>
      <c r="TDY110" s="82"/>
      <c r="TDZ110" s="82"/>
      <c r="TEA110" s="82"/>
      <c r="TEB110" s="82"/>
      <c r="TEC110" s="82"/>
      <c r="TED110" s="82"/>
      <c r="TEE110" s="82"/>
      <c r="TEF110" s="82"/>
      <c r="TEG110" s="82"/>
      <c r="TEH110" s="82"/>
      <c r="TEI110" s="82"/>
      <c r="TEJ110" s="82"/>
      <c r="TEK110" s="82"/>
      <c r="TEL110" s="82"/>
      <c r="TEM110" s="82"/>
      <c r="TEN110" s="82"/>
      <c r="TEO110" s="82"/>
      <c r="TEP110" s="82"/>
      <c r="TEQ110" s="82"/>
      <c r="TER110" s="82"/>
      <c r="TES110" s="82"/>
      <c r="TET110" s="82"/>
      <c r="TEU110" s="82"/>
      <c r="TEV110" s="82"/>
      <c r="TEW110" s="82"/>
      <c r="TEX110" s="82"/>
      <c r="TEY110" s="82"/>
      <c r="TEZ110" s="82"/>
      <c r="TFA110" s="82"/>
      <c r="TFB110" s="82"/>
      <c r="TFC110" s="82"/>
      <c r="TFD110" s="82"/>
      <c r="TFE110" s="82"/>
      <c r="TFF110" s="82"/>
      <c r="TFG110" s="82"/>
      <c r="TFH110" s="82"/>
      <c r="TFI110" s="82"/>
      <c r="TFJ110" s="82"/>
      <c r="TFK110" s="82"/>
      <c r="TFL110" s="82"/>
      <c r="TFM110" s="82"/>
      <c r="TFN110" s="82"/>
      <c r="TFO110" s="82"/>
      <c r="TFP110" s="82"/>
      <c r="TFQ110" s="82"/>
      <c r="TFR110" s="82"/>
      <c r="TFS110" s="82"/>
      <c r="TFT110" s="82"/>
      <c r="TFU110" s="82"/>
      <c r="TFV110" s="82"/>
      <c r="TFW110" s="82"/>
      <c r="TFX110" s="82"/>
      <c r="TFY110" s="82"/>
      <c r="TFZ110" s="82"/>
      <c r="TGA110" s="82"/>
      <c r="TGB110" s="82"/>
      <c r="TGC110" s="82"/>
      <c r="TGD110" s="82"/>
      <c r="TGE110" s="82"/>
      <c r="TGF110" s="82"/>
      <c r="TGG110" s="82"/>
      <c r="TGH110" s="82"/>
      <c r="TGI110" s="82"/>
      <c r="TGJ110" s="82"/>
      <c r="TGK110" s="82"/>
      <c r="TGL110" s="82"/>
      <c r="TGM110" s="82"/>
      <c r="TGN110" s="82"/>
      <c r="TGO110" s="82"/>
      <c r="TGP110" s="82"/>
      <c r="TGQ110" s="82"/>
      <c r="TGR110" s="82"/>
      <c r="TGS110" s="82"/>
      <c r="TGT110" s="82"/>
      <c r="TGU110" s="82"/>
      <c r="TGV110" s="82"/>
      <c r="TGW110" s="82"/>
      <c r="TGX110" s="82"/>
      <c r="TGY110" s="82"/>
      <c r="TGZ110" s="82"/>
      <c r="THA110" s="82"/>
      <c r="THB110" s="82"/>
      <c r="THC110" s="82"/>
      <c r="THD110" s="82"/>
      <c r="THE110" s="82"/>
      <c r="THF110" s="82"/>
      <c r="THG110" s="82"/>
      <c r="THH110" s="82"/>
      <c r="THI110" s="82"/>
      <c r="THJ110" s="82"/>
      <c r="THK110" s="82"/>
      <c r="THL110" s="82"/>
      <c r="THM110" s="82"/>
      <c r="THN110" s="82"/>
      <c r="THO110" s="82"/>
      <c r="THP110" s="82"/>
      <c r="THQ110" s="82"/>
      <c r="THR110" s="82"/>
      <c r="THS110" s="82"/>
      <c r="THT110" s="82"/>
      <c r="THU110" s="82"/>
      <c r="THV110" s="82"/>
      <c r="THW110" s="82"/>
      <c r="THX110" s="82"/>
      <c r="THY110" s="82"/>
      <c r="THZ110" s="82"/>
      <c r="TIA110" s="82"/>
      <c r="TIB110" s="82"/>
      <c r="TIC110" s="82"/>
      <c r="TID110" s="82"/>
      <c r="TIE110" s="82"/>
      <c r="TIF110" s="82"/>
      <c r="TIG110" s="82"/>
      <c r="TIH110" s="82"/>
      <c r="TII110" s="82"/>
      <c r="TIJ110" s="82"/>
      <c r="TIK110" s="82"/>
      <c r="TIL110" s="82"/>
      <c r="TIM110" s="82"/>
      <c r="TIN110" s="82"/>
      <c r="TIO110" s="82"/>
      <c r="TIP110" s="82"/>
      <c r="TIQ110" s="82"/>
      <c r="TIR110" s="82"/>
      <c r="TIS110" s="82"/>
      <c r="TIT110" s="82"/>
      <c r="TIU110" s="82"/>
      <c r="TIV110" s="82"/>
      <c r="TIW110" s="82"/>
      <c r="TIX110" s="82"/>
      <c r="TIY110" s="82"/>
      <c r="TIZ110" s="82"/>
      <c r="TJA110" s="82"/>
      <c r="TJB110" s="82"/>
      <c r="TJC110" s="82"/>
      <c r="TJD110" s="82"/>
      <c r="TJE110" s="82"/>
      <c r="TJF110" s="82"/>
      <c r="TJG110" s="82"/>
      <c r="TJH110" s="82"/>
      <c r="TJI110" s="82"/>
      <c r="TJJ110" s="82"/>
      <c r="TJK110" s="82"/>
      <c r="TJL110" s="82"/>
      <c r="TJM110" s="82"/>
      <c r="TJN110" s="82"/>
      <c r="TJO110" s="82"/>
      <c r="TJP110" s="82"/>
      <c r="TJQ110" s="82"/>
      <c r="TJR110" s="82"/>
      <c r="TJS110" s="82"/>
      <c r="TJT110" s="82"/>
      <c r="TJU110" s="82"/>
      <c r="TJV110" s="82"/>
      <c r="TJW110" s="82"/>
      <c r="TJX110" s="82"/>
      <c r="TJY110" s="82"/>
      <c r="TJZ110" s="82"/>
      <c r="TKA110" s="82"/>
      <c r="TKB110" s="82"/>
      <c r="TKC110" s="82"/>
      <c r="TKD110" s="82"/>
      <c r="TKE110" s="82"/>
      <c r="TKF110" s="82"/>
      <c r="TKG110" s="82"/>
      <c r="TKH110" s="82"/>
      <c r="TKI110" s="82"/>
      <c r="TKJ110" s="82"/>
      <c r="TKK110" s="82"/>
      <c r="TKL110" s="82"/>
      <c r="TKM110" s="82"/>
      <c r="TKN110" s="82"/>
      <c r="TKO110" s="82"/>
      <c r="TKP110" s="82"/>
      <c r="TKQ110" s="82"/>
      <c r="TKR110" s="82"/>
      <c r="TKS110" s="82"/>
      <c r="TKT110" s="82"/>
      <c r="TKU110" s="82"/>
      <c r="TKV110" s="82"/>
      <c r="TKW110" s="82"/>
      <c r="TKX110" s="82"/>
      <c r="TKY110" s="82"/>
      <c r="TKZ110" s="82"/>
      <c r="TLA110" s="82"/>
      <c r="TLB110" s="82"/>
      <c r="TLC110" s="82"/>
      <c r="TLD110" s="82"/>
      <c r="TLE110" s="82"/>
      <c r="TLF110" s="82"/>
      <c r="TLG110" s="82"/>
      <c r="TLH110" s="82"/>
      <c r="TLI110" s="82"/>
      <c r="TLJ110" s="82"/>
      <c r="TLK110" s="82"/>
      <c r="TLL110" s="82"/>
      <c r="TLM110" s="82"/>
      <c r="TLN110" s="82"/>
      <c r="TLO110" s="82"/>
      <c r="TLP110" s="82"/>
      <c r="TLQ110" s="82"/>
      <c r="TLR110" s="82"/>
      <c r="TLS110" s="82"/>
      <c r="TLT110" s="82"/>
      <c r="TLU110" s="82"/>
      <c r="TLV110" s="82"/>
      <c r="TLW110" s="82"/>
      <c r="TLX110" s="82"/>
      <c r="TLY110" s="82"/>
      <c r="TLZ110" s="82"/>
      <c r="TMA110" s="82"/>
      <c r="TMB110" s="82"/>
      <c r="TMC110" s="82"/>
      <c r="TMD110" s="82"/>
      <c r="TME110" s="82"/>
      <c r="TMF110" s="82"/>
      <c r="TMG110" s="82"/>
      <c r="TMH110" s="82"/>
      <c r="TMI110" s="82"/>
      <c r="TMJ110" s="82"/>
      <c r="TMK110" s="82"/>
      <c r="TML110" s="82"/>
      <c r="TMM110" s="82"/>
      <c r="TMN110" s="82"/>
      <c r="TMO110" s="82"/>
      <c r="TMP110" s="82"/>
      <c r="TMQ110" s="82"/>
      <c r="TMR110" s="82"/>
      <c r="TMS110" s="82"/>
      <c r="TMT110" s="82"/>
      <c r="TMU110" s="82"/>
      <c r="TMV110" s="82"/>
      <c r="TMW110" s="82"/>
      <c r="TMX110" s="82"/>
      <c r="TMY110" s="82"/>
      <c r="TMZ110" s="82"/>
      <c r="TNA110" s="82"/>
      <c r="TNB110" s="82"/>
      <c r="TNC110" s="82"/>
      <c r="TND110" s="82"/>
      <c r="TNE110" s="82"/>
      <c r="TNF110" s="82"/>
      <c r="TNG110" s="82"/>
      <c r="TNH110" s="82"/>
      <c r="TNI110" s="82"/>
      <c r="TNJ110" s="82"/>
      <c r="TNK110" s="82"/>
      <c r="TNL110" s="82"/>
      <c r="TNM110" s="82"/>
      <c r="TNN110" s="82"/>
      <c r="TNO110" s="82"/>
      <c r="TNP110" s="82"/>
      <c r="TNQ110" s="82"/>
      <c r="TNR110" s="82"/>
      <c r="TNS110" s="82"/>
      <c r="TNT110" s="82"/>
      <c r="TNU110" s="82"/>
      <c r="TNV110" s="82"/>
      <c r="TNW110" s="82"/>
      <c r="TNX110" s="82"/>
      <c r="TNY110" s="82"/>
      <c r="TNZ110" s="82"/>
      <c r="TOA110" s="82"/>
      <c r="TOB110" s="82"/>
      <c r="TOC110" s="82"/>
      <c r="TOD110" s="82"/>
      <c r="TOE110" s="82"/>
      <c r="TOF110" s="82"/>
      <c r="TOG110" s="82"/>
      <c r="TOH110" s="82"/>
      <c r="TOI110" s="82"/>
      <c r="TOJ110" s="82"/>
      <c r="TOK110" s="82"/>
      <c r="TOL110" s="82"/>
      <c r="TOM110" s="82"/>
      <c r="TON110" s="82"/>
      <c r="TOO110" s="82"/>
      <c r="TOP110" s="82"/>
      <c r="TOQ110" s="82"/>
      <c r="TOR110" s="82"/>
      <c r="TOS110" s="82"/>
      <c r="TOT110" s="82"/>
      <c r="TOU110" s="82"/>
      <c r="TOV110" s="82"/>
      <c r="TOW110" s="82"/>
      <c r="TOX110" s="82"/>
      <c r="TOY110" s="82"/>
      <c r="TOZ110" s="82"/>
      <c r="TPA110" s="82"/>
      <c r="TPB110" s="82"/>
      <c r="TPC110" s="82"/>
      <c r="TPD110" s="82"/>
      <c r="TPE110" s="82"/>
      <c r="TPF110" s="82"/>
      <c r="TPG110" s="82"/>
      <c r="TPH110" s="82"/>
      <c r="TPI110" s="82"/>
      <c r="TPJ110" s="82"/>
      <c r="TPK110" s="82"/>
      <c r="TPL110" s="82"/>
      <c r="TPM110" s="82"/>
      <c r="TPN110" s="82"/>
      <c r="TPO110" s="82"/>
      <c r="TPP110" s="82"/>
      <c r="TPQ110" s="82"/>
      <c r="TPR110" s="82"/>
      <c r="TPS110" s="82"/>
      <c r="TPT110" s="82"/>
      <c r="TPU110" s="82"/>
      <c r="TPV110" s="82"/>
      <c r="TPW110" s="82"/>
      <c r="TPX110" s="82"/>
      <c r="TPY110" s="82"/>
      <c r="TPZ110" s="82"/>
      <c r="TQA110" s="82"/>
      <c r="TQB110" s="82"/>
      <c r="TQC110" s="82"/>
      <c r="TQD110" s="82"/>
      <c r="TQE110" s="82"/>
      <c r="TQF110" s="82"/>
      <c r="TQG110" s="82"/>
      <c r="TQH110" s="82"/>
      <c r="TQI110" s="82"/>
      <c r="TQJ110" s="82"/>
      <c r="TQK110" s="82"/>
      <c r="TQL110" s="82"/>
      <c r="TQM110" s="82"/>
      <c r="TQN110" s="82"/>
      <c r="TQO110" s="82"/>
      <c r="TQP110" s="82"/>
      <c r="TQQ110" s="82"/>
      <c r="TQR110" s="82"/>
      <c r="TQS110" s="82"/>
      <c r="TQT110" s="82"/>
      <c r="TQU110" s="82"/>
      <c r="TQV110" s="82"/>
      <c r="TQW110" s="82"/>
      <c r="TQX110" s="82"/>
      <c r="TQY110" s="82"/>
      <c r="TQZ110" s="82"/>
      <c r="TRA110" s="82"/>
      <c r="TRB110" s="82"/>
      <c r="TRC110" s="82"/>
      <c r="TRD110" s="82"/>
      <c r="TRE110" s="82"/>
      <c r="TRF110" s="82"/>
      <c r="TRG110" s="82"/>
      <c r="TRH110" s="82"/>
      <c r="TRI110" s="82"/>
      <c r="TRJ110" s="82"/>
      <c r="TRK110" s="82"/>
      <c r="TRL110" s="82"/>
      <c r="TRM110" s="82"/>
      <c r="TRN110" s="82"/>
      <c r="TRO110" s="82"/>
      <c r="TRP110" s="82"/>
      <c r="TRQ110" s="82"/>
      <c r="TRR110" s="82"/>
      <c r="TRS110" s="82"/>
      <c r="TRT110" s="82"/>
      <c r="TRU110" s="82"/>
      <c r="TRV110" s="82"/>
      <c r="TRW110" s="82"/>
      <c r="TRX110" s="82"/>
      <c r="TRY110" s="82"/>
      <c r="TRZ110" s="82"/>
      <c r="TSA110" s="82"/>
      <c r="TSB110" s="82"/>
      <c r="TSC110" s="82"/>
      <c r="TSD110" s="82"/>
      <c r="TSE110" s="82"/>
      <c r="TSF110" s="82"/>
      <c r="TSG110" s="82"/>
      <c r="TSH110" s="82"/>
      <c r="TSI110" s="82"/>
      <c r="TSJ110" s="82"/>
      <c r="TSK110" s="82"/>
      <c r="TSL110" s="82"/>
      <c r="TSM110" s="82"/>
      <c r="TSN110" s="82"/>
      <c r="TSO110" s="82"/>
      <c r="TSP110" s="82"/>
      <c r="TSQ110" s="82"/>
      <c r="TSR110" s="82"/>
      <c r="TSS110" s="82"/>
      <c r="TST110" s="82"/>
      <c r="TSU110" s="82"/>
      <c r="TSV110" s="82"/>
      <c r="TSW110" s="82"/>
      <c r="TSX110" s="82"/>
      <c r="TSY110" s="82"/>
      <c r="TSZ110" s="82"/>
      <c r="TTA110" s="82"/>
      <c r="TTB110" s="82"/>
      <c r="TTC110" s="82"/>
      <c r="TTD110" s="82"/>
      <c r="TTE110" s="82"/>
      <c r="TTF110" s="82"/>
      <c r="TTG110" s="82"/>
      <c r="TTH110" s="82"/>
      <c r="TTI110" s="82"/>
      <c r="TTJ110" s="82"/>
      <c r="TTK110" s="82"/>
      <c r="TTL110" s="82"/>
      <c r="TTM110" s="82"/>
      <c r="TTN110" s="82"/>
      <c r="TTO110" s="82"/>
      <c r="TTP110" s="82"/>
      <c r="TTQ110" s="82"/>
      <c r="TTR110" s="82"/>
      <c r="TTS110" s="82"/>
      <c r="TTT110" s="82"/>
      <c r="TTU110" s="82"/>
      <c r="TTV110" s="82"/>
      <c r="TTW110" s="82"/>
      <c r="TTX110" s="82"/>
      <c r="TTY110" s="82"/>
      <c r="TTZ110" s="82"/>
      <c r="TUA110" s="82"/>
      <c r="TUB110" s="82"/>
      <c r="TUC110" s="82"/>
      <c r="TUD110" s="82"/>
      <c r="TUE110" s="82"/>
      <c r="TUF110" s="82"/>
      <c r="TUG110" s="82"/>
      <c r="TUH110" s="82"/>
      <c r="TUI110" s="82"/>
      <c r="TUJ110" s="82"/>
      <c r="TUK110" s="82"/>
      <c r="TUL110" s="82"/>
      <c r="TUM110" s="82"/>
      <c r="TUN110" s="82"/>
      <c r="TUO110" s="82"/>
      <c r="TUP110" s="82"/>
      <c r="TUQ110" s="82"/>
      <c r="TUR110" s="82"/>
      <c r="TUS110" s="82"/>
      <c r="TUT110" s="82"/>
      <c r="TUU110" s="82"/>
      <c r="TUV110" s="82"/>
      <c r="TUW110" s="82"/>
      <c r="TUX110" s="82"/>
      <c r="TUY110" s="82"/>
      <c r="TUZ110" s="82"/>
      <c r="TVA110" s="82"/>
      <c r="TVB110" s="82"/>
      <c r="TVC110" s="82"/>
      <c r="TVD110" s="82"/>
      <c r="TVE110" s="82"/>
      <c r="TVF110" s="82"/>
      <c r="TVG110" s="82"/>
      <c r="TVH110" s="82"/>
      <c r="TVI110" s="82"/>
      <c r="TVJ110" s="82"/>
      <c r="TVK110" s="82"/>
      <c r="TVL110" s="82"/>
      <c r="TVM110" s="82"/>
      <c r="TVN110" s="82"/>
      <c r="TVO110" s="82"/>
      <c r="TVP110" s="82"/>
      <c r="TVQ110" s="82"/>
      <c r="TVR110" s="82"/>
      <c r="TVS110" s="82"/>
      <c r="TVT110" s="82"/>
      <c r="TVU110" s="82"/>
      <c r="TVV110" s="82"/>
      <c r="TVW110" s="82"/>
      <c r="TVX110" s="82"/>
      <c r="TVY110" s="82"/>
      <c r="TVZ110" s="82"/>
      <c r="TWA110" s="82"/>
      <c r="TWB110" s="82"/>
      <c r="TWC110" s="82"/>
      <c r="TWD110" s="82"/>
      <c r="TWE110" s="82"/>
      <c r="TWF110" s="82"/>
      <c r="TWG110" s="82"/>
      <c r="TWH110" s="82"/>
      <c r="TWI110" s="82"/>
      <c r="TWJ110" s="82"/>
      <c r="TWK110" s="82"/>
      <c r="TWL110" s="82"/>
      <c r="TWM110" s="82"/>
      <c r="TWN110" s="82"/>
      <c r="TWO110" s="82"/>
      <c r="TWP110" s="82"/>
      <c r="TWQ110" s="82"/>
      <c r="TWR110" s="82"/>
      <c r="TWS110" s="82"/>
      <c r="TWT110" s="82"/>
      <c r="TWU110" s="82"/>
      <c r="TWV110" s="82"/>
      <c r="TWW110" s="82"/>
      <c r="TWX110" s="82"/>
      <c r="TWY110" s="82"/>
      <c r="TWZ110" s="82"/>
      <c r="TXA110" s="82"/>
      <c r="TXB110" s="82"/>
      <c r="TXC110" s="82"/>
      <c r="TXD110" s="82"/>
      <c r="TXE110" s="82"/>
      <c r="TXF110" s="82"/>
      <c r="TXG110" s="82"/>
      <c r="TXH110" s="82"/>
      <c r="TXI110" s="82"/>
      <c r="TXJ110" s="82"/>
      <c r="TXK110" s="82"/>
      <c r="TXL110" s="82"/>
      <c r="TXM110" s="82"/>
      <c r="TXN110" s="82"/>
      <c r="TXO110" s="82"/>
      <c r="TXP110" s="82"/>
      <c r="TXQ110" s="82"/>
      <c r="TXR110" s="82"/>
      <c r="TXS110" s="82"/>
      <c r="TXT110" s="82"/>
      <c r="TXU110" s="82"/>
      <c r="TXV110" s="82"/>
      <c r="TXW110" s="82"/>
      <c r="TXX110" s="82"/>
      <c r="TXY110" s="82"/>
      <c r="TXZ110" s="82"/>
      <c r="TYA110" s="82"/>
      <c r="TYB110" s="82"/>
      <c r="TYC110" s="82"/>
      <c r="TYD110" s="82"/>
      <c r="TYE110" s="82"/>
      <c r="TYF110" s="82"/>
      <c r="TYG110" s="82"/>
      <c r="TYH110" s="82"/>
      <c r="TYI110" s="82"/>
      <c r="TYJ110" s="82"/>
      <c r="TYK110" s="82"/>
      <c r="TYL110" s="82"/>
      <c r="TYM110" s="82"/>
      <c r="TYN110" s="82"/>
      <c r="TYO110" s="82"/>
      <c r="TYP110" s="82"/>
      <c r="TYQ110" s="82"/>
      <c r="TYR110" s="82"/>
      <c r="TYS110" s="82"/>
      <c r="TYT110" s="82"/>
      <c r="TYU110" s="82"/>
      <c r="TYV110" s="82"/>
      <c r="TYW110" s="82"/>
      <c r="TYX110" s="82"/>
      <c r="TYY110" s="82"/>
      <c r="TYZ110" s="82"/>
      <c r="TZA110" s="82"/>
      <c r="TZB110" s="82"/>
      <c r="TZC110" s="82"/>
      <c r="TZD110" s="82"/>
      <c r="TZE110" s="82"/>
      <c r="TZF110" s="82"/>
      <c r="TZG110" s="82"/>
      <c r="TZH110" s="82"/>
      <c r="TZI110" s="82"/>
      <c r="TZJ110" s="82"/>
      <c r="TZK110" s="82"/>
      <c r="TZL110" s="82"/>
      <c r="TZM110" s="82"/>
      <c r="TZN110" s="82"/>
      <c r="TZO110" s="82"/>
      <c r="TZP110" s="82"/>
      <c r="TZQ110" s="82"/>
      <c r="TZR110" s="82"/>
      <c r="TZS110" s="82"/>
      <c r="TZT110" s="82"/>
      <c r="TZU110" s="82"/>
      <c r="TZV110" s="82"/>
      <c r="TZW110" s="82"/>
      <c r="TZX110" s="82"/>
      <c r="TZY110" s="82"/>
      <c r="TZZ110" s="82"/>
      <c r="UAA110" s="82"/>
      <c r="UAB110" s="82"/>
      <c r="UAC110" s="82"/>
      <c r="UAD110" s="82"/>
      <c r="UAE110" s="82"/>
      <c r="UAF110" s="82"/>
      <c r="UAG110" s="82"/>
      <c r="UAH110" s="82"/>
      <c r="UAI110" s="82"/>
      <c r="UAJ110" s="82"/>
      <c r="UAK110" s="82"/>
      <c r="UAL110" s="82"/>
      <c r="UAM110" s="82"/>
      <c r="UAN110" s="82"/>
      <c r="UAO110" s="82"/>
      <c r="UAP110" s="82"/>
      <c r="UAQ110" s="82"/>
      <c r="UAR110" s="82"/>
      <c r="UAS110" s="82"/>
      <c r="UAT110" s="82"/>
      <c r="UAU110" s="82"/>
      <c r="UAV110" s="82"/>
      <c r="UAW110" s="82"/>
      <c r="UAX110" s="82"/>
      <c r="UAY110" s="82"/>
      <c r="UAZ110" s="82"/>
      <c r="UBA110" s="82"/>
      <c r="UBB110" s="82"/>
      <c r="UBC110" s="82"/>
      <c r="UBD110" s="82"/>
      <c r="UBE110" s="82"/>
      <c r="UBF110" s="82"/>
      <c r="UBG110" s="82"/>
      <c r="UBH110" s="82"/>
      <c r="UBI110" s="82"/>
      <c r="UBJ110" s="82"/>
      <c r="UBK110" s="82"/>
      <c r="UBL110" s="82"/>
      <c r="UBM110" s="82"/>
      <c r="UBN110" s="82"/>
      <c r="UBO110" s="82"/>
      <c r="UBP110" s="82"/>
      <c r="UBQ110" s="82"/>
      <c r="UBR110" s="82"/>
      <c r="UBS110" s="82"/>
      <c r="UBT110" s="82"/>
      <c r="UBU110" s="82"/>
      <c r="UBV110" s="82"/>
      <c r="UBW110" s="82"/>
      <c r="UBX110" s="82"/>
      <c r="UBY110" s="82"/>
      <c r="UBZ110" s="82"/>
      <c r="UCA110" s="82"/>
      <c r="UCB110" s="82"/>
      <c r="UCC110" s="82"/>
      <c r="UCD110" s="82"/>
      <c r="UCE110" s="82"/>
      <c r="UCF110" s="82"/>
      <c r="UCG110" s="82"/>
      <c r="UCH110" s="82"/>
      <c r="UCI110" s="82"/>
      <c r="UCJ110" s="82"/>
      <c r="UCK110" s="82"/>
      <c r="UCL110" s="82"/>
      <c r="UCM110" s="82"/>
      <c r="UCN110" s="82"/>
      <c r="UCO110" s="82"/>
      <c r="UCP110" s="82"/>
      <c r="UCQ110" s="82"/>
      <c r="UCR110" s="82"/>
      <c r="UCS110" s="82"/>
      <c r="UCT110" s="82"/>
      <c r="UCU110" s="82"/>
      <c r="UCV110" s="82"/>
      <c r="UCW110" s="82"/>
      <c r="UCX110" s="82"/>
      <c r="UCY110" s="82"/>
      <c r="UCZ110" s="82"/>
      <c r="UDA110" s="82"/>
      <c r="UDB110" s="82"/>
      <c r="UDC110" s="82"/>
      <c r="UDD110" s="82"/>
      <c r="UDE110" s="82"/>
      <c r="UDF110" s="82"/>
      <c r="UDG110" s="82"/>
      <c r="UDH110" s="82"/>
      <c r="UDI110" s="82"/>
      <c r="UDJ110" s="82"/>
      <c r="UDK110" s="82"/>
      <c r="UDL110" s="82"/>
      <c r="UDM110" s="82"/>
      <c r="UDN110" s="82"/>
      <c r="UDO110" s="82"/>
      <c r="UDP110" s="82"/>
      <c r="UDQ110" s="82"/>
      <c r="UDR110" s="82"/>
      <c r="UDS110" s="82"/>
      <c r="UDT110" s="82"/>
      <c r="UDU110" s="82"/>
      <c r="UDV110" s="82"/>
      <c r="UDW110" s="82"/>
      <c r="UDX110" s="82"/>
      <c r="UDY110" s="82"/>
      <c r="UDZ110" s="82"/>
      <c r="UEA110" s="82"/>
      <c r="UEB110" s="82"/>
      <c r="UEC110" s="82"/>
      <c r="UED110" s="82"/>
      <c r="UEE110" s="82"/>
      <c r="UEF110" s="82"/>
      <c r="UEG110" s="82"/>
      <c r="UEH110" s="82"/>
      <c r="UEI110" s="82"/>
      <c r="UEJ110" s="82"/>
      <c r="UEK110" s="82"/>
      <c r="UEL110" s="82"/>
      <c r="UEM110" s="82"/>
      <c r="UEN110" s="82"/>
      <c r="UEO110" s="82"/>
      <c r="UEP110" s="82"/>
      <c r="UEQ110" s="82"/>
      <c r="UER110" s="82"/>
      <c r="UES110" s="82"/>
      <c r="UET110" s="82"/>
      <c r="UEU110" s="82"/>
      <c r="UEV110" s="82"/>
      <c r="UEW110" s="82"/>
      <c r="UEX110" s="82"/>
      <c r="UEY110" s="82"/>
      <c r="UEZ110" s="82"/>
      <c r="UFA110" s="82"/>
      <c r="UFB110" s="82"/>
      <c r="UFC110" s="82"/>
      <c r="UFD110" s="82"/>
      <c r="UFE110" s="82"/>
      <c r="UFF110" s="82"/>
      <c r="UFG110" s="82"/>
      <c r="UFH110" s="82"/>
      <c r="UFI110" s="82"/>
      <c r="UFJ110" s="82"/>
      <c r="UFK110" s="82"/>
      <c r="UFL110" s="82"/>
      <c r="UFM110" s="82"/>
      <c r="UFN110" s="82"/>
      <c r="UFO110" s="82"/>
      <c r="UFP110" s="82"/>
      <c r="UFQ110" s="82"/>
      <c r="UFR110" s="82"/>
      <c r="UFS110" s="82"/>
      <c r="UFT110" s="82"/>
      <c r="UFU110" s="82"/>
      <c r="UFV110" s="82"/>
      <c r="UFW110" s="82"/>
      <c r="UFX110" s="82"/>
      <c r="UFY110" s="82"/>
      <c r="UFZ110" s="82"/>
      <c r="UGA110" s="82"/>
      <c r="UGB110" s="82"/>
      <c r="UGC110" s="82"/>
      <c r="UGD110" s="82"/>
      <c r="UGE110" s="82"/>
      <c r="UGF110" s="82"/>
      <c r="UGG110" s="82"/>
      <c r="UGH110" s="82"/>
      <c r="UGI110" s="82"/>
      <c r="UGJ110" s="82"/>
      <c r="UGK110" s="82"/>
      <c r="UGL110" s="82"/>
      <c r="UGM110" s="82"/>
      <c r="UGN110" s="82"/>
      <c r="UGO110" s="82"/>
      <c r="UGP110" s="82"/>
      <c r="UGQ110" s="82"/>
      <c r="UGR110" s="82"/>
      <c r="UGS110" s="82"/>
      <c r="UGT110" s="82"/>
      <c r="UGU110" s="82"/>
      <c r="UGV110" s="82"/>
      <c r="UGW110" s="82"/>
      <c r="UGX110" s="82"/>
      <c r="UGY110" s="82"/>
      <c r="UGZ110" s="82"/>
      <c r="UHA110" s="82"/>
      <c r="UHB110" s="82"/>
      <c r="UHC110" s="82"/>
      <c r="UHD110" s="82"/>
      <c r="UHE110" s="82"/>
      <c r="UHF110" s="82"/>
      <c r="UHG110" s="82"/>
      <c r="UHH110" s="82"/>
      <c r="UHI110" s="82"/>
      <c r="UHJ110" s="82"/>
      <c r="UHK110" s="82"/>
      <c r="UHL110" s="82"/>
      <c r="UHM110" s="82"/>
      <c r="UHN110" s="82"/>
      <c r="UHO110" s="82"/>
      <c r="UHP110" s="82"/>
      <c r="UHQ110" s="82"/>
      <c r="UHR110" s="82"/>
      <c r="UHS110" s="82"/>
      <c r="UHT110" s="82"/>
      <c r="UHU110" s="82"/>
      <c r="UHV110" s="82"/>
      <c r="UHW110" s="82"/>
      <c r="UHX110" s="82"/>
      <c r="UHY110" s="82"/>
      <c r="UHZ110" s="82"/>
      <c r="UIA110" s="82"/>
      <c r="UIB110" s="82"/>
      <c r="UIC110" s="82"/>
      <c r="UID110" s="82"/>
      <c r="UIE110" s="82"/>
      <c r="UIF110" s="82"/>
      <c r="UIG110" s="82"/>
      <c r="UIH110" s="82"/>
      <c r="UII110" s="82"/>
      <c r="UIJ110" s="82"/>
      <c r="UIK110" s="82"/>
      <c r="UIL110" s="82"/>
      <c r="UIM110" s="82"/>
      <c r="UIN110" s="82"/>
      <c r="UIO110" s="82"/>
      <c r="UIP110" s="82"/>
      <c r="UIQ110" s="82"/>
      <c r="UIR110" s="82"/>
      <c r="UIS110" s="82"/>
      <c r="UIT110" s="82"/>
      <c r="UIU110" s="82"/>
      <c r="UIV110" s="82"/>
      <c r="UIW110" s="82"/>
      <c r="UIX110" s="82"/>
      <c r="UIY110" s="82"/>
      <c r="UIZ110" s="82"/>
      <c r="UJA110" s="82"/>
      <c r="UJB110" s="82"/>
      <c r="UJC110" s="82"/>
      <c r="UJD110" s="82"/>
      <c r="UJE110" s="82"/>
      <c r="UJF110" s="82"/>
      <c r="UJG110" s="82"/>
      <c r="UJH110" s="82"/>
      <c r="UJI110" s="82"/>
      <c r="UJJ110" s="82"/>
      <c r="UJK110" s="82"/>
      <c r="UJL110" s="82"/>
      <c r="UJM110" s="82"/>
      <c r="UJN110" s="82"/>
      <c r="UJO110" s="82"/>
      <c r="UJP110" s="82"/>
      <c r="UJQ110" s="82"/>
      <c r="UJR110" s="82"/>
      <c r="UJS110" s="82"/>
      <c r="UJT110" s="82"/>
      <c r="UJU110" s="82"/>
      <c r="UJV110" s="82"/>
      <c r="UJW110" s="82"/>
      <c r="UJX110" s="82"/>
      <c r="UJY110" s="82"/>
      <c r="UJZ110" s="82"/>
      <c r="UKA110" s="82"/>
      <c r="UKB110" s="82"/>
      <c r="UKC110" s="82"/>
      <c r="UKD110" s="82"/>
      <c r="UKE110" s="82"/>
      <c r="UKF110" s="82"/>
      <c r="UKG110" s="82"/>
      <c r="UKH110" s="82"/>
      <c r="UKI110" s="82"/>
      <c r="UKJ110" s="82"/>
      <c r="UKK110" s="82"/>
      <c r="UKL110" s="82"/>
      <c r="UKM110" s="82"/>
      <c r="UKN110" s="82"/>
      <c r="UKO110" s="82"/>
      <c r="UKP110" s="82"/>
      <c r="UKQ110" s="82"/>
      <c r="UKR110" s="82"/>
      <c r="UKS110" s="82"/>
      <c r="UKT110" s="82"/>
      <c r="UKU110" s="82"/>
      <c r="UKV110" s="82"/>
      <c r="UKW110" s="82"/>
      <c r="UKX110" s="82"/>
      <c r="UKY110" s="82"/>
      <c r="UKZ110" s="82"/>
      <c r="ULA110" s="82"/>
      <c r="ULB110" s="82"/>
      <c r="ULC110" s="82"/>
      <c r="ULD110" s="82"/>
      <c r="ULE110" s="82"/>
      <c r="ULF110" s="82"/>
      <c r="ULG110" s="82"/>
      <c r="ULH110" s="82"/>
      <c r="ULI110" s="82"/>
      <c r="ULJ110" s="82"/>
      <c r="ULK110" s="82"/>
      <c r="ULL110" s="82"/>
      <c r="ULM110" s="82"/>
      <c r="ULN110" s="82"/>
      <c r="ULO110" s="82"/>
      <c r="ULP110" s="82"/>
      <c r="ULQ110" s="82"/>
      <c r="ULR110" s="82"/>
      <c r="ULS110" s="82"/>
      <c r="ULT110" s="82"/>
      <c r="ULU110" s="82"/>
      <c r="ULV110" s="82"/>
      <c r="ULW110" s="82"/>
      <c r="ULX110" s="82"/>
      <c r="ULY110" s="82"/>
      <c r="ULZ110" s="82"/>
      <c r="UMA110" s="82"/>
      <c r="UMB110" s="82"/>
      <c r="UMC110" s="82"/>
      <c r="UMD110" s="82"/>
      <c r="UME110" s="82"/>
      <c r="UMF110" s="82"/>
      <c r="UMG110" s="82"/>
      <c r="UMH110" s="82"/>
      <c r="UMI110" s="82"/>
      <c r="UMJ110" s="82"/>
      <c r="UMK110" s="82"/>
      <c r="UML110" s="82"/>
      <c r="UMM110" s="82"/>
      <c r="UMN110" s="82"/>
      <c r="UMO110" s="82"/>
      <c r="UMP110" s="82"/>
      <c r="UMQ110" s="82"/>
      <c r="UMR110" s="82"/>
      <c r="UMS110" s="82"/>
      <c r="UMT110" s="82"/>
      <c r="UMU110" s="82"/>
      <c r="UMV110" s="82"/>
      <c r="UMW110" s="82"/>
      <c r="UMX110" s="82"/>
      <c r="UMY110" s="82"/>
      <c r="UMZ110" s="82"/>
      <c r="UNA110" s="82"/>
      <c r="UNB110" s="82"/>
      <c r="UNC110" s="82"/>
      <c r="UND110" s="82"/>
      <c r="UNE110" s="82"/>
      <c r="UNF110" s="82"/>
      <c r="UNG110" s="82"/>
      <c r="UNH110" s="82"/>
      <c r="UNI110" s="82"/>
      <c r="UNJ110" s="82"/>
      <c r="UNK110" s="82"/>
      <c r="UNL110" s="82"/>
      <c r="UNM110" s="82"/>
      <c r="UNN110" s="82"/>
      <c r="UNO110" s="82"/>
      <c r="UNP110" s="82"/>
      <c r="UNQ110" s="82"/>
      <c r="UNR110" s="82"/>
      <c r="UNS110" s="82"/>
      <c r="UNT110" s="82"/>
      <c r="UNU110" s="82"/>
      <c r="UNV110" s="82"/>
      <c r="UNW110" s="82"/>
      <c r="UNX110" s="82"/>
      <c r="UNY110" s="82"/>
      <c r="UNZ110" s="82"/>
      <c r="UOA110" s="82"/>
      <c r="UOB110" s="82"/>
      <c r="UOC110" s="82"/>
      <c r="UOD110" s="82"/>
      <c r="UOE110" s="82"/>
      <c r="UOF110" s="82"/>
      <c r="UOG110" s="82"/>
      <c r="UOH110" s="82"/>
      <c r="UOI110" s="82"/>
      <c r="UOJ110" s="82"/>
      <c r="UOK110" s="82"/>
      <c r="UOL110" s="82"/>
      <c r="UOM110" s="82"/>
      <c r="UON110" s="82"/>
      <c r="UOO110" s="82"/>
      <c r="UOP110" s="82"/>
      <c r="UOQ110" s="82"/>
      <c r="UOR110" s="82"/>
      <c r="UOS110" s="82"/>
      <c r="UOT110" s="82"/>
      <c r="UOU110" s="82"/>
      <c r="UOV110" s="82"/>
      <c r="UOW110" s="82"/>
      <c r="UOX110" s="82"/>
      <c r="UOY110" s="82"/>
      <c r="UOZ110" s="82"/>
      <c r="UPA110" s="82"/>
      <c r="UPB110" s="82"/>
      <c r="UPC110" s="82"/>
      <c r="UPD110" s="82"/>
      <c r="UPE110" s="82"/>
      <c r="UPF110" s="82"/>
      <c r="UPG110" s="82"/>
      <c r="UPH110" s="82"/>
      <c r="UPI110" s="82"/>
      <c r="UPJ110" s="82"/>
      <c r="UPK110" s="82"/>
      <c r="UPL110" s="82"/>
      <c r="UPM110" s="82"/>
      <c r="UPN110" s="82"/>
      <c r="UPO110" s="82"/>
      <c r="UPP110" s="82"/>
      <c r="UPQ110" s="82"/>
      <c r="UPR110" s="82"/>
      <c r="UPS110" s="82"/>
      <c r="UPT110" s="82"/>
      <c r="UPU110" s="82"/>
      <c r="UPV110" s="82"/>
      <c r="UPW110" s="82"/>
      <c r="UPX110" s="82"/>
      <c r="UPY110" s="82"/>
      <c r="UPZ110" s="82"/>
      <c r="UQA110" s="82"/>
      <c r="UQB110" s="82"/>
      <c r="UQC110" s="82"/>
      <c r="UQD110" s="82"/>
      <c r="UQE110" s="82"/>
      <c r="UQF110" s="82"/>
      <c r="UQG110" s="82"/>
      <c r="UQH110" s="82"/>
      <c r="UQI110" s="82"/>
      <c r="UQJ110" s="82"/>
      <c r="UQK110" s="82"/>
      <c r="UQL110" s="82"/>
      <c r="UQM110" s="82"/>
      <c r="UQN110" s="82"/>
      <c r="UQO110" s="82"/>
      <c r="UQP110" s="82"/>
      <c r="UQQ110" s="82"/>
      <c r="UQR110" s="82"/>
      <c r="UQS110" s="82"/>
      <c r="UQT110" s="82"/>
      <c r="UQU110" s="82"/>
      <c r="UQV110" s="82"/>
      <c r="UQW110" s="82"/>
      <c r="UQX110" s="82"/>
      <c r="UQY110" s="82"/>
      <c r="UQZ110" s="82"/>
      <c r="URA110" s="82"/>
      <c r="URB110" s="82"/>
      <c r="URC110" s="82"/>
      <c r="URD110" s="82"/>
      <c r="URE110" s="82"/>
      <c r="URF110" s="82"/>
      <c r="URG110" s="82"/>
      <c r="URH110" s="82"/>
      <c r="URI110" s="82"/>
      <c r="URJ110" s="82"/>
      <c r="URK110" s="82"/>
      <c r="URL110" s="82"/>
      <c r="URM110" s="82"/>
      <c r="URN110" s="82"/>
      <c r="URO110" s="82"/>
      <c r="URP110" s="82"/>
      <c r="URQ110" s="82"/>
      <c r="URR110" s="82"/>
      <c r="URS110" s="82"/>
      <c r="URT110" s="82"/>
      <c r="URU110" s="82"/>
      <c r="URV110" s="82"/>
      <c r="URW110" s="82"/>
      <c r="URX110" s="82"/>
      <c r="URY110" s="82"/>
      <c r="URZ110" s="82"/>
      <c r="USA110" s="82"/>
      <c r="USB110" s="82"/>
      <c r="USC110" s="82"/>
      <c r="USD110" s="82"/>
      <c r="USE110" s="82"/>
      <c r="USF110" s="82"/>
      <c r="USG110" s="82"/>
      <c r="USH110" s="82"/>
      <c r="USI110" s="82"/>
      <c r="USJ110" s="82"/>
      <c r="USK110" s="82"/>
      <c r="USL110" s="82"/>
      <c r="USM110" s="82"/>
      <c r="USN110" s="82"/>
      <c r="USO110" s="82"/>
      <c r="USP110" s="82"/>
      <c r="USQ110" s="82"/>
      <c r="USR110" s="82"/>
      <c r="USS110" s="82"/>
      <c r="UST110" s="82"/>
      <c r="USU110" s="82"/>
      <c r="USV110" s="82"/>
      <c r="USW110" s="82"/>
      <c r="USX110" s="82"/>
      <c r="USY110" s="82"/>
      <c r="USZ110" s="82"/>
      <c r="UTA110" s="82"/>
      <c r="UTB110" s="82"/>
      <c r="UTC110" s="82"/>
      <c r="UTD110" s="82"/>
      <c r="UTE110" s="82"/>
      <c r="UTF110" s="82"/>
      <c r="UTG110" s="82"/>
      <c r="UTH110" s="82"/>
      <c r="UTI110" s="82"/>
      <c r="UTJ110" s="82"/>
      <c r="UTK110" s="82"/>
      <c r="UTL110" s="82"/>
      <c r="UTM110" s="82"/>
      <c r="UTN110" s="82"/>
      <c r="UTO110" s="82"/>
      <c r="UTP110" s="82"/>
      <c r="UTQ110" s="82"/>
      <c r="UTR110" s="82"/>
      <c r="UTS110" s="82"/>
      <c r="UTT110" s="82"/>
      <c r="UTU110" s="82"/>
      <c r="UTV110" s="82"/>
      <c r="UTW110" s="82"/>
      <c r="UTX110" s="82"/>
      <c r="UTY110" s="82"/>
      <c r="UTZ110" s="82"/>
      <c r="UUA110" s="82"/>
      <c r="UUB110" s="82"/>
      <c r="UUC110" s="82"/>
      <c r="UUD110" s="82"/>
      <c r="UUE110" s="82"/>
      <c r="UUF110" s="82"/>
      <c r="UUG110" s="82"/>
      <c r="UUH110" s="82"/>
      <c r="UUI110" s="82"/>
      <c r="UUJ110" s="82"/>
      <c r="UUK110" s="82"/>
      <c r="UUL110" s="82"/>
      <c r="UUM110" s="82"/>
      <c r="UUN110" s="82"/>
      <c r="UUO110" s="82"/>
      <c r="UUP110" s="82"/>
      <c r="UUQ110" s="82"/>
      <c r="UUR110" s="82"/>
      <c r="UUS110" s="82"/>
      <c r="UUT110" s="82"/>
      <c r="UUU110" s="82"/>
      <c r="UUV110" s="82"/>
      <c r="UUW110" s="82"/>
      <c r="UUX110" s="82"/>
      <c r="UUY110" s="82"/>
      <c r="UUZ110" s="82"/>
      <c r="UVA110" s="82"/>
      <c r="UVB110" s="82"/>
      <c r="UVC110" s="82"/>
      <c r="UVD110" s="82"/>
      <c r="UVE110" s="82"/>
      <c r="UVF110" s="82"/>
      <c r="UVG110" s="82"/>
      <c r="UVH110" s="82"/>
      <c r="UVI110" s="82"/>
      <c r="UVJ110" s="82"/>
      <c r="UVK110" s="82"/>
      <c r="UVL110" s="82"/>
      <c r="UVM110" s="82"/>
      <c r="UVN110" s="82"/>
      <c r="UVO110" s="82"/>
      <c r="UVP110" s="82"/>
      <c r="UVQ110" s="82"/>
      <c r="UVR110" s="82"/>
      <c r="UVS110" s="82"/>
      <c r="UVT110" s="82"/>
      <c r="UVU110" s="82"/>
      <c r="UVV110" s="82"/>
      <c r="UVW110" s="82"/>
      <c r="UVX110" s="82"/>
      <c r="UVY110" s="82"/>
      <c r="UVZ110" s="82"/>
      <c r="UWA110" s="82"/>
      <c r="UWB110" s="82"/>
      <c r="UWC110" s="82"/>
      <c r="UWD110" s="82"/>
      <c r="UWE110" s="82"/>
      <c r="UWF110" s="82"/>
      <c r="UWG110" s="82"/>
      <c r="UWH110" s="82"/>
      <c r="UWI110" s="82"/>
      <c r="UWJ110" s="82"/>
      <c r="UWK110" s="82"/>
      <c r="UWL110" s="82"/>
      <c r="UWM110" s="82"/>
      <c r="UWN110" s="82"/>
      <c r="UWO110" s="82"/>
      <c r="UWP110" s="82"/>
      <c r="UWQ110" s="82"/>
      <c r="UWR110" s="82"/>
      <c r="UWS110" s="82"/>
      <c r="UWT110" s="82"/>
      <c r="UWU110" s="82"/>
      <c r="UWV110" s="82"/>
      <c r="UWW110" s="82"/>
      <c r="UWX110" s="82"/>
      <c r="UWY110" s="82"/>
      <c r="UWZ110" s="82"/>
      <c r="UXA110" s="82"/>
      <c r="UXB110" s="82"/>
      <c r="UXC110" s="82"/>
      <c r="UXD110" s="82"/>
      <c r="UXE110" s="82"/>
      <c r="UXF110" s="82"/>
      <c r="UXG110" s="82"/>
      <c r="UXH110" s="82"/>
      <c r="UXI110" s="82"/>
      <c r="UXJ110" s="82"/>
      <c r="UXK110" s="82"/>
      <c r="UXL110" s="82"/>
      <c r="UXM110" s="82"/>
      <c r="UXN110" s="82"/>
      <c r="UXO110" s="82"/>
      <c r="UXP110" s="82"/>
      <c r="UXQ110" s="82"/>
      <c r="UXR110" s="82"/>
      <c r="UXS110" s="82"/>
      <c r="UXT110" s="82"/>
      <c r="UXU110" s="82"/>
      <c r="UXV110" s="82"/>
      <c r="UXW110" s="82"/>
      <c r="UXX110" s="82"/>
      <c r="UXY110" s="82"/>
      <c r="UXZ110" s="82"/>
      <c r="UYA110" s="82"/>
      <c r="UYB110" s="82"/>
      <c r="UYC110" s="82"/>
      <c r="UYD110" s="82"/>
      <c r="UYE110" s="82"/>
      <c r="UYF110" s="82"/>
      <c r="UYG110" s="82"/>
      <c r="UYH110" s="82"/>
      <c r="UYI110" s="82"/>
      <c r="UYJ110" s="82"/>
      <c r="UYK110" s="82"/>
      <c r="UYL110" s="82"/>
      <c r="UYM110" s="82"/>
      <c r="UYN110" s="82"/>
      <c r="UYO110" s="82"/>
      <c r="UYP110" s="82"/>
      <c r="UYQ110" s="82"/>
      <c r="UYR110" s="82"/>
      <c r="UYS110" s="82"/>
      <c r="UYT110" s="82"/>
      <c r="UYU110" s="82"/>
      <c r="UYV110" s="82"/>
      <c r="UYW110" s="82"/>
      <c r="UYX110" s="82"/>
      <c r="UYY110" s="82"/>
      <c r="UYZ110" s="82"/>
      <c r="UZA110" s="82"/>
      <c r="UZB110" s="82"/>
      <c r="UZC110" s="82"/>
      <c r="UZD110" s="82"/>
      <c r="UZE110" s="82"/>
      <c r="UZF110" s="82"/>
      <c r="UZG110" s="82"/>
      <c r="UZH110" s="82"/>
      <c r="UZI110" s="82"/>
      <c r="UZJ110" s="82"/>
      <c r="UZK110" s="82"/>
      <c r="UZL110" s="82"/>
      <c r="UZM110" s="82"/>
      <c r="UZN110" s="82"/>
      <c r="UZO110" s="82"/>
      <c r="UZP110" s="82"/>
      <c r="UZQ110" s="82"/>
      <c r="UZR110" s="82"/>
      <c r="UZS110" s="82"/>
      <c r="UZT110" s="82"/>
      <c r="UZU110" s="82"/>
      <c r="UZV110" s="82"/>
      <c r="UZW110" s="82"/>
      <c r="UZX110" s="82"/>
      <c r="UZY110" s="82"/>
      <c r="UZZ110" s="82"/>
      <c r="VAA110" s="82"/>
      <c r="VAB110" s="82"/>
      <c r="VAC110" s="82"/>
      <c r="VAD110" s="82"/>
      <c r="VAE110" s="82"/>
      <c r="VAF110" s="82"/>
      <c r="VAG110" s="82"/>
      <c r="VAH110" s="82"/>
      <c r="VAI110" s="82"/>
      <c r="VAJ110" s="82"/>
      <c r="VAK110" s="82"/>
      <c r="VAL110" s="82"/>
      <c r="VAM110" s="82"/>
      <c r="VAN110" s="82"/>
      <c r="VAO110" s="82"/>
      <c r="VAP110" s="82"/>
      <c r="VAQ110" s="82"/>
      <c r="VAR110" s="82"/>
      <c r="VAS110" s="82"/>
      <c r="VAT110" s="82"/>
      <c r="VAU110" s="82"/>
      <c r="VAV110" s="82"/>
      <c r="VAW110" s="82"/>
      <c r="VAX110" s="82"/>
      <c r="VAY110" s="82"/>
      <c r="VAZ110" s="82"/>
      <c r="VBA110" s="82"/>
      <c r="VBB110" s="82"/>
      <c r="VBC110" s="82"/>
      <c r="VBD110" s="82"/>
      <c r="VBE110" s="82"/>
      <c r="VBF110" s="82"/>
      <c r="VBG110" s="82"/>
      <c r="VBH110" s="82"/>
      <c r="VBI110" s="82"/>
      <c r="VBJ110" s="82"/>
      <c r="VBK110" s="82"/>
      <c r="VBL110" s="82"/>
      <c r="VBM110" s="82"/>
      <c r="VBN110" s="82"/>
      <c r="VBO110" s="82"/>
      <c r="VBP110" s="82"/>
      <c r="VBQ110" s="82"/>
      <c r="VBR110" s="82"/>
      <c r="VBS110" s="82"/>
      <c r="VBT110" s="82"/>
      <c r="VBU110" s="82"/>
      <c r="VBV110" s="82"/>
      <c r="VBW110" s="82"/>
      <c r="VBX110" s="82"/>
      <c r="VBY110" s="82"/>
      <c r="VBZ110" s="82"/>
      <c r="VCA110" s="82"/>
      <c r="VCB110" s="82"/>
      <c r="VCC110" s="82"/>
      <c r="VCD110" s="82"/>
      <c r="VCE110" s="82"/>
      <c r="VCF110" s="82"/>
      <c r="VCG110" s="82"/>
      <c r="VCH110" s="82"/>
      <c r="VCI110" s="82"/>
      <c r="VCJ110" s="82"/>
      <c r="VCK110" s="82"/>
      <c r="VCL110" s="82"/>
      <c r="VCM110" s="82"/>
      <c r="VCN110" s="82"/>
      <c r="VCO110" s="82"/>
      <c r="VCP110" s="82"/>
      <c r="VCQ110" s="82"/>
      <c r="VCR110" s="82"/>
      <c r="VCS110" s="82"/>
      <c r="VCT110" s="82"/>
      <c r="VCU110" s="82"/>
      <c r="VCV110" s="82"/>
      <c r="VCW110" s="82"/>
      <c r="VCX110" s="82"/>
      <c r="VCY110" s="82"/>
      <c r="VCZ110" s="82"/>
      <c r="VDA110" s="82"/>
      <c r="VDB110" s="82"/>
      <c r="VDC110" s="82"/>
      <c r="VDD110" s="82"/>
      <c r="VDE110" s="82"/>
      <c r="VDF110" s="82"/>
      <c r="VDG110" s="82"/>
      <c r="VDH110" s="82"/>
      <c r="VDI110" s="82"/>
      <c r="VDJ110" s="82"/>
      <c r="VDK110" s="82"/>
      <c r="VDL110" s="82"/>
      <c r="VDM110" s="82"/>
      <c r="VDN110" s="82"/>
      <c r="VDO110" s="82"/>
      <c r="VDP110" s="82"/>
      <c r="VDQ110" s="82"/>
      <c r="VDR110" s="82"/>
      <c r="VDS110" s="82"/>
      <c r="VDT110" s="82"/>
      <c r="VDU110" s="82"/>
      <c r="VDV110" s="82"/>
      <c r="VDW110" s="82"/>
      <c r="VDX110" s="82"/>
      <c r="VDY110" s="82"/>
      <c r="VDZ110" s="82"/>
      <c r="VEA110" s="82"/>
      <c r="VEB110" s="82"/>
      <c r="VEC110" s="82"/>
      <c r="VED110" s="82"/>
      <c r="VEE110" s="82"/>
      <c r="VEF110" s="82"/>
      <c r="VEG110" s="82"/>
      <c r="VEH110" s="82"/>
      <c r="VEI110" s="82"/>
      <c r="VEJ110" s="82"/>
      <c r="VEK110" s="82"/>
      <c r="VEL110" s="82"/>
      <c r="VEM110" s="82"/>
      <c r="VEN110" s="82"/>
      <c r="VEO110" s="82"/>
      <c r="VEP110" s="82"/>
      <c r="VEQ110" s="82"/>
      <c r="VER110" s="82"/>
      <c r="VES110" s="82"/>
      <c r="VET110" s="82"/>
      <c r="VEU110" s="82"/>
      <c r="VEV110" s="82"/>
      <c r="VEW110" s="82"/>
      <c r="VEX110" s="82"/>
      <c r="VEY110" s="82"/>
      <c r="VEZ110" s="82"/>
      <c r="VFA110" s="82"/>
      <c r="VFB110" s="82"/>
      <c r="VFC110" s="82"/>
      <c r="VFD110" s="82"/>
      <c r="VFE110" s="82"/>
      <c r="VFF110" s="82"/>
      <c r="VFG110" s="82"/>
      <c r="VFH110" s="82"/>
      <c r="VFI110" s="82"/>
      <c r="VFJ110" s="82"/>
      <c r="VFK110" s="82"/>
      <c r="VFL110" s="82"/>
      <c r="VFM110" s="82"/>
      <c r="VFN110" s="82"/>
      <c r="VFO110" s="82"/>
      <c r="VFP110" s="82"/>
      <c r="VFQ110" s="82"/>
      <c r="VFR110" s="82"/>
      <c r="VFS110" s="82"/>
      <c r="VFT110" s="82"/>
      <c r="VFU110" s="82"/>
      <c r="VFV110" s="82"/>
      <c r="VFW110" s="82"/>
      <c r="VFX110" s="82"/>
      <c r="VFY110" s="82"/>
      <c r="VFZ110" s="82"/>
      <c r="VGA110" s="82"/>
      <c r="VGB110" s="82"/>
      <c r="VGC110" s="82"/>
      <c r="VGD110" s="82"/>
      <c r="VGE110" s="82"/>
      <c r="VGF110" s="82"/>
      <c r="VGG110" s="82"/>
      <c r="VGH110" s="82"/>
      <c r="VGI110" s="82"/>
      <c r="VGJ110" s="82"/>
      <c r="VGK110" s="82"/>
      <c r="VGL110" s="82"/>
      <c r="VGM110" s="82"/>
      <c r="VGN110" s="82"/>
      <c r="VGO110" s="82"/>
      <c r="VGP110" s="82"/>
      <c r="VGQ110" s="82"/>
      <c r="VGR110" s="82"/>
      <c r="VGS110" s="82"/>
      <c r="VGT110" s="82"/>
      <c r="VGU110" s="82"/>
      <c r="VGV110" s="82"/>
      <c r="VGW110" s="82"/>
      <c r="VGX110" s="82"/>
      <c r="VGY110" s="82"/>
      <c r="VGZ110" s="82"/>
      <c r="VHA110" s="82"/>
      <c r="VHB110" s="82"/>
      <c r="VHC110" s="82"/>
      <c r="VHD110" s="82"/>
      <c r="VHE110" s="82"/>
      <c r="VHF110" s="82"/>
      <c r="VHG110" s="82"/>
      <c r="VHH110" s="82"/>
      <c r="VHI110" s="82"/>
      <c r="VHJ110" s="82"/>
      <c r="VHK110" s="82"/>
      <c r="VHL110" s="82"/>
      <c r="VHM110" s="82"/>
      <c r="VHN110" s="82"/>
      <c r="VHO110" s="82"/>
      <c r="VHP110" s="82"/>
      <c r="VHQ110" s="82"/>
      <c r="VHR110" s="82"/>
      <c r="VHS110" s="82"/>
      <c r="VHT110" s="82"/>
      <c r="VHU110" s="82"/>
      <c r="VHV110" s="82"/>
      <c r="VHW110" s="82"/>
      <c r="VHX110" s="82"/>
      <c r="VHY110" s="82"/>
      <c r="VHZ110" s="82"/>
      <c r="VIA110" s="82"/>
      <c r="VIB110" s="82"/>
      <c r="VIC110" s="82"/>
      <c r="VID110" s="82"/>
      <c r="VIE110" s="82"/>
      <c r="VIF110" s="82"/>
      <c r="VIG110" s="82"/>
      <c r="VIH110" s="82"/>
      <c r="VII110" s="82"/>
      <c r="VIJ110" s="82"/>
      <c r="VIK110" s="82"/>
      <c r="VIL110" s="82"/>
      <c r="VIM110" s="82"/>
      <c r="VIN110" s="82"/>
      <c r="VIO110" s="82"/>
      <c r="VIP110" s="82"/>
      <c r="VIQ110" s="82"/>
      <c r="VIR110" s="82"/>
      <c r="VIS110" s="82"/>
      <c r="VIT110" s="82"/>
      <c r="VIU110" s="82"/>
      <c r="VIV110" s="82"/>
      <c r="VIW110" s="82"/>
      <c r="VIX110" s="82"/>
      <c r="VIY110" s="82"/>
      <c r="VIZ110" s="82"/>
      <c r="VJA110" s="82"/>
      <c r="VJB110" s="82"/>
      <c r="VJC110" s="82"/>
      <c r="VJD110" s="82"/>
      <c r="VJE110" s="82"/>
      <c r="VJF110" s="82"/>
      <c r="VJG110" s="82"/>
      <c r="VJH110" s="82"/>
      <c r="VJI110" s="82"/>
      <c r="VJJ110" s="82"/>
      <c r="VJK110" s="82"/>
      <c r="VJL110" s="82"/>
      <c r="VJM110" s="82"/>
      <c r="VJN110" s="82"/>
      <c r="VJO110" s="82"/>
      <c r="VJP110" s="82"/>
      <c r="VJQ110" s="82"/>
      <c r="VJR110" s="82"/>
      <c r="VJS110" s="82"/>
      <c r="VJT110" s="82"/>
      <c r="VJU110" s="82"/>
      <c r="VJV110" s="82"/>
      <c r="VJW110" s="82"/>
      <c r="VJX110" s="82"/>
      <c r="VJY110" s="82"/>
      <c r="VJZ110" s="82"/>
      <c r="VKA110" s="82"/>
      <c r="VKB110" s="82"/>
      <c r="VKC110" s="82"/>
      <c r="VKD110" s="82"/>
      <c r="VKE110" s="82"/>
      <c r="VKF110" s="82"/>
      <c r="VKG110" s="82"/>
      <c r="VKH110" s="82"/>
      <c r="VKI110" s="82"/>
      <c r="VKJ110" s="82"/>
      <c r="VKK110" s="82"/>
      <c r="VKL110" s="82"/>
      <c r="VKM110" s="82"/>
      <c r="VKN110" s="82"/>
      <c r="VKO110" s="82"/>
      <c r="VKP110" s="82"/>
      <c r="VKQ110" s="82"/>
      <c r="VKR110" s="82"/>
      <c r="VKS110" s="82"/>
      <c r="VKT110" s="82"/>
      <c r="VKU110" s="82"/>
      <c r="VKV110" s="82"/>
      <c r="VKW110" s="82"/>
      <c r="VKX110" s="82"/>
      <c r="VKY110" s="82"/>
      <c r="VKZ110" s="82"/>
      <c r="VLA110" s="82"/>
      <c r="VLB110" s="82"/>
      <c r="VLC110" s="82"/>
      <c r="VLD110" s="82"/>
      <c r="VLE110" s="82"/>
      <c r="VLF110" s="82"/>
      <c r="VLG110" s="82"/>
      <c r="VLH110" s="82"/>
      <c r="VLI110" s="82"/>
      <c r="VLJ110" s="82"/>
      <c r="VLK110" s="82"/>
      <c r="VLL110" s="82"/>
      <c r="VLM110" s="82"/>
      <c r="VLN110" s="82"/>
      <c r="VLO110" s="82"/>
      <c r="VLP110" s="82"/>
      <c r="VLQ110" s="82"/>
      <c r="VLR110" s="82"/>
      <c r="VLS110" s="82"/>
      <c r="VLT110" s="82"/>
      <c r="VLU110" s="82"/>
      <c r="VLV110" s="82"/>
      <c r="VLW110" s="82"/>
      <c r="VLX110" s="82"/>
      <c r="VLY110" s="82"/>
      <c r="VLZ110" s="82"/>
      <c r="VMA110" s="82"/>
      <c r="VMB110" s="82"/>
      <c r="VMC110" s="82"/>
      <c r="VMD110" s="82"/>
      <c r="VME110" s="82"/>
      <c r="VMF110" s="82"/>
      <c r="VMG110" s="82"/>
      <c r="VMH110" s="82"/>
      <c r="VMI110" s="82"/>
      <c r="VMJ110" s="82"/>
      <c r="VMK110" s="82"/>
      <c r="VML110" s="82"/>
      <c r="VMM110" s="82"/>
      <c r="VMN110" s="82"/>
      <c r="VMO110" s="82"/>
      <c r="VMP110" s="82"/>
      <c r="VMQ110" s="82"/>
      <c r="VMR110" s="82"/>
      <c r="VMS110" s="82"/>
      <c r="VMT110" s="82"/>
      <c r="VMU110" s="82"/>
      <c r="VMV110" s="82"/>
      <c r="VMW110" s="82"/>
      <c r="VMX110" s="82"/>
      <c r="VMY110" s="82"/>
      <c r="VMZ110" s="82"/>
      <c r="VNA110" s="82"/>
      <c r="VNB110" s="82"/>
      <c r="VNC110" s="82"/>
      <c r="VND110" s="82"/>
      <c r="VNE110" s="82"/>
      <c r="VNF110" s="82"/>
      <c r="VNG110" s="82"/>
      <c r="VNH110" s="82"/>
      <c r="VNI110" s="82"/>
      <c r="VNJ110" s="82"/>
      <c r="VNK110" s="82"/>
      <c r="VNL110" s="82"/>
      <c r="VNM110" s="82"/>
      <c r="VNN110" s="82"/>
      <c r="VNO110" s="82"/>
      <c r="VNP110" s="82"/>
      <c r="VNQ110" s="82"/>
      <c r="VNR110" s="82"/>
      <c r="VNS110" s="82"/>
      <c r="VNT110" s="82"/>
      <c r="VNU110" s="82"/>
      <c r="VNV110" s="82"/>
      <c r="VNW110" s="82"/>
      <c r="VNX110" s="82"/>
      <c r="VNY110" s="82"/>
      <c r="VNZ110" s="82"/>
      <c r="VOA110" s="82"/>
      <c r="VOB110" s="82"/>
      <c r="VOC110" s="82"/>
      <c r="VOD110" s="82"/>
      <c r="VOE110" s="82"/>
      <c r="VOF110" s="82"/>
      <c r="VOG110" s="82"/>
      <c r="VOH110" s="82"/>
      <c r="VOI110" s="82"/>
      <c r="VOJ110" s="82"/>
      <c r="VOK110" s="82"/>
      <c r="VOL110" s="82"/>
      <c r="VOM110" s="82"/>
      <c r="VON110" s="82"/>
      <c r="VOO110" s="82"/>
      <c r="VOP110" s="82"/>
      <c r="VOQ110" s="82"/>
      <c r="VOR110" s="82"/>
      <c r="VOS110" s="82"/>
      <c r="VOT110" s="82"/>
      <c r="VOU110" s="82"/>
      <c r="VOV110" s="82"/>
      <c r="VOW110" s="82"/>
      <c r="VOX110" s="82"/>
      <c r="VOY110" s="82"/>
      <c r="VOZ110" s="82"/>
      <c r="VPA110" s="82"/>
      <c r="VPB110" s="82"/>
      <c r="VPC110" s="82"/>
      <c r="VPD110" s="82"/>
      <c r="VPE110" s="82"/>
      <c r="VPF110" s="82"/>
      <c r="VPG110" s="82"/>
      <c r="VPH110" s="82"/>
      <c r="VPI110" s="82"/>
      <c r="VPJ110" s="82"/>
      <c r="VPK110" s="82"/>
      <c r="VPL110" s="82"/>
      <c r="VPM110" s="82"/>
      <c r="VPN110" s="82"/>
      <c r="VPO110" s="82"/>
      <c r="VPP110" s="82"/>
      <c r="VPQ110" s="82"/>
      <c r="VPR110" s="82"/>
      <c r="VPS110" s="82"/>
      <c r="VPT110" s="82"/>
      <c r="VPU110" s="82"/>
      <c r="VPV110" s="82"/>
      <c r="VPW110" s="82"/>
      <c r="VPX110" s="82"/>
      <c r="VPY110" s="82"/>
      <c r="VPZ110" s="82"/>
      <c r="VQA110" s="82"/>
      <c r="VQB110" s="82"/>
      <c r="VQC110" s="82"/>
      <c r="VQD110" s="82"/>
      <c r="VQE110" s="82"/>
      <c r="VQF110" s="82"/>
      <c r="VQG110" s="82"/>
      <c r="VQH110" s="82"/>
      <c r="VQI110" s="82"/>
      <c r="VQJ110" s="82"/>
      <c r="VQK110" s="82"/>
      <c r="VQL110" s="82"/>
      <c r="VQM110" s="82"/>
      <c r="VQN110" s="82"/>
      <c r="VQO110" s="82"/>
      <c r="VQP110" s="82"/>
      <c r="VQQ110" s="82"/>
      <c r="VQR110" s="82"/>
      <c r="VQS110" s="82"/>
      <c r="VQT110" s="82"/>
      <c r="VQU110" s="82"/>
      <c r="VQV110" s="82"/>
      <c r="VQW110" s="82"/>
      <c r="VQX110" s="82"/>
      <c r="VQY110" s="82"/>
      <c r="VQZ110" s="82"/>
      <c r="VRA110" s="82"/>
      <c r="VRB110" s="82"/>
      <c r="VRC110" s="82"/>
      <c r="VRD110" s="82"/>
      <c r="VRE110" s="82"/>
      <c r="VRF110" s="82"/>
      <c r="VRG110" s="82"/>
      <c r="VRH110" s="82"/>
      <c r="VRI110" s="82"/>
      <c r="VRJ110" s="82"/>
      <c r="VRK110" s="82"/>
      <c r="VRL110" s="82"/>
      <c r="VRM110" s="82"/>
      <c r="VRN110" s="82"/>
      <c r="VRO110" s="82"/>
      <c r="VRP110" s="82"/>
      <c r="VRQ110" s="82"/>
      <c r="VRR110" s="82"/>
      <c r="VRS110" s="82"/>
      <c r="VRT110" s="82"/>
      <c r="VRU110" s="82"/>
      <c r="VRV110" s="82"/>
      <c r="VRW110" s="82"/>
      <c r="VRX110" s="82"/>
      <c r="VRY110" s="82"/>
      <c r="VRZ110" s="82"/>
      <c r="VSA110" s="82"/>
      <c r="VSB110" s="82"/>
      <c r="VSC110" s="82"/>
      <c r="VSD110" s="82"/>
      <c r="VSE110" s="82"/>
      <c r="VSF110" s="82"/>
      <c r="VSG110" s="82"/>
      <c r="VSH110" s="82"/>
      <c r="VSI110" s="82"/>
      <c r="VSJ110" s="82"/>
      <c r="VSK110" s="82"/>
      <c r="VSL110" s="82"/>
      <c r="VSM110" s="82"/>
      <c r="VSN110" s="82"/>
      <c r="VSO110" s="82"/>
      <c r="VSP110" s="82"/>
      <c r="VSQ110" s="82"/>
      <c r="VSR110" s="82"/>
      <c r="VSS110" s="82"/>
      <c r="VST110" s="82"/>
      <c r="VSU110" s="82"/>
      <c r="VSV110" s="82"/>
      <c r="VSW110" s="82"/>
      <c r="VSX110" s="82"/>
      <c r="VSY110" s="82"/>
      <c r="VSZ110" s="82"/>
      <c r="VTA110" s="82"/>
      <c r="VTB110" s="82"/>
      <c r="VTC110" s="82"/>
      <c r="VTD110" s="82"/>
      <c r="VTE110" s="82"/>
      <c r="VTF110" s="82"/>
      <c r="VTG110" s="82"/>
      <c r="VTH110" s="82"/>
      <c r="VTI110" s="82"/>
      <c r="VTJ110" s="82"/>
      <c r="VTK110" s="82"/>
      <c r="VTL110" s="82"/>
      <c r="VTM110" s="82"/>
      <c r="VTN110" s="82"/>
      <c r="VTO110" s="82"/>
      <c r="VTP110" s="82"/>
      <c r="VTQ110" s="82"/>
      <c r="VTR110" s="82"/>
      <c r="VTS110" s="82"/>
      <c r="VTT110" s="82"/>
      <c r="VTU110" s="82"/>
      <c r="VTV110" s="82"/>
      <c r="VTW110" s="82"/>
      <c r="VTX110" s="82"/>
      <c r="VTY110" s="82"/>
      <c r="VTZ110" s="82"/>
      <c r="VUA110" s="82"/>
      <c r="VUB110" s="82"/>
      <c r="VUC110" s="82"/>
      <c r="VUD110" s="82"/>
      <c r="VUE110" s="82"/>
      <c r="VUF110" s="82"/>
      <c r="VUG110" s="82"/>
      <c r="VUH110" s="82"/>
      <c r="VUI110" s="82"/>
      <c r="VUJ110" s="82"/>
      <c r="VUK110" s="82"/>
      <c r="VUL110" s="82"/>
      <c r="VUM110" s="82"/>
      <c r="VUN110" s="82"/>
      <c r="VUO110" s="82"/>
      <c r="VUP110" s="82"/>
      <c r="VUQ110" s="82"/>
      <c r="VUR110" s="82"/>
      <c r="VUS110" s="82"/>
      <c r="VUT110" s="82"/>
      <c r="VUU110" s="82"/>
      <c r="VUV110" s="82"/>
      <c r="VUW110" s="82"/>
      <c r="VUX110" s="82"/>
      <c r="VUY110" s="82"/>
      <c r="VUZ110" s="82"/>
      <c r="VVA110" s="82"/>
      <c r="VVB110" s="82"/>
      <c r="VVC110" s="82"/>
      <c r="VVD110" s="82"/>
      <c r="VVE110" s="82"/>
      <c r="VVF110" s="82"/>
      <c r="VVG110" s="82"/>
      <c r="VVH110" s="82"/>
      <c r="VVI110" s="82"/>
      <c r="VVJ110" s="82"/>
      <c r="VVK110" s="82"/>
      <c r="VVL110" s="82"/>
      <c r="VVM110" s="82"/>
      <c r="VVN110" s="82"/>
      <c r="VVO110" s="82"/>
      <c r="VVP110" s="82"/>
      <c r="VVQ110" s="82"/>
      <c r="VVR110" s="82"/>
      <c r="VVS110" s="82"/>
      <c r="VVT110" s="82"/>
      <c r="VVU110" s="82"/>
      <c r="VVV110" s="82"/>
      <c r="VVW110" s="82"/>
      <c r="VVX110" s="82"/>
      <c r="VVY110" s="82"/>
      <c r="VVZ110" s="82"/>
      <c r="VWA110" s="82"/>
      <c r="VWB110" s="82"/>
      <c r="VWC110" s="82"/>
      <c r="VWD110" s="82"/>
      <c r="VWE110" s="82"/>
      <c r="VWF110" s="82"/>
      <c r="VWG110" s="82"/>
      <c r="VWH110" s="82"/>
      <c r="VWI110" s="82"/>
      <c r="VWJ110" s="82"/>
      <c r="VWK110" s="82"/>
      <c r="VWL110" s="82"/>
      <c r="VWM110" s="82"/>
      <c r="VWN110" s="82"/>
      <c r="VWO110" s="82"/>
      <c r="VWP110" s="82"/>
      <c r="VWQ110" s="82"/>
      <c r="VWR110" s="82"/>
      <c r="VWS110" s="82"/>
      <c r="VWT110" s="82"/>
      <c r="VWU110" s="82"/>
      <c r="VWV110" s="82"/>
      <c r="VWW110" s="82"/>
      <c r="VWX110" s="82"/>
      <c r="VWY110" s="82"/>
      <c r="VWZ110" s="82"/>
      <c r="VXA110" s="82"/>
      <c r="VXB110" s="82"/>
      <c r="VXC110" s="82"/>
      <c r="VXD110" s="82"/>
      <c r="VXE110" s="82"/>
      <c r="VXF110" s="82"/>
      <c r="VXG110" s="82"/>
      <c r="VXH110" s="82"/>
      <c r="VXI110" s="82"/>
      <c r="VXJ110" s="82"/>
      <c r="VXK110" s="82"/>
      <c r="VXL110" s="82"/>
      <c r="VXM110" s="82"/>
      <c r="VXN110" s="82"/>
      <c r="VXO110" s="82"/>
      <c r="VXP110" s="82"/>
      <c r="VXQ110" s="82"/>
      <c r="VXR110" s="82"/>
      <c r="VXS110" s="82"/>
      <c r="VXT110" s="82"/>
      <c r="VXU110" s="82"/>
      <c r="VXV110" s="82"/>
      <c r="VXW110" s="82"/>
      <c r="VXX110" s="82"/>
      <c r="VXY110" s="82"/>
      <c r="VXZ110" s="82"/>
      <c r="VYA110" s="82"/>
      <c r="VYB110" s="82"/>
      <c r="VYC110" s="82"/>
      <c r="VYD110" s="82"/>
      <c r="VYE110" s="82"/>
      <c r="VYF110" s="82"/>
      <c r="VYG110" s="82"/>
      <c r="VYH110" s="82"/>
      <c r="VYI110" s="82"/>
      <c r="VYJ110" s="82"/>
      <c r="VYK110" s="82"/>
      <c r="VYL110" s="82"/>
      <c r="VYM110" s="82"/>
      <c r="VYN110" s="82"/>
      <c r="VYO110" s="82"/>
      <c r="VYP110" s="82"/>
      <c r="VYQ110" s="82"/>
      <c r="VYR110" s="82"/>
      <c r="VYS110" s="82"/>
      <c r="VYT110" s="82"/>
      <c r="VYU110" s="82"/>
      <c r="VYV110" s="82"/>
      <c r="VYW110" s="82"/>
      <c r="VYX110" s="82"/>
      <c r="VYY110" s="82"/>
      <c r="VYZ110" s="82"/>
      <c r="VZA110" s="82"/>
      <c r="VZB110" s="82"/>
      <c r="VZC110" s="82"/>
      <c r="VZD110" s="82"/>
      <c r="VZE110" s="82"/>
      <c r="VZF110" s="82"/>
      <c r="VZG110" s="82"/>
      <c r="VZH110" s="82"/>
      <c r="VZI110" s="82"/>
      <c r="VZJ110" s="82"/>
      <c r="VZK110" s="82"/>
      <c r="VZL110" s="82"/>
      <c r="VZM110" s="82"/>
      <c r="VZN110" s="82"/>
      <c r="VZO110" s="82"/>
      <c r="VZP110" s="82"/>
      <c r="VZQ110" s="82"/>
      <c r="VZR110" s="82"/>
      <c r="VZS110" s="82"/>
      <c r="VZT110" s="82"/>
      <c r="VZU110" s="82"/>
      <c r="VZV110" s="82"/>
      <c r="VZW110" s="82"/>
      <c r="VZX110" s="82"/>
      <c r="VZY110" s="82"/>
      <c r="VZZ110" s="82"/>
      <c r="WAA110" s="82"/>
      <c r="WAB110" s="82"/>
      <c r="WAC110" s="82"/>
      <c r="WAD110" s="82"/>
      <c r="WAE110" s="82"/>
      <c r="WAF110" s="82"/>
      <c r="WAG110" s="82"/>
      <c r="WAH110" s="82"/>
      <c r="WAI110" s="82"/>
      <c r="WAJ110" s="82"/>
      <c r="WAK110" s="82"/>
      <c r="WAL110" s="82"/>
      <c r="WAM110" s="82"/>
      <c r="WAN110" s="82"/>
      <c r="WAO110" s="82"/>
      <c r="WAP110" s="82"/>
      <c r="WAQ110" s="82"/>
      <c r="WAR110" s="82"/>
      <c r="WAS110" s="82"/>
      <c r="WAT110" s="82"/>
      <c r="WAU110" s="82"/>
      <c r="WAV110" s="82"/>
      <c r="WAW110" s="82"/>
      <c r="WAX110" s="82"/>
      <c r="WAY110" s="82"/>
      <c r="WAZ110" s="82"/>
      <c r="WBA110" s="82"/>
      <c r="WBB110" s="82"/>
      <c r="WBC110" s="82"/>
      <c r="WBD110" s="82"/>
      <c r="WBE110" s="82"/>
      <c r="WBF110" s="82"/>
      <c r="WBG110" s="82"/>
      <c r="WBH110" s="82"/>
      <c r="WBI110" s="82"/>
      <c r="WBJ110" s="82"/>
      <c r="WBK110" s="82"/>
      <c r="WBL110" s="82"/>
      <c r="WBM110" s="82"/>
      <c r="WBN110" s="82"/>
      <c r="WBO110" s="82"/>
      <c r="WBP110" s="82"/>
      <c r="WBQ110" s="82"/>
      <c r="WBR110" s="82"/>
      <c r="WBS110" s="82"/>
      <c r="WBT110" s="82"/>
      <c r="WBU110" s="82"/>
      <c r="WBV110" s="82"/>
      <c r="WBW110" s="82"/>
      <c r="WBX110" s="82"/>
      <c r="WBY110" s="82"/>
      <c r="WBZ110" s="82"/>
      <c r="WCA110" s="82"/>
      <c r="WCB110" s="82"/>
      <c r="WCC110" s="82"/>
      <c r="WCD110" s="82"/>
      <c r="WCE110" s="82"/>
      <c r="WCF110" s="82"/>
      <c r="WCG110" s="82"/>
      <c r="WCH110" s="82"/>
      <c r="WCI110" s="82"/>
      <c r="WCJ110" s="82"/>
      <c r="WCK110" s="82"/>
      <c r="WCL110" s="82"/>
      <c r="WCM110" s="82"/>
      <c r="WCN110" s="82"/>
      <c r="WCO110" s="82"/>
      <c r="WCP110" s="82"/>
      <c r="WCQ110" s="82"/>
      <c r="WCR110" s="82"/>
      <c r="WCS110" s="82"/>
      <c r="WCT110" s="82"/>
      <c r="WCU110" s="82"/>
      <c r="WCV110" s="82"/>
      <c r="WCW110" s="82"/>
      <c r="WCX110" s="82"/>
      <c r="WCY110" s="82"/>
      <c r="WCZ110" s="82"/>
      <c r="WDA110" s="82"/>
      <c r="WDB110" s="82"/>
      <c r="WDC110" s="82"/>
      <c r="WDD110" s="82"/>
      <c r="WDE110" s="82"/>
      <c r="WDF110" s="82"/>
      <c r="WDG110" s="82"/>
      <c r="WDH110" s="82"/>
      <c r="WDI110" s="82"/>
      <c r="WDJ110" s="82"/>
      <c r="WDK110" s="82"/>
      <c r="WDL110" s="82"/>
      <c r="WDM110" s="82"/>
      <c r="WDN110" s="82"/>
      <c r="WDO110" s="82"/>
      <c r="WDP110" s="82"/>
      <c r="WDQ110" s="82"/>
      <c r="WDR110" s="82"/>
      <c r="WDS110" s="82"/>
      <c r="WDT110" s="82"/>
      <c r="WDU110" s="82"/>
      <c r="WDV110" s="82"/>
      <c r="WDW110" s="82"/>
      <c r="WDX110" s="82"/>
      <c r="WDY110" s="82"/>
      <c r="WDZ110" s="82"/>
      <c r="WEA110" s="82"/>
      <c r="WEB110" s="82"/>
      <c r="WEC110" s="82"/>
      <c r="WED110" s="82"/>
      <c r="WEE110" s="82"/>
      <c r="WEF110" s="82"/>
      <c r="WEG110" s="82"/>
      <c r="WEH110" s="82"/>
      <c r="WEI110" s="82"/>
      <c r="WEJ110" s="82"/>
      <c r="WEK110" s="82"/>
      <c r="WEL110" s="82"/>
      <c r="WEM110" s="82"/>
      <c r="WEN110" s="82"/>
      <c r="WEO110" s="82"/>
      <c r="WEP110" s="82"/>
      <c r="WEQ110" s="82"/>
      <c r="WER110" s="82"/>
      <c r="WES110" s="82"/>
      <c r="WET110" s="82"/>
      <c r="WEU110" s="82"/>
      <c r="WEV110" s="82"/>
      <c r="WEW110" s="82"/>
      <c r="WEX110" s="82"/>
      <c r="WEY110" s="82"/>
      <c r="WEZ110" s="82"/>
      <c r="WFA110" s="82"/>
      <c r="WFB110" s="82"/>
      <c r="WFC110" s="82"/>
      <c r="WFD110" s="82"/>
      <c r="WFE110" s="82"/>
      <c r="WFF110" s="82"/>
      <c r="WFG110" s="82"/>
      <c r="WFH110" s="82"/>
      <c r="WFI110" s="82"/>
      <c r="WFJ110" s="82"/>
      <c r="WFK110" s="82"/>
      <c r="WFL110" s="82"/>
      <c r="WFM110" s="82"/>
      <c r="WFN110" s="82"/>
      <c r="WFO110" s="82"/>
      <c r="WFP110" s="82"/>
      <c r="WFQ110" s="82"/>
      <c r="WFR110" s="82"/>
      <c r="WFS110" s="82"/>
      <c r="WFT110" s="82"/>
      <c r="WFU110" s="82"/>
      <c r="WFV110" s="82"/>
      <c r="WFW110" s="82"/>
      <c r="WFX110" s="82"/>
      <c r="WFY110" s="82"/>
      <c r="WFZ110" s="82"/>
      <c r="WGA110" s="82"/>
      <c r="WGB110" s="82"/>
      <c r="WGC110" s="82"/>
      <c r="WGD110" s="82"/>
      <c r="WGE110" s="82"/>
      <c r="WGF110" s="82"/>
      <c r="WGG110" s="82"/>
      <c r="WGH110" s="82"/>
      <c r="WGI110" s="82"/>
      <c r="WGJ110" s="82"/>
      <c r="WGK110" s="82"/>
      <c r="WGL110" s="82"/>
      <c r="WGM110" s="82"/>
      <c r="WGN110" s="82"/>
      <c r="WGO110" s="82"/>
      <c r="WGP110" s="82"/>
      <c r="WGQ110" s="82"/>
      <c r="WGR110" s="82"/>
      <c r="WGS110" s="82"/>
      <c r="WGT110" s="82"/>
      <c r="WGU110" s="82"/>
      <c r="WGV110" s="82"/>
      <c r="WGW110" s="82"/>
      <c r="WGX110" s="82"/>
      <c r="WGY110" s="82"/>
      <c r="WGZ110" s="82"/>
      <c r="WHA110" s="82"/>
      <c r="WHB110" s="82"/>
      <c r="WHC110" s="82"/>
      <c r="WHD110" s="82"/>
      <c r="WHE110" s="82"/>
      <c r="WHF110" s="82"/>
      <c r="WHG110" s="82"/>
      <c r="WHH110" s="82"/>
      <c r="WHI110" s="82"/>
      <c r="WHJ110" s="82"/>
      <c r="WHK110" s="82"/>
      <c r="WHL110" s="82"/>
      <c r="WHM110" s="82"/>
      <c r="WHN110" s="82"/>
      <c r="WHO110" s="82"/>
      <c r="WHP110" s="82"/>
      <c r="WHQ110" s="82"/>
      <c r="WHR110" s="82"/>
      <c r="WHS110" s="82"/>
      <c r="WHT110" s="82"/>
      <c r="WHU110" s="82"/>
      <c r="WHV110" s="82"/>
      <c r="WHW110" s="82"/>
      <c r="WHX110" s="82"/>
      <c r="WHY110" s="82"/>
      <c r="WHZ110" s="82"/>
      <c r="WIA110" s="82"/>
      <c r="WIB110" s="82"/>
      <c r="WIC110" s="82"/>
      <c r="WID110" s="82"/>
      <c r="WIE110" s="82"/>
      <c r="WIF110" s="82"/>
      <c r="WIG110" s="82"/>
      <c r="WIH110" s="82"/>
      <c r="WII110" s="82"/>
      <c r="WIJ110" s="82"/>
      <c r="WIK110" s="82"/>
      <c r="WIL110" s="82"/>
      <c r="WIM110" s="82"/>
      <c r="WIN110" s="82"/>
      <c r="WIO110" s="82"/>
      <c r="WIP110" s="82"/>
      <c r="WIQ110" s="82"/>
      <c r="WIR110" s="82"/>
      <c r="WIS110" s="82"/>
      <c r="WIT110" s="82"/>
      <c r="WIU110" s="82"/>
      <c r="WIV110" s="82"/>
      <c r="WIW110" s="82"/>
      <c r="WIX110" s="82"/>
      <c r="WIY110" s="82"/>
      <c r="WIZ110" s="82"/>
      <c r="WJA110" s="82"/>
      <c r="WJB110" s="82"/>
      <c r="WJC110" s="82"/>
      <c r="WJD110" s="82"/>
      <c r="WJE110" s="82"/>
      <c r="WJF110" s="82"/>
      <c r="WJG110" s="82"/>
      <c r="WJH110" s="82"/>
      <c r="WJI110" s="82"/>
      <c r="WJJ110" s="82"/>
      <c r="WJK110" s="82"/>
      <c r="WJL110" s="82"/>
      <c r="WJM110" s="82"/>
      <c r="WJN110" s="82"/>
      <c r="WJO110" s="82"/>
      <c r="WJP110" s="82"/>
      <c r="WJQ110" s="82"/>
      <c r="WJR110" s="82"/>
      <c r="WJS110" s="82"/>
      <c r="WJT110" s="82"/>
      <c r="WJU110" s="82"/>
      <c r="WJV110" s="82"/>
      <c r="WJW110" s="82"/>
      <c r="WJX110" s="82"/>
      <c r="WJY110" s="82"/>
      <c r="WJZ110" s="82"/>
      <c r="WKA110" s="82"/>
      <c r="WKB110" s="82"/>
      <c r="WKC110" s="82"/>
      <c r="WKD110" s="82"/>
      <c r="WKE110" s="82"/>
      <c r="WKF110" s="82"/>
      <c r="WKG110" s="82"/>
      <c r="WKH110" s="82"/>
      <c r="WKI110" s="82"/>
      <c r="WKJ110" s="82"/>
      <c r="WKK110" s="82"/>
      <c r="WKL110" s="82"/>
      <c r="WKM110" s="82"/>
      <c r="WKN110" s="82"/>
      <c r="WKO110" s="82"/>
      <c r="WKP110" s="82"/>
      <c r="WKQ110" s="82"/>
      <c r="WKR110" s="82"/>
      <c r="WKS110" s="82"/>
      <c r="WKT110" s="82"/>
      <c r="WKU110" s="82"/>
      <c r="WKV110" s="82"/>
      <c r="WKW110" s="82"/>
      <c r="WKX110" s="82"/>
      <c r="WKY110" s="82"/>
      <c r="WKZ110" s="82"/>
      <c r="WLA110" s="82"/>
      <c r="WLB110" s="82"/>
      <c r="WLC110" s="82"/>
      <c r="WLD110" s="82"/>
      <c r="WLE110" s="82"/>
      <c r="WLF110" s="82"/>
      <c r="WLG110" s="82"/>
      <c r="WLH110" s="82"/>
      <c r="WLI110" s="82"/>
      <c r="WLJ110" s="82"/>
      <c r="WLK110" s="82"/>
      <c r="WLL110" s="82"/>
      <c r="WLM110" s="82"/>
      <c r="WLN110" s="82"/>
      <c r="WLO110" s="82"/>
      <c r="WLP110" s="82"/>
      <c r="WLQ110" s="82"/>
      <c r="WLR110" s="82"/>
      <c r="WLS110" s="82"/>
      <c r="WLT110" s="82"/>
      <c r="WLU110" s="82"/>
      <c r="WLV110" s="82"/>
      <c r="WLW110" s="82"/>
      <c r="WLX110" s="82"/>
      <c r="WLY110" s="82"/>
      <c r="WLZ110" s="82"/>
      <c r="WMA110" s="82"/>
      <c r="WMB110" s="82"/>
      <c r="WMC110" s="82"/>
      <c r="WMD110" s="82"/>
      <c r="WME110" s="82"/>
      <c r="WMF110" s="82"/>
      <c r="WMG110" s="82"/>
      <c r="WMH110" s="82"/>
      <c r="WMI110" s="82"/>
      <c r="WMJ110" s="82"/>
      <c r="WMK110" s="82"/>
      <c r="WML110" s="82"/>
      <c r="WMM110" s="82"/>
      <c r="WMN110" s="82"/>
      <c r="WMO110" s="82"/>
      <c r="WMP110" s="82"/>
      <c r="WMQ110" s="82"/>
      <c r="WMR110" s="82"/>
      <c r="WMS110" s="82"/>
      <c r="WMT110" s="82"/>
      <c r="WMU110" s="82"/>
      <c r="WMV110" s="82"/>
      <c r="WMW110" s="82"/>
      <c r="WMX110" s="82"/>
      <c r="WMY110" s="82"/>
      <c r="WMZ110" s="82"/>
      <c r="WNA110" s="82"/>
      <c r="WNB110" s="82"/>
      <c r="WNC110" s="82"/>
      <c r="WND110" s="82"/>
      <c r="WNE110" s="82"/>
      <c r="WNF110" s="82"/>
      <c r="WNG110" s="82"/>
      <c r="WNH110" s="82"/>
      <c r="WNI110" s="82"/>
      <c r="WNJ110" s="82"/>
      <c r="WNK110" s="82"/>
      <c r="WNL110" s="82"/>
      <c r="WNM110" s="82"/>
      <c r="WNN110" s="82"/>
      <c r="WNO110" s="82"/>
      <c r="WNP110" s="82"/>
      <c r="WNQ110" s="82"/>
      <c r="WNR110" s="82"/>
      <c r="WNS110" s="82"/>
      <c r="WNT110" s="82"/>
      <c r="WNU110" s="82"/>
      <c r="WNV110" s="82"/>
      <c r="WNW110" s="82"/>
      <c r="WNX110" s="82"/>
      <c r="WNY110" s="82"/>
      <c r="WNZ110" s="82"/>
      <c r="WOA110" s="82"/>
      <c r="WOB110" s="82"/>
      <c r="WOC110" s="82"/>
      <c r="WOD110" s="82"/>
      <c r="WOE110" s="82"/>
      <c r="WOF110" s="82"/>
      <c r="WOG110" s="82"/>
      <c r="WOH110" s="82"/>
      <c r="WOI110" s="82"/>
      <c r="WOJ110" s="82"/>
      <c r="WOK110" s="82"/>
      <c r="WOL110" s="82"/>
      <c r="WOM110" s="82"/>
      <c r="WON110" s="82"/>
      <c r="WOO110" s="82"/>
      <c r="WOP110" s="82"/>
      <c r="WOQ110" s="82"/>
      <c r="WOR110" s="82"/>
      <c r="WOS110" s="82"/>
      <c r="WOT110" s="82"/>
      <c r="WOU110" s="82"/>
      <c r="WOV110" s="82"/>
      <c r="WOW110" s="82"/>
      <c r="WOX110" s="82"/>
      <c r="WOY110" s="82"/>
      <c r="WOZ110" s="82"/>
      <c r="WPA110" s="82"/>
      <c r="WPB110" s="82"/>
      <c r="WPC110" s="82"/>
      <c r="WPD110" s="82"/>
      <c r="WPE110" s="82"/>
      <c r="WPF110" s="82"/>
      <c r="WPG110" s="82"/>
      <c r="WPH110" s="82"/>
      <c r="WPI110" s="82"/>
      <c r="WPJ110" s="82"/>
      <c r="WPK110" s="82"/>
      <c r="WPL110" s="82"/>
      <c r="WPM110" s="82"/>
      <c r="WPN110" s="82"/>
      <c r="WPO110" s="82"/>
      <c r="WPP110" s="82"/>
      <c r="WPQ110" s="82"/>
      <c r="WPR110" s="82"/>
      <c r="WPS110" s="82"/>
      <c r="WPT110" s="82"/>
      <c r="WPU110" s="82"/>
      <c r="WPV110" s="82"/>
      <c r="WPW110" s="82"/>
      <c r="WPX110" s="82"/>
      <c r="WPY110" s="82"/>
      <c r="WPZ110" s="82"/>
      <c r="WQA110" s="82"/>
      <c r="WQB110" s="82"/>
      <c r="WQC110" s="82"/>
      <c r="WQD110" s="82"/>
      <c r="WQE110" s="82"/>
      <c r="WQF110" s="82"/>
      <c r="WQG110" s="82"/>
      <c r="WQH110" s="82"/>
      <c r="WQI110" s="82"/>
      <c r="WQJ110" s="82"/>
      <c r="WQK110" s="82"/>
      <c r="WQL110" s="82"/>
      <c r="WQM110" s="82"/>
      <c r="WQN110" s="82"/>
      <c r="WQO110" s="82"/>
      <c r="WQP110" s="82"/>
      <c r="WQQ110" s="82"/>
      <c r="WQR110" s="82"/>
      <c r="WQS110" s="82"/>
      <c r="WQT110" s="82"/>
      <c r="WQU110" s="82"/>
      <c r="WQV110" s="82"/>
      <c r="WQW110" s="82"/>
      <c r="WQX110" s="82"/>
      <c r="WQY110" s="82"/>
      <c r="WQZ110" s="82"/>
      <c r="WRA110" s="82"/>
      <c r="WRB110" s="82"/>
      <c r="WRC110" s="82"/>
      <c r="WRD110" s="82"/>
      <c r="WRE110" s="82"/>
      <c r="WRF110" s="82"/>
      <c r="WRG110" s="82"/>
      <c r="WRH110" s="82"/>
      <c r="WRI110" s="82"/>
      <c r="WRJ110" s="82"/>
      <c r="WRK110" s="82"/>
      <c r="WRL110" s="82"/>
      <c r="WRM110" s="82"/>
      <c r="WRN110" s="82"/>
      <c r="WRO110" s="82"/>
      <c r="WRP110" s="82"/>
      <c r="WRQ110" s="82"/>
      <c r="WRR110" s="82"/>
      <c r="WRS110" s="82"/>
      <c r="WRT110" s="82"/>
      <c r="WRU110" s="82"/>
      <c r="WRV110" s="82"/>
      <c r="WRW110" s="82"/>
      <c r="WRX110" s="82"/>
      <c r="WRY110" s="82"/>
      <c r="WRZ110" s="82"/>
      <c r="WSA110" s="82"/>
      <c r="WSB110" s="82"/>
      <c r="WSC110" s="82"/>
      <c r="WSD110" s="82"/>
      <c r="WSE110" s="82"/>
      <c r="WSF110" s="82"/>
      <c r="WSG110" s="82"/>
      <c r="WSH110" s="82"/>
      <c r="WSI110" s="82"/>
      <c r="WSJ110" s="82"/>
      <c r="WSK110" s="82"/>
      <c r="WSL110" s="82"/>
      <c r="WSM110" s="82"/>
      <c r="WSN110" s="82"/>
      <c r="WSO110" s="82"/>
      <c r="WSP110" s="82"/>
      <c r="WSQ110" s="82"/>
      <c r="WSR110" s="82"/>
      <c r="WSS110" s="82"/>
      <c r="WST110" s="82"/>
      <c r="WSU110" s="82"/>
      <c r="WSV110" s="82"/>
      <c r="WSW110" s="82"/>
      <c r="WSX110" s="82"/>
      <c r="WSY110" s="82"/>
      <c r="WSZ110" s="82"/>
      <c r="WTA110" s="82"/>
      <c r="WTB110" s="82"/>
      <c r="WTC110" s="82"/>
      <c r="WTD110" s="82"/>
      <c r="WTE110" s="82"/>
      <c r="WTF110" s="82"/>
      <c r="WTG110" s="82"/>
      <c r="WTH110" s="82"/>
      <c r="WTI110" s="82"/>
      <c r="WTJ110" s="82"/>
      <c r="WTK110" s="82"/>
      <c r="WTL110" s="82"/>
      <c r="WTM110" s="82"/>
      <c r="WTN110" s="82"/>
      <c r="WTO110" s="82"/>
      <c r="WTP110" s="82"/>
      <c r="WTQ110" s="82"/>
      <c r="WTR110" s="82"/>
      <c r="WTS110" s="82"/>
      <c r="WTT110" s="82"/>
      <c r="WTU110" s="82"/>
      <c r="WTV110" s="82"/>
      <c r="WTW110" s="82"/>
      <c r="WTX110" s="82"/>
      <c r="WTY110" s="82"/>
      <c r="WTZ110" s="82"/>
      <c r="WUA110" s="82"/>
      <c r="WUB110" s="82"/>
      <c r="WUC110" s="82"/>
      <c r="WUD110" s="82"/>
      <c r="WUE110" s="82"/>
      <c r="WUF110" s="82"/>
      <c r="WUG110" s="82"/>
      <c r="WUH110" s="82"/>
      <c r="WUI110" s="82"/>
      <c r="WUJ110" s="82"/>
      <c r="WUK110" s="82"/>
      <c r="WUL110" s="82"/>
      <c r="WUM110" s="82"/>
      <c r="WUN110" s="82"/>
      <c r="WUO110" s="82"/>
      <c r="WUP110" s="82"/>
      <c r="WUQ110" s="82"/>
      <c r="WUR110" s="82"/>
      <c r="WUS110" s="82"/>
      <c r="WUT110" s="82"/>
      <c r="WUU110" s="82"/>
      <c r="WUV110" s="82"/>
      <c r="WUW110" s="82"/>
      <c r="WUX110" s="82"/>
      <c r="WUY110" s="82"/>
      <c r="WUZ110" s="82"/>
      <c r="WVA110" s="82"/>
      <c r="WVB110" s="82"/>
      <c r="WVC110" s="82"/>
      <c r="WVD110" s="82"/>
      <c r="WVE110" s="82"/>
      <c r="WVF110" s="82"/>
      <c r="WVG110" s="82"/>
      <c r="WVH110" s="82"/>
      <c r="WVI110" s="82"/>
      <c r="WVJ110" s="82"/>
      <c r="WVK110" s="82"/>
      <c r="WVL110" s="82"/>
      <c r="WVM110" s="82"/>
      <c r="WVN110" s="82"/>
      <c r="WVO110" s="82"/>
      <c r="WVP110" s="82"/>
      <c r="WVQ110" s="82"/>
      <c r="WVR110" s="82"/>
      <c r="WVS110" s="82"/>
      <c r="WVT110" s="82"/>
      <c r="WVU110" s="82"/>
      <c r="WVV110" s="82"/>
      <c r="WVW110" s="82"/>
      <c r="WVX110" s="82"/>
      <c r="WVY110" s="82"/>
      <c r="WVZ110" s="82"/>
      <c r="WWA110" s="82"/>
      <c r="WWB110" s="82"/>
      <c r="WWC110" s="82"/>
      <c r="WWD110" s="82"/>
      <c r="WWE110" s="82"/>
      <c r="WWF110" s="82"/>
      <c r="WWG110" s="82"/>
      <c r="WWH110" s="82"/>
      <c r="WWI110" s="82"/>
      <c r="WWJ110" s="82"/>
      <c r="WWK110" s="82"/>
      <c r="WWL110" s="82"/>
      <c r="WWM110" s="82"/>
      <c r="WWN110" s="82"/>
      <c r="WWO110" s="82"/>
      <c r="WWP110" s="82"/>
      <c r="WWQ110" s="82"/>
      <c r="WWR110" s="82"/>
      <c r="WWS110" s="82"/>
      <c r="WWT110" s="82"/>
      <c r="WWU110" s="82"/>
      <c r="WWV110" s="82"/>
      <c r="WWW110" s="82"/>
      <c r="WWX110" s="82"/>
      <c r="WWY110" s="82"/>
      <c r="WWZ110" s="82"/>
      <c r="WXA110" s="82"/>
      <c r="WXB110" s="82"/>
      <c r="WXC110" s="82"/>
      <c r="WXD110" s="82"/>
      <c r="WXE110" s="82"/>
      <c r="WXF110" s="82"/>
      <c r="WXG110" s="82"/>
      <c r="WXH110" s="82"/>
      <c r="WXI110" s="82"/>
      <c r="WXJ110" s="82"/>
      <c r="WXK110" s="82"/>
      <c r="WXL110" s="82"/>
      <c r="WXM110" s="82"/>
      <c r="WXN110" s="82"/>
      <c r="WXO110" s="82"/>
      <c r="WXP110" s="82"/>
      <c r="WXQ110" s="82"/>
      <c r="WXR110" s="82"/>
      <c r="WXS110" s="82"/>
      <c r="WXT110" s="82"/>
      <c r="WXU110" s="82"/>
      <c r="WXV110" s="82"/>
      <c r="WXW110" s="82"/>
      <c r="WXX110" s="82"/>
      <c r="WXY110" s="82"/>
      <c r="WXZ110" s="82"/>
      <c r="WYA110" s="82"/>
      <c r="WYB110" s="82"/>
      <c r="WYC110" s="82"/>
      <c r="WYD110" s="82"/>
      <c r="WYE110" s="82"/>
      <c r="WYF110" s="82"/>
      <c r="WYG110" s="82"/>
      <c r="WYH110" s="82"/>
      <c r="WYI110" s="82"/>
      <c r="WYJ110" s="82"/>
      <c r="WYK110" s="82"/>
      <c r="WYL110" s="82"/>
      <c r="WYM110" s="82"/>
      <c r="WYN110" s="82"/>
      <c r="WYO110" s="82"/>
      <c r="WYP110" s="82"/>
      <c r="WYQ110" s="82"/>
      <c r="WYR110" s="82"/>
      <c r="WYS110" s="82"/>
      <c r="WYT110" s="82"/>
      <c r="WYU110" s="82"/>
      <c r="WYV110" s="82"/>
      <c r="WYW110" s="82"/>
      <c r="WYX110" s="82"/>
      <c r="WYY110" s="82"/>
      <c r="WYZ110" s="82"/>
      <c r="WZA110" s="82"/>
      <c r="WZB110" s="82"/>
      <c r="WZC110" s="82"/>
      <c r="WZD110" s="82"/>
      <c r="WZE110" s="82"/>
      <c r="WZF110" s="82"/>
      <c r="WZG110" s="82"/>
      <c r="WZH110" s="82"/>
      <c r="WZI110" s="82"/>
      <c r="WZJ110" s="82"/>
      <c r="WZK110" s="82"/>
      <c r="WZL110" s="82"/>
      <c r="WZM110" s="82"/>
      <c r="WZN110" s="82"/>
      <c r="WZO110" s="82"/>
      <c r="WZP110" s="82"/>
      <c r="WZQ110" s="82"/>
      <c r="WZR110" s="82"/>
      <c r="WZS110" s="82"/>
      <c r="WZT110" s="82"/>
      <c r="WZU110" s="82"/>
      <c r="WZV110" s="82"/>
      <c r="WZW110" s="82"/>
      <c r="WZX110" s="82"/>
      <c r="WZY110" s="82"/>
      <c r="WZZ110" s="82"/>
      <c r="XAA110" s="82"/>
      <c r="XAB110" s="82"/>
      <c r="XAC110" s="82"/>
      <c r="XAD110" s="82"/>
      <c r="XAE110" s="82"/>
      <c r="XAF110" s="82"/>
      <c r="XAG110" s="82"/>
      <c r="XAH110" s="82"/>
      <c r="XAI110" s="82"/>
      <c r="XAJ110" s="82"/>
      <c r="XAK110" s="82"/>
      <c r="XAL110" s="82"/>
      <c r="XAM110" s="82"/>
      <c r="XAN110" s="82"/>
      <c r="XAO110" s="82"/>
      <c r="XAP110" s="82"/>
      <c r="XAQ110" s="82"/>
      <c r="XAR110" s="82"/>
      <c r="XAS110" s="82"/>
      <c r="XAT110" s="82"/>
      <c r="XAU110" s="82"/>
      <c r="XAV110" s="82"/>
      <c r="XAW110" s="82"/>
      <c r="XAX110" s="82"/>
      <c r="XAY110" s="82"/>
      <c r="XAZ110" s="82"/>
      <c r="XBA110" s="82"/>
      <c r="XBB110" s="82"/>
      <c r="XBC110" s="82"/>
      <c r="XBD110" s="82"/>
      <c r="XBE110" s="82"/>
      <c r="XBF110" s="82"/>
      <c r="XBG110" s="82"/>
      <c r="XBH110" s="82"/>
      <c r="XBI110" s="82"/>
      <c r="XBJ110" s="82"/>
      <c r="XBK110" s="82"/>
      <c r="XBL110" s="82"/>
      <c r="XBM110" s="82"/>
      <c r="XBN110" s="82"/>
      <c r="XBO110" s="82"/>
      <c r="XBP110" s="82"/>
      <c r="XBQ110" s="82"/>
      <c r="XBR110" s="82"/>
      <c r="XBS110" s="82"/>
      <c r="XBT110" s="82"/>
      <c r="XBU110" s="82"/>
      <c r="XBV110" s="82"/>
      <c r="XBW110" s="82"/>
      <c r="XBX110" s="82"/>
      <c r="XBY110" s="82"/>
      <c r="XBZ110" s="82"/>
      <c r="XCA110" s="82"/>
      <c r="XCB110" s="82"/>
      <c r="XCC110" s="82"/>
      <c r="XCD110" s="82"/>
      <c r="XCE110" s="82"/>
      <c r="XCF110" s="82"/>
      <c r="XCG110" s="82"/>
      <c r="XCH110" s="82"/>
      <c r="XCI110" s="82"/>
      <c r="XCJ110" s="82"/>
      <c r="XCK110" s="82"/>
      <c r="XCL110" s="82"/>
      <c r="XCM110" s="82"/>
      <c r="XCN110" s="82"/>
      <c r="XCO110" s="82"/>
      <c r="XCP110" s="82"/>
      <c r="XCQ110" s="82"/>
      <c r="XCR110" s="82"/>
      <c r="XCS110" s="82"/>
      <c r="XCT110" s="82"/>
      <c r="XCU110" s="82"/>
      <c r="XCV110" s="82"/>
      <c r="XCW110" s="82"/>
      <c r="XCX110" s="82"/>
      <c r="XCY110" s="82"/>
      <c r="XCZ110" s="82"/>
      <c r="XDA110" s="82"/>
      <c r="XDB110" s="82"/>
      <c r="XDC110" s="82"/>
      <c r="XDD110" s="82"/>
      <c r="XDE110" s="82"/>
      <c r="XDF110" s="82"/>
      <c r="XDG110" s="82"/>
      <c r="XDH110" s="82"/>
      <c r="XDI110" s="82"/>
      <c r="XDJ110" s="82"/>
      <c r="XDK110" s="82"/>
      <c r="XDL110" s="82"/>
      <c r="XDM110" s="82"/>
      <c r="XDN110" s="82"/>
      <c r="XDO110" s="82"/>
      <c r="XDP110" s="82"/>
      <c r="XDQ110" s="82"/>
      <c r="XDR110" s="82"/>
      <c r="XDS110" s="82"/>
      <c r="XDT110" s="82"/>
      <c r="XDU110" s="82"/>
      <c r="XDV110" s="82"/>
      <c r="XDW110" s="82"/>
      <c r="XDX110" s="82"/>
      <c r="XDY110" s="82"/>
      <c r="XDZ110" s="82"/>
      <c r="XEA110" s="82"/>
      <c r="XEB110" s="82"/>
      <c r="XEC110" s="82"/>
      <c r="XED110" s="82"/>
      <c r="XEE110" s="82"/>
      <c r="XEF110" s="82"/>
      <c r="XEG110" s="82"/>
      <c r="XEH110" s="82"/>
      <c r="XEI110" s="82"/>
      <c r="XEJ110" s="82"/>
      <c r="XEK110" s="82"/>
      <c r="XEL110" s="82"/>
      <c r="XEM110" s="82"/>
      <c r="XEN110" s="82"/>
      <c r="XEO110" s="82"/>
      <c r="XEP110" s="82"/>
      <c r="XEQ110" s="82"/>
      <c r="XER110" s="82"/>
      <c r="XES110" s="82"/>
      <c r="XET110" s="82"/>
      <c r="XEU110" s="82"/>
      <c r="XEV110" s="82"/>
      <c r="XEW110" s="82"/>
      <c r="XEX110" s="82"/>
      <c r="XEY110" s="82"/>
      <c r="XEZ110" s="82"/>
      <c r="XFA110" s="82"/>
      <c r="XFB110" s="82"/>
      <c r="XFC110" s="82"/>
      <c r="XFD110" s="82"/>
    </row>
    <row r="112" spans="3:16384" ht="17.5" thickBot="1" x14ac:dyDescent="0.5">
      <c r="D112" s="75" t="s">
        <v>815</v>
      </c>
      <c r="E112" s="75">
        <v>10000</v>
      </c>
    </row>
    <row r="113" spans="4:16" x14ac:dyDescent="0.45">
      <c r="D113" s="315" t="s">
        <v>485</v>
      </c>
      <c r="E113" s="315"/>
      <c r="F113" s="315"/>
      <c r="G113" s="315"/>
      <c r="H113" s="315"/>
      <c r="I113" s="315"/>
      <c r="J113" s="315"/>
      <c r="K113" s="315"/>
      <c r="L113" s="315"/>
      <c r="M113" s="315"/>
      <c r="N113" s="315"/>
      <c r="O113" s="315"/>
      <c r="P113" s="315"/>
    </row>
    <row r="114" spans="4:16" x14ac:dyDescent="0.45">
      <c r="D114" s="111" t="s">
        <v>484</v>
      </c>
      <c r="E114" s="119">
        <v>2006</v>
      </c>
      <c r="F114" s="119">
        <v>2007</v>
      </c>
      <c r="G114" s="119">
        <v>2008</v>
      </c>
      <c r="H114" s="119">
        <v>2009</v>
      </c>
      <c r="I114" s="119">
        <v>2010</v>
      </c>
      <c r="J114" s="119">
        <v>2011</v>
      </c>
      <c r="K114" s="119">
        <v>2012</v>
      </c>
      <c r="L114" s="119">
        <v>2013</v>
      </c>
      <c r="M114" s="119">
        <v>2014</v>
      </c>
      <c r="N114" s="119">
        <v>2015</v>
      </c>
      <c r="O114" s="119">
        <v>2016</v>
      </c>
      <c r="P114" s="355" t="s">
        <v>84</v>
      </c>
    </row>
    <row r="115" spans="4:16" x14ac:dyDescent="0.45">
      <c r="D115" s="151" t="s">
        <v>146</v>
      </c>
      <c r="E115" s="152">
        <v>35.096600000000002</v>
      </c>
      <c r="F115" s="152">
        <v>36.282600000000002</v>
      </c>
      <c r="G115" s="152">
        <v>37.620399999999997</v>
      </c>
      <c r="H115" s="152">
        <v>35.450899999999997</v>
      </c>
      <c r="I115" s="152">
        <v>40.5535</v>
      </c>
      <c r="J115" s="152">
        <v>43.547699999999999</v>
      </c>
      <c r="K115" s="152">
        <v>39.467700000000001</v>
      </c>
      <c r="L115" s="152">
        <v>39.8825</v>
      </c>
      <c r="M115" s="152">
        <v>40.081600000000002</v>
      </c>
      <c r="N115" s="152">
        <v>42.084899999999998</v>
      </c>
      <c r="O115" s="152">
        <v>12.9376</v>
      </c>
      <c r="P115" s="152">
        <v>1072.8409999999999</v>
      </c>
    </row>
    <row r="116" spans="4:16" x14ac:dyDescent="0.45">
      <c r="D116" s="153" t="s">
        <v>147</v>
      </c>
      <c r="E116" s="115">
        <v>11.076000000000001</v>
      </c>
      <c r="F116" s="115">
        <v>10.936999999999999</v>
      </c>
      <c r="G116" s="115">
        <v>12.3855</v>
      </c>
      <c r="H116" s="115">
        <v>10.8857</v>
      </c>
      <c r="I116" s="115">
        <v>13.7521</v>
      </c>
      <c r="J116" s="115">
        <v>14.53</v>
      </c>
      <c r="K116" s="115">
        <v>12.1257</v>
      </c>
      <c r="L116" s="115">
        <v>11.763</v>
      </c>
      <c r="M116" s="115">
        <v>10.7713</v>
      </c>
      <c r="N116" s="115">
        <v>12.6747</v>
      </c>
      <c r="O116" s="115">
        <v>3.8382000000000001</v>
      </c>
      <c r="P116" s="115">
        <v>406.12240000000003</v>
      </c>
    </row>
    <row r="117" spans="4:16" x14ac:dyDescent="0.45">
      <c r="D117" s="153" t="s">
        <v>148</v>
      </c>
      <c r="E117" s="115">
        <v>22.681100000000001</v>
      </c>
      <c r="F117" s="115">
        <v>23.908300000000001</v>
      </c>
      <c r="G117" s="115">
        <v>23.9405</v>
      </c>
      <c r="H117" s="115">
        <v>23.395499999999998</v>
      </c>
      <c r="I117" s="115">
        <v>25.468900000000001</v>
      </c>
      <c r="J117" s="115">
        <v>27.615600000000001</v>
      </c>
      <c r="K117" s="115">
        <v>25.909400000000002</v>
      </c>
      <c r="L117" s="115">
        <v>26.468800000000002</v>
      </c>
      <c r="M117" s="115">
        <v>27.485499999999998</v>
      </c>
      <c r="N117" s="115">
        <v>27.3078</v>
      </c>
      <c r="O117" s="115">
        <v>8.4756999999999998</v>
      </c>
      <c r="P117" s="115">
        <v>625.57579999999996</v>
      </c>
    </row>
    <row r="118" spans="4:16" x14ac:dyDescent="0.45">
      <c r="D118" s="153" t="s">
        <v>149</v>
      </c>
      <c r="E118" s="134">
        <v>1.3394999999999999</v>
      </c>
      <c r="F118" s="134">
        <v>1.4373</v>
      </c>
      <c r="G118" s="134">
        <v>1.2944</v>
      </c>
      <c r="H118" s="134">
        <v>1.1697</v>
      </c>
      <c r="I118" s="134">
        <v>1.3325</v>
      </c>
      <c r="J118" s="134">
        <v>1.4020999999999999</v>
      </c>
      <c r="K118" s="134">
        <v>1.4326000000000001</v>
      </c>
      <c r="L118" s="134">
        <v>1.6507000000000001</v>
      </c>
      <c r="M118" s="134">
        <v>1.8248</v>
      </c>
      <c r="N118" s="134">
        <v>2.1023999999999998</v>
      </c>
      <c r="O118" s="134">
        <v>0.62370000000000003</v>
      </c>
      <c r="P118" s="115">
        <v>41.142800000000001</v>
      </c>
    </row>
    <row r="119" spans="4:16" x14ac:dyDescent="0.45">
      <c r="D119" s="151" t="s">
        <v>140</v>
      </c>
      <c r="E119" s="152">
        <v>348.91359999999997</v>
      </c>
      <c r="F119" s="152">
        <v>372.34820000000002</v>
      </c>
      <c r="G119" s="152">
        <v>345.0478</v>
      </c>
      <c r="H119" s="152">
        <v>315.8417</v>
      </c>
      <c r="I119" s="152">
        <v>386.62060000000002</v>
      </c>
      <c r="J119" s="152">
        <v>422.1617</v>
      </c>
      <c r="K119" s="152">
        <v>416.70890000000003</v>
      </c>
      <c r="L119" s="152">
        <v>412.2604</v>
      </c>
      <c r="M119" s="152">
        <v>412.41160000000002</v>
      </c>
      <c r="N119" s="152">
        <v>413.51080000000002</v>
      </c>
      <c r="O119" s="152">
        <v>131.05510000000001</v>
      </c>
      <c r="P119" s="152">
        <v>7297.4106000000002</v>
      </c>
    </row>
    <row r="120" spans="4:16" x14ac:dyDescent="0.45">
      <c r="D120" s="153" t="s">
        <v>144</v>
      </c>
      <c r="E120" s="115">
        <v>31.639099999999999</v>
      </c>
      <c r="F120" s="115">
        <v>24.686499999999999</v>
      </c>
      <c r="G120" s="115">
        <v>16.585699999999999</v>
      </c>
      <c r="H120" s="115">
        <v>9.3701000000000008</v>
      </c>
      <c r="I120" s="115">
        <v>11.0451</v>
      </c>
      <c r="J120" s="115">
        <v>16.578600000000002</v>
      </c>
      <c r="K120" s="115">
        <v>13.8842</v>
      </c>
      <c r="L120" s="115">
        <v>16.457899999999999</v>
      </c>
      <c r="M120" s="115">
        <v>16.871500000000001</v>
      </c>
      <c r="N120" s="115">
        <v>20.602499999999999</v>
      </c>
      <c r="O120" s="115">
        <v>5.6814</v>
      </c>
      <c r="P120" s="115">
        <v>425.35919999999999</v>
      </c>
    </row>
    <row r="121" spans="4:16" x14ac:dyDescent="0.45">
      <c r="D121" s="153" t="s">
        <v>143</v>
      </c>
      <c r="E121" s="115">
        <v>87.427099999999996</v>
      </c>
      <c r="F121" s="115">
        <v>96.717699999999994</v>
      </c>
      <c r="G121" s="115">
        <v>84.900499999999994</v>
      </c>
      <c r="H121" s="115">
        <v>68.984700000000004</v>
      </c>
      <c r="I121" s="115">
        <v>96.354500000000002</v>
      </c>
      <c r="J121" s="115">
        <v>115.41240000000001</v>
      </c>
      <c r="K121" s="115">
        <v>116.04049999999999</v>
      </c>
      <c r="L121" s="115">
        <v>131.87350000000001</v>
      </c>
      <c r="M121" s="115">
        <v>144.08959999999999</v>
      </c>
      <c r="N121" s="115">
        <v>155.3989</v>
      </c>
      <c r="O121" s="115">
        <v>53.345100000000002</v>
      </c>
      <c r="P121" s="115">
        <v>1607.4844000000001</v>
      </c>
    </row>
    <row r="122" spans="4:16" x14ac:dyDescent="0.45">
      <c r="D122" s="153" t="s">
        <v>141</v>
      </c>
      <c r="E122" s="115">
        <v>229.84739999999999</v>
      </c>
      <c r="F122" s="115">
        <v>250.94399999999999</v>
      </c>
      <c r="G122" s="115">
        <v>243.5616</v>
      </c>
      <c r="H122" s="115">
        <v>237.48689999999999</v>
      </c>
      <c r="I122" s="115">
        <v>279.221</v>
      </c>
      <c r="J122" s="115">
        <v>290.17070000000001</v>
      </c>
      <c r="K122" s="115">
        <v>286.7842</v>
      </c>
      <c r="L122" s="115">
        <v>263.92899999999997</v>
      </c>
      <c r="M122" s="115">
        <v>251.45050000000001</v>
      </c>
      <c r="N122" s="115">
        <v>237.5094</v>
      </c>
      <c r="O122" s="115">
        <v>72.028599999999997</v>
      </c>
      <c r="P122" s="115">
        <v>5264.567</v>
      </c>
    </row>
    <row r="123" spans="4:16" ht="17.5" thickBot="1" x14ac:dyDescent="0.5">
      <c r="D123" s="116" t="s">
        <v>84</v>
      </c>
      <c r="E123" s="117">
        <v>384.0102</v>
      </c>
      <c r="F123" s="117">
        <v>408.63080000000002</v>
      </c>
      <c r="G123" s="117">
        <v>382.66820000000001</v>
      </c>
      <c r="H123" s="117">
        <v>351.29259999999999</v>
      </c>
      <c r="I123" s="117">
        <v>427.17410000000001</v>
      </c>
      <c r="J123" s="117">
        <v>465.70940000000002</v>
      </c>
      <c r="K123" s="117">
        <v>456.17660000000001</v>
      </c>
      <c r="L123" s="117">
        <v>452.1429</v>
      </c>
      <c r="M123" s="117">
        <v>452.4932</v>
      </c>
      <c r="N123" s="117">
        <v>455.59570000000002</v>
      </c>
      <c r="O123" s="117">
        <v>143.99270000000001</v>
      </c>
      <c r="P123" s="117">
        <v>8370.2515999999996</v>
      </c>
    </row>
    <row r="124" spans="4:16" ht="17.5" thickBot="1" x14ac:dyDescent="0.5"/>
    <row r="125" spans="4:16" x14ac:dyDescent="0.45">
      <c r="D125" s="315" t="s">
        <v>485</v>
      </c>
      <c r="E125" s="315"/>
      <c r="F125" s="315"/>
      <c r="G125" s="315"/>
      <c r="H125" s="315"/>
      <c r="I125" s="315"/>
      <c r="J125" s="315"/>
      <c r="K125" s="315"/>
      <c r="L125" s="315"/>
      <c r="M125" s="315"/>
      <c r="N125" s="315"/>
      <c r="O125" s="315"/>
      <c r="P125" s="315"/>
    </row>
    <row r="126" spans="4:16" x14ac:dyDescent="0.45">
      <c r="D126" s="111" t="s">
        <v>484</v>
      </c>
      <c r="E126" s="119">
        <v>2006</v>
      </c>
      <c r="F126" s="119">
        <v>2007</v>
      </c>
      <c r="G126" s="119">
        <v>2008</v>
      </c>
      <c r="H126" s="119">
        <v>2009</v>
      </c>
      <c r="I126" s="119">
        <v>2010</v>
      </c>
      <c r="J126" s="119">
        <v>2011</v>
      </c>
      <c r="K126" s="119">
        <v>2012</v>
      </c>
      <c r="L126" s="119">
        <v>2013</v>
      </c>
      <c r="M126" s="119">
        <v>2014</v>
      </c>
      <c r="N126" s="119">
        <v>2015</v>
      </c>
      <c r="O126" s="119">
        <v>2016</v>
      </c>
      <c r="P126" s="355" t="s">
        <v>84</v>
      </c>
    </row>
    <row r="127" spans="4:16" x14ac:dyDescent="0.45">
      <c r="D127" s="151" t="s">
        <v>146</v>
      </c>
      <c r="E127" s="389">
        <f t="shared" ref="E127:P127" si="4">E115/E$123</f>
        <v>9.1394968154491732E-2</v>
      </c>
      <c r="F127" s="389">
        <f t="shared" si="4"/>
        <v>8.8790663846190748E-2</v>
      </c>
      <c r="G127" s="389">
        <f t="shared" si="4"/>
        <v>9.8310755897667995E-2</v>
      </c>
      <c r="H127" s="389">
        <f t="shared" si="4"/>
        <v>0.10091559002381489</v>
      </c>
      <c r="I127" s="389">
        <f t="shared" si="4"/>
        <v>9.4934360486742989E-2</v>
      </c>
      <c r="J127" s="389">
        <f t="shared" si="4"/>
        <v>9.3508312265116397E-2</v>
      </c>
      <c r="K127" s="389">
        <f t="shared" si="4"/>
        <v>8.6518466751692211E-2</v>
      </c>
      <c r="L127" s="389">
        <f t="shared" si="4"/>
        <v>8.8207732555349208E-2</v>
      </c>
      <c r="M127" s="389">
        <f t="shared" si="4"/>
        <v>8.8579452685697821E-2</v>
      </c>
      <c r="N127" s="389">
        <f t="shared" si="4"/>
        <v>9.2373347685239332E-2</v>
      </c>
      <c r="O127" s="389">
        <f t="shared" si="4"/>
        <v>8.9848999289547302E-2</v>
      </c>
      <c r="P127" s="389">
        <f t="shared" si="4"/>
        <v>0.12817308860823251</v>
      </c>
    </row>
    <row r="128" spans="4:16" x14ac:dyDescent="0.45">
      <c r="D128" s="153" t="s">
        <v>147</v>
      </c>
      <c r="E128" s="384">
        <f t="shared" ref="E128:P135" si="5">E116/E$123</f>
        <v>2.8842983858241265E-2</v>
      </c>
      <c r="F128" s="384">
        <f t="shared" si="5"/>
        <v>2.6764991772524241E-2</v>
      </c>
      <c r="G128" s="384">
        <f t="shared" si="5"/>
        <v>3.2366159508420089E-2</v>
      </c>
      <c r="H128" s="384">
        <f t="shared" si="5"/>
        <v>3.0987558519593068E-2</v>
      </c>
      <c r="I128" s="384">
        <f t="shared" si="5"/>
        <v>3.2193197106285237E-2</v>
      </c>
      <c r="J128" s="384">
        <f t="shared" si="5"/>
        <v>3.1199713812948587E-2</v>
      </c>
      <c r="K128" s="384">
        <f t="shared" si="5"/>
        <v>2.6581153000833448E-2</v>
      </c>
      <c r="L128" s="384">
        <f t="shared" si="5"/>
        <v>2.6016111278093716E-2</v>
      </c>
      <c r="M128" s="384">
        <f t="shared" si="5"/>
        <v>2.3804335623165165E-2</v>
      </c>
      <c r="N128" s="384">
        <f t="shared" si="5"/>
        <v>2.7820060637095564E-2</v>
      </c>
      <c r="O128" s="384">
        <f t="shared" si="5"/>
        <v>2.6655517953340688E-2</v>
      </c>
      <c r="P128" s="384">
        <f t="shared" si="5"/>
        <v>4.8519736252611578E-2</v>
      </c>
    </row>
    <row r="129" spans="1:16" x14ac:dyDescent="0.45">
      <c r="D129" s="153" t="s">
        <v>148</v>
      </c>
      <c r="E129" s="384">
        <f t="shared" si="5"/>
        <v>5.9063795701260018E-2</v>
      </c>
      <c r="F129" s="384">
        <f t="shared" si="5"/>
        <v>5.8508316064281009E-2</v>
      </c>
      <c r="G129" s="384">
        <f t="shared" si="5"/>
        <v>6.256203154586662E-2</v>
      </c>
      <c r="H129" s="384">
        <f t="shared" si="5"/>
        <v>6.6598328572819346E-2</v>
      </c>
      <c r="I129" s="384">
        <f t="shared" si="5"/>
        <v>5.962182632327194E-2</v>
      </c>
      <c r="J129" s="384">
        <f t="shared" si="5"/>
        <v>5.9297922695998838E-2</v>
      </c>
      <c r="K129" s="384">
        <f t="shared" si="5"/>
        <v>5.6796863320038776E-2</v>
      </c>
      <c r="L129" s="384">
        <f t="shared" si="5"/>
        <v>5.8540784340525974E-2</v>
      </c>
      <c r="M129" s="384">
        <f t="shared" si="5"/>
        <v>6.0742349277293002E-2</v>
      </c>
      <c r="N129" s="384">
        <f t="shared" si="5"/>
        <v>5.9938669307019354E-2</v>
      </c>
      <c r="O129" s="384">
        <f t="shared" si="5"/>
        <v>5.8862011754762564E-2</v>
      </c>
      <c r="P129" s="384">
        <f t="shared" si="5"/>
        <v>7.4737992344220572E-2</v>
      </c>
    </row>
    <row r="130" spans="1:16" x14ac:dyDescent="0.45">
      <c r="D130" s="153" t="s">
        <v>149</v>
      </c>
      <c r="E130" s="384">
        <f t="shared" si="5"/>
        <v>3.4881885949904455E-3</v>
      </c>
      <c r="F130" s="384">
        <f t="shared" si="5"/>
        <v>3.517356009385489E-3</v>
      </c>
      <c r="G130" s="384">
        <f t="shared" si="5"/>
        <v>3.3825648433812895E-3</v>
      </c>
      <c r="H130" s="384">
        <f t="shared" si="5"/>
        <v>3.3297029314024833E-3</v>
      </c>
      <c r="I130" s="384">
        <f t="shared" si="5"/>
        <v>3.1193370571858171E-3</v>
      </c>
      <c r="J130" s="384">
        <f t="shared" si="5"/>
        <v>3.0106757561689755E-3</v>
      </c>
      <c r="K130" s="384">
        <f t="shared" si="5"/>
        <v>3.1404504308199942E-3</v>
      </c>
      <c r="L130" s="384">
        <f t="shared" si="5"/>
        <v>3.6508369367295166E-3</v>
      </c>
      <c r="M130" s="384">
        <f t="shared" si="5"/>
        <v>4.0327677852396455E-3</v>
      </c>
      <c r="N130" s="384">
        <f t="shared" si="5"/>
        <v>4.6146177411244219E-3</v>
      </c>
      <c r="O130" s="384">
        <f t="shared" si="5"/>
        <v>4.3314695814440588E-3</v>
      </c>
      <c r="P130" s="384">
        <f t="shared" si="5"/>
        <v>4.9153600114003743E-3</v>
      </c>
    </row>
    <row r="131" spans="1:16" x14ac:dyDescent="0.45">
      <c r="D131" s="151" t="s">
        <v>140</v>
      </c>
      <c r="E131" s="389">
        <f t="shared" si="5"/>
        <v>0.90860503184550823</v>
      </c>
      <c r="F131" s="389">
        <f t="shared" si="5"/>
        <v>0.91120933615380928</v>
      </c>
      <c r="G131" s="389">
        <f t="shared" si="5"/>
        <v>0.90168924410233198</v>
      </c>
      <c r="H131" s="389">
        <f t="shared" si="5"/>
        <v>0.89908440997618511</v>
      </c>
      <c r="I131" s="389">
        <f t="shared" si="5"/>
        <v>0.90506563951325703</v>
      </c>
      <c r="J131" s="389">
        <f t="shared" si="5"/>
        <v>0.90649168773488353</v>
      </c>
      <c r="K131" s="389">
        <f t="shared" si="5"/>
        <v>0.91348153324830783</v>
      </c>
      <c r="L131" s="389">
        <f t="shared" si="5"/>
        <v>0.91179226744465081</v>
      </c>
      <c r="M131" s="389">
        <f t="shared" si="5"/>
        <v>0.91142054731430222</v>
      </c>
      <c r="N131" s="389">
        <f t="shared" si="5"/>
        <v>0.9076266523147607</v>
      </c>
      <c r="O131" s="389">
        <f t="shared" si="5"/>
        <v>0.91015100071045263</v>
      </c>
      <c r="P131" s="389">
        <f t="shared" si="5"/>
        <v>0.87182691139176749</v>
      </c>
    </row>
    <row r="132" spans="1:16" x14ac:dyDescent="0.45">
      <c r="D132" s="153" t="s">
        <v>144</v>
      </c>
      <c r="E132" s="384">
        <f t="shared" si="5"/>
        <v>8.2391301064398806E-2</v>
      </c>
      <c r="F132" s="384">
        <f t="shared" si="5"/>
        <v>6.041272464043336E-2</v>
      </c>
      <c r="G132" s="384">
        <f t="shared" si="5"/>
        <v>4.3342247931759156E-2</v>
      </c>
      <c r="H132" s="384">
        <f t="shared" si="5"/>
        <v>2.6673206324300602E-2</v>
      </c>
      <c r="I132" s="384">
        <f t="shared" si="5"/>
        <v>2.5856202424257461E-2</v>
      </c>
      <c r="J132" s="384">
        <f t="shared" si="5"/>
        <v>3.5598594316541603E-2</v>
      </c>
      <c r="K132" s="384">
        <f t="shared" si="5"/>
        <v>3.0436019734462486E-2</v>
      </c>
      <c r="L132" s="384">
        <f t="shared" si="5"/>
        <v>3.6399775380747984E-2</v>
      </c>
      <c r="M132" s="384">
        <f t="shared" si="5"/>
        <v>3.7285643187566136E-2</v>
      </c>
      <c r="N132" s="384">
        <f t="shared" si="5"/>
        <v>4.5221015035918903E-2</v>
      </c>
      <c r="O132" s="384">
        <f t="shared" si="5"/>
        <v>3.9456166875126306E-2</v>
      </c>
      <c r="P132" s="384">
        <f t="shared" si="5"/>
        <v>5.0817970633045252E-2</v>
      </c>
    </row>
    <row r="133" spans="1:16" x14ac:dyDescent="0.45">
      <c r="D133" s="153" t="s">
        <v>143</v>
      </c>
      <c r="E133" s="384">
        <f t="shared" si="5"/>
        <v>0.22766869213369853</v>
      </c>
      <c r="F133" s="384">
        <f t="shared" si="5"/>
        <v>0.23668724922350443</v>
      </c>
      <c r="G133" s="384">
        <f t="shared" si="5"/>
        <v>0.22186452911425614</v>
      </c>
      <c r="H133" s="384">
        <f t="shared" si="5"/>
        <v>0.19637390596898427</v>
      </c>
      <c r="I133" s="384">
        <f t="shared" si="5"/>
        <v>0.22556259848150906</v>
      </c>
      <c r="J133" s="384">
        <f t="shared" si="5"/>
        <v>0.24782063664594273</v>
      </c>
      <c r="K133" s="384">
        <f t="shared" si="5"/>
        <v>0.25437626568307098</v>
      </c>
      <c r="L133" s="384">
        <f t="shared" si="5"/>
        <v>0.29166332148530921</v>
      </c>
      <c r="M133" s="384">
        <f t="shared" si="5"/>
        <v>0.31843484056776983</v>
      </c>
      <c r="N133" s="384">
        <f t="shared" si="5"/>
        <v>0.34108947911492576</v>
      </c>
      <c r="O133" s="384">
        <f t="shared" si="5"/>
        <v>0.37047086414797414</v>
      </c>
      <c r="P133" s="384">
        <f t="shared" si="5"/>
        <v>0.19204732149270162</v>
      </c>
    </row>
    <row r="134" spans="1:16" x14ac:dyDescent="0.45">
      <c r="D134" s="153" t="s">
        <v>141</v>
      </c>
      <c r="E134" s="384">
        <f t="shared" si="5"/>
        <v>0.59854503864741093</v>
      </c>
      <c r="F134" s="384">
        <f t="shared" si="5"/>
        <v>0.61410936228987134</v>
      </c>
      <c r="G134" s="384">
        <f t="shared" si="5"/>
        <v>0.63648246705631661</v>
      </c>
      <c r="H134" s="384">
        <f t="shared" si="5"/>
        <v>0.67603729768290022</v>
      </c>
      <c r="I134" s="384">
        <f t="shared" si="5"/>
        <v>0.65364683860749051</v>
      </c>
      <c r="J134" s="384">
        <f t="shared" si="5"/>
        <v>0.62307245677239931</v>
      </c>
      <c r="K134" s="384">
        <f t="shared" si="5"/>
        <v>0.62866924783077427</v>
      </c>
      <c r="L134" s="384">
        <f t="shared" si="5"/>
        <v>0.58372917057859353</v>
      </c>
      <c r="M134" s="384">
        <f t="shared" si="5"/>
        <v>0.55570006355896617</v>
      </c>
      <c r="N134" s="384">
        <f t="shared" si="5"/>
        <v>0.52131615816391597</v>
      </c>
      <c r="O134" s="384">
        <f t="shared" si="5"/>
        <v>0.50022396968735217</v>
      </c>
      <c r="P134" s="384">
        <f t="shared" si="5"/>
        <v>0.62896161926602068</v>
      </c>
    </row>
    <row r="135" spans="1:16" ht="17.5" thickBot="1" x14ac:dyDescent="0.5">
      <c r="D135" s="116" t="s">
        <v>84</v>
      </c>
      <c r="E135" s="390">
        <f t="shared" si="5"/>
        <v>1</v>
      </c>
      <c r="F135" s="390">
        <f t="shared" si="5"/>
        <v>1</v>
      </c>
      <c r="G135" s="390">
        <f t="shared" si="5"/>
        <v>1</v>
      </c>
      <c r="H135" s="390">
        <f t="shared" si="5"/>
        <v>1</v>
      </c>
      <c r="I135" s="390">
        <f t="shared" si="5"/>
        <v>1</v>
      </c>
      <c r="J135" s="390">
        <f t="shared" si="5"/>
        <v>1</v>
      </c>
      <c r="K135" s="390">
        <f t="shared" si="5"/>
        <v>1</v>
      </c>
      <c r="L135" s="390">
        <f t="shared" si="5"/>
        <v>1</v>
      </c>
      <c r="M135" s="390">
        <f t="shared" si="5"/>
        <v>1</v>
      </c>
      <c r="N135" s="390">
        <f t="shared" si="5"/>
        <v>1</v>
      </c>
      <c r="O135" s="390">
        <f t="shared" si="5"/>
        <v>1</v>
      </c>
      <c r="P135" s="390">
        <f t="shared" si="5"/>
        <v>1</v>
      </c>
    </row>
    <row r="136" spans="1:16" x14ac:dyDescent="0.45">
      <c r="D136" s="387"/>
      <c r="E136" s="388"/>
      <c r="F136" s="388"/>
      <c r="G136" s="388"/>
      <c r="H136" s="388"/>
      <c r="I136" s="388"/>
      <c r="J136" s="388"/>
      <c r="K136" s="388"/>
      <c r="L136" s="388"/>
      <c r="M136" s="388"/>
      <c r="N136" s="388"/>
      <c r="O136" s="388"/>
      <c r="P136" s="388"/>
    </row>
    <row r="137" spans="1:16" s="81" customFormat="1" x14ac:dyDescent="0.45">
      <c r="A137" s="84"/>
      <c r="B137" s="127" t="s">
        <v>539</v>
      </c>
    </row>
    <row r="139" spans="1:16" x14ac:dyDescent="0.45">
      <c r="P139" s="75" t="s">
        <v>495</v>
      </c>
    </row>
    <row r="140" spans="1:16" x14ac:dyDescent="0.45">
      <c r="D140" s="111" t="s">
        <v>484</v>
      </c>
      <c r="E140" s="111">
        <v>2006</v>
      </c>
      <c r="F140" s="111">
        <v>2007</v>
      </c>
      <c r="G140" s="111">
        <v>2008</v>
      </c>
      <c r="H140" s="111">
        <v>2009</v>
      </c>
      <c r="I140" s="111">
        <v>2010</v>
      </c>
      <c r="J140" s="111">
        <v>2011</v>
      </c>
      <c r="K140" s="111">
        <v>2012</v>
      </c>
      <c r="L140" s="111">
        <v>2013</v>
      </c>
      <c r="M140" s="111">
        <v>2014</v>
      </c>
      <c r="N140" s="111">
        <v>2015</v>
      </c>
      <c r="O140" s="111">
        <v>2016</v>
      </c>
      <c r="P140" s="111" t="s">
        <v>84</v>
      </c>
    </row>
    <row r="141" spans="1:16" x14ac:dyDescent="0.45">
      <c r="D141" s="151" t="s">
        <v>200</v>
      </c>
      <c r="E141" s="152">
        <v>773363</v>
      </c>
      <c r="F141" s="152">
        <v>634891</v>
      </c>
      <c r="G141" s="152">
        <v>411585</v>
      </c>
      <c r="H141" s="152">
        <v>302329</v>
      </c>
      <c r="I141" s="152">
        <v>298591</v>
      </c>
      <c r="J141" s="152">
        <v>426731</v>
      </c>
      <c r="K141" s="152">
        <v>399333</v>
      </c>
      <c r="L141" s="152">
        <v>406959</v>
      </c>
      <c r="M141" s="152">
        <v>349191</v>
      </c>
      <c r="N141" s="152">
        <v>383698</v>
      </c>
      <c r="O141" s="152">
        <v>132398</v>
      </c>
      <c r="P141" s="152">
        <v>10939818</v>
      </c>
    </row>
    <row r="142" spans="1:16" x14ac:dyDescent="0.45">
      <c r="D142" s="153" t="s">
        <v>209</v>
      </c>
      <c r="E142" s="115">
        <v>107911</v>
      </c>
      <c r="F142" s="115">
        <v>112678</v>
      </c>
      <c r="G142" s="115">
        <v>62556</v>
      </c>
      <c r="H142" s="115">
        <v>56232</v>
      </c>
      <c r="I142" s="115">
        <v>39818</v>
      </c>
      <c r="J142" s="115">
        <v>81573</v>
      </c>
      <c r="K142" s="115">
        <v>83829</v>
      </c>
      <c r="L142" s="115">
        <v>113289</v>
      </c>
      <c r="M142" s="115">
        <v>81345</v>
      </c>
      <c r="N142" s="115">
        <v>84938</v>
      </c>
      <c r="O142" s="115">
        <v>24197</v>
      </c>
      <c r="P142" s="115">
        <v>1697948</v>
      </c>
    </row>
    <row r="143" spans="1:16" x14ac:dyDescent="0.45">
      <c r="D143" s="153" t="s">
        <v>212</v>
      </c>
      <c r="E143" s="115">
        <v>73318</v>
      </c>
      <c r="F143" s="115">
        <v>62479</v>
      </c>
      <c r="G143" s="115">
        <v>50013</v>
      </c>
      <c r="H143" s="115">
        <v>55103</v>
      </c>
      <c r="I143" s="115">
        <v>58623</v>
      </c>
      <c r="J143" s="115">
        <v>46227</v>
      </c>
      <c r="K143" s="115">
        <v>69918</v>
      </c>
      <c r="L143" s="115">
        <v>73440</v>
      </c>
      <c r="M143" s="115">
        <v>88794</v>
      </c>
      <c r="N143" s="115">
        <v>105470</v>
      </c>
      <c r="O143" s="115">
        <v>32669</v>
      </c>
      <c r="P143" s="115">
        <v>1522089</v>
      </c>
    </row>
    <row r="144" spans="1:16" x14ac:dyDescent="0.45">
      <c r="D144" s="153" t="s">
        <v>217</v>
      </c>
      <c r="E144" s="115">
        <v>102965</v>
      </c>
      <c r="F144" s="115">
        <v>81517</v>
      </c>
      <c r="G144" s="115">
        <v>57472</v>
      </c>
      <c r="H144" s="115">
        <v>57378</v>
      </c>
      <c r="I144" s="115">
        <v>32529</v>
      </c>
      <c r="J144" s="115">
        <v>60030</v>
      </c>
      <c r="K144" s="115">
        <v>40705</v>
      </c>
      <c r="L144" s="115">
        <v>39135</v>
      </c>
      <c r="M144" s="115">
        <v>41472</v>
      </c>
      <c r="N144" s="115">
        <v>41974</v>
      </c>
      <c r="O144" s="115">
        <v>18200</v>
      </c>
      <c r="P144" s="115">
        <v>1521390</v>
      </c>
    </row>
    <row r="145" spans="4:16" x14ac:dyDescent="0.45">
      <c r="D145" s="151" t="s">
        <v>374</v>
      </c>
      <c r="E145" s="152">
        <v>102247</v>
      </c>
      <c r="F145" s="152">
        <v>118367</v>
      </c>
      <c r="G145" s="152">
        <v>104489</v>
      </c>
      <c r="H145" s="152">
        <v>147570</v>
      </c>
      <c r="I145" s="152">
        <v>180317</v>
      </c>
      <c r="J145" s="152">
        <v>160540</v>
      </c>
      <c r="K145" s="152">
        <v>160734</v>
      </c>
      <c r="L145" s="152">
        <v>156637</v>
      </c>
      <c r="M145" s="152">
        <v>154300</v>
      </c>
      <c r="N145" s="152">
        <v>172381</v>
      </c>
      <c r="O145" s="152">
        <v>69781</v>
      </c>
      <c r="P145" s="152">
        <v>2602661</v>
      </c>
    </row>
    <row r="146" spans="4:16" x14ac:dyDescent="0.45">
      <c r="D146" s="153" t="s">
        <v>376</v>
      </c>
      <c r="E146" s="115">
        <v>87512</v>
      </c>
      <c r="F146" s="115">
        <v>102462</v>
      </c>
      <c r="G146" s="115">
        <v>89554</v>
      </c>
      <c r="H146" s="115">
        <v>134207</v>
      </c>
      <c r="I146" s="115">
        <v>163432</v>
      </c>
      <c r="J146" s="115">
        <v>141983</v>
      </c>
      <c r="K146" s="115">
        <v>140619</v>
      </c>
      <c r="L146" s="115">
        <v>135551</v>
      </c>
      <c r="M146" s="115">
        <v>130540</v>
      </c>
      <c r="N146" s="115">
        <v>150533</v>
      </c>
      <c r="O146" s="115">
        <v>62753</v>
      </c>
      <c r="P146" s="115">
        <v>2320992</v>
      </c>
    </row>
    <row r="147" spans="4:16" x14ac:dyDescent="0.45">
      <c r="D147" s="151" t="s">
        <v>493</v>
      </c>
      <c r="E147" s="152">
        <v>851411</v>
      </c>
      <c r="F147" s="152">
        <v>834907</v>
      </c>
      <c r="G147" s="152">
        <v>766616</v>
      </c>
      <c r="H147" s="152">
        <v>608574</v>
      </c>
      <c r="I147" s="152">
        <v>677660</v>
      </c>
      <c r="J147" s="152">
        <v>770826</v>
      </c>
      <c r="K147" s="152">
        <v>905011</v>
      </c>
      <c r="L147" s="152">
        <v>955273</v>
      </c>
      <c r="M147" s="152">
        <v>1102483</v>
      </c>
      <c r="N147" s="152">
        <v>1285153</v>
      </c>
      <c r="O147" s="152">
        <v>432520</v>
      </c>
      <c r="P147" s="152">
        <v>16101045</v>
      </c>
    </row>
    <row r="148" spans="4:16" x14ac:dyDescent="0.45">
      <c r="D148" s="153" t="s">
        <v>403</v>
      </c>
      <c r="E148" s="115">
        <v>47862</v>
      </c>
      <c r="F148" s="115">
        <v>60354</v>
      </c>
      <c r="G148" s="115">
        <v>52242</v>
      </c>
      <c r="H148" s="115">
        <v>30964</v>
      </c>
      <c r="I148" s="115">
        <v>58548</v>
      </c>
      <c r="J148" s="115">
        <v>74124</v>
      </c>
      <c r="K148" s="115">
        <v>82544</v>
      </c>
      <c r="L148" s="115">
        <v>62963</v>
      </c>
      <c r="M148" s="115">
        <v>66027</v>
      </c>
      <c r="N148" s="115">
        <v>72626</v>
      </c>
      <c r="O148" s="115">
        <v>24154</v>
      </c>
      <c r="P148" s="115">
        <v>774278</v>
      </c>
    </row>
    <row r="149" spans="4:16" x14ac:dyDescent="0.45">
      <c r="D149" s="153" t="s">
        <v>404</v>
      </c>
      <c r="E149" s="115">
        <v>693124</v>
      </c>
      <c r="F149" s="115">
        <v>667999</v>
      </c>
      <c r="G149" s="115">
        <v>598126</v>
      </c>
      <c r="H149" s="115">
        <v>449403</v>
      </c>
      <c r="I149" s="115">
        <v>510952</v>
      </c>
      <c r="J149" s="115">
        <v>588181</v>
      </c>
      <c r="K149" s="115">
        <v>693736</v>
      </c>
      <c r="L149" s="115">
        <v>759385</v>
      </c>
      <c r="M149" s="115">
        <v>893580</v>
      </c>
      <c r="N149" s="115">
        <v>1066164</v>
      </c>
      <c r="O149" s="115">
        <v>350102</v>
      </c>
      <c r="P149" s="115">
        <v>13187818</v>
      </c>
    </row>
    <row r="150" spans="4:16" x14ac:dyDescent="0.45">
      <c r="D150" s="153" t="s">
        <v>402</v>
      </c>
      <c r="E150" s="115">
        <v>110425</v>
      </c>
      <c r="F150" s="115">
        <v>106554</v>
      </c>
      <c r="G150" s="115">
        <v>116248</v>
      </c>
      <c r="H150" s="115">
        <v>128207</v>
      </c>
      <c r="I150" s="115">
        <v>108160</v>
      </c>
      <c r="J150" s="115">
        <v>108521</v>
      </c>
      <c r="K150" s="115">
        <v>128731</v>
      </c>
      <c r="L150" s="115">
        <v>132925</v>
      </c>
      <c r="M150" s="115">
        <v>142876</v>
      </c>
      <c r="N150" s="115">
        <v>146363</v>
      </c>
      <c r="O150" s="115">
        <v>58264</v>
      </c>
      <c r="P150" s="115">
        <v>2138948</v>
      </c>
    </row>
    <row r="151" spans="4:16" x14ac:dyDescent="0.45">
      <c r="D151" s="151" t="s">
        <v>155</v>
      </c>
      <c r="E151" s="152">
        <v>82928</v>
      </c>
      <c r="F151" s="152">
        <v>89728</v>
      </c>
      <c r="G151" s="152">
        <v>104132</v>
      </c>
      <c r="H151" s="152">
        <v>114699</v>
      </c>
      <c r="I151" s="152">
        <v>169933</v>
      </c>
      <c r="J151" s="152">
        <v>225400</v>
      </c>
      <c r="K151" s="152">
        <v>178781</v>
      </c>
      <c r="L151" s="152">
        <v>188480</v>
      </c>
      <c r="M151" s="152">
        <v>179908</v>
      </c>
      <c r="N151" s="152">
        <v>133911</v>
      </c>
      <c r="O151" s="152">
        <v>27015</v>
      </c>
      <c r="P151" s="152">
        <v>2278294</v>
      </c>
    </row>
    <row r="152" spans="4:16" x14ac:dyDescent="0.45">
      <c r="D152" s="154" t="s">
        <v>353</v>
      </c>
      <c r="E152" s="115">
        <v>1353</v>
      </c>
      <c r="F152" s="115">
        <v>5371</v>
      </c>
      <c r="G152" s="115">
        <v>10726</v>
      </c>
      <c r="H152" s="115">
        <v>19912</v>
      </c>
      <c r="I152" s="115">
        <v>12224</v>
      </c>
      <c r="J152" s="115">
        <v>12046</v>
      </c>
      <c r="K152" s="115">
        <v>6038</v>
      </c>
      <c r="L152" s="115">
        <v>6398</v>
      </c>
      <c r="M152" s="115">
        <v>12872</v>
      </c>
      <c r="N152" s="115">
        <v>23707</v>
      </c>
      <c r="O152" s="115">
        <v>4155</v>
      </c>
      <c r="P152" s="115">
        <v>133671</v>
      </c>
    </row>
    <row r="153" spans="4:16" x14ac:dyDescent="0.45">
      <c r="D153" s="153" t="s">
        <v>332</v>
      </c>
      <c r="E153" s="115">
        <v>33469</v>
      </c>
      <c r="F153" s="115">
        <v>43622</v>
      </c>
      <c r="G153" s="115">
        <v>51858</v>
      </c>
      <c r="H153" s="115">
        <v>50737</v>
      </c>
      <c r="I153" s="115">
        <v>88395</v>
      </c>
      <c r="J153" s="115">
        <v>128802</v>
      </c>
      <c r="K153" s="115">
        <v>82338</v>
      </c>
      <c r="L153" s="115">
        <v>91493</v>
      </c>
      <c r="M153" s="115">
        <v>94415</v>
      </c>
      <c r="N153" s="115">
        <v>49915</v>
      </c>
      <c r="O153" s="115">
        <v>811</v>
      </c>
      <c r="P153" s="115">
        <v>840213</v>
      </c>
    </row>
    <row r="154" spans="4:16" x14ac:dyDescent="0.45">
      <c r="D154" s="153" t="s">
        <v>348</v>
      </c>
      <c r="E154" s="115">
        <v>8939</v>
      </c>
      <c r="F154" s="115">
        <v>11273</v>
      </c>
      <c r="G154" s="115">
        <v>12050</v>
      </c>
      <c r="H154" s="115">
        <v>12515</v>
      </c>
      <c r="I154" s="115">
        <v>23017</v>
      </c>
      <c r="J154" s="115">
        <v>24481</v>
      </c>
      <c r="K154" s="115">
        <v>25468</v>
      </c>
      <c r="L154" s="115">
        <v>21724</v>
      </c>
      <c r="M154" s="115">
        <v>20841</v>
      </c>
      <c r="N154" s="115">
        <v>24187</v>
      </c>
      <c r="O154" s="115">
        <v>10671</v>
      </c>
      <c r="P154" s="115">
        <v>262977</v>
      </c>
    </row>
    <row r="155" spans="4:16" x14ac:dyDescent="0.45">
      <c r="D155" s="151" t="s">
        <v>259</v>
      </c>
      <c r="E155" s="152">
        <v>144797</v>
      </c>
      <c r="F155" s="152">
        <v>177190</v>
      </c>
      <c r="G155" s="152">
        <v>181007</v>
      </c>
      <c r="H155" s="152">
        <v>173718</v>
      </c>
      <c r="I155" s="152">
        <v>171554</v>
      </c>
      <c r="J155" s="152">
        <v>180079</v>
      </c>
      <c r="K155" s="152">
        <v>196776</v>
      </c>
      <c r="L155" s="152">
        <v>181405</v>
      </c>
      <c r="M155" s="152">
        <v>149416</v>
      </c>
      <c r="N155" s="152">
        <v>100232</v>
      </c>
      <c r="O155" s="152">
        <v>14465</v>
      </c>
      <c r="P155" s="152">
        <v>2412863</v>
      </c>
    </row>
    <row r="156" spans="4:16" x14ac:dyDescent="0.45">
      <c r="D156" s="153" t="s">
        <v>313</v>
      </c>
      <c r="E156" s="115">
        <v>60935</v>
      </c>
      <c r="F156" s="115">
        <v>59645</v>
      </c>
      <c r="G156" s="115">
        <v>31242</v>
      </c>
      <c r="H156" s="115">
        <v>40437</v>
      </c>
      <c r="I156" s="115">
        <v>65998</v>
      </c>
      <c r="J156" s="115">
        <v>86650</v>
      </c>
      <c r="K156" s="115">
        <v>67092</v>
      </c>
      <c r="L156" s="115">
        <v>57789</v>
      </c>
      <c r="M156" s="115">
        <v>48626</v>
      </c>
      <c r="N156" s="115">
        <v>48850</v>
      </c>
      <c r="O156" s="115">
        <v>7895</v>
      </c>
      <c r="P156" s="115">
        <v>731314</v>
      </c>
    </row>
    <row r="157" spans="4:16" x14ac:dyDescent="0.45">
      <c r="D157" s="151" t="s">
        <v>229</v>
      </c>
      <c r="E157" s="152">
        <v>213367</v>
      </c>
      <c r="F157" s="152">
        <v>362106</v>
      </c>
      <c r="G157" s="152">
        <v>406562</v>
      </c>
      <c r="H157" s="152">
        <v>98219</v>
      </c>
      <c r="I157" s="152">
        <v>240693</v>
      </c>
      <c r="J157" s="152">
        <v>266922</v>
      </c>
      <c r="K157" s="152">
        <v>282464</v>
      </c>
      <c r="L157" s="152">
        <v>225431</v>
      </c>
      <c r="M157" s="152">
        <v>170130</v>
      </c>
      <c r="N157" s="152">
        <v>71856</v>
      </c>
      <c r="O157" s="152">
        <v>17752</v>
      </c>
      <c r="P157" s="152">
        <v>2959605</v>
      </c>
    </row>
    <row r="158" spans="4:16" x14ac:dyDescent="0.45">
      <c r="D158" s="153" t="s">
        <v>249</v>
      </c>
      <c r="E158" s="115">
        <v>141751</v>
      </c>
      <c r="F158" s="115">
        <v>255063</v>
      </c>
      <c r="G158" s="115">
        <v>297357</v>
      </c>
      <c r="H158" s="115">
        <v>76202</v>
      </c>
      <c r="I158" s="115">
        <v>195131</v>
      </c>
      <c r="J158" s="115">
        <v>195849</v>
      </c>
      <c r="K158" s="115">
        <v>198477</v>
      </c>
      <c r="L158" s="115">
        <v>144158</v>
      </c>
      <c r="M158" s="115">
        <v>110418</v>
      </c>
      <c r="N158" s="115">
        <v>43618</v>
      </c>
      <c r="O158" s="115">
        <v>9679</v>
      </c>
      <c r="P158" s="115">
        <v>1878144</v>
      </c>
    </row>
    <row r="159" spans="4:16" x14ac:dyDescent="0.45">
      <c r="D159" s="151" t="s">
        <v>406</v>
      </c>
      <c r="E159" s="152">
        <v>208516</v>
      </c>
      <c r="F159" s="152">
        <v>300919</v>
      </c>
      <c r="G159" s="152">
        <v>290788</v>
      </c>
      <c r="H159" s="152">
        <v>283956</v>
      </c>
      <c r="I159" s="152">
        <v>446619</v>
      </c>
      <c r="J159" s="152">
        <v>495164</v>
      </c>
      <c r="K159" s="152">
        <v>433243</v>
      </c>
      <c r="L159" s="152">
        <v>381455</v>
      </c>
      <c r="M159" s="152">
        <v>338341</v>
      </c>
      <c r="N159" s="152">
        <v>284817</v>
      </c>
      <c r="O159" s="152">
        <v>70978</v>
      </c>
      <c r="P159" s="152">
        <v>5289661</v>
      </c>
    </row>
    <row r="160" spans="4:16" x14ac:dyDescent="0.45">
      <c r="D160" s="153" t="s">
        <v>423</v>
      </c>
      <c r="E160" s="115">
        <v>51954</v>
      </c>
      <c r="F160" s="115">
        <v>73850</v>
      </c>
      <c r="G160" s="115">
        <v>70191</v>
      </c>
      <c r="H160" s="115">
        <v>68280</v>
      </c>
      <c r="I160" s="115">
        <v>112695</v>
      </c>
      <c r="J160" s="115">
        <v>109216</v>
      </c>
      <c r="K160" s="115">
        <v>113192</v>
      </c>
      <c r="L160" s="115">
        <v>109361</v>
      </c>
      <c r="M160" s="115">
        <v>89879</v>
      </c>
      <c r="N160" s="115">
        <v>68887</v>
      </c>
      <c r="O160" s="115">
        <v>17760</v>
      </c>
      <c r="P160" s="115">
        <v>1282105</v>
      </c>
    </row>
    <row r="161" spans="1:26" x14ac:dyDescent="0.45">
      <c r="D161" s="153" t="s">
        <v>424</v>
      </c>
      <c r="E161" s="115">
        <v>28294</v>
      </c>
      <c r="F161" s="115">
        <v>45629</v>
      </c>
      <c r="G161" s="115">
        <v>26906</v>
      </c>
      <c r="H161" s="115">
        <v>25334</v>
      </c>
      <c r="I161" s="115">
        <v>42256</v>
      </c>
      <c r="J161" s="115">
        <v>47992</v>
      </c>
      <c r="K161" s="115">
        <v>47187</v>
      </c>
      <c r="L161" s="115">
        <v>40118</v>
      </c>
      <c r="M161" s="115">
        <v>40739</v>
      </c>
      <c r="N161" s="115">
        <v>37463</v>
      </c>
      <c r="O161" s="115">
        <v>9734</v>
      </c>
      <c r="P161" s="115">
        <v>594830</v>
      </c>
    </row>
    <row r="162" spans="1:26" x14ac:dyDescent="0.45">
      <c r="D162" s="153" t="s">
        <v>457</v>
      </c>
      <c r="E162" s="115">
        <v>5175</v>
      </c>
      <c r="F162" s="115">
        <v>8751</v>
      </c>
      <c r="G162" s="115">
        <v>16702</v>
      </c>
      <c r="H162" s="115">
        <v>17307</v>
      </c>
      <c r="I162" s="115">
        <v>34110</v>
      </c>
      <c r="J162" s="115">
        <v>44220</v>
      </c>
      <c r="K162" s="115">
        <v>55337</v>
      </c>
      <c r="L162" s="115">
        <v>54330</v>
      </c>
      <c r="M162" s="115">
        <v>51928</v>
      </c>
      <c r="N162" s="115">
        <v>44454</v>
      </c>
      <c r="O162" s="115">
        <v>9950</v>
      </c>
      <c r="P162" s="115">
        <v>424933</v>
      </c>
    </row>
    <row r="163" spans="1:26" x14ac:dyDescent="0.45">
      <c r="D163" s="151" t="s">
        <v>494</v>
      </c>
      <c r="E163" s="152">
        <v>271591</v>
      </c>
      <c r="F163" s="152">
        <v>329030</v>
      </c>
      <c r="G163" s="152">
        <v>418786</v>
      </c>
      <c r="H163" s="152">
        <v>419797</v>
      </c>
      <c r="I163" s="152">
        <v>586740</v>
      </c>
      <c r="J163" s="152">
        <v>626046</v>
      </c>
      <c r="K163" s="152">
        <v>614292</v>
      </c>
      <c r="L163" s="152">
        <v>593643</v>
      </c>
      <c r="M163" s="152">
        <v>619435</v>
      </c>
      <c r="N163" s="152">
        <v>542066</v>
      </c>
      <c r="O163" s="152">
        <v>114831</v>
      </c>
      <c r="P163" s="152">
        <v>6717105</v>
      </c>
    </row>
    <row r="164" spans="1:26" x14ac:dyDescent="0.45">
      <c r="D164" s="153" t="s">
        <v>362</v>
      </c>
      <c r="E164" s="115">
        <v>82403</v>
      </c>
      <c r="F164" s="115">
        <v>96513</v>
      </c>
      <c r="G164" s="115">
        <v>101138</v>
      </c>
      <c r="H164" s="115">
        <v>127003</v>
      </c>
      <c r="I164" s="115">
        <v>145044</v>
      </c>
      <c r="J164" s="115">
        <v>160499</v>
      </c>
      <c r="K164" s="115">
        <v>185804</v>
      </c>
      <c r="L164" s="115">
        <v>195615</v>
      </c>
      <c r="M164" s="115">
        <v>234505</v>
      </c>
      <c r="N164" s="115">
        <v>250873</v>
      </c>
      <c r="O164" s="115">
        <v>49655</v>
      </c>
      <c r="P164" s="115">
        <v>1984982</v>
      </c>
    </row>
    <row r="165" spans="1:26" x14ac:dyDescent="0.45">
      <c r="D165" s="153" t="s">
        <v>360</v>
      </c>
      <c r="E165" s="115">
        <v>19074</v>
      </c>
      <c r="F165" s="115">
        <v>29886</v>
      </c>
      <c r="G165" s="115">
        <v>27806</v>
      </c>
      <c r="H165" s="115">
        <v>15443</v>
      </c>
      <c r="I165" s="115">
        <v>21903</v>
      </c>
      <c r="J165" s="115">
        <v>46259</v>
      </c>
      <c r="K165" s="115">
        <v>37621</v>
      </c>
      <c r="L165" s="115">
        <v>43190</v>
      </c>
      <c r="M165" s="115">
        <v>51447</v>
      </c>
      <c r="N165" s="115">
        <v>45349</v>
      </c>
      <c r="O165" s="115">
        <v>20947</v>
      </c>
      <c r="P165" s="115">
        <v>605906</v>
      </c>
    </row>
    <row r="166" spans="1:26" x14ac:dyDescent="0.45">
      <c r="D166" s="153" t="s">
        <v>369</v>
      </c>
      <c r="E166" s="115">
        <v>41824</v>
      </c>
      <c r="F166" s="115">
        <v>34944</v>
      </c>
      <c r="G166" s="115">
        <v>30657</v>
      </c>
      <c r="H166" s="115">
        <v>31787</v>
      </c>
      <c r="I166" s="115">
        <v>48055</v>
      </c>
      <c r="J166" s="115">
        <v>51483</v>
      </c>
      <c r="K166" s="115">
        <v>36221</v>
      </c>
      <c r="L166" s="115">
        <v>27120</v>
      </c>
      <c r="M166" s="115">
        <v>21027</v>
      </c>
      <c r="N166" s="115">
        <v>28703</v>
      </c>
      <c r="O166" s="115">
        <v>10924</v>
      </c>
      <c r="P166" s="115">
        <v>657659</v>
      </c>
    </row>
    <row r="167" spans="1:26" ht="17.5" thickBot="1" x14ac:dyDescent="0.5">
      <c r="D167" s="150" t="s">
        <v>84</v>
      </c>
      <c r="E167" s="117">
        <v>2648220</v>
      </c>
      <c r="F167" s="117">
        <v>2847138</v>
      </c>
      <c r="G167" s="117">
        <v>2683965</v>
      </c>
      <c r="H167" s="117">
        <v>2148862</v>
      </c>
      <c r="I167" s="117">
        <v>2772107</v>
      </c>
      <c r="J167" s="117">
        <v>3151708</v>
      </c>
      <c r="K167" s="117">
        <v>3170634</v>
      </c>
      <c r="L167" s="117">
        <v>3089283</v>
      </c>
      <c r="M167" s="117">
        <v>3063204</v>
      </c>
      <c r="N167" s="117">
        <v>2974114</v>
      </c>
      <c r="O167" s="117">
        <v>879740</v>
      </c>
      <c r="P167" s="117">
        <v>49301052</v>
      </c>
    </row>
    <row r="168" spans="1:26" x14ac:dyDescent="0.45">
      <c r="D168" s="75" t="s">
        <v>468</v>
      </c>
    </row>
    <row r="170" spans="1:26" s="81" customFormat="1" x14ac:dyDescent="0.45">
      <c r="A170" s="84"/>
      <c r="B170" s="127" t="s">
        <v>841</v>
      </c>
    </row>
    <row r="172" spans="1:26" ht="17.5" thickBot="1" x14ac:dyDescent="0.5">
      <c r="Z172" s="183" t="s">
        <v>895</v>
      </c>
    </row>
    <row r="173" spans="1:26" x14ac:dyDescent="0.45">
      <c r="D173" s="375" t="s">
        <v>484</v>
      </c>
      <c r="E173" s="375" t="s">
        <v>56</v>
      </c>
      <c r="F173" s="375" t="s">
        <v>57</v>
      </c>
      <c r="G173" s="375" t="s">
        <v>835</v>
      </c>
      <c r="H173" s="375" t="s">
        <v>836</v>
      </c>
      <c r="I173" s="375" t="s">
        <v>837</v>
      </c>
      <c r="J173" s="375" t="s">
        <v>838</v>
      </c>
      <c r="K173" s="375" t="s">
        <v>839</v>
      </c>
      <c r="L173" s="375" t="s">
        <v>840</v>
      </c>
      <c r="M173" s="375" t="s">
        <v>834</v>
      </c>
      <c r="N173" s="375" t="s">
        <v>779</v>
      </c>
      <c r="P173" s="375" t="s">
        <v>484</v>
      </c>
      <c r="Q173" s="375" t="s">
        <v>56</v>
      </c>
      <c r="R173" s="375" t="s">
        <v>57</v>
      </c>
      <c r="S173" s="375" t="s">
        <v>835</v>
      </c>
      <c r="T173" s="375" t="s">
        <v>836</v>
      </c>
      <c r="U173" s="375" t="s">
        <v>837</v>
      </c>
      <c r="V173" s="375" t="s">
        <v>838</v>
      </c>
      <c r="W173" s="375" t="s">
        <v>839</v>
      </c>
      <c r="X173" s="375" t="s">
        <v>840</v>
      </c>
      <c r="Y173" s="375" t="s">
        <v>834</v>
      </c>
      <c r="Z173" s="375" t="s">
        <v>779</v>
      </c>
    </row>
    <row r="174" spans="1:26" x14ac:dyDescent="0.45">
      <c r="D174" s="376" t="s">
        <v>168</v>
      </c>
      <c r="E174" s="152">
        <v>1164254</v>
      </c>
      <c r="F174" s="152">
        <v>1219335</v>
      </c>
      <c r="G174" s="152">
        <v>1154483</v>
      </c>
      <c r="H174" s="152">
        <v>1394000</v>
      </c>
      <c r="I174" s="152">
        <v>1465426</v>
      </c>
      <c r="J174" s="152">
        <v>1474637</v>
      </c>
      <c r="K174" s="152">
        <v>1410857</v>
      </c>
      <c r="L174" s="152">
        <v>1383358</v>
      </c>
      <c r="M174" s="152">
        <v>1463893</v>
      </c>
      <c r="N174" s="152">
        <v>1589393</v>
      </c>
      <c r="P174" s="376" t="s">
        <v>150</v>
      </c>
      <c r="Q174" s="152">
        <v>3433949</v>
      </c>
      <c r="R174" s="152">
        <v>3345018</v>
      </c>
      <c r="S174" s="152">
        <v>3165076</v>
      </c>
      <c r="T174" s="152">
        <v>3434728</v>
      </c>
      <c r="U174" s="152">
        <v>4225819</v>
      </c>
      <c r="V174" s="152">
        <v>4721669</v>
      </c>
      <c r="W174" s="152">
        <v>4753813</v>
      </c>
      <c r="X174" s="152">
        <v>4778135</v>
      </c>
      <c r="Y174" s="152">
        <v>5095927</v>
      </c>
      <c r="Z174" s="152">
        <v>5087577</v>
      </c>
    </row>
    <row r="175" spans="1:26" x14ac:dyDescent="0.45">
      <c r="D175" s="377" t="s">
        <v>150</v>
      </c>
      <c r="E175" s="115">
        <v>270597</v>
      </c>
      <c r="F175" s="115">
        <v>272330</v>
      </c>
      <c r="G175" s="115">
        <v>316432</v>
      </c>
      <c r="H175" s="115">
        <v>412752</v>
      </c>
      <c r="I175" s="115">
        <v>484512</v>
      </c>
      <c r="J175" s="115">
        <v>493003</v>
      </c>
      <c r="K175" s="115">
        <v>482060</v>
      </c>
      <c r="L175" s="115">
        <v>458000</v>
      </c>
      <c r="M175" s="115">
        <v>465200</v>
      </c>
      <c r="N175" s="115">
        <v>527500</v>
      </c>
      <c r="P175" s="377" t="s">
        <v>168</v>
      </c>
      <c r="Q175" s="115">
        <v>270597</v>
      </c>
      <c r="R175" s="115">
        <v>272330</v>
      </c>
      <c r="S175" s="115">
        <v>316432</v>
      </c>
      <c r="T175" s="115">
        <v>412752</v>
      </c>
      <c r="U175" s="115">
        <v>484512</v>
      </c>
      <c r="V175" s="115">
        <v>493003</v>
      </c>
      <c r="W175" s="115">
        <v>482060</v>
      </c>
      <c r="X175" s="115">
        <v>458000</v>
      </c>
      <c r="Y175" s="115">
        <v>465200</v>
      </c>
      <c r="Z175" s="453">
        <v>527500</v>
      </c>
    </row>
    <row r="176" spans="1:26" x14ac:dyDescent="0.45">
      <c r="D176" s="377" t="s">
        <v>478</v>
      </c>
      <c r="E176" s="115">
        <v>9077</v>
      </c>
      <c r="F176" s="115">
        <v>13368</v>
      </c>
      <c r="G176" s="115">
        <v>9423</v>
      </c>
      <c r="H176" s="115">
        <v>7906</v>
      </c>
      <c r="I176" s="115">
        <v>7463</v>
      </c>
      <c r="J176" s="115">
        <v>8900</v>
      </c>
      <c r="K176" s="115">
        <v>7692</v>
      </c>
      <c r="L176" s="115">
        <v>9456</v>
      </c>
      <c r="M176" s="115">
        <v>10082</v>
      </c>
      <c r="N176" s="115">
        <v>9687</v>
      </c>
      <c r="P176" s="377" t="s">
        <v>167</v>
      </c>
      <c r="Q176" s="115">
        <v>1150289</v>
      </c>
      <c r="R176" s="115">
        <v>1118714</v>
      </c>
      <c r="S176" s="115">
        <v>1055152</v>
      </c>
      <c r="T176" s="115">
        <v>1137176</v>
      </c>
      <c r="U176" s="115">
        <v>1416681</v>
      </c>
      <c r="V176" s="115">
        <v>1583921</v>
      </c>
      <c r="W176" s="115">
        <v>1585685</v>
      </c>
      <c r="X176" s="115">
        <v>1598863</v>
      </c>
      <c r="Y176" s="115">
        <v>1712485</v>
      </c>
      <c r="Z176" s="453">
        <v>1718467</v>
      </c>
    </row>
    <row r="177" spans="4:26" x14ac:dyDescent="0.45">
      <c r="D177" s="377" t="s">
        <v>160</v>
      </c>
      <c r="E177" s="115">
        <v>119088</v>
      </c>
      <c r="F177" s="115">
        <v>117204</v>
      </c>
      <c r="G177" s="115">
        <v>101981</v>
      </c>
      <c r="H177" s="115">
        <v>133630</v>
      </c>
      <c r="I177" s="115">
        <v>155697</v>
      </c>
      <c r="J177" s="115">
        <v>109221</v>
      </c>
      <c r="K177" s="115">
        <v>59926</v>
      </c>
      <c r="L177" s="115">
        <v>60027</v>
      </c>
      <c r="M177" s="115">
        <v>80003</v>
      </c>
      <c r="N177" s="115">
        <v>80017</v>
      </c>
      <c r="P177" s="377" t="s">
        <v>832</v>
      </c>
      <c r="Q177" s="115">
        <v>871233</v>
      </c>
      <c r="R177" s="115">
        <v>840822</v>
      </c>
      <c r="S177" s="115">
        <v>738530</v>
      </c>
      <c r="T177" s="115">
        <v>736024</v>
      </c>
      <c r="U177" s="115">
        <v>920057</v>
      </c>
      <c r="V177" s="115">
        <v>1075871</v>
      </c>
      <c r="W177" s="115">
        <v>1102004</v>
      </c>
      <c r="X177" s="115">
        <v>1131636</v>
      </c>
      <c r="Y177" s="115">
        <v>1226521</v>
      </c>
      <c r="Z177" s="453">
        <v>1157055</v>
      </c>
    </row>
    <row r="178" spans="4:26" x14ac:dyDescent="0.45">
      <c r="D178" s="377" t="s">
        <v>156</v>
      </c>
      <c r="E178" s="115">
        <v>56068</v>
      </c>
      <c r="F178" s="115">
        <v>60616</v>
      </c>
      <c r="G178" s="115">
        <v>39165</v>
      </c>
      <c r="H178" s="115">
        <v>22189</v>
      </c>
      <c r="I178" s="115">
        <v>32459</v>
      </c>
      <c r="J178" s="115">
        <v>38651</v>
      </c>
      <c r="K178" s="115">
        <v>47700</v>
      </c>
      <c r="L178" s="115">
        <v>63970</v>
      </c>
      <c r="M178" s="115">
        <v>69036</v>
      </c>
      <c r="N178" s="115">
        <v>99664</v>
      </c>
      <c r="P178" s="377" t="s">
        <v>830</v>
      </c>
      <c r="Q178" s="115">
        <v>1141830</v>
      </c>
      <c r="R178" s="115">
        <v>1113152</v>
      </c>
      <c r="S178" s="115">
        <v>1054962</v>
      </c>
      <c r="T178" s="115">
        <v>1148776</v>
      </c>
      <c r="U178" s="115">
        <v>1404569</v>
      </c>
      <c r="V178" s="115">
        <v>1568874</v>
      </c>
      <c r="W178" s="115">
        <v>1584064</v>
      </c>
      <c r="X178" s="115">
        <v>1589636</v>
      </c>
      <c r="Y178" s="115">
        <v>1691721</v>
      </c>
      <c r="Z178" s="453">
        <v>1684555</v>
      </c>
    </row>
    <row r="179" spans="4:26" x14ac:dyDescent="0.45">
      <c r="D179" s="377" t="s">
        <v>151</v>
      </c>
      <c r="E179" s="115">
        <v>128332</v>
      </c>
      <c r="F179" s="115">
        <v>130542</v>
      </c>
      <c r="G179" s="115">
        <v>116520</v>
      </c>
      <c r="H179" s="115">
        <v>114845</v>
      </c>
      <c r="I179" s="115">
        <v>125730</v>
      </c>
      <c r="J179" s="115">
        <v>140705</v>
      </c>
      <c r="K179" s="115">
        <v>145702</v>
      </c>
      <c r="L179" s="115">
        <v>151040</v>
      </c>
      <c r="M179" s="115">
        <v>154381</v>
      </c>
      <c r="N179" s="115">
        <v>158404</v>
      </c>
      <c r="P179" s="376" t="s">
        <v>478</v>
      </c>
      <c r="Q179" s="152">
        <v>37607</v>
      </c>
      <c r="R179" s="152">
        <v>51117</v>
      </c>
      <c r="S179" s="152">
        <v>44415</v>
      </c>
      <c r="T179" s="152">
        <v>35096</v>
      </c>
      <c r="U179" s="152">
        <v>36951</v>
      </c>
      <c r="V179" s="152">
        <v>38134</v>
      </c>
      <c r="W179" s="152">
        <v>36880</v>
      </c>
      <c r="X179" s="152">
        <v>43035</v>
      </c>
      <c r="Y179" s="152">
        <v>42212</v>
      </c>
      <c r="Z179" s="152">
        <v>40849</v>
      </c>
    </row>
    <row r="180" spans="4:26" x14ac:dyDescent="0.45">
      <c r="D180" s="377" t="s">
        <v>139</v>
      </c>
      <c r="E180" s="115">
        <v>581092</v>
      </c>
      <c r="F180" s="115">
        <v>625275</v>
      </c>
      <c r="G180" s="115">
        <v>570962</v>
      </c>
      <c r="H180" s="115">
        <v>702678</v>
      </c>
      <c r="I180" s="115">
        <v>659565</v>
      </c>
      <c r="J180" s="115">
        <v>684157</v>
      </c>
      <c r="K180" s="115">
        <v>667777</v>
      </c>
      <c r="L180" s="115">
        <v>640865</v>
      </c>
      <c r="M180" s="115">
        <v>685191</v>
      </c>
      <c r="N180" s="115">
        <v>714121</v>
      </c>
      <c r="P180" s="377" t="s">
        <v>168</v>
      </c>
      <c r="Q180" s="115">
        <v>9077</v>
      </c>
      <c r="R180" s="115">
        <v>13368</v>
      </c>
      <c r="S180" s="115">
        <v>9423</v>
      </c>
      <c r="T180" s="115">
        <v>7906</v>
      </c>
      <c r="U180" s="115">
        <v>7463</v>
      </c>
      <c r="V180" s="115">
        <v>8900</v>
      </c>
      <c r="W180" s="115">
        <v>7692</v>
      </c>
      <c r="X180" s="115">
        <v>9456</v>
      </c>
      <c r="Y180" s="115">
        <v>10082</v>
      </c>
      <c r="Z180" s="115">
        <v>9687</v>
      </c>
    </row>
    <row r="181" spans="4:26" x14ac:dyDescent="0.45">
      <c r="D181" s="376" t="s">
        <v>167</v>
      </c>
      <c r="E181" s="152">
        <v>3840102</v>
      </c>
      <c r="F181" s="152">
        <v>4086308</v>
      </c>
      <c r="G181" s="152">
        <v>3826682</v>
      </c>
      <c r="H181" s="152">
        <v>3512926</v>
      </c>
      <c r="I181" s="152">
        <v>4271741</v>
      </c>
      <c r="J181" s="152">
        <v>4657094</v>
      </c>
      <c r="K181" s="152">
        <v>4561766</v>
      </c>
      <c r="L181" s="152">
        <v>4521429</v>
      </c>
      <c r="M181" s="152">
        <v>4524932</v>
      </c>
      <c r="N181" s="152">
        <v>4555957</v>
      </c>
      <c r="P181" s="377" t="s">
        <v>167</v>
      </c>
      <c r="Q181" s="115">
        <v>13371</v>
      </c>
      <c r="R181" s="115">
        <v>17463</v>
      </c>
      <c r="S181" s="115">
        <v>15535</v>
      </c>
      <c r="T181" s="115">
        <v>12146</v>
      </c>
      <c r="U181" s="115">
        <v>12253</v>
      </c>
      <c r="V181" s="115">
        <v>12556</v>
      </c>
      <c r="W181" s="115">
        <v>12030</v>
      </c>
      <c r="X181" s="115">
        <v>14235</v>
      </c>
      <c r="Y181" s="115">
        <v>14412</v>
      </c>
      <c r="Z181" s="115">
        <v>13595</v>
      </c>
    </row>
    <row r="182" spans="4:26" x14ac:dyDescent="0.45">
      <c r="D182" s="377" t="s">
        <v>150</v>
      </c>
      <c r="E182" s="115">
        <v>1150289</v>
      </c>
      <c r="F182" s="115">
        <v>1118714</v>
      </c>
      <c r="G182" s="115">
        <v>1055152</v>
      </c>
      <c r="H182" s="115">
        <v>1137176</v>
      </c>
      <c r="I182" s="115">
        <v>1416681</v>
      </c>
      <c r="J182" s="115">
        <v>1583921</v>
      </c>
      <c r="K182" s="115">
        <v>1585685</v>
      </c>
      <c r="L182" s="115">
        <v>1598863</v>
      </c>
      <c r="M182" s="115">
        <v>1712485</v>
      </c>
      <c r="N182" s="115">
        <v>1718467</v>
      </c>
      <c r="P182" s="377" t="s">
        <v>832</v>
      </c>
      <c r="Q182" s="115">
        <v>3041</v>
      </c>
      <c r="R182" s="115">
        <v>3459</v>
      </c>
      <c r="S182" s="115">
        <v>5017</v>
      </c>
      <c r="T182" s="115">
        <v>3569</v>
      </c>
      <c r="U182" s="115">
        <v>4886</v>
      </c>
      <c r="V182" s="115">
        <v>3889</v>
      </c>
      <c r="W182" s="115">
        <v>4733</v>
      </c>
      <c r="X182" s="115">
        <v>4944</v>
      </c>
      <c r="Y182" s="115">
        <v>3818</v>
      </c>
      <c r="Z182" s="115">
        <v>3940</v>
      </c>
    </row>
    <row r="183" spans="4:26" x14ac:dyDescent="0.45">
      <c r="D183" s="377" t="s">
        <v>478</v>
      </c>
      <c r="E183" s="115">
        <v>13371</v>
      </c>
      <c r="F183" s="115">
        <v>17463</v>
      </c>
      <c r="G183" s="115">
        <v>15535</v>
      </c>
      <c r="H183" s="115">
        <v>12146</v>
      </c>
      <c r="I183" s="115">
        <v>12253</v>
      </c>
      <c r="J183" s="115">
        <v>12556</v>
      </c>
      <c r="K183" s="115">
        <v>12030</v>
      </c>
      <c r="L183" s="115">
        <v>14235</v>
      </c>
      <c r="M183" s="115">
        <v>14412</v>
      </c>
      <c r="N183" s="115">
        <v>13595</v>
      </c>
      <c r="P183" s="377" t="s">
        <v>830</v>
      </c>
      <c r="Q183" s="115">
        <v>12118</v>
      </c>
      <c r="R183" s="115">
        <v>16827</v>
      </c>
      <c r="S183" s="115">
        <v>14440</v>
      </c>
      <c r="T183" s="115">
        <v>11475</v>
      </c>
      <c r="U183" s="115">
        <v>12349</v>
      </c>
      <c r="V183" s="115">
        <v>12789</v>
      </c>
      <c r="W183" s="115">
        <v>12425</v>
      </c>
      <c r="X183" s="115">
        <v>14400</v>
      </c>
      <c r="Y183" s="115">
        <v>13900</v>
      </c>
      <c r="Z183" s="115">
        <v>13627</v>
      </c>
    </row>
    <row r="184" spans="4:26" x14ac:dyDescent="0.45">
      <c r="D184" s="377" t="s">
        <v>160</v>
      </c>
      <c r="E184" s="115">
        <v>161421</v>
      </c>
      <c r="F184" s="115">
        <v>177742</v>
      </c>
      <c r="G184" s="115">
        <v>187947</v>
      </c>
      <c r="H184" s="115">
        <v>189831</v>
      </c>
      <c r="I184" s="115">
        <v>275269</v>
      </c>
      <c r="J184" s="115">
        <v>244260</v>
      </c>
      <c r="K184" s="115">
        <v>153891</v>
      </c>
      <c r="L184" s="115">
        <v>129638</v>
      </c>
      <c r="M184" s="115">
        <v>152138</v>
      </c>
      <c r="N184" s="115">
        <v>205059</v>
      </c>
      <c r="P184" s="376" t="s">
        <v>160</v>
      </c>
      <c r="Q184" s="152">
        <v>482237</v>
      </c>
      <c r="R184" s="152">
        <v>522092</v>
      </c>
      <c r="S184" s="152">
        <v>581995</v>
      </c>
      <c r="T184" s="152">
        <v>569441</v>
      </c>
      <c r="U184" s="152">
        <v>818229</v>
      </c>
      <c r="V184" s="152">
        <v>738178</v>
      </c>
      <c r="W184" s="152">
        <v>462509</v>
      </c>
      <c r="X184" s="152">
        <v>391658</v>
      </c>
      <c r="Y184" s="152">
        <v>491846</v>
      </c>
      <c r="Z184" s="152">
        <v>663223</v>
      </c>
    </row>
    <row r="185" spans="4:26" x14ac:dyDescent="0.45">
      <c r="D185" s="377" t="s">
        <v>156</v>
      </c>
      <c r="E185" s="115">
        <v>117123</v>
      </c>
      <c r="F185" s="115">
        <v>122857</v>
      </c>
      <c r="G185" s="115">
        <v>81445</v>
      </c>
      <c r="H185" s="115">
        <v>34703</v>
      </c>
      <c r="I185" s="115">
        <v>80067</v>
      </c>
      <c r="J185" s="115">
        <v>113249</v>
      </c>
      <c r="K185" s="115">
        <v>119142</v>
      </c>
      <c r="L185" s="115">
        <v>143516</v>
      </c>
      <c r="M185" s="115">
        <v>140259</v>
      </c>
      <c r="N185" s="115">
        <v>145633</v>
      </c>
      <c r="P185" s="377" t="s">
        <v>168</v>
      </c>
      <c r="Q185" s="115">
        <v>119088</v>
      </c>
      <c r="R185" s="115">
        <v>117204</v>
      </c>
      <c r="S185" s="115">
        <v>101981</v>
      </c>
      <c r="T185" s="115">
        <v>133630</v>
      </c>
      <c r="U185" s="115">
        <v>155697</v>
      </c>
      <c r="V185" s="115">
        <v>109221</v>
      </c>
      <c r="W185" s="115">
        <v>59926</v>
      </c>
      <c r="X185" s="115">
        <v>60027</v>
      </c>
      <c r="Y185" s="115">
        <v>80003</v>
      </c>
      <c r="Z185" s="115">
        <v>80017</v>
      </c>
    </row>
    <row r="186" spans="4:26" x14ac:dyDescent="0.45">
      <c r="D186" s="377" t="s">
        <v>151</v>
      </c>
      <c r="E186" s="115">
        <v>779630</v>
      </c>
      <c r="F186" s="115">
        <v>942805</v>
      </c>
      <c r="G186" s="115">
        <v>813023</v>
      </c>
      <c r="H186" s="115">
        <v>532191</v>
      </c>
      <c r="I186" s="115">
        <v>744096</v>
      </c>
      <c r="J186" s="115">
        <v>810854</v>
      </c>
      <c r="K186" s="115">
        <v>785757</v>
      </c>
      <c r="L186" s="115">
        <v>782721</v>
      </c>
      <c r="M186" s="115">
        <v>629230</v>
      </c>
      <c r="N186" s="115">
        <v>614808</v>
      </c>
      <c r="P186" s="377" t="s">
        <v>167</v>
      </c>
      <c r="Q186" s="115">
        <v>161421</v>
      </c>
      <c r="R186" s="115">
        <v>177742</v>
      </c>
      <c r="S186" s="115">
        <v>187947</v>
      </c>
      <c r="T186" s="115">
        <v>189831</v>
      </c>
      <c r="U186" s="115">
        <v>275269</v>
      </c>
      <c r="V186" s="115">
        <v>244260</v>
      </c>
      <c r="W186" s="115">
        <v>153891</v>
      </c>
      <c r="X186" s="115">
        <v>129638</v>
      </c>
      <c r="Y186" s="115">
        <v>152138</v>
      </c>
      <c r="Z186" s="115">
        <v>205059</v>
      </c>
    </row>
    <row r="187" spans="4:26" x14ac:dyDescent="0.45">
      <c r="D187" s="377" t="s">
        <v>139</v>
      </c>
      <c r="E187" s="115">
        <v>1618268</v>
      </c>
      <c r="F187" s="115">
        <v>1706727</v>
      </c>
      <c r="G187" s="115">
        <v>1673580</v>
      </c>
      <c r="H187" s="115">
        <v>1606879</v>
      </c>
      <c r="I187" s="115">
        <v>1743375</v>
      </c>
      <c r="J187" s="115">
        <v>1892254</v>
      </c>
      <c r="K187" s="115">
        <v>1905261</v>
      </c>
      <c r="L187" s="115">
        <v>1852456</v>
      </c>
      <c r="M187" s="115">
        <v>1876408</v>
      </c>
      <c r="N187" s="115">
        <v>1858395</v>
      </c>
      <c r="P187" s="377" t="s">
        <v>832</v>
      </c>
      <c r="Q187" s="115">
        <v>41320</v>
      </c>
      <c r="R187" s="115">
        <v>54971</v>
      </c>
      <c r="S187" s="115">
        <v>95043</v>
      </c>
      <c r="T187" s="115">
        <v>56175</v>
      </c>
      <c r="U187" s="115">
        <v>115783</v>
      </c>
      <c r="V187" s="115">
        <v>137738</v>
      </c>
      <c r="W187" s="115">
        <v>94383</v>
      </c>
      <c r="X187" s="115">
        <v>70983</v>
      </c>
      <c r="Y187" s="115">
        <v>89851</v>
      </c>
      <c r="Z187" s="115">
        <v>149065</v>
      </c>
    </row>
    <row r="188" spans="4:26" x14ac:dyDescent="0.45">
      <c r="D188" s="376" t="s">
        <v>832</v>
      </c>
      <c r="E188" s="152">
        <v>2648220</v>
      </c>
      <c r="F188" s="152">
        <v>2847138</v>
      </c>
      <c r="G188" s="152">
        <v>2683965</v>
      </c>
      <c r="H188" s="152">
        <v>2148862</v>
      </c>
      <c r="I188" s="152">
        <v>2772107</v>
      </c>
      <c r="J188" s="152">
        <v>3151708</v>
      </c>
      <c r="K188" s="152">
        <v>3170634</v>
      </c>
      <c r="L188" s="152">
        <v>3089283</v>
      </c>
      <c r="M188" s="152">
        <v>3063204</v>
      </c>
      <c r="N188" s="152">
        <v>2974114</v>
      </c>
      <c r="P188" s="377" t="s">
        <v>830</v>
      </c>
      <c r="Q188" s="115">
        <v>160408</v>
      </c>
      <c r="R188" s="115">
        <v>172175</v>
      </c>
      <c r="S188" s="115">
        <v>197024</v>
      </c>
      <c r="T188" s="115">
        <v>189805</v>
      </c>
      <c r="U188" s="115">
        <v>271480</v>
      </c>
      <c r="V188" s="115">
        <v>246959</v>
      </c>
      <c r="W188" s="115">
        <v>154309</v>
      </c>
      <c r="X188" s="115">
        <v>131010</v>
      </c>
      <c r="Y188" s="115">
        <v>169854</v>
      </c>
      <c r="Z188" s="115">
        <v>229082</v>
      </c>
    </row>
    <row r="189" spans="4:26" x14ac:dyDescent="0.45">
      <c r="D189" s="377" t="s">
        <v>150</v>
      </c>
      <c r="E189" s="115">
        <v>871233</v>
      </c>
      <c r="F189" s="115">
        <v>840822</v>
      </c>
      <c r="G189" s="115">
        <v>738530</v>
      </c>
      <c r="H189" s="115">
        <v>736024</v>
      </c>
      <c r="I189" s="115">
        <v>920057</v>
      </c>
      <c r="J189" s="115">
        <v>1075871</v>
      </c>
      <c r="K189" s="115">
        <v>1102004</v>
      </c>
      <c r="L189" s="115">
        <v>1131636</v>
      </c>
      <c r="M189" s="115">
        <v>1226521</v>
      </c>
      <c r="N189" s="115">
        <v>1157055</v>
      </c>
      <c r="P189" s="376" t="s">
        <v>156</v>
      </c>
      <c r="Q189" s="152">
        <v>349329</v>
      </c>
      <c r="R189" s="152">
        <v>372235</v>
      </c>
      <c r="S189" s="152">
        <v>246255</v>
      </c>
      <c r="T189" s="152">
        <v>104575</v>
      </c>
      <c r="U189" s="152">
        <v>240497</v>
      </c>
      <c r="V189" s="152">
        <v>337811</v>
      </c>
      <c r="W189" s="152">
        <v>357648</v>
      </c>
      <c r="X189" s="152">
        <v>428936</v>
      </c>
      <c r="Y189" s="152">
        <v>420025</v>
      </c>
      <c r="Z189" s="152">
        <v>434715</v>
      </c>
    </row>
    <row r="190" spans="4:26" x14ac:dyDescent="0.45">
      <c r="D190" s="377" t="s">
        <v>478</v>
      </c>
      <c r="E190" s="115">
        <v>3041</v>
      </c>
      <c r="F190" s="115">
        <v>3459</v>
      </c>
      <c r="G190" s="115">
        <v>5017</v>
      </c>
      <c r="H190" s="115">
        <v>3569</v>
      </c>
      <c r="I190" s="115">
        <v>4886</v>
      </c>
      <c r="J190" s="115">
        <v>3889</v>
      </c>
      <c r="K190" s="115">
        <v>4733</v>
      </c>
      <c r="L190" s="115">
        <v>4944</v>
      </c>
      <c r="M190" s="115">
        <v>3818</v>
      </c>
      <c r="N190" s="115">
        <v>3940</v>
      </c>
      <c r="P190" s="377" t="s">
        <v>168</v>
      </c>
      <c r="Q190" s="115">
        <v>56068</v>
      </c>
      <c r="R190" s="115">
        <v>60616</v>
      </c>
      <c r="S190" s="115">
        <v>39165</v>
      </c>
      <c r="T190" s="115">
        <v>22189</v>
      </c>
      <c r="U190" s="115">
        <v>32459</v>
      </c>
      <c r="V190" s="115">
        <v>38651</v>
      </c>
      <c r="W190" s="115">
        <v>47700</v>
      </c>
      <c r="X190" s="115">
        <v>63970</v>
      </c>
      <c r="Y190" s="115">
        <v>69036</v>
      </c>
      <c r="Z190" s="115">
        <v>99664</v>
      </c>
    </row>
    <row r="191" spans="4:26" x14ac:dyDescent="0.45">
      <c r="D191" s="377" t="s">
        <v>160</v>
      </c>
      <c r="E191" s="115">
        <v>41320</v>
      </c>
      <c r="F191" s="115">
        <v>54971</v>
      </c>
      <c r="G191" s="115">
        <v>95043</v>
      </c>
      <c r="H191" s="115">
        <v>56175</v>
      </c>
      <c r="I191" s="115">
        <v>115783</v>
      </c>
      <c r="J191" s="115">
        <v>137738</v>
      </c>
      <c r="K191" s="115">
        <v>94383</v>
      </c>
      <c r="L191" s="115">
        <v>70983</v>
      </c>
      <c r="M191" s="115">
        <v>89851</v>
      </c>
      <c r="N191" s="115">
        <v>149065</v>
      </c>
      <c r="P191" s="377" t="s">
        <v>167</v>
      </c>
      <c r="Q191" s="115">
        <v>117123</v>
      </c>
      <c r="R191" s="115">
        <v>122857</v>
      </c>
      <c r="S191" s="115">
        <v>81445</v>
      </c>
      <c r="T191" s="115">
        <v>34703</v>
      </c>
      <c r="U191" s="115">
        <v>80067</v>
      </c>
      <c r="V191" s="115">
        <v>113249</v>
      </c>
      <c r="W191" s="115">
        <v>119142</v>
      </c>
      <c r="X191" s="115">
        <v>143516</v>
      </c>
      <c r="Y191" s="115">
        <v>140259</v>
      </c>
      <c r="Z191" s="115">
        <v>145633</v>
      </c>
    </row>
    <row r="192" spans="4:26" x14ac:dyDescent="0.45">
      <c r="D192" s="377" t="s">
        <v>156</v>
      </c>
      <c r="E192" s="115">
        <v>60035</v>
      </c>
      <c r="F192" s="115">
        <v>64073</v>
      </c>
      <c r="G192" s="115">
        <v>43240</v>
      </c>
      <c r="H192" s="115">
        <v>12747</v>
      </c>
      <c r="I192" s="115">
        <v>47756</v>
      </c>
      <c r="J192" s="115">
        <v>73630</v>
      </c>
      <c r="K192" s="115">
        <v>71553</v>
      </c>
      <c r="L192" s="115">
        <v>78740</v>
      </c>
      <c r="M192" s="115">
        <v>70847</v>
      </c>
      <c r="N192" s="115">
        <v>44877</v>
      </c>
      <c r="P192" s="377" t="s">
        <v>832</v>
      </c>
      <c r="Q192" s="115">
        <v>60035</v>
      </c>
      <c r="R192" s="115">
        <v>64073</v>
      </c>
      <c r="S192" s="115">
        <v>43240</v>
      </c>
      <c r="T192" s="115">
        <v>12747</v>
      </c>
      <c r="U192" s="115">
        <v>47756</v>
      </c>
      <c r="V192" s="115">
        <v>73630</v>
      </c>
      <c r="W192" s="115">
        <v>71553</v>
      </c>
      <c r="X192" s="115">
        <v>78740</v>
      </c>
      <c r="Y192" s="115">
        <v>70847</v>
      </c>
      <c r="Z192" s="115">
        <v>44877</v>
      </c>
    </row>
    <row r="193" spans="4:26" x14ac:dyDescent="0.45">
      <c r="D193" s="377" t="s">
        <v>151</v>
      </c>
      <c r="E193" s="115">
        <v>640539</v>
      </c>
      <c r="F193" s="115">
        <v>807729</v>
      </c>
      <c r="G193" s="115">
        <v>702916</v>
      </c>
      <c r="H193" s="115">
        <v>429259</v>
      </c>
      <c r="I193" s="115">
        <v>610898</v>
      </c>
      <c r="J193" s="115">
        <v>656425</v>
      </c>
      <c r="K193" s="115">
        <v>655878</v>
      </c>
      <c r="L193" s="115">
        <v>629966</v>
      </c>
      <c r="M193" s="115">
        <v>476755</v>
      </c>
      <c r="N193" s="115">
        <v>462729</v>
      </c>
      <c r="P193" s="377" t="s">
        <v>830</v>
      </c>
      <c r="Q193" s="115">
        <v>116103</v>
      </c>
      <c r="R193" s="115">
        <v>124689</v>
      </c>
      <c r="S193" s="115">
        <v>82405</v>
      </c>
      <c r="T193" s="115">
        <v>34936</v>
      </c>
      <c r="U193" s="115">
        <v>80215</v>
      </c>
      <c r="V193" s="115">
        <v>112281</v>
      </c>
      <c r="W193" s="115">
        <v>119253</v>
      </c>
      <c r="X193" s="115">
        <v>142710</v>
      </c>
      <c r="Y193" s="115">
        <v>139883</v>
      </c>
      <c r="Z193" s="115">
        <v>144541</v>
      </c>
    </row>
    <row r="194" spans="4:26" x14ac:dyDescent="0.45">
      <c r="D194" s="377" t="s">
        <v>139</v>
      </c>
      <c r="E194" s="115">
        <v>1032052</v>
      </c>
      <c r="F194" s="115">
        <v>1076084</v>
      </c>
      <c r="G194" s="115">
        <v>1099219</v>
      </c>
      <c r="H194" s="115">
        <v>911088</v>
      </c>
      <c r="I194" s="115">
        <v>1072727</v>
      </c>
      <c r="J194" s="115">
        <v>1204155</v>
      </c>
      <c r="K194" s="115">
        <v>1242083</v>
      </c>
      <c r="L194" s="115">
        <v>1173014</v>
      </c>
      <c r="M194" s="115">
        <v>1195412</v>
      </c>
      <c r="N194" s="115">
        <v>1156448</v>
      </c>
      <c r="P194" s="376" t="s">
        <v>151</v>
      </c>
      <c r="Q194" s="152">
        <v>2317372</v>
      </c>
      <c r="R194" s="152">
        <v>2819347</v>
      </c>
      <c r="S194" s="152">
        <v>2451895</v>
      </c>
      <c r="T194" s="152">
        <v>1620399</v>
      </c>
      <c r="U194" s="152">
        <v>2217352</v>
      </c>
      <c r="V194" s="152">
        <v>2405114</v>
      </c>
      <c r="W194" s="152">
        <v>2388917</v>
      </c>
      <c r="X194" s="152">
        <v>2344733</v>
      </c>
      <c r="Y194" s="152">
        <v>1891502</v>
      </c>
      <c r="Z194" s="152">
        <v>1857074</v>
      </c>
    </row>
    <row r="195" spans="4:26" x14ac:dyDescent="0.45">
      <c r="D195" s="376" t="s">
        <v>830</v>
      </c>
      <c r="E195" s="152">
        <v>3812474</v>
      </c>
      <c r="F195" s="152">
        <v>4066473</v>
      </c>
      <c r="G195" s="152">
        <v>3838448</v>
      </c>
      <c r="H195" s="152">
        <v>3542862</v>
      </c>
      <c r="I195" s="152">
        <v>4237533</v>
      </c>
      <c r="J195" s="152">
        <v>4626345</v>
      </c>
      <c r="K195" s="152">
        <v>4581491</v>
      </c>
      <c r="L195" s="152">
        <v>4472641</v>
      </c>
      <c r="M195" s="152">
        <v>4527097</v>
      </c>
      <c r="N195" s="152">
        <v>4563507</v>
      </c>
      <c r="P195" s="377" t="s">
        <v>168</v>
      </c>
      <c r="Q195" s="115">
        <v>128332</v>
      </c>
      <c r="R195" s="115">
        <v>130542</v>
      </c>
      <c r="S195" s="115">
        <v>116520</v>
      </c>
      <c r="T195" s="115">
        <v>114845</v>
      </c>
      <c r="U195" s="115">
        <v>125730</v>
      </c>
      <c r="V195" s="115">
        <v>140705</v>
      </c>
      <c r="W195" s="115">
        <v>145702</v>
      </c>
      <c r="X195" s="115">
        <v>151040</v>
      </c>
      <c r="Y195" s="115">
        <v>154381</v>
      </c>
      <c r="Z195" s="115">
        <v>158404</v>
      </c>
    </row>
    <row r="196" spans="4:26" x14ac:dyDescent="0.45">
      <c r="D196" s="377" t="s">
        <v>150</v>
      </c>
      <c r="E196" s="115">
        <v>1141830</v>
      </c>
      <c r="F196" s="115">
        <v>1113152</v>
      </c>
      <c r="G196" s="115">
        <v>1054962</v>
      </c>
      <c r="H196" s="115">
        <v>1148776</v>
      </c>
      <c r="I196" s="115">
        <v>1404569</v>
      </c>
      <c r="J196" s="115">
        <v>1568874</v>
      </c>
      <c r="K196" s="115">
        <v>1584064</v>
      </c>
      <c r="L196" s="115">
        <v>1589636</v>
      </c>
      <c r="M196" s="115">
        <v>1691721</v>
      </c>
      <c r="N196" s="115">
        <v>1684555</v>
      </c>
      <c r="P196" s="377" t="s">
        <v>167</v>
      </c>
      <c r="Q196" s="115">
        <v>779630</v>
      </c>
      <c r="R196" s="115">
        <v>942805</v>
      </c>
      <c r="S196" s="115">
        <v>813023</v>
      </c>
      <c r="T196" s="115">
        <v>532191</v>
      </c>
      <c r="U196" s="115">
        <v>744096</v>
      </c>
      <c r="V196" s="115">
        <v>810854</v>
      </c>
      <c r="W196" s="115">
        <v>785757</v>
      </c>
      <c r="X196" s="115">
        <v>782721</v>
      </c>
      <c r="Y196" s="115">
        <v>629230</v>
      </c>
      <c r="Z196" s="115">
        <v>614808</v>
      </c>
    </row>
    <row r="197" spans="4:26" x14ac:dyDescent="0.45">
      <c r="D197" s="377" t="s">
        <v>478</v>
      </c>
      <c r="E197" s="115">
        <v>12118</v>
      </c>
      <c r="F197" s="115">
        <v>16827</v>
      </c>
      <c r="G197" s="115">
        <v>14440</v>
      </c>
      <c r="H197" s="115">
        <v>11475</v>
      </c>
      <c r="I197" s="115">
        <v>12349</v>
      </c>
      <c r="J197" s="115">
        <v>12789</v>
      </c>
      <c r="K197" s="115">
        <v>12425</v>
      </c>
      <c r="L197" s="115">
        <v>14400</v>
      </c>
      <c r="M197" s="115">
        <v>13900</v>
      </c>
      <c r="N197" s="115">
        <v>13627</v>
      </c>
      <c r="P197" s="377" t="s">
        <v>832</v>
      </c>
      <c r="Q197" s="115">
        <v>640539</v>
      </c>
      <c r="R197" s="115">
        <v>807729</v>
      </c>
      <c r="S197" s="115">
        <v>702916</v>
      </c>
      <c r="T197" s="115">
        <v>429259</v>
      </c>
      <c r="U197" s="115">
        <v>610898</v>
      </c>
      <c r="V197" s="115">
        <v>656425</v>
      </c>
      <c r="W197" s="115">
        <v>655878</v>
      </c>
      <c r="X197" s="115">
        <v>629966</v>
      </c>
      <c r="Y197" s="115">
        <v>476755</v>
      </c>
      <c r="Z197" s="115">
        <v>462729</v>
      </c>
    </row>
    <row r="198" spans="4:26" x14ac:dyDescent="0.45">
      <c r="D198" s="377" t="s">
        <v>160</v>
      </c>
      <c r="E198" s="115">
        <v>160408</v>
      </c>
      <c r="F198" s="115">
        <v>172175</v>
      </c>
      <c r="G198" s="115">
        <v>197024</v>
      </c>
      <c r="H198" s="115">
        <v>189805</v>
      </c>
      <c r="I198" s="115">
        <v>271480</v>
      </c>
      <c r="J198" s="115">
        <v>246959</v>
      </c>
      <c r="K198" s="115">
        <v>154309</v>
      </c>
      <c r="L198" s="115">
        <v>131010</v>
      </c>
      <c r="M198" s="115">
        <v>169854</v>
      </c>
      <c r="N198" s="115">
        <v>229082</v>
      </c>
      <c r="P198" s="377" t="s">
        <v>830</v>
      </c>
      <c r="Q198" s="115">
        <v>768871</v>
      </c>
      <c r="R198" s="115">
        <v>938271</v>
      </c>
      <c r="S198" s="115">
        <v>819436</v>
      </c>
      <c r="T198" s="115">
        <v>544104</v>
      </c>
      <c r="U198" s="115">
        <v>736628</v>
      </c>
      <c r="V198" s="115">
        <v>797130</v>
      </c>
      <c r="W198" s="115">
        <v>801580</v>
      </c>
      <c r="X198" s="115">
        <v>781006</v>
      </c>
      <c r="Y198" s="115">
        <v>631136</v>
      </c>
      <c r="Z198" s="115">
        <v>621133</v>
      </c>
    </row>
    <row r="199" spans="4:26" x14ac:dyDescent="0.45">
      <c r="D199" s="377" t="s">
        <v>156</v>
      </c>
      <c r="E199" s="115">
        <v>116103</v>
      </c>
      <c r="F199" s="115">
        <v>124689</v>
      </c>
      <c r="G199" s="115">
        <v>82405</v>
      </c>
      <c r="H199" s="115">
        <v>34936</v>
      </c>
      <c r="I199" s="115">
        <v>80215</v>
      </c>
      <c r="J199" s="115">
        <v>112281</v>
      </c>
      <c r="K199" s="115">
        <v>119253</v>
      </c>
      <c r="L199" s="115">
        <v>142710</v>
      </c>
      <c r="M199" s="115">
        <v>139883</v>
      </c>
      <c r="N199" s="115">
        <v>144541</v>
      </c>
      <c r="P199" s="376" t="s">
        <v>139</v>
      </c>
      <c r="Q199" s="152">
        <v>4844556</v>
      </c>
      <c r="R199" s="152">
        <v>5109445</v>
      </c>
      <c r="S199" s="152">
        <v>5013942</v>
      </c>
      <c r="T199" s="152">
        <v>4834411</v>
      </c>
      <c r="U199" s="152">
        <v>5207959</v>
      </c>
      <c r="V199" s="152">
        <v>5668878</v>
      </c>
      <c r="W199" s="152">
        <v>5724981</v>
      </c>
      <c r="X199" s="152">
        <v>5480214</v>
      </c>
      <c r="Y199" s="152">
        <v>5637614</v>
      </c>
      <c r="Z199" s="152">
        <v>5599533</v>
      </c>
    </row>
    <row r="200" spans="4:26" x14ac:dyDescent="0.45">
      <c r="D200" s="377" t="s">
        <v>151</v>
      </c>
      <c r="E200" s="115">
        <v>768871</v>
      </c>
      <c r="F200" s="115">
        <v>938271</v>
      </c>
      <c r="G200" s="115">
        <v>819436</v>
      </c>
      <c r="H200" s="115">
        <v>544104</v>
      </c>
      <c r="I200" s="115">
        <v>736628</v>
      </c>
      <c r="J200" s="115">
        <v>797130</v>
      </c>
      <c r="K200" s="115">
        <v>801580</v>
      </c>
      <c r="L200" s="115">
        <v>781006</v>
      </c>
      <c r="M200" s="115">
        <v>631136</v>
      </c>
      <c r="N200" s="115">
        <v>621133</v>
      </c>
      <c r="P200" s="377" t="s">
        <v>168</v>
      </c>
      <c r="Q200" s="115">
        <v>581092</v>
      </c>
      <c r="R200" s="115">
        <v>625275</v>
      </c>
      <c r="S200" s="115">
        <v>570962</v>
      </c>
      <c r="T200" s="115">
        <v>702678</v>
      </c>
      <c r="U200" s="115">
        <v>659565</v>
      </c>
      <c r="V200" s="115">
        <v>684157</v>
      </c>
      <c r="W200" s="115">
        <v>667777</v>
      </c>
      <c r="X200" s="115">
        <v>640865</v>
      </c>
      <c r="Y200" s="115">
        <v>685191</v>
      </c>
      <c r="Z200" s="453">
        <v>714121</v>
      </c>
    </row>
    <row r="201" spans="4:26" x14ac:dyDescent="0.45">
      <c r="D201" s="377" t="s">
        <v>139</v>
      </c>
      <c r="E201" s="115">
        <v>1613144</v>
      </c>
      <c r="F201" s="115">
        <v>1701359</v>
      </c>
      <c r="G201" s="115">
        <v>1670181</v>
      </c>
      <c r="H201" s="115">
        <v>1613766</v>
      </c>
      <c r="I201" s="115">
        <v>1732292</v>
      </c>
      <c r="J201" s="115">
        <v>1888312</v>
      </c>
      <c r="K201" s="115">
        <v>1909860</v>
      </c>
      <c r="L201" s="115">
        <v>1813879</v>
      </c>
      <c r="M201" s="115">
        <v>1880603</v>
      </c>
      <c r="N201" s="115">
        <v>1870569</v>
      </c>
      <c r="P201" s="377" t="s">
        <v>167</v>
      </c>
      <c r="Q201" s="115">
        <v>1618268</v>
      </c>
      <c r="R201" s="115">
        <v>1706727</v>
      </c>
      <c r="S201" s="115">
        <v>1673580</v>
      </c>
      <c r="T201" s="115">
        <v>1606879</v>
      </c>
      <c r="U201" s="115">
        <v>1743375</v>
      </c>
      <c r="V201" s="115">
        <v>1892254</v>
      </c>
      <c r="W201" s="115">
        <v>1905261</v>
      </c>
      <c r="X201" s="115">
        <v>1852456</v>
      </c>
      <c r="Y201" s="115">
        <v>1876408</v>
      </c>
      <c r="Z201" s="453">
        <v>1858395</v>
      </c>
    </row>
    <row r="202" spans="4:26" ht="17.5" thickBot="1" x14ac:dyDescent="0.5">
      <c r="D202" s="116" t="s">
        <v>84</v>
      </c>
      <c r="E202" s="117">
        <v>11465050</v>
      </c>
      <c r="F202" s="117">
        <v>12219254</v>
      </c>
      <c r="G202" s="117">
        <v>11503578</v>
      </c>
      <c r="H202" s="117">
        <v>10598650</v>
      </c>
      <c r="I202" s="117">
        <v>12746807</v>
      </c>
      <c r="J202" s="117">
        <v>13909784</v>
      </c>
      <c r="K202" s="117">
        <v>13724748</v>
      </c>
      <c r="L202" s="117">
        <v>13466711</v>
      </c>
      <c r="M202" s="117">
        <v>13579126</v>
      </c>
      <c r="N202" s="117">
        <v>13682971</v>
      </c>
      <c r="P202" s="377" t="s">
        <v>832</v>
      </c>
      <c r="Q202" s="115">
        <v>1032052</v>
      </c>
      <c r="R202" s="115">
        <v>1076084</v>
      </c>
      <c r="S202" s="115">
        <v>1099219</v>
      </c>
      <c r="T202" s="115">
        <v>911088</v>
      </c>
      <c r="U202" s="115">
        <v>1072727</v>
      </c>
      <c r="V202" s="115">
        <v>1204155</v>
      </c>
      <c r="W202" s="115">
        <v>1242083</v>
      </c>
      <c r="X202" s="115">
        <v>1173014</v>
      </c>
      <c r="Y202" s="115">
        <v>1195412</v>
      </c>
      <c r="Z202" s="453">
        <v>1156448</v>
      </c>
    </row>
    <row r="203" spans="4:26" x14ac:dyDescent="0.45">
      <c r="P203" s="377" t="s">
        <v>830</v>
      </c>
      <c r="Q203" s="115">
        <v>1613144</v>
      </c>
      <c r="R203" s="115">
        <v>1701359</v>
      </c>
      <c r="S203" s="115">
        <v>1670181</v>
      </c>
      <c r="T203" s="115">
        <v>1613766</v>
      </c>
      <c r="U203" s="115">
        <v>1732292</v>
      </c>
      <c r="V203" s="115">
        <v>1888312</v>
      </c>
      <c r="W203" s="115">
        <v>1909860</v>
      </c>
      <c r="X203" s="115">
        <v>1813879</v>
      </c>
      <c r="Y203" s="115">
        <v>1880603</v>
      </c>
      <c r="Z203" s="453">
        <v>1870569</v>
      </c>
    </row>
    <row r="204" spans="4:26" ht="17.5" thickBot="1" x14ac:dyDescent="0.5">
      <c r="P204" s="116" t="s">
        <v>84</v>
      </c>
      <c r="Q204" s="117">
        <v>11465050</v>
      </c>
      <c r="R204" s="117">
        <v>12219254</v>
      </c>
      <c r="S204" s="117">
        <v>11503578</v>
      </c>
      <c r="T204" s="117">
        <v>10598650</v>
      </c>
      <c r="U204" s="117">
        <v>12746807</v>
      </c>
      <c r="V204" s="117">
        <v>13909784</v>
      </c>
      <c r="W204" s="117">
        <v>13724748</v>
      </c>
      <c r="X204" s="117">
        <v>13466711</v>
      </c>
      <c r="Y204" s="117">
        <v>13579126</v>
      </c>
      <c r="Z204" s="117">
        <v>13682971</v>
      </c>
    </row>
    <row r="209" spans="3:16384" x14ac:dyDescent="0.45">
      <c r="C209" s="83" t="s">
        <v>842</v>
      </c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82"/>
      <c r="AP209" s="82"/>
      <c r="AQ209" s="82"/>
      <c r="AR209" s="82"/>
      <c r="AS209" s="82"/>
      <c r="AT209" s="82"/>
      <c r="AU209" s="82"/>
      <c r="AV209" s="82"/>
      <c r="AW209" s="82"/>
      <c r="AX209" s="82"/>
      <c r="AY209" s="82"/>
      <c r="AZ209" s="82"/>
      <c r="BA209" s="82"/>
      <c r="BB209" s="82"/>
      <c r="BC209" s="82"/>
      <c r="BD209" s="82"/>
      <c r="BE209" s="82"/>
      <c r="BF209" s="82"/>
      <c r="BG209" s="82"/>
      <c r="BH209" s="82"/>
      <c r="BI209" s="82"/>
      <c r="BJ209" s="82"/>
      <c r="BK209" s="82"/>
      <c r="BL209" s="82"/>
      <c r="BM209" s="82"/>
      <c r="BN209" s="82"/>
      <c r="BO209" s="82"/>
      <c r="BP209" s="82"/>
      <c r="BQ209" s="82"/>
      <c r="BR209" s="82"/>
      <c r="BS209" s="82"/>
      <c r="BT209" s="82"/>
      <c r="BU209" s="82"/>
      <c r="BV209" s="82"/>
      <c r="BW209" s="82"/>
      <c r="BX209" s="82"/>
      <c r="BY209" s="82"/>
      <c r="BZ209" s="82"/>
      <c r="CA209" s="82"/>
      <c r="CB209" s="82"/>
      <c r="CC209" s="82"/>
      <c r="CD209" s="82"/>
      <c r="CE209" s="82"/>
      <c r="CF209" s="82"/>
      <c r="CG209" s="82"/>
      <c r="CH209" s="82"/>
      <c r="CI209" s="82"/>
      <c r="CJ209" s="82"/>
      <c r="CK209" s="82"/>
      <c r="CL209" s="82"/>
      <c r="CM209" s="82"/>
      <c r="CN209" s="82"/>
      <c r="CO209" s="82"/>
      <c r="CP209" s="82"/>
      <c r="CQ209" s="82"/>
      <c r="CR209" s="82"/>
      <c r="CS209" s="82"/>
      <c r="CT209" s="82"/>
      <c r="CU209" s="82"/>
      <c r="CV209" s="82"/>
      <c r="CW209" s="82"/>
      <c r="CX209" s="82"/>
      <c r="CY209" s="82"/>
      <c r="CZ209" s="82"/>
      <c r="DA209" s="82"/>
      <c r="DB209" s="82"/>
      <c r="DC209" s="82"/>
      <c r="DD209" s="82"/>
      <c r="DE209" s="82"/>
      <c r="DF209" s="82"/>
      <c r="DG209" s="82"/>
      <c r="DH209" s="82"/>
      <c r="DI209" s="82"/>
      <c r="DJ209" s="82"/>
      <c r="DK209" s="82"/>
      <c r="DL209" s="82"/>
      <c r="DM209" s="82"/>
      <c r="DN209" s="82"/>
      <c r="DO209" s="82"/>
      <c r="DP209" s="82"/>
      <c r="DQ209" s="82"/>
      <c r="DR209" s="82"/>
      <c r="DS209" s="82"/>
      <c r="DT209" s="82"/>
      <c r="DU209" s="82"/>
      <c r="DV209" s="82"/>
      <c r="DW209" s="82"/>
      <c r="DX209" s="82"/>
      <c r="DY209" s="82"/>
      <c r="DZ209" s="82"/>
      <c r="EA209" s="82"/>
      <c r="EB209" s="82"/>
      <c r="EC209" s="82"/>
      <c r="ED209" s="82"/>
      <c r="EE209" s="82"/>
      <c r="EF209" s="82"/>
      <c r="EG209" s="82"/>
      <c r="EH209" s="82"/>
      <c r="EI209" s="82"/>
      <c r="EJ209" s="82"/>
      <c r="EK209" s="82"/>
      <c r="EL209" s="82"/>
      <c r="EM209" s="82"/>
      <c r="EN209" s="82"/>
      <c r="EO209" s="82"/>
      <c r="EP209" s="82"/>
      <c r="EQ209" s="82"/>
      <c r="ER209" s="82"/>
      <c r="ES209" s="82"/>
      <c r="ET209" s="82"/>
      <c r="EU209" s="82"/>
      <c r="EV209" s="82"/>
      <c r="EW209" s="82"/>
      <c r="EX209" s="82"/>
      <c r="EY209" s="82"/>
      <c r="EZ209" s="82"/>
      <c r="FA209" s="82"/>
      <c r="FB209" s="82"/>
      <c r="FC209" s="82"/>
      <c r="FD209" s="82"/>
      <c r="FE209" s="82"/>
      <c r="FF209" s="82"/>
      <c r="FG209" s="82"/>
      <c r="FH209" s="82"/>
      <c r="FI209" s="82"/>
      <c r="FJ209" s="82"/>
      <c r="FK209" s="82"/>
      <c r="FL209" s="82"/>
      <c r="FM209" s="82"/>
      <c r="FN209" s="82"/>
      <c r="FO209" s="82"/>
      <c r="FP209" s="82"/>
      <c r="FQ209" s="82"/>
      <c r="FR209" s="82"/>
      <c r="FS209" s="82"/>
      <c r="FT209" s="82"/>
      <c r="FU209" s="82"/>
      <c r="FV209" s="82"/>
      <c r="FW209" s="82"/>
      <c r="FX209" s="82"/>
      <c r="FY209" s="82"/>
      <c r="FZ209" s="82"/>
      <c r="GA209" s="82"/>
      <c r="GB209" s="82"/>
      <c r="GC209" s="82"/>
      <c r="GD209" s="82"/>
      <c r="GE209" s="82"/>
      <c r="GF209" s="82"/>
      <c r="GG209" s="82"/>
      <c r="GH209" s="82"/>
      <c r="GI209" s="82"/>
      <c r="GJ209" s="82"/>
      <c r="GK209" s="82"/>
      <c r="GL209" s="82"/>
      <c r="GM209" s="82"/>
      <c r="GN209" s="82"/>
      <c r="GO209" s="82"/>
      <c r="GP209" s="82"/>
      <c r="GQ209" s="82"/>
      <c r="GR209" s="82"/>
      <c r="GS209" s="82"/>
      <c r="GT209" s="82"/>
      <c r="GU209" s="82"/>
      <c r="GV209" s="82"/>
      <c r="GW209" s="82"/>
      <c r="GX209" s="82"/>
      <c r="GY209" s="82"/>
      <c r="GZ209" s="82"/>
      <c r="HA209" s="82"/>
      <c r="HB209" s="82"/>
      <c r="HC209" s="82"/>
      <c r="HD209" s="82"/>
      <c r="HE209" s="82"/>
      <c r="HF209" s="82"/>
      <c r="HG209" s="82"/>
      <c r="HH209" s="82"/>
      <c r="HI209" s="82"/>
      <c r="HJ209" s="82"/>
      <c r="HK209" s="82"/>
      <c r="HL209" s="82"/>
      <c r="HM209" s="82"/>
      <c r="HN209" s="82"/>
      <c r="HO209" s="82"/>
      <c r="HP209" s="82"/>
      <c r="HQ209" s="82"/>
      <c r="HR209" s="82"/>
      <c r="HS209" s="82"/>
      <c r="HT209" s="82"/>
      <c r="HU209" s="82"/>
      <c r="HV209" s="82"/>
      <c r="HW209" s="82"/>
      <c r="HX209" s="82"/>
      <c r="HY209" s="82"/>
      <c r="HZ209" s="82"/>
      <c r="IA209" s="82"/>
      <c r="IB209" s="82"/>
      <c r="IC209" s="82"/>
      <c r="ID209" s="82"/>
      <c r="IE209" s="82"/>
      <c r="IF209" s="82"/>
      <c r="IG209" s="82"/>
      <c r="IH209" s="82"/>
      <c r="II209" s="82"/>
      <c r="IJ209" s="82"/>
      <c r="IK209" s="82"/>
      <c r="IL209" s="82"/>
      <c r="IM209" s="82"/>
      <c r="IN209" s="82"/>
      <c r="IO209" s="82"/>
      <c r="IP209" s="82"/>
      <c r="IQ209" s="82"/>
      <c r="IR209" s="82"/>
      <c r="IS209" s="82"/>
      <c r="IT209" s="82"/>
      <c r="IU209" s="82"/>
      <c r="IV209" s="82"/>
      <c r="IW209" s="82"/>
      <c r="IX209" s="82"/>
      <c r="IY209" s="82"/>
      <c r="IZ209" s="82"/>
      <c r="JA209" s="82"/>
      <c r="JB209" s="82"/>
      <c r="JC209" s="82"/>
      <c r="JD209" s="82"/>
      <c r="JE209" s="82"/>
      <c r="JF209" s="82"/>
      <c r="JG209" s="82"/>
      <c r="JH209" s="82"/>
      <c r="JI209" s="82"/>
      <c r="JJ209" s="82"/>
      <c r="JK209" s="82"/>
      <c r="JL209" s="82"/>
      <c r="JM209" s="82"/>
      <c r="JN209" s="82"/>
      <c r="JO209" s="82"/>
      <c r="JP209" s="82"/>
      <c r="JQ209" s="82"/>
      <c r="JR209" s="82"/>
      <c r="JS209" s="82"/>
      <c r="JT209" s="82"/>
      <c r="JU209" s="82"/>
      <c r="JV209" s="82"/>
      <c r="JW209" s="82"/>
      <c r="JX209" s="82"/>
      <c r="JY209" s="82"/>
      <c r="JZ209" s="82"/>
      <c r="KA209" s="82"/>
      <c r="KB209" s="82"/>
      <c r="KC209" s="82"/>
      <c r="KD209" s="82"/>
      <c r="KE209" s="82"/>
      <c r="KF209" s="82"/>
      <c r="KG209" s="82"/>
      <c r="KH209" s="82"/>
      <c r="KI209" s="82"/>
      <c r="KJ209" s="82"/>
      <c r="KK209" s="82"/>
      <c r="KL209" s="82"/>
      <c r="KM209" s="82"/>
      <c r="KN209" s="82"/>
      <c r="KO209" s="82"/>
      <c r="KP209" s="82"/>
      <c r="KQ209" s="82"/>
      <c r="KR209" s="82"/>
      <c r="KS209" s="82"/>
      <c r="KT209" s="82"/>
      <c r="KU209" s="82"/>
      <c r="KV209" s="82"/>
      <c r="KW209" s="82"/>
      <c r="KX209" s="82"/>
      <c r="KY209" s="82"/>
      <c r="KZ209" s="82"/>
      <c r="LA209" s="82"/>
      <c r="LB209" s="82"/>
      <c r="LC209" s="82"/>
      <c r="LD209" s="82"/>
      <c r="LE209" s="82"/>
      <c r="LF209" s="82"/>
      <c r="LG209" s="82"/>
      <c r="LH209" s="82"/>
      <c r="LI209" s="82"/>
      <c r="LJ209" s="82"/>
      <c r="LK209" s="82"/>
      <c r="LL209" s="82"/>
      <c r="LM209" s="82"/>
      <c r="LN209" s="82"/>
      <c r="LO209" s="82"/>
      <c r="LP209" s="82"/>
      <c r="LQ209" s="82"/>
      <c r="LR209" s="82"/>
      <c r="LS209" s="82"/>
      <c r="LT209" s="82"/>
      <c r="LU209" s="82"/>
      <c r="LV209" s="82"/>
      <c r="LW209" s="82"/>
      <c r="LX209" s="82"/>
      <c r="LY209" s="82"/>
      <c r="LZ209" s="82"/>
      <c r="MA209" s="82"/>
      <c r="MB209" s="82"/>
      <c r="MC209" s="82"/>
      <c r="MD209" s="82"/>
      <c r="ME209" s="82"/>
      <c r="MF209" s="82"/>
      <c r="MG209" s="82"/>
      <c r="MH209" s="82"/>
      <c r="MI209" s="82"/>
      <c r="MJ209" s="82"/>
      <c r="MK209" s="82"/>
      <c r="ML209" s="82"/>
      <c r="MM209" s="82"/>
      <c r="MN209" s="82"/>
      <c r="MO209" s="82"/>
      <c r="MP209" s="82"/>
      <c r="MQ209" s="82"/>
      <c r="MR209" s="82"/>
      <c r="MS209" s="82"/>
      <c r="MT209" s="82"/>
      <c r="MU209" s="82"/>
      <c r="MV209" s="82"/>
      <c r="MW209" s="82"/>
      <c r="MX209" s="82"/>
      <c r="MY209" s="82"/>
      <c r="MZ209" s="82"/>
      <c r="NA209" s="82"/>
      <c r="NB209" s="82"/>
      <c r="NC209" s="82"/>
      <c r="ND209" s="82"/>
      <c r="NE209" s="82"/>
      <c r="NF209" s="82"/>
      <c r="NG209" s="82"/>
      <c r="NH209" s="82"/>
      <c r="NI209" s="82"/>
      <c r="NJ209" s="82"/>
      <c r="NK209" s="82"/>
      <c r="NL209" s="82"/>
      <c r="NM209" s="82"/>
      <c r="NN209" s="82"/>
      <c r="NO209" s="82"/>
      <c r="NP209" s="82"/>
      <c r="NQ209" s="82"/>
      <c r="NR209" s="82"/>
      <c r="NS209" s="82"/>
      <c r="NT209" s="82"/>
      <c r="NU209" s="82"/>
      <c r="NV209" s="82"/>
      <c r="NW209" s="82"/>
      <c r="NX209" s="82"/>
      <c r="NY209" s="82"/>
      <c r="NZ209" s="82"/>
      <c r="OA209" s="82"/>
      <c r="OB209" s="82"/>
      <c r="OC209" s="82"/>
      <c r="OD209" s="82"/>
      <c r="OE209" s="82"/>
      <c r="OF209" s="82"/>
      <c r="OG209" s="82"/>
      <c r="OH209" s="82"/>
      <c r="OI209" s="82"/>
      <c r="OJ209" s="82"/>
      <c r="OK209" s="82"/>
      <c r="OL209" s="82"/>
      <c r="OM209" s="82"/>
      <c r="ON209" s="82"/>
      <c r="OO209" s="82"/>
      <c r="OP209" s="82"/>
      <c r="OQ209" s="82"/>
      <c r="OR209" s="82"/>
      <c r="OS209" s="82"/>
      <c r="OT209" s="82"/>
      <c r="OU209" s="82"/>
      <c r="OV209" s="82"/>
      <c r="OW209" s="82"/>
      <c r="OX209" s="82"/>
      <c r="OY209" s="82"/>
      <c r="OZ209" s="82"/>
      <c r="PA209" s="82"/>
      <c r="PB209" s="82"/>
      <c r="PC209" s="82"/>
      <c r="PD209" s="82"/>
      <c r="PE209" s="82"/>
      <c r="PF209" s="82"/>
      <c r="PG209" s="82"/>
      <c r="PH209" s="82"/>
      <c r="PI209" s="82"/>
      <c r="PJ209" s="82"/>
      <c r="PK209" s="82"/>
      <c r="PL209" s="82"/>
      <c r="PM209" s="82"/>
      <c r="PN209" s="82"/>
      <c r="PO209" s="82"/>
      <c r="PP209" s="82"/>
      <c r="PQ209" s="82"/>
      <c r="PR209" s="82"/>
      <c r="PS209" s="82"/>
      <c r="PT209" s="82"/>
      <c r="PU209" s="82"/>
      <c r="PV209" s="82"/>
      <c r="PW209" s="82"/>
      <c r="PX209" s="82"/>
      <c r="PY209" s="82"/>
      <c r="PZ209" s="82"/>
      <c r="QA209" s="82"/>
      <c r="QB209" s="82"/>
      <c r="QC209" s="82"/>
      <c r="QD209" s="82"/>
      <c r="QE209" s="82"/>
      <c r="QF209" s="82"/>
      <c r="QG209" s="82"/>
      <c r="QH209" s="82"/>
      <c r="QI209" s="82"/>
      <c r="QJ209" s="82"/>
      <c r="QK209" s="82"/>
      <c r="QL209" s="82"/>
      <c r="QM209" s="82"/>
      <c r="QN209" s="82"/>
      <c r="QO209" s="82"/>
      <c r="QP209" s="82"/>
      <c r="QQ209" s="82"/>
      <c r="QR209" s="82"/>
      <c r="QS209" s="82"/>
      <c r="QT209" s="82"/>
      <c r="QU209" s="82"/>
      <c r="QV209" s="82"/>
      <c r="QW209" s="82"/>
      <c r="QX209" s="82"/>
      <c r="QY209" s="82"/>
      <c r="QZ209" s="82"/>
      <c r="RA209" s="82"/>
      <c r="RB209" s="82"/>
      <c r="RC209" s="82"/>
      <c r="RD209" s="82"/>
      <c r="RE209" s="82"/>
      <c r="RF209" s="82"/>
      <c r="RG209" s="82"/>
      <c r="RH209" s="82"/>
      <c r="RI209" s="82"/>
      <c r="RJ209" s="82"/>
      <c r="RK209" s="82"/>
      <c r="RL209" s="82"/>
      <c r="RM209" s="82"/>
      <c r="RN209" s="82"/>
      <c r="RO209" s="82"/>
      <c r="RP209" s="82"/>
      <c r="RQ209" s="82"/>
      <c r="RR209" s="82"/>
      <c r="RS209" s="82"/>
      <c r="RT209" s="82"/>
      <c r="RU209" s="82"/>
      <c r="RV209" s="82"/>
      <c r="RW209" s="82"/>
      <c r="RX209" s="82"/>
      <c r="RY209" s="82"/>
      <c r="RZ209" s="82"/>
      <c r="SA209" s="82"/>
      <c r="SB209" s="82"/>
      <c r="SC209" s="82"/>
      <c r="SD209" s="82"/>
      <c r="SE209" s="82"/>
      <c r="SF209" s="82"/>
      <c r="SG209" s="82"/>
      <c r="SH209" s="82"/>
      <c r="SI209" s="82"/>
      <c r="SJ209" s="82"/>
      <c r="SK209" s="82"/>
      <c r="SL209" s="82"/>
      <c r="SM209" s="82"/>
      <c r="SN209" s="82"/>
      <c r="SO209" s="82"/>
      <c r="SP209" s="82"/>
      <c r="SQ209" s="82"/>
      <c r="SR209" s="82"/>
      <c r="SS209" s="82"/>
      <c r="ST209" s="82"/>
      <c r="SU209" s="82"/>
      <c r="SV209" s="82"/>
      <c r="SW209" s="82"/>
      <c r="SX209" s="82"/>
      <c r="SY209" s="82"/>
      <c r="SZ209" s="82"/>
      <c r="TA209" s="82"/>
      <c r="TB209" s="82"/>
      <c r="TC209" s="82"/>
      <c r="TD209" s="82"/>
      <c r="TE209" s="82"/>
      <c r="TF209" s="82"/>
      <c r="TG209" s="82"/>
      <c r="TH209" s="82"/>
      <c r="TI209" s="82"/>
      <c r="TJ209" s="82"/>
      <c r="TK209" s="82"/>
      <c r="TL209" s="82"/>
      <c r="TM209" s="82"/>
      <c r="TN209" s="82"/>
      <c r="TO209" s="82"/>
      <c r="TP209" s="82"/>
      <c r="TQ209" s="82"/>
      <c r="TR209" s="82"/>
      <c r="TS209" s="82"/>
      <c r="TT209" s="82"/>
      <c r="TU209" s="82"/>
      <c r="TV209" s="82"/>
      <c r="TW209" s="82"/>
      <c r="TX209" s="82"/>
      <c r="TY209" s="82"/>
      <c r="TZ209" s="82"/>
      <c r="UA209" s="82"/>
      <c r="UB209" s="82"/>
      <c r="UC209" s="82"/>
      <c r="UD209" s="82"/>
      <c r="UE209" s="82"/>
      <c r="UF209" s="82"/>
      <c r="UG209" s="82"/>
      <c r="UH209" s="82"/>
      <c r="UI209" s="82"/>
      <c r="UJ209" s="82"/>
      <c r="UK209" s="82"/>
      <c r="UL209" s="82"/>
      <c r="UM209" s="82"/>
      <c r="UN209" s="82"/>
      <c r="UO209" s="82"/>
      <c r="UP209" s="82"/>
      <c r="UQ209" s="82"/>
      <c r="UR209" s="82"/>
      <c r="US209" s="82"/>
      <c r="UT209" s="82"/>
      <c r="UU209" s="82"/>
      <c r="UV209" s="82"/>
      <c r="UW209" s="82"/>
      <c r="UX209" s="82"/>
      <c r="UY209" s="82"/>
      <c r="UZ209" s="82"/>
      <c r="VA209" s="82"/>
      <c r="VB209" s="82"/>
      <c r="VC209" s="82"/>
      <c r="VD209" s="82"/>
      <c r="VE209" s="82"/>
      <c r="VF209" s="82"/>
      <c r="VG209" s="82"/>
      <c r="VH209" s="82"/>
      <c r="VI209" s="82"/>
      <c r="VJ209" s="82"/>
      <c r="VK209" s="82"/>
      <c r="VL209" s="82"/>
      <c r="VM209" s="82"/>
      <c r="VN209" s="82"/>
      <c r="VO209" s="82"/>
      <c r="VP209" s="82"/>
      <c r="VQ209" s="82"/>
      <c r="VR209" s="82"/>
      <c r="VS209" s="82"/>
      <c r="VT209" s="82"/>
      <c r="VU209" s="82"/>
      <c r="VV209" s="82"/>
      <c r="VW209" s="82"/>
      <c r="VX209" s="82"/>
      <c r="VY209" s="82"/>
      <c r="VZ209" s="82"/>
      <c r="WA209" s="82"/>
      <c r="WB209" s="82"/>
      <c r="WC209" s="82"/>
      <c r="WD209" s="82"/>
      <c r="WE209" s="82"/>
      <c r="WF209" s="82"/>
      <c r="WG209" s="82"/>
      <c r="WH209" s="82"/>
      <c r="WI209" s="82"/>
      <c r="WJ209" s="82"/>
      <c r="WK209" s="82"/>
      <c r="WL209" s="82"/>
      <c r="WM209" s="82"/>
      <c r="WN209" s="82"/>
      <c r="WO209" s="82"/>
      <c r="WP209" s="82"/>
      <c r="WQ209" s="82"/>
      <c r="WR209" s="82"/>
      <c r="WS209" s="82"/>
      <c r="WT209" s="82"/>
      <c r="WU209" s="82"/>
      <c r="WV209" s="82"/>
      <c r="WW209" s="82"/>
      <c r="WX209" s="82"/>
      <c r="WY209" s="82"/>
      <c r="WZ209" s="82"/>
      <c r="XA209" s="82"/>
      <c r="XB209" s="82"/>
      <c r="XC209" s="82"/>
      <c r="XD209" s="82"/>
      <c r="XE209" s="82"/>
      <c r="XF209" s="82"/>
      <c r="XG209" s="82"/>
      <c r="XH209" s="82"/>
      <c r="XI209" s="82"/>
      <c r="XJ209" s="82"/>
      <c r="XK209" s="82"/>
      <c r="XL209" s="82"/>
      <c r="XM209" s="82"/>
      <c r="XN209" s="82"/>
      <c r="XO209" s="82"/>
      <c r="XP209" s="82"/>
      <c r="XQ209" s="82"/>
      <c r="XR209" s="82"/>
      <c r="XS209" s="82"/>
      <c r="XT209" s="82"/>
      <c r="XU209" s="82"/>
      <c r="XV209" s="82"/>
      <c r="XW209" s="82"/>
      <c r="XX209" s="82"/>
      <c r="XY209" s="82"/>
      <c r="XZ209" s="82"/>
      <c r="YA209" s="82"/>
      <c r="YB209" s="82"/>
      <c r="YC209" s="82"/>
      <c r="YD209" s="82"/>
      <c r="YE209" s="82"/>
      <c r="YF209" s="82"/>
      <c r="YG209" s="82"/>
      <c r="YH209" s="82"/>
      <c r="YI209" s="82"/>
      <c r="YJ209" s="82"/>
      <c r="YK209" s="82"/>
      <c r="YL209" s="82"/>
      <c r="YM209" s="82"/>
      <c r="YN209" s="82"/>
      <c r="YO209" s="82"/>
      <c r="YP209" s="82"/>
      <c r="YQ209" s="82"/>
      <c r="YR209" s="82"/>
      <c r="YS209" s="82"/>
      <c r="YT209" s="82"/>
      <c r="YU209" s="82"/>
      <c r="YV209" s="82"/>
      <c r="YW209" s="82"/>
      <c r="YX209" s="82"/>
      <c r="YY209" s="82"/>
      <c r="YZ209" s="82"/>
      <c r="ZA209" s="82"/>
      <c r="ZB209" s="82"/>
      <c r="ZC209" s="82"/>
      <c r="ZD209" s="82"/>
      <c r="ZE209" s="82"/>
      <c r="ZF209" s="82"/>
      <c r="ZG209" s="82"/>
      <c r="ZH209" s="82"/>
      <c r="ZI209" s="82"/>
      <c r="ZJ209" s="82"/>
      <c r="ZK209" s="82"/>
      <c r="ZL209" s="82"/>
      <c r="ZM209" s="82"/>
      <c r="ZN209" s="82"/>
      <c r="ZO209" s="82"/>
      <c r="ZP209" s="82"/>
      <c r="ZQ209" s="82"/>
      <c r="ZR209" s="82"/>
      <c r="ZS209" s="82"/>
      <c r="ZT209" s="82"/>
      <c r="ZU209" s="82"/>
      <c r="ZV209" s="82"/>
      <c r="ZW209" s="82"/>
      <c r="ZX209" s="82"/>
      <c r="ZY209" s="82"/>
      <c r="ZZ209" s="82"/>
      <c r="AAA209" s="82"/>
      <c r="AAB209" s="82"/>
      <c r="AAC209" s="82"/>
      <c r="AAD209" s="82"/>
      <c r="AAE209" s="82"/>
      <c r="AAF209" s="82"/>
      <c r="AAG209" s="82"/>
      <c r="AAH209" s="82"/>
      <c r="AAI209" s="82"/>
      <c r="AAJ209" s="82"/>
      <c r="AAK209" s="82"/>
      <c r="AAL209" s="82"/>
      <c r="AAM209" s="82"/>
      <c r="AAN209" s="82"/>
      <c r="AAO209" s="82"/>
      <c r="AAP209" s="82"/>
      <c r="AAQ209" s="82"/>
      <c r="AAR209" s="82"/>
      <c r="AAS209" s="82"/>
      <c r="AAT209" s="82"/>
      <c r="AAU209" s="82"/>
      <c r="AAV209" s="82"/>
      <c r="AAW209" s="82"/>
      <c r="AAX209" s="82"/>
      <c r="AAY209" s="82"/>
      <c r="AAZ209" s="82"/>
      <c r="ABA209" s="82"/>
      <c r="ABB209" s="82"/>
      <c r="ABC209" s="82"/>
      <c r="ABD209" s="82"/>
      <c r="ABE209" s="82"/>
      <c r="ABF209" s="82"/>
      <c r="ABG209" s="82"/>
      <c r="ABH209" s="82"/>
      <c r="ABI209" s="82"/>
      <c r="ABJ209" s="82"/>
      <c r="ABK209" s="82"/>
      <c r="ABL209" s="82"/>
      <c r="ABM209" s="82"/>
      <c r="ABN209" s="82"/>
      <c r="ABO209" s="82"/>
      <c r="ABP209" s="82"/>
      <c r="ABQ209" s="82"/>
      <c r="ABR209" s="82"/>
      <c r="ABS209" s="82"/>
      <c r="ABT209" s="82"/>
      <c r="ABU209" s="82"/>
      <c r="ABV209" s="82"/>
      <c r="ABW209" s="82"/>
      <c r="ABX209" s="82"/>
      <c r="ABY209" s="82"/>
      <c r="ABZ209" s="82"/>
      <c r="ACA209" s="82"/>
      <c r="ACB209" s="82"/>
      <c r="ACC209" s="82"/>
      <c r="ACD209" s="82"/>
      <c r="ACE209" s="82"/>
      <c r="ACF209" s="82"/>
      <c r="ACG209" s="82"/>
      <c r="ACH209" s="82"/>
      <c r="ACI209" s="82"/>
      <c r="ACJ209" s="82"/>
      <c r="ACK209" s="82"/>
      <c r="ACL209" s="82"/>
      <c r="ACM209" s="82"/>
      <c r="ACN209" s="82"/>
      <c r="ACO209" s="82"/>
      <c r="ACP209" s="82"/>
      <c r="ACQ209" s="82"/>
      <c r="ACR209" s="82"/>
      <c r="ACS209" s="82"/>
      <c r="ACT209" s="82"/>
      <c r="ACU209" s="82"/>
      <c r="ACV209" s="82"/>
      <c r="ACW209" s="82"/>
      <c r="ACX209" s="82"/>
      <c r="ACY209" s="82"/>
      <c r="ACZ209" s="82"/>
      <c r="ADA209" s="82"/>
      <c r="ADB209" s="82"/>
      <c r="ADC209" s="82"/>
      <c r="ADD209" s="82"/>
      <c r="ADE209" s="82"/>
      <c r="ADF209" s="82"/>
      <c r="ADG209" s="82"/>
      <c r="ADH209" s="82"/>
      <c r="ADI209" s="82"/>
      <c r="ADJ209" s="82"/>
      <c r="ADK209" s="82"/>
      <c r="ADL209" s="82"/>
      <c r="ADM209" s="82"/>
      <c r="ADN209" s="82"/>
      <c r="ADO209" s="82"/>
      <c r="ADP209" s="82"/>
      <c r="ADQ209" s="82"/>
      <c r="ADR209" s="82"/>
      <c r="ADS209" s="82"/>
      <c r="ADT209" s="82"/>
      <c r="ADU209" s="82"/>
      <c r="ADV209" s="82"/>
      <c r="ADW209" s="82"/>
      <c r="ADX209" s="82"/>
      <c r="ADY209" s="82"/>
      <c r="ADZ209" s="82"/>
      <c r="AEA209" s="82"/>
      <c r="AEB209" s="82"/>
      <c r="AEC209" s="82"/>
      <c r="AED209" s="82"/>
      <c r="AEE209" s="82"/>
      <c r="AEF209" s="82"/>
      <c r="AEG209" s="82"/>
      <c r="AEH209" s="82"/>
      <c r="AEI209" s="82"/>
      <c r="AEJ209" s="82"/>
      <c r="AEK209" s="82"/>
      <c r="AEL209" s="82"/>
      <c r="AEM209" s="82"/>
      <c r="AEN209" s="82"/>
      <c r="AEO209" s="82"/>
      <c r="AEP209" s="82"/>
      <c r="AEQ209" s="82"/>
      <c r="AER209" s="82"/>
      <c r="AES209" s="82"/>
      <c r="AET209" s="82"/>
      <c r="AEU209" s="82"/>
      <c r="AEV209" s="82"/>
      <c r="AEW209" s="82"/>
      <c r="AEX209" s="82"/>
      <c r="AEY209" s="82"/>
      <c r="AEZ209" s="82"/>
      <c r="AFA209" s="82"/>
      <c r="AFB209" s="82"/>
      <c r="AFC209" s="82"/>
      <c r="AFD209" s="82"/>
      <c r="AFE209" s="82"/>
      <c r="AFF209" s="82"/>
      <c r="AFG209" s="82"/>
      <c r="AFH209" s="82"/>
      <c r="AFI209" s="82"/>
      <c r="AFJ209" s="82"/>
      <c r="AFK209" s="82"/>
      <c r="AFL209" s="82"/>
      <c r="AFM209" s="82"/>
      <c r="AFN209" s="82"/>
      <c r="AFO209" s="82"/>
      <c r="AFP209" s="82"/>
      <c r="AFQ209" s="82"/>
      <c r="AFR209" s="82"/>
      <c r="AFS209" s="82"/>
      <c r="AFT209" s="82"/>
      <c r="AFU209" s="82"/>
      <c r="AFV209" s="82"/>
      <c r="AFW209" s="82"/>
      <c r="AFX209" s="82"/>
      <c r="AFY209" s="82"/>
      <c r="AFZ209" s="82"/>
      <c r="AGA209" s="82"/>
      <c r="AGB209" s="82"/>
      <c r="AGC209" s="82"/>
      <c r="AGD209" s="82"/>
      <c r="AGE209" s="82"/>
      <c r="AGF209" s="82"/>
      <c r="AGG209" s="82"/>
      <c r="AGH209" s="82"/>
      <c r="AGI209" s="82"/>
      <c r="AGJ209" s="82"/>
      <c r="AGK209" s="82"/>
      <c r="AGL209" s="82"/>
      <c r="AGM209" s="82"/>
      <c r="AGN209" s="82"/>
      <c r="AGO209" s="82"/>
      <c r="AGP209" s="82"/>
      <c r="AGQ209" s="82"/>
      <c r="AGR209" s="82"/>
      <c r="AGS209" s="82"/>
      <c r="AGT209" s="82"/>
      <c r="AGU209" s="82"/>
      <c r="AGV209" s="82"/>
      <c r="AGW209" s="82"/>
      <c r="AGX209" s="82"/>
      <c r="AGY209" s="82"/>
      <c r="AGZ209" s="82"/>
      <c r="AHA209" s="82"/>
      <c r="AHB209" s="82"/>
      <c r="AHC209" s="82"/>
      <c r="AHD209" s="82"/>
      <c r="AHE209" s="82"/>
      <c r="AHF209" s="82"/>
      <c r="AHG209" s="82"/>
      <c r="AHH209" s="82"/>
      <c r="AHI209" s="82"/>
      <c r="AHJ209" s="82"/>
      <c r="AHK209" s="82"/>
      <c r="AHL209" s="82"/>
      <c r="AHM209" s="82"/>
      <c r="AHN209" s="82"/>
      <c r="AHO209" s="82"/>
      <c r="AHP209" s="82"/>
      <c r="AHQ209" s="82"/>
      <c r="AHR209" s="82"/>
      <c r="AHS209" s="82"/>
      <c r="AHT209" s="82"/>
      <c r="AHU209" s="82"/>
      <c r="AHV209" s="82"/>
      <c r="AHW209" s="82"/>
      <c r="AHX209" s="82"/>
      <c r="AHY209" s="82"/>
      <c r="AHZ209" s="82"/>
      <c r="AIA209" s="82"/>
      <c r="AIB209" s="82"/>
      <c r="AIC209" s="82"/>
      <c r="AID209" s="82"/>
      <c r="AIE209" s="82"/>
      <c r="AIF209" s="82"/>
      <c r="AIG209" s="82"/>
      <c r="AIH209" s="82"/>
      <c r="AII209" s="82"/>
      <c r="AIJ209" s="82"/>
      <c r="AIK209" s="82"/>
      <c r="AIL209" s="82"/>
      <c r="AIM209" s="82"/>
      <c r="AIN209" s="82"/>
      <c r="AIO209" s="82"/>
      <c r="AIP209" s="82"/>
      <c r="AIQ209" s="82"/>
      <c r="AIR209" s="82"/>
      <c r="AIS209" s="82"/>
      <c r="AIT209" s="82"/>
      <c r="AIU209" s="82"/>
      <c r="AIV209" s="82"/>
      <c r="AIW209" s="82"/>
      <c r="AIX209" s="82"/>
      <c r="AIY209" s="82"/>
      <c r="AIZ209" s="82"/>
      <c r="AJA209" s="82"/>
      <c r="AJB209" s="82"/>
      <c r="AJC209" s="82"/>
      <c r="AJD209" s="82"/>
      <c r="AJE209" s="82"/>
      <c r="AJF209" s="82"/>
      <c r="AJG209" s="82"/>
      <c r="AJH209" s="82"/>
      <c r="AJI209" s="82"/>
      <c r="AJJ209" s="82"/>
      <c r="AJK209" s="82"/>
      <c r="AJL209" s="82"/>
      <c r="AJM209" s="82"/>
      <c r="AJN209" s="82"/>
      <c r="AJO209" s="82"/>
      <c r="AJP209" s="82"/>
      <c r="AJQ209" s="82"/>
      <c r="AJR209" s="82"/>
      <c r="AJS209" s="82"/>
      <c r="AJT209" s="82"/>
      <c r="AJU209" s="82"/>
      <c r="AJV209" s="82"/>
      <c r="AJW209" s="82"/>
      <c r="AJX209" s="82"/>
      <c r="AJY209" s="82"/>
      <c r="AJZ209" s="82"/>
      <c r="AKA209" s="82"/>
      <c r="AKB209" s="82"/>
      <c r="AKC209" s="82"/>
      <c r="AKD209" s="82"/>
      <c r="AKE209" s="82"/>
      <c r="AKF209" s="82"/>
      <c r="AKG209" s="82"/>
      <c r="AKH209" s="82"/>
      <c r="AKI209" s="82"/>
      <c r="AKJ209" s="82"/>
      <c r="AKK209" s="82"/>
      <c r="AKL209" s="82"/>
      <c r="AKM209" s="82"/>
      <c r="AKN209" s="82"/>
      <c r="AKO209" s="82"/>
      <c r="AKP209" s="82"/>
      <c r="AKQ209" s="82"/>
      <c r="AKR209" s="82"/>
      <c r="AKS209" s="82"/>
      <c r="AKT209" s="82"/>
      <c r="AKU209" s="82"/>
      <c r="AKV209" s="82"/>
      <c r="AKW209" s="82"/>
      <c r="AKX209" s="82"/>
      <c r="AKY209" s="82"/>
      <c r="AKZ209" s="82"/>
      <c r="ALA209" s="82"/>
      <c r="ALB209" s="82"/>
      <c r="ALC209" s="82"/>
      <c r="ALD209" s="82"/>
      <c r="ALE209" s="82"/>
      <c r="ALF209" s="82"/>
      <c r="ALG209" s="82"/>
      <c r="ALH209" s="82"/>
      <c r="ALI209" s="82"/>
      <c r="ALJ209" s="82"/>
      <c r="ALK209" s="82"/>
      <c r="ALL209" s="82"/>
      <c r="ALM209" s="82"/>
      <c r="ALN209" s="82"/>
      <c r="ALO209" s="82"/>
      <c r="ALP209" s="82"/>
      <c r="ALQ209" s="82"/>
      <c r="ALR209" s="82"/>
      <c r="ALS209" s="82"/>
      <c r="ALT209" s="82"/>
      <c r="ALU209" s="82"/>
      <c r="ALV209" s="82"/>
      <c r="ALW209" s="82"/>
      <c r="ALX209" s="82"/>
      <c r="ALY209" s="82"/>
      <c r="ALZ209" s="82"/>
      <c r="AMA209" s="82"/>
      <c r="AMB209" s="82"/>
      <c r="AMC209" s="82"/>
      <c r="AMD209" s="82"/>
      <c r="AME209" s="82"/>
      <c r="AMF209" s="82"/>
      <c r="AMG209" s="82"/>
      <c r="AMH209" s="82"/>
      <c r="AMI209" s="82"/>
      <c r="AMJ209" s="82"/>
      <c r="AMK209" s="82"/>
      <c r="AML209" s="82"/>
      <c r="AMM209" s="82"/>
      <c r="AMN209" s="82"/>
      <c r="AMO209" s="82"/>
      <c r="AMP209" s="82"/>
      <c r="AMQ209" s="82"/>
      <c r="AMR209" s="82"/>
      <c r="AMS209" s="82"/>
      <c r="AMT209" s="82"/>
      <c r="AMU209" s="82"/>
      <c r="AMV209" s="82"/>
      <c r="AMW209" s="82"/>
      <c r="AMX209" s="82"/>
      <c r="AMY209" s="82"/>
      <c r="AMZ209" s="82"/>
      <c r="ANA209" s="82"/>
      <c r="ANB209" s="82"/>
      <c r="ANC209" s="82"/>
      <c r="AND209" s="82"/>
      <c r="ANE209" s="82"/>
      <c r="ANF209" s="82"/>
      <c r="ANG209" s="82"/>
      <c r="ANH209" s="82"/>
      <c r="ANI209" s="82"/>
      <c r="ANJ209" s="82"/>
      <c r="ANK209" s="82"/>
      <c r="ANL209" s="82"/>
      <c r="ANM209" s="82"/>
      <c r="ANN209" s="82"/>
      <c r="ANO209" s="82"/>
      <c r="ANP209" s="82"/>
      <c r="ANQ209" s="82"/>
      <c r="ANR209" s="82"/>
      <c r="ANS209" s="82"/>
      <c r="ANT209" s="82"/>
      <c r="ANU209" s="82"/>
      <c r="ANV209" s="82"/>
      <c r="ANW209" s="82"/>
      <c r="ANX209" s="82"/>
      <c r="ANY209" s="82"/>
      <c r="ANZ209" s="82"/>
      <c r="AOA209" s="82"/>
      <c r="AOB209" s="82"/>
      <c r="AOC209" s="82"/>
      <c r="AOD209" s="82"/>
      <c r="AOE209" s="82"/>
      <c r="AOF209" s="82"/>
      <c r="AOG209" s="82"/>
      <c r="AOH209" s="82"/>
      <c r="AOI209" s="82"/>
      <c r="AOJ209" s="82"/>
      <c r="AOK209" s="82"/>
      <c r="AOL209" s="82"/>
      <c r="AOM209" s="82"/>
      <c r="AON209" s="82"/>
      <c r="AOO209" s="82"/>
      <c r="AOP209" s="82"/>
      <c r="AOQ209" s="82"/>
      <c r="AOR209" s="82"/>
      <c r="AOS209" s="82"/>
      <c r="AOT209" s="82"/>
      <c r="AOU209" s="82"/>
      <c r="AOV209" s="82"/>
      <c r="AOW209" s="82"/>
      <c r="AOX209" s="82"/>
      <c r="AOY209" s="82"/>
      <c r="AOZ209" s="82"/>
      <c r="APA209" s="82"/>
      <c r="APB209" s="82"/>
      <c r="APC209" s="82"/>
      <c r="APD209" s="82"/>
      <c r="APE209" s="82"/>
      <c r="APF209" s="82"/>
      <c r="APG209" s="82"/>
      <c r="APH209" s="82"/>
      <c r="API209" s="82"/>
      <c r="APJ209" s="82"/>
      <c r="APK209" s="82"/>
      <c r="APL209" s="82"/>
      <c r="APM209" s="82"/>
      <c r="APN209" s="82"/>
      <c r="APO209" s="82"/>
      <c r="APP209" s="82"/>
      <c r="APQ209" s="82"/>
      <c r="APR209" s="82"/>
      <c r="APS209" s="82"/>
      <c r="APT209" s="82"/>
      <c r="APU209" s="82"/>
      <c r="APV209" s="82"/>
      <c r="APW209" s="82"/>
      <c r="APX209" s="82"/>
      <c r="APY209" s="82"/>
      <c r="APZ209" s="82"/>
      <c r="AQA209" s="82"/>
      <c r="AQB209" s="82"/>
      <c r="AQC209" s="82"/>
      <c r="AQD209" s="82"/>
      <c r="AQE209" s="82"/>
      <c r="AQF209" s="82"/>
      <c r="AQG209" s="82"/>
      <c r="AQH209" s="82"/>
      <c r="AQI209" s="82"/>
      <c r="AQJ209" s="82"/>
      <c r="AQK209" s="82"/>
      <c r="AQL209" s="82"/>
      <c r="AQM209" s="82"/>
      <c r="AQN209" s="82"/>
      <c r="AQO209" s="82"/>
      <c r="AQP209" s="82"/>
      <c r="AQQ209" s="82"/>
      <c r="AQR209" s="82"/>
      <c r="AQS209" s="82"/>
      <c r="AQT209" s="82"/>
      <c r="AQU209" s="82"/>
      <c r="AQV209" s="82"/>
      <c r="AQW209" s="82"/>
      <c r="AQX209" s="82"/>
      <c r="AQY209" s="82"/>
      <c r="AQZ209" s="82"/>
      <c r="ARA209" s="82"/>
      <c r="ARB209" s="82"/>
      <c r="ARC209" s="82"/>
      <c r="ARD209" s="82"/>
      <c r="ARE209" s="82"/>
      <c r="ARF209" s="82"/>
      <c r="ARG209" s="82"/>
      <c r="ARH209" s="82"/>
      <c r="ARI209" s="82"/>
      <c r="ARJ209" s="82"/>
      <c r="ARK209" s="82"/>
      <c r="ARL209" s="82"/>
      <c r="ARM209" s="82"/>
      <c r="ARN209" s="82"/>
      <c r="ARO209" s="82"/>
      <c r="ARP209" s="82"/>
      <c r="ARQ209" s="82"/>
      <c r="ARR209" s="82"/>
      <c r="ARS209" s="82"/>
      <c r="ART209" s="82"/>
      <c r="ARU209" s="82"/>
      <c r="ARV209" s="82"/>
      <c r="ARW209" s="82"/>
      <c r="ARX209" s="82"/>
      <c r="ARY209" s="82"/>
      <c r="ARZ209" s="82"/>
      <c r="ASA209" s="82"/>
      <c r="ASB209" s="82"/>
      <c r="ASC209" s="82"/>
      <c r="ASD209" s="82"/>
      <c r="ASE209" s="82"/>
      <c r="ASF209" s="82"/>
      <c r="ASG209" s="82"/>
      <c r="ASH209" s="82"/>
      <c r="ASI209" s="82"/>
      <c r="ASJ209" s="82"/>
      <c r="ASK209" s="82"/>
      <c r="ASL209" s="82"/>
      <c r="ASM209" s="82"/>
      <c r="ASN209" s="82"/>
      <c r="ASO209" s="82"/>
      <c r="ASP209" s="82"/>
      <c r="ASQ209" s="82"/>
      <c r="ASR209" s="82"/>
      <c r="ASS209" s="82"/>
      <c r="AST209" s="82"/>
      <c r="ASU209" s="82"/>
      <c r="ASV209" s="82"/>
      <c r="ASW209" s="82"/>
      <c r="ASX209" s="82"/>
      <c r="ASY209" s="82"/>
      <c r="ASZ209" s="82"/>
      <c r="ATA209" s="82"/>
      <c r="ATB209" s="82"/>
      <c r="ATC209" s="82"/>
      <c r="ATD209" s="82"/>
      <c r="ATE209" s="82"/>
      <c r="ATF209" s="82"/>
      <c r="ATG209" s="82"/>
      <c r="ATH209" s="82"/>
      <c r="ATI209" s="82"/>
      <c r="ATJ209" s="82"/>
      <c r="ATK209" s="82"/>
      <c r="ATL209" s="82"/>
      <c r="ATM209" s="82"/>
      <c r="ATN209" s="82"/>
      <c r="ATO209" s="82"/>
      <c r="ATP209" s="82"/>
      <c r="ATQ209" s="82"/>
      <c r="ATR209" s="82"/>
      <c r="ATS209" s="82"/>
      <c r="ATT209" s="82"/>
      <c r="ATU209" s="82"/>
      <c r="ATV209" s="82"/>
      <c r="ATW209" s="82"/>
      <c r="ATX209" s="82"/>
      <c r="ATY209" s="82"/>
      <c r="ATZ209" s="82"/>
      <c r="AUA209" s="82"/>
      <c r="AUB209" s="82"/>
      <c r="AUC209" s="82"/>
      <c r="AUD209" s="82"/>
      <c r="AUE209" s="82"/>
      <c r="AUF209" s="82"/>
      <c r="AUG209" s="82"/>
      <c r="AUH209" s="82"/>
      <c r="AUI209" s="82"/>
      <c r="AUJ209" s="82"/>
      <c r="AUK209" s="82"/>
      <c r="AUL209" s="82"/>
      <c r="AUM209" s="82"/>
      <c r="AUN209" s="82"/>
      <c r="AUO209" s="82"/>
      <c r="AUP209" s="82"/>
      <c r="AUQ209" s="82"/>
      <c r="AUR209" s="82"/>
      <c r="AUS209" s="82"/>
      <c r="AUT209" s="82"/>
      <c r="AUU209" s="82"/>
      <c r="AUV209" s="82"/>
      <c r="AUW209" s="82"/>
      <c r="AUX209" s="82"/>
      <c r="AUY209" s="82"/>
      <c r="AUZ209" s="82"/>
      <c r="AVA209" s="82"/>
      <c r="AVB209" s="82"/>
      <c r="AVC209" s="82"/>
      <c r="AVD209" s="82"/>
      <c r="AVE209" s="82"/>
      <c r="AVF209" s="82"/>
      <c r="AVG209" s="82"/>
      <c r="AVH209" s="82"/>
      <c r="AVI209" s="82"/>
      <c r="AVJ209" s="82"/>
      <c r="AVK209" s="82"/>
      <c r="AVL209" s="82"/>
      <c r="AVM209" s="82"/>
      <c r="AVN209" s="82"/>
      <c r="AVO209" s="82"/>
      <c r="AVP209" s="82"/>
      <c r="AVQ209" s="82"/>
      <c r="AVR209" s="82"/>
      <c r="AVS209" s="82"/>
      <c r="AVT209" s="82"/>
      <c r="AVU209" s="82"/>
      <c r="AVV209" s="82"/>
      <c r="AVW209" s="82"/>
      <c r="AVX209" s="82"/>
      <c r="AVY209" s="82"/>
      <c r="AVZ209" s="82"/>
      <c r="AWA209" s="82"/>
      <c r="AWB209" s="82"/>
      <c r="AWC209" s="82"/>
      <c r="AWD209" s="82"/>
      <c r="AWE209" s="82"/>
      <c r="AWF209" s="82"/>
      <c r="AWG209" s="82"/>
      <c r="AWH209" s="82"/>
      <c r="AWI209" s="82"/>
      <c r="AWJ209" s="82"/>
      <c r="AWK209" s="82"/>
      <c r="AWL209" s="82"/>
      <c r="AWM209" s="82"/>
      <c r="AWN209" s="82"/>
      <c r="AWO209" s="82"/>
      <c r="AWP209" s="82"/>
      <c r="AWQ209" s="82"/>
      <c r="AWR209" s="82"/>
      <c r="AWS209" s="82"/>
      <c r="AWT209" s="82"/>
      <c r="AWU209" s="82"/>
      <c r="AWV209" s="82"/>
      <c r="AWW209" s="82"/>
      <c r="AWX209" s="82"/>
      <c r="AWY209" s="82"/>
      <c r="AWZ209" s="82"/>
      <c r="AXA209" s="82"/>
      <c r="AXB209" s="82"/>
      <c r="AXC209" s="82"/>
      <c r="AXD209" s="82"/>
      <c r="AXE209" s="82"/>
      <c r="AXF209" s="82"/>
      <c r="AXG209" s="82"/>
      <c r="AXH209" s="82"/>
      <c r="AXI209" s="82"/>
      <c r="AXJ209" s="82"/>
      <c r="AXK209" s="82"/>
      <c r="AXL209" s="82"/>
      <c r="AXM209" s="82"/>
      <c r="AXN209" s="82"/>
      <c r="AXO209" s="82"/>
      <c r="AXP209" s="82"/>
      <c r="AXQ209" s="82"/>
      <c r="AXR209" s="82"/>
      <c r="AXS209" s="82"/>
      <c r="AXT209" s="82"/>
      <c r="AXU209" s="82"/>
      <c r="AXV209" s="82"/>
      <c r="AXW209" s="82"/>
      <c r="AXX209" s="82"/>
      <c r="AXY209" s="82"/>
      <c r="AXZ209" s="82"/>
      <c r="AYA209" s="82"/>
      <c r="AYB209" s="82"/>
      <c r="AYC209" s="82"/>
      <c r="AYD209" s="82"/>
      <c r="AYE209" s="82"/>
      <c r="AYF209" s="82"/>
      <c r="AYG209" s="82"/>
      <c r="AYH209" s="82"/>
      <c r="AYI209" s="82"/>
      <c r="AYJ209" s="82"/>
      <c r="AYK209" s="82"/>
      <c r="AYL209" s="82"/>
      <c r="AYM209" s="82"/>
      <c r="AYN209" s="82"/>
      <c r="AYO209" s="82"/>
      <c r="AYP209" s="82"/>
      <c r="AYQ209" s="82"/>
      <c r="AYR209" s="82"/>
      <c r="AYS209" s="82"/>
      <c r="AYT209" s="82"/>
      <c r="AYU209" s="82"/>
      <c r="AYV209" s="82"/>
      <c r="AYW209" s="82"/>
      <c r="AYX209" s="82"/>
      <c r="AYY209" s="82"/>
      <c r="AYZ209" s="82"/>
      <c r="AZA209" s="82"/>
      <c r="AZB209" s="82"/>
      <c r="AZC209" s="82"/>
      <c r="AZD209" s="82"/>
      <c r="AZE209" s="82"/>
      <c r="AZF209" s="82"/>
      <c r="AZG209" s="82"/>
      <c r="AZH209" s="82"/>
      <c r="AZI209" s="82"/>
      <c r="AZJ209" s="82"/>
      <c r="AZK209" s="82"/>
      <c r="AZL209" s="82"/>
      <c r="AZM209" s="82"/>
      <c r="AZN209" s="82"/>
      <c r="AZO209" s="82"/>
      <c r="AZP209" s="82"/>
      <c r="AZQ209" s="82"/>
      <c r="AZR209" s="82"/>
      <c r="AZS209" s="82"/>
      <c r="AZT209" s="82"/>
      <c r="AZU209" s="82"/>
      <c r="AZV209" s="82"/>
      <c r="AZW209" s="82"/>
      <c r="AZX209" s="82"/>
      <c r="AZY209" s="82"/>
      <c r="AZZ209" s="82"/>
      <c r="BAA209" s="82"/>
      <c r="BAB209" s="82"/>
      <c r="BAC209" s="82"/>
      <c r="BAD209" s="82"/>
      <c r="BAE209" s="82"/>
      <c r="BAF209" s="82"/>
      <c r="BAG209" s="82"/>
      <c r="BAH209" s="82"/>
      <c r="BAI209" s="82"/>
      <c r="BAJ209" s="82"/>
      <c r="BAK209" s="82"/>
      <c r="BAL209" s="82"/>
      <c r="BAM209" s="82"/>
      <c r="BAN209" s="82"/>
      <c r="BAO209" s="82"/>
      <c r="BAP209" s="82"/>
      <c r="BAQ209" s="82"/>
      <c r="BAR209" s="82"/>
      <c r="BAS209" s="82"/>
      <c r="BAT209" s="82"/>
      <c r="BAU209" s="82"/>
      <c r="BAV209" s="82"/>
      <c r="BAW209" s="82"/>
      <c r="BAX209" s="82"/>
      <c r="BAY209" s="82"/>
      <c r="BAZ209" s="82"/>
      <c r="BBA209" s="82"/>
      <c r="BBB209" s="82"/>
      <c r="BBC209" s="82"/>
      <c r="BBD209" s="82"/>
      <c r="BBE209" s="82"/>
      <c r="BBF209" s="82"/>
      <c r="BBG209" s="82"/>
      <c r="BBH209" s="82"/>
      <c r="BBI209" s="82"/>
      <c r="BBJ209" s="82"/>
      <c r="BBK209" s="82"/>
      <c r="BBL209" s="82"/>
      <c r="BBM209" s="82"/>
      <c r="BBN209" s="82"/>
      <c r="BBO209" s="82"/>
      <c r="BBP209" s="82"/>
      <c r="BBQ209" s="82"/>
      <c r="BBR209" s="82"/>
      <c r="BBS209" s="82"/>
      <c r="BBT209" s="82"/>
      <c r="BBU209" s="82"/>
      <c r="BBV209" s="82"/>
      <c r="BBW209" s="82"/>
      <c r="BBX209" s="82"/>
      <c r="BBY209" s="82"/>
      <c r="BBZ209" s="82"/>
      <c r="BCA209" s="82"/>
      <c r="BCB209" s="82"/>
      <c r="BCC209" s="82"/>
      <c r="BCD209" s="82"/>
      <c r="BCE209" s="82"/>
      <c r="BCF209" s="82"/>
      <c r="BCG209" s="82"/>
      <c r="BCH209" s="82"/>
      <c r="BCI209" s="82"/>
      <c r="BCJ209" s="82"/>
      <c r="BCK209" s="82"/>
      <c r="BCL209" s="82"/>
      <c r="BCM209" s="82"/>
      <c r="BCN209" s="82"/>
      <c r="BCO209" s="82"/>
      <c r="BCP209" s="82"/>
      <c r="BCQ209" s="82"/>
      <c r="BCR209" s="82"/>
      <c r="BCS209" s="82"/>
      <c r="BCT209" s="82"/>
      <c r="BCU209" s="82"/>
      <c r="BCV209" s="82"/>
      <c r="BCW209" s="82"/>
      <c r="BCX209" s="82"/>
      <c r="BCY209" s="82"/>
      <c r="BCZ209" s="82"/>
      <c r="BDA209" s="82"/>
      <c r="BDB209" s="82"/>
      <c r="BDC209" s="82"/>
      <c r="BDD209" s="82"/>
      <c r="BDE209" s="82"/>
      <c r="BDF209" s="82"/>
      <c r="BDG209" s="82"/>
      <c r="BDH209" s="82"/>
      <c r="BDI209" s="82"/>
      <c r="BDJ209" s="82"/>
      <c r="BDK209" s="82"/>
      <c r="BDL209" s="82"/>
      <c r="BDM209" s="82"/>
      <c r="BDN209" s="82"/>
      <c r="BDO209" s="82"/>
      <c r="BDP209" s="82"/>
      <c r="BDQ209" s="82"/>
      <c r="BDR209" s="82"/>
      <c r="BDS209" s="82"/>
      <c r="BDT209" s="82"/>
      <c r="BDU209" s="82"/>
      <c r="BDV209" s="82"/>
      <c r="BDW209" s="82"/>
      <c r="BDX209" s="82"/>
      <c r="BDY209" s="82"/>
      <c r="BDZ209" s="82"/>
      <c r="BEA209" s="82"/>
      <c r="BEB209" s="82"/>
      <c r="BEC209" s="82"/>
      <c r="BED209" s="82"/>
      <c r="BEE209" s="82"/>
      <c r="BEF209" s="82"/>
      <c r="BEG209" s="82"/>
      <c r="BEH209" s="82"/>
      <c r="BEI209" s="82"/>
      <c r="BEJ209" s="82"/>
      <c r="BEK209" s="82"/>
      <c r="BEL209" s="82"/>
      <c r="BEM209" s="82"/>
      <c r="BEN209" s="82"/>
      <c r="BEO209" s="82"/>
      <c r="BEP209" s="82"/>
      <c r="BEQ209" s="82"/>
      <c r="BER209" s="82"/>
      <c r="BES209" s="82"/>
      <c r="BET209" s="82"/>
      <c r="BEU209" s="82"/>
      <c r="BEV209" s="82"/>
      <c r="BEW209" s="82"/>
      <c r="BEX209" s="82"/>
      <c r="BEY209" s="82"/>
      <c r="BEZ209" s="82"/>
      <c r="BFA209" s="82"/>
      <c r="BFB209" s="82"/>
      <c r="BFC209" s="82"/>
      <c r="BFD209" s="82"/>
      <c r="BFE209" s="82"/>
      <c r="BFF209" s="82"/>
      <c r="BFG209" s="82"/>
      <c r="BFH209" s="82"/>
      <c r="BFI209" s="82"/>
      <c r="BFJ209" s="82"/>
      <c r="BFK209" s="82"/>
      <c r="BFL209" s="82"/>
      <c r="BFM209" s="82"/>
      <c r="BFN209" s="82"/>
      <c r="BFO209" s="82"/>
      <c r="BFP209" s="82"/>
      <c r="BFQ209" s="82"/>
      <c r="BFR209" s="82"/>
      <c r="BFS209" s="82"/>
      <c r="BFT209" s="82"/>
      <c r="BFU209" s="82"/>
      <c r="BFV209" s="82"/>
      <c r="BFW209" s="82"/>
      <c r="BFX209" s="82"/>
      <c r="BFY209" s="82"/>
      <c r="BFZ209" s="82"/>
      <c r="BGA209" s="82"/>
      <c r="BGB209" s="82"/>
      <c r="BGC209" s="82"/>
      <c r="BGD209" s="82"/>
      <c r="BGE209" s="82"/>
      <c r="BGF209" s="82"/>
      <c r="BGG209" s="82"/>
      <c r="BGH209" s="82"/>
      <c r="BGI209" s="82"/>
      <c r="BGJ209" s="82"/>
      <c r="BGK209" s="82"/>
      <c r="BGL209" s="82"/>
      <c r="BGM209" s="82"/>
      <c r="BGN209" s="82"/>
      <c r="BGO209" s="82"/>
      <c r="BGP209" s="82"/>
      <c r="BGQ209" s="82"/>
      <c r="BGR209" s="82"/>
      <c r="BGS209" s="82"/>
      <c r="BGT209" s="82"/>
      <c r="BGU209" s="82"/>
      <c r="BGV209" s="82"/>
      <c r="BGW209" s="82"/>
      <c r="BGX209" s="82"/>
      <c r="BGY209" s="82"/>
      <c r="BGZ209" s="82"/>
      <c r="BHA209" s="82"/>
      <c r="BHB209" s="82"/>
      <c r="BHC209" s="82"/>
      <c r="BHD209" s="82"/>
      <c r="BHE209" s="82"/>
      <c r="BHF209" s="82"/>
      <c r="BHG209" s="82"/>
      <c r="BHH209" s="82"/>
      <c r="BHI209" s="82"/>
      <c r="BHJ209" s="82"/>
      <c r="BHK209" s="82"/>
      <c r="BHL209" s="82"/>
      <c r="BHM209" s="82"/>
      <c r="BHN209" s="82"/>
      <c r="BHO209" s="82"/>
      <c r="BHP209" s="82"/>
      <c r="BHQ209" s="82"/>
      <c r="BHR209" s="82"/>
      <c r="BHS209" s="82"/>
      <c r="BHT209" s="82"/>
      <c r="BHU209" s="82"/>
      <c r="BHV209" s="82"/>
      <c r="BHW209" s="82"/>
      <c r="BHX209" s="82"/>
      <c r="BHY209" s="82"/>
      <c r="BHZ209" s="82"/>
      <c r="BIA209" s="82"/>
      <c r="BIB209" s="82"/>
      <c r="BIC209" s="82"/>
      <c r="BID209" s="82"/>
      <c r="BIE209" s="82"/>
      <c r="BIF209" s="82"/>
      <c r="BIG209" s="82"/>
      <c r="BIH209" s="82"/>
      <c r="BII209" s="82"/>
      <c r="BIJ209" s="82"/>
      <c r="BIK209" s="82"/>
      <c r="BIL209" s="82"/>
      <c r="BIM209" s="82"/>
      <c r="BIN209" s="82"/>
      <c r="BIO209" s="82"/>
      <c r="BIP209" s="82"/>
      <c r="BIQ209" s="82"/>
      <c r="BIR209" s="82"/>
      <c r="BIS209" s="82"/>
      <c r="BIT209" s="82"/>
      <c r="BIU209" s="82"/>
      <c r="BIV209" s="82"/>
      <c r="BIW209" s="82"/>
      <c r="BIX209" s="82"/>
      <c r="BIY209" s="82"/>
      <c r="BIZ209" s="82"/>
      <c r="BJA209" s="82"/>
      <c r="BJB209" s="82"/>
      <c r="BJC209" s="82"/>
      <c r="BJD209" s="82"/>
      <c r="BJE209" s="82"/>
      <c r="BJF209" s="82"/>
      <c r="BJG209" s="82"/>
      <c r="BJH209" s="82"/>
      <c r="BJI209" s="82"/>
      <c r="BJJ209" s="82"/>
      <c r="BJK209" s="82"/>
      <c r="BJL209" s="82"/>
      <c r="BJM209" s="82"/>
      <c r="BJN209" s="82"/>
      <c r="BJO209" s="82"/>
      <c r="BJP209" s="82"/>
      <c r="BJQ209" s="82"/>
      <c r="BJR209" s="82"/>
      <c r="BJS209" s="82"/>
      <c r="BJT209" s="82"/>
      <c r="BJU209" s="82"/>
      <c r="BJV209" s="82"/>
      <c r="BJW209" s="82"/>
      <c r="BJX209" s="82"/>
      <c r="BJY209" s="82"/>
      <c r="BJZ209" s="82"/>
      <c r="BKA209" s="82"/>
      <c r="BKB209" s="82"/>
      <c r="BKC209" s="82"/>
      <c r="BKD209" s="82"/>
      <c r="BKE209" s="82"/>
      <c r="BKF209" s="82"/>
      <c r="BKG209" s="82"/>
      <c r="BKH209" s="82"/>
      <c r="BKI209" s="82"/>
      <c r="BKJ209" s="82"/>
      <c r="BKK209" s="82"/>
      <c r="BKL209" s="82"/>
      <c r="BKM209" s="82"/>
      <c r="BKN209" s="82"/>
      <c r="BKO209" s="82"/>
      <c r="BKP209" s="82"/>
      <c r="BKQ209" s="82"/>
      <c r="BKR209" s="82"/>
      <c r="BKS209" s="82"/>
      <c r="BKT209" s="82"/>
      <c r="BKU209" s="82"/>
      <c r="BKV209" s="82"/>
      <c r="BKW209" s="82"/>
      <c r="BKX209" s="82"/>
      <c r="BKY209" s="82"/>
      <c r="BKZ209" s="82"/>
      <c r="BLA209" s="82"/>
      <c r="BLB209" s="82"/>
      <c r="BLC209" s="82"/>
      <c r="BLD209" s="82"/>
      <c r="BLE209" s="82"/>
      <c r="BLF209" s="82"/>
      <c r="BLG209" s="82"/>
      <c r="BLH209" s="82"/>
      <c r="BLI209" s="82"/>
      <c r="BLJ209" s="82"/>
      <c r="BLK209" s="82"/>
      <c r="BLL209" s="82"/>
      <c r="BLM209" s="82"/>
      <c r="BLN209" s="82"/>
      <c r="BLO209" s="82"/>
      <c r="BLP209" s="82"/>
      <c r="BLQ209" s="82"/>
      <c r="BLR209" s="82"/>
      <c r="BLS209" s="82"/>
      <c r="BLT209" s="82"/>
      <c r="BLU209" s="82"/>
      <c r="BLV209" s="82"/>
      <c r="BLW209" s="82"/>
      <c r="BLX209" s="82"/>
      <c r="BLY209" s="82"/>
      <c r="BLZ209" s="82"/>
      <c r="BMA209" s="82"/>
      <c r="BMB209" s="82"/>
      <c r="BMC209" s="82"/>
      <c r="BMD209" s="82"/>
      <c r="BME209" s="82"/>
      <c r="BMF209" s="82"/>
      <c r="BMG209" s="82"/>
      <c r="BMH209" s="82"/>
      <c r="BMI209" s="82"/>
      <c r="BMJ209" s="82"/>
      <c r="BMK209" s="82"/>
      <c r="BML209" s="82"/>
      <c r="BMM209" s="82"/>
      <c r="BMN209" s="82"/>
      <c r="BMO209" s="82"/>
      <c r="BMP209" s="82"/>
      <c r="BMQ209" s="82"/>
      <c r="BMR209" s="82"/>
      <c r="BMS209" s="82"/>
      <c r="BMT209" s="82"/>
      <c r="BMU209" s="82"/>
      <c r="BMV209" s="82"/>
      <c r="BMW209" s="82"/>
      <c r="BMX209" s="82"/>
      <c r="BMY209" s="82"/>
      <c r="BMZ209" s="82"/>
      <c r="BNA209" s="82"/>
      <c r="BNB209" s="82"/>
      <c r="BNC209" s="82"/>
      <c r="BND209" s="82"/>
      <c r="BNE209" s="82"/>
      <c r="BNF209" s="82"/>
      <c r="BNG209" s="82"/>
      <c r="BNH209" s="82"/>
      <c r="BNI209" s="82"/>
      <c r="BNJ209" s="82"/>
      <c r="BNK209" s="82"/>
      <c r="BNL209" s="82"/>
      <c r="BNM209" s="82"/>
      <c r="BNN209" s="82"/>
      <c r="BNO209" s="82"/>
      <c r="BNP209" s="82"/>
      <c r="BNQ209" s="82"/>
      <c r="BNR209" s="82"/>
      <c r="BNS209" s="82"/>
      <c r="BNT209" s="82"/>
      <c r="BNU209" s="82"/>
      <c r="BNV209" s="82"/>
      <c r="BNW209" s="82"/>
      <c r="BNX209" s="82"/>
      <c r="BNY209" s="82"/>
      <c r="BNZ209" s="82"/>
      <c r="BOA209" s="82"/>
      <c r="BOB209" s="82"/>
      <c r="BOC209" s="82"/>
      <c r="BOD209" s="82"/>
      <c r="BOE209" s="82"/>
      <c r="BOF209" s="82"/>
      <c r="BOG209" s="82"/>
      <c r="BOH209" s="82"/>
      <c r="BOI209" s="82"/>
      <c r="BOJ209" s="82"/>
      <c r="BOK209" s="82"/>
      <c r="BOL209" s="82"/>
      <c r="BOM209" s="82"/>
      <c r="BON209" s="82"/>
      <c r="BOO209" s="82"/>
      <c r="BOP209" s="82"/>
      <c r="BOQ209" s="82"/>
      <c r="BOR209" s="82"/>
      <c r="BOS209" s="82"/>
      <c r="BOT209" s="82"/>
      <c r="BOU209" s="82"/>
      <c r="BOV209" s="82"/>
      <c r="BOW209" s="82"/>
      <c r="BOX209" s="82"/>
      <c r="BOY209" s="82"/>
      <c r="BOZ209" s="82"/>
      <c r="BPA209" s="82"/>
      <c r="BPB209" s="82"/>
      <c r="BPC209" s="82"/>
      <c r="BPD209" s="82"/>
      <c r="BPE209" s="82"/>
      <c r="BPF209" s="82"/>
      <c r="BPG209" s="82"/>
      <c r="BPH209" s="82"/>
      <c r="BPI209" s="82"/>
      <c r="BPJ209" s="82"/>
      <c r="BPK209" s="82"/>
      <c r="BPL209" s="82"/>
      <c r="BPM209" s="82"/>
      <c r="BPN209" s="82"/>
      <c r="BPO209" s="82"/>
      <c r="BPP209" s="82"/>
      <c r="BPQ209" s="82"/>
      <c r="BPR209" s="82"/>
      <c r="BPS209" s="82"/>
      <c r="BPT209" s="82"/>
      <c r="BPU209" s="82"/>
      <c r="BPV209" s="82"/>
      <c r="BPW209" s="82"/>
      <c r="BPX209" s="82"/>
      <c r="BPY209" s="82"/>
      <c r="BPZ209" s="82"/>
      <c r="BQA209" s="82"/>
      <c r="BQB209" s="82"/>
      <c r="BQC209" s="82"/>
      <c r="BQD209" s="82"/>
      <c r="BQE209" s="82"/>
      <c r="BQF209" s="82"/>
      <c r="BQG209" s="82"/>
      <c r="BQH209" s="82"/>
      <c r="BQI209" s="82"/>
      <c r="BQJ209" s="82"/>
      <c r="BQK209" s="82"/>
      <c r="BQL209" s="82"/>
      <c r="BQM209" s="82"/>
      <c r="BQN209" s="82"/>
      <c r="BQO209" s="82"/>
      <c r="BQP209" s="82"/>
      <c r="BQQ209" s="82"/>
      <c r="BQR209" s="82"/>
      <c r="BQS209" s="82"/>
      <c r="BQT209" s="82"/>
      <c r="BQU209" s="82"/>
      <c r="BQV209" s="82"/>
      <c r="BQW209" s="82"/>
      <c r="BQX209" s="82"/>
      <c r="BQY209" s="82"/>
      <c r="BQZ209" s="82"/>
      <c r="BRA209" s="82"/>
      <c r="BRB209" s="82"/>
      <c r="BRC209" s="82"/>
      <c r="BRD209" s="82"/>
      <c r="BRE209" s="82"/>
      <c r="BRF209" s="82"/>
      <c r="BRG209" s="82"/>
      <c r="BRH209" s="82"/>
      <c r="BRI209" s="82"/>
      <c r="BRJ209" s="82"/>
      <c r="BRK209" s="82"/>
      <c r="BRL209" s="82"/>
      <c r="BRM209" s="82"/>
      <c r="BRN209" s="82"/>
      <c r="BRO209" s="82"/>
      <c r="BRP209" s="82"/>
      <c r="BRQ209" s="82"/>
      <c r="BRR209" s="82"/>
      <c r="BRS209" s="82"/>
      <c r="BRT209" s="82"/>
      <c r="BRU209" s="82"/>
      <c r="BRV209" s="82"/>
      <c r="BRW209" s="82"/>
      <c r="BRX209" s="82"/>
      <c r="BRY209" s="82"/>
      <c r="BRZ209" s="82"/>
      <c r="BSA209" s="82"/>
      <c r="BSB209" s="82"/>
      <c r="BSC209" s="82"/>
      <c r="BSD209" s="82"/>
      <c r="BSE209" s="82"/>
      <c r="BSF209" s="82"/>
      <c r="BSG209" s="82"/>
      <c r="BSH209" s="82"/>
      <c r="BSI209" s="82"/>
      <c r="BSJ209" s="82"/>
      <c r="BSK209" s="82"/>
      <c r="BSL209" s="82"/>
      <c r="BSM209" s="82"/>
      <c r="BSN209" s="82"/>
      <c r="BSO209" s="82"/>
      <c r="BSP209" s="82"/>
      <c r="BSQ209" s="82"/>
      <c r="BSR209" s="82"/>
      <c r="BSS209" s="82"/>
      <c r="BST209" s="82"/>
      <c r="BSU209" s="82"/>
      <c r="BSV209" s="82"/>
      <c r="BSW209" s="82"/>
      <c r="BSX209" s="82"/>
      <c r="BSY209" s="82"/>
      <c r="BSZ209" s="82"/>
      <c r="BTA209" s="82"/>
      <c r="BTB209" s="82"/>
      <c r="BTC209" s="82"/>
      <c r="BTD209" s="82"/>
      <c r="BTE209" s="82"/>
      <c r="BTF209" s="82"/>
      <c r="BTG209" s="82"/>
      <c r="BTH209" s="82"/>
      <c r="BTI209" s="82"/>
      <c r="BTJ209" s="82"/>
      <c r="BTK209" s="82"/>
      <c r="BTL209" s="82"/>
      <c r="BTM209" s="82"/>
      <c r="BTN209" s="82"/>
      <c r="BTO209" s="82"/>
      <c r="BTP209" s="82"/>
      <c r="BTQ209" s="82"/>
      <c r="BTR209" s="82"/>
      <c r="BTS209" s="82"/>
      <c r="BTT209" s="82"/>
      <c r="BTU209" s="82"/>
      <c r="BTV209" s="82"/>
      <c r="BTW209" s="82"/>
      <c r="BTX209" s="82"/>
      <c r="BTY209" s="82"/>
      <c r="BTZ209" s="82"/>
      <c r="BUA209" s="82"/>
      <c r="BUB209" s="82"/>
      <c r="BUC209" s="82"/>
      <c r="BUD209" s="82"/>
      <c r="BUE209" s="82"/>
      <c r="BUF209" s="82"/>
      <c r="BUG209" s="82"/>
      <c r="BUH209" s="82"/>
      <c r="BUI209" s="82"/>
      <c r="BUJ209" s="82"/>
      <c r="BUK209" s="82"/>
      <c r="BUL209" s="82"/>
      <c r="BUM209" s="82"/>
      <c r="BUN209" s="82"/>
      <c r="BUO209" s="82"/>
      <c r="BUP209" s="82"/>
      <c r="BUQ209" s="82"/>
      <c r="BUR209" s="82"/>
      <c r="BUS209" s="82"/>
      <c r="BUT209" s="82"/>
      <c r="BUU209" s="82"/>
      <c r="BUV209" s="82"/>
      <c r="BUW209" s="82"/>
      <c r="BUX209" s="82"/>
      <c r="BUY209" s="82"/>
      <c r="BUZ209" s="82"/>
      <c r="BVA209" s="82"/>
      <c r="BVB209" s="82"/>
      <c r="BVC209" s="82"/>
      <c r="BVD209" s="82"/>
      <c r="BVE209" s="82"/>
      <c r="BVF209" s="82"/>
      <c r="BVG209" s="82"/>
      <c r="BVH209" s="82"/>
      <c r="BVI209" s="82"/>
      <c r="BVJ209" s="82"/>
      <c r="BVK209" s="82"/>
      <c r="BVL209" s="82"/>
      <c r="BVM209" s="82"/>
      <c r="BVN209" s="82"/>
      <c r="BVO209" s="82"/>
      <c r="BVP209" s="82"/>
      <c r="BVQ209" s="82"/>
      <c r="BVR209" s="82"/>
      <c r="BVS209" s="82"/>
      <c r="BVT209" s="82"/>
      <c r="BVU209" s="82"/>
      <c r="BVV209" s="82"/>
      <c r="BVW209" s="82"/>
      <c r="BVX209" s="82"/>
      <c r="BVY209" s="82"/>
      <c r="BVZ209" s="82"/>
      <c r="BWA209" s="82"/>
      <c r="BWB209" s="82"/>
      <c r="BWC209" s="82"/>
      <c r="BWD209" s="82"/>
      <c r="BWE209" s="82"/>
      <c r="BWF209" s="82"/>
      <c r="BWG209" s="82"/>
      <c r="BWH209" s="82"/>
      <c r="BWI209" s="82"/>
      <c r="BWJ209" s="82"/>
      <c r="BWK209" s="82"/>
      <c r="BWL209" s="82"/>
      <c r="BWM209" s="82"/>
      <c r="BWN209" s="82"/>
      <c r="BWO209" s="82"/>
      <c r="BWP209" s="82"/>
      <c r="BWQ209" s="82"/>
      <c r="BWR209" s="82"/>
      <c r="BWS209" s="82"/>
      <c r="BWT209" s="82"/>
      <c r="BWU209" s="82"/>
      <c r="BWV209" s="82"/>
      <c r="BWW209" s="82"/>
      <c r="BWX209" s="82"/>
      <c r="BWY209" s="82"/>
      <c r="BWZ209" s="82"/>
      <c r="BXA209" s="82"/>
      <c r="BXB209" s="82"/>
      <c r="BXC209" s="82"/>
      <c r="BXD209" s="82"/>
      <c r="BXE209" s="82"/>
      <c r="BXF209" s="82"/>
      <c r="BXG209" s="82"/>
      <c r="BXH209" s="82"/>
      <c r="BXI209" s="82"/>
      <c r="BXJ209" s="82"/>
      <c r="BXK209" s="82"/>
      <c r="BXL209" s="82"/>
      <c r="BXM209" s="82"/>
      <c r="BXN209" s="82"/>
      <c r="BXO209" s="82"/>
      <c r="BXP209" s="82"/>
      <c r="BXQ209" s="82"/>
      <c r="BXR209" s="82"/>
      <c r="BXS209" s="82"/>
      <c r="BXT209" s="82"/>
      <c r="BXU209" s="82"/>
      <c r="BXV209" s="82"/>
      <c r="BXW209" s="82"/>
      <c r="BXX209" s="82"/>
      <c r="BXY209" s="82"/>
      <c r="BXZ209" s="82"/>
      <c r="BYA209" s="82"/>
      <c r="BYB209" s="82"/>
      <c r="BYC209" s="82"/>
      <c r="BYD209" s="82"/>
      <c r="BYE209" s="82"/>
      <c r="BYF209" s="82"/>
      <c r="BYG209" s="82"/>
      <c r="BYH209" s="82"/>
      <c r="BYI209" s="82"/>
      <c r="BYJ209" s="82"/>
      <c r="BYK209" s="82"/>
      <c r="BYL209" s="82"/>
      <c r="BYM209" s="82"/>
      <c r="BYN209" s="82"/>
      <c r="BYO209" s="82"/>
      <c r="BYP209" s="82"/>
      <c r="BYQ209" s="82"/>
      <c r="BYR209" s="82"/>
      <c r="BYS209" s="82"/>
      <c r="BYT209" s="82"/>
      <c r="BYU209" s="82"/>
      <c r="BYV209" s="82"/>
      <c r="BYW209" s="82"/>
      <c r="BYX209" s="82"/>
      <c r="BYY209" s="82"/>
      <c r="BYZ209" s="82"/>
      <c r="BZA209" s="82"/>
      <c r="BZB209" s="82"/>
      <c r="BZC209" s="82"/>
      <c r="BZD209" s="82"/>
      <c r="BZE209" s="82"/>
      <c r="BZF209" s="82"/>
      <c r="BZG209" s="82"/>
      <c r="BZH209" s="82"/>
      <c r="BZI209" s="82"/>
      <c r="BZJ209" s="82"/>
      <c r="BZK209" s="82"/>
      <c r="BZL209" s="82"/>
      <c r="BZM209" s="82"/>
      <c r="BZN209" s="82"/>
      <c r="BZO209" s="82"/>
      <c r="BZP209" s="82"/>
      <c r="BZQ209" s="82"/>
      <c r="BZR209" s="82"/>
      <c r="BZS209" s="82"/>
      <c r="BZT209" s="82"/>
      <c r="BZU209" s="82"/>
      <c r="BZV209" s="82"/>
      <c r="BZW209" s="82"/>
      <c r="BZX209" s="82"/>
      <c r="BZY209" s="82"/>
      <c r="BZZ209" s="82"/>
      <c r="CAA209" s="82"/>
      <c r="CAB209" s="82"/>
      <c r="CAC209" s="82"/>
      <c r="CAD209" s="82"/>
      <c r="CAE209" s="82"/>
      <c r="CAF209" s="82"/>
      <c r="CAG209" s="82"/>
      <c r="CAH209" s="82"/>
      <c r="CAI209" s="82"/>
      <c r="CAJ209" s="82"/>
      <c r="CAK209" s="82"/>
      <c r="CAL209" s="82"/>
      <c r="CAM209" s="82"/>
      <c r="CAN209" s="82"/>
      <c r="CAO209" s="82"/>
      <c r="CAP209" s="82"/>
      <c r="CAQ209" s="82"/>
      <c r="CAR209" s="82"/>
      <c r="CAS209" s="82"/>
      <c r="CAT209" s="82"/>
      <c r="CAU209" s="82"/>
      <c r="CAV209" s="82"/>
      <c r="CAW209" s="82"/>
      <c r="CAX209" s="82"/>
      <c r="CAY209" s="82"/>
      <c r="CAZ209" s="82"/>
      <c r="CBA209" s="82"/>
      <c r="CBB209" s="82"/>
      <c r="CBC209" s="82"/>
      <c r="CBD209" s="82"/>
      <c r="CBE209" s="82"/>
      <c r="CBF209" s="82"/>
      <c r="CBG209" s="82"/>
      <c r="CBH209" s="82"/>
      <c r="CBI209" s="82"/>
      <c r="CBJ209" s="82"/>
      <c r="CBK209" s="82"/>
      <c r="CBL209" s="82"/>
      <c r="CBM209" s="82"/>
      <c r="CBN209" s="82"/>
      <c r="CBO209" s="82"/>
      <c r="CBP209" s="82"/>
      <c r="CBQ209" s="82"/>
      <c r="CBR209" s="82"/>
      <c r="CBS209" s="82"/>
      <c r="CBT209" s="82"/>
      <c r="CBU209" s="82"/>
      <c r="CBV209" s="82"/>
      <c r="CBW209" s="82"/>
      <c r="CBX209" s="82"/>
      <c r="CBY209" s="82"/>
      <c r="CBZ209" s="82"/>
      <c r="CCA209" s="82"/>
      <c r="CCB209" s="82"/>
      <c r="CCC209" s="82"/>
      <c r="CCD209" s="82"/>
      <c r="CCE209" s="82"/>
      <c r="CCF209" s="82"/>
      <c r="CCG209" s="82"/>
      <c r="CCH209" s="82"/>
      <c r="CCI209" s="82"/>
      <c r="CCJ209" s="82"/>
      <c r="CCK209" s="82"/>
      <c r="CCL209" s="82"/>
      <c r="CCM209" s="82"/>
      <c r="CCN209" s="82"/>
      <c r="CCO209" s="82"/>
      <c r="CCP209" s="82"/>
      <c r="CCQ209" s="82"/>
      <c r="CCR209" s="82"/>
      <c r="CCS209" s="82"/>
      <c r="CCT209" s="82"/>
      <c r="CCU209" s="82"/>
      <c r="CCV209" s="82"/>
      <c r="CCW209" s="82"/>
      <c r="CCX209" s="82"/>
      <c r="CCY209" s="82"/>
      <c r="CCZ209" s="82"/>
      <c r="CDA209" s="82"/>
      <c r="CDB209" s="82"/>
      <c r="CDC209" s="82"/>
      <c r="CDD209" s="82"/>
      <c r="CDE209" s="82"/>
      <c r="CDF209" s="82"/>
      <c r="CDG209" s="82"/>
      <c r="CDH209" s="82"/>
      <c r="CDI209" s="82"/>
      <c r="CDJ209" s="82"/>
      <c r="CDK209" s="82"/>
      <c r="CDL209" s="82"/>
      <c r="CDM209" s="82"/>
      <c r="CDN209" s="82"/>
      <c r="CDO209" s="82"/>
      <c r="CDP209" s="82"/>
      <c r="CDQ209" s="82"/>
      <c r="CDR209" s="82"/>
      <c r="CDS209" s="82"/>
      <c r="CDT209" s="82"/>
      <c r="CDU209" s="82"/>
      <c r="CDV209" s="82"/>
      <c r="CDW209" s="82"/>
      <c r="CDX209" s="82"/>
      <c r="CDY209" s="82"/>
      <c r="CDZ209" s="82"/>
      <c r="CEA209" s="82"/>
      <c r="CEB209" s="82"/>
      <c r="CEC209" s="82"/>
      <c r="CED209" s="82"/>
      <c r="CEE209" s="82"/>
      <c r="CEF209" s="82"/>
      <c r="CEG209" s="82"/>
      <c r="CEH209" s="82"/>
      <c r="CEI209" s="82"/>
      <c r="CEJ209" s="82"/>
      <c r="CEK209" s="82"/>
      <c r="CEL209" s="82"/>
      <c r="CEM209" s="82"/>
      <c r="CEN209" s="82"/>
      <c r="CEO209" s="82"/>
      <c r="CEP209" s="82"/>
      <c r="CEQ209" s="82"/>
      <c r="CER209" s="82"/>
      <c r="CES209" s="82"/>
      <c r="CET209" s="82"/>
      <c r="CEU209" s="82"/>
      <c r="CEV209" s="82"/>
      <c r="CEW209" s="82"/>
      <c r="CEX209" s="82"/>
      <c r="CEY209" s="82"/>
      <c r="CEZ209" s="82"/>
      <c r="CFA209" s="82"/>
      <c r="CFB209" s="82"/>
      <c r="CFC209" s="82"/>
      <c r="CFD209" s="82"/>
      <c r="CFE209" s="82"/>
      <c r="CFF209" s="82"/>
      <c r="CFG209" s="82"/>
      <c r="CFH209" s="82"/>
      <c r="CFI209" s="82"/>
      <c r="CFJ209" s="82"/>
      <c r="CFK209" s="82"/>
      <c r="CFL209" s="82"/>
      <c r="CFM209" s="82"/>
      <c r="CFN209" s="82"/>
      <c r="CFO209" s="82"/>
      <c r="CFP209" s="82"/>
      <c r="CFQ209" s="82"/>
      <c r="CFR209" s="82"/>
      <c r="CFS209" s="82"/>
      <c r="CFT209" s="82"/>
      <c r="CFU209" s="82"/>
      <c r="CFV209" s="82"/>
      <c r="CFW209" s="82"/>
      <c r="CFX209" s="82"/>
      <c r="CFY209" s="82"/>
      <c r="CFZ209" s="82"/>
      <c r="CGA209" s="82"/>
      <c r="CGB209" s="82"/>
      <c r="CGC209" s="82"/>
      <c r="CGD209" s="82"/>
      <c r="CGE209" s="82"/>
      <c r="CGF209" s="82"/>
      <c r="CGG209" s="82"/>
      <c r="CGH209" s="82"/>
      <c r="CGI209" s="82"/>
      <c r="CGJ209" s="82"/>
      <c r="CGK209" s="82"/>
      <c r="CGL209" s="82"/>
      <c r="CGM209" s="82"/>
      <c r="CGN209" s="82"/>
      <c r="CGO209" s="82"/>
      <c r="CGP209" s="82"/>
      <c r="CGQ209" s="82"/>
      <c r="CGR209" s="82"/>
      <c r="CGS209" s="82"/>
      <c r="CGT209" s="82"/>
      <c r="CGU209" s="82"/>
      <c r="CGV209" s="82"/>
      <c r="CGW209" s="82"/>
      <c r="CGX209" s="82"/>
      <c r="CGY209" s="82"/>
      <c r="CGZ209" s="82"/>
      <c r="CHA209" s="82"/>
      <c r="CHB209" s="82"/>
      <c r="CHC209" s="82"/>
      <c r="CHD209" s="82"/>
      <c r="CHE209" s="82"/>
      <c r="CHF209" s="82"/>
      <c r="CHG209" s="82"/>
      <c r="CHH209" s="82"/>
      <c r="CHI209" s="82"/>
      <c r="CHJ209" s="82"/>
      <c r="CHK209" s="82"/>
      <c r="CHL209" s="82"/>
      <c r="CHM209" s="82"/>
      <c r="CHN209" s="82"/>
      <c r="CHO209" s="82"/>
      <c r="CHP209" s="82"/>
      <c r="CHQ209" s="82"/>
      <c r="CHR209" s="82"/>
      <c r="CHS209" s="82"/>
      <c r="CHT209" s="82"/>
      <c r="CHU209" s="82"/>
      <c r="CHV209" s="82"/>
      <c r="CHW209" s="82"/>
      <c r="CHX209" s="82"/>
      <c r="CHY209" s="82"/>
      <c r="CHZ209" s="82"/>
      <c r="CIA209" s="82"/>
      <c r="CIB209" s="82"/>
      <c r="CIC209" s="82"/>
      <c r="CID209" s="82"/>
      <c r="CIE209" s="82"/>
      <c r="CIF209" s="82"/>
      <c r="CIG209" s="82"/>
      <c r="CIH209" s="82"/>
      <c r="CII209" s="82"/>
      <c r="CIJ209" s="82"/>
      <c r="CIK209" s="82"/>
      <c r="CIL209" s="82"/>
      <c r="CIM209" s="82"/>
      <c r="CIN209" s="82"/>
      <c r="CIO209" s="82"/>
      <c r="CIP209" s="82"/>
      <c r="CIQ209" s="82"/>
      <c r="CIR209" s="82"/>
      <c r="CIS209" s="82"/>
      <c r="CIT209" s="82"/>
      <c r="CIU209" s="82"/>
      <c r="CIV209" s="82"/>
      <c r="CIW209" s="82"/>
      <c r="CIX209" s="82"/>
      <c r="CIY209" s="82"/>
      <c r="CIZ209" s="82"/>
      <c r="CJA209" s="82"/>
      <c r="CJB209" s="82"/>
      <c r="CJC209" s="82"/>
      <c r="CJD209" s="82"/>
      <c r="CJE209" s="82"/>
      <c r="CJF209" s="82"/>
      <c r="CJG209" s="82"/>
      <c r="CJH209" s="82"/>
      <c r="CJI209" s="82"/>
      <c r="CJJ209" s="82"/>
      <c r="CJK209" s="82"/>
      <c r="CJL209" s="82"/>
      <c r="CJM209" s="82"/>
      <c r="CJN209" s="82"/>
      <c r="CJO209" s="82"/>
      <c r="CJP209" s="82"/>
      <c r="CJQ209" s="82"/>
      <c r="CJR209" s="82"/>
      <c r="CJS209" s="82"/>
      <c r="CJT209" s="82"/>
      <c r="CJU209" s="82"/>
      <c r="CJV209" s="82"/>
      <c r="CJW209" s="82"/>
      <c r="CJX209" s="82"/>
      <c r="CJY209" s="82"/>
      <c r="CJZ209" s="82"/>
      <c r="CKA209" s="82"/>
      <c r="CKB209" s="82"/>
      <c r="CKC209" s="82"/>
      <c r="CKD209" s="82"/>
      <c r="CKE209" s="82"/>
      <c r="CKF209" s="82"/>
      <c r="CKG209" s="82"/>
      <c r="CKH209" s="82"/>
      <c r="CKI209" s="82"/>
      <c r="CKJ209" s="82"/>
      <c r="CKK209" s="82"/>
      <c r="CKL209" s="82"/>
      <c r="CKM209" s="82"/>
      <c r="CKN209" s="82"/>
      <c r="CKO209" s="82"/>
      <c r="CKP209" s="82"/>
      <c r="CKQ209" s="82"/>
      <c r="CKR209" s="82"/>
      <c r="CKS209" s="82"/>
      <c r="CKT209" s="82"/>
      <c r="CKU209" s="82"/>
      <c r="CKV209" s="82"/>
      <c r="CKW209" s="82"/>
      <c r="CKX209" s="82"/>
      <c r="CKY209" s="82"/>
      <c r="CKZ209" s="82"/>
      <c r="CLA209" s="82"/>
      <c r="CLB209" s="82"/>
      <c r="CLC209" s="82"/>
      <c r="CLD209" s="82"/>
      <c r="CLE209" s="82"/>
      <c r="CLF209" s="82"/>
      <c r="CLG209" s="82"/>
      <c r="CLH209" s="82"/>
      <c r="CLI209" s="82"/>
      <c r="CLJ209" s="82"/>
      <c r="CLK209" s="82"/>
      <c r="CLL209" s="82"/>
      <c r="CLM209" s="82"/>
      <c r="CLN209" s="82"/>
      <c r="CLO209" s="82"/>
      <c r="CLP209" s="82"/>
      <c r="CLQ209" s="82"/>
      <c r="CLR209" s="82"/>
      <c r="CLS209" s="82"/>
      <c r="CLT209" s="82"/>
      <c r="CLU209" s="82"/>
      <c r="CLV209" s="82"/>
      <c r="CLW209" s="82"/>
      <c r="CLX209" s="82"/>
      <c r="CLY209" s="82"/>
      <c r="CLZ209" s="82"/>
      <c r="CMA209" s="82"/>
      <c r="CMB209" s="82"/>
      <c r="CMC209" s="82"/>
      <c r="CMD209" s="82"/>
      <c r="CME209" s="82"/>
      <c r="CMF209" s="82"/>
      <c r="CMG209" s="82"/>
      <c r="CMH209" s="82"/>
      <c r="CMI209" s="82"/>
      <c r="CMJ209" s="82"/>
      <c r="CMK209" s="82"/>
      <c r="CML209" s="82"/>
      <c r="CMM209" s="82"/>
      <c r="CMN209" s="82"/>
      <c r="CMO209" s="82"/>
      <c r="CMP209" s="82"/>
      <c r="CMQ209" s="82"/>
      <c r="CMR209" s="82"/>
      <c r="CMS209" s="82"/>
      <c r="CMT209" s="82"/>
      <c r="CMU209" s="82"/>
      <c r="CMV209" s="82"/>
      <c r="CMW209" s="82"/>
      <c r="CMX209" s="82"/>
      <c r="CMY209" s="82"/>
      <c r="CMZ209" s="82"/>
      <c r="CNA209" s="82"/>
      <c r="CNB209" s="82"/>
      <c r="CNC209" s="82"/>
      <c r="CND209" s="82"/>
      <c r="CNE209" s="82"/>
      <c r="CNF209" s="82"/>
      <c r="CNG209" s="82"/>
      <c r="CNH209" s="82"/>
      <c r="CNI209" s="82"/>
      <c r="CNJ209" s="82"/>
      <c r="CNK209" s="82"/>
      <c r="CNL209" s="82"/>
      <c r="CNM209" s="82"/>
      <c r="CNN209" s="82"/>
      <c r="CNO209" s="82"/>
      <c r="CNP209" s="82"/>
      <c r="CNQ209" s="82"/>
      <c r="CNR209" s="82"/>
      <c r="CNS209" s="82"/>
      <c r="CNT209" s="82"/>
      <c r="CNU209" s="82"/>
      <c r="CNV209" s="82"/>
      <c r="CNW209" s="82"/>
      <c r="CNX209" s="82"/>
      <c r="CNY209" s="82"/>
      <c r="CNZ209" s="82"/>
      <c r="COA209" s="82"/>
      <c r="COB209" s="82"/>
      <c r="COC209" s="82"/>
      <c r="COD209" s="82"/>
      <c r="COE209" s="82"/>
      <c r="COF209" s="82"/>
      <c r="COG209" s="82"/>
      <c r="COH209" s="82"/>
      <c r="COI209" s="82"/>
      <c r="COJ209" s="82"/>
      <c r="COK209" s="82"/>
      <c r="COL209" s="82"/>
      <c r="COM209" s="82"/>
      <c r="CON209" s="82"/>
      <c r="COO209" s="82"/>
      <c r="COP209" s="82"/>
      <c r="COQ209" s="82"/>
      <c r="COR209" s="82"/>
      <c r="COS209" s="82"/>
      <c r="COT209" s="82"/>
      <c r="COU209" s="82"/>
      <c r="COV209" s="82"/>
      <c r="COW209" s="82"/>
      <c r="COX209" s="82"/>
      <c r="COY209" s="82"/>
      <c r="COZ209" s="82"/>
      <c r="CPA209" s="82"/>
      <c r="CPB209" s="82"/>
      <c r="CPC209" s="82"/>
      <c r="CPD209" s="82"/>
      <c r="CPE209" s="82"/>
      <c r="CPF209" s="82"/>
      <c r="CPG209" s="82"/>
      <c r="CPH209" s="82"/>
      <c r="CPI209" s="82"/>
      <c r="CPJ209" s="82"/>
      <c r="CPK209" s="82"/>
      <c r="CPL209" s="82"/>
      <c r="CPM209" s="82"/>
      <c r="CPN209" s="82"/>
      <c r="CPO209" s="82"/>
      <c r="CPP209" s="82"/>
      <c r="CPQ209" s="82"/>
      <c r="CPR209" s="82"/>
      <c r="CPS209" s="82"/>
      <c r="CPT209" s="82"/>
      <c r="CPU209" s="82"/>
      <c r="CPV209" s="82"/>
      <c r="CPW209" s="82"/>
      <c r="CPX209" s="82"/>
      <c r="CPY209" s="82"/>
      <c r="CPZ209" s="82"/>
      <c r="CQA209" s="82"/>
      <c r="CQB209" s="82"/>
      <c r="CQC209" s="82"/>
      <c r="CQD209" s="82"/>
      <c r="CQE209" s="82"/>
      <c r="CQF209" s="82"/>
      <c r="CQG209" s="82"/>
      <c r="CQH209" s="82"/>
      <c r="CQI209" s="82"/>
      <c r="CQJ209" s="82"/>
      <c r="CQK209" s="82"/>
      <c r="CQL209" s="82"/>
      <c r="CQM209" s="82"/>
      <c r="CQN209" s="82"/>
      <c r="CQO209" s="82"/>
      <c r="CQP209" s="82"/>
      <c r="CQQ209" s="82"/>
      <c r="CQR209" s="82"/>
      <c r="CQS209" s="82"/>
      <c r="CQT209" s="82"/>
      <c r="CQU209" s="82"/>
      <c r="CQV209" s="82"/>
      <c r="CQW209" s="82"/>
      <c r="CQX209" s="82"/>
      <c r="CQY209" s="82"/>
      <c r="CQZ209" s="82"/>
      <c r="CRA209" s="82"/>
      <c r="CRB209" s="82"/>
      <c r="CRC209" s="82"/>
      <c r="CRD209" s="82"/>
      <c r="CRE209" s="82"/>
      <c r="CRF209" s="82"/>
      <c r="CRG209" s="82"/>
      <c r="CRH209" s="82"/>
      <c r="CRI209" s="82"/>
      <c r="CRJ209" s="82"/>
      <c r="CRK209" s="82"/>
      <c r="CRL209" s="82"/>
      <c r="CRM209" s="82"/>
      <c r="CRN209" s="82"/>
      <c r="CRO209" s="82"/>
      <c r="CRP209" s="82"/>
      <c r="CRQ209" s="82"/>
      <c r="CRR209" s="82"/>
      <c r="CRS209" s="82"/>
      <c r="CRT209" s="82"/>
      <c r="CRU209" s="82"/>
      <c r="CRV209" s="82"/>
      <c r="CRW209" s="82"/>
      <c r="CRX209" s="82"/>
      <c r="CRY209" s="82"/>
      <c r="CRZ209" s="82"/>
      <c r="CSA209" s="82"/>
      <c r="CSB209" s="82"/>
      <c r="CSC209" s="82"/>
      <c r="CSD209" s="82"/>
      <c r="CSE209" s="82"/>
      <c r="CSF209" s="82"/>
      <c r="CSG209" s="82"/>
      <c r="CSH209" s="82"/>
      <c r="CSI209" s="82"/>
      <c r="CSJ209" s="82"/>
      <c r="CSK209" s="82"/>
      <c r="CSL209" s="82"/>
      <c r="CSM209" s="82"/>
      <c r="CSN209" s="82"/>
      <c r="CSO209" s="82"/>
      <c r="CSP209" s="82"/>
      <c r="CSQ209" s="82"/>
      <c r="CSR209" s="82"/>
      <c r="CSS209" s="82"/>
      <c r="CST209" s="82"/>
      <c r="CSU209" s="82"/>
      <c r="CSV209" s="82"/>
      <c r="CSW209" s="82"/>
      <c r="CSX209" s="82"/>
      <c r="CSY209" s="82"/>
      <c r="CSZ209" s="82"/>
      <c r="CTA209" s="82"/>
      <c r="CTB209" s="82"/>
      <c r="CTC209" s="82"/>
      <c r="CTD209" s="82"/>
      <c r="CTE209" s="82"/>
      <c r="CTF209" s="82"/>
      <c r="CTG209" s="82"/>
      <c r="CTH209" s="82"/>
      <c r="CTI209" s="82"/>
      <c r="CTJ209" s="82"/>
      <c r="CTK209" s="82"/>
      <c r="CTL209" s="82"/>
      <c r="CTM209" s="82"/>
      <c r="CTN209" s="82"/>
      <c r="CTO209" s="82"/>
      <c r="CTP209" s="82"/>
      <c r="CTQ209" s="82"/>
      <c r="CTR209" s="82"/>
      <c r="CTS209" s="82"/>
      <c r="CTT209" s="82"/>
      <c r="CTU209" s="82"/>
      <c r="CTV209" s="82"/>
      <c r="CTW209" s="82"/>
      <c r="CTX209" s="82"/>
      <c r="CTY209" s="82"/>
      <c r="CTZ209" s="82"/>
      <c r="CUA209" s="82"/>
      <c r="CUB209" s="82"/>
      <c r="CUC209" s="82"/>
      <c r="CUD209" s="82"/>
      <c r="CUE209" s="82"/>
      <c r="CUF209" s="82"/>
      <c r="CUG209" s="82"/>
      <c r="CUH209" s="82"/>
      <c r="CUI209" s="82"/>
      <c r="CUJ209" s="82"/>
      <c r="CUK209" s="82"/>
      <c r="CUL209" s="82"/>
      <c r="CUM209" s="82"/>
      <c r="CUN209" s="82"/>
      <c r="CUO209" s="82"/>
      <c r="CUP209" s="82"/>
      <c r="CUQ209" s="82"/>
      <c r="CUR209" s="82"/>
      <c r="CUS209" s="82"/>
      <c r="CUT209" s="82"/>
      <c r="CUU209" s="82"/>
      <c r="CUV209" s="82"/>
      <c r="CUW209" s="82"/>
      <c r="CUX209" s="82"/>
      <c r="CUY209" s="82"/>
      <c r="CUZ209" s="82"/>
      <c r="CVA209" s="82"/>
      <c r="CVB209" s="82"/>
      <c r="CVC209" s="82"/>
      <c r="CVD209" s="82"/>
      <c r="CVE209" s="82"/>
      <c r="CVF209" s="82"/>
      <c r="CVG209" s="82"/>
      <c r="CVH209" s="82"/>
      <c r="CVI209" s="82"/>
      <c r="CVJ209" s="82"/>
      <c r="CVK209" s="82"/>
      <c r="CVL209" s="82"/>
      <c r="CVM209" s="82"/>
      <c r="CVN209" s="82"/>
      <c r="CVO209" s="82"/>
      <c r="CVP209" s="82"/>
      <c r="CVQ209" s="82"/>
      <c r="CVR209" s="82"/>
      <c r="CVS209" s="82"/>
      <c r="CVT209" s="82"/>
      <c r="CVU209" s="82"/>
      <c r="CVV209" s="82"/>
      <c r="CVW209" s="82"/>
      <c r="CVX209" s="82"/>
      <c r="CVY209" s="82"/>
      <c r="CVZ209" s="82"/>
      <c r="CWA209" s="82"/>
      <c r="CWB209" s="82"/>
      <c r="CWC209" s="82"/>
      <c r="CWD209" s="82"/>
      <c r="CWE209" s="82"/>
      <c r="CWF209" s="82"/>
      <c r="CWG209" s="82"/>
      <c r="CWH209" s="82"/>
      <c r="CWI209" s="82"/>
      <c r="CWJ209" s="82"/>
      <c r="CWK209" s="82"/>
      <c r="CWL209" s="82"/>
      <c r="CWM209" s="82"/>
      <c r="CWN209" s="82"/>
      <c r="CWO209" s="82"/>
      <c r="CWP209" s="82"/>
      <c r="CWQ209" s="82"/>
      <c r="CWR209" s="82"/>
      <c r="CWS209" s="82"/>
      <c r="CWT209" s="82"/>
      <c r="CWU209" s="82"/>
      <c r="CWV209" s="82"/>
      <c r="CWW209" s="82"/>
      <c r="CWX209" s="82"/>
      <c r="CWY209" s="82"/>
      <c r="CWZ209" s="82"/>
      <c r="CXA209" s="82"/>
      <c r="CXB209" s="82"/>
      <c r="CXC209" s="82"/>
      <c r="CXD209" s="82"/>
      <c r="CXE209" s="82"/>
      <c r="CXF209" s="82"/>
      <c r="CXG209" s="82"/>
      <c r="CXH209" s="82"/>
      <c r="CXI209" s="82"/>
      <c r="CXJ209" s="82"/>
      <c r="CXK209" s="82"/>
      <c r="CXL209" s="82"/>
      <c r="CXM209" s="82"/>
      <c r="CXN209" s="82"/>
      <c r="CXO209" s="82"/>
      <c r="CXP209" s="82"/>
      <c r="CXQ209" s="82"/>
      <c r="CXR209" s="82"/>
      <c r="CXS209" s="82"/>
      <c r="CXT209" s="82"/>
      <c r="CXU209" s="82"/>
      <c r="CXV209" s="82"/>
      <c r="CXW209" s="82"/>
      <c r="CXX209" s="82"/>
      <c r="CXY209" s="82"/>
      <c r="CXZ209" s="82"/>
      <c r="CYA209" s="82"/>
      <c r="CYB209" s="82"/>
      <c r="CYC209" s="82"/>
      <c r="CYD209" s="82"/>
      <c r="CYE209" s="82"/>
      <c r="CYF209" s="82"/>
      <c r="CYG209" s="82"/>
      <c r="CYH209" s="82"/>
      <c r="CYI209" s="82"/>
      <c r="CYJ209" s="82"/>
      <c r="CYK209" s="82"/>
      <c r="CYL209" s="82"/>
      <c r="CYM209" s="82"/>
      <c r="CYN209" s="82"/>
      <c r="CYO209" s="82"/>
      <c r="CYP209" s="82"/>
      <c r="CYQ209" s="82"/>
      <c r="CYR209" s="82"/>
      <c r="CYS209" s="82"/>
      <c r="CYT209" s="82"/>
      <c r="CYU209" s="82"/>
      <c r="CYV209" s="82"/>
      <c r="CYW209" s="82"/>
      <c r="CYX209" s="82"/>
      <c r="CYY209" s="82"/>
      <c r="CYZ209" s="82"/>
      <c r="CZA209" s="82"/>
      <c r="CZB209" s="82"/>
      <c r="CZC209" s="82"/>
      <c r="CZD209" s="82"/>
      <c r="CZE209" s="82"/>
      <c r="CZF209" s="82"/>
      <c r="CZG209" s="82"/>
      <c r="CZH209" s="82"/>
      <c r="CZI209" s="82"/>
      <c r="CZJ209" s="82"/>
      <c r="CZK209" s="82"/>
      <c r="CZL209" s="82"/>
      <c r="CZM209" s="82"/>
      <c r="CZN209" s="82"/>
      <c r="CZO209" s="82"/>
      <c r="CZP209" s="82"/>
      <c r="CZQ209" s="82"/>
      <c r="CZR209" s="82"/>
      <c r="CZS209" s="82"/>
      <c r="CZT209" s="82"/>
      <c r="CZU209" s="82"/>
      <c r="CZV209" s="82"/>
      <c r="CZW209" s="82"/>
      <c r="CZX209" s="82"/>
      <c r="CZY209" s="82"/>
      <c r="CZZ209" s="82"/>
      <c r="DAA209" s="82"/>
      <c r="DAB209" s="82"/>
      <c r="DAC209" s="82"/>
      <c r="DAD209" s="82"/>
      <c r="DAE209" s="82"/>
      <c r="DAF209" s="82"/>
      <c r="DAG209" s="82"/>
      <c r="DAH209" s="82"/>
      <c r="DAI209" s="82"/>
      <c r="DAJ209" s="82"/>
      <c r="DAK209" s="82"/>
      <c r="DAL209" s="82"/>
      <c r="DAM209" s="82"/>
      <c r="DAN209" s="82"/>
      <c r="DAO209" s="82"/>
      <c r="DAP209" s="82"/>
      <c r="DAQ209" s="82"/>
      <c r="DAR209" s="82"/>
      <c r="DAS209" s="82"/>
      <c r="DAT209" s="82"/>
      <c r="DAU209" s="82"/>
      <c r="DAV209" s="82"/>
      <c r="DAW209" s="82"/>
      <c r="DAX209" s="82"/>
      <c r="DAY209" s="82"/>
      <c r="DAZ209" s="82"/>
      <c r="DBA209" s="82"/>
      <c r="DBB209" s="82"/>
      <c r="DBC209" s="82"/>
      <c r="DBD209" s="82"/>
      <c r="DBE209" s="82"/>
      <c r="DBF209" s="82"/>
      <c r="DBG209" s="82"/>
      <c r="DBH209" s="82"/>
      <c r="DBI209" s="82"/>
      <c r="DBJ209" s="82"/>
      <c r="DBK209" s="82"/>
      <c r="DBL209" s="82"/>
      <c r="DBM209" s="82"/>
      <c r="DBN209" s="82"/>
      <c r="DBO209" s="82"/>
      <c r="DBP209" s="82"/>
      <c r="DBQ209" s="82"/>
      <c r="DBR209" s="82"/>
      <c r="DBS209" s="82"/>
      <c r="DBT209" s="82"/>
      <c r="DBU209" s="82"/>
      <c r="DBV209" s="82"/>
      <c r="DBW209" s="82"/>
      <c r="DBX209" s="82"/>
      <c r="DBY209" s="82"/>
      <c r="DBZ209" s="82"/>
      <c r="DCA209" s="82"/>
      <c r="DCB209" s="82"/>
      <c r="DCC209" s="82"/>
      <c r="DCD209" s="82"/>
      <c r="DCE209" s="82"/>
      <c r="DCF209" s="82"/>
      <c r="DCG209" s="82"/>
      <c r="DCH209" s="82"/>
      <c r="DCI209" s="82"/>
      <c r="DCJ209" s="82"/>
      <c r="DCK209" s="82"/>
      <c r="DCL209" s="82"/>
      <c r="DCM209" s="82"/>
      <c r="DCN209" s="82"/>
      <c r="DCO209" s="82"/>
      <c r="DCP209" s="82"/>
      <c r="DCQ209" s="82"/>
      <c r="DCR209" s="82"/>
      <c r="DCS209" s="82"/>
      <c r="DCT209" s="82"/>
      <c r="DCU209" s="82"/>
      <c r="DCV209" s="82"/>
      <c r="DCW209" s="82"/>
      <c r="DCX209" s="82"/>
      <c r="DCY209" s="82"/>
      <c r="DCZ209" s="82"/>
      <c r="DDA209" s="82"/>
      <c r="DDB209" s="82"/>
      <c r="DDC209" s="82"/>
      <c r="DDD209" s="82"/>
      <c r="DDE209" s="82"/>
      <c r="DDF209" s="82"/>
      <c r="DDG209" s="82"/>
      <c r="DDH209" s="82"/>
      <c r="DDI209" s="82"/>
      <c r="DDJ209" s="82"/>
      <c r="DDK209" s="82"/>
      <c r="DDL209" s="82"/>
      <c r="DDM209" s="82"/>
      <c r="DDN209" s="82"/>
      <c r="DDO209" s="82"/>
      <c r="DDP209" s="82"/>
      <c r="DDQ209" s="82"/>
      <c r="DDR209" s="82"/>
      <c r="DDS209" s="82"/>
      <c r="DDT209" s="82"/>
      <c r="DDU209" s="82"/>
      <c r="DDV209" s="82"/>
      <c r="DDW209" s="82"/>
      <c r="DDX209" s="82"/>
      <c r="DDY209" s="82"/>
      <c r="DDZ209" s="82"/>
      <c r="DEA209" s="82"/>
      <c r="DEB209" s="82"/>
      <c r="DEC209" s="82"/>
      <c r="DED209" s="82"/>
      <c r="DEE209" s="82"/>
      <c r="DEF209" s="82"/>
      <c r="DEG209" s="82"/>
      <c r="DEH209" s="82"/>
      <c r="DEI209" s="82"/>
      <c r="DEJ209" s="82"/>
      <c r="DEK209" s="82"/>
      <c r="DEL209" s="82"/>
      <c r="DEM209" s="82"/>
      <c r="DEN209" s="82"/>
      <c r="DEO209" s="82"/>
      <c r="DEP209" s="82"/>
      <c r="DEQ209" s="82"/>
      <c r="DER209" s="82"/>
      <c r="DES209" s="82"/>
      <c r="DET209" s="82"/>
      <c r="DEU209" s="82"/>
      <c r="DEV209" s="82"/>
      <c r="DEW209" s="82"/>
      <c r="DEX209" s="82"/>
      <c r="DEY209" s="82"/>
      <c r="DEZ209" s="82"/>
      <c r="DFA209" s="82"/>
      <c r="DFB209" s="82"/>
      <c r="DFC209" s="82"/>
      <c r="DFD209" s="82"/>
      <c r="DFE209" s="82"/>
      <c r="DFF209" s="82"/>
      <c r="DFG209" s="82"/>
      <c r="DFH209" s="82"/>
      <c r="DFI209" s="82"/>
      <c r="DFJ209" s="82"/>
      <c r="DFK209" s="82"/>
      <c r="DFL209" s="82"/>
      <c r="DFM209" s="82"/>
      <c r="DFN209" s="82"/>
      <c r="DFO209" s="82"/>
      <c r="DFP209" s="82"/>
      <c r="DFQ209" s="82"/>
      <c r="DFR209" s="82"/>
      <c r="DFS209" s="82"/>
      <c r="DFT209" s="82"/>
      <c r="DFU209" s="82"/>
      <c r="DFV209" s="82"/>
      <c r="DFW209" s="82"/>
      <c r="DFX209" s="82"/>
      <c r="DFY209" s="82"/>
      <c r="DFZ209" s="82"/>
      <c r="DGA209" s="82"/>
      <c r="DGB209" s="82"/>
      <c r="DGC209" s="82"/>
      <c r="DGD209" s="82"/>
      <c r="DGE209" s="82"/>
      <c r="DGF209" s="82"/>
      <c r="DGG209" s="82"/>
      <c r="DGH209" s="82"/>
      <c r="DGI209" s="82"/>
      <c r="DGJ209" s="82"/>
      <c r="DGK209" s="82"/>
      <c r="DGL209" s="82"/>
      <c r="DGM209" s="82"/>
      <c r="DGN209" s="82"/>
      <c r="DGO209" s="82"/>
      <c r="DGP209" s="82"/>
      <c r="DGQ209" s="82"/>
      <c r="DGR209" s="82"/>
      <c r="DGS209" s="82"/>
      <c r="DGT209" s="82"/>
      <c r="DGU209" s="82"/>
      <c r="DGV209" s="82"/>
      <c r="DGW209" s="82"/>
      <c r="DGX209" s="82"/>
      <c r="DGY209" s="82"/>
      <c r="DGZ209" s="82"/>
      <c r="DHA209" s="82"/>
      <c r="DHB209" s="82"/>
      <c r="DHC209" s="82"/>
      <c r="DHD209" s="82"/>
      <c r="DHE209" s="82"/>
      <c r="DHF209" s="82"/>
      <c r="DHG209" s="82"/>
      <c r="DHH209" s="82"/>
      <c r="DHI209" s="82"/>
      <c r="DHJ209" s="82"/>
      <c r="DHK209" s="82"/>
      <c r="DHL209" s="82"/>
      <c r="DHM209" s="82"/>
      <c r="DHN209" s="82"/>
      <c r="DHO209" s="82"/>
      <c r="DHP209" s="82"/>
      <c r="DHQ209" s="82"/>
      <c r="DHR209" s="82"/>
      <c r="DHS209" s="82"/>
      <c r="DHT209" s="82"/>
      <c r="DHU209" s="82"/>
      <c r="DHV209" s="82"/>
      <c r="DHW209" s="82"/>
      <c r="DHX209" s="82"/>
      <c r="DHY209" s="82"/>
      <c r="DHZ209" s="82"/>
      <c r="DIA209" s="82"/>
      <c r="DIB209" s="82"/>
      <c r="DIC209" s="82"/>
      <c r="DID209" s="82"/>
      <c r="DIE209" s="82"/>
      <c r="DIF209" s="82"/>
      <c r="DIG209" s="82"/>
      <c r="DIH209" s="82"/>
      <c r="DII209" s="82"/>
      <c r="DIJ209" s="82"/>
      <c r="DIK209" s="82"/>
      <c r="DIL209" s="82"/>
      <c r="DIM209" s="82"/>
      <c r="DIN209" s="82"/>
      <c r="DIO209" s="82"/>
      <c r="DIP209" s="82"/>
      <c r="DIQ209" s="82"/>
      <c r="DIR209" s="82"/>
      <c r="DIS209" s="82"/>
      <c r="DIT209" s="82"/>
      <c r="DIU209" s="82"/>
      <c r="DIV209" s="82"/>
      <c r="DIW209" s="82"/>
      <c r="DIX209" s="82"/>
      <c r="DIY209" s="82"/>
      <c r="DIZ209" s="82"/>
      <c r="DJA209" s="82"/>
      <c r="DJB209" s="82"/>
      <c r="DJC209" s="82"/>
      <c r="DJD209" s="82"/>
      <c r="DJE209" s="82"/>
      <c r="DJF209" s="82"/>
      <c r="DJG209" s="82"/>
      <c r="DJH209" s="82"/>
      <c r="DJI209" s="82"/>
      <c r="DJJ209" s="82"/>
      <c r="DJK209" s="82"/>
      <c r="DJL209" s="82"/>
      <c r="DJM209" s="82"/>
      <c r="DJN209" s="82"/>
      <c r="DJO209" s="82"/>
      <c r="DJP209" s="82"/>
      <c r="DJQ209" s="82"/>
      <c r="DJR209" s="82"/>
      <c r="DJS209" s="82"/>
      <c r="DJT209" s="82"/>
      <c r="DJU209" s="82"/>
      <c r="DJV209" s="82"/>
      <c r="DJW209" s="82"/>
      <c r="DJX209" s="82"/>
      <c r="DJY209" s="82"/>
      <c r="DJZ209" s="82"/>
      <c r="DKA209" s="82"/>
      <c r="DKB209" s="82"/>
      <c r="DKC209" s="82"/>
      <c r="DKD209" s="82"/>
      <c r="DKE209" s="82"/>
      <c r="DKF209" s="82"/>
      <c r="DKG209" s="82"/>
      <c r="DKH209" s="82"/>
      <c r="DKI209" s="82"/>
      <c r="DKJ209" s="82"/>
      <c r="DKK209" s="82"/>
      <c r="DKL209" s="82"/>
      <c r="DKM209" s="82"/>
      <c r="DKN209" s="82"/>
      <c r="DKO209" s="82"/>
      <c r="DKP209" s="82"/>
      <c r="DKQ209" s="82"/>
      <c r="DKR209" s="82"/>
      <c r="DKS209" s="82"/>
      <c r="DKT209" s="82"/>
      <c r="DKU209" s="82"/>
      <c r="DKV209" s="82"/>
      <c r="DKW209" s="82"/>
      <c r="DKX209" s="82"/>
      <c r="DKY209" s="82"/>
      <c r="DKZ209" s="82"/>
      <c r="DLA209" s="82"/>
      <c r="DLB209" s="82"/>
      <c r="DLC209" s="82"/>
      <c r="DLD209" s="82"/>
      <c r="DLE209" s="82"/>
      <c r="DLF209" s="82"/>
      <c r="DLG209" s="82"/>
      <c r="DLH209" s="82"/>
      <c r="DLI209" s="82"/>
      <c r="DLJ209" s="82"/>
      <c r="DLK209" s="82"/>
      <c r="DLL209" s="82"/>
      <c r="DLM209" s="82"/>
      <c r="DLN209" s="82"/>
      <c r="DLO209" s="82"/>
      <c r="DLP209" s="82"/>
      <c r="DLQ209" s="82"/>
      <c r="DLR209" s="82"/>
      <c r="DLS209" s="82"/>
      <c r="DLT209" s="82"/>
      <c r="DLU209" s="82"/>
      <c r="DLV209" s="82"/>
      <c r="DLW209" s="82"/>
      <c r="DLX209" s="82"/>
      <c r="DLY209" s="82"/>
      <c r="DLZ209" s="82"/>
      <c r="DMA209" s="82"/>
      <c r="DMB209" s="82"/>
      <c r="DMC209" s="82"/>
      <c r="DMD209" s="82"/>
      <c r="DME209" s="82"/>
      <c r="DMF209" s="82"/>
      <c r="DMG209" s="82"/>
      <c r="DMH209" s="82"/>
      <c r="DMI209" s="82"/>
      <c r="DMJ209" s="82"/>
      <c r="DMK209" s="82"/>
      <c r="DML209" s="82"/>
      <c r="DMM209" s="82"/>
      <c r="DMN209" s="82"/>
      <c r="DMO209" s="82"/>
      <c r="DMP209" s="82"/>
      <c r="DMQ209" s="82"/>
      <c r="DMR209" s="82"/>
      <c r="DMS209" s="82"/>
      <c r="DMT209" s="82"/>
      <c r="DMU209" s="82"/>
      <c r="DMV209" s="82"/>
      <c r="DMW209" s="82"/>
      <c r="DMX209" s="82"/>
      <c r="DMY209" s="82"/>
      <c r="DMZ209" s="82"/>
      <c r="DNA209" s="82"/>
      <c r="DNB209" s="82"/>
      <c r="DNC209" s="82"/>
      <c r="DND209" s="82"/>
      <c r="DNE209" s="82"/>
      <c r="DNF209" s="82"/>
      <c r="DNG209" s="82"/>
      <c r="DNH209" s="82"/>
      <c r="DNI209" s="82"/>
      <c r="DNJ209" s="82"/>
      <c r="DNK209" s="82"/>
      <c r="DNL209" s="82"/>
      <c r="DNM209" s="82"/>
      <c r="DNN209" s="82"/>
      <c r="DNO209" s="82"/>
      <c r="DNP209" s="82"/>
      <c r="DNQ209" s="82"/>
      <c r="DNR209" s="82"/>
      <c r="DNS209" s="82"/>
      <c r="DNT209" s="82"/>
      <c r="DNU209" s="82"/>
      <c r="DNV209" s="82"/>
      <c r="DNW209" s="82"/>
      <c r="DNX209" s="82"/>
      <c r="DNY209" s="82"/>
      <c r="DNZ209" s="82"/>
      <c r="DOA209" s="82"/>
      <c r="DOB209" s="82"/>
      <c r="DOC209" s="82"/>
      <c r="DOD209" s="82"/>
      <c r="DOE209" s="82"/>
      <c r="DOF209" s="82"/>
      <c r="DOG209" s="82"/>
      <c r="DOH209" s="82"/>
      <c r="DOI209" s="82"/>
      <c r="DOJ209" s="82"/>
      <c r="DOK209" s="82"/>
      <c r="DOL209" s="82"/>
      <c r="DOM209" s="82"/>
      <c r="DON209" s="82"/>
      <c r="DOO209" s="82"/>
      <c r="DOP209" s="82"/>
      <c r="DOQ209" s="82"/>
      <c r="DOR209" s="82"/>
      <c r="DOS209" s="82"/>
      <c r="DOT209" s="82"/>
      <c r="DOU209" s="82"/>
      <c r="DOV209" s="82"/>
      <c r="DOW209" s="82"/>
      <c r="DOX209" s="82"/>
      <c r="DOY209" s="82"/>
      <c r="DOZ209" s="82"/>
      <c r="DPA209" s="82"/>
      <c r="DPB209" s="82"/>
      <c r="DPC209" s="82"/>
      <c r="DPD209" s="82"/>
      <c r="DPE209" s="82"/>
      <c r="DPF209" s="82"/>
      <c r="DPG209" s="82"/>
      <c r="DPH209" s="82"/>
      <c r="DPI209" s="82"/>
      <c r="DPJ209" s="82"/>
      <c r="DPK209" s="82"/>
      <c r="DPL209" s="82"/>
      <c r="DPM209" s="82"/>
      <c r="DPN209" s="82"/>
      <c r="DPO209" s="82"/>
      <c r="DPP209" s="82"/>
      <c r="DPQ209" s="82"/>
      <c r="DPR209" s="82"/>
      <c r="DPS209" s="82"/>
      <c r="DPT209" s="82"/>
      <c r="DPU209" s="82"/>
      <c r="DPV209" s="82"/>
      <c r="DPW209" s="82"/>
      <c r="DPX209" s="82"/>
      <c r="DPY209" s="82"/>
      <c r="DPZ209" s="82"/>
      <c r="DQA209" s="82"/>
      <c r="DQB209" s="82"/>
      <c r="DQC209" s="82"/>
      <c r="DQD209" s="82"/>
      <c r="DQE209" s="82"/>
      <c r="DQF209" s="82"/>
      <c r="DQG209" s="82"/>
      <c r="DQH209" s="82"/>
      <c r="DQI209" s="82"/>
      <c r="DQJ209" s="82"/>
      <c r="DQK209" s="82"/>
      <c r="DQL209" s="82"/>
      <c r="DQM209" s="82"/>
      <c r="DQN209" s="82"/>
      <c r="DQO209" s="82"/>
      <c r="DQP209" s="82"/>
      <c r="DQQ209" s="82"/>
      <c r="DQR209" s="82"/>
      <c r="DQS209" s="82"/>
      <c r="DQT209" s="82"/>
      <c r="DQU209" s="82"/>
      <c r="DQV209" s="82"/>
      <c r="DQW209" s="82"/>
      <c r="DQX209" s="82"/>
      <c r="DQY209" s="82"/>
      <c r="DQZ209" s="82"/>
      <c r="DRA209" s="82"/>
      <c r="DRB209" s="82"/>
      <c r="DRC209" s="82"/>
      <c r="DRD209" s="82"/>
      <c r="DRE209" s="82"/>
      <c r="DRF209" s="82"/>
      <c r="DRG209" s="82"/>
      <c r="DRH209" s="82"/>
      <c r="DRI209" s="82"/>
      <c r="DRJ209" s="82"/>
      <c r="DRK209" s="82"/>
      <c r="DRL209" s="82"/>
      <c r="DRM209" s="82"/>
      <c r="DRN209" s="82"/>
      <c r="DRO209" s="82"/>
      <c r="DRP209" s="82"/>
      <c r="DRQ209" s="82"/>
      <c r="DRR209" s="82"/>
      <c r="DRS209" s="82"/>
      <c r="DRT209" s="82"/>
      <c r="DRU209" s="82"/>
      <c r="DRV209" s="82"/>
      <c r="DRW209" s="82"/>
      <c r="DRX209" s="82"/>
      <c r="DRY209" s="82"/>
      <c r="DRZ209" s="82"/>
      <c r="DSA209" s="82"/>
      <c r="DSB209" s="82"/>
      <c r="DSC209" s="82"/>
      <c r="DSD209" s="82"/>
      <c r="DSE209" s="82"/>
      <c r="DSF209" s="82"/>
      <c r="DSG209" s="82"/>
      <c r="DSH209" s="82"/>
      <c r="DSI209" s="82"/>
      <c r="DSJ209" s="82"/>
      <c r="DSK209" s="82"/>
      <c r="DSL209" s="82"/>
      <c r="DSM209" s="82"/>
      <c r="DSN209" s="82"/>
      <c r="DSO209" s="82"/>
      <c r="DSP209" s="82"/>
      <c r="DSQ209" s="82"/>
      <c r="DSR209" s="82"/>
      <c r="DSS209" s="82"/>
      <c r="DST209" s="82"/>
      <c r="DSU209" s="82"/>
      <c r="DSV209" s="82"/>
      <c r="DSW209" s="82"/>
      <c r="DSX209" s="82"/>
      <c r="DSY209" s="82"/>
      <c r="DSZ209" s="82"/>
      <c r="DTA209" s="82"/>
      <c r="DTB209" s="82"/>
      <c r="DTC209" s="82"/>
      <c r="DTD209" s="82"/>
      <c r="DTE209" s="82"/>
      <c r="DTF209" s="82"/>
      <c r="DTG209" s="82"/>
      <c r="DTH209" s="82"/>
      <c r="DTI209" s="82"/>
      <c r="DTJ209" s="82"/>
      <c r="DTK209" s="82"/>
      <c r="DTL209" s="82"/>
      <c r="DTM209" s="82"/>
      <c r="DTN209" s="82"/>
      <c r="DTO209" s="82"/>
      <c r="DTP209" s="82"/>
      <c r="DTQ209" s="82"/>
      <c r="DTR209" s="82"/>
      <c r="DTS209" s="82"/>
      <c r="DTT209" s="82"/>
      <c r="DTU209" s="82"/>
      <c r="DTV209" s="82"/>
      <c r="DTW209" s="82"/>
      <c r="DTX209" s="82"/>
      <c r="DTY209" s="82"/>
      <c r="DTZ209" s="82"/>
      <c r="DUA209" s="82"/>
      <c r="DUB209" s="82"/>
      <c r="DUC209" s="82"/>
      <c r="DUD209" s="82"/>
      <c r="DUE209" s="82"/>
      <c r="DUF209" s="82"/>
      <c r="DUG209" s="82"/>
      <c r="DUH209" s="82"/>
      <c r="DUI209" s="82"/>
      <c r="DUJ209" s="82"/>
      <c r="DUK209" s="82"/>
      <c r="DUL209" s="82"/>
      <c r="DUM209" s="82"/>
      <c r="DUN209" s="82"/>
      <c r="DUO209" s="82"/>
      <c r="DUP209" s="82"/>
      <c r="DUQ209" s="82"/>
      <c r="DUR209" s="82"/>
      <c r="DUS209" s="82"/>
      <c r="DUT209" s="82"/>
      <c r="DUU209" s="82"/>
      <c r="DUV209" s="82"/>
      <c r="DUW209" s="82"/>
      <c r="DUX209" s="82"/>
      <c r="DUY209" s="82"/>
      <c r="DUZ209" s="82"/>
      <c r="DVA209" s="82"/>
      <c r="DVB209" s="82"/>
      <c r="DVC209" s="82"/>
      <c r="DVD209" s="82"/>
      <c r="DVE209" s="82"/>
      <c r="DVF209" s="82"/>
      <c r="DVG209" s="82"/>
      <c r="DVH209" s="82"/>
      <c r="DVI209" s="82"/>
      <c r="DVJ209" s="82"/>
      <c r="DVK209" s="82"/>
      <c r="DVL209" s="82"/>
      <c r="DVM209" s="82"/>
      <c r="DVN209" s="82"/>
      <c r="DVO209" s="82"/>
      <c r="DVP209" s="82"/>
      <c r="DVQ209" s="82"/>
      <c r="DVR209" s="82"/>
      <c r="DVS209" s="82"/>
      <c r="DVT209" s="82"/>
      <c r="DVU209" s="82"/>
      <c r="DVV209" s="82"/>
      <c r="DVW209" s="82"/>
      <c r="DVX209" s="82"/>
      <c r="DVY209" s="82"/>
      <c r="DVZ209" s="82"/>
      <c r="DWA209" s="82"/>
      <c r="DWB209" s="82"/>
      <c r="DWC209" s="82"/>
      <c r="DWD209" s="82"/>
      <c r="DWE209" s="82"/>
      <c r="DWF209" s="82"/>
      <c r="DWG209" s="82"/>
      <c r="DWH209" s="82"/>
      <c r="DWI209" s="82"/>
      <c r="DWJ209" s="82"/>
      <c r="DWK209" s="82"/>
      <c r="DWL209" s="82"/>
      <c r="DWM209" s="82"/>
      <c r="DWN209" s="82"/>
      <c r="DWO209" s="82"/>
      <c r="DWP209" s="82"/>
      <c r="DWQ209" s="82"/>
      <c r="DWR209" s="82"/>
      <c r="DWS209" s="82"/>
      <c r="DWT209" s="82"/>
      <c r="DWU209" s="82"/>
      <c r="DWV209" s="82"/>
      <c r="DWW209" s="82"/>
      <c r="DWX209" s="82"/>
      <c r="DWY209" s="82"/>
      <c r="DWZ209" s="82"/>
      <c r="DXA209" s="82"/>
      <c r="DXB209" s="82"/>
      <c r="DXC209" s="82"/>
      <c r="DXD209" s="82"/>
      <c r="DXE209" s="82"/>
      <c r="DXF209" s="82"/>
      <c r="DXG209" s="82"/>
      <c r="DXH209" s="82"/>
      <c r="DXI209" s="82"/>
      <c r="DXJ209" s="82"/>
      <c r="DXK209" s="82"/>
      <c r="DXL209" s="82"/>
      <c r="DXM209" s="82"/>
      <c r="DXN209" s="82"/>
      <c r="DXO209" s="82"/>
      <c r="DXP209" s="82"/>
      <c r="DXQ209" s="82"/>
      <c r="DXR209" s="82"/>
      <c r="DXS209" s="82"/>
      <c r="DXT209" s="82"/>
      <c r="DXU209" s="82"/>
      <c r="DXV209" s="82"/>
      <c r="DXW209" s="82"/>
      <c r="DXX209" s="82"/>
      <c r="DXY209" s="82"/>
      <c r="DXZ209" s="82"/>
      <c r="DYA209" s="82"/>
      <c r="DYB209" s="82"/>
      <c r="DYC209" s="82"/>
      <c r="DYD209" s="82"/>
      <c r="DYE209" s="82"/>
      <c r="DYF209" s="82"/>
      <c r="DYG209" s="82"/>
      <c r="DYH209" s="82"/>
      <c r="DYI209" s="82"/>
      <c r="DYJ209" s="82"/>
      <c r="DYK209" s="82"/>
      <c r="DYL209" s="82"/>
      <c r="DYM209" s="82"/>
      <c r="DYN209" s="82"/>
      <c r="DYO209" s="82"/>
      <c r="DYP209" s="82"/>
      <c r="DYQ209" s="82"/>
      <c r="DYR209" s="82"/>
      <c r="DYS209" s="82"/>
      <c r="DYT209" s="82"/>
      <c r="DYU209" s="82"/>
      <c r="DYV209" s="82"/>
      <c r="DYW209" s="82"/>
      <c r="DYX209" s="82"/>
      <c r="DYY209" s="82"/>
      <c r="DYZ209" s="82"/>
      <c r="DZA209" s="82"/>
      <c r="DZB209" s="82"/>
      <c r="DZC209" s="82"/>
      <c r="DZD209" s="82"/>
      <c r="DZE209" s="82"/>
      <c r="DZF209" s="82"/>
      <c r="DZG209" s="82"/>
      <c r="DZH209" s="82"/>
      <c r="DZI209" s="82"/>
      <c r="DZJ209" s="82"/>
      <c r="DZK209" s="82"/>
      <c r="DZL209" s="82"/>
      <c r="DZM209" s="82"/>
      <c r="DZN209" s="82"/>
      <c r="DZO209" s="82"/>
      <c r="DZP209" s="82"/>
      <c r="DZQ209" s="82"/>
      <c r="DZR209" s="82"/>
      <c r="DZS209" s="82"/>
      <c r="DZT209" s="82"/>
      <c r="DZU209" s="82"/>
      <c r="DZV209" s="82"/>
      <c r="DZW209" s="82"/>
      <c r="DZX209" s="82"/>
      <c r="DZY209" s="82"/>
      <c r="DZZ209" s="82"/>
      <c r="EAA209" s="82"/>
      <c r="EAB209" s="82"/>
      <c r="EAC209" s="82"/>
      <c r="EAD209" s="82"/>
      <c r="EAE209" s="82"/>
      <c r="EAF209" s="82"/>
      <c r="EAG209" s="82"/>
      <c r="EAH209" s="82"/>
      <c r="EAI209" s="82"/>
      <c r="EAJ209" s="82"/>
      <c r="EAK209" s="82"/>
      <c r="EAL209" s="82"/>
      <c r="EAM209" s="82"/>
      <c r="EAN209" s="82"/>
      <c r="EAO209" s="82"/>
      <c r="EAP209" s="82"/>
      <c r="EAQ209" s="82"/>
      <c r="EAR209" s="82"/>
      <c r="EAS209" s="82"/>
      <c r="EAT209" s="82"/>
      <c r="EAU209" s="82"/>
      <c r="EAV209" s="82"/>
      <c r="EAW209" s="82"/>
      <c r="EAX209" s="82"/>
      <c r="EAY209" s="82"/>
      <c r="EAZ209" s="82"/>
      <c r="EBA209" s="82"/>
      <c r="EBB209" s="82"/>
      <c r="EBC209" s="82"/>
      <c r="EBD209" s="82"/>
      <c r="EBE209" s="82"/>
      <c r="EBF209" s="82"/>
      <c r="EBG209" s="82"/>
      <c r="EBH209" s="82"/>
      <c r="EBI209" s="82"/>
      <c r="EBJ209" s="82"/>
      <c r="EBK209" s="82"/>
      <c r="EBL209" s="82"/>
      <c r="EBM209" s="82"/>
      <c r="EBN209" s="82"/>
      <c r="EBO209" s="82"/>
      <c r="EBP209" s="82"/>
      <c r="EBQ209" s="82"/>
      <c r="EBR209" s="82"/>
      <c r="EBS209" s="82"/>
      <c r="EBT209" s="82"/>
      <c r="EBU209" s="82"/>
      <c r="EBV209" s="82"/>
      <c r="EBW209" s="82"/>
      <c r="EBX209" s="82"/>
      <c r="EBY209" s="82"/>
      <c r="EBZ209" s="82"/>
      <c r="ECA209" s="82"/>
      <c r="ECB209" s="82"/>
      <c r="ECC209" s="82"/>
      <c r="ECD209" s="82"/>
      <c r="ECE209" s="82"/>
      <c r="ECF209" s="82"/>
      <c r="ECG209" s="82"/>
      <c r="ECH209" s="82"/>
      <c r="ECI209" s="82"/>
      <c r="ECJ209" s="82"/>
      <c r="ECK209" s="82"/>
      <c r="ECL209" s="82"/>
      <c r="ECM209" s="82"/>
      <c r="ECN209" s="82"/>
      <c r="ECO209" s="82"/>
      <c r="ECP209" s="82"/>
      <c r="ECQ209" s="82"/>
      <c r="ECR209" s="82"/>
      <c r="ECS209" s="82"/>
      <c r="ECT209" s="82"/>
      <c r="ECU209" s="82"/>
      <c r="ECV209" s="82"/>
      <c r="ECW209" s="82"/>
      <c r="ECX209" s="82"/>
      <c r="ECY209" s="82"/>
      <c r="ECZ209" s="82"/>
      <c r="EDA209" s="82"/>
      <c r="EDB209" s="82"/>
      <c r="EDC209" s="82"/>
      <c r="EDD209" s="82"/>
      <c r="EDE209" s="82"/>
      <c r="EDF209" s="82"/>
      <c r="EDG209" s="82"/>
      <c r="EDH209" s="82"/>
      <c r="EDI209" s="82"/>
      <c r="EDJ209" s="82"/>
      <c r="EDK209" s="82"/>
      <c r="EDL209" s="82"/>
      <c r="EDM209" s="82"/>
      <c r="EDN209" s="82"/>
      <c r="EDO209" s="82"/>
      <c r="EDP209" s="82"/>
      <c r="EDQ209" s="82"/>
      <c r="EDR209" s="82"/>
      <c r="EDS209" s="82"/>
      <c r="EDT209" s="82"/>
      <c r="EDU209" s="82"/>
      <c r="EDV209" s="82"/>
      <c r="EDW209" s="82"/>
      <c r="EDX209" s="82"/>
      <c r="EDY209" s="82"/>
      <c r="EDZ209" s="82"/>
      <c r="EEA209" s="82"/>
      <c r="EEB209" s="82"/>
      <c r="EEC209" s="82"/>
      <c r="EED209" s="82"/>
      <c r="EEE209" s="82"/>
      <c r="EEF209" s="82"/>
      <c r="EEG209" s="82"/>
      <c r="EEH209" s="82"/>
      <c r="EEI209" s="82"/>
      <c r="EEJ209" s="82"/>
      <c r="EEK209" s="82"/>
      <c r="EEL209" s="82"/>
      <c r="EEM209" s="82"/>
      <c r="EEN209" s="82"/>
      <c r="EEO209" s="82"/>
      <c r="EEP209" s="82"/>
      <c r="EEQ209" s="82"/>
      <c r="EER209" s="82"/>
      <c r="EES209" s="82"/>
      <c r="EET209" s="82"/>
      <c r="EEU209" s="82"/>
      <c r="EEV209" s="82"/>
      <c r="EEW209" s="82"/>
      <c r="EEX209" s="82"/>
      <c r="EEY209" s="82"/>
      <c r="EEZ209" s="82"/>
      <c r="EFA209" s="82"/>
      <c r="EFB209" s="82"/>
      <c r="EFC209" s="82"/>
      <c r="EFD209" s="82"/>
      <c r="EFE209" s="82"/>
      <c r="EFF209" s="82"/>
      <c r="EFG209" s="82"/>
      <c r="EFH209" s="82"/>
      <c r="EFI209" s="82"/>
      <c r="EFJ209" s="82"/>
      <c r="EFK209" s="82"/>
      <c r="EFL209" s="82"/>
      <c r="EFM209" s="82"/>
      <c r="EFN209" s="82"/>
      <c r="EFO209" s="82"/>
      <c r="EFP209" s="82"/>
      <c r="EFQ209" s="82"/>
      <c r="EFR209" s="82"/>
      <c r="EFS209" s="82"/>
      <c r="EFT209" s="82"/>
      <c r="EFU209" s="82"/>
      <c r="EFV209" s="82"/>
      <c r="EFW209" s="82"/>
      <c r="EFX209" s="82"/>
      <c r="EFY209" s="82"/>
      <c r="EFZ209" s="82"/>
      <c r="EGA209" s="82"/>
      <c r="EGB209" s="82"/>
      <c r="EGC209" s="82"/>
      <c r="EGD209" s="82"/>
      <c r="EGE209" s="82"/>
      <c r="EGF209" s="82"/>
      <c r="EGG209" s="82"/>
      <c r="EGH209" s="82"/>
      <c r="EGI209" s="82"/>
      <c r="EGJ209" s="82"/>
      <c r="EGK209" s="82"/>
      <c r="EGL209" s="82"/>
      <c r="EGM209" s="82"/>
      <c r="EGN209" s="82"/>
      <c r="EGO209" s="82"/>
      <c r="EGP209" s="82"/>
      <c r="EGQ209" s="82"/>
      <c r="EGR209" s="82"/>
      <c r="EGS209" s="82"/>
      <c r="EGT209" s="82"/>
      <c r="EGU209" s="82"/>
      <c r="EGV209" s="82"/>
      <c r="EGW209" s="82"/>
      <c r="EGX209" s="82"/>
      <c r="EGY209" s="82"/>
      <c r="EGZ209" s="82"/>
      <c r="EHA209" s="82"/>
      <c r="EHB209" s="82"/>
      <c r="EHC209" s="82"/>
      <c r="EHD209" s="82"/>
      <c r="EHE209" s="82"/>
      <c r="EHF209" s="82"/>
      <c r="EHG209" s="82"/>
      <c r="EHH209" s="82"/>
      <c r="EHI209" s="82"/>
      <c r="EHJ209" s="82"/>
      <c r="EHK209" s="82"/>
      <c r="EHL209" s="82"/>
      <c r="EHM209" s="82"/>
      <c r="EHN209" s="82"/>
      <c r="EHO209" s="82"/>
      <c r="EHP209" s="82"/>
      <c r="EHQ209" s="82"/>
      <c r="EHR209" s="82"/>
      <c r="EHS209" s="82"/>
      <c r="EHT209" s="82"/>
      <c r="EHU209" s="82"/>
      <c r="EHV209" s="82"/>
      <c r="EHW209" s="82"/>
      <c r="EHX209" s="82"/>
      <c r="EHY209" s="82"/>
      <c r="EHZ209" s="82"/>
      <c r="EIA209" s="82"/>
      <c r="EIB209" s="82"/>
      <c r="EIC209" s="82"/>
      <c r="EID209" s="82"/>
      <c r="EIE209" s="82"/>
      <c r="EIF209" s="82"/>
      <c r="EIG209" s="82"/>
      <c r="EIH209" s="82"/>
      <c r="EII209" s="82"/>
      <c r="EIJ209" s="82"/>
      <c r="EIK209" s="82"/>
      <c r="EIL209" s="82"/>
      <c r="EIM209" s="82"/>
      <c r="EIN209" s="82"/>
      <c r="EIO209" s="82"/>
      <c r="EIP209" s="82"/>
      <c r="EIQ209" s="82"/>
      <c r="EIR209" s="82"/>
      <c r="EIS209" s="82"/>
      <c r="EIT209" s="82"/>
      <c r="EIU209" s="82"/>
      <c r="EIV209" s="82"/>
      <c r="EIW209" s="82"/>
      <c r="EIX209" s="82"/>
      <c r="EIY209" s="82"/>
      <c r="EIZ209" s="82"/>
      <c r="EJA209" s="82"/>
      <c r="EJB209" s="82"/>
      <c r="EJC209" s="82"/>
      <c r="EJD209" s="82"/>
      <c r="EJE209" s="82"/>
      <c r="EJF209" s="82"/>
      <c r="EJG209" s="82"/>
      <c r="EJH209" s="82"/>
      <c r="EJI209" s="82"/>
      <c r="EJJ209" s="82"/>
      <c r="EJK209" s="82"/>
      <c r="EJL209" s="82"/>
      <c r="EJM209" s="82"/>
      <c r="EJN209" s="82"/>
      <c r="EJO209" s="82"/>
      <c r="EJP209" s="82"/>
      <c r="EJQ209" s="82"/>
      <c r="EJR209" s="82"/>
      <c r="EJS209" s="82"/>
      <c r="EJT209" s="82"/>
      <c r="EJU209" s="82"/>
      <c r="EJV209" s="82"/>
      <c r="EJW209" s="82"/>
      <c r="EJX209" s="82"/>
      <c r="EJY209" s="82"/>
      <c r="EJZ209" s="82"/>
      <c r="EKA209" s="82"/>
      <c r="EKB209" s="82"/>
      <c r="EKC209" s="82"/>
      <c r="EKD209" s="82"/>
      <c r="EKE209" s="82"/>
      <c r="EKF209" s="82"/>
      <c r="EKG209" s="82"/>
      <c r="EKH209" s="82"/>
      <c r="EKI209" s="82"/>
      <c r="EKJ209" s="82"/>
      <c r="EKK209" s="82"/>
      <c r="EKL209" s="82"/>
      <c r="EKM209" s="82"/>
      <c r="EKN209" s="82"/>
      <c r="EKO209" s="82"/>
      <c r="EKP209" s="82"/>
      <c r="EKQ209" s="82"/>
      <c r="EKR209" s="82"/>
      <c r="EKS209" s="82"/>
      <c r="EKT209" s="82"/>
      <c r="EKU209" s="82"/>
      <c r="EKV209" s="82"/>
      <c r="EKW209" s="82"/>
      <c r="EKX209" s="82"/>
      <c r="EKY209" s="82"/>
      <c r="EKZ209" s="82"/>
      <c r="ELA209" s="82"/>
      <c r="ELB209" s="82"/>
      <c r="ELC209" s="82"/>
      <c r="ELD209" s="82"/>
      <c r="ELE209" s="82"/>
      <c r="ELF209" s="82"/>
      <c r="ELG209" s="82"/>
      <c r="ELH209" s="82"/>
      <c r="ELI209" s="82"/>
      <c r="ELJ209" s="82"/>
      <c r="ELK209" s="82"/>
      <c r="ELL209" s="82"/>
      <c r="ELM209" s="82"/>
      <c r="ELN209" s="82"/>
      <c r="ELO209" s="82"/>
      <c r="ELP209" s="82"/>
      <c r="ELQ209" s="82"/>
      <c r="ELR209" s="82"/>
      <c r="ELS209" s="82"/>
      <c r="ELT209" s="82"/>
      <c r="ELU209" s="82"/>
      <c r="ELV209" s="82"/>
      <c r="ELW209" s="82"/>
      <c r="ELX209" s="82"/>
      <c r="ELY209" s="82"/>
      <c r="ELZ209" s="82"/>
      <c r="EMA209" s="82"/>
      <c r="EMB209" s="82"/>
      <c r="EMC209" s="82"/>
      <c r="EMD209" s="82"/>
      <c r="EME209" s="82"/>
      <c r="EMF209" s="82"/>
      <c r="EMG209" s="82"/>
      <c r="EMH209" s="82"/>
      <c r="EMI209" s="82"/>
      <c r="EMJ209" s="82"/>
      <c r="EMK209" s="82"/>
      <c r="EML209" s="82"/>
      <c r="EMM209" s="82"/>
      <c r="EMN209" s="82"/>
      <c r="EMO209" s="82"/>
      <c r="EMP209" s="82"/>
      <c r="EMQ209" s="82"/>
      <c r="EMR209" s="82"/>
      <c r="EMS209" s="82"/>
      <c r="EMT209" s="82"/>
      <c r="EMU209" s="82"/>
      <c r="EMV209" s="82"/>
      <c r="EMW209" s="82"/>
      <c r="EMX209" s="82"/>
      <c r="EMY209" s="82"/>
      <c r="EMZ209" s="82"/>
      <c r="ENA209" s="82"/>
      <c r="ENB209" s="82"/>
      <c r="ENC209" s="82"/>
      <c r="END209" s="82"/>
      <c r="ENE209" s="82"/>
      <c r="ENF209" s="82"/>
      <c r="ENG209" s="82"/>
      <c r="ENH209" s="82"/>
      <c r="ENI209" s="82"/>
      <c r="ENJ209" s="82"/>
      <c r="ENK209" s="82"/>
      <c r="ENL209" s="82"/>
      <c r="ENM209" s="82"/>
      <c r="ENN209" s="82"/>
      <c r="ENO209" s="82"/>
      <c r="ENP209" s="82"/>
      <c r="ENQ209" s="82"/>
      <c r="ENR209" s="82"/>
      <c r="ENS209" s="82"/>
      <c r="ENT209" s="82"/>
      <c r="ENU209" s="82"/>
      <c r="ENV209" s="82"/>
      <c r="ENW209" s="82"/>
      <c r="ENX209" s="82"/>
      <c r="ENY209" s="82"/>
      <c r="ENZ209" s="82"/>
      <c r="EOA209" s="82"/>
      <c r="EOB209" s="82"/>
      <c r="EOC209" s="82"/>
      <c r="EOD209" s="82"/>
      <c r="EOE209" s="82"/>
      <c r="EOF209" s="82"/>
      <c r="EOG209" s="82"/>
      <c r="EOH209" s="82"/>
      <c r="EOI209" s="82"/>
      <c r="EOJ209" s="82"/>
      <c r="EOK209" s="82"/>
      <c r="EOL209" s="82"/>
      <c r="EOM209" s="82"/>
      <c r="EON209" s="82"/>
      <c r="EOO209" s="82"/>
      <c r="EOP209" s="82"/>
      <c r="EOQ209" s="82"/>
      <c r="EOR209" s="82"/>
      <c r="EOS209" s="82"/>
      <c r="EOT209" s="82"/>
      <c r="EOU209" s="82"/>
      <c r="EOV209" s="82"/>
      <c r="EOW209" s="82"/>
      <c r="EOX209" s="82"/>
      <c r="EOY209" s="82"/>
      <c r="EOZ209" s="82"/>
      <c r="EPA209" s="82"/>
      <c r="EPB209" s="82"/>
      <c r="EPC209" s="82"/>
      <c r="EPD209" s="82"/>
      <c r="EPE209" s="82"/>
      <c r="EPF209" s="82"/>
      <c r="EPG209" s="82"/>
      <c r="EPH209" s="82"/>
      <c r="EPI209" s="82"/>
      <c r="EPJ209" s="82"/>
      <c r="EPK209" s="82"/>
      <c r="EPL209" s="82"/>
      <c r="EPM209" s="82"/>
      <c r="EPN209" s="82"/>
      <c r="EPO209" s="82"/>
      <c r="EPP209" s="82"/>
      <c r="EPQ209" s="82"/>
      <c r="EPR209" s="82"/>
      <c r="EPS209" s="82"/>
      <c r="EPT209" s="82"/>
      <c r="EPU209" s="82"/>
      <c r="EPV209" s="82"/>
      <c r="EPW209" s="82"/>
      <c r="EPX209" s="82"/>
      <c r="EPY209" s="82"/>
      <c r="EPZ209" s="82"/>
      <c r="EQA209" s="82"/>
      <c r="EQB209" s="82"/>
      <c r="EQC209" s="82"/>
      <c r="EQD209" s="82"/>
      <c r="EQE209" s="82"/>
      <c r="EQF209" s="82"/>
      <c r="EQG209" s="82"/>
      <c r="EQH209" s="82"/>
      <c r="EQI209" s="82"/>
      <c r="EQJ209" s="82"/>
      <c r="EQK209" s="82"/>
      <c r="EQL209" s="82"/>
      <c r="EQM209" s="82"/>
      <c r="EQN209" s="82"/>
      <c r="EQO209" s="82"/>
      <c r="EQP209" s="82"/>
      <c r="EQQ209" s="82"/>
      <c r="EQR209" s="82"/>
      <c r="EQS209" s="82"/>
      <c r="EQT209" s="82"/>
      <c r="EQU209" s="82"/>
      <c r="EQV209" s="82"/>
      <c r="EQW209" s="82"/>
      <c r="EQX209" s="82"/>
      <c r="EQY209" s="82"/>
      <c r="EQZ209" s="82"/>
      <c r="ERA209" s="82"/>
      <c r="ERB209" s="82"/>
      <c r="ERC209" s="82"/>
      <c r="ERD209" s="82"/>
      <c r="ERE209" s="82"/>
      <c r="ERF209" s="82"/>
      <c r="ERG209" s="82"/>
      <c r="ERH209" s="82"/>
      <c r="ERI209" s="82"/>
      <c r="ERJ209" s="82"/>
      <c r="ERK209" s="82"/>
      <c r="ERL209" s="82"/>
      <c r="ERM209" s="82"/>
      <c r="ERN209" s="82"/>
      <c r="ERO209" s="82"/>
      <c r="ERP209" s="82"/>
      <c r="ERQ209" s="82"/>
      <c r="ERR209" s="82"/>
      <c r="ERS209" s="82"/>
      <c r="ERT209" s="82"/>
      <c r="ERU209" s="82"/>
      <c r="ERV209" s="82"/>
      <c r="ERW209" s="82"/>
      <c r="ERX209" s="82"/>
      <c r="ERY209" s="82"/>
      <c r="ERZ209" s="82"/>
      <c r="ESA209" s="82"/>
      <c r="ESB209" s="82"/>
      <c r="ESC209" s="82"/>
      <c r="ESD209" s="82"/>
      <c r="ESE209" s="82"/>
      <c r="ESF209" s="82"/>
      <c r="ESG209" s="82"/>
      <c r="ESH209" s="82"/>
      <c r="ESI209" s="82"/>
      <c r="ESJ209" s="82"/>
      <c r="ESK209" s="82"/>
      <c r="ESL209" s="82"/>
      <c r="ESM209" s="82"/>
      <c r="ESN209" s="82"/>
      <c r="ESO209" s="82"/>
      <c r="ESP209" s="82"/>
      <c r="ESQ209" s="82"/>
      <c r="ESR209" s="82"/>
      <c r="ESS209" s="82"/>
      <c r="EST209" s="82"/>
      <c r="ESU209" s="82"/>
      <c r="ESV209" s="82"/>
      <c r="ESW209" s="82"/>
      <c r="ESX209" s="82"/>
      <c r="ESY209" s="82"/>
      <c r="ESZ209" s="82"/>
      <c r="ETA209" s="82"/>
      <c r="ETB209" s="82"/>
      <c r="ETC209" s="82"/>
      <c r="ETD209" s="82"/>
      <c r="ETE209" s="82"/>
      <c r="ETF209" s="82"/>
      <c r="ETG209" s="82"/>
      <c r="ETH209" s="82"/>
      <c r="ETI209" s="82"/>
      <c r="ETJ209" s="82"/>
      <c r="ETK209" s="82"/>
      <c r="ETL209" s="82"/>
      <c r="ETM209" s="82"/>
      <c r="ETN209" s="82"/>
      <c r="ETO209" s="82"/>
      <c r="ETP209" s="82"/>
      <c r="ETQ209" s="82"/>
      <c r="ETR209" s="82"/>
      <c r="ETS209" s="82"/>
      <c r="ETT209" s="82"/>
      <c r="ETU209" s="82"/>
      <c r="ETV209" s="82"/>
      <c r="ETW209" s="82"/>
      <c r="ETX209" s="82"/>
      <c r="ETY209" s="82"/>
      <c r="ETZ209" s="82"/>
      <c r="EUA209" s="82"/>
      <c r="EUB209" s="82"/>
      <c r="EUC209" s="82"/>
      <c r="EUD209" s="82"/>
      <c r="EUE209" s="82"/>
      <c r="EUF209" s="82"/>
      <c r="EUG209" s="82"/>
      <c r="EUH209" s="82"/>
      <c r="EUI209" s="82"/>
      <c r="EUJ209" s="82"/>
      <c r="EUK209" s="82"/>
      <c r="EUL209" s="82"/>
      <c r="EUM209" s="82"/>
      <c r="EUN209" s="82"/>
      <c r="EUO209" s="82"/>
      <c r="EUP209" s="82"/>
      <c r="EUQ209" s="82"/>
      <c r="EUR209" s="82"/>
      <c r="EUS209" s="82"/>
      <c r="EUT209" s="82"/>
      <c r="EUU209" s="82"/>
      <c r="EUV209" s="82"/>
      <c r="EUW209" s="82"/>
      <c r="EUX209" s="82"/>
      <c r="EUY209" s="82"/>
      <c r="EUZ209" s="82"/>
      <c r="EVA209" s="82"/>
      <c r="EVB209" s="82"/>
      <c r="EVC209" s="82"/>
      <c r="EVD209" s="82"/>
      <c r="EVE209" s="82"/>
      <c r="EVF209" s="82"/>
      <c r="EVG209" s="82"/>
      <c r="EVH209" s="82"/>
      <c r="EVI209" s="82"/>
      <c r="EVJ209" s="82"/>
      <c r="EVK209" s="82"/>
      <c r="EVL209" s="82"/>
      <c r="EVM209" s="82"/>
      <c r="EVN209" s="82"/>
      <c r="EVO209" s="82"/>
      <c r="EVP209" s="82"/>
      <c r="EVQ209" s="82"/>
      <c r="EVR209" s="82"/>
      <c r="EVS209" s="82"/>
      <c r="EVT209" s="82"/>
      <c r="EVU209" s="82"/>
      <c r="EVV209" s="82"/>
      <c r="EVW209" s="82"/>
      <c r="EVX209" s="82"/>
      <c r="EVY209" s="82"/>
      <c r="EVZ209" s="82"/>
      <c r="EWA209" s="82"/>
      <c r="EWB209" s="82"/>
      <c r="EWC209" s="82"/>
      <c r="EWD209" s="82"/>
      <c r="EWE209" s="82"/>
      <c r="EWF209" s="82"/>
      <c r="EWG209" s="82"/>
      <c r="EWH209" s="82"/>
      <c r="EWI209" s="82"/>
      <c r="EWJ209" s="82"/>
      <c r="EWK209" s="82"/>
      <c r="EWL209" s="82"/>
      <c r="EWM209" s="82"/>
      <c r="EWN209" s="82"/>
      <c r="EWO209" s="82"/>
      <c r="EWP209" s="82"/>
      <c r="EWQ209" s="82"/>
      <c r="EWR209" s="82"/>
      <c r="EWS209" s="82"/>
      <c r="EWT209" s="82"/>
      <c r="EWU209" s="82"/>
      <c r="EWV209" s="82"/>
      <c r="EWW209" s="82"/>
      <c r="EWX209" s="82"/>
      <c r="EWY209" s="82"/>
      <c r="EWZ209" s="82"/>
      <c r="EXA209" s="82"/>
      <c r="EXB209" s="82"/>
      <c r="EXC209" s="82"/>
      <c r="EXD209" s="82"/>
      <c r="EXE209" s="82"/>
      <c r="EXF209" s="82"/>
      <c r="EXG209" s="82"/>
      <c r="EXH209" s="82"/>
      <c r="EXI209" s="82"/>
      <c r="EXJ209" s="82"/>
      <c r="EXK209" s="82"/>
      <c r="EXL209" s="82"/>
      <c r="EXM209" s="82"/>
      <c r="EXN209" s="82"/>
      <c r="EXO209" s="82"/>
      <c r="EXP209" s="82"/>
      <c r="EXQ209" s="82"/>
      <c r="EXR209" s="82"/>
      <c r="EXS209" s="82"/>
      <c r="EXT209" s="82"/>
      <c r="EXU209" s="82"/>
      <c r="EXV209" s="82"/>
      <c r="EXW209" s="82"/>
      <c r="EXX209" s="82"/>
      <c r="EXY209" s="82"/>
      <c r="EXZ209" s="82"/>
      <c r="EYA209" s="82"/>
      <c r="EYB209" s="82"/>
      <c r="EYC209" s="82"/>
      <c r="EYD209" s="82"/>
      <c r="EYE209" s="82"/>
      <c r="EYF209" s="82"/>
      <c r="EYG209" s="82"/>
      <c r="EYH209" s="82"/>
      <c r="EYI209" s="82"/>
      <c r="EYJ209" s="82"/>
      <c r="EYK209" s="82"/>
      <c r="EYL209" s="82"/>
      <c r="EYM209" s="82"/>
      <c r="EYN209" s="82"/>
      <c r="EYO209" s="82"/>
      <c r="EYP209" s="82"/>
      <c r="EYQ209" s="82"/>
      <c r="EYR209" s="82"/>
      <c r="EYS209" s="82"/>
      <c r="EYT209" s="82"/>
      <c r="EYU209" s="82"/>
      <c r="EYV209" s="82"/>
      <c r="EYW209" s="82"/>
      <c r="EYX209" s="82"/>
      <c r="EYY209" s="82"/>
      <c r="EYZ209" s="82"/>
      <c r="EZA209" s="82"/>
      <c r="EZB209" s="82"/>
      <c r="EZC209" s="82"/>
      <c r="EZD209" s="82"/>
      <c r="EZE209" s="82"/>
      <c r="EZF209" s="82"/>
      <c r="EZG209" s="82"/>
      <c r="EZH209" s="82"/>
      <c r="EZI209" s="82"/>
      <c r="EZJ209" s="82"/>
      <c r="EZK209" s="82"/>
      <c r="EZL209" s="82"/>
      <c r="EZM209" s="82"/>
      <c r="EZN209" s="82"/>
      <c r="EZO209" s="82"/>
      <c r="EZP209" s="82"/>
      <c r="EZQ209" s="82"/>
      <c r="EZR209" s="82"/>
      <c r="EZS209" s="82"/>
      <c r="EZT209" s="82"/>
      <c r="EZU209" s="82"/>
      <c r="EZV209" s="82"/>
      <c r="EZW209" s="82"/>
      <c r="EZX209" s="82"/>
      <c r="EZY209" s="82"/>
      <c r="EZZ209" s="82"/>
      <c r="FAA209" s="82"/>
      <c r="FAB209" s="82"/>
      <c r="FAC209" s="82"/>
      <c r="FAD209" s="82"/>
      <c r="FAE209" s="82"/>
      <c r="FAF209" s="82"/>
      <c r="FAG209" s="82"/>
      <c r="FAH209" s="82"/>
      <c r="FAI209" s="82"/>
      <c r="FAJ209" s="82"/>
      <c r="FAK209" s="82"/>
      <c r="FAL209" s="82"/>
      <c r="FAM209" s="82"/>
      <c r="FAN209" s="82"/>
      <c r="FAO209" s="82"/>
      <c r="FAP209" s="82"/>
      <c r="FAQ209" s="82"/>
      <c r="FAR209" s="82"/>
      <c r="FAS209" s="82"/>
      <c r="FAT209" s="82"/>
      <c r="FAU209" s="82"/>
      <c r="FAV209" s="82"/>
      <c r="FAW209" s="82"/>
      <c r="FAX209" s="82"/>
      <c r="FAY209" s="82"/>
      <c r="FAZ209" s="82"/>
      <c r="FBA209" s="82"/>
      <c r="FBB209" s="82"/>
      <c r="FBC209" s="82"/>
      <c r="FBD209" s="82"/>
      <c r="FBE209" s="82"/>
      <c r="FBF209" s="82"/>
      <c r="FBG209" s="82"/>
      <c r="FBH209" s="82"/>
      <c r="FBI209" s="82"/>
      <c r="FBJ209" s="82"/>
      <c r="FBK209" s="82"/>
      <c r="FBL209" s="82"/>
      <c r="FBM209" s="82"/>
      <c r="FBN209" s="82"/>
      <c r="FBO209" s="82"/>
      <c r="FBP209" s="82"/>
      <c r="FBQ209" s="82"/>
      <c r="FBR209" s="82"/>
      <c r="FBS209" s="82"/>
      <c r="FBT209" s="82"/>
      <c r="FBU209" s="82"/>
      <c r="FBV209" s="82"/>
      <c r="FBW209" s="82"/>
      <c r="FBX209" s="82"/>
      <c r="FBY209" s="82"/>
      <c r="FBZ209" s="82"/>
      <c r="FCA209" s="82"/>
      <c r="FCB209" s="82"/>
      <c r="FCC209" s="82"/>
      <c r="FCD209" s="82"/>
      <c r="FCE209" s="82"/>
      <c r="FCF209" s="82"/>
      <c r="FCG209" s="82"/>
      <c r="FCH209" s="82"/>
      <c r="FCI209" s="82"/>
      <c r="FCJ209" s="82"/>
      <c r="FCK209" s="82"/>
      <c r="FCL209" s="82"/>
      <c r="FCM209" s="82"/>
      <c r="FCN209" s="82"/>
      <c r="FCO209" s="82"/>
      <c r="FCP209" s="82"/>
      <c r="FCQ209" s="82"/>
      <c r="FCR209" s="82"/>
      <c r="FCS209" s="82"/>
      <c r="FCT209" s="82"/>
      <c r="FCU209" s="82"/>
      <c r="FCV209" s="82"/>
      <c r="FCW209" s="82"/>
      <c r="FCX209" s="82"/>
      <c r="FCY209" s="82"/>
      <c r="FCZ209" s="82"/>
      <c r="FDA209" s="82"/>
      <c r="FDB209" s="82"/>
      <c r="FDC209" s="82"/>
      <c r="FDD209" s="82"/>
      <c r="FDE209" s="82"/>
      <c r="FDF209" s="82"/>
      <c r="FDG209" s="82"/>
      <c r="FDH209" s="82"/>
      <c r="FDI209" s="82"/>
      <c r="FDJ209" s="82"/>
      <c r="FDK209" s="82"/>
      <c r="FDL209" s="82"/>
      <c r="FDM209" s="82"/>
      <c r="FDN209" s="82"/>
      <c r="FDO209" s="82"/>
      <c r="FDP209" s="82"/>
      <c r="FDQ209" s="82"/>
      <c r="FDR209" s="82"/>
      <c r="FDS209" s="82"/>
      <c r="FDT209" s="82"/>
      <c r="FDU209" s="82"/>
      <c r="FDV209" s="82"/>
      <c r="FDW209" s="82"/>
      <c r="FDX209" s="82"/>
      <c r="FDY209" s="82"/>
      <c r="FDZ209" s="82"/>
      <c r="FEA209" s="82"/>
      <c r="FEB209" s="82"/>
      <c r="FEC209" s="82"/>
      <c r="FED209" s="82"/>
      <c r="FEE209" s="82"/>
      <c r="FEF209" s="82"/>
      <c r="FEG209" s="82"/>
      <c r="FEH209" s="82"/>
      <c r="FEI209" s="82"/>
      <c r="FEJ209" s="82"/>
      <c r="FEK209" s="82"/>
      <c r="FEL209" s="82"/>
      <c r="FEM209" s="82"/>
      <c r="FEN209" s="82"/>
      <c r="FEO209" s="82"/>
      <c r="FEP209" s="82"/>
      <c r="FEQ209" s="82"/>
      <c r="FER209" s="82"/>
      <c r="FES209" s="82"/>
      <c r="FET209" s="82"/>
      <c r="FEU209" s="82"/>
      <c r="FEV209" s="82"/>
      <c r="FEW209" s="82"/>
      <c r="FEX209" s="82"/>
      <c r="FEY209" s="82"/>
      <c r="FEZ209" s="82"/>
      <c r="FFA209" s="82"/>
      <c r="FFB209" s="82"/>
      <c r="FFC209" s="82"/>
      <c r="FFD209" s="82"/>
      <c r="FFE209" s="82"/>
      <c r="FFF209" s="82"/>
      <c r="FFG209" s="82"/>
      <c r="FFH209" s="82"/>
      <c r="FFI209" s="82"/>
      <c r="FFJ209" s="82"/>
      <c r="FFK209" s="82"/>
      <c r="FFL209" s="82"/>
      <c r="FFM209" s="82"/>
      <c r="FFN209" s="82"/>
      <c r="FFO209" s="82"/>
      <c r="FFP209" s="82"/>
      <c r="FFQ209" s="82"/>
      <c r="FFR209" s="82"/>
      <c r="FFS209" s="82"/>
      <c r="FFT209" s="82"/>
      <c r="FFU209" s="82"/>
      <c r="FFV209" s="82"/>
      <c r="FFW209" s="82"/>
      <c r="FFX209" s="82"/>
      <c r="FFY209" s="82"/>
      <c r="FFZ209" s="82"/>
      <c r="FGA209" s="82"/>
      <c r="FGB209" s="82"/>
      <c r="FGC209" s="82"/>
      <c r="FGD209" s="82"/>
      <c r="FGE209" s="82"/>
      <c r="FGF209" s="82"/>
      <c r="FGG209" s="82"/>
      <c r="FGH209" s="82"/>
      <c r="FGI209" s="82"/>
      <c r="FGJ209" s="82"/>
      <c r="FGK209" s="82"/>
      <c r="FGL209" s="82"/>
      <c r="FGM209" s="82"/>
      <c r="FGN209" s="82"/>
      <c r="FGO209" s="82"/>
      <c r="FGP209" s="82"/>
      <c r="FGQ209" s="82"/>
      <c r="FGR209" s="82"/>
      <c r="FGS209" s="82"/>
      <c r="FGT209" s="82"/>
      <c r="FGU209" s="82"/>
      <c r="FGV209" s="82"/>
      <c r="FGW209" s="82"/>
      <c r="FGX209" s="82"/>
      <c r="FGY209" s="82"/>
      <c r="FGZ209" s="82"/>
      <c r="FHA209" s="82"/>
      <c r="FHB209" s="82"/>
      <c r="FHC209" s="82"/>
      <c r="FHD209" s="82"/>
      <c r="FHE209" s="82"/>
      <c r="FHF209" s="82"/>
      <c r="FHG209" s="82"/>
      <c r="FHH209" s="82"/>
      <c r="FHI209" s="82"/>
      <c r="FHJ209" s="82"/>
      <c r="FHK209" s="82"/>
      <c r="FHL209" s="82"/>
      <c r="FHM209" s="82"/>
      <c r="FHN209" s="82"/>
      <c r="FHO209" s="82"/>
      <c r="FHP209" s="82"/>
      <c r="FHQ209" s="82"/>
      <c r="FHR209" s="82"/>
      <c r="FHS209" s="82"/>
      <c r="FHT209" s="82"/>
      <c r="FHU209" s="82"/>
      <c r="FHV209" s="82"/>
      <c r="FHW209" s="82"/>
      <c r="FHX209" s="82"/>
      <c r="FHY209" s="82"/>
      <c r="FHZ209" s="82"/>
      <c r="FIA209" s="82"/>
      <c r="FIB209" s="82"/>
      <c r="FIC209" s="82"/>
      <c r="FID209" s="82"/>
      <c r="FIE209" s="82"/>
      <c r="FIF209" s="82"/>
      <c r="FIG209" s="82"/>
      <c r="FIH209" s="82"/>
      <c r="FII209" s="82"/>
      <c r="FIJ209" s="82"/>
      <c r="FIK209" s="82"/>
      <c r="FIL209" s="82"/>
      <c r="FIM209" s="82"/>
      <c r="FIN209" s="82"/>
      <c r="FIO209" s="82"/>
      <c r="FIP209" s="82"/>
      <c r="FIQ209" s="82"/>
      <c r="FIR209" s="82"/>
      <c r="FIS209" s="82"/>
      <c r="FIT209" s="82"/>
      <c r="FIU209" s="82"/>
      <c r="FIV209" s="82"/>
      <c r="FIW209" s="82"/>
      <c r="FIX209" s="82"/>
      <c r="FIY209" s="82"/>
      <c r="FIZ209" s="82"/>
      <c r="FJA209" s="82"/>
      <c r="FJB209" s="82"/>
      <c r="FJC209" s="82"/>
      <c r="FJD209" s="82"/>
      <c r="FJE209" s="82"/>
      <c r="FJF209" s="82"/>
      <c r="FJG209" s="82"/>
      <c r="FJH209" s="82"/>
      <c r="FJI209" s="82"/>
      <c r="FJJ209" s="82"/>
      <c r="FJK209" s="82"/>
      <c r="FJL209" s="82"/>
      <c r="FJM209" s="82"/>
      <c r="FJN209" s="82"/>
      <c r="FJO209" s="82"/>
      <c r="FJP209" s="82"/>
      <c r="FJQ209" s="82"/>
      <c r="FJR209" s="82"/>
      <c r="FJS209" s="82"/>
      <c r="FJT209" s="82"/>
      <c r="FJU209" s="82"/>
      <c r="FJV209" s="82"/>
      <c r="FJW209" s="82"/>
      <c r="FJX209" s="82"/>
      <c r="FJY209" s="82"/>
      <c r="FJZ209" s="82"/>
      <c r="FKA209" s="82"/>
      <c r="FKB209" s="82"/>
      <c r="FKC209" s="82"/>
      <c r="FKD209" s="82"/>
      <c r="FKE209" s="82"/>
      <c r="FKF209" s="82"/>
      <c r="FKG209" s="82"/>
      <c r="FKH209" s="82"/>
      <c r="FKI209" s="82"/>
      <c r="FKJ209" s="82"/>
      <c r="FKK209" s="82"/>
      <c r="FKL209" s="82"/>
      <c r="FKM209" s="82"/>
      <c r="FKN209" s="82"/>
      <c r="FKO209" s="82"/>
      <c r="FKP209" s="82"/>
      <c r="FKQ209" s="82"/>
      <c r="FKR209" s="82"/>
      <c r="FKS209" s="82"/>
      <c r="FKT209" s="82"/>
      <c r="FKU209" s="82"/>
      <c r="FKV209" s="82"/>
      <c r="FKW209" s="82"/>
      <c r="FKX209" s="82"/>
      <c r="FKY209" s="82"/>
      <c r="FKZ209" s="82"/>
      <c r="FLA209" s="82"/>
      <c r="FLB209" s="82"/>
      <c r="FLC209" s="82"/>
      <c r="FLD209" s="82"/>
      <c r="FLE209" s="82"/>
      <c r="FLF209" s="82"/>
      <c r="FLG209" s="82"/>
      <c r="FLH209" s="82"/>
      <c r="FLI209" s="82"/>
      <c r="FLJ209" s="82"/>
      <c r="FLK209" s="82"/>
      <c r="FLL209" s="82"/>
      <c r="FLM209" s="82"/>
      <c r="FLN209" s="82"/>
      <c r="FLO209" s="82"/>
      <c r="FLP209" s="82"/>
      <c r="FLQ209" s="82"/>
      <c r="FLR209" s="82"/>
      <c r="FLS209" s="82"/>
      <c r="FLT209" s="82"/>
      <c r="FLU209" s="82"/>
      <c r="FLV209" s="82"/>
      <c r="FLW209" s="82"/>
      <c r="FLX209" s="82"/>
      <c r="FLY209" s="82"/>
      <c r="FLZ209" s="82"/>
      <c r="FMA209" s="82"/>
      <c r="FMB209" s="82"/>
      <c r="FMC209" s="82"/>
      <c r="FMD209" s="82"/>
      <c r="FME209" s="82"/>
      <c r="FMF209" s="82"/>
      <c r="FMG209" s="82"/>
      <c r="FMH209" s="82"/>
      <c r="FMI209" s="82"/>
      <c r="FMJ209" s="82"/>
      <c r="FMK209" s="82"/>
      <c r="FML209" s="82"/>
      <c r="FMM209" s="82"/>
      <c r="FMN209" s="82"/>
      <c r="FMO209" s="82"/>
      <c r="FMP209" s="82"/>
      <c r="FMQ209" s="82"/>
      <c r="FMR209" s="82"/>
      <c r="FMS209" s="82"/>
      <c r="FMT209" s="82"/>
      <c r="FMU209" s="82"/>
      <c r="FMV209" s="82"/>
      <c r="FMW209" s="82"/>
      <c r="FMX209" s="82"/>
      <c r="FMY209" s="82"/>
      <c r="FMZ209" s="82"/>
      <c r="FNA209" s="82"/>
      <c r="FNB209" s="82"/>
      <c r="FNC209" s="82"/>
      <c r="FND209" s="82"/>
      <c r="FNE209" s="82"/>
      <c r="FNF209" s="82"/>
      <c r="FNG209" s="82"/>
      <c r="FNH209" s="82"/>
      <c r="FNI209" s="82"/>
      <c r="FNJ209" s="82"/>
      <c r="FNK209" s="82"/>
      <c r="FNL209" s="82"/>
      <c r="FNM209" s="82"/>
      <c r="FNN209" s="82"/>
      <c r="FNO209" s="82"/>
      <c r="FNP209" s="82"/>
      <c r="FNQ209" s="82"/>
      <c r="FNR209" s="82"/>
      <c r="FNS209" s="82"/>
      <c r="FNT209" s="82"/>
      <c r="FNU209" s="82"/>
      <c r="FNV209" s="82"/>
      <c r="FNW209" s="82"/>
      <c r="FNX209" s="82"/>
      <c r="FNY209" s="82"/>
      <c r="FNZ209" s="82"/>
      <c r="FOA209" s="82"/>
      <c r="FOB209" s="82"/>
      <c r="FOC209" s="82"/>
      <c r="FOD209" s="82"/>
      <c r="FOE209" s="82"/>
      <c r="FOF209" s="82"/>
      <c r="FOG209" s="82"/>
      <c r="FOH209" s="82"/>
      <c r="FOI209" s="82"/>
      <c r="FOJ209" s="82"/>
      <c r="FOK209" s="82"/>
      <c r="FOL209" s="82"/>
      <c r="FOM209" s="82"/>
      <c r="FON209" s="82"/>
      <c r="FOO209" s="82"/>
      <c r="FOP209" s="82"/>
      <c r="FOQ209" s="82"/>
      <c r="FOR209" s="82"/>
      <c r="FOS209" s="82"/>
      <c r="FOT209" s="82"/>
      <c r="FOU209" s="82"/>
      <c r="FOV209" s="82"/>
      <c r="FOW209" s="82"/>
      <c r="FOX209" s="82"/>
      <c r="FOY209" s="82"/>
      <c r="FOZ209" s="82"/>
      <c r="FPA209" s="82"/>
      <c r="FPB209" s="82"/>
      <c r="FPC209" s="82"/>
      <c r="FPD209" s="82"/>
      <c r="FPE209" s="82"/>
      <c r="FPF209" s="82"/>
      <c r="FPG209" s="82"/>
      <c r="FPH209" s="82"/>
      <c r="FPI209" s="82"/>
      <c r="FPJ209" s="82"/>
      <c r="FPK209" s="82"/>
      <c r="FPL209" s="82"/>
      <c r="FPM209" s="82"/>
      <c r="FPN209" s="82"/>
      <c r="FPO209" s="82"/>
      <c r="FPP209" s="82"/>
      <c r="FPQ209" s="82"/>
      <c r="FPR209" s="82"/>
      <c r="FPS209" s="82"/>
      <c r="FPT209" s="82"/>
      <c r="FPU209" s="82"/>
      <c r="FPV209" s="82"/>
      <c r="FPW209" s="82"/>
      <c r="FPX209" s="82"/>
      <c r="FPY209" s="82"/>
      <c r="FPZ209" s="82"/>
      <c r="FQA209" s="82"/>
      <c r="FQB209" s="82"/>
      <c r="FQC209" s="82"/>
      <c r="FQD209" s="82"/>
      <c r="FQE209" s="82"/>
      <c r="FQF209" s="82"/>
      <c r="FQG209" s="82"/>
      <c r="FQH209" s="82"/>
      <c r="FQI209" s="82"/>
      <c r="FQJ209" s="82"/>
      <c r="FQK209" s="82"/>
      <c r="FQL209" s="82"/>
      <c r="FQM209" s="82"/>
      <c r="FQN209" s="82"/>
      <c r="FQO209" s="82"/>
      <c r="FQP209" s="82"/>
      <c r="FQQ209" s="82"/>
      <c r="FQR209" s="82"/>
      <c r="FQS209" s="82"/>
      <c r="FQT209" s="82"/>
      <c r="FQU209" s="82"/>
      <c r="FQV209" s="82"/>
      <c r="FQW209" s="82"/>
      <c r="FQX209" s="82"/>
      <c r="FQY209" s="82"/>
      <c r="FQZ209" s="82"/>
      <c r="FRA209" s="82"/>
      <c r="FRB209" s="82"/>
      <c r="FRC209" s="82"/>
      <c r="FRD209" s="82"/>
      <c r="FRE209" s="82"/>
      <c r="FRF209" s="82"/>
      <c r="FRG209" s="82"/>
      <c r="FRH209" s="82"/>
      <c r="FRI209" s="82"/>
      <c r="FRJ209" s="82"/>
      <c r="FRK209" s="82"/>
      <c r="FRL209" s="82"/>
      <c r="FRM209" s="82"/>
      <c r="FRN209" s="82"/>
      <c r="FRO209" s="82"/>
      <c r="FRP209" s="82"/>
      <c r="FRQ209" s="82"/>
      <c r="FRR209" s="82"/>
      <c r="FRS209" s="82"/>
      <c r="FRT209" s="82"/>
      <c r="FRU209" s="82"/>
      <c r="FRV209" s="82"/>
      <c r="FRW209" s="82"/>
      <c r="FRX209" s="82"/>
      <c r="FRY209" s="82"/>
      <c r="FRZ209" s="82"/>
      <c r="FSA209" s="82"/>
      <c r="FSB209" s="82"/>
      <c r="FSC209" s="82"/>
      <c r="FSD209" s="82"/>
      <c r="FSE209" s="82"/>
      <c r="FSF209" s="82"/>
      <c r="FSG209" s="82"/>
      <c r="FSH209" s="82"/>
      <c r="FSI209" s="82"/>
      <c r="FSJ209" s="82"/>
      <c r="FSK209" s="82"/>
      <c r="FSL209" s="82"/>
      <c r="FSM209" s="82"/>
      <c r="FSN209" s="82"/>
      <c r="FSO209" s="82"/>
      <c r="FSP209" s="82"/>
      <c r="FSQ209" s="82"/>
      <c r="FSR209" s="82"/>
      <c r="FSS209" s="82"/>
      <c r="FST209" s="82"/>
      <c r="FSU209" s="82"/>
      <c r="FSV209" s="82"/>
      <c r="FSW209" s="82"/>
      <c r="FSX209" s="82"/>
      <c r="FSY209" s="82"/>
      <c r="FSZ209" s="82"/>
      <c r="FTA209" s="82"/>
      <c r="FTB209" s="82"/>
      <c r="FTC209" s="82"/>
      <c r="FTD209" s="82"/>
      <c r="FTE209" s="82"/>
      <c r="FTF209" s="82"/>
      <c r="FTG209" s="82"/>
      <c r="FTH209" s="82"/>
      <c r="FTI209" s="82"/>
      <c r="FTJ209" s="82"/>
      <c r="FTK209" s="82"/>
      <c r="FTL209" s="82"/>
      <c r="FTM209" s="82"/>
      <c r="FTN209" s="82"/>
      <c r="FTO209" s="82"/>
      <c r="FTP209" s="82"/>
      <c r="FTQ209" s="82"/>
      <c r="FTR209" s="82"/>
      <c r="FTS209" s="82"/>
      <c r="FTT209" s="82"/>
      <c r="FTU209" s="82"/>
      <c r="FTV209" s="82"/>
      <c r="FTW209" s="82"/>
      <c r="FTX209" s="82"/>
      <c r="FTY209" s="82"/>
      <c r="FTZ209" s="82"/>
      <c r="FUA209" s="82"/>
      <c r="FUB209" s="82"/>
      <c r="FUC209" s="82"/>
      <c r="FUD209" s="82"/>
      <c r="FUE209" s="82"/>
      <c r="FUF209" s="82"/>
      <c r="FUG209" s="82"/>
      <c r="FUH209" s="82"/>
      <c r="FUI209" s="82"/>
      <c r="FUJ209" s="82"/>
      <c r="FUK209" s="82"/>
      <c r="FUL209" s="82"/>
      <c r="FUM209" s="82"/>
      <c r="FUN209" s="82"/>
      <c r="FUO209" s="82"/>
      <c r="FUP209" s="82"/>
      <c r="FUQ209" s="82"/>
      <c r="FUR209" s="82"/>
      <c r="FUS209" s="82"/>
      <c r="FUT209" s="82"/>
      <c r="FUU209" s="82"/>
      <c r="FUV209" s="82"/>
      <c r="FUW209" s="82"/>
      <c r="FUX209" s="82"/>
      <c r="FUY209" s="82"/>
      <c r="FUZ209" s="82"/>
      <c r="FVA209" s="82"/>
      <c r="FVB209" s="82"/>
      <c r="FVC209" s="82"/>
      <c r="FVD209" s="82"/>
      <c r="FVE209" s="82"/>
      <c r="FVF209" s="82"/>
      <c r="FVG209" s="82"/>
      <c r="FVH209" s="82"/>
      <c r="FVI209" s="82"/>
      <c r="FVJ209" s="82"/>
      <c r="FVK209" s="82"/>
      <c r="FVL209" s="82"/>
      <c r="FVM209" s="82"/>
      <c r="FVN209" s="82"/>
      <c r="FVO209" s="82"/>
      <c r="FVP209" s="82"/>
      <c r="FVQ209" s="82"/>
      <c r="FVR209" s="82"/>
      <c r="FVS209" s="82"/>
      <c r="FVT209" s="82"/>
      <c r="FVU209" s="82"/>
      <c r="FVV209" s="82"/>
      <c r="FVW209" s="82"/>
      <c r="FVX209" s="82"/>
      <c r="FVY209" s="82"/>
      <c r="FVZ209" s="82"/>
      <c r="FWA209" s="82"/>
      <c r="FWB209" s="82"/>
      <c r="FWC209" s="82"/>
      <c r="FWD209" s="82"/>
      <c r="FWE209" s="82"/>
      <c r="FWF209" s="82"/>
      <c r="FWG209" s="82"/>
      <c r="FWH209" s="82"/>
      <c r="FWI209" s="82"/>
      <c r="FWJ209" s="82"/>
      <c r="FWK209" s="82"/>
      <c r="FWL209" s="82"/>
      <c r="FWM209" s="82"/>
      <c r="FWN209" s="82"/>
      <c r="FWO209" s="82"/>
      <c r="FWP209" s="82"/>
      <c r="FWQ209" s="82"/>
      <c r="FWR209" s="82"/>
      <c r="FWS209" s="82"/>
      <c r="FWT209" s="82"/>
      <c r="FWU209" s="82"/>
      <c r="FWV209" s="82"/>
      <c r="FWW209" s="82"/>
      <c r="FWX209" s="82"/>
      <c r="FWY209" s="82"/>
      <c r="FWZ209" s="82"/>
      <c r="FXA209" s="82"/>
      <c r="FXB209" s="82"/>
      <c r="FXC209" s="82"/>
      <c r="FXD209" s="82"/>
      <c r="FXE209" s="82"/>
      <c r="FXF209" s="82"/>
      <c r="FXG209" s="82"/>
      <c r="FXH209" s="82"/>
      <c r="FXI209" s="82"/>
      <c r="FXJ209" s="82"/>
      <c r="FXK209" s="82"/>
      <c r="FXL209" s="82"/>
      <c r="FXM209" s="82"/>
      <c r="FXN209" s="82"/>
      <c r="FXO209" s="82"/>
      <c r="FXP209" s="82"/>
      <c r="FXQ209" s="82"/>
      <c r="FXR209" s="82"/>
      <c r="FXS209" s="82"/>
      <c r="FXT209" s="82"/>
      <c r="FXU209" s="82"/>
      <c r="FXV209" s="82"/>
      <c r="FXW209" s="82"/>
      <c r="FXX209" s="82"/>
      <c r="FXY209" s="82"/>
      <c r="FXZ209" s="82"/>
      <c r="FYA209" s="82"/>
      <c r="FYB209" s="82"/>
      <c r="FYC209" s="82"/>
      <c r="FYD209" s="82"/>
      <c r="FYE209" s="82"/>
      <c r="FYF209" s="82"/>
      <c r="FYG209" s="82"/>
      <c r="FYH209" s="82"/>
      <c r="FYI209" s="82"/>
      <c r="FYJ209" s="82"/>
      <c r="FYK209" s="82"/>
      <c r="FYL209" s="82"/>
      <c r="FYM209" s="82"/>
      <c r="FYN209" s="82"/>
      <c r="FYO209" s="82"/>
      <c r="FYP209" s="82"/>
      <c r="FYQ209" s="82"/>
      <c r="FYR209" s="82"/>
      <c r="FYS209" s="82"/>
      <c r="FYT209" s="82"/>
      <c r="FYU209" s="82"/>
      <c r="FYV209" s="82"/>
      <c r="FYW209" s="82"/>
      <c r="FYX209" s="82"/>
      <c r="FYY209" s="82"/>
      <c r="FYZ209" s="82"/>
      <c r="FZA209" s="82"/>
      <c r="FZB209" s="82"/>
      <c r="FZC209" s="82"/>
      <c r="FZD209" s="82"/>
      <c r="FZE209" s="82"/>
      <c r="FZF209" s="82"/>
      <c r="FZG209" s="82"/>
      <c r="FZH209" s="82"/>
      <c r="FZI209" s="82"/>
      <c r="FZJ209" s="82"/>
      <c r="FZK209" s="82"/>
      <c r="FZL209" s="82"/>
      <c r="FZM209" s="82"/>
      <c r="FZN209" s="82"/>
      <c r="FZO209" s="82"/>
      <c r="FZP209" s="82"/>
      <c r="FZQ209" s="82"/>
      <c r="FZR209" s="82"/>
      <c r="FZS209" s="82"/>
      <c r="FZT209" s="82"/>
      <c r="FZU209" s="82"/>
      <c r="FZV209" s="82"/>
      <c r="FZW209" s="82"/>
      <c r="FZX209" s="82"/>
      <c r="FZY209" s="82"/>
      <c r="FZZ209" s="82"/>
      <c r="GAA209" s="82"/>
      <c r="GAB209" s="82"/>
      <c r="GAC209" s="82"/>
      <c r="GAD209" s="82"/>
      <c r="GAE209" s="82"/>
      <c r="GAF209" s="82"/>
      <c r="GAG209" s="82"/>
      <c r="GAH209" s="82"/>
      <c r="GAI209" s="82"/>
      <c r="GAJ209" s="82"/>
      <c r="GAK209" s="82"/>
      <c r="GAL209" s="82"/>
      <c r="GAM209" s="82"/>
      <c r="GAN209" s="82"/>
      <c r="GAO209" s="82"/>
      <c r="GAP209" s="82"/>
      <c r="GAQ209" s="82"/>
      <c r="GAR209" s="82"/>
      <c r="GAS209" s="82"/>
      <c r="GAT209" s="82"/>
      <c r="GAU209" s="82"/>
      <c r="GAV209" s="82"/>
      <c r="GAW209" s="82"/>
      <c r="GAX209" s="82"/>
      <c r="GAY209" s="82"/>
      <c r="GAZ209" s="82"/>
      <c r="GBA209" s="82"/>
      <c r="GBB209" s="82"/>
      <c r="GBC209" s="82"/>
      <c r="GBD209" s="82"/>
      <c r="GBE209" s="82"/>
      <c r="GBF209" s="82"/>
      <c r="GBG209" s="82"/>
      <c r="GBH209" s="82"/>
      <c r="GBI209" s="82"/>
      <c r="GBJ209" s="82"/>
      <c r="GBK209" s="82"/>
      <c r="GBL209" s="82"/>
      <c r="GBM209" s="82"/>
      <c r="GBN209" s="82"/>
      <c r="GBO209" s="82"/>
      <c r="GBP209" s="82"/>
      <c r="GBQ209" s="82"/>
      <c r="GBR209" s="82"/>
      <c r="GBS209" s="82"/>
      <c r="GBT209" s="82"/>
      <c r="GBU209" s="82"/>
      <c r="GBV209" s="82"/>
      <c r="GBW209" s="82"/>
      <c r="GBX209" s="82"/>
      <c r="GBY209" s="82"/>
      <c r="GBZ209" s="82"/>
      <c r="GCA209" s="82"/>
      <c r="GCB209" s="82"/>
      <c r="GCC209" s="82"/>
      <c r="GCD209" s="82"/>
      <c r="GCE209" s="82"/>
      <c r="GCF209" s="82"/>
      <c r="GCG209" s="82"/>
      <c r="GCH209" s="82"/>
      <c r="GCI209" s="82"/>
      <c r="GCJ209" s="82"/>
      <c r="GCK209" s="82"/>
      <c r="GCL209" s="82"/>
      <c r="GCM209" s="82"/>
      <c r="GCN209" s="82"/>
      <c r="GCO209" s="82"/>
      <c r="GCP209" s="82"/>
      <c r="GCQ209" s="82"/>
      <c r="GCR209" s="82"/>
      <c r="GCS209" s="82"/>
      <c r="GCT209" s="82"/>
      <c r="GCU209" s="82"/>
      <c r="GCV209" s="82"/>
      <c r="GCW209" s="82"/>
      <c r="GCX209" s="82"/>
      <c r="GCY209" s="82"/>
      <c r="GCZ209" s="82"/>
      <c r="GDA209" s="82"/>
      <c r="GDB209" s="82"/>
      <c r="GDC209" s="82"/>
      <c r="GDD209" s="82"/>
      <c r="GDE209" s="82"/>
      <c r="GDF209" s="82"/>
      <c r="GDG209" s="82"/>
      <c r="GDH209" s="82"/>
      <c r="GDI209" s="82"/>
      <c r="GDJ209" s="82"/>
      <c r="GDK209" s="82"/>
      <c r="GDL209" s="82"/>
      <c r="GDM209" s="82"/>
      <c r="GDN209" s="82"/>
      <c r="GDO209" s="82"/>
      <c r="GDP209" s="82"/>
      <c r="GDQ209" s="82"/>
      <c r="GDR209" s="82"/>
      <c r="GDS209" s="82"/>
      <c r="GDT209" s="82"/>
      <c r="GDU209" s="82"/>
      <c r="GDV209" s="82"/>
      <c r="GDW209" s="82"/>
      <c r="GDX209" s="82"/>
      <c r="GDY209" s="82"/>
      <c r="GDZ209" s="82"/>
      <c r="GEA209" s="82"/>
      <c r="GEB209" s="82"/>
      <c r="GEC209" s="82"/>
      <c r="GED209" s="82"/>
      <c r="GEE209" s="82"/>
      <c r="GEF209" s="82"/>
      <c r="GEG209" s="82"/>
      <c r="GEH209" s="82"/>
      <c r="GEI209" s="82"/>
      <c r="GEJ209" s="82"/>
      <c r="GEK209" s="82"/>
      <c r="GEL209" s="82"/>
      <c r="GEM209" s="82"/>
      <c r="GEN209" s="82"/>
      <c r="GEO209" s="82"/>
      <c r="GEP209" s="82"/>
      <c r="GEQ209" s="82"/>
      <c r="GER209" s="82"/>
      <c r="GES209" s="82"/>
      <c r="GET209" s="82"/>
      <c r="GEU209" s="82"/>
      <c r="GEV209" s="82"/>
      <c r="GEW209" s="82"/>
      <c r="GEX209" s="82"/>
      <c r="GEY209" s="82"/>
      <c r="GEZ209" s="82"/>
      <c r="GFA209" s="82"/>
      <c r="GFB209" s="82"/>
      <c r="GFC209" s="82"/>
      <c r="GFD209" s="82"/>
      <c r="GFE209" s="82"/>
      <c r="GFF209" s="82"/>
      <c r="GFG209" s="82"/>
      <c r="GFH209" s="82"/>
      <c r="GFI209" s="82"/>
      <c r="GFJ209" s="82"/>
      <c r="GFK209" s="82"/>
      <c r="GFL209" s="82"/>
      <c r="GFM209" s="82"/>
      <c r="GFN209" s="82"/>
      <c r="GFO209" s="82"/>
      <c r="GFP209" s="82"/>
      <c r="GFQ209" s="82"/>
      <c r="GFR209" s="82"/>
      <c r="GFS209" s="82"/>
      <c r="GFT209" s="82"/>
      <c r="GFU209" s="82"/>
      <c r="GFV209" s="82"/>
      <c r="GFW209" s="82"/>
      <c r="GFX209" s="82"/>
      <c r="GFY209" s="82"/>
      <c r="GFZ209" s="82"/>
      <c r="GGA209" s="82"/>
      <c r="GGB209" s="82"/>
      <c r="GGC209" s="82"/>
      <c r="GGD209" s="82"/>
      <c r="GGE209" s="82"/>
      <c r="GGF209" s="82"/>
      <c r="GGG209" s="82"/>
      <c r="GGH209" s="82"/>
      <c r="GGI209" s="82"/>
      <c r="GGJ209" s="82"/>
      <c r="GGK209" s="82"/>
      <c r="GGL209" s="82"/>
      <c r="GGM209" s="82"/>
      <c r="GGN209" s="82"/>
      <c r="GGO209" s="82"/>
      <c r="GGP209" s="82"/>
      <c r="GGQ209" s="82"/>
      <c r="GGR209" s="82"/>
      <c r="GGS209" s="82"/>
      <c r="GGT209" s="82"/>
      <c r="GGU209" s="82"/>
      <c r="GGV209" s="82"/>
      <c r="GGW209" s="82"/>
      <c r="GGX209" s="82"/>
      <c r="GGY209" s="82"/>
      <c r="GGZ209" s="82"/>
      <c r="GHA209" s="82"/>
      <c r="GHB209" s="82"/>
      <c r="GHC209" s="82"/>
      <c r="GHD209" s="82"/>
      <c r="GHE209" s="82"/>
      <c r="GHF209" s="82"/>
      <c r="GHG209" s="82"/>
      <c r="GHH209" s="82"/>
      <c r="GHI209" s="82"/>
      <c r="GHJ209" s="82"/>
      <c r="GHK209" s="82"/>
      <c r="GHL209" s="82"/>
      <c r="GHM209" s="82"/>
      <c r="GHN209" s="82"/>
      <c r="GHO209" s="82"/>
      <c r="GHP209" s="82"/>
      <c r="GHQ209" s="82"/>
      <c r="GHR209" s="82"/>
      <c r="GHS209" s="82"/>
      <c r="GHT209" s="82"/>
      <c r="GHU209" s="82"/>
      <c r="GHV209" s="82"/>
      <c r="GHW209" s="82"/>
      <c r="GHX209" s="82"/>
      <c r="GHY209" s="82"/>
      <c r="GHZ209" s="82"/>
      <c r="GIA209" s="82"/>
      <c r="GIB209" s="82"/>
      <c r="GIC209" s="82"/>
      <c r="GID209" s="82"/>
      <c r="GIE209" s="82"/>
      <c r="GIF209" s="82"/>
      <c r="GIG209" s="82"/>
      <c r="GIH209" s="82"/>
      <c r="GII209" s="82"/>
      <c r="GIJ209" s="82"/>
      <c r="GIK209" s="82"/>
      <c r="GIL209" s="82"/>
      <c r="GIM209" s="82"/>
      <c r="GIN209" s="82"/>
      <c r="GIO209" s="82"/>
      <c r="GIP209" s="82"/>
      <c r="GIQ209" s="82"/>
      <c r="GIR209" s="82"/>
      <c r="GIS209" s="82"/>
      <c r="GIT209" s="82"/>
      <c r="GIU209" s="82"/>
      <c r="GIV209" s="82"/>
      <c r="GIW209" s="82"/>
      <c r="GIX209" s="82"/>
      <c r="GIY209" s="82"/>
      <c r="GIZ209" s="82"/>
      <c r="GJA209" s="82"/>
      <c r="GJB209" s="82"/>
      <c r="GJC209" s="82"/>
      <c r="GJD209" s="82"/>
      <c r="GJE209" s="82"/>
      <c r="GJF209" s="82"/>
      <c r="GJG209" s="82"/>
      <c r="GJH209" s="82"/>
      <c r="GJI209" s="82"/>
      <c r="GJJ209" s="82"/>
      <c r="GJK209" s="82"/>
      <c r="GJL209" s="82"/>
      <c r="GJM209" s="82"/>
      <c r="GJN209" s="82"/>
      <c r="GJO209" s="82"/>
      <c r="GJP209" s="82"/>
      <c r="GJQ209" s="82"/>
      <c r="GJR209" s="82"/>
      <c r="GJS209" s="82"/>
      <c r="GJT209" s="82"/>
      <c r="GJU209" s="82"/>
      <c r="GJV209" s="82"/>
      <c r="GJW209" s="82"/>
      <c r="GJX209" s="82"/>
      <c r="GJY209" s="82"/>
      <c r="GJZ209" s="82"/>
      <c r="GKA209" s="82"/>
      <c r="GKB209" s="82"/>
      <c r="GKC209" s="82"/>
      <c r="GKD209" s="82"/>
      <c r="GKE209" s="82"/>
      <c r="GKF209" s="82"/>
      <c r="GKG209" s="82"/>
      <c r="GKH209" s="82"/>
      <c r="GKI209" s="82"/>
      <c r="GKJ209" s="82"/>
      <c r="GKK209" s="82"/>
      <c r="GKL209" s="82"/>
      <c r="GKM209" s="82"/>
      <c r="GKN209" s="82"/>
      <c r="GKO209" s="82"/>
      <c r="GKP209" s="82"/>
      <c r="GKQ209" s="82"/>
      <c r="GKR209" s="82"/>
      <c r="GKS209" s="82"/>
      <c r="GKT209" s="82"/>
      <c r="GKU209" s="82"/>
      <c r="GKV209" s="82"/>
      <c r="GKW209" s="82"/>
      <c r="GKX209" s="82"/>
      <c r="GKY209" s="82"/>
      <c r="GKZ209" s="82"/>
      <c r="GLA209" s="82"/>
      <c r="GLB209" s="82"/>
      <c r="GLC209" s="82"/>
      <c r="GLD209" s="82"/>
      <c r="GLE209" s="82"/>
      <c r="GLF209" s="82"/>
      <c r="GLG209" s="82"/>
      <c r="GLH209" s="82"/>
      <c r="GLI209" s="82"/>
      <c r="GLJ209" s="82"/>
      <c r="GLK209" s="82"/>
      <c r="GLL209" s="82"/>
      <c r="GLM209" s="82"/>
      <c r="GLN209" s="82"/>
      <c r="GLO209" s="82"/>
      <c r="GLP209" s="82"/>
      <c r="GLQ209" s="82"/>
      <c r="GLR209" s="82"/>
      <c r="GLS209" s="82"/>
      <c r="GLT209" s="82"/>
      <c r="GLU209" s="82"/>
      <c r="GLV209" s="82"/>
      <c r="GLW209" s="82"/>
      <c r="GLX209" s="82"/>
      <c r="GLY209" s="82"/>
      <c r="GLZ209" s="82"/>
      <c r="GMA209" s="82"/>
      <c r="GMB209" s="82"/>
      <c r="GMC209" s="82"/>
      <c r="GMD209" s="82"/>
      <c r="GME209" s="82"/>
      <c r="GMF209" s="82"/>
      <c r="GMG209" s="82"/>
      <c r="GMH209" s="82"/>
      <c r="GMI209" s="82"/>
      <c r="GMJ209" s="82"/>
      <c r="GMK209" s="82"/>
      <c r="GML209" s="82"/>
      <c r="GMM209" s="82"/>
      <c r="GMN209" s="82"/>
      <c r="GMO209" s="82"/>
      <c r="GMP209" s="82"/>
      <c r="GMQ209" s="82"/>
      <c r="GMR209" s="82"/>
      <c r="GMS209" s="82"/>
      <c r="GMT209" s="82"/>
      <c r="GMU209" s="82"/>
      <c r="GMV209" s="82"/>
      <c r="GMW209" s="82"/>
      <c r="GMX209" s="82"/>
      <c r="GMY209" s="82"/>
      <c r="GMZ209" s="82"/>
      <c r="GNA209" s="82"/>
      <c r="GNB209" s="82"/>
      <c r="GNC209" s="82"/>
      <c r="GND209" s="82"/>
      <c r="GNE209" s="82"/>
      <c r="GNF209" s="82"/>
      <c r="GNG209" s="82"/>
      <c r="GNH209" s="82"/>
      <c r="GNI209" s="82"/>
      <c r="GNJ209" s="82"/>
      <c r="GNK209" s="82"/>
      <c r="GNL209" s="82"/>
      <c r="GNM209" s="82"/>
      <c r="GNN209" s="82"/>
      <c r="GNO209" s="82"/>
      <c r="GNP209" s="82"/>
      <c r="GNQ209" s="82"/>
      <c r="GNR209" s="82"/>
      <c r="GNS209" s="82"/>
      <c r="GNT209" s="82"/>
      <c r="GNU209" s="82"/>
      <c r="GNV209" s="82"/>
      <c r="GNW209" s="82"/>
      <c r="GNX209" s="82"/>
      <c r="GNY209" s="82"/>
      <c r="GNZ209" s="82"/>
      <c r="GOA209" s="82"/>
      <c r="GOB209" s="82"/>
      <c r="GOC209" s="82"/>
      <c r="GOD209" s="82"/>
      <c r="GOE209" s="82"/>
      <c r="GOF209" s="82"/>
      <c r="GOG209" s="82"/>
      <c r="GOH209" s="82"/>
      <c r="GOI209" s="82"/>
      <c r="GOJ209" s="82"/>
      <c r="GOK209" s="82"/>
      <c r="GOL209" s="82"/>
      <c r="GOM209" s="82"/>
      <c r="GON209" s="82"/>
      <c r="GOO209" s="82"/>
      <c r="GOP209" s="82"/>
      <c r="GOQ209" s="82"/>
      <c r="GOR209" s="82"/>
      <c r="GOS209" s="82"/>
      <c r="GOT209" s="82"/>
      <c r="GOU209" s="82"/>
      <c r="GOV209" s="82"/>
      <c r="GOW209" s="82"/>
      <c r="GOX209" s="82"/>
      <c r="GOY209" s="82"/>
      <c r="GOZ209" s="82"/>
      <c r="GPA209" s="82"/>
      <c r="GPB209" s="82"/>
      <c r="GPC209" s="82"/>
      <c r="GPD209" s="82"/>
      <c r="GPE209" s="82"/>
      <c r="GPF209" s="82"/>
      <c r="GPG209" s="82"/>
      <c r="GPH209" s="82"/>
      <c r="GPI209" s="82"/>
      <c r="GPJ209" s="82"/>
      <c r="GPK209" s="82"/>
      <c r="GPL209" s="82"/>
      <c r="GPM209" s="82"/>
      <c r="GPN209" s="82"/>
      <c r="GPO209" s="82"/>
      <c r="GPP209" s="82"/>
      <c r="GPQ209" s="82"/>
      <c r="GPR209" s="82"/>
      <c r="GPS209" s="82"/>
      <c r="GPT209" s="82"/>
      <c r="GPU209" s="82"/>
      <c r="GPV209" s="82"/>
      <c r="GPW209" s="82"/>
      <c r="GPX209" s="82"/>
      <c r="GPY209" s="82"/>
      <c r="GPZ209" s="82"/>
      <c r="GQA209" s="82"/>
      <c r="GQB209" s="82"/>
      <c r="GQC209" s="82"/>
      <c r="GQD209" s="82"/>
      <c r="GQE209" s="82"/>
      <c r="GQF209" s="82"/>
      <c r="GQG209" s="82"/>
      <c r="GQH209" s="82"/>
      <c r="GQI209" s="82"/>
      <c r="GQJ209" s="82"/>
      <c r="GQK209" s="82"/>
      <c r="GQL209" s="82"/>
      <c r="GQM209" s="82"/>
      <c r="GQN209" s="82"/>
      <c r="GQO209" s="82"/>
      <c r="GQP209" s="82"/>
      <c r="GQQ209" s="82"/>
      <c r="GQR209" s="82"/>
      <c r="GQS209" s="82"/>
      <c r="GQT209" s="82"/>
      <c r="GQU209" s="82"/>
      <c r="GQV209" s="82"/>
      <c r="GQW209" s="82"/>
      <c r="GQX209" s="82"/>
      <c r="GQY209" s="82"/>
      <c r="GQZ209" s="82"/>
      <c r="GRA209" s="82"/>
      <c r="GRB209" s="82"/>
      <c r="GRC209" s="82"/>
      <c r="GRD209" s="82"/>
      <c r="GRE209" s="82"/>
      <c r="GRF209" s="82"/>
      <c r="GRG209" s="82"/>
      <c r="GRH209" s="82"/>
      <c r="GRI209" s="82"/>
      <c r="GRJ209" s="82"/>
      <c r="GRK209" s="82"/>
      <c r="GRL209" s="82"/>
      <c r="GRM209" s="82"/>
      <c r="GRN209" s="82"/>
      <c r="GRO209" s="82"/>
      <c r="GRP209" s="82"/>
      <c r="GRQ209" s="82"/>
      <c r="GRR209" s="82"/>
      <c r="GRS209" s="82"/>
      <c r="GRT209" s="82"/>
      <c r="GRU209" s="82"/>
      <c r="GRV209" s="82"/>
      <c r="GRW209" s="82"/>
      <c r="GRX209" s="82"/>
      <c r="GRY209" s="82"/>
      <c r="GRZ209" s="82"/>
      <c r="GSA209" s="82"/>
      <c r="GSB209" s="82"/>
      <c r="GSC209" s="82"/>
      <c r="GSD209" s="82"/>
      <c r="GSE209" s="82"/>
      <c r="GSF209" s="82"/>
      <c r="GSG209" s="82"/>
      <c r="GSH209" s="82"/>
      <c r="GSI209" s="82"/>
      <c r="GSJ209" s="82"/>
      <c r="GSK209" s="82"/>
      <c r="GSL209" s="82"/>
      <c r="GSM209" s="82"/>
      <c r="GSN209" s="82"/>
      <c r="GSO209" s="82"/>
      <c r="GSP209" s="82"/>
      <c r="GSQ209" s="82"/>
      <c r="GSR209" s="82"/>
      <c r="GSS209" s="82"/>
      <c r="GST209" s="82"/>
      <c r="GSU209" s="82"/>
      <c r="GSV209" s="82"/>
      <c r="GSW209" s="82"/>
      <c r="GSX209" s="82"/>
      <c r="GSY209" s="82"/>
      <c r="GSZ209" s="82"/>
      <c r="GTA209" s="82"/>
      <c r="GTB209" s="82"/>
      <c r="GTC209" s="82"/>
      <c r="GTD209" s="82"/>
      <c r="GTE209" s="82"/>
      <c r="GTF209" s="82"/>
      <c r="GTG209" s="82"/>
      <c r="GTH209" s="82"/>
      <c r="GTI209" s="82"/>
      <c r="GTJ209" s="82"/>
      <c r="GTK209" s="82"/>
      <c r="GTL209" s="82"/>
      <c r="GTM209" s="82"/>
      <c r="GTN209" s="82"/>
      <c r="GTO209" s="82"/>
      <c r="GTP209" s="82"/>
      <c r="GTQ209" s="82"/>
      <c r="GTR209" s="82"/>
      <c r="GTS209" s="82"/>
      <c r="GTT209" s="82"/>
      <c r="GTU209" s="82"/>
      <c r="GTV209" s="82"/>
      <c r="GTW209" s="82"/>
      <c r="GTX209" s="82"/>
      <c r="GTY209" s="82"/>
      <c r="GTZ209" s="82"/>
      <c r="GUA209" s="82"/>
      <c r="GUB209" s="82"/>
      <c r="GUC209" s="82"/>
      <c r="GUD209" s="82"/>
      <c r="GUE209" s="82"/>
      <c r="GUF209" s="82"/>
      <c r="GUG209" s="82"/>
      <c r="GUH209" s="82"/>
      <c r="GUI209" s="82"/>
      <c r="GUJ209" s="82"/>
      <c r="GUK209" s="82"/>
      <c r="GUL209" s="82"/>
      <c r="GUM209" s="82"/>
      <c r="GUN209" s="82"/>
      <c r="GUO209" s="82"/>
      <c r="GUP209" s="82"/>
      <c r="GUQ209" s="82"/>
      <c r="GUR209" s="82"/>
      <c r="GUS209" s="82"/>
      <c r="GUT209" s="82"/>
      <c r="GUU209" s="82"/>
      <c r="GUV209" s="82"/>
      <c r="GUW209" s="82"/>
      <c r="GUX209" s="82"/>
      <c r="GUY209" s="82"/>
      <c r="GUZ209" s="82"/>
      <c r="GVA209" s="82"/>
      <c r="GVB209" s="82"/>
      <c r="GVC209" s="82"/>
      <c r="GVD209" s="82"/>
      <c r="GVE209" s="82"/>
      <c r="GVF209" s="82"/>
      <c r="GVG209" s="82"/>
      <c r="GVH209" s="82"/>
      <c r="GVI209" s="82"/>
      <c r="GVJ209" s="82"/>
      <c r="GVK209" s="82"/>
      <c r="GVL209" s="82"/>
      <c r="GVM209" s="82"/>
      <c r="GVN209" s="82"/>
      <c r="GVO209" s="82"/>
      <c r="GVP209" s="82"/>
      <c r="GVQ209" s="82"/>
      <c r="GVR209" s="82"/>
      <c r="GVS209" s="82"/>
      <c r="GVT209" s="82"/>
      <c r="GVU209" s="82"/>
      <c r="GVV209" s="82"/>
      <c r="GVW209" s="82"/>
      <c r="GVX209" s="82"/>
      <c r="GVY209" s="82"/>
      <c r="GVZ209" s="82"/>
      <c r="GWA209" s="82"/>
      <c r="GWB209" s="82"/>
      <c r="GWC209" s="82"/>
      <c r="GWD209" s="82"/>
      <c r="GWE209" s="82"/>
      <c r="GWF209" s="82"/>
      <c r="GWG209" s="82"/>
      <c r="GWH209" s="82"/>
      <c r="GWI209" s="82"/>
      <c r="GWJ209" s="82"/>
      <c r="GWK209" s="82"/>
      <c r="GWL209" s="82"/>
      <c r="GWM209" s="82"/>
      <c r="GWN209" s="82"/>
      <c r="GWO209" s="82"/>
      <c r="GWP209" s="82"/>
      <c r="GWQ209" s="82"/>
      <c r="GWR209" s="82"/>
      <c r="GWS209" s="82"/>
      <c r="GWT209" s="82"/>
      <c r="GWU209" s="82"/>
      <c r="GWV209" s="82"/>
      <c r="GWW209" s="82"/>
      <c r="GWX209" s="82"/>
      <c r="GWY209" s="82"/>
      <c r="GWZ209" s="82"/>
      <c r="GXA209" s="82"/>
      <c r="GXB209" s="82"/>
      <c r="GXC209" s="82"/>
      <c r="GXD209" s="82"/>
      <c r="GXE209" s="82"/>
      <c r="GXF209" s="82"/>
      <c r="GXG209" s="82"/>
      <c r="GXH209" s="82"/>
      <c r="GXI209" s="82"/>
      <c r="GXJ209" s="82"/>
      <c r="GXK209" s="82"/>
      <c r="GXL209" s="82"/>
      <c r="GXM209" s="82"/>
      <c r="GXN209" s="82"/>
      <c r="GXO209" s="82"/>
      <c r="GXP209" s="82"/>
      <c r="GXQ209" s="82"/>
      <c r="GXR209" s="82"/>
      <c r="GXS209" s="82"/>
      <c r="GXT209" s="82"/>
      <c r="GXU209" s="82"/>
      <c r="GXV209" s="82"/>
      <c r="GXW209" s="82"/>
      <c r="GXX209" s="82"/>
      <c r="GXY209" s="82"/>
      <c r="GXZ209" s="82"/>
      <c r="GYA209" s="82"/>
      <c r="GYB209" s="82"/>
      <c r="GYC209" s="82"/>
      <c r="GYD209" s="82"/>
      <c r="GYE209" s="82"/>
      <c r="GYF209" s="82"/>
      <c r="GYG209" s="82"/>
      <c r="GYH209" s="82"/>
      <c r="GYI209" s="82"/>
      <c r="GYJ209" s="82"/>
      <c r="GYK209" s="82"/>
      <c r="GYL209" s="82"/>
      <c r="GYM209" s="82"/>
      <c r="GYN209" s="82"/>
      <c r="GYO209" s="82"/>
      <c r="GYP209" s="82"/>
      <c r="GYQ209" s="82"/>
      <c r="GYR209" s="82"/>
      <c r="GYS209" s="82"/>
      <c r="GYT209" s="82"/>
      <c r="GYU209" s="82"/>
      <c r="GYV209" s="82"/>
      <c r="GYW209" s="82"/>
      <c r="GYX209" s="82"/>
      <c r="GYY209" s="82"/>
      <c r="GYZ209" s="82"/>
      <c r="GZA209" s="82"/>
      <c r="GZB209" s="82"/>
      <c r="GZC209" s="82"/>
      <c r="GZD209" s="82"/>
      <c r="GZE209" s="82"/>
      <c r="GZF209" s="82"/>
      <c r="GZG209" s="82"/>
      <c r="GZH209" s="82"/>
      <c r="GZI209" s="82"/>
      <c r="GZJ209" s="82"/>
      <c r="GZK209" s="82"/>
      <c r="GZL209" s="82"/>
      <c r="GZM209" s="82"/>
      <c r="GZN209" s="82"/>
      <c r="GZO209" s="82"/>
      <c r="GZP209" s="82"/>
      <c r="GZQ209" s="82"/>
      <c r="GZR209" s="82"/>
      <c r="GZS209" s="82"/>
      <c r="GZT209" s="82"/>
      <c r="GZU209" s="82"/>
      <c r="GZV209" s="82"/>
      <c r="GZW209" s="82"/>
      <c r="GZX209" s="82"/>
      <c r="GZY209" s="82"/>
      <c r="GZZ209" s="82"/>
      <c r="HAA209" s="82"/>
      <c r="HAB209" s="82"/>
      <c r="HAC209" s="82"/>
      <c r="HAD209" s="82"/>
      <c r="HAE209" s="82"/>
      <c r="HAF209" s="82"/>
      <c r="HAG209" s="82"/>
      <c r="HAH209" s="82"/>
      <c r="HAI209" s="82"/>
      <c r="HAJ209" s="82"/>
      <c r="HAK209" s="82"/>
      <c r="HAL209" s="82"/>
      <c r="HAM209" s="82"/>
      <c r="HAN209" s="82"/>
      <c r="HAO209" s="82"/>
      <c r="HAP209" s="82"/>
      <c r="HAQ209" s="82"/>
      <c r="HAR209" s="82"/>
      <c r="HAS209" s="82"/>
      <c r="HAT209" s="82"/>
      <c r="HAU209" s="82"/>
      <c r="HAV209" s="82"/>
      <c r="HAW209" s="82"/>
      <c r="HAX209" s="82"/>
      <c r="HAY209" s="82"/>
      <c r="HAZ209" s="82"/>
      <c r="HBA209" s="82"/>
      <c r="HBB209" s="82"/>
      <c r="HBC209" s="82"/>
      <c r="HBD209" s="82"/>
      <c r="HBE209" s="82"/>
      <c r="HBF209" s="82"/>
      <c r="HBG209" s="82"/>
      <c r="HBH209" s="82"/>
      <c r="HBI209" s="82"/>
      <c r="HBJ209" s="82"/>
      <c r="HBK209" s="82"/>
      <c r="HBL209" s="82"/>
      <c r="HBM209" s="82"/>
      <c r="HBN209" s="82"/>
      <c r="HBO209" s="82"/>
      <c r="HBP209" s="82"/>
      <c r="HBQ209" s="82"/>
      <c r="HBR209" s="82"/>
      <c r="HBS209" s="82"/>
      <c r="HBT209" s="82"/>
      <c r="HBU209" s="82"/>
      <c r="HBV209" s="82"/>
      <c r="HBW209" s="82"/>
      <c r="HBX209" s="82"/>
      <c r="HBY209" s="82"/>
      <c r="HBZ209" s="82"/>
      <c r="HCA209" s="82"/>
      <c r="HCB209" s="82"/>
      <c r="HCC209" s="82"/>
      <c r="HCD209" s="82"/>
      <c r="HCE209" s="82"/>
      <c r="HCF209" s="82"/>
      <c r="HCG209" s="82"/>
      <c r="HCH209" s="82"/>
      <c r="HCI209" s="82"/>
      <c r="HCJ209" s="82"/>
      <c r="HCK209" s="82"/>
      <c r="HCL209" s="82"/>
      <c r="HCM209" s="82"/>
      <c r="HCN209" s="82"/>
      <c r="HCO209" s="82"/>
      <c r="HCP209" s="82"/>
      <c r="HCQ209" s="82"/>
      <c r="HCR209" s="82"/>
      <c r="HCS209" s="82"/>
      <c r="HCT209" s="82"/>
      <c r="HCU209" s="82"/>
      <c r="HCV209" s="82"/>
      <c r="HCW209" s="82"/>
      <c r="HCX209" s="82"/>
      <c r="HCY209" s="82"/>
      <c r="HCZ209" s="82"/>
      <c r="HDA209" s="82"/>
      <c r="HDB209" s="82"/>
      <c r="HDC209" s="82"/>
      <c r="HDD209" s="82"/>
      <c r="HDE209" s="82"/>
      <c r="HDF209" s="82"/>
      <c r="HDG209" s="82"/>
      <c r="HDH209" s="82"/>
      <c r="HDI209" s="82"/>
      <c r="HDJ209" s="82"/>
      <c r="HDK209" s="82"/>
      <c r="HDL209" s="82"/>
      <c r="HDM209" s="82"/>
      <c r="HDN209" s="82"/>
      <c r="HDO209" s="82"/>
      <c r="HDP209" s="82"/>
      <c r="HDQ209" s="82"/>
      <c r="HDR209" s="82"/>
      <c r="HDS209" s="82"/>
      <c r="HDT209" s="82"/>
      <c r="HDU209" s="82"/>
      <c r="HDV209" s="82"/>
      <c r="HDW209" s="82"/>
      <c r="HDX209" s="82"/>
      <c r="HDY209" s="82"/>
      <c r="HDZ209" s="82"/>
      <c r="HEA209" s="82"/>
      <c r="HEB209" s="82"/>
      <c r="HEC209" s="82"/>
      <c r="HED209" s="82"/>
      <c r="HEE209" s="82"/>
      <c r="HEF209" s="82"/>
      <c r="HEG209" s="82"/>
      <c r="HEH209" s="82"/>
      <c r="HEI209" s="82"/>
      <c r="HEJ209" s="82"/>
      <c r="HEK209" s="82"/>
      <c r="HEL209" s="82"/>
      <c r="HEM209" s="82"/>
      <c r="HEN209" s="82"/>
      <c r="HEO209" s="82"/>
      <c r="HEP209" s="82"/>
      <c r="HEQ209" s="82"/>
      <c r="HER209" s="82"/>
      <c r="HES209" s="82"/>
      <c r="HET209" s="82"/>
      <c r="HEU209" s="82"/>
      <c r="HEV209" s="82"/>
      <c r="HEW209" s="82"/>
      <c r="HEX209" s="82"/>
      <c r="HEY209" s="82"/>
      <c r="HEZ209" s="82"/>
      <c r="HFA209" s="82"/>
      <c r="HFB209" s="82"/>
      <c r="HFC209" s="82"/>
      <c r="HFD209" s="82"/>
      <c r="HFE209" s="82"/>
      <c r="HFF209" s="82"/>
      <c r="HFG209" s="82"/>
      <c r="HFH209" s="82"/>
      <c r="HFI209" s="82"/>
      <c r="HFJ209" s="82"/>
      <c r="HFK209" s="82"/>
      <c r="HFL209" s="82"/>
      <c r="HFM209" s="82"/>
      <c r="HFN209" s="82"/>
      <c r="HFO209" s="82"/>
      <c r="HFP209" s="82"/>
      <c r="HFQ209" s="82"/>
      <c r="HFR209" s="82"/>
      <c r="HFS209" s="82"/>
      <c r="HFT209" s="82"/>
      <c r="HFU209" s="82"/>
      <c r="HFV209" s="82"/>
      <c r="HFW209" s="82"/>
      <c r="HFX209" s="82"/>
      <c r="HFY209" s="82"/>
      <c r="HFZ209" s="82"/>
      <c r="HGA209" s="82"/>
      <c r="HGB209" s="82"/>
      <c r="HGC209" s="82"/>
      <c r="HGD209" s="82"/>
      <c r="HGE209" s="82"/>
      <c r="HGF209" s="82"/>
      <c r="HGG209" s="82"/>
      <c r="HGH209" s="82"/>
      <c r="HGI209" s="82"/>
      <c r="HGJ209" s="82"/>
      <c r="HGK209" s="82"/>
      <c r="HGL209" s="82"/>
      <c r="HGM209" s="82"/>
      <c r="HGN209" s="82"/>
      <c r="HGO209" s="82"/>
      <c r="HGP209" s="82"/>
      <c r="HGQ209" s="82"/>
      <c r="HGR209" s="82"/>
      <c r="HGS209" s="82"/>
      <c r="HGT209" s="82"/>
      <c r="HGU209" s="82"/>
      <c r="HGV209" s="82"/>
      <c r="HGW209" s="82"/>
      <c r="HGX209" s="82"/>
      <c r="HGY209" s="82"/>
      <c r="HGZ209" s="82"/>
      <c r="HHA209" s="82"/>
      <c r="HHB209" s="82"/>
      <c r="HHC209" s="82"/>
      <c r="HHD209" s="82"/>
      <c r="HHE209" s="82"/>
      <c r="HHF209" s="82"/>
      <c r="HHG209" s="82"/>
      <c r="HHH209" s="82"/>
      <c r="HHI209" s="82"/>
      <c r="HHJ209" s="82"/>
      <c r="HHK209" s="82"/>
      <c r="HHL209" s="82"/>
      <c r="HHM209" s="82"/>
      <c r="HHN209" s="82"/>
      <c r="HHO209" s="82"/>
      <c r="HHP209" s="82"/>
      <c r="HHQ209" s="82"/>
      <c r="HHR209" s="82"/>
      <c r="HHS209" s="82"/>
      <c r="HHT209" s="82"/>
      <c r="HHU209" s="82"/>
      <c r="HHV209" s="82"/>
      <c r="HHW209" s="82"/>
      <c r="HHX209" s="82"/>
      <c r="HHY209" s="82"/>
      <c r="HHZ209" s="82"/>
      <c r="HIA209" s="82"/>
      <c r="HIB209" s="82"/>
      <c r="HIC209" s="82"/>
      <c r="HID209" s="82"/>
      <c r="HIE209" s="82"/>
      <c r="HIF209" s="82"/>
      <c r="HIG209" s="82"/>
      <c r="HIH209" s="82"/>
      <c r="HII209" s="82"/>
      <c r="HIJ209" s="82"/>
      <c r="HIK209" s="82"/>
      <c r="HIL209" s="82"/>
      <c r="HIM209" s="82"/>
      <c r="HIN209" s="82"/>
      <c r="HIO209" s="82"/>
      <c r="HIP209" s="82"/>
      <c r="HIQ209" s="82"/>
      <c r="HIR209" s="82"/>
      <c r="HIS209" s="82"/>
      <c r="HIT209" s="82"/>
      <c r="HIU209" s="82"/>
      <c r="HIV209" s="82"/>
      <c r="HIW209" s="82"/>
      <c r="HIX209" s="82"/>
      <c r="HIY209" s="82"/>
      <c r="HIZ209" s="82"/>
      <c r="HJA209" s="82"/>
      <c r="HJB209" s="82"/>
      <c r="HJC209" s="82"/>
      <c r="HJD209" s="82"/>
      <c r="HJE209" s="82"/>
      <c r="HJF209" s="82"/>
      <c r="HJG209" s="82"/>
      <c r="HJH209" s="82"/>
      <c r="HJI209" s="82"/>
      <c r="HJJ209" s="82"/>
      <c r="HJK209" s="82"/>
      <c r="HJL209" s="82"/>
      <c r="HJM209" s="82"/>
      <c r="HJN209" s="82"/>
      <c r="HJO209" s="82"/>
      <c r="HJP209" s="82"/>
      <c r="HJQ209" s="82"/>
      <c r="HJR209" s="82"/>
      <c r="HJS209" s="82"/>
      <c r="HJT209" s="82"/>
      <c r="HJU209" s="82"/>
      <c r="HJV209" s="82"/>
      <c r="HJW209" s="82"/>
      <c r="HJX209" s="82"/>
      <c r="HJY209" s="82"/>
      <c r="HJZ209" s="82"/>
      <c r="HKA209" s="82"/>
      <c r="HKB209" s="82"/>
      <c r="HKC209" s="82"/>
      <c r="HKD209" s="82"/>
      <c r="HKE209" s="82"/>
      <c r="HKF209" s="82"/>
      <c r="HKG209" s="82"/>
      <c r="HKH209" s="82"/>
      <c r="HKI209" s="82"/>
      <c r="HKJ209" s="82"/>
      <c r="HKK209" s="82"/>
      <c r="HKL209" s="82"/>
      <c r="HKM209" s="82"/>
      <c r="HKN209" s="82"/>
      <c r="HKO209" s="82"/>
      <c r="HKP209" s="82"/>
      <c r="HKQ209" s="82"/>
      <c r="HKR209" s="82"/>
      <c r="HKS209" s="82"/>
      <c r="HKT209" s="82"/>
      <c r="HKU209" s="82"/>
      <c r="HKV209" s="82"/>
      <c r="HKW209" s="82"/>
      <c r="HKX209" s="82"/>
      <c r="HKY209" s="82"/>
      <c r="HKZ209" s="82"/>
      <c r="HLA209" s="82"/>
      <c r="HLB209" s="82"/>
      <c r="HLC209" s="82"/>
      <c r="HLD209" s="82"/>
      <c r="HLE209" s="82"/>
      <c r="HLF209" s="82"/>
      <c r="HLG209" s="82"/>
      <c r="HLH209" s="82"/>
      <c r="HLI209" s="82"/>
      <c r="HLJ209" s="82"/>
      <c r="HLK209" s="82"/>
      <c r="HLL209" s="82"/>
      <c r="HLM209" s="82"/>
      <c r="HLN209" s="82"/>
      <c r="HLO209" s="82"/>
      <c r="HLP209" s="82"/>
      <c r="HLQ209" s="82"/>
      <c r="HLR209" s="82"/>
      <c r="HLS209" s="82"/>
      <c r="HLT209" s="82"/>
      <c r="HLU209" s="82"/>
      <c r="HLV209" s="82"/>
      <c r="HLW209" s="82"/>
      <c r="HLX209" s="82"/>
      <c r="HLY209" s="82"/>
      <c r="HLZ209" s="82"/>
      <c r="HMA209" s="82"/>
      <c r="HMB209" s="82"/>
      <c r="HMC209" s="82"/>
      <c r="HMD209" s="82"/>
      <c r="HME209" s="82"/>
      <c r="HMF209" s="82"/>
      <c r="HMG209" s="82"/>
      <c r="HMH209" s="82"/>
      <c r="HMI209" s="82"/>
      <c r="HMJ209" s="82"/>
      <c r="HMK209" s="82"/>
      <c r="HML209" s="82"/>
      <c r="HMM209" s="82"/>
      <c r="HMN209" s="82"/>
      <c r="HMO209" s="82"/>
      <c r="HMP209" s="82"/>
      <c r="HMQ209" s="82"/>
      <c r="HMR209" s="82"/>
      <c r="HMS209" s="82"/>
      <c r="HMT209" s="82"/>
      <c r="HMU209" s="82"/>
      <c r="HMV209" s="82"/>
      <c r="HMW209" s="82"/>
      <c r="HMX209" s="82"/>
      <c r="HMY209" s="82"/>
      <c r="HMZ209" s="82"/>
      <c r="HNA209" s="82"/>
      <c r="HNB209" s="82"/>
      <c r="HNC209" s="82"/>
      <c r="HND209" s="82"/>
      <c r="HNE209" s="82"/>
      <c r="HNF209" s="82"/>
      <c r="HNG209" s="82"/>
      <c r="HNH209" s="82"/>
      <c r="HNI209" s="82"/>
      <c r="HNJ209" s="82"/>
      <c r="HNK209" s="82"/>
      <c r="HNL209" s="82"/>
      <c r="HNM209" s="82"/>
      <c r="HNN209" s="82"/>
      <c r="HNO209" s="82"/>
      <c r="HNP209" s="82"/>
      <c r="HNQ209" s="82"/>
      <c r="HNR209" s="82"/>
      <c r="HNS209" s="82"/>
      <c r="HNT209" s="82"/>
      <c r="HNU209" s="82"/>
      <c r="HNV209" s="82"/>
      <c r="HNW209" s="82"/>
      <c r="HNX209" s="82"/>
      <c r="HNY209" s="82"/>
      <c r="HNZ209" s="82"/>
      <c r="HOA209" s="82"/>
      <c r="HOB209" s="82"/>
      <c r="HOC209" s="82"/>
      <c r="HOD209" s="82"/>
      <c r="HOE209" s="82"/>
      <c r="HOF209" s="82"/>
      <c r="HOG209" s="82"/>
      <c r="HOH209" s="82"/>
      <c r="HOI209" s="82"/>
      <c r="HOJ209" s="82"/>
      <c r="HOK209" s="82"/>
      <c r="HOL209" s="82"/>
      <c r="HOM209" s="82"/>
      <c r="HON209" s="82"/>
      <c r="HOO209" s="82"/>
      <c r="HOP209" s="82"/>
      <c r="HOQ209" s="82"/>
      <c r="HOR209" s="82"/>
      <c r="HOS209" s="82"/>
      <c r="HOT209" s="82"/>
      <c r="HOU209" s="82"/>
      <c r="HOV209" s="82"/>
      <c r="HOW209" s="82"/>
      <c r="HOX209" s="82"/>
      <c r="HOY209" s="82"/>
      <c r="HOZ209" s="82"/>
      <c r="HPA209" s="82"/>
      <c r="HPB209" s="82"/>
      <c r="HPC209" s="82"/>
      <c r="HPD209" s="82"/>
      <c r="HPE209" s="82"/>
      <c r="HPF209" s="82"/>
      <c r="HPG209" s="82"/>
      <c r="HPH209" s="82"/>
      <c r="HPI209" s="82"/>
      <c r="HPJ209" s="82"/>
      <c r="HPK209" s="82"/>
      <c r="HPL209" s="82"/>
      <c r="HPM209" s="82"/>
      <c r="HPN209" s="82"/>
      <c r="HPO209" s="82"/>
      <c r="HPP209" s="82"/>
      <c r="HPQ209" s="82"/>
      <c r="HPR209" s="82"/>
      <c r="HPS209" s="82"/>
      <c r="HPT209" s="82"/>
      <c r="HPU209" s="82"/>
      <c r="HPV209" s="82"/>
      <c r="HPW209" s="82"/>
      <c r="HPX209" s="82"/>
      <c r="HPY209" s="82"/>
      <c r="HPZ209" s="82"/>
      <c r="HQA209" s="82"/>
      <c r="HQB209" s="82"/>
      <c r="HQC209" s="82"/>
      <c r="HQD209" s="82"/>
      <c r="HQE209" s="82"/>
      <c r="HQF209" s="82"/>
      <c r="HQG209" s="82"/>
      <c r="HQH209" s="82"/>
      <c r="HQI209" s="82"/>
      <c r="HQJ209" s="82"/>
      <c r="HQK209" s="82"/>
      <c r="HQL209" s="82"/>
      <c r="HQM209" s="82"/>
      <c r="HQN209" s="82"/>
      <c r="HQO209" s="82"/>
      <c r="HQP209" s="82"/>
      <c r="HQQ209" s="82"/>
      <c r="HQR209" s="82"/>
      <c r="HQS209" s="82"/>
      <c r="HQT209" s="82"/>
      <c r="HQU209" s="82"/>
      <c r="HQV209" s="82"/>
      <c r="HQW209" s="82"/>
      <c r="HQX209" s="82"/>
      <c r="HQY209" s="82"/>
      <c r="HQZ209" s="82"/>
      <c r="HRA209" s="82"/>
      <c r="HRB209" s="82"/>
      <c r="HRC209" s="82"/>
      <c r="HRD209" s="82"/>
      <c r="HRE209" s="82"/>
      <c r="HRF209" s="82"/>
      <c r="HRG209" s="82"/>
      <c r="HRH209" s="82"/>
      <c r="HRI209" s="82"/>
      <c r="HRJ209" s="82"/>
      <c r="HRK209" s="82"/>
      <c r="HRL209" s="82"/>
      <c r="HRM209" s="82"/>
      <c r="HRN209" s="82"/>
      <c r="HRO209" s="82"/>
      <c r="HRP209" s="82"/>
      <c r="HRQ209" s="82"/>
      <c r="HRR209" s="82"/>
      <c r="HRS209" s="82"/>
      <c r="HRT209" s="82"/>
      <c r="HRU209" s="82"/>
      <c r="HRV209" s="82"/>
      <c r="HRW209" s="82"/>
      <c r="HRX209" s="82"/>
      <c r="HRY209" s="82"/>
      <c r="HRZ209" s="82"/>
      <c r="HSA209" s="82"/>
      <c r="HSB209" s="82"/>
      <c r="HSC209" s="82"/>
      <c r="HSD209" s="82"/>
      <c r="HSE209" s="82"/>
      <c r="HSF209" s="82"/>
      <c r="HSG209" s="82"/>
      <c r="HSH209" s="82"/>
      <c r="HSI209" s="82"/>
      <c r="HSJ209" s="82"/>
      <c r="HSK209" s="82"/>
      <c r="HSL209" s="82"/>
      <c r="HSM209" s="82"/>
      <c r="HSN209" s="82"/>
      <c r="HSO209" s="82"/>
      <c r="HSP209" s="82"/>
      <c r="HSQ209" s="82"/>
      <c r="HSR209" s="82"/>
      <c r="HSS209" s="82"/>
      <c r="HST209" s="82"/>
      <c r="HSU209" s="82"/>
      <c r="HSV209" s="82"/>
      <c r="HSW209" s="82"/>
      <c r="HSX209" s="82"/>
      <c r="HSY209" s="82"/>
      <c r="HSZ209" s="82"/>
      <c r="HTA209" s="82"/>
      <c r="HTB209" s="82"/>
      <c r="HTC209" s="82"/>
      <c r="HTD209" s="82"/>
      <c r="HTE209" s="82"/>
      <c r="HTF209" s="82"/>
      <c r="HTG209" s="82"/>
      <c r="HTH209" s="82"/>
      <c r="HTI209" s="82"/>
      <c r="HTJ209" s="82"/>
      <c r="HTK209" s="82"/>
      <c r="HTL209" s="82"/>
      <c r="HTM209" s="82"/>
      <c r="HTN209" s="82"/>
      <c r="HTO209" s="82"/>
      <c r="HTP209" s="82"/>
      <c r="HTQ209" s="82"/>
      <c r="HTR209" s="82"/>
      <c r="HTS209" s="82"/>
      <c r="HTT209" s="82"/>
      <c r="HTU209" s="82"/>
      <c r="HTV209" s="82"/>
      <c r="HTW209" s="82"/>
      <c r="HTX209" s="82"/>
      <c r="HTY209" s="82"/>
      <c r="HTZ209" s="82"/>
      <c r="HUA209" s="82"/>
      <c r="HUB209" s="82"/>
      <c r="HUC209" s="82"/>
      <c r="HUD209" s="82"/>
      <c r="HUE209" s="82"/>
      <c r="HUF209" s="82"/>
      <c r="HUG209" s="82"/>
      <c r="HUH209" s="82"/>
      <c r="HUI209" s="82"/>
      <c r="HUJ209" s="82"/>
      <c r="HUK209" s="82"/>
      <c r="HUL209" s="82"/>
      <c r="HUM209" s="82"/>
      <c r="HUN209" s="82"/>
      <c r="HUO209" s="82"/>
      <c r="HUP209" s="82"/>
      <c r="HUQ209" s="82"/>
      <c r="HUR209" s="82"/>
      <c r="HUS209" s="82"/>
      <c r="HUT209" s="82"/>
      <c r="HUU209" s="82"/>
      <c r="HUV209" s="82"/>
      <c r="HUW209" s="82"/>
      <c r="HUX209" s="82"/>
      <c r="HUY209" s="82"/>
      <c r="HUZ209" s="82"/>
      <c r="HVA209" s="82"/>
      <c r="HVB209" s="82"/>
      <c r="HVC209" s="82"/>
      <c r="HVD209" s="82"/>
      <c r="HVE209" s="82"/>
      <c r="HVF209" s="82"/>
      <c r="HVG209" s="82"/>
      <c r="HVH209" s="82"/>
      <c r="HVI209" s="82"/>
      <c r="HVJ209" s="82"/>
      <c r="HVK209" s="82"/>
      <c r="HVL209" s="82"/>
      <c r="HVM209" s="82"/>
      <c r="HVN209" s="82"/>
      <c r="HVO209" s="82"/>
      <c r="HVP209" s="82"/>
      <c r="HVQ209" s="82"/>
      <c r="HVR209" s="82"/>
      <c r="HVS209" s="82"/>
      <c r="HVT209" s="82"/>
      <c r="HVU209" s="82"/>
      <c r="HVV209" s="82"/>
      <c r="HVW209" s="82"/>
      <c r="HVX209" s="82"/>
      <c r="HVY209" s="82"/>
      <c r="HVZ209" s="82"/>
      <c r="HWA209" s="82"/>
      <c r="HWB209" s="82"/>
      <c r="HWC209" s="82"/>
      <c r="HWD209" s="82"/>
      <c r="HWE209" s="82"/>
      <c r="HWF209" s="82"/>
      <c r="HWG209" s="82"/>
      <c r="HWH209" s="82"/>
      <c r="HWI209" s="82"/>
      <c r="HWJ209" s="82"/>
      <c r="HWK209" s="82"/>
      <c r="HWL209" s="82"/>
      <c r="HWM209" s="82"/>
      <c r="HWN209" s="82"/>
      <c r="HWO209" s="82"/>
      <c r="HWP209" s="82"/>
      <c r="HWQ209" s="82"/>
      <c r="HWR209" s="82"/>
      <c r="HWS209" s="82"/>
      <c r="HWT209" s="82"/>
      <c r="HWU209" s="82"/>
      <c r="HWV209" s="82"/>
      <c r="HWW209" s="82"/>
      <c r="HWX209" s="82"/>
      <c r="HWY209" s="82"/>
      <c r="HWZ209" s="82"/>
      <c r="HXA209" s="82"/>
      <c r="HXB209" s="82"/>
      <c r="HXC209" s="82"/>
      <c r="HXD209" s="82"/>
      <c r="HXE209" s="82"/>
      <c r="HXF209" s="82"/>
      <c r="HXG209" s="82"/>
      <c r="HXH209" s="82"/>
      <c r="HXI209" s="82"/>
      <c r="HXJ209" s="82"/>
      <c r="HXK209" s="82"/>
      <c r="HXL209" s="82"/>
      <c r="HXM209" s="82"/>
      <c r="HXN209" s="82"/>
      <c r="HXO209" s="82"/>
      <c r="HXP209" s="82"/>
      <c r="HXQ209" s="82"/>
      <c r="HXR209" s="82"/>
      <c r="HXS209" s="82"/>
      <c r="HXT209" s="82"/>
      <c r="HXU209" s="82"/>
      <c r="HXV209" s="82"/>
      <c r="HXW209" s="82"/>
      <c r="HXX209" s="82"/>
      <c r="HXY209" s="82"/>
      <c r="HXZ209" s="82"/>
      <c r="HYA209" s="82"/>
      <c r="HYB209" s="82"/>
      <c r="HYC209" s="82"/>
      <c r="HYD209" s="82"/>
      <c r="HYE209" s="82"/>
      <c r="HYF209" s="82"/>
      <c r="HYG209" s="82"/>
      <c r="HYH209" s="82"/>
      <c r="HYI209" s="82"/>
      <c r="HYJ209" s="82"/>
      <c r="HYK209" s="82"/>
      <c r="HYL209" s="82"/>
      <c r="HYM209" s="82"/>
      <c r="HYN209" s="82"/>
      <c r="HYO209" s="82"/>
      <c r="HYP209" s="82"/>
      <c r="HYQ209" s="82"/>
      <c r="HYR209" s="82"/>
      <c r="HYS209" s="82"/>
      <c r="HYT209" s="82"/>
      <c r="HYU209" s="82"/>
      <c r="HYV209" s="82"/>
      <c r="HYW209" s="82"/>
      <c r="HYX209" s="82"/>
      <c r="HYY209" s="82"/>
      <c r="HYZ209" s="82"/>
      <c r="HZA209" s="82"/>
      <c r="HZB209" s="82"/>
      <c r="HZC209" s="82"/>
      <c r="HZD209" s="82"/>
      <c r="HZE209" s="82"/>
      <c r="HZF209" s="82"/>
      <c r="HZG209" s="82"/>
      <c r="HZH209" s="82"/>
      <c r="HZI209" s="82"/>
      <c r="HZJ209" s="82"/>
      <c r="HZK209" s="82"/>
      <c r="HZL209" s="82"/>
      <c r="HZM209" s="82"/>
      <c r="HZN209" s="82"/>
      <c r="HZO209" s="82"/>
      <c r="HZP209" s="82"/>
      <c r="HZQ209" s="82"/>
      <c r="HZR209" s="82"/>
      <c r="HZS209" s="82"/>
      <c r="HZT209" s="82"/>
      <c r="HZU209" s="82"/>
      <c r="HZV209" s="82"/>
      <c r="HZW209" s="82"/>
      <c r="HZX209" s="82"/>
      <c r="HZY209" s="82"/>
      <c r="HZZ209" s="82"/>
      <c r="IAA209" s="82"/>
      <c r="IAB209" s="82"/>
      <c r="IAC209" s="82"/>
      <c r="IAD209" s="82"/>
      <c r="IAE209" s="82"/>
      <c r="IAF209" s="82"/>
      <c r="IAG209" s="82"/>
      <c r="IAH209" s="82"/>
      <c r="IAI209" s="82"/>
      <c r="IAJ209" s="82"/>
      <c r="IAK209" s="82"/>
      <c r="IAL209" s="82"/>
      <c r="IAM209" s="82"/>
      <c r="IAN209" s="82"/>
      <c r="IAO209" s="82"/>
      <c r="IAP209" s="82"/>
      <c r="IAQ209" s="82"/>
      <c r="IAR209" s="82"/>
      <c r="IAS209" s="82"/>
      <c r="IAT209" s="82"/>
      <c r="IAU209" s="82"/>
      <c r="IAV209" s="82"/>
      <c r="IAW209" s="82"/>
      <c r="IAX209" s="82"/>
      <c r="IAY209" s="82"/>
      <c r="IAZ209" s="82"/>
      <c r="IBA209" s="82"/>
      <c r="IBB209" s="82"/>
      <c r="IBC209" s="82"/>
      <c r="IBD209" s="82"/>
      <c r="IBE209" s="82"/>
      <c r="IBF209" s="82"/>
      <c r="IBG209" s="82"/>
      <c r="IBH209" s="82"/>
      <c r="IBI209" s="82"/>
      <c r="IBJ209" s="82"/>
      <c r="IBK209" s="82"/>
      <c r="IBL209" s="82"/>
      <c r="IBM209" s="82"/>
      <c r="IBN209" s="82"/>
      <c r="IBO209" s="82"/>
      <c r="IBP209" s="82"/>
      <c r="IBQ209" s="82"/>
      <c r="IBR209" s="82"/>
      <c r="IBS209" s="82"/>
      <c r="IBT209" s="82"/>
      <c r="IBU209" s="82"/>
      <c r="IBV209" s="82"/>
      <c r="IBW209" s="82"/>
      <c r="IBX209" s="82"/>
      <c r="IBY209" s="82"/>
      <c r="IBZ209" s="82"/>
      <c r="ICA209" s="82"/>
      <c r="ICB209" s="82"/>
      <c r="ICC209" s="82"/>
      <c r="ICD209" s="82"/>
      <c r="ICE209" s="82"/>
      <c r="ICF209" s="82"/>
      <c r="ICG209" s="82"/>
      <c r="ICH209" s="82"/>
      <c r="ICI209" s="82"/>
      <c r="ICJ209" s="82"/>
      <c r="ICK209" s="82"/>
      <c r="ICL209" s="82"/>
      <c r="ICM209" s="82"/>
      <c r="ICN209" s="82"/>
      <c r="ICO209" s="82"/>
      <c r="ICP209" s="82"/>
      <c r="ICQ209" s="82"/>
      <c r="ICR209" s="82"/>
      <c r="ICS209" s="82"/>
      <c r="ICT209" s="82"/>
      <c r="ICU209" s="82"/>
      <c r="ICV209" s="82"/>
      <c r="ICW209" s="82"/>
      <c r="ICX209" s="82"/>
      <c r="ICY209" s="82"/>
      <c r="ICZ209" s="82"/>
      <c r="IDA209" s="82"/>
      <c r="IDB209" s="82"/>
      <c r="IDC209" s="82"/>
      <c r="IDD209" s="82"/>
      <c r="IDE209" s="82"/>
      <c r="IDF209" s="82"/>
      <c r="IDG209" s="82"/>
      <c r="IDH209" s="82"/>
      <c r="IDI209" s="82"/>
      <c r="IDJ209" s="82"/>
      <c r="IDK209" s="82"/>
      <c r="IDL209" s="82"/>
      <c r="IDM209" s="82"/>
      <c r="IDN209" s="82"/>
      <c r="IDO209" s="82"/>
      <c r="IDP209" s="82"/>
      <c r="IDQ209" s="82"/>
      <c r="IDR209" s="82"/>
      <c r="IDS209" s="82"/>
      <c r="IDT209" s="82"/>
      <c r="IDU209" s="82"/>
      <c r="IDV209" s="82"/>
      <c r="IDW209" s="82"/>
      <c r="IDX209" s="82"/>
      <c r="IDY209" s="82"/>
      <c r="IDZ209" s="82"/>
      <c r="IEA209" s="82"/>
      <c r="IEB209" s="82"/>
      <c r="IEC209" s="82"/>
      <c r="IED209" s="82"/>
      <c r="IEE209" s="82"/>
      <c r="IEF209" s="82"/>
      <c r="IEG209" s="82"/>
      <c r="IEH209" s="82"/>
      <c r="IEI209" s="82"/>
      <c r="IEJ209" s="82"/>
      <c r="IEK209" s="82"/>
      <c r="IEL209" s="82"/>
      <c r="IEM209" s="82"/>
      <c r="IEN209" s="82"/>
      <c r="IEO209" s="82"/>
      <c r="IEP209" s="82"/>
      <c r="IEQ209" s="82"/>
      <c r="IER209" s="82"/>
      <c r="IES209" s="82"/>
      <c r="IET209" s="82"/>
      <c r="IEU209" s="82"/>
      <c r="IEV209" s="82"/>
      <c r="IEW209" s="82"/>
      <c r="IEX209" s="82"/>
      <c r="IEY209" s="82"/>
      <c r="IEZ209" s="82"/>
      <c r="IFA209" s="82"/>
      <c r="IFB209" s="82"/>
      <c r="IFC209" s="82"/>
      <c r="IFD209" s="82"/>
      <c r="IFE209" s="82"/>
      <c r="IFF209" s="82"/>
      <c r="IFG209" s="82"/>
      <c r="IFH209" s="82"/>
      <c r="IFI209" s="82"/>
      <c r="IFJ209" s="82"/>
      <c r="IFK209" s="82"/>
      <c r="IFL209" s="82"/>
      <c r="IFM209" s="82"/>
      <c r="IFN209" s="82"/>
      <c r="IFO209" s="82"/>
      <c r="IFP209" s="82"/>
      <c r="IFQ209" s="82"/>
      <c r="IFR209" s="82"/>
      <c r="IFS209" s="82"/>
      <c r="IFT209" s="82"/>
      <c r="IFU209" s="82"/>
      <c r="IFV209" s="82"/>
      <c r="IFW209" s="82"/>
      <c r="IFX209" s="82"/>
      <c r="IFY209" s="82"/>
      <c r="IFZ209" s="82"/>
      <c r="IGA209" s="82"/>
      <c r="IGB209" s="82"/>
      <c r="IGC209" s="82"/>
      <c r="IGD209" s="82"/>
      <c r="IGE209" s="82"/>
      <c r="IGF209" s="82"/>
      <c r="IGG209" s="82"/>
      <c r="IGH209" s="82"/>
      <c r="IGI209" s="82"/>
      <c r="IGJ209" s="82"/>
      <c r="IGK209" s="82"/>
      <c r="IGL209" s="82"/>
      <c r="IGM209" s="82"/>
      <c r="IGN209" s="82"/>
      <c r="IGO209" s="82"/>
      <c r="IGP209" s="82"/>
      <c r="IGQ209" s="82"/>
      <c r="IGR209" s="82"/>
      <c r="IGS209" s="82"/>
      <c r="IGT209" s="82"/>
      <c r="IGU209" s="82"/>
      <c r="IGV209" s="82"/>
      <c r="IGW209" s="82"/>
      <c r="IGX209" s="82"/>
      <c r="IGY209" s="82"/>
      <c r="IGZ209" s="82"/>
      <c r="IHA209" s="82"/>
      <c r="IHB209" s="82"/>
      <c r="IHC209" s="82"/>
      <c r="IHD209" s="82"/>
      <c r="IHE209" s="82"/>
      <c r="IHF209" s="82"/>
      <c r="IHG209" s="82"/>
      <c r="IHH209" s="82"/>
      <c r="IHI209" s="82"/>
      <c r="IHJ209" s="82"/>
      <c r="IHK209" s="82"/>
      <c r="IHL209" s="82"/>
      <c r="IHM209" s="82"/>
      <c r="IHN209" s="82"/>
      <c r="IHO209" s="82"/>
      <c r="IHP209" s="82"/>
      <c r="IHQ209" s="82"/>
      <c r="IHR209" s="82"/>
      <c r="IHS209" s="82"/>
      <c r="IHT209" s="82"/>
      <c r="IHU209" s="82"/>
      <c r="IHV209" s="82"/>
      <c r="IHW209" s="82"/>
      <c r="IHX209" s="82"/>
      <c r="IHY209" s="82"/>
      <c r="IHZ209" s="82"/>
      <c r="IIA209" s="82"/>
      <c r="IIB209" s="82"/>
      <c r="IIC209" s="82"/>
      <c r="IID209" s="82"/>
      <c r="IIE209" s="82"/>
      <c r="IIF209" s="82"/>
      <c r="IIG209" s="82"/>
      <c r="IIH209" s="82"/>
      <c r="III209" s="82"/>
      <c r="IIJ209" s="82"/>
      <c r="IIK209" s="82"/>
      <c r="IIL209" s="82"/>
      <c r="IIM209" s="82"/>
      <c r="IIN209" s="82"/>
      <c r="IIO209" s="82"/>
      <c r="IIP209" s="82"/>
      <c r="IIQ209" s="82"/>
      <c r="IIR209" s="82"/>
      <c r="IIS209" s="82"/>
      <c r="IIT209" s="82"/>
      <c r="IIU209" s="82"/>
      <c r="IIV209" s="82"/>
      <c r="IIW209" s="82"/>
      <c r="IIX209" s="82"/>
      <c r="IIY209" s="82"/>
      <c r="IIZ209" s="82"/>
      <c r="IJA209" s="82"/>
      <c r="IJB209" s="82"/>
      <c r="IJC209" s="82"/>
      <c r="IJD209" s="82"/>
      <c r="IJE209" s="82"/>
      <c r="IJF209" s="82"/>
      <c r="IJG209" s="82"/>
      <c r="IJH209" s="82"/>
      <c r="IJI209" s="82"/>
      <c r="IJJ209" s="82"/>
      <c r="IJK209" s="82"/>
      <c r="IJL209" s="82"/>
      <c r="IJM209" s="82"/>
      <c r="IJN209" s="82"/>
      <c r="IJO209" s="82"/>
      <c r="IJP209" s="82"/>
      <c r="IJQ209" s="82"/>
      <c r="IJR209" s="82"/>
      <c r="IJS209" s="82"/>
      <c r="IJT209" s="82"/>
      <c r="IJU209" s="82"/>
      <c r="IJV209" s="82"/>
      <c r="IJW209" s="82"/>
      <c r="IJX209" s="82"/>
      <c r="IJY209" s="82"/>
      <c r="IJZ209" s="82"/>
      <c r="IKA209" s="82"/>
      <c r="IKB209" s="82"/>
      <c r="IKC209" s="82"/>
      <c r="IKD209" s="82"/>
      <c r="IKE209" s="82"/>
      <c r="IKF209" s="82"/>
      <c r="IKG209" s="82"/>
      <c r="IKH209" s="82"/>
      <c r="IKI209" s="82"/>
      <c r="IKJ209" s="82"/>
      <c r="IKK209" s="82"/>
      <c r="IKL209" s="82"/>
      <c r="IKM209" s="82"/>
      <c r="IKN209" s="82"/>
      <c r="IKO209" s="82"/>
      <c r="IKP209" s="82"/>
      <c r="IKQ209" s="82"/>
      <c r="IKR209" s="82"/>
      <c r="IKS209" s="82"/>
      <c r="IKT209" s="82"/>
      <c r="IKU209" s="82"/>
      <c r="IKV209" s="82"/>
      <c r="IKW209" s="82"/>
      <c r="IKX209" s="82"/>
      <c r="IKY209" s="82"/>
      <c r="IKZ209" s="82"/>
      <c r="ILA209" s="82"/>
      <c r="ILB209" s="82"/>
      <c r="ILC209" s="82"/>
      <c r="ILD209" s="82"/>
      <c r="ILE209" s="82"/>
      <c r="ILF209" s="82"/>
      <c r="ILG209" s="82"/>
      <c r="ILH209" s="82"/>
      <c r="ILI209" s="82"/>
      <c r="ILJ209" s="82"/>
      <c r="ILK209" s="82"/>
      <c r="ILL209" s="82"/>
      <c r="ILM209" s="82"/>
      <c r="ILN209" s="82"/>
      <c r="ILO209" s="82"/>
      <c r="ILP209" s="82"/>
      <c r="ILQ209" s="82"/>
      <c r="ILR209" s="82"/>
      <c r="ILS209" s="82"/>
      <c r="ILT209" s="82"/>
      <c r="ILU209" s="82"/>
      <c r="ILV209" s="82"/>
      <c r="ILW209" s="82"/>
      <c r="ILX209" s="82"/>
      <c r="ILY209" s="82"/>
      <c r="ILZ209" s="82"/>
      <c r="IMA209" s="82"/>
      <c r="IMB209" s="82"/>
      <c r="IMC209" s="82"/>
      <c r="IMD209" s="82"/>
      <c r="IME209" s="82"/>
      <c r="IMF209" s="82"/>
      <c r="IMG209" s="82"/>
      <c r="IMH209" s="82"/>
      <c r="IMI209" s="82"/>
      <c r="IMJ209" s="82"/>
      <c r="IMK209" s="82"/>
      <c r="IML209" s="82"/>
      <c r="IMM209" s="82"/>
      <c r="IMN209" s="82"/>
      <c r="IMO209" s="82"/>
      <c r="IMP209" s="82"/>
      <c r="IMQ209" s="82"/>
      <c r="IMR209" s="82"/>
      <c r="IMS209" s="82"/>
      <c r="IMT209" s="82"/>
      <c r="IMU209" s="82"/>
      <c r="IMV209" s="82"/>
      <c r="IMW209" s="82"/>
      <c r="IMX209" s="82"/>
      <c r="IMY209" s="82"/>
      <c r="IMZ209" s="82"/>
      <c r="INA209" s="82"/>
      <c r="INB209" s="82"/>
      <c r="INC209" s="82"/>
      <c r="IND209" s="82"/>
      <c r="INE209" s="82"/>
      <c r="INF209" s="82"/>
      <c r="ING209" s="82"/>
      <c r="INH209" s="82"/>
      <c r="INI209" s="82"/>
      <c r="INJ209" s="82"/>
      <c r="INK209" s="82"/>
      <c r="INL209" s="82"/>
      <c r="INM209" s="82"/>
      <c r="INN209" s="82"/>
      <c r="INO209" s="82"/>
      <c r="INP209" s="82"/>
      <c r="INQ209" s="82"/>
      <c r="INR209" s="82"/>
      <c r="INS209" s="82"/>
      <c r="INT209" s="82"/>
      <c r="INU209" s="82"/>
      <c r="INV209" s="82"/>
      <c r="INW209" s="82"/>
      <c r="INX209" s="82"/>
      <c r="INY209" s="82"/>
      <c r="INZ209" s="82"/>
      <c r="IOA209" s="82"/>
      <c r="IOB209" s="82"/>
      <c r="IOC209" s="82"/>
      <c r="IOD209" s="82"/>
      <c r="IOE209" s="82"/>
      <c r="IOF209" s="82"/>
      <c r="IOG209" s="82"/>
      <c r="IOH209" s="82"/>
      <c r="IOI209" s="82"/>
      <c r="IOJ209" s="82"/>
      <c r="IOK209" s="82"/>
      <c r="IOL209" s="82"/>
      <c r="IOM209" s="82"/>
      <c r="ION209" s="82"/>
      <c r="IOO209" s="82"/>
      <c r="IOP209" s="82"/>
      <c r="IOQ209" s="82"/>
      <c r="IOR209" s="82"/>
      <c r="IOS209" s="82"/>
      <c r="IOT209" s="82"/>
      <c r="IOU209" s="82"/>
      <c r="IOV209" s="82"/>
      <c r="IOW209" s="82"/>
      <c r="IOX209" s="82"/>
      <c r="IOY209" s="82"/>
      <c r="IOZ209" s="82"/>
      <c r="IPA209" s="82"/>
      <c r="IPB209" s="82"/>
      <c r="IPC209" s="82"/>
      <c r="IPD209" s="82"/>
      <c r="IPE209" s="82"/>
      <c r="IPF209" s="82"/>
      <c r="IPG209" s="82"/>
      <c r="IPH209" s="82"/>
      <c r="IPI209" s="82"/>
      <c r="IPJ209" s="82"/>
      <c r="IPK209" s="82"/>
      <c r="IPL209" s="82"/>
      <c r="IPM209" s="82"/>
      <c r="IPN209" s="82"/>
      <c r="IPO209" s="82"/>
      <c r="IPP209" s="82"/>
      <c r="IPQ209" s="82"/>
      <c r="IPR209" s="82"/>
      <c r="IPS209" s="82"/>
      <c r="IPT209" s="82"/>
      <c r="IPU209" s="82"/>
      <c r="IPV209" s="82"/>
      <c r="IPW209" s="82"/>
      <c r="IPX209" s="82"/>
      <c r="IPY209" s="82"/>
      <c r="IPZ209" s="82"/>
      <c r="IQA209" s="82"/>
      <c r="IQB209" s="82"/>
      <c r="IQC209" s="82"/>
      <c r="IQD209" s="82"/>
      <c r="IQE209" s="82"/>
      <c r="IQF209" s="82"/>
      <c r="IQG209" s="82"/>
      <c r="IQH209" s="82"/>
      <c r="IQI209" s="82"/>
      <c r="IQJ209" s="82"/>
      <c r="IQK209" s="82"/>
      <c r="IQL209" s="82"/>
      <c r="IQM209" s="82"/>
      <c r="IQN209" s="82"/>
      <c r="IQO209" s="82"/>
      <c r="IQP209" s="82"/>
      <c r="IQQ209" s="82"/>
      <c r="IQR209" s="82"/>
      <c r="IQS209" s="82"/>
      <c r="IQT209" s="82"/>
      <c r="IQU209" s="82"/>
      <c r="IQV209" s="82"/>
      <c r="IQW209" s="82"/>
      <c r="IQX209" s="82"/>
      <c r="IQY209" s="82"/>
      <c r="IQZ209" s="82"/>
      <c r="IRA209" s="82"/>
      <c r="IRB209" s="82"/>
      <c r="IRC209" s="82"/>
      <c r="IRD209" s="82"/>
      <c r="IRE209" s="82"/>
      <c r="IRF209" s="82"/>
      <c r="IRG209" s="82"/>
      <c r="IRH209" s="82"/>
      <c r="IRI209" s="82"/>
      <c r="IRJ209" s="82"/>
      <c r="IRK209" s="82"/>
      <c r="IRL209" s="82"/>
      <c r="IRM209" s="82"/>
      <c r="IRN209" s="82"/>
      <c r="IRO209" s="82"/>
      <c r="IRP209" s="82"/>
      <c r="IRQ209" s="82"/>
      <c r="IRR209" s="82"/>
      <c r="IRS209" s="82"/>
      <c r="IRT209" s="82"/>
      <c r="IRU209" s="82"/>
      <c r="IRV209" s="82"/>
      <c r="IRW209" s="82"/>
      <c r="IRX209" s="82"/>
      <c r="IRY209" s="82"/>
      <c r="IRZ209" s="82"/>
      <c r="ISA209" s="82"/>
      <c r="ISB209" s="82"/>
      <c r="ISC209" s="82"/>
      <c r="ISD209" s="82"/>
      <c r="ISE209" s="82"/>
      <c r="ISF209" s="82"/>
      <c r="ISG209" s="82"/>
      <c r="ISH209" s="82"/>
      <c r="ISI209" s="82"/>
      <c r="ISJ209" s="82"/>
      <c r="ISK209" s="82"/>
      <c r="ISL209" s="82"/>
      <c r="ISM209" s="82"/>
      <c r="ISN209" s="82"/>
      <c r="ISO209" s="82"/>
      <c r="ISP209" s="82"/>
      <c r="ISQ209" s="82"/>
      <c r="ISR209" s="82"/>
      <c r="ISS209" s="82"/>
      <c r="IST209" s="82"/>
      <c r="ISU209" s="82"/>
      <c r="ISV209" s="82"/>
      <c r="ISW209" s="82"/>
      <c r="ISX209" s="82"/>
      <c r="ISY209" s="82"/>
      <c r="ISZ209" s="82"/>
      <c r="ITA209" s="82"/>
      <c r="ITB209" s="82"/>
      <c r="ITC209" s="82"/>
      <c r="ITD209" s="82"/>
      <c r="ITE209" s="82"/>
      <c r="ITF209" s="82"/>
      <c r="ITG209" s="82"/>
      <c r="ITH209" s="82"/>
      <c r="ITI209" s="82"/>
      <c r="ITJ209" s="82"/>
      <c r="ITK209" s="82"/>
      <c r="ITL209" s="82"/>
      <c r="ITM209" s="82"/>
      <c r="ITN209" s="82"/>
      <c r="ITO209" s="82"/>
      <c r="ITP209" s="82"/>
      <c r="ITQ209" s="82"/>
      <c r="ITR209" s="82"/>
      <c r="ITS209" s="82"/>
      <c r="ITT209" s="82"/>
      <c r="ITU209" s="82"/>
      <c r="ITV209" s="82"/>
      <c r="ITW209" s="82"/>
      <c r="ITX209" s="82"/>
      <c r="ITY209" s="82"/>
      <c r="ITZ209" s="82"/>
      <c r="IUA209" s="82"/>
      <c r="IUB209" s="82"/>
      <c r="IUC209" s="82"/>
      <c r="IUD209" s="82"/>
      <c r="IUE209" s="82"/>
      <c r="IUF209" s="82"/>
      <c r="IUG209" s="82"/>
      <c r="IUH209" s="82"/>
      <c r="IUI209" s="82"/>
      <c r="IUJ209" s="82"/>
      <c r="IUK209" s="82"/>
      <c r="IUL209" s="82"/>
      <c r="IUM209" s="82"/>
      <c r="IUN209" s="82"/>
      <c r="IUO209" s="82"/>
      <c r="IUP209" s="82"/>
      <c r="IUQ209" s="82"/>
      <c r="IUR209" s="82"/>
      <c r="IUS209" s="82"/>
      <c r="IUT209" s="82"/>
      <c r="IUU209" s="82"/>
      <c r="IUV209" s="82"/>
      <c r="IUW209" s="82"/>
      <c r="IUX209" s="82"/>
      <c r="IUY209" s="82"/>
      <c r="IUZ209" s="82"/>
      <c r="IVA209" s="82"/>
      <c r="IVB209" s="82"/>
      <c r="IVC209" s="82"/>
      <c r="IVD209" s="82"/>
      <c r="IVE209" s="82"/>
      <c r="IVF209" s="82"/>
      <c r="IVG209" s="82"/>
      <c r="IVH209" s="82"/>
      <c r="IVI209" s="82"/>
      <c r="IVJ209" s="82"/>
      <c r="IVK209" s="82"/>
      <c r="IVL209" s="82"/>
      <c r="IVM209" s="82"/>
      <c r="IVN209" s="82"/>
      <c r="IVO209" s="82"/>
      <c r="IVP209" s="82"/>
      <c r="IVQ209" s="82"/>
      <c r="IVR209" s="82"/>
      <c r="IVS209" s="82"/>
      <c r="IVT209" s="82"/>
      <c r="IVU209" s="82"/>
      <c r="IVV209" s="82"/>
      <c r="IVW209" s="82"/>
      <c r="IVX209" s="82"/>
      <c r="IVY209" s="82"/>
      <c r="IVZ209" s="82"/>
      <c r="IWA209" s="82"/>
      <c r="IWB209" s="82"/>
      <c r="IWC209" s="82"/>
      <c r="IWD209" s="82"/>
      <c r="IWE209" s="82"/>
      <c r="IWF209" s="82"/>
      <c r="IWG209" s="82"/>
      <c r="IWH209" s="82"/>
      <c r="IWI209" s="82"/>
      <c r="IWJ209" s="82"/>
      <c r="IWK209" s="82"/>
      <c r="IWL209" s="82"/>
      <c r="IWM209" s="82"/>
      <c r="IWN209" s="82"/>
      <c r="IWO209" s="82"/>
      <c r="IWP209" s="82"/>
      <c r="IWQ209" s="82"/>
      <c r="IWR209" s="82"/>
      <c r="IWS209" s="82"/>
      <c r="IWT209" s="82"/>
      <c r="IWU209" s="82"/>
      <c r="IWV209" s="82"/>
      <c r="IWW209" s="82"/>
      <c r="IWX209" s="82"/>
      <c r="IWY209" s="82"/>
      <c r="IWZ209" s="82"/>
      <c r="IXA209" s="82"/>
      <c r="IXB209" s="82"/>
      <c r="IXC209" s="82"/>
      <c r="IXD209" s="82"/>
      <c r="IXE209" s="82"/>
      <c r="IXF209" s="82"/>
      <c r="IXG209" s="82"/>
      <c r="IXH209" s="82"/>
      <c r="IXI209" s="82"/>
      <c r="IXJ209" s="82"/>
      <c r="IXK209" s="82"/>
      <c r="IXL209" s="82"/>
      <c r="IXM209" s="82"/>
      <c r="IXN209" s="82"/>
      <c r="IXO209" s="82"/>
      <c r="IXP209" s="82"/>
      <c r="IXQ209" s="82"/>
      <c r="IXR209" s="82"/>
      <c r="IXS209" s="82"/>
      <c r="IXT209" s="82"/>
      <c r="IXU209" s="82"/>
      <c r="IXV209" s="82"/>
      <c r="IXW209" s="82"/>
      <c r="IXX209" s="82"/>
      <c r="IXY209" s="82"/>
      <c r="IXZ209" s="82"/>
      <c r="IYA209" s="82"/>
      <c r="IYB209" s="82"/>
      <c r="IYC209" s="82"/>
      <c r="IYD209" s="82"/>
      <c r="IYE209" s="82"/>
      <c r="IYF209" s="82"/>
      <c r="IYG209" s="82"/>
      <c r="IYH209" s="82"/>
      <c r="IYI209" s="82"/>
      <c r="IYJ209" s="82"/>
      <c r="IYK209" s="82"/>
      <c r="IYL209" s="82"/>
      <c r="IYM209" s="82"/>
      <c r="IYN209" s="82"/>
      <c r="IYO209" s="82"/>
      <c r="IYP209" s="82"/>
      <c r="IYQ209" s="82"/>
      <c r="IYR209" s="82"/>
      <c r="IYS209" s="82"/>
      <c r="IYT209" s="82"/>
      <c r="IYU209" s="82"/>
      <c r="IYV209" s="82"/>
      <c r="IYW209" s="82"/>
      <c r="IYX209" s="82"/>
      <c r="IYY209" s="82"/>
      <c r="IYZ209" s="82"/>
      <c r="IZA209" s="82"/>
      <c r="IZB209" s="82"/>
      <c r="IZC209" s="82"/>
      <c r="IZD209" s="82"/>
      <c r="IZE209" s="82"/>
      <c r="IZF209" s="82"/>
      <c r="IZG209" s="82"/>
      <c r="IZH209" s="82"/>
      <c r="IZI209" s="82"/>
      <c r="IZJ209" s="82"/>
      <c r="IZK209" s="82"/>
      <c r="IZL209" s="82"/>
      <c r="IZM209" s="82"/>
      <c r="IZN209" s="82"/>
      <c r="IZO209" s="82"/>
      <c r="IZP209" s="82"/>
      <c r="IZQ209" s="82"/>
      <c r="IZR209" s="82"/>
      <c r="IZS209" s="82"/>
      <c r="IZT209" s="82"/>
      <c r="IZU209" s="82"/>
      <c r="IZV209" s="82"/>
      <c r="IZW209" s="82"/>
      <c r="IZX209" s="82"/>
      <c r="IZY209" s="82"/>
      <c r="IZZ209" s="82"/>
      <c r="JAA209" s="82"/>
      <c r="JAB209" s="82"/>
      <c r="JAC209" s="82"/>
      <c r="JAD209" s="82"/>
      <c r="JAE209" s="82"/>
      <c r="JAF209" s="82"/>
      <c r="JAG209" s="82"/>
      <c r="JAH209" s="82"/>
      <c r="JAI209" s="82"/>
      <c r="JAJ209" s="82"/>
      <c r="JAK209" s="82"/>
      <c r="JAL209" s="82"/>
      <c r="JAM209" s="82"/>
      <c r="JAN209" s="82"/>
      <c r="JAO209" s="82"/>
      <c r="JAP209" s="82"/>
      <c r="JAQ209" s="82"/>
      <c r="JAR209" s="82"/>
      <c r="JAS209" s="82"/>
      <c r="JAT209" s="82"/>
      <c r="JAU209" s="82"/>
      <c r="JAV209" s="82"/>
      <c r="JAW209" s="82"/>
      <c r="JAX209" s="82"/>
      <c r="JAY209" s="82"/>
      <c r="JAZ209" s="82"/>
      <c r="JBA209" s="82"/>
      <c r="JBB209" s="82"/>
      <c r="JBC209" s="82"/>
      <c r="JBD209" s="82"/>
      <c r="JBE209" s="82"/>
      <c r="JBF209" s="82"/>
      <c r="JBG209" s="82"/>
      <c r="JBH209" s="82"/>
      <c r="JBI209" s="82"/>
      <c r="JBJ209" s="82"/>
      <c r="JBK209" s="82"/>
      <c r="JBL209" s="82"/>
      <c r="JBM209" s="82"/>
      <c r="JBN209" s="82"/>
      <c r="JBO209" s="82"/>
      <c r="JBP209" s="82"/>
      <c r="JBQ209" s="82"/>
      <c r="JBR209" s="82"/>
      <c r="JBS209" s="82"/>
      <c r="JBT209" s="82"/>
      <c r="JBU209" s="82"/>
      <c r="JBV209" s="82"/>
      <c r="JBW209" s="82"/>
      <c r="JBX209" s="82"/>
      <c r="JBY209" s="82"/>
      <c r="JBZ209" s="82"/>
      <c r="JCA209" s="82"/>
      <c r="JCB209" s="82"/>
      <c r="JCC209" s="82"/>
      <c r="JCD209" s="82"/>
      <c r="JCE209" s="82"/>
      <c r="JCF209" s="82"/>
      <c r="JCG209" s="82"/>
      <c r="JCH209" s="82"/>
      <c r="JCI209" s="82"/>
      <c r="JCJ209" s="82"/>
      <c r="JCK209" s="82"/>
      <c r="JCL209" s="82"/>
      <c r="JCM209" s="82"/>
      <c r="JCN209" s="82"/>
      <c r="JCO209" s="82"/>
      <c r="JCP209" s="82"/>
      <c r="JCQ209" s="82"/>
      <c r="JCR209" s="82"/>
      <c r="JCS209" s="82"/>
      <c r="JCT209" s="82"/>
      <c r="JCU209" s="82"/>
      <c r="JCV209" s="82"/>
      <c r="JCW209" s="82"/>
      <c r="JCX209" s="82"/>
      <c r="JCY209" s="82"/>
      <c r="JCZ209" s="82"/>
      <c r="JDA209" s="82"/>
      <c r="JDB209" s="82"/>
      <c r="JDC209" s="82"/>
      <c r="JDD209" s="82"/>
      <c r="JDE209" s="82"/>
      <c r="JDF209" s="82"/>
      <c r="JDG209" s="82"/>
      <c r="JDH209" s="82"/>
      <c r="JDI209" s="82"/>
      <c r="JDJ209" s="82"/>
      <c r="JDK209" s="82"/>
      <c r="JDL209" s="82"/>
      <c r="JDM209" s="82"/>
      <c r="JDN209" s="82"/>
      <c r="JDO209" s="82"/>
      <c r="JDP209" s="82"/>
      <c r="JDQ209" s="82"/>
      <c r="JDR209" s="82"/>
      <c r="JDS209" s="82"/>
      <c r="JDT209" s="82"/>
      <c r="JDU209" s="82"/>
      <c r="JDV209" s="82"/>
      <c r="JDW209" s="82"/>
      <c r="JDX209" s="82"/>
      <c r="JDY209" s="82"/>
      <c r="JDZ209" s="82"/>
      <c r="JEA209" s="82"/>
      <c r="JEB209" s="82"/>
      <c r="JEC209" s="82"/>
      <c r="JED209" s="82"/>
      <c r="JEE209" s="82"/>
      <c r="JEF209" s="82"/>
      <c r="JEG209" s="82"/>
      <c r="JEH209" s="82"/>
      <c r="JEI209" s="82"/>
      <c r="JEJ209" s="82"/>
      <c r="JEK209" s="82"/>
      <c r="JEL209" s="82"/>
      <c r="JEM209" s="82"/>
      <c r="JEN209" s="82"/>
      <c r="JEO209" s="82"/>
      <c r="JEP209" s="82"/>
      <c r="JEQ209" s="82"/>
      <c r="JER209" s="82"/>
      <c r="JES209" s="82"/>
      <c r="JET209" s="82"/>
      <c r="JEU209" s="82"/>
      <c r="JEV209" s="82"/>
      <c r="JEW209" s="82"/>
      <c r="JEX209" s="82"/>
      <c r="JEY209" s="82"/>
      <c r="JEZ209" s="82"/>
      <c r="JFA209" s="82"/>
      <c r="JFB209" s="82"/>
      <c r="JFC209" s="82"/>
      <c r="JFD209" s="82"/>
      <c r="JFE209" s="82"/>
      <c r="JFF209" s="82"/>
      <c r="JFG209" s="82"/>
      <c r="JFH209" s="82"/>
      <c r="JFI209" s="82"/>
      <c r="JFJ209" s="82"/>
      <c r="JFK209" s="82"/>
      <c r="JFL209" s="82"/>
      <c r="JFM209" s="82"/>
      <c r="JFN209" s="82"/>
      <c r="JFO209" s="82"/>
      <c r="JFP209" s="82"/>
      <c r="JFQ209" s="82"/>
      <c r="JFR209" s="82"/>
      <c r="JFS209" s="82"/>
      <c r="JFT209" s="82"/>
      <c r="JFU209" s="82"/>
      <c r="JFV209" s="82"/>
      <c r="JFW209" s="82"/>
      <c r="JFX209" s="82"/>
      <c r="JFY209" s="82"/>
      <c r="JFZ209" s="82"/>
      <c r="JGA209" s="82"/>
      <c r="JGB209" s="82"/>
      <c r="JGC209" s="82"/>
      <c r="JGD209" s="82"/>
      <c r="JGE209" s="82"/>
      <c r="JGF209" s="82"/>
      <c r="JGG209" s="82"/>
      <c r="JGH209" s="82"/>
      <c r="JGI209" s="82"/>
      <c r="JGJ209" s="82"/>
      <c r="JGK209" s="82"/>
      <c r="JGL209" s="82"/>
      <c r="JGM209" s="82"/>
      <c r="JGN209" s="82"/>
      <c r="JGO209" s="82"/>
      <c r="JGP209" s="82"/>
      <c r="JGQ209" s="82"/>
      <c r="JGR209" s="82"/>
      <c r="JGS209" s="82"/>
      <c r="JGT209" s="82"/>
      <c r="JGU209" s="82"/>
      <c r="JGV209" s="82"/>
      <c r="JGW209" s="82"/>
      <c r="JGX209" s="82"/>
      <c r="JGY209" s="82"/>
      <c r="JGZ209" s="82"/>
      <c r="JHA209" s="82"/>
      <c r="JHB209" s="82"/>
      <c r="JHC209" s="82"/>
      <c r="JHD209" s="82"/>
      <c r="JHE209" s="82"/>
      <c r="JHF209" s="82"/>
      <c r="JHG209" s="82"/>
      <c r="JHH209" s="82"/>
      <c r="JHI209" s="82"/>
      <c r="JHJ209" s="82"/>
      <c r="JHK209" s="82"/>
      <c r="JHL209" s="82"/>
      <c r="JHM209" s="82"/>
      <c r="JHN209" s="82"/>
      <c r="JHO209" s="82"/>
      <c r="JHP209" s="82"/>
      <c r="JHQ209" s="82"/>
      <c r="JHR209" s="82"/>
      <c r="JHS209" s="82"/>
      <c r="JHT209" s="82"/>
      <c r="JHU209" s="82"/>
      <c r="JHV209" s="82"/>
      <c r="JHW209" s="82"/>
      <c r="JHX209" s="82"/>
      <c r="JHY209" s="82"/>
      <c r="JHZ209" s="82"/>
      <c r="JIA209" s="82"/>
      <c r="JIB209" s="82"/>
      <c r="JIC209" s="82"/>
      <c r="JID209" s="82"/>
      <c r="JIE209" s="82"/>
      <c r="JIF209" s="82"/>
      <c r="JIG209" s="82"/>
      <c r="JIH209" s="82"/>
      <c r="JII209" s="82"/>
      <c r="JIJ209" s="82"/>
      <c r="JIK209" s="82"/>
      <c r="JIL209" s="82"/>
      <c r="JIM209" s="82"/>
      <c r="JIN209" s="82"/>
      <c r="JIO209" s="82"/>
      <c r="JIP209" s="82"/>
      <c r="JIQ209" s="82"/>
      <c r="JIR209" s="82"/>
      <c r="JIS209" s="82"/>
      <c r="JIT209" s="82"/>
      <c r="JIU209" s="82"/>
      <c r="JIV209" s="82"/>
      <c r="JIW209" s="82"/>
      <c r="JIX209" s="82"/>
      <c r="JIY209" s="82"/>
      <c r="JIZ209" s="82"/>
      <c r="JJA209" s="82"/>
      <c r="JJB209" s="82"/>
      <c r="JJC209" s="82"/>
      <c r="JJD209" s="82"/>
      <c r="JJE209" s="82"/>
      <c r="JJF209" s="82"/>
      <c r="JJG209" s="82"/>
      <c r="JJH209" s="82"/>
      <c r="JJI209" s="82"/>
      <c r="JJJ209" s="82"/>
      <c r="JJK209" s="82"/>
      <c r="JJL209" s="82"/>
      <c r="JJM209" s="82"/>
      <c r="JJN209" s="82"/>
      <c r="JJO209" s="82"/>
      <c r="JJP209" s="82"/>
      <c r="JJQ209" s="82"/>
      <c r="JJR209" s="82"/>
      <c r="JJS209" s="82"/>
      <c r="JJT209" s="82"/>
      <c r="JJU209" s="82"/>
      <c r="JJV209" s="82"/>
      <c r="JJW209" s="82"/>
      <c r="JJX209" s="82"/>
      <c r="JJY209" s="82"/>
      <c r="JJZ209" s="82"/>
      <c r="JKA209" s="82"/>
      <c r="JKB209" s="82"/>
      <c r="JKC209" s="82"/>
      <c r="JKD209" s="82"/>
      <c r="JKE209" s="82"/>
      <c r="JKF209" s="82"/>
      <c r="JKG209" s="82"/>
      <c r="JKH209" s="82"/>
      <c r="JKI209" s="82"/>
      <c r="JKJ209" s="82"/>
      <c r="JKK209" s="82"/>
      <c r="JKL209" s="82"/>
      <c r="JKM209" s="82"/>
      <c r="JKN209" s="82"/>
      <c r="JKO209" s="82"/>
      <c r="JKP209" s="82"/>
      <c r="JKQ209" s="82"/>
      <c r="JKR209" s="82"/>
      <c r="JKS209" s="82"/>
      <c r="JKT209" s="82"/>
      <c r="JKU209" s="82"/>
      <c r="JKV209" s="82"/>
      <c r="JKW209" s="82"/>
      <c r="JKX209" s="82"/>
      <c r="JKY209" s="82"/>
      <c r="JKZ209" s="82"/>
      <c r="JLA209" s="82"/>
      <c r="JLB209" s="82"/>
      <c r="JLC209" s="82"/>
      <c r="JLD209" s="82"/>
      <c r="JLE209" s="82"/>
      <c r="JLF209" s="82"/>
      <c r="JLG209" s="82"/>
      <c r="JLH209" s="82"/>
      <c r="JLI209" s="82"/>
      <c r="JLJ209" s="82"/>
      <c r="JLK209" s="82"/>
      <c r="JLL209" s="82"/>
      <c r="JLM209" s="82"/>
      <c r="JLN209" s="82"/>
      <c r="JLO209" s="82"/>
      <c r="JLP209" s="82"/>
      <c r="JLQ209" s="82"/>
      <c r="JLR209" s="82"/>
      <c r="JLS209" s="82"/>
      <c r="JLT209" s="82"/>
      <c r="JLU209" s="82"/>
      <c r="JLV209" s="82"/>
      <c r="JLW209" s="82"/>
      <c r="JLX209" s="82"/>
      <c r="JLY209" s="82"/>
      <c r="JLZ209" s="82"/>
      <c r="JMA209" s="82"/>
      <c r="JMB209" s="82"/>
      <c r="JMC209" s="82"/>
      <c r="JMD209" s="82"/>
      <c r="JME209" s="82"/>
      <c r="JMF209" s="82"/>
      <c r="JMG209" s="82"/>
      <c r="JMH209" s="82"/>
      <c r="JMI209" s="82"/>
      <c r="JMJ209" s="82"/>
      <c r="JMK209" s="82"/>
      <c r="JML209" s="82"/>
      <c r="JMM209" s="82"/>
      <c r="JMN209" s="82"/>
      <c r="JMO209" s="82"/>
      <c r="JMP209" s="82"/>
      <c r="JMQ209" s="82"/>
      <c r="JMR209" s="82"/>
      <c r="JMS209" s="82"/>
      <c r="JMT209" s="82"/>
      <c r="JMU209" s="82"/>
      <c r="JMV209" s="82"/>
      <c r="JMW209" s="82"/>
      <c r="JMX209" s="82"/>
      <c r="JMY209" s="82"/>
      <c r="JMZ209" s="82"/>
      <c r="JNA209" s="82"/>
      <c r="JNB209" s="82"/>
      <c r="JNC209" s="82"/>
      <c r="JND209" s="82"/>
      <c r="JNE209" s="82"/>
      <c r="JNF209" s="82"/>
      <c r="JNG209" s="82"/>
      <c r="JNH209" s="82"/>
      <c r="JNI209" s="82"/>
      <c r="JNJ209" s="82"/>
      <c r="JNK209" s="82"/>
      <c r="JNL209" s="82"/>
      <c r="JNM209" s="82"/>
      <c r="JNN209" s="82"/>
      <c r="JNO209" s="82"/>
      <c r="JNP209" s="82"/>
      <c r="JNQ209" s="82"/>
      <c r="JNR209" s="82"/>
      <c r="JNS209" s="82"/>
      <c r="JNT209" s="82"/>
      <c r="JNU209" s="82"/>
      <c r="JNV209" s="82"/>
      <c r="JNW209" s="82"/>
      <c r="JNX209" s="82"/>
      <c r="JNY209" s="82"/>
      <c r="JNZ209" s="82"/>
      <c r="JOA209" s="82"/>
      <c r="JOB209" s="82"/>
      <c r="JOC209" s="82"/>
      <c r="JOD209" s="82"/>
      <c r="JOE209" s="82"/>
      <c r="JOF209" s="82"/>
      <c r="JOG209" s="82"/>
      <c r="JOH209" s="82"/>
      <c r="JOI209" s="82"/>
      <c r="JOJ209" s="82"/>
      <c r="JOK209" s="82"/>
      <c r="JOL209" s="82"/>
      <c r="JOM209" s="82"/>
      <c r="JON209" s="82"/>
      <c r="JOO209" s="82"/>
      <c r="JOP209" s="82"/>
      <c r="JOQ209" s="82"/>
      <c r="JOR209" s="82"/>
      <c r="JOS209" s="82"/>
      <c r="JOT209" s="82"/>
      <c r="JOU209" s="82"/>
      <c r="JOV209" s="82"/>
      <c r="JOW209" s="82"/>
      <c r="JOX209" s="82"/>
      <c r="JOY209" s="82"/>
      <c r="JOZ209" s="82"/>
      <c r="JPA209" s="82"/>
      <c r="JPB209" s="82"/>
      <c r="JPC209" s="82"/>
      <c r="JPD209" s="82"/>
      <c r="JPE209" s="82"/>
      <c r="JPF209" s="82"/>
      <c r="JPG209" s="82"/>
      <c r="JPH209" s="82"/>
      <c r="JPI209" s="82"/>
      <c r="JPJ209" s="82"/>
      <c r="JPK209" s="82"/>
      <c r="JPL209" s="82"/>
      <c r="JPM209" s="82"/>
      <c r="JPN209" s="82"/>
      <c r="JPO209" s="82"/>
      <c r="JPP209" s="82"/>
      <c r="JPQ209" s="82"/>
      <c r="JPR209" s="82"/>
      <c r="JPS209" s="82"/>
      <c r="JPT209" s="82"/>
      <c r="JPU209" s="82"/>
      <c r="JPV209" s="82"/>
      <c r="JPW209" s="82"/>
      <c r="JPX209" s="82"/>
      <c r="JPY209" s="82"/>
      <c r="JPZ209" s="82"/>
      <c r="JQA209" s="82"/>
      <c r="JQB209" s="82"/>
      <c r="JQC209" s="82"/>
      <c r="JQD209" s="82"/>
      <c r="JQE209" s="82"/>
      <c r="JQF209" s="82"/>
      <c r="JQG209" s="82"/>
      <c r="JQH209" s="82"/>
      <c r="JQI209" s="82"/>
      <c r="JQJ209" s="82"/>
      <c r="JQK209" s="82"/>
      <c r="JQL209" s="82"/>
      <c r="JQM209" s="82"/>
      <c r="JQN209" s="82"/>
      <c r="JQO209" s="82"/>
      <c r="JQP209" s="82"/>
      <c r="JQQ209" s="82"/>
      <c r="JQR209" s="82"/>
      <c r="JQS209" s="82"/>
      <c r="JQT209" s="82"/>
      <c r="JQU209" s="82"/>
      <c r="JQV209" s="82"/>
      <c r="JQW209" s="82"/>
      <c r="JQX209" s="82"/>
      <c r="JQY209" s="82"/>
      <c r="JQZ209" s="82"/>
      <c r="JRA209" s="82"/>
      <c r="JRB209" s="82"/>
      <c r="JRC209" s="82"/>
      <c r="JRD209" s="82"/>
      <c r="JRE209" s="82"/>
      <c r="JRF209" s="82"/>
      <c r="JRG209" s="82"/>
      <c r="JRH209" s="82"/>
      <c r="JRI209" s="82"/>
      <c r="JRJ209" s="82"/>
      <c r="JRK209" s="82"/>
      <c r="JRL209" s="82"/>
      <c r="JRM209" s="82"/>
      <c r="JRN209" s="82"/>
      <c r="JRO209" s="82"/>
      <c r="JRP209" s="82"/>
      <c r="JRQ209" s="82"/>
      <c r="JRR209" s="82"/>
      <c r="JRS209" s="82"/>
      <c r="JRT209" s="82"/>
      <c r="JRU209" s="82"/>
      <c r="JRV209" s="82"/>
      <c r="JRW209" s="82"/>
      <c r="JRX209" s="82"/>
      <c r="JRY209" s="82"/>
      <c r="JRZ209" s="82"/>
      <c r="JSA209" s="82"/>
      <c r="JSB209" s="82"/>
      <c r="JSC209" s="82"/>
      <c r="JSD209" s="82"/>
      <c r="JSE209" s="82"/>
      <c r="JSF209" s="82"/>
      <c r="JSG209" s="82"/>
      <c r="JSH209" s="82"/>
      <c r="JSI209" s="82"/>
      <c r="JSJ209" s="82"/>
      <c r="JSK209" s="82"/>
      <c r="JSL209" s="82"/>
      <c r="JSM209" s="82"/>
      <c r="JSN209" s="82"/>
      <c r="JSO209" s="82"/>
      <c r="JSP209" s="82"/>
      <c r="JSQ209" s="82"/>
      <c r="JSR209" s="82"/>
      <c r="JSS209" s="82"/>
      <c r="JST209" s="82"/>
      <c r="JSU209" s="82"/>
      <c r="JSV209" s="82"/>
      <c r="JSW209" s="82"/>
      <c r="JSX209" s="82"/>
      <c r="JSY209" s="82"/>
      <c r="JSZ209" s="82"/>
      <c r="JTA209" s="82"/>
      <c r="JTB209" s="82"/>
      <c r="JTC209" s="82"/>
      <c r="JTD209" s="82"/>
      <c r="JTE209" s="82"/>
      <c r="JTF209" s="82"/>
      <c r="JTG209" s="82"/>
      <c r="JTH209" s="82"/>
      <c r="JTI209" s="82"/>
      <c r="JTJ209" s="82"/>
      <c r="JTK209" s="82"/>
      <c r="JTL209" s="82"/>
      <c r="JTM209" s="82"/>
      <c r="JTN209" s="82"/>
      <c r="JTO209" s="82"/>
      <c r="JTP209" s="82"/>
      <c r="JTQ209" s="82"/>
      <c r="JTR209" s="82"/>
      <c r="JTS209" s="82"/>
      <c r="JTT209" s="82"/>
      <c r="JTU209" s="82"/>
      <c r="JTV209" s="82"/>
      <c r="JTW209" s="82"/>
      <c r="JTX209" s="82"/>
      <c r="JTY209" s="82"/>
      <c r="JTZ209" s="82"/>
      <c r="JUA209" s="82"/>
      <c r="JUB209" s="82"/>
      <c r="JUC209" s="82"/>
      <c r="JUD209" s="82"/>
      <c r="JUE209" s="82"/>
      <c r="JUF209" s="82"/>
      <c r="JUG209" s="82"/>
      <c r="JUH209" s="82"/>
      <c r="JUI209" s="82"/>
      <c r="JUJ209" s="82"/>
      <c r="JUK209" s="82"/>
      <c r="JUL209" s="82"/>
      <c r="JUM209" s="82"/>
      <c r="JUN209" s="82"/>
      <c r="JUO209" s="82"/>
      <c r="JUP209" s="82"/>
      <c r="JUQ209" s="82"/>
      <c r="JUR209" s="82"/>
      <c r="JUS209" s="82"/>
      <c r="JUT209" s="82"/>
      <c r="JUU209" s="82"/>
      <c r="JUV209" s="82"/>
      <c r="JUW209" s="82"/>
      <c r="JUX209" s="82"/>
      <c r="JUY209" s="82"/>
      <c r="JUZ209" s="82"/>
      <c r="JVA209" s="82"/>
      <c r="JVB209" s="82"/>
      <c r="JVC209" s="82"/>
      <c r="JVD209" s="82"/>
      <c r="JVE209" s="82"/>
      <c r="JVF209" s="82"/>
      <c r="JVG209" s="82"/>
      <c r="JVH209" s="82"/>
      <c r="JVI209" s="82"/>
      <c r="JVJ209" s="82"/>
      <c r="JVK209" s="82"/>
      <c r="JVL209" s="82"/>
      <c r="JVM209" s="82"/>
      <c r="JVN209" s="82"/>
      <c r="JVO209" s="82"/>
      <c r="JVP209" s="82"/>
      <c r="JVQ209" s="82"/>
      <c r="JVR209" s="82"/>
      <c r="JVS209" s="82"/>
      <c r="JVT209" s="82"/>
      <c r="JVU209" s="82"/>
      <c r="JVV209" s="82"/>
      <c r="JVW209" s="82"/>
      <c r="JVX209" s="82"/>
      <c r="JVY209" s="82"/>
      <c r="JVZ209" s="82"/>
      <c r="JWA209" s="82"/>
      <c r="JWB209" s="82"/>
      <c r="JWC209" s="82"/>
      <c r="JWD209" s="82"/>
      <c r="JWE209" s="82"/>
      <c r="JWF209" s="82"/>
      <c r="JWG209" s="82"/>
      <c r="JWH209" s="82"/>
      <c r="JWI209" s="82"/>
      <c r="JWJ209" s="82"/>
      <c r="JWK209" s="82"/>
      <c r="JWL209" s="82"/>
      <c r="JWM209" s="82"/>
      <c r="JWN209" s="82"/>
      <c r="JWO209" s="82"/>
      <c r="JWP209" s="82"/>
      <c r="JWQ209" s="82"/>
      <c r="JWR209" s="82"/>
      <c r="JWS209" s="82"/>
      <c r="JWT209" s="82"/>
      <c r="JWU209" s="82"/>
      <c r="JWV209" s="82"/>
      <c r="JWW209" s="82"/>
      <c r="JWX209" s="82"/>
      <c r="JWY209" s="82"/>
      <c r="JWZ209" s="82"/>
      <c r="JXA209" s="82"/>
      <c r="JXB209" s="82"/>
      <c r="JXC209" s="82"/>
      <c r="JXD209" s="82"/>
      <c r="JXE209" s="82"/>
      <c r="JXF209" s="82"/>
      <c r="JXG209" s="82"/>
      <c r="JXH209" s="82"/>
      <c r="JXI209" s="82"/>
      <c r="JXJ209" s="82"/>
      <c r="JXK209" s="82"/>
      <c r="JXL209" s="82"/>
      <c r="JXM209" s="82"/>
      <c r="JXN209" s="82"/>
      <c r="JXO209" s="82"/>
      <c r="JXP209" s="82"/>
      <c r="JXQ209" s="82"/>
      <c r="JXR209" s="82"/>
      <c r="JXS209" s="82"/>
      <c r="JXT209" s="82"/>
      <c r="JXU209" s="82"/>
      <c r="JXV209" s="82"/>
      <c r="JXW209" s="82"/>
      <c r="JXX209" s="82"/>
      <c r="JXY209" s="82"/>
      <c r="JXZ209" s="82"/>
      <c r="JYA209" s="82"/>
      <c r="JYB209" s="82"/>
      <c r="JYC209" s="82"/>
      <c r="JYD209" s="82"/>
      <c r="JYE209" s="82"/>
      <c r="JYF209" s="82"/>
      <c r="JYG209" s="82"/>
      <c r="JYH209" s="82"/>
      <c r="JYI209" s="82"/>
      <c r="JYJ209" s="82"/>
      <c r="JYK209" s="82"/>
      <c r="JYL209" s="82"/>
      <c r="JYM209" s="82"/>
      <c r="JYN209" s="82"/>
      <c r="JYO209" s="82"/>
      <c r="JYP209" s="82"/>
      <c r="JYQ209" s="82"/>
      <c r="JYR209" s="82"/>
      <c r="JYS209" s="82"/>
      <c r="JYT209" s="82"/>
      <c r="JYU209" s="82"/>
      <c r="JYV209" s="82"/>
      <c r="JYW209" s="82"/>
      <c r="JYX209" s="82"/>
      <c r="JYY209" s="82"/>
      <c r="JYZ209" s="82"/>
      <c r="JZA209" s="82"/>
      <c r="JZB209" s="82"/>
      <c r="JZC209" s="82"/>
      <c r="JZD209" s="82"/>
      <c r="JZE209" s="82"/>
      <c r="JZF209" s="82"/>
      <c r="JZG209" s="82"/>
      <c r="JZH209" s="82"/>
      <c r="JZI209" s="82"/>
      <c r="JZJ209" s="82"/>
      <c r="JZK209" s="82"/>
      <c r="JZL209" s="82"/>
      <c r="JZM209" s="82"/>
      <c r="JZN209" s="82"/>
      <c r="JZO209" s="82"/>
      <c r="JZP209" s="82"/>
      <c r="JZQ209" s="82"/>
      <c r="JZR209" s="82"/>
      <c r="JZS209" s="82"/>
      <c r="JZT209" s="82"/>
      <c r="JZU209" s="82"/>
      <c r="JZV209" s="82"/>
      <c r="JZW209" s="82"/>
      <c r="JZX209" s="82"/>
      <c r="JZY209" s="82"/>
      <c r="JZZ209" s="82"/>
      <c r="KAA209" s="82"/>
      <c r="KAB209" s="82"/>
      <c r="KAC209" s="82"/>
      <c r="KAD209" s="82"/>
      <c r="KAE209" s="82"/>
      <c r="KAF209" s="82"/>
      <c r="KAG209" s="82"/>
      <c r="KAH209" s="82"/>
      <c r="KAI209" s="82"/>
      <c r="KAJ209" s="82"/>
      <c r="KAK209" s="82"/>
      <c r="KAL209" s="82"/>
      <c r="KAM209" s="82"/>
      <c r="KAN209" s="82"/>
      <c r="KAO209" s="82"/>
      <c r="KAP209" s="82"/>
      <c r="KAQ209" s="82"/>
      <c r="KAR209" s="82"/>
      <c r="KAS209" s="82"/>
      <c r="KAT209" s="82"/>
      <c r="KAU209" s="82"/>
      <c r="KAV209" s="82"/>
      <c r="KAW209" s="82"/>
      <c r="KAX209" s="82"/>
      <c r="KAY209" s="82"/>
      <c r="KAZ209" s="82"/>
      <c r="KBA209" s="82"/>
      <c r="KBB209" s="82"/>
      <c r="KBC209" s="82"/>
      <c r="KBD209" s="82"/>
      <c r="KBE209" s="82"/>
      <c r="KBF209" s="82"/>
      <c r="KBG209" s="82"/>
      <c r="KBH209" s="82"/>
      <c r="KBI209" s="82"/>
      <c r="KBJ209" s="82"/>
      <c r="KBK209" s="82"/>
      <c r="KBL209" s="82"/>
      <c r="KBM209" s="82"/>
      <c r="KBN209" s="82"/>
      <c r="KBO209" s="82"/>
      <c r="KBP209" s="82"/>
      <c r="KBQ209" s="82"/>
      <c r="KBR209" s="82"/>
      <c r="KBS209" s="82"/>
      <c r="KBT209" s="82"/>
      <c r="KBU209" s="82"/>
      <c r="KBV209" s="82"/>
      <c r="KBW209" s="82"/>
      <c r="KBX209" s="82"/>
      <c r="KBY209" s="82"/>
      <c r="KBZ209" s="82"/>
      <c r="KCA209" s="82"/>
      <c r="KCB209" s="82"/>
      <c r="KCC209" s="82"/>
      <c r="KCD209" s="82"/>
      <c r="KCE209" s="82"/>
      <c r="KCF209" s="82"/>
      <c r="KCG209" s="82"/>
      <c r="KCH209" s="82"/>
      <c r="KCI209" s="82"/>
      <c r="KCJ209" s="82"/>
      <c r="KCK209" s="82"/>
      <c r="KCL209" s="82"/>
      <c r="KCM209" s="82"/>
      <c r="KCN209" s="82"/>
      <c r="KCO209" s="82"/>
      <c r="KCP209" s="82"/>
      <c r="KCQ209" s="82"/>
      <c r="KCR209" s="82"/>
      <c r="KCS209" s="82"/>
      <c r="KCT209" s="82"/>
      <c r="KCU209" s="82"/>
      <c r="KCV209" s="82"/>
      <c r="KCW209" s="82"/>
      <c r="KCX209" s="82"/>
      <c r="KCY209" s="82"/>
      <c r="KCZ209" s="82"/>
      <c r="KDA209" s="82"/>
      <c r="KDB209" s="82"/>
      <c r="KDC209" s="82"/>
      <c r="KDD209" s="82"/>
      <c r="KDE209" s="82"/>
      <c r="KDF209" s="82"/>
      <c r="KDG209" s="82"/>
      <c r="KDH209" s="82"/>
      <c r="KDI209" s="82"/>
      <c r="KDJ209" s="82"/>
      <c r="KDK209" s="82"/>
      <c r="KDL209" s="82"/>
      <c r="KDM209" s="82"/>
      <c r="KDN209" s="82"/>
      <c r="KDO209" s="82"/>
      <c r="KDP209" s="82"/>
      <c r="KDQ209" s="82"/>
      <c r="KDR209" s="82"/>
      <c r="KDS209" s="82"/>
      <c r="KDT209" s="82"/>
      <c r="KDU209" s="82"/>
      <c r="KDV209" s="82"/>
      <c r="KDW209" s="82"/>
      <c r="KDX209" s="82"/>
      <c r="KDY209" s="82"/>
      <c r="KDZ209" s="82"/>
      <c r="KEA209" s="82"/>
      <c r="KEB209" s="82"/>
      <c r="KEC209" s="82"/>
      <c r="KED209" s="82"/>
      <c r="KEE209" s="82"/>
      <c r="KEF209" s="82"/>
      <c r="KEG209" s="82"/>
      <c r="KEH209" s="82"/>
      <c r="KEI209" s="82"/>
      <c r="KEJ209" s="82"/>
      <c r="KEK209" s="82"/>
      <c r="KEL209" s="82"/>
      <c r="KEM209" s="82"/>
      <c r="KEN209" s="82"/>
      <c r="KEO209" s="82"/>
      <c r="KEP209" s="82"/>
      <c r="KEQ209" s="82"/>
      <c r="KER209" s="82"/>
      <c r="KES209" s="82"/>
      <c r="KET209" s="82"/>
      <c r="KEU209" s="82"/>
      <c r="KEV209" s="82"/>
      <c r="KEW209" s="82"/>
      <c r="KEX209" s="82"/>
      <c r="KEY209" s="82"/>
      <c r="KEZ209" s="82"/>
      <c r="KFA209" s="82"/>
      <c r="KFB209" s="82"/>
      <c r="KFC209" s="82"/>
      <c r="KFD209" s="82"/>
      <c r="KFE209" s="82"/>
      <c r="KFF209" s="82"/>
      <c r="KFG209" s="82"/>
      <c r="KFH209" s="82"/>
      <c r="KFI209" s="82"/>
      <c r="KFJ209" s="82"/>
      <c r="KFK209" s="82"/>
      <c r="KFL209" s="82"/>
      <c r="KFM209" s="82"/>
      <c r="KFN209" s="82"/>
      <c r="KFO209" s="82"/>
      <c r="KFP209" s="82"/>
      <c r="KFQ209" s="82"/>
      <c r="KFR209" s="82"/>
      <c r="KFS209" s="82"/>
      <c r="KFT209" s="82"/>
      <c r="KFU209" s="82"/>
      <c r="KFV209" s="82"/>
      <c r="KFW209" s="82"/>
      <c r="KFX209" s="82"/>
      <c r="KFY209" s="82"/>
      <c r="KFZ209" s="82"/>
      <c r="KGA209" s="82"/>
      <c r="KGB209" s="82"/>
      <c r="KGC209" s="82"/>
      <c r="KGD209" s="82"/>
      <c r="KGE209" s="82"/>
      <c r="KGF209" s="82"/>
      <c r="KGG209" s="82"/>
      <c r="KGH209" s="82"/>
      <c r="KGI209" s="82"/>
      <c r="KGJ209" s="82"/>
      <c r="KGK209" s="82"/>
      <c r="KGL209" s="82"/>
      <c r="KGM209" s="82"/>
      <c r="KGN209" s="82"/>
      <c r="KGO209" s="82"/>
      <c r="KGP209" s="82"/>
      <c r="KGQ209" s="82"/>
      <c r="KGR209" s="82"/>
      <c r="KGS209" s="82"/>
      <c r="KGT209" s="82"/>
      <c r="KGU209" s="82"/>
      <c r="KGV209" s="82"/>
      <c r="KGW209" s="82"/>
      <c r="KGX209" s="82"/>
      <c r="KGY209" s="82"/>
      <c r="KGZ209" s="82"/>
      <c r="KHA209" s="82"/>
      <c r="KHB209" s="82"/>
      <c r="KHC209" s="82"/>
      <c r="KHD209" s="82"/>
      <c r="KHE209" s="82"/>
      <c r="KHF209" s="82"/>
      <c r="KHG209" s="82"/>
      <c r="KHH209" s="82"/>
      <c r="KHI209" s="82"/>
      <c r="KHJ209" s="82"/>
      <c r="KHK209" s="82"/>
      <c r="KHL209" s="82"/>
      <c r="KHM209" s="82"/>
      <c r="KHN209" s="82"/>
      <c r="KHO209" s="82"/>
      <c r="KHP209" s="82"/>
      <c r="KHQ209" s="82"/>
      <c r="KHR209" s="82"/>
      <c r="KHS209" s="82"/>
      <c r="KHT209" s="82"/>
      <c r="KHU209" s="82"/>
      <c r="KHV209" s="82"/>
      <c r="KHW209" s="82"/>
      <c r="KHX209" s="82"/>
      <c r="KHY209" s="82"/>
      <c r="KHZ209" s="82"/>
      <c r="KIA209" s="82"/>
      <c r="KIB209" s="82"/>
      <c r="KIC209" s="82"/>
      <c r="KID209" s="82"/>
      <c r="KIE209" s="82"/>
      <c r="KIF209" s="82"/>
      <c r="KIG209" s="82"/>
      <c r="KIH209" s="82"/>
      <c r="KII209" s="82"/>
      <c r="KIJ209" s="82"/>
      <c r="KIK209" s="82"/>
      <c r="KIL209" s="82"/>
      <c r="KIM209" s="82"/>
      <c r="KIN209" s="82"/>
      <c r="KIO209" s="82"/>
      <c r="KIP209" s="82"/>
      <c r="KIQ209" s="82"/>
      <c r="KIR209" s="82"/>
      <c r="KIS209" s="82"/>
      <c r="KIT209" s="82"/>
      <c r="KIU209" s="82"/>
      <c r="KIV209" s="82"/>
      <c r="KIW209" s="82"/>
      <c r="KIX209" s="82"/>
      <c r="KIY209" s="82"/>
      <c r="KIZ209" s="82"/>
      <c r="KJA209" s="82"/>
      <c r="KJB209" s="82"/>
      <c r="KJC209" s="82"/>
      <c r="KJD209" s="82"/>
      <c r="KJE209" s="82"/>
      <c r="KJF209" s="82"/>
      <c r="KJG209" s="82"/>
      <c r="KJH209" s="82"/>
      <c r="KJI209" s="82"/>
      <c r="KJJ209" s="82"/>
      <c r="KJK209" s="82"/>
      <c r="KJL209" s="82"/>
      <c r="KJM209" s="82"/>
      <c r="KJN209" s="82"/>
      <c r="KJO209" s="82"/>
      <c r="KJP209" s="82"/>
      <c r="KJQ209" s="82"/>
      <c r="KJR209" s="82"/>
      <c r="KJS209" s="82"/>
      <c r="KJT209" s="82"/>
      <c r="KJU209" s="82"/>
      <c r="KJV209" s="82"/>
      <c r="KJW209" s="82"/>
      <c r="KJX209" s="82"/>
      <c r="KJY209" s="82"/>
      <c r="KJZ209" s="82"/>
      <c r="KKA209" s="82"/>
      <c r="KKB209" s="82"/>
      <c r="KKC209" s="82"/>
      <c r="KKD209" s="82"/>
      <c r="KKE209" s="82"/>
      <c r="KKF209" s="82"/>
      <c r="KKG209" s="82"/>
      <c r="KKH209" s="82"/>
      <c r="KKI209" s="82"/>
      <c r="KKJ209" s="82"/>
      <c r="KKK209" s="82"/>
      <c r="KKL209" s="82"/>
      <c r="KKM209" s="82"/>
      <c r="KKN209" s="82"/>
      <c r="KKO209" s="82"/>
      <c r="KKP209" s="82"/>
      <c r="KKQ209" s="82"/>
      <c r="KKR209" s="82"/>
      <c r="KKS209" s="82"/>
      <c r="KKT209" s="82"/>
      <c r="KKU209" s="82"/>
      <c r="KKV209" s="82"/>
      <c r="KKW209" s="82"/>
      <c r="KKX209" s="82"/>
      <c r="KKY209" s="82"/>
      <c r="KKZ209" s="82"/>
      <c r="KLA209" s="82"/>
      <c r="KLB209" s="82"/>
      <c r="KLC209" s="82"/>
      <c r="KLD209" s="82"/>
      <c r="KLE209" s="82"/>
      <c r="KLF209" s="82"/>
      <c r="KLG209" s="82"/>
      <c r="KLH209" s="82"/>
      <c r="KLI209" s="82"/>
      <c r="KLJ209" s="82"/>
      <c r="KLK209" s="82"/>
      <c r="KLL209" s="82"/>
      <c r="KLM209" s="82"/>
      <c r="KLN209" s="82"/>
      <c r="KLO209" s="82"/>
      <c r="KLP209" s="82"/>
      <c r="KLQ209" s="82"/>
      <c r="KLR209" s="82"/>
      <c r="KLS209" s="82"/>
      <c r="KLT209" s="82"/>
      <c r="KLU209" s="82"/>
      <c r="KLV209" s="82"/>
      <c r="KLW209" s="82"/>
      <c r="KLX209" s="82"/>
      <c r="KLY209" s="82"/>
      <c r="KLZ209" s="82"/>
      <c r="KMA209" s="82"/>
      <c r="KMB209" s="82"/>
      <c r="KMC209" s="82"/>
      <c r="KMD209" s="82"/>
      <c r="KME209" s="82"/>
      <c r="KMF209" s="82"/>
      <c r="KMG209" s="82"/>
      <c r="KMH209" s="82"/>
      <c r="KMI209" s="82"/>
      <c r="KMJ209" s="82"/>
      <c r="KMK209" s="82"/>
      <c r="KML209" s="82"/>
      <c r="KMM209" s="82"/>
      <c r="KMN209" s="82"/>
      <c r="KMO209" s="82"/>
      <c r="KMP209" s="82"/>
      <c r="KMQ209" s="82"/>
      <c r="KMR209" s="82"/>
      <c r="KMS209" s="82"/>
      <c r="KMT209" s="82"/>
      <c r="KMU209" s="82"/>
      <c r="KMV209" s="82"/>
      <c r="KMW209" s="82"/>
      <c r="KMX209" s="82"/>
      <c r="KMY209" s="82"/>
      <c r="KMZ209" s="82"/>
      <c r="KNA209" s="82"/>
      <c r="KNB209" s="82"/>
      <c r="KNC209" s="82"/>
      <c r="KND209" s="82"/>
      <c r="KNE209" s="82"/>
      <c r="KNF209" s="82"/>
      <c r="KNG209" s="82"/>
      <c r="KNH209" s="82"/>
      <c r="KNI209" s="82"/>
      <c r="KNJ209" s="82"/>
      <c r="KNK209" s="82"/>
      <c r="KNL209" s="82"/>
      <c r="KNM209" s="82"/>
      <c r="KNN209" s="82"/>
      <c r="KNO209" s="82"/>
      <c r="KNP209" s="82"/>
      <c r="KNQ209" s="82"/>
      <c r="KNR209" s="82"/>
      <c r="KNS209" s="82"/>
      <c r="KNT209" s="82"/>
      <c r="KNU209" s="82"/>
      <c r="KNV209" s="82"/>
      <c r="KNW209" s="82"/>
      <c r="KNX209" s="82"/>
      <c r="KNY209" s="82"/>
      <c r="KNZ209" s="82"/>
      <c r="KOA209" s="82"/>
      <c r="KOB209" s="82"/>
      <c r="KOC209" s="82"/>
      <c r="KOD209" s="82"/>
      <c r="KOE209" s="82"/>
      <c r="KOF209" s="82"/>
      <c r="KOG209" s="82"/>
      <c r="KOH209" s="82"/>
      <c r="KOI209" s="82"/>
      <c r="KOJ209" s="82"/>
      <c r="KOK209" s="82"/>
      <c r="KOL209" s="82"/>
      <c r="KOM209" s="82"/>
      <c r="KON209" s="82"/>
      <c r="KOO209" s="82"/>
      <c r="KOP209" s="82"/>
      <c r="KOQ209" s="82"/>
      <c r="KOR209" s="82"/>
      <c r="KOS209" s="82"/>
      <c r="KOT209" s="82"/>
      <c r="KOU209" s="82"/>
      <c r="KOV209" s="82"/>
      <c r="KOW209" s="82"/>
      <c r="KOX209" s="82"/>
      <c r="KOY209" s="82"/>
      <c r="KOZ209" s="82"/>
      <c r="KPA209" s="82"/>
      <c r="KPB209" s="82"/>
      <c r="KPC209" s="82"/>
      <c r="KPD209" s="82"/>
      <c r="KPE209" s="82"/>
      <c r="KPF209" s="82"/>
      <c r="KPG209" s="82"/>
      <c r="KPH209" s="82"/>
      <c r="KPI209" s="82"/>
      <c r="KPJ209" s="82"/>
      <c r="KPK209" s="82"/>
      <c r="KPL209" s="82"/>
      <c r="KPM209" s="82"/>
      <c r="KPN209" s="82"/>
      <c r="KPO209" s="82"/>
      <c r="KPP209" s="82"/>
      <c r="KPQ209" s="82"/>
      <c r="KPR209" s="82"/>
      <c r="KPS209" s="82"/>
      <c r="KPT209" s="82"/>
      <c r="KPU209" s="82"/>
      <c r="KPV209" s="82"/>
      <c r="KPW209" s="82"/>
      <c r="KPX209" s="82"/>
      <c r="KPY209" s="82"/>
      <c r="KPZ209" s="82"/>
      <c r="KQA209" s="82"/>
      <c r="KQB209" s="82"/>
      <c r="KQC209" s="82"/>
      <c r="KQD209" s="82"/>
      <c r="KQE209" s="82"/>
      <c r="KQF209" s="82"/>
      <c r="KQG209" s="82"/>
      <c r="KQH209" s="82"/>
      <c r="KQI209" s="82"/>
      <c r="KQJ209" s="82"/>
      <c r="KQK209" s="82"/>
      <c r="KQL209" s="82"/>
      <c r="KQM209" s="82"/>
      <c r="KQN209" s="82"/>
      <c r="KQO209" s="82"/>
      <c r="KQP209" s="82"/>
      <c r="KQQ209" s="82"/>
      <c r="KQR209" s="82"/>
      <c r="KQS209" s="82"/>
      <c r="KQT209" s="82"/>
      <c r="KQU209" s="82"/>
      <c r="KQV209" s="82"/>
      <c r="KQW209" s="82"/>
      <c r="KQX209" s="82"/>
      <c r="KQY209" s="82"/>
      <c r="KQZ209" s="82"/>
      <c r="KRA209" s="82"/>
      <c r="KRB209" s="82"/>
      <c r="KRC209" s="82"/>
      <c r="KRD209" s="82"/>
      <c r="KRE209" s="82"/>
      <c r="KRF209" s="82"/>
      <c r="KRG209" s="82"/>
      <c r="KRH209" s="82"/>
      <c r="KRI209" s="82"/>
      <c r="KRJ209" s="82"/>
      <c r="KRK209" s="82"/>
      <c r="KRL209" s="82"/>
      <c r="KRM209" s="82"/>
      <c r="KRN209" s="82"/>
      <c r="KRO209" s="82"/>
      <c r="KRP209" s="82"/>
      <c r="KRQ209" s="82"/>
      <c r="KRR209" s="82"/>
      <c r="KRS209" s="82"/>
      <c r="KRT209" s="82"/>
      <c r="KRU209" s="82"/>
      <c r="KRV209" s="82"/>
      <c r="KRW209" s="82"/>
      <c r="KRX209" s="82"/>
      <c r="KRY209" s="82"/>
      <c r="KRZ209" s="82"/>
      <c r="KSA209" s="82"/>
      <c r="KSB209" s="82"/>
      <c r="KSC209" s="82"/>
      <c r="KSD209" s="82"/>
      <c r="KSE209" s="82"/>
      <c r="KSF209" s="82"/>
      <c r="KSG209" s="82"/>
      <c r="KSH209" s="82"/>
      <c r="KSI209" s="82"/>
      <c r="KSJ209" s="82"/>
      <c r="KSK209" s="82"/>
      <c r="KSL209" s="82"/>
      <c r="KSM209" s="82"/>
      <c r="KSN209" s="82"/>
      <c r="KSO209" s="82"/>
      <c r="KSP209" s="82"/>
      <c r="KSQ209" s="82"/>
      <c r="KSR209" s="82"/>
      <c r="KSS209" s="82"/>
      <c r="KST209" s="82"/>
      <c r="KSU209" s="82"/>
      <c r="KSV209" s="82"/>
      <c r="KSW209" s="82"/>
      <c r="KSX209" s="82"/>
      <c r="KSY209" s="82"/>
      <c r="KSZ209" s="82"/>
      <c r="KTA209" s="82"/>
      <c r="KTB209" s="82"/>
      <c r="KTC209" s="82"/>
      <c r="KTD209" s="82"/>
      <c r="KTE209" s="82"/>
      <c r="KTF209" s="82"/>
      <c r="KTG209" s="82"/>
      <c r="KTH209" s="82"/>
      <c r="KTI209" s="82"/>
      <c r="KTJ209" s="82"/>
      <c r="KTK209" s="82"/>
      <c r="KTL209" s="82"/>
      <c r="KTM209" s="82"/>
      <c r="KTN209" s="82"/>
      <c r="KTO209" s="82"/>
      <c r="KTP209" s="82"/>
      <c r="KTQ209" s="82"/>
      <c r="KTR209" s="82"/>
      <c r="KTS209" s="82"/>
      <c r="KTT209" s="82"/>
      <c r="KTU209" s="82"/>
      <c r="KTV209" s="82"/>
      <c r="KTW209" s="82"/>
      <c r="KTX209" s="82"/>
      <c r="KTY209" s="82"/>
      <c r="KTZ209" s="82"/>
      <c r="KUA209" s="82"/>
      <c r="KUB209" s="82"/>
      <c r="KUC209" s="82"/>
      <c r="KUD209" s="82"/>
      <c r="KUE209" s="82"/>
      <c r="KUF209" s="82"/>
      <c r="KUG209" s="82"/>
      <c r="KUH209" s="82"/>
      <c r="KUI209" s="82"/>
      <c r="KUJ209" s="82"/>
      <c r="KUK209" s="82"/>
      <c r="KUL209" s="82"/>
      <c r="KUM209" s="82"/>
      <c r="KUN209" s="82"/>
      <c r="KUO209" s="82"/>
      <c r="KUP209" s="82"/>
      <c r="KUQ209" s="82"/>
      <c r="KUR209" s="82"/>
      <c r="KUS209" s="82"/>
      <c r="KUT209" s="82"/>
      <c r="KUU209" s="82"/>
      <c r="KUV209" s="82"/>
      <c r="KUW209" s="82"/>
      <c r="KUX209" s="82"/>
      <c r="KUY209" s="82"/>
      <c r="KUZ209" s="82"/>
      <c r="KVA209" s="82"/>
      <c r="KVB209" s="82"/>
      <c r="KVC209" s="82"/>
      <c r="KVD209" s="82"/>
      <c r="KVE209" s="82"/>
      <c r="KVF209" s="82"/>
      <c r="KVG209" s="82"/>
      <c r="KVH209" s="82"/>
      <c r="KVI209" s="82"/>
      <c r="KVJ209" s="82"/>
      <c r="KVK209" s="82"/>
      <c r="KVL209" s="82"/>
      <c r="KVM209" s="82"/>
      <c r="KVN209" s="82"/>
      <c r="KVO209" s="82"/>
      <c r="KVP209" s="82"/>
      <c r="KVQ209" s="82"/>
      <c r="KVR209" s="82"/>
      <c r="KVS209" s="82"/>
      <c r="KVT209" s="82"/>
      <c r="KVU209" s="82"/>
      <c r="KVV209" s="82"/>
      <c r="KVW209" s="82"/>
      <c r="KVX209" s="82"/>
      <c r="KVY209" s="82"/>
      <c r="KVZ209" s="82"/>
      <c r="KWA209" s="82"/>
      <c r="KWB209" s="82"/>
      <c r="KWC209" s="82"/>
      <c r="KWD209" s="82"/>
      <c r="KWE209" s="82"/>
      <c r="KWF209" s="82"/>
      <c r="KWG209" s="82"/>
      <c r="KWH209" s="82"/>
      <c r="KWI209" s="82"/>
      <c r="KWJ209" s="82"/>
      <c r="KWK209" s="82"/>
      <c r="KWL209" s="82"/>
      <c r="KWM209" s="82"/>
      <c r="KWN209" s="82"/>
      <c r="KWO209" s="82"/>
      <c r="KWP209" s="82"/>
      <c r="KWQ209" s="82"/>
      <c r="KWR209" s="82"/>
      <c r="KWS209" s="82"/>
      <c r="KWT209" s="82"/>
      <c r="KWU209" s="82"/>
      <c r="KWV209" s="82"/>
      <c r="KWW209" s="82"/>
      <c r="KWX209" s="82"/>
      <c r="KWY209" s="82"/>
      <c r="KWZ209" s="82"/>
      <c r="KXA209" s="82"/>
      <c r="KXB209" s="82"/>
      <c r="KXC209" s="82"/>
      <c r="KXD209" s="82"/>
      <c r="KXE209" s="82"/>
      <c r="KXF209" s="82"/>
      <c r="KXG209" s="82"/>
      <c r="KXH209" s="82"/>
      <c r="KXI209" s="82"/>
      <c r="KXJ209" s="82"/>
      <c r="KXK209" s="82"/>
      <c r="KXL209" s="82"/>
      <c r="KXM209" s="82"/>
      <c r="KXN209" s="82"/>
      <c r="KXO209" s="82"/>
      <c r="KXP209" s="82"/>
      <c r="KXQ209" s="82"/>
      <c r="KXR209" s="82"/>
      <c r="KXS209" s="82"/>
      <c r="KXT209" s="82"/>
      <c r="KXU209" s="82"/>
      <c r="KXV209" s="82"/>
      <c r="KXW209" s="82"/>
      <c r="KXX209" s="82"/>
      <c r="KXY209" s="82"/>
      <c r="KXZ209" s="82"/>
      <c r="KYA209" s="82"/>
      <c r="KYB209" s="82"/>
      <c r="KYC209" s="82"/>
      <c r="KYD209" s="82"/>
      <c r="KYE209" s="82"/>
      <c r="KYF209" s="82"/>
      <c r="KYG209" s="82"/>
      <c r="KYH209" s="82"/>
      <c r="KYI209" s="82"/>
      <c r="KYJ209" s="82"/>
      <c r="KYK209" s="82"/>
      <c r="KYL209" s="82"/>
      <c r="KYM209" s="82"/>
      <c r="KYN209" s="82"/>
      <c r="KYO209" s="82"/>
      <c r="KYP209" s="82"/>
      <c r="KYQ209" s="82"/>
      <c r="KYR209" s="82"/>
      <c r="KYS209" s="82"/>
      <c r="KYT209" s="82"/>
      <c r="KYU209" s="82"/>
      <c r="KYV209" s="82"/>
      <c r="KYW209" s="82"/>
      <c r="KYX209" s="82"/>
      <c r="KYY209" s="82"/>
      <c r="KYZ209" s="82"/>
      <c r="KZA209" s="82"/>
      <c r="KZB209" s="82"/>
      <c r="KZC209" s="82"/>
      <c r="KZD209" s="82"/>
      <c r="KZE209" s="82"/>
      <c r="KZF209" s="82"/>
      <c r="KZG209" s="82"/>
      <c r="KZH209" s="82"/>
      <c r="KZI209" s="82"/>
      <c r="KZJ209" s="82"/>
      <c r="KZK209" s="82"/>
      <c r="KZL209" s="82"/>
      <c r="KZM209" s="82"/>
      <c r="KZN209" s="82"/>
      <c r="KZO209" s="82"/>
      <c r="KZP209" s="82"/>
      <c r="KZQ209" s="82"/>
      <c r="KZR209" s="82"/>
      <c r="KZS209" s="82"/>
      <c r="KZT209" s="82"/>
      <c r="KZU209" s="82"/>
      <c r="KZV209" s="82"/>
      <c r="KZW209" s="82"/>
      <c r="KZX209" s="82"/>
      <c r="KZY209" s="82"/>
      <c r="KZZ209" s="82"/>
      <c r="LAA209" s="82"/>
      <c r="LAB209" s="82"/>
      <c r="LAC209" s="82"/>
      <c r="LAD209" s="82"/>
      <c r="LAE209" s="82"/>
      <c r="LAF209" s="82"/>
      <c r="LAG209" s="82"/>
      <c r="LAH209" s="82"/>
      <c r="LAI209" s="82"/>
      <c r="LAJ209" s="82"/>
      <c r="LAK209" s="82"/>
      <c r="LAL209" s="82"/>
      <c r="LAM209" s="82"/>
      <c r="LAN209" s="82"/>
      <c r="LAO209" s="82"/>
      <c r="LAP209" s="82"/>
      <c r="LAQ209" s="82"/>
      <c r="LAR209" s="82"/>
      <c r="LAS209" s="82"/>
      <c r="LAT209" s="82"/>
      <c r="LAU209" s="82"/>
      <c r="LAV209" s="82"/>
      <c r="LAW209" s="82"/>
      <c r="LAX209" s="82"/>
      <c r="LAY209" s="82"/>
      <c r="LAZ209" s="82"/>
      <c r="LBA209" s="82"/>
      <c r="LBB209" s="82"/>
      <c r="LBC209" s="82"/>
      <c r="LBD209" s="82"/>
      <c r="LBE209" s="82"/>
      <c r="LBF209" s="82"/>
      <c r="LBG209" s="82"/>
      <c r="LBH209" s="82"/>
      <c r="LBI209" s="82"/>
      <c r="LBJ209" s="82"/>
      <c r="LBK209" s="82"/>
      <c r="LBL209" s="82"/>
      <c r="LBM209" s="82"/>
      <c r="LBN209" s="82"/>
      <c r="LBO209" s="82"/>
      <c r="LBP209" s="82"/>
      <c r="LBQ209" s="82"/>
      <c r="LBR209" s="82"/>
      <c r="LBS209" s="82"/>
      <c r="LBT209" s="82"/>
      <c r="LBU209" s="82"/>
      <c r="LBV209" s="82"/>
      <c r="LBW209" s="82"/>
      <c r="LBX209" s="82"/>
      <c r="LBY209" s="82"/>
      <c r="LBZ209" s="82"/>
      <c r="LCA209" s="82"/>
      <c r="LCB209" s="82"/>
      <c r="LCC209" s="82"/>
      <c r="LCD209" s="82"/>
      <c r="LCE209" s="82"/>
      <c r="LCF209" s="82"/>
      <c r="LCG209" s="82"/>
      <c r="LCH209" s="82"/>
      <c r="LCI209" s="82"/>
      <c r="LCJ209" s="82"/>
      <c r="LCK209" s="82"/>
      <c r="LCL209" s="82"/>
      <c r="LCM209" s="82"/>
      <c r="LCN209" s="82"/>
      <c r="LCO209" s="82"/>
      <c r="LCP209" s="82"/>
      <c r="LCQ209" s="82"/>
      <c r="LCR209" s="82"/>
      <c r="LCS209" s="82"/>
      <c r="LCT209" s="82"/>
      <c r="LCU209" s="82"/>
      <c r="LCV209" s="82"/>
      <c r="LCW209" s="82"/>
      <c r="LCX209" s="82"/>
      <c r="LCY209" s="82"/>
      <c r="LCZ209" s="82"/>
      <c r="LDA209" s="82"/>
      <c r="LDB209" s="82"/>
      <c r="LDC209" s="82"/>
      <c r="LDD209" s="82"/>
      <c r="LDE209" s="82"/>
      <c r="LDF209" s="82"/>
      <c r="LDG209" s="82"/>
      <c r="LDH209" s="82"/>
      <c r="LDI209" s="82"/>
      <c r="LDJ209" s="82"/>
      <c r="LDK209" s="82"/>
      <c r="LDL209" s="82"/>
      <c r="LDM209" s="82"/>
      <c r="LDN209" s="82"/>
      <c r="LDO209" s="82"/>
      <c r="LDP209" s="82"/>
      <c r="LDQ209" s="82"/>
      <c r="LDR209" s="82"/>
      <c r="LDS209" s="82"/>
      <c r="LDT209" s="82"/>
      <c r="LDU209" s="82"/>
      <c r="LDV209" s="82"/>
      <c r="LDW209" s="82"/>
      <c r="LDX209" s="82"/>
      <c r="LDY209" s="82"/>
      <c r="LDZ209" s="82"/>
      <c r="LEA209" s="82"/>
      <c r="LEB209" s="82"/>
      <c r="LEC209" s="82"/>
      <c r="LED209" s="82"/>
      <c r="LEE209" s="82"/>
      <c r="LEF209" s="82"/>
      <c r="LEG209" s="82"/>
      <c r="LEH209" s="82"/>
      <c r="LEI209" s="82"/>
      <c r="LEJ209" s="82"/>
      <c r="LEK209" s="82"/>
      <c r="LEL209" s="82"/>
      <c r="LEM209" s="82"/>
      <c r="LEN209" s="82"/>
      <c r="LEO209" s="82"/>
      <c r="LEP209" s="82"/>
      <c r="LEQ209" s="82"/>
      <c r="LER209" s="82"/>
      <c r="LES209" s="82"/>
      <c r="LET209" s="82"/>
      <c r="LEU209" s="82"/>
      <c r="LEV209" s="82"/>
      <c r="LEW209" s="82"/>
      <c r="LEX209" s="82"/>
      <c r="LEY209" s="82"/>
      <c r="LEZ209" s="82"/>
      <c r="LFA209" s="82"/>
      <c r="LFB209" s="82"/>
      <c r="LFC209" s="82"/>
      <c r="LFD209" s="82"/>
      <c r="LFE209" s="82"/>
      <c r="LFF209" s="82"/>
      <c r="LFG209" s="82"/>
      <c r="LFH209" s="82"/>
      <c r="LFI209" s="82"/>
      <c r="LFJ209" s="82"/>
      <c r="LFK209" s="82"/>
      <c r="LFL209" s="82"/>
      <c r="LFM209" s="82"/>
      <c r="LFN209" s="82"/>
      <c r="LFO209" s="82"/>
      <c r="LFP209" s="82"/>
      <c r="LFQ209" s="82"/>
      <c r="LFR209" s="82"/>
      <c r="LFS209" s="82"/>
      <c r="LFT209" s="82"/>
      <c r="LFU209" s="82"/>
      <c r="LFV209" s="82"/>
      <c r="LFW209" s="82"/>
      <c r="LFX209" s="82"/>
      <c r="LFY209" s="82"/>
      <c r="LFZ209" s="82"/>
      <c r="LGA209" s="82"/>
      <c r="LGB209" s="82"/>
      <c r="LGC209" s="82"/>
      <c r="LGD209" s="82"/>
      <c r="LGE209" s="82"/>
      <c r="LGF209" s="82"/>
      <c r="LGG209" s="82"/>
      <c r="LGH209" s="82"/>
      <c r="LGI209" s="82"/>
      <c r="LGJ209" s="82"/>
      <c r="LGK209" s="82"/>
      <c r="LGL209" s="82"/>
      <c r="LGM209" s="82"/>
      <c r="LGN209" s="82"/>
      <c r="LGO209" s="82"/>
      <c r="LGP209" s="82"/>
      <c r="LGQ209" s="82"/>
      <c r="LGR209" s="82"/>
      <c r="LGS209" s="82"/>
      <c r="LGT209" s="82"/>
      <c r="LGU209" s="82"/>
      <c r="LGV209" s="82"/>
      <c r="LGW209" s="82"/>
      <c r="LGX209" s="82"/>
      <c r="LGY209" s="82"/>
      <c r="LGZ209" s="82"/>
      <c r="LHA209" s="82"/>
      <c r="LHB209" s="82"/>
      <c r="LHC209" s="82"/>
      <c r="LHD209" s="82"/>
      <c r="LHE209" s="82"/>
      <c r="LHF209" s="82"/>
      <c r="LHG209" s="82"/>
      <c r="LHH209" s="82"/>
      <c r="LHI209" s="82"/>
      <c r="LHJ209" s="82"/>
      <c r="LHK209" s="82"/>
      <c r="LHL209" s="82"/>
      <c r="LHM209" s="82"/>
      <c r="LHN209" s="82"/>
      <c r="LHO209" s="82"/>
      <c r="LHP209" s="82"/>
      <c r="LHQ209" s="82"/>
      <c r="LHR209" s="82"/>
      <c r="LHS209" s="82"/>
      <c r="LHT209" s="82"/>
      <c r="LHU209" s="82"/>
      <c r="LHV209" s="82"/>
      <c r="LHW209" s="82"/>
      <c r="LHX209" s="82"/>
      <c r="LHY209" s="82"/>
      <c r="LHZ209" s="82"/>
      <c r="LIA209" s="82"/>
      <c r="LIB209" s="82"/>
      <c r="LIC209" s="82"/>
      <c r="LID209" s="82"/>
      <c r="LIE209" s="82"/>
      <c r="LIF209" s="82"/>
      <c r="LIG209" s="82"/>
      <c r="LIH209" s="82"/>
      <c r="LII209" s="82"/>
      <c r="LIJ209" s="82"/>
      <c r="LIK209" s="82"/>
      <c r="LIL209" s="82"/>
      <c r="LIM209" s="82"/>
      <c r="LIN209" s="82"/>
      <c r="LIO209" s="82"/>
      <c r="LIP209" s="82"/>
      <c r="LIQ209" s="82"/>
      <c r="LIR209" s="82"/>
      <c r="LIS209" s="82"/>
      <c r="LIT209" s="82"/>
      <c r="LIU209" s="82"/>
      <c r="LIV209" s="82"/>
      <c r="LIW209" s="82"/>
      <c r="LIX209" s="82"/>
      <c r="LIY209" s="82"/>
      <c r="LIZ209" s="82"/>
      <c r="LJA209" s="82"/>
      <c r="LJB209" s="82"/>
      <c r="LJC209" s="82"/>
      <c r="LJD209" s="82"/>
      <c r="LJE209" s="82"/>
      <c r="LJF209" s="82"/>
      <c r="LJG209" s="82"/>
      <c r="LJH209" s="82"/>
      <c r="LJI209" s="82"/>
      <c r="LJJ209" s="82"/>
      <c r="LJK209" s="82"/>
      <c r="LJL209" s="82"/>
      <c r="LJM209" s="82"/>
      <c r="LJN209" s="82"/>
      <c r="LJO209" s="82"/>
      <c r="LJP209" s="82"/>
      <c r="LJQ209" s="82"/>
      <c r="LJR209" s="82"/>
      <c r="LJS209" s="82"/>
      <c r="LJT209" s="82"/>
      <c r="LJU209" s="82"/>
      <c r="LJV209" s="82"/>
      <c r="LJW209" s="82"/>
      <c r="LJX209" s="82"/>
      <c r="LJY209" s="82"/>
      <c r="LJZ209" s="82"/>
      <c r="LKA209" s="82"/>
      <c r="LKB209" s="82"/>
      <c r="LKC209" s="82"/>
      <c r="LKD209" s="82"/>
      <c r="LKE209" s="82"/>
      <c r="LKF209" s="82"/>
      <c r="LKG209" s="82"/>
      <c r="LKH209" s="82"/>
      <c r="LKI209" s="82"/>
      <c r="LKJ209" s="82"/>
      <c r="LKK209" s="82"/>
      <c r="LKL209" s="82"/>
      <c r="LKM209" s="82"/>
      <c r="LKN209" s="82"/>
      <c r="LKO209" s="82"/>
      <c r="LKP209" s="82"/>
      <c r="LKQ209" s="82"/>
      <c r="LKR209" s="82"/>
      <c r="LKS209" s="82"/>
      <c r="LKT209" s="82"/>
      <c r="LKU209" s="82"/>
      <c r="LKV209" s="82"/>
      <c r="LKW209" s="82"/>
      <c r="LKX209" s="82"/>
      <c r="LKY209" s="82"/>
      <c r="LKZ209" s="82"/>
      <c r="LLA209" s="82"/>
      <c r="LLB209" s="82"/>
      <c r="LLC209" s="82"/>
      <c r="LLD209" s="82"/>
      <c r="LLE209" s="82"/>
      <c r="LLF209" s="82"/>
      <c r="LLG209" s="82"/>
      <c r="LLH209" s="82"/>
      <c r="LLI209" s="82"/>
      <c r="LLJ209" s="82"/>
      <c r="LLK209" s="82"/>
      <c r="LLL209" s="82"/>
      <c r="LLM209" s="82"/>
      <c r="LLN209" s="82"/>
      <c r="LLO209" s="82"/>
      <c r="LLP209" s="82"/>
      <c r="LLQ209" s="82"/>
      <c r="LLR209" s="82"/>
      <c r="LLS209" s="82"/>
      <c r="LLT209" s="82"/>
      <c r="LLU209" s="82"/>
      <c r="LLV209" s="82"/>
      <c r="LLW209" s="82"/>
      <c r="LLX209" s="82"/>
      <c r="LLY209" s="82"/>
      <c r="LLZ209" s="82"/>
      <c r="LMA209" s="82"/>
      <c r="LMB209" s="82"/>
      <c r="LMC209" s="82"/>
      <c r="LMD209" s="82"/>
      <c r="LME209" s="82"/>
      <c r="LMF209" s="82"/>
      <c r="LMG209" s="82"/>
      <c r="LMH209" s="82"/>
      <c r="LMI209" s="82"/>
      <c r="LMJ209" s="82"/>
      <c r="LMK209" s="82"/>
      <c r="LML209" s="82"/>
      <c r="LMM209" s="82"/>
      <c r="LMN209" s="82"/>
      <c r="LMO209" s="82"/>
      <c r="LMP209" s="82"/>
      <c r="LMQ209" s="82"/>
      <c r="LMR209" s="82"/>
      <c r="LMS209" s="82"/>
      <c r="LMT209" s="82"/>
      <c r="LMU209" s="82"/>
      <c r="LMV209" s="82"/>
      <c r="LMW209" s="82"/>
      <c r="LMX209" s="82"/>
      <c r="LMY209" s="82"/>
      <c r="LMZ209" s="82"/>
      <c r="LNA209" s="82"/>
      <c r="LNB209" s="82"/>
      <c r="LNC209" s="82"/>
      <c r="LND209" s="82"/>
      <c r="LNE209" s="82"/>
      <c r="LNF209" s="82"/>
      <c r="LNG209" s="82"/>
      <c r="LNH209" s="82"/>
      <c r="LNI209" s="82"/>
      <c r="LNJ209" s="82"/>
      <c r="LNK209" s="82"/>
      <c r="LNL209" s="82"/>
      <c r="LNM209" s="82"/>
      <c r="LNN209" s="82"/>
      <c r="LNO209" s="82"/>
      <c r="LNP209" s="82"/>
      <c r="LNQ209" s="82"/>
      <c r="LNR209" s="82"/>
      <c r="LNS209" s="82"/>
      <c r="LNT209" s="82"/>
      <c r="LNU209" s="82"/>
      <c r="LNV209" s="82"/>
      <c r="LNW209" s="82"/>
      <c r="LNX209" s="82"/>
      <c r="LNY209" s="82"/>
      <c r="LNZ209" s="82"/>
      <c r="LOA209" s="82"/>
      <c r="LOB209" s="82"/>
      <c r="LOC209" s="82"/>
      <c r="LOD209" s="82"/>
      <c r="LOE209" s="82"/>
      <c r="LOF209" s="82"/>
      <c r="LOG209" s="82"/>
      <c r="LOH209" s="82"/>
      <c r="LOI209" s="82"/>
      <c r="LOJ209" s="82"/>
      <c r="LOK209" s="82"/>
      <c r="LOL209" s="82"/>
      <c r="LOM209" s="82"/>
      <c r="LON209" s="82"/>
      <c r="LOO209" s="82"/>
      <c r="LOP209" s="82"/>
      <c r="LOQ209" s="82"/>
      <c r="LOR209" s="82"/>
      <c r="LOS209" s="82"/>
      <c r="LOT209" s="82"/>
      <c r="LOU209" s="82"/>
      <c r="LOV209" s="82"/>
      <c r="LOW209" s="82"/>
      <c r="LOX209" s="82"/>
      <c r="LOY209" s="82"/>
      <c r="LOZ209" s="82"/>
      <c r="LPA209" s="82"/>
      <c r="LPB209" s="82"/>
      <c r="LPC209" s="82"/>
      <c r="LPD209" s="82"/>
      <c r="LPE209" s="82"/>
      <c r="LPF209" s="82"/>
      <c r="LPG209" s="82"/>
      <c r="LPH209" s="82"/>
      <c r="LPI209" s="82"/>
      <c r="LPJ209" s="82"/>
      <c r="LPK209" s="82"/>
      <c r="LPL209" s="82"/>
      <c r="LPM209" s="82"/>
      <c r="LPN209" s="82"/>
      <c r="LPO209" s="82"/>
      <c r="LPP209" s="82"/>
      <c r="LPQ209" s="82"/>
      <c r="LPR209" s="82"/>
      <c r="LPS209" s="82"/>
      <c r="LPT209" s="82"/>
      <c r="LPU209" s="82"/>
      <c r="LPV209" s="82"/>
      <c r="LPW209" s="82"/>
      <c r="LPX209" s="82"/>
      <c r="LPY209" s="82"/>
      <c r="LPZ209" s="82"/>
      <c r="LQA209" s="82"/>
      <c r="LQB209" s="82"/>
      <c r="LQC209" s="82"/>
      <c r="LQD209" s="82"/>
      <c r="LQE209" s="82"/>
      <c r="LQF209" s="82"/>
      <c r="LQG209" s="82"/>
      <c r="LQH209" s="82"/>
      <c r="LQI209" s="82"/>
      <c r="LQJ209" s="82"/>
      <c r="LQK209" s="82"/>
      <c r="LQL209" s="82"/>
      <c r="LQM209" s="82"/>
      <c r="LQN209" s="82"/>
      <c r="LQO209" s="82"/>
      <c r="LQP209" s="82"/>
      <c r="LQQ209" s="82"/>
      <c r="LQR209" s="82"/>
      <c r="LQS209" s="82"/>
      <c r="LQT209" s="82"/>
      <c r="LQU209" s="82"/>
      <c r="LQV209" s="82"/>
      <c r="LQW209" s="82"/>
      <c r="LQX209" s="82"/>
      <c r="LQY209" s="82"/>
      <c r="LQZ209" s="82"/>
      <c r="LRA209" s="82"/>
      <c r="LRB209" s="82"/>
      <c r="LRC209" s="82"/>
      <c r="LRD209" s="82"/>
      <c r="LRE209" s="82"/>
      <c r="LRF209" s="82"/>
      <c r="LRG209" s="82"/>
      <c r="LRH209" s="82"/>
      <c r="LRI209" s="82"/>
      <c r="LRJ209" s="82"/>
      <c r="LRK209" s="82"/>
      <c r="LRL209" s="82"/>
      <c r="LRM209" s="82"/>
      <c r="LRN209" s="82"/>
      <c r="LRO209" s="82"/>
      <c r="LRP209" s="82"/>
      <c r="LRQ209" s="82"/>
      <c r="LRR209" s="82"/>
      <c r="LRS209" s="82"/>
      <c r="LRT209" s="82"/>
      <c r="LRU209" s="82"/>
      <c r="LRV209" s="82"/>
      <c r="LRW209" s="82"/>
      <c r="LRX209" s="82"/>
      <c r="LRY209" s="82"/>
      <c r="LRZ209" s="82"/>
      <c r="LSA209" s="82"/>
      <c r="LSB209" s="82"/>
      <c r="LSC209" s="82"/>
      <c r="LSD209" s="82"/>
      <c r="LSE209" s="82"/>
      <c r="LSF209" s="82"/>
      <c r="LSG209" s="82"/>
      <c r="LSH209" s="82"/>
      <c r="LSI209" s="82"/>
      <c r="LSJ209" s="82"/>
      <c r="LSK209" s="82"/>
      <c r="LSL209" s="82"/>
      <c r="LSM209" s="82"/>
      <c r="LSN209" s="82"/>
      <c r="LSO209" s="82"/>
      <c r="LSP209" s="82"/>
      <c r="LSQ209" s="82"/>
      <c r="LSR209" s="82"/>
      <c r="LSS209" s="82"/>
      <c r="LST209" s="82"/>
      <c r="LSU209" s="82"/>
      <c r="LSV209" s="82"/>
      <c r="LSW209" s="82"/>
      <c r="LSX209" s="82"/>
      <c r="LSY209" s="82"/>
      <c r="LSZ209" s="82"/>
      <c r="LTA209" s="82"/>
      <c r="LTB209" s="82"/>
      <c r="LTC209" s="82"/>
      <c r="LTD209" s="82"/>
      <c r="LTE209" s="82"/>
      <c r="LTF209" s="82"/>
      <c r="LTG209" s="82"/>
      <c r="LTH209" s="82"/>
      <c r="LTI209" s="82"/>
      <c r="LTJ209" s="82"/>
      <c r="LTK209" s="82"/>
      <c r="LTL209" s="82"/>
      <c r="LTM209" s="82"/>
      <c r="LTN209" s="82"/>
      <c r="LTO209" s="82"/>
      <c r="LTP209" s="82"/>
      <c r="LTQ209" s="82"/>
      <c r="LTR209" s="82"/>
      <c r="LTS209" s="82"/>
      <c r="LTT209" s="82"/>
      <c r="LTU209" s="82"/>
      <c r="LTV209" s="82"/>
      <c r="LTW209" s="82"/>
      <c r="LTX209" s="82"/>
      <c r="LTY209" s="82"/>
      <c r="LTZ209" s="82"/>
      <c r="LUA209" s="82"/>
      <c r="LUB209" s="82"/>
      <c r="LUC209" s="82"/>
      <c r="LUD209" s="82"/>
      <c r="LUE209" s="82"/>
      <c r="LUF209" s="82"/>
      <c r="LUG209" s="82"/>
      <c r="LUH209" s="82"/>
      <c r="LUI209" s="82"/>
      <c r="LUJ209" s="82"/>
      <c r="LUK209" s="82"/>
      <c r="LUL209" s="82"/>
      <c r="LUM209" s="82"/>
      <c r="LUN209" s="82"/>
      <c r="LUO209" s="82"/>
      <c r="LUP209" s="82"/>
      <c r="LUQ209" s="82"/>
      <c r="LUR209" s="82"/>
      <c r="LUS209" s="82"/>
      <c r="LUT209" s="82"/>
      <c r="LUU209" s="82"/>
      <c r="LUV209" s="82"/>
      <c r="LUW209" s="82"/>
      <c r="LUX209" s="82"/>
      <c r="LUY209" s="82"/>
      <c r="LUZ209" s="82"/>
      <c r="LVA209" s="82"/>
      <c r="LVB209" s="82"/>
      <c r="LVC209" s="82"/>
      <c r="LVD209" s="82"/>
      <c r="LVE209" s="82"/>
      <c r="LVF209" s="82"/>
      <c r="LVG209" s="82"/>
      <c r="LVH209" s="82"/>
      <c r="LVI209" s="82"/>
      <c r="LVJ209" s="82"/>
      <c r="LVK209" s="82"/>
      <c r="LVL209" s="82"/>
      <c r="LVM209" s="82"/>
      <c r="LVN209" s="82"/>
      <c r="LVO209" s="82"/>
      <c r="LVP209" s="82"/>
      <c r="LVQ209" s="82"/>
      <c r="LVR209" s="82"/>
      <c r="LVS209" s="82"/>
      <c r="LVT209" s="82"/>
      <c r="LVU209" s="82"/>
      <c r="LVV209" s="82"/>
      <c r="LVW209" s="82"/>
      <c r="LVX209" s="82"/>
      <c r="LVY209" s="82"/>
      <c r="LVZ209" s="82"/>
      <c r="LWA209" s="82"/>
      <c r="LWB209" s="82"/>
      <c r="LWC209" s="82"/>
      <c r="LWD209" s="82"/>
      <c r="LWE209" s="82"/>
      <c r="LWF209" s="82"/>
      <c r="LWG209" s="82"/>
      <c r="LWH209" s="82"/>
      <c r="LWI209" s="82"/>
      <c r="LWJ209" s="82"/>
      <c r="LWK209" s="82"/>
      <c r="LWL209" s="82"/>
      <c r="LWM209" s="82"/>
      <c r="LWN209" s="82"/>
      <c r="LWO209" s="82"/>
      <c r="LWP209" s="82"/>
      <c r="LWQ209" s="82"/>
      <c r="LWR209" s="82"/>
      <c r="LWS209" s="82"/>
      <c r="LWT209" s="82"/>
      <c r="LWU209" s="82"/>
      <c r="LWV209" s="82"/>
      <c r="LWW209" s="82"/>
      <c r="LWX209" s="82"/>
      <c r="LWY209" s="82"/>
      <c r="LWZ209" s="82"/>
      <c r="LXA209" s="82"/>
      <c r="LXB209" s="82"/>
      <c r="LXC209" s="82"/>
      <c r="LXD209" s="82"/>
      <c r="LXE209" s="82"/>
      <c r="LXF209" s="82"/>
      <c r="LXG209" s="82"/>
      <c r="LXH209" s="82"/>
      <c r="LXI209" s="82"/>
      <c r="LXJ209" s="82"/>
      <c r="LXK209" s="82"/>
      <c r="LXL209" s="82"/>
      <c r="LXM209" s="82"/>
      <c r="LXN209" s="82"/>
      <c r="LXO209" s="82"/>
      <c r="LXP209" s="82"/>
      <c r="LXQ209" s="82"/>
      <c r="LXR209" s="82"/>
      <c r="LXS209" s="82"/>
      <c r="LXT209" s="82"/>
      <c r="LXU209" s="82"/>
      <c r="LXV209" s="82"/>
      <c r="LXW209" s="82"/>
      <c r="LXX209" s="82"/>
      <c r="LXY209" s="82"/>
      <c r="LXZ209" s="82"/>
      <c r="LYA209" s="82"/>
      <c r="LYB209" s="82"/>
      <c r="LYC209" s="82"/>
      <c r="LYD209" s="82"/>
      <c r="LYE209" s="82"/>
      <c r="LYF209" s="82"/>
      <c r="LYG209" s="82"/>
      <c r="LYH209" s="82"/>
      <c r="LYI209" s="82"/>
      <c r="LYJ209" s="82"/>
      <c r="LYK209" s="82"/>
      <c r="LYL209" s="82"/>
      <c r="LYM209" s="82"/>
      <c r="LYN209" s="82"/>
      <c r="LYO209" s="82"/>
      <c r="LYP209" s="82"/>
      <c r="LYQ209" s="82"/>
      <c r="LYR209" s="82"/>
      <c r="LYS209" s="82"/>
      <c r="LYT209" s="82"/>
      <c r="LYU209" s="82"/>
      <c r="LYV209" s="82"/>
      <c r="LYW209" s="82"/>
      <c r="LYX209" s="82"/>
      <c r="LYY209" s="82"/>
      <c r="LYZ209" s="82"/>
      <c r="LZA209" s="82"/>
      <c r="LZB209" s="82"/>
      <c r="LZC209" s="82"/>
      <c r="LZD209" s="82"/>
      <c r="LZE209" s="82"/>
      <c r="LZF209" s="82"/>
      <c r="LZG209" s="82"/>
      <c r="LZH209" s="82"/>
      <c r="LZI209" s="82"/>
      <c r="LZJ209" s="82"/>
      <c r="LZK209" s="82"/>
      <c r="LZL209" s="82"/>
      <c r="LZM209" s="82"/>
      <c r="LZN209" s="82"/>
      <c r="LZO209" s="82"/>
      <c r="LZP209" s="82"/>
      <c r="LZQ209" s="82"/>
      <c r="LZR209" s="82"/>
      <c r="LZS209" s="82"/>
      <c r="LZT209" s="82"/>
      <c r="LZU209" s="82"/>
      <c r="LZV209" s="82"/>
      <c r="LZW209" s="82"/>
      <c r="LZX209" s="82"/>
      <c r="LZY209" s="82"/>
      <c r="LZZ209" s="82"/>
      <c r="MAA209" s="82"/>
      <c r="MAB209" s="82"/>
      <c r="MAC209" s="82"/>
      <c r="MAD209" s="82"/>
      <c r="MAE209" s="82"/>
      <c r="MAF209" s="82"/>
      <c r="MAG209" s="82"/>
      <c r="MAH209" s="82"/>
      <c r="MAI209" s="82"/>
      <c r="MAJ209" s="82"/>
      <c r="MAK209" s="82"/>
      <c r="MAL209" s="82"/>
      <c r="MAM209" s="82"/>
      <c r="MAN209" s="82"/>
      <c r="MAO209" s="82"/>
      <c r="MAP209" s="82"/>
      <c r="MAQ209" s="82"/>
      <c r="MAR209" s="82"/>
      <c r="MAS209" s="82"/>
      <c r="MAT209" s="82"/>
      <c r="MAU209" s="82"/>
      <c r="MAV209" s="82"/>
      <c r="MAW209" s="82"/>
      <c r="MAX209" s="82"/>
      <c r="MAY209" s="82"/>
      <c r="MAZ209" s="82"/>
      <c r="MBA209" s="82"/>
      <c r="MBB209" s="82"/>
      <c r="MBC209" s="82"/>
      <c r="MBD209" s="82"/>
      <c r="MBE209" s="82"/>
      <c r="MBF209" s="82"/>
      <c r="MBG209" s="82"/>
      <c r="MBH209" s="82"/>
      <c r="MBI209" s="82"/>
      <c r="MBJ209" s="82"/>
      <c r="MBK209" s="82"/>
      <c r="MBL209" s="82"/>
      <c r="MBM209" s="82"/>
      <c r="MBN209" s="82"/>
      <c r="MBO209" s="82"/>
      <c r="MBP209" s="82"/>
      <c r="MBQ209" s="82"/>
      <c r="MBR209" s="82"/>
      <c r="MBS209" s="82"/>
      <c r="MBT209" s="82"/>
      <c r="MBU209" s="82"/>
      <c r="MBV209" s="82"/>
      <c r="MBW209" s="82"/>
      <c r="MBX209" s="82"/>
      <c r="MBY209" s="82"/>
      <c r="MBZ209" s="82"/>
      <c r="MCA209" s="82"/>
      <c r="MCB209" s="82"/>
      <c r="MCC209" s="82"/>
      <c r="MCD209" s="82"/>
      <c r="MCE209" s="82"/>
      <c r="MCF209" s="82"/>
      <c r="MCG209" s="82"/>
      <c r="MCH209" s="82"/>
      <c r="MCI209" s="82"/>
      <c r="MCJ209" s="82"/>
      <c r="MCK209" s="82"/>
      <c r="MCL209" s="82"/>
      <c r="MCM209" s="82"/>
      <c r="MCN209" s="82"/>
      <c r="MCO209" s="82"/>
      <c r="MCP209" s="82"/>
      <c r="MCQ209" s="82"/>
      <c r="MCR209" s="82"/>
      <c r="MCS209" s="82"/>
      <c r="MCT209" s="82"/>
      <c r="MCU209" s="82"/>
      <c r="MCV209" s="82"/>
      <c r="MCW209" s="82"/>
      <c r="MCX209" s="82"/>
      <c r="MCY209" s="82"/>
      <c r="MCZ209" s="82"/>
      <c r="MDA209" s="82"/>
      <c r="MDB209" s="82"/>
      <c r="MDC209" s="82"/>
      <c r="MDD209" s="82"/>
      <c r="MDE209" s="82"/>
      <c r="MDF209" s="82"/>
      <c r="MDG209" s="82"/>
      <c r="MDH209" s="82"/>
      <c r="MDI209" s="82"/>
      <c r="MDJ209" s="82"/>
      <c r="MDK209" s="82"/>
      <c r="MDL209" s="82"/>
      <c r="MDM209" s="82"/>
      <c r="MDN209" s="82"/>
      <c r="MDO209" s="82"/>
      <c r="MDP209" s="82"/>
      <c r="MDQ209" s="82"/>
      <c r="MDR209" s="82"/>
      <c r="MDS209" s="82"/>
      <c r="MDT209" s="82"/>
      <c r="MDU209" s="82"/>
      <c r="MDV209" s="82"/>
      <c r="MDW209" s="82"/>
      <c r="MDX209" s="82"/>
      <c r="MDY209" s="82"/>
      <c r="MDZ209" s="82"/>
      <c r="MEA209" s="82"/>
      <c r="MEB209" s="82"/>
      <c r="MEC209" s="82"/>
      <c r="MED209" s="82"/>
      <c r="MEE209" s="82"/>
      <c r="MEF209" s="82"/>
      <c r="MEG209" s="82"/>
      <c r="MEH209" s="82"/>
      <c r="MEI209" s="82"/>
      <c r="MEJ209" s="82"/>
      <c r="MEK209" s="82"/>
      <c r="MEL209" s="82"/>
      <c r="MEM209" s="82"/>
      <c r="MEN209" s="82"/>
      <c r="MEO209" s="82"/>
      <c r="MEP209" s="82"/>
      <c r="MEQ209" s="82"/>
      <c r="MER209" s="82"/>
      <c r="MES209" s="82"/>
      <c r="MET209" s="82"/>
      <c r="MEU209" s="82"/>
      <c r="MEV209" s="82"/>
      <c r="MEW209" s="82"/>
      <c r="MEX209" s="82"/>
      <c r="MEY209" s="82"/>
      <c r="MEZ209" s="82"/>
      <c r="MFA209" s="82"/>
      <c r="MFB209" s="82"/>
      <c r="MFC209" s="82"/>
      <c r="MFD209" s="82"/>
      <c r="MFE209" s="82"/>
      <c r="MFF209" s="82"/>
      <c r="MFG209" s="82"/>
      <c r="MFH209" s="82"/>
      <c r="MFI209" s="82"/>
      <c r="MFJ209" s="82"/>
      <c r="MFK209" s="82"/>
      <c r="MFL209" s="82"/>
      <c r="MFM209" s="82"/>
      <c r="MFN209" s="82"/>
      <c r="MFO209" s="82"/>
      <c r="MFP209" s="82"/>
      <c r="MFQ209" s="82"/>
      <c r="MFR209" s="82"/>
      <c r="MFS209" s="82"/>
      <c r="MFT209" s="82"/>
      <c r="MFU209" s="82"/>
      <c r="MFV209" s="82"/>
      <c r="MFW209" s="82"/>
      <c r="MFX209" s="82"/>
      <c r="MFY209" s="82"/>
      <c r="MFZ209" s="82"/>
      <c r="MGA209" s="82"/>
      <c r="MGB209" s="82"/>
      <c r="MGC209" s="82"/>
      <c r="MGD209" s="82"/>
      <c r="MGE209" s="82"/>
      <c r="MGF209" s="82"/>
      <c r="MGG209" s="82"/>
      <c r="MGH209" s="82"/>
      <c r="MGI209" s="82"/>
      <c r="MGJ209" s="82"/>
      <c r="MGK209" s="82"/>
      <c r="MGL209" s="82"/>
      <c r="MGM209" s="82"/>
      <c r="MGN209" s="82"/>
      <c r="MGO209" s="82"/>
      <c r="MGP209" s="82"/>
      <c r="MGQ209" s="82"/>
      <c r="MGR209" s="82"/>
      <c r="MGS209" s="82"/>
      <c r="MGT209" s="82"/>
      <c r="MGU209" s="82"/>
      <c r="MGV209" s="82"/>
      <c r="MGW209" s="82"/>
      <c r="MGX209" s="82"/>
      <c r="MGY209" s="82"/>
      <c r="MGZ209" s="82"/>
      <c r="MHA209" s="82"/>
      <c r="MHB209" s="82"/>
      <c r="MHC209" s="82"/>
      <c r="MHD209" s="82"/>
      <c r="MHE209" s="82"/>
      <c r="MHF209" s="82"/>
      <c r="MHG209" s="82"/>
      <c r="MHH209" s="82"/>
      <c r="MHI209" s="82"/>
      <c r="MHJ209" s="82"/>
      <c r="MHK209" s="82"/>
      <c r="MHL209" s="82"/>
      <c r="MHM209" s="82"/>
      <c r="MHN209" s="82"/>
      <c r="MHO209" s="82"/>
      <c r="MHP209" s="82"/>
      <c r="MHQ209" s="82"/>
      <c r="MHR209" s="82"/>
      <c r="MHS209" s="82"/>
      <c r="MHT209" s="82"/>
      <c r="MHU209" s="82"/>
      <c r="MHV209" s="82"/>
      <c r="MHW209" s="82"/>
      <c r="MHX209" s="82"/>
      <c r="MHY209" s="82"/>
      <c r="MHZ209" s="82"/>
      <c r="MIA209" s="82"/>
      <c r="MIB209" s="82"/>
      <c r="MIC209" s="82"/>
      <c r="MID209" s="82"/>
      <c r="MIE209" s="82"/>
      <c r="MIF209" s="82"/>
      <c r="MIG209" s="82"/>
      <c r="MIH209" s="82"/>
      <c r="MII209" s="82"/>
      <c r="MIJ209" s="82"/>
      <c r="MIK209" s="82"/>
      <c r="MIL209" s="82"/>
      <c r="MIM209" s="82"/>
      <c r="MIN209" s="82"/>
      <c r="MIO209" s="82"/>
      <c r="MIP209" s="82"/>
      <c r="MIQ209" s="82"/>
      <c r="MIR209" s="82"/>
      <c r="MIS209" s="82"/>
      <c r="MIT209" s="82"/>
      <c r="MIU209" s="82"/>
      <c r="MIV209" s="82"/>
      <c r="MIW209" s="82"/>
      <c r="MIX209" s="82"/>
      <c r="MIY209" s="82"/>
      <c r="MIZ209" s="82"/>
      <c r="MJA209" s="82"/>
      <c r="MJB209" s="82"/>
      <c r="MJC209" s="82"/>
      <c r="MJD209" s="82"/>
      <c r="MJE209" s="82"/>
      <c r="MJF209" s="82"/>
      <c r="MJG209" s="82"/>
      <c r="MJH209" s="82"/>
      <c r="MJI209" s="82"/>
      <c r="MJJ209" s="82"/>
      <c r="MJK209" s="82"/>
      <c r="MJL209" s="82"/>
      <c r="MJM209" s="82"/>
      <c r="MJN209" s="82"/>
      <c r="MJO209" s="82"/>
      <c r="MJP209" s="82"/>
      <c r="MJQ209" s="82"/>
      <c r="MJR209" s="82"/>
      <c r="MJS209" s="82"/>
      <c r="MJT209" s="82"/>
      <c r="MJU209" s="82"/>
      <c r="MJV209" s="82"/>
      <c r="MJW209" s="82"/>
      <c r="MJX209" s="82"/>
      <c r="MJY209" s="82"/>
      <c r="MJZ209" s="82"/>
      <c r="MKA209" s="82"/>
      <c r="MKB209" s="82"/>
      <c r="MKC209" s="82"/>
      <c r="MKD209" s="82"/>
      <c r="MKE209" s="82"/>
      <c r="MKF209" s="82"/>
      <c r="MKG209" s="82"/>
      <c r="MKH209" s="82"/>
      <c r="MKI209" s="82"/>
      <c r="MKJ209" s="82"/>
      <c r="MKK209" s="82"/>
      <c r="MKL209" s="82"/>
      <c r="MKM209" s="82"/>
      <c r="MKN209" s="82"/>
      <c r="MKO209" s="82"/>
      <c r="MKP209" s="82"/>
      <c r="MKQ209" s="82"/>
      <c r="MKR209" s="82"/>
      <c r="MKS209" s="82"/>
      <c r="MKT209" s="82"/>
      <c r="MKU209" s="82"/>
      <c r="MKV209" s="82"/>
      <c r="MKW209" s="82"/>
      <c r="MKX209" s="82"/>
      <c r="MKY209" s="82"/>
      <c r="MKZ209" s="82"/>
      <c r="MLA209" s="82"/>
      <c r="MLB209" s="82"/>
      <c r="MLC209" s="82"/>
      <c r="MLD209" s="82"/>
      <c r="MLE209" s="82"/>
      <c r="MLF209" s="82"/>
      <c r="MLG209" s="82"/>
      <c r="MLH209" s="82"/>
      <c r="MLI209" s="82"/>
      <c r="MLJ209" s="82"/>
      <c r="MLK209" s="82"/>
      <c r="MLL209" s="82"/>
      <c r="MLM209" s="82"/>
      <c r="MLN209" s="82"/>
      <c r="MLO209" s="82"/>
      <c r="MLP209" s="82"/>
      <c r="MLQ209" s="82"/>
      <c r="MLR209" s="82"/>
      <c r="MLS209" s="82"/>
      <c r="MLT209" s="82"/>
      <c r="MLU209" s="82"/>
      <c r="MLV209" s="82"/>
      <c r="MLW209" s="82"/>
      <c r="MLX209" s="82"/>
      <c r="MLY209" s="82"/>
      <c r="MLZ209" s="82"/>
      <c r="MMA209" s="82"/>
      <c r="MMB209" s="82"/>
      <c r="MMC209" s="82"/>
      <c r="MMD209" s="82"/>
      <c r="MME209" s="82"/>
      <c r="MMF209" s="82"/>
      <c r="MMG209" s="82"/>
      <c r="MMH209" s="82"/>
      <c r="MMI209" s="82"/>
      <c r="MMJ209" s="82"/>
      <c r="MMK209" s="82"/>
      <c r="MML209" s="82"/>
      <c r="MMM209" s="82"/>
      <c r="MMN209" s="82"/>
      <c r="MMO209" s="82"/>
      <c r="MMP209" s="82"/>
      <c r="MMQ209" s="82"/>
      <c r="MMR209" s="82"/>
      <c r="MMS209" s="82"/>
      <c r="MMT209" s="82"/>
      <c r="MMU209" s="82"/>
      <c r="MMV209" s="82"/>
      <c r="MMW209" s="82"/>
      <c r="MMX209" s="82"/>
      <c r="MMY209" s="82"/>
      <c r="MMZ209" s="82"/>
      <c r="MNA209" s="82"/>
      <c r="MNB209" s="82"/>
      <c r="MNC209" s="82"/>
      <c r="MND209" s="82"/>
      <c r="MNE209" s="82"/>
      <c r="MNF209" s="82"/>
      <c r="MNG209" s="82"/>
      <c r="MNH209" s="82"/>
      <c r="MNI209" s="82"/>
      <c r="MNJ209" s="82"/>
      <c r="MNK209" s="82"/>
      <c r="MNL209" s="82"/>
      <c r="MNM209" s="82"/>
      <c r="MNN209" s="82"/>
      <c r="MNO209" s="82"/>
      <c r="MNP209" s="82"/>
      <c r="MNQ209" s="82"/>
      <c r="MNR209" s="82"/>
      <c r="MNS209" s="82"/>
      <c r="MNT209" s="82"/>
      <c r="MNU209" s="82"/>
      <c r="MNV209" s="82"/>
      <c r="MNW209" s="82"/>
      <c r="MNX209" s="82"/>
      <c r="MNY209" s="82"/>
      <c r="MNZ209" s="82"/>
      <c r="MOA209" s="82"/>
      <c r="MOB209" s="82"/>
      <c r="MOC209" s="82"/>
      <c r="MOD209" s="82"/>
      <c r="MOE209" s="82"/>
      <c r="MOF209" s="82"/>
      <c r="MOG209" s="82"/>
      <c r="MOH209" s="82"/>
      <c r="MOI209" s="82"/>
      <c r="MOJ209" s="82"/>
      <c r="MOK209" s="82"/>
      <c r="MOL209" s="82"/>
      <c r="MOM209" s="82"/>
      <c r="MON209" s="82"/>
      <c r="MOO209" s="82"/>
      <c r="MOP209" s="82"/>
      <c r="MOQ209" s="82"/>
      <c r="MOR209" s="82"/>
      <c r="MOS209" s="82"/>
      <c r="MOT209" s="82"/>
      <c r="MOU209" s="82"/>
      <c r="MOV209" s="82"/>
      <c r="MOW209" s="82"/>
      <c r="MOX209" s="82"/>
      <c r="MOY209" s="82"/>
      <c r="MOZ209" s="82"/>
      <c r="MPA209" s="82"/>
      <c r="MPB209" s="82"/>
      <c r="MPC209" s="82"/>
      <c r="MPD209" s="82"/>
      <c r="MPE209" s="82"/>
      <c r="MPF209" s="82"/>
      <c r="MPG209" s="82"/>
      <c r="MPH209" s="82"/>
      <c r="MPI209" s="82"/>
      <c r="MPJ209" s="82"/>
      <c r="MPK209" s="82"/>
      <c r="MPL209" s="82"/>
      <c r="MPM209" s="82"/>
      <c r="MPN209" s="82"/>
      <c r="MPO209" s="82"/>
      <c r="MPP209" s="82"/>
      <c r="MPQ209" s="82"/>
      <c r="MPR209" s="82"/>
      <c r="MPS209" s="82"/>
      <c r="MPT209" s="82"/>
      <c r="MPU209" s="82"/>
      <c r="MPV209" s="82"/>
      <c r="MPW209" s="82"/>
      <c r="MPX209" s="82"/>
      <c r="MPY209" s="82"/>
      <c r="MPZ209" s="82"/>
      <c r="MQA209" s="82"/>
      <c r="MQB209" s="82"/>
      <c r="MQC209" s="82"/>
      <c r="MQD209" s="82"/>
      <c r="MQE209" s="82"/>
      <c r="MQF209" s="82"/>
      <c r="MQG209" s="82"/>
      <c r="MQH209" s="82"/>
      <c r="MQI209" s="82"/>
      <c r="MQJ209" s="82"/>
      <c r="MQK209" s="82"/>
      <c r="MQL209" s="82"/>
      <c r="MQM209" s="82"/>
      <c r="MQN209" s="82"/>
      <c r="MQO209" s="82"/>
      <c r="MQP209" s="82"/>
      <c r="MQQ209" s="82"/>
      <c r="MQR209" s="82"/>
      <c r="MQS209" s="82"/>
      <c r="MQT209" s="82"/>
      <c r="MQU209" s="82"/>
      <c r="MQV209" s="82"/>
      <c r="MQW209" s="82"/>
      <c r="MQX209" s="82"/>
      <c r="MQY209" s="82"/>
      <c r="MQZ209" s="82"/>
      <c r="MRA209" s="82"/>
      <c r="MRB209" s="82"/>
      <c r="MRC209" s="82"/>
      <c r="MRD209" s="82"/>
      <c r="MRE209" s="82"/>
      <c r="MRF209" s="82"/>
      <c r="MRG209" s="82"/>
      <c r="MRH209" s="82"/>
      <c r="MRI209" s="82"/>
      <c r="MRJ209" s="82"/>
      <c r="MRK209" s="82"/>
      <c r="MRL209" s="82"/>
      <c r="MRM209" s="82"/>
      <c r="MRN209" s="82"/>
      <c r="MRO209" s="82"/>
      <c r="MRP209" s="82"/>
      <c r="MRQ209" s="82"/>
      <c r="MRR209" s="82"/>
      <c r="MRS209" s="82"/>
      <c r="MRT209" s="82"/>
      <c r="MRU209" s="82"/>
      <c r="MRV209" s="82"/>
      <c r="MRW209" s="82"/>
      <c r="MRX209" s="82"/>
      <c r="MRY209" s="82"/>
      <c r="MRZ209" s="82"/>
      <c r="MSA209" s="82"/>
      <c r="MSB209" s="82"/>
      <c r="MSC209" s="82"/>
      <c r="MSD209" s="82"/>
      <c r="MSE209" s="82"/>
      <c r="MSF209" s="82"/>
      <c r="MSG209" s="82"/>
      <c r="MSH209" s="82"/>
      <c r="MSI209" s="82"/>
      <c r="MSJ209" s="82"/>
      <c r="MSK209" s="82"/>
      <c r="MSL209" s="82"/>
      <c r="MSM209" s="82"/>
      <c r="MSN209" s="82"/>
      <c r="MSO209" s="82"/>
      <c r="MSP209" s="82"/>
      <c r="MSQ209" s="82"/>
      <c r="MSR209" s="82"/>
      <c r="MSS209" s="82"/>
      <c r="MST209" s="82"/>
      <c r="MSU209" s="82"/>
      <c r="MSV209" s="82"/>
      <c r="MSW209" s="82"/>
      <c r="MSX209" s="82"/>
      <c r="MSY209" s="82"/>
      <c r="MSZ209" s="82"/>
      <c r="MTA209" s="82"/>
      <c r="MTB209" s="82"/>
      <c r="MTC209" s="82"/>
      <c r="MTD209" s="82"/>
      <c r="MTE209" s="82"/>
      <c r="MTF209" s="82"/>
      <c r="MTG209" s="82"/>
      <c r="MTH209" s="82"/>
      <c r="MTI209" s="82"/>
      <c r="MTJ209" s="82"/>
      <c r="MTK209" s="82"/>
      <c r="MTL209" s="82"/>
      <c r="MTM209" s="82"/>
      <c r="MTN209" s="82"/>
      <c r="MTO209" s="82"/>
      <c r="MTP209" s="82"/>
      <c r="MTQ209" s="82"/>
      <c r="MTR209" s="82"/>
      <c r="MTS209" s="82"/>
      <c r="MTT209" s="82"/>
      <c r="MTU209" s="82"/>
      <c r="MTV209" s="82"/>
      <c r="MTW209" s="82"/>
      <c r="MTX209" s="82"/>
      <c r="MTY209" s="82"/>
      <c r="MTZ209" s="82"/>
      <c r="MUA209" s="82"/>
      <c r="MUB209" s="82"/>
      <c r="MUC209" s="82"/>
      <c r="MUD209" s="82"/>
      <c r="MUE209" s="82"/>
      <c r="MUF209" s="82"/>
      <c r="MUG209" s="82"/>
      <c r="MUH209" s="82"/>
      <c r="MUI209" s="82"/>
      <c r="MUJ209" s="82"/>
      <c r="MUK209" s="82"/>
      <c r="MUL209" s="82"/>
      <c r="MUM209" s="82"/>
      <c r="MUN209" s="82"/>
      <c r="MUO209" s="82"/>
      <c r="MUP209" s="82"/>
      <c r="MUQ209" s="82"/>
      <c r="MUR209" s="82"/>
      <c r="MUS209" s="82"/>
      <c r="MUT209" s="82"/>
      <c r="MUU209" s="82"/>
      <c r="MUV209" s="82"/>
      <c r="MUW209" s="82"/>
      <c r="MUX209" s="82"/>
      <c r="MUY209" s="82"/>
      <c r="MUZ209" s="82"/>
      <c r="MVA209" s="82"/>
      <c r="MVB209" s="82"/>
      <c r="MVC209" s="82"/>
      <c r="MVD209" s="82"/>
      <c r="MVE209" s="82"/>
      <c r="MVF209" s="82"/>
      <c r="MVG209" s="82"/>
      <c r="MVH209" s="82"/>
      <c r="MVI209" s="82"/>
      <c r="MVJ209" s="82"/>
      <c r="MVK209" s="82"/>
      <c r="MVL209" s="82"/>
      <c r="MVM209" s="82"/>
      <c r="MVN209" s="82"/>
      <c r="MVO209" s="82"/>
      <c r="MVP209" s="82"/>
      <c r="MVQ209" s="82"/>
      <c r="MVR209" s="82"/>
      <c r="MVS209" s="82"/>
      <c r="MVT209" s="82"/>
      <c r="MVU209" s="82"/>
      <c r="MVV209" s="82"/>
      <c r="MVW209" s="82"/>
      <c r="MVX209" s="82"/>
      <c r="MVY209" s="82"/>
      <c r="MVZ209" s="82"/>
      <c r="MWA209" s="82"/>
      <c r="MWB209" s="82"/>
      <c r="MWC209" s="82"/>
      <c r="MWD209" s="82"/>
      <c r="MWE209" s="82"/>
      <c r="MWF209" s="82"/>
      <c r="MWG209" s="82"/>
      <c r="MWH209" s="82"/>
      <c r="MWI209" s="82"/>
      <c r="MWJ209" s="82"/>
      <c r="MWK209" s="82"/>
      <c r="MWL209" s="82"/>
      <c r="MWM209" s="82"/>
      <c r="MWN209" s="82"/>
      <c r="MWO209" s="82"/>
      <c r="MWP209" s="82"/>
      <c r="MWQ209" s="82"/>
      <c r="MWR209" s="82"/>
      <c r="MWS209" s="82"/>
      <c r="MWT209" s="82"/>
      <c r="MWU209" s="82"/>
      <c r="MWV209" s="82"/>
      <c r="MWW209" s="82"/>
      <c r="MWX209" s="82"/>
      <c r="MWY209" s="82"/>
      <c r="MWZ209" s="82"/>
      <c r="MXA209" s="82"/>
      <c r="MXB209" s="82"/>
      <c r="MXC209" s="82"/>
      <c r="MXD209" s="82"/>
      <c r="MXE209" s="82"/>
      <c r="MXF209" s="82"/>
      <c r="MXG209" s="82"/>
      <c r="MXH209" s="82"/>
      <c r="MXI209" s="82"/>
      <c r="MXJ209" s="82"/>
      <c r="MXK209" s="82"/>
      <c r="MXL209" s="82"/>
      <c r="MXM209" s="82"/>
      <c r="MXN209" s="82"/>
      <c r="MXO209" s="82"/>
      <c r="MXP209" s="82"/>
      <c r="MXQ209" s="82"/>
      <c r="MXR209" s="82"/>
      <c r="MXS209" s="82"/>
      <c r="MXT209" s="82"/>
      <c r="MXU209" s="82"/>
      <c r="MXV209" s="82"/>
      <c r="MXW209" s="82"/>
      <c r="MXX209" s="82"/>
      <c r="MXY209" s="82"/>
      <c r="MXZ209" s="82"/>
      <c r="MYA209" s="82"/>
      <c r="MYB209" s="82"/>
      <c r="MYC209" s="82"/>
      <c r="MYD209" s="82"/>
      <c r="MYE209" s="82"/>
      <c r="MYF209" s="82"/>
      <c r="MYG209" s="82"/>
      <c r="MYH209" s="82"/>
      <c r="MYI209" s="82"/>
      <c r="MYJ209" s="82"/>
      <c r="MYK209" s="82"/>
      <c r="MYL209" s="82"/>
      <c r="MYM209" s="82"/>
      <c r="MYN209" s="82"/>
      <c r="MYO209" s="82"/>
      <c r="MYP209" s="82"/>
      <c r="MYQ209" s="82"/>
      <c r="MYR209" s="82"/>
      <c r="MYS209" s="82"/>
      <c r="MYT209" s="82"/>
      <c r="MYU209" s="82"/>
      <c r="MYV209" s="82"/>
      <c r="MYW209" s="82"/>
      <c r="MYX209" s="82"/>
      <c r="MYY209" s="82"/>
      <c r="MYZ209" s="82"/>
      <c r="MZA209" s="82"/>
      <c r="MZB209" s="82"/>
      <c r="MZC209" s="82"/>
      <c r="MZD209" s="82"/>
      <c r="MZE209" s="82"/>
      <c r="MZF209" s="82"/>
      <c r="MZG209" s="82"/>
      <c r="MZH209" s="82"/>
      <c r="MZI209" s="82"/>
      <c r="MZJ209" s="82"/>
      <c r="MZK209" s="82"/>
      <c r="MZL209" s="82"/>
      <c r="MZM209" s="82"/>
      <c r="MZN209" s="82"/>
      <c r="MZO209" s="82"/>
      <c r="MZP209" s="82"/>
      <c r="MZQ209" s="82"/>
      <c r="MZR209" s="82"/>
      <c r="MZS209" s="82"/>
      <c r="MZT209" s="82"/>
      <c r="MZU209" s="82"/>
      <c r="MZV209" s="82"/>
      <c r="MZW209" s="82"/>
      <c r="MZX209" s="82"/>
      <c r="MZY209" s="82"/>
      <c r="MZZ209" s="82"/>
      <c r="NAA209" s="82"/>
      <c r="NAB209" s="82"/>
      <c r="NAC209" s="82"/>
      <c r="NAD209" s="82"/>
      <c r="NAE209" s="82"/>
      <c r="NAF209" s="82"/>
      <c r="NAG209" s="82"/>
      <c r="NAH209" s="82"/>
      <c r="NAI209" s="82"/>
      <c r="NAJ209" s="82"/>
      <c r="NAK209" s="82"/>
      <c r="NAL209" s="82"/>
      <c r="NAM209" s="82"/>
      <c r="NAN209" s="82"/>
      <c r="NAO209" s="82"/>
      <c r="NAP209" s="82"/>
      <c r="NAQ209" s="82"/>
      <c r="NAR209" s="82"/>
      <c r="NAS209" s="82"/>
      <c r="NAT209" s="82"/>
      <c r="NAU209" s="82"/>
      <c r="NAV209" s="82"/>
      <c r="NAW209" s="82"/>
      <c r="NAX209" s="82"/>
      <c r="NAY209" s="82"/>
      <c r="NAZ209" s="82"/>
      <c r="NBA209" s="82"/>
      <c r="NBB209" s="82"/>
      <c r="NBC209" s="82"/>
      <c r="NBD209" s="82"/>
      <c r="NBE209" s="82"/>
      <c r="NBF209" s="82"/>
      <c r="NBG209" s="82"/>
      <c r="NBH209" s="82"/>
      <c r="NBI209" s="82"/>
      <c r="NBJ209" s="82"/>
      <c r="NBK209" s="82"/>
      <c r="NBL209" s="82"/>
      <c r="NBM209" s="82"/>
      <c r="NBN209" s="82"/>
      <c r="NBO209" s="82"/>
      <c r="NBP209" s="82"/>
      <c r="NBQ209" s="82"/>
      <c r="NBR209" s="82"/>
      <c r="NBS209" s="82"/>
      <c r="NBT209" s="82"/>
      <c r="NBU209" s="82"/>
      <c r="NBV209" s="82"/>
      <c r="NBW209" s="82"/>
      <c r="NBX209" s="82"/>
      <c r="NBY209" s="82"/>
      <c r="NBZ209" s="82"/>
      <c r="NCA209" s="82"/>
      <c r="NCB209" s="82"/>
      <c r="NCC209" s="82"/>
      <c r="NCD209" s="82"/>
      <c r="NCE209" s="82"/>
      <c r="NCF209" s="82"/>
      <c r="NCG209" s="82"/>
      <c r="NCH209" s="82"/>
      <c r="NCI209" s="82"/>
      <c r="NCJ209" s="82"/>
      <c r="NCK209" s="82"/>
      <c r="NCL209" s="82"/>
      <c r="NCM209" s="82"/>
      <c r="NCN209" s="82"/>
      <c r="NCO209" s="82"/>
      <c r="NCP209" s="82"/>
      <c r="NCQ209" s="82"/>
      <c r="NCR209" s="82"/>
      <c r="NCS209" s="82"/>
      <c r="NCT209" s="82"/>
      <c r="NCU209" s="82"/>
      <c r="NCV209" s="82"/>
      <c r="NCW209" s="82"/>
      <c r="NCX209" s="82"/>
      <c r="NCY209" s="82"/>
      <c r="NCZ209" s="82"/>
      <c r="NDA209" s="82"/>
      <c r="NDB209" s="82"/>
      <c r="NDC209" s="82"/>
      <c r="NDD209" s="82"/>
      <c r="NDE209" s="82"/>
      <c r="NDF209" s="82"/>
      <c r="NDG209" s="82"/>
      <c r="NDH209" s="82"/>
      <c r="NDI209" s="82"/>
      <c r="NDJ209" s="82"/>
      <c r="NDK209" s="82"/>
      <c r="NDL209" s="82"/>
      <c r="NDM209" s="82"/>
      <c r="NDN209" s="82"/>
      <c r="NDO209" s="82"/>
      <c r="NDP209" s="82"/>
      <c r="NDQ209" s="82"/>
      <c r="NDR209" s="82"/>
      <c r="NDS209" s="82"/>
      <c r="NDT209" s="82"/>
      <c r="NDU209" s="82"/>
      <c r="NDV209" s="82"/>
      <c r="NDW209" s="82"/>
      <c r="NDX209" s="82"/>
      <c r="NDY209" s="82"/>
      <c r="NDZ209" s="82"/>
      <c r="NEA209" s="82"/>
      <c r="NEB209" s="82"/>
      <c r="NEC209" s="82"/>
      <c r="NED209" s="82"/>
      <c r="NEE209" s="82"/>
      <c r="NEF209" s="82"/>
      <c r="NEG209" s="82"/>
      <c r="NEH209" s="82"/>
      <c r="NEI209" s="82"/>
      <c r="NEJ209" s="82"/>
      <c r="NEK209" s="82"/>
      <c r="NEL209" s="82"/>
      <c r="NEM209" s="82"/>
      <c r="NEN209" s="82"/>
      <c r="NEO209" s="82"/>
      <c r="NEP209" s="82"/>
      <c r="NEQ209" s="82"/>
      <c r="NER209" s="82"/>
      <c r="NES209" s="82"/>
      <c r="NET209" s="82"/>
      <c r="NEU209" s="82"/>
      <c r="NEV209" s="82"/>
      <c r="NEW209" s="82"/>
      <c r="NEX209" s="82"/>
      <c r="NEY209" s="82"/>
      <c r="NEZ209" s="82"/>
      <c r="NFA209" s="82"/>
      <c r="NFB209" s="82"/>
      <c r="NFC209" s="82"/>
      <c r="NFD209" s="82"/>
      <c r="NFE209" s="82"/>
      <c r="NFF209" s="82"/>
      <c r="NFG209" s="82"/>
      <c r="NFH209" s="82"/>
      <c r="NFI209" s="82"/>
      <c r="NFJ209" s="82"/>
      <c r="NFK209" s="82"/>
      <c r="NFL209" s="82"/>
      <c r="NFM209" s="82"/>
      <c r="NFN209" s="82"/>
      <c r="NFO209" s="82"/>
      <c r="NFP209" s="82"/>
      <c r="NFQ209" s="82"/>
      <c r="NFR209" s="82"/>
      <c r="NFS209" s="82"/>
      <c r="NFT209" s="82"/>
      <c r="NFU209" s="82"/>
      <c r="NFV209" s="82"/>
      <c r="NFW209" s="82"/>
      <c r="NFX209" s="82"/>
      <c r="NFY209" s="82"/>
      <c r="NFZ209" s="82"/>
      <c r="NGA209" s="82"/>
      <c r="NGB209" s="82"/>
      <c r="NGC209" s="82"/>
      <c r="NGD209" s="82"/>
      <c r="NGE209" s="82"/>
      <c r="NGF209" s="82"/>
      <c r="NGG209" s="82"/>
      <c r="NGH209" s="82"/>
      <c r="NGI209" s="82"/>
      <c r="NGJ209" s="82"/>
      <c r="NGK209" s="82"/>
      <c r="NGL209" s="82"/>
      <c r="NGM209" s="82"/>
      <c r="NGN209" s="82"/>
      <c r="NGO209" s="82"/>
      <c r="NGP209" s="82"/>
      <c r="NGQ209" s="82"/>
      <c r="NGR209" s="82"/>
      <c r="NGS209" s="82"/>
      <c r="NGT209" s="82"/>
      <c r="NGU209" s="82"/>
      <c r="NGV209" s="82"/>
      <c r="NGW209" s="82"/>
      <c r="NGX209" s="82"/>
      <c r="NGY209" s="82"/>
      <c r="NGZ209" s="82"/>
      <c r="NHA209" s="82"/>
      <c r="NHB209" s="82"/>
      <c r="NHC209" s="82"/>
      <c r="NHD209" s="82"/>
      <c r="NHE209" s="82"/>
      <c r="NHF209" s="82"/>
      <c r="NHG209" s="82"/>
      <c r="NHH209" s="82"/>
      <c r="NHI209" s="82"/>
      <c r="NHJ209" s="82"/>
      <c r="NHK209" s="82"/>
      <c r="NHL209" s="82"/>
      <c r="NHM209" s="82"/>
      <c r="NHN209" s="82"/>
      <c r="NHO209" s="82"/>
      <c r="NHP209" s="82"/>
      <c r="NHQ209" s="82"/>
      <c r="NHR209" s="82"/>
      <c r="NHS209" s="82"/>
      <c r="NHT209" s="82"/>
      <c r="NHU209" s="82"/>
      <c r="NHV209" s="82"/>
      <c r="NHW209" s="82"/>
      <c r="NHX209" s="82"/>
      <c r="NHY209" s="82"/>
      <c r="NHZ209" s="82"/>
      <c r="NIA209" s="82"/>
      <c r="NIB209" s="82"/>
      <c r="NIC209" s="82"/>
      <c r="NID209" s="82"/>
      <c r="NIE209" s="82"/>
      <c r="NIF209" s="82"/>
      <c r="NIG209" s="82"/>
      <c r="NIH209" s="82"/>
      <c r="NII209" s="82"/>
      <c r="NIJ209" s="82"/>
      <c r="NIK209" s="82"/>
      <c r="NIL209" s="82"/>
      <c r="NIM209" s="82"/>
      <c r="NIN209" s="82"/>
      <c r="NIO209" s="82"/>
      <c r="NIP209" s="82"/>
      <c r="NIQ209" s="82"/>
      <c r="NIR209" s="82"/>
      <c r="NIS209" s="82"/>
      <c r="NIT209" s="82"/>
      <c r="NIU209" s="82"/>
      <c r="NIV209" s="82"/>
      <c r="NIW209" s="82"/>
      <c r="NIX209" s="82"/>
      <c r="NIY209" s="82"/>
      <c r="NIZ209" s="82"/>
      <c r="NJA209" s="82"/>
      <c r="NJB209" s="82"/>
      <c r="NJC209" s="82"/>
      <c r="NJD209" s="82"/>
      <c r="NJE209" s="82"/>
      <c r="NJF209" s="82"/>
      <c r="NJG209" s="82"/>
      <c r="NJH209" s="82"/>
      <c r="NJI209" s="82"/>
      <c r="NJJ209" s="82"/>
      <c r="NJK209" s="82"/>
      <c r="NJL209" s="82"/>
      <c r="NJM209" s="82"/>
      <c r="NJN209" s="82"/>
      <c r="NJO209" s="82"/>
      <c r="NJP209" s="82"/>
      <c r="NJQ209" s="82"/>
      <c r="NJR209" s="82"/>
      <c r="NJS209" s="82"/>
      <c r="NJT209" s="82"/>
      <c r="NJU209" s="82"/>
      <c r="NJV209" s="82"/>
      <c r="NJW209" s="82"/>
      <c r="NJX209" s="82"/>
      <c r="NJY209" s="82"/>
      <c r="NJZ209" s="82"/>
      <c r="NKA209" s="82"/>
      <c r="NKB209" s="82"/>
      <c r="NKC209" s="82"/>
      <c r="NKD209" s="82"/>
      <c r="NKE209" s="82"/>
      <c r="NKF209" s="82"/>
      <c r="NKG209" s="82"/>
      <c r="NKH209" s="82"/>
      <c r="NKI209" s="82"/>
      <c r="NKJ209" s="82"/>
      <c r="NKK209" s="82"/>
      <c r="NKL209" s="82"/>
      <c r="NKM209" s="82"/>
      <c r="NKN209" s="82"/>
      <c r="NKO209" s="82"/>
      <c r="NKP209" s="82"/>
      <c r="NKQ209" s="82"/>
      <c r="NKR209" s="82"/>
      <c r="NKS209" s="82"/>
      <c r="NKT209" s="82"/>
      <c r="NKU209" s="82"/>
      <c r="NKV209" s="82"/>
      <c r="NKW209" s="82"/>
      <c r="NKX209" s="82"/>
      <c r="NKY209" s="82"/>
      <c r="NKZ209" s="82"/>
      <c r="NLA209" s="82"/>
      <c r="NLB209" s="82"/>
      <c r="NLC209" s="82"/>
      <c r="NLD209" s="82"/>
      <c r="NLE209" s="82"/>
      <c r="NLF209" s="82"/>
      <c r="NLG209" s="82"/>
      <c r="NLH209" s="82"/>
      <c r="NLI209" s="82"/>
      <c r="NLJ209" s="82"/>
      <c r="NLK209" s="82"/>
      <c r="NLL209" s="82"/>
      <c r="NLM209" s="82"/>
      <c r="NLN209" s="82"/>
      <c r="NLO209" s="82"/>
      <c r="NLP209" s="82"/>
      <c r="NLQ209" s="82"/>
      <c r="NLR209" s="82"/>
      <c r="NLS209" s="82"/>
      <c r="NLT209" s="82"/>
      <c r="NLU209" s="82"/>
      <c r="NLV209" s="82"/>
      <c r="NLW209" s="82"/>
      <c r="NLX209" s="82"/>
      <c r="NLY209" s="82"/>
      <c r="NLZ209" s="82"/>
      <c r="NMA209" s="82"/>
      <c r="NMB209" s="82"/>
      <c r="NMC209" s="82"/>
      <c r="NMD209" s="82"/>
      <c r="NME209" s="82"/>
      <c r="NMF209" s="82"/>
      <c r="NMG209" s="82"/>
      <c r="NMH209" s="82"/>
      <c r="NMI209" s="82"/>
      <c r="NMJ209" s="82"/>
      <c r="NMK209" s="82"/>
      <c r="NML209" s="82"/>
      <c r="NMM209" s="82"/>
      <c r="NMN209" s="82"/>
      <c r="NMO209" s="82"/>
      <c r="NMP209" s="82"/>
      <c r="NMQ209" s="82"/>
      <c r="NMR209" s="82"/>
      <c r="NMS209" s="82"/>
      <c r="NMT209" s="82"/>
      <c r="NMU209" s="82"/>
      <c r="NMV209" s="82"/>
      <c r="NMW209" s="82"/>
      <c r="NMX209" s="82"/>
      <c r="NMY209" s="82"/>
      <c r="NMZ209" s="82"/>
      <c r="NNA209" s="82"/>
      <c r="NNB209" s="82"/>
      <c r="NNC209" s="82"/>
      <c r="NND209" s="82"/>
      <c r="NNE209" s="82"/>
      <c r="NNF209" s="82"/>
      <c r="NNG209" s="82"/>
      <c r="NNH209" s="82"/>
      <c r="NNI209" s="82"/>
      <c r="NNJ209" s="82"/>
      <c r="NNK209" s="82"/>
      <c r="NNL209" s="82"/>
      <c r="NNM209" s="82"/>
      <c r="NNN209" s="82"/>
      <c r="NNO209" s="82"/>
      <c r="NNP209" s="82"/>
      <c r="NNQ209" s="82"/>
      <c r="NNR209" s="82"/>
      <c r="NNS209" s="82"/>
      <c r="NNT209" s="82"/>
      <c r="NNU209" s="82"/>
      <c r="NNV209" s="82"/>
      <c r="NNW209" s="82"/>
      <c r="NNX209" s="82"/>
      <c r="NNY209" s="82"/>
      <c r="NNZ209" s="82"/>
      <c r="NOA209" s="82"/>
      <c r="NOB209" s="82"/>
      <c r="NOC209" s="82"/>
      <c r="NOD209" s="82"/>
      <c r="NOE209" s="82"/>
      <c r="NOF209" s="82"/>
      <c r="NOG209" s="82"/>
      <c r="NOH209" s="82"/>
      <c r="NOI209" s="82"/>
      <c r="NOJ209" s="82"/>
      <c r="NOK209" s="82"/>
      <c r="NOL209" s="82"/>
      <c r="NOM209" s="82"/>
      <c r="NON209" s="82"/>
      <c r="NOO209" s="82"/>
      <c r="NOP209" s="82"/>
      <c r="NOQ209" s="82"/>
      <c r="NOR209" s="82"/>
      <c r="NOS209" s="82"/>
      <c r="NOT209" s="82"/>
      <c r="NOU209" s="82"/>
      <c r="NOV209" s="82"/>
      <c r="NOW209" s="82"/>
      <c r="NOX209" s="82"/>
      <c r="NOY209" s="82"/>
      <c r="NOZ209" s="82"/>
      <c r="NPA209" s="82"/>
      <c r="NPB209" s="82"/>
      <c r="NPC209" s="82"/>
      <c r="NPD209" s="82"/>
      <c r="NPE209" s="82"/>
      <c r="NPF209" s="82"/>
      <c r="NPG209" s="82"/>
      <c r="NPH209" s="82"/>
      <c r="NPI209" s="82"/>
      <c r="NPJ209" s="82"/>
      <c r="NPK209" s="82"/>
      <c r="NPL209" s="82"/>
      <c r="NPM209" s="82"/>
      <c r="NPN209" s="82"/>
      <c r="NPO209" s="82"/>
      <c r="NPP209" s="82"/>
      <c r="NPQ209" s="82"/>
      <c r="NPR209" s="82"/>
      <c r="NPS209" s="82"/>
      <c r="NPT209" s="82"/>
      <c r="NPU209" s="82"/>
      <c r="NPV209" s="82"/>
      <c r="NPW209" s="82"/>
      <c r="NPX209" s="82"/>
      <c r="NPY209" s="82"/>
      <c r="NPZ209" s="82"/>
      <c r="NQA209" s="82"/>
      <c r="NQB209" s="82"/>
      <c r="NQC209" s="82"/>
      <c r="NQD209" s="82"/>
      <c r="NQE209" s="82"/>
      <c r="NQF209" s="82"/>
      <c r="NQG209" s="82"/>
      <c r="NQH209" s="82"/>
      <c r="NQI209" s="82"/>
      <c r="NQJ209" s="82"/>
      <c r="NQK209" s="82"/>
      <c r="NQL209" s="82"/>
      <c r="NQM209" s="82"/>
      <c r="NQN209" s="82"/>
      <c r="NQO209" s="82"/>
      <c r="NQP209" s="82"/>
      <c r="NQQ209" s="82"/>
      <c r="NQR209" s="82"/>
      <c r="NQS209" s="82"/>
      <c r="NQT209" s="82"/>
      <c r="NQU209" s="82"/>
      <c r="NQV209" s="82"/>
      <c r="NQW209" s="82"/>
      <c r="NQX209" s="82"/>
      <c r="NQY209" s="82"/>
      <c r="NQZ209" s="82"/>
      <c r="NRA209" s="82"/>
      <c r="NRB209" s="82"/>
      <c r="NRC209" s="82"/>
      <c r="NRD209" s="82"/>
      <c r="NRE209" s="82"/>
      <c r="NRF209" s="82"/>
      <c r="NRG209" s="82"/>
      <c r="NRH209" s="82"/>
      <c r="NRI209" s="82"/>
      <c r="NRJ209" s="82"/>
      <c r="NRK209" s="82"/>
      <c r="NRL209" s="82"/>
      <c r="NRM209" s="82"/>
      <c r="NRN209" s="82"/>
      <c r="NRO209" s="82"/>
      <c r="NRP209" s="82"/>
      <c r="NRQ209" s="82"/>
      <c r="NRR209" s="82"/>
      <c r="NRS209" s="82"/>
      <c r="NRT209" s="82"/>
      <c r="NRU209" s="82"/>
      <c r="NRV209" s="82"/>
      <c r="NRW209" s="82"/>
      <c r="NRX209" s="82"/>
      <c r="NRY209" s="82"/>
      <c r="NRZ209" s="82"/>
      <c r="NSA209" s="82"/>
      <c r="NSB209" s="82"/>
      <c r="NSC209" s="82"/>
      <c r="NSD209" s="82"/>
      <c r="NSE209" s="82"/>
      <c r="NSF209" s="82"/>
      <c r="NSG209" s="82"/>
      <c r="NSH209" s="82"/>
      <c r="NSI209" s="82"/>
      <c r="NSJ209" s="82"/>
      <c r="NSK209" s="82"/>
      <c r="NSL209" s="82"/>
      <c r="NSM209" s="82"/>
      <c r="NSN209" s="82"/>
      <c r="NSO209" s="82"/>
      <c r="NSP209" s="82"/>
      <c r="NSQ209" s="82"/>
      <c r="NSR209" s="82"/>
      <c r="NSS209" s="82"/>
      <c r="NST209" s="82"/>
      <c r="NSU209" s="82"/>
      <c r="NSV209" s="82"/>
      <c r="NSW209" s="82"/>
      <c r="NSX209" s="82"/>
      <c r="NSY209" s="82"/>
      <c r="NSZ209" s="82"/>
      <c r="NTA209" s="82"/>
      <c r="NTB209" s="82"/>
      <c r="NTC209" s="82"/>
      <c r="NTD209" s="82"/>
      <c r="NTE209" s="82"/>
      <c r="NTF209" s="82"/>
      <c r="NTG209" s="82"/>
      <c r="NTH209" s="82"/>
      <c r="NTI209" s="82"/>
      <c r="NTJ209" s="82"/>
      <c r="NTK209" s="82"/>
      <c r="NTL209" s="82"/>
      <c r="NTM209" s="82"/>
      <c r="NTN209" s="82"/>
      <c r="NTO209" s="82"/>
      <c r="NTP209" s="82"/>
      <c r="NTQ209" s="82"/>
      <c r="NTR209" s="82"/>
      <c r="NTS209" s="82"/>
      <c r="NTT209" s="82"/>
      <c r="NTU209" s="82"/>
      <c r="NTV209" s="82"/>
      <c r="NTW209" s="82"/>
      <c r="NTX209" s="82"/>
      <c r="NTY209" s="82"/>
      <c r="NTZ209" s="82"/>
      <c r="NUA209" s="82"/>
      <c r="NUB209" s="82"/>
      <c r="NUC209" s="82"/>
      <c r="NUD209" s="82"/>
      <c r="NUE209" s="82"/>
      <c r="NUF209" s="82"/>
      <c r="NUG209" s="82"/>
      <c r="NUH209" s="82"/>
      <c r="NUI209" s="82"/>
      <c r="NUJ209" s="82"/>
      <c r="NUK209" s="82"/>
      <c r="NUL209" s="82"/>
      <c r="NUM209" s="82"/>
      <c r="NUN209" s="82"/>
      <c r="NUO209" s="82"/>
      <c r="NUP209" s="82"/>
      <c r="NUQ209" s="82"/>
      <c r="NUR209" s="82"/>
      <c r="NUS209" s="82"/>
      <c r="NUT209" s="82"/>
      <c r="NUU209" s="82"/>
      <c r="NUV209" s="82"/>
      <c r="NUW209" s="82"/>
      <c r="NUX209" s="82"/>
      <c r="NUY209" s="82"/>
      <c r="NUZ209" s="82"/>
      <c r="NVA209" s="82"/>
      <c r="NVB209" s="82"/>
      <c r="NVC209" s="82"/>
      <c r="NVD209" s="82"/>
      <c r="NVE209" s="82"/>
      <c r="NVF209" s="82"/>
      <c r="NVG209" s="82"/>
      <c r="NVH209" s="82"/>
      <c r="NVI209" s="82"/>
      <c r="NVJ209" s="82"/>
      <c r="NVK209" s="82"/>
      <c r="NVL209" s="82"/>
      <c r="NVM209" s="82"/>
      <c r="NVN209" s="82"/>
      <c r="NVO209" s="82"/>
      <c r="NVP209" s="82"/>
      <c r="NVQ209" s="82"/>
      <c r="NVR209" s="82"/>
      <c r="NVS209" s="82"/>
      <c r="NVT209" s="82"/>
      <c r="NVU209" s="82"/>
      <c r="NVV209" s="82"/>
      <c r="NVW209" s="82"/>
      <c r="NVX209" s="82"/>
      <c r="NVY209" s="82"/>
      <c r="NVZ209" s="82"/>
      <c r="NWA209" s="82"/>
      <c r="NWB209" s="82"/>
      <c r="NWC209" s="82"/>
      <c r="NWD209" s="82"/>
      <c r="NWE209" s="82"/>
      <c r="NWF209" s="82"/>
      <c r="NWG209" s="82"/>
      <c r="NWH209" s="82"/>
      <c r="NWI209" s="82"/>
      <c r="NWJ209" s="82"/>
      <c r="NWK209" s="82"/>
      <c r="NWL209" s="82"/>
      <c r="NWM209" s="82"/>
      <c r="NWN209" s="82"/>
      <c r="NWO209" s="82"/>
      <c r="NWP209" s="82"/>
      <c r="NWQ209" s="82"/>
      <c r="NWR209" s="82"/>
      <c r="NWS209" s="82"/>
      <c r="NWT209" s="82"/>
      <c r="NWU209" s="82"/>
      <c r="NWV209" s="82"/>
      <c r="NWW209" s="82"/>
      <c r="NWX209" s="82"/>
      <c r="NWY209" s="82"/>
      <c r="NWZ209" s="82"/>
      <c r="NXA209" s="82"/>
      <c r="NXB209" s="82"/>
      <c r="NXC209" s="82"/>
      <c r="NXD209" s="82"/>
      <c r="NXE209" s="82"/>
      <c r="NXF209" s="82"/>
      <c r="NXG209" s="82"/>
      <c r="NXH209" s="82"/>
      <c r="NXI209" s="82"/>
      <c r="NXJ209" s="82"/>
      <c r="NXK209" s="82"/>
      <c r="NXL209" s="82"/>
      <c r="NXM209" s="82"/>
      <c r="NXN209" s="82"/>
      <c r="NXO209" s="82"/>
      <c r="NXP209" s="82"/>
      <c r="NXQ209" s="82"/>
      <c r="NXR209" s="82"/>
      <c r="NXS209" s="82"/>
      <c r="NXT209" s="82"/>
      <c r="NXU209" s="82"/>
      <c r="NXV209" s="82"/>
      <c r="NXW209" s="82"/>
      <c r="NXX209" s="82"/>
      <c r="NXY209" s="82"/>
      <c r="NXZ209" s="82"/>
      <c r="NYA209" s="82"/>
      <c r="NYB209" s="82"/>
      <c r="NYC209" s="82"/>
      <c r="NYD209" s="82"/>
      <c r="NYE209" s="82"/>
      <c r="NYF209" s="82"/>
      <c r="NYG209" s="82"/>
      <c r="NYH209" s="82"/>
      <c r="NYI209" s="82"/>
      <c r="NYJ209" s="82"/>
      <c r="NYK209" s="82"/>
      <c r="NYL209" s="82"/>
      <c r="NYM209" s="82"/>
      <c r="NYN209" s="82"/>
      <c r="NYO209" s="82"/>
      <c r="NYP209" s="82"/>
      <c r="NYQ209" s="82"/>
      <c r="NYR209" s="82"/>
      <c r="NYS209" s="82"/>
      <c r="NYT209" s="82"/>
      <c r="NYU209" s="82"/>
      <c r="NYV209" s="82"/>
      <c r="NYW209" s="82"/>
      <c r="NYX209" s="82"/>
      <c r="NYY209" s="82"/>
      <c r="NYZ209" s="82"/>
      <c r="NZA209" s="82"/>
      <c r="NZB209" s="82"/>
      <c r="NZC209" s="82"/>
      <c r="NZD209" s="82"/>
      <c r="NZE209" s="82"/>
      <c r="NZF209" s="82"/>
      <c r="NZG209" s="82"/>
      <c r="NZH209" s="82"/>
      <c r="NZI209" s="82"/>
      <c r="NZJ209" s="82"/>
      <c r="NZK209" s="82"/>
      <c r="NZL209" s="82"/>
      <c r="NZM209" s="82"/>
      <c r="NZN209" s="82"/>
      <c r="NZO209" s="82"/>
      <c r="NZP209" s="82"/>
      <c r="NZQ209" s="82"/>
      <c r="NZR209" s="82"/>
      <c r="NZS209" s="82"/>
      <c r="NZT209" s="82"/>
      <c r="NZU209" s="82"/>
      <c r="NZV209" s="82"/>
      <c r="NZW209" s="82"/>
      <c r="NZX209" s="82"/>
      <c r="NZY209" s="82"/>
      <c r="NZZ209" s="82"/>
      <c r="OAA209" s="82"/>
      <c r="OAB209" s="82"/>
      <c r="OAC209" s="82"/>
      <c r="OAD209" s="82"/>
      <c r="OAE209" s="82"/>
      <c r="OAF209" s="82"/>
      <c r="OAG209" s="82"/>
      <c r="OAH209" s="82"/>
      <c r="OAI209" s="82"/>
      <c r="OAJ209" s="82"/>
      <c r="OAK209" s="82"/>
      <c r="OAL209" s="82"/>
      <c r="OAM209" s="82"/>
      <c r="OAN209" s="82"/>
      <c r="OAO209" s="82"/>
      <c r="OAP209" s="82"/>
      <c r="OAQ209" s="82"/>
      <c r="OAR209" s="82"/>
      <c r="OAS209" s="82"/>
      <c r="OAT209" s="82"/>
      <c r="OAU209" s="82"/>
      <c r="OAV209" s="82"/>
      <c r="OAW209" s="82"/>
      <c r="OAX209" s="82"/>
      <c r="OAY209" s="82"/>
      <c r="OAZ209" s="82"/>
      <c r="OBA209" s="82"/>
      <c r="OBB209" s="82"/>
      <c r="OBC209" s="82"/>
      <c r="OBD209" s="82"/>
      <c r="OBE209" s="82"/>
      <c r="OBF209" s="82"/>
      <c r="OBG209" s="82"/>
      <c r="OBH209" s="82"/>
      <c r="OBI209" s="82"/>
      <c r="OBJ209" s="82"/>
      <c r="OBK209" s="82"/>
      <c r="OBL209" s="82"/>
      <c r="OBM209" s="82"/>
      <c r="OBN209" s="82"/>
      <c r="OBO209" s="82"/>
      <c r="OBP209" s="82"/>
      <c r="OBQ209" s="82"/>
      <c r="OBR209" s="82"/>
      <c r="OBS209" s="82"/>
      <c r="OBT209" s="82"/>
      <c r="OBU209" s="82"/>
      <c r="OBV209" s="82"/>
      <c r="OBW209" s="82"/>
      <c r="OBX209" s="82"/>
      <c r="OBY209" s="82"/>
      <c r="OBZ209" s="82"/>
      <c r="OCA209" s="82"/>
      <c r="OCB209" s="82"/>
      <c r="OCC209" s="82"/>
      <c r="OCD209" s="82"/>
      <c r="OCE209" s="82"/>
      <c r="OCF209" s="82"/>
      <c r="OCG209" s="82"/>
      <c r="OCH209" s="82"/>
      <c r="OCI209" s="82"/>
      <c r="OCJ209" s="82"/>
      <c r="OCK209" s="82"/>
      <c r="OCL209" s="82"/>
      <c r="OCM209" s="82"/>
      <c r="OCN209" s="82"/>
      <c r="OCO209" s="82"/>
      <c r="OCP209" s="82"/>
      <c r="OCQ209" s="82"/>
      <c r="OCR209" s="82"/>
      <c r="OCS209" s="82"/>
      <c r="OCT209" s="82"/>
      <c r="OCU209" s="82"/>
      <c r="OCV209" s="82"/>
      <c r="OCW209" s="82"/>
      <c r="OCX209" s="82"/>
      <c r="OCY209" s="82"/>
      <c r="OCZ209" s="82"/>
      <c r="ODA209" s="82"/>
      <c r="ODB209" s="82"/>
      <c r="ODC209" s="82"/>
      <c r="ODD209" s="82"/>
      <c r="ODE209" s="82"/>
      <c r="ODF209" s="82"/>
      <c r="ODG209" s="82"/>
      <c r="ODH209" s="82"/>
      <c r="ODI209" s="82"/>
      <c r="ODJ209" s="82"/>
      <c r="ODK209" s="82"/>
      <c r="ODL209" s="82"/>
      <c r="ODM209" s="82"/>
      <c r="ODN209" s="82"/>
      <c r="ODO209" s="82"/>
      <c r="ODP209" s="82"/>
      <c r="ODQ209" s="82"/>
      <c r="ODR209" s="82"/>
      <c r="ODS209" s="82"/>
      <c r="ODT209" s="82"/>
      <c r="ODU209" s="82"/>
      <c r="ODV209" s="82"/>
      <c r="ODW209" s="82"/>
      <c r="ODX209" s="82"/>
      <c r="ODY209" s="82"/>
      <c r="ODZ209" s="82"/>
      <c r="OEA209" s="82"/>
      <c r="OEB209" s="82"/>
      <c r="OEC209" s="82"/>
      <c r="OED209" s="82"/>
      <c r="OEE209" s="82"/>
      <c r="OEF209" s="82"/>
      <c r="OEG209" s="82"/>
      <c r="OEH209" s="82"/>
      <c r="OEI209" s="82"/>
      <c r="OEJ209" s="82"/>
      <c r="OEK209" s="82"/>
      <c r="OEL209" s="82"/>
      <c r="OEM209" s="82"/>
      <c r="OEN209" s="82"/>
      <c r="OEO209" s="82"/>
      <c r="OEP209" s="82"/>
      <c r="OEQ209" s="82"/>
      <c r="OER209" s="82"/>
      <c r="OES209" s="82"/>
      <c r="OET209" s="82"/>
      <c r="OEU209" s="82"/>
      <c r="OEV209" s="82"/>
      <c r="OEW209" s="82"/>
      <c r="OEX209" s="82"/>
      <c r="OEY209" s="82"/>
      <c r="OEZ209" s="82"/>
      <c r="OFA209" s="82"/>
      <c r="OFB209" s="82"/>
      <c r="OFC209" s="82"/>
      <c r="OFD209" s="82"/>
      <c r="OFE209" s="82"/>
      <c r="OFF209" s="82"/>
      <c r="OFG209" s="82"/>
      <c r="OFH209" s="82"/>
      <c r="OFI209" s="82"/>
      <c r="OFJ209" s="82"/>
      <c r="OFK209" s="82"/>
      <c r="OFL209" s="82"/>
      <c r="OFM209" s="82"/>
      <c r="OFN209" s="82"/>
      <c r="OFO209" s="82"/>
      <c r="OFP209" s="82"/>
      <c r="OFQ209" s="82"/>
      <c r="OFR209" s="82"/>
      <c r="OFS209" s="82"/>
      <c r="OFT209" s="82"/>
      <c r="OFU209" s="82"/>
      <c r="OFV209" s="82"/>
      <c r="OFW209" s="82"/>
      <c r="OFX209" s="82"/>
      <c r="OFY209" s="82"/>
      <c r="OFZ209" s="82"/>
      <c r="OGA209" s="82"/>
      <c r="OGB209" s="82"/>
      <c r="OGC209" s="82"/>
      <c r="OGD209" s="82"/>
      <c r="OGE209" s="82"/>
      <c r="OGF209" s="82"/>
      <c r="OGG209" s="82"/>
      <c r="OGH209" s="82"/>
      <c r="OGI209" s="82"/>
      <c r="OGJ209" s="82"/>
      <c r="OGK209" s="82"/>
      <c r="OGL209" s="82"/>
      <c r="OGM209" s="82"/>
      <c r="OGN209" s="82"/>
      <c r="OGO209" s="82"/>
      <c r="OGP209" s="82"/>
      <c r="OGQ209" s="82"/>
      <c r="OGR209" s="82"/>
      <c r="OGS209" s="82"/>
      <c r="OGT209" s="82"/>
      <c r="OGU209" s="82"/>
      <c r="OGV209" s="82"/>
      <c r="OGW209" s="82"/>
      <c r="OGX209" s="82"/>
      <c r="OGY209" s="82"/>
      <c r="OGZ209" s="82"/>
      <c r="OHA209" s="82"/>
      <c r="OHB209" s="82"/>
      <c r="OHC209" s="82"/>
      <c r="OHD209" s="82"/>
      <c r="OHE209" s="82"/>
      <c r="OHF209" s="82"/>
      <c r="OHG209" s="82"/>
      <c r="OHH209" s="82"/>
      <c r="OHI209" s="82"/>
      <c r="OHJ209" s="82"/>
      <c r="OHK209" s="82"/>
      <c r="OHL209" s="82"/>
      <c r="OHM209" s="82"/>
      <c r="OHN209" s="82"/>
      <c r="OHO209" s="82"/>
      <c r="OHP209" s="82"/>
      <c r="OHQ209" s="82"/>
      <c r="OHR209" s="82"/>
      <c r="OHS209" s="82"/>
      <c r="OHT209" s="82"/>
      <c r="OHU209" s="82"/>
      <c r="OHV209" s="82"/>
      <c r="OHW209" s="82"/>
      <c r="OHX209" s="82"/>
      <c r="OHY209" s="82"/>
      <c r="OHZ209" s="82"/>
      <c r="OIA209" s="82"/>
      <c r="OIB209" s="82"/>
      <c r="OIC209" s="82"/>
      <c r="OID209" s="82"/>
      <c r="OIE209" s="82"/>
      <c r="OIF209" s="82"/>
      <c r="OIG209" s="82"/>
      <c r="OIH209" s="82"/>
      <c r="OII209" s="82"/>
      <c r="OIJ209" s="82"/>
      <c r="OIK209" s="82"/>
      <c r="OIL209" s="82"/>
      <c r="OIM209" s="82"/>
      <c r="OIN209" s="82"/>
      <c r="OIO209" s="82"/>
      <c r="OIP209" s="82"/>
      <c r="OIQ209" s="82"/>
      <c r="OIR209" s="82"/>
      <c r="OIS209" s="82"/>
      <c r="OIT209" s="82"/>
      <c r="OIU209" s="82"/>
      <c r="OIV209" s="82"/>
      <c r="OIW209" s="82"/>
      <c r="OIX209" s="82"/>
      <c r="OIY209" s="82"/>
      <c r="OIZ209" s="82"/>
      <c r="OJA209" s="82"/>
      <c r="OJB209" s="82"/>
      <c r="OJC209" s="82"/>
      <c r="OJD209" s="82"/>
      <c r="OJE209" s="82"/>
      <c r="OJF209" s="82"/>
      <c r="OJG209" s="82"/>
      <c r="OJH209" s="82"/>
      <c r="OJI209" s="82"/>
      <c r="OJJ209" s="82"/>
      <c r="OJK209" s="82"/>
      <c r="OJL209" s="82"/>
      <c r="OJM209" s="82"/>
      <c r="OJN209" s="82"/>
      <c r="OJO209" s="82"/>
      <c r="OJP209" s="82"/>
      <c r="OJQ209" s="82"/>
      <c r="OJR209" s="82"/>
      <c r="OJS209" s="82"/>
      <c r="OJT209" s="82"/>
      <c r="OJU209" s="82"/>
      <c r="OJV209" s="82"/>
      <c r="OJW209" s="82"/>
      <c r="OJX209" s="82"/>
      <c r="OJY209" s="82"/>
      <c r="OJZ209" s="82"/>
      <c r="OKA209" s="82"/>
      <c r="OKB209" s="82"/>
      <c r="OKC209" s="82"/>
      <c r="OKD209" s="82"/>
      <c r="OKE209" s="82"/>
      <c r="OKF209" s="82"/>
      <c r="OKG209" s="82"/>
      <c r="OKH209" s="82"/>
      <c r="OKI209" s="82"/>
      <c r="OKJ209" s="82"/>
      <c r="OKK209" s="82"/>
      <c r="OKL209" s="82"/>
      <c r="OKM209" s="82"/>
      <c r="OKN209" s="82"/>
      <c r="OKO209" s="82"/>
      <c r="OKP209" s="82"/>
      <c r="OKQ209" s="82"/>
      <c r="OKR209" s="82"/>
      <c r="OKS209" s="82"/>
      <c r="OKT209" s="82"/>
      <c r="OKU209" s="82"/>
      <c r="OKV209" s="82"/>
      <c r="OKW209" s="82"/>
      <c r="OKX209" s="82"/>
      <c r="OKY209" s="82"/>
      <c r="OKZ209" s="82"/>
      <c r="OLA209" s="82"/>
      <c r="OLB209" s="82"/>
      <c r="OLC209" s="82"/>
      <c r="OLD209" s="82"/>
      <c r="OLE209" s="82"/>
      <c r="OLF209" s="82"/>
      <c r="OLG209" s="82"/>
      <c r="OLH209" s="82"/>
      <c r="OLI209" s="82"/>
      <c r="OLJ209" s="82"/>
      <c r="OLK209" s="82"/>
      <c r="OLL209" s="82"/>
      <c r="OLM209" s="82"/>
      <c r="OLN209" s="82"/>
      <c r="OLO209" s="82"/>
      <c r="OLP209" s="82"/>
      <c r="OLQ209" s="82"/>
      <c r="OLR209" s="82"/>
      <c r="OLS209" s="82"/>
      <c r="OLT209" s="82"/>
      <c r="OLU209" s="82"/>
      <c r="OLV209" s="82"/>
      <c r="OLW209" s="82"/>
      <c r="OLX209" s="82"/>
      <c r="OLY209" s="82"/>
      <c r="OLZ209" s="82"/>
      <c r="OMA209" s="82"/>
      <c r="OMB209" s="82"/>
      <c r="OMC209" s="82"/>
      <c r="OMD209" s="82"/>
      <c r="OME209" s="82"/>
      <c r="OMF209" s="82"/>
      <c r="OMG209" s="82"/>
      <c r="OMH209" s="82"/>
      <c r="OMI209" s="82"/>
      <c r="OMJ209" s="82"/>
      <c r="OMK209" s="82"/>
      <c r="OML209" s="82"/>
      <c r="OMM209" s="82"/>
      <c r="OMN209" s="82"/>
      <c r="OMO209" s="82"/>
      <c r="OMP209" s="82"/>
      <c r="OMQ209" s="82"/>
      <c r="OMR209" s="82"/>
      <c r="OMS209" s="82"/>
      <c r="OMT209" s="82"/>
      <c r="OMU209" s="82"/>
      <c r="OMV209" s="82"/>
      <c r="OMW209" s="82"/>
      <c r="OMX209" s="82"/>
      <c r="OMY209" s="82"/>
      <c r="OMZ209" s="82"/>
      <c r="ONA209" s="82"/>
      <c r="ONB209" s="82"/>
      <c r="ONC209" s="82"/>
      <c r="OND209" s="82"/>
      <c r="ONE209" s="82"/>
      <c r="ONF209" s="82"/>
      <c r="ONG209" s="82"/>
      <c r="ONH209" s="82"/>
      <c r="ONI209" s="82"/>
      <c r="ONJ209" s="82"/>
      <c r="ONK209" s="82"/>
      <c r="ONL209" s="82"/>
      <c r="ONM209" s="82"/>
      <c r="ONN209" s="82"/>
      <c r="ONO209" s="82"/>
      <c r="ONP209" s="82"/>
      <c r="ONQ209" s="82"/>
      <c r="ONR209" s="82"/>
      <c r="ONS209" s="82"/>
      <c r="ONT209" s="82"/>
      <c r="ONU209" s="82"/>
      <c r="ONV209" s="82"/>
      <c r="ONW209" s="82"/>
      <c r="ONX209" s="82"/>
      <c r="ONY209" s="82"/>
      <c r="ONZ209" s="82"/>
      <c r="OOA209" s="82"/>
      <c r="OOB209" s="82"/>
      <c r="OOC209" s="82"/>
      <c r="OOD209" s="82"/>
      <c r="OOE209" s="82"/>
      <c r="OOF209" s="82"/>
      <c r="OOG209" s="82"/>
      <c r="OOH209" s="82"/>
      <c r="OOI209" s="82"/>
      <c r="OOJ209" s="82"/>
      <c r="OOK209" s="82"/>
      <c r="OOL209" s="82"/>
      <c r="OOM209" s="82"/>
      <c r="OON209" s="82"/>
      <c r="OOO209" s="82"/>
      <c r="OOP209" s="82"/>
      <c r="OOQ209" s="82"/>
      <c r="OOR209" s="82"/>
      <c r="OOS209" s="82"/>
      <c r="OOT209" s="82"/>
      <c r="OOU209" s="82"/>
      <c r="OOV209" s="82"/>
      <c r="OOW209" s="82"/>
      <c r="OOX209" s="82"/>
      <c r="OOY209" s="82"/>
      <c r="OOZ209" s="82"/>
      <c r="OPA209" s="82"/>
      <c r="OPB209" s="82"/>
      <c r="OPC209" s="82"/>
      <c r="OPD209" s="82"/>
      <c r="OPE209" s="82"/>
      <c r="OPF209" s="82"/>
      <c r="OPG209" s="82"/>
      <c r="OPH209" s="82"/>
      <c r="OPI209" s="82"/>
      <c r="OPJ209" s="82"/>
      <c r="OPK209" s="82"/>
      <c r="OPL209" s="82"/>
      <c r="OPM209" s="82"/>
      <c r="OPN209" s="82"/>
      <c r="OPO209" s="82"/>
      <c r="OPP209" s="82"/>
      <c r="OPQ209" s="82"/>
      <c r="OPR209" s="82"/>
      <c r="OPS209" s="82"/>
      <c r="OPT209" s="82"/>
      <c r="OPU209" s="82"/>
      <c r="OPV209" s="82"/>
      <c r="OPW209" s="82"/>
      <c r="OPX209" s="82"/>
      <c r="OPY209" s="82"/>
      <c r="OPZ209" s="82"/>
      <c r="OQA209" s="82"/>
      <c r="OQB209" s="82"/>
      <c r="OQC209" s="82"/>
      <c r="OQD209" s="82"/>
      <c r="OQE209" s="82"/>
      <c r="OQF209" s="82"/>
      <c r="OQG209" s="82"/>
      <c r="OQH209" s="82"/>
      <c r="OQI209" s="82"/>
      <c r="OQJ209" s="82"/>
      <c r="OQK209" s="82"/>
      <c r="OQL209" s="82"/>
      <c r="OQM209" s="82"/>
      <c r="OQN209" s="82"/>
      <c r="OQO209" s="82"/>
      <c r="OQP209" s="82"/>
      <c r="OQQ209" s="82"/>
      <c r="OQR209" s="82"/>
      <c r="OQS209" s="82"/>
      <c r="OQT209" s="82"/>
      <c r="OQU209" s="82"/>
      <c r="OQV209" s="82"/>
      <c r="OQW209" s="82"/>
      <c r="OQX209" s="82"/>
      <c r="OQY209" s="82"/>
      <c r="OQZ209" s="82"/>
      <c r="ORA209" s="82"/>
      <c r="ORB209" s="82"/>
      <c r="ORC209" s="82"/>
      <c r="ORD209" s="82"/>
      <c r="ORE209" s="82"/>
      <c r="ORF209" s="82"/>
      <c r="ORG209" s="82"/>
      <c r="ORH209" s="82"/>
      <c r="ORI209" s="82"/>
      <c r="ORJ209" s="82"/>
      <c r="ORK209" s="82"/>
      <c r="ORL209" s="82"/>
      <c r="ORM209" s="82"/>
      <c r="ORN209" s="82"/>
      <c r="ORO209" s="82"/>
      <c r="ORP209" s="82"/>
      <c r="ORQ209" s="82"/>
      <c r="ORR209" s="82"/>
      <c r="ORS209" s="82"/>
      <c r="ORT209" s="82"/>
      <c r="ORU209" s="82"/>
      <c r="ORV209" s="82"/>
      <c r="ORW209" s="82"/>
      <c r="ORX209" s="82"/>
      <c r="ORY209" s="82"/>
      <c r="ORZ209" s="82"/>
      <c r="OSA209" s="82"/>
      <c r="OSB209" s="82"/>
      <c r="OSC209" s="82"/>
      <c r="OSD209" s="82"/>
      <c r="OSE209" s="82"/>
      <c r="OSF209" s="82"/>
      <c r="OSG209" s="82"/>
      <c r="OSH209" s="82"/>
      <c r="OSI209" s="82"/>
      <c r="OSJ209" s="82"/>
      <c r="OSK209" s="82"/>
      <c r="OSL209" s="82"/>
      <c r="OSM209" s="82"/>
      <c r="OSN209" s="82"/>
      <c r="OSO209" s="82"/>
      <c r="OSP209" s="82"/>
      <c r="OSQ209" s="82"/>
      <c r="OSR209" s="82"/>
      <c r="OSS209" s="82"/>
      <c r="OST209" s="82"/>
      <c r="OSU209" s="82"/>
      <c r="OSV209" s="82"/>
      <c r="OSW209" s="82"/>
      <c r="OSX209" s="82"/>
      <c r="OSY209" s="82"/>
      <c r="OSZ209" s="82"/>
      <c r="OTA209" s="82"/>
      <c r="OTB209" s="82"/>
      <c r="OTC209" s="82"/>
      <c r="OTD209" s="82"/>
      <c r="OTE209" s="82"/>
      <c r="OTF209" s="82"/>
      <c r="OTG209" s="82"/>
      <c r="OTH209" s="82"/>
      <c r="OTI209" s="82"/>
      <c r="OTJ209" s="82"/>
      <c r="OTK209" s="82"/>
      <c r="OTL209" s="82"/>
      <c r="OTM209" s="82"/>
      <c r="OTN209" s="82"/>
      <c r="OTO209" s="82"/>
      <c r="OTP209" s="82"/>
      <c r="OTQ209" s="82"/>
      <c r="OTR209" s="82"/>
      <c r="OTS209" s="82"/>
      <c r="OTT209" s="82"/>
      <c r="OTU209" s="82"/>
      <c r="OTV209" s="82"/>
      <c r="OTW209" s="82"/>
      <c r="OTX209" s="82"/>
      <c r="OTY209" s="82"/>
      <c r="OTZ209" s="82"/>
      <c r="OUA209" s="82"/>
      <c r="OUB209" s="82"/>
      <c r="OUC209" s="82"/>
      <c r="OUD209" s="82"/>
      <c r="OUE209" s="82"/>
      <c r="OUF209" s="82"/>
      <c r="OUG209" s="82"/>
      <c r="OUH209" s="82"/>
      <c r="OUI209" s="82"/>
      <c r="OUJ209" s="82"/>
      <c r="OUK209" s="82"/>
      <c r="OUL209" s="82"/>
      <c r="OUM209" s="82"/>
      <c r="OUN209" s="82"/>
      <c r="OUO209" s="82"/>
      <c r="OUP209" s="82"/>
      <c r="OUQ209" s="82"/>
      <c r="OUR209" s="82"/>
      <c r="OUS209" s="82"/>
      <c r="OUT209" s="82"/>
      <c r="OUU209" s="82"/>
      <c r="OUV209" s="82"/>
      <c r="OUW209" s="82"/>
      <c r="OUX209" s="82"/>
      <c r="OUY209" s="82"/>
      <c r="OUZ209" s="82"/>
      <c r="OVA209" s="82"/>
      <c r="OVB209" s="82"/>
      <c r="OVC209" s="82"/>
      <c r="OVD209" s="82"/>
      <c r="OVE209" s="82"/>
      <c r="OVF209" s="82"/>
      <c r="OVG209" s="82"/>
      <c r="OVH209" s="82"/>
      <c r="OVI209" s="82"/>
      <c r="OVJ209" s="82"/>
      <c r="OVK209" s="82"/>
      <c r="OVL209" s="82"/>
      <c r="OVM209" s="82"/>
      <c r="OVN209" s="82"/>
      <c r="OVO209" s="82"/>
      <c r="OVP209" s="82"/>
      <c r="OVQ209" s="82"/>
      <c r="OVR209" s="82"/>
      <c r="OVS209" s="82"/>
      <c r="OVT209" s="82"/>
      <c r="OVU209" s="82"/>
      <c r="OVV209" s="82"/>
      <c r="OVW209" s="82"/>
      <c r="OVX209" s="82"/>
      <c r="OVY209" s="82"/>
      <c r="OVZ209" s="82"/>
      <c r="OWA209" s="82"/>
      <c r="OWB209" s="82"/>
      <c r="OWC209" s="82"/>
      <c r="OWD209" s="82"/>
      <c r="OWE209" s="82"/>
      <c r="OWF209" s="82"/>
      <c r="OWG209" s="82"/>
      <c r="OWH209" s="82"/>
      <c r="OWI209" s="82"/>
      <c r="OWJ209" s="82"/>
      <c r="OWK209" s="82"/>
      <c r="OWL209" s="82"/>
      <c r="OWM209" s="82"/>
      <c r="OWN209" s="82"/>
      <c r="OWO209" s="82"/>
      <c r="OWP209" s="82"/>
      <c r="OWQ209" s="82"/>
      <c r="OWR209" s="82"/>
      <c r="OWS209" s="82"/>
      <c r="OWT209" s="82"/>
      <c r="OWU209" s="82"/>
      <c r="OWV209" s="82"/>
      <c r="OWW209" s="82"/>
      <c r="OWX209" s="82"/>
      <c r="OWY209" s="82"/>
      <c r="OWZ209" s="82"/>
      <c r="OXA209" s="82"/>
      <c r="OXB209" s="82"/>
      <c r="OXC209" s="82"/>
      <c r="OXD209" s="82"/>
      <c r="OXE209" s="82"/>
      <c r="OXF209" s="82"/>
      <c r="OXG209" s="82"/>
      <c r="OXH209" s="82"/>
      <c r="OXI209" s="82"/>
      <c r="OXJ209" s="82"/>
      <c r="OXK209" s="82"/>
      <c r="OXL209" s="82"/>
      <c r="OXM209" s="82"/>
      <c r="OXN209" s="82"/>
      <c r="OXO209" s="82"/>
      <c r="OXP209" s="82"/>
      <c r="OXQ209" s="82"/>
      <c r="OXR209" s="82"/>
      <c r="OXS209" s="82"/>
      <c r="OXT209" s="82"/>
      <c r="OXU209" s="82"/>
      <c r="OXV209" s="82"/>
      <c r="OXW209" s="82"/>
      <c r="OXX209" s="82"/>
      <c r="OXY209" s="82"/>
      <c r="OXZ209" s="82"/>
      <c r="OYA209" s="82"/>
      <c r="OYB209" s="82"/>
      <c r="OYC209" s="82"/>
      <c r="OYD209" s="82"/>
      <c r="OYE209" s="82"/>
      <c r="OYF209" s="82"/>
      <c r="OYG209" s="82"/>
      <c r="OYH209" s="82"/>
      <c r="OYI209" s="82"/>
      <c r="OYJ209" s="82"/>
      <c r="OYK209" s="82"/>
      <c r="OYL209" s="82"/>
      <c r="OYM209" s="82"/>
      <c r="OYN209" s="82"/>
      <c r="OYO209" s="82"/>
      <c r="OYP209" s="82"/>
      <c r="OYQ209" s="82"/>
      <c r="OYR209" s="82"/>
      <c r="OYS209" s="82"/>
      <c r="OYT209" s="82"/>
      <c r="OYU209" s="82"/>
      <c r="OYV209" s="82"/>
      <c r="OYW209" s="82"/>
      <c r="OYX209" s="82"/>
      <c r="OYY209" s="82"/>
      <c r="OYZ209" s="82"/>
      <c r="OZA209" s="82"/>
      <c r="OZB209" s="82"/>
      <c r="OZC209" s="82"/>
      <c r="OZD209" s="82"/>
      <c r="OZE209" s="82"/>
      <c r="OZF209" s="82"/>
      <c r="OZG209" s="82"/>
      <c r="OZH209" s="82"/>
      <c r="OZI209" s="82"/>
      <c r="OZJ209" s="82"/>
      <c r="OZK209" s="82"/>
      <c r="OZL209" s="82"/>
      <c r="OZM209" s="82"/>
      <c r="OZN209" s="82"/>
      <c r="OZO209" s="82"/>
      <c r="OZP209" s="82"/>
      <c r="OZQ209" s="82"/>
      <c r="OZR209" s="82"/>
      <c r="OZS209" s="82"/>
      <c r="OZT209" s="82"/>
      <c r="OZU209" s="82"/>
      <c r="OZV209" s="82"/>
      <c r="OZW209" s="82"/>
      <c r="OZX209" s="82"/>
      <c r="OZY209" s="82"/>
      <c r="OZZ209" s="82"/>
      <c r="PAA209" s="82"/>
      <c r="PAB209" s="82"/>
      <c r="PAC209" s="82"/>
      <c r="PAD209" s="82"/>
      <c r="PAE209" s="82"/>
      <c r="PAF209" s="82"/>
      <c r="PAG209" s="82"/>
      <c r="PAH209" s="82"/>
      <c r="PAI209" s="82"/>
      <c r="PAJ209" s="82"/>
      <c r="PAK209" s="82"/>
      <c r="PAL209" s="82"/>
      <c r="PAM209" s="82"/>
      <c r="PAN209" s="82"/>
      <c r="PAO209" s="82"/>
      <c r="PAP209" s="82"/>
      <c r="PAQ209" s="82"/>
      <c r="PAR209" s="82"/>
      <c r="PAS209" s="82"/>
      <c r="PAT209" s="82"/>
      <c r="PAU209" s="82"/>
      <c r="PAV209" s="82"/>
      <c r="PAW209" s="82"/>
      <c r="PAX209" s="82"/>
      <c r="PAY209" s="82"/>
      <c r="PAZ209" s="82"/>
      <c r="PBA209" s="82"/>
      <c r="PBB209" s="82"/>
      <c r="PBC209" s="82"/>
      <c r="PBD209" s="82"/>
      <c r="PBE209" s="82"/>
      <c r="PBF209" s="82"/>
      <c r="PBG209" s="82"/>
      <c r="PBH209" s="82"/>
      <c r="PBI209" s="82"/>
      <c r="PBJ209" s="82"/>
      <c r="PBK209" s="82"/>
      <c r="PBL209" s="82"/>
      <c r="PBM209" s="82"/>
      <c r="PBN209" s="82"/>
      <c r="PBO209" s="82"/>
      <c r="PBP209" s="82"/>
      <c r="PBQ209" s="82"/>
      <c r="PBR209" s="82"/>
      <c r="PBS209" s="82"/>
      <c r="PBT209" s="82"/>
      <c r="PBU209" s="82"/>
      <c r="PBV209" s="82"/>
      <c r="PBW209" s="82"/>
      <c r="PBX209" s="82"/>
      <c r="PBY209" s="82"/>
      <c r="PBZ209" s="82"/>
      <c r="PCA209" s="82"/>
      <c r="PCB209" s="82"/>
      <c r="PCC209" s="82"/>
      <c r="PCD209" s="82"/>
      <c r="PCE209" s="82"/>
      <c r="PCF209" s="82"/>
      <c r="PCG209" s="82"/>
      <c r="PCH209" s="82"/>
      <c r="PCI209" s="82"/>
      <c r="PCJ209" s="82"/>
      <c r="PCK209" s="82"/>
      <c r="PCL209" s="82"/>
      <c r="PCM209" s="82"/>
      <c r="PCN209" s="82"/>
      <c r="PCO209" s="82"/>
      <c r="PCP209" s="82"/>
      <c r="PCQ209" s="82"/>
      <c r="PCR209" s="82"/>
      <c r="PCS209" s="82"/>
      <c r="PCT209" s="82"/>
      <c r="PCU209" s="82"/>
      <c r="PCV209" s="82"/>
      <c r="PCW209" s="82"/>
      <c r="PCX209" s="82"/>
      <c r="PCY209" s="82"/>
      <c r="PCZ209" s="82"/>
      <c r="PDA209" s="82"/>
      <c r="PDB209" s="82"/>
      <c r="PDC209" s="82"/>
      <c r="PDD209" s="82"/>
      <c r="PDE209" s="82"/>
      <c r="PDF209" s="82"/>
      <c r="PDG209" s="82"/>
      <c r="PDH209" s="82"/>
      <c r="PDI209" s="82"/>
      <c r="PDJ209" s="82"/>
      <c r="PDK209" s="82"/>
      <c r="PDL209" s="82"/>
      <c r="PDM209" s="82"/>
      <c r="PDN209" s="82"/>
      <c r="PDO209" s="82"/>
      <c r="PDP209" s="82"/>
      <c r="PDQ209" s="82"/>
      <c r="PDR209" s="82"/>
      <c r="PDS209" s="82"/>
      <c r="PDT209" s="82"/>
      <c r="PDU209" s="82"/>
      <c r="PDV209" s="82"/>
      <c r="PDW209" s="82"/>
      <c r="PDX209" s="82"/>
      <c r="PDY209" s="82"/>
      <c r="PDZ209" s="82"/>
      <c r="PEA209" s="82"/>
      <c r="PEB209" s="82"/>
      <c r="PEC209" s="82"/>
      <c r="PED209" s="82"/>
      <c r="PEE209" s="82"/>
      <c r="PEF209" s="82"/>
      <c r="PEG209" s="82"/>
      <c r="PEH209" s="82"/>
      <c r="PEI209" s="82"/>
      <c r="PEJ209" s="82"/>
      <c r="PEK209" s="82"/>
      <c r="PEL209" s="82"/>
      <c r="PEM209" s="82"/>
      <c r="PEN209" s="82"/>
      <c r="PEO209" s="82"/>
      <c r="PEP209" s="82"/>
      <c r="PEQ209" s="82"/>
      <c r="PER209" s="82"/>
      <c r="PES209" s="82"/>
      <c r="PET209" s="82"/>
      <c r="PEU209" s="82"/>
      <c r="PEV209" s="82"/>
      <c r="PEW209" s="82"/>
      <c r="PEX209" s="82"/>
      <c r="PEY209" s="82"/>
      <c r="PEZ209" s="82"/>
      <c r="PFA209" s="82"/>
      <c r="PFB209" s="82"/>
      <c r="PFC209" s="82"/>
      <c r="PFD209" s="82"/>
      <c r="PFE209" s="82"/>
      <c r="PFF209" s="82"/>
      <c r="PFG209" s="82"/>
      <c r="PFH209" s="82"/>
      <c r="PFI209" s="82"/>
      <c r="PFJ209" s="82"/>
      <c r="PFK209" s="82"/>
      <c r="PFL209" s="82"/>
      <c r="PFM209" s="82"/>
      <c r="PFN209" s="82"/>
      <c r="PFO209" s="82"/>
      <c r="PFP209" s="82"/>
      <c r="PFQ209" s="82"/>
      <c r="PFR209" s="82"/>
      <c r="PFS209" s="82"/>
      <c r="PFT209" s="82"/>
      <c r="PFU209" s="82"/>
      <c r="PFV209" s="82"/>
      <c r="PFW209" s="82"/>
      <c r="PFX209" s="82"/>
      <c r="PFY209" s="82"/>
      <c r="PFZ209" s="82"/>
      <c r="PGA209" s="82"/>
      <c r="PGB209" s="82"/>
      <c r="PGC209" s="82"/>
      <c r="PGD209" s="82"/>
      <c r="PGE209" s="82"/>
      <c r="PGF209" s="82"/>
      <c r="PGG209" s="82"/>
      <c r="PGH209" s="82"/>
      <c r="PGI209" s="82"/>
      <c r="PGJ209" s="82"/>
      <c r="PGK209" s="82"/>
      <c r="PGL209" s="82"/>
      <c r="PGM209" s="82"/>
      <c r="PGN209" s="82"/>
      <c r="PGO209" s="82"/>
      <c r="PGP209" s="82"/>
      <c r="PGQ209" s="82"/>
      <c r="PGR209" s="82"/>
      <c r="PGS209" s="82"/>
      <c r="PGT209" s="82"/>
      <c r="PGU209" s="82"/>
      <c r="PGV209" s="82"/>
      <c r="PGW209" s="82"/>
      <c r="PGX209" s="82"/>
      <c r="PGY209" s="82"/>
      <c r="PGZ209" s="82"/>
      <c r="PHA209" s="82"/>
      <c r="PHB209" s="82"/>
      <c r="PHC209" s="82"/>
      <c r="PHD209" s="82"/>
      <c r="PHE209" s="82"/>
      <c r="PHF209" s="82"/>
      <c r="PHG209" s="82"/>
      <c r="PHH209" s="82"/>
      <c r="PHI209" s="82"/>
      <c r="PHJ209" s="82"/>
      <c r="PHK209" s="82"/>
      <c r="PHL209" s="82"/>
      <c r="PHM209" s="82"/>
      <c r="PHN209" s="82"/>
      <c r="PHO209" s="82"/>
      <c r="PHP209" s="82"/>
      <c r="PHQ209" s="82"/>
      <c r="PHR209" s="82"/>
      <c r="PHS209" s="82"/>
      <c r="PHT209" s="82"/>
      <c r="PHU209" s="82"/>
      <c r="PHV209" s="82"/>
      <c r="PHW209" s="82"/>
      <c r="PHX209" s="82"/>
      <c r="PHY209" s="82"/>
      <c r="PHZ209" s="82"/>
      <c r="PIA209" s="82"/>
      <c r="PIB209" s="82"/>
      <c r="PIC209" s="82"/>
      <c r="PID209" s="82"/>
      <c r="PIE209" s="82"/>
      <c r="PIF209" s="82"/>
      <c r="PIG209" s="82"/>
      <c r="PIH209" s="82"/>
      <c r="PII209" s="82"/>
      <c r="PIJ209" s="82"/>
      <c r="PIK209" s="82"/>
      <c r="PIL209" s="82"/>
      <c r="PIM209" s="82"/>
      <c r="PIN209" s="82"/>
      <c r="PIO209" s="82"/>
      <c r="PIP209" s="82"/>
      <c r="PIQ209" s="82"/>
      <c r="PIR209" s="82"/>
      <c r="PIS209" s="82"/>
      <c r="PIT209" s="82"/>
      <c r="PIU209" s="82"/>
      <c r="PIV209" s="82"/>
      <c r="PIW209" s="82"/>
      <c r="PIX209" s="82"/>
      <c r="PIY209" s="82"/>
      <c r="PIZ209" s="82"/>
      <c r="PJA209" s="82"/>
      <c r="PJB209" s="82"/>
      <c r="PJC209" s="82"/>
      <c r="PJD209" s="82"/>
      <c r="PJE209" s="82"/>
      <c r="PJF209" s="82"/>
      <c r="PJG209" s="82"/>
      <c r="PJH209" s="82"/>
      <c r="PJI209" s="82"/>
      <c r="PJJ209" s="82"/>
      <c r="PJK209" s="82"/>
      <c r="PJL209" s="82"/>
      <c r="PJM209" s="82"/>
      <c r="PJN209" s="82"/>
      <c r="PJO209" s="82"/>
      <c r="PJP209" s="82"/>
      <c r="PJQ209" s="82"/>
      <c r="PJR209" s="82"/>
      <c r="PJS209" s="82"/>
      <c r="PJT209" s="82"/>
      <c r="PJU209" s="82"/>
      <c r="PJV209" s="82"/>
      <c r="PJW209" s="82"/>
      <c r="PJX209" s="82"/>
      <c r="PJY209" s="82"/>
      <c r="PJZ209" s="82"/>
      <c r="PKA209" s="82"/>
      <c r="PKB209" s="82"/>
      <c r="PKC209" s="82"/>
      <c r="PKD209" s="82"/>
      <c r="PKE209" s="82"/>
      <c r="PKF209" s="82"/>
      <c r="PKG209" s="82"/>
      <c r="PKH209" s="82"/>
      <c r="PKI209" s="82"/>
      <c r="PKJ209" s="82"/>
      <c r="PKK209" s="82"/>
      <c r="PKL209" s="82"/>
      <c r="PKM209" s="82"/>
      <c r="PKN209" s="82"/>
      <c r="PKO209" s="82"/>
      <c r="PKP209" s="82"/>
      <c r="PKQ209" s="82"/>
      <c r="PKR209" s="82"/>
      <c r="PKS209" s="82"/>
      <c r="PKT209" s="82"/>
      <c r="PKU209" s="82"/>
      <c r="PKV209" s="82"/>
      <c r="PKW209" s="82"/>
      <c r="PKX209" s="82"/>
      <c r="PKY209" s="82"/>
      <c r="PKZ209" s="82"/>
      <c r="PLA209" s="82"/>
      <c r="PLB209" s="82"/>
      <c r="PLC209" s="82"/>
      <c r="PLD209" s="82"/>
      <c r="PLE209" s="82"/>
      <c r="PLF209" s="82"/>
      <c r="PLG209" s="82"/>
      <c r="PLH209" s="82"/>
      <c r="PLI209" s="82"/>
      <c r="PLJ209" s="82"/>
      <c r="PLK209" s="82"/>
      <c r="PLL209" s="82"/>
      <c r="PLM209" s="82"/>
      <c r="PLN209" s="82"/>
      <c r="PLO209" s="82"/>
      <c r="PLP209" s="82"/>
      <c r="PLQ209" s="82"/>
      <c r="PLR209" s="82"/>
      <c r="PLS209" s="82"/>
      <c r="PLT209" s="82"/>
      <c r="PLU209" s="82"/>
      <c r="PLV209" s="82"/>
      <c r="PLW209" s="82"/>
      <c r="PLX209" s="82"/>
      <c r="PLY209" s="82"/>
      <c r="PLZ209" s="82"/>
      <c r="PMA209" s="82"/>
      <c r="PMB209" s="82"/>
      <c r="PMC209" s="82"/>
      <c r="PMD209" s="82"/>
      <c r="PME209" s="82"/>
      <c r="PMF209" s="82"/>
      <c r="PMG209" s="82"/>
      <c r="PMH209" s="82"/>
      <c r="PMI209" s="82"/>
      <c r="PMJ209" s="82"/>
      <c r="PMK209" s="82"/>
      <c r="PML209" s="82"/>
      <c r="PMM209" s="82"/>
      <c r="PMN209" s="82"/>
      <c r="PMO209" s="82"/>
      <c r="PMP209" s="82"/>
      <c r="PMQ209" s="82"/>
      <c r="PMR209" s="82"/>
      <c r="PMS209" s="82"/>
      <c r="PMT209" s="82"/>
      <c r="PMU209" s="82"/>
      <c r="PMV209" s="82"/>
      <c r="PMW209" s="82"/>
      <c r="PMX209" s="82"/>
      <c r="PMY209" s="82"/>
      <c r="PMZ209" s="82"/>
      <c r="PNA209" s="82"/>
      <c r="PNB209" s="82"/>
      <c r="PNC209" s="82"/>
      <c r="PND209" s="82"/>
      <c r="PNE209" s="82"/>
      <c r="PNF209" s="82"/>
      <c r="PNG209" s="82"/>
      <c r="PNH209" s="82"/>
      <c r="PNI209" s="82"/>
      <c r="PNJ209" s="82"/>
      <c r="PNK209" s="82"/>
      <c r="PNL209" s="82"/>
      <c r="PNM209" s="82"/>
      <c r="PNN209" s="82"/>
      <c r="PNO209" s="82"/>
      <c r="PNP209" s="82"/>
      <c r="PNQ209" s="82"/>
      <c r="PNR209" s="82"/>
      <c r="PNS209" s="82"/>
      <c r="PNT209" s="82"/>
      <c r="PNU209" s="82"/>
      <c r="PNV209" s="82"/>
      <c r="PNW209" s="82"/>
      <c r="PNX209" s="82"/>
      <c r="PNY209" s="82"/>
      <c r="PNZ209" s="82"/>
      <c r="POA209" s="82"/>
      <c r="POB209" s="82"/>
      <c r="POC209" s="82"/>
      <c r="POD209" s="82"/>
      <c r="POE209" s="82"/>
      <c r="POF209" s="82"/>
      <c r="POG209" s="82"/>
      <c r="POH209" s="82"/>
      <c r="POI209" s="82"/>
      <c r="POJ209" s="82"/>
      <c r="POK209" s="82"/>
      <c r="POL209" s="82"/>
      <c r="POM209" s="82"/>
      <c r="PON209" s="82"/>
      <c r="POO209" s="82"/>
      <c r="POP209" s="82"/>
      <c r="POQ209" s="82"/>
      <c r="POR209" s="82"/>
      <c r="POS209" s="82"/>
      <c r="POT209" s="82"/>
      <c r="POU209" s="82"/>
      <c r="POV209" s="82"/>
      <c r="POW209" s="82"/>
      <c r="POX209" s="82"/>
      <c r="POY209" s="82"/>
      <c r="POZ209" s="82"/>
      <c r="PPA209" s="82"/>
      <c r="PPB209" s="82"/>
      <c r="PPC209" s="82"/>
      <c r="PPD209" s="82"/>
      <c r="PPE209" s="82"/>
      <c r="PPF209" s="82"/>
      <c r="PPG209" s="82"/>
      <c r="PPH209" s="82"/>
      <c r="PPI209" s="82"/>
      <c r="PPJ209" s="82"/>
      <c r="PPK209" s="82"/>
      <c r="PPL209" s="82"/>
      <c r="PPM209" s="82"/>
      <c r="PPN209" s="82"/>
      <c r="PPO209" s="82"/>
      <c r="PPP209" s="82"/>
      <c r="PPQ209" s="82"/>
      <c r="PPR209" s="82"/>
      <c r="PPS209" s="82"/>
      <c r="PPT209" s="82"/>
      <c r="PPU209" s="82"/>
      <c r="PPV209" s="82"/>
      <c r="PPW209" s="82"/>
      <c r="PPX209" s="82"/>
      <c r="PPY209" s="82"/>
      <c r="PPZ209" s="82"/>
      <c r="PQA209" s="82"/>
      <c r="PQB209" s="82"/>
      <c r="PQC209" s="82"/>
      <c r="PQD209" s="82"/>
      <c r="PQE209" s="82"/>
      <c r="PQF209" s="82"/>
      <c r="PQG209" s="82"/>
      <c r="PQH209" s="82"/>
      <c r="PQI209" s="82"/>
      <c r="PQJ209" s="82"/>
      <c r="PQK209" s="82"/>
      <c r="PQL209" s="82"/>
      <c r="PQM209" s="82"/>
      <c r="PQN209" s="82"/>
      <c r="PQO209" s="82"/>
      <c r="PQP209" s="82"/>
      <c r="PQQ209" s="82"/>
      <c r="PQR209" s="82"/>
      <c r="PQS209" s="82"/>
      <c r="PQT209" s="82"/>
      <c r="PQU209" s="82"/>
      <c r="PQV209" s="82"/>
      <c r="PQW209" s="82"/>
      <c r="PQX209" s="82"/>
      <c r="PQY209" s="82"/>
      <c r="PQZ209" s="82"/>
      <c r="PRA209" s="82"/>
      <c r="PRB209" s="82"/>
      <c r="PRC209" s="82"/>
      <c r="PRD209" s="82"/>
      <c r="PRE209" s="82"/>
      <c r="PRF209" s="82"/>
      <c r="PRG209" s="82"/>
      <c r="PRH209" s="82"/>
      <c r="PRI209" s="82"/>
      <c r="PRJ209" s="82"/>
      <c r="PRK209" s="82"/>
      <c r="PRL209" s="82"/>
      <c r="PRM209" s="82"/>
      <c r="PRN209" s="82"/>
      <c r="PRO209" s="82"/>
      <c r="PRP209" s="82"/>
      <c r="PRQ209" s="82"/>
      <c r="PRR209" s="82"/>
      <c r="PRS209" s="82"/>
      <c r="PRT209" s="82"/>
      <c r="PRU209" s="82"/>
      <c r="PRV209" s="82"/>
      <c r="PRW209" s="82"/>
      <c r="PRX209" s="82"/>
      <c r="PRY209" s="82"/>
      <c r="PRZ209" s="82"/>
      <c r="PSA209" s="82"/>
      <c r="PSB209" s="82"/>
      <c r="PSC209" s="82"/>
      <c r="PSD209" s="82"/>
      <c r="PSE209" s="82"/>
      <c r="PSF209" s="82"/>
      <c r="PSG209" s="82"/>
      <c r="PSH209" s="82"/>
      <c r="PSI209" s="82"/>
      <c r="PSJ209" s="82"/>
      <c r="PSK209" s="82"/>
      <c r="PSL209" s="82"/>
      <c r="PSM209" s="82"/>
      <c r="PSN209" s="82"/>
      <c r="PSO209" s="82"/>
      <c r="PSP209" s="82"/>
      <c r="PSQ209" s="82"/>
      <c r="PSR209" s="82"/>
      <c r="PSS209" s="82"/>
      <c r="PST209" s="82"/>
      <c r="PSU209" s="82"/>
      <c r="PSV209" s="82"/>
      <c r="PSW209" s="82"/>
      <c r="PSX209" s="82"/>
      <c r="PSY209" s="82"/>
      <c r="PSZ209" s="82"/>
      <c r="PTA209" s="82"/>
      <c r="PTB209" s="82"/>
      <c r="PTC209" s="82"/>
      <c r="PTD209" s="82"/>
      <c r="PTE209" s="82"/>
      <c r="PTF209" s="82"/>
      <c r="PTG209" s="82"/>
      <c r="PTH209" s="82"/>
      <c r="PTI209" s="82"/>
      <c r="PTJ209" s="82"/>
      <c r="PTK209" s="82"/>
      <c r="PTL209" s="82"/>
      <c r="PTM209" s="82"/>
      <c r="PTN209" s="82"/>
      <c r="PTO209" s="82"/>
      <c r="PTP209" s="82"/>
      <c r="PTQ209" s="82"/>
      <c r="PTR209" s="82"/>
      <c r="PTS209" s="82"/>
      <c r="PTT209" s="82"/>
      <c r="PTU209" s="82"/>
      <c r="PTV209" s="82"/>
      <c r="PTW209" s="82"/>
      <c r="PTX209" s="82"/>
      <c r="PTY209" s="82"/>
      <c r="PTZ209" s="82"/>
      <c r="PUA209" s="82"/>
      <c r="PUB209" s="82"/>
      <c r="PUC209" s="82"/>
      <c r="PUD209" s="82"/>
      <c r="PUE209" s="82"/>
      <c r="PUF209" s="82"/>
      <c r="PUG209" s="82"/>
      <c r="PUH209" s="82"/>
      <c r="PUI209" s="82"/>
      <c r="PUJ209" s="82"/>
      <c r="PUK209" s="82"/>
      <c r="PUL209" s="82"/>
      <c r="PUM209" s="82"/>
      <c r="PUN209" s="82"/>
      <c r="PUO209" s="82"/>
      <c r="PUP209" s="82"/>
      <c r="PUQ209" s="82"/>
      <c r="PUR209" s="82"/>
      <c r="PUS209" s="82"/>
      <c r="PUT209" s="82"/>
      <c r="PUU209" s="82"/>
      <c r="PUV209" s="82"/>
      <c r="PUW209" s="82"/>
      <c r="PUX209" s="82"/>
      <c r="PUY209" s="82"/>
      <c r="PUZ209" s="82"/>
      <c r="PVA209" s="82"/>
      <c r="PVB209" s="82"/>
      <c r="PVC209" s="82"/>
      <c r="PVD209" s="82"/>
      <c r="PVE209" s="82"/>
      <c r="PVF209" s="82"/>
      <c r="PVG209" s="82"/>
      <c r="PVH209" s="82"/>
      <c r="PVI209" s="82"/>
      <c r="PVJ209" s="82"/>
      <c r="PVK209" s="82"/>
      <c r="PVL209" s="82"/>
      <c r="PVM209" s="82"/>
      <c r="PVN209" s="82"/>
      <c r="PVO209" s="82"/>
      <c r="PVP209" s="82"/>
      <c r="PVQ209" s="82"/>
      <c r="PVR209" s="82"/>
      <c r="PVS209" s="82"/>
      <c r="PVT209" s="82"/>
      <c r="PVU209" s="82"/>
      <c r="PVV209" s="82"/>
      <c r="PVW209" s="82"/>
      <c r="PVX209" s="82"/>
      <c r="PVY209" s="82"/>
      <c r="PVZ209" s="82"/>
      <c r="PWA209" s="82"/>
      <c r="PWB209" s="82"/>
      <c r="PWC209" s="82"/>
      <c r="PWD209" s="82"/>
      <c r="PWE209" s="82"/>
      <c r="PWF209" s="82"/>
      <c r="PWG209" s="82"/>
      <c r="PWH209" s="82"/>
      <c r="PWI209" s="82"/>
      <c r="PWJ209" s="82"/>
      <c r="PWK209" s="82"/>
      <c r="PWL209" s="82"/>
      <c r="PWM209" s="82"/>
      <c r="PWN209" s="82"/>
      <c r="PWO209" s="82"/>
      <c r="PWP209" s="82"/>
      <c r="PWQ209" s="82"/>
      <c r="PWR209" s="82"/>
      <c r="PWS209" s="82"/>
      <c r="PWT209" s="82"/>
      <c r="PWU209" s="82"/>
      <c r="PWV209" s="82"/>
      <c r="PWW209" s="82"/>
      <c r="PWX209" s="82"/>
      <c r="PWY209" s="82"/>
      <c r="PWZ209" s="82"/>
      <c r="PXA209" s="82"/>
      <c r="PXB209" s="82"/>
      <c r="PXC209" s="82"/>
      <c r="PXD209" s="82"/>
      <c r="PXE209" s="82"/>
      <c r="PXF209" s="82"/>
      <c r="PXG209" s="82"/>
      <c r="PXH209" s="82"/>
      <c r="PXI209" s="82"/>
      <c r="PXJ209" s="82"/>
      <c r="PXK209" s="82"/>
      <c r="PXL209" s="82"/>
      <c r="PXM209" s="82"/>
      <c r="PXN209" s="82"/>
      <c r="PXO209" s="82"/>
      <c r="PXP209" s="82"/>
      <c r="PXQ209" s="82"/>
      <c r="PXR209" s="82"/>
      <c r="PXS209" s="82"/>
      <c r="PXT209" s="82"/>
      <c r="PXU209" s="82"/>
      <c r="PXV209" s="82"/>
      <c r="PXW209" s="82"/>
      <c r="PXX209" s="82"/>
      <c r="PXY209" s="82"/>
      <c r="PXZ209" s="82"/>
      <c r="PYA209" s="82"/>
      <c r="PYB209" s="82"/>
      <c r="PYC209" s="82"/>
      <c r="PYD209" s="82"/>
      <c r="PYE209" s="82"/>
      <c r="PYF209" s="82"/>
      <c r="PYG209" s="82"/>
      <c r="PYH209" s="82"/>
      <c r="PYI209" s="82"/>
      <c r="PYJ209" s="82"/>
      <c r="PYK209" s="82"/>
      <c r="PYL209" s="82"/>
      <c r="PYM209" s="82"/>
      <c r="PYN209" s="82"/>
      <c r="PYO209" s="82"/>
      <c r="PYP209" s="82"/>
      <c r="PYQ209" s="82"/>
      <c r="PYR209" s="82"/>
      <c r="PYS209" s="82"/>
      <c r="PYT209" s="82"/>
      <c r="PYU209" s="82"/>
      <c r="PYV209" s="82"/>
      <c r="PYW209" s="82"/>
      <c r="PYX209" s="82"/>
      <c r="PYY209" s="82"/>
      <c r="PYZ209" s="82"/>
      <c r="PZA209" s="82"/>
      <c r="PZB209" s="82"/>
      <c r="PZC209" s="82"/>
      <c r="PZD209" s="82"/>
      <c r="PZE209" s="82"/>
      <c r="PZF209" s="82"/>
      <c r="PZG209" s="82"/>
      <c r="PZH209" s="82"/>
      <c r="PZI209" s="82"/>
      <c r="PZJ209" s="82"/>
      <c r="PZK209" s="82"/>
      <c r="PZL209" s="82"/>
      <c r="PZM209" s="82"/>
      <c r="PZN209" s="82"/>
      <c r="PZO209" s="82"/>
      <c r="PZP209" s="82"/>
      <c r="PZQ209" s="82"/>
      <c r="PZR209" s="82"/>
      <c r="PZS209" s="82"/>
      <c r="PZT209" s="82"/>
      <c r="PZU209" s="82"/>
      <c r="PZV209" s="82"/>
      <c r="PZW209" s="82"/>
      <c r="PZX209" s="82"/>
      <c r="PZY209" s="82"/>
      <c r="PZZ209" s="82"/>
      <c r="QAA209" s="82"/>
      <c r="QAB209" s="82"/>
      <c r="QAC209" s="82"/>
      <c r="QAD209" s="82"/>
      <c r="QAE209" s="82"/>
      <c r="QAF209" s="82"/>
      <c r="QAG209" s="82"/>
      <c r="QAH209" s="82"/>
      <c r="QAI209" s="82"/>
      <c r="QAJ209" s="82"/>
      <c r="QAK209" s="82"/>
      <c r="QAL209" s="82"/>
      <c r="QAM209" s="82"/>
      <c r="QAN209" s="82"/>
      <c r="QAO209" s="82"/>
      <c r="QAP209" s="82"/>
      <c r="QAQ209" s="82"/>
      <c r="QAR209" s="82"/>
      <c r="QAS209" s="82"/>
      <c r="QAT209" s="82"/>
      <c r="QAU209" s="82"/>
      <c r="QAV209" s="82"/>
      <c r="QAW209" s="82"/>
      <c r="QAX209" s="82"/>
      <c r="QAY209" s="82"/>
      <c r="QAZ209" s="82"/>
      <c r="QBA209" s="82"/>
      <c r="QBB209" s="82"/>
      <c r="QBC209" s="82"/>
      <c r="QBD209" s="82"/>
      <c r="QBE209" s="82"/>
      <c r="QBF209" s="82"/>
      <c r="QBG209" s="82"/>
      <c r="QBH209" s="82"/>
      <c r="QBI209" s="82"/>
      <c r="QBJ209" s="82"/>
      <c r="QBK209" s="82"/>
      <c r="QBL209" s="82"/>
      <c r="QBM209" s="82"/>
      <c r="QBN209" s="82"/>
      <c r="QBO209" s="82"/>
      <c r="QBP209" s="82"/>
      <c r="QBQ209" s="82"/>
      <c r="QBR209" s="82"/>
      <c r="QBS209" s="82"/>
      <c r="QBT209" s="82"/>
      <c r="QBU209" s="82"/>
      <c r="QBV209" s="82"/>
      <c r="QBW209" s="82"/>
      <c r="QBX209" s="82"/>
      <c r="QBY209" s="82"/>
      <c r="QBZ209" s="82"/>
      <c r="QCA209" s="82"/>
      <c r="QCB209" s="82"/>
      <c r="QCC209" s="82"/>
      <c r="QCD209" s="82"/>
      <c r="QCE209" s="82"/>
      <c r="QCF209" s="82"/>
      <c r="QCG209" s="82"/>
      <c r="QCH209" s="82"/>
      <c r="QCI209" s="82"/>
      <c r="QCJ209" s="82"/>
      <c r="QCK209" s="82"/>
      <c r="QCL209" s="82"/>
      <c r="QCM209" s="82"/>
      <c r="QCN209" s="82"/>
      <c r="QCO209" s="82"/>
      <c r="QCP209" s="82"/>
      <c r="QCQ209" s="82"/>
      <c r="QCR209" s="82"/>
      <c r="QCS209" s="82"/>
      <c r="QCT209" s="82"/>
      <c r="QCU209" s="82"/>
      <c r="QCV209" s="82"/>
      <c r="QCW209" s="82"/>
      <c r="QCX209" s="82"/>
      <c r="QCY209" s="82"/>
      <c r="QCZ209" s="82"/>
      <c r="QDA209" s="82"/>
      <c r="QDB209" s="82"/>
      <c r="QDC209" s="82"/>
      <c r="QDD209" s="82"/>
      <c r="QDE209" s="82"/>
      <c r="QDF209" s="82"/>
      <c r="QDG209" s="82"/>
      <c r="QDH209" s="82"/>
      <c r="QDI209" s="82"/>
      <c r="QDJ209" s="82"/>
      <c r="QDK209" s="82"/>
      <c r="QDL209" s="82"/>
      <c r="QDM209" s="82"/>
      <c r="QDN209" s="82"/>
      <c r="QDO209" s="82"/>
      <c r="QDP209" s="82"/>
      <c r="QDQ209" s="82"/>
      <c r="QDR209" s="82"/>
      <c r="QDS209" s="82"/>
      <c r="QDT209" s="82"/>
      <c r="QDU209" s="82"/>
      <c r="QDV209" s="82"/>
      <c r="QDW209" s="82"/>
      <c r="QDX209" s="82"/>
      <c r="QDY209" s="82"/>
      <c r="QDZ209" s="82"/>
      <c r="QEA209" s="82"/>
      <c r="QEB209" s="82"/>
      <c r="QEC209" s="82"/>
      <c r="QED209" s="82"/>
      <c r="QEE209" s="82"/>
      <c r="QEF209" s="82"/>
      <c r="QEG209" s="82"/>
      <c r="QEH209" s="82"/>
      <c r="QEI209" s="82"/>
      <c r="QEJ209" s="82"/>
      <c r="QEK209" s="82"/>
      <c r="QEL209" s="82"/>
      <c r="QEM209" s="82"/>
      <c r="QEN209" s="82"/>
      <c r="QEO209" s="82"/>
      <c r="QEP209" s="82"/>
      <c r="QEQ209" s="82"/>
      <c r="QER209" s="82"/>
      <c r="QES209" s="82"/>
      <c r="QET209" s="82"/>
      <c r="QEU209" s="82"/>
      <c r="QEV209" s="82"/>
      <c r="QEW209" s="82"/>
      <c r="QEX209" s="82"/>
      <c r="QEY209" s="82"/>
      <c r="QEZ209" s="82"/>
      <c r="QFA209" s="82"/>
      <c r="QFB209" s="82"/>
      <c r="QFC209" s="82"/>
      <c r="QFD209" s="82"/>
      <c r="QFE209" s="82"/>
      <c r="QFF209" s="82"/>
      <c r="QFG209" s="82"/>
      <c r="QFH209" s="82"/>
      <c r="QFI209" s="82"/>
      <c r="QFJ209" s="82"/>
      <c r="QFK209" s="82"/>
      <c r="QFL209" s="82"/>
      <c r="QFM209" s="82"/>
      <c r="QFN209" s="82"/>
      <c r="QFO209" s="82"/>
      <c r="QFP209" s="82"/>
      <c r="QFQ209" s="82"/>
      <c r="QFR209" s="82"/>
      <c r="QFS209" s="82"/>
      <c r="QFT209" s="82"/>
      <c r="QFU209" s="82"/>
      <c r="QFV209" s="82"/>
      <c r="QFW209" s="82"/>
      <c r="QFX209" s="82"/>
      <c r="QFY209" s="82"/>
      <c r="QFZ209" s="82"/>
      <c r="QGA209" s="82"/>
      <c r="QGB209" s="82"/>
      <c r="QGC209" s="82"/>
      <c r="QGD209" s="82"/>
      <c r="QGE209" s="82"/>
      <c r="QGF209" s="82"/>
      <c r="QGG209" s="82"/>
      <c r="QGH209" s="82"/>
      <c r="QGI209" s="82"/>
      <c r="QGJ209" s="82"/>
      <c r="QGK209" s="82"/>
      <c r="QGL209" s="82"/>
      <c r="QGM209" s="82"/>
      <c r="QGN209" s="82"/>
      <c r="QGO209" s="82"/>
      <c r="QGP209" s="82"/>
      <c r="QGQ209" s="82"/>
      <c r="QGR209" s="82"/>
      <c r="QGS209" s="82"/>
      <c r="QGT209" s="82"/>
      <c r="QGU209" s="82"/>
      <c r="QGV209" s="82"/>
      <c r="QGW209" s="82"/>
      <c r="QGX209" s="82"/>
      <c r="QGY209" s="82"/>
      <c r="QGZ209" s="82"/>
      <c r="QHA209" s="82"/>
      <c r="QHB209" s="82"/>
      <c r="QHC209" s="82"/>
      <c r="QHD209" s="82"/>
      <c r="QHE209" s="82"/>
      <c r="QHF209" s="82"/>
      <c r="QHG209" s="82"/>
      <c r="QHH209" s="82"/>
      <c r="QHI209" s="82"/>
      <c r="QHJ209" s="82"/>
      <c r="QHK209" s="82"/>
      <c r="QHL209" s="82"/>
      <c r="QHM209" s="82"/>
      <c r="QHN209" s="82"/>
      <c r="QHO209" s="82"/>
      <c r="QHP209" s="82"/>
      <c r="QHQ209" s="82"/>
      <c r="QHR209" s="82"/>
      <c r="QHS209" s="82"/>
      <c r="QHT209" s="82"/>
      <c r="QHU209" s="82"/>
      <c r="QHV209" s="82"/>
      <c r="QHW209" s="82"/>
      <c r="QHX209" s="82"/>
      <c r="QHY209" s="82"/>
      <c r="QHZ209" s="82"/>
      <c r="QIA209" s="82"/>
      <c r="QIB209" s="82"/>
      <c r="QIC209" s="82"/>
      <c r="QID209" s="82"/>
      <c r="QIE209" s="82"/>
      <c r="QIF209" s="82"/>
      <c r="QIG209" s="82"/>
      <c r="QIH209" s="82"/>
      <c r="QII209" s="82"/>
      <c r="QIJ209" s="82"/>
      <c r="QIK209" s="82"/>
      <c r="QIL209" s="82"/>
      <c r="QIM209" s="82"/>
      <c r="QIN209" s="82"/>
      <c r="QIO209" s="82"/>
      <c r="QIP209" s="82"/>
      <c r="QIQ209" s="82"/>
      <c r="QIR209" s="82"/>
      <c r="QIS209" s="82"/>
      <c r="QIT209" s="82"/>
      <c r="QIU209" s="82"/>
      <c r="QIV209" s="82"/>
      <c r="QIW209" s="82"/>
      <c r="QIX209" s="82"/>
      <c r="QIY209" s="82"/>
      <c r="QIZ209" s="82"/>
      <c r="QJA209" s="82"/>
      <c r="QJB209" s="82"/>
      <c r="QJC209" s="82"/>
      <c r="QJD209" s="82"/>
      <c r="QJE209" s="82"/>
      <c r="QJF209" s="82"/>
      <c r="QJG209" s="82"/>
      <c r="QJH209" s="82"/>
      <c r="QJI209" s="82"/>
      <c r="QJJ209" s="82"/>
      <c r="QJK209" s="82"/>
      <c r="QJL209" s="82"/>
      <c r="QJM209" s="82"/>
      <c r="QJN209" s="82"/>
      <c r="QJO209" s="82"/>
      <c r="QJP209" s="82"/>
      <c r="QJQ209" s="82"/>
      <c r="QJR209" s="82"/>
      <c r="QJS209" s="82"/>
      <c r="QJT209" s="82"/>
      <c r="QJU209" s="82"/>
      <c r="QJV209" s="82"/>
      <c r="QJW209" s="82"/>
      <c r="QJX209" s="82"/>
      <c r="QJY209" s="82"/>
      <c r="QJZ209" s="82"/>
      <c r="QKA209" s="82"/>
      <c r="QKB209" s="82"/>
      <c r="QKC209" s="82"/>
      <c r="QKD209" s="82"/>
      <c r="QKE209" s="82"/>
      <c r="QKF209" s="82"/>
      <c r="QKG209" s="82"/>
      <c r="QKH209" s="82"/>
      <c r="QKI209" s="82"/>
      <c r="QKJ209" s="82"/>
      <c r="QKK209" s="82"/>
      <c r="QKL209" s="82"/>
      <c r="QKM209" s="82"/>
      <c r="QKN209" s="82"/>
      <c r="QKO209" s="82"/>
      <c r="QKP209" s="82"/>
      <c r="QKQ209" s="82"/>
      <c r="QKR209" s="82"/>
      <c r="QKS209" s="82"/>
      <c r="QKT209" s="82"/>
      <c r="QKU209" s="82"/>
      <c r="QKV209" s="82"/>
      <c r="QKW209" s="82"/>
      <c r="QKX209" s="82"/>
      <c r="QKY209" s="82"/>
      <c r="QKZ209" s="82"/>
      <c r="QLA209" s="82"/>
      <c r="QLB209" s="82"/>
      <c r="QLC209" s="82"/>
      <c r="QLD209" s="82"/>
      <c r="QLE209" s="82"/>
      <c r="QLF209" s="82"/>
      <c r="QLG209" s="82"/>
      <c r="QLH209" s="82"/>
      <c r="QLI209" s="82"/>
      <c r="QLJ209" s="82"/>
      <c r="QLK209" s="82"/>
      <c r="QLL209" s="82"/>
      <c r="QLM209" s="82"/>
      <c r="QLN209" s="82"/>
      <c r="QLO209" s="82"/>
      <c r="QLP209" s="82"/>
      <c r="QLQ209" s="82"/>
      <c r="QLR209" s="82"/>
      <c r="QLS209" s="82"/>
      <c r="QLT209" s="82"/>
      <c r="QLU209" s="82"/>
      <c r="QLV209" s="82"/>
      <c r="QLW209" s="82"/>
      <c r="QLX209" s="82"/>
      <c r="QLY209" s="82"/>
      <c r="QLZ209" s="82"/>
      <c r="QMA209" s="82"/>
      <c r="QMB209" s="82"/>
      <c r="QMC209" s="82"/>
      <c r="QMD209" s="82"/>
      <c r="QME209" s="82"/>
      <c r="QMF209" s="82"/>
      <c r="QMG209" s="82"/>
      <c r="QMH209" s="82"/>
      <c r="QMI209" s="82"/>
      <c r="QMJ209" s="82"/>
      <c r="QMK209" s="82"/>
      <c r="QML209" s="82"/>
      <c r="QMM209" s="82"/>
      <c r="QMN209" s="82"/>
      <c r="QMO209" s="82"/>
      <c r="QMP209" s="82"/>
      <c r="QMQ209" s="82"/>
      <c r="QMR209" s="82"/>
      <c r="QMS209" s="82"/>
      <c r="QMT209" s="82"/>
      <c r="QMU209" s="82"/>
      <c r="QMV209" s="82"/>
      <c r="QMW209" s="82"/>
      <c r="QMX209" s="82"/>
      <c r="QMY209" s="82"/>
      <c r="QMZ209" s="82"/>
      <c r="QNA209" s="82"/>
      <c r="QNB209" s="82"/>
      <c r="QNC209" s="82"/>
      <c r="QND209" s="82"/>
      <c r="QNE209" s="82"/>
      <c r="QNF209" s="82"/>
      <c r="QNG209" s="82"/>
      <c r="QNH209" s="82"/>
      <c r="QNI209" s="82"/>
      <c r="QNJ209" s="82"/>
      <c r="QNK209" s="82"/>
      <c r="QNL209" s="82"/>
      <c r="QNM209" s="82"/>
      <c r="QNN209" s="82"/>
      <c r="QNO209" s="82"/>
      <c r="QNP209" s="82"/>
      <c r="QNQ209" s="82"/>
      <c r="QNR209" s="82"/>
      <c r="QNS209" s="82"/>
      <c r="QNT209" s="82"/>
      <c r="QNU209" s="82"/>
      <c r="QNV209" s="82"/>
      <c r="QNW209" s="82"/>
      <c r="QNX209" s="82"/>
      <c r="QNY209" s="82"/>
      <c r="QNZ209" s="82"/>
      <c r="QOA209" s="82"/>
      <c r="QOB209" s="82"/>
      <c r="QOC209" s="82"/>
      <c r="QOD209" s="82"/>
      <c r="QOE209" s="82"/>
      <c r="QOF209" s="82"/>
      <c r="QOG209" s="82"/>
      <c r="QOH209" s="82"/>
      <c r="QOI209" s="82"/>
      <c r="QOJ209" s="82"/>
      <c r="QOK209" s="82"/>
      <c r="QOL209" s="82"/>
      <c r="QOM209" s="82"/>
      <c r="QON209" s="82"/>
      <c r="QOO209" s="82"/>
      <c r="QOP209" s="82"/>
      <c r="QOQ209" s="82"/>
      <c r="QOR209" s="82"/>
      <c r="QOS209" s="82"/>
      <c r="QOT209" s="82"/>
      <c r="QOU209" s="82"/>
      <c r="QOV209" s="82"/>
      <c r="QOW209" s="82"/>
      <c r="QOX209" s="82"/>
      <c r="QOY209" s="82"/>
      <c r="QOZ209" s="82"/>
      <c r="QPA209" s="82"/>
      <c r="QPB209" s="82"/>
      <c r="QPC209" s="82"/>
      <c r="QPD209" s="82"/>
      <c r="QPE209" s="82"/>
      <c r="QPF209" s="82"/>
      <c r="QPG209" s="82"/>
      <c r="QPH209" s="82"/>
      <c r="QPI209" s="82"/>
      <c r="QPJ209" s="82"/>
      <c r="QPK209" s="82"/>
      <c r="QPL209" s="82"/>
      <c r="QPM209" s="82"/>
      <c r="QPN209" s="82"/>
      <c r="QPO209" s="82"/>
      <c r="QPP209" s="82"/>
      <c r="QPQ209" s="82"/>
      <c r="QPR209" s="82"/>
      <c r="QPS209" s="82"/>
      <c r="QPT209" s="82"/>
      <c r="QPU209" s="82"/>
      <c r="QPV209" s="82"/>
      <c r="QPW209" s="82"/>
      <c r="QPX209" s="82"/>
      <c r="QPY209" s="82"/>
      <c r="QPZ209" s="82"/>
      <c r="QQA209" s="82"/>
      <c r="QQB209" s="82"/>
      <c r="QQC209" s="82"/>
      <c r="QQD209" s="82"/>
      <c r="QQE209" s="82"/>
      <c r="QQF209" s="82"/>
      <c r="QQG209" s="82"/>
      <c r="QQH209" s="82"/>
      <c r="QQI209" s="82"/>
      <c r="QQJ209" s="82"/>
      <c r="QQK209" s="82"/>
      <c r="QQL209" s="82"/>
      <c r="QQM209" s="82"/>
      <c r="QQN209" s="82"/>
      <c r="QQO209" s="82"/>
      <c r="QQP209" s="82"/>
      <c r="QQQ209" s="82"/>
      <c r="QQR209" s="82"/>
      <c r="QQS209" s="82"/>
      <c r="QQT209" s="82"/>
      <c r="QQU209" s="82"/>
      <c r="QQV209" s="82"/>
      <c r="QQW209" s="82"/>
      <c r="QQX209" s="82"/>
      <c r="QQY209" s="82"/>
      <c r="QQZ209" s="82"/>
      <c r="QRA209" s="82"/>
      <c r="QRB209" s="82"/>
      <c r="QRC209" s="82"/>
      <c r="QRD209" s="82"/>
      <c r="QRE209" s="82"/>
      <c r="QRF209" s="82"/>
      <c r="QRG209" s="82"/>
      <c r="QRH209" s="82"/>
      <c r="QRI209" s="82"/>
      <c r="QRJ209" s="82"/>
      <c r="QRK209" s="82"/>
      <c r="QRL209" s="82"/>
      <c r="QRM209" s="82"/>
      <c r="QRN209" s="82"/>
      <c r="QRO209" s="82"/>
      <c r="QRP209" s="82"/>
      <c r="QRQ209" s="82"/>
      <c r="QRR209" s="82"/>
      <c r="QRS209" s="82"/>
      <c r="QRT209" s="82"/>
      <c r="QRU209" s="82"/>
      <c r="QRV209" s="82"/>
      <c r="QRW209" s="82"/>
      <c r="QRX209" s="82"/>
      <c r="QRY209" s="82"/>
      <c r="QRZ209" s="82"/>
      <c r="QSA209" s="82"/>
      <c r="QSB209" s="82"/>
      <c r="QSC209" s="82"/>
      <c r="QSD209" s="82"/>
      <c r="QSE209" s="82"/>
      <c r="QSF209" s="82"/>
      <c r="QSG209" s="82"/>
      <c r="QSH209" s="82"/>
      <c r="QSI209" s="82"/>
      <c r="QSJ209" s="82"/>
      <c r="QSK209" s="82"/>
      <c r="QSL209" s="82"/>
      <c r="QSM209" s="82"/>
      <c r="QSN209" s="82"/>
      <c r="QSO209" s="82"/>
      <c r="QSP209" s="82"/>
      <c r="QSQ209" s="82"/>
      <c r="QSR209" s="82"/>
      <c r="QSS209" s="82"/>
      <c r="QST209" s="82"/>
      <c r="QSU209" s="82"/>
      <c r="QSV209" s="82"/>
      <c r="QSW209" s="82"/>
      <c r="QSX209" s="82"/>
      <c r="QSY209" s="82"/>
      <c r="QSZ209" s="82"/>
      <c r="QTA209" s="82"/>
      <c r="QTB209" s="82"/>
      <c r="QTC209" s="82"/>
      <c r="QTD209" s="82"/>
      <c r="QTE209" s="82"/>
      <c r="QTF209" s="82"/>
      <c r="QTG209" s="82"/>
      <c r="QTH209" s="82"/>
      <c r="QTI209" s="82"/>
      <c r="QTJ209" s="82"/>
      <c r="QTK209" s="82"/>
      <c r="QTL209" s="82"/>
      <c r="QTM209" s="82"/>
      <c r="QTN209" s="82"/>
      <c r="QTO209" s="82"/>
      <c r="QTP209" s="82"/>
      <c r="QTQ209" s="82"/>
      <c r="QTR209" s="82"/>
      <c r="QTS209" s="82"/>
      <c r="QTT209" s="82"/>
      <c r="QTU209" s="82"/>
      <c r="QTV209" s="82"/>
      <c r="QTW209" s="82"/>
      <c r="QTX209" s="82"/>
      <c r="QTY209" s="82"/>
      <c r="QTZ209" s="82"/>
      <c r="QUA209" s="82"/>
      <c r="QUB209" s="82"/>
      <c r="QUC209" s="82"/>
      <c r="QUD209" s="82"/>
      <c r="QUE209" s="82"/>
      <c r="QUF209" s="82"/>
      <c r="QUG209" s="82"/>
      <c r="QUH209" s="82"/>
      <c r="QUI209" s="82"/>
      <c r="QUJ209" s="82"/>
      <c r="QUK209" s="82"/>
      <c r="QUL209" s="82"/>
      <c r="QUM209" s="82"/>
      <c r="QUN209" s="82"/>
      <c r="QUO209" s="82"/>
      <c r="QUP209" s="82"/>
      <c r="QUQ209" s="82"/>
      <c r="QUR209" s="82"/>
      <c r="QUS209" s="82"/>
      <c r="QUT209" s="82"/>
      <c r="QUU209" s="82"/>
      <c r="QUV209" s="82"/>
      <c r="QUW209" s="82"/>
      <c r="QUX209" s="82"/>
      <c r="QUY209" s="82"/>
      <c r="QUZ209" s="82"/>
      <c r="QVA209" s="82"/>
      <c r="QVB209" s="82"/>
      <c r="QVC209" s="82"/>
      <c r="QVD209" s="82"/>
      <c r="QVE209" s="82"/>
      <c r="QVF209" s="82"/>
      <c r="QVG209" s="82"/>
      <c r="QVH209" s="82"/>
      <c r="QVI209" s="82"/>
      <c r="QVJ209" s="82"/>
      <c r="QVK209" s="82"/>
      <c r="QVL209" s="82"/>
      <c r="QVM209" s="82"/>
      <c r="QVN209" s="82"/>
      <c r="QVO209" s="82"/>
      <c r="QVP209" s="82"/>
      <c r="QVQ209" s="82"/>
      <c r="QVR209" s="82"/>
      <c r="QVS209" s="82"/>
      <c r="QVT209" s="82"/>
      <c r="QVU209" s="82"/>
      <c r="QVV209" s="82"/>
      <c r="QVW209" s="82"/>
      <c r="QVX209" s="82"/>
      <c r="QVY209" s="82"/>
      <c r="QVZ209" s="82"/>
      <c r="QWA209" s="82"/>
      <c r="QWB209" s="82"/>
      <c r="QWC209" s="82"/>
      <c r="QWD209" s="82"/>
      <c r="QWE209" s="82"/>
      <c r="QWF209" s="82"/>
      <c r="QWG209" s="82"/>
      <c r="QWH209" s="82"/>
      <c r="QWI209" s="82"/>
      <c r="QWJ209" s="82"/>
      <c r="QWK209" s="82"/>
      <c r="QWL209" s="82"/>
      <c r="QWM209" s="82"/>
      <c r="QWN209" s="82"/>
      <c r="QWO209" s="82"/>
      <c r="QWP209" s="82"/>
      <c r="QWQ209" s="82"/>
      <c r="QWR209" s="82"/>
      <c r="QWS209" s="82"/>
      <c r="QWT209" s="82"/>
      <c r="QWU209" s="82"/>
      <c r="QWV209" s="82"/>
      <c r="QWW209" s="82"/>
      <c r="QWX209" s="82"/>
      <c r="QWY209" s="82"/>
      <c r="QWZ209" s="82"/>
      <c r="QXA209" s="82"/>
      <c r="QXB209" s="82"/>
      <c r="QXC209" s="82"/>
      <c r="QXD209" s="82"/>
      <c r="QXE209" s="82"/>
      <c r="QXF209" s="82"/>
      <c r="QXG209" s="82"/>
      <c r="QXH209" s="82"/>
      <c r="QXI209" s="82"/>
      <c r="QXJ209" s="82"/>
      <c r="QXK209" s="82"/>
      <c r="QXL209" s="82"/>
      <c r="QXM209" s="82"/>
      <c r="QXN209" s="82"/>
      <c r="QXO209" s="82"/>
      <c r="QXP209" s="82"/>
      <c r="QXQ209" s="82"/>
      <c r="QXR209" s="82"/>
      <c r="QXS209" s="82"/>
      <c r="QXT209" s="82"/>
      <c r="QXU209" s="82"/>
      <c r="QXV209" s="82"/>
      <c r="QXW209" s="82"/>
      <c r="QXX209" s="82"/>
      <c r="QXY209" s="82"/>
      <c r="QXZ209" s="82"/>
      <c r="QYA209" s="82"/>
      <c r="QYB209" s="82"/>
      <c r="QYC209" s="82"/>
      <c r="QYD209" s="82"/>
      <c r="QYE209" s="82"/>
      <c r="QYF209" s="82"/>
      <c r="QYG209" s="82"/>
      <c r="QYH209" s="82"/>
      <c r="QYI209" s="82"/>
      <c r="QYJ209" s="82"/>
      <c r="QYK209" s="82"/>
      <c r="QYL209" s="82"/>
      <c r="QYM209" s="82"/>
      <c r="QYN209" s="82"/>
      <c r="QYO209" s="82"/>
      <c r="QYP209" s="82"/>
      <c r="QYQ209" s="82"/>
      <c r="QYR209" s="82"/>
      <c r="QYS209" s="82"/>
      <c r="QYT209" s="82"/>
      <c r="QYU209" s="82"/>
      <c r="QYV209" s="82"/>
      <c r="QYW209" s="82"/>
      <c r="QYX209" s="82"/>
      <c r="QYY209" s="82"/>
      <c r="QYZ209" s="82"/>
      <c r="QZA209" s="82"/>
      <c r="QZB209" s="82"/>
      <c r="QZC209" s="82"/>
      <c r="QZD209" s="82"/>
      <c r="QZE209" s="82"/>
      <c r="QZF209" s="82"/>
      <c r="QZG209" s="82"/>
      <c r="QZH209" s="82"/>
      <c r="QZI209" s="82"/>
      <c r="QZJ209" s="82"/>
      <c r="QZK209" s="82"/>
      <c r="QZL209" s="82"/>
      <c r="QZM209" s="82"/>
      <c r="QZN209" s="82"/>
      <c r="QZO209" s="82"/>
      <c r="QZP209" s="82"/>
      <c r="QZQ209" s="82"/>
      <c r="QZR209" s="82"/>
      <c r="QZS209" s="82"/>
      <c r="QZT209" s="82"/>
      <c r="QZU209" s="82"/>
      <c r="QZV209" s="82"/>
      <c r="QZW209" s="82"/>
      <c r="QZX209" s="82"/>
      <c r="QZY209" s="82"/>
      <c r="QZZ209" s="82"/>
      <c r="RAA209" s="82"/>
      <c r="RAB209" s="82"/>
      <c r="RAC209" s="82"/>
      <c r="RAD209" s="82"/>
      <c r="RAE209" s="82"/>
      <c r="RAF209" s="82"/>
      <c r="RAG209" s="82"/>
      <c r="RAH209" s="82"/>
      <c r="RAI209" s="82"/>
      <c r="RAJ209" s="82"/>
      <c r="RAK209" s="82"/>
      <c r="RAL209" s="82"/>
      <c r="RAM209" s="82"/>
      <c r="RAN209" s="82"/>
      <c r="RAO209" s="82"/>
      <c r="RAP209" s="82"/>
      <c r="RAQ209" s="82"/>
      <c r="RAR209" s="82"/>
      <c r="RAS209" s="82"/>
      <c r="RAT209" s="82"/>
      <c r="RAU209" s="82"/>
      <c r="RAV209" s="82"/>
      <c r="RAW209" s="82"/>
      <c r="RAX209" s="82"/>
      <c r="RAY209" s="82"/>
      <c r="RAZ209" s="82"/>
      <c r="RBA209" s="82"/>
      <c r="RBB209" s="82"/>
      <c r="RBC209" s="82"/>
      <c r="RBD209" s="82"/>
      <c r="RBE209" s="82"/>
      <c r="RBF209" s="82"/>
      <c r="RBG209" s="82"/>
      <c r="RBH209" s="82"/>
      <c r="RBI209" s="82"/>
      <c r="RBJ209" s="82"/>
      <c r="RBK209" s="82"/>
      <c r="RBL209" s="82"/>
      <c r="RBM209" s="82"/>
      <c r="RBN209" s="82"/>
      <c r="RBO209" s="82"/>
      <c r="RBP209" s="82"/>
      <c r="RBQ209" s="82"/>
      <c r="RBR209" s="82"/>
      <c r="RBS209" s="82"/>
      <c r="RBT209" s="82"/>
      <c r="RBU209" s="82"/>
      <c r="RBV209" s="82"/>
      <c r="RBW209" s="82"/>
      <c r="RBX209" s="82"/>
      <c r="RBY209" s="82"/>
      <c r="RBZ209" s="82"/>
      <c r="RCA209" s="82"/>
      <c r="RCB209" s="82"/>
      <c r="RCC209" s="82"/>
      <c r="RCD209" s="82"/>
      <c r="RCE209" s="82"/>
      <c r="RCF209" s="82"/>
      <c r="RCG209" s="82"/>
      <c r="RCH209" s="82"/>
      <c r="RCI209" s="82"/>
      <c r="RCJ209" s="82"/>
      <c r="RCK209" s="82"/>
      <c r="RCL209" s="82"/>
      <c r="RCM209" s="82"/>
      <c r="RCN209" s="82"/>
      <c r="RCO209" s="82"/>
      <c r="RCP209" s="82"/>
      <c r="RCQ209" s="82"/>
      <c r="RCR209" s="82"/>
      <c r="RCS209" s="82"/>
      <c r="RCT209" s="82"/>
      <c r="RCU209" s="82"/>
      <c r="RCV209" s="82"/>
      <c r="RCW209" s="82"/>
      <c r="RCX209" s="82"/>
      <c r="RCY209" s="82"/>
      <c r="RCZ209" s="82"/>
      <c r="RDA209" s="82"/>
      <c r="RDB209" s="82"/>
      <c r="RDC209" s="82"/>
      <c r="RDD209" s="82"/>
      <c r="RDE209" s="82"/>
      <c r="RDF209" s="82"/>
      <c r="RDG209" s="82"/>
      <c r="RDH209" s="82"/>
      <c r="RDI209" s="82"/>
      <c r="RDJ209" s="82"/>
      <c r="RDK209" s="82"/>
      <c r="RDL209" s="82"/>
      <c r="RDM209" s="82"/>
      <c r="RDN209" s="82"/>
      <c r="RDO209" s="82"/>
      <c r="RDP209" s="82"/>
      <c r="RDQ209" s="82"/>
      <c r="RDR209" s="82"/>
      <c r="RDS209" s="82"/>
      <c r="RDT209" s="82"/>
      <c r="RDU209" s="82"/>
      <c r="RDV209" s="82"/>
      <c r="RDW209" s="82"/>
      <c r="RDX209" s="82"/>
      <c r="RDY209" s="82"/>
      <c r="RDZ209" s="82"/>
      <c r="REA209" s="82"/>
      <c r="REB209" s="82"/>
      <c r="REC209" s="82"/>
      <c r="RED209" s="82"/>
      <c r="REE209" s="82"/>
      <c r="REF209" s="82"/>
      <c r="REG209" s="82"/>
      <c r="REH209" s="82"/>
      <c r="REI209" s="82"/>
      <c r="REJ209" s="82"/>
      <c r="REK209" s="82"/>
      <c r="REL209" s="82"/>
      <c r="REM209" s="82"/>
      <c r="REN209" s="82"/>
      <c r="REO209" s="82"/>
      <c r="REP209" s="82"/>
      <c r="REQ209" s="82"/>
      <c r="RER209" s="82"/>
      <c r="RES209" s="82"/>
      <c r="RET209" s="82"/>
      <c r="REU209" s="82"/>
      <c r="REV209" s="82"/>
      <c r="REW209" s="82"/>
      <c r="REX209" s="82"/>
      <c r="REY209" s="82"/>
      <c r="REZ209" s="82"/>
      <c r="RFA209" s="82"/>
      <c r="RFB209" s="82"/>
      <c r="RFC209" s="82"/>
      <c r="RFD209" s="82"/>
      <c r="RFE209" s="82"/>
      <c r="RFF209" s="82"/>
      <c r="RFG209" s="82"/>
      <c r="RFH209" s="82"/>
      <c r="RFI209" s="82"/>
      <c r="RFJ209" s="82"/>
      <c r="RFK209" s="82"/>
      <c r="RFL209" s="82"/>
      <c r="RFM209" s="82"/>
      <c r="RFN209" s="82"/>
      <c r="RFO209" s="82"/>
      <c r="RFP209" s="82"/>
      <c r="RFQ209" s="82"/>
      <c r="RFR209" s="82"/>
      <c r="RFS209" s="82"/>
      <c r="RFT209" s="82"/>
      <c r="RFU209" s="82"/>
      <c r="RFV209" s="82"/>
      <c r="RFW209" s="82"/>
      <c r="RFX209" s="82"/>
      <c r="RFY209" s="82"/>
      <c r="RFZ209" s="82"/>
      <c r="RGA209" s="82"/>
      <c r="RGB209" s="82"/>
      <c r="RGC209" s="82"/>
      <c r="RGD209" s="82"/>
      <c r="RGE209" s="82"/>
      <c r="RGF209" s="82"/>
      <c r="RGG209" s="82"/>
      <c r="RGH209" s="82"/>
      <c r="RGI209" s="82"/>
      <c r="RGJ209" s="82"/>
      <c r="RGK209" s="82"/>
      <c r="RGL209" s="82"/>
      <c r="RGM209" s="82"/>
      <c r="RGN209" s="82"/>
      <c r="RGO209" s="82"/>
      <c r="RGP209" s="82"/>
      <c r="RGQ209" s="82"/>
      <c r="RGR209" s="82"/>
      <c r="RGS209" s="82"/>
      <c r="RGT209" s="82"/>
      <c r="RGU209" s="82"/>
      <c r="RGV209" s="82"/>
      <c r="RGW209" s="82"/>
      <c r="RGX209" s="82"/>
      <c r="RGY209" s="82"/>
      <c r="RGZ209" s="82"/>
      <c r="RHA209" s="82"/>
      <c r="RHB209" s="82"/>
      <c r="RHC209" s="82"/>
      <c r="RHD209" s="82"/>
      <c r="RHE209" s="82"/>
      <c r="RHF209" s="82"/>
      <c r="RHG209" s="82"/>
      <c r="RHH209" s="82"/>
      <c r="RHI209" s="82"/>
      <c r="RHJ209" s="82"/>
      <c r="RHK209" s="82"/>
      <c r="RHL209" s="82"/>
      <c r="RHM209" s="82"/>
      <c r="RHN209" s="82"/>
      <c r="RHO209" s="82"/>
      <c r="RHP209" s="82"/>
      <c r="RHQ209" s="82"/>
      <c r="RHR209" s="82"/>
      <c r="RHS209" s="82"/>
      <c r="RHT209" s="82"/>
      <c r="RHU209" s="82"/>
      <c r="RHV209" s="82"/>
      <c r="RHW209" s="82"/>
      <c r="RHX209" s="82"/>
      <c r="RHY209" s="82"/>
      <c r="RHZ209" s="82"/>
      <c r="RIA209" s="82"/>
      <c r="RIB209" s="82"/>
      <c r="RIC209" s="82"/>
      <c r="RID209" s="82"/>
      <c r="RIE209" s="82"/>
      <c r="RIF209" s="82"/>
      <c r="RIG209" s="82"/>
      <c r="RIH209" s="82"/>
      <c r="RII209" s="82"/>
      <c r="RIJ209" s="82"/>
      <c r="RIK209" s="82"/>
      <c r="RIL209" s="82"/>
      <c r="RIM209" s="82"/>
      <c r="RIN209" s="82"/>
      <c r="RIO209" s="82"/>
      <c r="RIP209" s="82"/>
      <c r="RIQ209" s="82"/>
      <c r="RIR209" s="82"/>
      <c r="RIS209" s="82"/>
      <c r="RIT209" s="82"/>
      <c r="RIU209" s="82"/>
      <c r="RIV209" s="82"/>
      <c r="RIW209" s="82"/>
      <c r="RIX209" s="82"/>
      <c r="RIY209" s="82"/>
      <c r="RIZ209" s="82"/>
      <c r="RJA209" s="82"/>
      <c r="RJB209" s="82"/>
      <c r="RJC209" s="82"/>
      <c r="RJD209" s="82"/>
      <c r="RJE209" s="82"/>
      <c r="RJF209" s="82"/>
      <c r="RJG209" s="82"/>
      <c r="RJH209" s="82"/>
      <c r="RJI209" s="82"/>
      <c r="RJJ209" s="82"/>
      <c r="RJK209" s="82"/>
      <c r="RJL209" s="82"/>
      <c r="RJM209" s="82"/>
      <c r="RJN209" s="82"/>
      <c r="RJO209" s="82"/>
      <c r="RJP209" s="82"/>
      <c r="RJQ209" s="82"/>
      <c r="RJR209" s="82"/>
      <c r="RJS209" s="82"/>
      <c r="RJT209" s="82"/>
      <c r="RJU209" s="82"/>
      <c r="RJV209" s="82"/>
      <c r="RJW209" s="82"/>
      <c r="RJX209" s="82"/>
      <c r="RJY209" s="82"/>
      <c r="RJZ209" s="82"/>
      <c r="RKA209" s="82"/>
      <c r="RKB209" s="82"/>
      <c r="RKC209" s="82"/>
      <c r="RKD209" s="82"/>
      <c r="RKE209" s="82"/>
      <c r="RKF209" s="82"/>
      <c r="RKG209" s="82"/>
      <c r="RKH209" s="82"/>
      <c r="RKI209" s="82"/>
      <c r="RKJ209" s="82"/>
      <c r="RKK209" s="82"/>
      <c r="RKL209" s="82"/>
      <c r="RKM209" s="82"/>
      <c r="RKN209" s="82"/>
      <c r="RKO209" s="82"/>
      <c r="RKP209" s="82"/>
      <c r="RKQ209" s="82"/>
      <c r="RKR209" s="82"/>
      <c r="RKS209" s="82"/>
      <c r="RKT209" s="82"/>
      <c r="RKU209" s="82"/>
      <c r="RKV209" s="82"/>
      <c r="RKW209" s="82"/>
      <c r="RKX209" s="82"/>
      <c r="RKY209" s="82"/>
      <c r="RKZ209" s="82"/>
      <c r="RLA209" s="82"/>
      <c r="RLB209" s="82"/>
      <c r="RLC209" s="82"/>
      <c r="RLD209" s="82"/>
      <c r="RLE209" s="82"/>
      <c r="RLF209" s="82"/>
      <c r="RLG209" s="82"/>
      <c r="RLH209" s="82"/>
      <c r="RLI209" s="82"/>
      <c r="RLJ209" s="82"/>
      <c r="RLK209" s="82"/>
      <c r="RLL209" s="82"/>
      <c r="RLM209" s="82"/>
      <c r="RLN209" s="82"/>
      <c r="RLO209" s="82"/>
      <c r="RLP209" s="82"/>
      <c r="RLQ209" s="82"/>
      <c r="RLR209" s="82"/>
      <c r="RLS209" s="82"/>
      <c r="RLT209" s="82"/>
      <c r="RLU209" s="82"/>
      <c r="RLV209" s="82"/>
      <c r="RLW209" s="82"/>
      <c r="RLX209" s="82"/>
      <c r="RLY209" s="82"/>
      <c r="RLZ209" s="82"/>
      <c r="RMA209" s="82"/>
      <c r="RMB209" s="82"/>
      <c r="RMC209" s="82"/>
      <c r="RMD209" s="82"/>
      <c r="RME209" s="82"/>
      <c r="RMF209" s="82"/>
      <c r="RMG209" s="82"/>
      <c r="RMH209" s="82"/>
      <c r="RMI209" s="82"/>
      <c r="RMJ209" s="82"/>
      <c r="RMK209" s="82"/>
      <c r="RML209" s="82"/>
      <c r="RMM209" s="82"/>
      <c r="RMN209" s="82"/>
      <c r="RMO209" s="82"/>
      <c r="RMP209" s="82"/>
      <c r="RMQ209" s="82"/>
      <c r="RMR209" s="82"/>
      <c r="RMS209" s="82"/>
      <c r="RMT209" s="82"/>
      <c r="RMU209" s="82"/>
      <c r="RMV209" s="82"/>
      <c r="RMW209" s="82"/>
      <c r="RMX209" s="82"/>
      <c r="RMY209" s="82"/>
      <c r="RMZ209" s="82"/>
      <c r="RNA209" s="82"/>
      <c r="RNB209" s="82"/>
      <c r="RNC209" s="82"/>
      <c r="RND209" s="82"/>
      <c r="RNE209" s="82"/>
      <c r="RNF209" s="82"/>
      <c r="RNG209" s="82"/>
      <c r="RNH209" s="82"/>
      <c r="RNI209" s="82"/>
      <c r="RNJ209" s="82"/>
      <c r="RNK209" s="82"/>
      <c r="RNL209" s="82"/>
      <c r="RNM209" s="82"/>
      <c r="RNN209" s="82"/>
      <c r="RNO209" s="82"/>
      <c r="RNP209" s="82"/>
      <c r="RNQ209" s="82"/>
      <c r="RNR209" s="82"/>
      <c r="RNS209" s="82"/>
      <c r="RNT209" s="82"/>
      <c r="RNU209" s="82"/>
      <c r="RNV209" s="82"/>
      <c r="RNW209" s="82"/>
      <c r="RNX209" s="82"/>
      <c r="RNY209" s="82"/>
      <c r="RNZ209" s="82"/>
      <c r="ROA209" s="82"/>
      <c r="ROB209" s="82"/>
      <c r="ROC209" s="82"/>
      <c r="ROD209" s="82"/>
      <c r="ROE209" s="82"/>
      <c r="ROF209" s="82"/>
      <c r="ROG209" s="82"/>
      <c r="ROH209" s="82"/>
      <c r="ROI209" s="82"/>
      <c r="ROJ209" s="82"/>
      <c r="ROK209" s="82"/>
      <c r="ROL209" s="82"/>
      <c r="ROM209" s="82"/>
      <c r="RON209" s="82"/>
      <c r="ROO209" s="82"/>
      <c r="ROP209" s="82"/>
      <c r="ROQ209" s="82"/>
      <c r="ROR209" s="82"/>
      <c r="ROS209" s="82"/>
      <c r="ROT209" s="82"/>
      <c r="ROU209" s="82"/>
      <c r="ROV209" s="82"/>
      <c r="ROW209" s="82"/>
      <c r="ROX209" s="82"/>
      <c r="ROY209" s="82"/>
      <c r="ROZ209" s="82"/>
      <c r="RPA209" s="82"/>
      <c r="RPB209" s="82"/>
      <c r="RPC209" s="82"/>
      <c r="RPD209" s="82"/>
      <c r="RPE209" s="82"/>
      <c r="RPF209" s="82"/>
      <c r="RPG209" s="82"/>
      <c r="RPH209" s="82"/>
      <c r="RPI209" s="82"/>
      <c r="RPJ209" s="82"/>
      <c r="RPK209" s="82"/>
      <c r="RPL209" s="82"/>
      <c r="RPM209" s="82"/>
      <c r="RPN209" s="82"/>
      <c r="RPO209" s="82"/>
      <c r="RPP209" s="82"/>
      <c r="RPQ209" s="82"/>
      <c r="RPR209" s="82"/>
      <c r="RPS209" s="82"/>
      <c r="RPT209" s="82"/>
      <c r="RPU209" s="82"/>
      <c r="RPV209" s="82"/>
      <c r="RPW209" s="82"/>
      <c r="RPX209" s="82"/>
      <c r="RPY209" s="82"/>
      <c r="RPZ209" s="82"/>
      <c r="RQA209" s="82"/>
      <c r="RQB209" s="82"/>
      <c r="RQC209" s="82"/>
      <c r="RQD209" s="82"/>
      <c r="RQE209" s="82"/>
      <c r="RQF209" s="82"/>
      <c r="RQG209" s="82"/>
      <c r="RQH209" s="82"/>
      <c r="RQI209" s="82"/>
      <c r="RQJ209" s="82"/>
      <c r="RQK209" s="82"/>
      <c r="RQL209" s="82"/>
      <c r="RQM209" s="82"/>
      <c r="RQN209" s="82"/>
      <c r="RQO209" s="82"/>
      <c r="RQP209" s="82"/>
      <c r="RQQ209" s="82"/>
      <c r="RQR209" s="82"/>
      <c r="RQS209" s="82"/>
      <c r="RQT209" s="82"/>
      <c r="RQU209" s="82"/>
      <c r="RQV209" s="82"/>
      <c r="RQW209" s="82"/>
      <c r="RQX209" s="82"/>
      <c r="RQY209" s="82"/>
      <c r="RQZ209" s="82"/>
      <c r="RRA209" s="82"/>
      <c r="RRB209" s="82"/>
      <c r="RRC209" s="82"/>
      <c r="RRD209" s="82"/>
      <c r="RRE209" s="82"/>
      <c r="RRF209" s="82"/>
      <c r="RRG209" s="82"/>
      <c r="RRH209" s="82"/>
      <c r="RRI209" s="82"/>
      <c r="RRJ209" s="82"/>
      <c r="RRK209" s="82"/>
      <c r="RRL209" s="82"/>
      <c r="RRM209" s="82"/>
      <c r="RRN209" s="82"/>
      <c r="RRO209" s="82"/>
      <c r="RRP209" s="82"/>
      <c r="RRQ209" s="82"/>
      <c r="RRR209" s="82"/>
      <c r="RRS209" s="82"/>
      <c r="RRT209" s="82"/>
      <c r="RRU209" s="82"/>
      <c r="RRV209" s="82"/>
      <c r="RRW209" s="82"/>
      <c r="RRX209" s="82"/>
      <c r="RRY209" s="82"/>
      <c r="RRZ209" s="82"/>
      <c r="RSA209" s="82"/>
      <c r="RSB209" s="82"/>
      <c r="RSC209" s="82"/>
      <c r="RSD209" s="82"/>
      <c r="RSE209" s="82"/>
      <c r="RSF209" s="82"/>
      <c r="RSG209" s="82"/>
      <c r="RSH209" s="82"/>
      <c r="RSI209" s="82"/>
      <c r="RSJ209" s="82"/>
      <c r="RSK209" s="82"/>
      <c r="RSL209" s="82"/>
      <c r="RSM209" s="82"/>
      <c r="RSN209" s="82"/>
      <c r="RSO209" s="82"/>
      <c r="RSP209" s="82"/>
      <c r="RSQ209" s="82"/>
      <c r="RSR209" s="82"/>
      <c r="RSS209" s="82"/>
      <c r="RST209" s="82"/>
      <c r="RSU209" s="82"/>
      <c r="RSV209" s="82"/>
      <c r="RSW209" s="82"/>
      <c r="RSX209" s="82"/>
      <c r="RSY209" s="82"/>
      <c r="RSZ209" s="82"/>
      <c r="RTA209" s="82"/>
      <c r="RTB209" s="82"/>
      <c r="RTC209" s="82"/>
      <c r="RTD209" s="82"/>
      <c r="RTE209" s="82"/>
      <c r="RTF209" s="82"/>
      <c r="RTG209" s="82"/>
      <c r="RTH209" s="82"/>
      <c r="RTI209" s="82"/>
      <c r="RTJ209" s="82"/>
      <c r="RTK209" s="82"/>
      <c r="RTL209" s="82"/>
      <c r="RTM209" s="82"/>
      <c r="RTN209" s="82"/>
      <c r="RTO209" s="82"/>
      <c r="RTP209" s="82"/>
      <c r="RTQ209" s="82"/>
      <c r="RTR209" s="82"/>
      <c r="RTS209" s="82"/>
      <c r="RTT209" s="82"/>
      <c r="RTU209" s="82"/>
      <c r="RTV209" s="82"/>
      <c r="RTW209" s="82"/>
      <c r="RTX209" s="82"/>
      <c r="RTY209" s="82"/>
      <c r="RTZ209" s="82"/>
      <c r="RUA209" s="82"/>
      <c r="RUB209" s="82"/>
      <c r="RUC209" s="82"/>
      <c r="RUD209" s="82"/>
      <c r="RUE209" s="82"/>
      <c r="RUF209" s="82"/>
      <c r="RUG209" s="82"/>
      <c r="RUH209" s="82"/>
      <c r="RUI209" s="82"/>
      <c r="RUJ209" s="82"/>
      <c r="RUK209" s="82"/>
      <c r="RUL209" s="82"/>
      <c r="RUM209" s="82"/>
      <c r="RUN209" s="82"/>
      <c r="RUO209" s="82"/>
      <c r="RUP209" s="82"/>
      <c r="RUQ209" s="82"/>
      <c r="RUR209" s="82"/>
      <c r="RUS209" s="82"/>
      <c r="RUT209" s="82"/>
      <c r="RUU209" s="82"/>
      <c r="RUV209" s="82"/>
      <c r="RUW209" s="82"/>
      <c r="RUX209" s="82"/>
      <c r="RUY209" s="82"/>
      <c r="RUZ209" s="82"/>
      <c r="RVA209" s="82"/>
      <c r="RVB209" s="82"/>
      <c r="RVC209" s="82"/>
      <c r="RVD209" s="82"/>
      <c r="RVE209" s="82"/>
      <c r="RVF209" s="82"/>
      <c r="RVG209" s="82"/>
      <c r="RVH209" s="82"/>
      <c r="RVI209" s="82"/>
      <c r="RVJ209" s="82"/>
      <c r="RVK209" s="82"/>
      <c r="RVL209" s="82"/>
      <c r="RVM209" s="82"/>
      <c r="RVN209" s="82"/>
      <c r="RVO209" s="82"/>
      <c r="RVP209" s="82"/>
      <c r="RVQ209" s="82"/>
      <c r="RVR209" s="82"/>
      <c r="RVS209" s="82"/>
      <c r="RVT209" s="82"/>
      <c r="RVU209" s="82"/>
      <c r="RVV209" s="82"/>
      <c r="RVW209" s="82"/>
      <c r="RVX209" s="82"/>
      <c r="RVY209" s="82"/>
      <c r="RVZ209" s="82"/>
      <c r="RWA209" s="82"/>
      <c r="RWB209" s="82"/>
      <c r="RWC209" s="82"/>
      <c r="RWD209" s="82"/>
      <c r="RWE209" s="82"/>
      <c r="RWF209" s="82"/>
      <c r="RWG209" s="82"/>
      <c r="RWH209" s="82"/>
      <c r="RWI209" s="82"/>
      <c r="RWJ209" s="82"/>
      <c r="RWK209" s="82"/>
      <c r="RWL209" s="82"/>
      <c r="RWM209" s="82"/>
      <c r="RWN209" s="82"/>
      <c r="RWO209" s="82"/>
      <c r="RWP209" s="82"/>
      <c r="RWQ209" s="82"/>
      <c r="RWR209" s="82"/>
      <c r="RWS209" s="82"/>
      <c r="RWT209" s="82"/>
      <c r="RWU209" s="82"/>
      <c r="RWV209" s="82"/>
      <c r="RWW209" s="82"/>
      <c r="RWX209" s="82"/>
      <c r="RWY209" s="82"/>
      <c r="RWZ209" s="82"/>
      <c r="RXA209" s="82"/>
      <c r="RXB209" s="82"/>
      <c r="RXC209" s="82"/>
      <c r="RXD209" s="82"/>
      <c r="RXE209" s="82"/>
      <c r="RXF209" s="82"/>
      <c r="RXG209" s="82"/>
      <c r="RXH209" s="82"/>
      <c r="RXI209" s="82"/>
      <c r="RXJ209" s="82"/>
      <c r="RXK209" s="82"/>
      <c r="RXL209" s="82"/>
      <c r="RXM209" s="82"/>
      <c r="RXN209" s="82"/>
      <c r="RXO209" s="82"/>
      <c r="RXP209" s="82"/>
      <c r="RXQ209" s="82"/>
      <c r="RXR209" s="82"/>
      <c r="RXS209" s="82"/>
      <c r="RXT209" s="82"/>
      <c r="RXU209" s="82"/>
      <c r="RXV209" s="82"/>
      <c r="RXW209" s="82"/>
      <c r="RXX209" s="82"/>
      <c r="RXY209" s="82"/>
      <c r="RXZ209" s="82"/>
      <c r="RYA209" s="82"/>
      <c r="RYB209" s="82"/>
      <c r="RYC209" s="82"/>
      <c r="RYD209" s="82"/>
      <c r="RYE209" s="82"/>
      <c r="RYF209" s="82"/>
      <c r="RYG209" s="82"/>
      <c r="RYH209" s="82"/>
      <c r="RYI209" s="82"/>
      <c r="RYJ209" s="82"/>
      <c r="RYK209" s="82"/>
      <c r="RYL209" s="82"/>
      <c r="RYM209" s="82"/>
      <c r="RYN209" s="82"/>
      <c r="RYO209" s="82"/>
      <c r="RYP209" s="82"/>
      <c r="RYQ209" s="82"/>
      <c r="RYR209" s="82"/>
      <c r="RYS209" s="82"/>
      <c r="RYT209" s="82"/>
      <c r="RYU209" s="82"/>
      <c r="RYV209" s="82"/>
      <c r="RYW209" s="82"/>
      <c r="RYX209" s="82"/>
      <c r="RYY209" s="82"/>
      <c r="RYZ209" s="82"/>
      <c r="RZA209" s="82"/>
      <c r="RZB209" s="82"/>
      <c r="RZC209" s="82"/>
      <c r="RZD209" s="82"/>
      <c r="RZE209" s="82"/>
      <c r="RZF209" s="82"/>
      <c r="RZG209" s="82"/>
      <c r="RZH209" s="82"/>
      <c r="RZI209" s="82"/>
      <c r="RZJ209" s="82"/>
      <c r="RZK209" s="82"/>
      <c r="RZL209" s="82"/>
      <c r="RZM209" s="82"/>
      <c r="RZN209" s="82"/>
      <c r="RZO209" s="82"/>
      <c r="RZP209" s="82"/>
      <c r="RZQ209" s="82"/>
      <c r="RZR209" s="82"/>
      <c r="RZS209" s="82"/>
      <c r="RZT209" s="82"/>
      <c r="RZU209" s="82"/>
      <c r="RZV209" s="82"/>
      <c r="RZW209" s="82"/>
      <c r="RZX209" s="82"/>
      <c r="RZY209" s="82"/>
      <c r="RZZ209" s="82"/>
      <c r="SAA209" s="82"/>
      <c r="SAB209" s="82"/>
      <c r="SAC209" s="82"/>
      <c r="SAD209" s="82"/>
      <c r="SAE209" s="82"/>
      <c r="SAF209" s="82"/>
      <c r="SAG209" s="82"/>
      <c r="SAH209" s="82"/>
      <c r="SAI209" s="82"/>
      <c r="SAJ209" s="82"/>
      <c r="SAK209" s="82"/>
      <c r="SAL209" s="82"/>
      <c r="SAM209" s="82"/>
      <c r="SAN209" s="82"/>
      <c r="SAO209" s="82"/>
      <c r="SAP209" s="82"/>
      <c r="SAQ209" s="82"/>
      <c r="SAR209" s="82"/>
      <c r="SAS209" s="82"/>
      <c r="SAT209" s="82"/>
      <c r="SAU209" s="82"/>
      <c r="SAV209" s="82"/>
      <c r="SAW209" s="82"/>
      <c r="SAX209" s="82"/>
      <c r="SAY209" s="82"/>
      <c r="SAZ209" s="82"/>
      <c r="SBA209" s="82"/>
      <c r="SBB209" s="82"/>
      <c r="SBC209" s="82"/>
      <c r="SBD209" s="82"/>
      <c r="SBE209" s="82"/>
      <c r="SBF209" s="82"/>
      <c r="SBG209" s="82"/>
      <c r="SBH209" s="82"/>
      <c r="SBI209" s="82"/>
      <c r="SBJ209" s="82"/>
      <c r="SBK209" s="82"/>
      <c r="SBL209" s="82"/>
      <c r="SBM209" s="82"/>
      <c r="SBN209" s="82"/>
      <c r="SBO209" s="82"/>
      <c r="SBP209" s="82"/>
      <c r="SBQ209" s="82"/>
      <c r="SBR209" s="82"/>
      <c r="SBS209" s="82"/>
      <c r="SBT209" s="82"/>
      <c r="SBU209" s="82"/>
      <c r="SBV209" s="82"/>
      <c r="SBW209" s="82"/>
      <c r="SBX209" s="82"/>
      <c r="SBY209" s="82"/>
      <c r="SBZ209" s="82"/>
      <c r="SCA209" s="82"/>
      <c r="SCB209" s="82"/>
      <c r="SCC209" s="82"/>
      <c r="SCD209" s="82"/>
      <c r="SCE209" s="82"/>
      <c r="SCF209" s="82"/>
      <c r="SCG209" s="82"/>
      <c r="SCH209" s="82"/>
      <c r="SCI209" s="82"/>
      <c r="SCJ209" s="82"/>
      <c r="SCK209" s="82"/>
      <c r="SCL209" s="82"/>
      <c r="SCM209" s="82"/>
      <c r="SCN209" s="82"/>
      <c r="SCO209" s="82"/>
      <c r="SCP209" s="82"/>
      <c r="SCQ209" s="82"/>
      <c r="SCR209" s="82"/>
      <c r="SCS209" s="82"/>
      <c r="SCT209" s="82"/>
      <c r="SCU209" s="82"/>
      <c r="SCV209" s="82"/>
      <c r="SCW209" s="82"/>
      <c r="SCX209" s="82"/>
      <c r="SCY209" s="82"/>
      <c r="SCZ209" s="82"/>
      <c r="SDA209" s="82"/>
      <c r="SDB209" s="82"/>
      <c r="SDC209" s="82"/>
      <c r="SDD209" s="82"/>
      <c r="SDE209" s="82"/>
      <c r="SDF209" s="82"/>
      <c r="SDG209" s="82"/>
      <c r="SDH209" s="82"/>
      <c r="SDI209" s="82"/>
      <c r="SDJ209" s="82"/>
      <c r="SDK209" s="82"/>
      <c r="SDL209" s="82"/>
      <c r="SDM209" s="82"/>
      <c r="SDN209" s="82"/>
      <c r="SDO209" s="82"/>
      <c r="SDP209" s="82"/>
      <c r="SDQ209" s="82"/>
      <c r="SDR209" s="82"/>
      <c r="SDS209" s="82"/>
      <c r="SDT209" s="82"/>
      <c r="SDU209" s="82"/>
      <c r="SDV209" s="82"/>
      <c r="SDW209" s="82"/>
      <c r="SDX209" s="82"/>
      <c r="SDY209" s="82"/>
      <c r="SDZ209" s="82"/>
      <c r="SEA209" s="82"/>
      <c r="SEB209" s="82"/>
      <c r="SEC209" s="82"/>
      <c r="SED209" s="82"/>
      <c r="SEE209" s="82"/>
      <c r="SEF209" s="82"/>
      <c r="SEG209" s="82"/>
      <c r="SEH209" s="82"/>
      <c r="SEI209" s="82"/>
      <c r="SEJ209" s="82"/>
      <c r="SEK209" s="82"/>
      <c r="SEL209" s="82"/>
      <c r="SEM209" s="82"/>
      <c r="SEN209" s="82"/>
      <c r="SEO209" s="82"/>
      <c r="SEP209" s="82"/>
      <c r="SEQ209" s="82"/>
      <c r="SER209" s="82"/>
      <c r="SES209" s="82"/>
      <c r="SET209" s="82"/>
      <c r="SEU209" s="82"/>
      <c r="SEV209" s="82"/>
      <c r="SEW209" s="82"/>
      <c r="SEX209" s="82"/>
      <c r="SEY209" s="82"/>
      <c r="SEZ209" s="82"/>
      <c r="SFA209" s="82"/>
      <c r="SFB209" s="82"/>
      <c r="SFC209" s="82"/>
      <c r="SFD209" s="82"/>
      <c r="SFE209" s="82"/>
      <c r="SFF209" s="82"/>
      <c r="SFG209" s="82"/>
      <c r="SFH209" s="82"/>
      <c r="SFI209" s="82"/>
      <c r="SFJ209" s="82"/>
      <c r="SFK209" s="82"/>
      <c r="SFL209" s="82"/>
      <c r="SFM209" s="82"/>
      <c r="SFN209" s="82"/>
      <c r="SFO209" s="82"/>
      <c r="SFP209" s="82"/>
      <c r="SFQ209" s="82"/>
      <c r="SFR209" s="82"/>
      <c r="SFS209" s="82"/>
      <c r="SFT209" s="82"/>
      <c r="SFU209" s="82"/>
      <c r="SFV209" s="82"/>
      <c r="SFW209" s="82"/>
      <c r="SFX209" s="82"/>
      <c r="SFY209" s="82"/>
      <c r="SFZ209" s="82"/>
      <c r="SGA209" s="82"/>
      <c r="SGB209" s="82"/>
      <c r="SGC209" s="82"/>
      <c r="SGD209" s="82"/>
      <c r="SGE209" s="82"/>
      <c r="SGF209" s="82"/>
      <c r="SGG209" s="82"/>
      <c r="SGH209" s="82"/>
      <c r="SGI209" s="82"/>
      <c r="SGJ209" s="82"/>
      <c r="SGK209" s="82"/>
      <c r="SGL209" s="82"/>
      <c r="SGM209" s="82"/>
      <c r="SGN209" s="82"/>
      <c r="SGO209" s="82"/>
      <c r="SGP209" s="82"/>
      <c r="SGQ209" s="82"/>
      <c r="SGR209" s="82"/>
      <c r="SGS209" s="82"/>
      <c r="SGT209" s="82"/>
      <c r="SGU209" s="82"/>
      <c r="SGV209" s="82"/>
      <c r="SGW209" s="82"/>
      <c r="SGX209" s="82"/>
      <c r="SGY209" s="82"/>
      <c r="SGZ209" s="82"/>
      <c r="SHA209" s="82"/>
      <c r="SHB209" s="82"/>
      <c r="SHC209" s="82"/>
      <c r="SHD209" s="82"/>
      <c r="SHE209" s="82"/>
      <c r="SHF209" s="82"/>
      <c r="SHG209" s="82"/>
      <c r="SHH209" s="82"/>
      <c r="SHI209" s="82"/>
      <c r="SHJ209" s="82"/>
      <c r="SHK209" s="82"/>
      <c r="SHL209" s="82"/>
      <c r="SHM209" s="82"/>
      <c r="SHN209" s="82"/>
      <c r="SHO209" s="82"/>
      <c r="SHP209" s="82"/>
      <c r="SHQ209" s="82"/>
      <c r="SHR209" s="82"/>
      <c r="SHS209" s="82"/>
      <c r="SHT209" s="82"/>
      <c r="SHU209" s="82"/>
      <c r="SHV209" s="82"/>
      <c r="SHW209" s="82"/>
      <c r="SHX209" s="82"/>
      <c r="SHY209" s="82"/>
      <c r="SHZ209" s="82"/>
      <c r="SIA209" s="82"/>
      <c r="SIB209" s="82"/>
      <c r="SIC209" s="82"/>
      <c r="SID209" s="82"/>
      <c r="SIE209" s="82"/>
      <c r="SIF209" s="82"/>
      <c r="SIG209" s="82"/>
      <c r="SIH209" s="82"/>
      <c r="SII209" s="82"/>
      <c r="SIJ209" s="82"/>
      <c r="SIK209" s="82"/>
      <c r="SIL209" s="82"/>
      <c r="SIM209" s="82"/>
      <c r="SIN209" s="82"/>
      <c r="SIO209" s="82"/>
      <c r="SIP209" s="82"/>
      <c r="SIQ209" s="82"/>
      <c r="SIR209" s="82"/>
      <c r="SIS209" s="82"/>
      <c r="SIT209" s="82"/>
      <c r="SIU209" s="82"/>
      <c r="SIV209" s="82"/>
      <c r="SIW209" s="82"/>
      <c r="SIX209" s="82"/>
      <c r="SIY209" s="82"/>
      <c r="SIZ209" s="82"/>
      <c r="SJA209" s="82"/>
      <c r="SJB209" s="82"/>
      <c r="SJC209" s="82"/>
      <c r="SJD209" s="82"/>
      <c r="SJE209" s="82"/>
      <c r="SJF209" s="82"/>
      <c r="SJG209" s="82"/>
      <c r="SJH209" s="82"/>
      <c r="SJI209" s="82"/>
      <c r="SJJ209" s="82"/>
      <c r="SJK209" s="82"/>
      <c r="SJL209" s="82"/>
      <c r="SJM209" s="82"/>
      <c r="SJN209" s="82"/>
      <c r="SJO209" s="82"/>
      <c r="SJP209" s="82"/>
      <c r="SJQ209" s="82"/>
      <c r="SJR209" s="82"/>
      <c r="SJS209" s="82"/>
      <c r="SJT209" s="82"/>
      <c r="SJU209" s="82"/>
      <c r="SJV209" s="82"/>
      <c r="SJW209" s="82"/>
      <c r="SJX209" s="82"/>
      <c r="SJY209" s="82"/>
      <c r="SJZ209" s="82"/>
      <c r="SKA209" s="82"/>
      <c r="SKB209" s="82"/>
      <c r="SKC209" s="82"/>
      <c r="SKD209" s="82"/>
      <c r="SKE209" s="82"/>
      <c r="SKF209" s="82"/>
      <c r="SKG209" s="82"/>
      <c r="SKH209" s="82"/>
      <c r="SKI209" s="82"/>
      <c r="SKJ209" s="82"/>
      <c r="SKK209" s="82"/>
      <c r="SKL209" s="82"/>
      <c r="SKM209" s="82"/>
      <c r="SKN209" s="82"/>
      <c r="SKO209" s="82"/>
      <c r="SKP209" s="82"/>
      <c r="SKQ209" s="82"/>
      <c r="SKR209" s="82"/>
      <c r="SKS209" s="82"/>
      <c r="SKT209" s="82"/>
      <c r="SKU209" s="82"/>
      <c r="SKV209" s="82"/>
      <c r="SKW209" s="82"/>
      <c r="SKX209" s="82"/>
      <c r="SKY209" s="82"/>
      <c r="SKZ209" s="82"/>
      <c r="SLA209" s="82"/>
      <c r="SLB209" s="82"/>
      <c r="SLC209" s="82"/>
      <c r="SLD209" s="82"/>
      <c r="SLE209" s="82"/>
      <c r="SLF209" s="82"/>
      <c r="SLG209" s="82"/>
      <c r="SLH209" s="82"/>
      <c r="SLI209" s="82"/>
      <c r="SLJ209" s="82"/>
      <c r="SLK209" s="82"/>
      <c r="SLL209" s="82"/>
      <c r="SLM209" s="82"/>
      <c r="SLN209" s="82"/>
      <c r="SLO209" s="82"/>
      <c r="SLP209" s="82"/>
      <c r="SLQ209" s="82"/>
      <c r="SLR209" s="82"/>
      <c r="SLS209" s="82"/>
      <c r="SLT209" s="82"/>
      <c r="SLU209" s="82"/>
      <c r="SLV209" s="82"/>
      <c r="SLW209" s="82"/>
      <c r="SLX209" s="82"/>
      <c r="SLY209" s="82"/>
      <c r="SLZ209" s="82"/>
      <c r="SMA209" s="82"/>
      <c r="SMB209" s="82"/>
      <c r="SMC209" s="82"/>
      <c r="SMD209" s="82"/>
      <c r="SME209" s="82"/>
      <c r="SMF209" s="82"/>
      <c r="SMG209" s="82"/>
      <c r="SMH209" s="82"/>
      <c r="SMI209" s="82"/>
      <c r="SMJ209" s="82"/>
      <c r="SMK209" s="82"/>
      <c r="SML209" s="82"/>
      <c r="SMM209" s="82"/>
      <c r="SMN209" s="82"/>
      <c r="SMO209" s="82"/>
      <c r="SMP209" s="82"/>
      <c r="SMQ209" s="82"/>
      <c r="SMR209" s="82"/>
      <c r="SMS209" s="82"/>
      <c r="SMT209" s="82"/>
      <c r="SMU209" s="82"/>
      <c r="SMV209" s="82"/>
      <c r="SMW209" s="82"/>
      <c r="SMX209" s="82"/>
      <c r="SMY209" s="82"/>
      <c r="SMZ209" s="82"/>
      <c r="SNA209" s="82"/>
      <c r="SNB209" s="82"/>
      <c r="SNC209" s="82"/>
      <c r="SND209" s="82"/>
      <c r="SNE209" s="82"/>
      <c r="SNF209" s="82"/>
      <c r="SNG209" s="82"/>
      <c r="SNH209" s="82"/>
      <c r="SNI209" s="82"/>
      <c r="SNJ209" s="82"/>
      <c r="SNK209" s="82"/>
      <c r="SNL209" s="82"/>
      <c r="SNM209" s="82"/>
      <c r="SNN209" s="82"/>
      <c r="SNO209" s="82"/>
      <c r="SNP209" s="82"/>
      <c r="SNQ209" s="82"/>
      <c r="SNR209" s="82"/>
      <c r="SNS209" s="82"/>
      <c r="SNT209" s="82"/>
      <c r="SNU209" s="82"/>
      <c r="SNV209" s="82"/>
      <c r="SNW209" s="82"/>
      <c r="SNX209" s="82"/>
      <c r="SNY209" s="82"/>
      <c r="SNZ209" s="82"/>
      <c r="SOA209" s="82"/>
      <c r="SOB209" s="82"/>
      <c r="SOC209" s="82"/>
      <c r="SOD209" s="82"/>
      <c r="SOE209" s="82"/>
      <c r="SOF209" s="82"/>
      <c r="SOG209" s="82"/>
      <c r="SOH209" s="82"/>
      <c r="SOI209" s="82"/>
      <c r="SOJ209" s="82"/>
      <c r="SOK209" s="82"/>
      <c r="SOL209" s="82"/>
      <c r="SOM209" s="82"/>
      <c r="SON209" s="82"/>
      <c r="SOO209" s="82"/>
      <c r="SOP209" s="82"/>
      <c r="SOQ209" s="82"/>
      <c r="SOR209" s="82"/>
      <c r="SOS209" s="82"/>
      <c r="SOT209" s="82"/>
      <c r="SOU209" s="82"/>
      <c r="SOV209" s="82"/>
      <c r="SOW209" s="82"/>
      <c r="SOX209" s="82"/>
      <c r="SOY209" s="82"/>
      <c r="SOZ209" s="82"/>
      <c r="SPA209" s="82"/>
      <c r="SPB209" s="82"/>
      <c r="SPC209" s="82"/>
      <c r="SPD209" s="82"/>
      <c r="SPE209" s="82"/>
      <c r="SPF209" s="82"/>
      <c r="SPG209" s="82"/>
      <c r="SPH209" s="82"/>
      <c r="SPI209" s="82"/>
      <c r="SPJ209" s="82"/>
      <c r="SPK209" s="82"/>
      <c r="SPL209" s="82"/>
      <c r="SPM209" s="82"/>
      <c r="SPN209" s="82"/>
      <c r="SPO209" s="82"/>
      <c r="SPP209" s="82"/>
      <c r="SPQ209" s="82"/>
      <c r="SPR209" s="82"/>
      <c r="SPS209" s="82"/>
      <c r="SPT209" s="82"/>
      <c r="SPU209" s="82"/>
      <c r="SPV209" s="82"/>
      <c r="SPW209" s="82"/>
      <c r="SPX209" s="82"/>
      <c r="SPY209" s="82"/>
      <c r="SPZ209" s="82"/>
      <c r="SQA209" s="82"/>
      <c r="SQB209" s="82"/>
      <c r="SQC209" s="82"/>
      <c r="SQD209" s="82"/>
      <c r="SQE209" s="82"/>
      <c r="SQF209" s="82"/>
      <c r="SQG209" s="82"/>
      <c r="SQH209" s="82"/>
      <c r="SQI209" s="82"/>
      <c r="SQJ209" s="82"/>
      <c r="SQK209" s="82"/>
      <c r="SQL209" s="82"/>
      <c r="SQM209" s="82"/>
      <c r="SQN209" s="82"/>
      <c r="SQO209" s="82"/>
      <c r="SQP209" s="82"/>
      <c r="SQQ209" s="82"/>
      <c r="SQR209" s="82"/>
      <c r="SQS209" s="82"/>
      <c r="SQT209" s="82"/>
      <c r="SQU209" s="82"/>
      <c r="SQV209" s="82"/>
      <c r="SQW209" s="82"/>
      <c r="SQX209" s="82"/>
      <c r="SQY209" s="82"/>
      <c r="SQZ209" s="82"/>
      <c r="SRA209" s="82"/>
      <c r="SRB209" s="82"/>
      <c r="SRC209" s="82"/>
      <c r="SRD209" s="82"/>
      <c r="SRE209" s="82"/>
      <c r="SRF209" s="82"/>
      <c r="SRG209" s="82"/>
      <c r="SRH209" s="82"/>
      <c r="SRI209" s="82"/>
      <c r="SRJ209" s="82"/>
      <c r="SRK209" s="82"/>
      <c r="SRL209" s="82"/>
      <c r="SRM209" s="82"/>
      <c r="SRN209" s="82"/>
      <c r="SRO209" s="82"/>
      <c r="SRP209" s="82"/>
      <c r="SRQ209" s="82"/>
      <c r="SRR209" s="82"/>
      <c r="SRS209" s="82"/>
      <c r="SRT209" s="82"/>
      <c r="SRU209" s="82"/>
      <c r="SRV209" s="82"/>
      <c r="SRW209" s="82"/>
      <c r="SRX209" s="82"/>
      <c r="SRY209" s="82"/>
      <c r="SRZ209" s="82"/>
      <c r="SSA209" s="82"/>
      <c r="SSB209" s="82"/>
      <c r="SSC209" s="82"/>
      <c r="SSD209" s="82"/>
      <c r="SSE209" s="82"/>
      <c r="SSF209" s="82"/>
      <c r="SSG209" s="82"/>
      <c r="SSH209" s="82"/>
      <c r="SSI209" s="82"/>
      <c r="SSJ209" s="82"/>
      <c r="SSK209" s="82"/>
      <c r="SSL209" s="82"/>
      <c r="SSM209" s="82"/>
      <c r="SSN209" s="82"/>
      <c r="SSO209" s="82"/>
      <c r="SSP209" s="82"/>
      <c r="SSQ209" s="82"/>
      <c r="SSR209" s="82"/>
      <c r="SSS209" s="82"/>
      <c r="SST209" s="82"/>
      <c r="SSU209" s="82"/>
      <c r="SSV209" s="82"/>
      <c r="SSW209" s="82"/>
      <c r="SSX209" s="82"/>
      <c r="SSY209" s="82"/>
      <c r="SSZ209" s="82"/>
      <c r="STA209" s="82"/>
      <c r="STB209" s="82"/>
      <c r="STC209" s="82"/>
      <c r="STD209" s="82"/>
      <c r="STE209" s="82"/>
      <c r="STF209" s="82"/>
      <c r="STG209" s="82"/>
      <c r="STH209" s="82"/>
      <c r="STI209" s="82"/>
      <c r="STJ209" s="82"/>
      <c r="STK209" s="82"/>
      <c r="STL209" s="82"/>
      <c r="STM209" s="82"/>
      <c r="STN209" s="82"/>
      <c r="STO209" s="82"/>
      <c r="STP209" s="82"/>
      <c r="STQ209" s="82"/>
      <c r="STR209" s="82"/>
      <c r="STS209" s="82"/>
      <c r="STT209" s="82"/>
      <c r="STU209" s="82"/>
      <c r="STV209" s="82"/>
      <c r="STW209" s="82"/>
      <c r="STX209" s="82"/>
      <c r="STY209" s="82"/>
      <c r="STZ209" s="82"/>
      <c r="SUA209" s="82"/>
      <c r="SUB209" s="82"/>
      <c r="SUC209" s="82"/>
      <c r="SUD209" s="82"/>
      <c r="SUE209" s="82"/>
      <c r="SUF209" s="82"/>
      <c r="SUG209" s="82"/>
      <c r="SUH209" s="82"/>
      <c r="SUI209" s="82"/>
      <c r="SUJ209" s="82"/>
      <c r="SUK209" s="82"/>
      <c r="SUL209" s="82"/>
      <c r="SUM209" s="82"/>
      <c r="SUN209" s="82"/>
      <c r="SUO209" s="82"/>
      <c r="SUP209" s="82"/>
      <c r="SUQ209" s="82"/>
      <c r="SUR209" s="82"/>
      <c r="SUS209" s="82"/>
      <c r="SUT209" s="82"/>
      <c r="SUU209" s="82"/>
      <c r="SUV209" s="82"/>
      <c r="SUW209" s="82"/>
      <c r="SUX209" s="82"/>
      <c r="SUY209" s="82"/>
      <c r="SUZ209" s="82"/>
      <c r="SVA209" s="82"/>
      <c r="SVB209" s="82"/>
      <c r="SVC209" s="82"/>
      <c r="SVD209" s="82"/>
      <c r="SVE209" s="82"/>
      <c r="SVF209" s="82"/>
      <c r="SVG209" s="82"/>
      <c r="SVH209" s="82"/>
      <c r="SVI209" s="82"/>
      <c r="SVJ209" s="82"/>
      <c r="SVK209" s="82"/>
      <c r="SVL209" s="82"/>
      <c r="SVM209" s="82"/>
      <c r="SVN209" s="82"/>
      <c r="SVO209" s="82"/>
      <c r="SVP209" s="82"/>
      <c r="SVQ209" s="82"/>
      <c r="SVR209" s="82"/>
      <c r="SVS209" s="82"/>
      <c r="SVT209" s="82"/>
      <c r="SVU209" s="82"/>
      <c r="SVV209" s="82"/>
      <c r="SVW209" s="82"/>
      <c r="SVX209" s="82"/>
      <c r="SVY209" s="82"/>
      <c r="SVZ209" s="82"/>
      <c r="SWA209" s="82"/>
      <c r="SWB209" s="82"/>
      <c r="SWC209" s="82"/>
      <c r="SWD209" s="82"/>
      <c r="SWE209" s="82"/>
      <c r="SWF209" s="82"/>
      <c r="SWG209" s="82"/>
      <c r="SWH209" s="82"/>
      <c r="SWI209" s="82"/>
      <c r="SWJ209" s="82"/>
      <c r="SWK209" s="82"/>
      <c r="SWL209" s="82"/>
      <c r="SWM209" s="82"/>
      <c r="SWN209" s="82"/>
      <c r="SWO209" s="82"/>
      <c r="SWP209" s="82"/>
      <c r="SWQ209" s="82"/>
      <c r="SWR209" s="82"/>
      <c r="SWS209" s="82"/>
      <c r="SWT209" s="82"/>
      <c r="SWU209" s="82"/>
      <c r="SWV209" s="82"/>
      <c r="SWW209" s="82"/>
      <c r="SWX209" s="82"/>
      <c r="SWY209" s="82"/>
      <c r="SWZ209" s="82"/>
      <c r="SXA209" s="82"/>
      <c r="SXB209" s="82"/>
      <c r="SXC209" s="82"/>
      <c r="SXD209" s="82"/>
      <c r="SXE209" s="82"/>
      <c r="SXF209" s="82"/>
      <c r="SXG209" s="82"/>
      <c r="SXH209" s="82"/>
      <c r="SXI209" s="82"/>
      <c r="SXJ209" s="82"/>
      <c r="SXK209" s="82"/>
      <c r="SXL209" s="82"/>
      <c r="SXM209" s="82"/>
      <c r="SXN209" s="82"/>
      <c r="SXO209" s="82"/>
      <c r="SXP209" s="82"/>
      <c r="SXQ209" s="82"/>
      <c r="SXR209" s="82"/>
      <c r="SXS209" s="82"/>
      <c r="SXT209" s="82"/>
      <c r="SXU209" s="82"/>
      <c r="SXV209" s="82"/>
      <c r="SXW209" s="82"/>
      <c r="SXX209" s="82"/>
      <c r="SXY209" s="82"/>
      <c r="SXZ209" s="82"/>
      <c r="SYA209" s="82"/>
      <c r="SYB209" s="82"/>
      <c r="SYC209" s="82"/>
      <c r="SYD209" s="82"/>
      <c r="SYE209" s="82"/>
      <c r="SYF209" s="82"/>
      <c r="SYG209" s="82"/>
      <c r="SYH209" s="82"/>
      <c r="SYI209" s="82"/>
      <c r="SYJ209" s="82"/>
      <c r="SYK209" s="82"/>
      <c r="SYL209" s="82"/>
      <c r="SYM209" s="82"/>
      <c r="SYN209" s="82"/>
      <c r="SYO209" s="82"/>
      <c r="SYP209" s="82"/>
      <c r="SYQ209" s="82"/>
      <c r="SYR209" s="82"/>
      <c r="SYS209" s="82"/>
      <c r="SYT209" s="82"/>
      <c r="SYU209" s="82"/>
      <c r="SYV209" s="82"/>
      <c r="SYW209" s="82"/>
      <c r="SYX209" s="82"/>
      <c r="SYY209" s="82"/>
      <c r="SYZ209" s="82"/>
      <c r="SZA209" s="82"/>
      <c r="SZB209" s="82"/>
      <c r="SZC209" s="82"/>
      <c r="SZD209" s="82"/>
      <c r="SZE209" s="82"/>
      <c r="SZF209" s="82"/>
      <c r="SZG209" s="82"/>
      <c r="SZH209" s="82"/>
      <c r="SZI209" s="82"/>
      <c r="SZJ209" s="82"/>
      <c r="SZK209" s="82"/>
      <c r="SZL209" s="82"/>
      <c r="SZM209" s="82"/>
      <c r="SZN209" s="82"/>
      <c r="SZO209" s="82"/>
      <c r="SZP209" s="82"/>
      <c r="SZQ209" s="82"/>
      <c r="SZR209" s="82"/>
      <c r="SZS209" s="82"/>
      <c r="SZT209" s="82"/>
      <c r="SZU209" s="82"/>
      <c r="SZV209" s="82"/>
      <c r="SZW209" s="82"/>
      <c r="SZX209" s="82"/>
      <c r="SZY209" s="82"/>
      <c r="SZZ209" s="82"/>
      <c r="TAA209" s="82"/>
      <c r="TAB209" s="82"/>
      <c r="TAC209" s="82"/>
      <c r="TAD209" s="82"/>
      <c r="TAE209" s="82"/>
      <c r="TAF209" s="82"/>
      <c r="TAG209" s="82"/>
      <c r="TAH209" s="82"/>
      <c r="TAI209" s="82"/>
      <c r="TAJ209" s="82"/>
      <c r="TAK209" s="82"/>
      <c r="TAL209" s="82"/>
      <c r="TAM209" s="82"/>
      <c r="TAN209" s="82"/>
      <c r="TAO209" s="82"/>
      <c r="TAP209" s="82"/>
      <c r="TAQ209" s="82"/>
      <c r="TAR209" s="82"/>
      <c r="TAS209" s="82"/>
      <c r="TAT209" s="82"/>
      <c r="TAU209" s="82"/>
      <c r="TAV209" s="82"/>
      <c r="TAW209" s="82"/>
      <c r="TAX209" s="82"/>
      <c r="TAY209" s="82"/>
      <c r="TAZ209" s="82"/>
      <c r="TBA209" s="82"/>
      <c r="TBB209" s="82"/>
      <c r="TBC209" s="82"/>
      <c r="TBD209" s="82"/>
      <c r="TBE209" s="82"/>
      <c r="TBF209" s="82"/>
      <c r="TBG209" s="82"/>
      <c r="TBH209" s="82"/>
      <c r="TBI209" s="82"/>
      <c r="TBJ209" s="82"/>
      <c r="TBK209" s="82"/>
      <c r="TBL209" s="82"/>
      <c r="TBM209" s="82"/>
      <c r="TBN209" s="82"/>
      <c r="TBO209" s="82"/>
      <c r="TBP209" s="82"/>
      <c r="TBQ209" s="82"/>
      <c r="TBR209" s="82"/>
      <c r="TBS209" s="82"/>
      <c r="TBT209" s="82"/>
      <c r="TBU209" s="82"/>
      <c r="TBV209" s="82"/>
      <c r="TBW209" s="82"/>
      <c r="TBX209" s="82"/>
      <c r="TBY209" s="82"/>
      <c r="TBZ209" s="82"/>
      <c r="TCA209" s="82"/>
      <c r="TCB209" s="82"/>
      <c r="TCC209" s="82"/>
      <c r="TCD209" s="82"/>
      <c r="TCE209" s="82"/>
      <c r="TCF209" s="82"/>
      <c r="TCG209" s="82"/>
      <c r="TCH209" s="82"/>
      <c r="TCI209" s="82"/>
      <c r="TCJ209" s="82"/>
      <c r="TCK209" s="82"/>
      <c r="TCL209" s="82"/>
      <c r="TCM209" s="82"/>
      <c r="TCN209" s="82"/>
      <c r="TCO209" s="82"/>
      <c r="TCP209" s="82"/>
      <c r="TCQ209" s="82"/>
      <c r="TCR209" s="82"/>
      <c r="TCS209" s="82"/>
      <c r="TCT209" s="82"/>
      <c r="TCU209" s="82"/>
      <c r="TCV209" s="82"/>
      <c r="TCW209" s="82"/>
      <c r="TCX209" s="82"/>
      <c r="TCY209" s="82"/>
      <c r="TCZ209" s="82"/>
      <c r="TDA209" s="82"/>
      <c r="TDB209" s="82"/>
      <c r="TDC209" s="82"/>
      <c r="TDD209" s="82"/>
      <c r="TDE209" s="82"/>
      <c r="TDF209" s="82"/>
      <c r="TDG209" s="82"/>
      <c r="TDH209" s="82"/>
      <c r="TDI209" s="82"/>
      <c r="TDJ209" s="82"/>
      <c r="TDK209" s="82"/>
      <c r="TDL209" s="82"/>
      <c r="TDM209" s="82"/>
      <c r="TDN209" s="82"/>
      <c r="TDO209" s="82"/>
      <c r="TDP209" s="82"/>
      <c r="TDQ209" s="82"/>
      <c r="TDR209" s="82"/>
      <c r="TDS209" s="82"/>
      <c r="TDT209" s="82"/>
      <c r="TDU209" s="82"/>
      <c r="TDV209" s="82"/>
      <c r="TDW209" s="82"/>
      <c r="TDX209" s="82"/>
      <c r="TDY209" s="82"/>
      <c r="TDZ209" s="82"/>
      <c r="TEA209" s="82"/>
      <c r="TEB209" s="82"/>
      <c r="TEC209" s="82"/>
      <c r="TED209" s="82"/>
      <c r="TEE209" s="82"/>
      <c r="TEF209" s="82"/>
      <c r="TEG209" s="82"/>
      <c r="TEH209" s="82"/>
      <c r="TEI209" s="82"/>
      <c r="TEJ209" s="82"/>
      <c r="TEK209" s="82"/>
      <c r="TEL209" s="82"/>
      <c r="TEM209" s="82"/>
      <c r="TEN209" s="82"/>
      <c r="TEO209" s="82"/>
      <c r="TEP209" s="82"/>
      <c r="TEQ209" s="82"/>
      <c r="TER209" s="82"/>
      <c r="TES209" s="82"/>
      <c r="TET209" s="82"/>
      <c r="TEU209" s="82"/>
      <c r="TEV209" s="82"/>
      <c r="TEW209" s="82"/>
      <c r="TEX209" s="82"/>
      <c r="TEY209" s="82"/>
      <c r="TEZ209" s="82"/>
      <c r="TFA209" s="82"/>
      <c r="TFB209" s="82"/>
      <c r="TFC209" s="82"/>
      <c r="TFD209" s="82"/>
      <c r="TFE209" s="82"/>
      <c r="TFF209" s="82"/>
      <c r="TFG209" s="82"/>
      <c r="TFH209" s="82"/>
      <c r="TFI209" s="82"/>
      <c r="TFJ209" s="82"/>
      <c r="TFK209" s="82"/>
      <c r="TFL209" s="82"/>
      <c r="TFM209" s="82"/>
      <c r="TFN209" s="82"/>
      <c r="TFO209" s="82"/>
      <c r="TFP209" s="82"/>
      <c r="TFQ209" s="82"/>
      <c r="TFR209" s="82"/>
      <c r="TFS209" s="82"/>
      <c r="TFT209" s="82"/>
      <c r="TFU209" s="82"/>
      <c r="TFV209" s="82"/>
      <c r="TFW209" s="82"/>
      <c r="TFX209" s="82"/>
      <c r="TFY209" s="82"/>
      <c r="TFZ209" s="82"/>
      <c r="TGA209" s="82"/>
      <c r="TGB209" s="82"/>
      <c r="TGC209" s="82"/>
      <c r="TGD209" s="82"/>
      <c r="TGE209" s="82"/>
      <c r="TGF209" s="82"/>
      <c r="TGG209" s="82"/>
      <c r="TGH209" s="82"/>
      <c r="TGI209" s="82"/>
      <c r="TGJ209" s="82"/>
      <c r="TGK209" s="82"/>
      <c r="TGL209" s="82"/>
      <c r="TGM209" s="82"/>
      <c r="TGN209" s="82"/>
      <c r="TGO209" s="82"/>
      <c r="TGP209" s="82"/>
      <c r="TGQ209" s="82"/>
      <c r="TGR209" s="82"/>
      <c r="TGS209" s="82"/>
      <c r="TGT209" s="82"/>
      <c r="TGU209" s="82"/>
      <c r="TGV209" s="82"/>
      <c r="TGW209" s="82"/>
      <c r="TGX209" s="82"/>
      <c r="TGY209" s="82"/>
      <c r="TGZ209" s="82"/>
      <c r="THA209" s="82"/>
      <c r="THB209" s="82"/>
      <c r="THC209" s="82"/>
      <c r="THD209" s="82"/>
      <c r="THE209" s="82"/>
      <c r="THF209" s="82"/>
      <c r="THG209" s="82"/>
      <c r="THH209" s="82"/>
      <c r="THI209" s="82"/>
      <c r="THJ209" s="82"/>
      <c r="THK209" s="82"/>
      <c r="THL209" s="82"/>
      <c r="THM209" s="82"/>
      <c r="THN209" s="82"/>
      <c r="THO209" s="82"/>
      <c r="THP209" s="82"/>
      <c r="THQ209" s="82"/>
      <c r="THR209" s="82"/>
      <c r="THS209" s="82"/>
      <c r="THT209" s="82"/>
      <c r="THU209" s="82"/>
      <c r="THV209" s="82"/>
      <c r="THW209" s="82"/>
      <c r="THX209" s="82"/>
      <c r="THY209" s="82"/>
      <c r="THZ209" s="82"/>
      <c r="TIA209" s="82"/>
      <c r="TIB209" s="82"/>
      <c r="TIC209" s="82"/>
      <c r="TID209" s="82"/>
      <c r="TIE209" s="82"/>
      <c r="TIF209" s="82"/>
      <c r="TIG209" s="82"/>
      <c r="TIH209" s="82"/>
      <c r="TII209" s="82"/>
      <c r="TIJ209" s="82"/>
      <c r="TIK209" s="82"/>
      <c r="TIL209" s="82"/>
      <c r="TIM209" s="82"/>
      <c r="TIN209" s="82"/>
      <c r="TIO209" s="82"/>
      <c r="TIP209" s="82"/>
      <c r="TIQ209" s="82"/>
      <c r="TIR209" s="82"/>
      <c r="TIS209" s="82"/>
      <c r="TIT209" s="82"/>
      <c r="TIU209" s="82"/>
      <c r="TIV209" s="82"/>
      <c r="TIW209" s="82"/>
      <c r="TIX209" s="82"/>
      <c r="TIY209" s="82"/>
      <c r="TIZ209" s="82"/>
      <c r="TJA209" s="82"/>
      <c r="TJB209" s="82"/>
      <c r="TJC209" s="82"/>
      <c r="TJD209" s="82"/>
      <c r="TJE209" s="82"/>
      <c r="TJF209" s="82"/>
      <c r="TJG209" s="82"/>
      <c r="TJH209" s="82"/>
      <c r="TJI209" s="82"/>
      <c r="TJJ209" s="82"/>
      <c r="TJK209" s="82"/>
      <c r="TJL209" s="82"/>
      <c r="TJM209" s="82"/>
      <c r="TJN209" s="82"/>
      <c r="TJO209" s="82"/>
      <c r="TJP209" s="82"/>
      <c r="TJQ209" s="82"/>
      <c r="TJR209" s="82"/>
      <c r="TJS209" s="82"/>
      <c r="TJT209" s="82"/>
      <c r="TJU209" s="82"/>
      <c r="TJV209" s="82"/>
      <c r="TJW209" s="82"/>
      <c r="TJX209" s="82"/>
      <c r="TJY209" s="82"/>
      <c r="TJZ209" s="82"/>
      <c r="TKA209" s="82"/>
      <c r="TKB209" s="82"/>
      <c r="TKC209" s="82"/>
      <c r="TKD209" s="82"/>
      <c r="TKE209" s="82"/>
      <c r="TKF209" s="82"/>
      <c r="TKG209" s="82"/>
      <c r="TKH209" s="82"/>
      <c r="TKI209" s="82"/>
      <c r="TKJ209" s="82"/>
      <c r="TKK209" s="82"/>
      <c r="TKL209" s="82"/>
      <c r="TKM209" s="82"/>
      <c r="TKN209" s="82"/>
      <c r="TKO209" s="82"/>
      <c r="TKP209" s="82"/>
      <c r="TKQ209" s="82"/>
      <c r="TKR209" s="82"/>
      <c r="TKS209" s="82"/>
      <c r="TKT209" s="82"/>
      <c r="TKU209" s="82"/>
      <c r="TKV209" s="82"/>
      <c r="TKW209" s="82"/>
      <c r="TKX209" s="82"/>
      <c r="TKY209" s="82"/>
      <c r="TKZ209" s="82"/>
      <c r="TLA209" s="82"/>
      <c r="TLB209" s="82"/>
      <c r="TLC209" s="82"/>
      <c r="TLD209" s="82"/>
      <c r="TLE209" s="82"/>
      <c r="TLF209" s="82"/>
      <c r="TLG209" s="82"/>
      <c r="TLH209" s="82"/>
      <c r="TLI209" s="82"/>
      <c r="TLJ209" s="82"/>
      <c r="TLK209" s="82"/>
      <c r="TLL209" s="82"/>
      <c r="TLM209" s="82"/>
      <c r="TLN209" s="82"/>
      <c r="TLO209" s="82"/>
      <c r="TLP209" s="82"/>
      <c r="TLQ209" s="82"/>
      <c r="TLR209" s="82"/>
      <c r="TLS209" s="82"/>
      <c r="TLT209" s="82"/>
      <c r="TLU209" s="82"/>
      <c r="TLV209" s="82"/>
      <c r="TLW209" s="82"/>
      <c r="TLX209" s="82"/>
      <c r="TLY209" s="82"/>
      <c r="TLZ209" s="82"/>
      <c r="TMA209" s="82"/>
      <c r="TMB209" s="82"/>
      <c r="TMC209" s="82"/>
      <c r="TMD209" s="82"/>
      <c r="TME209" s="82"/>
      <c r="TMF209" s="82"/>
      <c r="TMG209" s="82"/>
      <c r="TMH209" s="82"/>
      <c r="TMI209" s="82"/>
      <c r="TMJ209" s="82"/>
      <c r="TMK209" s="82"/>
      <c r="TML209" s="82"/>
      <c r="TMM209" s="82"/>
      <c r="TMN209" s="82"/>
      <c r="TMO209" s="82"/>
      <c r="TMP209" s="82"/>
      <c r="TMQ209" s="82"/>
      <c r="TMR209" s="82"/>
      <c r="TMS209" s="82"/>
      <c r="TMT209" s="82"/>
      <c r="TMU209" s="82"/>
      <c r="TMV209" s="82"/>
      <c r="TMW209" s="82"/>
      <c r="TMX209" s="82"/>
      <c r="TMY209" s="82"/>
      <c r="TMZ209" s="82"/>
      <c r="TNA209" s="82"/>
      <c r="TNB209" s="82"/>
      <c r="TNC209" s="82"/>
      <c r="TND209" s="82"/>
      <c r="TNE209" s="82"/>
      <c r="TNF209" s="82"/>
      <c r="TNG209" s="82"/>
      <c r="TNH209" s="82"/>
      <c r="TNI209" s="82"/>
      <c r="TNJ209" s="82"/>
      <c r="TNK209" s="82"/>
      <c r="TNL209" s="82"/>
      <c r="TNM209" s="82"/>
      <c r="TNN209" s="82"/>
      <c r="TNO209" s="82"/>
      <c r="TNP209" s="82"/>
      <c r="TNQ209" s="82"/>
      <c r="TNR209" s="82"/>
      <c r="TNS209" s="82"/>
      <c r="TNT209" s="82"/>
      <c r="TNU209" s="82"/>
      <c r="TNV209" s="82"/>
      <c r="TNW209" s="82"/>
      <c r="TNX209" s="82"/>
      <c r="TNY209" s="82"/>
      <c r="TNZ209" s="82"/>
      <c r="TOA209" s="82"/>
      <c r="TOB209" s="82"/>
      <c r="TOC209" s="82"/>
      <c r="TOD209" s="82"/>
      <c r="TOE209" s="82"/>
      <c r="TOF209" s="82"/>
      <c r="TOG209" s="82"/>
      <c r="TOH209" s="82"/>
      <c r="TOI209" s="82"/>
      <c r="TOJ209" s="82"/>
      <c r="TOK209" s="82"/>
      <c r="TOL209" s="82"/>
      <c r="TOM209" s="82"/>
      <c r="TON209" s="82"/>
      <c r="TOO209" s="82"/>
      <c r="TOP209" s="82"/>
      <c r="TOQ209" s="82"/>
      <c r="TOR209" s="82"/>
      <c r="TOS209" s="82"/>
      <c r="TOT209" s="82"/>
      <c r="TOU209" s="82"/>
      <c r="TOV209" s="82"/>
      <c r="TOW209" s="82"/>
      <c r="TOX209" s="82"/>
      <c r="TOY209" s="82"/>
      <c r="TOZ209" s="82"/>
      <c r="TPA209" s="82"/>
      <c r="TPB209" s="82"/>
      <c r="TPC209" s="82"/>
      <c r="TPD209" s="82"/>
      <c r="TPE209" s="82"/>
      <c r="TPF209" s="82"/>
      <c r="TPG209" s="82"/>
      <c r="TPH209" s="82"/>
      <c r="TPI209" s="82"/>
      <c r="TPJ209" s="82"/>
      <c r="TPK209" s="82"/>
      <c r="TPL209" s="82"/>
      <c r="TPM209" s="82"/>
      <c r="TPN209" s="82"/>
      <c r="TPO209" s="82"/>
      <c r="TPP209" s="82"/>
      <c r="TPQ209" s="82"/>
      <c r="TPR209" s="82"/>
      <c r="TPS209" s="82"/>
      <c r="TPT209" s="82"/>
      <c r="TPU209" s="82"/>
      <c r="TPV209" s="82"/>
      <c r="TPW209" s="82"/>
      <c r="TPX209" s="82"/>
      <c r="TPY209" s="82"/>
      <c r="TPZ209" s="82"/>
      <c r="TQA209" s="82"/>
      <c r="TQB209" s="82"/>
      <c r="TQC209" s="82"/>
      <c r="TQD209" s="82"/>
      <c r="TQE209" s="82"/>
      <c r="TQF209" s="82"/>
      <c r="TQG209" s="82"/>
      <c r="TQH209" s="82"/>
      <c r="TQI209" s="82"/>
      <c r="TQJ209" s="82"/>
      <c r="TQK209" s="82"/>
      <c r="TQL209" s="82"/>
      <c r="TQM209" s="82"/>
      <c r="TQN209" s="82"/>
      <c r="TQO209" s="82"/>
      <c r="TQP209" s="82"/>
      <c r="TQQ209" s="82"/>
      <c r="TQR209" s="82"/>
      <c r="TQS209" s="82"/>
      <c r="TQT209" s="82"/>
      <c r="TQU209" s="82"/>
      <c r="TQV209" s="82"/>
      <c r="TQW209" s="82"/>
      <c r="TQX209" s="82"/>
      <c r="TQY209" s="82"/>
      <c r="TQZ209" s="82"/>
      <c r="TRA209" s="82"/>
      <c r="TRB209" s="82"/>
      <c r="TRC209" s="82"/>
      <c r="TRD209" s="82"/>
      <c r="TRE209" s="82"/>
      <c r="TRF209" s="82"/>
      <c r="TRG209" s="82"/>
      <c r="TRH209" s="82"/>
      <c r="TRI209" s="82"/>
      <c r="TRJ209" s="82"/>
      <c r="TRK209" s="82"/>
      <c r="TRL209" s="82"/>
      <c r="TRM209" s="82"/>
      <c r="TRN209" s="82"/>
      <c r="TRO209" s="82"/>
      <c r="TRP209" s="82"/>
      <c r="TRQ209" s="82"/>
      <c r="TRR209" s="82"/>
      <c r="TRS209" s="82"/>
      <c r="TRT209" s="82"/>
      <c r="TRU209" s="82"/>
      <c r="TRV209" s="82"/>
      <c r="TRW209" s="82"/>
      <c r="TRX209" s="82"/>
      <c r="TRY209" s="82"/>
      <c r="TRZ209" s="82"/>
      <c r="TSA209" s="82"/>
      <c r="TSB209" s="82"/>
      <c r="TSC209" s="82"/>
      <c r="TSD209" s="82"/>
      <c r="TSE209" s="82"/>
      <c r="TSF209" s="82"/>
      <c r="TSG209" s="82"/>
      <c r="TSH209" s="82"/>
      <c r="TSI209" s="82"/>
      <c r="TSJ209" s="82"/>
      <c r="TSK209" s="82"/>
      <c r="TSL209" s="82"/>
      <c r="TSM209" s="82"/>
      <c r="TSN209" s="82"/>
      <c r="TSO209" s="82"/>
      <c r="TSP209" s="82"/>
      <c r="TSQ209" s="82"/>
      <c r="TSR209" s="82"/>
      <c r="TSS209" s="82"/>
      <c r="TST209" s="82"/>
      <c r="TSU209" s="82"/>
      <c r="TSV209" s="82"/>
      <c r="TSW209" s="82"/>
      <c r="TSX209" s="82"/>
      <c r="TSY209" s="82"/>
      <c r="TSZ209" s="82"/>
      <c r="TTA209" s="82"/>
      <c r="TTB209" s="82"/>
      <c r="TTC209" s="82"/>
      <c r="TTD209" s="82"/>
      <c r="TTE209" s="82"/>
      <c r="TTF209" s="82"/>
      <c r="TTG209" s="82"/>
      <c r="TTH209" s="82"/>
      <c r="TTI209" s="82"/>
      <c r="TTJ209" s="82"/>
      <c r="TTK209" s="82"/>
      <c r="TTL209" s="82"/>
      <c r="TTM209" s="82"/>
      <c r="TTN209" s="82"/>
      <c r="TTO209" s="82"/>
      <c r="TTP209" s="82"/>
      <c r="TTQ209" s="82"/>
      <c r="TTR209" s="82"/>
      <c r="TTS209" s="82"/>
      <c r="TTT209" s="82"/>
      <c r="TTU209" s="82"/>
      <c r="TTV209" s="82"/>
      <c r="TTW209" s="82"/>
      <c r="TTX209" s="82"/>
      <c r="TTY209" s="82"/>
      <c r="TTZ209" s="82"/>
      <c r="TUA209" s="82"/>
      <c r="TUB209" s="82"/>
      <c r="TUC209" s="82"/>
      <c r="TUD209" s="82"/>
      <c r="TUE209" s="82"/>
      <c r="TUF209" s="82"/>
      <c r="TUG209" s="82"/>
      <c r="TUH209" s="82"/>
      <c r="TUI209" s="82"/>
      <c r="TUJ209" s="82"/>
      <c r="TUK209" s="82"/>
      <c r="TUL209" s="82"/>
      <c r="TUM209" s="82"/>
      <c r="TUN209" s="82"/>
      <c r="TUO209" s="82"/>
      <c r="TUP209" s="82"/>
      <c r="TUQ209" s="82"/>
      <c r="TUR209" s="82"/>
      <c r="TUS209" s="82"/>
      <c r="TUT209" s="82"/>
      <c r="TUU209" s="82"/>
      <c r="TUV209" s="82"/>
      <c r="TUW209" s="82"/>
      <c r="TUX209" s="82"/>
      <c r="TUY209" s="82"/>
      <c r="TUZ209" s="82"/>
      <c r="TVA209" s="82"/>
      <c r="TVB209" s="82"/>
      <c r="TVC209" s="82"/>
      <c r="TVD209" s="82"/>
      <c r="TVE209" s="82"/>
      <c r="TVF209" s="82"/>
      <c r="TVG209" s="82"/>
      <c r="TVH209" s="82"/>
      <c r="TVI209" s="82"/>
      <c r="TVJ209" s="82"/>
      <c r="TVK209" s="82"/>
      <c r="TVL209" s="82"/>
      <c r="TVM209" s="82"/>
      <c r="TVN209" s="82"/>
      <c r="TVO209" s="82"/>
      <c r="TVP209" s="82"/>
      <c r="TVQ209" s="82"/>
      <c r="TVR209" s="82"/>
      <c r="TVS209" s="82"/>
      <c r="TVT209" s="82"/>
      <c r="TVU209" s="82"/>
      <c r="TVV209" s="82"/>
      <c r="TVW209" s="82"/>
      <c r="TVX209" s="82"/>
      <c r="TVY209" s="82"/>
      <c r="TVZ209" s="82"/>
      <c r="TWA209" s="82"/>
      <c r="TWB209" s="82"/>
      <c r="TWC209" s="82"/>
      <c r="TWD209" s="82"/>
      <c r="TWE209" s="82"/>
      <c r="TWF209" s="82"/>
      <c r="TWG209" s="82"/>
      <c r="TWH209" s="82"/>
      <c r="TWI209" s="82"/>
      <c r="TWJ209" s="82"/>
      <c r="TWK209" s="82"/>
      <c r="TWL209" s="82"/>
      <c r="TWM209" s="82"/>
      <c r="TWN209" s="82"/>
      <c r="TWO209" s="82"/>
      <c r="TWP209" s="82"/>
      <c r="TWQ209" s="82"/>
      <c r="TWR209" s="82"/>
      <c r="TWS209" s="82"/>
      <c r="TWT209" s="82"/>
      <c r="TWU209" s="82"/>
      <c r="TWV209" s="82"/>
      <c r="TWW209" s="82"/>
      <c r="TWX209" s="82"/>
      <c r="TWY209" s="82"/>
      <c r="TWZ209" s="82"/>
      <c r="TXA209" s="82"/>
      <c r="TXB209" s="82"/>
      <c r="TXC209" s="82"/>
      <c r="TXD209" s="82"/>
      <c r="TXE209" s="82"/>
      <c r="TXF209" s="82"/>
      <c r="TXG209" s="82"/>
      <c r="TXH209" s="82"/>
      <c r="TXI209" s="82"/>
      <c r="TXJ209" s="82"/>
      <c r="TXK209" s="82"/>
      <c r="TXL209" s="82"/>
      <c r="TXM209" s="82"/>
      <c r="TXN209" s="82"/>
      <c r="TXO209" s="82"/>
      <c r="TXP209" s="82"/>
      <c r="TXQ209" s="82"/>
      <c r="TXR209" s="82"/>
      <c r="TXS209" s="82"/>
      <c r="TXT209" s="82"/>
      <c r="TXU209" s="82"/>
      <c r="TXV209" s="82"/>
      <c r="TXW209" s="82"/>
      <c r="TXX209" s="82"/>
      <c r="TXY209" s="82"/>
      <c r="TXZ209" s="82"/>
      <c r="TYA209" s="82"/>
      <c r="TYB209" s="82"/>
      <c r="TYC209" s="82"/>
      <c r="TYD209" s="82"/>
      <c r="TYE209" s="82"/>
      <c r="TYF209" s="82"/>
      <c r="TYG209" s="82"/>
      <c r="TYH209" s="82"/>
      <c r="TYI209" s="82"/>
      <c r="TYJ209" s="82"/>
      <c r="TYK209" s="82"/>
      <c r="TYL209" s="82"/>
      <c r="TYM209" s="82"/>
      <c r="TYN209" s="82"/>
      <c r="TYO209" s="82"/>
      <c r="TYP209" s="82"/>
      <c r="TYQ209" s="82"/>
      <c r="TYR209" s="82"/>
      <c r="TYS209" s="82"/>
      <c r="TYT209" s="82"/>
      <c r="TYU209" s="82"/>
      <c r="TYV209" s="82"/>
      <c r="TYW209" s="82"/>
      <c r="TYX209" s="82"/>
      <c r="TYY209" s="82"/>
      <c r="TYZ209" s="82"/>
      <c r="TZA209" s="82"/>
      <c r="TZB209" s="82"/>
      <c r="TZC209" s="82"/>
      <c r="TZD209" s="82"/>
      <c r="TZE209" s="82"/>
      <c r="TZF209" s="82"/>
      <c r="TZG209" s="82"/>
      <c r="TZH209" s="82"/>
      <c r="TZI209" s="82"/>
      <c r="TZJ209" s="82"/>
      <c r="TZK209" s="82"/>
      <c r="TZL209" s="82"/>
      <c r="TZM209" s="82"/>
      <c r="TZN209" s="82"/>
      <c r="TZO209" s="82"/>
      <c r="TZP209" s="82"/>
      <c r="TZQ209" s="82"/>
      <c r="TZR209" s="82"/>
      <c r="TZS209" s="82"/>
      <c r="TZT209" s="82"/>
      <c r="TZU209" s="82"/>
      <c r="TZV209" s="82"/>
      <c r="TZW209" s="82"/>
      <c r="TZX209" s="82"/>
      <c r="TZY209" s="82"/>
      <c r="TZZ209" s="82"/>
      <c r="UAA209" s="82"/>
      <c r="UAB209" s="82"/>
      <c r="UAC209" s="82"/>
      <c r="UAD209" s="82"/>
      <c r="UAE209" s="82"/>
      <c r="UAF209" s="82"/>
      <c r="UAG209" s="82"/>
      <c r="UAH209" s="82"/>
      <c r="UAI209" s="82"/>
      <c r="UAJ209" s="82"/>
      <c r="UAK209" s="82"/>
      <c r="UAL209" s="82"/>
      <c r="UAM209" s="82"/>
      <c r="UAN209" s="82"/>
      <c r="UAO209" s="82"/>
      <c r="UAP209" s="82"/>
      <c r="UAQ209" s="82"/>
      <c r="UAR209" s="82"/>
      <c r="UAS209" s="82"/>
      <c r="UAT209" s="82"/>
      <c r="UAU209" s="82"/>
      <c r="UAV209" s="82"/>
      <c r="UAW209" s="82"/>
      <c r="UAX209" s="82"/>
      <c r="UAY209" s="82"/>
      <c r="UAZ209" s="82"/>
      <c r="UBA209" s="82"/>
      <c r="UBB209" s="82"/>
      <c r="UBC209" s="82"/>
      <c r="UBD209" s="82"/>
      <c r="UBE209" s="82"/>
      <c r="UBF209" s="82"/>
      <c r="UBG209" s="82"/>
      <c r="UBH209" s="82"/>
      <c r="UBI209" s="82"/>
      <c r="UBJ209" s="82"/>
      <c r="UBK209" s="82"/>
      <c r="UBL209" s="82"/>
      <c r="UBM209" s="82"/>
      <c r="UBN209" s="82"/>
      <c r="UBO209" s="82"/>
      <c r="UBP209" s="82"/>
      <c r="UBQ209" s="82"/>
      <c r="UBR209" s="82"/>
      <c r="UBS209" s="82"/>
      <c r="UBT209" s="82"/>
      <c r="UBU209" s="82"/>
      <c r="UBV209" s="82"/>
      <c r="UBW209" s="82"/>
      <c r="UBX209" s="82"/>
      <c r="UBY209" s="82"/>
      <c r="UBZ209" s="82"/>
      <c r="UCA209" s="82"/>
      <c r="UCB209" s="82"/>
      <c r="UCC209" s="82"/>
      <c r="UCD209" s="82"/>
      <c r="UCE209" s="82"/>
      <c r="UCF209" s="82"/>
      <c r="UCG209" s="82"/>
      <c r="UCH209" s="82"/>
      <c r="UCI209" s="82"/>
      <c r="UCJ209" s="82"/>
      <c r="UCK209" s="82"/>
      <c r="UCL209" s="82"/>
      <c r="UCM209" s="82"/>
      <c r="UCN209" s="82"/>
      <c r="UCO209" s="82"/>
      <c r="UCP209" s="82"/>
      <c r="UCQ209" s="82"/>
      <c r="UCR209" s="82"/>
      <c r="UCS209" s="82"/>
      <c r="UCT209" s="82"/>
      <c r="UCU209" s="82"/>
      <c r="UCV209" s="82"/>
      <c r="UCW209" s="82"/>
      <c r="UCX209" s="82"/>
      <c r="UCY209" s="82"/>
      <c r="UCZ209" s="82"/>
      <c r="UDA209" s="82"/>
      <c r="UDB209" s="82"/>
      <c r="UDC209" s="82"/>
      <c r="UDD209" s="82"/>
      <c r="UDE209" s="82"/>
      <c r="UDF209" s="82"/>
      <c r="UDG209" s="82"/>
      <c r="UDH209" s="82"/>
      <c r="UDI209" s="82"/>
      <c r="UDJ209" s="82"/>
      <c r="UDK209" s="82"/>
      <c r="UDL209" s="82"/>
      <c r="UDM209" s="82"/>
      <c r="UDN209" s="82"/>
      <c r="UDO209" s="82"/>
      <c r="UDP209" s="82"/>
      <c r="UDQ209" s="82"/>
      <c r="UDR209" s="82"/>
      <c r="UDS209" s="82"/>
      <c r="UDT209" s="82"/>
      <c r="UDU209" s="82"/>
      <c r="UDV209" s="82"/>
      <c r="UDW209" s="82"/>
      <c r="UDX209" s="82"/>
      <c r="UDY209" s="82"/>
      <c r="UDZ209" s="82"/>
      <c r="UEA209" s="82"/>
      <c r="UEB209" s="82"/>
      <c r="UEC209" s="82"/>
      <c r="UED209" s="82"/>
      <c r="UEE209" s="82"/>
      <c r="UEF209" s="82"/>
      <c r="UEG209" s="82"/>
      <c r="UEH209" s="82"/>
      <c r="UEI209" s="82"/>
      <c r="UEJ209" s="82"/>
      <c r="UEK209" s="82"/>
      <c r="UEL209" s="82"/>
      <c r="UEM209" s="82"/>
      <c r="UEN209" s="82"/>
      <c r="UEO209" s="82"/>
      <c r="UEP209" s="82"/>
      <c r="UEQ209" s="82"/>
      <c r="UER209" s="82"/>
      <c r="UES209" s="82"/>
      <c r="UET209" s="82"/>
      <c r="UEU209" s="82"/>
      <c r="UEV209" s="82"/>
      <c r="UEW209" s="82"/>
      <c r="UEX209" s="82"/>
      <c r="UEY209" s="82"/>
      <c r="UEZ209" s="82"/>
      <c r="UFA209" s="82"/>
      <c r="UFB209" s="82"/>
      <c r="UFC209" s="82"/>
      <c r="UFD209" s="82"/>
      <c r="UFE209" s="82"/>
      <c r="UFF209" s="82"/>
      <c r="UFG209" s="82"/>
      <c r="UFH209" s="82"/>
      <c r="UFI209" s="82"/>
      <c r="UFJ209" s="82"/>
      <c r="UFK209" s="82"/>
      <c r="UFL209" s="82"/>
      <c r="UFM209" s="82"/>
      <c r="UFN209" s="82"/>
      <c r="UFO209" s="82"/>
      <c r="UFP209" s="82"/>
      <c r="UFQ209" s="82"/>
      <c r="UFR209" s="82"/>
      <c r="UFS209" s="82"/>
      <c r="UFT209" s="82"/>
      <c r="UFU209" s="82"/>
      <c r="UFV209" s="82"/>
      <c r="UFW209" s="82"/>
      <c r="UFX209" s="82"/>
      <c r="UFY209" s="82"/>
      <c r="UFZ209" s="82"/>
      <c r="UGA209" s="82"/>
      <c r="UGB209" s="82"/>
      <c r="UGC209" s="82"/>
      <c r="UGD209" s="82"/>
      <c r="UGE209" s="82"/>
      <c r="UGF209" s="82"/>
      <c r="UGG209" s="82"/>
      <c r="UGH209" s="82"/>
      <c r="UGI209" s="82"/>
      <c r="UGJ209" s="82"/>
      <c r="UGK209" s="82"/>
      <c r="UGL209" s="82"/>
      <c r="UGM209" s="82"/>
      <c r="UGN209" s="82"/>
      <c r="UGO209" s="82"/>
      <c r="UGP209" s="82"/>
      <c r="UGQ209" s="82"/>
      <c r="UGR209" s="82"/>
      <c r="UGS209" s="82"/>
      <c r="UGT209" s="82"/>
      <c r="UGU209" s="82"/>
      <c r="UGV209" s="82"/>
      <c r="UGW209" s="82"/>
      <c r="UGX209" s="82"/>
      <c r="UGY209" s="82"/>
      <c r="UGZ209" s="82"/>
      <c r="UHA209" s="82"/>
      <c r="UHB209" s="82"/>
      <c r="UHC209" s="82"/>
      <c r="UHD209" s="82"/>
      <c r="UHE209" s="82"/>
      <c r="UHF209" s="82"/>
      <c r="UHG209" s="82"/>
      <c r="UHH209" s="82"/>
      <c r="UHI209" s="82"/>
      <c r="UHJ209" s="82"/>
      <c r="UHK209" s="82"/>
      <c r="UHL209" s="82"/>
      <c r="UHM209" s="82"/>
      <c r="UHN209" s="82"/>
      <c r="UHO209" s="82"/>
      <c r="UHP209" s="82"/>
      <c r="UHQ209" s="82"/>
      <c r="UHR209" s="82"/>
      <c r="UHS209" s="82"/>
      <c r="UHT209" s="82"/>
      <c r="UHU209" s="82"/>
      <c r="UHV209" s="82"/>
      <c r="UHW209" s="82"/>
      <c r="UHX209" s="82"/>
      <c r="UHY209" s="82"/>
      <c r="UHZ209" s="82"/>
      <c r="UIA209" s="82"/>
      <c r="UIB209" s="82"/>
      <c r="UIC209" s="82"/>
      <c r="UID209" s="82"/>
      <c r="UIE209" s="82"/>
      <c r="UIF209" s="82"/>
      <c r="UIG209" s="82"/>
      <c r="UIH209" s="82"/>
      <c r="UII209" s="82"/>
      <c r="UIJ209" s="82"/>
      <c r="UIK209" s="82"/>
      <c r="UIL209" s="82"/>
      <c r="UIM209" s="82"/>
      <c r="UIN209" s="82"/>
      <c r="UIO209" s="82"/>
      <c r="UIP209" s="82"/>
      <c r="UIQ209" s="82"/>
      <c r="UIR209" s="82"/>
      <c r="UIS209" s="82"/>
      <c r="UIT209" s="82"/>
      <c r="UIU209" s="82"/>
      <c r="UIV209" s="82"/>
      <c r="UIW209" s="82"/>
      <c r="UIX209" s="82"/>
      <c r="UIY209" s="82"/>
      <c r="UIZ209" s="82"/>
      <c r="UJA209" s="82"/>
      <c r="UJB209" s="82"/>
      <c r="UJC209" s="82"/>
      <c r="UJD209" s="82"/>
      <c r="UJE209" s="82"/>
      <c r="UJF209" s="82"/>
      <c r="UJG209" s="82"/>
      <c r="UJH209" s="82"/>
      <c r="UJI209" s="82"/>
      <c r="UJJ209" s="82"/>
      <c r="UJK209" s="82"/>
      <c r="UJL209" s="82"/>
      <c r="UJM209" s="82"/>
      <c r="UJN209" s="82"/>
      <c r="UJO209" s="82"/>
      <c r="UJP209" s="82"/>
      <c r="UJQ209" s="82"/>
      <c r="UJR209" s="82"/>
      <c r="UJS209" s="82"/>
      <c r="UJT209" s="82"/>
      <c r="UJU209" s="82"/>
      <c r="UJV209" s="82"/>
      <c r="UJW209" s="82"/>
      <c r="UJX209" s="82"/>
      <c r="UJY209" s="82"/>
      <c r="UJZ209" s="82"/>
      <c r="UKA209" s="82"/>
      <c r="UKB209" s="82"/>
      <c r="UKC209" s="82"/>
      <c r="UKD209" s="82"/>
      <c r="UKE209" s="82"/>
      <c r="UKF209" s="82"/>
      <c r="UKG209" s="82"/>
      <c r="UKH209" s="82"/>
      <c r="UKI209" s="82"/>
      <c r="UKJ209" s="82"/>
      <c r="UKK209" s="82"/>
      <c r="UKL209" s="82"/>
      <c r="UKM209" s="82"/>
      <c r="UKN209" s="82"/>
      <c r="UKO209" s="82"/>
      <c r="UKP209" s="82"/>
      <c r="UKQ209" s="82"/>
      <c r="UKR209" s="82"/>
      <c r="UKS209" s="82"/>
      <c r="UKT209" s="82"/>
      <c r="UKU209" s="82"/>
      <c r="UKV209" s="82"/>
      <c r="UKW209" s="82"/>
      <c r="UKX209" s="82"/>
      <c r="UKY209" s="82"/>
      <c r="UKZ209" s="82"/>
      <c r="ULA209" s="82"/>
      <c r="ULB209" s="82"/>
      <c r="ULC209" s="82"/>
      <c r="ULD209" s="82"/>
      <c r="ULE209" s="82"/>
      <c r="ULF209" s="82"/>
      <c r="ULG209" s="82"/>
      <c r="ULH209" s="82"/>
      <c r="ULI209" s="82"/>
      <c r="ULJ209" s="82"/>
      <c r="ULK209" s="82"/>
      <c r="ULL209" s="82"/>
      <c r="ULM209" s="82"/>
      <c r="ULN209" s="82"/>
      <c r="ULO209" s="82"/>
      <c r="ULP209" s="82"/>
      <c r="ULQ209" s="82"/>
      <c r="ULR209" s="82"/>
      <c r="ULS209" s="82"/>
      <c r="ULT209" s="82"/>
      <c r="ULU209" s="82"/>
      <c r="ULV209" s="82"/>
      <c r="ULW209" s="82"/>
      <c r="ULX209" s="82"/>
      <c r="ULY209" s="82"/>
      <c r="ULZ209" s="82"/>
      <c r="UMA209" s="82"/>
      <c r="UMB209" s="82"/>
      <c r="UMC209" s="82"/>
      <c r="UMD209" s="82"/>
      <c r="UME209" s="82"/>
      <c r="UMF209" s="82"/>
      <c r="UMG209" s="82"/>
      <c r="UMH209" s="82"/>
      <c r="UMI209" s="82"/>
      <c r="UMJ209" s="82"/>
      <c r="UMK209" s="82"/>
      <c r="UML209" s="82"/>
      <c r="UMM209" s="82"/>
      <c r="UMN209" s="82"/>
      <c r="UMO209" s="82"/>
      <c r="UMP209" s="82"/>
      <c r="UMQ209" s="82"/>
      <c r="UMR209" s="82"/>
      <c r="UMS209" s="82"/>
      <c r="UMT209" s="82"/>
      <c r="UMU209" s="82"/>
      <c r="UMV209" s="82"/>
      <c r="UMW209" s="82"/>
      <c r="UMX209" s="82"/>
      <c r="UMY209" s="82"/>
      <c r="UMZ209" s="82"/>
      <c r="UNA209" s="82"/>
      <c r="UNB209" s="82"/>
      <c r="UNC209" s="82"/>
      <c r="UND209" s="82"/>
      <c r="UNE209" s="82"/>
      <c r="UNF209" s="82"/>
      <c r="UNG209" s="82"/>
      <c r="UNH209" s="82"/>
      <c r="UNI209" s="82"/>
      <c r="UNJ209" s="82"/>
      <c r="UNK209" s="82"/>
      <c r="UNL209" s="82"/>
      <c r="UNM209" s="82"/>
      <c r="UNN209" s="82"/>
      <c r="UNO209" s="82"/>
      <c r="UNP209" s="82"/>
      <c r="UNQ209" s="82"/>
      <c r="UNR209" s="82"/>
      <c r="UNS209" s="82"/>
      <c r="UNT209" s="82"/>
      <c r="UNU209" s="82"/>
      <c r="UNV209" s="82"/>
      <c r="UNW209" s="82"/>
      <c r="UNX209" s="82"/>
      <c r="UNY209" s="82"/>
      <c r="UNZ209" s="82"/>
      <c r="UOA209" s="82"/>
      <c r="UOB209" s="82"/>
      <c r="UOC209" s="82"/>
      <c r="UOD209" s="82"/>
      <c r="UOE209" s="82"/>
      <c r="UOF209" s="82"/>
      <c r="UOG209" s="82"/>
      <c r="UOH209" s="82"/>
      <c r="UOI209" s="82"/>
      <c r="UOJ209" s="82"/>
      <c r="UOK209" s="82"/>
      <c r="UOL209" s="82"/>
      <c r="UOM209" s="82"/>
      <c r="UON209" s="82"/>
      <c r="UOO209" s="82"/>
      <c r="UOP209" s="82"/>
      <c r="UOQ209" s="82"/>
      <c r="UOR209" s="82"/>
      <c r="UOS209" s="82"/>
      <c r="UOT209" s="82"/>
      <c r="UOU209" s="82"/>
      <c r="UOV209" s="82"/>
      <c r="UOW209" s="82"/>
      <c r="UOX209" s="82"/>
      <c r="UOY209" s="82"/>
      <c r="UOZ209" s="82"/>
      <c r="UPA209" s="82"/>
      <c r="UPB209" s="82"/>
      <c r="UPC209" s="82"/>
      <c r="UPD209" s="82"/>
      <c r="UPE209" s="82"/>
      <c r="UPF209" s="82"/>
      <c r="UPG209" s="82"/>
      <c r="UPH209" s="82"/>
      <c r="UPI209" s="82"/>
      <c r="UPJ209" s="82"/>
      <c r="UPK209" s="82"/>
      <c r="UPL209" s="82"/>
      <c r="UPM209" s="82"/>
      <c r="UPN209" s="82"/>
      <c r="UPO209" s="82"/>
      <c r="UPP209" s="82"/>
      <c r="UPQ209" s="82"/>
      <c r="UPR209" s="82"/>
      <c r="UPS209" s="82"/>
      <c r="UPT209" s="82"/>
      <c r="UPU209" s="82"/>
      <c r="UPV209" s="82"/>
      <c r="UPW209" s="82"/>
      <c r="UPX209" s="82"/>
      <c r="UPY209" s="82"/>
      <c r="UPZ209" s="82"/>
      <c r="UQA209" s="82"/>
      <c r="UQB209" s="82"/>
      <c r="UQC209" s="82"/>
      <c r="UQD209" s="82"/>
      <c r="UQE209" s="82"/>
      <c r="UQF209" s="82"/>
      <c r="UQG209" s="82"/>
      <c r="UQH209" s="82"/>
      <c r="UQI209" s="82"/>
      <c r="UQJ209" s="82"/>
      <c r="UQK209" s="82"/>
      <c r="UQL209" s="82"/>
      <c r="UQM209" s="82"/>
      <c r="UQN209" s="82"/>
      <c r="UQO209" s="82"/>
      <c r="UQP209" s="82"/>
      <c r="UQQ209" s="82"/>
      <c r="UQR209" s="82"/>
      <c r="UQS209" s="82"/>
      <c r="UQT209" s="82"/>
      <c r="UQU209" s="82"/>
      <c r="UQV209" s="82"/>
      <c r="UQW209" s="82"/>
      <c r="UQX209" s="82"/>
      <c r="UQY209" s="82"/>
      <c r="UQZ209" s="82"/>
      <c r="URA209" s="82"/>
      <c r="URB209" s="82"/>
      <c r="URC209" s="82"/>
      <c r="URD209" s="82"/>
      <c r="URE209" s="82"/>
      <c r="URF209" s="82"/>
      <c r="URG209" s="82"/>
      <c r="URH209" s="82"/>
      <c r="URI209" s="82"/>
      <c r="URJ209" s="82"/>
      <c r="URK209" s="82"/>
      <c r="URL209" s="82"/>
      <c r="URM209" s="82"/>
      <c r="URN209" s="82"/>
      <c r="URO209" s="82"/>
      <c r="URP209" s="82"/>
      <c r="URQ209" s="82"/>
      <c r="URR209" s="82"/>
      <c r="URS209" s="82"/>
      <c r="URT209" s="82"/>
      <c r="URU209" s="82"/>
      <c r="URV209" s="82"/>
      <c r="URW209" s="82"/>
      <c r="URX209" s="82"/>
      <c r="URY209" s="82"/>
      <c r="URZ209" s="82"/>
      <c r="USA209" s="82"/>
      <c r="USB209" s="82"/>
      <c r="USC209" s="82"/>
      <c r="USD209" s="82"/>
      <c r="USE209" s="82"/>
      <c r="USF209" s="82"/>
      <c r="USG209" s="82"/>
      <c r="USH209" s="82"/>
      <c r="USI209" s="82"/>
      <c r="USJ209" s="82"/>
      <c r="USK209" s="82"/>
      <c r="USL209" s="82"/>
      <c r="USM209" s="82"/>
      <c r="USN209" s="82"/>
      <c r="USO209" s="82"/>
      <c r="USP209" s="82"/>
      <c r="USQ209" s="82"/>
      <c r="USR209" s="82"/>
      <c r="USS209" s="82"/>
      <c r="UST209" s="82"/>
      <c r="USU209" s="82"/>
      <c r="USV209" s="82"/>
      <c r="USW209" s="82"/>
      <c r="USX209" s="82"/>
      <c r="USY209" s="82"/>
      <c r="USZ209" s="82"/>
      <c r="UTA209" s="82"/>
      <c r="UTB209" s="82"/>
      <c r="UTC209" s="82"/>
      <c r="UTD209" s="82"/>
      <c r="UTE209" s="82"/>
      <c r="UTF209" s="82"/>
      <c r="UTG209" s="82"/>
      <c r="UTH209" s="82"/>
      <c r="UTI209" s="82"/>
      <c r="UTJ209" s="82"/>
      <c r="UTK209" s="82"/>
      <c r="UTL209" s="82"/>
      <c r="UTM209" s="82"/>
      <c r="UTN209" s="82"/>
      <c r="UTO209" s="82"/>
      <c r="UTP209" s="82"/>
      <c r="UTQ209" s="82"/>
      <c r="UTR209" s="82"/>
      <c r="UTS209" s="82"/>
      <c r="UTT209" s="82"/>
      <c r="UTU209" s="82"/>
      <c r="UTV209" s="82"/>
      <c r="UTW209" s="82"/>
      <c r="UTX209" s="82"/>
      <c r="UTY209" s="82"/>
      <c r="UTZ209" s="82"/>
      <c r="UUA209" s="82"/>
      <c r="UUB209" s="82"/>
      <c r="UUC209" s="82"/>
      <c r="UUD209" s="82"/>
      <c r="UUE209" s="82"/>
      <c r="UUF209" s="82"/>
      <c r="UUG209" s="82"/>
      <c r="UUH209" s="82"/>
      <c r="UUI209" s="82"/>
      <c r="UUJ209" s="82"/>
      <c r="UUK209" s="82"/>
      <c r="UUL209" s="82"/>
      <c r="UUM209" s="82"/>
      <c r="UUN209" s="82"/>
      <c r="UUO209" s="82"/>
      <c r="UUP209" s="82"/>
      <c r="UUQ209" s="82"/>
      <c r="UUR209" s="82"/>
      <c r="UUS209" s="82"/>
      <c r="UUT209" s="82"/>
      <c r="UUU209" s="82"/>
      <c r="UUV209" s="82"/>
      <c r="UUW209" s="82"/>
      <c r="UUX209" s="82"/>
      <c r="UUY209" s="82"/>
      <c r="UUZ209" s="82"/>
      <c r="UVA209" s="82"/>
      <c r="UVB209" s="82"/>
      <c r="UVC209" s="82"/>
      <c r="UVD209" s="82"/>
      <c r="UVE209" s="82"/>
      <c r="UVF209" s="82"/>
      <c r="UVG209" s="82"/>
      <c r="UVH209" s="82"/>
      <c r="UVI209" s="82"/>
      <c r="UVJ209" s="82"/>
      <c r="UVK209" s="82"/>
      <c r="UVL209" s="82"/>
      <c r="UVM209" s="82"/>
      <c r="UVN209" s="82"/>
      <c r="UVO209" s="82"/>
      <c r="UVP209" s="82"/>
      <c r="UVQ209" s="82"/>
      <c r="UVR209" s="82"/>
      <c r="UVS209" s="82"/>
      <c r="UVT209" s="82"/>
      <c r="UVU209" s="82"/>
      <c r="UVV209" s="82"/>
      <c r="UVW209" s="82"/>
      <c r="UVX209" s="82"/>
      <c r="UVY209" s="82"/>
      <c r="UVZ209" s="82"/>
      <c r="UWA209" s="82"/>
      <c r="UWB209" s="82"/>
      <c r="UWC209" s="82"/>
      <c r="UWD209" s="82"/>
      <c r="UWE209" s="82"/>
      <c r="UWF209" s="82"/>
      <c r="UWG209" s="82"/>
      <c r="UWH209" s="82"/>
      <c r="UWI209" s="82"/>
      <c r="UWJ209" s="82"/>
      <c r="UWK209" s="82"/>
      <c r="UWL209" s="82"/>
      <c r="UWM209" s="82"/>
      <c r="UWN209" s="82"/>
      <c r="UWO209" s="82"/>
      <c r="UWP209" s="82"/>
      <c r="UWQ209" s="82"/>
      <c r="UWR209" s="82"/>
      <c r="UWS209" s="82"/>
      <c r="UWT209" s="82"/>
      <c r="UWU209" s="82"/>
      <c r="UWV209" s="82"/>
      <c r="UWW209" s="82"/>
      <c r="UWX209" s="82"/>
      <c r="UWY209" s="82"/>
      <c r="UWZ209" s="82"/>
      <c r="UXA209" s="82"/>
      <c r="UXB209" s="82"/>
      <c r="UXC209" s="82"/>
      <c r="UXD209" s="82"/>
      <c r="UXE209" s="82"/>
      <c r="UXF209" s="82"/>
      <c r="UXG209" s="82"/>
      <c r="UXH209" s="82"/>
      <c r="UXI209" s="82"/>
      <c r="UXJ209" s="82"/>
      <c r="UXK209" s="82"/>
      <c r="UXL209" s="82"/>
      <c r="UXM209" s="82"/>
      <c r="UXN209" s="82"/>
      <c r="UXO209" s="82"/>
      <c r="UXP209" s="82"/>
      <c r="UXQ209" s="82"/>
      <c r="UXR209" s="82"/>
      <c r="UXS209" s="82"/>
      <c r="UXT209" s="82"/>
      <c r="UXU209" s="82"/>
      <c r="UXV209" s="82"/>
      <c r="UXW209" s="82"/>
      <c r="UXX209" s="82"/>
      <c r="UXY209" s="82"/>
      <c r="UXZ209" s="82"/>
      <c r="UYA209" s="82"/>
      <c r="UYB209" s="82"/>
      <c r="UYC209" s="82"/>
      <c r="UYD209" s="82"/>
      <c r="UYE209" s="82"/>
      <c r="UYF209" s="82"/>
      <c r="UYG209" s="82"/>
      <c r="UYH209" s="82"/>
      <c r="UYI209" s="82"/>
      <c r="UYJ209" s="82"/>
      <c r="UYK209" s="82"/>
      <c r="UYL209" s="82"/>
      <c r="UYM209" s="82"/>
      <c r="UYN209" s="82"/>
      <c r="UYO209" s="82"/>
      <c r="UYP209" s="82"/>
      <c r="UYQ209" s="82"/>
      <c r="UYR209" s="82"/>
      <c r="UYS209" s="82"/>
      <c r="UYT209" s="82"/>
      <c r="UYU209" s="82"/>
      <c r="UYV209" s="82"/>
      <c r="UYW209" s="82"/>
      <c r="UYX209" s="82"/>
      <c r="UYY209" s="82"/>
      <c r="UYZ209" s="82"/>
      <c r="UZA209" s="82"/>
      <c r="UZB209" s="82"/>
      <c r="UZC209" s="82"/>
      <c r="UZD209" s="82"/>
      <c r="UZE209" s="82"/>
      <c r="UZF209" s="82"/>
      <c r="UZG209" s="82"/>
      <c r="UZH209" s="82"/>
      <c r="UZI209" s="82"/>
      <c r="UZJ209" s="82"/>
      <c r="UZK209" s="82"/>
      <c r="UZL209" s="82"/>
      <c r="UZM209" s="82"/>
      <c r="UZN209" s="82"/>
      <c r="UZO209" s="82"/>
      <c r="UZP209" s="82"/>
      <c r="UZQ209" s="82"/>
      <c r="UZR209" s="82"/>
      <c r="UZS209" s="82"/>
      <c r="UZT209" s="82"/>
      <c r="UZU209" s="82"/>
      <c r="UZV209" s="82"/>
      <c r="UZW209" s="82"/>
      <c r="UZX209" s="82"/>
      <c r="UZY209" s="82"/>
      <c r="UZZ209" s="82"/>
      <c r="VAA209" s="82"/>
      <c r="VAB209" s="82"/>
      <c r="VAC209" s="82"/>
      <c r="VAD209" s="82"/>
      <c r="VAE209" s="82"/>
      <c r="VAF209" s="82"/>
      <c r="VAG209" s="82"/>
      <c r="VAH209" s="82"/>
      <c r="VAI209" s="82"/>
      <c r="VAJ209" s="82"/>
      <c r="VAK209" s="82"/>
      <c r="VAL209" s="82"/>
      <c r="VAM209" s="82"/>
      <c r="VAN209" s="82"/>
      <c r="VAO209" s="82"/>
      <c r="VAP209" s="82"/>
      <c r="VAQ209" s="82"/>
      <c r="VAR209" s="82"/>
      <c r="VAS209" s="82"/>
      <c r="VAT209" s="82"/>
      <c r="VAU209" s="82"/>
      <c r="VAV209" s="82"/>
      <c r="VAW209" s="82"/>
      <c r="VAX209" s="82"/>
      <c r="VAY209" s="82"/>
      <c r="VAZ209" s="82"/>
      <c r="VBA209" s="82"/>
      <c r="VBB209" s="82"/>
      <c r="VBC209" s="82"/>
      <c r="VBD209" s="82"/>
      <c r="VBE209" s="82"/>
      <c r="VBF209" s="82"/>
      <c r="VBG209" s="82"/>
      <c r="VBH209" s="82"/>
      <c r="VBI209" s="82"/>
      <c r="VBJ209" s="82"/>
      <c r="VBK209" s="82"/>
      <c r="VBL209" s="82"/>
      <c r="VBM209" s="82"/>
      <c r="VBN209" s="82"/>
      <c r="VBO209" s="82"/>
      <c r="VBP209" s="82"/>
      <c r="VBQ209" s="82"/>
      <c r="VBR209" s="82"/>
      <c r="VBS209" s="82"/>
      <c r="VBT209" s="82"/>
      <c r="VBU209" s="82"/>
      <c r="VBV209" s="82"/>
      <c r="VBW209" s="82"/>
      <c r="VBX209" s="82"/>
      <c r="VBY209" s="82"/>
      <c r="VBZ209" s="82"/>
      <c r="VCA209" s="82"/>
      <c r="VCB209" s="82"/>
      <c r="VCC209" s="82"/>
      <c r="VCD209" s="82"/>
      <c r="VCE209" s="82"/>
      <c r="VCF209" s="82"/>
      <c r="VCG209" s="82"/>
      <c r="VCH209" s="82"/>
      <c r="VCI209" s="82"/>
      <c r="VCJ209" s="82"/>
      <c r="VCK209" s="82"/>
      <c r="VCL209" s="82"/>
      <c r="VCM209" s="82"/>
      <c r="VCN209" s="82"/>
      <c r="VCO209" s="82"/>
      <c r="VCP209" s="82"/>
      <c r="VCQ209" s="82"/>
      <c r="VCR209" s="82"/>
      <c r="VCS209" s="82"/>
      <c r="VCT209" s="82"/>
      <c r="VCU209" s="82"/>
      <c r="VCV209" s="82"/>
      <c r="VCW209" s="82"/>
      <c r="VCX209" s="82"/>
      <c r="VCY209" s="82"/>
      <c r="VCZ209" s="82"/>
      <c r="VDA209" s="82"/>
      <c r="VDB209" s="82"/>
      <c r="VDC209" s="82"/>
      <c r="VDD209" s="82"/>
      <c r="VDE209" s="82"/>
      <c r="VDF209" s="82"/>
      <c r="VDG209" s="82"/>
      <c r="VDH209" s="82"/>
      <c r="VDI209" s="82"/>
      <c r="VDJ209" s="82"/>
      <c r="VDK209" s="82"/>
      <c r="VDL209" s="82"/>
      <c r="VDM209" s="82"/>
      <c r="VDN209" s="82"/>
      <c r="VDO209" s="82"/>
      <c r="VDP209" s="82"/>
      <c r="VDQ209" s="82"/>
      <c r="VDR209" s="82"/>
      <c r="VDS209" s="82"/>
      <c r="VDT209" s="82"/>
      <c r="VDU209" s="82"/>
      <c r="VDV209" s="82"/>
      <c r="VDW209" s="82"/>
      <c r="VDX209" s="82"/>
      <c r="VDY209" s="82"/>
      <c r="VDZ209" s="82"/>
      <c r="VEA209" s="82"/>
      <c r="VEB209" s="82"/>
      <c r="VEC209" s="82"/>
      <c r="VED209" s="82"/>
      <c r="VEE209" s="82"/>
      <c r="VEF209" s="82"/>
      <c r="VEG209" s="82"/>
      <c r="VEH209" s="82"/>
      <c r="VEI209" s="82"/>
      <c r="VEJ209" s="82"/>
      <c r="VEK209" s="82"/>
      <c r="VEL209" s="82"/>
      <c r="VEM209" s="82"/>
      <c r="VEN209" s="82"/>
      <c r="VEO209" s="82"/>
      <c r="VEP209" s="82"/>
      <c r="VEQ209" s="82"/>
      <c r="VER209" s="82"/>
      <c r="VES209" s="82"/>
      <c r="VET209" s="82"/>
      <c r="VEU209" s="82"/>
      <c r="VEV209" s="82"/>
      <c r="VEW209" s="82"/>
      <c r="VEX209" s="82"/>
      <c r="VEY209" s="82"/>
      <c r="VEZ209" s="82"/>
      <c r="VFA209" s="82"/>
      <c r="VFB209" s="82"/>
      <c r="VFC209" s="82"/>
      <c r="VFD209" s="82"/>
      <c r="VFE209" s="82"/>
      <c r="VFF209" s="82"/>
      <c r="VFG209" s="82"/>
      <c r="VFH209" s="82"/>
      <c r="VFI209" s="82"/>
      <c r="VFJ209" s="82"/>
      <c r="VFK209" s="82"/>
      <c r="VFL209" s="82"/>
      <c r="VFM209" s="82"/>
      <c r="VFN209" s="82"/>
      <c r="VFO209" s="82"/>
      <c r="VFP209" s="82"/>
      <c r="VFQ209" s="82"/>
      <c r="VFR209" s="82"/>
      <c r="VFS209" s="82"/>
      <c r="VFT209" s="82"/>
      <c r="VFU209" s="82"/>
      <c r="VFV209" s="82"/>
      <c r="VFW209" s="82"/>
      <c r="VFX209" s="82"/>
      <c r="VFY209" s="82"/>
      <c r="VFZ209" s="82"/>
      <c r="VGA209" s="82"/>
      <c r="VGB209" s="82"/>
      <c r="VGC209" s="82"/>
      <c r="VGD209" s="82"/>
      <c r="VGE209" s="82"/>
      <c r="VGF209" s="82"/>
      <c r="VGG209" s="82"/>
      <c r="VGH209" s="82"/>
      <c r="VGI209" s="82"/>
      <c r="VGJ209" s="82"/>
      <c r="VGK209" s="82"/>
      <c r="VGL209" s="82"/>
      <c r="VGM209" s="82"/>
      <c r="VGN209" s="82"/>
      <c r="VGO209" s="82"/>
      <c r="VGP209" s="82"/>
      <c r="VGQ209" s="82"/>
      <c r="VGR209" s="82"/>
      <c r="VGS209" s="82"/>
      <c r="VGT209" s="82"/>
      <c r="VGU209" s="82"/>
      <c r="VGV209" s="82"/>
      <c r="VGW209" s="82"/>
      <c r="VGX209" s="82"/>
      <c r="VGY209" s="82"/>
      <c r="VGZ209" s="82"/>
      <c r="VHA209" s="82"/>
      <c r="VHB209" s="82"/>
      <c r="VHC209" s="82"/>
      <c r="VHD209" s="82"/>
      <c r="VHE209" s="82"/>
      <c r="VHF209" s="82"/>
      <c r="VHG209" s="82"/>
      <c r="VHH209" s="82"/>
      <c r="VHI209" s="82"/>
      <c r="VHJ209" s="82"/>
      <c r="VHK209" s="82"/>
      <c r="VHL209" s="82"/>
      <c r="VHM209" s="82"/>
      <c r="VHN209" s="82"/>
      <c r="VHO209" s="82"/>
      <c r="VHP209" s="82"/>
      <c r="VHQ209" s="82"/>
      <c r="VHR209" s="82"/>
      <c r="VHS209" s="82"/>
      <c r="VHT209" s="82"/>
      <c r="VHU209" s="82"/>
      <c r="VHV209" s="82"/>
      <c r="VHW209" s="82"/>
      <c r="VHX209" s="82"/>
      <c r="VHY209" s="82"/>
      <c r="VHZ209" s="82"/>
      <c r="VIA209" s="82"/>
      <c r="VIB209" s="82"/>
      <c r="VIC209" s="82"/>
      <c r="VID209" s="82"/>
      <c r="VIE209" s="82"/>
      <c r="VIF209" s="82"/>
      <c r="VIG209" s="82"/>
      <c r="VIH209" s="82"/>
      <c r="VII209" s="82"/>
      <c r="VIJ209" s="82"/>
      <c r="VIK209" s="82"/>
      <c r="VIL209" s="82"/>
      <c r="VIM209" s="82"/>
      <c r="VIN209" s="82"/>
      <c r="VIO209" s="82"/>
      <c r="VIP209" s="82"/>
      <c r="VIQ209" s="82"/>
      <c r="VIR209" s="82"/>
      <c r="VIS209" s="82"/>
      <c r="VIT209" s="82"/>
      <c r="VIU209" s="82"/>
      <c r="VIV209" s="82"/>
      <c r="VIW209" s="82"/>
      <c r="VIX209" s="82"/>
      <c r="VIY209" s="82"/>
      <c r="VIZ209" s="82"/>
      <c r="VJA209" s="82"/>
      <c r="VJB209" s="82"/>
      <c r="VJC209" s="82"/>
      <c r="VJD209" s="82"/>
      <c r="VJE209" s="82"/>
      <c r="VJF209" s="82"/>
      <c r="VJG209" s="82"/>
      <c r="VJH209" s="82"/>
      <c r="VJI209" s="82"/>
      <c r="VJJ209" s="82"/>
      <c r="VJK209" s="82"/>
      <c r="VJL209" s="82"/>
      <c r="VJM209" s="82"/>
      <c r="VJN209" s="82"/>
      <c r="VJO209" s="82"/>
      <c r="VJP209" s="82"/>
      <c r="VJQ209" s="82"/>
      <c r="VJR209" s="82"/>
      <c r="VJS209" s="82"/>
      <c r="VJT209" s="82"/>
      <c r="VJU209" s="82"/>
      <c r="VJV209" s="82"/>
      <c r="VJW209" s="82"/>
      <c r="VJX209" s="82"/>
      <c r="VJY209" s="82"/>
      <c r="VJZ209" s="82"/>
      <c r="VKA209" s="82"/>
      <c r="VKB209" s="82"/>
      <c r="VKC209" s="82"/>
      <c r="VKD209" s="82"/>
      <c r="VKE209" s="82"/>
      <c r="VKF209" s="82"/>
      <c r="VKG209" s="82"/>
      <c r="VKH209" s="82"/>
      <c r="VKI209" s="82"/>
      <c r="VKJ209" s="82"/>
      <c r="VKK209" s="82"/>
      <c r="VKL209" s="82"/>
      <c r="VKM209" s="82"/>
      <c r="VKN209" s="82"/>
      <c r="VKO209" s="82"/>
      <c r="VKP209" s="82"/>
      <c r="VKQ209" s="82"/>
      <c r="VKR209" s="82"/>
      <c r="VKS209" s="82"/>
      <c r="VKT209" s="82"/>
      <c r="VKU209" s="82"/>
      <c r="VKV209" s="82"/>
      <c r="VKW209" s="82"/>
      <c r="VKX209" s="82"/>
      <c r="VKY209" s="82"/>
      <c r="VKZ209" s="82"/>
      <c r="VLA209" s="82"/>
      <c r="VLB209" s="82"/>
      <c r="VLC209" s="82"/>
      <c r="VLD209" s="82"/>
      <c r="VLE209" s="82"/>
      <c r="VLF209" s="82"/>
      <c r="VLG209" s="82"/>
      <c r="VLH209" s="82"/>
      <c r="VLI209" s="82"/>
      <c r="VLJ209" s="82"/>
      <c r="VLK209" s="82"/>
      <c r="VLL209" s="82"/>
      <c r="VLM209" s="82"/>
      <c r="VLN209" s="82"/>
      <c r="VLO209" s="82"/>
      <c r="VLP209" s="82"/>
      <c r="VLQ209" s="82"/>
      <c r="VLR209" s="82"/>
      <c r="VLS209" s="82"/>
      <c r="VLT209" s="82"/>
      <c r="VLU209" s="82"/>
      <c r="VLV209" s="82"/>
      <c r="VLW209" s="82"/>
      <c r="VLX209" s="82"/>
      <c r="VLY209" s="82"/>
      <c r="VLZ209" s="82"/>
      <c r="VMA209" s="82"/>
      <c r="VMB209" s="82"/>
      <c r="VMC209" s="82"/>
      <c r="VMD209" s="82"/>
      <c r="VME209" s="82"/>
      <c r="VMF209" s="82"/>
      <c r="VMG209" s="82"/>
      <c r="VMH209" s="82"/>
      <c r="VMI209" s="82"/>
      <c r="VMJ209" s="82"/>
      <c r="VMK209" s="82"/>
      <c r="VML209" s="82"/>
      <c r="VMM209" s="82"/>
      <c r="VMN209" s="82"/>
      <c r="VMO209" s="82"/>
      <c r="VMP209" s="82"/>
      <c r="VMQ209" s="82"/>
      <c r="VMR209" s="82"/>
      <c r="VMS209" s="82"/>
      <c r="VMT209" s="82"/>
      <c r="VMU209" s="82"/>
      <c r="VMV209" s="82"/>
      <c r="VMW209" s="82"/>
      <c r="VMX209" s="82"/>
      <c r="VMY209" s="82"/>
      <c r="VMZ209" s="82"/>
      <c r="VNA209" s="82"/>
      <c r="VNB209" s="82"/>
      <c r="VNC209" s="82"/>
      <c r="VND209" s="82"/>
      <c r="VNE209" s="82"/>
      <c r="VNF209" s="82"/>
      <c r="VNG209" s="82"/>
      <c r="VNH209" s="82"/>
      <c r="VNI209" s="82"/>
      <c r="VNJ209" s="82"/>
      <c r="VNK209" s="82"/>
      <c r="VNL209" s="82"/>
      <c r="VNM209" s="82"/>
      <c r="VNN209" s="82"/>
      <c r="VNO209" s="82"/>
      <c r="VNP209" s="82"/>
      <c r="VNQ209" s="82"/>
      <c r="VNR209" s="82"/>
      <c r="VNS209" s="82"/>
      <c r="VNT209" s="82"/>
      <c r="VNU209" s="82"/>
      <c r="VNV209" s="82"/>
      <c r="VNW209" s="82"/>
      <c r="VNX209" s="82"/>
      <c r="VNY209" s="82"/>
      <c r="VNZ209" s="82"/>
      <c r="VOA209" s="82"/>
      <c r="VOB209" s="82"/>
      <c r="VOC209" s="82"/>
      <c r="VOD209" s="82"/>
      <c r="VOE209" s="82"/>
      <c r="VOF209" s="82"/>
      <c r="VOG209" s="82"/>
      <c r="VOH209" s="82"/>
      <c r="VOI209" s="82"/>
      <c r="VOJ209" s="82"/>
      <c r="VOK209" s="82"/>
      <c r="VOL209" s="82"/>
      <c r="VOM209" s="82"/>
      <c r="VON209" s="82"/>
      <c r="VOO209" s="82"/>
      <c r="VOP209" s="82"/>
      <c r="VOQ209" s="82"/>
      <c r="VOR209" s="82"/>
      <c r="VOS209" s="82"/>
      <c r="VOT209" s="82"/>
      <c r="VOU209" s="82"/>
      <c r="VOV209" s="82"/>
      <c r="VOW209" s="82"/>
      <c r="VOX209" s="82"/>
      <c r="VOY209" s="82"/>
      <c r="VOZ209" s="82"/>
      <c r="VPA209" s="82"/>
      <c r="VPB209" s="82"/>
      <c r="VPC209" s="82"/>
      <c r="VPD209" s="82"/>
      <c r="VPE209" s="82"/>
      <c r="VPF209" s="82"/>
      <c r="VPG209" s="82"/>
      <c r="VPH209" s="82"/>
      <c r="VPI209" s="82"/>
      <c r="VPJ209" s="82"/>
      <c r="VPK209" s="82"/>
      <c r="VPL209" s="82"/>
      <c r="VPM209" s="82"/>
      <c r="VPN209" s="82"/>
      <c r="VPO209" s="82"/>
      <c r="VPP209" s="82"/>
      <c r="VPQ209" s="82"/>
      <c r="VPR209" s="82"/>
      <c r="VPS209" s="82"/>
      <c r="VPT209" s="82"/>
      <c r="VPU209" s="82"/>
      <c r="VPV209" s="82"/>
      <c r="VPW209" s="82"/>
      <c r="VPX209" s="82"/>
      <c r="VPY209" s="82"/>
      <c r="VPZ209" s="82"/>
      <c r="VQA209" s="82"/>
      <c r="VQB209" s="82"/>
      <c r="VQC209" s="82"/>
      <c r="VQD209" s="82"/>
      <c r="VQE209" s="82"/>
      <c r="VQF209" s="82"/>
      <c r="VQG209" s="82"/>
      <c r="VQH209" s="82"/>
      <c r="VQI209" s="82"/>
      <c r="VQJ209" s="82"/>
      <c r="VQK209" s="82"/>
      <c r="VQL209" s="82"/>
      <c r="VQM209" s="82"/>
      <c r="VQN209" s="82"/>
      <c r="VQO209" s="82"/>
      <c r="VQP209" s="82"/>
      <c r="VQQ209" s="82"/>
      <c r="VQR209" s="82"/>
      <c r="VQS209" s="82"/>
      <c r="VQT209" s="82"/>
      <c r="VQU209" s="82"/>
      <c r="VQV209" s="82"/>
      <c r="VQW209" s="82"/>
      <c r="VQX209" s="82"/>
      <c r="VQY209" s="82"/>
      <c r="VQZ209" s="82"/>
      <c r="VRA209" s="82"/>
      <c r="VRB209" s="82"/>
      <c r="VRC209" s="82"/>
      <c r="VRD209" s="82"/>
      <c r="VRE209" s="82"/>
      <c r="VRF209" s="82"/>
      <c r="VRG209" s="82"/>
      <c r="VRH209" s="82"/>
      <c r="VRI209" s="82"/>
      <c r="VRJ209" s="82"/>
      <c r="VRK209" s="82"/>
      <c r="VRL209" s="82"/>
      <c r="VRM209" s="82"/>
      <c r="VRN209" s="82"/>
      <c r="VRO209" s="82"/>
      <c r="VRP209" s="82"/>
      <c r="VRQ209" s="82"/>
      <c r="VRR209" s="82"/>
      <c r="VRS209" s="82"/>
      <c r="VRT209" s="82"/>
      <c r="VRU209" s="82"/>
      <c r="VRV209" s="82"/>
      <c r="VRW209" s="82"/>
      <c r="VRX209" s="82"/>
      <c r="VRY209" s="82"/>
      <c r="VRZ209" s="82"/>
      <c r="VSA209" s="82"/>
      <c r="VSB209" s="82"/>
      <c r="VSC209" s="82"/>
      <c r="VSD209" s="82"/>
      <c r="VSE209" s="82"/>
      <c r="VSF209" s="82"/>
      <c r="VSG209" s="82"/>
      <c r="VSH209" s="82"/>
      <c r="VSI209" s="82"/>
      <c r="VSJ209" s="82"/>
      <c r="VSK209" s="82"/>
      <c r="VSL209" s="82"/>
      <c r="VSM209" s="82"/>
      <c r="VSN209" s="82"/>
      <c r="VSO209" s="82"/>
      <c r="VSP209" s="82"/>
      <c r="VSQ209" s="82"/>
      <c r="VSR209" s="82"/>
      <c r="VSS209" s="82"/>
      <c r="VST209" s="82"/>
      <c r="VSU209" s="82"/>
      <c r="VSV209" s="82"/>
      <c r="VSW209" s="82"/>
      <c r="VSX209" s="82"/>
      <c r="VSY209" s="82"/>
      <c r="VSZ209" s="82"/>
      <c r="VTA209" s="82"/>
      <c r="VTB209" s="82"/>
      <c r="VTC209" s="82"/>
      <c r="VTD209" s="82"/>
      <c r="VTE209" s="82"/>
      <c r="VTF209" s="82"/>
      <c r="VTG209" s="82"/>
      <c r="VTH209" s="82"/>
      <c r="VTI209" s="82"/>
      <c r="VTJ209" s="82"/>
      <c r="VTK209" s="82"/>
      <c r="VTL209" s="82"/>
      <c r="VTM209" s="82"/>
      <c r="VTN209" s="82"/>
      <c r="VTO209" s="82"/>
      <c r="VTP209" s="82"/>
      <c r="VTQ209" s="82"/>
      <c r="VTR209" s="82"/>
      <c r="VTS209" s="82"/>
      <c r="VTT209" s="82"/>
      <c r="VTU209" s="82"/>
      <c r="VTV209" s="82"/>
      <c r="VTW209" s="82"/>
      <c r="VTX209" s="82"/>
      <c r="VTY209" s="82"/>
      <c r="VTZ209" s="82"/>
      <c r="VUA209" s="82"/>
      <c r="VUB209" s="82"/>
      <c r="VUC209" s="82"/>
      <c r="VUD209" s="82"/>
      <c r="VUE209" s="82"/>
      <c r="VUF209" s="82"/>
      <c r="VUG209" s="82"/>
      <c r="VUH209" s="82"/>
      <c r="VUI209" s="82"/>
      <c r="VUJ209" s="82"/>
      <c r="VUK209" s="82"/>
      <c r="VUL209" s="82"/>
      <c r="VUM209" s="82"/>
      <c r="VUN209" s="82"/>
      <c r="VUO209" s="82"/>
      <c r="VUP209" s="82"/>
      <c r="VUQ209" s="82"/>
      <c r="VUR209" s="82"/>
      <c r="VUS209" s="82"/>
      <c r="VUT209" s="82"/>
      <c r="VUU209" s="82"/>
      <c r="VUV209" s="82"/>
      <c r="VUW209" s="82"/>
      <c r="VUX209" s="82"/>
      <c r="VUY209" s="82"/>
      <c r="VUZ209" s="82"/>
      <c r="VVA209" s="82"/>
      <c r="VVB209" s="82"/>
      <c r="VVC209" s="82"/>
      <c r="VVD209" s="82"/>
      <c r="VVE209" s="82"/>
      <c r="VVF209" s="82"/>
      <c r="VVG209" s="82"/>
      <c r="VVH209" s="82"/>
      <c r="VVI209" s="82"/>
      <c r="VVJ209" s="82"/>
      <c r="VVK209" s="82"/>
      <c r="VVL209" s="82"/>
      <c r="VVM209" s="82"/>
      <c r="VVN209" s="82"/>
      <c r="VVO209" s="82"/>
      <c r="VVP209" s="82"/>
      <c r="VVQ209" s="82"/>
      <c r="VVR209" s="82"/>
      <c r="VVS209" s="82"/>
      <c r="VVT209" s="82"/>
      <c r="VVU209" s="82"/>
      <c r="VVV209" s="82"/>
      <c r="VVW209" s="82"/>
      <c r="VVX209" s="82"/>
      <c r="VVY209" s="82"/>
      <c r="VVZ209" s="82"/>
      <c r="VWA209" s="82"/>
      <c r="VWB209" s="82"/>
      <c r="VWC209" s="82"/>
      <c r="VWD209" s="82"/>
      <c r="VWE209" s="82"/>
      <c r="VWF209" s="82"/>
      <c r="VWG209" s="82"/>
      <c r="VWH209" s="82"/>
      <c r="VWI209" s="82"/>
      <c r="VWJ209" s="82"/>
      <c r="VWK209" s="82"/>
      <c r="VWL209" s="82"/>
      <c r="VWM209" s="82"/>
      <c r="VWN209" s="82"/>
      <c r="VWO209" s="82"/>
      <c r="VWP209" s="82"/>
      <c r="VWQ209" s="82"/>
      <c r="VWR209" s="82"/>
      <c r="VWS209" s="82"/>
      <c r="VWT209" s="82"/>
      <c r="VWU209" s="82"/>
      <c r="VWV209" s="82"/>
      <c r="VWW209" s="82"/>
      <c r="VWX209" s="82"/>
      <c r="VWY209" s="82"/>
      <c r="VWZ209" s="82"/>
      <c r="VXA209" s="82"/>
      <c r="VXB209" s="82"/>
      <c r="VXC209" s="82"/>
      <c r="VXD209" s="82"/>
      <c r="VXE209" s="82"/>
      <c r="VXF209" s="82"/>
      <c r="VXG209" s="82"/>
      <c r="VXH209" s="82"/>
      <c r="VXI209" s="82"/>
      <c r="VXJ209" s="82"/>
      <c r="VXK209" s="82"/>
      <c r="VXL209" s="82"/>
      <c r="VXM209" s="82"/>
      <c r="VXN209" s="82"/>
      <c r="VXO209" s="82"/>
      <c r="VXP209" s="82"/>
      <c r="VXQ209" s="82"/>
      <c r="VXR209" s="82"/>
      <c r="VXS209" s="82"/>
      <c r="VXT209" s="82"/>
      <c r="VXU209" s="82"/>
      <c r="VXV209" s="82"/>
      <c r="VXW209" s="82"/>
      <c r="VXX209" s="82"/>
      <c r="VXY209" s="82"/>
      <c r="VXZ209" s="82"/>
      <c r="VYA209" s="82"/>
      <c r="VYB209" s="82"/>
      <c r="VYC209" s="82"/>
      <c r="VYD209" s="82"/>
      <c r="VYE209" s="82"/>
      <c r="VYF209" s="82"/>
      <c r="VYG209" s="82"/>
      <c r="VYH209" s="82"/>
      <c r="VYI209" s="82"/>
      <c r="VYJ209" s="82"/>
      <c r="VYK209" s="82"/>
      <c r="VYL209" s="82"/>
      <c r="VYM209" s="82"/>
      <c r="VYN209" s="82"/>
      <c r="VYO209" s="82"/>
      <c r="VYP209" s="82"/>
      <c r="VYQ209" s="82"/>
      <c r="VYR209" s="82"/>
      <c r="VYS209" s="82"/>
      <c r="VYT209" s="82"/>
      <c r="VYU209" s="82"/>
      <c r="VYV209" s="82"/>
      <c r="VYW209" s="82"/>
      <c r="VYX209" s="82"/>
      <c r="VYY209" s="82"/>
      <c r="VYZ209" s="82"/>
      <c r="VZA209" s="82"/>
      <c r="VZB209" s="82"/>
      <c r="VZC209" s="82"/>
      <c r="VZD209" s="82"/>
      <c r="VZE209" s="82"/>
      <c r="VZF209" s="82"/>
      <c r="VZG209" s="82"/>
      <c r="VZH209" s="82"/>
      <c r="VZI209" s="82"/>
      <c r="VZJ209" s="82"/>
      <c r="VZK209" s="82"/>
      <c r="VZL209" s="82"/>
      <c r="VZM209" s="82"/>
      <c r="VZN209" s="82"/>
      <c r="VZO209" s="82"/>
      <c r="VZP209" s="82"/>
      <c r="VZQ209" s="82"/>
      <c r="VZR209" s="82"/>
      <c r="VZS209" s="82"/>
      <c r="VZT209" s="82"/>
      <c r="VZU209" s="82"/>
      <c r="VZV209" s="82"/>
      <c r="VZW209" s="82"/>
      <c r="VZX209" s="82"/>
      <c r="VZY209" s="82"/>
      <c r="VZZ209" s="82"/>
      <c r="WAA209" s="82"/>
      <c r="WAB209" s="82"/>
      <c r="WAC209" s="82"/>
      <c r="WAD209" s="82"/>
      <c r="WAE209" s="82"/>
      <c r="WAF209" s="82"/>
      <c r="WAG209" s="82"/>
      <c r="WAH209" s="82"/>
      <c r="WAI209" s="82"/>
      <c r="WAJ209" s="82"/>
      <c r="WAK209" s="82"/>
      <c r="WAL209" s="82"/>
      <c r="WAM209" s="82"/>
      <c r="WAN209" s="82"/>
      <c r="WAO209" s="82"/>
      <c r="WAP209" s="82"/>
      <c r="WAQ209" s="82"/>
      <c r="WAR209" s="82"/>
      <c r="WAS209" s="82"/>
      <c r="WAT209" s="82"/>
      <c r="WAU209" s="82"/>
      <c r="WAV209" s="82"/>
      <c r="WAW209" s="82"/>
      <c r="WAX209" s="82"/>
      <c r="WAY209" s="82"/>
      <c r="WAZ209" s="82"/>
      <c r="WBA209" s="82"/>
      <c r="WBB209" s="82"/>
      <c r="WBC209" s="82"/>
      <c r="WBD209" s="82"/>
      <c r="WBE209" s="82"/>
      <c r="WBF209" s="82"/>
      <c r="WBG209" s="82"/>
      <c r="WBH209" s="82"/>
      <c r="WBI209" s="82"/>
      <c r="WBJ209" s="82"/>
      <c r="WBK209" s="82"/>
      <c r="WBL209" s="82"/>
      <c r="WBM209" s="82"/>
      <c r="WBN209" s="82"/>
      <c r="WBO209" s="82"/>
      <c r="WBP209" s="82"/>
      <c r="WBQ209" s="82"/>
      <c r="WBR209" s="82"/>
      <c r="WBS209" s="82"/>
      <c r="WBT209" s="82"/>
      <c r="WBU209" s="82"/>
      <c r="WBV209" s="82"/>
      <c r="WBW209" s="82"/>
      <c r="WBX209" s="82"/>
      <c r="WBY209" s="82"/>
      <c r="WBZ209" s="82"/>
      <c r="WCA209" s="82"/>
      <c r="WCB209" s="82"/>
      <c r="WCC209" s="82"/>
      <c r="WCD209" s="82"/>
      <c r="WCE209" s="82"/>
      <c r="WCF209" s="82"/>
      <c r="WCG209" s="82"/>
      <c r="WCH209" s="82"/>
      <c r="WCI209" s="82"/>
      <c r="WCJ209" s="82"/>
      <c r="WCK209" s="82"/>
      <c r="WCL209" s="82"/>
      <c r="WCM209" s="82"/>
      <c r="WCN209" s="82"/>
      <c r="WCO209" s="82"/>
      <c r="WCP209" s="82"/>
      <c r="WCQ209" s="82"/>
      <c r="WCR209" s="82"/>
      <c r="WCS209" s="82"/>
      <c r="WCT209" s="82"/>
      <c r="WCU209" s="82"/>
      <c r="WCV209" s="82"/>
      <c r="WCW209" s="82"/>
      <c r="WCX209" s="82"/>
      <c r="WCY209" s="82"/>
      <c r="WCZ209" s="82"/>
      <c r="WDA209" s="82"/>
      <c r="WDB209" s="82"/>
      <c r="WDC209" s="82"/>
      <c r="WDD209" s="82"/>
      <c r="WDE209" s="82"/>
      <c r="WDF209" s="82"/>
      <c r="WDG209" s="82"/>
      <c r="WDH209" s="82"/>
      <c r="WDI209" s="82"/>
      <c r="WDJ209" s="82"/>
      <c r="WDK209" s="82"/>
      <c r="WDL209" s="82"/>
      <c r="WDM209" s="82"/>
      <c r="WDN209" s="82"/>
      <c r="WDO209" s="82"/>
      <c r="WDP209" s="82"/>
      <c r="WDQ209" s="82"/>
      <c r="WDR209" s="82"/>
      <c r="WDS209" s="82"/>
      <c r="WDT209" s="82"/>
      <c r="WDU209" s="82"/>
      <c r="WDV209" s="82"/>
      <c r="WDW209" s="82"/>
      <c r="WDX209" s="82"/>
      <c r="WDY209" s="82"/>
      <c r="WDZ209" s="82"/>
      <c r="WEA209" s="82"/>
      <c r="WEB209" s="82"/>
      <c r="WEC209" s="82"/>
      <c r="WED209" s="82"/>
      <c r="WEE209" s="82"/>
      <c r="WEF209" s="82"/>
      <c r="WEG209" s="82"/>
      <c r="WEH209" s="82"/>
      <c r="WEI209" s="82"/>
      <c r="WEJ209" s="82"/>
      <c r="WEK209" s="82"/>
      <c r="WEL209" s="82"/>
      <c r="WEM209" s="82"/>
      <c r="WEN209" s="82"/>
      <c r="WEO209" s="82"/>
      <c r="WEP209" s="82"/>
      <c r="WEQ209" s="82"/>
      <c r="WER209" s="82"/>
      <c r="WES209" s="82"/>
      <c r="WET209" s="82"/>
      <c r="WEU209" s="82"/>
      <c r="WEV209" s="82"/>
      <c r="WEW209" s="82"/>
      <c r="WEX209" s="82"/>
      <c r="WEY209" s="82"/>
      <c r="WEZ209" s="82"/>
      <c r="WFA209" s="82"/>
      <c r="WFB209" s="82"/>
      <c r="WFC209" s="82"/>
      <c r="WFD209" s="82"/>
      <c r="WFE209" s="82"/>
      <c r="WFF209" s="82"/>
      <c r="WFG209" s="82"/>
      <c r="WFH209" s="82"/>
      <c r="WFI209" s="82"/>
      <c r="WFJ209" s="82"/>
      <c r="WFK209" s="82"/>
      <c r="WFL209" s="82"/>
      <c r="WFM209" s="82"/>
      <c r="WFN209" s="82"/>
      <c r="WFO209" s="82"/>
      <c r="WFP209" s="82"/>
      <c r="WFQ209" s="82"/>
      <c r="WFR209" s="82"/>
      <c r="WFS209" s="82"/>
      <c r="WFT209" s="82"/>
      <c r="WFU209" s="82"/>
      <c r="WFV209" s="82"/>
      <c r="WFW209" s="82"/>
      <c r="WFX209" s="82"/>
      <c r="WFY209" s="82"/>
      <c r="WFZ209" s="82"/>
      <c r="WGA209" s="82"/>
      <c r="WGB209" s="82"/>
      <c r="WGC209" s="82"/>
      <c r="WGD209" s="82"/>
      <c r="WGE209" s="82"/>
      <c r="WGF209" s="82"/>
      <c r="WGG209" s="82"/>
      <c r="WGH209" s="82"/>
      <c r="WGI209" s="82"/>
      <c r="WGJ209" s="82"/>
      <c r="WGK209" s="82"/>
      <c r="WGL209" s="82"/>
      <c r="WGM209" s="82"/>
      <c r="WGN209" s="82"/>
      <c r="WGO209" s="82"/>
      <c r="WGP209" s="82"/>
      <c r="WGQ209" s="82"/>
      <c r="WGR209" s="82"/>
      <c r="WGS209" s="82"/>
      <c r="WGT209" s="82"/>
      <c r="WGU209" s="82"/>
      <c r="WGV209" s="82"/>
      <c r="WGW209" s="82"/>
      <c r="WGX209" s="82"/>
      <c r="WGY209" s="82"/>
      <c r="WGZ209" s="82"/>
      <c r="WHA209" s="82"/>
      <c r="WHB209" s="82"/>
      <c r="WHC209" s="82"/>
      <c r="WHD209" s="82"/>
      <c r="WHE209" s="82"/>
      <c r="WHF209" s="82"/>
      <c r="WHG209" s="82"/>
      <c r="WHH209" s="82"/>
      <c r="WHI209" s="82"/>
      <c r="WHJ209" s="82"/>
      <c r="WHK209" s="82"/>
      <c r="WHL209" s="82"/>
      <c r="WHM209" s="82"/>
      <c r="WHN209" s="82"/>
      <c r="WHO209" s="82"/>
      <c r="WHP209" s="82"/>
      <c r="WHQ209" s="82"/>
      <c r="WHR209" s="82"/>
      <c r="WHS209" s="82"/>
      <c r="WHT209" s="82"/>
      <c r="WHU209" s="82"/>
      <c r="WHV209" s="82"/>
      <c r="WHW209" s="82"/>
      <c r="WHX209" s="82"/>
      <c r="WHY209" s="82"/>
      <c r="WHZ209" s="82"/>
      <c r="WIA209" s="82"/>
      <c r="WIB209" s="82"/>
      <c r="WIC209" s="82"/>
      <c r="WID209" s="82"/>
      <c r="WIE209" s="82"/>
      <c r="WIF209" s="82"/>
      <c r="WIG209" s="82"/>
      <c r="WIH209" s="82"/>
      <c r="WII209" s="82"/>
      <c r="WIJ209" s="82"/>
      <c r="WIK209" s="82"/>
      <c r="WIL209" s="82"/>
      <c r="WIM209" s="82"/>
      <c r="WIN209" s="82"/>
      <c r="WIO209" s="82"/>
      <c r="WIP209" s="82"/>
      <c r="WIQ209" s="82"/>
      <c r="WIR209" s="82"/>
      <c r="WIS209" s="82"/>
      <c r="WIT209" s="82"/>
      <c r="WIU209" s="82"/>
      <c r="WIV209" s="82"/>
      <c r="WIW209" s="82"/>
      <c r="WIX209" s="82"/>
      <c r="WIY209" s="82"/>
      <c r="WIZ209" s="82"/>
      <c r="WJA209" s="82"/>
      <c r="WJB209" s="82"/>
      <c r="WJC209" s="82"/>
      <c r="WJD209" s="82"/>
      <c r="WJE209" s="82"/>
      <c r="WJF209" s="82"/>
      <c r="WJG209" s="82"/>
      <c r="WJH209" s="82"/>
      <c r="WJI209" s="82"/>
      <c r="WJJ209" s="82"/>
      <c r="WJK209" s="82"/>
      <c r="WJL209" s="82"/>
      <c r="WJM209" s="82"/>
      <c r="WJN209" s="82"/>
      <c r="WJO209" s="82"/>
      <c r="WJP209" s="82"/>
      <c r="WJQ209" s="82"/>
      <c r="WJR209" s="82"/>
      <c r="WJS209" s="82"/>
      <c r="WJT209" s="82"/>
      <c r="WJU209" s="82"/>
      <c r="WJV209" s="82"/>
      <c r="WJW209" s="82"/>
      <c r="WJX209" s="82"/>
      <c r="WJY209" s="82"/>
      <c r="WJZ209" s="82"/>
      <c r="WKA209" s="82"/>
      <c r="WKB209" s="82"/>
      <c r="WKC209" s="82"/>
      <c r="WKD209" s="82"/>
      <c r="WKE209" s="82"/>
      <c r="WKF209" s="82"/>
      <c r="WKG209" s="82"/>
      <c r="WKH209" s="82"/>
      <c r="WKI209" s="82"/>
      <c r="WKJ209" s="82"/>
      <c r="WKK209" s="82"/>
      <c r="WKL209" s="82"/>
      <c r="WKM209" s="82"/>
      <c r="WKN209" s="82"/>
      <c r="WKO209" s="82"/>
      <c r="WKP209" s="82"/>
      <c r="WKQ209" s="82"/>
      <c r="WKR209" s="82"/>
      <c r="WKS209" s="82"/>
      <c r="WKT209" s="82"/>
      <c r="WKU209" s="82"/>
      <c r="WKV209" s="82"/>
      <c r="WKW209" s="82"/>
      <c r="WKX209" s="82"/>
      <c r="WKY209" s="82"/>
      <c r="WKZ209" s="82"/>
      <c r="WLA209" s="82"/>
      <c r="WLB209" s="82"/>
      <c r="WLC209" s="82"/>
      <c r="WLD209" s="82"/>
      <c r="WLE209" s="82"/>
      <c r="WLF209" s="82"/>
      <c r="WLG209" s="82"/>
      <c r="WLH209" s="82"/>
      <c r="WLI209" s="82"/>
      <c r="WLJ209" s="82"/>
      <c r="WLK209" s="82"/>
      <c r="WLL209" s="82"/>
      <c r="WLM209" s="82"/>
      <c r="WLN209" s="82"/>
      <c r="WLO209" s="82"/>
      <c r="WLP209" s="82"/>
      <c r="WLQ209" s="82"/>
      <c r="WLR209" s="82"/>
      <c r="WLS209" s="82"/>
      <c r="WLT209" s="82"/>
      <c r="WLU209" s="82"/>
      <c r="WLV209" s="82"/>
      <c r="WLW209" s="82"/>
      <c r="WLX209" s="82"/>
      <c r="WLY209" s="82"/>
      <c r="WLZ209" s="82"/>
      <c r="WMA209" s="82"/>
      <c r="WMB209" s="82"/>
      <c r="WMC209" s="82"/>
      <c r="WMD209" s="82"/>
      <c r="WME209" s="82"/>
      <c r="WMF209" s="82"/>
      <c r="WMG209" s="82"/>
      <c r="WMH209" s="82"/>
      <c r="WMI209" s="82"/>
      <c r="WMJ209" s="82"/>
      <c r="WMK209" s="82"/>
      <c r="WML209" s="82"/>
      <c r="WMM209" s="82"/>
      <c r="WMN209" s="82"/>
      <c r="WMO209" s="82"/>
      <c r="WMP209" s="82"/>
      <c r="WMQ209" s="82"/>
      <c r="WMR209" s="82"/>
      <c r="WMS209" s="82"/>
      <c r="WMT209" s="82"/>
      <c r="WMU209" s="82"/>
      <c r="WMV209" s="82"/>
      <c r="WMW209" s="82"/>
      <c r="WMX209" s="82"/>
      <c r="WMY209" s="82"/>
      <c r="WMZ209" s="82"/>
      <c r="WNA209" s="82"/>
      <c r="WNB209" s="82"/>
      <c r="WNC209" s="82"/>
      <c r="WND209" s="82"/>
      <c r="WNE209" s="82"/>
      <c r="WNF209" s="82"/>
      <c r="WNG209" s="82"/>
      <c r="WNH209" s="82"/>
      <c r="WNI209" s="82"/>
      <c r="WNJ209" s="82"/>
      <c r="WNK209" s="82"/>
      <c r="WNL209" s="82"/>
      <c r="WNM209" s="82"/>
      <c r="WNN209" s="82"/>
      <c r="WNO209" s="82"/>
      <c r="WNP209" s="82"/>
      <c r="WNQ209" s="82"/>
      <c r="WNR209" s="82"/>
      <c r="WNS209" s="82"/>
      <c r="WNT209" s="82"/>
      <c r="WNU209" s="82"/>
      <c r="WNV209" s="82"/>
      <c r="WNW209" s="82"/>
      <c r="WNX209" s="82"/>
      <c r="WNY209" s="82"/>
      <c r="WNZ209" s="82"/>
      <c r="WOA209" s="82"/>
      <c r="WOB209" s="82"/>
      <c r="WOC209" s="82"/>
      <c r="WOD209" s="82"/>
      <c r="WOE209" s="82"/>
      <c r="WOF209" s="82"/>
      <c r="WOG209" s="82"/>
      <c r="WOH209" s="82"/>
      <c r="WOI209" s="82"/>
      <c r="WOJ209" s="82"/>
      <c r="WOK209" s="82"/>
      <c r="WOL209" s="82"/>
      <c r="WOM209" s="82"/>
      <c r="WON209" s="82"/>
      <c r="WOO209" s="82"/>
      <c r="WOP209" s="82"/>
      <c r="WOQ209" s="82"/>
      <c r="WOR209" s="82"/>
      <c r="WOS209" s="82"/>
      <c r="WOT209" s="82"/>
      <c r="WOU209" s="82"/>
      <c r="WOV209" s="82"/>
      <c r="WOW209" s="82"/>
      <c r="WOX209" s="82"/>
      <c r="WOY209" s="82"/>
      <c r="WOZ209" s="82"/>
      <c r="WPA209" s="82"/>
      <c r="WPB209" s="82"/>
      <c r="WPC209" s="82"/>
      <c r="WPD209" s="82"/>
      <c r="WPE209" s="82"/>
      <c r="WPF209" s="82"/>
      <c r="WPG209" s="82"/>
      <c r="WPH209" s="82"/>
      <c r="WPI209" s="82"/>
      <c r="WPJ209" s="82"/>
      <c r="WPK209" s="82"/>
      <c r="WPL209" s="82"/>
      <c r="WPM209" s="82"/>
      <c r="WPN209" s="82"/>
      <c r="WPO209" s="82"/>
      <c r="WPP209" s="82"/>
      <c r="WPQ209" s="82"/>
      <c r="WPR209" s="82"/>
      <c r="WPS209" s="82"/>
      <c r="WPT209" s="82"/>
      <c r="WPU209" s="82"/>
      <c r="WPV209" s="82"/>
      <c r="WPW209" s="82"/>
      <c r="WPX209" s="82"/>
      <c r="WPY209" s="82"/>
      <c r="WPZ209" s="82"/>
      <c r="WQA209" s="82"/>
      <c r="WQB209" s="82"/>
      <c r="WQC209" s="82"/>
      <c r="WQD209" s="82"/>
      <c r="WQE209" s="82"/>
      <c r="WQF209" s="82"/>
      <c r="WQG209" s="82"/>
      <c r="WQH209" s="82"/>
      <c r="WQI209" s="82"/>
      <c r="WQJ209" s="82"/>
      <c r="WQK209" s="82"/>
      <c r="WQL209" s="82"/>
      <c r="WQM209" s="82"/>
      <c r="WQN209" s="82"/>
      <c r="WQO209" s="82"/>
      <c r="WQP209" s="82"/>
      <c r="WQQ209" s="82"/>
      <c r="WQR209" s="82"/>
      <c r="WQS209" s="82"/>
      <c r="WQT209" s="82"/>
      <c r="WQU209" s="82"/>
      <c r="WQV209" s="82"/>
      <c r="WQW209" s="82"/>
      <c r="WQX209" s="82"/>
      <c r="WQY209" s="82"/>
      <c r="WQZ209" s="82"/>
      <c r="WRA209" s="82"/>
      <c r="WRB209" s="82"/>
      <c r="WRC209" s="82"/>
      <c r="WRD209" s="82"/>
      <c r="WRE209" s="82"/>
      <c r="WRF209" s="82"/>
      <c r="WRG209" s="82"/>
      <c r="WRH209" s="82"/>
      <c r="WRI209" s="82"/>
      <c r="WRJ209" s="82"/>
      <c r="WRK209" s="82"/>
      <c r="WRL209" s="82"/>
      <c r="WRM209" s="82"/>
      <c r="WRN209" s="82"/>
      <c r="WRO209" s="82"/>
      <c r="WRP209" s="82"/>
      <c r="WRQ209" s="82"/>
      <c r="WRR209" s="82"/>
      <c r="WRS209" s="82"/>
      <c r="WRT209" s="82"/>
      <c r="WRU209" s="82"/>
      <c r="WRV209" s="82"/>
      <c r="WRW209" s="82"/>
      <c r="WRX209" s="82"/>
      <c r="WRY209" s="82"/>
      <c r="WRZ209" s="82"/>
      <c r="WSA209" s="82"/>
      <c r="WSB209" s="82"/>
      <c r="WSC209" s="82"/>
      <c r="WSD209" s="82"/>
      <c r="WSE209" s="82"/>
      <c r="WSF209" s="82"/>
      <c r="WSG209" s="82"/>
      <c r="WSH209" s="82"/>
      <c r="WSI209" s="82"/>
      <c r="WSJ209" s="82"/>
      <c r="WSK209" s="82"/>
      <c r="WSL209" s="82"/>
      <c r="WSM209" s="82"/>
      <c r="WSN209" s="82"/>
      <c r="WSO209" s="82"/>
      <c r="WSP209" s="82"/>
      <c r="WSQ209" s="82"/>
      <c r="WSR209" s="82"/>
      <c r="WSS209" s="82"/>
      <c r="WST209" s="82"/>
      <c r="WSU209" s="82"/>
      <c r="WSV209" s="82"/>
      <c r="WSW209" s="82"/>
      <c r="WSX209" s="82"/>
      <c r="WSY209" s="82"/>
      <c r="WSZ209" s="82"/>
      <c r="WTA209" s="82"/>
      <c r="WTB209" s="82"/>
      <c r="WTC209" s="82"/>
      <c r="WTD209" s="82"/>
      <c r="WTE209" s="82"/>
      <c r="WTF209" s="82"/>
      <c r="WTG209" s="82"/>
      <c r="WTH209" s="82"/>
      <c r="WTI209" s="82"/>
      <c r="WTJ209" s="82"/>
      <c r="WTK209" s="82"/>
      <c r="WTL209" s="82"/>
      <c r="WTM209" s="82"/>
      <c r="WTN209" s="82"/>
      <c r="WTO209" s="82"/>
      <c r="WTP209" s="82"/>
      <c r="WTQ209" s="82"/>
      <c r="WTR209" s="82"/>
      <c r="WTS209" s="82"/>
      <c r="WTT209" s="82"/>
      <c r="WTU209" s="82"/>
      <c r="WTV209" s="82"/>
      <c r="WTW209" s="82"/>
      <c r="WTX209" s="82"/>
      <c r="WTY209" s="82"/>
      <c r="WTZ209" s="82"/>
      <c r="WUA209" s="82"/>
      <c r="WUB209" s="82"/>
      <c r="WUC209" s="82"/>
      <c r="WUD209" s="82"/>
      <c r="WUE209" s="82"/>
      <c r="WUF209" s="82"/>
      <c r="WUG209" s="82"/>
      <c r="WUH209" s="82"/>
      <c r="WUI209" s="82"/>
      <c r="WUJ209" s="82"/>
      <c r="WUK209" s="82"/>
      <c r="WUL209" s="82"/>
      <c r="WUM209" s="82"/>
      <c r="WUN209" s="82"/>
      <c r="WUO209" s="82"/>
      <c r="WUP209" s="82"/>
      <c r="WUQ209" s="82"/>
      <c r="WUR209" s="82"/>
      <c r="WUS209" s="82"/>
      <c r="WUT209" s="82"/>
      <c r="WUU209" s="82"/>
      <c r="WUV209" s="82"/>
      <c r="WUW209" s="82"/>
      <c r="WUX209" s="82"/>
      <c r="WUY209" s="82"/>
      <c r="WUZ209" s="82"/>
      <c r="WVA209" s="82"/>
      <c r="WVB209" s="82"/>
      <c r="WVC209" s="82"/>
      <c r="WVD209" s="82"/>
      <c r="WVE209" s="82"/>
      <c r="WVF209" s="82"/>
      <c r="WVG209" s="82"/>
      <c r="WVH209" s="82"/>
      <c r="WVI209" s="82"/>
      <c r="WVJ209" s="82"/>
      <c r="WVK209" s="82"/>
      <c r="WVL209" s="82"/>
      <c r="WVM209" s="82"/>
      <c r="WVN209" s="82"/>
      <c r="WVO209" s="82"/>
      <c r="WVP209" s="82"/>
      <c r="WVQ209" s="82"/>
      <c r="WVR209" s="82"/>
      <c r="WVS209" s="82"/>
      <c r="WVT209" s="82"/>
      <c r="WVU209" s="82"/>
      <c r="WVV209" s="82"/>
      <c r="WVW209" s="82"/>
      <c r="WVX209" s="82"/>
      <c r="WVY209" s="82"/>
      <c r="WVZ209" s="82"/>
      <c r="WWA209" s="82"/>
      <c r="WWB209" s="82"/>
      <c r="WWC209" s="82"/>
      <c r="WWD209" s="82"/>
      <c r="WWE209" s="82"/>
      <c r="WWF209" s="82"/>
      <c r="WWG209" s="82"/>
      <c r="WWH209" s="82"/>
      <c r="WWI209" s="82"/>
      <c r="WWJ209" s="82"/>
      <c r="WWK209" s="82"/>
      <c r="WWL209" s="82"/>
      <c r="WWM209" s="82"/>
      <c r="WWN209" s="82"/>
      <c r="WWO209" s="82"/>
      <c r="WWP209" s="82"/>
      <c r="WWQ209" s="82"/>
      <c r="WWR209" s="82"/>
      <c r="WWS209" s="82"/>
      <c r="WWT209" s="82"/>
      <c r="WWU209" s="82"/>
      <c r="WWV209" s="82"/>
      <c r="WWW209" s="82"/>
      <c r="WWX209" s="82"/>
      <c r="WWY209" s="82"/>
      <c r="WWZ209" s="82"/>
      <c r="WXA209" s="82"/>
      <c r="WXB209" s="82"/>
      <c r="WXC209" s="82"/>
      <c r="WXD209" s="82"/>
      <c r="WXE209" s="82"/>
      <c r="WXF209" s="82"/>
      <c r="WXG209" s="82"/>
      <c r="WXH209" s="82"/>
      <c r="WXI209" s="82"/>
      <c r="WXJ209" s="82"/>
      <c r="WXK209" s="82"/>
      <c r="WXL209" s="82"/>
      <c r="WXM209" s="82"/>
      <c r="WXN209" s="82"/>
      <c r="WXO209" s="82"/>
      <c r="WXP209" s="82"/>
      <c r="WXQ209" s="82"/>
      <c r="WXR209" s="82"/>
      <c r="WXS209" s="82"/>
      <c r="WXT209" s="82"/>
      <c r="WXU209" s="82"/>
      <c r="WXV209" s="82"/>
      <c r="WXW209" s="82"/>
      <c r="WXX209" s="82"/>
      <c r="WXY209" s="82"/>
      <c r="WXZ209" s="82"/>
      <c r="WYA209" s="82"/>
      <c r="WYB209" s="82"/>
      <c r="WYC209" s="82"/>
      <c r="WYD209" s="82"/>
      <c r="WYE209" s="82"/>
      <c r="WYF209" s="82"/>
      <c r="WYG209" s="82"/>
      <c r="WYH209" s="82"/>
      <c r="WYI209" s="82"/>
      <c r="WYJ209" s="82"/>
      <c r="WYK209" s="82"/>
      <c r="WYL209" s="82"/>
      <c r="WYM209" s="82"/>
      <c r="WYN209" s="82"/>
      <c r="WYO209" s="82"/>
      <c r="WYP209" s="82"/>
      <c r="WYQ209" s="82"/>
      <c r="WYR209" s="82"/>
      <c r="WYS209" s="82"/>
      <c r="WYT209" s="82"/>
      <c r="WYU209" s="82"/>
      <c r="WYV209" s="82"/>
      <c r="WYW209" s="82"/>
      <c r="WYX209" s="82"/>
      <c r="WYY209" s="82"/>
      <c r="WYZ209" s="82"/>
      <c r="WZA209" s="82"/>
      <c r="WZB209" s="82"/>
      <c r="WZC209" s="82"/>
      <c r="WZD209" s="82"/>
      <c r="WZE209" s="82"/>
      <c r="WZF209" s="82"/>
      <c r="WZG209" s="82"/>
      <c r="WZH209" s="82"/>
      <c r="WZI209" s="82"/>
      <c r="WZJ209" s="82"/>
      <c r="WZK209" s="82"/>
      <c r="WZL209" s="82"/>
      <c r="WZM209" s="82"/>
      <c r="WZN209" s="82"/>
      <c r="WZO209" s="82"/>
      <c r="WZP209" s="82"/>
      <c r="WZQ209" s="82"/>
      <c r="WZR209" s="82"/>
      <c r="WZS209" s="82"/>
      <c r="WZT209" s="82"/>
      <c r="WZU209" s="82"/>
      <c r="WZV209" s="82"/>
      <c r="WZW209" s="82"/>
      <c r="WZX209" s="82"/>
      <c r="WZY209" s="82"/>
      <c r="WZZ209" s="82"/>
      <c r="XAA209" s="82"/>
      <c r="XAB209" s="82"/>
      <c r="XAC209" s="82"/>
      <c r="XAD209" s="82"/>
      <c r="XAE209" s="82"/>
      <c r="XAF209" s="82"/>
      <c r="XAG209" s="82"/>
      <c r="XAH209" s="82"/>
      <c r="XAI209" s="82"/>
      <c r="XAJ209" s="82"/>
      <c r="XAK209" s="82"/>
      <c r="XAL209" s="82"/>
      <c r="XAM209" s="82"/>
      <c r="XAN209" s="82"/>
      <c r="XAO209" s="82"/>
      <c r="XAP209" s="82"/>
      <c r="XAQ209" s="82"/>
      <c r="XAR209" s="82"/>
      <c r="XAS209" s="82"/>
      <c r="XAT209" s="82"/>
      <c r="XAU209" s="82"/>
      <c r="XAV209" s="82"/>
      <c r="XAW209" s="82"/>
      <c r="XAX209" s="82"/>
      <c r="XAY209" s="82"/>
      <c r="XAZ209" s="82"/>
      <c r="XBA209" s="82"/>
      <c r="XBB209" s="82"/>
      <c r="XBC209" s="82"/>
      <c r="XBD209" s="82"/>
      <c r="XBE209" s="82"/>
      <c r="XBF209" s="82"/>
      <c r="XBG209" s="82"/>
      <c r="XBH209" s="82"/>
      <c r="XBI209" s="82"/>
      <c r="XBJ209" s="82"/>
      <c r="XBK209" s="82"/>
      <c r="XBL209" s="82"/>
      <c r="XBM209" s="82"/>
      <c r="XBN209" s="82"/>
      <c r="XBO209" s="82"/>
      <c r="XBP209" s="82"/>
      <c r="XBQ209" s="82"/>
      <c r="XBR209" s="82"/>
      <c r="XBS209" s="82"/>
      <c r="XBT209" s="82"/>
      <c r="XBU209" s="82"/>
      <c r="XBV209" s="82"/>
      <c r="XBW209" s="82"/>
      <c r="XBX209" s="82"/>
      <c r="XBY209" s="82"/>
      <c r="XBZ209" s="82"/>
      <c r="XCA209" s="82"/>
      <c r="XCB209" s="82"/>
      <c r="XCC209" s="82"/>
      <c r="XCD209" s="82"/>
      <c r="XCE209" s="82"/>
      <c r="XCF209" s="82"/>
      <c r="XCG209" s="82"/>
      <c r="XCH209" s="82"/>
      <c r="XCI209" s="82"/>
      <c r="XCJ209" s="82"/>
      <c r="XCK209" s="82"/>
      <c r="XCL209" s="82"/>
      <c r="XCM209" s="82"/>
      <c r="XCN209" s="82"/>
      <c r="XCO209" s="82"/>
      <c r="XCP209" s="82"/>
      <c r="XCQ209" s="82"/>
      <c r="XCR209" s="82"/>
      <c r="XCS209" s="82"/>
      <c r="XCT209" s="82"/>
      <c r="XCU209" s="82"/>
      <c r="XCV209" s="82"/>
      <c r="XCW209" s="82"/>
      <c r="XCX209" s="82"/>
      <c r="XCY209" s="82"/>
      <c r="XCZ209" s="82"/>
      <c r="XDA209" s="82"/>
      <c r="XDB209" s="82"/>
      <c r="XDC209" s="82"/>
      <c r="XDD209" s="82"/>
      <c r="XDE209" s="82"/>
      <c r="XDF209" s="82"/>
      <c r="XDG209" s="82"/>
      <c r="XDH209" s="82"/>
      <c r="XDI209" s="82"/>
      <c r="XDJ209" s="82"/>
      <c r="XDK209" s="82"/>
      <c r="XDL209" s="82"/>
      <c r="XDM209" s="82"/>
      <c r="XDN209" s="82"/>
      <c r="XDO209" s="82"/>
      <c r="XDP209" s="82"/>
      <c r="XDQ209" s="82"/>
      <c r="XDR209" s="82"/>
      <c r="XDS209" s="82"/>
      <c r="XDT209" s="82"/>
      <c r="XDU209" s="82"/>
      <c r="XDV209" s="82"/>
      <c r="XDW209" s="82"/>
      <c r="XDX209" s="82"/>
      <c r="XDY209" s="82"/>
      <c r="XDZ209" s="82"/>
      <c r="XEA209" s="82"/>
      <c r="XEB209" s="82"/>
      <c r="XEC209" s="82"/>
      <c r="XED209" s="82"/>
      <c r="XEE209" s="82"/>
      <c r="XEF209" s="82"/>
      <c r="XEG209" s="82"/>
      <c r="XEH209" s="82"/>
      <c r="XEI209" s="82"/>
      <c r="XEJ209" s="82"/>
      <c r="XEK209" s="82"/>
      <c r="XEL209" s="82"/>
      <c r="XEM209" s="82"/>
      <c r="XEN209" s="82"/>
      <c r="XEO209" s="82"/>
      <c r="XEP209" s="82"/>
      <c r="XEQ209" s="82"/>
      <c r="XER209" s="82"/>
      <c r="XES209" s="82"/>
      <c r="XET209" s="82"/>
      <c r="XEU209" s="82"/>
      <c r="XEV209" s="82"/>
      <c r="XEW209" s="82"/>
      <c r="XEX209" s="82"/>
      <c r="XEY209" s="82"/>
      <c r="XEZ209" s="82"/>
      <c r="XFA209" s="82"/>
      <c r="XFB209" s="82"/>
      <c r="XFC209" s="82"/>
      <c r="XFD209" s="82"/>
    </row>
    <row r="211" spans="3:16384" x14ac:dyDescent="0.45">
      <c r="D211" s="383"/>
      <c r="E211" s="383"/>
      <c r="F211" s="383"/>
      <c r="G211" s="383"/>
      <c r="H211" s="383"/>
      <c r="I211" s="383"/>
      <c r="J211" s="383"/>
      <c r="K211" s="383"/>
      <c r="L211" s="383"/>
      <c r="M211" s="383">
        <v>10000</v>
      </c>
      <c r="N211" s="383" t="s">
        <v>844</v>
      </c>
    </row>
    <row r="212" spans="3:16384" x14ac:dyDescent="0.45">
      <c r="D212" s="381" t="s">
        <v>827</v>
      </c>
      <c r="E212" s="382">
        <v>2006</v>
      </c>
      <c r="F212" s="382">
        <f>E212+1</f>
        <v>2007</v>
      </c>
      <c r="G212" s="382">
        <f t="shared" ref="G212:N212" si="6">F212+1</f>
        <v>2008</v>
      </c>
      <c r="H212" s="382">
        <f t="shared" si="6"/>
        <v>2009</v>
      </c>
      <c r="I212" s="382">
        <f t="shared" si="6"/>
        <v>2010</v>
      </c>
      <c r="J212" s="382">
        <f t="shared" si="6"/>
        <v>2011</v>
      </c>
      <c r="K212" s="382">
        <f t="shared" si="6"/>
        <v>2012</v>
      </c>
      <c r="L212" s="382">
        <f t="shared" si="6"/>
        <v>2013</v>
      </c>
      <c r="M212" s="382">
        <f t="shared" si="6"/>
        <v>2014</v>
      </c>
      <c r="N212" s="382">
        <f t="shared" si="6"/>
        <v>2015</v>
      </c>
    </row>
    <row r="213" spans="3:16384" x14ac:dyDescent="0.45">
      <c r="D213" s="377" t="s">
        <v>139</v>
      </c>
      <c r="E213" s="115">
        <v>161.31440000000001</v>
      </c>
      <c r="F213" s="115">
        <v>170.13589999999999</v>
      </c>
      <c r="G213" s="115">
        <v>167.0181</v>
      </c>
      <c r="H213" s="115">
        <v>161.3766</v>
      </c>
      <c r="I213" s="115">
        <v>173.22919999999999</v>
      </c>
      <c r="J213" s="115">
        <v>188.8312</v>
      </c>
      <c r="K213" s="115">
        <v>190.98599999999999</v>
      </c>
      <c r="L213" s="115">
        <v>181.3879</v>
      </c>
      <c r="M213" s="115">
        <v>188.06030000000001</v>
      </c>
      <c r="N213" s="115">
        <v>187.05690000000001</v>
      </c>
    </row>
    <row r="214" spans="3:16384" x14ac:dyDescent="0.45">
      <c r="D214" s="377" t="s">
        <v>150</v>
      </c>
      <c r="E214" s="115">
        <v>114.18300000000001</v>
      </c>
      <c r="F214" s="115">
        <v>111.3152</v>
      </c>
      <c r="G214" s="115">
        <v>105.4962</v>
      </c>
      <c r="H214" s="115">
        <v>114.8776</v>
      </c>
      <c r="I214" s="115">
        <v>140.45689999999999</v>
      </c>
      <c r="J214" s="115">
        <v>156.88740000000001</v>
      </c>
      <c r="K214" s="115">
        <v>158.40639999999999</v>
      </c>
      <c r="L214" s="115">
        <v>158.96360000000001</v>
      </c>
      <c r="M214" s="115">
        <v>169.1721</v>
      </c>
      <c r="N214" s="115">
        <v>168.4555</v>
      </c>
    </row>
    <row r="215" spans="3:16384" x14ac:dyDescent="0.45">
      <c r="D215" s="377" t="s">
        <v>151</v>
      </c>
      <c r="E215" s="115">
        <v>76.887100000000004</v>
      </c>
      <c r="F215" s="115">
        <v>93.827100000000002</v>
      </c>
      <c r="G215" s="115">
        <v>81.943600000000004</v>
      </c>
      <c r="H215" s="115">
        <v>54.410400000000003</v>
      </c>
      <c r="I215" s="115">
        <v>73.662800000000004</v>
      </c>
      <c r="J215" s="115">
        <v>79.712999999999994</v>
      </c>
      <c r="K215" s="115">
        <v>80.158000000000001</v>
      </c>
      <c r="L215" s="115">
        <v>78.1006</v>
      </c>
      <c r="M215" s="115">
        <v>63.113599999999998</v>
      </c>
      <c r="N215" s="115">
        <v>62.113300000000002</v>
      </c>
    </row>
    <row r="216" spans="3:16384" x14ac:dyDescent="0.45">
      <c r="D216" s="377" t="s">
        <v>160</v>
      </c>
      <c r="E216" s="115">
        <v>16.040800000000001</v>
      </c>
      <c r="F216" s="115">
        <v>17.217500000000001</v>
      </c>
      <c r="G216" s="115">
        <v>19.702400000000001</v>
      </c>
      <c r="H216" s="115">
        <v>18.980499999999999</v>
      </c>
      <c r="I216" s="115">
        <v>27.148</v>
      </c>
      <c r="J216" s="115">
        <v>24.695900000000002</v>
      </c>
      <c r="K216" s="115">
        <v>15.430899999999999</v>
      </c>
      <c r="L216" s="115">
        <v>13.101000000000001</v>
      </c>
      <c r="M216" s="115">
        <v>16.985399999999998</v>
      </c>
      <c r="N216" s="115">
        <v>22.908200000000001</v>
      </c>
    </row>
    <row r="217" spans="3:16384" x14ac:dyDescent="0.45">
      <c r="D217" s="377" t="s">
        <v>156</v>
      </c>
      <c r="E217" s="115">
        <v>11.610300000000001</v>
      </c>
      <c r="F217" s="115">
        <v>12.4689</v>
      </c>
      <c r="G217" s="115">
        <v>8.2405000000000008</v>
      </c>
      <c r="H217" s="115">
        <v>3.4935999999999998</v>
      </c>
      <c r="I217" s="115">
        <v>8.0214999999999996</v>
      </c>
      <c r="J217" s="115">
        <v>11.2281</v>
      </c>
      <c r="K217" s="115">
        <v>11.9253</v>
      </c>
      <c r="L217" s="115">
        <v>14.271000000000001</v>
      </c>
      <c r="M217" s="115">
        <v>13.988300000000001</v>
      </c>
      <c r="N217" s="115">
        <v>14.4541</v>
      </c>
    </row>
    <row r="218" spans="3:16384" x14ac:dyDescent="0.45">
      <c r="D218" s="377" t="s">
        <v>478</v>
      </c>
      <c r="E218" s="115">
        <v>1.2118</v>
      </c>
      <c r="F218" s="115">
        <v>1.6827000000000001</v>
      </c>
      <c r="G218" s="115">
        <v>1.444</v>
      </c>
      <c r="H218" s="115">
        <v>1.1475</v>
      </c>
      <c r="I218" s="115">
        <v>1.2349000000000001</v>
      </c>
      <c r="J218" s="115">
        <v>1.2788999999999999</v>
      </c>
      <c r="K218" s="115">
        <v>1.2424999999999999</v>
      </c>
      <c r="L218" s="115">
        <v>1.44</v>
      </c>
      <c r="M218" s="115">
        <v>1.39</v>
      </c>
      <c r="N218" s="134">
        <v>1.3627</v>
      </c>
    </row>
    <row r="219" spans="3:16384" ht="17.5" thickBot="1" x14ac:dyDescent="0.5">
      <c r="D219" s="378" t="s">
        <v>843</v>
      </c>
      <c r="E219" s="379">
        <v>381.24740000000003</v>
      </c>
      <c r="F219" s="379">
        <v>406.64729999999997</v>
      </c>
      <c r="G219" s="379">
        <v>383.84480000000002</v>
      </c>
      <c r="H219" s="379">
        <v>354.28620000000001</v>
      </c>
      <c r="I219" s="379">
        <v>423.75330000000002</v>
      </c>
      <c r="J219" s="379">
        <v>462.6345</v>
      </c>
      <c r="K219" s="379">
        <v>458.14909999999998</v>
      </c>
      <c r="L219" s="379">
        <v>447.26409999999998</v>
      </c>
      <c r="M219" s="379">
        <v>452.7097</v>
      </c>
      <c r="N219" s="379">
        <v>456.35070000000002</v>
      </c>
    </row>
    <row r="220" spans="3:16384" x14ac:dyDescent="0.45">
      <c r="D220" s="380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</row>
    <row r="221" spans="3:16384" x14ac:dyDescent="0.45">
      <c r="D221" s="454" t="s">
        <v>900</v>
      </c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</row>
    <row r="222" spans="3:16384" x14ac:dyDescent="0.45">
      <c r="D222" s="381" t="s">
        <v>827</v>
      </c>
      <c r="E222" s="382">
        <v>2006</v>
      </c>
      <c r="F222" s="382">
        <f>E222+1</f>
        <v>2007</v>
      </c>
      <c r="G222" s="382">
        <f t="shared" ref="G222" si="7">F222+1</f>
        <v>2008</v>
      </c>
      <c r="H222" s="382">
        <f t="shared" ref="H222" si="8">G222+1</f>
        <v>2009</v>
      </c>
      <c r="I222" s="382">
        <f t="shared" ref="I222" si="9">H222+1</f>
        <v>2010</v>
      </c>
      <c r="J222" s="382">
        <f t="shared" ref="J222" si="10">I222+1</f>
        <v>2011</v>
      </c>
      <c r="K222" s="382">
        <f t="shared" ref="K222" si="11">J222+1</f>
        <v>2012</v>
      </c>
      <c r="L222" s="382">
        <f t="shared" ref="L222" si="12">K222+1</f>
        <v>2013</v>
      </c>
      <c r="M222" s="382">
        <f t="shared" ref="M222" si="13">L222+1</f>
        <v>2014</v>
      </c>
      <c r="N222" s="382">
        <f t="shared" ref="N222" si="14">M222+1</f>
        <v>2015</v>
      </c>
    </row>
    <row r="223" spans="3:16384" x14ac:dyDescent="0.45">
      <c r="D223" s="377" t="s">
        <v>896</v>
      </c>
      <c r="E223" s="115">
        <f>Q200/10000</f>
        <v>58.109200000000001</v>
      </c>
      <c r="F223" s="115">
        <f t="shared" ref="F223:N223" si="15">R200/10000</f>
        <v>62.527500000000003</v>
      </c>
      <c r="G223" s="115">
        <f t="shared" si="15"/>
        <v>57.096200000000003</v>
      </c>
      <c r="H223" s="115">
        <f t="shared" si="15"/>
        <v>70.267799999999994</v>
      </c>
      <c r="I223" s="115">
        <f t="shared" si="15"/>
        <v>65.956500000000005</v>
      </c>
      <c r="J223" s="115">
        <f t="shared" si="15"/>
        <v>68.415700000000001</v>
      </c>
      <c r="K223" s="115">
        <f t="shared" si="15"/>
        <v>66.777699999999996</v>
      </c>
      <c r="L223" s="115">
        <f t="shared" si="15"/>
        <v>64.086500000000001</v>
      </c>
      <c r="M223" s="115">
        <f t="shared" si="15"/>
        <v>68.519099999999995</v>
      </c>
      <c r="N223" s="115">
        <f t="shared" si="15"/>
        <v>71.412099999999995</v>
      </c>
    </row>
    <row r="224" spans="3:16384" x14ac:dyDescent="0.45">
      <c r="D224" s="377" t="s">
        <v>897</v>
      </c>
      <c r="E224" s="115">
        <f>Q202/10000</f>
        <v>103.2052</v>
      </c>
      <c r="F224" s="115">
        <f t="shared" ref="F224:N224" si="16">R202/10000</f>
        <v>107.6084</v>
      </c>
      <c r="G224" s="115">
        <f t="shared" si="16"/>
        <v>109.92189999999999</v>
      </c>
      <c r="H224" s="115">
        <f t="shared" si="16"/>
        <v>91.108800000000002</v>
      </c>
      <c r="I224" s="115">
        <f t="shared" si="16"/>
        <v>107.2727</v>
      </c>
      <c r="J224" s="115">
        <f t="shared" si="16"/>
        <v>120.41549999999999</v>
      </c>
      <c r="K224" s="115">
        <f t="shared" si="16"/>
        <v>124.20829999999999</v>
      </c>
      <c r="L224" s="115">
        <f t="shared" si="16"/>
        <v>117.3014</v>
      </c>
      <c r="M224" s="115">
        <f t="shared" si="16"/>
        <v>119.5412</v>
      </c>
      <c r="N224" s="115">
        <f t="shared" si="16"/>
        <v>115.6448</v>
      </c>
    </row>
    <row r="225" spans="4:14" x14ac:dyDescent="0.45">
      <c r="D225" s="377" t="s">
        <v>898</v>
      </c>
      <c r="E225" s="115">
        <f>Q175/10000</f>
        <v>27.059699999999999</v>
      </c>
      <c r="F225" s="115">
        <f t="shared" ref="F225:N225" si="17">R175/10000</f>
        <v>27.233000000000001</v>
      </c>
      <c r="G225" s="115">
        <f t="shared" si="17"/>
        <v>31.6432</v>
      </c>
      <c r="H225" s="115">
        <f t="shared" si="17"/>
        <v>41.275199999999998</v>
      </c>
      <c r="I225" s="115">
        <f t="shared" si="17"/>
        <v>48.4512</v>
      </c>
      <c r="J225" s="115">
        <f t="shared" si="17"/>
        <v>49.3003</v>
      </c>
      <c r="K225" s="115">
        <f t="shared" si="17"/>
        <v>48.206000000000003</v>
      </c>
      <c r="L225" s="115">
        <f t="shared" si="17"/>
        <v>45.8</v>
      </c>
      <c r="M225" s="115">
        <f t="shared" si="17"/>
        <v>46.52</v>
      </c>
      <c r="N225" s="115">
        <f t="shared" si="17"/>
        <v>52.75</v>
      </c>
    </row>
    <row r="226" spans="4:14" x14ac:dyDescent="0.45">
      <c r="D226" s="377" t="s">
        <v>899</v>
      </c>
      <c r="E226" s="115">
        <f>Q177/10000</f>
        <v>87.1233</v>
      </c>
      <c r="F226" s="115">
        <f t="shared" ref="F226:N226" si="18">R177/10000</f>
        <v>84.0822</v>
      </c>
      <c r="G226" s="115">
        <f t="shared" si="18"/>
        <v>73.852999999999994</v>
      </c>
      <c r="H226" s="115">
        <f t="shared" si="18"/>
        <v>73.602400000000003</v>
      </c>
      <c r="I226" s="115">
        <f t="shared" si="18"/>
        <v>92.005700000000004</v>
      </c>
      <c r="J226" s="115">
        <f t="shared" si="18"/>
        <v>107.58710000000001</v>
      </c>
      <c r="K226" s="115">
        <f t="shared" si="18"/>
        <v>110.2004</v>
      </c>
      <c r="L226" s="115">
        <f t="shared" si="18"/>
        <v>113.1636</v>
      </c>
      <c r="M226" s="115">
        <f t="shared" si="18"/>
        <v>122.6521</v>
      </c>
      <c r="N226" s="115">
        <f t="shared" si="18"/>
        <v>115.7055</v>
      </c>
    </row>
    <row r="227" spans="4:14" x14ac:dyDescent="0.45">
      <c r="D227" s="377" t="s">
        <v>151</v>
      </c>
      <c r="E227" s="115">
        <v>76.887100000000004</v>
      </c>
      <c r="F227" s="115">
        <v>93.827100000000002</v>
      </c>
      <c r="G227" s="115">
        <v>81.943600000000004</v>
      </c>
      <c r="H227" s="115">
        <v>54.410400000000003</v>
      </c>
      <c r="I227" s="115">
        <v>73.662800000000004</v>
      </c>
      <c r="J227" s="115">
        <v>79.712999999999994</v>
      </c>
      <c r="K227" s="115">
        <v>80.158000000000001</v>
      </c>
      <c r="L227" s="115">
        <v>78.1006</v>
      </c>
      <c r="M227" s="115">
        <v>63.113599999999998</v>
      </c>
      <c r="N227" s="115">
        <v>62.113300000000002</v>
      </c>
    </row>
    <row r="228" spans="4:14" x14ac:dyDescent="0.45">
      <c r="D228" s="377" t="s">
        <v>160</v>
      </c>
      <c r="E228" s="115">
        <v>16.040800000000001</v>
      </c>
      <c r="F228" s="115">
        <v>17.217500000000001</v>
      </c>
      <c r="G228" s="115">
        <v>19.702400000000001</v>
      </c>
      <c r="H228" s="115">
        <v>18.980499999999999</v>
      </c>
      <c r="I228" s="115">
        <v>27.148</v>
      </c>
      <c r="J228" s="115">
        <v>24.695900000000002</v>
      </c>
      <c r="K228" s="115">
        <v>15.430899999999999</v>
      </c>
      <c r="L228" s="115">
        <v>13.101000000000001</v>
      </c>
      <c r="M228" s="115">
        <v>16.985399999999998</v>
      </c>
      <c r="N228" s="115">
        <v>22.908200000000001</v>
      </c>
    </row>
    <row r="229" spans="4:14" x14ac:dyDescent="0.45">
      <c r="D229" s="377" t="s">
        <v>156</v>
      </c>
      <c r="E229" s="115">
        <v>11.610300000000001</v>
      </c>
      <c r="F229" s="115">
        <v>12.4689</v>
      </c>
      <c r="G229" s="115">
        <v>8.2405000000000008</v>
      </c>
      <c r="H229" s="115">
        <v>3.4935999999999998</v>
      </c>
      <c r="I229" s="115">
        <v>8.0214999999999996</v>
      </c>
      <c r="J229" s="115">
        <v>11.2281</v>
      </c>
      <c r="K229" s="115">
        <v>11.9253</v>
      </c>
      <c r="L229" s="115">
        <v>14.271000000000001</v>
      </c>
      <c r="M229" s="115">
        <v>13.988300000000001</v>
      </c>
      <c r="N229" s="115">
        <v>14.4541</v>
      </c>
    </row>
    <row r="230" spans="4:14" x14ac:dyDescent="0.45">
      <c r="D230" s="377" t="s">
        <v>478</v>
      </c>
      <c r="E230" s="115">
        <v>1.2118</v>
      </c>
      <c r="F230" s="115">
        <v>1.6827000000000001</v>
      </c>
      <c r="G230" s="115">
        <v>1.444</v>
      </c>
      <c r="H230" s="115">
        <v>1.1475</v>
      </c>
      <c r="I230" s="115">
        <v>1.2349000000000001</v>
      </c>
      <c r="J230" s="115">
        <v>1.2788999999999999</v>
      </c>
      <c r="K230" s="115">
        <v>1.2424999999999999</v>
      </c>
      <c r="L230" s="115">
        <v>1.44</v>
      </c>
      <c r="M230" s="115">
        <v>1.39</v>
      </c>
      <c r="N230" s="134">
        <v>1.3627</v>
      </c>
    </row>
    <row r="231" spans="4:14" ht="17.5" thickBot="1" x14ac:dyDescent="0.5">
      <c r="D231" s="378" t="s">
        <v>843</v>
      </c>
      <c r="E231" s="379">
        <v>381.24740000000003</v>
      </c>
      <c r="F231" s="379">
        <v>406.64729999999997</v>
      </c>
      <c r="G231" s="379">
        <v>383.84480000000002</v>
      </c>
      <c r="H231" s="379">
        <v>354.28620000000001</v>
      </c>
      <c r="I231" s="379">
        <v>423.75330000000002</v>
      </c>
      <c r="J231" s="379">
        <v>462.6345</v>
      </c>
      <c r="K231" s="379">
        <v>458.14909999999998</v>
      </c>
      <c r="L231" s="379">
        <v>447.26409999999998</v>
      </c>
      <c r="M231" s="379">
        <v>452.7097</v>
      </c>
      <c r="N231" s="379">
        <v>456.35070000000002</v>
      </c>
    </row>
    <row r="232" spans="4:14" x14ac:dyDescent="0.45">
      <c r="D232" s="380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</row>
    <row r="233" spans="4:14" x14ac:dyDescent="0.45">
      <c r="D233" s="380" t="s">
        <v>846</v>
      </c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</row>
    <row r="234" spans="4:14" x14ac:dyDescent="0.45">
      <c r="D234" s="381" t="s">
        <v>827</v>
      </c>
      <c r="E234" s="382">
        <v>2006</v>
      </c>
      <c r="F234" s="382">
        <f>E234+1</f>
        <v>2007</v>
      </c>
      <c r="G234" s="382">
        <f t="shared" ref="G234:N234" si="19">F234+1</f>
        <v>2008</v>
      </c>
      <c r="H234" s="382">
        <f t="shared" si="19"/>
        <v>2009</v>
      </c>
      <c r="I234" s="382">
        <f t="shared" si="19"/>
        <v>2010</v>
      </c>
      <c r="J234" s="382">
        <f t="shared" si="19"/>
        <v>2011</v>
      </c>
      <c r="K234" s="382">
        <f t="shared" si="19"/>
        <v>2012</v>
      </c>
      <c r="L234" s="382">
        <f t="shared" si="19"/>
        <v>2013</v>
      </c>
      <c r="M234" s="382">
        <f t="shared" si="19"/>
        <v>2014</v>
      </c>
      <c r="N234" s="382">
        <f t="shared" si="19"/>
        <v>2015</v>
      </c>
    </row>
    <row r="235" spans="4:14" x14ac:dyDescent="0.45">
      <c r="D235" s="377" t="s">
        <v>139</v>
      </c>
      <c r="E235" s="386">
        <f>E213/E$219</f>
        <v>0.42312262326247996</v>
      </c>
      <c r="F235" s="386">
        <f t="shared" ref="F235:N235" si="20">F213/F$219</f>
        <v>0.41838689203149759</v>
      </c>
      <c r="G235" s="386">
        <f t="shared" si="20"/>
        <v>0.43511882927683271</v>
      </c>
      <c r="H235" s="386">
        <f t="shared" si="20"/>
        <v>0.45549784326908582</v>
      </c>
      <c r="I235" s="386">
        <f t="shared" si="20"/>
        <v>0.40879728842229662</v>
      </c>
      <c r="J235" s="386">
        <f t="shared" si="20"/>
        <v>0.40816497688780234</v>
      </c>
      <c r="K235" s="386">
        <f t="shared" si="20"/>
        <v>0.41686429155923255</v>
      </c>
      <c r="L235" s="386">
        <f t="shared" si="20"/>
        <v>0.40554987534210774</v>
      </c>
      <c r="M235" s="386">
        <f t="shared" si="20"/>
        <v>0.415410361209402</v>
      </c>
      <c r="N235" s="386">
        <f t="shared" si="20"/>
        <v>0.40989725664932697</v>
      </c>
    </row>
    <row r="236" spans="4:14" x14ac:dyDescent="0.45">
      <c r="D236" s="377" t="s">
        <v>150</v>
      </c>
      <c r="E236" s="386">
        <f t="shared" ref="E236:N236" si="21">E214/E$219</f>
        <v>0.29949843592375974</v>
      </c>
      <c r="F236" s="386">
        <f t="shared" si="21"/>
        <v>0.27373893789532111</v>
      </c>
      <c r="G236" s="386">
        <f t="shared" si="21"/>
        <v>0.27484076897746174</v>
      </c>
      <c r="H236" s="386">
        <f t="shared" si="21"/>
        <v>0.32425084578513075</v>
      </c>
      <c r="I236" s="386">
        <f t="shared" si="21"/>
        <v>0.33145912963981633</v>
      </c>
      <c r="J236" s="386">
        <f t="shared" si="21"/>
        <v>0.33911738099947153</v>
      </c>
      <c r="K236" s="386">
        <f t="shared" si="21"/>
        <v>0.34575294374691556</v>
      </c>
      <c r="L236" s="386">
        <f t="shared" si="21"/>
        <v>0.35541327819514246</v>
      </c>
      <c r="M236" s="386">
        <f t="shared" si="21"/>
        <v>0.37368781804321843</v>
      </c>
      <c r="N236" s="386">
        <f t="shared" si="21"/>
        <v>0.36913606136683913</v>
      </c>
    </row>
    <row r="237" spans="4:14" x14ac:dyDescent="0.45">
      <c r="D237" s="377" t="s">
        <v>151</v>
      </c>
      <c r="E237" s="386">
        <f t="shared" ref="E237:N237" si="22">E215/E$219</f>
        <v>0.20167245730724984</v>
      </c>
      <c r="F237" s="386">
        <f t="shared" si="22"/>
        <v>0.23073336525288624</v>
      </c>
      <c r="G237" s="386">
        <f t="shared" si="22"/>
        <v>0.21348107360058025</v>
      </c>
      <c r="H237" s="386">
        <f t="shared" si="22"/>
        <v>0.15357753138564245</v>
      </c>
      <c r="I237" s="386">
        <f t="shared" si="22"/>
        <v>0.17383416247141911</v>
      </c>
      <c r="J237" s="386">
        <f t="shared" si="22"/>
        <v>0.17230232505357901</v>
      </c>
      <c r="K237" s="386">
        <f t="shared" si="22"/>
        <v>0.17496050958083298</v>
      </c>
      <c r="L237" s="386">
        <f t="shared" si="22"/>
        <v>0.17461853075174155</v>
      </c>
      <c r="M237" s="386">
        <f t="shared" si="22"/>
        <v>0.13941296155129876</v>
      </c>
      <c r="N237" s="386">
        <f t="shared" si="22"/>
        <v>0.13610869885813695</v>
      </c>
    </row>
    <row r="238" spans="4:14" x14ac:dyDescent="0.45">
      <c r="D238" s="377" t="s">
        <v>160</v>
      </c>
      <c r="E238" s="386">
        <f t="shared" ref="E238:N238" si="23">E216/E$219</f>
        <v>4.2074516442603939E-2</v>
      </c>
      <c r="F238" s="386">
        <f t="shared" si="23"/>
        <v>4.2340131116080204E-2</v>
      </c>
      <c r="G238" s="386">
        <f t="shared" si="23"/>
        <v>5.1329078836029558E-2</v>
      </c>
      <c r="H238" s="386">
        <f t="shared" si="23"/>
        <v>5.3573918487369809E-2</v>
      </c>
      <c r="I238" s="386">
        <f t="shared" si="23"/>
        <v>6.4065577778391336E-2</v>
      </c>
      <c r="J238" s="386">
        <f t="shared" si="23"/>
        <v>5.3381016763773569E-2</v>
      </c>
      <c r="K238" s="386">
        <f t="shared" si="23"/>
        <v>3.368095670165018E-2</v>
      </c>
      <c r="L238" s="386">
        <f t="shared" si="23"/>
        <v>2.9291418649518262E-2</v>
      </c>
      <c r="M238" s="386">
        <f t="shared" si="23"/>
        <v>3.7519408132849812E-2</v>
      </c>
      <c r="N238" s="386">
        <f t="shared" si="23"/>
        <v>5.0198673958427149E-2</v>
      </c>
    </row>
    <row r="239" spans="4:14" x14ac:dyDescent="0.45">
      <c r="D239" s="377" t="s">
        <v>156</v>
      </c>
      <c r="E239" s="386">
        <f t="shared" ref="E239:N239" si="24">E217/E$219</f>
        <v>3.0453453584208048E-2</v>
      </c>
      <c r="F239" s="386">
        <f t="shared" si="24"/>
        <v>3.0662689755962969E-2</v>
      </c>
      <c r="G239" s="386">
        <f t="shared" si="24"/>
        <v>2.1468312192844608E-2</v>
      </c>
      <c r="H239" s="386">
        <f t="shared" si="24"/>
        <v>9.8609542228853386E-3</v>
      </c>
      <c r="I239" s="386">
        <f t="shared" si="24"/>
        <v>1.892964609361154E-2</v>
      </c>
      <c r="J239" s="386">
        <f t="shared" si="24"/>
        <v>2.4269915019307899E-2</v>
      </c>
      <c r="K239" s="386">
        <f t="shared" si="24"/>
        <v>2.6029299195392944E-2</v>
      </c>
      <c r="L239" s="386">
        <f t="shared" si="24"/>
        <v>3.1907322765229763E-2</v>
      </c>
      <c r="M239" s="386">
        <f t="shared" si="24"/>
        <v>3.0899050760343771E-2</v>
      </c>
      <c r="N239" s="386">
        <f t="shared" si="24"/>
        <v>3.1673228506059047E-2</v>
      </c>
    </row>
    <row r="240" spans="4:14" x14ac:dyDescent="0.45">
      <c r="D240" s="377" t="s">
        <v>478</v>
      </c>
      <c r="E240" s="386">
        <f t="shared" ref="E240:N240" si="25">E218/E$219</f>
        <v>3.1785134796984841E-3</v>
      </c>
      <c r="F240" s="386">
        <f t="shared" si="25"/>
        <v>4.1379839482519627E-3</v>
      </c>
      <c r="G240" s="386">
        <f t="shared" si="25"/>
        <v>3.761937116251151E-3</v>
      </c>
      <c r="H240" s="386">
        <f t="shared" si="25"/>
        <v>3.23890684988577E-3</v>
      </c>
      <c r="I240" s="386">
        <f t="shared" si="25"/>
        <v>2.9141955944649873E-3</v>
      </c>
      <c r="J240" s="386">
        <f t="shared" si="25"/>
        <v>2.7643852760656628E-3</v>
      </c>
      <c r="K240" s="386">
        <f t="shared" si="25"/>
        <v>2.7119992159757599E-3</v>
      </c>
      <c r="L240" s="386">
        <f t="shared" si="25"/>
        <v>3.2195742962603077E-3</v>
      </c>
      <c r="M240" s="386">
        <f t="shared" si="25"/>
        <v>3.0704003028872583E-3</v>
      </c>
      <c r="N240" s="386">
        <f t="shared" si="25"/>
        <v>2.9860806612107748E-3</v>
      </c>
    </row>
    <row r="241" spans="4:14" ht="17.5" thickBot="1" x14ac:dyDescent="0.5">
      <c r="D241" s="378" t="s">
        <v>843</v>
      </c>
      <c r="E241" s="385">
        <f t="shared" ref="E241:N241" si="26">E219/E$219</f>
        <v>1</v>
      </c>
      <c r="F241" s="385">
        <f t="shared" si="26"/>
        <v>1</v>
      </c>
      <c r="G241" s="385">
        <f t="shared" si="26"/>
        <v>1</v>
      </c>
      <c r="H241" s="385">
        <f t="shared" si="26"/>
        <v>1</v>
      </c>
      <c r="I241" s="385">
        <f t="shared" si="26"/>
        <v>1</v>
      </c>
      <c r="J241" s="385">
        <f t="shared" si="26"/>
        <v>1</v>
      </c>
      <c r="K241" s="385">
        <f t="shared" si="26"/>
        <v>1</v>
      </c>
      <c r="L241" s="385">
        <f t="shared" si="26"/>
        <v>1</v>
      </c>
      <c r="M241" s="385">
        <f t="shared" si="26"/>
        <v>1</v>
      </c>
      <c r="N241" s="385">
        <f t="shared" si="26"/>
        <v>1</v>
      </c>
    </row>
    <row r="242" spans="4:14" x14ac:dyDescent="0.45">
      <c r="D242" s="75" t="s">
        <v>845</v>
      </c>
      <c r="E242" s="44">
        <f t="shared" ref="E242:M242" si="27">SUM(E235:E236)</f>
        <v>0.72262105918623964</v>
      </c>
      <c r="F242" s="44">
        <f t="shared" si="27"/>
        <v>0.6921258299268187</v>
      </c>
      <c r="G242" s="44">
        <f t="shared" si="27"/>
        <v>0.70995959825429444</v>
      </c>
      <c r="H242" s="44">
        <f t="shared" si="27"/>
        <v>0.77974868905421657</v>
      </c>
      <c r="I242" s="44">
        <f t="shared" si="27"/>
        <v>0.74025641806211295</v>
      </c>
      <c r="J242" s="44">
        <f t="shared" si="27"/>
        <v>0.74728235788727382</v>
      </c>
      <c r="K242" s="44">
        <f t="shared" si="27"/>
        <v>0.76261723530614811</v>
      </c>
      <c r="L242" s="44">
        <f t="shared" si="27"/>
        <v>0.76096315353725019</v>
      </c>
      <c r="M242" s="44">
        <f t="shared" si="27"/>
        <v>0.78909817925262038</v>
      </c>
      <c r="N242" s="44">
        <f>SUM(N235:N236)</f>
        <v>0.77903331801616615</v>
      </c>
    </row>
    <row r="244" spans="4:14" x14ac:dyDescent="0.45">
      <c r="D244" s="380" t="s">
        <v>847</v>
      </c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</row>
    <row r="245" spans="4:14" x14ac:dyDescent="0.45">
      <c r="D245" s="381" t="s">
        <v>827</v>
      </c>
      <c r="E245" s="382">
        <v>2006</v>
      </c>
      <c r="F245" s="382">
        <f>E245+1</f>
        <v>2007</v>
      </c>
      <c r="G245" s="382">
        <f t="shared" ref="G245:N245" si="28">F245+1</f>
        <v>2008</v>
      </c>
      <c r="H245" s="382">
        <f t="shared" si="28"/>
        <v>2009</v>
      </c>
      <c r="I245" s="382">
        <f t="shared" si="28"/>
        <v>2010</v>
      </c>
      <c r="J245" s="382">
        <f t="shared" si="28"/>
        <v>2011</v>
      </c>
      <c r="K245" s="382">
        <f t="shared" si="28"/>
        <v>2012</v>
      </c>
      <c r="L245" s="382">
        <f t="shared" si="28"/>
        <v>2013</v>
      </c>
      <c r="M245" s="382">
        <f t="shared" si="28"/>
        <v>2014</v>
      </c>
      <c r="N245" s="382">
        <f t="shared" si="28"/>
        <v>2015</v>
      </c>
    </row>
    <row r="246" spans="4:14" x14ac:dyDescent="0.45">
      <c r="D246" s="377" t="s">
        <v>139</v>
      </c>
      <c r="E246" s="386">
        <f t="shared" ref="E246:N246" si="29">E180/E$174</f>
        <v>0.49911101872958996</v>
      </c>
      <c r="F246" s="386">
        <f t="shared" si="29"/>
        <v>0.51280000984142993</v>
      </c>
      <c r="G246" s="386">
        <f t="shared" si="29"/>
        <v>0.4945607687596959</v>
      </c>
      <c r="H246" s="386">
        <f t="shared" si="29"/>
        <v>0.50407317073170732</v>
      </c>
      <c r="I246" s="386">
        <f t="shared" si="29"/>
        <v>0.45008413935606439</v>
      </c>
      <c r="J246" s="386">
        <f t="shared" si="29"/>
        <v>0.46394943297909924</v>
      </c>
      <c r="K246" s="386">
        <f t="shared" si="29"/>
        <v>0.47331302888953308</v>
      </c>
      <c r="L246" s="386">
        <f t="shared" si="29"/>
        <v>0.46326764293841505</v>
      </c>
      <c r="M246" s="386">
        <f t="shared" si="29"/>
        <v>0.46806084870957099</v>
      </c>
      <c r="N246" s="386">
        <f t="shared" si="29"/>
        <v>0.44930423123796315</v>
      </c>
    </row>
    <row r="247" spans="4:14" x14ac:dyDescent="0.45">
      <c r="D247" s="377" t="s">
        <v>150</v>
      </c>
      <c r="E247" s="386">
        <f t="shared" ref="E247:N247" si="30">E175/E$174</f>
        <v>0.23242093220207963</v>
      </c>
      <c r="F247" s="386">
        <f t="shared" si="30"/>
        <v>0.2233430517454186</v>
      </c>
      <c r="G247" s="386">
        <f t="shared" si="30"/>
        <v>0.27408978737668721</v>
      </c>
      <c r="H247" s="386">
        <f t="shared" si="30"/>
        <v>0.29609182209469154</v>
      </c>
      <c r="I247" s="386">
        <f t="shared" si="30"/>
        <v>0.33062877279371322</v>
      </c>
      <c r="J247" s="386">
        <f t="shared" si="30"/>
        <v>0.33432159914609494</v>
      </c>
      <c r="K247" s="386">
        <f t="shared" si="30"/>
        <v>0.34167885193184</v>
      </c>
      <c r="L247" s="386">
        <f t="shared" si="30"/>
        <v>0.33107843378214463</v>
      </c>
      <c r="M247" s="386">
        <f t="shared" si="30"/>
        <v>0.31778278876939775</v>
      </c>
      <c r="N247" s="386">
        <f t="shared" si="30"/>
        <v>0.33188770807471785</v>
      </c>
    </row>
    <row r="248" spans="4:14" x14ac:dyDescent="0.45">
      <c r="D248" s="377" t="s">
        <v>151</v>
      </c>
      <c r="E248" s="386">
        <f t="shared" ref="E248:N248" si="31">E179/E$174</f>
        <v>0.11022680617803332</v>
      </c>
      <c r="F248" s="386">
        <f t="shared" si="31"/>
        <v>0.10705999581739227</v>
      </c>
      <c r="G248" s="386">
        <f t="shared" si="31"/>
        <v>0.10092829431009379</v>
      </c>
      <c r="H248" s="386">
        <f t="shared" si="31"/>
        <v>8.2385222381635578E-2</v>
      </c>
      <c r="I248" s="386">
        <f t="shared" si="31"/>
        <v>8.5797576950320253E-2</v>
      </c>
      <c r="J248" s="386">
        <f t="shared" si="31"/>
        <v>9.541670255120413E-2</v>
      </c>
      <c r="K248" s="386">
        <f t="shared" si="31"/>
        <v>0.10327198291534861</v>
      </c>
      <c r="L248" s="386">
        <f t="shared" si="31"/>
        <v>0.1091835952804697</v>
      </c>
      <c r="M248" s="386">
        <f t="shared" si="31"/>
        <v>0.10545921047508254</v>
      </c>
      <c r="N248" s="386">
        <f t="shared" si="31"/>
        <v>9.9663204758042856E-2</v>
      </c>
    </row>
    <row r="249" spans="4:14" x14ac:dyDescent="0.45">
      <c r="D249" s="377" t="s">
        <v>160</v>
      </c>
      <c r="E249" s="386">
        <f t="shared" ref="E249:N249" si="32">E177/E$174</f>
        <v>0.10228695800057376</v>
      </c>
      <c r="F249" s="386">
        <f t="shared" si="32"/>
        <v>9.61212464171044E-2</v>
      </c>
      <c r="G249" s="386">
        <f t="shared" si="32"/>
        <v>8.8334778424628169E-2</v>
      </c>
      <c r="H249" s="386">
        <f t="shared" si="32"/>
        <v>9.5860832137733137E-2</v>
      </c>
      <c r="I249" s="386">
        <f t="shared" si="32"/>
        <v>0.10624692069063876</v>
      </c>
      <c r="J249" s="386">
        <f t="shared" si="32"/>
        <v>7.4066363450801795E-2</v>
      </c>
      <c r="K249" s="386">
        <f t="shared" si="32"/>
        <v>4.2474892919693488E-2</v>
      </c>
      <c r="L249" s="386">
        <f t="shared" si="32"/>
        <v>4.3392238307075968E-2</v>
      </c>
      <c r="M249" s="386">
        <f t="shared" si="32"/>
        <v>5.4650852213925474E-2</v>
      </c>
      <c r="N249" s="386">
        <f t="shared" si="32"/>
        <v>5.03443767526345E-2</v>
      </c>
    </row>
    <row r="250" spans="4:14" x14ac:dyDescent="0.45">
      <c r="D250" s="377" t="s">
        <v>156</v>
      </c>
      <c r="E250" s="386">
        <f t="shared" ref="E250:N250" si="33">E178/E$174</f>
        <v>4.8157876202272014E-2</v>
      </c>
      <c r="F250" s="386">
        <f t="shared" si="33"/>
        <v>4.9712343203467464E-2</v>
      </c>
      <c r="G250" s="386">
        <f t="shared" si="33"/>
        <v>3.3924276061232606E-2</v>
      </c>
      <c r="H250" s="386">
        <f t="shared" si="33"/>
        <v>1.5917503586800573E-2</v>
      </c>
      <c r="I250" s="386">
        <f t="shared" si="33"/>
        <v>2.2149873142690249E-2</v>
      </c>
      <c r="J250" s="386">
        <f t="shared" si="33"/>
        <v>2.6210518249575997E-2</v>
      </c>
      <c r="K250" s="386">
        <f t="shared" si="33"/>
        <v>3.3809237931271559E-2</v>
      </c>
      <c r="L250" s="386">
        <f t="shared" si="33"/>
        <v>4.6242548928043213E-2</v>
      </c>
      <c r="M250" s="386">
        <f t="shared" si="33"/>
        <v>4.7159184448590165E-2</v>
      </c>
      <c r="N250" s="386">
        <f t="shared" si="33"/>
        <v>6.2705699597267642E-2</v>
      </c>
    </row>
    <row r="251" spans="4:14" x14ac:dyDescent="0.45">
      <c r="D251" s="377" t="s">
        <v>478</v>
      </c>
      <c r="E251" s="386">
        <f t="shared" ref="E251:N251" si="34">E176/E$174</f>
        <v>7.7964086874513635E-3</v>
      </c>
      <c r="F251" s="386">
        <f t="shared" si="34"/>
        <v>1.0963352975187295E-2</v>
      </c>
      <c r="G251" s="386">
        <f t="shared" si="34"/>
        <v>8.1620950676623213E-3</v>
      </c>
      <c r="H251" s="386">
        <f t="shared" si="34"/>
        <v>5.6714490674318512E-3</v>
      </c>
      <c r="I251" s="386">
        <f t="shared" si="34"/>
        <v>5.0927170665731334E-3</v>
      </c>
      <c r="J251" s="386">
        <f t="shared" si="34"/>
        <v>6.0353836232238849E-3</v>
      </c>
      <c r="K251" s="386">
        <f t="shared" si="34"/>
        <v>5.4520054123132254E-3</v>
      </c>
      <c r="L251" s="386">
        <f t="shared" si="34"/>
        <v>6.8355407638514398E-3</v>
      </c>
      <c r="M251" s="386">
        <f t="shared" si="34"/>
        <v>6.8871153834330788E-3</v>
      </c>
      <c r="N251" s="386">
        <f t="shared" si="34"/>
        <v>6.094779579374013E-3</v>
      </c>
    </row>
    <row r="252" spans="4:14" ht="17.5" thickBot="1" x14ac:dyDescent="0.5">
      <c r="D252" s="378" t="s">
        <v>843</v>
      </c>
      <c r="E252" s="385">
        <f t="shared" ref="E252:N252" si="35">E174/E$174</f>
        <v>1</v>
      </c>
      <c r="F252" s="385">
        <f t="shared" si="35"/>
        <v>1</v>
      </c>
      <c r="G252" s="385">
        <f t="shared" si="35"/>
        <v>1</v>
      </c>
      <c r="H252" s="385">
        <f t="shared" si="35"/>
        <v>1</v>
      </c>
      <c r="I252" s="385">
        <f t="shared" si="35"/>
        <v>1</v>
      </c>
      <c r="J252" s="385">
        <f t="shared" si="35"/>
        <v>1</v>
      </c>
      <c r="K252" s="385">
        <f t="shared" si="35"/>
        <v>1</v>
      </c>
      <c r="L252" s="385">
        <f t="shared" si="35"/>
        <v>1</v>
      </c>
      <c r="M252" s="385">
        <f t="shared" si="35"/>
        <v>1</v>
      </c>
      <c r="N252" s="385">
        <f t="shared" si="35"/>
        <v>1</v>
      </c>
    </row>
    <row r="253" spans="4:14" x14ac:dyDescent="0.45">
      <c r="D253" s="75" t="s">
        <v>845</v>
      </c>
      <c r="E253" s="44">
        <f t="shared" ref="E253:M253" si="36">SUM(E246:E247)</f>
        <v>0.73153195093166956</v>
      </c>
      <c r="F253" s="44">
        <f t="shared" si="36"/>
        <v>0.7361430615868485</v>
      </c>
      <c r="G253" s="44">
        <f t="shared" si="36"/>
        <v>0.76865055613638311</v>
      </c>
      <c r="H253" s="44">
        <f t="shared" si="36"/>
        <v>0.80016499282639886</v>
      </c>
      <c r="I253" s="44">
        <f t="shared" si="36"/>
        <v>0.78071291214977756</v>
      </c>
      <c r="J253" s="44">
        <f t="shared" si="36"/>
        <v>0.79827103212519424</v>
      </c>
      <c r="K253" s="44">
        <f>SUM(K246:K247)</f>
        <v>0.81499188082137308</v>
      </c>
      <c r="L253" s="44">
        <f t="shared" si="36"/>
        <v>0.79434607672055968</v>
      </c>
      <c r="M253" s="44">
        <f t="shared" si="36"/>
        <v>0.78584363747896879</v>
      </c>
      <c r="N253" s="44">
        <f>SUM(N246:N247)</f>
        <v>0.78119193931268094</v>
      </c>
    </row>
    <row r="254" spans="4:14" x14ac:dyDescent="0.45">
      <c r="D254" s="75" t="s">
        <v>848</v>
      </c>
      <c r="E254" s="44">
        <f>SUM(E248:E250)</f>
        <v>0.26067164038087909</v>
      </c>
      <c r="F254" s="44">
        <f t="shared" ref="F254:N254" si="37">SUM(F248:F250)</f>
        <v>0.25289358543796414</v>
      </c>
      <c r="G254" s="44">
        <f t="shared" si="37"/>
        <v>0.22318734879595456</v>
      </c>
      <c r="H254" s="44">
        <f t="shared" si="37"/>
        <v>0.19416355810616928</v>
      </c>
      <c r="I254" s="44">
        <f t="shared" si="37"/>
        <v>0.21419437078364928</v>
      </c>
      <c r="J254" s="44">
        <f t="shared" si="37"/>
        <v>0.1956935842515819</v>
      </c>
      <c r="K254" s="44">
        <f t="shared" si="37"/>
        <v>0.17955611376631364</v>
      </c>
      <c r="L254" s="44">
        <f t="shared" si="37"/>
        <v>0.19881838251558889</v>
      </c>
      <c r="M254" s="44">
        <f t="shared" si="37"/>
        <v>0.20726924713759817</v>
      </c>
      <c r="N254" s="44">
        <f t="shared" si="37"/>
        <v>0.21271328110794502</v>
      </c>
    </row>
    <row r="256" spans="4:14" x14ac:dyDescent="0.45">
      <c r="D256" s="380" t="s">
        <v>901</v>
      </c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</row>
    <row r="257" spans="1:14" x14ac:dyDescent="0.45">
      <c r="D257" s="381" t="s">
        <v>827</v>
      </c>
      <c r="E257" s="382">
        <v>2006</v>
      </c>
      <c r="F257" s="382">
        <f>E257+1</f>
        <v>2007</v>
      </c>
      <c r="G257" s="382">
        <f t="shared" ref="G257" si="38">F257+1</f>
        <v>2008</v>
      </c>
      <c r="H257" s="382">
        <f t="shared" ref="H257" si="39">G257+1</f>
        <v>2009</v>
      </c>
      <c r="I257" s="382">
        <f t="shared" ref="I257" si="40">H257+1</f>
        <v>2010</v>
      </c>
      <c r="J257" s="382">
        <f t="shared" ref="J257" si="41">I257+1</f>
        <v>2011</v>
      </c>
      <c r="K257" s="382">
        <f t="shared" ref="K257" si="42">J257+1</f>
        <v>2012</v>
      </c>
      <c r="L257" s="382">
        <f t="shared" ref="L257" si="43">K257+1</f>
        <v>2013</v>
      </c>
      <c r="M257" s="382">
        <f t="shared" ref="M257" si="44">L257+1</f>
        <v>2014</v>
      </c>
      <c r="N257" s="382">
        <f t="shared" ref="N257" si="45">M257+1</f>
        <v>2015</v>
      </c>
    </row>
    <row r="258" spans="1:14" x14ac:dyDescent="0.45">
      <c r="D258" s="377" t="s">
        <v>139</v>
      </c>
      <c r="E258" s="386">
        <f>E194/E$188</f>
        <v>0.38971535597495677</v>
      </c>
      <c r="F258" s="386">
        <f t="shared" ref="F258:N258" si="46">F194/F$188</f>
        <v>0.37795287759146201</v>
      </c>
      <c r="G258" s="386">
        <f t="shared" si="46"/>
        <v>0.40955042260238117</v>
      </c>
      <c r="H258" s="386">
        <f t="shared" si="46"/>
        <v>0.42398627738775224</v>
      </c>
      <c r="I258" s="386">
        <f t="shared" si="46"/>
        <v>0.38697171501677247</v>
      </c>
      <c r="J258" s="386">
        <f t="shared" si="46"/>
        <v>0.38206426483671713</v>
      </c>
      <c r="K258" s="386">
        <f t="shared" si="46"/>
        <v>0.39174594103261368</v>
      </c>
      <c r="L258" s="386">
        <f t="shared" si="46"/>
        <v>0.37970428737024092</v>
      </c>
      <c r="M258" s="386">
        <f t="shared" si="46"/>
        <v>0.39024890278283786</v>
      </c>
      <c r="N258" s="386">
        <f t="shared" si="46"/>
        <v>0.38883781859067945</v>
      </c>
    </row>
    <row r="259" spans="1:14" x14ac:dyDescent="0.45">
      <c r="D259" s="377" t="s">
        <v>150</v>
      </c>
      <c r="E259" s="386">
        <f>E189/E$188</f>
        <v>0.32898815053130026</v>
      </c>
      <c r="F259" s="386">
        <f t="shared" ref="F259:N259" si="47">F189/F$188</f>
        <v>0.29532182844667171</v>
      </c>
      <c r="G259" s="386">
        <f t="shared" si="47"/>
        <v>0.27516379684533887</v>
      </c>
      <c r="H259" s="386">
        <f t="shared" si="47"/>
        <v>0.34251803978105622</v>
      </c>
      <c r="I259" s="386">
        <f t="shared" si="47"/>
        <v>0.33189808329909343</v>
      </c>
      <c r="J259" s="386">
        <f t="shared" si="47"/>
        <v>0.34136125554778551</v>
      </c>
      <c r="K259" s="386">
        <f t="shared" si="47"/>
        <v>0.34756581806667058</v>
      </c>
      <c r="L259" s="386">
        <f t="shared" si="47"/>
        <v>0.36631024091998043</v>
      </c>
      <c r="M259" s="386">
        <f t="shared" si="47"/>
        <v>0.4004046090302833</v>
      </c>
      <c r="N259" s="386">
        <f t="shared" si="47"/>
        <v>0.38904191298652302</v>
      </c>
    </row>
    <row r="260" spans="1:14" x14ac:dyDescent="0.45">
      <c r="D260" s="377" t="s">
        <v>151</v>
      </c>
      <c r="E260" s="386">
        <f>E193/E$188</f>
        <v>0.24187529736955388</v>
      </c>
      <c r="F260" s="386">
        <f t="shared" ref="F260:N260" si="48">F193/F$188</f>
        <v>0.28369857730816</v>
      </c>
      <c r="G260" s="386">
        <f t="shared" si="48"/>
        <v>0.26189462232182609</v>
      </c>
      <c r="H260" s="386">
        <f t="shared" si="48"/>
        <v>0.19976108284291871</v>
      </c>
      <c r="I260" s="386">
        <f t="shared" si="48"/>
        <v>0.22037316741381194</v>
      </c>
      <c r="J260" s="386">
        <f t="shared" si="48"/>
        <v>0.20827595703662902</v>
      </c>
      <c r="K260" s="386">
        <f t="shared" si="48"/>
        <v>0.20686020524601703</v>
      </c>
      <c r="L260" s="386">
        <f t="shared" si="48"/>
        <v>0.20391980922434105</v>
      </c>
      <c r="M260" s="386">
        <f t="shared" si="48"/>
        <v>0.15563932405416028</v>
      </c>
      <c r="N260" s="386">
        <f t="shared" si="48"/>
        <v>0.1555854953777831</v>
      </c>
    </row>
    <row r="261" spans="1:14" x14ac:dyDescent="0.45">
      <c r="D261" s="377" t="s">
        <v>160</v>
      </c>
      <c r="E261" s="386">
        <f>E191/E$188</f>
        <v>1.5602933291040774E-2</v>
      </c>
      <c r="F261" s="386">
        <f t="shared" ref="F261:N261" si="49">F191/F$188</f>
        <v>1.9307458928931438E-2</v>
      </c>
      <c r="G261" s="386">
        <f t="shared" si="49"/>
        <v>3.5411415573600995E-2</v>
      </c>
      <c r="H261" s="386">
        <f t="shared" si="49"/>
        <v>2.6141743862565396E-2</v>
      </c>
      <c r="I261" s="386">
        <f t="shared" si="49"/>
        <v>4.1767146794838728E-2</v>
      </c>
      <c r="J261" s="386">
        <f t="shared" si="49"/>
        <v>4.3702652656908571E-2</v>
      </c>
      <c r="K261" s="386">
        <f t="shared" si="49"/>
        <v>2.9767863462007913E-2</v>
      </c>
      <c r="L261" s="386">
        <f t="shared" si="49"/>
        <v>2.2977176257403416E-2</v>
      </c>
      <c r="M261" s="386">
        <f t="shared" si="49"/>
        <v>2.9332359189920096E-2</v>
      </c>
      <c r="N261" s="386">
        <f t="shared" si="49"/>
        <v>5.0120809088017471E-2</v>
      </c>
    </row>
    <row r="262" spans="1:14" x14ac:dyDescent="0.45">
      <c r="D262" s="377" t="s">
        <v>156</v>
      </c>
      <c r="E262" s="386">
        <f>E192/E$188</f>
        <v>2.2669944339971753E-2</v>
      </c>
      <c r="F262" s="386">
        <f t="shared" ref="F262:N262" si="50">F192/F$188</f>
        <v>2.2504353494632152E-2</v>
      </c>
      <c r="G262" s="386">
        <f t="shared" si="50"/>
        <v>1.611049324413694E-2</v>
      </c>
      <c r="H262" s="386">
        <f t="shared" si="50"/>
        <v>5.9319770185335303E-3</v>
      </c>
      <c r="I262" s="386">
        <f t="shared" si="50"/>
        <v>1.7227329248113439E-2</v>
      </c>
      <c r="J262" s="386">
        <f t="shared" si="50"/>
        <v>2.3361935813850775E-2</v>
      </c>
      <c r="K262" s="386">
        <f t="shared" si="50"/>
        <v>2.2567410808059209E-2</v>
      </c>
      <c r="L262" s="386">
        <f t="shared" si="50"/>
        <v>2.5488114879730992E-2</v>
      </c>
      <c r="M262" s="386">
        <f t="shared" si="50"/>
        <v>2.3128397586318118E-2</v>
      </c>
      <c r="N262" s="386">
        <f t="shared" si="50"/>
        <v>1.508919967425593E-2</v>
      </c>
    </row>
    <row r="263" spans="1:14" x14ac:dyDescent="0.45">
      <c r="D263" s="377" t="s">
        <v>478</v>
      </c>
      <c r="E263" s="386">
        <f>E190/E$188</f>
        <v>1.1483184931765488E-3</v>
      </c>
      <c r="F263" s="386">
        <f t="shared" ref="F263:N263" si="51">F190/F$188</f>
        <v>1.2149042301426907E-3</v>
      </c>
      <c r="G263" s="386">
        <f t="shared" si="51"/>
        <v>1.8692494127158887E-3</v>
      </c>
      <c r="H263" s="386">
        <f t="shared" si="51"/>
        <v>1.6608791071739367E-3</v>
      </c>
      <c r="I263" s="386">
        <f t="shared" si="51"/>
        <v>1.7625582273700113E-3</v>
      </c>
      <c r="J263" s="386">
        <f t="shared" si="51"/>
        <v>1.2339341081089999E-3</v>
      </c>
      <c r="K263" s="386">
        <f t="shared" si="51"/>
        <v>1.4927613846315911E-3</v>
      </c>
      <c r="L263" s="386">
        <f t="shared" si="51"/>
        <v>1.6003713483031499E-3</v>
      </c>
      <c r="M263" s="386">
        <f t="shared" si="51"/>
        <v>1.2464073564803389E-3</v>
      </c>
      <c r="N263" s="386">
        <f t="shared" si="51"/>
        <v>1.3247642827410114E-3</v>
      </c>
    </row>
    <row r="264" spans="1:14" ht="17.5" thickBot="1" x14ac:dyDescent="0.5">
      <c r="D264" s="378" t="s">
        <v>843</v>
      </c>
      <c r="E264" s="385">
        <f>E188/E$188</f>
        <v>1</v>
      </c>
      <c r="F264" s="385">
        <f t="shared" ref="F264:N264" si="52">F188/F$188</f>
        <v>1</v>
      </c>
      <c r="G264" s="385">
        <f t="shared" si="52"/>
        <v>1</v>
      </c>
      <c r="H264" s="385">
        <f t="shared" si="52"/>
        <v>1</v>
      </c>
      <c r="I264" s="385">
        <f t="shared" si="52"/>
        <v>1</v>
      </c>
      <c r="J264" s="385">
        <f t="shared" si="52"/>
        <v>1</v>
      </c>
      <c r="K264" s="385">
        <f t="shared" si="52"/>
        <v>1</v>
      </c>
      <c r="L264" s="385">
        <f t="shared" si="52"/>
        <v>1</v>
      </c>
      <c r="M264" s="385">
        <f t="shared" si="52"/>
        <v>1</v>
      </c>
      <c r="N264" s="385">
        <f t="shared" si="52"/>
        <v>1</v>
      </c>
    </row>
    <row r="265" spans="1:14" x14ac:dyDescent="0.45">
      <c r="D265" s="75" t="s">
        <v>845</v>
      </c>
      <c r="E265" s="44">
        <f t="shared" ref="E265:J265" si="53">SUM(E258:E259)</f>
        <v>0.71870350650625703</v>
      </c>
      <c r="F265" s="44">
        <f t="shared" si="53"/>
        <v>0.67327470603813366</v>
      </c>
      <c r="G265" s="44">
        <f t="shared" si="53"/>
        <v>0.68471421944772004</v>
      </c>
      <c r="H265" s="44">
        <f t="shared" si="53"/>
        <v>0.7665043171688084</v>
      </c>
      <c r="I265" s="44">
        <f t="shared" si="53"/>
        <v>0.71886979831586584</v>
      </c>
      <c r="J265" s="44">
        <f t="shared" si="53"/>
        <v>0.72342552038450259</v>
      </c>
      <c r="K265" s="44">
        <f>SUM(K258:K259)</f>
        <v>0.73931175909928426</v>
      </c>
      <c r="L265" s="44">
        <f t="shared" ref="L265:M265" si="54">SUM(L258:L259)</f>
        <v>0.7460145282902213</v>
      </c>
      <c r="M265" s="44">
        <f t="shared" si="54"/>
        <v>0.79065351181312116</v>
      </c>
      <c r="N265" s="44">
        <f>SUM(N258:N259)</f>
        <v>0.77787973157720247</v>
      </c>
    </row>
    <row r="266" spans="1:14" x14ac:dyDescent="0.45">
      <c r="D266" s="75" t="s">
        <v>848</v>
      </c>
      <c r="E266" s="44">
        <f>SUM(E260:E262)</f>
        <v>0.28014817500056644</v>
      </c>
      <c r="F266" s="44">
        <f t="shared" ref="F266:N266" si="55">SUM(F260:F262)</f>
        <v>0.32551038973172358</v>
      </c>
      <c r="G266" s="44">
        <f t="shared" si="55"/>
        <v>0.31341653113956403</v>
      </c>
      <c r="H266" s="44">
        <f t="shared" si="55"/>
        <v>0.23183480372401766</v>
      </c>
      <c r="I266" s="44">
        <f t="shared" si="55"/>
        <v>0.27936764345676413</v>
      </c>
      <c r="J266" s="44">
        <f t="shared" si="55"/>
        <v>0.27534054550738835</v>
      </c>
      <c r="K266" s="44">
        <f t="shared" si="55"/>
        <v>0.25919547951608413</v>
      </c>
      <c r="L266" s="44">
        <f t="shared" si="55"/>
        <v>0.25238510036147549</v>
      </c>
      <c r="M266" s="44">
        <f t="shared" si="55"/>
        <v>0.20810008083039849</v>
      </c>
      <c r="N266" s="44">
        <f t="shared" si="55"/>
        <v>0.2207955041400565</v>
      </c>
    </row>
    <row r="269" spans="1:14" s="74" customFormat="1" x14ac:dyDescent="0.45">
      <c r="A269" s="73" t="s">
        <v>502</v>
      </c>
      <c r="B269" s="124"/>
    </row>
    <row r="271" spans="1:14" s="81" customFormat="1" x14ac:dyDescent="0.45">
      <c r="A271" s="84"/>
      <c r="B271" s="127" t="s">
        <v>536</v>
      </c>
    </row>
    <row r="273" spans="4:9" x14ac:dyDescent="0.45">
      <c r="I273" s="75" t="s">
        <v>849</v>
      </c>
    </row>
    <row r="274" spans="4:9" x14ac:dyDescent="0.45">
      <c r="D274" s="156" t="s">
        <v>504</v>
      </c>
      <c r="E274" s="156" t="s">
        <v>505</v>
      </c>
      <c r="F274" s="156" t="s">
        <v>506</v>
      </c>
      <c r="G274" s="156" t="s">
        <v>507</v>
      </c>
      <c r="H274" s="156" t="s">
        <v>508</v>
      </c>
      <c r="I274" s="156" t="s">
        <v>509</v>
      </c>
    </row>
    <row r="275" spans="4:9" x14ac:dyDescent="0.45">
      <c r="D275" s="155" t="s">
        <v>510</v>
      </c>
      <c r="E275" s="5" t="s">
        <v>520</v>
      </c>
      <c r="F275" s="5" t="s">
        <v>521</v>
      </c>
      <c r="G275" s="5" t="s">
        <v>523</v>
      </c>
      <c r="H275" s="5" t="s">
        <v>522</v>
      </c>
      <c r="I275" s="5" t="s">
        <v>524</v>
      </c>
    </row>
    <row r="276" spans="4:9" x14ac:dyDescent="0.45">
      <c r="D276" s="155" t="s">
        <v>511</v>
      </c>
      <c r="E276" s="155" t="s">
        <v>525</v>
      </c>
      <c r="F276" s="155" t="s">
        <v>526</v>
      </c>
      <c r="G276" s="155" t="s">
        <v>527</v>
      </c>
      <c r="H276" s="155" t="s">
        <v>528</v>
      </c>
      <c r="I276" s="155" t="s">
        <v>529</v>
      </c>
    </row>
    <row r="277" spans="4:9" x14ac:dyDescent="0.45">
      <c r="D277" s="155" t="s">
        <v>512</v>
      </c>
      <c r="E277" s="155">
        <v>66404</v>
      </c>
      <c r="F277" s="155">
        <v>34121</v>
      </c>
      <c r="G277" s="155">
        <v>16236</v>
      </c>
      <c r="H277" s="155">
        <v>4773</v>
      </c>
      <c r="I277" s="155">
        <v>4220</v>
      </c>
    </row>
    <row r="278" spans="4:9" x14ac:dyDescent="0.45">
      <c r="D278" s="155" t="s">
        <v>513</v>
      </c>
      <c r="E278" s="155" t="s">
        <v>530</v>
      </c>
      <c r="F278" s="155" t="s">
        <v>530</v>
      </c>
      <c r="G278" s="155" t="s">
        <v>531</v>
      </c>
      <c r="H278" s="155" t="s">
        <v>532</v>
      </c>
      <c r="I278" s="155" t="s">
        <v>532</v>
      </c>
    </row>
    <row r="279" spans="4:9" x14ac:dyDescent="0.45">
      <c r="D279" s="155" t="s">
        <v>853</v>
      </c>
      <c r="E279" s="518">
        <v>165367.946</v>
      </c>
      <c r="F279" s="518">
        <v>45980.112999999998</v>
      </c>
      <c r="G279" s="518">
        <v>7440.701</v>
      </c>
      <c r="H279" s="518">
        <v>2039.1980000000001</v>
      </c>
      <c r="I279" s="518">
        <v>2085.799</v>
      </c>
    </row>
    <row r="280" spans="4:9" x14ac:dyDescent="0.45">
      <c r="D280" s="155" t="s">
        <v>854</v>
      </c>
      <c r="E280" s="518">
        <v>98486.544999999998</v>
      </c>
      <c r="F280" s="518">
        <v>21776.081999999999</v>
      </c>
      <c r="G280" s="518">
        <v>6800.7039999999997</v>
      </c>
      <c r="H280" s="518">
        <v>1322.143</v>
      </c>
      <c r="I280" s="518">
        <v>969.75699999999995</v>
      </c>
    </row>
    <row r="281" spans="4:9" x14ac:dyDescent="0.45">
      <c r="D281" s="155" t="s">
        <v>855</v>
      </c>
      <c r="E281" s="518">
        <v>66881.400999999998</v>
      </c>
      <c r="F281" s="518">
        <v>24204.030999999999</v>
      </c>
      <c r="G281" s="518">
        <v>639.99699999999996</v>
      </c>
      <c r="H281" s="518">
        <v>717.05399999999997</v>
      </c>
      <c r="I281" s="518">
        <v>1116.0429999999999</v>
      </c>
    </row>
    <row r="282" spans="4:9" x14ac:dyDescent="0.45">
      <c r="D282" s="155" t="s">
        <v>850</v>
      </c>
      <c r="E282" s="518">
        <v>91959</v>
      </c>
      <c r="F282" s="518">
        <v>49521.4</v>
      </c>
      <c r="G282" s="518">
        <v>11937</v>
      </c>
      <c r="H282" s="518">
        <v>3390</v>
      </c>
      <c r="I282" s="518">
        <v>5018</v>
      </c>
    </row>
    <row r="283" spans="4:9" x14ac:dyDescent="0.45">
      <c r="D283" s="155" t="s">
        <v>852</v>
      </c>
      <c r="E283" s="518">
        <v>6357.9059999999999</v>
      </c>
      <c r="F283" s="518">
        <v>2354.2730000000001</v>
      </c>
      <c r="G283" s="518">
        <v>-594.39800000000002</v>
      </c>
      <c r="H283" s="518">
        <v>-35.871000000000002</v>
      </c>
      <c r="I283" s="518">
        <v>326.22500000000002</v>
      </c>
    </row>
    <row r="284" spans="4:9" x14ac:dyDescent="0.45">
      <c r="D284" s="155" t="s">
        <v>851</v>
      </c>
      <c r="E284" s="518">
        <v>6509</v>
      </c>
      <c r="F284" s="518">
        <v>2631</v>
      </c>
      <c r="G284" s="518">
        <v>-987</v>
      </c>
      <c r="H284" s="518">
        <v>-62</v>
      </c>
      <c r="I284" s="518">
        <v>251</v>
      </c>
    </row>
    <row r="285" spans="4:9" x14ac:dyDescent="0.45">
      <c r="D285" s="155" t="s">
        <v>514</v>
      </c>
      <c r="E285" s="518">
        <v>1780</v>
      </c>
      <c r="F285" s="518">
        <v>1632</v>
      </c>
      <c r="G285" s="518">
        <v>838</v>
      </c>
      <c r="H285" s="518">
        <v>157</v>
      </c>
      <c r="I285" s="518">
        <v>300</v>
      </c>
    </row>
    <row r="286" spans="4:9" x14ac:dyDescent="0.45">
      <c r="D286" s="155" t="s">
        <v>515</v>
      </c>
      <c r="E286" s="518">
        <v>1858</v>
      </c>
      <c r="F286" s="518">
        <v>1718</v>
      </c>
      <c r="G286" s="518">
        <v>615</v>
      </c>
      <c r="H286" s="518">
        <v>146</v>
      </c>
      <c r="I286" s="518">
        <v>205</v>
      </c>
    </row>
    <row r="287" spans="4:9" x14ac:dyDescent="0.45">
      <c r="D287" s="155" t="s">
        <v>516</v>
      </c>
      <c r="E287" s="518">
        <v>714</v>
      </c>
      <c r="F287" s="518">
        <v>528</v>
      </c>
      <c r="G287" s="518">
        <v>158</v>
      </c>
      <c r="H287" s="518">
        <v>100</v>
      </c>
      <c r="I287" s="518">
        <v>80</v>
      </c>
    </row>
    <row r="288" spans="4:9" x14ac:dyDescent="0.45">
      <c r="D288" s="155" t="s">
        <v>517</v>
      </c>
      <c r="E288" s="518">
        <v>1156</v>
      </c>
      <c r="F288" s="518">
        <v>1157</v>
      </c>
      <c r="G288" s="518">
        <v>463</v>
      </c>
      <c r="H288" s="518">
        <v>45</v>
      </c>
      <c r="I288" s="518">
        <v>149</v>
      </c>
    </row>
    <row r="289" spans="1:9" ht="17.5" thickBot="1" x14ac:dyDescent="0.5">
      <c r="D289" s="157" t="s">
        <v>518</v>
      </c>
      <c r="E289" s="157" t="s">
        <v>533</v>
      </c>
      <c r="F289" s="157" t="s">
        <v>534</v>
      </c>
      <c r="G289" s="157" t="s">
        <v>535</v>
      </c>
      <c r="H289" s="157" t="s">
        <v>535</v>
      </c>
      <c r="I289" s="157" t="s">
        <v>535</v>
      </c>
    </row>
    <row r="291" spans="1:9" x14ac:dyDescent="0.45">
      <c r="D291" s="75" t="s">
        <v>519</v>
      </c>
    </row>
    <row r="295" spans="1:9" s="81" customFormat="1" x14ac:dyDescent="0.45">
      <c r="A295" s="84"/>
      <c r="B295" s="127" t="s">
        <v>541</v>
      </c>
    </row>
    <row r="333" spans="1:2" s="81" customFormat="1" x14ac:dyDescent="0.45">
      <c r="A333" s="84"/>
      <c r="B333" s="127" t="s">
        <v>560</v>
      </c>
    </row>
    <row r="366" spans="1:16" s="81" customFormat="1" x14ac:dyDescent="0.45">
      <c r="A366" s="84"/>
      <c r="B366" s="127" t="s">
        <v>565</v>
      </c>
    </row>
    <row r="368" spans="1:16" x14ac:dyDescent="0.45">
      <c r="O368" s="3">
        <v>10000</v>
      </c>
      <c r="P368" s="183" t="s">
        <v>566</v>
      </c>
    </row>
    <row r="369" spans="11:25" ht="17.5" thickBot="1" x14ac:dyDescent="0.5">
      <c r="K369" s="164" t="s">
        <v>503</v>
      </c>
      <c r="L369" s="164"/>
      <c r="M369" s="165">
        <v>2013</v>
      </c>
      <c r="N369" s="165">
        <v>2014</v>
      </c>
      <c r="O369" s="165">
        <v>2015</v>
      </c>
      <c r="P369" s="165" t="s">
        <v>561</v>
      </c>
      <c r="R369" s="75" t="s">
        <v>856</v>
      </c>
      <c r="Y369" s="75" t="s">
        <v>630</v>
      </c>
    </row>
    <row r="370" spans="11:25" x14ac:dyDescent="0.45">
      <c r="K370" s="166" t="s">
        <v>139</v>
      </c>
      <c r="L370" s="167" t="s">
        <v>336</v>
      </c>
      <c r="M370" s="168">
        <v>63</v>
      </c>
      <c r="N370" s="168">
        <v>61</v>
      </c>
      <c r="O370" s="455">
        <v>64.501199999999997</v>
      </c>
      <c r="P370" s="391">
        <f>O370/R370</f>
        <v>0.99232615384615386</v>
      </c>
      <c r="R370" s="75">
        <v>65</v>
      </c>
    </row>
    <row r="371" spans="11:25" x14ac:dyDescent="0.45">
      <c r="K371" s="181"/>
      <c r="L371" s="169" t="s">
        <v>332</v>
      </c>
      <c r="M371" s="170">
        <v>104</v>
      </c>
      <c r="N371" s="170">
        <v>114</v>
      </c>
      <c r="O371" s="456">
        <v>108.2552</v>
      </c>
      <c r="P371" s="392">
        <f t="shared" ref="P371:P382" si="56">O371/R371</f>
        <v>0.89838340248962656</v>
      </c>
      <c r="R371" s="75">
        <f>105+15.5</f>
        <v>120.5</v>
      </c>
    </row>
    <row r="372" spans="11:25" x14ac:dyDescent="0.45">
      <c r="K372" s="181"/>
      <c r="L372" s="169" t="s">
        <v>404</v>
      </c>
      <c r="M372" s="170">
        <v>40</v>
      </c>
      <c r="N372" s="170">
        <v>40</v>
      </c>
      <c r="O372" s="456">
        <v>38.451900000000002</v>
      </c>
      <c r="P372" s="392">
        <f t="shared" si="56"/>
        <v>1.0392405405405405</v>
      </c>
      <c r="R372" s="75">
        <v>37</v>
      </c>
    </row>
    <row r="373" spans="11:25" x14ac:dyDescent="0.45">
      <c r="K373" s="181"/>
      <c r="L373" s="169" t="s">
        <v>369</v>
      </c>
      <c r="M373" s="170">
        <v>10</v>
      </c>
      <c r="N373" s="170">
        <v>20</v>
      </c>
      <c r="O373" s="456">
        <v>22.65</v>
      </c>
      <c r="P373" s="392">
        <f t="shared" si="56"/>
        <v>1.1324999999999998</v>
      </c>
      <c r="R373" s="75">
        <v>20</v>
      </c>
    </row>
    <row r="374" spans="11:25" x14ac:dyDescent="0.45">
      <c r="K374" s="181"/>
      <c r="L374" s="169" t="s">
        <v>228</v>
      </c>
      <c r="M374" s="170">
        <v>30</v>
      </c>
      <c r="N374" s="170">
        <v>31</v>
      </c>
      <c r="O374" s="456">
        <v>34.634900000000002</v>
      </c>
      <c r="P374" s="392">
        <f t="shared" si="56"/>
        <v>1.0495424242424243</v>
      </c>
      <c r="R374" s="75">
        <v>33</v>
      </c>
    </row>
    <row r="375" spans="11:25" x14ac:dyDescent="0.45">
      <c r="K375" s="181"/>
      <c r="L375" s="169" t="s">
        <v>249</v>
      </c>
      <c r="M375" s="170">
        <v>23</v>
      </c>
      <c r="N375" s="170">
        <v>24</v>
      </c>
      <c r="O375" s="456">
        <v>22.95</v>
      </c>
      <c r="P375" s="392">
        <f t="shared" si="56"/>
        <v>1.1475</v>
      </c>
      <c r="R375" s="75">
        <v>20</v>
      </c>
    </row>
    <row r="376" spans="11:25" x14ac:dyDescent="0.45">
      <c r="K376" s="182"/>
      <c r="L376" s="171" t="s">
        <v>419</v>
      </c>
      <c r="M376" s="172">
        <v>17</v>
      </c>
      <c r="N376" s="172">
        <v>18</v>
      </c>
      <c r="O376" s="457">
        <v>17.502199999999998</v>
      </c>
      <c r="P376" s="393">
        <f t="shared" si="56"/>
        <v>0.97234444444444434</v>
      </c>
      <c r="R376" s="75">
        <v>18</v>
      </c>
    </row>
    <row r="377" spans="11:25" x14ac:dyDescent="0.45">
      <c r="K377" s="173" t="s">
        <v>562</v>
      </c>
      <c r="L377" s="173"/>
      <c r="M377" s="174">
        <v>287</v>
      </c>
      <c r="N377" s="174">
        <v>308</v>
      </c>
      <c r="O377" s="458">
        <f>SUM(O370:O376)</f>
        <v>308.94540000000001</v>
      </c>
      <c r="P377" s="394">
        <f t="shared" si="56"/>
        <v>0.98547177033492828</v>
      </c>
      <c r="R377" s="76">
        <f>SUM(R370:R376)</f>
        <v>313.5</v>
      </c>
    </row>
    <row r="378" spans="11:25" x14ac:dyDescent="0.45">
      <c r="K378" s="175" t="s">
        <v>150</v>
      </c>
      <c r="L378" s="176" t="s">
        <v>332</v>
      </c>
      <c r="M378" s="177">
        <v>55</v>
      </c>
      <c r="N378" s="177">
        <v>64</v>
      </c>
      <c r="O378" s="459">
        <v>61.51</v>
      </c>
      <c r="P378" s="395">
        <f t="shared" si="56"/>
        <v>0.68344444444444441</v>
      </c>
      <c r="R378" s="75">
        <v>90</v>
      </c>
    </row>
    <row r="379" spans="11:25" x14ac:dyDescent="0.45">
      <c r="K379" s="181"/>
      <c r="L379" s="169" t="s">
        <v>226</v>
      </c>
      <c r="M379" s="170">
        <v>31</v>
      </c>
      <c r="N379" s="170">
        <v>32</v>
      </c>
      <c r="O379" s="456">
        <v>33.802</v>
      </c>
      <c r="P379" s="392">
        <f t="shared" si="56"/>
        <v>1.1267333333333334</v>
      </c>
      <c r="R379" s="75">
        <v>30</v>
      </c>
    </row>
    <row r="380" spans="11:25" x14ac:dyDescent="0.45">
      <c r="K380" s="182"/>
      <c r="L380" s="171" t="s">
        <v>404</v>
      </c>
      <c r="M380" s="172">
        <v>37</v>
      </c>
      <c r="N380" s="172">
        <v>37</v>
      </c>
      <c r="O380" s="457">
        <v>36.906300000000002</v>
      </c>
      <c r="P380" s="393">
        <f t="shared" si="56"/>
        <v>1.085479411764706</v>
      </c>
      <c r="R380" s="75">
        <v>34</v>
      </c>
    </row>
    <row r="381" spans="11:25" ht="17.5" thickBot="1" x14ac:dyDescent="0.5">
      <c r="K381" s="178" t="s">
        <v>563</v>
      </c>
      <c r="L381" s="178"/>
      <c r="M381" s="179">
        <v>123</v>
      </c>
      <c r="N381" s="179">
        <v>134</v>
      </c>
      <c r="O381" s="460">
        <f>SUM(O378:O380)</f>
        <v>132.2183</v>
      </c>
      <c r="P381" s="396">
        <f t="shared" si="56"/>
        <v>0.85856038961038961</v>
      </c>
      <c r="R381" s="76">
        <f>SUM(R378:R380)</f>
        <v>154</v>
      </c>
    </row>
    <row r="382" spans="11:25" ht="17.5" thickBot="1" x14ac:dyDescent="0.5">
      <c r="K382" s="692" t="s">
        <v>564</v>
      </c>
      <c r="L382" s="692"/>
      <c r="M382" s="180">
        <v>411</v>
      </c>
      <c r="N382" s="180">
        <v>441</v>
      </c>
      <c r="O382" s="461">
        <f>SUM(O381,O377)</f>
        <v>441.16370000000001</v>
      </c>
      <c r="P382" s="398">
        <f t="shared" si="56"/>
        <v>0.94366566844919786</v>
      </c>
      <c r="R382" s="397">
        <f>SUM(R377,R381)</f>
        <v>467.5</v>
      </c>
    </row>
    <row r="403" spans="1:2" s="81" customFormat="1" x14ac:dyDescent="0.45">
      <c r="A403" s="84"/>
      <c r="B403" s="127"/>
    </row>
  </sheetData>
  <mergeCells count="7">
    <mergeCell ref="K382:L382"/>
    <mergeCell ref="D40:D41"/>
    <mergeCell ref="E40:E41"/>
    <mergeCell ref="F40:H40"/>
    <mergeCell ref="I40:I41"/>
    <mergeCell ref="J40:J41"/>
    <mergeCell ref="L40:L41"/>
  </mergeCells>
  <phoneticPr fontId="2" type="noConversion"/>
  <conditionalFormatting sqref="O142:O14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{9176E7E3-D09E-4851-BC7E-A8DBE0A8529C}</x14:id>
        </ext>
      </extLst>
    </cfRule>
  </conditionalFormatting>
  <conditionalFormatting sqref="O14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{37AA924B-BAE7-4594-A119-B7FBECF504CF}</x14:id>
        </ext>
      </extLst>
    </cfRule>
  </conditionalFormatting>
  <conditionalFormatting sqref="O148:O15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{78E4710C-5E22-45A1-9B66-AAACC2FE8FC9}</x14:id>
        </ext>
      </extLst>
    </cfRule>
  </conditionalFormatting>
  <conditionalFormatting sqref="O15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{72F46D42-DFE2-4000-8E5B-EE6BE2440289}</x14:id>
        </ext>
      </extLst>
    </cfRule>
  </conditionalFormatting>
  <conditionalFormatting sqref="O15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{9A67902F-9911-4023-8156-E8346657DE93}</x14:id>
        </ext>
      </extLst>
    </cfRule>
  </conditionalFormatting>
  <conditionalFormatting sqref="O160:O16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{E6D76DBA-4856-41B9-8CB0-73A8A75871AB}</x14:id>
        </ext>
      </extLst>
    </cfRule>
  </conditionalFormatting>
  <conditionalFormatting sqref="O152:O15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{31C6437E-F1EC-44E7-A4A6-BB68FE2A7C1C}</x14:id>
        </ext>
      </extLst>
    </cfRule>
  </conditionalFormatting>
  <conditionalFormatting sqref="O164:O16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{EDB5A33D-DB6B-4965-A040-01B4B47422C0}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76E7E3-D09E-4851-BC7E-A8DBE0A852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O142:O144</xm:sqref>
        </x14:conditionalFormatting>
        <x14:conditionalFormatting xmlns:xm="http://schemas.microsoft.com/office/excel/2006/main">
          <x14:cfRule type="dataBar" id="{37AA924B-BAE7-4594-A119-B7FBECF504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O146</xm:sqref>
        </x14:conditionalFormatting>
        <x14:conditionalFormatting xmlns:xm="http://schemas.microsoft.com/office/excel/2006/main">
          <x14:cfRule type="dataBar" id="{78E4710C-5E22-45A1-9B66-AAACC2FE8F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O148:O150</xm:sqref>
        </x14:conditionalFormatting>
        <x14:conditionalFormatting xmlns:xm="http://schemas.microsoft.com/office/excel/2006/main">
          <x14:cfRule type="dataBar" id="{72F46D42-DFE2-4000-8E5B-EE6BE24402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O156</xm:sqref>
        </x14:conditionalFormatting>
        <x14:conditionalFormatting xmlns:xm="http://schemas.microsoft.com/office/excel/2006/main">
          <x14:cfRule type="dataBar" id="{9A67902F-9911-4023-8156-E8346657DE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O158</xm:sqref>
        </x14:conditionalFormatting>
        <x14:conditionalFormatting xmlns:xm="http://schemas.microsoft.com/office/excel/2006/main">
          <x14:cfRule type="dataBar" id="{E6D76DBA-4856-41B9-8CB0-73A8A75871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O160:O162</xm:sqref>
        </x14:conditionalFormatting>
        <x14:conditionalFormatting xmlns:xm="http://schemas.microsoft.com/office/excel/2006/main">
          <x14:cfRule type="dataBar" id="{31C6437E-F1EC-44E7-A4A6-BB68FE2A7C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O152:O154</xm:sqref>
        </x14:conditionalFormatting>
        <x14:conditionalFormatting xmlns:xm="http://schemas.microsoft.com/office/excel/2006/main">
          <x14:cfRule type="dataBar" id="{EDB5A33D-DB6B-4965-A040-01B4B47422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O164:O166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2:XFD121"/>
  <sheetViews>
    <sheetView workbookViewId="0"/>
  </sheetViews>
  <sheetFormatPr defaultColWidth="9" defaultRowHeight="17" x14ac:dyDescent="0.45"/>
  <cols>
    <col min="1" max="3" width="2.58203125" style="190" customWidth="1"/>
    <col min="4" max="27" width="11.58203125" style="190" customWidth="1"/>
    <col min="28" max="16384" width="9" style="190"/>
  </cols>
  <sheetData>
    <row r="2" spans="1:14" s="210" customFormat="1" x14ac:dyDescent="0.45">
      <c r="A2" s="208" t="s">
        <v>595</v>
      </c>
      <c r="B2" s="209"/>
    </row>
    <row r="4" spans="1:14" s="213" customFormat="1" x14ac:dyDescent="0.45">
      <c r="A4" s="211"/>
      <c r="B4" s="212" t="s">
        <v>567</v>
      </c>
    </row>
    <row r="5" spans="1:14" s="214" customFormat="1" x14ac:dyDescent="0.45">
      <c r="B5" s="215"/>
    </row>
    <row r="6" spans="1:14" s="184" customFormat="1" x14ac:dyDescent="0.45">
      <c r="A6" s="214"/>
      <c r="B6" s="215"/>
      <c r="C6" s="216" t="s">
        <v>594</v>
      </c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</row>
    <row r="7" spans="1:14" s="214" customFormat="1" x14ac:dyDescent="0.45">
      <c r="B7" s="215"/>
      <c r="C7" s="217"/>
      <c r="D7" s="218"/>
      <c r="E7" s="218"/>
      <c r="F7" s="218"/>
      <c r="G7" s="218"/>
      <c r="H7" s="218"/>
      <c r="I7" s="218"/>
      <c r="J7" s="218"/>
      <c r="K7" s="218">
        <v>10</v>
      </c>
      <c r="L7" s="218" t="s">
        <v>568</v>
      </c>
      <c r="M7" s="218"/>
      <c r="N7" s="218"/>
    </row>
    <row r="8" spans="1:14" s="214" customFormat="1" ht="17.5" thickBot="1" x14ac:dyDescent="0.5">
      <c r="B8" s="215"/>
      <c r="C8" s="217"/>
      <c r="D8" s="219" t="s">
        <v>198</v>
      </c>
      <c r="E8" s="219" t="s">
        <v>569</v>
      </c>
      <c r="F8" s="219" t="s">
        <v>570</v>
      </c>
      <c r="G8" s="220">
        <v>2014</v>
      </c>
      <c r="H8" s="220" t="s">
        <v>571</v>
      </c>
      <c r="I8" s="220" t="s">
        <v>572</v>
      </c>
      <c r="J8" s="220" t="s">
        <v>573</v>
      </c>
      <c r="K8" s="220" t="s">
        <v>574</v>
      </c>
      <c r="L8" s="220" t="s">
        <v>575</v>
      </c>
      <c r="M8" s="218"/>
      <c r="N8" s="218"/>
    </row>
    <row r="9" spans="1:14" s="214" customFormat="1" x14ac:dyDescent="0.45">
      <c r="B9" s="215"/>
      <c r="C9" s="217"/>
      <c r="D9" s="221" t="s">
        <v>576</v>
      </c>
      <c r="E9" s="221" t="s">
        <v>105</v>
      </c>
      <c r="F9" s="218"/>
      <c r="G9" s="222">
        <v>192.8</v>
      </c>
      <c r="H9" s="222">
        <v>193.8</v>
      </c>
      <c r="I9" s="222">
        <v>188.9</v>
      </c>
      <c r="J9" s="222">
        <v>191</v>
      </c>
      <c r="K9" s="222">
        <v>189.1</v>
      </c>
      <c r="L9" s="222">
        <v>188</v>
      </c>
      <c r="M9" s="218"/>
      <c r="N9" s="218"/>
    </row>
    <row r="10" spans="1:14" s="214" customFormat="1" x14ac:dyDescent="0.45">
      <c r="B10" s="215"/>
      <c r="C10" s="217"/>
      <c r="D10" s="223"/>
      <c r="E10" s="223" t="s">
        <v>106</v>
      </c>
      <c r="F10" s="224"/>
      <c r="G10" s="225">
        <v>170.3</v>
      </c>
      <c r="H10" s="225">
        <v>172.3</v>
      </c>
      <c r="I10" s="225">
        <v>165.3</v>
      </c>
      <c r="J10" s="225">
        <v>164.3</v>
      </c>
      <c r="K10" s="225">
        <v>161.9</v>
      </c>
      <c r="L10" s="225">
        <v>159.30000000000001</v>
      </c>
      <c r="M10" s="218"/>
      <c r="N10" s="218"/>
    </row>
    <row r="11" spans="1:14" s="214" customFormat="1" x14ac:dyDescent="0.45">
      <c r="B11" s="215"/>
      <c r="C11" s="217"/>
      <c r="D11" s="226"/>
      <c r="E11" s="701" t="s">
        <v>577</v>
      </c>
      <c r="F11" s="701"/>
      <c r="G11" s="227">
        <v>363.1</v>
      </c>
      <c r="H11" s="227">
        <v>366.1</v>
      </c>
      <c r="I11" s="227">
        <v>354.2</v>
      </c>
      <c r="J11" s="227">
        <v>355.3</v>
      </c>
      <c r="K11" s="227">
        <v>351</v>
      </c>
      <c r="L11" s="227">
        <v>347.3</v>
      </c>
      <c r="M11" s="218"/>
      <c r="N11" s="218"/>
    </row>
    <row r="12" spans="1:14" s="214" customFormat="1" x14ac:dyDescent="0.45">
      <c r="B12" s="215"/>
      <c r="C12" s="217"/>
      <c r="D12" s="223" t="s">
        <v>578</v>
      </c>
      <c r="E12" s="223" t="s">
        <v>105</v>
      </c>
      <c r="F12" s="228" t="s">
        <v>30</v>
      </c>
      <c r="G12" s="225">
        <v>113.5</v>
      </c>
      <c r="H12" s="225">
        <v>128</v>
      </c>
      <c r="I12" s="225">
        <v>153</v>
      </c>
      <c r="J12" s="225">
        <v>173</v>
      </c>
      <c r="K12" s="225">
        <v>205.3</v>
      </c>
      <c r="L12" s="225">
        <v>220.6</v>
      </c>
      <c r="M12" s="218"/>
      <c r="N12" s="218" t="s">
        <v>332</v>
      </c>
    </row>
    <row r="13" spans="1:14" s="214" customFormat="1" x14ac:dyDescent="0.45">
      <c r="B13" s="215"/>
      <c r="C13" s="217"/>
      <c r="D13" s="229"/>
      <c r="E13" s="223"/>
      <c r="F13" s="228" t="s">
        <v>26</v>
      </c>
      <c r="G13" s="230">
        <v>38.799999999999997</v>
      </c>
      <c r="H13" s="230">
        <v>38.799999999999997</v>
      </c>
      <c r="I13" s="230">
        <v>38.799999999999997</v>
      </c>
      <c r="J13" s="230">
        <v>38.799999999999997</v>
      </c>
      <c r="K13" s="230">
        <v>38.799999999999997</v>
      </c>
      <c r="L13" s="230">
        <v>38.799999999999997</v>
      </c>
      <c r="M13" s="218"/>
      <c r="N13" s="218" t="s">
        <v>579</v>
      </c>
    </row>
    <row r="14" spans="1:14" s="214" customFormat="1" x14ac:dyDescent="0.45">
      <c r="B14" s="215"/>
      <c r="C14" s="217"/>
      <c r="D14" s="229"/>
      <c r="E14" s="223"/>
      <c r="F14" s="228" t="s">
        <v>121</v>
      </c>
      <c r="G14" s="230">
        <v>30.1</v>
      </c>
      <c r="H14" s="230">
        <v>32.4</v>
      </c>
      <c r="I14" s="230">
        <v>33.5</v>
      </c>
      <c r="J14" s="230">
        <v>33.5</v>
      </c>
      <c r="K14" s="230">
        <v>35.200000000000003</v>
      </c>
      <c r="L14" s="230">
        <v>36.299999999999997</v>
      </c>
      <c r="M14" s="218"/>
      <c r="N14" s="218" t="s">
        <v>228</v>
      </c>
    </row>
    <row r="15" spans="1:14" s="214" customFormat="1" x14ac:dyDescent="0.45">
      <c r="B15" s="215"/>
      <c r="C15" s="217"/>
      <c r="D15" s="229"/>
      <c r="E15" s="223"/>
      <c r="F15" s="228" t="s">
        <v>120</v>
      </c>
      <c r="G15" s="224">
        <v>18</v>
      </c>
      <c r="H15" s="224">
        <v>20</v>
      </c>
      <c r="I15" s="224">
        <v>20.7</v>
      </c>
      <c r="J15" s="224">
        <v>20.8</v>
      </c>
      <c r="K15" s="224">
        <v>22.1</v>
      </c>
      <c r="L15" s="224">
        <v>23</v>
      </c>
      <c r="M15" s="218"/>
      <c r="N15" s="218" t="s">
        <v>369</v>
      </c>
    </row>
    <row r="16" spans="1:14" s="214" customFormat="1" x14ac:dyDescent="0.45">
      <c r="B16" s="215"/>
      <c r="C16" s="217"/>
      <c r="D16" s="229"/>
      <c r="E16" s="223"/>
      <c r="F16" s="228" t="s">
        <v>34</v>
      </c>
      <c r="G16" s="230">
        <v>22.2</v>
      </c>
      <c r="H16" s="230">
        <v>22.5</v>
      </c>
      <c r="I16" s="230">
        <v>22.5</v>
      </c>
      <c r="J16" s="230">
        <v>22.5</v>
      </c>
      <c r="K16" s="230">
        <v>22.6</v>
      </c>
      <c r="L16" s="230">
        <v>22.7</v>
      </c>
      <c r="M16" s="218"/>
      <c r="N16" s="218" t="s">
        <v>249</v>
      </c>
    </row>
    <row r="17" spans="2:14" s="214" customFormat="1" x14ac:dyDescent="0.45">
      <c r="B17" s="215"/>
      <c r="C17" s="217"/>
      <c r="D17" s="229"/>
      <c r="E17" s="223"/>
      <c r="F17" s="228" t="s">
        <v>31</v>
      </c>
      <c r="G17" s="224">
        <v>65</v>
      </c>
      <c r="H17" s="224">
        <v>66</v>
      </c>
      <c r="I17" s="224">
        <v>67.5</v>
      </c>
      <c r="J17" s="224">
        <v>68</v>
      </c>
      <c r="K17" s="224">
        <v>68.2</v>
      </c>
      <c r="L17" s="224">
        <v>68</v>
      </c>
      <c r="M17" s="218"/>
      <c r="N17" s="218" t="s">
        <v>336</v>
      </c>
    </row>
    <row r="18" spans="2:14" s="214" customFormat="1" x14ac:dyDescent="0.45">
      <c r="B18" s="215"/>
      <c r="C18" s="217"/>
      <c r="D18" s="224"/>
      <c r="E18" s="223"/>
      <c r="F18" s="228" t="s">
        <v>419</v>
      </c>
      <c r="G18" s="224">
        <v>17</v>
      </c>
      <c r="H18" s="224">
        <v>18</v>
      </c>
      <c r="I18" s="224">
        <v>18</v>
      </c>
      <c r="J18" s="224">
        <v>18</v>
      </c>
      <c r="K18" s="224">
        <v>18</v>
      </c>
      <c r="L18" s="224">
        <v>18</v>
      </c>
      <c r="M18" s="218"/>
      <c r="N18" s="218" t="s">
        <v>419</v>
      </c>
    </row>
    <row r="19" spans="2:14" s="214" customFormat="1" x14ac:dyDescent="0.45">
      <c r="B19" s="215"/>
      <c r="C19" s="217"/>
      <c r="D19" s="224"/>
      <c r="E19" s="226"/>
      <c r="F19" s="226" t="s">
        <v>138</v>
      </c>
      <c r="G19" s="227">
        <v>304.60000000000002</v>
      </c>
      <c r="H19" s="227">
        <v>325.7</v>
      </c>
      <c r="I19" s="227">
        <v>354</v>
      </c>
      <c r="J19" s="227">
        <v>374.6</v>
      </c>
      <c r="K19" s="227">
        <v>410.2</v>
      </c>
      <c r="L19" s="227">
        <v>427.4</v>
      </c>
      <c r="M19" s="218"/>
      <c r="N19" s="218" t="s">
        <v>138</v>
      </c>
    </row>
    <row r="20" spans="2:14" s="214" customFormat="1" x14ac:dyDescent="0.45">
      <c r="B20" s="215"/>
      <c r="C20" s="217"/>
      <c r="D20" s="224"/>
      <c r="E20" s="223" t="s">
        <v>106</v>
      </c>
      <c r="F20" s="228" t="s">
        <v>30</v>
      </c>
      <c r="G20" s="224">
        <v>62</v>
      </c>
      <c r="H20" s="224">
        <v>72</v>
      </c>
      <c r="I20" s="224">
        <v>80</v>
      </c>
      <c r="J20" s="224">
        <v>87</v>
      </c>
      <c r="K20" s="224">
        <v>96</v>
      </c>
      <c r="L20" s="225">
        <v>104.3</v>
      </c>
      <c r="M20" s="218"/>
      <c r="N20" s="218" t="s">
        <v>580</v>
      </c>
    </row>
    <row r="21" spans="2:14" s="214" customFormat="1" x14ac:dyDescent="0.45">
      <c r="B21" s="215"/>
      <c r="C21" s="217"/>
      <c r="D21" s="224"/>
      <c r="E21" s="223"/>
      <c r="F21" s="228" t="s">
        <v>581</v>
      </c>
      <c r="G21" s="230">
        <v>38.200000000000003</v>
      </c>
      <c r="H21" s="230">
        <v>38.1</v>
      </c>
      <c r="I21" s="230">
        <v>38.1</v>
      </c>
      <c r="J21" s="230">
        <v>38.1</v>
      </c>
      <c r="K21" s="230">
        <v>38</v>
      </c>
      <c r="L21" s="230">
        <v>38</v>
      </c>
      <c r="M21" s="218"/>
      <c r="N21" s="218" t="s">
        <v>582</v>
      </c>
    </row>
    <row r="22" spans="2:14" s="214" customFormat="1" x14ac:dyDescent="0.45">
      <c r="B22" s="215"/>
      <c r="C22" s="217"/>
      <c r="D22" s="224"/>
      <c r="E22" s="228"/>
      <c r="F22" s="228" t="s">
        <v>403</v>
      </c>
      <c r="G22" s="230" t="s">
        <v>583</v>
      </c>
      <c r="H22" s="230" t="s">
        <v>583</v>
      </c>
      <c r="I22" s="230">
        <v>11.1</v>
      </c>
      <c r="J22" s="230">
        <v>28.2</v>
      </c>
      <c r="K22" s="230">
        <v>32</v>
      </c>
      <c r="L22" s="230">
        <v>42</v>
      </c>
      <c r="M22" s="218"/>
      <c r="N22" s="218" t="s">
        <v>403</v>
      </c>
    </row>
    <row r="23" spans="2:14" s="214" customFormat="1" x14ac:dyDescent="0.45">
      <c r="B23" s="215"/>
      <c r="C23" s="217"/>
      <c r="D23" s="224"/>
      <c r="E23" s="228"/>
      <c r="F23" s="228" t="s">
        <v>129</v>
      </c>
      <c r="G23" s="230">
        <v>31.2</v>
      </c>
      <c r="H23" s="230">
        <v>31.2</v>
      </c>
      <c r="I23" s="230">
        <v>31.2</v>
      </c>
      <c r="J23" s="230">
        <v>31.2</v>
      </c>
      <c r="K23" s="230">
        <v>31.2</v>
      </c>
      <c r="L23" s="230">
        <v>31.2</v>
      </c>
      <c r="M23" s="218"/>
      <c r="N23" s="218" t="s">
        <v>584</v>
      </c>
    </row>
    <row r="24" spans="2:14" s="214" customFormat="1" x14ac:dyDescent="0.45">
      <c r="B24" s="215"/>
      <c r="C24" s="217"/>
      <c r="D24" s="224"/>
      <c r="E24" s="226"/>
      <c r="F24" s="226" t="s">
        <v>6</v>
      </c>
      <c r="G24" s="231">
        <v>131.4</v>
      </c>
      <c r="H24" s="231">
        <v>141.30000000000001</v>
      </c>
      <c r="I24" s="231">
        <v>160.4</v>
      </c>
      <c r="J24" s="231">
        <v>184.5</v>
      </c>
      <c r="K24" s="231">
        <v>197.2</v>
      </c>
      <c r="L24" s="231">
        <v>215.5</v>
      </c>
      <c r="M24" s="218"/>
      <c r="N24" s="218" t="s">
        <v>138</v>
      </c>
    </row>
    <row r="25" spans="2:14" s="214" customFormat="1" x14ac:dyDescent="0.45">
      <c r="B25" s="215"/>
      <c r="C25" s="217"/>
      <c r="D25" s="229"/>
      <c r="E25" s="702" t="s">
        <v>585</v>
      </c>
      <c r="F25" s="702"/>
      <c r="G25" s="232">
        <v>436</v>
      </c>
      <c r="H25" s="232">
        <v>467</v>
      </c>
      <c r="I25" s="232">
        <v>514.4</v>
      </c>
      <c r="J25" s="232">
        <v>559.1</v>
      </c>
      <c r="K25" s="232">
        <v>607.4</v>
      </c>
      <c r="L25" s="232">
        <v>642.9</v>
      </c>
      <c r="M25" s="218"/>
      <c r="N25" s="218"/>
    </row>
    <row r="26" spans="2:14" s="214" customFormat="1" ht="17.5" thickBot="1" x14ac:dyDescent="0.5">
      <c r="B26" s="215"/>
      <c r="C26" s="217"/>
      <c r="D26" s="703" t="s">
        <v>589</v>
      </c>
      <c r="E26" s="703"/>
      <c r="F26" s="703"/>
      <c r="G26" s="233">
        <v>799.1</v>
      </c>
      <c r="H26" s="233">
        <v>833.1</v>
      </c>
      <c r="I26" s="233">
        <v>868.6</v>
      </c>
      <c r="J26" s="233">
        <v>914.4</v>
      </c>
      <c r="K26" s="233">
        <v>958.4</v>
      </c>
      <c r="L26" s="233">
        <v>990.2</v>
      </c>
      <c r="M26" s="218"/>
      <c r="N26" s="218"/>
    </row>
    <row r="27" spans="2:14" s="214" customFormat="1" x14ac:dyDescent="0.45">
      <c r="B27" s="215"/>
      <c r="C27" s="217"/>
      <c r="D27" s="218" t="s">
        <v>586</v>
      </c>
      <c r="E27" s="218"/>
      <c r="F27" s="218"/>
      <c r="G27" s="218"/>
      <c r="H27" s="218"/>
      <c r="I27" s="218"/>
      <c r="J27" s="218"/>
      <c r="K27" s="218"/>
      <c r="L27" s="218"/>
      <c r="M27" s="218"/>
      <c r="N27" s="218"/>
    </row>
    <row r="28" spans="2:14" s="214" customFormat="1" x14ac:dyDescent="0.45">
      <c r="B28" s="215"/>
      <c r="C28" s="217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18"/>
    </row>
    <row r="29" spans="2:14" s="214" customFormat="1" x14ac:dyDescent="0.45">
      <c r="B29" s="215"/>
      <c r="C29" s="217"/>
      <c r="D29" s="234" t="s">
        <v>590</v>
      </c>
      <c r="E29" s="218"/>
      <c r="F29" s="218"/>
      <c r="G29" s="218"/>
      <c r="H29" s="218"/>
      <c r="I29" s="218"/>
      <c r="J29" s="218"/>
      <c r="K29" s="218"/>
      <c r="L29" s="218"/>
      <c r="M29" s="218"/>
      <c r="N29" s="218"/>
    </row>
    <row r="30" spans="2:14" s="214" customFormat="1" x14ac:dyDescent="0.45">
      <c r="B30" s="215"/>
      <c r="C30" s="217"/>
      <c r="D30" s="218" t="s">
        <v>587</v>
      </c>
      <c r="E30" s="218"/>
      <c r="F30" s="218"/>
      <c r="G30" s="218"/>
      <c r="H30" s="218"/>
      <c r="I30" s="218"/>
      <c r="J30" s="218"/>
      <c r="K30" s="218"/>
      <c r="L30" s="218"/>
      <c r="M30" s="218"/>
      <c r="N30" s="218"/>
    </row>
    <row r="31" spans="2:14" s="214" customFormat="1" x14ac:dyDescent="0.45">
      <c r="B31" s="215"/>
      <c r="C31" s="217"/>
      <c r="D31" s="218" t="s">
        <v>588</v>
      </c>
      <c r="E31" s="218"/>
      <c r="F31" s="218"/>
      <c r="G31" s="218"/>
      <c r="H31" s="218"/>
      <c r="I31" s="218"/>
      <c r="J31" s="218"/>
      <c r="K31" s="218"/>
      <c r="L31" s="218"/>
      <c r="M31" s="218"/>
      <c r="N31" s="218"/>
    </row>
    <row r="32" spans="2:14" s="214" customFormat="1" x14ac:dyDescent="0.45">
      <c r="B32" s="215"/>
      <c r="C32" s="217"/>
      <c r="D32" s="234" t="s">
        <v>591</v>
      </c>
      <c r="E32" s="218"/>
      <c r="F32" s="218"/>
      <c r="G32" s="218"/>
      <c r="H32" s="218"/>
      <c r="I32" s="218"/>
      <c r="J32" s="218"/>
      <c r="K32" s="218"/>
      <c r="L32" s="218"/>
      <c r="M32" s="218"/>
      <c r="N32" s="218"/>
    </row>
    <row r="33" spans="2:16384" s="214" customFormat="1" x14ac:dyDescent="0.45">
      <c r="B33" s="215"/>
      <c r="C33" s="217"/>
      <c r="D33" s="218" t="s">
        <v>592</v>
      </c>
      <c r="E33" s="218"/>
      <c r="F33" s="218"/>
      <c r="G33" s="218"/>
      <c r="H33" s="218"/>
      <c r="I33" s="218"/>
      <c r="J33" s="218"/>
      <c r="K33" s="218"/>
      <c r="L33" s="218"/>
      <c r="M33" s="218"/>
      <c r="N33" s="218"/>
    </row>
    <row r="34" spans="2:16384" s="214" customFormat="1" x14ac:dyDescent="0.45">
      <c r="B34" s="215"/>
      <c r="C34" s="217"/>
      <c r="D34" s="218" t="s">
        <v>593</v>
      </c>
      <c r="E34" s="218"/>
      <c r="F34" s="218"/>
      <c r="G34" s="218"/>
      <c r="H34" s="218"/>
      <c r="I34" s="218"/>
      <c r="J34" s="218"/>
      <c r="K34" s="218"/>
      <c r="L34" s="218"/>
      <c r="M34" s="218"/>
      <c r="N34" s="218"/>
    </row>
    <row r="35" spans="2:16384" s="214" customFormat="1" x14ac:dyDescent="0.45">
      <c r="B35" s="215"/>
      <c r="C35" s="217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</row>
    <row r="36" spans="2:16384" s="214" customFormat="1" x14ac:dyDescent="0.45">
      <c r="B36" s="215"/>
      <c r="C36" s="217"/>
      <c r="D36" s="399" t="s">
        <v>857</v>
      </c>
      <c r="E36" s="218"/>
      <c r="F36" s="218"/>
      <c r="G36" s="218"/>
      <c r="H36" s="218"/>
      <c r="I36" s="218"/>
      <c r="J36" s="218"/>
      <c r="K36" s="218"/>
      <c r="L36" s="218"/>
      <c r="M36" s="218"/>
      <c r="N36" s="218"/>
    </row>
    <row r="38" spans="2:16384" x14ac:dyDescent="0.45">
      <c r="C38" s="188" t="s">
        <v>596</v>
      </c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184"/>
      <c r="Z38" s="184"/>
      <c r="AA38" s="184"/>
      <c r="AB38" s="184"/>
      <c r="AC38" s="184"/>
      <c r="AD38" s="184"/>
      <c r="AE38" s="184"/>
      <c r="AF38" s="184"/>
      <c r="AG38" s="184"/>
      <c r="AH38" s="184"/>
      <c r="AI38" s="184"/>
      <c r="AJ38" s="184"/>
      <c r="AK38" s="184"/>
      <c r="AL38" s="184"/>
      <c r="AM38" s="184"/>
      <c r="AN38" s="184"/>
      <c r="AO38" s="184"/>
      <c r="AP38" s="184"/>
      <c r="AQ38" s="184"/>
      <c r="AR38" s="184"/>
      <c r="AS38" s="184"/>
      <c r="AT38" s="184"/>
      <c r="AU38" s="184"/>
      <c r="AV38" s="184"/>
      <c r="AW38" s="184"/>
      <c r="AX38" s="184"/>
      <c r="AY38" s="184"/>
      <c r="AZ38" s="184"/>
      <c r="BA38" s="184"/>
      <c r="BB38" s="184"/>
      <c r="BC38" s="184"/>
      <c r="BD38" s="184"/>
      <c r="BE38" s="184"/>
      <c r="BF38" s="184"/>
      <c r="BG38" s="184"/>
      <c r="BH38" s="184"/>
      <c r="BI38" s="184"/>
      <c r="BJ38" s="184"/>
      <c r="BK38" s="184"/>
      <c r="BL38" s="184"/>
      <c r="BM38" s="184"/>
      <c r="BN38" s="184"/>
      <c r="BO38" s="184"/>
      <c r="BP38" s="184"/>
      <c r="BQ38" s="184"/>
      <c r="BR38" s="184"/>
      <c r="BS38" s="184"/>
      <c r="BT38" s="184"/>
      <c r="BU38" s="184"/>
      <c r="BV38" s="184"/>
      <c r="BW38" s="184"/>
      <c r="BX38" s="184"/>
      <c r="BY38" s="184"/>
      <c r="BZ38" s="184"/>
      <c r="CA38" s="184"/>
      <c r="CB38" s="184"/>
      <c r="CC38" s="184"/>
      <c r="CD38" s="184"/>
      <c r="CE38" s="184"/>
      <c r="CF38" s="184"/>
      <c r="CG38" s="184"/>
      <c r="CH38" s="184"/>
      <c r="CI38" s="184"/>
      <c r="CJ38" s="184"/>
      <c r="CK38" s="184"/>
      <c r="CL38" s="184"/>
      <c r="CM38" s="184"/>
      <c r="CN38" s="184"/>
      <c r="CO38" s="184"/>
      <c r="CP38" s="184"/>
      <c r="CQ38" s="184"/>
      <c r="CR38" s="184"/>
      <c r="CS38" s="184"/>
      <c r="CT38" s="184"/>
      <c r="CU38" s="184"/>
      <c r="CV38" s="184"/>
      <c r="CW38" s="184"/>
      <c r="CX38" s="184"/>
      <c r="CY38" s="184"/>
      <c r="CZ38" s="184"/>
      <c r="DA38" s="184"/>
      <c r="DB38" s="184"/>
      <c r="DC38" s="184"/>
      <c r="DD38" s="184"/>
      <c r="DE38" s="184"/>
      <c r="DF38" s="184"/>
      <c r="DG38" s="184"/>
      <c r="DH38" s="184"/>
      <c r="DI38" s="184"/>
      <c r="DJ38" s="184"/>
      <c r="DK38" s="184"/>
      <c r="DL38" s="184"/>
      <c r="DM38" s="184"/>
      <c r="DN38" s="184"/>
      <c r="DO38" s="184"/>
      <c r="DP38" s="184"/>
      <c r="DQ38" s="184"/>
      <c r="DR38" s="184"/>
      <c r="DS38" s="184"/>
      <c r="DT38" s="184"/>
      <c r="DU38" s="184"/>
      <c r="DV38" s="184"/>
      <c r="DW38" s="184"/>
      <c r="DX38" s="184"/>
      <c r="DY38" s="184"/>
      <c r="DZ38" s="184"/>
      <c r="EA38" s="184"/>
      <c r="EB38" s="184"/>
      <c r="EC38" s="184"/>
      <c r="ED38" s="184"/>
      <c r="EE38" s="184"/>
      <c r="EF38" s="184"/>
      <c r="EG38" s="184"/>
      <c r="EH38" s="184"/>
      <c r="EI38" s="184"/>
      <c r="EJ38" s="184"/>
      <c r="EK38" s="184"/>
      <c r="EL38" s="184"/>
      <c r="EM38" s="184"/>
      <c r="EN38" s="184"/>
      <c r="EO38" s="184"/>
      <c r="EP38" s="184"/>
      <c r="EQ38" s="184"/>
      <c r="ER38" s="184"/>
      <c r="ES38" s="184"/>
      <c r="ET38" s="184"/>
      <c r="EU38" s="184"/>
      <c r="EV38" s="184"/>
      <c r="EW38" s="184"/>
      <c r="EX38" s="184"/>
      <c r="EY38" s="184"/>
      <c r="EZ38" s="184"/>
      <c r="FA38" s="184"/>
      <c r="FB38" s="184"/>
      <c r="FC38" s="184"/>
      <c r="FD38" s="184"/>
      <c r="FE38" s="184"/>
      <c r="FF38" s="184"/>
      <c r="FG38" s="184"/>
      <c r="FH38" s="184"/>
      <c r="FI38" s="184"/>
      <c r="FJ38" s="184"/>
      <c r="FK38" s="184"/>
      <c r="FL38" s="184"/>
      <c r="FM38" s="184"/>
      <c r="FN38" s="184"/>
      <c r="FO38" s="184"/>
      <c r="FP38" s="184"/>
      <c r="FQ38" s="184"/>
      <c r="FR38" s="184"/>
      <c r="FS38" s="184"/>
      <c r="FT38" s="184"/>
      <c r="FU38" s="184"/>
      <c r="FV38" s="184"/>
      <c r="FW38" s="184"/>
      <c r="FX38" s="184"/>
      <c r="FY38" s="184"/>
      <c r="FZ38" s="184"/>
      <c r="GA38" s="184"/>
      <c r="GB38" s="184"/>
      <c r="GC38" s="184"/>
      <c r="GD38" s="184"/>
      <c r="GE38" s="184"/>
      <c r="GF38" s="184"/>
      <c r="GG38" s="184"/>
      <c r="GH38" s="184"/>
      <c r="GI38" s="184"/>
      <c r="GJ38" s="184"/>
      <c r="GK38" s="184"/>
      <c r="GL38" s="184"/>
      <c r="GM38" s="184"/>
      <c r="GN38" s="184"/>
      <c r="GO38" s="184"/>
      <c r="GP38" s="184"/>
      <c r="GQ38" s="184"/>
      <c r="GR38" s="184"/>
      <c r="GS38" s="184"/>
      <c r="GT38" s="184"/>
      <c r="GU38" s="184"/>
      <c r="GV38" s="184"/>
      <c r="GW38" s="184"/>
      <c r="GX38" s="184"/>
      <c r="GY38" s="184"/>
      <c r="GZ38" s="184"/>
      <c r="HA38" s="184"/>
      <c r="HB38" s="184"/>
      <c r="HC38" s="184"/>
      <c r="HD38" s="184"/>
      <c r="HE38" s="184"/>
      <c r="HF38" s="184"/>
      <c r="HG38" s="184"/>
      <c r="HH38" s="184"/>
      <c r="HI38" s="184"/>
      <c r="HJ38" s="184"/>
      <c r="HK38" s="184"/>
      <c r="HL38" s="184"/>
      <c r="HM38" s="184"/>
      <c r="HN38" s="184"/>
      <c r="HO38" s="184"/>
      <c r="HP38" s="184"/>
      <c r="HQ38" s="184"/>
      <c r="HR38" s="184"/>
      <c r="HS38" s="184"/>
      <c r="HT38" s="184"/>
      <c r="HU38" s="184"/>
      <c r="HV38" s="184"/>
      <c r="HW38" s="184"/>
      <c r="HX38" s="184"/>
      <c r="HY38" s="184"/>
      <c r="HZ38" s="184"/>
      <c r="IA38" s="184"/>
      <c r="IB38" s="184"/>
      <c r="IC38" s="184"/>
      <c r="ID38" s="184"/>
      <c r="IE38" s="184"/>
      <c r="IF38" s="184"/>
      <c r="IG38" s="184"/>
      <c r="IH38" s="184"/>
      <c r="II38" s="184"/>
      <c r="IJ38" s="184"/>
      <c r="IK38" s="184"/>
      <c r="IL38" s="184"/>
      <c r="IM38" s="184"/>
      <c r="IN38" s="184"/>
      <c r="IO38" s="184"/>
      <c r="IP38" s="184"/>
      <c r="IQ38" s="184"/>
      <c r="IR38" s="184"/>
      <c r="IS38" s="184"/>
      <c r="IT38" s="184"/>
      <c r="IU38" s="184"/>
      <c r="IV38" s="184"/>
      <c r="IW38" s="184"/>
      <c r="IX38" s="184"/>
      <c r="IY38" s="184"/>
      <c r="IZ38" s="184"/>
      <c r="JA38" s="184"/>
      <c r="JB38" s="184"/>
      <c r="JC38" s="184"/>
      <c r="JD38" s="184"/>
      <c r="JE38" s="184"/>
      <c r="JF38" s="184"/>
      <c r="JG38" s="184"/>
      <c r="JH38" s="184"/>
      <c r="JI38" s="184"/>
      <c r="JJ38" s="184"/>
      <c r="JK38" s="184"/>
      <c r="JL38" s="184"/>
      <c r="JM38" s="184"/>
      <c r="JN38" s="184"/>
      <c r="JO38" s="184"/>
      <c r="JP38" s="184"/>
      <c r="JQ38" s="184"/>
      <c r="JR38" s="184"/>
      <c r="JS38" s="184"/>
      <c r="JT38" s="184"/>
      <c r="JU38" s="184"/>
      <c r="JV38" s="184"/>
      <c r="JW38" s="184"/>
      <c r="JX38" s="184"/>
      <c r="JY38" s="184"/>
      <c r="JZ38" s="184"/>
      <c r="KA38" s="184"/>
      <c r="KB38" s="184"/>
      <c r="KC38" s="184"/>
      <c r="KD38" s="184"/>
      <c r="KE38" s="184"/>
      <c r="KF38" s="184"/>
      <c r="KG38" s="184"/>
      <c r="KH38" s="184"/>
      <c r="KI38" s="184"/>
      <c r="KJ38" s="184"/>
      <c r="KK38" s="184"/>
      <c r="KL38" s="184"/>
      <c r="KM38" s="184"/>
      <c r="KN38" s="184"/>
      <c r="KO38" s="184"/>
      <c r="KP38" s="184"/>
      <c r="KQ38" s="184"/>
      <c r="KR38" s="184"/>
      <c r="KS38" s="184"/>
      <c r="KT38" s="184"/>
      <c r="KU38" s="184"/>
      <c r="KV38" s="184"/>
      <c r="KW38" s="184"/>
      <c r="KX38" s="184"/>
      <c r="KY38" s="184"/>
      <c r="KZ38" s="184"/>
      <c r="LA38" s="184"/>
      <c r="LB38" s="184"/>
      <c r="LC38" s="184"/>
      <c r="LD38" s="184"/>
      <c r="LE38" s="184"/>
      <c r="LF38" s="184"/>
      <c r="LG38" s="184"/>
      <c r="LH38" s="184"/>
      <c r="LI38" s="184"/>
      <c r="LJ38" s="184"/>
      <c r="LK38" s="184"/>
      <c r="LL38" s="184"/>
      <c r="LM38" s="184"/>
      <c r="LN38" s="184"/>
      <c r="LO38" s="184"/>
      <c r="LP38" s="184"/>
      <c r="LQ38" s="184"/>
      <c r="LR38" s="184"/>
      <c r="LS38" s="184"/>
      <c r="LT38" s="184"/>
      <c r="LU38" s="184"/>
      <c r="LV38" s="184"/>
      <c r="LW38" s="184"/>
      <c r="LX38" s="184"/>
      <c r="LY38" s="184"/>
      <c r="LZ38" s="184"/>
      <c r="MA38" s="184"/>
      <c r="MB38" s="184"/>
      <c r="MC38" s="184"/>
      <c r="MD38" s="184"/>
      <c r="ME38" s="184"/>
      <c r="MF38" s="184"/>
      <c r="MG38" s="184"/>
      <c r="MH38" s="184"/>
      <c r="MI38" s="184"/>
      <c r="MJ38" s="184"/>
      <c r="MK38" s="184"/>
      <c r="ML38" s="184"/>
      <c r="MM38" s="184"/>
      <c r="MN38" s="184"/>
      <c r="MO38" s="184"/>
      <c r="MP38" s="184"/>
      <c r="MQ38" s="184"/>
      <c r="MR38" s="184"/>
      <c r="MS38" s="184"/>
      <c r="MT38" s="184"/>
      <c r="MU38" s="184"/>
      <c r="MV38" s="184"/>
      <c r="MW38" s="184"/>
      <c r="MX38" s="184"/>
      <c r="MY38" s="184"/>
      <c r="MZ38" s="184"/>
      <c r="NA38" s="184"/>
      <c r="NB38" s="184"/>
      <c r="NC38" s="184"/>
      <c r="ND38" s="184"/>
      <c r="NE38" s="184"/>
      <c r="NF38" s="184"/>
      <c r="NG38" s="184"/>
      <c r="NH38" s="184"/>
      <c r="NI38" s="184"/>
      <c r="NJ38" s="184"/>
      <c r="NK38" s="184"/>
      <c r="NL38" s="184"/>
      <c r="NM38" s="184"/>
      <c r="NN38" s="184"/>
      <c r="NO38" s="184"/>
      <c r="NP38" s="184"/>
      <c r="NQ38" s="184"/>
      <c r="NR38" s="184"/>
      <c r="NS38" s="184"/>
      <c r="NT38" s="184"/>
      <c r="NU38" s="184"/>
      <c r="NV38" s="184"/>
      <c r="NW38" s="184"/>
      <c r="NX38" s="184"/>
      <c r="NY38" s="184"/>
      <c r="NZ38" s="184"/>
      <c r="OA38" s="184"/>
      <c r="OB38" s="184"/>
      <c r="OC38" s="184"/>
      <c r="OD38" s="184"/>
      <c r="OE38" s="184"/>
      <c r="OF38" s="184"/>
      <c r="OG38" s="184"/>
      <c r="OH38" s="184"/>
      <c r="OI38" s="184"/>
      <c r="OJ38" s="184"/>
      <c r="OK38" s="184"/>
      <c r="OL38" s="184"/>
      <c r="OM38" s="184"/>
      <c r="ON38" s="184"/>
      <c r="OO38" s="184"/>
      <c r="OP38" s="184"/>
      <c r="OQ38" s="184"/>
      <c r="OR38" s="184"/>
      <c r="OS38" s="184"/>
      <c r="OT38" s="184"/>
      <c r="OU38" s="184"/>
      <c r="OV38" s="184"/>
      <c r="OW38" s="184"/>
      <c r="OX38" s="184"/>
      <c r="OY38" s="184"/>
      <c r="OZ38" s="184"/>
      <c r="PA38" s="184"/>
      <c r="PB38" s="184"/>
      <c r="PC38" s="184"/>
      <c r="PD38" s="184"/>
      <c r="PE38" s="184"/>
      <c r="PF38" s="184"/>
      <c r="PG38" s="184"/>
      <c r="PH38" s="184"/>
      <c r="PI38" s="184"/>
      <c r="PJ38" s="184"/>
      <c r="PK38" s="184"/>
      <c r="PL38" s="184"/>
      <c r="PM38" s="184"/>
      <c r="PN38" s="184"/>
      <c r="PO38" s="184"/>
      <c r="PP38" s="184"/>
      <c r="PQ38" s="184"/>
      <c r="PR38" s="184"/>
      <c r="PS38" s="184"/>
      <c r="PT38" s="184"/>
      <c r="PU38" s="184"/>
      <c r="PV38" s="184"/>
      <c r="PW38" s="184"/>
      <c r="PX38" s="184"/>
      <c r="PY38" s="184"/>
      <c r="PZ38" s="184"/>
      <c r="QA38" s="184"/>
      <c r="QB38" s="184"/>
      <c r="QC38" s="184"/>
      <c r="QD38" s="184"/>
      <c r="QE38" s="184"/>
      <c r="QF38" s="184"/>
      <c r="QG38" s="184"/>
      <c r="QH38" s="184"/>
      <c r="QI38" s="184"/>
      <c r="QJ38" s="184"/>
      <c r="QK38" s="184"/>
      <c r="QL38" s="184"/>
      <c r="QM38" s="184"/>
      <c r="QN38" s="184"/>
      <c r="QO38" s="184"/>
      <c r="QP38" s="184"/>
      <c r="QQ38" s="184"/>
      <c r="QR38" s="184"/>
      <c r="QS38" s="184"/>
      <c r="QT38" s="184"/>
      <c r="QU38" s="184"/>
      <c r="QV38" s="184"/>
      <c r="QW38" s="184"/>
      <c r="QX38" s="184"/>
      <c r="QY38" s="184"/>
      <c r="QZ38" s="184"/>
      <c r="RA38" s="184"/>
      <c r="RB38" s="184"/>
      <c r="RC38" s="184"/>
      <c r="RD38" s="184"/>
      <c r="RE38" s="184"/>
      <c r="RF38" s="184"/>
      <c r="RG38" s="184"/>
      <c r="RH38" s="184"/>
      <c r="RI38" s="184"/>
      <c r="RJ38" s="184"/>
      <c r="RK38" s="184"/>
      <c r="RL38" s="184"/>
      <c r="RM38" s="184"/>
      <c r="RN38" s="184"/>
      <c r="RO38" s="184"/>
      <c r="RP38" s="184"/>
      <c r="RQ38" s="184"/>
      <c r="RR38" s="184"/>
      <c r="RS38" s="184"/>
      <c r="RT38" s="184"/>
      <c r="RU38" s="184"/>
      <c r="RV38" s="184"/>
      <c r="RW38" s="184"/>
      <c r="RX38" s="184"/>
      <c r="RY38" s="184"/>
      <c r="RZ38" s="184"/>
      <c r="SA38" s="184"/>
      <c r="SB38" s="184"/>
      <c r="SC38" s="184"/>
      <c r="SD38" s="184"/>
      <c r="SE38" s="184"/>
      <c r="SF38" s="184"/>
      <c r="SG38" s="184"/>
      <c r="SH38" s="184"/>
      <c r="SI38" s="184"/>
      <c r="SJ38" s="184"/>
      <c r="SK38" s="184"/>
      <c r="SL38" s="184"/>
      <c r="SM38" s="184"/>
      <c r="SN38" s="184"/>
      <c r="SO38" s="184"/>
      <c r="SP38" s="184"/>
      <c r="SQ38" s="184"/>
      <c r="SR38" s="184"/>
      <c r="SS38" s="184"/>
      <c r="ST38" s="184"/>
      <c r="SU38" s="184"/>
      <c r="SV38" s="184"/>
      <c r="SW38" s="184"/>
      <c r="SX38" s="184"/>
      <c r="SY38" s="184"/>
      <c r="SZ38" s="184"/>
      <c r="TA38" s="184"/>
      <c r="TB38" s="184"/>
      <c r="TC38" s="184"/>
      <c r="TD38" s="184"/>
      <c r="TE38" s="184"/>
      <c r="TF38" s="184"/>
      <c r="TG38" s="184"/>
      <c r="TH38" s="184"/>
      <c r="TI38" s="184"/>
      <c r="TJ38" s="184"/>
      <c r="TK38" s="184"/>
      <c r="TL38" s="184"/>
      <c r="TM38" s="184"/>
      <c r="TN38" s="184"/>
      <c r="TO38" s="184"/>
      <c r="TP38" s="184"/>
      <c r="TQ38" s="184"/>
      <c r="TR38" s="184"/>
      <c r="TS38" s="184"/>
      <c r="TT38" s="184"/>
      <c r="TU38" s="184"/>
      <c r="TV38" s="184"/>
      <c r="TW38" s="184"/>
      <c r="TX38" s="184"/>
      <c r="TY38" s="184"/>
      <c r="TZ38" s="184"/>
      <c r="UA38" s="184"/>
      <c r="UB38" s="184"/>
      <c r="UC38" s="184"/>
      <c r="UD38" s="184"/>
      <c r="UE38" s="184"/>
      <c r="UF38" s="184"/>
      <c r="UG38" s="184"/>
      <c r="UH38" s="184"/>
      <c r="UI38" s="184"/>
      <c r="UJ38" s="184"/>
      <c r="UK38" s="184"/>
      <c r="UL38" s="184"/>
      <c r="UM38" s="184"/>
      <c r="UN38" s="184"/>
      <c r="UO38" s="184"/>
      <c r="UP38" s="184"/>
      <c r="UQ38" s="184"/>
      <c r="UR38" s="184"/>
      <c r="US38" s="184"/>
      <c r="UT38" s="184"/>
      <c r="UU38" s="184"/>
      <c r="UV38" s="184"/>
      <c r="UW38" s="184"/>
      <c r="UX38" s="184"/>
      <c r="UY38" s="184"/>
      <c r="UZ38" s="184"/>
      <c r="VA38" s="184"/>
      <c r="VB38" s="184"/>
      <c r="VC38" s="184"/>
      <c r="VD38" s="184"/>
      <c r="VE38" s="184"/>
      <c r="VF38" s="184"/>
      <c r="VG38" s="184"/>
      <c r="VH38" s="184"/>
      <c r="VI38" s="184"/>
      <c r="VJ38" s="184"/>
      <c r="VK38" s="184"/>
      <c r="VL38" s="184"/>
      <c r="VM38" s="184"/>
      <c r="VN38" s="184"/>
      <c r="VO38" s="184"/>
      <c r="VP38" s="184"/>
      <c r="VQ38" s="184"/>
      <c r="VR38" s="184"/>
      <c r="VS38" s="184"/>
      <c r="VT38" s="184"/>
      <c r="VU38" s="184"/>
      <c r="VV38" s="184"/>
      <c r="VW38" s="184"/>
      <c r="VX38" s="184"/>
      <c r="VY38" s="184"/>
      <c r="VZ38" s="184"/>
      <c r="WA38" s="184"/>
      <c r="WB38" s="184"/>
      <c r="WC38" s="184"/>
      <c r="WD38" s="184"/>
      <c r="WE38" s="184"/>
      <c r="WF38" s="184"/>
      <c r="WG38" s="184"/>
      <c r="WH38" s="184"/>
      <c r="WI38" s="184"/>
      <c r="WJ38" s="184"/>
      <c r="WK38" s="184"/>
      <c r="WL38" s="184"/>
      <c r="WM38" s="184"/>
      <c r="WN38" s="184"/>
      <c r="WO38" s="184"/>
      <c r="WP38" s="184"/>
      <c r="WQ38" s="184"/>
      <c r="WR38" s="184"/>
      <c r="WS38" s="184"/>
      <c r="WT38" s="184"/>
      <c r="WU38" s="184"/>
      <c r="WV38" s="184"/>
      <c r="WW38" s="184"/>
      <c r="WX38" s="184"/>
      <c r="WY38" s="184"/>
      <c r="WZ38" s="184"/>
      <c r="XA38" s="184"/>
      <c r="XB38" s="184"/>
      <c r="XC38" s="184"/>
      <c r="XD38" s="184"/>
      <c r="XE38" s="184"/>
      <c r="XF38" s="184"/>
      <c r="XG38" s="184"/>
      <c r="XH38" s="184"/>
      <c r="XI38" s="184"/>
      <c r="XJ38" s="184"/>
      <c r="XK38" s="184"/>
      <c r="XL38" s="184"/>
      <c r="XM38" s="184"/>
      <c r="XN38" s="184"/>
      <c r="XO38" s="184"/>
      <c r="XP38" s="184"/>
      <c r="XQ38" s="184"/>
      <c r="XR38" s="184"/>
      <c r="XS38" s="184"/>
      <c r="XT38" s="184"/>
      <c r="XU38" s="184"/>
      <c r="XV38" s="184"/>
      <c r="XW38" s="184"/>
      <c r="XX38" s="184"/>
      <c r="XY38" s="184"/>
      <c r="XZ38" s="184"/>
      <c r="YA38" s="184"/>
      <c r="YB38" s="184"/>
      <c r="YC38" s="184"/>
      <c r="YD38" s="184"/>
      <c r="YE38" s="184"/>
      <c r="YF38" s="184"/>
      <c r="YG38" s="184"/>
      <c r="YH38" s="184"/>
      <c r="YI38" s="184"/>
      <c r="YJ38" s="184"/>
      <c r="YK38" s="184"/>
      <c r="YL38" s="184"/>
      <c r="YM38" s="184"/>
      <c r="YN38" s="184"/>
      <c r="YO38" s="184"/>
      <c r="YP38" s="184"/>
      <c r="YQ38" s="184"/>
      <c r="YR38" s="184"/>
      <c r="YS38" s="184"/>
      <c r="YT38" s="184"/>
      <c r="YU38" s="184"/>
      <c r="YV38" s="184"/>
      <c r="YW38" s="184"/>
      <c r="YX38" s="184"/>
      <c r="YY38" s="184"/>
      <c r="YZ38" s="184"/>
      <c r="ZA38" s="184"/>
      <c r="ZB38" s="184"/>
      <c r="ZC38" s="184"/>
      <c r="ZD38" s="184"/>
      <c r="ZE38" s="184"/>
      <c r="ZF38" s="184"/>
      <c r="ZG38" s="184"/>
      <c r="ZH38" s="184"/>
      <c r="ZI38" s="184"/>
      <c r="ZJ38" s="184"/>
      <c r="ZK38" s="184"/>
      <c r="ZL38" s="184"/>
      <c r="ZM38" s="184"/>
      <c r="ZN38" s="184"/>
      <c r="ZO38" s="184"/>
      <c r="ZP38" s="184"/>
      <c r="ZQ38" s="184"/>
      <c r="ZR38" s="184"/>
      <c r="ZS38" s="184"/>
      <c r="ZT38" s="184"/>
      <c r="ZU38" s="184"/>
      <c r="ZV38" s="184"/>
      <c r="ZW38" s="184"/>
      <c r="ZX38" s="184"/>
      <c r="ZY38" s="184"/>
      <c r="ZZ38" s="184"/>
      <c r="AAA38" s="184"/>
      <c r="AAB38" s="184"/>
      <c r="AAC38" s="184"/>
      <c r="AAD38" s="184"/>
      <c r="AAE38" s="184"/>
      <c r="AAF38" s="184"/>
      <c r="AAG38" s="184"/>
      <c r="AAH38" s="184"/>
      <c r="AAI38" s="184"/>
      <c r="AAJ38" s="184"/>
      <c r="AAK38" s="184"/>
      <c r="AAL38" s="184"/>
      <c r="AAM38" s="184"/>
      <c r="AAN38" s="184"/>
      <c r="AAO38" s="184"/>
      <c r="AAP38" s="184"/>
      <c r="AAQ38" s="184"/>
      <c r="AAR38" s="184"/>
      <c r="AAS38" s="184"/>
      <c r="AAT38" s="184"/>
      <c r="AAU38" s="184"/>
      <c r="AAV38" s="184"/>
      <c r="AAW38" s="184"/>
      <c r="AAX38" s="184"/>
      <c r="AAY38" s="184"/>
      <c r="AAZ38" s="184"/>
      <c r="ABA38" s="184"/>
      <c r="ABB38" s="184"/>
      <c r="ABC38" s="184"/>
      <c r="ABD38" s="184"/>
      <c r="ABE38" s="184"/>
      <c r="ABF38" s="184"/>
      <c r="ABG38" s="184"/>
      <c r="ABH38" s="184"/>
      <c r="ABI38" s="184"/>
      <c r="ABJ38" s="184"/>
      <c r="ABK38" s="184"/>
      <c r="ABL38" s="184"/>
      <c r="ABM38" s="184"/>
      <c r="ABN38" s="184"/>
      <c r="ABO38" s="184"/>
      <c r="ABP38" s="184"/>
      <c r="ABQ38" s="184"/>
      <c r="ABR38" s="184"/>
      <c r="ABS38" s="184"/>
      <c r="ABT38" s="184"/>
      <c r="ABU38" s="184"/>
      <c r="ABV38" s="184"/>
      <c r="ABW38" s="184"/>
      <c r="ABX38" s="184"/>
      <c r="ABY38" s="184"/>
      <c r="ABZ38" s="184"/>
      <c r="ACA38" s="184"/>
      <c r="ACB38" s="184"/>
      <c r="ACC38" s="184"/>
      <c r="ACD38" s="184"/>
      <c r="ACE38" s="184"/>
      <c r="ACF38" s="184"/>
      <c r="ACG38" s="184"/>
      <c r="ACH38" s="184"/>
      <c r="ACI38" s="184"/>
      <c r="ACJ38" s="184"/>
      <c r="ACK38" s="184"/>
      <c r="ACL38" s="184"/>
      <c r="ACM38" s="184"/>
      <c r="ACN38" s="184"/>
      <c r="ACO38" s="184"/>
      <c r="ACP38" s="184"/>
      <c r="ACQ38" s="184"/>
      <c r="ACR38" s="184"/>
      <c r="ACS38" s="184"/>
      <c r="ACT38" s="184"/>
      <c r="ACU38" s="184"/>
      <c r="ACV38" s="184"/>
      <c r="ACW38" s="184"/>
      <c r="ACX38" s="184"/>
      <c r="ACY38" s="184"/>
      <c r="ACZ38" s="184"/>
      <c r="ADA38" s="184"/>
      <c r="ADB38" s="184"/>
      <c r="ADC38" s="184"/>
      <c r="ADD38" s="184"/>
      <c r="ADE38" s="184"/>
      <c r="ADF38" s="184"/>
      <c r="ADG38" s="184"/>
      <c r="ADH38" s="184"/>
      <c r="ADI38" s="184"/>
      <c r="ADJ38" s="184"/>
      <c r="ADK38" s="184"/>
      <c r="ADL38" s="184"/>
      <c r="ADM38" s="184"/>
      <c r="ADN38" s="184"/>
      <c r="ADO38" s="184"/>
      <c r="ADP38" s="184"/>
      <c r="ADQ38" s="184"/>
      <c r="ADR38" s="184"/>
      <c r="ADS38" s="184"/>
      <c r="ADT38" s="184"/>
      <c r="ADU38" s="184"/>
      <c r="ADV38" s="184"/>
      <c r="ADW38" s="184"/>
      <c r="ADX38" s="184"/>
      <c r="ADY38" s="184"/>
      <c r="ADZ38" s="184"/>
      <c r="AEA38" s="184"/>
      <c r="AEB38" s="184"/>
      <c r="AEC38" s="184"/>
      <c r="AED38" s="184"/>
      <c r="AEE38" s="184"/>
      <c r="AEF38" s="184"/>
      <c r="AEG38" s="184"/>
      <c r="AEH38" s="184"/>
      <c r="AEI38" s="184"/>
      <c r="AEJ38" s="184"/>
      <c r="AEK38" s="184"/>
      <c r="AEL38" s="184"/>
      <c r="AEM38" s="184"/>
      <c r="AEN38" s="184"/>
      <c r="AEO38" s="184"/>
      <c r="AEP38" s="184"/>
      <c r="AEQ38" s="184"/>
      <c r="AER38" s="184"/>
      <c r="AES38" s="184"/>
      <c r="AET38" s="184"/>
      <c r="AEU38" s="184"/>
      <c r="AEV38" s="184"/>
      <c r="AEW38" s="184"/>
      <c r="AEX38" s="184"/>
      <c r="AEY38" s="184"/>
      <c r="AEZ38" s="184"/>
      <c r="AFA38" s="184"/>
      <c r="AFB38" s="184"/>
      <c r="AFC38" s="184"/>
      <c r="AFD38" s="184"/>
      <c r="AFE38" s="184"/>
      <c r="AFF38" s="184"/>
      <c r="AFG38" s="184"/>
      <c r="AFH38" s="184"/>
      <c r="AFI38" s="184"/>
      <c r="AFJ38" s="184"/>
      <c r="AFK38" s="184"/>
      <c r="AFL38" s="184"/>
      <c r="AFM38" s="184"/>
      <c r="AFN38" s="184"/>
      <c r="AFO38" s="184"/>
      <c r="AFP38" s="184"/>
      <c r="AFQ38" s="184"/>
      <c r="AFR38" s="184"/>
      <c r="AFS38" s="184"/>
      <c r="AFT38" s="184"/>
      <c r="AFU38" s="184"/>
      <c r="AFV38" s="184"/>
      <c r="AFW38" s="184"/>
      <c r="AFX38" s="184"/>
      <c r="AFY38" s="184"/>
      <c r="AFZ38" s="184"/>
      <c r="AGA38" s="184"/>
      <c r="AGB38" s="184"/>
      <c r="AGC38" s="184"/>
      <c r="AGD38" s="184"/>
      <c r="AGE38" s="184"/>
      <c r="AGF38" s="184"/>
      <c r="AGG38" s="184"/>
      <c r="AGH38" s="184"/>
      <c r="AGI38" s="184"/>
      <c r="AGJ38" s="184"/>
      <c r="AGK38" s="184"/>
      <c r="AGL38" s="184"/>
      <c r="AGM38" s="184"/>
      <c r="AGN38" s="184"/>
      <c r="AGO38" s="184"/>
      <c r="AGP38" s="184"/>
      <c r="AGQ38" s="184"/>
      <c r="AGR38" s="184"/>
      <c r="AGS38" s="184"/>
      <c r="AGT38" s="184"/>
      <c r="AGU38" s="184"/>
      <c r="AGV38" s="184"/>
      <c r="AGW38" s="184"/>
      <c r="AGX38" s="184"/>
      <c r="AGY38" s="184"/>
      <c r="AGZ38" s="184"/>
      <c r="AHA38" s="184"/>
      <c r="AHB38" s="184"/>
      <c r="AHC38" s="184"/>
      <c r="AHD38" s="184"/>
      <c r="AHE38" s="184"/>
      <c r="AHF38" s="184"/>
      <c r="AHG38" s="184"/>
      <c r="AHH38" s="184"/>
      <c r="AHI38" s="184"/>
      <c r="AHJ38" s="184"/>
      <c r="AHK38" s="184"/>
      <c r="AHL38" s="184"/>
      <c r="AHM38" s="184"/>
      <c r="AHN38" s="184"/>
      <c r="AHO38" s="184"/>
      <c r="AHP38" s="184"/>
      <c r="AHQ38" s="184"/>
      <c r="AHR38" s="184"/>
      <c r="AHS38" s="184"/>
      <c r="AHT38" s="184"/>
      <c r="AHU38" s="184"/>
      <c r="AHV38" s="184"/>
      <c r="AHW38" s="184"/>
      <c r="AHX38" s="184"/>
      <c r="AHY38" s="184"/>
      <c r="AHZ38" s="184"/>
      <c r="AIA38" s="184"/>
      <c r="AIB38" s="184"/>
      <c r="AIC38" s="184"/>
      <c r="AID38" s="184"/>
      <c r="AIE38" s="184"/>
      <c r="AIF38" s="184"/>
      <c r="AIG38" s="184"/>
      <c r="AIH38" s="184"/>
      <c r="AII38" s="184"/>
      <c r="AIJ38" s="184"/>
      <c r="AIK38" s="184"/>
      <c r="AIL38" s="184"/>
      <c r="AIM38" s="184"/>
      <c r="AIN38" s="184"/>
      <c r="AIO38" s="184"/>
      <c r="AIP38" s="184"/>
      <c r="AIQ38" s="184"/>
      <c r="AIR38" s="184"/>
      <c r="AIS38" s="184"/>
      <c r="AIT38" s="184"/>
      <c r="AIU38" s="184"/>
      <c r="AIV38" s="184"/>
      <c r="AIW38" s="184"/>
      <c r="AIX38" s="184"/>
      <c r="AIY38" s="184"/>
      <c r="AIZ38" s="184"/>
      <c r="AJA38" s="184"/>
      <c r="AJB38" s="184"/>
      <c r="AJC38" s="184"/>
      <c r="AJD38" s="184"/>
      <c r="AJE38" s="184"/>
      <c r="AJF38" s="184"/>
      <c r="AJG38" s="184"/>
      <c r="AJH38" s="184"/>
      <c r="AJI38" s="184"/>
      <c r="AJJ38" s="184"/>
      <c r="AJK38" s="184"/>
      <c r="AJL38" s="184"/>
      <c r="AJM38" s="184"/>
      <c r="AJN38" s="184"/>
      <c r="AJO38" s="184"/>
      <c r="AJP38" s="184"/>
      <c r="AJQ38" s="184"/>
      <c r="AJR38" s="184"/>
      <c r="AJS38" s="184"/>
      <c r="AJT38" s="184"/>
      <c r="AJU38" s="184"/>
      <c r="AJV38" s="184"/>
      <c r="AJW38" s="184"/>
      <c r="AJX38" s="184"/>
      <c r="AJY38" s="184"/>
      <c r="AJZ38" s="184"/>
      <c r="AKA38" s="184"/>
      <c r="AKB38" s="184"/>
      <c r="AKC38" s="184"/>
      <c r="AKD38" s="184"/>
      <c r="AKE38" s="184"/>
      <c r="AKF38" s="184"/>
      <c r="AKG38" s="184"/>
      <c r="AKH38" s="184"/>
      <c r="AKI38" s="184"/>
      <c r="AKJ38" s="184"/>
      <c r="AKK38" s="184"/>
      <c r="AKL38" s="184"/>
      <c r="AKM38" s="184"/>
      <c r="AKN38" s="184"/>
      <c r="AKO38" s="184"/>
      <c r="AKP38" s="184"/>
      <c r="AKQ38" s="184"/>
      <c r="AKR38" s="184"/>
      <c r="AKS38" s="184"/>
      <c r="AKT38" s="184"/>
      <c r="AKU38" s="184"/>
      <c r="AKV38" s="184"/>
      <c r="AKW38" s="184"/>
      <c r="AKX38" s="184"/>
      <c r="AKY38" s="184"/>
      <c r="AKZ38" s="184"/>
      <c r="ALA38" s="184"/>
      <c r="ALB38" s="184"/>
      <c r="ALC38" s="184"/>
      <c r="ALD38" s="184"/>
      <c r="ALE38" s="184"/>
      <c r="ALF38" s="184"/>
      <c r="ALG38" s="184"/>
      <c r="ALH38" s="184"/>
      <c r="ALI38" s="184"/>
      <c r="ALJ38" s="184"/>
      <c r="ALK38" s="184"/>
      <c r="ALL38" s="184"/>
      <c r="ALM38" s="184"/>
      <c r="ALN38" s="184"/>
      <c r="ALO38" s="184"/>
      <c r="ALP38" s="184"/>
      <c r="ALQ38" s="184"/>
      <c r="ALR38" s="184"/>
      <c r="ALS38" s="184"/>
      <c r="ALT38" s="184"/>
      <c r="ALU38" s="184"/>
      <c r="ALV38" s="184"/>
      <c r="ALW38" s="184"/>
      <c r="ALX38" s="184"/>
      <c r="ALY38" s="184"/>
      <c r="ALZ38" s="184"/>
      <c r="AMA38" s="184"/>
      <c r="AMB38" s="184"/>
      <c r="AMC38" s="184"/>
      <c r="AMD38" s="184"/>
      <c r="AME38" s="184"/>
      <c r="AMF38" s="184"/>
      <c r="AMG38" s="184"/>
      <c r="AMH38" s="184"/>
      <c r="AMI38" s="184"/>
      <c r="AMJ38" s="184"/>
      <c r="AMK38" s="184"/>
      <c r="AML38" s="184"/>
      <c r="AMM38" s="184"/>
      <c r="AMN38" s="184"/>
      <c r="AMO38" s="184"/>
      <c r="AMP38" s="184"/>
      <c r="AMQ38" s="184"/>
      <c r="AMR38" s="184"/>
      <c r="AMS38" s="184"/>
      <c r="AMT38" s="184"/>
      <c r="AMU38" s="184"/>
      <c r="AMV38" s="184"/>
      <c r="AMW38" s="184"/>
      <c r="AMX38" s="184"/>
      <c r="AMY38" s="184"/>
      <c r="AMZ38" s="184"/>
      <c r="ANA38" s="184"/>
      <c r="ANB38" s="184"/>
      <c r="ANC38" s="184"/>
      <c r="AND38" s="184"/>
      <c r="ANE38" s="184"/>
      <c r="ANF38" s="184"/>
      <c r="ANG38" s="184"/>
      <c r="ANH38" s="184"/>
      <c r="ANI38" s="184"/>
      <c r="ANJ38" s="184"/>
      <c r="ANK38" s="184"/>
      <c r="ANL38" s="184"/>
      <c r="ANM38" s="184"/>
      <c r="ANN38" s="184"/>
      <c r="ANO38" s="184"/>
      <c r="ANP38" s="184"/>
      <c r="ANQ38" s="184"/>
      <c r="ANR38" s="184"/>
      <c r="ANS38" s="184"/>
      <c r="ANT38" s="184"/>
      <c r="ANU38" s="184"/>
      <c r="ANV38" s="184"/>
      <c r="ANW38" s="184"/>
      <c r="ANX38" s="184"/>
      <c r="ANY38" s="184"/>
      <c r="ANZ38" s="184"/>
      <c r="AOA38" s="184"/>
      <c r="AOB38" s="184"/>
      <c r="AOC38" s="184"/>
      <c r="AOD38" s="184"/>
      <c r="AOE38" s="184"/>
      <c r="AOF38" s="184"/>
      <c r="AOG38" s="184"/>
      <c r="AOH38" s="184"/>
      <c r="AOI38" s="184"/>
      <c r="AOJ38" s="184"/>
      <c r="AOK38" s="184"/>
      <c r="AOL38" s="184"/>
      <c r="AOM38" s="184"/>
      <c r="AON38" s="184"/>
      <c r="AOO38" s="184"/>
      <c r="AOP38" s="184"/>
      <c r="AOQ38" s="184"/>
      <c r="AOR38" s="184"/>
      <c r="AOS38" s="184"/>
      <c r="AOT38" s="184"/>
      <c r="AOU38" s="184"/>
      <c r="AOV38" s="184"/>
      <c r="AOW38" s="184"/>
      <c r="AOX38" s="184"/>
      <c r="AOY38" s="184"/>
      <c r="AOZ38" s="184"/>
      <c r="APA38" s="184"/>
      <c r="APB38" s="184"/>
      <c r="APC38" s="184"/>
      <c r="APD38" s="184"/>
      <c r="APE38" s="184"/>
      <c r="APF38" s="184"/>
      <c r="APG38" s="184"/>
      <c r="APH38" s="184"/>
      <c r="API38" s="184"/>
      <c r="APJ38" s="184"/>
      <c r="APK38" s="184"/>
      <c r="APL38" s="184"/>
      <c r="APM38" s="184"/>
      <c r="APN38" s="184"/>
      <c r="APO38" s="184"/>
      <c r="APP38" s="184"/>
      <c r="APQ38" s="184"/>
      <c r="APR38" s="184"/>
      <c r="APS38" s="184"/>
      <c r="APT38" s="184"/>
      <c r="APU38" s="184"/>
      <c r="APV38" s="184"/>
      <c r="APW38" s="184"/>
      <c r="APX38" s="184"/>
      <c r="APY38" s="184"/>
      <c r="APZ38" s="184"/>
      <c r="AQA38" s="184"/>
      <c r="AQB38" s="184"/>
      <c r="AQC38" s="184"/>
      <c r="AQD38" s="184"/>
      <c r="AQE38" s="184"/>
      <c r="AQF38" s="184"/>
      <c r="AQG38" s="184"/>
      <c r="AQH38" s="184"/>
      <c r="AQI38" s="184"/>
      <c r="AQJ38" s="184"/>
      <c r="AQK38" s="184"/>
      <c r="AQL38" s="184"/>
      <c r="AQM38" s="184"/>
      <c r="AQN38" s="184"/>
      <c r="AQO38" s="184"/>
      <c r="AQP38" s="184"/>
      <c r="AQQ38" s="184"/>
      <c r="AQR38" s="184"/>
      <c r="AQS38" s="184"/>
      <c r="AQT38" s="184"/>
      <c r="AQU38" s="184"/>
      <c r="AQV38" s="184"/>
      <c r="AQW38" s="184"/>
      <c r="AQX38" s="184"/>
      <c r="AQY38" s="184"/>
      <c r="AQZ38" s="184"/>
      <c r="ARA38" s="184"/>
      <c r="ARB38" s="184"/>
      <c r="ARC38" s="184"/>
      <c r="ARD38" s="184"/>
      <c r="ARE38" s="184"/>
      <c r="ARF38" s="184"/>
      <c r="ARG38" s="184"/>
      <c r="ARH38" s="184"/>
      <c r="ARI38" s="184"/>
      <c r="ARJ38" s="184"/>
      <c r="ARK38" s="184"/>
      <c r="ARL38" s="184"/>
      <c r="ARM38" s="184"/>
      <c r="ARN38" s="184"/>
      <c r="ARO38" s="184"/>
      <c r="ARP38" s="184"/>
      <c r="ARQ38" s="184"/>
      <c r="ARR38" s="184"/>
      <c r="ARS38" s="184"/>
      <c r="ART38" s="184"/>
      <c r="ARU38" s="184"/>
      <c r="ARV38" s="184"/>
      <c r="ARW38" s="184"/>
      <c r="ARX38" s="184"/>
      <c r="ARY38" s="184"/>
      <c r="ARZ38" s="184"/>
      <c r="ASA38" s="184"/>
      <c r="ASB38" s="184"/>
      <c r="ASC38" s="184"/>
      <c r="ASD38" s="184"/>
      <c r="ASE38" s="184"/>
      <c r="ASF38" s="184"/>
      <c r="ASG38" s="184"/>
      <c r="ASH38" s="184"/>
      <c r="ASI38" s="184"/>
      <c r="ASJ38" s="184"/>
      <c r="ASK38" s="184"/>
      <c r="ASL38" s="184"/>
      <c r="ASM38" s="184"/>
      <c r="ASN38" s="184"/>
      <c r="ASO38" s="184"/>
      <c r="ASP38" s="184"/>
      <c r="ASQ38" s="184"/>
      <c r="ASR38" s="184"/>
      <c r="ASS38" s="184"/>
      <c r="AST38" s="184"/>
      <c r="ASU38" s="184"/>
      <c r="ASV38" s="184"/>
      <c r="ASW38" s="184"/>
      <c r="ASX38" s="184"/>
      <c r="ASY38" s="184"/>
      <c r="ASZ38" s="184"/>
      <c r="ATA38" s="184"/>
      <c r="ATB38" s="184"/>
      <c r="ATC38" s="184"/>
      <c r="ATD38" s="184"/>
      <c r="ATE38" s="184"/>
      <c r="ATF38" s="184"/>
      <c r="ATG38" s="184"/>
      <c r="ATH38" s="184"/>
      <c r="ATI38" s="184"/>
      <c r="ATJ38" s="184"/>
      <c r="ATK38" s="184"/>
      <c r="ATL38" s="184"/>
      <c r="ATM38" s="184"/>
      <c r="ATN38" s="184"/>
      <c r="ATO38" s="184"/>
      <c r="ATP38" s="184"/>
      <c r="ATQ38" s="184"/>
      <c r="ATR38" s="184"/>
      <c r="ATS38" s="184"/>
      <c r="ATT38" s="184"/>
      <c r="ATU38" s="184"/>
      <c r="ATV38" s="184"/>
      <c r="ATW38" s="184"/>
      <c r="ATX38" s="184"/>
      <c r="ATY38" s="184"/>
      <c r="ATZ38" s="184"/>
      <c r="AUA38" s="184"/>
      <c r="AUB38" s="184"/>
      <c r="AUC38" s="184"/>
      <c r="AUD38" s="184"/>
      <c r="AUE38" s="184"/>
      <c r="AUF38" s="184"/>
      <c r="AUG38" s="184"/>
      <c r="AUH38" s="184"/>
      <c r="AUI38" s="184"/>
      <c r="AUJ38" s="184"/>
      <c r="AUK38" s="184"/>
      <c r="AUL38" s="184"/>
      <c r="AUM38" s="184"/>
      <c r="AUN38" s="184"/>
      <c r="AUO38" s="184"/>
      <c r="AUP38" s="184"/>
      <c r="AUQ38" s="184"/>
      <c r="AUR38" s="184"/>
      <c r="AUS38" s="184"/>
      <c r="AUT38" s="184"/>
      <c r="AUU38" s="184"/>
      <c r="AUV38" s="184"/>
      <c r="AUW38" s="184"/>
      <c r="AUX38" s="184"/>
      <c r="AUY38" s="184"/>
      <c r="AUZ38" s="184"/>
      <c r="AVA38" s="184"/>
      <c r="AVB38" s="184"/>
      <c r="AVC38" s="184"/>
      <c r="AVD38" s="184"/>
      <c r="AVE38" s="184"/>
      <c r="AVF38" s="184"/>
      <c r="AVG38" s="184"/>
      <c r="AVH38" s="184"/>
      <c r="AVI38" s="184"/>
      <c r="AVJ38" s="184"/>
      <c r="AVK38" s="184"/>
      <c r="AVL38" s="184"/>
      <c r="AVM38" s="184"/>
      <c r="AVN38" s="184"/>
      <c r="AVO38" s="184"/>
      <c r="AVP38" s="184"/>
      <c r="AVQ38" s="184"/>
      <c r="AVR38" s="184"/>
      <c r="AVS38" s="184"/>
      <c r="AVT38" s="184"/>
      <c r="AVU38" s="184"/>
      <c r="AVV38" s="184"/>
      <c r="AVW38" s="184"/>
      <c r="AVX38" s="184"/>
      <c r="AVY38" s="184"/>
      <c r="AVZ38" s="184"/>
      <c r="AWA38" s="184"/>
      <c r="AWB38" s="184"/>
      <c r="AWC38" s="184"/>
      <c r="AWD38" s="184"/>
      <c r="AWE38" s="184"/>
      <c r="AWF38" s="184"/>
      <c r="AWG38" s="184"/>
      <c r="AWH38" s="184"/>
      <c r="AWI38" s="184"/>
      <c r="AWJ38" s="184"/>
      <c r="AWK38" s="184"/>
      <c r="AWL38" s="184"/>
      <c r="AWM38" s="184"/>
      <c r="AWN38" s="184"/>
      <c r="AWO38" s="184"/>
      <c r="AWP38" s="184"/>
      <c r="AWQ38" s="184"/>
      <c r="AWR38" s="184"/>
      <c r="AWS38" s="184"/>
      <c r="AWT38" s="184"/>
      <c r="AWU38" s="184"/>
      <c r="AWV38" s="184"/>
      <c r="AWW38" s="184"/>
      <c r="AWX38" s="184"/>
      <c r="AWY38" s="184"/>
      <c r="AWZ38" s="184"/>
      <c r="AXA38" s="184"/>
      <c r="AXB38" s="184"/>
      <c r="AXC38" s="184"/>
      <c r="AXD38" s="184"/>
      <c r="AXE38" s="184"/>
      <c r="AXF38" s="184"/>
      <c r="AXG38" s="184"/>
      <c r="AXH38" s="184"/>
      <c r="AXI38" s="184"/>
      <c r="AXJ38" s="184"/>
      <c r="AXK38" s="184"/>
      <c r="AXL38" s="184"/>
      <c r="AXM38" s="184"/>
      <c r="AXN38" s="184"/>
      <c r="AXO38" s="184"/>
      <c r="AXP38" s="184"/>
      <c r="AXQ38" s="184"/>
      <c r="AXR38" s="184"/>
      <c r="AXS38" s="184"/>
      <c r="AXT38" s="184"/>
      <c r="AXU38" s="184"/>
      <c r="AXV38" s="184"/>
      <c r="AXW38" s="184"/>
      <c r="AXX38" s="184"/>
      <c r="AXY38" s="184"/>
      <c r="AXZ38" s="184"/>
      <c r="AYA38" s="184"/>
      <c r="AYB38" s="184"/>
      <c r="AYC38" s="184"/>
      <c r="AYD38" s="184"/>
      <c r="AYE38" s="184"/>
      <c r="AYF38" s="184"/>
      <c r="AYG38" s="184"/>
      <c r="AYH38" s="184"/>
      <c r="AYI38" s="184"/>
      <c r="AYJ38" s="184"/>
      <c r="AYK38" s="184"/>
      <c r="AYL38" s="184"/>
      <c r="AYM38" s="184"/>
      <c r="AYN38" s="184"/>
      <c r="AYO38" s="184"/>
      <c r="AYP38" s="184"/>
      <c r="AYQ38" s="184"/>
      <c r="AYR38" s="184"/>
      <c r="AYS38" s="184"/>
      <c r="AYT38" s="184"/>
      <c r="AYU38" s="184"/>
      <c r="AYV38" s="184"/>
      <c r="AYW38" s="184"/>
      <c r="AYX38" s="184"/>
      <c r="AYY38" s="184"/>
      <c r="AYZ38" s="184"/>
      <c r="AZA38" s="184"/>
      <c r="AZB38" s="184"/>
      <c r="AZC38" s="184"/>
      <c r="AZD38" s="184"/>
      <c r="AZE38" s="184"/>
      <c r="AZF38" s="184"/>
      <c r="AZG38" s="184"/>
      <c r="AZH38" s="184"/>
      <c r="AZI38" s="184"/>
      <c r="AZJ38" s="184"/>
      <c r="AZK38" s="184"/>
      <c r="AZL38" s="184"/>
      <c r="AZM38" s="184"/>
      <c r="AZN38" s="184"/>
      <c r="AZO38" s="184"/>
      <c r="AZP38" s="184"/>
      <c r="AZQ38" s="184"/>
      <c r="AZR38" s="184"/>
      <c r="AZS38" s="184"/>
      <c r="AZT38" s="184"/>
      <c r="AZU38" s="184"/>
      <c r="AZV38" s="184"/>
      <c r="AZW38" s="184"/>
      <c r="AZX38" s="184"/>
      <c r="AZY38" s="184"/>
      <c r="AZZ38" s="184"/>
      <c r="BAA38" s="184"/>
      <c r="BAB38" s="184"/>
      <c r="BAC38" s="184"/>
      <c r="BAD38" s="184"/>
      <c r="BAE38" s="184"/>
      <c r="BAF38" s="184"/>
      <c r="BAG38" s="184"/>
      <c r="BAH38" s="184"/>
      <c r="BAI38" s="184"/>
      <c r="BAJ38" s="184"/>
      <c r="BAK38" s="184"/>
      <c r="BAL38" s="184"/>
      <c r="BAM38" s="184"/>
      <c r="BAN38" s="184"/>
      <c r="BAO38" s="184"/>
      <c r="BAP38" s="184"/>
      <c r="BAQ38" s="184"/>
      <c r="BAR38" s="184"/>
      <c r="BAS38" s="184"/>
      <c r="BAT38" s="184"/>
      <c r="BAU38" s="184"/>
      <c r="BAV38" s="184"/>
      <c r="BAW38" s="184"/>
      <c r="BAX38" s="184"/>
      <c r="BAY38" s="184"/>
      <c r="BAZ38" s="184"/>
      <c r="BBA38" s="184"/>
      <c r="BBB38" s="184"/>
      <c r="BBC38" s="184"/>
      <c r="BBD38" s="184"/>
      <c r="BBE38" s="184"/>
      <c r="BBF38" s="184"/>
      <c r="BBG38" s="184"/>
      <c r="BBH38" s="184"/>
      <c r="BBI38" s="184"/>
      <c r="BBJ38" s="184"/>
      <c r="BBK38" s="184"/>
      <c r="BBL38" s="184"/>
      <c r="BBM38" s="184"/>
      <c r="BBN38" s="184"/>
      <c r="BBO38" s="184"/>
      <c r="BBP38" s="184"/>
      <c r="BBQ38" s="184"/>
      <c r="BBR38" s="184"/>
      <c r="BBS38" s="184"/>
      <c r="BBT38" s="184"/>
      <c r="BBU38" s="184"/>
      <c r="BBV38" s="184"/>
      <c r="BBW38" s="184"/>
      <c r="BBX38" s="184"/>
      <c r="BBY38" s="184"/>
      <c r="BBZ38" s="184"/>
      <c r="BCA38" s="184"/>
      <c r="BCB38" s="184"/>
      <c r="BCC38" s="184"/>
      <c r="BCD38" s="184"/>
      <c r="BCE38" s="184"/>
      <c r="BCF38" s="184"/>
      <c r="BCG38" s="184"/>
      <c r="BCH38" s="184"/>
      <c r="BCI38" s="184"/>
      <c r="BCJ38" s="184"/>
      <c r="BCK38" s="184"/>
      <c r="BCL38" s="184"/>
      <c r="BCM38" s="184"/>
      <c r="BCN38" s="184"/>
      <c r="BCO38" s="184"/>
      <c r="BCP38" s="184"/>
      <c r="BCQ38" s="184"/>
      <c r="BCR38" s="184"/>
      <c r="BCS38" s="184"/>
      <c r="BCT38" s="184"/>
      <c r="BCU38" s="184"/>
      <c r="BCV38" s="184"/>
      <c r="BCW38" s="184"/>
      <c r="BCX38" s="184"/>
      <c r="BCY38" s="184"/>
      <c r="BCZ38" s="184"/>
      <c r="BDA38" s="184"/>
      <c r="BDB38" s="184"/>
      <c r="BDC38" s="184"/>
      <c r="BDD38" s="184"/>
      <c r="BDE38" s="184"/>
      <c r="BDF38" s="184"/>
      <c r="BDG38" s="184"/>
      <c r="BDH38" s="184"/>
      <c r="BDI38" s="184"/>
      <c r="BDJ38" s="184"/>
      <c r="BDK38" s="184"/>
      <c r="BDL38" s="184"/>
      <c r="BDM38" s="184"/>
      <c r="BDN38" s="184"/>
      <c r="BDO38" s="184"/>
      <c r="BDP38" s="184"/>
      <c r="BDQ38" s="184"/>
      <c r="BDR38" s="184"/>
      <c r="BDS38" s="184"/>
      <c r="BDT38" s="184"/>
      <c r="BDU38" s="184"/>
      <c r="BDV38" s="184"/>
      <c r="BDW38" s="184"/>
      <c r="BDX38" s="184"/>
      <c r="BDY38" s="184"/>
      <c r="BDZ38" s="184"/>
      <c r="BEA38" s="184"/>
      <c r="BEB38" s="184"/>
      <c r="BEC38" s="184"/>
      <c r="BED38" s="184"/>
      <c r="BEE38" s="184"/>
      <c r="BEF38" s="184"/>
      <c r="BEG38" s="184"/>
      <c r="BEH38" s="184"/>
      <c r="BEI38" s="184"/>
      <c r="BEJ38" s="184"/>
      <c r="BEK38" s="184"/>
      <c r="BEL38" s="184"/>
      <c r="BEM38" s="184"/>
      <c r="BEN38" s="184"/>
      <c r="BEO38" s="184"/>
      <c r="BEP38" s="184"/>
      <c r="BEQ38" s="184"/>
      <c r="BER38" s="184"/>
      <c r="BES38" s="184"/>
      <c r="BET38" s="184"/>
      <c r="BEU38" s="184"/>
      <c r="BEV38" s="184"/>
      <c r="BEW38" s="184"/>
      <c r="BEX38" s="184"/>
      <c r="BEY38" s="184"/>
      <c r="BEZ38" s="184"/>
      <c r="BFA38" s="184"/>
      <c r="BFB38" s="184"/>
      <c r="BFC38" s="184"/>
      <c r="BFD38" s="184"/>
      <c r="BFE38" s="184"/>
      <c r="BFF38" s="184"/>
      <c r="BFG38" s="184"/>
      <c r="BFH38" s="184"/>
      <c r="BFI38" s="184"/>
      <c r="BFJ38" s="184"/>
      <c r="BFK38" s="184"/>
      <c r="BFL38" s="184"/>
      <c r="BFM38" s="184"/>
      <c r="BFN38" s="184"/>
      <c r="BFO38" s="184"/>
      <c r="BFP38" s="184"/>
      <c r="BFQ38" s="184"/>
      <c r="BFR38" s="184"/>
      <c r="BFS38" s="184"/>
      <c r="BFT38" s="184"/>
      <c r="BFU38" s="184"/>
      <c r="BFV38" s="184"/>
      <c r="BFW38" s="184"/>
      <c r="BFX38" s="184"/>
      <c r="BFY38" s="184"/>
      <c r="BFZ38" s="184"/>
      <c r="BGA38" s="184"/>
      <c r="BGB38" s="184"/>
      <c r="BGC38" s="184"/>
      <c r="BGD38" s="184"/>
      <c r="BGE38" s="184"/>
      <c r="BGF38" s="184"/>
      <c r="BGG38" s="184"/>
      <c r="BGH38" s="184"/>
      <c r="BGI38" s="184"/>
      <c r="BGJ38" s="184"/>
      <c r="BGK38" s="184"/>
      <c r="BGL38" s="184"/>
      <c r="BGM38" s="184"/>
      <c r="BGN38" s="184"/>
      <c r="BGO38" s="184"/>
      <c r="BGP38" s="184"/>
      <c r="BGQ38" s="184"/>
      <c r="BGR38" s="184"/>
      <c r="BGS38" s="184"/>
      <c r="BGT38" s="184"/>
      <c r="BGU38" s="184"/>
      <c r="BGV38" s="184"/>
      <c r="BGW38" s="184"/>
      <c r="BGX38" s="184"/>
      <c r="BGY38" s="184"/>
      <c r="BGZ38" s="184"/>
      <c r="BHA38" s="184"/>
      <c r="BHB38" s="184"/>
      <c r="BHC38" s="184"/>
      <c r="BHD38" s="184"/>
      <c r="BHE38" s="184"/>
      <c r="BHF38" s="184"/>
      <c r="BHG38" s="184"/>
      <c r="BHH38" s="184"/>
      <c r="BHI38" s="184"/>
      <c r="BHJ38" s="184"/>
      <c r="BHK38" s="184"/>
      <c r="BHL38" s="184"/>
      <c r="BHM38" s="184"/>
      <c r="BHN38" s="184"/>
      <c r="BHO38" s="184"/>
      <c r="BHP38" s="184"/>
      <c r="BHQ38" s="184"/>
      <c r="BHR38" s="184"/>
      <c r="BHS38" s="184"/>
      <c r="BHT38" s="184"/>
      <c r="BHU38" s="184"/>
      <c r="BHV38" s="184"/>
      <c r="BHW38" s="184"/>
      <c r="BHX38" s="184"/>
      <c r="BHY38" s="184"/>
      <c r="BHZ38" s="184"/>
      <c r="BIA38" s="184"/>
      <c r="BIB38" s="184"/>
      <c r="BIC38" s="184"/>
      <c r="BID38" s="184"/>
      <c r="BIE38" s="184"/>
      <c r="BIF38" s="184"/>
      <c r="BIG38" s="184"/>
      <c r="BIH38" s="184"/>
      <c r="BII38" s="184"/>
      <c r="BIJ38" s="184"/>
      <c r="BIK38" s="184"/>
      <c r="BIL38" s="184"/>
      <c r="BIM38" s="184"/>
      <c r="BIN38" s="184"/>
      <c r="BIO38" s="184"/>
      <c r="BIP38" s="184"/>
      <c r="BIQ38" s="184"/>
      <c r="BIR38" s="184"/>
      <c r="BIS38" s="184"/>
      <c r="BIT38" s="184"/>
      <c r="BIU38" s="184"/>
      <c r="BIV38" s="184"/>
      <c r="BIW38" s="184"/>
      <c r="BIX38" s="184"/>
      <c r="BIY38" s="184"/>
      <c r="BIZ38" s="184"/>
      <c r="BJA38" s="184"/>
      <c r="BJB38" s="184"/>
      <c r="BJC38" s="184"/>
      <c r="BJD38" s="184"/>
      <c r="BJE38" s="184"/>
      <c r="BJF38" s="184"/>
      <c r="BJG38" s="184"/>
      <c r="BJH38" s="184"/>
      <c r="BJI38" s="184"/>
      <c r="BJJ38" s="184"/>
      <c r="BJK38" s="184"/>
      <c r="BJL38" s="184"/>
      <c r="BJM38" s="184"/>
      <c r="BJN38" s="184"/>
      <c r="BJO38" s="184"/>
      <c r="BJP38" s="184"/>
      <c r="BJQ38" s="184"/>
      <c r="BJR38" s="184"/>
      <c r="BJS38" s="184"/>
      <c r="BJT38" s="184"/>
      <c r="BJU38" s="184"/>
      <c r="BJV38" s="184"/>
      <c r="BJW38" s="184"/>
      <c r="BJX38" s="184"/>
      <c r="BJY38" s="184"/>
      <c r="BJZ38" s="184"/>
      <c r="BKA38" s="184"/>
      <c r="BKB38" s="184"/>
      <c r="BKC38" s="184"/>
      <c r="BKD38" s="184"/>
      <c r="BKE38" s="184"/>
      <c r="BKF38" s="184"/>
      <c r="BKG38" s="184"/>
      <c r="BKH38" s="184"/>
      <c r="BKI38" s="184"/>
      <c r="BKJ38" s="184"/>
      <c r="BKK38" s="184"/>
      <c r="BKL38" s="184"/>
      <c r="BKM38" s="184"/>
      <c r="BKN38" s="184"/>
      <c r="BKO38" s="184"/>
      <c r="BKP38" s="184"/>
      <c r="BKQ38" s="184"/>
      <c r="BKR38" s="184"/>
      <c r="BKS38" s="184"/>
      <c r="BKT38" s="184"/>
      <c r="BKU38" s="184"/>
      <c r="BKV38" s="184"/>
      <c r="BKW38" s="184"/>
      <c r="BKX38" s="184"/>
      <c r="BKY38" s="184"/>
      <c r="BKZ38" s="184"/>
      <c r="BLA38" s="184"/>
      <c r="BLB38" s="184"/>
      <c r="BLC38" s="184"/>
      <c r="BLD38" s="184"/>
      <c r="BLE38" s="184"/>
      <c r="BLF38" s="184"/>
      <c r="BLG38" s="184"/>
      <c r="BLH38" s="184"/>
      <c r="BLI38" s="184"/>
      <c r="BLJ38" s="184"/>
      <c r="BLK38" s="184"/>
      <c r="BLL38" s="184"/>
      <c r="BLM38" s="184"/>
      <c r="BLN38" s="184"/>
      <c r="BLO38" s="184"/>
      <c r="BLP38" s="184"/>
      <c r="BLQ38" s="184"/>
      <c r="BLR38" s="184"/>
      <c r="BLS38" s="184"/>
      <c r="BLT38" s="184"/>
      <c r="BLU38" s="184"/>
      <c r="BLV38" s="184"/>
      <c r="BLW38" s="184"/>
      <c r="BLX38" s="184"/>
      <c r="BLY38" s="184"/>
      <c r="BLZ38" s="184"/>
      <c r="BMA38" s="184"/>
      <c r="BMB38" s="184"/>
      <c r="BMC38" s="184"/>
      <c r="BMD38" s="184"/>
      <c r="BME38" s="184"/>
      <c r="BMF38" s="184"/>
      <c r="BMG38" s="184"/>
      <c r="BMH38" s="184"/>
      <c r="BMI38" s="184"/>
      <c r="BMJ38" s="184"/>
      <c r="BMK38" s="184"/>
      <c r="BML38" s="184"/>
      <c r="BMM38" s="184"/>
      <c r="BMN38" s="184"/>
      <c r="BMO38" s="184"/>
      <c r="BMP38" s="184"/>
      <c r="BMQ38" s="184"/>
      <c r="BMR38" s="184"/>
      <c r="BMS38" s="184"/>
      <c r="BMT38" s="184"/>
      <c r="BMU38" s="184"/>
      <c r="BMV38" s="184"/>
      <c r="BMW38" s="184"/>
      <c r="BMX38" s="184"/>
      <c r="BMY38" s="184"/>
      <c r="BMZ38" s="184"/>
      <c r="BNA38" s="184"/>
      <c r="BNB38" s="184"/>
      <c r="BNC38" s="184"/>
      <c r="BND38" s="184"/>
      <c r="BNE38" s="184"/>
      <c r="BNF38" s="184"/>
      <c r="BNG38" s="184"/>
      <c r="BNH38" s="184"/>
      <c r="BNI38" s="184"/>
      <c r="BNJ38" s="184"/>
      <c r="BNK38" s="184"/>
      <c r="BNL38" s="184"/>
      <c r="BNM38" s="184"/>
      <c r="BNN38" s="184"/>
      <c r="BNO38" s="184"/>
      <c r="BNP38" s="184"/>
      <c r="BNQ38" s="184"/>
      <c r="BNR38" s="184"/>
      <c r="BNS38" s="184"/>
      <c r="BNT38" s="184"/>
      <c r="BNU38" s="184"/>
      <c r="BNV38" s="184"/>
      <c r="BNW38" s="184"/>
      <c r="BNX38" s="184"/>
      <c r="BNY38" s="184"/>
      <c r="BNZ38" s="184"/>
      <c r="BOA38" s="184"/>
      <c r="BOB38" s="184"/>
      <c r="BOC38" s="184"/>
      <c r="BOD38" s="184"/>
      <c r="BOE38" s="184"/>
      <c r="BOF38" s="184"/>
      <c r="BOG38" s="184"/>
      <c r="BOH38" s="184"/>
      <c r="BOI38" s="184"/>
      <c r="BOJ38" s="184"/>
      <c r="BOK38" s="184"/>
      <c r="BOL38" s="184"/>
      <c r="BOM38" s="184"/>
      <c r="BON38" s="184"/>
      <c r="BOO38" s="184"/>
      <c r="BOP38" s="184"/>
      <c r="BOQ38" s="184"/>
      <c r="BOR38" s="184"/>
      <c r="BOS38" s="184"/>
      <c r="BOT38" s="184"/>
      <c r="BOU38" s="184"/>
      <c r="BOV38" s="184"/>
      <c r="BOW38" s="184"/>
      <c r="BOX38" s="184"/>
      <c r="BOY38" s="184"/>
      <c r="BOZ38" s="184"/>
      <c r="BPA38" s="184"/>
      <c r="BPB38" s="184"/>
      <c r="BPC38" s="184"/>
      <c r="BPD38" s="184"/>
      <c r="BPE38" s="184"/>
      <c r="BPF38" s="184"/>
      <c r="BPG38" s="184"/>
      <c r="BPH38" s="184"/>
      <c r="BPI38" s="184"/>
      <c r="BPJ38" s="184"/>
      <c r="BPK38" s="184"/>
      <c r="BPL38" s="184"/>
      <c r="BPM38" s="184"/>
      <c r="BPN38" s="184"/>
      <c r="BPO38" s="184"/>
      <c r="BPP38" s="184"/>
      <c r="BPQ38" s="184"/>
      <c r="BPR38" s="184"/>
      <c r="BPS38" s="184"/>
      <c r="BPT38" s="184"/>
      <c r="BPU38" s="184"/>
      <c r="BPV38" s="184"/>
      <c r="BPW38" s="184"/>
      <c r="BPX38" s="184"/>
      <c r="BPY38" s="184"/>
      <c r="BPZ38" s="184"/>
      <c r="BQA38" s="184"/>
      <c r="BQB38" s="184"/>
      <c r="BQC38" s="184"/>
      <c r="BQD38" s="184"/>
      <c r="BQE38" s="184"/>
      <c r="BQF38" s="184"/>
      <c r="BQG38" s="184"/>
      <c r="BQH38" s="184"/>
      <c r="BQI38" s="184"/>
      <c r="BQJ38" s="184"/>
      <c r="BQK38" s="184"/>
      <c r="BQL38" s="184"/>
      <c r="BQM38" s="184"/>
      <c r="BQN38" s="184"/>
      <c r="BQO38" s="184"/>
      <c r="BQP38" s="184"/>
      <c r="BQQ38" s="184"/>
      <c r="BQR38" s="184"/>
      <c r="BQS38" s="184"/>
      <c r="BQT38" s="184"/>
      <c r="BQU38" s="184"/>
      <c r="BQV38" s="184"/>
      <c r="BQW38" s="184"/>
      <c r="BQX38" s="184"/>
      <c r="BQY38" s="184"/>
      <c r="BQZ38" s="184"/>
      <c r="BRA38" s="184"/>
      <c r="BRB38" s="184"/>
      <c r="BRC38" s="184"/>
      <c r="BRD38" s="184"/>
      <c r="BRE38" s="184"/>
      <c r="BRF38" s="184"/>
      <c r="BRG38" s="184"/>
      <c r="BRH38" s="184"/>
      <c r="BRI38" s="184"/>
      <c r="BRJ38" s="184"/>
      <c r="BRK38" s="184"/>
      <c r="BRL38" s="184"/>
      <c r="BRM38" s="184"/>
      <c r="BRN38" s="184"/>
      <c r="BRO38" s="184"/>
      <c r="BRP38" s="184"/>
      <c r="BRQ38" s="184"/>
      <c r="BRR38" s="184"/>
      <c r="BRS38" s="184"/>
      <c r="BRT38" s="184"/>
      <c r="BRU38" s="184"/>
      <c r="BRV38" s="184"/>
      <c r="BRW38" s="184"/>
      <c r="BRX38" s="184"/>
      <c r="BRY38" s="184"/>
      <c r="BRZ38" s="184"/>
      <c r="BSA38" s="184"/>
      <c r="BSB38" s="184"/>
      <c r="BSC38" s="184"/>
      <c r="BSD38" s="184"/>
      <c r="BSE38" s="184"/>
      <c r="BSF38" s="184"/>
      <c r="BSG38" s="184"/>
      <c r="BSH38" s="184"/>
      <c r="BSI38" s="184"/>
      <c r="BSJ38" s="184"/>
      <c r="BSK38" s="184"/>
      <c r="BSL38" s="184"/>
      <c r="BSM38" s="184"/>
      <c r="BSN38" s="184"/>
      <c r="BSO38" s="184"/>
      <c r="BSP38" s="184"/>
      <c r="BSQ38" s="184"/>
      <c r="BSR38" s="184"/>
      <c r="BSS38" s="184"/>
      <c r="BST38" s="184"/>
      <c r="BSU38" s="184"/>
      <c r="BSV38" s="184"/>
      <c r="BSW38" s="184"/>
      <c r="BSX38" s="184"/>
      <c r="BSY38" s="184"/>
      <c r="BSZ38" s="184"/>
      <c r="BTA38" s="184"/>
      <c r="BTB38" s="184"/>
      <c r="BTC38" s="184"/>
      <c r="BTD38" s="184"/>
      <c r="BTE38" s="184"/>
      <c r="BTF38" s="184"/>
      <c r="BTG38" s="184"/>
      <c r="BTH38" s="184"/>
      <c r="BTI38" s="184"/>
      <c r="BTJ38" s="184"/>
      <c r="BTK38" s="184"/>
      <c r="BTL38" s="184"/>
      <c r="BTM38" s="184"/>
      <c r="BTN38" s="184"/>
      <c r="BTO38" s="184"/>
      <c r="BTP38" s="184"/>
      <c r="BTQ38" s="184"/>
      <c r="BTR38" s="184"/>
      <c r="BTS38" s="184"/>
      <c r="BTT38" s="184"/>
      <c r="BTU38" s="184"/>
      <c r="BTV38" s="184"/>
      <c r="BTW38" s="184"/>
      <c r="BTX38" s="184"/>
      <c r="BTY38" s="184"/>
      <c r="BTZ38" s="184"/>
      <c r="BUA38" s="184"/>
      <c r="BUB38" s="184"/>
      <c r="BUC38" s="184"/>
      <c r="BUD38" s="184"/>
      <c r="BUE38" s="184"/>
      <c r="BUF38" s="184"/>
      <c r="BUG38" s="184"/>
      <c r="BUH38" s="184"/>
      <c r="BUI38" s="184"/>
      <c r="BUJ38" s="184"/>
      <c r="BUK38" s="184"/>
      <c r="BUL38" s="184"/>
      <c r="BUM38" s="184"/>
      <c r="BUN38" s="184"/>
      <c r="BUO38" s="184"/>
      <c r="BUP38" s="184"/>
      <c r="BUQ38" s="184"/>
      <c r="BUR38" s="184"/>
      <c r="BUS38" s="184"/>
      <c r="BUT38" s="184"/>
      <c r="BUU38" s="184"/>
      <c r="BUV38" s="184"/>
      <c r="BUW38" s="184"/>
      <c r="BUX38" s="184"/>
      <c r="BUY38" s="184"/>
      <c r="BUZ38" s="184"/>
      <c r="BVA38" s="184"/>
      <c r="BVB38" s="184"/>
      <c r="BVC38" s="184"/>
      <c r="BVD38" s="184"/>
      <c r="BVE38" s="184"/>
      <c r="BVF38" s="184"/>
      <c r="BVG38" s="184"/>
      <c r="BVH38" s="184"/>
      <c r="BVI38" s="184"/>
      <c r="BVJ38" s="184"/>
      <c r="BVK38" s="184"/>
      <c r="BVL38" s="184"/>
      <c r="BVM38" s="184"/>
      <c r="BVN38" s="184"/>
      <c r="BVO38" s="184"/>
      <c r="BVP38" s="184"/>
      <c r="BVQ38" s="184"/>
      <c r="BVR38" s="184"/>
      <c r="BVS38" s="184"/>
      <c r="BVT38" s="184"/>
      <c r="BVU38" s="184"/>
      <c r="BVV38" s="184"/>
      <c r="BVW38" s="184"/>
      <c r="BVX38" s="184"/>
      <c r="BVY38" s="184"/>
      <c r="BVZ38" s="184"/>
      <c r="BWA38" s="184"/>
      <c r="BWB38" s="184"/>
      <c r="BWC38" s="184"/>
      <c r="BWD38" s="184"/>
      <c r="BWE38" s="184"/>
      <c r="BWF38" s="184"/>
      <c r="BWG38" s="184"/>
      <c r="BWH38" s="184"/>
      <c r="BWI38" s="184"/>
      <c r="BWJ38" s="184"/>
      <c r="BWK38" s="184"/>
      <c r="BWL38" s="184"/>
      <c r="BWM38" s="184"/>
      <c r="BWN38" s="184"/>
      <c r="BWO38" s="184"/>
      <c r="BWP38" s="184"/>
      <c r="BWQ38" s="184"/>
      <c r="BWR38" s="184"/>
      <c r="BWS38" s="184"/>
      <c r="BWT38" s="184"/>
      <c r="BWU38" s="184"/>
      <c r="BWV38" s="184"/>
      <c r="BWW38" s="184"/>
      <c r="BWX38" s="184"/>
      <c r="BWY38" s="184"/>
      <c r="BWZ38" s="184"/>
      <c r="BXA38" s="184"/>
      <c r="BXB38" s="184"/>
      <c r="BXC38" s="184"/>
      <c r="BXD38" s="184"/>
      <c r="BXE38" s="184"/>
      <c r="BXF38" s="184"/>
      <c r="BXG38" s="184"/>
      <c r="BXH38" s="184"/>
      <c r="BXI38" s="184"/>
      <c r="BXJ38" s="184"/>
      <c r="BXK38" s="184"/>
      <c r="BXL38" s="184"/>
      <c r="BXM38" s="184"/>
      <c r="BXN38" s="184"/>
      <c r="BXO38" s="184"/>
      <c r="BXP38" s="184"/>
      <c r="BXQ38" s="184"/>
      <c r="BXR38" s="184"/>
      <c r="BXS38" s="184"/>
      <c r="BXT38" s="184"/>
      <c r="BXU38" s="184"/>
      <c r="BXV38" s="184"/>
      <c r="BXW38" s="184"/>
      <c r="BXX38" s="184"/>
      <c r="BXY38" s="184"/>
      <c r="BXZ38" s="184"/>
      <c r="BYA38" s="184"/>
      <c r="BYB38" s="184"/>
      <c r="BYC38" s="184"/>
      <c r="BYD38" s="184"/>
      <c r="BYE38" s="184"/>
      <c r="BYF38" s="184"/>
      <c r="BYG38" s="184"/>
      <c r="BYH38" s="184"/>
      <c r="BYI38" s="184"/>
      <c r="BYJ38" s="184"/>
      <c r="BYK38" s="184"/>
      <c r="BYL38" s="184"/>
      <c r="BYM38" s="184"/>
      <c r="BYN38" s="184"/>
      <c r="BYO38" s="184"/>
      <c r="BYP38" s="184"/>
      <c r="BYQ38" s="184"/>
      <c r="BYR38" s="184"/>
      <c r="BYS38" s="184"/>
      <c r="BYT38" s="184"/>
      <c r="BYU38" s="184"/>
      <c r="BYV38" s="184"/>
      <c r="BYW38" s="184"/>
      <c r="BYX38" s="184"/>
      <c r="BYY38" s="184"/>
      <c r="BYZ38" s="184"/>
      <c r="BZA38" s="184"/>
      <c r="BZB38" s="184"/>
      <c r="BZC38" s="184"/>
      <c r="BZD38" s="184"/>
      <c r="BZE38" s="184"/>
      <c r="BZF38" s="184"/>
      <c r="BZG38" s="184"/>
      <c r="BZH38" s="184"/>
      <c r="BZI38" s="184"/>
      <c r="BZJ38" s="184"/>
      <c r="BZK38" s="184"/>
      <c r="BZL38" s="184"/>
      <c r="BZM38" s="184"/>
      <c r="BZN38" s="184"/>
      <c r="BZO38" s="184"/>
      <c r="BZP38" s="184"/>
      <c r="BZQ38" s="184"/>
      <c r="BZR38" s="184"/>
      <c r="BZS38" s="184"/>
      <c r="BZT38" s="184"/>
      <c r="BZU38" s="184"/>
      <c r="BZV38" s="184"/>
      <c r="BZW38" s="184"/>
      <c r="BZX38" s="184"/>
      <c r="BZY38" s="184"/>
      <c r="BZZ38" s="184"/>
      <c r="CAA38" s="184"/>
      <c r="CAB38" s="184"/>
      <c r="CAC38" s="184"/>
      <c r="CAD38" s="184"/>
      <c r="CAE38" s="184"/>
      <c r="CAF38" s="184"/>
      <c r="CAG38" s="184"/>
      <c r="CAH38" s="184"/>
      <c r="CAI38" s="184"/>
      <c r="CAJ38" s="184"/>
      <c r="CAK38" s="184"/>
      <c r="CAL38" s="184"/>
      <c r="CAM38" s="184"/>
      <c r="CAN38" s="184"/>
      <c r="CAO38" s="184"/>
      <c r="CAP38" s="184"/>
      <c r="CAQ38" s="184"/>
      <c r="CAR38" s="184"/>
      <c r="CAS38" s="184"/>
      <c r="CAT38" s="184"/>
      <c r="CAU38" s="184"/>
      <c r="CAV38" s="184"/>
      <c r="CAW38" s="184"/>
      <c r="CAX38" s="184"/>
      <c r="CAY38" s="184"/>
      <c r="CAZ38" s="184"/>
      <c r="CBA38" s="184"/>
      <c r="CBB38" s="184"/>
      <c r="CBC38" s="184"/>
      <c r="CBD38" s="184"/>
      <c r="CBE38" s="184"/>
      <c r="CBF38" s="184"/>
      <c r="CBG38" s="184"/>
      <c r="CBH38" s="184"/>
      <c r="CBI38" s="184"/>
      <c r="CBJ38" s="184"/>
      <c r="CBK38" s="184"/>
      <c r="CBL38" s="184"/>
      <c r="CBM38" s="184"/>
      <c r="CBN38" s="184"/>
      <c r="CBO38" s="184"/>
      <c r="CBP38" s="184"/>
      <c r="CBQ38" s="184"/>
      <c r="CBR38" s="184"/>
      <c r="CBS38" s="184"/>
      <c r="CBT38" s="184"/>
      <c r="CBU38" s="184"/>
      <c r="CBV38" s="184"/>
      <c r="CBW38" s="184"/>
      <c r="CBX38" s="184"/>
      <c r="CBY38" s="184"/>
      <c r="CBZ38" s="184"/>
      <c r="CCA38" s="184"/>
      <c r="CCB38" s="184"/>
      <c r="CCC38" s="184"/>
      <c r="CCD38" s="184"/>
      <c r="CCE38" s="184"/>
      <c r="CCF38" s="184"/>
      <c r="CCG38" s="184"/>
      <c r="CCH38" s="184"/>
      <c r="CCI38" s="184"/>
      <c r="CCJ38" s="184"/>
      <c r="CCK38" s="184"/>
      <c r="CCL38" s="184"/>
      <c r="CCM38" s="184"/>
      <c r="CCN38" s="184"/>
      <c r="CCO38" s="184"/>
      <c r="CCP38" s="184"/>
      <c r="CCQ38" s="184"/>
      <c r="CCR38" s="184"/>
      <c r="CCS38" s="184"/>
      <c r="CCT38" s="184"/>
      <c r="CCU38" s="184"/>
      <c r="CCV38" s="184"/>
      <c r="CCW38" s="184"/>
      <c r="CCX38" s="184"/>
      <c r="CCY38" s="184"/>
      <c r="CCZ38" s="184"/>
      <c r="CDA38" s="184"/>
      <c r="CDB38" s="184"/>
      <c r="CDC38" s="184"/>
      <c r="CDD38" s="184"/>
      <c r="CDE38" s="184"/>
      <c r="CDF38" s="184"/>
      <c r="CDG38" s="184"/>
      <c r="CDH38" s="184"/>
      <c r="CDI38" s="184"/>
      <c r="CDJ38" s="184"/>
      <c r="CDK38" s="184"/>
      <c r="CDL38" s="184"/>
      <c r="CDM38" s="184"/>
      <c r="CDN38" s="184"/>
      <c r="CDO38" s="184"/>
      <c r="CDP38" s="184"/>
      <c r="CDQ38" s="184"/>
      <c r="CDR38" s="184"/>
      <c r="CDS38" s="184"/>
      <c r="CDT38" s="184"/>
      <c r="CDU38" s="184"/>
      <c r="CDV38" s="184"/>
      <c r="CDW38" s="184"/>
      <c r="CDX38" s="184"/>
      <c r="CDY38" s="184"/>
      <c r="CDZ38" s="184"/>
      <c r="CEA38" s="184"/>
      <c r="CEB38" s="184"/>
      <c r="CEC38" s="184"/>
      <c r="CED38" s="184"/>
      <c r="CEE38" s="184"/>
      <c r="CEF38" s="184"/>
      <c r="CEG38" s="184"/>
      <c r="CEH38" s="184"/>
      <c r="CEI38" s="184"/>
      <c r="CEJ38" s="184"/>
      <c r="CEK38" s="184"/>
      <c r="CEL38" s="184"/>
      <c r="CEM38" s="184"/>
      <c r="CEN38" s="184"/>
      <c r="CEO38" s="184"/>
      <c r="CEP38" s="184"/>
      <c r="CEQ38" s="184"/>
      <c r="CER38" s="184"/>
      <c r="CES38" s="184"/>
      <c r="CET38" s="184"/>
      <c r="CEU38" s="184"/>
      <c r="CEV38" s="184"/>
      <c r="CEW38" s="184"/>
      <c r="CEX38" s="184"/>
      <c r="CEY38" s="184"/>
      <c r="CEZ38" s="184"/>
      <c r="CFA38" s="184"/>
      <c r="CFB38" s="184"/>
      <c r="CFC38" s="184"/>
      <c r="CFD38" s="184"/>
      <c r="CFE38" s="184"/>
      <c r="CFF38" s="184"/>
      <c r="CFG38" s="184"/>
      <c r="CFH38" s="184"/>
      <c r="CFI38" s="184"/>
      <c r="CFJ38" s="184"/>
      <c r="CFK38" s="184"/>
      <c r="CFL38" s="184"/>
      <c r="CFM38" s="184"/>
      <c r="CFN38" s="184"/>
      <c r="CFO38" s="184"/>
      <c r="CFP38" s="184"/>
      <c r="CFQ38" s="184"/>
      <c r="CFR38" s="184"/>
      <c r="CFS38" s="184"/>
      <c r="CFT38" s="184"/>
      <c r="CFU38" s="184"/>
      <c r="CFV38" s="184"/>
      <c r="CFW38" s="184"/>
      <c r="CFX38" s="184"/>
      <c r="CFY38" s="184"/>
      <c r="CFZ38" s="184"/>
      <c r="CGA38" s="184"/>
      <c r="CGB38" s="184"/>
      <c r="CGC38" s="184"/>
      <c r="CGD38" s="184"/>
      <c r="CGE38" s="184"/>
      <c r="CGF38" s="184"/>
      <c r="CGG38" s="184"/>
      <c r="CGH38" s="184"/>
      <c r="CGI38" s="184"/>
      <c r="CGJ38" s="184"/>
      <c r="CGK38" s="184"/>
      <c r="CGL38" s="184"/>
      <c r="CGM38" s="184"/>
      <c r="CGN38" s="184"/>
      <c r="CGO38" s="184"/>
      <c r="CGP38" s="184"/>
      <c r="CGQ38" s="184"/>
      <c r="CGR38" s="184"/>
      <c r="CGS38" s="184"/>
      <c r="CGT38" s="184"/>
      <c r="CGU38" s="184"/>
      <c r="CGV38" s="184"/>
      <c r="CGW38" s="184"/>
      <c r="CGX38" s="184"/>
      <c r="CGY38" s="184"/>
      <c r="CGZ38" s="184"/>
      <c r="CHA38" s="184"/>
      <c r="CHB38" s="184"/>
      <c r="CHC38" s="184"/>
      <c r="CHD38" s="184"/>
      <c r="CHE38" s="184"/>
      <c r="CHF38" s="184"/>
      <c r="CHG38" s="184"/>
      <c r="CHH38" s="184"/>
      <c r="CHI38" s="184"/>
      <c r="CHJ38" s="184"/>
      <c r="CHK38" s="184"/>
      <c r="CHL38" s="184"/>
      <c r="CHM38" s="184"/>
      <c r="CHN38" s="184"/>
      <c r="CHO38" s="184"/>
      <c r="CHP38" s="184"/>
      <c r="CHQ38" s="184"/>
      <c r="CHR38" s="184"/>
      <c r="CHS38" s="184"/>
      <c r="CHT38" s="184"/>
      <c r="CHU38" s="184"/>
      <c r="CHV38" s="184"/>
      <c r="CHW38" s="184"/>
      <c r="CHX38" s="184"/>
      <c r="CHY38" s="184"/>
      <c r="CHZ38" s="184"/>
      <c r="CIA38" s="184"/>
      <c r="CIB38" s="184"/>
      <c r="CIC38" s="184"/>
      <c r="CID38" s="184"/>
      <c r="CIE38" s="184"/>
      <c r="CIF38" s="184"/>
      <c r="CIG38" s="184"/>
      <c r="CIH38" s="184"/>
      <c r="CII38" s="184"/>
      <c r="CIJ38" s="184"/>
      <c r="CIK38" s="184"/>
      <c r="CIL38" s="184"/>
      <c r="CIM38" s="184"/>
      <c r="CIN38" s="184"/>
      <c r="CIO38" s="184"/>
      <c r="CIP38" s="184"/>
      <c r="CIQ38" s="184"/>
      <c r="CIR38" s="184"/>
      <c r="CIS38" s="184"/>
      <c r="CIT38" s="184"/>
      <c r="CIU38" s="184"/>
      <c r="CIV38" s="184"/>
      <c r="CIW38" s="184"/>
      <c r="CIX38" s="184"/>
      <c r="CIY38" s="184"/>
      <c r="CIZ38" s="184"/>
      <c r="CJA38" s="184"/>
      <c r="CJB38" s="184"/>
      <c r="CJC38" s="184"/>
      <c r="CJD38" s="184"/>
      <c r="CJE38" s="184"/>
      <c r="CJF38" s="184"/>
      <c r="CJG38" s="184"/>
      <c r="CJH38" s="184"/>
      <c r="CJI38" s="184"/>
      <c r="CJJ38" s="184"/>
      <c r="CJK38" s="184"/>
      <c r="CJL38" s="184"/>
      <c r="CJM38" s="184"/>
      <c r="CJN38" s="184"/>
      <c r="CJO38" s="184"/>
      <c r="CJP38" s="184"/>
      <c r="CJQ38" s="184"/>
      <c r="CJR38" s="184"/>
      <c r="CJS38" s="184"/>
      <c r="CJT38" s="184"/>
      <c r="CJU38" s="184"/>
      <c r="CJV38" s="184"/>
      <c r="CJW38" s="184"/>
      <c r="CJX38" s="184"/>
      <c r="CJY38" s="184"/>
      <c r="CJZ38" s="184"/>
      <c r="CKA38" s="184"/>
      <c r="CKB38" s="184"/>
      <c r="CKC38" s="184"/>
      <c r="CKD38" s="184"/>
      <c r="CKE38" s="184"/>
      <c r="CKF38" s="184"/>
      <c r="CKG38" s="184"/>
      <c r="CKH38" s="184"/>
      <c r="CKI38" s="184"/>
      <c r="CKJ38" s="184"/>
      <c r="CKK38" s="184"/>
      <c r="CKL38" s="184"/>
      <c r="CKM38" s="184"/>
      <c r="CKN38" s="184"/>
      <c r="CKO38" s="184"/>
      <c r="CKP38" s="184"/>
      <c r="CKQ38" s="184"/>
      <c r="CKR38" s="184"/>
      <c r="CKS38" s="184"/>
      <c r="CKT38" s="184"/>
      <c r="CKU38" s="184"/>
      <c r="CKV38" s="184"/>
      <c r="CKW38" s="184"/>
      <c r="CKX38" s="184"/>
      <c r="CKY38" s="184"/>
      <c r="CKZ38" s="184"/>
      <c r="CLA38" s="184"/>
      <c r="CLB38" s="184"/>
      <c r="CLC38" s="184"/>
      <c r="CLD38" s="184"/>
      <c r="CLE38" s="184"/>
      <c r="CLF38" s="184"/>
      <c r="CLG38" s="184"/>
      <c r="CLH38" s="184"/>
      <c r="CLI38" s="184"/>
      <c r="CLJ38" s="184"/>
      <c r="CLK38" s="184"/>
      <c r="CLL38" s="184"/>
      <c r="CLM38" s="184"/>
      <c r="CLN38" s="184"/>
      <c r="CLO38" s="184"/>
      <c r="CLP38" s="184"/>
      <c r="CLQ38" s="184"/>
      <c r="CLR38" s="184"/>
      <c r="CLS38" s="184"/>
      <c r="CLT38" s="184"/>
      <c r="CLU38" s="184"/>
      <c r="CLV38" s="184"/>
      <c r="CLW38" s="184"/>
      <c r="CLX38" s="184"/>
      <c r="CLY38" s="184"/>
      <c r="CLZ38" s="184"/>
      <c r="CMA38" s="184"/>
      <c r="CMB38" s="184"/>
      <c r="CMC38" s="184"/>
      <c r="CMD38" s="184"/>
      <c r="CME38" s="184"/>
      <c r="CMF38" s="184"/>
      <c r="CMG38" s="184"/>
      <c r="CMH38" s="184"/>
      <c r="CMI38" s="184"/>
      <c r="CMJ38" s="184"/>
      <c r="CMK38" s="184"/>
      <c r="CML38" s="184"/>
      <c r="CMM38" s="184"/>
      <c r="CMN38" s="184"/>
      <c r="CMO38" s="184"/>
      <c r="CMP38" s="184"/>
      <c r="CMQ38" s="184"/>
      <c r="CMR38" s="184"/>
      <c r="CMS38" s="184"/>
      <c r="CMT38" s="184"/>
      <c r="CMU38" s="184"/>
      <c r="CMV38" s="184"/>
      <c r="CMW38" s="184"/>
      <c r="CMX38" s="184"/>
      <c r="CMY38" s="184"/>
      <c r="CMZ38" s="184"/>
      <c r="CNA38" s="184"/>
      <c r="CNB38" s="184"/>
      <c r="CNC38" s="184"/>
      <c r="CND38" s="184"/>
      <c r="CNE38" s="184"/>
      <c r="CNF38" s="184"/>
      <c r="CNG38" s="184"/>
      <c r="CNH38" s="184"/>
      <c r="CNI38" s="184"/>
      <c r="CNJ38" s="184"/>
      <c r="CNK38" s="184"/>
      <c r="CNL38" s="184"/>
      <c r="CNM38" s="184"/>
      <c r="CNN38" s="184"/>
      <c r="CNO38" s="184"/>
      <c r="CNP38" s="184"/>
      <c r="CNQ38" s="184"/>
      <c r="CNR38" s="184"/>
      <c r="CNS38" s="184"/>
      <c r="CNT38" s="184"/>
      <c r="CNU38" s="184"/>
      <c r="CNV38" s="184"/>
      <c r="CNW38" s="184"/>
      <c r="CNX38" s="184"/>
      <c r="CNY38" s="184"/>
      <c r="CNZ38" s="184"/>
      <c r="COA38" s="184"/>
      <c r="COB38" s="184"/>
      <c r="COC38" s="184"/>
      <c r="COD38" s="184"/>
      <c r="COE38" s="184"/>
      <c r="COF38" s="184"/>
      <c r="COG38" s="184"/>
      <c r="COH38" s="184"/>
      <c r="COI38" s="184"/>
      <c r="COJ38" s="184"/>
      <c r="COK38" s="184"/>
      <c r="COL38" s="184"/>
      <c r="COM38" s="184"/>
      <c r="CON38" s="184"/>
      <c r="COO38" s="184"/>
      <c r="COP38" s="184"/>
      <c r="COQ38" s="184"/>
      <c r="COR38" s="184"/>
      <c r="COS38" s="184"/>
      <c r="COT38" s="184"/>
      <c r="COU38" s="184"/>
      <c r="COV38" s="184"/>
      <c r="COW38" s="184"/>
      <c r="COX38" s="184"/>
      <c r="COY38" s="184"/>
      <c r="COZ38" s="184"/>
      <c r="CPA38" s="184"/>
      <c r="CPB38" s="184"/>
      <c r="CPC38" s="184"/>
      <c r="CPD38" s="184"/>
      <c r="CPE38" s="184"/>
      <c r="CPF38" s="184"/>
      <c r="CPG38" s="184"/>
      <c r="CPH38" s="184"/>
      <c r="CPI38" s="184"/>
      <c r="CPJ38" s="184"/>
      <c r="CPK38" s="184"/>
      <c r="CPL38" s="184"/>
      <c r="CPM38" s="184"/>
      <c r="CPN38" s="184"/>
      <c r="CPO38" s="184"/>
      <c r="CPP38" s="184"/>
      <c r="CPQ38" s="184"/>
      <c r="CPR38" s="184"/>
      <c r="CPS38" s="184"/>
      <c r="CPT38" s="184"/>
      <c r="CPU38" s="184"/>
      <c r="CPV38" s="184"/>
      <c r="CPW38" s="184"/>
      <c r="CPX38" s="184"/>
      <c r="CPY38" s="184"/>
      <c r="CPZ38" s="184"/>
      <c r="CQA38" s="184"/>
      <c r="CQB38" s="184"/>
      <c r="CQC38" s="184"/>
      <c r="CQD38" s="184"/>
      <c r="CQE38" s="184"/>
      <c r="CQF38" s="184"/>
      <c r="CQG38" s="184"/>
      <c r="CQH38" s="184"/>
      <c r="CQI38" s="184"/>
      <c r="CQJ38" s="184"/>
      <c r="CQK38" s="184"/>
      <c r="CQL38" s="184"/>
      <c r="CQM38" s="184"/>
      <c r="CQN38" s="184"/>
      <c r="CQO38" s="184"/>
      <c r="CQP38" s="184"/>
      <c r="CQQ38" s="184"/>
      <c r="CQR38" s="184"/>
      <c r="CQS38" s="184"/>
      <c r="CQT38" s="184"/>
      <c r="CQU38" s="184"/>
      <c r="CQV38" s="184"/>
      <c r="CQW38" s="184"/>
      <c r="CQX38" s="184"/>
      <c r="CQY38" s="184"/>
      <c r="CQZ38" s="184"/>
      <c r="CRA38" s="184"/>
      <c r="CRB38" s="184"/>
      <c r="CRC38" s="184"/>
      <c r="CRD38" s="184"/>
      <c r="CRE38" s="184"/>
      <c r="CRF38" s="184"/>
      <c r="CRG38" s="184"/>
      <c r="CRH38" s="184"/>
      <c r="CRI38" s="184"/>
      <c r="CRJ38" s="184"/>
      <c r="CRK38" s="184"/>
      <c r="CRL38" s="184"/>
      <c r="CRM38" s="184"/>
      <c r="CRN38" s="184"/>
      <c r="CRO38" s="184"/>
      <c r="CRP38" s="184"/>
      <c r="CRQ38" s="184"/>
      <c r="CRR38" s="184"/>
      <c r="CRS38" s="184"/>
      <c r="CRT38" s="184"/>
      <c r="CRU38" s="184"/>
      <c r="CRV38" s="184"/>
      <c r="CRW38" s="184"/>
      <c r="CRX38" s="184"/>
      <c r="CRY38" s="184"/>
      <c r="CRZ38" s="184"/>
      <c r="CSA38" s="184"/>
      <c r="CSB38" s="184"/>
      <c r="CSC38" s="184"/>
      <c r="CSD38" s="184"/>
      <c r="CSE38" s="184"/>
      <c r="CSF38" s="184"/>
      <c r="CSG38" s="184"/>
      <c r="CSH38" s="184"/>
      <c r="CSI38" s="184"/>
      <c r="CSJ38" s="184"/>
      <c r="CSK38" s="184"/>
      <c r="CSL38" s="184"/>
      <c r="CSM38" s="184"/>
      <c r="CSN38" s="184"/>
      <c r="CSO38" s="184"/>
      <c r="CSP38" s="184"/>
      <c r="CSQ38" s="184"/>
      <c r="CSR38" s="184"/>
      <c r="CSS38" s="184"/>
      <c r="CST38" s="184"/>
      <c r="CSU38" s="184"/>
      <c r="CSV38" s="184"/>
      <c r="CSW38" s="184"/>
      <c r="CSX38" s="184"/>
      <c r="CSY38" s="184"/>
      <c r="CSZ38" s="184"/>
      <c r="CTA38" s="184"/>
      <c r="CTB38" s="184"/>
      <c r="CTC38" s="184"/>
      <c r="CTD38" s="184"/>
      <c r="CTE38" s="184"/>
      <c r="CTF38" s="184"/>
      <c r="CTG38" s="184"/>
      <c r="CTH38" s="184"/>
      <c r="CTI38" s="184"/>
      <c r="CTJ38" s="184"/>
      <c r="CTK38" s="184"/>
      <c r="CTL38" s="184"/>
      <c r="CTM38" s="184"/>
      <c r="CTN38" s="184"/>
      <c r="CTO38" s="184"/>
      <c r="CTP38" s="184"/>
      <c r="CTQ38" s="184"/>
      <c r="CTR38" s="184"/>
      <c r="CTS38" s="184"/>
      <c r="CTT38" s="184"/>
      <c r="CTU38" s="184"/>
      <c r="CTV38" s="184"/>
      <c r="CTW38" s="184"/>
      <c r="CTX38" s="184"/>
      <c r="CTY38" s="184"/>
      <c r="CTZ38" s="184"/>
      <c r="CUA38" s="184"/>
      <c r="CUB38" s="184"/>
      <c r="CUC38" s="184"/>
      <c r="CUD38" s="184"/>
      <c r="CUE38" s="184"/>
      <c r="CUF38" s="184"/>
      <c r="CUG38" s="184"/>
      <c r="CUH38" s="184"/>
      <c r="CUI38" s="184"/>
      <c r="CUJ38" s="184"/>
      <c r="CUK38" s="184"/>
      <c r="CUL38" s="184"/>
      <c r="CUM38" s="184"/>
      <c r="CUN38" s="184"/>
      <c r="CUO38" s="184"/>
      <c r="CUP38" s="184"/>
      <c r="CUQ38" s="184"/>
      <c r="CUR38" s="184"/>
      <c r="CUS38" s="184"/>
      <c r="CUT38" s="184"/>
      <c r="CUU38" s="184"/>
      <c r="CUV38" s="184"/>
      <c r="CUW38" s="184"/>
      <c r="CUX38" s="184"/>
      <c r="CUY38" s="184"/>
      <c r="CUZ38" s="184"/>
      <c r="CVA38" s="184"/>
      <c r="CVB38" s="184"/>
      <c r="CVC38" s="184"/>
      <c r="CVD38" s="184"/>
      <c r="CVE38" s="184"/>
      <c r="CVF38" s="184"/>
      <c r="CVG38" s="184"/>
      <c r="CVH38" s="184"/>
      <c r="CVI38" s="184"/>
      <c r="CVJ38" s="184"/>
      <c r="CVK38" s="184"/>
      <c r="CVL38" s="184"/>
      <c r="CVM38" s="184"/>
      <c r="CVN38" s="184"/>
      <c r="CVO38" s="184"/>
      <c r="CVP38" s="184"/>
      <c r="CVQ38" s="184"/>
      <c r="CVR38" s="184"/>
      <c r="CVS38" s="184"/>
      <c r="CVT38" s="184"/>
      <c r="CVU38" s="184"/>
      <c r="CVV38" s="184"/>
      <c r="CVW38" s="184"/>
      <c r="CVX38" s="184"/>
      <c r="CVY38" s="184"/>
      <c r="CVZ38" s="184"/>
      <c r="CWA38" s="184"/>
      <c r="CWB38" s="184"/>
      <c r="CWC38" s="184"/>
      <c r="CWD38" s="184"/>
      <c r="CWE38" s="184"/>
      <c r="CWF38" s="184"/>
      <c r="CWG38" s="184"/>
      <c r="CWH38" s="184"/>
      <c r="CWI38" s="184"/>
      <c r="CWJ38" s="184"/>
      <c r="CWK38" s="184"/>
      <c r="CWL38" s="184"/>
      <c r="CWM38" s="184"/>
      <c r="CWN38" s="184"/>
      <c r="CWO38" s="184"/>
      <c r="CWP38" s="184"/>
      <c r="CWQ38" s="184"/>
      <c r="CWR38" s="184"/>
      <c r="CWS38" s="184"/>
      <c r="CWT38" s="184"/>
      <c r="CWU38" s="184"/>
      <c r="CWV38" s="184"/>
      <c r="CWW38" s="184"/>
      <c r="CWX38" s="184"/>
      <c r="CWY38" s="184"/>
      <c r="CWZ38" s="184"/>
      <c r="CXA38" s="184"/>
      <c r="CXB38" s="184"/>
      <c r="CXC38" s="184"/>
      <c r="CXD38" s="184"/>
      <c r="CXE38" s="184"/>
      <c r="CXF38" s="184"/>
      <c r="CXG38" s="184"/>
      <c r="CXH38" s="184"/>
      <c r="CXI38" s="184"/>
      <c r="CXJ38" s="184"/>
      <c r="CXK38" s="184"/>
      <c r="CXL38" s="184"/>
      <c r="CXM38" s="184"/>
      <c r="CXN38" s="184"/>
      <c r="CXO38" s="184"/>
      <c r="CXP38" s="184"/>
      <c r="CXQ38" s="184"/>
      <c r="CXR38" s="184"/>
      <c r="CXS38" s="184"/>
      <c r="CXT38" s="184"/>
      <c r="CXU38" s="184"/>
      <c r="CXV38" s="184"/>
      <c r="CXW38" s="184"/>
      <c r="CXX38" s="184"/>
      <c r="CXY38" s="184"/>
      <c r="CXZ38" s="184"/>
      <c r="CYA38" s="184"/>
      <c r="CYB38" s="184"/>
      <c r="CYC38" s="184"/>
      <c r="CYD38" s="184"/>
      <c r="CYE38" s="184"/>
      <c r="CYF38" s="184"/>
      <c r="CYG38" s="184"/>
      <c r="CYH38" s="184"/>
      <c r="CYI38" s="184"/>
      <c r="CYJ38" s="184"/>
      <c r="CYK38" s="184"/>
      <c r="CYL38" s="184"/>
      <c r="CYM38" s="184"/>
      <c r="CYN38" s="184"/>
      <c r="CYO38" s="184"/>
      <c r="CYP38" s="184"/>
      <c r="CYQ38" s="184"/>
      <c r="CYR38" s="184"/>
      <c r="CYS38" s="184"/>
      <c r="CYT38" s="184"/>
      <c r="CYU38" s="184"/>
      <c r="CYV38" s="184"/>
      <c r="CYW38" s="184"/>
      <c r="CYX38" s="184"/>
      <c r="CYY38" s="184"/>
      <c r="CYZ38" s="184"/>
      <c r="CZA38" s="184"/>
      <c r="CZB38" s="184"/>
      <c r="CZC38" s="184"/>
      <c r="CZD38" s="184"/>
      <c r="CZE38" s="184"/>
      <c r="CZF38" s="184"/>
      <c r="CZG38" s="184"/>
      <c r="CZH38" s="184"/>
      <c r="CZI38" s="184"/>
      <c r="CZJ38" s="184"/>
      <c r="CZK38" s="184"/>
      <c r="CZL38" s="184"/>
      <c r="CZM38" s="184"/>
      <c r="CZN38" s="184"/>
      <c r="CZO38" s="184"/>
      <c r="CZP38" s="184"/>
      <c r="CZQ38" s="184"/>
      <c r="CZR38" s="184"/>
      <c r="CZS38" s="184"/>
      <c r="CZT38" s="184"/>
      <c r="CZU38" s="184"/>
      <c r="CZV38" s="184"/>
      <c r="CZW38" s="184"/>
      <c r="CZX38" s="184"/>
      <c r="CZY38" s="184"/>
      <c r="CZZ38" s="184"/>
      <c r="DAA38" s="184"/>
      <c r="DAB38" s="184"/>
      <c r="DAC38" s="184"/>
      <c r="DAD38" s="184"/>
      <c r="DAE38" s="184"/>
      <c r="DAF38" s="184"/>
      <c r="DAG38" s="184"/>
      <c r="DAH38" s="184"/>
      <c r="DAI38" s="184"/>
      <c r="DAJ38" s="184"/>
      <c r="DAK38" s="184"/>
      <c r="DAL38" s="184"/>
      <c r="DAM38" s="184"/>
      <c r="DAN38" s="184"/>
      <c r="DAO38" s="184"/>
      <c r="DAP38" s="184"/>
      <c r="DAQ38" s="184"/>
      <c r="DAR38" s="184"/>
      <c r="DAS38" s="184"/>
      <c r="DAT38" s="184"/>
      <c r="DAU38" s="184"/>
      <c r="DAV38" s="184"/>
      <c r="DAW38" s="184"/>
      <c r="DAX38" s="184"/>
      <c r="DAY38" s="184"/>
      <c r="DAZ38" s="184"/>
      <c r="DBA38" s="184"/>
      <c r="DBB38" s="184"/>
      <c r="DBC38" s="184"/>
      <c r="DBD38" s="184"/>
      <c r="DBE38" s="184"/>
      <c r="DBF38" s="184"/>
      <c r="DBG38" s="184"/>
      <c r="DBH38" s="184"/>
      <c r="DBI38" s="184"/>
      <c r="DBJ38" s="184"/>
      <c r="DBK38" s="184"/>
      <c r="DBL38" s="184"/>
      <c r="DBM38" s="184"/>
      <c r="DBN38" s="184"/>
      <c r="DBO38" s="184"/>
      <c r="DBP38" s="184"/>
      <c r="DBQ38" s="184"/>
      <c r="DBR38" s="184"/>
      <c r="DBS38" s="184"/>
      <c r="DBT38" s="184"/>
      <c r="DBU38" s="184"/>
      <c r="DBV38" s="184"/>
      <c r="DBW38" s="184"/>
      <c r="DBX38" s="184"/>
      <c r="DBY38" s="184"/>
      <c r="DBZ38" s="184"/>
      <c r="DCA38" s="184"/>
      <c r="DCB38" s="184"/>
      <c r="DCC38" s="184"/>
      <c r="DCD38" s="184"/>
      <c r="DCE38" s="184"/>
      <c r="DCF38" s="184"/>
      <c r="DCG38" s="184"/>
      <c r="DCH38" s="184"/>
      <c r="DCI38" s="184"/>
      <c r="DCJ38" s="184"/>
      <c r="DCK38" s="184"/>
      <c r="DCL38" s="184"/>
      <c r="DCM38" s="184"/>
      <c r="DCN38" s="184"/>
      <c r="DCO38" s="184"/>
      <c r="DCP38" s="184"/>
      <c r="DCQ38" s="184"/>
      <c r="DCR38" s="184"/>
      <c r="DCS38" s="184"/>
      <c r="DCT38" s="184"/>
      <c r="DCU38" s="184"/>
      <c r="DCV38" s="184"/>
      <c r="DCW38" s="184"/>
      <c r="DCX38" s="184"/>
      <c r="DCY38" s="184"/>
      <c r="DCZ38" s="184"/>
      <c r="DDA38" s="184"/>
      <c r="DDB38" s="184"/>
      <c r="DDC38" s="184"/>
      <c r="DDD38" s="184"/>
      <c r="DDE38" s="184"/>
      <c r="DDF38" s="184"/>
      <c r="DDG38" s="184"/>
      <c r="DDH38" s="184"/>
      <c r="DDI38" s="184"/>
      <c r="DDJ38" s="184"/>
      <c r="DDK38" s="184"/>
      <c r="DDL38" s="184"/>
      <c r="DDM38" s="184"/>
      <c r="DDN38" s="184"/>
      <c r="DDO38" s="184"/>
      <c r="DDP38" s="184"/>
      <c r="DDQ38" s="184"/>
      <c r="DDR38" s="184"/>
      <c r="DDS38" s="184"/>
      <c r="DDT38" s="184"/>
      <c r="DDU38" s="184"/>
      <c r="DDV38" s="184"/>
      <c r="DDW38" s="184"/>
      <c r="DDX38" s="184"/>
      <c r="DDY38" s="184"/>
      <c r="DDZ38" s="184"/>
      <c r="DEA38" s="184"/>
      <c r="DEB38" s="184"/>
      <c r="DEC38" s="184"/>
      <c r="DED38" s="184"/>
      <c r="DEE38" s="184"/>
      <c r="DEF38" s="184"/>
      <c r="DEG38" s="184"/>
      <c r="DEH38" s="184"/>
      <c r="DEI38" s="184"/>
      <c r="DEJ38" s="184"/>
      <c r="DEK38" s="184"/>
      <c r="DEL38" s="184"/>
      <c r="DEM38" s="184"/>
      <c r="DEN38" s="184"/>
      <c r="DEO38" s="184"/>
      <c r="DEP38" s="184"/>
      <c r="DEQ38" s="184"/>
      <c r="DER38" s="184"/>
      <c r="DES38" s="184"/>
      <c r="DET38" s="184"/>
      <c r="DEU38" s="184"/>
      <c r="DEV38" s="184"/>
      <c r="DEW38" s="184"/>
      <c r="DEX38" s="184"/>
      <c r="DEY38" s="184"/>
      <c r="DEZ38" s="184"/>
      <c r="DFA38" s="184"/>
      <c r="DFB38" s="184"/>
      <c r="DFC38" s="184"/>
      <c r="DFD38" s="184"/>
      <c r="DFE38" s="184"/>
      <c r="DFF38" s="184"/>
      <c r="DFG38" s="184"/>
      <c r="DFH38" s="184"/>
      <c r="DFI38" s="184"/>
      <c r="DFJ38" s="184"/>
      <c r="DFK38" s="184"/>
      <c r="DFL38" s="184"/>
      <c r="DFM38" s="184"/>
      <c r="DFN38" s="184"/>
      <c r="DFO38" s="184"/>
      <c r="DFP38" s="184"/>
      <c r="DFQ38" s="184"/>
      <c r="DFR38" s="184"/>
      <c r="DFS38" s="184"/>
      <c r="DFT38" s="184"/>
      <c r="DFU38" s="184"/>
      <c r="DFV38" s="184"/>
      <c r="DFW38" s="184"/>
      <c r="DFX38" s="184"/>
      <c r="DFY38" s="184"/>
      <c r="DFZ38" s="184"/>
      <c r="DGA38" s="184"/>
      <c r="DGB38" s="184"/>
      <c r="DGC38" s="184"/>
      <c r="DGD38" s="184"/>
      <c r="DGE38" s="184"/>
      <c r="DGF38" s="184"/>
      <c r="DGG38" s="184"/>
      <c r="DGH38" s="184"/>
      <c r="DGI38" s="184"/>
      <c r="DGJ38" s="184"/>
      <c r="DGK38" s="184"/>
      <c r="DGL38" s="184"/>
      <c r="DGM38" s="184"/>
      <c r="DGN38" s="184"/>
      <c r="DGO38" s="184"/>
      <c r="DGP38" s="184"/>
      <c r="DGQ38" s="184"/>
      <c r="DGR38" s="184"/>
      <c r="DGS38" s="184"/>
      <c r="DGT38" s="184"/>
      <c r="DGU38" s="184"/>
      <c r="DGV38" s="184"/>
      <c r="DGW38" s="184"/>
      <c r="DGX38" s="184"/>
      <c r="DGY38" s="184"/>
      <c r="DGZ38" s="184"/>
      <c r="DHA38" s="184"/>
      <c r="DHB38" s="184"/>
      <c r="DHC38" s="184"/>
      <c r="DHD38" s="184"/>
      <c r="DHE38" s="184"/>
      <c r="DHF38" s="184"/>
      <c r="DHG38" s="184"/>
      <c r="DHH38" s="184"/>
      <c r="DHI38" s="184"/>
      <c r="DHJ38" s="184"/>
      <c r="DHK38" s="184"/>
      <c r="DHL38" s="184"/>
      <c r="DHM38" s="184"/>
      <c r="DHN38" s="184"/>
      <c r="DHO38" s="184"/>
      <c r="DHP38" s="184"/>
      <c r="DHQ38" s="184"/>
      <c r="DHR38" s="184"/>
      <c r="DHS38" s="184"/>
      <c r="DHT38" s="184"/>
      <c r="DHU38" s="184"/>
      <c r="DHV38" s="184"/>
      <c r="DHW38" s="184"/>
      <c r="DHX38" s="184"/>
      <c r="DHY38" s="184"/>
      <c r="DHZ38" s="184"/>
      <c r="DIA38" s="184"/>
      <c r="DIB38" s="184"/>
      <c r="DIC38" s="184"/>
      <c r="DID38" s="184"/>
      <c r="DIE38" s="184"/>
      <c r="DIF38" s="184"/>
      <c r="DIG38" s="184"/>
      <c r="DIH38" s="184"/>
      <c r="DII38" s="184"/>
      <c r="DIJ38" s="184"/>
      <c r="DIK38" s="184"/>
      <c r="DIL38" s="184"/>
      <c r="DIM38" s="184"/>
      <c r="DIN38" s="184"/>
      <c r="DIO38" s="184"/>
      <c r="DIP38" s="184"/>
      <c r="DIQ38" s="184"/>
      <c r="DIR38" s="184"/>
      <c r="DIS38" s="184"/>
      <c r="DIT38" s="184"/>
      <c r="DIU38" s="184"/>
      <c r="DIV38" s="184"/>
      <c r="DIW38" s="184"/>
      <c r="DIX38" s="184"/>
      <c r="DIY38" s="184"/>
      <c r="DIZ38" s="184"/>
      <c r="DJA38" s="184"/>
      <c r="DJB38" s="184"/>
      <c r="DJC38" s="184"/>
      <c r="DJD38" s="184"/>
      <c r="DJE38" s="184"/>
      <c r="DJF38" s="184"/>
      <c r="DJG38" s="184"/>
      <c r="DJH38" s="184"/>
      <c r="DJI38" s="184"/>
      <c r="DJJ38" s="184"/>
      <c r="DJK38" s="184"/>
      <c r="DJL38" s="184"/>
      <c r="DJM38" s="184"/>
      <c r="DJN38" s="184"/>
      <c r="DJO38" s="184"/>
      <c r="DJP38" s="184"/>
      <c r="DJQ38" s="184"/>
      <c r="DJR38" s="184"/>
      <c r="DJS38" s="184"/>
      <c r="DJT38" s="184"/>
      <c r="DJU38" s="184"/>
      <c r="DJV38" s="184"/>
      <c r="DJW38" s="184"/>
      <c r="DJX38" s="184"/>
      <c r="DJY38" s="184"/>
      <c r="DJZ38" s="184"/>
      <c r="DKA38" s="184"/>
      <c r="DKB38" s="184"/>
      <c r="DKC38" s="184"/>
      <c r="DKD38" s="184"/>
      <c r="DKE38" s="184"/>
      <c r="DKF38" s="184"/>
      <c r="DKG38" s="184"/>
      <c r="DKH38" s="184"/>
      <c r="DKI38" s="184"/>
      <c r="DKJ38" s="184"/>
      <c r="DKK38" s="184"/>
      <c r="DKL38" s="184"/>
      <c r="DKM38" s="184"/>
      <c r="DKN38" s="184"/>
      <c r="DKO38" s="184"/>
      <c r="DKP38" s="184"/>
      <c r="DKQ38" s="184"/>
      <c r="DKR38" s="184"/>
      <c r="DKS38" s="184"/>
      <c r="DKT38" s="184"/>
      <c r="DKU38" s="184"/>
      <c r="DKV38" s="184"/>
      <c r="DKW38" s="184"/>
      <c r="DKX38" s="184"/>
      <c r="DKY38" s="184"/>
      <c r="DKZ38" s="184"/>
      <c r="DLA38" s="184"/>
      <c r="DLB38" s="184"/>
      <c r="DLC38" s="184"/>
      <c r="DLD38" s="184"/>
      <c r="DLE38" s="184"/>
      <c r="DLF38" s="184"/>
      <c r="DLG38" s="184"/>
      <c r="DLH38" s="184"/>
      <c r="DLI38" s="184"/>
      <c r="DLJ38" s="184"/>
      <c r="DLK38" s="184"/>
      <c r="DLL38" s="184"/>
      <c r="DLM38" s="184"/>
      <c r="DLN38" s="184"/>
      <c r="DLO38" s="184"/>
      <c r="DLP38" s="184"/>
      <c r="DLQ38" s="184"/>
      <c r="DLR38" s="184"/>
      <c r="DLS38" s="184"/>
      <c r="DLT38" s="184"/>
      <c r="DLU38" s="184"/>
      <c r="DLV38" s="184"/>
      <c r="DLW38" s="184"/>
      <c r="DLX38" s="184"/>
      <c r="DLY38" s="184"/>
      <c r="DLZ38" s="184"/>
      <c r="DMA38" s="184"/>
      <c r="DMB38" s="184"/>
      <c r="DMC38" s="184"/>
      <c r="DMD38" s="184"/>
      <c r="DME38" s="184"/>
      <c r="DMF38" s="184"/>
      <c r="DMG38" s="184"/>
      <c r="DMH38" s="184"/>
      <c r="DMI38" s="184"/>
      <c r="DMJ38" s="184"/>
      <c r="DMK38" s="184"/>
      <c r="DML38" s="184"/>
      <c r="DMM38" s="184"/>
      <c r="DMN38" s="184"/>
      <c r="DMO38" s="184"/>
      <c r="DMP38" s="184"/>
      <c r="DMQ38" s="184"/>
      <c r="DMR38" s="184"/>
      <c r="DMS38" s="184"/>
      <c r="DMT38" s="184"/>
      <c r="DMU38" s="184"/>
      <c r="DMV38" s="184"/>
      <c r="DMW38" s="184"/>
      <c r="DMX38" s="184"/>
      <c r="DMY38" s="184"/>
      <c r="DMZ38" s="184"/>
      <c r="DNA38" s="184"/>
      <c r="DNB38" s="184"/>
      <c r="DNC38" s="184"/>
      <c r="DND38" s="184"/>
      <c r="DNE38" s="184"/>
      <c r="DNF38" s="184"/>
      <c r="DNG38" s="184"/>
      <c r="DNH38" s="184"/>
      <c r="DNI38" s="184"/>
      <c r="DNJ38" s="184"/>
      <c r="DNK38" s="184"/>
      <c r="DNL38" s="184"/>
      <c r="DNM38" s="184"/>
      <c r="DNN38" s="184"/>
      <c r="DNO38" s="184"/>
      <c r="DNP38" s="184"/>
      <c r="DNQ38" s="184"/>
      <c r="DNR38" s="184"/>
      <c r="DNS38" s="184"/>
      <c r="DNT38" s="184"/>
      <c r="DNU38" s="184"/>
      <c r="DNV38" s="184"/>
      <c r="DNW38" s="184"/>
      <c r="DNX38" s="184"/>
      <c r="DNY38" s="184"/>
      <c r="DNZ38" s="184"/>
      <c r="DOA38" s="184"/>
      <c r="DOB38" s="184"/>
      <c r="DOC38" s="184"/>
      <c r="DOD38" s="184"/>
      <c r="DOE38" s="184"/>
      <c r="DOF38" s="184"/>
      <c r="DOG38" s="184"/>
      <c r="DOH38" s="184"/>
      <c r="DOI38" s="184"/>
      <c r="DOJ38" s="184"/>
      <c r="DOK38" s="184"/>
      <c r="DOL38" s="184"/>
      <c r="DOM38" s="184"/>
      <c r="DON38" s="184"/>
      <c r="DOO38" s="184"/>
      <c r="DOP38" s="184"/>
      <c r="DOQ38" s="184"/>
      <c r="DOR38" s="184"/>
      <c r="DOS38" s="184"/>
      <c r="DOT38" s="184"/>
      <c r="DOU38" s="184"/>
      <c r="DOV38" s="184"/>
      <c r="DOW38" s="184"/>
      <c r="DOX38" s="184"/>
      <c r="DOY38" s="184"/>
      <c r="DOZ38" s="184"/>
      <c r="DPA38" s="184"/>
      <c r="DPB38" s="184"/>
      <c r="DPC38" s="184"/>
      <c r="DPD38" s="184"/>
      <c r="DPE38" s="184"/>
      <c r="DPF38" s="184"/>
      <c r="DPG38" s="184"/>
      <c r="DPH38" s="184"/>
      <c r="DPI38" s="184"/>
      <c r="DPJ38" s="184"/>
      <c r="DPK38" s="184"/>
      <c r="DPL38" s="184"/>
      <c r="DPM38" s="184"/>
      <c r="DPN38" s="184"/>
      <c r="DPO38" s="184"/>
      <c r="DPP38" s="184"/>
      <c r="DPQ38" s="184"/>
      <c r="DPR38" s="184"/>
      <c r="DPS38" s="184"/>
      <c r="DPT38" s="184"/>
      <c r="DPU38" s="184"/>
      <c r="DPV38" s="184"/>
      <c r="DPW38" s="184"/>
      <c r="DPX38" s="184"/>
      <c r="DPY38" s="184"/>
      <c r="DPZ38" s="184"/>
      <c r="DQA38" s="184"/>
      <c r="DQB38" s="184"/>
      <c r="DQC38" s="184"/>
      <c r="DQD38" s="184"/>
      <c r="DQE38" s="184"/>
      <c r="DQF38" s="184"/>
      <c r="DQG38" s="184"/>
      <c r="DQH38" s="184"/>
      <c r="DQI38" s="184"/>
      <c r="DQJ38" s="184"/>
      <c r="DQK38" s="184"/>
      <c r="DQL38" s="184"/>
      <c r="DQM38" s="184"/>
      <c r="DQN38" s="184"/>
      <c r="DQO38" s="184"/>
      <c r="DQP38" s="184"/>
      <c r="DQQ38" s="184"/>
      <c r="DQR38" s="184"/>
      <c r="DQS38" s="184"/>
      <c r="DQT38" s="184"/>
      <c r="DQU38" s="184"/>
      <c r="DQV38" s="184"/>
      <c r="DQW38" s="184"/>
      <c r="DQX38" s="184"/>
      <c r="DQY38" s="184"/>
      <c r="DQZ38" s="184"/>
      <c r="DRA38" s="184"/>
      <c r="DRB38" s="184"/>
      <c r="DRC38" s="184"/>
      <c r="DRD38" s="184"/>
      <c r="DRE38" s="184"/>
      <c r="DRF38" s="184"/>
      <c r="DRG38" s="184"/>
      <c r="DRH38" s="184"/>
      <c r="DRI38" s="184"/>
      <c r="DRJ38" s="184"/>
      <c r="DRK38" s="184"/>
      <c r="DRL38" s="184"/>
      <c r="DRM38" s="184"/>
      <c r="DRN38" s="184"/>
      <c r="DRO38" s="184"/>
      <c r="DRP38" s="184"/>
      <c r="DRQ38" s="184"/>
      <c r="DRR38" s="184"/>
      <c r="DRS38" s="184"/>
      <c r="DRT38" s="184"/>
      <c r="DRU38" s="184"/>
      <c r="DRV38" s="184"/>
      <c r="DRW38" s="184"/>
      <c r="DRX38" s="184"/>
      <c r="DRY38" s="184"/>
      <c r="DRZ38" s="184"/>
      <c r="DSA38" s="184"/>
      <c r="DSB38" s="184"/>
      <c r="DSC38" s="184"/>
      <c r="DSD38" s="184"/>
      <c r="DSE38" s="184"/>
      <c r="DSF38" s="184"/>
      <c r="DSG38" s="184"/>
      <c r="DSH38" s="184"/>
      <c r="DSI38" s="184"/>
      <c r="DSJ38" s="184"/>
      <c r="DSK38" s="184"/>
      <c r="DSL38" s="184"/>
      <c r="DSM38" s="184"/>
      <c r="DSN38" s="184"/>
      <c r="DSO38" s="184"/>
      <c r="DSP38" s="184"/>
      <c r="DSQ38" s="184"/>
      <c r="DSR38" s="184"/>
      <c r="DSS38" s="184"/>
      <c r="DST38" s="184"/>
      <c r="DSU38" s="184"/>
      <c r="DSV38" s="184"/>
      <c r="DSW38" s="184"/>
      <c r="DSX38" s="184"/>
      <c r="DSY38" s="184"/>
      <c r="DSZ38" s="184"/>
      <c r="DTA38" s="184"/>
      <c r="DTB38" s="184"/>
      <c r="DTC38" s="184"/>
      <c r="DTD38" s="184"/>
      <c r="DTE38" s="184"/>
      <c r="DTF38" s="184"/>
      <c r="DTG38" s="184"/>
      <c r="DTH38" s="184"/>
      <c r="DTI38" s="184"/>
      <c r="DTJ38" s="184"/>
      <c r="DTK38" s="184"/>
      <c r="DTL38" s="184"/>
      <c r="DTM38" s="184"/>
      <c r="DTN38" s="184"/>
      <c r="DTO38" s="184"/>
      <c r="DTP38" s="184"/>
      <c r="DTQ38" s="184"/>
      <c r="DTR38" s="184"/>
      <c r="DTS38" s="184"/>
      <c r="DTT38" s="184"/>
      <c r="DTU38" s="184"/>
      <c r="DTV38" s="184"/>
      <c r="DTW38" s="184"/>
      <c r="DTX38" s="184"/>
      <c r="DTY38" s="184"/>
      <c r="DTZ38" s="184"/>
      <c r="DUA38" s="184"/>
      <c r="DUB38" s="184"/>
      <c r="DUC38" s="184"/>
      <c r="DUD38" s="184"/>
      <c r="DUE38" s="184"/>
      <c r="DUF38" s="184"/>
      <c r="DUG38" s="184"/>
      <c r="DUH38" s="184"/>
      <c r="DUI38" s="184"/>
      <c r="DUJ38" s="184"/>
      <c r="DUK38" s="184"/>
      <c r="DUL38" s="184"/>
      <c r="DUM38" s="184"/>
      <c r="DUN38" s="184"/>
      <c r="DUO38" s="184"/>
      <c r="DUP38" s="184"/>
      <c r="DUQ38" s="184"/>
      <c r="DUR38" s="184"/>
      <c r="DUS38" s="184"/>
      <c r="DUT38" s="184"/>
      <c r="DUU38" s="184"/>
      <c r="DUV38" s="184"/>
      <c r="DUW38" s="184"/>
      <c r="DUX38" s="184"/>
      <c r="DUY38" s="184"/>
      <c r="DUZ38" s="184"/>
      <c r="DVA38" s="184"/>
      <c r="DVB38" s="184"/>
      <c r="DVC38" s="184"/>
      <c r="DVD38" s="184"/>
      <c r="DVE38" s="184"/>
      <c r="DVF38" s="184"/>
      <c r="DVG38" s="184"/>
      <c r="DVH38" s="184"/>
      <c r="DVI38" s="184"/>
      <c r="DVJ38" s="184"/>
      <c r="DVK38" s="184"/>
      <c r="DVL38" s="184"/>
      <c r="DVM38" s="184"/>
      <c r="DVN38" s="184"/>
      <c r="DVO38" s="184"/>
      <c r="DVP38" s="184"/>
      <c r="DVQ38" s="184"/>
      <c r="DVR38" s="184"/>
      <c r="DVS38" s="184"/>
      <c r="DVT38" s="184"/>
      <c r="DVU38" s="184"/>
      <c r="DVV38" s="184"/>
      <c r="DVW38" s="184"/>
      <c r="DVX38" s="184"/>
      <c r="DVY38" s="184"/>
      <c r="DVZ38" s="184"/>
      <c r="DWA38" s="184"/>
      <c r="DWB38" s="184"/>
      <c r="DWC38" s="184"/>
      <c r="DWD38" s="184"/>
      <c r="DWE38" s="184"/>
      <c r="DWF38" s="184"/>
      <c r="DWG38" s="184"/>
      <c r="DWH38" s="184"/>
      <c r="DWI38" s="184"/>
      <c r="DWJ38" s="184"/>
      <c r="DWK38" s="184"/>
      <c r="DWL38" s="184"/>
      <c r="DWM38" s="184"/>
      <c r="DWN38" s="184"/>
      <c r="DWO38" s="184"/>
      <c r="DWP38" s="184"/>
      <c r="DWQ38" s="184"/>
      <c r="DWR38" s="184"/>
      <c r="DWS38" s="184"/>
      <c r="DWT38" s="184"/>
      <c r="DWU38" s="184"/>
      <c r="DWV38" s="184"/>
      <c r="DWW38" s="184"/>
      <c r="DWX38" s="184"/>
      <c r="DWY38" s="184"/>
      <c r="DWZ38" s="184"/>
      <c r="DXA38" s="184"/>
      <c r="DXB38" s="184"/>
      <c r="DXC38" s="184"/>
      <c r="DXD38" s="184"/>
      <c r="DXE38" s="184"/>
      <c r="DXF38" s="184"/>
      <c r="DXG38" s="184"/>
      <c r="DXH38" s="184"/>
      <c r="DXI38" s="184"/>
      <c r="DXJ38" s="184"/>
      <c r="DXK38" s="184"/>
      <c r="DXL38" s="184"/>
      <c r="DXM38" s="184"/>
      <c r="DXN38" s="184"/>
      <c r="DXO38" s="184"/>
      <c r="DXP38" s="184"/>
      <c r="DXQ38" s="184"/>
      <c r="DXR38" s="184"/>
      <c r="DXS38" s="184"/>
      <c r="DXT38" s="184"/>
      <c r="DXU38" s="184"/>
      <c r="DXV38" s="184"/>
      <c r="DXW38" s="184"/>
      <c r="DXX38" s="184"/>
      <c r="DXY38" s="184"/>
      <c r="DXZ38" s="184"/>
      <c r="DYA38" s="184"/>
      <c r="DYB38" s="184"/>
      <c r="DYC38" s="184"/>
      <c r="DYD38" s="184"/>
      <c r="DYE38" s="184"/>
      <c r="DYF38" s="184"/>
      <c r="DYG38" s="184"/>
      <c r="DYH38" s="184"/>
      <c r="DYI38" s="184"/>
      <c r="DYJ38" s="184"/>
      <c r="DYK38" s="184"/>
      <c r="DYL38" s="184"/>
      <c r="DYM38" s="184"/>
      <c r="DYN38" s="184"/>
      <c r="DYO38" s="184"/>
      <c r="DYP38" s="184"/>
      <c r="DYQ38" s="184"/>
      <c r="DYR38" s="184"/>
      <c r="DYS38" s="184"/>
      <c r="DYT38" s="184"/>
      <c r="DYU38" s="184"/>
      <c r="DYV38" s="184"/>
      <c r="DYW38" s="184"/>
      <c r="DYX38" s="184"/>
      <c r="DYY38" s="184"/>
      <c r="DYZ38" s="184"/>
      <c r="DZA38" s="184"/>
      <c r="DZB38" s="184"/>
      <c r="DZC38" s="184"/>
      <c r="DZD38" s="184"/>
      <c r="DZE38" s="184"/>
      <c r="DZF38" s="184"/>
      <c r="DZG38" s="184"/>
      <c r="DZH38" s="184"/>
      <c r="DZI38" s="184"/>
      <c r="DZJ38" s="184"/>
      <c r="DZK38" s="184"/>
      <c r="DZL38" s="184"/>
      <c r="DZM38" s="184"/>
      <c r="DZN38" s="184"/>
      <c r="DZO38" s="184"/>
      <c r="DZP38" s="184"/>
      <c r="DZQ38" s="184"/>
      <c r="DZR38" s="184"/>
      <c r="DZS38" s="184"/>
      <c r="DZT38" s="184"/>
      <c r="DZU38" s="184"/>
      <c r="DZV38" s="184"/>
      <c r="DZW38" s="184"/>
      <c r="DZX38" s="184"/>
      <c r="DZY38" s="184"/>
      <c r="DZZ38" s="184"/>
      <c r="EAA38" s="184"/>
      <c r="EAB38" s="184"/>
      <c r="EAC38" s="184"/>
      <c r="EAD38" s="184"/>
      <c r="EAE38" s="184"/>
      <c r="EAF38" s="184"/>
      <c r="EAG38" s="184"/>
      <c r="EAH38" s="184"/>
      <c r="EAI38" s="184"/>
      <c r="EAJ38" s="184"/>
      <c r="EAK38" s="184"/>
      <c r="EAL38" s="184"/>
      <c r="EAM38" s="184"/>
      <c r="EAN38" s="184"/>
      <c r="EAO38" s="184"/>
      <c r="EAP38" s="184"/>
      <c r="EAQ38" s="184"/>
      <c r="EAR38" s="184"/>
      <c r="EAS38" s="184"/>
      <c r="EAT38" s="184"/>
      <c r="EAU38" s="184"/>
      <c r="EAV38" s="184"/>
      <c r="EAW38" s="184"/>
      <c r="EAX38" s="184"/>
      <c r="EAY38" s="184"/>
      <c r="EAZ38" s="184"/>
      <c r="EBA38" s="184"/>
      <c r="EBB38" s="184"/>
      <c r="EBC38" s="184"/>
      <c r="EBD38" s="184"/>
      <c r="EBE38" s="184"/>
      <c r="EBF38" s="184"/>
      <c r="EBG38" s="184"/>
      <c r="EBH38" s="184"/>
      <c r="EBI38" s="184"/>
      <c r="EBJ38" s="184"/>
      <c r="EBK38" s="184"/>
      <c r="EBL38" s="184"/>
      <c r="EBM38" s="184"/>
      <c r="EBN38" s="184"/>
      <c r="EBO38" s="184"/>
      <c r="EBP38" s="184"/>
      <c r="EBQ38" s="184"/>
      <c r="EBR38" s="184"/>
      <c r="EBS38" s="184"/>
      <c r="EBT38" s="184"/>
      <c r="EBU38" s="184"/>
      <c r="EBV38" s="184"/>
      <c r="EBW38" s="184"/>
      <c r="EBX38" s="184"/>
      <c r="EBY38" s="184"/>
      <c r="EBZ38" s="184"/>
      <c r="ECA38" s="184"/>
      <c r="ECB38" s="184"/>
      <c r="ECC38" s="184"/>
      <c r="ECD38" s="184"/>
      <c r="ECE38" s="184"/>
      <c r="ECF38" s="184"/>
      <c r="ECG38" s="184"/>
      <c r="ECH38" s="184"/>
      <c r="ECI38" s="184"/>
      <c r="ECJ38" s="184"/>
      <c r="ECK38" s="184"/>
      <c r="ECL38" s="184"/>
      <c r="ECM38" s="184"/>
      <c r="ECN38" s="184"/>
      <c r="ECO38" s="184"/>
      <c r="ECP38" s="184"/>
      <c r="ECQ38" s="184"/>
      <c r="ECR38" s="184"/>
      <c r="ECS38" s="184"/>
      <c r="ECT38" s="184"/>
      <c r="ECU38" s="184"/>
      <c r="ECV38" s="184"/>
      <c r="ECW38" s="184"/>
      <c r="ECX38" s="184"/>
      <c r="ECY38" s="184"/>
      <c r="ECZ38" s="184"/>
      <c r="EDA38" s="184"/>
      <c r="EDB38" s="184"/>
      <c r="EDC38" s="184"/>
      <c r="EDD38" s="184"/>
      <c r="EDE38" s="184"/>
      <c r="EDF38" s="184"/>
      <c r="EDG38" s="184"/>
      <c r="EDH38" s="184"/>
      <c r="EDI38" s="184"/>
      <c r="EDJ38" s="184"/>
      <c r="EDK38" s="184"/>
      <c r="EDL38" s="184"/>
      <c r="EDM38" s="184"/>
      <c r="EDN38" s="184"/>
      <c r="EDO38" s="184"/>
      <c r="EDP38" s="184"/>
      <c r="EDQ38" s="184"/>
      <c r="EDR38" s="184"/>
      <c r="EDS38" s="184"/>
      <c r="EDT38" s="184"/>
      <c r="EDU38" s="184"/>
      <c r="EDV38" s="184"/>
      <c r="EDW38" s="184"/>
      <c r="EDX38" s="184"/>
      <c r="EDY38" s="184"/>
      <c r="EDZ38" s="184"/>
      <c r="EEA38" s="184"/>
      <c r="EEB38" s="184"/>
      <c r="EEC38" s="184"/>
      <c r="EED38" s="184"/>
      <c r="EEE38" s="184"/>
      <c r="EEF38" s="184"/>
      <c r="EEG38" s="184"/>
      <c r="EEH38" s="184"/>
      <c r="EEI38" s="184"/>
      <c r="EEJ38" s="184"/>
      <c r="EEK38" s="184"/>
      <c r="EEL38" s="184"/>
      <c r="EEM38" s="184"/>
      <c r="EEN38" s="184"/>
      <c r="EEO38" s="184"/>
      <c r="EEP38" s="184"/>
      <c r="EEQ38" s="184"/>
      <c r="EER38" s="184"/>
      <c r="EES38" s="184"/>
      <c r="EET38" s="184"/>
      <c r="EEU38" s="184"/>
      <c r="EEV38" s="184"/>
      <c r="EEW38" s="184"/>
      <c r="EEX38" s="184"/>
      <c r="EEY38" s="184"/>
      <c r="EEZ38" s="184"/>
      <c r="EFA38" s="184"/>
      <c r="EFB38" s="184"/>
      <c r="EFC38" s="184"/>
      <c r="EFD38" s="184"/>
      <c r="EFE38" s="184"/>
      <c r="EFF38" s="184"/>
      <c r="EFG38" s="184"/>
      <c r="EFH38" s="184"/>
      <c r="EFI38" s="184"/>
      <c r="EFJ38" s="184"/>
      <c r="EFK38" s="184"/>
      <c r="EFL38" s="184"/>
      <c r="EFM38" s="184"/>
      <c r="EFN38" s="184"/>
      <c r="EFO38" s="184"/>
      <c r="EFP38" s="184"/>
      <c r="EFQ38" s="184"/>
      <c r="EFR38" s="184"/>
      <c r="EFS38" s="184"/>
      <c r="EFT38" s="184"/>
      <c r="EFU38" s="184"/>
      <c r="EFV38" s="184"/>
      <c r="EFW38" s="184"/>
      <c r="EFX38" s="184"/>
      <c r="EFY38" s="184"/>
      <c r="EFZ38" s="184"/>
      <c r="EGA38" s="184"/>
      <c r="EGB38" s="184"/>
      <c r="EGC38" s="184"/>
      <c r="EGD38" s="184"/>
      <c r="EGE38" s="184"/>
      <c r="EGF38" s="184"/>
      <c r="EGG38" s="184"/>
      <c r="EGH38" s="184"/>
      <c r="EGI38" s="184"/>
      <c r="EGJ38" s="184"/>
      <c r="EGK38" s="184"/>
      <c r="EGL38" s="184"/>
      <c r="EGM38" s="184"/>
      <c r="EGN38" s="184"/>
      <c r="EGO38" s="184"/>
      <c r="EGP38" s="184"/>
      <c r="EGQ38" s="184"/>
      <c r="EGR38" s="184"/>
      <c r="EGS38" s="184"/>
      <c r="EGT38" s="184"/>
      <c r="EGU38" s="184"/>
      <c r="EGV38" s="184"/>
      <c r="EGW38" s="184"/>
      <c r="EGX38" s="184"/>
      <c r="EGY38" s="184"/>
      <c r="EGZ38" s="184"/>
      <c r="EHA38" s="184"/>
      <c r="EHB38" s="184"/>
      <c r="EHC38" s="184"/>
      <c r="EHD38" s="184"/>
      <c r="EHE38" s="184"/>
      <c r="EHF38" s="184"/>
      <c r="EHG38" s="184"/>
      <c r="EHH38" s="184"/>
      <c r="EHI38" s="184"/>
      <c r="EHJ38" s="184"/>
      <c r="EHK38" s="184"/>
      <c r="EHL38" s="184"/>
      <c r="EHM38" s="184"/>
      <c r="EHN38" s="184"/>
      <c r="EHO38" s="184"/>
      <c r="EHP38" s="184"/>
      <c r="EHQ38" s="184"/>
      <c r="EHR38" s="184"/>
      <c r="EHS38" s="184"/>
      <c r="EHT38" s="184"/>
      <c r="EHU38" s="184"/>
      <c r="EHV38" s="184"/>
      <c r="EHW38" s="184"/>
      <c r="EHX38" s="184"/>
      <c r="EHY38" s="184"/>
      <c r="EHZ38" s="184"/>
      <c r="EIA38" s="184"/>
      <c r="EIB38" s="184"/>
      <c r="EIC38" s="184"/>
      <c r="EID38" s="184"/>
      <c r="EIE38" s="184"/>
      <c r="EIF38" s="184"/>
      <c r="EIG38" s="184"/>
      <c r="EIH38" s="184"/>
      <c r="EII38" s="184"/>
      <c r="EIJ38" s="184"/>
      <c r="EIK38" s="184"/>
      <c r="EIL38" s="184"/>
      <c r="EIM38" s="184"/>
      <c r="EIN38" s="184"/>
      <c r="EIO38" s="184"/>
      <c r="EIP38" s="184"/>
      <c r="EIQ38" s="184"/>
      <c r="EIR38" s="184"/>
      <c r="EIS38" s="184"/>
      <c r="EIT38" s="184"/>
      <c r="EIU38" s="184"/>
      <c r="EIV38" s="184"/>
      <c r="EIW38" s="184"/>
      <c r="EIX38" s="184"/>
      <c r="EIY38" s="184"/>
      <c r="EIZ38" s="184"/>
      <c r="EJA38" s="184"/>
      <c r="EJB38" s="184"/>
      <c r="EJC38" s="184"/>
      <c r="EJD38" s="184"/>
      <c r="EJE38" s="184"/>
      <c r="EJF38" s="184"/>
      <c r="EJG38" s="184"/>
      <c r="EJH38" s="184"/>
      <c r="EJI38" s="184"/>
      <c r="EJJ38" s="184"/>
      <c r="EJK38" s="184"/>
      <c r="EJL38" s="184"/>
      <c r="EJM38" s="184"/>
      <c r="EJN38" s="184"/>
      <c r="EJO38" s="184"/>
      <c r="EJP38" s="184"/>
      <c r="EJQ38" s="184"/>
      <c r="EJR38" s="184"/>
      <c r="EJS38" s="184"/>
      <c r="EJT38" s="184"/>
      <c r="EJU38" s="184"/>
      <c r="EJV38" s="184"/>
      <c r="EJW38" s="184"/>
      <c r="EJX38" s="184"/>
      <c r="EJY38" s="184"/>
      <c r="EJZ38" s="184"/>
      <c r="EKA38" s="184"/>
      <c r="EKB38" s="184"/>
      <c r="EKC38" s="184"/>
      <c r="EKD38" s="184"/>
      <c r="EKE38" s="184"/>
      <c r="EKF38" s="184"/>
      <c r="EKG38" s="184"/>
      <c r="EKH38" s="184"/>
      <c r="EKI38" s="184"/>
      <c r="EKJ38" s="184"/>
      <c r="EKK38" s="184"/>
      <c r="EKL38" s="184"/>
      <c r="EKM38" s="184"/>
      <c r="EKN38" s="184"/>
      <c r="EKO38" s="184"/>
      <c r="EKP38" s="184"/>
      <c r="EKQ38" s="184"/>
      <c r="EKR38" s="184"/>
      <c r="EKS38" s="184"/>
      <c r="EKT38" s="184"/>
      <c r="EKU38" s="184"/>
      <c r="EKV38" s="184"/>
      <c r="EKW38" s="184"/>
      <c r="EKX38" s="184"/>
      <c r="EKY38" s="184"/>
      <c r="EKZ38" s="184"/>
      <c r="ELA38" s="184"/>
      <c r="ELB38" s="184"/>
      <c r="ELC38" s="184"/>
      <c r="ELD38" s="184"/>
      <c r="ELE38" s="184"/>
      <c r="ELF38" s="184"/>
      <c r="ELG38" s="184"/>
      <c r="ELH38" s="184"/>
      <c r="ELI38" s="184"/>
      <c r="ELJ38" s="184"/>
      <c r="ELK38" s="184"/>
      <c r="ELL38" s="184"/>
      <c r="ELM38" s="184"/>
      <c r="ELN38" s="184"/>
      <c r="ELO38" s="184"/>
      <c r="ELP38" s="184"/>
      <c r="ELQ38" s="184"/>
      <c r="ELR38" s="184"/>
      <c r="ELS38" s="184"/>
      <c r="ELT38" s="184"/>
      <c r="ELU38" s="184"/>
      <c r="ELV38" s="184"/>
      <c r="ELW38" s="184"/>
      <c r="ELX38" s="184"/>
      <c r="ELY38" s="184"/>
      <c r="ELZ38" s="184"/>
      <c r="EMA38" s="184"/>
      <c r="EMB38" s="184"/>
      <c r="EMC38" s="184"/>
      <c r="EMD38" s="184"/>
      <c r="EME38" s="184"/>
      <c r="EMF38" s="184"/>
      <c r="EMG38" s="184"/>
      <c r="EMH38" s="184"/>
      <c r="EMI38" s="184"/>
      <c r="EMJ38" s="184"/>
      <c r="EMK38" s="184"/>
      <c r="EML38" s="184"/>
      <c r="EMM38" s="184"/>
      <c r="EMN38" s="184"/>
      <c r="EMO38" s="184"/>
      <c r="EMP38" s="184"/>
      <c r="EMQ38" s="184"/>
      <c r="EMR38" s="184"/>
      <c r="EMS38" s="184"/>
      <c r="EMT38" s="184"/>
      <c r="EMU38" s="184"/>
      <c r="EMV38" s="184"/>
      <c r="EMW38" s="184"/>
      <c r="EMX38" s="184"/>
      <c r="EMY38" s="184"/>
      <c r="EMZ38" s="184"/>
      <c r="ENA38" s="184"/>
      <c r="ENB38" s="184"/>
      <c r="ENC38" s="184"/>
      <c r="END38" s="184"/>
      <c r="ENE38" s="184"/>
      <c r="ENF38" s="184"/>
      <c r="ENG38" s="184"/>
      <c r="ENH38" s="184"/>
      <c r="ENI38" s="184"/>
      <c r="ENJ38" s="184"/>
      <c r="ENK38" s="184"/>
      <c r="ENL38" s="184"/>
      <c r="ENM38" s="184"/>
      <c r="ENN38" s="184"/>
      <c r="ENO38" s="184"/>
      <c r="ENP38" s="184"/>
      <c r="ENQ38" s="184"/>
      <c r="ENR38" s="184"/>
      <c r="ENS38" s="184"/>
      <c r="ENT38" s="184"/>
      <c r="ENU38" s="184"/>
      <c r="ENV38" s="184"/>
      <c r="ENW38" s="184"/>
      <c r="ENX38" s="184"/>
      <c r="ENY38" s="184"/>
      <c r="ENZ38" s="184"/>
      <c r="EOA38" s="184"/>
      <c r="EOB38" s="184"/>
      <c r="EOC38" s="184"/>
      <c r="EOD38" s="184"/>
      <c r="EOE38" s="184"/>
      <c r="EOF38" s="184"/>
      <c r="EOG38" s="184"/>
      <c r="EOH38" s="184"/>
      <c r="EOI38" s="184"/>
      <c r="EOJ38" s="184"/>
      <c r="EOK38" s="184"/>
      <c r="EOL38" s="184"/>
      <c r="EOM38" s="184"/>
      <c r="EON38" s="184"/>
      <c r="EOO38" s="184"/>
      <c r="EOP38" s="184"/>
      <c r="EOQ38" s="184"/>
      <c r="EOR38" s="184"/>
      <c r="EOS38" s="184"/>
      <c r="EOT38" s="184"/>
      <c r="EOU38" s="184"/>
      <c r="EOV38" s="184"/>
      <c r="EOW38" s="184"/>
      <c r="EOX38" s="184"/>
      <c r="EOY38" s="184"/>
      <c r="EOZ38" s="184"/>
      <c r="EPA38" s="184"/>
      <c r="EPB38" s="184"/>
      <c r="EPC38" s="184"/>
      <c r="EPD38" s="184"/>
      <c r="EPE38" s="184"/>
      <c r="EPF38" s="184"/>
      <c r="EPG38" s="184"/>
      <c r="EPH38" s="184"/>
      <c r="EPI38" s="184"/>
      <c r="EPJ38" s="184"/>
      <c r="EPK38" s="184"/>
      <c r="EPL38" s="184"/>
      <c r="EPM38" s="184"/>
      <c r="EPN38" s="184"/>
      <c r="EPO38" s="184"/>
      <c r="EPP38" s="184"/>
      <c r="EPQ38" s="184"/>
      <c r="EPR38" s="184"/>
      <c r="EPS38" s="184"/>
      <c r="EPT38" s="184"/>
      <c r="EPU38" s="184"/>
      <c r="EPV38" s="184"/>
      <c r="EPW38" s="184"/>
      <c r="EPX38" s="184"/>
      <c r="EPY38" s="184"/>
      <c r="EPZ38" s="184"/>
      <c r="EQA38" s="184"/>
      <c r="EQB38" s="184"/>
      <c r="EQC38" s="184"/>
      <c r="EQD38" s="184"/>
      <c r="EQE38" s="184"/>
      <c r="EQF38" s="184"/>
      <c r="EQG38" s="184"/>
      <c r="EQH38" s="184"/>
      <c r="EQI38" s="184"/>
      <c r="EQJ38" s="184"/>
      <c r="EQK38" s="184"/>
      <c r="EQL38" s="184"/>
      <c r="EQM38" s="184"/>
      <c r="EQN38" s="184"/>
      <c r="EQO38" s="184"/>
      <c r="EQP38" s="184"/>
      <c r="EQQ38" s="184"/>
      <c r="EQR38" s="184"/>
      <c r="EQS38" s="184"/>
      <c r="EQT38" s="184"/>
      <c r="EQU38" s="184"/>
      <c r="EQV38" s="184"/>
      <c r="EQW38" s="184"/>
      <c r="EQX38" s="184"/>
      <c r="EQY38" s="184"/>
      <c r="EQZ38" s="184"/>
      <c r="ERA38" s="184"/>
      <c r="ERB38" s="184"/>
      <c r="ERC38" s="184"/>
      <c r="ERD38" s="184"/>
      <c r="ERE38" s="184"/>
      <c r="ERF38" s="184"/>
      <c r="ERG38" s="184"/>
      <c r="ERH38" s="184"/>
      <c r="ERI38" s="184"/>
      <c r="ERJ38" s="184"/>
      <c r="ERK38" s="184"/>
      <c r="ERL38" s="184"/>
      <c r="ERM38" s="184"/>
      <c r="ERN38" s="184"/>
      <c r="ERO38" s="184"/>
      <c r="ERP38" s="184"/>
      <c r="ERQ38" s="184"/>
      <c r="ERR38" s="184"/>
      <c r="ERS38" s="184"/>
      <c r="ERT38" s="184"/>
      <c r="ERU38" s="184"/>
      <c r="ERV38" s="184"/>
      <c r="ERW38" s="184"/>
      <c r="ERX38" s="184"/>
      <c r="ERY38" s="184"/>
      <c r="ERZ38" s="184"/>
      <c r="ESA38" s="184"/>
      <c r="ESB38" s="184"/>
      <c r="ESC38" s="184"/>
      <c r="ESD38" s="184"/>
      <c r="ESE38" s="184"/>
      <c r="ESF38" s="184"/>
      <c r="ESG38" s="184"/>
      <c r="ESH38" s="184"/>
      <c r="ESI38" s="184"/>
      <c r="ESJ38" s="184"/>
      <c r="ESK38" s="184"/>
      <c r="ESL38" s="184"/>
      <c r="ESM38" s="184"/>
      <c r="ESN38" s="184"/>
      <c r="ESO38" s="184"/>
      <c r="ESP38" s="184"/>
      <c r="ESQ38" s="184"/>
      <c r="ESR38" s="184"/>
      <c r="ESS38" s="184"/>
      <c r="EST38" s="184"/>
      <c r="ESU38" s="184"/>
      <c r="ESV38" s="184"/>
      <c r="ESW38" s="184"/>
      <c r="ESX38" s="184"/>
      <c r="ESY38" s="184"/>
      <c r="ESZ38" s="184"/>
      <c r="ETA38" s="184"/>
      <c r="ETB38" s="184"/>
      <c r="ETC38" s="184"/>
      <c r="ETD38" s="184"/>
      <c r="ETE38" s="184"/>
      <c r="ETF38" s="184"/>
      <c r="ETG38" s="184"/>
      <c r="ETH38" s="184"/>
      <c r="ETI38" s="184"/>
      <c r="ETJ38" s="184"/>
      <c r="ETK38" s="184"/>
      <c r="ETL38" s="184"/>
      <c r="ETM38" s="184"/>
      <c r="ETN38" s="184"/>
      <c r="ETO38" s="184"/>
      <c r="ETP38" s="184"/>
      <c r="ETQ38" s="184"/>
      <c r="ETR38" s="184"/>
      <c r="ETS38" s="184"/>
      <c r="ETT38" s="184"/>
      <c r="ETU38" s="184"/>
      <c r="ETV38" s="184"/>
      <c r="ETW38" s="184"/>
      <c r="ETX38" s="184"/>
      <c r="ETY38" s="184"/>
      <c r="ETZ38" s="184"/>
      <c r="EUA38" s="184"/>
      <c r="EUB38" s="184"/>
      <c r="EUC38" s="184"/>
      <c r="EUD38" s="184"/>
      <c r="EUE38" s="184"/>
      <c r="EUF38" s="184"/>
      <c r="EUG38" s="184"/>
      <c r="EUH38" s="184"/>
      <c r="EUI38" s="184"/>
      <c r="EUJ38" s="184"/>
      <c r="EUK38" s="184"/>
      <c r="EUL38" s="184"/>
      <c r="EUM38" s="184"/>
      <c r="EUN38" s="184"/>
      <c r="EUO38" s="184"/>
      <c r="EUP38" s="184"/>
      <c r="EUQ38" s="184"/>
      <c r="EUR38" s="184"/>
      <c r="EUS38" s="184"/>
      <c r="EUT38" s="184"/>
      <c r="EUU38" s="184"/>
      <c r="EUV38" s="184"/>
      <c r="EUW38" s="184"/>
      <c r="EUX38" s="184"/>
      <c r="EUY38" s="184"/>
      <c r="EUZ38" s="184"/>
      <c r="EVA38" s="184"/>
      <c r="EVB38" s="184"/>
      <c r="EVC38" s="184"/>
      <c r="EVD38" s="184"/>
      <c r="EVE38" s="184"/>
      <c r="EVF38" s="184"/>
      <c r="EVG38" s="184"/>
      <c r="EVH38" s="184"/>
      <c r="EVI38" s="184"/>
      <c r="EVJ38" s="184"/>
      <c r="EVK38" s="184"/>
      <c r="EVL38" s="184"/>
      <c r="EVM38" s="184"/>
      <c r="EVN38" s="184"/>
      <c r="EVO38" s="184"/>
      <c r="EVP38" s="184"/>
      <c r="EVQ38" s="184"/>
      <c r="EVR38" s="184"/>
      <c r="EVS38" s="184"/>
      <c r="EVT38" s="184"/>
      <c r="EVU38" s="184"/>
      <c r="EVV38" s="184"/>
      <c r="EVW38" s="184"/>
      <c r="EVX38" s="184"/>
      <c r="EVY38" s="184"/>
      <c r="EVZ38" s="184"/>
      <c r="EWA38" s="184"/>
      <c r="EWB38" s="184"/>
      <c r="EWC38" s="184"/>
      <c r="EWD38" s="184"/>
      <c r="EWE38" s="184"/>
      <c r="EWF38" s="184"/>
      <c r="EWG38" s="184"/>
      <c r="EWH38" s="184"/>
      <c r="EWI38" s="184"/>
      <c r="EWJ38" s="184"/>
      <c r="EWK38" s="184"/>
      <c r="EWL38" s="184"/>
      <c r="EWM38" s="184"/>
      <c r="EWN38" s="184"/>
      <c r="EWO38" s="184"/>
      <c r="EWP38" s="184"/>
      <c r="EWQ38" s="184"/>
      <c r="EWR38" s="184"/>
      <c r="EWS38" s="184"/>
      <c r="EWT38" s="184"/>
      <c r="EWU38" s="184"/>
      <c r="EWV38" s="184"/>
      <c r="EWW38" s="184"/>
      <c r="EWX38" s="184"/>
      <c r="EWY38" s="184"/>
      <c r="EWZ38" s="184"/>
      <c r="EXA38" s="184"/>
      <c r="EXB38" s="184"/>
      <c r="EXC38" s="184"/>
      <c r="EXD38" s="184"/>
      <c r="EXE38" s="184"/>
      <c r="EXF38" s="184"/>
      <c r="EXG38" s="184"/>
      <c r="EXH38" s="184"/>
      <c r="EXI38" s="184"/>
      <c r="EXJ38" s="184"/>
      <c r="EXK38" s="184"/>
      <c r="EXL38" s="184"/>
      <c r="EXM38" s="184"/>
      <c r="EXN38" s="184"/>
      <c r="EXO38" s="184"/>
      <c r="EXP38" s="184"/>
      <c r="EXQ38" s="184"/>
      <c r="EXR38" s="184"/>
      <c r="EXS38" s="184"/>
      <c r="EXT38" s="184"/>
      <c r="EXU38" s="184"/>
      <c r="EXV38" s="184"/>
      <c r="EXW38" s="184"/>
      <c r="EXX38" s="184"/>
      <c r="EXY38" s="184"/>
      <c r="EXZ38" s="184"/>
      <c r="EYA38" s="184"/>
      <c r="EYB38" s="184"/>
      <c r="EYC38" s="184"/>
      <c r="EYD38" s="184"/>
      <c r="EYE38" s="184"/>
      <c r="EYF38" s="184"/>
      <c r="EYG38" s="184"/>
      <c r="EYH38" s="184"/>
      <c r="EYI38" s="184"/>
      <c r="EYJ38" s="184"/>
      <c r="EYK38" s="184"/>
      <c r="EYL38" s="184"/>
      <c r="EYM38" s="184"/>
      <c r="EYN38" s="184"/>
      <c r="EYO38" s="184"/>
      <c r="EYP38" s="184"/>
      <c r="EYQ38" s="184"/>
      <c r="EYR38" s="184"/>
      <c r="EYS38" s="184"/>
      <c r="EYT38" s="184"/>
      <c r="EYU38" s="184"/>
      <c r="EYV38" s="184"/>
      <c r="EYW38" s="184"/>
      <c r="EYX38" s="184"/>
      <c r="EYY38" s="184"/>
      <c r="EYZ38" s="184"/>
      <c r="EZA38" s="184"/>
      <c r="EZB38" s="184"/>
      <c r="EZC38" s="184"/>
      <c r="EZD38" s="184"/>
      <c r="EZE38" s="184"/>
      <c r="EZF38" s="184"/>
      <c r="EZG38" s="184"/>
      <c r="EZH38" s="184"/>
      <c r="EZI38" s="184"/>
      <c r="EZJ38" s="184"/>
      <c r="EZK38" s="184"/>
      <c r="EZL38" s="184"/>
      <c r="EZM38" s="184"/>
      <c r="EZN38" s="184"/>
      <c r="EZO38" s="184"/>
      <c r="EZP38" s="184"/>
      <c r="EZQ38" s="184"/>
      <c r="EZR38" s="184"/>
      <c r="EZS38" s="184"/>
      <c r="EZT38" s="184"/>
      <c r="EZU38" s="184"/>
      <c r="EZV38" s="184"/>
      <c r="EZW38" s="184"/>
      <c r="EZX38" s="184"/>
      <c r="EZY38" s="184"/>
      <c r="EZZ38" s="184"/>
      <c r="FAA38" s="184"/>
      <c r="FAB38" s="184"/>
      <c r="FAC38" s="184"/>
      <c r="FAD38" s="184"/>
      <c r="FAE38" s="184"/>
      <c r="FAF38" s="184"/>
      <c r="FAG38" s="184"/>
      <c r="FAH38" s="184"/>
      <c r="FAI38" s="184"/>
      <c r="FAJ38" s="184"/>
      <c r="FAK38" s="184"/>
      <c r="FAL38" s="184"/>
      <c r="FAM38" s="184"/>
      <c r="FAN38" s="184"/>
      <c r="FAO38" s="184"/>
      <c r="FAP38" s="184"/>
      <c r="FAQ38" s="184"/>
      <c r="FAR38" s="184"/>
      <c r="FAS38" s="184"/>
      <c r="FAT38" s="184"/>
      <c r="FAU38" s="184"/>
      <c r="FAV38" s="184"/>
      <c r="FAW38" s="184"/>
      <c r="FAX38" s="184"/>
      <c r="FAY38" s="184"/>
      <c r="FAZ38" s="184"/>
      <c r="FBA38" s="184"/>
      <c r="FBB38" s="184"/>
      <c r="FBC38" s="184"/>
      <c r="FBD38" s="184"/>
      <c r="FBE38" s="184"/>
      <c r="FBF38" s="184"/>
      <c r="FBG38" s="184"/>
      <c r="FBH38" s="184"/>
      <c r="FBI38" s="184"/>
      <c r="FBJ38" s="184"/>
      <c r="FBK38" s="184"/>
      <c r="FBL38" s="184"/>
      <c r="FBM38" s="184"/>
      <c r="FBN38" s="184"/>
      <c r="FBO38" s="184"/>
      <c r="FBP38" s="184"/>
      <c r="FBQ38" s="184"/>
      <c r="FBR38" s="184"/>
      <c r="FBS38" s="184"/>
      <c r="FBT38" s="184"/>
      <c r="FBU38" s="184"/>
      <c r="FBV38" s="184"/>
      <c r="FBW38" s="184"/>
      <c r="FBX38" s="184"/>
      <c r="FBY38" s="184"/>
      <c r="FBZ38" s="184"/>
      <c r="FCA38" s="184"/>
      <c r="FCB38" s="184"/>
      <c r="FCC38" s="184"/>
      <c r="FCD38" s="184"/>
      <c r="FCE38" s="184"/>
      <c r="FCF38" s="184"/>
      <c r="FCG38" s="184"/>
      <c r="FCH38" s="184"/>
      <c r="FCI38" s="184"/>
      <c r="FCJ38" s="184"/>
      <c r="FCK38" s="184"/>
      <c r="FCL38" s="184"/>
      <c r="FCM38" s="184"/>
      <c r="FCN38" s="184"/>
      <c r="FCO38" s="184"/>
      <c r="FCP38" s="184"/>
      <c r="FCQ38" s="184"/>
      <c r="FCR38" s="184"/>
      <c r="FCS38" s="184"/>
      <c r="FCT38" s="184"/>
      <c r="FCU38" s="184"/>
      <c r="FCV38" s="184"/>
      <c r="FCW38" s="184"/>
      <c r="FCX38" s="184"/>
      <c r="FCY38" s="184"/>
      <c r="FCZ38" s="184"/>
      <c r="FDA38" s="184"/>
      <c r="FDB38" s="184"/>
      <c r="FDC38" s="184"/>
      <c r="FDD38" s="184"/>
      <c r="FDE38" s="184"/>
      <c r="FDF38" s="184"/>
      <c r="FDG38" s="184"/>
      <c r="FDH38" s="184"/>
      <c r="FDI38" s="184"/>
      <c r="FDJ38" s="184"/>
      <c r="FDK38" s="184"/>
      <c r="FDL38" s="184"/>
      <c r="FDM38" s="184"/>
      <c r="FDN38" s="184"/>
      <c r="FDO38" s="184"/>
      <c r="FDP38" s="184"/>
      <c r="FDQ38" s="184"/>
      <c r="FDR38" s="184"/>
      <c r="FDS38" s="184"/>
      <c r="FDT38" s="184"/>
      <c r="FDU38" s="184"/>
      <c r="FDV38" s="184"/>
      <c r="FDW38" s="184"/>
      <c r="FDX38" s="184"/>
      <c r="FDY38" s="184"/>
      <c r="FDZ38" s="184"/>
      <c r="FEA38" s="184"/>
      <c r="FEB38" s="184"/>
      <c r="FEC38" s="184"/>
      <c r="FED38" s="184"/>
      <c r="FEE38" s="184"/>
      <c r="FEF38" s="184"/>
      <c r="FEG38" s="184"/>
      <c r="FEH38" s="184"/>
      <c r="FEI38" s="184"/>
      <c r="FEJ38" s="184"/>
      <c r="FEK38" s="184"/>
      <c r="FEL38" s="184"/>
      <c r="FEM38" s="184"/>
      <c r="FEN38" s="184"/>
      <c r="FEO38" s="184"/>
      <c r="FEP38" s="184"/>
      <c r="FEQ38" s="184"/>
      <c r="FER38" s="184"/>
      <c r="FES38" s="184"/>
      <c r="FET38" s="184"/>
      <c r="FEU38" s="184"/>
      <c r="FEV38" s="184"/>
      <c r="FEW38" s="184"/>
      <c r="FEX38" s="184"/>
      <c r="FEY38" s="184"/>
      <c r="FEZ38" s="184"/>
      <c r="FFA38" s="184"/>
      <c r="FFB38" s="184"/>
      <c r="FFC38" s="184"/>
      <c r="FFD38" s="184"/>
      <c r="FFE38" s="184"/>
      <c r="FFF38" s="184"/>
      <c r="FFG38" s="184"/>
      <c r="FFH38" s="184"/>
      <c r="FFI38" s="184"/>
      <c r="FFJ38" s="184"/>
      <c r="FFK38" s="184"/>
      <c r="FFL38" s="184"/>
      <c r="FFM38" s="184"/>
      <c r="FFN38" s="184"/>
      <c r="FFO38" s="184"/>
      <c r="FFP38" s="184"/>
      <c r="FFQ38" s="184"/>
      <c r="FFR38" s="184"/>
      <c r="FFS38" s="184"/>
      <c r="FFT38" s="184"/>
      <c r="FFU38" s="184"/>
      <c r="FFV38" s="184"/>
      <c r="FFW38" s="184"/>
      <c r="FFX38" s="184"/>
      <c r="FFY38" s="184"/>
      <c r="FFZ38" s="184"/>
      <c r="FGA38" s="184"/>
      <c r="FGB38" s="184"/>
      <c r="FGC38" s="184"/>
      <c r="FGD38" s="184"/>
      <c r="FGE38" s="184"/>
      <c r="FGF38" s="184"/>
      <c r="FGG38" s="184"/>
      <c r="FGH38" s="184"/>
      <c r="FGI38" s="184"/>
      <c r="FGJ38" s="184"/>
      <c r="FGK38" s="184"/>
      <c r="FGL38" s="184"/>
      <c r="FGM38" s="184"/>
      <c r="FGN38" s="184"/>
      <c r="FGO38" s="184"/>
      <c r="FGP38" s="184"/>
      <c r="FGQ38" s="184"/>
      <c r="FGR38" s="184"/>
      <c r="FGS38" s="184"/>
      <c r="FGT38" s="184"/>
      <c r="FGU38" s="184"/>
      <c r="FGV38" s="184"/>
      <c r="FGW38" s="184"/>
      <c r="FGX38" s="184"/>
      <c r="FGY38" s="184"/>
      <c r="FGZ38" s="184"/>
      <c r="FHA38" s="184"/>
      <c r="FHB38" s="184"/>
      <c r="FHC38" s="184"/>
      <c r="FHD38" s="184"/>
      <c r="FHE38" s="184"/>
      <c r="FHF38" s="184"/>
      <c r="FHG38" s="184"/>
      <c r="FHH38" s="184"/>
      <c r="FHI38" s="184"/>
      <c r="FHJ38" s="184"/>
      <c r="FHK38" s="184"/>
      <c r="FHL38" s="184"/>
      <c r="FHM38" s="184"/>
      <c r="FHN38" s="184"/>
      <c r="FHO38" s="184"/>
      <c r="FHP38" s="184"/>
      <c r="FHQ38" s="184"/>
      <c r="FHR38" s="184"/>
      <c r="FHS38" s="184"/>
      <c r="FHT38" s="184"/>
      <c r="FHU38" s="184"/>
      <c r="FHV38" s="184"/>
      <c r="FHW38" s="184"/>
      <c r="FHX38" s="184"/>
      <c r="FHY38" s="184"/>
      <c r="FHZ38" s="184"/>
      <c r="FIA38" s="184"/>
      <c r="FIB38" s="184"/>
      <c r="FIC38" s="184"/>
      <c r="FID38" s="184"/>
      <c r="FIE38" s="184"/>
      <c r="FIF38" s="184"/>
      <c r="FIG38" s="184"/>
      <c r="FIH38" s="184"/>
      <c r="FII38" s="184"/>
      <c r="FIJ38" s="184"/>
      <c r="FIK38" s="184"/>
      <c r="FIL38" s="184"/>
      <c r="FIM38" s="184"/>
      <c r="FIN38" s="184"/>
      <c r="FIO38" s="184"/>
      <c r="FIP38" s="184"/>
      <c r="FIQ38" s="184"/>
      <c r="FIR38" s="184"/>
      <c r="FIS38" s="184"/>
      <c r="FIT38" s="184"/>
      <c r="FIU38" s="184"/>
      <c r="FIV38" s="184"/>
      <c r="FIW38" s="184"/>
      <c r="FIX38" s="184"/>
      <c r="FIY38" s="184"/>
      <c r="FIZ38" s="184"/>
      <c r="FJA38" s="184"/>
      <c r="FJB38" s="184"/>
      <c r="FJC38" s="184"/>
      <c r="FJD38" s="184"/>
      <c r="FJE38" s="184"/>
      <c r="FJF38" s="184"/>
      <c r="FJG38" s="184"/>
      <c r="FJH38" s="184"/>
      <c r="FJI38" s="184"/>
      <c r="FJJ38" s="184"/>
      <c r="FJK38" s="184"/>
      <c r="FJL38" s="184"/>
      <c r="FJM38" s="184"/>
      <c r="FJN38" s="184"/>
      <c r="FJO38" s="184"/>
      <c r="FJP38" s="184"/>
      <c r="FJQ38" s="184"/>
      <c r="FJR38" s="184"/>
      <c r="FJS38" s="184"/>
      <c r="FJT38" s="184"/>
      <c r="FJU38" s="184"/>
      <c r="FJV38" s="184"/>
      <c r="FJW38" s="184"/>
      <c r="FJX38" s="184"/>
      <c r="FJY38" s="184"/>
      <c r="FJZ38" s="184"/>
      <c r="FKA38" s="184"/>
      <c r="FKB38" s="184"/>
      <c r="FKC38" s="184"/>
      <c r="FKD38" s="184"/>
      <c r="FKE38" s="184"/>
      <c r="FKF38" s="184"/>
      <c r="FKG38" s="184"/>
      <c r="FKH38" s="184"/>
      <c r="FKI38" s="184"/>
      <c r="FKJ38" s="184"/>
      <c r="FKK38" s="184"/>
      <c r="FKL38" s="184"/>
      <c r="FKM38" s="184"/>
      <c r="FKN38" s="184"/>
      <c r="FKO38" s="184"/>
      <c r="FKP38" s="184"/>
      <c r="FKQ38" s="184"/>
      <c r="FKR38" s="184"/>
      <c r="FKS38" s="184"/>
      <c r="FKT38" s="184"/>
      <c r="FKU38" s="184"/>
      <c r="FKV38" s="184"/>
      <c r="FKW38" s="184"/>
      <c r="FKX38" s="184"/>
      <c r="FKY38" s="184"/>
      <c r="FKZ38" s="184"/>
      <c r="FLA38" s="184"/>
      <c r="FLB38" s="184"/>
      <c r="FLC38" s="184"/>
      <c r="FLD38" s="184"/>
      <c r="FLE38" s="184"/>
      <c r="FLF38" s="184"/>
      <c r="FLG38" s="184"/>
      <c r="FLH38" s="184"/>
      <c r="FLI38" s="184"/>
      <c r="FLJ38" s="184"/>
      <c r="FLK38" s="184"/>
      <c r="FLL38" s="184"/>
      <c r="FLM38" s="184"/>
      <c r="FLN38" s="184"/>
      <c r="FLO38" s="184"/>
      <c r="FLP38" s="184"/>
      <c r="FLQ38" s="184"/>
      <c r="FLR38" s="184"/>
      <c r="FLS38" s="184"/>
      <c r="FLT38" s="184"/>
      <c r="FLU38" s="184"/>
      <c r="FLV38" s="184"/>
      <c r="FLW38" s="184"/>
      <c r="FLX38" s="184"/>
      <c r="FLY38" s="184"/>
      <c r="FLZ38" s="184"/>
      <c r="FMA38" s="184"/>
      <c r="FMB38" s="184"/>
      <c r="FMC38" s="184"/>
      <c r="FMD38" s="184"/>
      <c r="FME38" s="184"/>
      <c r="FMF38" s="184"/>
      <c r="FMG38" s="184"/>
      <c r="FMH38" s="184"/>
      <c r="FMI38" s="184"/>
      <c r="FMJ38" s="184"/>
      <c r="FMK38" s="184"/>
      <c r="FML38" s="184"/>
      <c r="FMM38" s="184"/>
      <c r="FMN38" s="184"/>
      <c r="FMO38" s="184"/>
      <c r="FMP38" s="184"/>
      <c r="FMQ38" s="184"/>
      <c r="FMR38" s="184"/>
      <c r="FMS38" s="184"/>
      <c r="FMT38" s="184"/>
      <c r="FMU38" s="184"/>
      <c r="FMV38" s="184"/>
      <c r="FMW38" s="184"/>
      <c r="FMX38" s="184"/>
      <c r="FMY38" s="184"/>
      <c r="FMZ38" s="184"/>
      <c r="FNA38" s="184"/>
      <c r="FNB38" s="184"/>
      <c r="FNC38" s="184"/>
      <c r="FND38" s="184"/>
      <c r="FNE38" s="184"/>
      <c r="FNF38" s="184"/>
      <c r="FNG38" s="184"/>
      <c r="FNH38" s="184"/>
      <c r="FNI38" s="184"/>
      <c r="FNJ38" s="184"/>
      <c r="FNK38" s="184"/>
      <c r="FNL38" s="184"/>
      <c r="FNM38" s="184"/>
      <c r="FNN38" s="184"/>
      <c r="FNO38" s="184"/>
      <c r="FNP38" s="184"/>
      <c r="FNQ38" s="184"/>
      <c r="FNR38" s="184"/>
      <c r="FNS38" s="184"/>
      <c r="FNT38" s="184"/>
      <c r="FNU38" s="184"/>
      <c r="FNV38" s="184"/>
      <c r="FNW38" s="184"/>
      <c r="FNX38" s="184"/>
      <c r="FNY38" s="184"/>
      <c r="FNZ38" s="184"/>
      <c r="FOA38" s="184"/>
      <c r="FOB38" s="184"/>
      <c r="FOC38" s="184"/>
      <c r="FOD38" s="184"/>
      <c r="FOE38" s="184"/>
      <c r="FOF38" s="184"/>
      <c r="FOG38" s="184"/>
      <c r="FOH38" s="184"/>
      <c r="FOI38" s="184"/>
      <c r="FOJ38" s="184"/>
      <c r="FOK38" s="184"/>
      <c r="FOL38" s="184"/>
      <c r="FOM38" s="184"/>
      <c r="FON38" s="184"/>
      <c r="FOO38" s="184"/>
      <c r="FOP38" s="184"/>
      <c r="FOQ38" s="184"/>
      <c r="FOR38" s="184"/>
      <c r="FOS38" s="184"/>
      <c r="FOT38" s="184"/>
      <c r="FOU38" s="184"/>
      <c r="FOV38" s="184"/>
      <c r="FOW38" s="184"/>
      <c r="FOX38" s="184"/>
      <c r="FOY38" s="184"/>
      <c r="FOZ38" s="184"/>
      <c r="FPA38" s="184"/>
      <c r="FPB38" s="184"/>
      <c r="FPC38" s="184"/>
      <c r="FPD38" s="184"/>
      <c r="FPE38" s="184"/>
      <c r="FPF38" s="184"/>
      <c r="FPG38" s="184"/>
      <c r="FPH38" s="184"/>
      <c r="FPI38" s="184"/>
      <c r="FPJ38" s="184"/>
      <c r="FPK38" s="184"/>
      <c r="FPL38" s="184"/>
      <c r="FPM38" s="184"/>
      <c r="FPN38" s="184"/>
      <c r="FPO38" s="184"/>
      <c r="FPP38" s="184"/>
      <c r="FPQ38" s="184"/>
      <c r="FPR38" s="184"/>
      <c r="FPS38" s="184"/>
      <c r="FPT38" s="184"/>
      <c r="FPU38" s="184"/>
      <c r="FPV38" s="184"/>
      <c r="FPW38" s="184"/>
      <c r="FPX38" s="184"/>
      <c r="FPY38" s="184"/>
      <c r="FPZ38" s="184"/>
      <c r="FQA38" s="184"/>
      <c r="FQB38" s="184"/>
      <c r="FQC38" s="184"/>
      <c r="FQD38" s="184"/>
      <c r="FQE38" s="184"/>
      <c r="FQF38" s="184"/>
      <c r="FQG38" s="184"/>
      <c r="FQH38" s="184"/>
      <c r="FQI38" s="184"/>
      <c r="FQJ38" s="184"/>
      <c r="FQK38" s="184"/>
      <c r="FQL38" s="184"/>
      <c r="FQM38" s="184"/>
      <c r="FQN38" s="184"/>
      <c r="FQO38" s="184"/>
      <c r="FQP38" s="184"/>
      <c r="FQQ38" s="184"/>
      <c r="FQR38" s="184"/>
      <c r="FQS38" s="184"/>
      <c r="FQT38" s="184"/>
      <c r="FQU38" s="184"/>
      <c r="FQV38" s="184"/>
      <c r="FQW38" s="184"/>
      <c r="FQX38" s="184"/>
      <c r="FQY38" s="184"/>
      <c r="FQZ38" s="184"/>
      <c r="FRA38" s="184"/>
      <c r="FRB38" s="184"/>
      <c r="FRC38" s="184"/>
      <c r="FRD38" s="184"/>
      <c r="FRE38" s="184"/>
      <c r="FRF38" s="184"/>
      <c r="FRG38" s="184"/>
      <c r="FRH38" s="184"/>
      <c r="FRI38" s="184"/>
      <c r="FRJ38" s="184"/>
      <c r="FRK38" s="184"/>
      <c r="FRL38" s="184"/>
      <c r="FRM38" s="184"/>
      <c r="FRN38" s="184"/>
      <c r="FRO38" s="184"/>
      <c r="FRP38" s="184"/>
      <c r="FRQ38" s="184"/>
      <c r="FRR38" s="184"/>
      <c r="FRS38" s="184"/>
      <c r="FRT38" s="184"/>
      <c r="FRU38" s="184"/>
      <c r="FRV38" s="184"/>
      <c r="FRW38" s="184"/>
      <c r="FRX38" s="184"/>
      <c r="FRY38" s="184"/>
      <c r="FRZ38" s="184"/>
      <c r="FSA38" s="184"/>
      <c r="FSB38" s="184"/>
      <c r="FSC38" s="184"/>
      <c r="FSD38" s="184"/>
      <c r="FSE38" s="184"/>
      <c r="FSF38" s="184"/>
      <c r="FSG38" s="184"/>
      <c r="FSH38" s="184"/>
      <c r="FSI38" s="184"/>
      <c r="FSJ38" s="184"/>
      <c r="FSK38" s="184"/>
      <c r="FSL38" s="184"/>
      <c r="FSM38" s="184"/>
      <c r="FSN38" s="184"/>
      <c r="FSO38" s="184"/>
      <c r="FSP38" s="184"/>
      <c r="FSQ38" s="184"/>
      <c r="FSR38" s="184"/>
      <c r="FSS38" s="184"/>
      <c r="FST38" s="184"/>
      <c r="FSU38" s="184"/>
      <c r="FSV38" s="184"/>
      <c r="FSW38" s="184"/>
      <c r="FSX38" s="184"/>
      <c r="FSY38" s="184"/>
      <c r="FSZ38" s="184"/>
      <c r="FTA38" s="184"/>
      <c r="FTB38" s="184"/>
      <c r="FTC38" s="184"/>
      <c r="FTD38" s="184"/>
      <c r="FTE38" s="184"/>
      <c r="FTF38" s="184"/>
      <c r="FTG38" s="184"/>
      <c r="FTH38" s="184"/>
      <c r="FTI38" s="184"/>
      <c r="FTJ38" s="184"/>
      <c r="FTK38" s="184"/>
      <c r="FTL38" s="184"/>
      <c r="FTM38" s="184"/>
      <c r="FTN38" s="184"/>
      <c r="FTO38" s="184"/>
      <c r="FTP38" s="184"/>
      <c r="FTQ38" s="184"/>
      <c r="FTR38" s="184"/>
      <c r="FTS38" s="184"/>
      <c r="FTT38" s="184"/>
      <c r="FTU38" s="184"/>
      <c r="FTV38" s="184"/>
      <c r="FTW38" s="184"/>
      <c r="FTX38" s="184"/>
      <c r="FTY38" s="184"/>
      <c r="FTZ38" s="184"/>
      <c r="FUA38" s="184"/>
      <c r="FUB38" s="184"/>
      <c r="FUC38" s="184"/>
      <c r="FUD38" s="184"/>
      <c r="FUE38" s="184"/>
      <c r="FUF38" s="184"/>
      <c r="FUG38" s="184"/>
      <c r="FUH38" s="184"/>
      <c r="FUI38" s="184"/>
      <c r="FUJ38" s="184"/>
      <c r="FUK38" s="184"/>
      <c r="FUL38" s="184"/>
      <c r="FUM38" s="184"/>
      <c r="FUN38" s="184"/>
      <c r="FUO38" s="184"/>
      <c r="FUP38" s="184"/>
      <c r="FUQ38" s="184"/>
      <c r="FUR38" s="184"/>
      <c r="FUS38" s="184"/>
      <c r="FUT38" s="184"/>
      <c r="FUU38" s="184"/>
      <c r="FUV38" s="184"/>
      <c r="FUW38" s="184"/>
      <c r="FUX38" s="184"/>
      <c r="FUY38" s="184"/>
      <c r="FUZ38" s="184"/>
      <c r="FVA38" s="184"/>
      <c r="FVB38" s="184"/>
      <c r="FVC38" s="184"/>
      <c r="FVD38" s="184"/>
      <c r="FVE38" s="184"/>
      <c r="FVF38" s="184"/>
      <c r="FVG38" s="184"/>
      <c r="FVH38" s="184"/>
      <c r="FVI38" s="184"/>
      <c r="FVJ38" s="184"/>
      <c r="FVK38" s="184"/>
      <c r="FVL38" s="184"/>
      <c r="FVM38" s="184"/>
      <c r="FVN38" s="184"/>
      <c r="FVO38" s="184"/>
      <c r="FVP38" s="184"/>
      <c r="FVQ38" s="184"/>
      <c r="FVR38" s="184"/>
      <c r="FVS38" s="184"/>
      <c r="FVT38" s="184"/>
      <c r="FVU38" s="184"/>
      <c r="FVV38" s="184"/>
      <c r="FVW38" s="184"/>
      <c r="FVX38" s="184"/>
      <c r="FVY38" s="184"/>
      <c r="FVZ38" s="184"/>
      <c r="FWA38" s="184"/>
      <c r="FWB38" s="184"/>
      <c r="FWC38" s="184"/>
      <c r="FWD38" s="184"/>
      <c r="FWE38" s="184"/>
      <c r="FWF38" s="184"/>
      <c r="FWG38" s="184"/>
      <c r="FWH38" s="184"/>
      <c r="FWI38" s="184"/>
      <c r="FWJ38" s="184"/>
      <c r="FWK38" s="184"/>
      <c r="FWL38" s="184"/>
      <c r="FWM38" s="184"/>
      <c r="FWN38" s="184"/>
      <c r="FWO38" s="184"/>
      <c r="FWP38" s="184"/>
      <c r="FWQ38" s="184"/>
      <c r="FWR38" s="184"/>
      <c r="FWS38" s="184"/>
      <c r="FWT38" s="184"/>
      <c r="FWU38" s="184"/>
      <c r="FWV38" s="184"/>
      <c r="FWW38" s="184"/>
      <c r="FWX38" s="184"/>
      <c r="FWY38" s="184"/>
      <c r="FWZ38" s="184"/>
      <c r="FXA38" s="184"/>
      <c r="FXB38" s="184"/>
      <c r="FXC38" s="184"/>
      <c r="FXD38" s="184"/>
      <c r="FXE38" s="184"/>
      <c r="FXF38" s="184"/>
      <c r="FXG38" s="184"/>
      <c r="FXH38" s="184"/>
      <c r="FXI38" s="184"/>
      <c r="FXJ38" s="184"/>
      <c r="FXK38" s="184"/>
      <c r="FXL38" s="184"/>
      <c r="FXM38" s="184"/>
      <c r="FXN38" s="184"/>
      <c r="FXO38" s="184"/>
      <c r="FXP38" s="184"/>
      <c r="FXQ38" s="184"/>
      <c r="FXR38" s="184"/>
      <c r="FXS38" s="184"/>
      <c r="FXT38" s="184"/>
      <c r="FXU38" s="184"/>
      <c r="FXV38" s="184"/>
      <c r="FXW38" s="184"/>
      <c r="FXX38" s="184"/>
      <c r="FXY38" s="184"/>
      <c r="FXZ38" s="184"/>
      <c r="FYA38" s="184"/>
      <c r="FYB38" s="184"/>
      <c r="FYC38" s="184"/>
      <c r="FYD38" s="184"/>
      <c r="FYE38" s="184"/>
      <c r="FYF38" s="184"/>
      <c r="FYG38" s="184"/>
      <c r="FYH38" s="184"/>
      <c r="FYI38" s="184"/>
      <c r="FYJ38" s="184"/>
      <c r="FYK38" s="184"/>
      <c r="FYL38" s="184"/>
      <c r="FYM38" s="184"/>
      <c r="FYN38" s="184"/>
      <c r="FYO38" s="184"/>
      <c r="FYP38" s="184"/>
      <c r="FYQ38" s="184"/>
      <c r="FYR38" s="184"/>
      <c r="FYS38" s="184"/>
      <c r="FYT38" s="184"/>
      <c r="FYU38" s="184"/>
      <c r="FYV38" s="184"/>
      <c r="FYW38" s="184"/>
      <c r="FYX38" s="184"/>
      <c r="FYY38" s="184"/>
      <c r="FYZ38" s="184"/>
      <c r="FZA38" s="184"/>
      <c r="FZB38" s="184"/>
      <c r="FZC38" s="184"/>
      <c r="FZD38" s="184"/>
      <c r="FZE38" s="184"/>
      <c r="FZF38" s="184"/>
      <c r="FZG38" s="184"/>
      <c r="FZH38" s="184"/>
      <c r="FZI38" s="184"/>
      <c r="FZJ38" s="184"/>
      <c r="FZK38" s="184"/>
      <c r="FZL38" s="184"/>
      <c r="FZM38" s="184"/>
      <c r="FZN38" s="184"/>
      <c r="FZO38" s="184"/>
      <c r="FZP38" s="184"/>
      <c r="FZQ38" s="184"/>
      <c r="FZR38" s="184"/>
      <c r="FZS38" s="184"/>
      <c r="FZT38" s="184"/>
      <c r="FZU38" s="184"/>
      <c r="FZV38" s="184"/>
      <c r="FZW38" s="184"/>
      <c r="FZX38" s="184"/>
      <c r="FZY38" s="184"/>
      <c r="FZZ38" s="184"/>
      <c r="GAA38" s="184"/>
      <c r="GAB38" s="184"/>
      <c r="GAC38" s="184"/>
      <c r="GAD38" s="184"/>
      <c r="GAE38" s="184"/>
      <c r="GAF38" s="184"/>
      <c r="GAG38" s="184"/>
      <c r="GAH38" s="184"/>
      <c r="GAI38" s="184"/>
      <c r="GAJ38" s="184"/>
      <c r="GAK38" s="184"/>
      <c r="GAL38" s="184"/>
      <c r="GAM38" s="184"/>
      <c r="GAN38" s="184"/>
      <c r="GAO38" s="184"/>
      <c r="GAP38" s="184"/>
      <c r="GAQ38" s="184"/>
      <c r="GAR38" s="184"/>
      <c r="GAS38" s="184"/>
      <c r="GAT38" s="184"/>
      <c r="GAU38" s="184"/>
      <c r="GAV38" s="184"/>
      <c r="GAW38" s="184"/>
      <c r="GAX38" s="184"/>
      <c r="GAY38" s="184"/>
      <c r="GAZ38" s="184"/>
      <c r="GBA38" s="184"/>
      <c r="GBB38" s="184"/>
      <c r="GBC38" s="184"/>
      <c r="GBD38" s="184"/>
      <c r="GBE38" s="184"/>
      <c r="GBF38" s="184"/>
      <c r="GBG38" s="184"/>
      <c r="GBH38" s="184"/>
      <c r="GBI38" s="184"/>
      <c r="GBJ38" s="184"/>
      <c r="GBK38" s="184"/>
      <c r="GBL38" s="184"/>
      <c r="GBM38" s="184"/>
      <c r="GBN38" s="184"/>
      <c r="GBO38" s="184"/>
      <c r="GBP38" s="184"/>
      <c r="GBQ38" s="184"/>
      <c r="GBR38" s="184"/>
      <c r="GBS38" s="184"/>
      <c r="GBT38" s="184"/>
      <c r="GBU38" s="184"/>
      <c r="GBV38" s="184"/>
      <c r="GBW38" s="184"/>
      <c r="GBX38" s="184"/>
      <c r="GBY38" s="184"/>
      <c r="GBZ38" s="184"/>
      <c r="GCA38" s="184"/>
      <c r="GCB38" s="184"/>
      <c r="GCC38" s="184"/>
      <c r="GCD38" s="184"/>
      <c r="GCE38" s="184"/>
      <c r="GCF38" s="184"/>
      <c r="GCG38" s="184"/>
      <c r="GCH38" s="184"/>
      <c r="GCI38" s="184"/>
      <c r="GCJ38" s="184"/>
      <c r="GCK38" s="184"/>
      <c r="GCL38" s="184"/>
      <c r="GCM38" s="184"/>
      <c r="GCN38" s="184"/>
      <c r="GCO38" s="184"/>
      <c r="GCP38" s="184"/>
      <c r="GCQ38" s="184"/>
      <c r="GCR38" s="184"/>
      <c r="GCS38" s="184"/>
      <c r="GCT38" s="184"/>
      <c r="GCU38" s="184"/>
      <c r="GCV38" s="184"/>
      <c r="GCW38" s="184"/>
      <c r="GCX38" s="184"/>
      <c r="GCY38" s="184"/>
      <c r="GCZ38" s="184"/>
      <c r="GDA38" s="184"/>
      <c r="GDB38" s="184"/>
      <c r="GDC38" s="184"/>
      <c r="GDD38" s="184"/>
      <c r="GDE38" s="184"/>
      <c r="GDF38" s="184"/>
      <c r="GDG38" s="184"/>
      <c r="GDH38" s="184"/>
      <c r="GDI38" s="184"/>
      <c r="GDJ38" s="184"/>
      <c r="GDK38" s="184"/>
      <c r="GDL38" s="184"/>
      <c r="GDM38" s="184"/>
      <c r="GDN38" s="184"/>
      <c r="GDO38" s="184"/>
      <c r="GDP38" s="184"/>
      <c r="GDQ38" s="184"/>
      <c r="GDR38" s="184"/>
      <c r="GDS38" s="184"/>
      <c r="GDT38" s="184"/>
      <c r="GDU38" s="184"/>
      <c r="GDV38" s="184"/>
      <c r="GDW38" s="184"/>
      <c r="GDX38" s="184"/>
      <c r="GDY38" s="184"/>
      <c r="GDZ38" s="184"/>
      <c r="GEA38" s="184"/>
      <c r="GEB38" s="184"/>
      <c r="GEC38" s="184"/>
      <c r="GED38" s="184"/>
      <c r="GEE38" s="184"/>
      <c r="GEF38" s="184"/>
      <c r="GEG38" s="184"/>
      <c r="GEH38" s="184"/>
      <c r="GEI38" s="184"/>
      <c r="GEJ38" s="184"/>
      <c r="GEK38" s="184"/>
      <c r="GEL38" s="184"/>
      <c r="GEM38" s="184"/>
      <c r="GEN38" s="184"/>
      <c r="GEO38" s="184"/>
      <c r="GEP38" s="184"/>
      <c r="GEQ38" s="184"/>
      <c r="GER38" s="184"/>
      <c r="GES38" s="184"/>
      <c r="GET38" s="184"/>
      <c r="GEU38" s="184"/>
      <c r="GEV38" s="184"/>
      <c r="GEW38" s="184"/>
      <c r="GEX38" s="184"/>
      <c r="GEY38" s="184"/>
      <c r="GEZ38" s="184"/>
      <c r="GFA38" s="184"/>
      <c r="GFB38" s="184"/>
      <c r="GFC38" s="184"/>
      <c r="GFD38" s="184"/>
      <c r="GFE38" s="184"/>
      <c r="GFF38" s="184"/>
      <c r="GFG38" s="184"/>
      <c r="GFH38" s="184"/>
      <c r="GFI38" s="184"/>
      <c r="GFJ38" s="184"/>
      <c r="GFK38" s="184"/>
      <c r="GFL38" s="184"/>
      <c r="GFM38" s="184"/>
      <c r="GFN38" s="184"/>
      <c r="GFO38" s="184"/>
      <c r="GFP38" s="184"/>
      <c r="GFQ38" s="184"/>
      <c r="GFR38" s="184"/>
      <c r="GFS38" s="184"/>
      <c r="GFT38" s="184"/>
      <c r="GFU38" s="184"/>
      <c r="GFV38" s="184"/>
      <c r="GFW38" s="184"/>
      <c r="GFX38" s="184"/>
      <c r="GFY38" s="184"/>
      <c r="GFZ38" s="184"/>
      <c r="GGA38" s="184"/>
      <c r="GGB38" s="184"/>
      <c r="GGC38" s="184"/>
      <c r="GGD38" s="184"/>
      <c r="GGE38" s="184"/>
      <c r="GGF38" s="184"/>
      <c r="GGG38" s="184"/>
      <c r="GGH38" s="184"/>
      <c r="GGI38" s="184"/>
      <c r="GGJ38" s="184"/>
      <c r="GGK38" s="184"/>
      <c r="GGL38" s="184"/>
      <c r="GGM38" s="184"/>
      <c r="GGN38" s="184"/>
      <c r="GGO38" s="184"/>
      <c r="GGP38" s="184"/>
      <c r="GGQ38" s="184"/>
      <c r="GGR38" s="184"/>
      <c r="GGS38" s="184"/>
      <c r="GGT38" s="184"/>
      <c r="GGU38" s="184"/>
      <c r="GGV38" s="184"/>
      <c r="GGW38" s="184"/>
      <c r="GGX38" s="184"/>
      <c r="GGY38" s="184"/>
      <c r="GGZ38" s="184"/>
      <c r="GHA38" s="184"/>
      <c r="GHB38" s="184"/>
      <c r="GHC38" s="184"/>
      <c r="GHD38" s="184"/>
      <c r="GHE38" s="184"/>
      <c r="GHF38" s="184"/>
      <c r="GHG38" s="184"/>
      <c r="GHH38" s="184"/>
      <c r="GHI38" s="184"/>
      <c r="GHJ38" s="184"/>
      <c r="GHK38" s="184"/>
      <c r="GHL38" s="184"/>
      <c r="GHM38" s="184"/>
      <c r="GHN38" s="184"/>
      <c r="GHO38" s="184"/>
      <c r="GHP38" s="184"/>
      <c r="GHQ38" s="184"/>
      <c r="GHR38" s="184"/>
      <c r="GHS38" s="184"/>
      <c r="GHT38" s="184"/>
      <c r="GHU38" s="184"/>
      <c r="GHV38" s="184"/>
      <c r="GHW38" s="184"/>
      <c r="GHX38" s="184"/>
      <c r="GHY38" s="184"/>
      <c r="GHZ38" s="184"/>
      <c r="GIA38" s="184"/>
      <c r="GIB38" s="184"/>
      <c r="GIC38" s="184"/>
      <c r="GID38" s="184"/>
      <c r="GIE38" s="184"/>
      <c r="GIF38" s="184"/>
      <c r="GIG38" s="184"/>
      <c r="GIH38" s="184"/>
      <c r="GII38" s="184"/>
      <c r="GIJ38" s="184"/>
      <c r="GIK38" s="184"/>
      <c r="GIL38" s="184"/>
      <c r="GIM38" s="184"/>
      <c r="GIN38" s="184"/>
      <c r="GIO38" s="184"/>
      <c r="GIP38" s="184"/>
      <c r="GIQ38" s="184"/>
      <c r="GIR38" s="184"/>
      <c r="GIS38" s="184"/>
      <c r="GIT38" s="184"/>
      <c r="GIU38" s="184"/>
      <c r="GIV38" s="184"/>
      <c r="GIW38" s="184"/>
      <c r="GIX38" s="184"/>
      <c r="GIY38" s="184"/>
      <c r="GIZ38" s="184"/>
      <c r="GJA38" s="184"/>
      <c r="GJB38" s="184"/>
      <c r="GJC38" s="184"/>
      <c r="GJD38" s="184"/>
      <c r="GJE38" s="184"/>
      <c r="GJF38" s="184"/>
      <c r="GJG38" s="184"/>
      <c r="GJH38" s="184"/>
      <c r="GJI38" s="184"/>
      <c r="GJJ38" s="184"/>
      <c r="GJK38" s="184"/>
      <c r="GJL38" s="184"/>
      <c r="GJM38" s="184"/>
      <c r="GJN38" s="184"/>
      <c r="GJO38" s="184"/>
      <c r="GJP38" s="184"/>
      <c r="GJQ38" s="184"/>
      <c r="GJR38" s="184"/>
      <c r="GJS38" s="184"/>
      <c r="GJT38" s="184"/>
      <c r="GJU38" s="184"/>
      <c r="GJV38" s="184"/>
      <c r="GJW38" s="184"/>
      <c r="GJX38" s="184"/>
      <c r="GJY38" s="184"/>
      <c r="GJZ38" s="184"/>
      <c r="GKA38" s="184"/>
      <c r="GKB38" s="184"/>
      <c r="GKC38" s="184"/>
      <c r="GKD38" s="184"/>
      <c r="GKE38" s="184"/>
      <c r="GKF38" s="184"/>
      <c r="GKG38" s="184"/>
      <c r="GKH38" s="184"/>
      <c r="GKI38" s="184"/>
      <c r="GKJ38" s="184"/>
      <c r="GKK38" s="184"/>
      <c r="GKL38" s="184"/>
      <c r="GKM38" s="184"/>
      <c r="GKN38" s="184"/>
      <c r="GKO38" s="184"/>
      <c r="GKP38" s="184"/>
      <c r="GKQ38" s="184"/>
      <c r="GKR38" s="184"/>
      <c r="GKS38" s="184"/>
      <c r="GKT38" s="184"/>
      <c r="GKU38" s="184"/>
      <c r="GKV38" s="184"/>
      <c r="GKW38" s="184"/>
      <c r="GKX38" s="184"/>
      <c r="GKY38" s="184"/>
      <c r="GKZ38" s="184"/>
      <c r="GLA38" s="184"/>
      <c r="GLB38" s="184"/>
      <c r="GLC38" s="184"/>
      <c r="GLD38" s="184"/>
      <c r="GLE38" s="184"/>
      <c r="GLF38" s="184"/>
      <c r="GLG38" s="184"/>
      <c r="GLH38" s="184"/>
      <c r="GLI38" s="184"/>
      <c r="GLJ38" s="184"/>
      <c r="GLK38" s="184"/>
      <c r="GLL38" s="184"/>
      <c r="GLM38" s="184"/>
      <c r="GLN38" s="184"/>
      <c r="GLO38" s="184"/>
      <c r="GLP38" s="184"/>
      <c r="GLQ38" s="184"/>
      <c r="GLR38" s="184"/>
      <c r="GLS38" s="184"/>
      <c r="GLT38" s="184"/>
      <c r="GLU38" s="184"/>
      <c r="GLV38" s="184"/>
      <c r="GLW38" s="184"/>
      <c r="GLX38" s="184"/>
      <c r="GLY38" s="184"/>
      <c r="GLZ38" s="184"/>
      <c r="GMA38" s="184"/>
      <c r="GMB38" s="184"/>
      <c r="GMC38" s="184"/>
      <c r="GMD38" s="184"/>
      <c r="GME38" s="184"/>
      <c r="GMF38" s="184"/>
      <c r="GMG38" s="184"/>
      <c r="GMH38" s="184"/>
      <c r="GMI38" s="184"/>
      <c r="GMJ38" s="184"/>
      <c r="GMK38" s="184"/>
      <c r="GML38" s="184"/>
      <c r="GMM38" s="184"/>
      <c r="GMN38" s="184"/>
      <c r="GMO38" s="184"/>
      <c r="GMP38" s="184"/>
      <c r="GMQ38" s="184"/>
      <c r="GMR38" s="184"/>
      <c r="GMS38" s="184"/>
      <c r="GMT38" s="184"/>
      <c r="GMU38" s="184"/>
      <c r="GMV38" s="184"/>
      <c r="GMW38" s="184"/>
      <c r="GMX38" s="184"/>
      <c r="GMY38" s="184"/>
      <c r="GMZ38" s="184"/>
      <c r="GNA38" s="184"/>
      <c r="GNB38" s="184"/>
      <c r="GNC38" s="184"/>
      <c r="GND38" s="184"/>
      <c r="GNE38" s="184"/>
      <c r="GNF38" s="184"/>
      <c r="GNG38" s="184"/>
      <c r="GNH38" s="184"/>
      <c r="GNI38" s="184"/>
      <c r="GNJ38" s="184"/>
      <c r="GNK38" s="184"/>
      <c r="GNL38" s="184"/>
      <c r="GNM38" s="184"/>
      <c r="GNN38" s="184"/>
      <c r="GNO38" s="184"/>
      <c r="GNP38" s="184"/>
      <c r="GNQ38" s="184"/>
      <c r="GNR38" s="184"/>
      <c r="GNS38" s="184"/>
      <c r="GNT38" s="184"/>
      <c r="GNU38" s="184"/>
      <c r="GNV38" s="184"/>
      <c r="GNW38" s="184"/>
      <c r="GNX38" s="184"/>
      <c r="GNY38" s="184"/>
      <c r="GNZ38" s="184"/>
      <c r="GOA38" s="184"/>
      <c r="GOB38" s="184"/>
      <c r="GOC38" s="184"/>
      <c r="GOD38" s="184"/>
      <c r="GOE38" s="184"/>
      <c r="GOF38" s="184"/>
      <c r="GOG38" s="184"/>
      <c r="GOH38" s="184"/>
      <c r="GOI38" s="184"/>
      <c r="GOJ38" s="184"/>
      <c r="GOK38" s="184"/>
      <c r="GOL38" s="184"/>
      <c r="GOM38" s="184"/>
      <c r="GON38" s="184"/>
      <c r="GOO38" s="184"/>
      <c r="GOP38" s="184"/>
      <c r="GOQ38" s="184"/>
      <c r="GOR38" s="184"/>
      <c r="GOS38" s="184"/>
      <c r="GOT38" s="184"/>
      <c r="GOU38" s="184"/>
      <c r="GOV38" s="184"/>
      <c r="GOW38" s="184"/>
      <c r="GOX38" s="184"/>
      <c r="GOY38" s="184"/>
      <c r="GOZ38" s="184"/>
      <c r="GPA38" s="184"/>
      <c r="GPB38" s="184"/>
      <c r="GPC38" s="184"/>
      <c r="GPD38" s="184"/>
      <c r="GPE38" s="184"/>
      <c r="GPF38" s="184"/>
      <c r="GPG38" s="184"/>
      <c r="GPH38" s="184"/>
      <c r="GPI38" s="184"/>
      <c r="GPJ38" s="184"/>
      <c r="GPK38" s="184"/>
      <c r="GPL38" s="184"/>
      <c r="GPM38" s="184"/>
      <c r="GPN38" s="184"/>
      <c r="GPO38" s="184"/>
      <c r="GPP38" s="184"/>
      <c r="GPQ38" s="184"/>
      <c r="GPR38" s="184"/>
      <c r="GPS38" s="184"/>
      <c r="GPT38" s="184"/>
      <c r="GPU38" s="184"/>
      <c r="GPV38" s="184"/>
      <c r="GPW38" s="184"/>
      <c r="GPX38" s="184"/>
      <c r="GPY38" s="184"/>
      <c r="GPZ38" s="184"/>
      <c r="GQA38" s="184"/>
      <c r="GQB38" s="184"/>
      <c r="GQC38" s="184"/>
      <c r="GQD38" s="184"/>
      <c r="GQE38" s="184"/>
      <c r="GQF38" s="184"/>
      <c r="GQG38" s="184"/>
      <c r="GQH38" s="184"/>
      <c r="GQI38" s="184"/>
      <c r="GQJ38" s="184"/>
      <c r="GQK38" s="184"/>
      <c r="GQL38" s="184"/>
      <c r="GQM38" s="184"/>
      <c r="GQN38" s="184"/>
      <c r="GQO38" s="184"/>
      <c r="GQP38" s="184"/>
      <c r="GQQ38" s="184"/>
      <c r="GQR38" s="184"/>
      <c r="GQS38" s="184"/>
      <c r="GQT38" s="184"/>
      <c r="GQU38" s="184"/>
      <c r="GQV38" s="184"/>
      <c r="GQW38" s="184"/>
      <c r="GQX38" s="184"/>
      <c r="GQY38" s="184"/>
      <c r="GQZ38" s="184"/>
      <c r="GRA38" s="184"/>
      <c r="GRB38" s="184"/>
      <c r="GRC38" s="184"/>
      <c r="GRD38" s="184"/>
      <c r="GRE38" s="184"/>
      <c r="GRF38" s="184"/>
      <c r="GRG38" s="184"/>
      <c r="GRH38" s="184"/>
      <c r="GRI38" s="184"/>
      <c r="GRJ38" s="184"/>
      <c r="GRK38" s="184"/>
      <c r="GRL38" s="184"/>
      <c r="GRM38" s="184"/>
      <c r="GRN38" s="184"/>
      <c r="GRO38" s="184"/>
      <c r="GRP38" s="184"/>
      <c r="GRQ38" s="184"/>
      <c r="GRR38" s="184"/>
      <c r="GRS38" s="184"/>
      <c r="GRT38" s="184"/>
      <c r="GRU38" s="184"/>
      <c r="GRV38" s="184"/>
      <c r="GRW38" s="184"/>
      <c r="GRX38" s="184"/>
      <c r="GRY38" s="184"/>
      <c r="GRZ38" s="184"/>
      <c r="GSA38" s="184"/>
      <c r="GSB38" s="184"/>
      <c r="GSC38" s="184"/>
      <c r="GSD38" s="184"/>
      <c r="GSE38" s="184"/>
      <c r="GSF38" s="184"/>
      <c r="GSG38" s="184"/>
      <c r="GSH38" s="184"/>
      <c r="GSI38" s="184"/>
      <c r="GSJ38" s="184"/>
      <c r="GSK38" s="184"/>
      <c r="GSL38" s="184"/>
      <c r="GSM38" s="184"/>
      <c r="GSN38" s="184"/>
      <c r="GSO38" s="184"/>
      <c r="GSP38" s="184"/>
      <c r="GSQ38" s="184"/>
      <c r="GSR38" s="184"/>
      <c r="GSS38" s="184"/>
      <c r="GST38" s="184"/>
      <c r="GSU38" s="184"/>
      <c r="GSV38" s="184"/>
      <c r="GSW38" s="184"/>
      <c r="GSX38" s="184"/>
      <c r="GSY38" s="184"/>
      <c r="GSZ38" s="184"/>
      <c r="GTA38" s="184"/>
      <c r="GTB38" s="184"/>
      <c r="GTC38" s="184"/>
      <c r="GTD38" s="184"/>
      <c r="GTE38" s="184"/>
      <c r="GTF38" s="184"/>
      <c r="GTG38" s="184"/>
      <c r="GTH38" s="184"/>
      <c r="GTI38" s="184"/>
      <c r="GTJ38" s="184"/>
      <c r="GTK38" s="184"/>
      <c r="GTL38" s="184"/>
      <c r="GTM38" s="184"/>
      <c r="GTN38" s="184"/>
      <c r="GTO38" s="184"/>
      <c r="GTP38" s="184"/>
      <c r="GTQ38" s="184"/>
      <c r="GTR38" s="184"/>
      <c r="GTS38" s="184"/>
      <c r="GTT38" s="184"/>
      <c r="GTU38" s="184"/>
      <c r="GTV38" s="184"/>
      <c r="GTW38" s="184"/>
      <c r="GTX38" s="184"/>
      <c r="GTY38" s="184"/>
      <c r="GTZ38" s="184"/>
      <c r="GUA38" s="184"/>
      <c r="GUB38" s="184"/>
      <c r="GUC38" s="184"/>
      <c r="GUD38" s="184"/>
      <c r="GUE38" s="184"/>
      <c r="GUF38" s="184"/>
      <c r="GUG38" s="184"/>
      <c r="GUH38" s="184"/>
      <c r="GUI38" s="184"/>
      <c r="GUJ38" s="184"/>
      <c r="GUK38" s="184"/>
      <c r="GUL38" s="184"/>
      <c r="GUM38" s="184"/>
      <c r="GUN38" s="184"/>
      <c r="GUO38" s="184"/>
      <c r="GUP38" s="184"/>
      <c r="GUQ38" s="184"/>
      <c r="GUR38" s="184"/>
      <c r="GUS38" s="184"/>
      <c r="GUT38" s="184"/>
      <c r="GUU38" s="184"/>
      <c r="GUV38" s="184"/>
      <c r="GUW38" s="184"/>
      <c r="GUX38" s="184"/>
      <c r="GUY38" s="184"/>
      <c r="GUZ38" s="184"/>
      <c r="GVA38" s="184"/>
      <c r="GVB38" s="184"/>
      <c r="GVC38" s="184"/>
      <c r="GVD38" s="184"/>
      <c r="GVE38" s="184"/>
      <c r="GVF38" s="184"/>
      <c r="GVG38" s="184"/>
      <c r="GVH38" s="184"/>
      <c r="GVI38" s="184"/>
      <c r="GVJ38" s="184"/>
      <c r="GVK38" s="184"/>
      <c r="GVL38" s="184"/>
      <c r="GVM38" s="184"/>
      <c r="GVN38" s="184"/>
      <c r="GVO38" s="184"/>
      <c r="GVP38" s="184"/>
      <c r="GVQ38" s="184"/>
      <c r="GVR38" s="184"/>
      <c r="GVS38" s="184"/>
      <c r="GVT38" s="184"/>
      <c r="GVU38" s="184"/>
      <c r="GVV38" s="184"/>
      <c r="GVW38" s="184"/>
      <c r="GVX38" s="184"/>
      <c r="GVY38" s="184"/>
      <c r="GVZ38" s="184"/>
      <c r="GWA38" s="184"/>
      <c r="GWB38" s="184"/>
      <c r="GWC38" s="184"/>
      <c r="GWD38" s="184"/>
      <c r="GWE38" s="184"/>
      <c r="GWF38" s="184"/>
      <c r="GWG38" s="184"/>
      <c r="GWH38" s="184"/>
      <c r="GWI38" s="184"/>
      <c r="GWJ38" s="184"/>
      <c r="GWK38" s="184"/>
      <c r="GWL38" s="184"/>
      <c r="GWM38" s="184"/>
      <c r="GWN38" s="184"/>
      <c r="GWO38" s="184"/>
      <c r="GWP38" s="184"/>
      <c r="GWQ38" s="184"/>
      <c r="GWR38" s="184"/>
      <c r="GWS38" s="184"/>
      <c r="GWT38" s="184"/>
      <c r="GWU38" s="184"/>
      <c r="GWV38" s="184"/>
      <c r="GWW38" s="184"/>
      <c r="GWX38" s="184"/>
      <c r="GWY38" s="184"/>
      <c r="GWZ38" s="184"/>
      <c r="GXA38" s="184"/>
      <c r="GXB38" s="184"/>
      <c r="GXC38" s="184"/>
      <c r="GXD38" s="184"/>
      <c r="GXE38" s="184"/>
      <c r="GXF38" s="184"/>
      <c r="GXG38" s="184"/>
      <c r="GXH38" s="184"/>
      <c r="GXI38" s="184"/>
      <c r="GXJ38" s="184"/>
      <c r="GXK38" s="184"/>
      <c r="GXL38" s="184"/>
      <c r="GXM38" s="184"/>
      <c r="GXN38" s="184"/>
      <c r="GXO38" s="184"/>
      <c r="GXP38" s="184"/>
      <c r="GXQ38" s="184"/>
      <c r="GXR38" s="184"/>
      <c r="GXS38" s="184"/>
      <c r="GXT38" s="184"/>
      <c r="GXU38" s="184"/>
      <c r="GXV38" s="184"/>
      <c r="GXW38" s="184"/>
      <c r="GXX38" s="184"/>
      <c r="GXY38" s="184"/>
      <c r="GXZ38" s="184"/>
      <c r="GYA38" s="184"/>
      <c r="GYB38" s="184"/>
      <c r="GYC38" s="184"/>
      <c r="GYD38" s="184"/>
      <c r="GYE38" s="184"/>
      <c r="GYF38" s="184"/>
      <c r="GYG38" s="184"/>
      <c r="GYH38" s="184"/>
      <c r="GYI38" s="184"/>
      <c r="GYJ38" s="184"/>
      <c r="GYK38" s="184"/>
      <c r="GYL38" s="184"/>
      <c r="GYM38" s="184"/>
      <c r="GYN38" s="184"/>
      <c r="GYO38" s="184"/>
      <c r="GYP38" s="184"/>
      <c r="GYQ38" s="184"/>
      <c r="GYR38" s="184"/>
      <c r="GYS38" s="184"/>
      <c r="GYT38" s="184"/>
      <c r="GYU38" s="184"/>
      <c r="GYV38" s="184"/>
      <c r="GYW38" s="184"/>
      <c r="GYX38" s="184"/>
      <c r="GYY38" s="184"/>
      <c r="GYZ38" s="184"/>
      <c r="GZA38" s="184"/>
      <c r="GZB38" s="184"/>
      <c r="GZC38" s="184"/>
      <c r="GZD38" s="184"/>
      <c r="GZE38" s="184"/>
      <c r="GZF38" s="184"/>
      <c r="GZG38" s="184"/>
      <c r="GZH38" s="184"/>
      <c r="GZI38" s="184"/>
      <c r="GZJ38" s="184"/>
      <c r="GZK38" s="184"/>
      <c r="GZL38" s="184"/>
      <c r="GZM38" s="184"/>
      <c r="GZN38" s="184"/>
      <c r="GZO38" s="184"/>
      <c r="GZP38" s="184"/>
      <c r="GZQ38" s="184"/>
      <c r="GZR38" s="184"/>
      <c r="GZS38" s="184"/>
      <c r="GZT38" s="184"/>
      <c r="GZU38" s="184"/>
      <c r="GZV38" s="184"/>
      <c r="GZW38" s="184"/>
      <c r="GZX38" s="184"/>
      <c r="GZY38" s="184"/>
      <c r="GZZ38" s="184"/>
      <c r="HAA38" s="184"/>
      <c r="HAB38" s="184"/>
      <c r="HAC38" s="184"/>
      <c r="HAD38" s="184"/>
      <c r="HAE38" s="184"/>
      <c r="HAF38" s="184"/>
      <c r="HAG38" s="184"/>
      <c r="HAH38" s="184"/>
      <c r="HAI38" s="184"/>
      <c r="HAJ38" s="184"/>
      <c r="HAK38" s="184"/>
      <c r="HAL38" s="184"/>
      <c r="HAM38" s="184"/>
      <c r="HAN38" s="184"/>
      <c r="HAO38" s="184"/>
      <c r="HAP38" s="184"/>
      <c r="HAQ38" s="184"/>
      <c r="HAR38" s="184"/>
      <c r="HAS38" s="184"/>
      <c r="HAT38" s="184"/>
      <c r="HAU38" s="184"/>
      <c r="HAV38" s="184"/>
      <c r="HAW38" s="184"/>
      <c r="HAX38" s="184"/>
      <c r="HAY38" s="184"/>
      <c r="HAZ38" s="184"/>
      <c r="HBA38" s="184"/>
      <c r="HBB38" s="184"/>
      <c r="HBC38" s="184"/>
      <c r="HBD38" s="184"/>
      <c r="HBE38" s="184"/>
      <c r="HBF38" s="184"/>
      <c r="HBG38" s="184"/>
      <c r="HBH38" s="184"/>
      <c r="HBI38" s="184"/>
      <c r="HBJ38" s="184"/>
      <c r="HBK38" s="184"/>
      <c r="HBL38" s="184"/>
      <c r="HBM38" s="184"/>
      <c r="HBN38" s="184"/>
      <c r="HBO38" s="184"/>
      <c r="HBP38" s="184"/>
      <c r="HBQ38" s="184"/>
      <c r="HBR38" s="184"/>
      <c r="HBS38" s="184"/>
      <c r="HBT38" s="184"/>
      <c r="HBU38" s="184"/>
      <c r="HBV38" s="184"/>
      <c r="HBW38" s="184"/>
      <c r="HBX38" s="184"/>
      <c r="HBY38" s="184"/>
      <c r="HBZ38" s="184"/>
      <c r="HCA38" s="184"/>
      <c r="HCB38" s="184"/>
      <c r="HCC38" s="184"/>
      <c r="HCD38" s="184"/>
      <c r="HCE38" s="184"/>
      <c r="HCF38" s="184"/>
      <c r="HCG38" s="184"/>
      <c r="HCH38" s="184"/>
      <c r="HCI38" s="184"/>
      <c r="HCJ38" s="184"/>
      <c r="HCK38" s="184"/>
      <c r="HCL38" s="184"/>
      <c r="HCM38" s="184"/>
      <c r="HCN38" s="184"/>
      <c r="HCO38" s="184"/>
      <c r="HCP38" s="184"/>
      <c r="HCQ38" s="184"/>
      <c r="HCR38" s="184"/>
      <c r="HCS38" s="184"/>
      <c r="HCT38" s="184"/>
      <c r="HCU38" s="184"/>
      <c r="HCV38" s="184"/>
      <c r="HCW38" s="184"/>
      <c r="HCX38" s="184"/>
      <c r="HCY38" s="184"/>
      <c r="HCZ38" s="184"/>
      <c r="HDA38" s="184"/>
      <c r="HDB38" s="184"/>
      <c r="HDC38" s="184"/>
      <c r="HDD38" s="184"/>
      <c r="HDE38" s="184"/>
      <c r="HDF38" s="184"/>
      <c r="HDG38" s="184"/>
      <c r="HDH38" s="184"/>
      <c r="HDI38" s="184"/>
      <c r="HDJ38" s="184"/>
      <c r="HDK38" s="184"/>
      <c r="HDL38" s="184"/>
      <c r="HDM38" s="184"/>
      <c r="HDN38" s="184"/>
      <c r="HDO38" s="184"/>
      <c r="HDP38" s="184"/>
      <c r="HDQ38" s="184"/>
      <c r="HDR38" s="184"/>
      <c r="HDS38" s="184"/>
      <c r="HDT38" s="184"/>
      <c r="HDU38" s="184"/>
      <c r="HDV38" s="184"/>
      <c r="HDW38" s="184"/>
      <c r="HDX38" s="184"/>
      <c r="HDY38" s="184"/>
      <c r="HDZ38" s="184"/>
      <c r="HEA38" s="184"/>
      <c r="HEB38" s="184"/>
      <c r="HEC38" s="184"/>
      <c r="HED38" s="184"/>
      <c r="HEE38" s="184"/>
      <c r="HEF38" s="184"/>
      <c r="HEG38" s="184"/>
      <c r="HEH38" s="184"/>
      <c r="HEI38" s="184"/>
      <c r="HEJ38" s="184"/>
      <c r="HEK38" s="184"/>
      <c r="HEL38" s="184"/>
      <c r="HEM38" s="184"/>
      <c r="HEN38" s="184"/>
      <c r="HEO38" s="184"/>
      <c r="HEP38" s="184"/>
      <c r="HEQ38" s="184"/>
      <c r="HER38" s="184"/>
      <c r="HES38" s="184"/>
      <c r="HET38" s="184"/>
      <c r="HEU38" s="184"/>
      <c r="HEV38" s="184"/>
      <c r="HEW38" s="184"/>
      <c r="HEX38" s="184"/>
      <c r="HEY38" s="184"/>
      <c r="HEZ38" s="184"/>
      <c r="HFA38" s="184"/>
      <c r="HFB38" s="184"/>
      <c r="HFC38" s="184"/>
      <c r="HFD38" s="184"/>
      <c r="HFE38" s="184"/>
      <c r="HFF38" s="184"/>
      <c r="HFG38" s="184"/>
      <c r="HFH38" s="184"/>
      <c r="HFI38" s="184"/>
      <c r="HFJ38" s="184"/>
      <c r="HFK38" s="184"/>
      <c r="HFL38" s="184"/>
      <c r="HFM38" s="184"/>
      <c r="HFN38" s="184"/>
      <c r="HFO38" s="184"/>
      <c r="HFP38" s="184"/>
      <c r="HFQ38" s="184"/>
      <c r="HFR38" s="184"/>
      <c r="HFS38" s="184"/>
      <c r="HFT38" s="184"/>
      <c r="HFU38" s="184"/>
      <c r="HFV38" s="184"/>
      <c r="HFW38" s="184"/>
      <c r="HFX38" s="184"/>
      <c r="HFY38" s="184"/>
      <c r="HFZ38" s="184"/>
      <c r="HGA38" s="184"/>
      <c r="HGB38" s="184"/>
      <c r="HGC38" s="184"/>
      <c r="HGD38" s="184"/>
      <c r="HGE38" s="184"/>
      <c r="HGF38" s="184"/>
      <c r="HGG38" s="184"/>
      <c r="HGH38" s="184"/>
      <c r="HGI38" s="184"/>
      <c r="HGJ38" s="184"/>
      <c r="HGK38" s="184"/>
      <c r="HGL38" s="184"/>
      <c r="HGM38" s="184"/>
      <c r="HGN38" s="184"/>
      <c r="HGO38" s="184"/>
      <c r="HGP38" s="184"/>
      <c r="HGQ38" s="184"/>
      <c r="HGR38" s="184"/>
      <c r="HGS38" s="184"/>
      <c r="HGT38" s="184"/>
      <c r="HGU38" s="184"/>
      <c r="HGV38" s="184"/>
      <c r="HGW38" s="184"/>
      <c r="HGX38" s="184"/>
      <c r="HGY38" s="184"/>
      <c r="HGZ38" s="184"/>
      <c r="HHA38" s="184"/>
      <c r="HHB38" s="184"/>
      <c r="HHC38" s="184"/>
      <c r="HHD38" s="184"/>
      <c r="HHE38" s="184"/>
      <c r="HHF38" s="184"/>
      <c r="HHG38" s="184"/>
      <c r="HHH38" s="184"/>
      <c r="HHI38" s="184"/>
      <c r="HHJ38" s="184"/>
      <c r="HHK38" s="184"/>
      <c r="HHL38" s="184"/>
      <c r="HHM38" s="184"/>
      <c r="HHN38" s="184"/>
      <c r="HHO38" s="184"/>
      <c r="HHP38" s="184"/>
      <c r="HHQ38" s="184"/>
      <c r="HHR38" s="184"/>
      <c r="HHS38" s="184"/>
      <c r="HHT38" s="184"/>
      <c r="HHU38" s="184"/>
      <c r="HHV38" s="184"/>
      <c r="HHW38" s="184"/>
      <c r="HHX38" s="184"/>
      <c r="HHY38" s="184"/>
      <c r="HHZ38" s="184"/>
      <c r="HIA38" s="184"/>
      <c r="HIB38" s="184"/>
      <c r="HIC38" s="184"/>
      <c r="HID38" s="184"/>
      <c r="HIE38" s="184"/>
      <c r="HIF38" s="184"/>
      <c r="HIG38" s="184"/>
      <c r="HIH38" s="184"/>
      <c r="HII38" s="184"/>
      <c r="HIJ38" s="184"/>
      <c r="HIK38" s="184"/>
      <c r="HIL38" s="184"/>
      <c r="HIM38" s="184"/>
      <c r="HIN38" s="184"/>
      <c r="HIO38" s="184"/>
      <c r="HIP38" s="184"/>
      <c r="HIQ38" s="184"/>
      <c r="HIR38" s="184"/>
      <c r="HIS38" s="184"/>
      <c r="HIT38" s="184"/>
      <c r="HIU38" s="184"/>
      <c r="HIV38" s="184"/>
      <c r="HIW38" s="184"/>
      <c r="HIX38" s="184"/>
      <c r="HIY38" s="184"/>
      <c r="HIZ38" s="184"/>
      <c r="HJA38" s="184"/>
      <c r="HJB38" s="184"/>
      <c r="HJC38" s="184"/>
      <c r="HJD38" s="184"/>
      <c r="HJE38" s="184"/>
      <c r="HJF38" s="184"/>
      <c r="HJG38" s="184"/>
      <c r="HJH38" s="184"/>
      <c r="HJI38" s="184"/>
      <c r="HJJ38" s="184"/>
      <c r="HJK38" s="184"/>
      <c r="HJL38" s="184"/>
      <c r="HJM38" s="184"/>
      <c r="HJN38" s="184"/>
      <c r="HJO38" s="184"/>
      <c r="HJP38" s="184"/>
      <c r="HJQ38" s="184"/>
      <c r="HJR38" s="184"/>
      <c r="HJS38" s="184"/>
      <c r="HJT38" s="184"/>
      <c r="HJU38" s="184"/>
      <c r="HJV38" s="184"/>
      <c r="HJW38" s="184"/>
      <c r="HJX38" s="184"/>
      <c r="HJY38" s="184"/>
      <c r="HJZ38" s="184"/>
      <c r="HKA38" s="184"/>
      <c r="HKB38" s="184"/>
      <c r="HKC38" s="184"/>
      <c r="HKD38" s="184"/>
      <c r="HKE38" s="184"/>
      <c r="HKF38" s="184"/>
      <c r="HKG38" s="184"/>
      <c r="HKH38" s="184"/>
      <c r="HKI38" s="184"/>
      <c r="HKJ38" s="184"/>
      <c r="HKK38" s="184"/>
      <c r="HKL38" s="184"/>
      <c r="HKM38" s="184"/>
      <c r="HKN38" s="184"/>
      <c r="HKO38" s="184"/>
      <c r="HKP38" s="184"/>
      <c r="HKQ38" s="184"/>
      <c r="HKR38" s="184"/>
      <c r="HKS38" s="184"/>
      <c r="HKT38" s="184"/>
      <c r="HKU38" s="184"/>
      <c r="HKV38" s="184"/>
      <c r="HKW38" s="184"/>
      <c r="HKX38" s="184"/>
      <c r="HKY38" s="184"/>
      <c r="HKZ38" s="184"/>
      <c r="HLA38" s="184"/>
      <c r="HLB38" s="184"/>
      <c r="HLC38" s="184"/>
      <c r="HLD38" s="184"/>
      <c r="HLE38" s="184"/>
      <c r="HLF38" s="184"/>
      <c r="HLG38" s="184"/>
      <c r="HLH38" s="184"/>
      <c r="HLI38" s="184"/>
      <c r="HLJ38" s="184"/>
      <c r="HLK38" s="184"/>
      <c r="HLL38" s="184"/>
      <c r="HLM38" s="184"/>
      <c r="HLN38" s="184"/>
      <c r="HLO38" s="184"/>
      <c r="HLP38" s="184"/>
      <c r="HLQ38" s="184"/>
      <c r="HLR38" s="184"/>
      <c r="HLS38" s="184"/>
      <c r="HLT38" s="184"/>
      <c r="HLU38" s="184"/>
      <c r="HLV38" s="184"/>
      <c r="HLW38" s="184"/>
      <c r="HLX38" s="184"/>
      <c r="HLY38" s="184"/>
      <c r="HLZ38" s="184"/>
      <c r="HMA38" s="184"/>
      <c r="HMB38" s="184"/>
      <c r="HMC38" s="184"/>
      <c r="HMD38" s="184"/>
      <c r="HME38" s="184"/>
      <c r="HMF38" s="184"/>
      <c r="HMG38" s="184"/>
      <c r="HMH38" s="184"/>
      <c r="HMI38" s="184"/>
      <c r="HMJ38" s="184"/>
      <c r="HMK38" s="184"/>
      <c r="HML38" s="184"/>
      <c r="HMM38" s="184"/>
      <c r="HMN38" s="184"/>
      <c r="HMO38" s="184"/>
      <c r="HMP38" s="184"/>
      <c r="HMQ38" s="184"/>
      <c r="HMR38" s="184"/>
      <c r="HMS38" s="184"/>
      <c r="HMT38" s="184"/>
      <c r="HMU38" s="184"/>
      <c r="HMV38" s="184"/>
      <c r="HMW38" s="184"/>
      <c r="HMX38" s="184"/>
      <c r="HMY38" s="184"/>
      <c r="HMZ38" s="184"/>
      <c r="HNA38" s="184"/>
      <c r="HNB38" s="184"/>
      <c r="HNC38" s="184"/>
      <c r="HND38" s="184"/>
      <c r="HNE38" s="184"/>
      <c r="HNF38" s="184"/>
      <c r="HNG38" s="184"/>
      <c r="HNH38" s="184"/>
      <c r="HNI38" s="184"/>
      <c r="HNJ38" s="184"/>
      <c r="HNK38" s="184"/>
      <c r="HNL38" s="184"/>
      <c r="HNM38" s="184"/>
      <c r="HNN38" s="184"/>
      <c r="HNO38" s="184"/>
      <c r="HNP38" s="184"/>
      <c r="HNQ38" s="184"/>
      <c r="HNR38" s="184"/>
      <c r="HNS38" s="184"/>
      <c r="HNT38" s="184"/>
      <c r="HNU38" s="184"/>
      <c r="HNV38" s="184"/>
      <c r="HNW38" s="184"/>
      <c r="HNX38" s="184"/>
      <c r="HNY38" s="184"/>
      <c r="HNZ38" s="184"/>
      <c r="HOA38" s="184"/>
      <c r="HOB38" s="184"/>
      <c r="HOC38" s="184"/>
      <c r="HOD38" s="184"/>
      <c r="HOE38" s="184"/>
      <c r="HOF38" s="184"/>
      <c r="HOG38" s="184"/>
      <c r="HOH38" s="184"/>
      <c r="HOI38" s="184"/>
      <c r="HOJ38" s="184"/>
      <c r="HOK38" s="184"/>
      <c r="HOL38" s="184"/>
      <c r="HOM38" s="184"/>
      <c r="HON38" s="184"/>
      <c r="HOO38" s="184"/>
      <c r="HOP38" s="184"/>
      <c r="HOQ38" s="184"/>
      <c r="HOR38" s="184"/>
      <c r="HOS38" s="184"/>
      <c r="HOT38" s="184"/>
      <c r="HOU38" s="184"/>
      <c r="HOV38" s="184"/>
      <c r="HOW38" s="184"/>
      <c r="HOX38" s="184"/>
      <c r="HOY38" s="184"/>
      <c r="HOZ38" s="184"/>
      <c r="HPA38" s="184"/>
      <c r="HPB38" s="184"/>
      <c r="HPC38" s="184"/>
      <c r="HPD38" s="184"/>
      <c r="HPE38" s="184"/>
      <c r="HPF38" s="184"/>
      <c r="HPG38" s="184"/>
      <c r="HPH38" s="184"/>
      <c r="HPI38" s="184"/>
      <c r="HPJ38" s="184"/>
      <c r="HPK38" s="184"/>
      <c r="HPL38" s="184"/>
      <c r="HPM38" s="184"/>
      <c r="HPN38" s="184"/>
      <c r="HPO38" s="184"/>
      <c r="HPP38" s="184"/>
      <c r="HPQ38" s="184"/>
      <c r="HPR38" s="184"/>
      <c r="HPS38" s="184"/>
      <c r="HPT38" s="184"/>
      <c r="HPU38" s="184"/>
      <c r="HPV38" s="184"/>
      <c r="HPW38" s="184"/>
      <c r="HPX38" s="184"/>
      <c r="HPY38" s="184"/>
      <c r="HPZ38" s="184"/>
      <c r="HQA38" s="184"/>
      <c r="HQB38" s="184"/>
      <c r="HQC38" s="184"/>
      <c r="HQD38" s="184"/>
      <c r="HQE38" s="184"/>
      <c r="HQF38" s="184"/>
      <c r="HQG38" s="184"/>
      <c r="HQH38" s="184"/>
      <c r="HQI38" s="184"/>
      <c r="HQJ38" s="184"/>
      <c r="HQK38" s="184"/>
      <c r="HQL38" s="184"/>
      <c r="HQM38" s="184"/>
      <c r="HQN38" s="184"/>
      <c r="HQO38" s="184"/>
      <c r="HQP38" s="184"/>
      <c r="HQQ38" s="184"/>
      <c r="HQR38" s="184"/>
      <c r="HQS38" s="184"/>
      <c r="HQT38" s="184"/>
      <c r="HQU38" s="184"/>
      <c r="HQV38" s="184"/>
      <c r="HQW38" s="184"/>
      <c r="HQX38" s="184"/>
      <c r="HQY38" s="184"/>
      <c r="HQZ38" s="184"/>
      <c r="HRA38" s="184"/>
      <c r="HRB38" s="184"/>
      <c r="HRC38" s="184"/>
      <c r="HRD38" s="184"/>
      <c r="HRE38" s="184"/>
      <c r="HRF38" s="184"/>
      <c r="HRG38" s="184"/>
      <c r="HRH38" s="184"/>
      <c r="HRI38" s="184"/>
      <c r="HRJ38" s="184"/>
      <c r="HRK38" s="184"/>
      <c r="HRL38" s="184"/>
      <c r="HRM38" s="184"/>
      <c r="HRN38" s="184"/>
      <c r="HRO38" s="184"/>
      <c r="HRP38" s="184"/>
      <c r="HRQ38" s="184"/>
      <c r="HRR38" s="184"/>
      <c r="HRS38" s="184"/>
      <c r="HRT38" s="184"/>
      <c r="HRU38" s="184"/>
      <c r="HRV38" s="184"/>
      <c r="HRW38" s="184"/>
      <c r="HRX38" s="184"/>
      <c r="HRY38" s="184"/>
      <c r="HRZ38" s="184"/>
      <c r="HSA38" s="184"/>
      <c r="HSB38" s="184"/>
      <c r="HSC38" s="184"/>
      <c r="HSD38" s="184"/>
      <c r="HSE38" s="184"/>
      <c r="HSF38" s="184"/>
      <c r="HSG38" s="184"/>
      <c r="HSH38" s="184"/>
      <c r="HSI38" s="184"/>
      <c r="HSJ38" s="184"/>
      <c r="HSK38" s="184"/>
      <c r="HSL38" s="184"/>
      <c r="HSM38" s="184"/>
      <c r="HSN38" s="184"/>
      <c r="HSO38" s="184"/>
      <c r="HSP38" s="184"/>
      <c r="HSQ38" s="184"/>
      <c r="HSR38" s="184"/>
      <c r="HSS38" s="184"/>
      <c r="HST38" s="184"/>
      <c r="HSU38" s="184"/>
      <c r="HSV38" s="184"/>
      <c r="HSW38" s="184"/>
      <c r="HSX38" s="184"/>
      <c r="HSY38" s="184"/>
      <c r="HSZ38" s="184"/>
      <c r="HTA38" s="184"/>
      <c r="HTB38" s="184"/>
      <c r="HTC38" s="184"/>
      <c r="HTD38" s="184"/>
      <c r="HTE38" s="184"/>
      <c r="HTF38" s="184"/>
      <c r="HTG38" s="184"/>
      <c r="HTH38" s="184"/>
      <c r="HTI38" s="184"/>
      <c r="HTJ38" s="184"/>
      <c r="HTK38" s="184"/>
      <c r="HTL38" s="184"/>
      <c r="HTM38" s="184"/>
      <c r="HTN38" s="184"/>
      <c r="HTO38" s="184"/>
      <c r="HTP38" s="184"/>
      <c r="HTQ38" s="184"/>
      <c r="HTR38" s="184"/>
      <c r="HTS38" s="184"/>
      <c r="HTT38" s="184"/>
      <c r="HTU38" s="184"/>
      <c r="HTV38" s="184"/>
      <c r="HTW38" s="184"/>
      <c r="HTX38" s="184"/>
      <c r="HTY38" s="184"/>
      <c r="HTZ38" s="184"/>
      <c r="HUA38" s="184"/>
      <c r="HUB38" s="184"/>
      <c r="HUC38" s="184"/>
      <c r="HUD38" s="184"/>
      <c r="HUE38" s="184"/>
      <c r="HUF38" s="184"/>
      <c r="HUG38" s="184"/>
      <c r="HUH38" s="184"/>
      <c r="HUI38" s="184"/>
      <c r="HUJ38" s="184"/>
      <c r="HUK38" s="184"/>
      <c r="HUL38" s="184"/>
      <c r="HUM38" s="184"/>
      <c r="HUN38" s="184"/>
      <c r="HUO38" s="184"/>
      <c r="HUP38" s="184"/>
      <c r="HUQ38" s="184"/>
      <c r="HUR38" s="184"/>
      <c r="HUS38" s="184"/>
      <c r="HUT38" s="184"/>
      <c r="HUU38" s="184"/>
      <c r="HUV38" s="184"/>
      <c r="HUW38" s="184"/>
      <c r="HUX38" s="184"/>
      <c r="HUY38" s="184"/>
      <c r="HUZ38" s="184"/>
      <c r="HVA38" s="184"/>
      <c r="HVB38" s="184"/>
      <c r="HVC38" s="184"/>
      <c r="HVD38" s="184"/>
      <c r="HVE38" s="184"/>
      <c r="HVF38" s="184"/>
      <c r="HVG38" s="184"/>
      <c r="HVH38" s="184"/>
      <c r="HVI38" s="184"/>
      <c r="HVJ38" s="184"/>
      <c r="HVK38" s="184"/>
      <c r="HVL38" s="184"/>
      <c r="HVM38" s="184"/>
      <c r="HVN38" s="184"/>
      <c r="HVO38" s="184"/>
      <c r="HVP38" s="184"/>
      <c r="HVQ38" s="184"/>
      <c r="HVR38" s="184"/>
      <c r="HVS38" s="184"/>
      <c r="HVT38" s="184"/>
      <c r="HVU38" s="184"/>
      <c r="HVV38" s="184"/>
      <c r="HVW38" s="184"/>
      <c r="HVX38" s="184"/>
      <c r="HVY38" s="184"/>
      <c r="HVZ38" s="184"/>
      <c r="HWA38" s="184"/>
      <c r="HWB38" s="184"/>
      <c r="HWC38" s="184"/>
      <c r="HWD38" s="184"/>
      <c r="HWE38" s="184"/>
      <c r="HWF38" s="184"/>
      <c r="HWG38" s="184"/>
      <c r="HWH38" s="184"/>
      <c r="HWI38" s="184"/>
      <c r="HWJ38" s="184"/>
      <c r="HWK38" s="184"/>
      <c r="HWL38" s="184"/>
      <c r="HWM38" s="184"/>
      <c r="HWN38" s="184"/>
      <c r="HWO38" s="184"/>
      <c r="HWP38" s="184"/>
      <c r="HWQ38" s="184"/>
      <c r="HWR38" s="184"/>
      <c r="HWS38" s="184"/>
      <c r="HWT38" s="184"/>
      <c r="HWU38" s="184"/>
      <c r="HWV38" s="184"/>
      <c r="HWW38" s="184"/>
      <c r="HWX38" s="184"/>
      <c r="HWY38" s="184"/>
      <c r="HWZ38" s="184"/>
      <c r="HXA38" s="184"/>
      <c r="HXB38" s="184"/>
      <c r="HXC38" s="184"/>
      <c r="HXD38" s="184"/>
      <c r="HXE38" s="184"/>
      <c r="HXF38" s="184"/>
      <c r="HXG38" s="184"/>
      <c r="HXH38" s="184"/>
      <c r="HXI38" s="184"/>
      <c r="HXJ38" s="184"/>
      <c r="HXK38" s="184"/>
      <c r="HXL38" s="184"/>
      <c r="HXM38" s="184"/>
      <c r="HXN38" s="184"/>
      <c r="HXO38" s="184"/>
      <c r="HXP38" s="184"/>
      <c r="HXQ38" s="184"/>
      <c r="HXR38" s="184"/>
      <c r="HXS38" s="184"/>
      <c r="HXT38" s="184"/>
      <c r="HXU38" s="184"/>
      <c r="HXV38" s="184"/>
      <c r="HXW38" s="184"/>
      <c r="HXX38" s="184"/>
      <c r="HXY38" s="184"/>
      <c r="HXZ38" s="184"/>
      <c r="HYA38" s="184"/>
      <c r="HYB38" s="184"/>
      <c r="HYC38" s="184"/>
      <c r="HYD38" s="184"/>
      <c r="HYE38" s="184"/>
      <c r="HYF38" s="184"/>
      <c r="HYG38" s="184"/>
      <c r="HYH38" s="184"/>
      <c r="HYI38" s="184"/>
      <c r="HYJ38" s="184"/>
      <c r="HYK38" s="184"/>
      <c r="HYL38" s="184"/>
      <c r="HYM38" s="184"/>
      <c r="HYN38" s="184"/>
      <c r="HYO38" s="184"/>
      <c r="HYP38" s="184"/>
      <c r="HYQ38" s="184"/>
      <c r="HYR38" s="184"/>
      <c r="HYS38" s="184"/>
      <c r="HYT38" s="184"/>
      <c r="HYU38" s="184"/>
      <c r="HYV38" s="184"/>
      <c r="HYW38" s="184"/>
      <c r="HYX38" s="184"/>
      <c r="HYY38" s="184"/>
      <c r="HYZ38" s="184"/>
      <c r="HZA38" s="184"/>
      <c r="HZB38" s="184"/>
      <c r="HZC38" s="184"/>
      <c r="HZD38" s="184"/>
      <c r="HZE38" s="184"/>
      <c r="HZF38" s="184"/>
      <c r="HZG38" s="184"/>
      <c r="HZH38" s="184"/>
      <c r="HZI38" s="184"/>
      <c r="HZJ38" s="184"/>
      <c r="HZK38" s="184"/>
      <c r="HZL38" s="184"/>
      <c r="HZM38" s="184"/>
      <c r="HZN38" s="184"/>
      <c r="HZO38" s="184"/>
      <c r="HZP38" s="184"/>
      <c r="HZQ38" s="184"/>
      <c r="HZR38" s="184"/>
      <c r="HZS38" s="184"/>
      <c r="HZT38" s="184"/>
      <c r="HZU38" s="184"/>
      <c r="HZV38" s="184"/>
      <c r="HZW38" s="184"/>
      <c r="HZX38" s="184"/>
      <c r="HZY38" s="184"/>
      <c r="HZZ38" s="184"/>
      <c r="IAA38" s="184"/>
      <c r="IAB38" s="184"/>
      <c r="IAC38" s="184"/>
      <c r="IAD38" s="184"/>
      <c r="IAE38" s="184"/>
      <c r="IAF38" s="184"/>
      <c r="IAG38" s="184"/>
      <c r="IAH38" s="184"/>
      <c r="IAI38" s="184"/>
      <c r="IAJ38" s="184"/>
      <c r="IAK38" s="184"/>
      <c r="IAL38" s="184"/>
      <c r="IAM38" s="184"/>
      <c r="IAN38" s="184"/>
      <c r="IAO38" s="184"/>
      <c r="IAP38" s="184"/>
      <c r="IAQ38" s="184"/>
      <c r="IAR38" s="184"/>
      <c r="IAS38" s="184"/>
      <c r="IAT38" s="184"/>
      <c r="IAU38" s="184"/>
      <c r="IAV38" s="184"/>
      <c r="IAW38" s="184"/>
      <c r="IAX38" s="184"/>
      <c r="IAY38" s="184"/>
      <c r="IAZ38" s="184"/>
      <c r="IBA38" s="184"/>
      <c r="IBB38" s="184"/>
      <c r="IBC38" s="184"/>
      <c r="IBD38" s="184"/>
      <c r="IBE38" s="184"/>
      <c r="IBF38" s="184"/>
      <c r="IBG38" s="184"/>
      <c r="IBH38" s="184"/>
      <c r="IBI38" s="184"/>
      <c r="IBJ38" s="184"/>
      <c r="IBK38" s="184"/>
      <c r="IBL38" s="184"/>
      <c r="IBM38" s="184"/>
      <c r="IBN38" s="184"/>
      <c r="IBO38" s="184"/>
      <c r="IBP38" s="184"/>
      <c r="IBQ38" s="184"/>
      <c r="IBR38" s="184"/>
      <c r="IBS38" s="184"/>
      <c r="IBT38" s="184"/>
      <c r="IBU38" s="184"/>
      <c r="IBV38" s="184"/>
      <c r="IBW38" s="184"/>
      <c r="IBX38" s="184"/>
      <c r="IBY38" s="184"/>
      <c r="IBZ38" s="184"/>
      <c r="ICA38" s="184"/>
      <c r="ICB38" s="184"/>
      <c r="ICC38" s="184"/>
      <c r="ICD38" s="184"/>
      <c r="ICE38" s="184"/>
      <c r="ICF38" s="184"/>
      <c r="ICG38" s="184"/>
      <c r="ICH38" s="184"/>
      <c r="ICI38" s="184"/>
      <c r="ICJ38" s="184"/>
      <c r="ICK38" s="184"/>
      <c r="ICL38" s="184"/>
      <c r="ICM38" s="184"/>
      <c r="ICN38" s="184"/>
      <c r="ICO38" s="184"/>
      <c r="ICP38" s="184"/>
      <c r="ICQ38" s="184"/>
      <c r="ICR38" s="184"/>
      <c r="ICS38" s="184"/>
      <c r="ICT38" s="184"/>
      <c r="ICU38" s="184"/>
      <c r="ICV38" s="184"/>
      <c r="ICW38" s="184"/>
      <c r="ICX38" s="184"/>
      <c r="ICY38" s="184"/>
      <c r="ICZ38" s="184"/>
      <c r="IDA38" s="184"/>
      <c r="IDB38" s="184"/>
      <c r="IDC38" s="184"/>
      <c r="IDD38" s="184"/>
      <c r="IDE38" s="184"/>
      <c r="IDF38" s="184"/>
      <c r="IDG38" s="184"/>
      <c r="IDH38" s="184"/>
      <c r="IDI38" s="184"/>
      <c r="IDJ38" s="184"/>
      <c r="IDK38" s="184"/>
      <c r="IDL38" s="184"/>
      <c r="IDM38" s="184"/>
      <c r="IDN38" s="184"/>
      <c r="IDO38" s="184"/>
      <c r="IDP38" s="184"/>
      <c r="IDQ38" s="184"/>
      <c r="IDR38" s="184"/>
      <c r="IDS38" s="184"/>
      <c r="IDT38" s="184"/>
      <c r="IDU38" s="184"/>
      <c r="IDV38" s="184"/>
      <c r="IDW38" s="184"/>
      <c r="IDX38" s="184"/>
      <c r="IDY38" s="184"/>
      <c r="IDZ38" s="184"/>
      <c r="IEA38" s="184"/>
      <c r="IEB38" s="184"/>
      <c r="IEC38" s="184"/>
      <c r="IED38" s="184"/>
      <c r="IEE38" s="184"/>
      <c r="IEF38" s="184"/>
      <c r="IEG38" s="184"/>
      <c r="IEH38" s="184"/>
      <c r="IEI38" s="184"/>
      <c r="IEJ38" s="184"/>
      <c r="IEK38" s="184"/>
      <c r="IEL38" s="184"/>
      <c r="IEM38" s="184"/>
      <c r="IEN38" s="184"/>
      <c r="IEO38" s="184"/>
      <c r="IEP38" s="184"/>
      <c r="IEQ38" s="184"/>
      <c r="IER38" s="184"/>
      <c r="IES38" s="184"/>
      <c r="IET38" s="184"/>
      <c r="IEU38" s="184"/>
      <c r="IEV38" s="184"/>
      <c r="IEW38" s="184"/>
      <c r="IEX38" s="184"/>
      <c r="IEY38" s="184"/>
      <c r="IEZ38" s="184"/>
      <c r="IFA38" s="184"/>
      <c r="IFB38" s="184"/>
      <c r="IFC38" s="184"/>
      <c r="IFD38" s="184"/>
      <c r="IFE38" s="184"/>
      <c r="IFF38" s="184"/>
      <c r="IFG38" s="184"/>
      <c r="IFH38" s="184"/>
      <c r="IFI38" s="184"/>
      <c r="IFJ38" s="184"/>
      <c r="IFK38" s="184"/>
      <c r="IFL38" s="184"/>
      <c r="IFM38" s="184"/>
      <c r="IFN38" s="184"/>
      <c r="IFO38" s="184"/>
      <c r="IFP38" s="184"/>
      <c r="IFQ38" s="184"/>
      <c r="IFR38" s="184"/>
      <c r="IFS38" s="184"/>
      <c r="IFT38" s="184"/>
      <c r="IFU38" s="184"/>
      <c r="IFV38" s="184"/>
      <c r="IFW38" s="184"/>
      <c r="IFX38" s="184"/>
      <c r="IFY38" s="184"/>
      <c r="IFZ38" s="184"/>
      <c r="IGA38" s="184"/>
      <c r="IGB38" s="184"/>
      <c r="IGC38" s="184"/>
      <c r="IGD38" s="184"/>
      <c r="IGE38" s="184"/>
      <c r="IGF38" s="184"/>
      <c r="IGG38" s="184"/>
      <c r="IGH38" s="184"/>
      <c r="IGI38" s="184"/>
      <c r="IGJ38" s="184"/>
      <c r="IGK38" s="184"/>
      <c r="IGL38" s="184"/>
      <c r="IGM38" s="184"/>
      <c r="IGN38" s="184"/>
      <c r="IGO38" s="184"/>
      <c r="IGP38" s="184"/>
      <c r="IGQ38" s="184"/>
      <c r="IGR38" s="184"/>
      <c r="IGS38" s="184"/>
      <c r="IGT38" s="184"/>
      <c r="IGU38" s="184"/>
      <c r="IGV38" s="184"/>
      <c r="IGW38" s="184"/>
      <c r="IGX38" s="184"/>
      <c r="IGY38" s="184"/>
      <c r="IGZ38" s="184"/>
      <c r="IHA38" s="184"/>
      <c r="IHB38" s="184"/>
      <c r="IHC38" s="184"/>
      <c r="IHD38" s="184"/>
      <c r="IHE38" s="184"/>
      <c r="IHF38" s="184"/>
      <c r="IHG38" s="184"/>
      <c r="IHH38" s="184"/>
      <c r="IHI38" s="184"/>
      <c r="IHJ38" s="184"/>
      <c r="IHK38" s="184"/>
      <c r="IHL38" s="184"/>
      <c r="IHM38" s="184"/>
      <c r="IHN38" s="184"/>
      <c r="IHO38" s="184"/>
      <c r="IHP38" s="184"/>
      <c r="IHQ38" s="184"/>
      <c r="IHR38" s="184"/>
      <c r="IHS38" s="184"/>
      <c r="IHT38" s="184"/>
      <c r="IHU38" s="184"/>
      <c r="IHV38" s="184"/>
      <c r="IHW38" s="184"/>
      <c r="IHX38" s="184"/>
      <c r="IHY38" s="184"/>
      <c r="IHZ38" s="184"/>
      <c r="IIA38" s="184"/>
      <c r="IIB38" s="184"/>
      <c r="IIC38" s="184"/>
      <c r="IID38" s="184"/>
      <c r="IIE38" s="184"/>
      <c r="IIF38" s="184"/>
      <c r="IIG38" s="184"/>
      <c r="IIH38" s="184"/>
      <c r="III38" s="184"/>
      <c r="IIJ38" s="184"/>
      <c r="IIK38" s="184"/>
      <c r="IIL38" s="184"/>
      <c r="IIM38" s="184"/>
      <c r="IIN38" s="184"/>
      <c r="IIO38" s="184"/>
      <c r="IIP38" s="184"/>
      <c r="IIQ38" s="184"/>
      <c r="IIR38" s="184"/>
      <c r="IIS38" s="184"/>
      <c r="IIT38" s="184"/>
      <c r="IIU38" s="184"/>
      <c r="IIV38" s="184"/>
      <c r="IIW38" s="184"/>
      <c r="IIX38" s="184"/>
      <c r="IIY38" s="184"/>
      <c r="IIZ38" s="184"/>
      <c r="IJA38" s="184"/>
      <c r="IJB38" s="184"/>
      <c r="IJC38" s="184"/>
      <c r="IJD38" s="184"/>
      <c r="IJE38" s="184"/>
      <c r="IJF38" s="184"/>
      <c r="IJG38" s="184"/>
      <c r="IJH38" s="184"/>
      <c r="IJI38" s="184"/>
      <c r="IJJ38" s="184"/>
      <c r="IJK38" s="184"/>
      <c r="IJL38" s="184"/>
      <c r="IJM38" s="184"/>
      <c r="IJN38" s="184"/>
      <c r="IJO38" s="184"/>
      <c r="IJP38" s="184"/>
      <c r="IJQ38" s="184"/>
      <c r="IJR38" s="184"/>
      <c r="IJS38" s="184"/>
      <c r="IJT38" s="184"/>
      <c r="IJU38" s="184"/>
      <c r="IJV38" s="184"/>
      <c r="IJW38" s="184"/>
      <c r="IJX38" s="184"/>
      <c r="IJY38" s="184"/>
      <c r="IJZ38" s="184"/>
      <c r="IKA38" s="184"/>
      <c r="IKB38" s="184"/>
      <c r="IKC38" s="184"/>
      <c r="IKD38" s="184"/>
      <c r="IKE38" s="184"/>
      <c r="IKF38" s="184"/>
      <c r="IKG38" s="184"/>
      <c r="IKH38" s="184"/>
      <c r="IKI38" s="184"/>
      <c r="IKJ38" s="184"/>
      <c r="IKK38" s="184"/>
      <c r="IKL38" s="184"/>
      <c r="IKM38" s="184"/>
      <c r="IKN38" s="184"/>
      <c r="IKO38" s="184"/>
      <c r="IKP38" s="184"/>
      <c r="IKQ38" s="184"/>
      <c r="IKR38" s="184"/>
      <c r="IKS38" s="184"/>
      <c r="IKT38" s="184"/>
      <c r="IKU38" s="184"/>
      <c r="IKV38" s="184"/>
      <c r="IKW38" s="184"/>
      <c r="IKX38" s="184"/>
      <c r="IKY38" s="184"/>
      <c r="IKZ38" s="184"/>
      <c r="ILA38" s="184"/>
      <c r="ILB38" s="184"/>
      <c r="ILC38" s="184"/>
      <c r="ILD38" s="184"/>
      <c r="ILE38" s="184"/>
      <c r="ILF38" s="184"/>
      <c r="ILG38" s="184"/>
      <c r="ILH38" s="184"/>
      <c r="ILI38" s="184"/>
      <c r="ILJ38" s="184"/>
      <c r="ILK38" s="184"/>
      <c r="ILL38" s="184"/>
      <c r="ILM38" s="184"/>
      <c r="ILN38" s="184"/>
      <c r="ILO38" s="184"/>
      <c r="ILP38" s="184"/>
      <c r="ILQ38" s="184"/>
      <c r="ILR38" s="184"/>
      <c r="ILS38" s="184"/>
      <c r="ILT38" s="184"/>
      <c r="ILU38" s="184"/>
      <c r="ILV38" s="184"/>
      <c r="ILW38" s="184"/>
      <c r="ILX38" s="184"/>
      <c r="ILY38" s="184"/>
      <c r="ILZ38" s="184"/>
      <c r="IMA38" s="184"/>
      <c r="IMB38" s="184"/>
      <c r="IMC38" s="184"/>
      <c r="IMD38" s="184"/>
      <c r="IME38" s="184"/>
      <c r="IMF38" s="184"/>
      <c r="IMG38" s="184"/>
      <c r="IMH38" s="184"/>
      <c r="IMI38" s="184"/>
      <c r="IMJ38" s="184"/>
      <c r="IMK38" s="184"/>
      <c r="IML38" s="184"/>
      <c r="IMM38" s="184"/>
      <c r="IMN38" s="184"/>
      <c r="IMO38" s="184"/>
      <c r="IMP38" s="184"/>
      <c r="IMQ38" s="184"/>
      <c r="IMR38" s="184"/>
      <c r="IMS38" s="184"/>
      <c r="IMT38" s="184"/>
      <c r="IMU38" s="184"/>
      <c r="IMV38" s="184"/>
      <c r="IMW38" s="184"/>
      <c r="IMX38" s="184"/>
      <c r="IMY38" s="184"/>
      <c r="IMZ38" s="184"/>
      <c r="INA38" s="184"/>
      <c r="INB38" s="184"/>
      <c r="INC38" s="184"/>
      <c r="IND38" s="184"/>
      <c r="INE38" s="184"/>
      <c r="INF38" s="184"/>
      <c r="ING38" s="184"/>
      <c r="INH38" s="184"/>
      <c r="INI38" s="184"/>
      <c r="INJ38" s="184"/>
      <c r="INK38" s="184"/>
      <c r="INL38" s="184"/>
      <c r="INM38" s="184"/>
      <c r="INN38" s="184"/>
      <c r="INO38" s="184"/>
      <c r="INP38" s="184"/>
      <c r="INQ38" s="184"/>
      <c r="INR38" s="184"/>
      <c r="INS38" s="184"/>
      <c r="INT38" s="184"/>
      <c r="INU38" s="184"/>
      <c r="INV38" s="184"/>
      <c r="INW38" s="184"/>
      <c r="INX38" s="184"/>
      <c r="INY38" s="184"/>
      <c r="INZ38" s="184"/>
      <c r="IOA38" s="184"/>
      <c r="IOB38" s="184"/>
      <c r="IOC38" s="184"/>
      <c r="IOD38" s="184"/>
      <c r="IOE38" s="184"/>
      <c r="IOF38" s="184"/>
      <c r="IOG38" s="184"/>
      <c r="IOH38" s="184"/>
      <c r="IOI38" s="184"/>
      <c r="IOJ38" s="184"/>
      <c r="IOK38" s="184"/>
      <c r="IOL38" s="184"/>
      <c r="IOM38" s="184"/>
      <c r="ION38" s="184"/>
      <c r="IOO38" s="184"/>
      <c r="IOP38" s="184"/>
      <c r="IOQ38" s="184"/>
      <c r="IOR38" s="184"/>
      <c r="IOS38" s="184"/>
      <c r="IOT38" s="184"/>
      <c r="IOU38" s="184"/>
      <c r="IOV38" s="184"/>
      <c r="IOW38" s="184"/>
      <c r="IOX38" s="184"/>
      <c r="IOY38" s="184"/>
      <c r="IOZ38" s="184"/>
      <c r="IPA38" s="184"/>
      <c r="IPB38" s="184"/>
      <c r="IPC38" s="184"/>
      <c r="IPD38" s="184"/>
      <c r="IPE38" s="184"/>
      <c r="IPF38" s="184"/>
      <c r="IPG38" s="184"/>
      <c r="IPH38" s="184"/>
      <c r="IPI38" s="184"/>
      <c r="IPJ38" s="184"/>
      <c r="IPK38" s="184"/>
      <c r="IPL38" s="184"/>
      <c r="IPM38" s="184"/>
      <c r="IPN38" s="184"/>
      <c r="IPO38" s="184"/>
      <c r="IPP38" s="184"/>
      <c r="IPQ38" s="184"/>
      <c r="IPR38" s="184"/>
      <c r="IPS38" s="184"/>
      <c r="IPT38" s="184"/>
      <c r="IPU38" s="184"/>
      <c r="IPV38" s="184"/>
      <c r="IPW38" s="184"/>
      <c r="IPX38" s="184"/>
      <c r="IPY38" s="184"/>
      <c r="IPZ38" s="184"/>
      <c r="IQA38" s="184"/>
      <c r="IQB38" s="184"/>
      <c r="IQC38" s="184"/>
      <c r="IQD38" s="184"/>
      <c r="IQE38" s="184"/>
      <c r="IQF38" s="184"/>
      <c r="IQG38" s="184"/>
      <c r="IQH38" s="184"/>
      <c r="IQI38" s="184"/>
      <c r="IQJ38" s="184"/>
      <c r="IQK38" s="184"/>
      <c r="IQL38" s="184"/>
      <c r="IQM38" s="184"/>
      <c r="IQN38" s="184"/>
      <c r="IQO38" s="184"/>
      <c r="IQP38" s="184"/>
      <c r="IQQ38" s="184"/>
      <c r="IQR38" s="184"/>
      <c r="IQS38" s="184"/>
      <c r="IQT38" s="184"/>
      <c r="IQU38" s="184"/>
      <c r="IQV38" s="184"/>
      <c r="IQW38" s="184"/>
      <c r="IQX38" s="184"/>
      <c r="IQY38" s="184"/>
      <c r="IQZ38" s="184"/>
      <c r="IRA38" s="184"/>
      <c r="IRB38" s="184"/>
      <c r="IRC38" s="184"/>
      <c r="IRD38" s="184"/>
      <c r="IRE38" s="184"/>
      <c r="IRF38" s="184"/>
      <c r="IRG38" s="184"/>
      <c r="IRH38" s="184"/>
      <c r="IRI38" s="184"/>
      <c r="IRJ38" s="184"/>
      <c r="IRK38" s="184"/>
      <c r="IRL38" s="184"/>
      <c r="IRM38" s="184"/>
      <c r="IRN38" s="184"/>
      <c r="IRO38" s="184"/>
      <c r="IRP38" s="184"/>
      <c r="IRQ38" s="184"/>
      <c r="IRR38" s="184"/>
      <c r="IRS38" s="184"/>
      <c r="IRT38" s="184"/>
      <c r="IRU38" s="184"/>
      <c r="IRV38" s="184"/>
      <c r="IRW38" s="184"/>
      <c r="IRX38" s="184"/>
      <c r="IRY38" s="184"/>
      <c r="IRZ38" s="184"/>
      <c r="ISA38" s="184"/>
      <c r="ISB38" s="184"/>
      <c r="ISC38" s="184"/>
      <c r="ISD38" s="184"/>
      <c r="ISE38" s="184"/>
      <c r="ISF38" s="184"/>
      <c r="ISG38" s="184"/>
      <c r="ISH38" s="184"/>
      <c r="ISI38" s="184"/>
      <c r="ISJ38" s="184"/>
      <c r="ISK38" s="184"/>
      <c r="ISL38" s="184"/>
      <c r="ISM38" s="184"/>
      <c r="ISN38" s="184"/>
      <c r="ISO38" s="184"/>
      <c r="ISP38" s="184"/>
      <c r="ISQ38" s="184"/>
      <c r="ISR38" s="184"/>
      <c r="ISS38" s="184"/>
      <c r="IST38" s="184"/>
      <c r="ISU38" s="184"/>
      <c r="ISV38" s="184"/>
      <c r="ISW38" s="184"/>
      <c r="ISX38" s="184"/>
      <c r="ISY38" s="184"/>
      <c r="ISZ38" s="184"/>
      <c r="ITA38" s="184"/>
      <c r="ITB38" s="184"/>
      <c r="ITC38" s="184"/>
      <c r="ITD38" s="184"/>
      <c r="ITE38" s="184"/>
      <c r="ITF38" s="184"/>
      <c r="ITG38" s="184"/>
      <c r="ITH38" s="184"/>
      <c r="ITI38" s="184"/>
      <c r="ITJ38" s="184"/>
      <c r="ITK38" s="184"/>
      <c r="ITL38" s="184"/>
      <c r="ITM38" s="184"/>
      <c r="ITN38" s="184"/>
      <c r="ITO38" s="184"/>
      <c r="ITP38" s="184"/>
      <c r="ITQ38" s="184"/>
      <c r="ITR38" s="184"/>
      <c r="ITS38" s="184"/>
      <c r="ITT38" s="184"/>
      <c r="ITU38" s="184"/>
      <c r="ITV38" s="184"/>
      <c r="ITW38" s="184"/>
      <c r="ITX38" s="184"/>
      <c r="ITY38" s="184"/>
      <c r="ITZ38" s="184"/>
      <c r="IUA38" s="184"/>
      <c r="IUB38" s="184"/>
      <c r="IUC38" s="184"/>
      <c r="IUD38" s="184"/>
      <c r="IUE38" s="184"/>
      <c r="IUF38" s="184"/>
      <c r="IUG38" s="184"/>
      <c r="IUH38" s="184"/>
      <c r="IUI38" s="184"/>
      <c r="IUJ38" s="184"/>
      <c r="IUK38" s="184"/>
      <c r="IUL38" s="184"/>
      <c r="IUM38" s="184"/>
      <c r="IUN38" s="184"/>
      <c r="IUO38" s="184"/>
      <c r="IUP38" s="184"/>
      <c r="IUQ38" s="184"/>
      <c r="IUR38" s="184"/>
      <c r="IUS38" s="184"/>
      <c r="IUT38" s="184"/>
      <c r="IUU38" s="184"/>
      <c r="IUV38" s="184"/>
      <c r="IUW38" s="184"/>
      <c r="IUX38" s="184"/>
      <c r="IUY38" s="184"/>
      <c r="IUZ38" s="184"/>
      <c r="IVA38" s="184"/>
      <c r="IVB38" s="184"/>
      <c r="IVC38" s="184"/>
      <c r="IVD38" s="184"/>
      <c r="IVE38" s="184"/>
      <c r="IVF38" s="184"/>
      <c r="IVG38" s="184"/>
      <c r="IVH38" s="184"/>
      <c r="IVI38" s="184"/>
      <c r="IVJ38" s="184"/>
      <c r="IVK38" s="184"/>
      <c r="IVL38" s="184"/>
      <c r="IVM38" s="184"/>
      <c r="IVN38" s="184"/>
      <c r="IVO38" s="184"/>
      <c r="IVP38" s="184"/>
      <c r="IVQ38" s="184"/>
      <c r="IVR38" s="184"/>
      <c r="IVS38" s="184"/>
      <c r="IVT38" s="184"/>
      <c r="IVU38" s="184"/>
      <c r="IVV38" s="184"/>
      <c r="IVW38" s="184"/>
      <c r="IVX38" s="184"/>
      <c r="IVY38" s="184"/>
      <c r="IVZ38" s="184"/>
      <c r="IWA38" s="184"/>
      <c r="IWB38" s="184"/>
      <c r="IWC38" s="184"/>
      <c r="IWD38" s="184"/>
      <c r="IWE38" s="184"/>
      <c r="IWF38" s="184"/>
      <c r="IWG38" s="184"/>
      <c r="IWH38" s="184"/>
      <c r="IWI38" s="184"/>
      <c r="IWJ38" s="184"/>
      <c r="IWK38" s="184"/>
      <c r="IWL38" s="184"/>
      <c r="IWM38" s="184"/>
      <c r="IWN38" s="184"/>
      <c r="IWO38" s="184"/>
      <c r="IWP38" s="184"/>
      <c r="IWQ38" s="184"/>
      <c r="IWR38" s="184"/>
      <c r="IWS38" s="184"/>
      <c r="IWT38" s="184"/>
      <c r="IWU38" s="184"/>
      <c r="IWV38" s="184"/>
      <c r="IWW38" s="184"/>
      <c r="IWX38" s="184"/>
      <c r="IWY38" s="184"/>
      <c r="IWZ38" s="184"/>
      <c r="IXA38" s="184"/>
      <c r="IXB38" s="184"/>
      <c r="IXC38" s="184"/>
      <c r="IXD38" s="184"/>
      <c r="IXE38" s="184"/>
      <c r="IXF38" s="184"/>
      <c r="IXG38" s="184"/>
      <c r="IXH38" s="184"/>
      <c r="IXI38" s="184"/>
      <c r="IXJ38" s="184"/>
      <c r="IXK38" s="184"/>
      <c r="IXL38" s="184"/>
      <c r="IXM38" s="184"/>
      <c r="IXN38" s="184"/>
      <c r="IXO38" s="184"/>
      <c r="IXP38" s="184"/>
      <c r="IXQ38" s="184"/>
      <c r="IXR38" s="184"/>
      <c r="IXS38" s="184"/>
      <c r="IXT38" s="184"/>
      <c r="IXU38" s="184"/>
      <c r="IXV38" s="184"/>
      <c r="IXW38" s="184"/>
      <c r="IXX38" s="184"/>
      <c r="IXY38" s="184"/>
      <c r="IXZ38" s="184"/>
      <c r="IYA38" s="184"/>
      <c r="IYB38" s="184"/>
      <c r="IYC38" s="184"/>
      <c r="IYD38" s="184"/>
      <c r="IYE38" s="184"/>
      <c r="IYF38" s="184"/>
      <c r="IYG38" s="184"/>
      <c r="IYH38" s="184"/>
      <c r="IYI38" s="184"/>
      <c r="IYJ38" s="184"/>
      <c r="IYK38" s="184"/>
      <c r="IYL38" s="184"/>
      <c r="IYM38" s="184"/>
      <c r="IYN38" s="184"/>
      <c r="IYO38" s="184"/>
      <c r="IYP38" s="184"/>
      <c r="IYQ38" s="184"/>
      <c r="IYR38" s="184"/>
      <c r="IYS38" s="184"/>
      <c r="IYT38" s="184"/>
      <c r="IYU38" s="184"/>
      <c r="IYV38" s="184"/>
      <c r="IYW38" s="184"/>
      <c r="IYX38" s="184"/>
      <c r="IYY38" s="184"/>
      <c r="IYZ38" s="184"/>
      <c r="IZA38" s="184"/>
      <c r="IZB38" s="184"/>
      <c r="IZC38" s="184"/>
      <c r="IZD38" s="184"/>
      <c r="IZE38" s="184"/>
      <c r="IZF38" s="184"/>
      <c r="IZG38" s="184"/>
      <c r="IZH38" s="184"/>
      <c r="IZI38" s="184"/>
      <c r="IZJ38" s="184"/>
      <c r="IZK38" s="184"/>
      <c r="IZL38" s="184"/>
      <c r="IZM38" s="184"/>
      <c r="IZN38" s="184"/>
      <c r="IZO38" s="184"/>
      <c r="IZP38" s="184"/>
      <c r="IZQ38" s="184"/>
      <c r="IZR38" s="184"/>
      <c r="IZS38" s="184"/>
      <c r="IZT38" s="184"/>
      <c r="IZU38" s="184"/>
      <c r="IZV38" s="184"/>
      <c r="IZW38" s="184"/>
      <c r="IZX38" s="184"/>
      <c r="IZY38" s="184"/>
      <c r="IZZ38" s="184"/>
      <c r="JAA38" s="184"/>
      <c r="JAB38" s="184"/>
      <c r="JAC38" s="184"/>
      <c r="JAD38" s="184"/>
      <c r="JAE38" s="184"/>
      <c r="JAF38" s="184"/>
      <c r="JAG38" s="184"/>
      <c r="JAH38" s="184"/>
      <c r="JAI38" s="184"/>
      <c r="JAJ38" s="184"/>
      <c r="JAK38" s="184"/>
      <c r="JAL38" s="184"/>
      <c r="JAM38" s="184"/>
      <c r="JAN38" s="184"/>
      <c r="JAO38" s="184"/>
      <c r="JAP38" s="184"/>
      <c r="JAQ38" s="184"/>
      <c r="JAR38" s="184"/>
      <c r="JAS38" s="184"/>
      <c r="JAT38" s="184"/>
      <c r="JAU38" s="184"/>
      <c r="JAV38" s="184"/>
      <c r="JAW38" s="184"/>
      <c r="JAX38" s="184"/>
      <c r="JAY38" s="184"/>
      <c r="JAZ38" s="184"/>
      <c r="JBA38" s="184"/>
      <c r="JBB38" s="184"/>
      <c r="JBC38" s="184"/>
      <c r="JBD38" s="184"/>
      <c r="JBE38" s="184"/>
      <c r="JBF38" s="184"/>
      <c r="JBG38" s="184"/>
      <c r="JBH38" s="184"/>
      <c r="JBI38" s="184"/>
      <c r="JBJ38" s="184"/>
      <c r="JBK38" s="184"/>
      <c r="JBL38" s="184"/>
      <c r="JBM38" s="184"/>
      <c r="JBN38" s="184"/>
      <c r="JBO38" s="184"/>
      <c r="JBP38" s="184"/>
      <c r="JBQ38" s="184"/>
      <c r="JBR38" s="184"/>
      <c r="JBS38" s="184"/>
      <c r="JBT38" s="184"/>
      <c r="JBU38" s="184"/>
      <c r="JBV38" s="184"/>
      <c r="JBW38" s="184"/>
      <c r="JBX38" s="184"/>
      <c r="JBY38" s="184"/>
      <c r="JBZ38" s="184"/>
      <c r="JCA38" s="184"/>
      <c r="JCB38" s="184"/>
      <c r="JCC38" s="184"/>
      <c r="JCD38" s="184"/>
      <c r="JCE38" s="184"/>
      <c r="JCF38" s="184"/>
      <c r="JCG38" s="184"/>
      <c r="JCH38" s="184"/>
      <c r="JCI38" s="184"/>
      <c r="JCJ38" s="184"/>
      <c r="JCK38" s="184"/>
      <c r="JCL38" s="184"/>
      <c r="JCM38" s="184"/>
      <c r="JCN38" s="184"/>
      <c r="JCO38" s="184"/>
      <c r="JCP38" s="184"/>
      <c r="JCQ38" s="184"/>
      <c r="JCR38" s="184"/>
      <c r="JCS38" s="184"/>
      <c r="JCT38" s="184"/>
      <c r="JCU38" s="184"/>
      <c r="JCV38" s="184"/>
      <c r="JCW38" s="184"/>
      <c r="JCX38" s="184"/>
      <c r="JCY38" s="184"/>
      <c r="JCZ38" s="184"/>
      <c r="JDA38" s="184"/>
      <c r="JDB38" s="184"/>
      <c r="JDC38" s="184"/>
      <c r="JDD38" s="184"/>
      <c r="JDE38" s="184"/>
      <c r="JDF38" s="184"/>
      <c r="JDG38" s="184"/>
      <c r="JDH38" s="184"/>
      <c r="JDI38" s="184"/>
      <c r="JDJ38" s="184"/>
      <c r="JDK38" s="184"/>
      <c r="JDL38" s="184"/>
      <c r="JDM38" s="184"/>
      <c r="JDN38" s="184"/>
      <c r="JDO38" s="184"/>
      <c r="JDP38" s="184"/>
      <c r="JDQ38" s="184"/>
      <c r="JDR38" s="184"/>
      <c r="JDS38" s="184"/>
      <c r="JDT38" s="184"/>
      <c r="JDU38" s="184"/>
      <c r="JDV38" s="184"/>
      <c r="JDW38" s="184"/>
      <c r="JDX38" s="184"/>
      <c r="JDY38" s="184"/>
      <c r="JDZ38" s="184"/>
      <c r="JEA38" s="184"/>
      <c r="JEB38" s="184"/>
      <c r="JEC38" s="184"/>
      <c r="JED38" s="184"/>
      <c r="JEE38" s="184"/>
      <c r="JEF38" s="184"/>
      <c r="JEG38" s="184"/>
      <c r="JEH38" s="184"/>
      <c r="JEI38" s="184"/>
      <c r="JEJ38" s="184"/>
      <c r="JEK38" s="184"/>
      <c r="JEL38" s="184"/>
      <c r="JEM38" s="184"/>
      <c r="JEN38" s="184"/>
      <c r="JEO38" s="184"/>
      <c r="JEP38" s="184"/>
      <c r="JEQ38" s="184"/>
      <c r="JER38" s="184"/>
      <c r="JES38" s="184"/>
      <c r="JET38" s="184"/>
      <c r="JEU38" s="184"/>
      <c r="JEV38" s="184"/>
      <c r="JEW38" s="184"/>
      <c r="JEX38" s="184"/>
      <c r="JEY38" s="184"/>
      <c r="JEZ38" s="184"/>
      <c r="JFA38" s="184"/>
      <c r="JFB38" s="184"/>
      <c r="JFC38" s="184"/>
      <c r="JFD38" s="184"/>
      <c r="JFE38" s="184"/>
      <c r="JFF38" s="184"/>
      <c r="JFG38" s="184"/>
      <c r="JFH38" s="184"/>
      <c r="JFI38" s="184"/>
      <c r="JFJ38" s="184"/>
      <c r="JFK38" s="184"/>
      <c r="JFL38" s="184"/>
      <c r="JFM38" s="184"/>
      <c r="JFN38" s="184"/>
      <c r="JFO38" s="184"/>
      <c r="JFP38" s="184"/>
      <c r="JFQ38" s="184"/>
      <c r="JFR38" s="184"/>
      <c r="JFS38" s="184"/>
      <c r="JFT38" s="184"/>
      <c r="JFU38" s="184"/>
      <c r="JFV38" s="184"/>
      <c r="JFW38" s="184"/>
      <c r="JFX38" s="184"/>
      <c r="JFY38" s="184"/>
      <c r="JFZ38" s="184"/>
      <c r="JGA38" s="184"/>
      <c r="JGB38" s="184"/>
      <c r="JGC38" s="184"/>
      <c r="JGD38" s="184"/>
      <c r="JGE38" s="184"/>
      <c r="JGF38" s="184"/>
      <c r="JGG38" s="184"/>
      <c r="JGH38" s="184"/>
      <c r="JGI38" s="184"/>
      <c r="JGJ38" s="184"/>
      <c r="JGK38" s="184"/>
      <c r="JGL38" s="184"/>
      <c r="JGM38" s="184"/>
      <c r="JGN38" s="184"/>
      <c r="JGO38" s="184"/>
      <c r="JGP38" s="184"/>
      <c r="JGQ38" s="184"/>
      <c r="JGR38" s="184"/>
      <c r="JGS38" s="184"/>
      <c r="JGT38" s="184"/>
      <c r="JGU38" s="184"/>
      <c r="JGV38" s="184"/>
      <c r="JGW38" s="184"/>
      <c r="JGX38" s="184"/>
      <c r="JGY38" s="184"/>
      <c r="JGZ38" s="184"/>
      <c r="JHA38" s="184"/>
      <c r="JHB38" s="184"/>
      <c r="JHC38" s="184"/>
      <c r="JHD38" s="184"/>
      <c r="JHE38" s="184"/>
      <c r="JHF38" s="184"/>
      <c r="JHG38" s="184"/>
      <c r="JHH38" s="184"/>
      <c r="JHI38" s="184"/>
      <c r="JHJ38" s="184"/>
      <c r="JHK38" s="184"/>
      <c r="JHL38" s="184"/>
      <c r="JHM38" s="184"/>
      <c r="JHN38" s="184"/>
      <c r="JHO38" s="184"/>
      <c r="JHP38" s="184"/>
      <c r="JHQ38" s="184"/>
      <c r="JHR38" s="184"/>
      <c r="JHS38" s="184"/>
      <c r="JHT38" s="184"/>
      <c r="JHU38" s="184"/>
      <c r="JHV38" s="184"/>
      <c r="JHW38" s="184"/>
      <c r="JHX38" s="184"/>
      <c r="JHY38" s="184"/>
      <c r="JHZ38" s="184"/>
      <c r="JIA38" s="184"/>
      <c r="JIB38" s="184"/>
      <c r="JIC38" s="184"/>
      <c r="JID38" s="184"/>
      <c r="JIE38" s="184"/>
      <c r="JIF38" s="184"/>
      <c r="JIG38" s="184"/>
      <c r="JIH38" s="184"/>
      <c r="JII38" s="184"/>
      <c r="JIJ38" s="184"/>
      <c r="JIK38" s="184"/>
      <c r="JIL38" s="184"/>
      <c r="JIM38" s="184"/>
      <c r="JIN38" s="184"/>
      <c r="JIO38" s="184"/>
      <c r="JIP38" s="184"/>
      <c r="JIQ38" s="184"/>
      <c r="JIR38" s="184"/>
      <c r="JIS38" s="184"/>
      <c r="JIT38" s="184"/>
      <c r="JIU38" s="184"/>
      <c r="JIV38" s="184"/>
      <c r="JIW38" s="184"/>
      <c r="JIX38" s="184"/>
      <c r="JIY38" s="184"/>
      <c r="JIZ38" s="184"/>
      <c r="JJA38" s="184"/>
      <c r="JJB38" s="184"/>
      <c r="JJC38" s="184"/>
      <c r="JJD38" s="184"/>
      <c r="JJE38" s="184"/>
      <c r="JJF38" s="184"/>
      <c r="JJG38" s="184"/>
      <c r="JJH38" s="184"/>
      <c r="JJI38" s="184"/>
      <c r="JJJ38" s="184"/>
      <c r="JJK38" s="184"/>
      <c r="JJL38" s="184"/>
      <c r="JJM38" s="184"/>
      <c r="JJN38" s="184"/>
      <c r="JJO38" s="184"/>
      <c r="JJP38" s="184"/>
      <c r="JJQ38" s="184"/>
      <c r="JJR38" s="184"/>
      <c r="JJS38" s="184"/>
      <c r="JJT38" s="184"/>
      <c r="JJU38" s="184"/>
      <c r="JJV38" s="184"/>
      <c r="JJW38" s="184"/>
      <c r="JJX38" s="184"/>
      <c r="JJY38" s="184"/>
      <c r="JJZ38" s="184"/>
      <c r="JKA38" s="184"/>
      <c r="JKB38" s="184"/>
      <c r="JKC38" s="184"/>
      <c r="JKD38" s="184"/>
      <c r="JKE38" s="184"/>
      <c r="JKF38" s="184"/>
      <c r="JKG38" s="184"/>
      <c r="JKH38" s="184"/>
      <c r="JKI38" s="184"/>
      <c r="JKJ38" s="184"/>
      <c r="JKK38" s="184"/>
      <c r="JKL38" s="184"/>
      <c r="JKM38" s="184"/>
      <c r="JKN38" s="184"/>
      <c r="JKO38" s="184"/>
      <c r="JKP38" s="184"/>
      <c r="JKQ38" s="184"/>
      <c r="JKR38" s="184"/>
      <c r="JKS38" s="184"/>
      <c r="JKT38" s="184"/>
      <c r="JKU38" s="184"/>
      <c r="JKV38" s="184"/>
      <c r="JKW38" s="184"/>
      <c r="JKX38" s="184"/>
      <c r="JKY38" s="184"/>
      <c r="JKZ38" s="184"/>
      <c r="JLA38" s="184"/>
      <c r="JLB38" s="184"/>
      <c r="JLC38" s="184"/>
      <c r="JLD38" s="184"/>
      <c r="JLE38" s="184"/>
      <c r="JLF38" s="184"/>
      <c r="JLG38" s="184"/>
      <c r="JLH38" s="184"/>
      <c r="JLI38" s="184"/>
      <c r="JLJ38" s="184"/>
      <c r="JLK38" s="184"/>
      <c r="JLL38" s="184"/>
      <c r="JLM38" s="184"/>
      <c r="JLN38" s="184"/>
      <c r="JLO38" s="184"/>
      <c r="JLP38" s="184"/>
      <c r="JLQ38" s="184"/>
      <c r="JLR38" s="184"/>
      <c r="JLS38" s="184"/>
      <c r="JLT38" s="184"/>
      <c r="JLU38" s="184"/>
      <c r="JLV38" s="184"/>
      <c r="JLW38" s="184"/>
      <c r="JLX38" s="184"/>
      <c r="JLY38" s="184"/>
      <c r="JLZ38" s="184"/>
      <c r="JMA38" s="184"/>
      <c r="JMB38" s="184"/>
      <c r="JMC38" s="184"/>
      <c r="JMD38" s="184"/>
      <c r="JME38" s="184"/>
      <c r="JMF38" s="184"/>
      <c r="JMG38" s="184"/>
      <c r="JMH38" s="184"/>
      <c r="JMI38" s="184"/>
      <c r="JMJ38" s="184"/>
      <c r="JMK38" s="184"/>
      <c r="JML38" s="184"/>
      <c r="JMM38" s="184"/>
      <c r="JMN38" s="184"/>
      <c r="JMO38" s="184"/>
      <c r="JMP38" s="184"/>
      <c r="JMQ38" s="184"/>
      <c r="JMR38" s="184"/>
      <c r="JMS38" s="184"/>
      <c r="JMT38" s="184"/>
      <c r="JMU38" s="184"/>
      <c r="JMV38" s="184"/>
      <c r="JMW38" s="184"/>
      <c r="JMX38" s="184"/>
      <c r="JMY38" s="184"/>
      <c r="JMZ38" s="184"/>
      <c r="JNA38" s="184"/>
      <c r="JNB38" s="184"/>
      <c r="JNC38" s="184"/>
      <c r="JND38" s="184"/>
      <c r="JNE38" s="184"/>
      <c r="JNF38" s="184"/>
      <c r="JNG38" s="184"/>
      <c r="JNH38" s="184"/>
      <c r="JNI38" s="184"/>
      <c r="JNJ38" s="184"/>
      <c r="JNK38" s="184"/>
      <c r="JNL38" s="184"/>
      <c r="JNM38" s="184"/>
      <c r="JNN38" s="184"/>
      <c r="JNO38" s="184"/>
      <c r="JNP38" s="184"/>
      <c r="JNQ38" s="184"/>
      <c r="JNR38" s="184"/>
      <c r="JNS38" s="184"/>
      <c r="JNT38" s="184"/>
      <c r="JNU38" s="184"/>
      <c r="JNV38" s="184"/>
      <c r="JNW38" s="184"/>
      <c r="JNX38" s="184"/>
      <c r="JNY38" s="184"/>
      <c r="JNZ38" s="184"/>
      <c r="JOA38" s="184"/>
      <c r="JOB38" s="184"/>
      <c r="JOC38" s="184"/>
      <c r="JOD38" s="184"/>
      <c r="JOE38" s="184"/>
      <c r="JOF38" s="184"/>
      <c r="JOG38" s="184"/>
      <c r="JOH38" s="184"/>
      <c r="JOI38" s="184"/>
      <c r="JOJ38" s="184"/>
      <c r="JOK38" s="184"/>
      <c r="JOL38" s="184"/>
      <c r="JOM38" s="184"/>
      <c r="JON38" s="184"/>
      <c r="JOO38" s="184"/>
      <c r="JOP38" s="184"/>
      <c r="JOQ38" s="184"/>
      <c r="JOR38" s="184"/>
      <c r="JOS38" s="184"/>
      <c r="JOT38" s="184"/>
      <c r="JOU38" s="184"/>
      <c r="JOV38" s="184"/>
      <c r="JOW38" s="184"/>
      <c r="JOX38" s="184"/>
      <c r="JOY38" s="184"/>
      <c r="JOZ38" s="184"/>
      <c r="JPA38" s="184"/>
      <c r="JPB38" s="184"/>
      <c r="JPC38" s="184"/>
      <c r="JPD38" s="184"/>
      <c r="JPE38" s="184"/>
      <c r="JPF38" s="184"/>
      <c r="JPG38" s="184"/>
      <c r="JPH38" s="184"/>
      <c r="JPI38" s="184"/>
      <c r="JPJ38" s="184"/>
      <c r="JPK38" s="184"/>
      <c r="JPL38" s="184"/>
      <c r="JPM38" s="184"/>
      <c r="JPN38" s="184"/>
      <c r="JPO38" s="184"/>
      <c r="JPP38" s="184"/>
      <c r="JPQ38" s="184"/>
      <c r="JPR38" s="184"/>
      <c r="JPS38" s="184"/>
      <c r="JPT38" s="184"/>
      <c r="JPU38" s="184"/>
      <c r="JPV38" s="184"/>
      <c r="JPW38" s="184"/>
      <c r="JPX38" s="184"/>
      <c r="JPY38" s="184"/>
      <c r="JPZ38" s="184"/>
      <c r="JQA38" s="184"/>
      <c r="JQB38" s="184"/>
      <c r="JQC38" s="184"/>
      <c r="JQD38" s="184"/>
      <c r="JQE38" s="184"/>
      <c r="JQF38" s="184"/>
      <c r="JQG38" s="184"/>
      <c r="JQH38" s="184"/>
      <c r="JQI38" s="184"/>
      <c r="JQJ38" s="184"/>
      <c r="JQK38" s="184"/>
      <c r="JQL38" s="184"/>
      <c r="JQM38" s="184"/>
      <c r="JQN38" s="184"/>
      <c r="JQO38" s="184"/>
      <c r="JQP38" s="184"/>
      <c r="JQQ38" s="184"/>
      <c r="JQR38" s="184"/>
      <c r="JQS38" s="184"/>
      <c r="JQT38" s="184"/>
      <c r="JQU38" s="184"/>
      <c r="JQV38" s="184"/>
      <c r="JQW38" s="184"/>
      <c r="JQX38" s="184"/>
      <c r="JQY38" s="184"/>
      <c r="JQZ38" s="184"/>
      <c r="JRA38" s="184"/>
      <c r="JRB38" s="184"/>
      <c r="JRC38" s="184"/>
      <c r="JRD38" s="184"/>
      <c r="JRE38" s="184"/>
      <c r="JRF38" s="184"/>
      <c r="JRG38" s="184"/>
      <c r="JRH38" s="184"/>
      <c r="JRI38" s="184"/>
      <c r="JRJ38" s="184"/>
      <c r="JRK38" s="184"/>
      <c r="JRL38" s="184"/>
      <c r="JRM38" s="184"/>
      <c r="JRN38" s="184"/>
      <c r="JRO38" s="184"/>
      <c r="JRP38" s="184"/>
      <c r="JRQ38" s="184"/>
      <c r="JRR38" s="184"/>
      <c r="JRS38" s="184"/>
      <c r="JRT38" s="184"/>
      <c r="JRU38" s="184"/>
      <c r="JRV38" s="184"/>
      <c r="JRW38" s="184"/>
      <c r="JRX38" s="184"/>
      <c r="JRY38" s="184"/>
      <c r="JRZ38" s="184"/>
      <c r="JSA38" s="184"/>
      <c r="JSB38" s="184"/>
      <c r="JSC38" s="184"/>
      <c r="JSD38" s="184"/>
      <c r="JSE38" s="184"/>
      <c r="JSF38" s="184"/>
      <c r="JSG38" s="184"/>
      <c r="JSH38" s="184"/>
      <c r="JSI38" s="184"/>
      <c r="JSJ38" s="184"/>
      <c r="JSK38" s="184"/>
      <c r="JSL38" s="184"/>
      <c r="JSM38" s="184"/>
      <c r="JSN38" s="184"/>
      <c r="JSO38" s="184"/>
      <c r="JSP38" s="184"/>
      <c r="JSQ38" s="184"/>
      <c r="JSR38" s="184"/>
      <c r="JSS38" s="184"/>
      <c r="JST38" s="184"/>
      <c r="JSU38" s="184"/>
      <c r="JSV38" s="184"/>
      <c r="JSW38" s="184"/>
      <c r="JSX38" s="184"/>
      <c r="JSY38" s="184"/>
      <c r="JSZ38" s="184"/>
      <c r="JTA38" s="184"/>
      <c r="JTB38" s="184"/>
      <c r="JTC38" s="184"/>
      <c r="JTD38" s="184"/>
      <c r="JTE38" s="184"/>
      <c r="JTF38" s="184"/>
      <c r="JTG38" s="184"/>
      <c r="JTH38" s="184"/>
      <c r="JTI38" s="184"/>
      <c r="JTJ38" s="184"/>
      <c r="JTK38" s="184"/>
      <c r="JTL38" s="184"/>
      <c r="JTM38" s="184"/>
      <c r="JTN38" s="184"/>
      <c r="JTO38" s="184"/>
      <c r="JTP38" s="184"/>
      <c r="JTQ38" s="184"/>
      <c r="JTR38" s="184"/>
      <c r="JTS38" s="184"/>
      <c r="JTT38" s="184"/>
      <c r="JTU38" s="184"/>
      <c r="JTV38" s="184"/>
      <c r="JTW38" s="184"/>
      <c r="JTX38" s="184"/>
      <c r="JTY38" s="184"/>
      <c r="JTZ38" s="184"/>
      <c r="JUA38" s="184"/>
      <c r="JUB38" s="184"/>
      <c r="JUC38" s="184"/>
      <c r="JUD38" s="184"/>
      <c r="JUE38" s="184"/>
      <c r="JUF38" s="184"/>
      <c r="JUG38" s="184"/>
      <c r="JUH38" s="184"/>
      <c r="JUI38" s="184"/>
      <c r="JUJ38" s="184"/>
      <c r="JUK38" s="184"/>
      <c r="JUL38" s="184"/>
      <c r="JUM38" s="184"/>
      <c r="JUN38" s="184"/>
      <c r="JUO38" s="184"/>
      <c r="JUP38" s="184"/>
      <c r="JUQ38" s="184"/>
      <c r="JUR38" s="184"/>
      <c r="JUS38" s="184"/>
      <c r="JUT38" s="184"/>
      <c r="JUU38" s="184"/>
      <c r="JUV38" s="184"/>
      <c r="JUW38" s="184"/>
      <c r="JUX38" s="184"/>
      <c r="JUY38" s="184"/>
      <c r="JUZ38" s="184"/>
      <c r="JVA38" s="184"/>
      <c r="JVB38" s="184"/>
      <c r="JVC38" s="184"/>
      <c r="JVD38" s="184"/>
      <c r="JVE38" s="184"/>
      <c r="JVF38" s="184"/>
      <c r="JVG38" s="184"/>
      <c r="JVH38" s="184"/>
      <c r="JVI38" s="184"/>
      <c r="JVJ38" s="184"/>
      <c r="JVK38" s="184"/>
      <c r="JVL38" s="184"/>
      <c r="JVM38" s="184"/>
      <c r="JVN38" s="184"/>
      <c r="JVO38" s="184"/>
      <c r="JVP38" s="184"/>
      <c r="JVQ38" s="184"/>
      <c r="JVR38" s="184"/>
      <c r="JVS38" s="184"/>
      <c r="JVT38" s="184"/>
      <c r="JVU38" s="184"/>
      <c r="JVV38" s="184"/>
      <c r="JVW38" s="184"/>
      <c r="JVX38" s="184"/>
      <c r="JVY38" s="184"/>
      <c r="JVZ38" s="184"/>
      <c r="JWA38" s="184"/>
      <c r="JWB38" s="184"/>
      <c r="JWC38" s="184"/>
      <c r="JWD38" s="184"/>
      <c r="JWE38" s="184"/>
      <c r="JWF38" s="184"/>
      <c r="JWG38" s="184"/>
      <c r="JWH38" s="184"/>
      <c r="JWI38" s="184"/>
      <c r="JWJ38" s="184"/>
      <c r="JWK38" s="184"/>
      <c r="JWL38" s="184"/>
      <c r="JWM38" s="184"/>
      <c r="JWN38" s="184"/>
      <c r="JWO38" s="184"/>
      <c r="JWP38" s="184"/>
      <c r="JWQ38" s="184"/>
      <c r="JWR38" s="184"/>
      <c r="JWS38" s="184"/>
      <c r="JWT38" s="184"/>
      <c r="JWU38" s="184"/>
      <c r="JWV38" s="184"/>
      <c r="JWW38" s="184"/>
      <c r="JWX38" s="184"/>
      <c r="JWY38" s="184"/>
      <c r="JWZ38" s="184"/>
      <c r="JXA38" s="184"/>
      <c r="JXB38" s="184"/>
      <c r="JXC38" s="184"/>
      <c r="JXD38" s="184"/>
      <c r="JXE38" s="184"/>
      <c r="JXF38" s="184"/>
      <c r="JXG38" s="184"/>
      <c r="JXH38" s="184"/>
      <c r="JXI38" s="184"/>
      <c r="JXJ38" s="184"/>
      <c r="JXK38" s="184"/>
      <c r="JXL38" s="184"/>
      <c r="JXM38" s="184"/>
      <c r="JXN38" s="184"/>
      <c r="JXO38" s="184"/>
      <c r="JXP38" s="184"/>
      <c r="JXQ38" s="184"/>
      <c r="JXR38" s="184"/>
      <c r="JXS38" s="184"/>
      <c r="JXT38" s="184"/>
      <c r="JXU38" s="184"/>
      <c r="JXV38" s="184"/>
      <c r="JXW38" s="184"/>
      <c r="JXX38" s="184"/>
      <c r="JXY38" s="184"/>
      <c r="JXZ38" s="184"/>
      <c r="JYA38" s="184"/>
      <c r="JYB38" s="184"/>
      <c r="JYC38" s="184"/>
      <c r="JYD38" s="184"/>
      <c r="JYE38" s="184"/>
      <c r="JYF38" s="184"/>
      <c r="JYG38" s="184"/>
      <c r="JYH38" s="184"/>
      <c r="JYI38" s="184"/>
      <c r="JYJ38" s="184"/>
      <c r="JYK38" s="184"/>
      <c r="JYL38" s="184"/>
      <c r="JYM38" s="184"/>
      <c r="JYN38" s="184"/>
      <c r="JYO38" s="184"/>
      <c r="JYP38" s="184"/>
      <c r="JYQ38" s="184"/>
      <c r="JYR38" s="184"/>
      <c r="JYS38" s="184"/>
      <c r="JYT38" s="184"/>
      <c r="JYU38" s="184"/>
      <c r="JYV38" s="184"/>
      <c r="JYW38" s="184"/>
      <c r="JYX38" s="184"/>
      <c r="JYY38" s="184"/>
      <c r="JYZ38" s="184"/>
      <c r="JZA38" s="184"/>
      <c r="JZB38" s="184"/>
      <c r="JZC38" s="184"/>
      <c r="JZD38" s="184"/>
      <c r="JZE38" s="184"/>
      <c r="JZF38" s="184"/>
      <c r="JZG38" s="184"/>
      <c r="JZH38" s="184"/>
      <c r="JZI38" s="184"/>
      <c r="JZJ38" s="184"/>
      <c r="JZK38" s="184"/>
      <c r="JZL38" s="184"/>
      <c r="JZM38" s="184"/>
      <c r="JZN38" s="184"/>
      <c r="JZO38" s="184"/>
      <c r="JZP38" s="184"/>
      <c r="JZQ38" s="184"/>
      <c r="JZR38" s="184"/>
      <c r="JZS38" s="184"/>
      <c r="JZT38" s="184"/>
      <c r="JZU38" s="184"/>
      <c r="JZV38" s="184"/>
      <c r="JZW38" s="184"/>
      <c r="JZX38" s="184"/>
      <c r="JZY38" s="184"/>
      <c r="JZZ38" s="184"/>
      <c r="KAA38" s="184"/>
      <c r="KAB38" s="184"/>
      <c r="KAC38" s="184"/>
      <c r="KAD38" s="184"/>
      <c r="KAE38" s="184"/>
      <c r="KAF38" s="184"/>
      <c r="KAG38" s="184"/>
      <c r="KAH38" s="184"/>
      <c r="KAI38" s="184"/>
      <c r="KAJ38" s="184"/>
      <c r="KAK38" s="184"/>
      <c r="KAL38" s="184"/>
      <c r="KAM38" s="184"/>
      <c r="KAN38" s="184"/>
      <c r="KAO38" s="184"/>
      <c r="KAP38" s="184"/>
      <c r="KAQ38" s="184"/>
      <c r="KAR38" s="184"/>
      <c r="KAS38" s="184"/>
      <c r="KAT38" s="184"/>
      <c r="KAU38" s="184"/>
      <c r="KAV38" s="184"/>
      <c r="KAW38" s="184"/>
      <c r="KAX38" s="184"/>
      <c r="KAY38" s="184"/>
      <c r="KAZ38" s="184"/>
      <c r="KBA38" s="184"/>
      <c r="KBB38" s="184"/>
      <c r="KBC38" s="184"/>
      <c r="KBD38" s="184"/>
      <c r="KBE38" s="184"/>
      <c r="KBF38" s="184"/>
      <c r="KBG38" s="184"/>
      <c r="KBH38" s="184"/>
      <c r="KBI38" s="184"/>
      <c r="KBJ38" s="184"/>
      <c r="KBK38" s="184"/>
      <c r="KBL38" s="184"/>
      <c r="KBM38" s="184"/>
      <c r="KBN38" s="184"/>
      <c r="KBO38" s="184"/>
      <c r="KBP38" s="184"/>
      <c r="KBQ38" s="184"/>
      <c r="KBR38" s="184"/>
      <c r="KBS38" s="184"/>
      <c r="KBT38" s="184"/>
      <c r="KBU38" s="184"/>
      <c r="KBV38" s="184"/>
      <c r="KBW38" s="184"/>
      <c r="KBX38" s="184"/>
      <c r="KBY38" s="184"/>
      <c r="KBZ38" s="184"/>
      <c r="KCA38" s="184"/>
      <c r="KCB38" s="184"/>
      <c r="KCC38" s="184"/>
      <c r="KCD38" s="184"/>
      <c r="KCE38" s="184"/>
      <c r="KCF38" s="184"/>
      <c r="KCG38" s="184"/>
      <c r="KCH38" s="184"/>
      <c r="KCI38" s="184"/>
      <c r="KCJ38" s="184"/>
      <c r="KCK38" s="184"/>
      <c r="KCL38" s="184"/>
      <c r="KCM38" s="184"/>
      <c r="KCN38" s="184"/>
      <c r="KCO38" s="184"/>
      <c r="KCP38" s="184"/>
      <c r="KCQ38" s="184"/>
      <c r="KCR38" s="184"/>
      <c r="KCS38" s="184"/>
      <c r="KCT38" s="184"/>
      <c r="KCU38" s="184"/>
      <c r="KCV38" s="184"/>
      <c r="KCW38" s="184"/>
      <c r="KCX38" s="184"/>
      <c r="KCY38" s="184"/>
      <c r="KCZ38" s="184"/>
      <c r="KDA38" s="184"/>
      <c r="KDB38" s="184"/>
      <c r="KDC38" s="184"/>
      <c r="KDD38" s="184"/>
      <c r="KDE38" s="184"/>
      <c r="KDF38" s="184"/>
      <c r="KDG38" s="184"/>
      <c r="KDH38" s="184"/>
      <c r="KDI38" s="184"/>
      <c r="KDJ38" s="184"/>
      <c r="KDK38" s="184"/>
      <c r="KDL38" s="184"/>
      <c r="KDM38" s="184"/>
      <c r="KDN38" s="184"/>
      <c r="KDO38" s="184"/>
      <c r="KDP38" s="184"/>
      <c r="KDQ38" s="184"/>
      <c r="KDR38" s="184"/>
      <c r="KDS38" s="184"/>
      <c r="KDT38" s="184"/>
      <c r="KDU38" s="184"/>
      <c r="KDV38" s="184"/>
      <c r="KDW38" s="184"/>
      <c r="KDX38" s="184"/>
      <c r="KDY38" s="184"/>
      <c r="KDZ38" s="184"/>
      <c r="KEA38" s="184"/>
      <c r="KEB38" s="184"/>
      <c r="KEC38" s="184"/>
      <c r="KED38" s="184"/>
      <c r="KEE38" s="184"/>
      <c r="KEF38" s="184"/>
      <c r="KEG38" s="184"/>
      <c r="KEH38" s="184"/>
      <c r="KEI38" s="184"/>
      <c r="KEJ38" s="184"/>
      <c r="KEK38" s="184"/>
      <c r="KEL38" s="184"/>
      <c r="KEM38" s="184"/>
      <c r="KEN38" s="184"/>
      <c r="KEO38" s="184"/>
      <c r="KEP38" s="184"/>
      <c r="KEQ38" s="184"/>
      <c r="KER38" s="184"/>
      <c r="KES38" s="184"/>
      <c r="KET38" s="184"/>
      <c r="KEU38" s="184"/>
      <c r="KEV38" s="184"/>
      <c r="KEW38" s="184"/>
      <c r="KEX38" s="184"/>
      <c r="KEY38" s="184"/>
      <c r="KEZ38" s="184"/>
      <c r="KFA38" s="184"/>
      <c r="KFB38" s="184"/>
      <c r="KFC38" s="184"/>
      <c r="KFD38" s="184"/>
      <c r="KFE38" s="184"/>
      <c r="KFF38" s="184"/>
      <c r="KFG38" s="184"/>
      <c r="KFH38" s="184"/>
      <c r="KFI38" s="184"/>
      <c r="KFJ38" s="184"/>
      <c r="KFK38" s="184"/>
      <c r="KFL38" s="184"/>
      <c r="KFM38" s="184"/>
      <c r="KFN38" s="184"/>
      <c r="KFO38" s="184"/>
      <c r="KFP38" s="184"/>
      <c r="KFQ38" s="184"/>
      <c r="KFR38" s="184"/>
      <c r="KFS38" s="184"/>
      <c r="KFT38" s="184"/>
      <c r="KFU38" s="184"/>
      <c r="KFV38" s="184"/>
      <c r="KFW38" s="184"/>
      <c r="KFX38" s="184"/>
      <c r="KFY38" s="184"/>
      <c r="KFZ38" s="184"/>
      <c r="KGA38" s="184"/>
      <c r="KGB38" s="184"/>
      <c r="KGC38" s="184"/>
      <c r="KGD38" s="184"/>
      <c r="KGE38" s="184"/>
      <c r="KGF38" s="184"/>
      <c r="KGG38" s="184"/>
      <c r="KGH38" s="184"/>
      <c r="KGI38" s="184"/>
      <c r="KGJ38" s="184"/>
      <c r="KGK38" s="184"/>
      <c r="KGL38" s="184"/>
      <c r="KGM38" s="184"/>
      <c r="KGN38" s="184"/>
      <c r="KGO38" s="184"/>
      <c r="KGP38" s="184"/>
      <c r="KGQ38" s="184"/>
      <c r="KGR38" s="184"/>
      <c r="KGS38" s="184"/>
      <c r="KGT38" s="184"/>
      <c r="KGU38" s="184"/>
      <c r="KGV38" s="184"/>
      <c r="KGW38" s="184"/>
      <c r="KGX38" s="184"/>
      <c r="KGY38" s="184"/>
      <c r="KGZ38" s="184"/>
      <c r="KHA38" s="184"/>
      <c r="KHB38" s="184"/>
      <c r="KHC38" s="184"/>
      <c r="KHD38" s="184"/>
      <c r="KHE38" s="184"/>
      <c r="KHF38" s="184"/>
      <c r="KHG38" s="184"/>
      <c r="KHH38" s="184"/>
      <c r="KHI38" s="184"/>
      <c r="KHJ38" s="184"/>
      <c r="KHK38" s="184"/>
      <c r="KHL38" s="184"/>
      <c r="KHM38" s="184"/>
      <c r="KHN38" s="184"/>
      <c r="KHO38" s="184"/>
      <c r="KHP38" s="184"/>
      <c r="KHQ38" s="184"/>
      <c r="KHR38" s="184"/>
      <c r="KHS38" s="184"/>
      <c r="KHT38" s="184"/>
      <c r="KHU38" s="184"/>
      <c r="KHV38" s="184"/>
      <c r="KHW38" s="184"/>
      <c r="KHX38" s="184"/>
      <c r="KHY38" s="184"/>
      <c r="KHZ38" s="184"/>
      <c r="KIA38" s="184"/>
      <c r="KIB38" s="184"/>
      <c r="KIC38" s="184"/>
      <c r="KID38" s="184"/>
      <c r="KIE38" s="184"/>
      <c r="KIF38" s="184"/>
      <c r="KIG38" s="184"/>
      <c r="KIH38" s="184"/>
      <c r="KII38" s="184"/>
      <c r="KIJ38" s="184"/>
      <c r="KIK38" s="184"/>
      <c r="KIL38" s="184"/>
      <c r="KIM38" s="184"/>
      <c r="KIN38" s="184"/>
      <c r="KIO38" s="184"/>
      <c r="KIP38" s="184"/>
      <c r="KIQ38" s="184"/>
      <c r="KIR38" s="184"/>
      <c r="KIS38" s="184"/>
      <c r="KIT38" s="184"/>
      <c r="KIU38" s="184"/>
      <c r="KIV38" s="184"/>
      <c r="KIW38" s="184"/>
      <c r="KIX38" s="184"/>
      <c r="KIY38" s="184"/>
      <c r="KIZ38" s="184"/>
      <c r="KJA38" s="184"/>
      <c r="KJB38" s="184"/>
      <c r="KJC38" s="184"/>
      <c r="KJD38" s="184"/>
      <c r="KJE38" s="184"/>
      <c r="KJF38" s="184"/>
      <c r="KJG38" s="184"/>
      <c r="KJH38" s="184"/>
      <c r="KJI38" s="184"/>
      <c r="KJJ38" s="184"/>
      <c r="KJK38" s="184"/>
      <c r="KJL38" s="184"/>
      <c r="KJM38" s="184"/>
      <c r="KJN38" s="184"/>
      <c r="KJO38" s="184"/>
      <c r="KJP38" s="184"/>
      <c r="KJQ38" s="184"/>
      <c r="KJR38" s="184"/>
      <c r="KJS38" s="184"/>
      <c r="KJT38" s="184"/>
      <c r="KJU38" s="184"/>
      <c r="KJV38" s="184"/>
      <c r="KJW38" s="184"/>
      <c r="KJX38" s="184"/>
      <c r="KJY38" s="184"/>
      <c r="KJZ38" s="184"/>
      <c r="KKA38" s="184"/>
      <c r="KKB38" s="184"/>
      <c r="KKC38" s="184"/>
      <c r="KKD38" s="184"/>
      <c r="KKE38" s="184"/>
      <c r="KKF38" s="184"/>
      <c r="KKG38" s="184"/>
      <c r="KKH38" s="184"/>
      <c r="KKI38" s="184"/>
      <c r="KKJ38" s="184"/>
      <c r="KKK38" s="184"/>
      <c r="KKL38" s="184"/>
      <c r="KKM38" s="184"/>
      <c r="KKN38" s="184"/>
      <c r="KKO38" s="184"/>
      <c r="KKP38" s="184"/>
      <c r="KKQ38" s="184"/>
      <c r="KKR38" s="184"/>
      <c r="KKS38" s="184"/>
      <c r="KKT38" s="184"/>
      <c r="KKU38" s="184"/>
      <c r="KKV38" s="184"/>
      <c r="KKW38" s="184"/>
      <c r="KKX38" s="184"/>
      <c r="KKY38" s="184"/>
      <c r="KKZ38" s="184"/>
      <c r="KLA38" s="184"/>
      <c r="KLB38" s="184"/>
      <c r="KLC38" s="184"/>
      <c r="KLD38" s="184"/>
      <c r="KLE38" s="184"/>
      <c r="KLF38" s="184"/>
      <c r="KLG38" s="184"/>
      <c r="KLH38" s="184"/>
      <c r="KLI38" s="184"/>
      <c r="KLJ38" s="184"/>
      <c r="KLK38" s="184"/>
      <c r="KLL38" s="184"/>
      <c r="KLM38" s="184"/>
      <c r="KLN38" s="184"/>
      <c r="KLO38" s="184"/>
      <c r="KLP38" s="184"/>
      <c r="KLQ38" s="184"/>
      <c r="KLR38" s="184"/>
      <c r="KLS38" s="184"/>
      <c r="KLT38" s="184"/>
      <c r="KLU38" s="184"/>
      <c r="KLV38" s="184"/>
      <c r="KLW38" s="184"/>
      <c r="KLX38" s="184"/>
      <c r="KLY38" s="184"/>
      <c r="KLZ38" s="184"/>
      <c r="KMA38" s="184"/>
      <c r="KMB38" s="184"/>
      <c r="KMC38" s="184"/>
      <c r="KMD38" s="184"/>
      <c r="KME38" s="184"/>
      <c r="KMF38" s="184"/>
      <c r="KMG38" s="184"/>
      <c r="KMH38" s="184"/>
      <c r="KMI38" s="184"/>
      <c r="KMJ38" s="184"/>
      <c r="KMK38" s="184"/>
      <c r="KML38" s="184"/>
      <c r="KMM38" s="184"/>
      <c r="KMN38" s="184"/>
      <c r="KMO38" s="184"/>
      <c r="KMP38" s="184"/>
      <c r="KMQ38" s="184"/>
      <c r="KMR38" s="184"/>
      <c r="KMS38" s="184"/>
      <c r="KMT38" s="184"/>
      <c r="KMU38" s="184"/>
      <c r="KMV38" s="184"/>
      <c r="KMW38" s="184"/>
      <c r="KMX38" s="184"/>
      <c r="KMY38" s="184"/>
      <c r="KMZ38" s="184"/>
      <c r="KNA38" s="184"/>
      <c r="KNB38" s="184"/>
      <c r="KNC38" s="184"/>
      <c r="KND38" s="184"/>
      <c r="KNE38" s="184"/>
      <c r="KNF38" s="184"/>
      <c r="KNG38" s="184"/>
      <c r="KNH38" s="184"/>
      <c r="KNI38" s="184"/>
      <c r="KNJ38" s="184"/>
      <c r="KNK38" s="184"/>
      <c r="KNL38" s="184"/>
      <c r="KNM38" s="184"/>
      <c r="KNN38" s="184"/>
      <c r="KNO38" s="184"/>
      <c r="KNP38" s="184"/>
      <c r="KNQ38" s="184"/>
      <c r="KNR38" s="184"/>
      <c r="KNS38" s="184"/>
      <c r="KNT38" s="184"/>
      <c r="KNU38" s="184"/>
      <c r="KNV38" s="184"/>
      <c r="KNW38" s="184"/>
      <c r="KNX38" s="184"/>
      <c r="KNY38" s="184"/>
      <c r="KNZ38" s="184"/>
      <c r="KOA38" s="184"/>
      <c r="KOB38" s="184"/>
      <c r="KOC38" s="184"/>
      <c r="KOD38" s="184"/>
      <c r="KOE38" s="184"/>
      <c r="KOF38" s="184"/>
      <c r="KOG38" s="184"/>
      <c r="KOH38" s="184"/>
      <c r="KOI38" s="184"/>
      <c r="KOJ38" s="184"/>
      <c r="KOK38" s="184"/>
      <c r="KOL38" s="184"/>
      <c r="KOM38" s="184"/>
      <c r="KON38" s="184"/>
      <c r="KOO38" s="184"/>
      <c r="KOP38" s="184"/>
      <c r="KOQ38" s="184"/>
      <c r="KOR38" s="184"/>
      <c r="KOS38" s="184"/>
      <c r="KOT38" s="184"/>
      <c r="KOU38" s="184"/>
      <c r="KOV38" s="184"/>
      <c r="KOW38" s="184"/>
      <c r="KOX38" s="184"/>
      <c r="KOY38" s="184"/>
      <c r="KOZ38" s="184"/>
      <c r="KPA38" s="184"/>
      <c r="KPB38" s="184"/>
      <c r="KPC38" s="184"/>
      <c r="KPD38" s="184"/>
      <c r="KPE38" s="184"/>
      <c r="KPF38" s="184"/>
      <c r="KPG38" s="184"/>
      <c r="KPH38" s="184"/>
      <c r="KPI38" s="184"/>
      <c r="KPJ38" s="184"/>
      <c r="KPK38" s="184"/>
      <c r="KPL38" s="184"/>
      <c r="KPM38" s="184"/>
      <c r="KPN38" s="184"/>
      <c r="KPO38" s="184"/>
      <c r="KPP38" s="184"/>
      <c r="KPQ38" s="184"/>
      <c r="KPR38" s="184"/>
      <c r="KPS38" s="184"/>
      <c r="KPT38" s="184"/>
      <c r="KPU38" s="184"/>
      <c r="KPV38" s="184"/>
      <c r="KPW38" s="184"/>
      <c r="KPX38" s="184"/>
      <c r="KPY38" s="184"/>
      <c r="KPZ38" s="184"/>
      <c r="KQA38" s="184"/>
      <c r="KQB38" s="184"/>
      <c r="KQC38" s="184"/>
      <c r="KQD38" s="184"/>
      <c r="KQE38" s="184"/>
      <c r="KQF38" s="184"/>
      <c r="KQG38" s="184"/>
      <c r="KQH38" s="184"/>
      <c r="KQI38" s="184"/>
      <c r="KQJ38" s="184"/>
      <c r="KQK38" s="184"/>
      <c r="KQL38" s="184"/>
      <c r="KQM38" s="184"/>
      <c r="KQN38" s="184"/>
      <c r="KQO38" s="184"/>
      <c r="KQP38" s="184"/>
      <c r="KQQ38" s="184"/>
      <c r="KQR38" s="184"/>
      <c r="KQS38" s="184"/>
      <c r="KQT38" s="184"/>
      <c r="KQU38" s="184"/>
      <c r="KQV38" s="184"/>
      <c r="KQW38" s="184"/>
      <c r="KQX38" s="184"/>
      <c r="KQY38" s="184"/>
      <c r="KQZ38" s="184"/>
      <c r="KRA38" s="184"/>
      <c r="KRB38" s="184"/>
      <c r="KRC38" s="184"/>
      <c r="KRD38" s="184"/>
      <c r="KRE38" s="184"/>
      <c r="KRF38" s="184"/>
      <c r="KRG38" s="184"/>
      <c r="KRH38" s="184"/>
      <c r="KRI38" s="184"/>
      <c r="KRJ38" s="184"/>
      <c r="KRK38" s="184"/>
      <c r="KRL38" s="184"/>
      <c r="KRM38" s="184"/>
      <c r="KRN38" s="184"/>
      <c r="KRO38" s="184"/>
      <c r="KRP38" s="184"/>
      <c r="KRQ38" s="184"/>
      <c r="KRR38" s="184"/>
      <c r="KRS38" s="184"/>
      <c r="KRT38" s="184"/>
      <c r="KRU38" s="184"/>
      <c r="KRV38" s="184"/>
      <c r="KRW38" s="184"/>
      <c r="KRX38" s="184"/>
      <c r="KRY38" s="184"/>
      <c r="KRZ38" s="184"/>
      <c r="KSA38" s="184"/>
      <c r="KSB38" s="184"/>
      <c r="KSC38" s="184"/>
      <c r="KSD38" s="184"/>
      <c r="KSE38" s="184"/>
      <c r="KSF38" s="184"/>
      <c r="KSG38" s="184"/>
      <c r="KSH38" s="184"/>
      <c r="KSI38" s="184"/>
      <c r="KSJ38" s="184"/>
      <c r="KSK38" s="184"/>
      <c r="KSL38" s="184"/>
      <c r="KSM38" s="184"/>
      <c r="KSN38" s="184"/>
      <c r="KSO38" s="184"/>
      <c r="KSP38" s="184"/>
      <c r="KSQ38" s="184"/>
      <c r="KSR38" s="184"/>
      <c r="KSS38" s="184"/>
      <c r="KST38" s="184"/>
      <c r="KSU38" s="184"/>
      <c r="KSV38" s="184"/>
      <c r="KSW38" s="184"/>
      <c r="KSX38" s="184"/>
      <c r="KSY38" s="184"/>
      <c r="KSZ38" s="184"/>
      <c r="KTA38" s="184"/>
      <c r="KTB38" s="184"/>
      <c r="KTC38" s="184"/>
      <c r="KTD38" s="184"/>
      <c r="KTE38" s="184"/>
      <c r="KTF38" s="184"/>
      <c r="KTG38" s="184"/>
      <c r="KTH38" s="184"/>
      <c r="KTI38" s="184"/>
      <c r="KTJ38" s="184"/>
      <c r="KTK38" s="184"/>
      <c r="KTL38" s="184"/>
      <c r="KTM38" s="184"/>
      <c r="KTN38" s="184"/>
      <c r="KTO38" s="184"/>
      <c r="KTP38" s="184"/>
      <c r="KTQ38" s="184"/>
      <c r="KTR38" s="184"/>
      <c r="KTS38" s="184"/>
      <c r="KTT38" s="184"/>
      <c r="KTU38" s="184"/>
      <c r="KTV38" s="184"/>
      <c r="KTW38" s="184"/>
      <c r="KTX38" s="184"/>
      <c r="KTY38" s="184"/>
      <c r="KTZ38" s="184"/>
      <c r="KUA38" s="184"/>
      <c r="KUB38" s="184"/>
      <c r="KUC38" s="184"/>
      <c r="KUD38" s="184"/>
      <c r="KUE38" s="184"/>
      <c r="KUF38" s="184"/>
      <c r="KUG38" s="184"/>
      <c r="KUH38" s="184"/>
      <c r="KUI38" s="184"/>
      <c r="KUJ38" s="184"/>
      <c r="KUK38" s="184"/>
      <c r="KUL38" s="184"/>
      <c r="KUM38" s="184"/>
      <c r="KUN38" s="184"/>
      <c r="KUO38" s="184"/>
      <c r="KUP38" s="184"/>
      <c r="KUQ38" s="184"/>
      <c r="KUR38" s="184"/>
      <c r="KUS38" s="184"/>
      <c r="KUT38" s="184"/>
      <c r="KUU38" s="184"/>
      <c r="KUV38" s="184"/>
      <c r="KUW38" s="184"/>
      <c r="KUX38" s="184"/>
      <c r="KUY38" s="184"/>
      <c r="KUZ38" s="184"/>
      <c r="KVA38" s="184"/>
      <c r="KVB38" s="184"/>
      <c r="KVC38" s="184"/>
      <c r="KVD38" s="184"/>
      <c r="KVE38" s="184"/>
      <c r="KVF38" s="184"/>
      <c r="KVG38" s="184"/>
      <c r="KVH38" s="184"/>
      <c r="KVI38" s="184"/>
      <c r="KVJ38" s="184"/>
      <c r="KVK38" s="184"/>
      <c r="KVL38" s="184"/>
      <c r="KVM38" s="184"/>
      <c r="KVN38" s="184"/>
      <c r="KVO38" s="184"/>
      <c r="KVP38" s="184"/>
      <c r="KVQ38" s="184"/>
      <c r="KVR38" s="184"/>
      <c r="KVS38" s="184"/>
      <c r="KVT38" s="184"/>
      <c r="KVU38" s="184"/>
      <c r="KVV38" s="184"/>
      <c r="KVW38" s="184"/>
      <c r="KVX38" s="184"/>
      <c r="KVY38" s="184"/>
      <c r="KVZ38" s="184"/>
      <c r="KWA38" s="184"/>
      <c r="KWB38" s="184"/>
      <c r="KWC38" s="184"/>
      <c r="KWD38" s="184"/>
      <c r="KWE38" s="184"/>
      <c r="KWF38" s="184"/>
      <c r="KWG38" s="184"/>
      <c r="KWH38" s="184"/>
      <c r="KWI38" s="184"/>
      <c r="KWJ38" s="184"/>
      <c r="KWK38" s="184"/>
      <c r="KWL38" s="184"/>
      <c r="KWM38" s="184"/>
      <c r="KWN38" s="184"/>
      <c r="KWO38" s="184"/>
      <c r="KWP38" s="184"/>
      <c r="KWQ38" s="184"/>
      <c r="KWR38" s="184"/>
      <c r="KWS38" s="184"/>
      <c r="KWT38" s="184"/>
      <c r="KWU38" s="184"/>
      <c r="KWV38" s="184"/>
      <c r="KWW38" s="184"/>
      <c r="KWX38" s="184"/>
      <c r="KWY38" s="184"/>
      <c r="KWZ38" s="184"/>
      <c r="KXA38" s="184"/>
      <c r="KXB38" s="184"/>
      <c r="KXC38" s="184"/>
      <c r="KXD38" s="184"/>
      <c r="KXE38" s="184"/>
      <c r="KXF38" s="184"/>
      <c r="KXG38" s="184"/>
      <c r="KXH38" s="184"/>
      <c r="KXI38" s="184"/>
      <c r="KXJ38" s="184"/>
      <c r="KXK38" s="184"/>
      <c r="KXL38" s="184"/>
      <c r="KXM38" s="184"/>
      <c r="KXN38" s="184"/>
      <c r="KXO38" s="184"/>
      <c r="KXP38" s="184"/>
      <c r="KXQ38" s="184"/>
      <c r="KXR38" s="184"/>
      <c r="KXS38" s="184"/>
      <c r="KXT38" s="184"/>
      <c r="KXU38" s="184"/>
      <c r="KXV38" s="184"/>
      <c r="KXW38" s="184"/>
      <c r="KXX38" s="184"/>
      <c r="KXY38" s="184"/>
      <c r="KXZ38" s="184"/>
      <c r="KYA38" s="184"/>
      <c r="KYB38" s="184"/>
      <c r="KYC38" s="184"/>
      <c r="KYD38" s="184"/>
      <c r="KYE38" s="184"/>
      <c r="KYF38" s="184"/>
      <c r="KYG38" s="184"/>
      <c r="KYH38" s="184"/>
      <c r="KYI38" s="184"/>
      <c r="KYJ38" s="184"/>
      <c r="KYK38" s="184"/>
      <c r="KYL38" s="184"/>
      <c r="KYM38" s="184"/>
      <c r="KYN38" s="184"/>
      <c r="KYO38" s="184"/>
      <c r="KYP38" s="184"/>
      <c r="KYQ38" s="184"/>
      <c r="KYR38" s="184"/>
      <c r="KYS38" s="184"/>
      <c r="KYT38" s="184"/>
      <c r="KYU38" s="184"/>
      <c r="KYV38" s="184"/>
      <c r="KYW38" s="184"/>
      <c r="KYX38" s="184"/>
      <c r="KYY38" s="184"/>
      <c r="KYZ38" s="184"/>
      <c r="KZA38" s="184"/>
      <c r="KZB38" s="184"/>
      <c r="KZC38" s="184"/>
      <c r="KZD38" s="184"/>
      <c r="KZE38" s="184"/>
      <c r="KZF38" s="184"/>
      <c r="KZG38" s="184"/>
      <c r="KZH38" s="184"/>
      <c r="KZI38" s="184"/>
      <c r="KZJ38" s="184"/>
      <c r="KZK38" s="184"/>
      <c r="KZL38" s="184"/>
      <c r="KZM38" s="184"/>
      <c r="KZN38" s="184"/>
      <c r="KZO38" s="184"/>
      <c r="KZP38" s="184"/>
      <c r="KZQ38" s="184"/>
      <c r="KZR38" s="184"/>
      <c r="KZS38" s="184"/>
      <c r="KZT38" s="184"/>
      <c r="KZU38" s="184"/>
      <c r="KZV38" s="184"/>
      <c r="KZW38" s="184"/>
      <c r="KZX38" s="184"/>
      <c r="KZY38" s="184"/>
      <c r="KZZ38" s="184"/>
      <c r="LAA38" s="184"/>
      <c r="LAB38" s="184"/>
      <c r="LAC38" s="184"/>
      <c r="LAD38" s="184"/>
      <c r="LAE38" s="184"/>
      <c r="LAF38" s="184"/>
      <c r="LAG38" s="184"/>
      <c r="LAH38" s="184"/>
      <c r="LAI38" s="184"/>
      <c r="LAJ38" s="184"/>
      <c r="LAK38" s="184"/>
      <c r="LAL38" s="184"/>
      <c r="LAM38" s="184"/>
      <c r="LAN38" s="184"/>
      <c r="LAO38" s="184"/>
      <c r="LAP38" s="184"/>
      <c r="LAQ38" s="184"/>
      <c r="LAR38" s="184"/>
      <c r="LAS38" s="184"/>
      <c r="LAT38" s="184"/>
      <c r="LAU38" s="184"/>
      <c r="LAV38" s="184"/>
      <c r="LAW38" s="184"/>
      <c r="LAX38" s="184"/>
      <c r="LAY38" s="184"/>
      <c r="LAZ38" s="184"/>
      <c r="LBA38" s="184"/>
      <c r="LBB38" s="184"/>
      <c r="LBC38" s="184"/>
      <c r="LBD38" s="184"/>
      <c r="LBE38" s="184"/>
      <c r="LBF38" s="184"/>
      <c r="LBG38" s="184"/>
      <c r="LBH38" s="184"/>
      <c r="LBI38" s="184"/>
      <c r="LBJ38" s="184"/>
      <c r="LBK38" s="184"/>
      <c r="LBL38" s="184"/>
      <c r="LBM38" s="184"/>
      <c r="LBN38" s="184"/>
      <c r="LBO38" s="184"/>
      <c r="LBP38" s="184"/>
      <c r="LBQ38" s="184"/>
      <c r="LBR38" s="184"/>
      <c r="LBS38" s="184"/>
      <c r="LBT38" s="184"/>
      <c r="LBU38" s="184"/>
      <c r="LBV38" s="184"/>
      <c r="LBW38" s="184"/>
      <c r="LBX38" s="184"/>
      <c r="LBY38" s="184"/>
      <c r="LBZ38" s="184"/>
      <c r="LCA38" s="184"/>
      <c r="LCB38" s="184"/>
      <c r="LCC38" s="184"/>
      <c r="LCD38" s="184"/>
      <c r="LCE38" s="184"/>
      <c r="LCF38" s="184"/>
      <c r="LCG38" s="184"/>
      <c r="LCH38" s="184"/>
      <c r="LCI38" s="184"/>
      <c r="LCJ38" s="184"/>
      <c r="LCK38" s="184"/>
      <c r="LCL38" s="184"/>
      <c r="LCM38" s="184"/>
      <c r="LCN38" s="184"/>
      <c r="LCO38" s="184"/>
      <c r="LCP38" s="184"/>
      <c r="LCQ38" s="184"/>
      <c r="LCR38" s="184"/>
      <c r="LCS38" s="184"/>
      <c r="LCT38" s="184"/>
      <c r="LCU38" s="184"/>
      <c r="LCV38" s="184"/>
      <c r="LCW38" s="184"/>
      <c r="LCX38" s="184"/>
      <c r="LCY38" s="184"/>
      <c r="LCZ38" s="184"/>
      <c r="LDA38" s="184"/>
      <c r="LDB38" s="184"/>
      <c r="LDC38" s="184"/>
      <c r="LDD38" s="184"/>
      <c r="LDE38" s="184"/>
      <c r="LDF38" s="184"/>
      <c r="LDG38" s="184"/>
      <c r="LDH38" s="184"/>
      <c r="LDI38" s="184"/>
      <c r="LDJ38" s="184"/>
      <c r="LDK38" s="184"/>
      <c r="LDL38" s="184"/>
      <c r="LDM38" s="184"/>
      <c r="LDN38" s="184"/>
      <c r="LDO38" s="184"/>
      <c r="LDP38" s="184"/>
      <c r="LDQ38" s="184"/>
      <c r="LDR38" s="184"/>
      <c r="LDS38" s="184"/>
      <c r="LDT38" s="184"/>
      <c r="LDU38" s="184"/>
      <c r="LDV38" s="184"/>
      <c r="LDW38" s="184"/>
      <c r="LDX38" s="184"/>
      <c r="LDY38" s="184"/>
      <c r="LDZ38" s="184"/>
      <c r="LEA38" s="184"/>
      <c r="LEB38" s="184"/>
      <c r="LEC38" s="184"/>
      <c r="LED38" s="184"/>
      <c r="LEE38" s="184"/>
      <c r="LEF38" s="184"/>
      <c r="LEG38" s="184"/>
      <c r="LEH38" s="184"/>
      <c r="LEI38" s="184"/>
      <c r="LEJ38" s="184"/>
      <c r="LEK38" s="184"/>
      <c r="LEL38" s="184"/>
      <c r="LEM38" s="184"/>
      <c r="LEN38" s="184"/>
      <c r="LEO38" s="184"/>
      <c r="LEP38" s="184"/>
      <c r="LEQ38" s="184"/>
      <c r="LER38" s="184"/>
      <c r="LES38" s="184"/>
      <c r="LET38" s="184"/>
      <c r="LEU38" s="184"/>
      <c r="LEV38" s="184"/>
      <c r="LEW38" s="184"/>
      <c r="LEX38" s="184"/>
      <c r="LEY38" s="184"/>
      <c r="LEZ38" s="184"/>
      <c r="LFA38" s="184"/>
      <c r="LFB38" s="184"/>
      <c r="LFC38" s="184"/>
      <c r="LFD38" s="184"/>
      <c r="LFE38" s="184"/>
      <c r="LFF38" s="184"/>
      <c r="LFG38" s="184"/>
      <c r="LFH38" s="184"/>
      <c r="LFI38" s="184"/>
      <c r="LFJ38" s="184"/>
      <c r="LFK38" s="184"/>
      <c r="LFL38" s="184"/>
      <c r="LFM38" s="184"/>
      <c r="LFN38" s="184"/>
      <c r="LFO38" s="184"/>
      <c r="LFP38" s="184"/>
      <c r="LFQ38" s="184"/>
      <c r="LFR38" s="184"/>
      <c r="LFS38" s="184"/>
      <c r="LFT38" s="184"/>
      <c r="LFU38" s="184"/>
      <c r="LFV38" s="184"/>
      <c r="LFW38" s="184"/>
      <c r="LFX38" s="184"/>
      <c r="LFY38" s="184"/>
      <c r="LFZ38" s="184"/>
      <c r="LGA38" s="184"/>
      <c r="LGB38" s="184"/>
      <c r="LGC38" s="184"/>
      <c r="LGD38" s="184"/>
      <c r="LGE38" s="184"/>
      <c r="LGF38" s="184"/>
      <c r="LGG38" s="184"/>
      <c r="LGH38" s="184"/>
      <c r="LGI38" s="184"/>
      <c r="LGJ38" s="184"/>
      <c r="LGK38" s="184"/>
      <c r="LGL38" s="184"/>
      <c r="LGM38" s="184"/>
      <c r="LGN38" s="184"/>
      <c r="LGO38" s="184"/>
      <c r="LGP38" s="184"/>
      <c r="LGQ38" s="184"/>
      <c r="LGR38" s="184"/>
      <c r="LGS38" s="184"/>
      <c r="LGT38" s="184"/>
      <c r="LGU38" s="184"/>
      <c r="LGV38" s="184"/>
      <c r="LGW38" s="184"/>
      <c r="LGX38" s="184"/>
      <c r="LGY38" s="184"/>
      <c r="LGZ38" s="184"/>
      <c r="LHA38" s="184"/>
      <c r="LHB38" s="184"/>
      <c r="LHC38" s="184"/>
      <c r="LHD38" s="184"/>
      <c r="LHE38" s="184"/>
      <c r="LHF38" s="184"/>
      <c r="LHG38" s="184"/>
      <c r="LHH38" s="184"/>
      <c r="LHI38" s="184"/>
      <c r="LHJ38" s="184"/>
      <c r="LHK38" s="184"/>
      <c r="LHL38" s="184"/>
      <c r="LHM38" s="184"/>
      <c r="LHN38" s="184"/>
      <c r="LHO38" s="184"/>
      <c r="LHP38" s="184"/>
      <c r="LHQ38" s="184"/>
      <c r="LHR38" s="184"/>
      <c r="LHS38" s="184"/>
      <c r="LHT38" s="184"/>
      <c r="LHU38" s="184"/>
      <c r="LHV38" s="184"/>
      <c r="LHW38" s="184"/>
      <c r="LHX38" s="184"/>
      <c r="LHY38" s="184"/>
      <c r="LHZ38" s="184"/>
      <c r="LIA38" s="184"/>
      <c r="LIB38" s="184"/>
      <c r="LIC38" s="184"/>
      <c r="LID38" s="184"/>
      <c r="LIE38" s="184"/>
      <c r="LIF38" s="184"/>
      <c r="LIG38" s="184"/>
      <c r="LIH38" s="184"/>
      <c r="LII38" s="184"/>
      <c r="LIJ38" s="184"/>
      <c r="LIK38" s="184"/>
      <c r="LIL38" s="184"/>
      <c r="LIM38" s="184"/>
      <c r="LIN38" s="184"/>
      <c r="LIO38" s="184"/>
      <c r="LIP38" s="184"/>
      <c r="LIQ38" s="184"/>
      <c r="LIR38" s="184"/>
      <c r="LIS38" s="184"/>
      <c r="LIT38" s="184"/>
      <c r="LIU38" s="184"/>
      <c r="LIV38" s="184"/>
      <c r="LIW38" s="184"/>
      <c r="LIX38" s="184"/>
      <c r="LIY38" s="184"/>
      <c r="LIZ38" s="184"/>
      <c r="LJA38" s="184"/>
      <c r="LJB38" s="184"/>
      <c r="LJC38" s="184"/>
      <c r="LJD38" s="184"/>
      <c r="LJE38" s="184"/>
      <c r="LJF38" s="184"/>
      <c r="LJG38" s="184"/>
      <c r="LJH38" s="184"/>
      <c r="LJI38" s="184"/>
      <c r="LJJ38" s="184"/>
      <c r="LJK38" s="184"/>
      <c r="LJL38" s="184"/>
      <c r="LJM38" s="184"/>
      <c r="LJN38" s="184"/>
      <c r="LJO38" s="184"/>
      <c r="LJP38" s="184"/>
      <c r="LJQ38" s="184"/>
      <c r="LJR38" s="184"/>
      <c r="LJS38" s="184"/>
      <c r="LJT38" s="184"/>
      <c r="LJU38" s="184"/>
      <c r="LJV38" s="184"/>
      <c r="LJW38" s="184"/>
      <c r="LJX38" s="184"/>
      <c r="LJY38" s="184"/>
      <c r="LJZ38" s="184"/>
      <c r="LKA38" s="184"/>
      <c r="LKB38" s="184"/>
      <c r="LKC38" s="184"/>
      <c r="LKD38" s="184"/>
      <c r="LKE38" s="184"/>
      <c r="LKF38" s="184"/>
      <c r="LKG38" s="184"/>
      <c r="LKH38" s="184"/>
      <c r="LKI38" s="184"/>
      <c r="LKJ38" s="184"/>
      <c r="LKK38" s="184"/>
      <c r="LKL38" s="184"/>
      <c r="LKM38" s="184"/>
      <c r="LKN38" s="184"/>
      <c r="LKO38" s="184"/>
      <c r="LKP38" s="184"/>
      <c r="LKQ38" s="184"/>
      <c r="LKR38" s="184"/>
      <c r="LKS38" s="184"/>
      <c r="LKT38" s="184"/>
      <c r="LKU38" s="184"/>
      <c r="LKV38" s="184"/>
      <c r="LKW38" s="184"/>
      <c r="LKX38" s="184"/>
      <c r="LKY38" s="184"/>
      <c r="LKZ38" s="184"/>
      <c r="LLA38" s="184"/>
      <c r="LLB38" s="184"/>
      <c r="LLC38" s="184"/>
      <c r="LLD38" s="184"/>
      <c r="LLE38" s="184"/>
      <c r="LLF38" s="184"/>
      <c r="LLG38" s="184"/>
      <c r="LLH38" s="184"/>
      <c r="LLI38" s="184"/>
      <c r="LLJ38" s="184"/>
      <c r="LLK38" s="184"/>
      <c r="LLL38" s="184"/>
      <c r="LLM38" s="184"/>
      <c r="LLN38" s="184"/>
      <c r="LLO38" s="184"/>
      <c r="LLP38" s="184"/>
      <c r="LLQ38" s="184"/>
      <c r="LLR38" s="184"/>
      <c r="LLS38" s="184"/>
      <c r="LLT38" s="184"/>
      <c r="LLU38" s="184"/>
      <c r="LLV38" s="184"/>
      <c r="LLW38" s="184"/>
      <c r="LLX38" s="184"/>
      <c r="LLY38" s="184"/>
      <c r="LLZ38" s="184"/>
      <c r="LMA38" s="184"/>
      <c r="LMB38" s="184"/>
      <c r="LMC38" s="184"/>
      <c r="LMD38" s="184"/>
      <c r="LME38" s="184"/>
      <c r="LMF38" s="184"/>
      <c r="LMG38" s="184"/>
      <c r="LMH38" s="184"/>
      <c r="LMI38" s="184"/>
      <c r="LMJ38" s="184"/>
      <c r="LMK38" s="184"/>
      <c r="LML38" s="184"/>
      <c r="LMM38" s="184"/>
      <c r="LMN38" s="184"/>
      <c r="LMO38" s="184"/>
      <c r="LMP38" s="184"/>
      <c r="LMQ38" s="184"/>
      <c r="LMR38" s="184"/>
      <c r="LMS38" s="184"/>
      <c r="LMT38" s="184"/>
      <c r="LMU38" s="184"/>
      <c r="LMV38" s="184"/>
      <c r="LMW38" s="184"/>
      <c r="LMX38" s="184"/>
      <c r="LMY38" s="184"/>
      <c r="LMZ38" s="184"/>
      <c r="LNA38" s="184"/>
      <c r="LNB38" s="184"/>
      <c r="LNC38" s="184"/>
      <c r="LND38" s="184"/>
      <c r="LNE38" s="184"/>
      <c r="LNF38" s="184"/>
      <c r="LNG38" s="184"/>
      <c r="LNH38" s="184"/>
      <c r="LNI38" s="184"/>
      <c r="LNJ38" s="184"/>
      <c r="LNK38" s="184"/>
      <c r="LNL38" s="184"/>
      <c r="LNM38" s="184"/>
      <c r="LNN38" s="184"/>
      <c r="LNO38" s="184"/>
      <c r="LNP38" s="184"/>
      <c r="LNQ38" s="184"/>
      <c r="LNR38" s="184"/>
      <c r="LNS38" s="184"/>
      <c r="LNT38" s="184"/>
      <c r="LNU38" s="184"/>
      <c r="LNV38" s="184"/>
      <c r="LNW38" s="184"/>
      <c r="LNX38" s="184"/>
      <c r="LNY38" s="184"/>
      <c r="LNZ38" s="184"/>
      <c r="LOA38" s="184"/>
      <c r="LOB38" s="184"/>
      <c r="LOC38" s="184"/>
      <c r="LOD38" s="184"/>
      <c r="LOE38" s="184"/>
      <c r="LOF38" s="184"/>
      <c r="LOG38" s="184"/>
      <c r="LOH38" s="184"/>
      <c r="LOI38" s="184"/>
      <c r="LOJ38" s="184"/>
      <c r="LOK38" s="184"/>
      <c r="LOL38" s="184"/>
      <c r="LOM38" s="184"/>
      <c r="LON38" s="184"/>
      <c r="LOO38" s="184"/>
      <c r="LOP38" s="184"/>
      <c r="LOQ38" s="184"/>
      <c r="LOR38" s="184"/>
      <c r="LOS38" s="184"/>
      <c r="LOT38" s="184"/>
      <c r="LOU38" s="184"/>
      <c r="LOV38" s="184"/>
      <c r="LOW38" s="184"/>
      <c r="LOX38" s="184"/>
      <c r="LOY38" s="184"/>
      <c r="LOZ38" s="184"/>
      <c r="LPA38" s="184"/>
      <c r="LPB38" s="184"/>
      <c r="LPC38" s="184"/>
      <c r="LPD38" s="184"/>
      <c r="LPE38" s="184"/>
      <c r="LPF38" s="184"/>
      <c r="LPG38" s="184"/>
      <c r="LPH38" s="184"/>
      <c r="LPI38" s="184"/>
      <c r="LPJ38" s="184"/>
      <c r="LPK38" s="184"/>
      <c r="LPL38" s="184"/>
      <c r="LPM38" s="184"/>
      <c r="LPN38" s="184"/>
      <c r="LPO38" s="184"/>
      <c r="LPP38" s="184"/>
      <c r="LPQ38" s="184"/>
      <c r="LPR38" s="184"/>
      <c r="LPS38" s="184"/>
      <c r="LPT38" s="184"/>
      <c r="LPU38" s="184"/>
      <c r="LPV38" s="184"/>
      <c r="LPW38" s="184"/>
      <c r="LPX38" s="184"/>
      <c r="LPY38" s="184"/>
      <c r="LPZ38" s="184"/>
      <c r="LQA38" s="184"/>
      <c r="LQB38" s="184"/>
      <c r="LQC38" s="184"/>
      <c r="LQD38" s="184"/>
      <c r="LQE38" s="184"/>
      <c r="LQF38" s="184"/>
      <c r="LQG38" s="184"/>
      <c r="LQH38" s="184"/>
      <c r="LQI38" s="184"/>
      <c r="LQJ38" s="184"/>
      <c r="LQK38" s="184"/>
      <c r="LQL38" s="184"/>
      <c r="LQM38" s="184"/>
      <c r="LQN38" s="184"/>
      <c r="LQO38" s="184"/>
      <c r="LQP38" s="184"/>
      <c r="LQQ38" s="184"/>
      <c r="LQR38" s="184"/>
      <c r="LQS38" s="184"/>
      <c r="LQT38" s="184"/>
      <c r="LQU38" s="184"/>
      <c r="LQV38" s="184"/>
      <c r="LQW38" s="184"/>
      <c r="LQX38" s="184"/>
      <c r="LQY38" s="184"/>
      <c r="LQZ38" s="184"/>
      <c r="LRA38" s="184"/>
      <c r="LRB38" s="184"/>
      <c r="LRC38" s="184"/>
      <c r="LRD38" s="184"/>
      <c r="LRE38" s="184"/>
      <c r="LRF38" s="184"/>
      <c r="LRG38" s="184"/>
      <c r="LRH38" s="184"/>
      <c r="LRI38" s="184"/>
      <c r="LRJ38" s="184"/>
      <c r="LRK38" s="184"/>
      <c r="LRL38" s="184"/>
      <c r="LRM38" s="184"/>
      <c r="LRN38" s="184"/>
      <c r="LRO38" s="184"/>
      <c r="LRP38" s="184"/>
      <c r="LRQ38" s="184"/>
      <c r="LRR38" s="184"/>
      <c r="LRS38" s="184"/>
      <c r="LRT38" s="184"/>
      <c r="LRU38" s="184"/>
      <c r="LRV38" s="184"/>
      <c r="LRW38" s="184"/>
      <c r="LRX38" s="184"/>
      <c r="LRY38" s="184"/>
      <c r="LRZ38" s="184"/>
      <c r="LSA38" s="184"/>
      <c r="LSB38" s="184"/>
      <c r="LSC38" s="184"/>
      <c r="LSD38" s="184"/>
      <c r="LSE38" s="184"/>
      <c r="LSF38" s="184"/>
      <c r="LSG38" s="184"/>
      <c r="LSH38" s="184"/>
      <c r="LSI38" s="184"/>
      <c r="LSJ38" s="184"/>
      <c r="LSK38" s="184"/>
      <c r="LSL38" s="184"/>
      <c r="LSM38" s="184"/>
      <c r="LSN38" s="184"/>
      <c r="LSO38" s="184"/>
      <c r="LSP38" s="184"/>
      <c r="LSQ38" s="184"/>
      <c r="LSR38" s="184"/>
      <c r="LSS38" s="184"/>
      <c r="LST38" s="184"/>
      <c r="LSU38" s="184"/>
      <c r="LSV38" s="184"/>
      <c r="LSW38" s="184"/>
      <c r="LSX38" s="184"/>
      <c r="LSY38" s="184"/>
      <c r="LSZ38" s="184"/>
      <c r="LTA38" s="184"/>
      <c r="LTB38" s="184"/>
      <c r="LTC38" s="184"/>
      <c r="LTD38" s="184"/>
      <c r="LTE38" s="184"/>
      <c r="LTF38" s="184"/>
      <c r="LTG38" s="184"/>
      <c r="LTH38" s="184"/>
      <c r="LTI38" s="184"/>
      <c r="LTJ38" s="184"/>
      <c r="LTK38" s="184"/>
      <c r="LTL38" s="184"/>
      <c r="LTM38" s="184"/>
      <c r="LTN38" s="184"/>
      <c r="LTO38" s="184"/>
      <c r="LTP38" s="184"/>
      <c r="LTQ38" s="184"/>
      <c r="LTR38" s="184"/>
      <c r="LTS38" s="184"/>
      <c r="LTT38" s="184"/>
      <c r="LTU38" s="184"/>
      <c r="LTV38" s="184"/>
      <c r="LTW38" s="184"/>
      <c r="LTX38" s="184"/>
      <c r="LTY38" s="184"/>
      <c r="LTZ38" s="184"/>
      <c r="LUA38" s="184"/>
      <c r="LUB38" s="184"/>
      <c r="LUC38" s="184"/>
      <c r="LUD38" s="184"/>
      <c r="LUE38" s="184"/>
      <c r="LUF38" s="184"/>
      <c r="LUG38" s="184"/>
      <c r="LUH38" s="184"/>
      <c r="LUI38" s="184"/>
      <c r="LUJ38" s="184"/>
      <c r="LUK38" s="184"/>
      <c r="LUL38" s="184"/>
      <c r="LUM38" s="184"/>
      <c r="LUN38" s="184"/>
      <c r="LUO38" s="184"/>
      <c r="LUP38" s="184"/>
      <c r="LUQ38" s="184"/>
      <c r="LUR38" s="184"/>
      <c r="LUS38" s="184"/>
      <c r="LUT38" s="184"/>
      <c r="LUU38" s="184"/>
      <c r="LUV38" s="184"/>
      <c r="LUW38" s="184"/>
      <c r="LUX38" s="184"/>
      <c r="LUY38" s="184"/>
      <c r="LUZ38" s="184"/>
      <c r="LVA38" s="184"/>
      <c r="LVB38" s="184"/>
      <c r="LVC38" s="184"/>
      <c r="LVD38" s="184"/>
      <c r="LVE38" s="184"/>
      <c r="LVF38" s="184"/>
      <c r="LVG38" s="184"/>
      <c r="LVH38" s="184"/>
      <c r="LVI38" s="184"/>
      <c r="LVJ38" s="184"/>
      <c r="LVK38" s="184"/>
      <c r="LVL38" s="184"/>
      <c r="LVM38" s="184"/>
      <c r="LVN38" s="184"/>
      <c r="LVO38" s="184"/>
      <c r="LVP38" s="184"/>
      <c r="LVQ38" s="184"/>
      <c r="LVR38" s="184"/>
      <c r="LVS38" s="184"/>
      <c r="LVT38" s="184"/>
      <c r="LVU38" s="184"/>
      <c r="LVV38" s="184"/>
      <c r="LVW38" s="184"/>
      <c r="LVX38" s="184"/>
      <c r="LVY38" s="184"/>
      <c r="LVZ38" s="184"/>
      <c r="LWA38" s="184"/>
      <c r="LWB38" s="184"/>
      <c r="LWC38" s="184"/>
      <c r="LWD38" s="184"/>
      <c r="LWE38" s="184"/>
      <c r="LWF38" s="184"/>
      <c r="LWG38" s="184"/>
      <c r="LWH38" s="184"/>
      <c r="LWI38" s="184"/>
      <c r="LWJ38" s="184"/>
      <c r="LWK38" s="184"/>
      <c r="LWL38" s="184"/>
      <c r="LWM38" s="184"/>
      <c r="LWN38" s="184"/>
      <c r="LWO38" s="184"/>
      <c r="LWP38" s="184"/>
      <c r="LWQ38" s="184"/>
      <c r="LWR38" s="184"/>
      <c r="LWS38" s="184"/>
      <c r="LWT38" s="184"/>
      <c r="LWU38" s="184"/>
      <c r="LWV38" s="184"/>
      <c r="LWW38" s="184"/>
      <c r="LWX38" s="184"/>
      <c r="LWY38" s="184"/>
      <c r="LWZ38" s="184"/>
      <c r="LXA38" s="184"/>
      <c r="LXB38" s="184"/>
      <c r="LXC38" s="184"/>
      <c r="LXD38" s="184"/>
      <c r="LXE38" s="184"/>
      <c r="LXF38" s="184"/>
      <c r="LXG38" s="184"/>
      <c r="LXH38" s="184"/>
      <c r="LXI38" s="184"/>
      <c r="LXJ38" s="184"/>
      <c r="LXK38" s="184"/>
      <c r="LXL38" s="184"/>
      <c r="LXM38" s="184"/>
      <c r="LXN38" s="184"/>
      <c r="LXO38" s="184"/>
      <c r="LXP38" s="184"/>
      <c r="LXQ38" s="184"/>
      <c r="LXR38" s="184"/>
      <c r="LXS38" s="184"/>
      <c r="LXT38" s="184"/>
      <c r="LXU38" s="184"/>
      <c r="LXV38" s="184"/>
      <c r="LXW38" s="184"/>
      <c r="LXX38" s="184"/>
      <c r="LXY38" s="184"/>
      <c r="LXZ38" s="184"/>
      <c r="LYA38" s="184"/>
      <c r="LYB38" s="184"/>
      <c r="LYC38" s="184"/>
      <c r="LYD38" s="184"/>
      <c r="LYE38" s="184"/>
      <c r="LYF38" s="184"/>
      <c r="LYG38" s="184"/>
      <c r="LYH38" s="184"/>
      <c r="LYI38" s="184"/>
      <c r="LYJ38" s="184"/>
      <c r="LYK38" s="184"/>
      <c r="LYL38" s="184"/>
      <c r="LYM38" s="184"/>
      <c r="LYN38" s="184"/>
      <c r="LYO38" s="184"/>
      <c r="LYP38" s="184"/>
      <c r="LYQ38" s="184"/>
      <c r="LYR38" s="184"/>
      <c r="LYS38" s="184"/>
      <c r="LYT38" s="184"/>
      <c r="LYU38" s="184"/>
      <c r="LYV38" s="184"/>
      <c r="LYW38" s="184"/>
      <c r="LYX38" s="184"/>
      <c r="LYY38" s="184"/>
      <c r="LYZ38" s="184"/>
      <c r="LZA38" s="184"/>
      <c r="LZB38" s="184"/>
      <c r="LZC38" s="184"/>
      <c r="LZD38" s="184"/>
      <c r="LZE38" s="184"/>
      <c r="LZF38" s="184"/>
      <c r="LZG38" s="184"/>
      <c r="LZH38" s="184"/>
      <c r="LZI38" s="184"/>
      <c r="LZJ38" s="184"/>
      <c r="LZK38" s="184"/>
      <c r="LZL38" s="184"/>
      <c r="LZM38" s="184"/>
      <c r="LZN38" s="184"/>
      <c r="LZO38" s="184"/>
      <c r="LZP38" s="184"/>
      <c r="LZQ38" s="184"/>
      <c r="LZR38" s="184"/>
      <c r="LZS38" s="184"/>
      <c r="LZT38" s="184"/>
      <c r="LZU38" s="184"/>
      <c r="LZV38" s="184"/>
      <c r="LZW38" s="184"/>
      <c r="LZX38" s="184"/>
      <c r="LZY38" s="184"/>
      <c r="LZZ38" s="184"/>
      <c r="MAA38" s="184"/>
      <c r="MAB38" s="184"/>
      <c r="MAC38" s="184"/>
      <c r="MAD38" s="184"/>
      <c r="MAE38" s="184"/>
      <c r="MAF38" s="184"/>
      <c r="MAG38" s="184"/>
      <c r="MAH38" s="184"/>
      <c r="MAI38" s="184"/>
      <c r="MAJ38" s="184"/>
      <c r="MAK38" s="184"/>
      <c r="MAL38" s="184"/>
      <c r="MAM38" s="184"/>
      <c r="MAN38" s="184"/>
      <c r="MAO38" s="184"/>
      <c r="MAP38" s="184"/>
      <c r="MAQ38" s="184"/>
      <c r="MAR38" s="184"/>
      <c r="MAS38" s="184"/>
      <c r="MAT38" s="184"/>
      <c r="MAU38" s="184"/>
      <c r="MAV38" s="184"/>
      <c r="MAW38" s="184"/>
      <c r="MAX38" s="184"/>
      <c r="MAY38" s="184"/>
      <c r="MAZ38" s="184"/>
      <c r="MBA38" s="184"/>
      <c r="MBB38" s="184"/>
      <c r="MBC38" s="184"/>
      <c r="MBD38" s="184"/>
      <c r="MBE38" s="184"/>
      <c r="MBF38" s="184"/>
      <c r="MBG38" s="184"/>
      <c r="MBH38" s="184"/>
      <c r="MBI38" s="184"/>
      <c r="MBJ38" s="184"/>
      <c r="MBK38" s="184"/>
      <c r="MBL38" s="184"/>
      <c r="MBM38" s="184"/>
      <c r="MBN38" s="184"/>
      <c r="MBO38" s="184"/>
      <c r="MBP38" s="184"/>
      <c r="MBQ38" s="184"/>
      <c r="MBR38" s="184"/>
      <c r="MBS38" s="184"/>
      <c r="MBT38" s="184"/>
      <c r="MBU38" s="184"/>
      <c r="MBV38" s="184"/>
      <c r="MBW38" s="184"/>
      <c r="MBX38" s="184"/>
      <c r="MBY38" s="184"/>
      <c r="MBZ38" s="184"/>
      <c r="MCA38" s="184"/>
      <c r="MCB38" s="184"/>
      <c r="MCC38" s="184"/>
      <c r="MCD38" s="184"/>
      <c r="MCE38" s="184"/>
      <c r="MCF38" s="184"/>
      <c r="MCG38" s="184"/>
      <c r="MCH38" s="184"/>
      <c r="MCI38" s="184"/>
      <c r="MCJ38" s="184"/>
      <c r="MCK38" s="184"/>
      <c r="MCL38" s="184"/>
      <c r="MCM38" s="184"/>
      <c r="MCN38" s="184"/>
      <c r="MCO38" s="184"/>
      <c r="MCP38" s="184"/>
      <c r="MCQ38" s="184"/>
      <c r="MCR38" s="184"/>
      <c r="MCS38" s="184"/>
      <c r="MCT38" s="184"/>
      <c r="MCU38" s="184"/>
      <c r="MCV38" s="184"/>
      <c r="MCW38" s="184"/>
      <c r="MCX38" s="184"/>
      <c r="MCY38" s="184"/>
      <c r="MCZ38" s="184"/>
      <c r="MDA38" s="184"/>
      <c r="MDB38" s="184"/>
      <c r="MDC38" s="184"/>
      <c r="MDD38" s="184"/>
      <c r="MDE38" s="184"/>
      <c r="MDF38" s="184"/>
      <c r="MDG38" s="184"/>
      <c r="MDH38" s="184"/>
      <c r="MDI38" s="184"/>
      <c r="MDJ38" s="184"/>
      <c r="MDK38" s="184"/>
      <c r="MDL38" s="184"/>
      <c r="MDM38" s="184"/>
      <c r="MDN38" s="184"/>
      <c r="MDO38" s="184"/>
      <c r="MDP38" s="184"/>
      <c r="MDQ38" s="184"/>
      <c r="MDR38" s="184"/>
      <c r="MDS38" s="184"/>
      <c r="MDT38" s="184"/>
      <c r="MDU38" s="184"/>
      <c r="MDV38" s="184"/>
      <c r="MDW38" s="184"/>
      <c r="MDX38" s="184"/>
      <c r="MDY38" s="184"/>
      <c r="MDZ38" s="184"/>
      <c r="MEA38" s="184"/>
      <c r="MEB38" s="184"/>
      <c r="MEC38" s="184"/>
      <c r="MED38" s="184"/>
      <c r="MEE38" s="184"/>
      <c r="MEF38" s="184"/>
      <c r="MEG38" s="184"/>
      <c r="MEH38" s="184"/>
      <c r="MEI38" s="184"/>
      <c r="MEJ38" s="184"/>
      <c r="MEK38" s="184"/>
      <c r="MEL38" s="184"/>
      <c r="MEM38" s="184"/>
      <c r="MEN38" s="184"/>
      <c r="MEO38" s="184"/>
      <c r="MEP38" s="184"/>
      <c r="MEQ38" s="184"/>
      <c r="MER38" s="184"/>
      <c r="MES38" s="184"/>
      <c r="MET38" s="184"/>
      <c r="MEU38" s="184"/>
      <c r="MEV38" s="184"/>
      <c r="MEW38" s="184"/>
      <c r="MEX38" s="184"/>
      <c r="MEY38" s="184"/>
      <c r="MEZ38" s="184"/>
      <c r="MFA38" s="184"/>
      <c r="MFB38" s="184"/>
      <c r="MFC38" s="184"/>
      <c r="MFD38" s="184"/>
      <c r="MFE38" s="184"/>
      <c r="MFF38" s="184"/>
      <c r="MFG38" s="184"/>
      <c r="MFH38" s="184"/>
      <c r="MFI38" s="184"/>
      <c r="MFJ38" s="184"/>
      <c r="MFK38" s="184"/>
      <c r="MFL38" s="184"/>
      <c r="MFM38" s="184"/>
      <c r="MFN38" s="184"/>
      <c r="MFO38" s="184"/>
      <c r="MFP38" s="184"/>
      <c r="MFQ38" s="184"/>
      <c r="MFR38" s="184"/>
      <c r="MFS38" s="184"/>
      <c r="MFT38" s="184"/>
      <c r="MFU38" s="184"/>
      <c r="MFV38" s="184"/>
      <c r="MFW38" s="184"/>
      <c r="MFX38" s="184"/>
      <c r="MFY38" s="184"/>
      <c r="MFZ38" s="184"/>
      <c r="MGA38" s="184"/>
      <c r="MGB38" s="184"/>
      <c r="MGC38" s="184"/>
      <c r="MGD38" s="184"/>
      <c r="MGE38" s="184"/>
      <c r="MGF38" s="184"/>
      <c r="MGG38" s="184"/>
      <c r="MGH38" s="184"/>
      <c r="MGI38" s="184"/>
      <c r="MGJ38" s="184"/>
      <c r="MGK38" s="184"/>
      <c r="MGL38" s="184"/>
      <c r="MGM38" s="184"/>
      <c r="MGN38" s="184"/>
      <c r="MGO38" s="184"/>
      <c r="MGP38" s="184"/>
      <c r="MGQ38" s="184"/>
      <c r="MGR38" s="184"/>
      <c r="MGS38" s="184"/>
      <c r="MGT38" s="184"/>
      <c r="MGU38" s="184"/>
      <c r="MGV38" s="184"/>
      <c r="MGW38" s="184"/>
      <c r="MGX38" s="184"/>
      <c r="MGY38" s="184"/>
      <c r="MGZ38" s="184"/>
      <c r="MHA38" s="184"/>
      <c r="MHB38" s="184"/>
      <c r="MHC38" s="184"/>
      <c r="MHD38" s="184"/>
      <c r="MHE38" s="184"/>
      <c r="MHF38" s="184"/>
      <c r="MHG38" s="184"/>
      <c r="MHH38" s="184"/>
      <c r="MHI38" s="184"/>
      <c r="MHJ38" s="184"/>
      <c r="MHK38" s="184"/>
      <c r="MHL38" s="184"/>
      <c r="MHM38" s="184"/>
      <c r="MHN38" s="184"/>
      <c r="MHO38" s="184"/>
      <c r="MHP38" s="184"/>
      <c r="MHQ38" s="184"/>
      <c r="MHR38" s="184"/>
      <c r="MHS38" s="184"/>
      <c r="MHT38" s="184"/>
      <c r="MHU38" s="184"/>
      <c r="MHV38" s="184"/>
      <c r="MHW38" s="184"/>
      <c r="MHX38" s="184"/>
      <c r="MHY38" s="184"/>
      <c r="MHZ38" s="184"/>
      <c r="MIA38" s="184"/>
      <c r="MIB38" s="184"/>
      <c r="MIC38" s="184"/>
      <c r="MID38" s="184"/>
      <c r="MIE38" s="184"/>
      <c r="MIF38" s="184"/>
      <c r="MIG38" s="184"/>
      <c r="MIH38" s="184"/>
      <c r="MII38" s="184"/>
      <c r="MIJ38" s="184"/>
      <c r="MIK38" s="184"/>
      <c r="MIL38" s="184"/>
      <c r="MIM38" s="184"/>
      <c r="MIN38" s="184"/>
      <c r="MIO38" s="184"/>
      <c r="MIP38" s="184"/>
      <c r="MIQ38" s="184"/>
      <c r="MIR38" s="184"/>
      <c r="MIS38" s="184"/>
      <c r="MIT38" s="184"/>
      <c r="MIU38" s="184"/>
      <c r="MIV38" s="184"/>
      <c r="MIW38" s="184"/>
      <c r="MIX38" s="184"/>
      <c r="MIY38" s="184"/>
      <c r="MIZ38" s="184"/>
      <c r="MJA38" s="184"/>
      <c r="MJB38" s="184"/>
      <c r="MJC38" s="184"/>
      <c r="MJD38" s="184"/>
      <c r="MJE38" s="184"/>
      <c r="MJF38" s="184"/>
      <c r="MJG38" s="184"/>
      <c r="MJH38" s="184"/>
      <c r="MJI38" s="184"/>
      <c r="MJJ38" s="184"/>
      <c r="MJK38" s="184"/>
      <c r="MJL38" s="184"/>
      <c r="MJM38" s="184"/>
      <c r="MJN38" s="184"/>
      <c r="MJO38" s="184"/>
      <c r="MJP38" s="184"/>
      <c r="MJQ38" s="184"/>
      <c r="MJR38" s="184"/>
      <c r="MJS38" s="184"/>
      <c r="MJT38" s="184"/>
      <c r="MJU38" s="184"/>
      <c r="MJV38" s="184"/>
      <c r="MJW38" s="184"/>
      <c r="MJX38" s="184"/>
      <c r="MJY38" s="184"/>
      <c r="MJZ38" s="184"/>
      <c r="MKA38" s="184"/>
      <c r="MKB38" s="184"/>
      <c r="MKC38" s="184"/>
      <c r="MKD38" s="184"/>
      <c r="MKE38" s="184"/>
      <c r="MKF38" s="184"/>
      <c r="MKG38" s="184"/>
      <c r="MKH38" s="184"/>
      <c r="MKI38" s="184"/>
      <c r="MKJ38" s="184"/>
      <c r="MKK38" s="184"/>
      <c r="MKL38" s="184"/>
      <c r="MKM38" s="184"/>
      <c r="MKN38" s="184"/>
      <c r="MKO38" s="184"/>
      <c r="MKP38" s="184"/>
      <c r="MKQ38" s="184"/>
      <c r="MKR38" s="184"/>
      <c r="MKS38" s="184"/>
      <c r="MKT38" s="184"/>
      <c r="MKU38" s="184"/>
      <c r="MKV38" s="184"/>
      <c r="MKW38" s="184"/>
      <c r="MKX38" s="184"/>
      <c r="MKY38" s="184"/>
      <c r="MKZ38" s="184"/>
      <c r="MLA38" s="184"/>
      <c r="MLB38" s="184"/>
      <c r="MLC38" s="184"/>
      <c r="MLD38" s="184"/>
      <c r="MLE38" s="184"/>
      <c r="MLF38" s="184"/>
      <c r="MLG38" s="184"/>
      <c r="MLH38" s="184"/>
      <c r="MLI38" s="184"/>
      <c r="MLJ38" s="184"/>
      <c r="MLK38" s="184"/>
      <c r="MLL38" s="184"/>
      <c r="MLM38" s="184"/>
      <c r="MLN38" s="184"/>
      <c r="MLO38" s="184"/>
      <c r="MLP38" s="184"/>
      <c r="MLQ38" s="184"/>
      <c r="MLR38" s="184"/>
      <c r="MLS38" s="184"/>
      <c r="MLT38" s="184"/>
      <c r="MLU38" s="184"/>
      <c r="MLV38" s="184"/>
      <c r="MLW38" s="184"/>
      <c r="MLX38" s="184"/>
      <c r="MLY38" s="184"/>
      <c r="MLZ38" s="184"/>
      <c r="MMA38" s="184"/>
      <c r="MMB38" s="184"/>
      <c r="MMC38" s="184"/>
      <c r="MMD38" s="184"/>
      <c r="MME38" s="184"/>
      <c r="MMF38" s="184"/>
      <c r="MMG38" s="184"/>
      <c r="MMH38" s="184"/>
      <c r="MMI38" s="184"/>
      <c r="MMJ38" s="184"/>
      <c r="MMK38" s="184"/>
      <c r="MML38" s="184"/>
      <c r="MMM38" s="184"/>
      <c r="MMN38" s="184"/>
      <c r="MMO38" s="184"/>
      <c r="MMP38" s="184"/>
      <c r="MMQ38" s="184"/>
      <c r="MMR38" s="184"/>
      <c r="MMS38" s="184"/>
      <c r="MMT38" s="184"/>
      <c r="MMU38" s="184"/>
      <c r="MMV38" s="184"/>
      <c r="MMW38" s="184"/>
      <c r="MMX38" s="184"/>
      <c r="MMY38" s="184"/>
      <c r="MMZ38" s="184"/>
      <c r="MNA38" s="184"/>
      <c r="MNB38" s="184"/>
      <c r="MNC38" s="184"/>
      <c r="MND38" s="184"/>
      <c r="MNE38" s="184"/>
      <c r="MNF38" s="184"/>
      <c r="MNG38" s="184"/>
      <c r="MNH38" s="184"/>
      <c r="MNI38" s="184"/>
      <c r="MNJ38" s="184"/>
      <c r="MNK38" s="184"/>
      <c r="MNL38" s="184"/>
      <c r="MNM38" s="184"/>
      <c r="MNN38" s="184"/>
      <c r="MNO38" s="184"/>
      <c r="MNP38" s="184"/>
      <c r="MNQ38" s="184"/>
      <c r="MNR38" s="184"/>
      <c r="MNS38" s="184"/>
      <c r="MNT38" s="184"/>
      <c r="MNU38" s="184"/>
      <c r="MNV38" s="184"/>
      <c r="MNW38" s="184"/>
      <c r="MNX38" s="184"/>
      <c r="MNY38" s="184"/>
      <c r="MNZ38" s="184"/>
      <c r="MOA38" s="184"/>
      <c r="MOB38" s="184"/>
      <c r="MOC38" s="184"/>
      <c r="MOD38" s="184"/>
      <c r="MOE38" s="184"/>
      <c r="MOF38" s="184"/>
      <c r="MOG38" s="184"/>
      <c r="MOH38" s="184"/>
      <c r="MOI38" s="184"/>
      <c r="MOJ38" s="184"/>
      <c r="MOK38" s="184"/>
      <c r="MOL38" s="184"/>
      <c r="MOM38" s="184"/>
      <c r="MON38" s="184"/>
      <c r="MOO38" s="184"/>
      <c r="MOP38" s="184"/>
      <c r="MOQ38" s="184"/>
      <c r="MOR38" s="184"/>
      <c r="MOS38" s="184"/>
      <c r="MOT38" s="184"/>
      <c r="MOU38" s="184"/>
      <c r="MOV38" s="184"/>
      <c r="MOW38" s="184"/>
      <c r="MOX38" s="184"/>
      <c r="MOY38" s="184"/>
      <c r="MOZ38" s="184"/>
      <c r="MPA38" s="184"/>
      <c r="MPB38" s="184"/>
      <c r="MPC38" s="184"/>
      <c r="MPD38" s="184"/>
      <c r="MPE38" s="184"/>
      <c r="MPF38" s="184"/>
      <c r="MPG38" s="184"/>
      <c r="MPH38" s="184"/>
      <c r="MPI38" s="184"/>
      <c r="MPJ38" s="184"/>
      <c r="MPK38" s="184"/>
      <c r="MPL38" s="184"/>
      <c r="MPM38" s="184"/>
      <c r="MPN38" s="184"/>
      <c r="MPO38" s="184"/>
      <c r="MPP38" s="184"/>
      <c r="MPQ38" s="184"/>
      <c r="MPR38" s="184"/>
      <c r="MPS38" s="184"/>
      <c r="MPT38" s="184"/>
      <c r="MPU38" s="184"/>
      <c r="MPV38" s="184"/>
      <c r="MPW38" s="184"/>
      <c r="MPX38" s="184"/>
      <c r="MPY38" s="184"/>
      <c r="MPZ38" s="184"/>
      <c r="MQA38" s="184"/>
      <c r="MQB38" s="184"/>
      <c r="MQC38" s="184"/>
      <c r="MQD38" s="184"/>
      <c r="MQE38" s="184"/>
      <c r="MQF38" s="184"/>
      <c r="MQG38" s="184"/>
      <c r="MQH38" s="184"/>
      <c r="MQI38" s="184"/>
      <c r="MQJ38" s="184"/>
      <c r="MQK38" s="184"/>
      <c r="MQL38" s="184"/>
      <c r="MQM38" s="184"/>
      <c r="MQN38" s="184"/>
      <c r="MQO38" s="184"/>
      <c r="MQP38" s="184"/>
      <c r="MQQ38" s="184"/>
      <c r="MQR38" s="184"/>
      <c r="MQS38" s="184"/>
      <c r="MQT38" s="184"/>
      <c r="MQU38" s="184"/>
      <c r="MQV38" s="184"/>
      <c r="MQW38" s="184"/>
      <c r="MQX38" s="184"/>
      <c r="MQY38" s="184"/>
      <c r="MQZ38" s="184"/>
      <c r="MRA38" s="184"/>
      <c r="MRB38" s="184"/>
      <c r="MRC38" s="184"/>
      <c r="MRD38" s="184"/>
      <c r="MRE38" s="184"/>
      <c r="MRF38" s="184"/>
      <c r="MRG38" s="184"/>
      <c r="MRH38" s="184"/>
      <c r="MRI38" s="184"/>
      <c r="MRJ38" s="184"/>
      <c r="MRK38" s="184"/>
      <c r="MRL38" s="184"/>
      <c r="MRM38" s="184"/>
      <c r="MRN38" s="184"/>
      <c r="MRO38" s="184"/>
      <c r="MRP38" s="184"/>
      <c r="MRQ38" s="184"/>
      <c r="MRR38" s="184"/>
      <c r="MRS38" s="184"/>
      <c r="MRT38" s="184"/>
      <c r="MRU38" s="184"/>
      <c r="MRV38" s="184"/>
      <c r="MRW38" s="184"/>
      <c r="MRX38" s="184"/>
      <c r="MRY38" s="184"/>
      <c r="MRZ38" s="184"/>
      <c r="MSA38" s="184"/>
      <c r="MSB38" s="184"/>
      <c r="MSC38" s="184"/>
      <c r="MSD38" s="184"/>
      <c r="MSE38" s="184"/>
      <c r="MSF38" s="184"/>
      <c r="MSG38" s="184"/>
      <c r="MSH38" s="184"/>
      <c r="MSI38" s="184"/>
      <c r="MSJ38" s="184"/>
      <c r="MSK38" s="184"/>
      <c r="MSL38" s="184"/>
      <c r="MSM38" s="184"/>
      <c r="MSN38" s="184"/>
      <c r="MSO38" s="184"/>
      <c r="MSP38" s="184"/>
      <c r="MSQ38" s="184"/>
      <c r="MSR38" s="184"/>
      <c r="MSS38" s="184"/>
      <c r="MST38" s="184"/>
      <c r="MSU38" s="184"/>
      <c r="MSV38" s="184"/>
      <c r="MSW38" s="184"/>
      <c r="MSX38" s="184"/>
      <c r="MSY38" s="184"/>
      <c r="MSZ38" s="184"/>
      <c r="MTA38" s="184"/>
      <c r="MTB38" s="184"/>
      <c r="MTC38" s="184"/>
      <c r="MTD38" s="184"/>
      <c r="MTE38" s="184"/>
      <c r="MTF38" s="184"/>
      <c r="MTG38" s="184"/>
      <c r="MTH38" s="184"/>
      <c r="MTI38" s="184"/>
      <c r="MTJ38" s="184"/>
      <c r="MTK38" s="184"/>
      <c r="MTL38" s="184"/>
      <c r="MTM38" s="184"/>
      <c r="MTN38" s="184"/>
      <c r="MTO38" s="184"/>
      <c r="MTP38" s="184"/>
      <c r="MTQ38" s="184"/>
      <c r="MTR38" s="184"/>
      <c r="MTS38" s="184"/>
      <c r="MTT38" s="184"/>
      <c r="MTU38" s="184"/>
      <c r="MTV38" s="184"/>
      <c r="MTW38" s="184"/>
      <c r="MTX38" s="184"/>
      <c r="MTY38" s="184"/>
      <c r="MTZ38" s="184"/>
      <c r="MUA38" s="184"/>
      <c r="MUB38" s="184"/>
      <c r="MUC38" s="184"/>
      <c r="MUD38" s="184"/>
      <c r="MUE38" s="184"/>
      <c r="MUF38" s="184"/>
      <c r="MUG38" s="184"/>
      <c r="MUH38" s="184"/>
      <c r="MUI38" s="184"/>
      <c r="MUJ38" s="184"/>
      <c r="MUK38" s="184"/>
      <c r="MUL38" s="184"/>
      <c r="MUM38" s="184"/>
      <c r="MUN38" s="184"/>
      <c r="MUO38" s="184"/>
      <c r="MUP38" s="184"/>
      <c r="MUQ38" s="184"/>
      <c r="MUR38" s="184"/>
      <c r="MUS38" s="184"/>
      <c r="MUT38" s="184"/>
      <c r="MUU38" s="184"/>
      <c r="MUV38" s="184"/>
      <c r="MUW38" s="184"/>
      <c r="MUX38" s="184"/>
      <c r="MUY38" s="184"/>
      <c r="MUZ38" s="184"/>
      <c r="MVA38" s="184"/>
      <c r="MVB38" s="184"/>
      <c r="MVC38" s="184"/>
      <c r="MVD38" s="184"/>
      <c r="MVE38" s="184"/>
      <c r="MVF38" s="184"/>
      <c r="MVG38" s="184"/>
      <c r="MVH38" s="184"/>
      <c r="MVI38" s="184"/>
      <c r="MVJ38" s="184"/>
      <c r="MVK38" s="184"/>
      <c r="MVL38" s="184"/>
      <c r="MVM38" s="184"/>
      <c r="MVN38" s="184"/>
      <c r="MVO38" s="184"/>
      <c r="MVP38" s="184"/>
      <c r="MVQ38" s="184"/>
      <c r="MVR38" s="184"/>
      <c r="MVS38" s="184"/>
      <c r="MVT38" s="184"/>
      <c r="MVU38" s="184"/>
      <c r="MVV38" s="184"/>
      <c r="MVW38" s="184"/>
      <c r="MVX38" s="184"/>
      <c r="MVY38" s="184"/>
      <c r="MVZ38" s="184"/>
      <c r="MWA38" s="184"/>
      <c r="MWB38" s="184"/>
      <c r="MWC38" s="184"/>
      <c r="MWD38" s="184"/>
      <c r="MWE38" s="184"/>
      <c r="MWF38" s="184"/>
      <c r="MWG38" s="184"/>
      <c r="MWH38" s="184"/>
      <c r="MWI38" s="184"/>
      <c r="MWJ38" s="184"/>
      <c r="MWK38" s="184"/>
      <c r="MWL38" s="184"/>
      <c r="MWM38" s="184"/>
      <c r="MWN38" s="184"/>
      <c r="MWO38" s="184"/>
      <c r="MWP38" s="184"/>
      <c r="MWQ38" s="184"/>
      <c r="MWR38" s="184"/>
      <c r="MWS38" s="184"/>
      <c r="MWT38" s="184"/>
      <c r="MWU38" s="184"/>
      <c r="MWV38" s="184"/>
      <c r="MWW38" s="184"/>
      <c r="MWX38" s="184"/>
      <c r="MWY38" s="184"/>
      <c r="MWZ38" s="184"/>
      <c r="MXA38" s="184"/>
      <c r="MXB38" s="184"/>
      <c r="MXC38" s="184"/>
      <c r="MXD38" s="184"/>
      <c r="MXE38" s="184"/>
      <c r="MXF38" s="184"/>
      <c r="MXG38" s="184"/>
      <c r="MXH38" s="184"/>
      <c r="MXI38" s="184"/>
      <c r="MXJ38" s="184"/>
      <c r="MXK38" s="184"/>
      <c r="MXL38" s="184"/>
      <c r="MXM38" s="184"/>
      <c r="MXN38" s="184"/>
      <c r="MXO38" s="184"/>
      <c r="MXP38" s="184"/>
      <c r="MXQ38" s="184"/>
      <c r="MXR38" s="184"/>
      <c r="MXS38" s="184"/>
      <c r="MXT38" s="184"/>
      <c r="MXU38" s="184"/>
      <c r="MXV38" s="184"/>
      <c r="MXW38" s="184"/>
      <c r="MXX38" s="184"/>
      <c r="MXY38" s="184"/>
      <c r="MXZ38" s="184"/>
      <c r="MYA38" s="184"/>
      <c r="MYB38" s="184"/>
      <c r="MYC38" s="184"/>
      <c r="MYD38" s="184"/>
      <c r="MYE38" s="184"/>
      <c r="MYF38" s="184"/>
      <c r="MYG38" s="184"/>
      <c r="MYH38" s="184"/>
      <c r="MYI38" s="184"/>
      <c r="MYJ38" s="184"/>
      <c r="MYK38" s="184"/>
      <c r="MYL38" s="184"/>
      <c r="MYM38" s="184"/>
      <c r="MYN38" s="184"/>
      <c r="MYO38" s="184"/>
      <c r="MYP38" s="184"/>
      <c r="MYQ38" s="184"/>
      <c r="MYR38" s="184"/>
      <c r="MYS38" s="184"/>
      <c r="MYT38" s="184"/>
      <c r="MYU38" s="184"/>
      <c r="MYV38" s="184"/>
      <c r="MYW38" s="184"/>
      <c r="MYX38" s="184"/>
      <c r="MYY38" s="184"/>
      <c r="MYZ38" s="184"/>
      <c r="MZA38" s="184"/>
      <c r="MZB38" s="184"/>
      <c r="MZC38" s="184"/>
      <c r="MZD38" s="184"/>
      <c r="MZE38" s="184"/>
      <c r="MZF38" s="184"/>
      <c r="MZG38" s="184"/>
      <c r="MZH38" s="184"/>
      <c r="MZI38" s="184"/>
      <c r="MZJ38" s="184"/>
      <c r="MZK38" s="184"/>
      <c r="MZL38" s="184"/>
      <c r="MZM38" s="184"/>
      <c r="MZN38" s="184"/>
      <c r="MZO38" s="184"/>
      <c r="MZP38" s="184"/>
      <c r="MZQ38" s="184"/>
      <c r="MZR38" s="184"/>
      <c r="MZS38" s="184"/>
      <c r="MZT38" s="184"/>
      <c r="MZU38" s="184"/>
      <c r="MZV38" s="184"/>
      <c r="MZW38" s="184"/>
      <c r="MZX38" s="184"/>
      <c r="MZY38" s="184"/>
      <c r="MZZ38" s="184"/>
      <c r="NAA38" s="184"/>
      <c r="NAB38" s="184"/>
      <c r="NAC38" s="184"/>
      <c r="NAD38" s="184"/>
      <c r="NAE38" s="184"/>
      <c r="NAF38" s="184"/>
      <c r="NAG38" s="184"/>
      <c r="NAH38" s="184"/>
      <c r="NAI38" s="184"/>
      <c r="NAJ38" s="184"/>
      <c r="NAK38" s="184"/>
      <c r="NAL38" s="184"/>
      <c r="NAM38" s="184"/>
      <c r="NAN38" s="184"/>
      <c r="NAO38" s="184"/>
      <c r="NAP38" s="184"/>
      <c r="NAQ38" s="184"/>
      <c r="NAR38" s="184"/>
      <c r="NAS38" s="184"/>
      <c r="NAT38" s="184"/>
      <c r="NAU38" s="184"/>
      <c r="NAV38" s="184"/>
      <c r="NAW38" s="184"/>
      <c r="NAX38" s="184"/>
      <c r="NAY38" s="184"/>
      <c r="NAZ38" s="184"/>
      <c r="NBA38" s="184"/>
      <c r="NBB38" s="184"/>
      <c r="NBC38" s="184"/>
      <c r="NBD38" s="184"/>
      <c r="NBE38" s="184"/>
      <c r="NBF38" s="184"/>
      <c r="NBG38" s="184"/>
      <c r="NBH38" s="184"/>
      <c r="NBI38" s="184"/>
      <c r="NBJ38" s="184"/>
      <c r="NBK38" s="184"/>
      <c r="NBL38" s="184"/>
      <c r="NBM38" s="184"/>
      <c r="NBN38" s="184"/>
      <c r="NBO38" s="184"/>
      <c r="NBP38" s="184"/>
      <c r="NBQ38" s="184"/>
      <c r="NBR38" s="184"/>
      <c r="NBS38" s="184"/>
      <c r="NBT38" s="184"/>
      <c r="NBU38" s="184"/>
      <c r="NBV38" s="184"/>
      <c r="NBW38" s="184"/>
      <c r="NBX38" s="184"/>
      <c r="NBY38" s="184"/>
      <c r="NBZ38" s="184"/>
      <c r="NCA38" s="184"/>
      <c r="NCB38" s="184"/>
      <c r="NCC38" s="184"/>
      <c r="NCD38" s="184"/>
      <c r="NCE38" s="184"/>
      <c r="NCF38" s="184"/>
      <c r="NCG38" s="184"/>
      <c r="NCH38" s="184"/>
      <c r="NCI38" s="184"/>
      <c r="NCJ38" s="184"/>
      <c r="NCK38" s="184"/>
      <c r="NCL38" s="184"/>
      <c r="NCM38" s="184"/>
      <c r="NCN38" s="184"/>
      <c r="NCO38" s="184"/>
      <c r="NCP38" s="184"/>
      <c r="NCQ38" s="184"/>
      <c r="NCR38" s="184"/>
      <c r="NCS38" s="184"/>
      <c r="NCT38" s="184"/>
      <c r="NCU38" s="184"/>
      <c r="NCV38" s="184"/>
      <c r="NCW38" s="184"/>
      <c r="NCX38" s="184"/>
      <c r="NCY38" s="184"/>
      <c r="NCZ38" s="184"/>
      <c r="NDA38" s="184"/>
      <c r="NDB38" s="184"/>
      <c r="NDC38" s="184"/>
      <c r="NDD38" s="184"/>
      <c r="NDE38" s="184"/>
      <c r="NDF38" s="184"/>
      <c r="NDG38" s="184"/>
      <c r="NDH38" s="184"/>
      <c r="NDI38" s="184"/>
      <c r="NDJ38" s="184"/>
      <c r="NDK38" s="184"/>
      <c r="NDL38" s="184"/>
      <c r="NDM38" s="184"/>
      <c r="NDN38" s="184"/>
      <c r="NDO38" s="184"/>
      <c r="NDP38" s="184"/>
      <c r="NDQ38" s="184"/>
      <c r="NDR38" s="184"/>
      <c r="NDS38" s="184"/>
      <c r="NDT38" s="184"/>
      <c r="NDU38" s="184"/>
      <c r="NDV38" s="184"/>
      <c r="NDW38" s="184"/>
      <c r="NDX38" s="184"/>
      <c r="NDY38" s="184"/>
      <c r="NDZ38" s="184"/>
      <c r="NEA38" s="184"/>
      <c r="NEB38" s="184"/>
      <c r="NEC38" s="184"/>
      <c r="NED38" s="184"/>
      <c r="NEE38" s="184"/>
      <c r="NEF38" s="184"/>
      <c r="NEG38" s="184"/>
      <c r="NEH38" s="184"/>
      <c r="NEI38" s="184"/>
      <c r="NEJ38" s="184"/>
      <c r="NEK38" s="184"/>
      <c r="NEL38" s="184"/>
      <c r="NEM38" s="184"/>
      <c r="NEN38" s="184"/>
      <c r="NEO38" s="184"/>
      <c r="NEP38" s="184"/>
      <c r="NEQ38" s="184"/>
      <c r="NER38" s="184"/>
      <c r="NES38" s="184"/>
      <c r="NET38" s="184"/>
      <c r="NEU38" s="184"/>
      <c r="NEV38" s="184"/>
      <c r="NEW38" s="184"/>
      <c r="NEX38" s="184"/>
      <c r="NEY38" s="184"/>
      <c r="NEZ38" s="184"/>
      <c r="NFA38" s="184"/>
      <c r="NFB38" s="184"/>
      <c r="NFC38" s="184"/>
      <c r="NFD38" s="184"/>
      <c r="NFE38" s="184"/>
      <c r="NFF38" s="184"/>
      <c r="NFG38" s="184"/>
      <c r="NFH38" s="184"/>
      <c r="NFI38" s="184"/>
      <c r="NFJ38" s="184"/>
      <c r="NFK38" s="184"/>
      <c r="NFL38" s="184"/>
      <c r="NFM38" s="184"/>
      <c r="NFN38" s="184"/>
      <c r="NFO38" s="184"/>
      <c r="NFP38" s="184"/>
      <c r="NFQ38" s="184"/>
      <c r="NFR38" s="184"/>
      <c r="NFS38" s="184"/>
      <c r="NFT38" s="184"/>
      <c r="NFU38" s="184"/>
      <c r="NFV38" s="184"/>
      <c r="NFW38" s="184"/>
      <c r="NFX38" s="184"/>
      <c r="NFY38" s="184"/>
      <c r="NFZ38" s="184"/>
      <c r="NGA38" s="184"/>
      <c r="NGB38" s="184"/>
      <c r="NGC38" s="184"/>
      <c r="NGD38" s="184"/>
      <c r="NGE38" s="184"/>
      <c r="NGF38" s="184"/>
      <c r="NGG38" s="184"/>
      <c r="NGH38" s="184"/>
      <c r="NGI38" s="184"/>
      <c r="NGJ38" s="184"/>
      <c r="NGK38" s="184"/>
      <c r="NGL38" s="184"/>
      <c r="NGM38" s="184"/>
      <c r="NGN38" s="184"/>
      <c r="NGO38" s="184"/>
      <c r="NGP38" s="184"/>
      <c r="NGQ38" s="184"/>
      <c r="NGR38" s="184"/>
      <c r="NGS38" s="184"/>
      <c r="NGT38" s="184"/>
      <c r="NGU38" s="184"/>
      <c r="NGV38" s="184"/>
      <c r="NGW38" s="184"/>
      <c r="NGX38" s="184"/>
      <c r="NGY38" s="184"/>
      <c r="NGZ38" s="184"/>
      <c r="NHA38" s="184"/>
      <c r="NHB38" s="184"/>
      <c r="NHC38" s="184"/>
      <c r="NHD38" s="184"/>
      <c r="NHE38" s="184"/>
      <c r="NHF38" s="184"/>
      <c r="NHG38" s="184"/>
      <c r="NHH38" s="184"/>
      <c r="NHI38" s="184"/>
      <c r="NHJ38" s="184"/>
      <c r="NHK38" s="184"/>
      <c r="NHL38" s="184"/>
      <c r="NHM38" s="184"/>
      <c r="NHN38" s="184"/>
      <c r="NHO38" s="184"/>
      <c r="NHP38" s="184"/>
      <c r="NHQ38" s="184"/>
      <c r="NHR38" s="184"/>
      <c r="NHS38" s="184"/>
      <c r="NHT38" s="184"/>
      <c r="NHU38" s="184"/>
      <c r="NHV38" s="184"/>
      <c r="NHW38" s="184"/>
      <c r="NHX38" s="184"/>
      <c r="NHY38" s="184"/>
      <c r="NHZ38" s="184"/>
      <c r="NIA38" s="184"/>
      <c r="NIB38" s="184"/>
      <c r="NIC38" s="184"/>
      <c r="NID38" s="184"/>
      <c r="NIE38" s="184"/>
      <c r="NIF38" s="184"/>
      <c r="NIG38" s="184"/>
      <c r="NIH38" s="184"/>
      <c r="NII38" s="184"/>
      <c r="NIJ38" s="184"/>
      <c r="NIK38" s="184"/>
      <c r="NIL38" s="184"/>
      <c r="NIM38" s="184"/>
      <c r="NIN38" s="184"/>
      <c r="NIO38" s="184"/>
      <c r="NIP38" s="184"/>
      <c r="NIQ38" s="184"/>
      <c r="NIR38" s="184"/>
      <c r="NIS38" s="184"/>
      <c r="NIT38" s="184"/>
      <c r="NIU38" s="184"/>
      <c r="NIV38" s="184"/>
      <c r="NIW38" s="184"/>
      <c r="NIX38" s="184"/>
      <c r="NIY38" s="184"/>
      <c r="NIZ38" s="184"/>
      <c r="NJA38" s="184"/>
      <c r="NJB38" s="184"/>
      <c r="NJC38" s="184"/>
      <c r="NJD38" s="184"/>
      <c r="NJE38" s="184"/>
      <c r="NJF38" s="184"/>
      <c r="NJG38" s="184"/>
      <c r="NJH38" s="184"/>
      <c r="NJI38" s="184"/>
      <c r="NJJ38" s="184"/>
      <c r="NJK38" s="184"/>
      <c r="NJL38" s="184"/>
      <c r="NJM38" s="184"/>
      <c r="NJN38" s="184"/>
      <c r="NJO38" s="184"/>
      <c r="NJP38" s="184"/>
      <c r="NJQ38" s="184"/>
      <c r="NJR38" s="184"/>
      <c r="NJS38" s="184"/>
      <c r="NJT38" s="184"/>
      <c r="NJU38" s="184"/>
      <c r="NJV38" s="184"/>
      <c r="NJW38" s="184"/>
      <c r="NJX38" s="184"/>
      <c r="NJY38" s="184"/>
      <c r="NJZ38" s="184"/>
      <c r="NKA38" s="184"/>
      <c r="NKB38" s="184"/>
      <c r="NKC38" s="184"/>
      <c r="NKD38" s="184"/>
      <c r="NKE38" s="184"/>
      <c r="NKF38" s="184"/>
      <c r="NKG38" s="184"/>
      <c r="NKH38" s="184"/>
      <c r="NKI38" s="184"/>
      <c r="NKJ38" s="184"/>
      <c r="NKK38" s="184"/>
      <c r="NKL38" s="184"/>
      <c r="NKM38" s="184"/>
      <c r="NKN38" s="184"/>
      <c r="NKO38" s="184"/>
      <c r="NKP38" s="184"/>
      <c r="NKQ38" s="184"/>
      <c r="NKR38" s="184"/>
      <c r="NKS38" s="184"/>
      <c r="NKT38" s="184"/>
      <c r="NKU38" s="184"/>
      <c r="NKV38" s="184"/>
      <c r="NKW38" s="184"/>
      <c r="NKX38" s="184"/>
      <c r="NKY38" s="184"/>
      <c r="NKZ38" s="184"/>
      <c r="NLA38" s="184"/>
      <c r="NLB38" s="184"/>
      <c r="NLC38" s="184"/>
      <c r="NLD38" s="184"/>
      <c r="NLE38" s="184"/>
      <c r="NLF38" s="184"/>
      <c r="NLG38" s="184"/>
      <c r="NLH38" s="184"/>
      <c r="NLI38" s="184"/>
      <c r="NLJ38" s="184"/>
      <c r="NLK38" s="184"/>
      <c r="NLL38" s="184"/>
      <c r="NLM38" s="184"/>
      <c r="NLN38" s="184"/>
      <c r="NLO38" s="184"/>
      <c r="NLP38" s="184"/>
      <c r="NLQ38" s="184"/>
      <c r="NLR38" s="184"/>
      <c r="NLS38" s="184"/>
      <c r="NLT38" s="184"/>
      <c r="NLU38" s="184"/>
      <c r="NLV38" s="184"/>
      <c r="NLW38" s="184"/>
      <c r="NLX38" s="184"/>
      <c r="NLY38" s="184"/>
      <c r="NLZ38" s="184"/>
      <c r="NMA38" s="184"/>
      <c r="NMB38" s="184"/>
      <c r="NMC38" s="184"/>
      <c r="NMD38" s="184"/>
      <c r="NME38" s="184"/>
      <c r="NMF38" s="184"/>
      <c r="NMG38" s="184"/>
      <c r="NMH38" s="184"/>
      <c r="NMI38" s="184"/>
      <c r="NMJ38" s="184"/>
      <c r="NMK38" s="184"/>
      <c r="NML38" s="184"/>
      <c r="NMM38" s="184"/>
      <c r="NMN38" s="184"/>
      <c r="NMO38" s="184"/>
      <c r="NMP38" s="184"/>
      <c r="NMQ38" s="184"/>
      <c r="NMR38" s="184"/>
      <c r="NMS38" s="184"/>
      <c r="NMT38" s="184"/>
      <c r="NMU38" s="184"/>
      <c r="NMV38" s="184"/>
      <c r="NMW38" s="184"/>
      <c r="NMX38" s="184"/>
      <c r="NMY38" s="184"/>
      <c r="NMZ38" s="184"/>
      <c r="NNA38" s="184"/>
      <c r="NNB38" s="184"/>
      <c r="NNC38" s="184"/>
      <c r="NND38" s="184"/>
      <c r="NNE38" s="184"/>
      <c r="NNF38" s="184"/>
      <c r="NNG38" s="184"/>
      <c r="NNH38" s="184"/>
      <c r="NNI38" s="184"/>
      <c r="NNJ38" s="184"/>
      <c r="NNK38" s="184"/>
      <c r="NNL38" s="184"/>
      <c r="NNM38" s="184"/>
      <c r="NNN38" s="184"/>
      <c r="NNO38" s="184"/>
      <c r="NNP38" s="184"/>
      <c r="NNQ38" s="184"/>
      <c r="NNR38" s="184"/>
      <c r="NNS38" s="184"/>
      <c r="NNT38" s="184"/>
      <c r="NNU38" s="184"/>
      <c r="NNV38" s="184"/>
      <c r="NNW38" s="184"/>
      <c r="NNX38" s="184"/>
      <c r="NNY38" s="184"/>
      <c r="NNZ38" s="184"/>
      <c r="NOA38" s="184"/>
      <c r="NOB38" s="184"/>
      <c r="NOC38" s="184"/>
      <c r="NOD38" s="184"/>
      <c r="NOE38" s="184"/>
      <c r="NOF38" s="184"/>
      <c r="NOG38" s="184"/>
      <c r="NOH38" s="184"/>
      <c r="NOI38" s="184"/>
      <c r="NOJ38" s="184"/>
      <c r="NOK38" s="184"/>
      <c r="NOL38" s="184"/>
      <c r="NOM38" s="184"/>
      <c r="NON38" s="184"/>
      <c r="NOO38" s="184"/>
      <c r="NOP38" s="184"/>
      <c r="NOQ38" s="184"/>
      <c r="NOR38" s="184"/>
      <c r="NOS38" s="184"/>
      <c r="NOT38" s="184"/>
      <c r="NOU38" s="184"/>
      <c r="NOV38" s="184"/>
      <c r="NOW38" s="184"/>
      <c r="NOX38" s="184"/>
      <c r="NOY38" s="184"/>
      <c r="NOZ38" s="184"/>
      <c r="NPA38" s="184"/>
      <c r="NPB38" s="184"/>
      <c r="NPC38" s="184"/>
      <c r="NPD38" s="184"/>
      <c r="NPE38" s="184"/>
      <c r="NPF38" s="184"/>
      <c r="NPG38" s="184"/>
      <c r="NPH38" s="184"/>
      <c r="NPI38" s="184"/>
      <c r="NPJ38" s="184"/>
      <c r="NPK38" s="184"/>
      <c r="NPL38" s="184"/>
      <c r="NPM38" s="184"/>
      <c r="NPN38" s="184"/>
      <c r="NPO38" s="184"/>
      <c r="NPP38" s="184"/>
      <c r="NPQ38" s="184"/>
      <c r="NPR38" s="184"/>
      <c r="NPS38" s="184"/>
      <c r="NPT38" s="184"/>
      <c r="NPU38" s="184"/>
      <c r="NPV38" s="184"/>
      <c r="NPW38" s="184"/>
      <c r="NPX38" s="184"/>
      <c r="NPY38" s="184"/>
      <c r="NPZ38" s="184"/>
      <c r="NQA38" s="184"/>
      <c r="NQB38" s="184"/>
      <c r="NQC38" s="184"/>
      <c r="NQD38" s="184"/>
      <c r="NQE38" s="184"/>
      <c r="NQF38" s="184"/>
      <c r="NQG38" s="184"/>
      <c r="NQH38" s="184"/>
      <c r="NQI38" s="184"/>
      <c r="NQJ38" s="184"/>
      <c r="NQK38" s="184"/>
      <c r="NQL38" s="184"/>
      <c r="NQM38" s="184"/>
      <c r="NQN38" s="184"/>
      <c r="NQO38" s="184"/>
      <c r="NQP38" s="184"/>
      <c r="NQQ38" s="184"/>
      <c r="NQR38" s="184"/>
      <c r="NQS38" s="184"/>
      <c r="NQT38" s="184"/>
      <c r="NQU38" s="184"/>
      <c r="NQV38" s="184"/>
      <c r="NQW38" s="184"/>
      <c r="NQX38" s="184"/>
      <c r="NQY38" s="184"/>
      <c r="NQZ38" s="184"/>
      <c r="NRA38" s="184"/>
      <c r="NRB38" s="184"/>
      <c r="NRC38" s="184"/>
      <c r="NRD38" s="184"/>
      <c r="NRE38" s="184"/>
      <c r="NRF38" s="184"/>
      <c r="NRG38" s="184"/>
      <c r="NRH38" s="184"/>
      <c r="NRI38" s="184"/>
      <c r="NRJ38" s="184"/>
      <c r="NRK38" s="184"/>
      <c r="NRL38" s="184"/>
      <c r="NRM38" s="184"/>
      <c r="NRN38" s="184"/>
      <c r="NRO38" s="184"/>
      <c r="NRP38" s="184"/>
      <c r="NRQ38" s="184"/>
      <c r="NRR38" s="184"/>
      <c r="NRS38" s="184"/>
      <c r="NRT38" s="184"/>
      <c r="NRU38" s="184"/>
      <c r="NRV38" s="184"/>
      <c r="NRW38" s="184"/>
      <c r="NRX38" s="184"/>
      <c r="NRY38" s="184"/>
      <c r="NRZ38" s="184"/>
      <c r="NSA38" s="184"/>
      <c r="NSB38" s="184"/>
      <c r="NSC38" s="184"/>
      <c r="NSD38" s="184"/>
      <c r="NSE38" s="184"/>
      <c r="NSF38" s="184"/>
      <c r="NSG38" s="184"/>
      <c r="NSH38" s="184"/>
      <c r="NSI38" s="184"/>
      <c r="NSJ38" s="184"/>
      <c r="NSK38" s="184"/>
      <c r="NSL38" s="184"/>
      <c r="NSM38" s="184"/>
      <c r="NSN38" s="184"/>
      <c r="NSO38" s="184"/>
      <c r="NSP38" s="184"/>
      <c r="NSQ38" s="184"/>
      <c r="NSR38" s="184"/>
      <c r="NSS38" s="184"/>
      <c r="NST38" s="184"/>
      <c r="NSU38" s="184"/>
      <c r="NSV38" s="184"/>
      <c r="NSW38" s="184"/>
      <c r="NSX38" s="184"/>
      <c r="NSY38" s="184"/>
      <c r="NSZ38" s="184"/>
      <c r="NTA38" s="184"/>
      <c r="NTB38" s="184"/>
      <c r="NTC38" s="184"/>
      <c r="NTD38" s="184"/>
      <c r="NTE38" s="184"/>
      <c r="NTF38" s="184"/>
      <c r="NTG38" s="184"/>
      <c r="NTH38" s="184"/>
      <c r="NTI38" s="184"/>
      <c r="NTJ38" s="184"/>
      <c r="NTK38" s="184"/>
      <c r="NTL38" s="184"/>
      <c r="NTM38" s="184"/>
      <c r="NTN38" s="184"/>
      <c r="NTO38" s="184"/>
      <c r="NTP38" s="184"/>
      <c r="NTQ38" s="184"/>
      <c r="NTR38" s="184"/>
      <c r="NTS38" s="184"/>
      <c r="NTT38" s="184"/>
      <c r="NTU38" s="184"/>
      <c r="NTV38" s="184"/>
      <c r="NTW38" s="184"/>
      <c r="NTX38" s="184"/>
      <c r="NTY38" s="184"/>
      <c r="NTZ38" s="184"/>
      <c r="NUA38" s="184"/>
      <c r="NUB38" s="184"/>
      <c r="NUC38" s="184"/>
      <c r="NUD38" s="184"/>
      <c r="NUE38" s="184"/>
      <c r="NUF38" s="184"/>
      <c r="NUG38" s="184"/>
      <c r="NUH38" s="184"/>
      <c r="NUI38" s="184"/>
      <c r="NUJ38" s="184"/>
      <c r="NUK38" s="184"/>
      <c r="NUL38" s="184"/>
      <c r="NUM38" s="184"/>
      <c r="NUN38" s="184"/>
      <c r="NUO38" s="184"/>
      <c r="NUP38" s="184"/>
      <c r="NUQ38" s="184"/>
      <c r="NUR38" s="184"/>
      <c r="NUS38" s="184"/>
      <c r="NUT38" s="184"/>
      <c r="NUU38" s="184"/>
      <c r="NUV38" s="184"/>
      <c r="NUW38" s="184"/>
      <c r="NUX38" s="184"/>
      <c r="NUY38" s="184"/>
      <c r="NUZ38" s="184"/>
      <c r="NVA38" s="184"/>
      <c r="NVB38" s="184"/>
      <c r="NVC38" s="184"/>
      <c r="NVD38" s="184"/>
      <c r="NVE38" s="184"/>
      <c r="NVF38" s="184"/>
      <c r="NVG38" s="184"/>
      <c r="NVH38" s="184"/>
      <c r="NVI38" s="184"/>
      <c r="NVJ38" s="184"/>
      <c r="NVK38" s="184"/>
      <c r="NVL38" s="184"/>
      <c r="NVM38" s="184"/>
      <c r="NVN38" s="184"/>
      <c r="NVO38" s="184"/>
      <c r="NVP38" s="184"/>
      <c r="NVQ38" s="184"/>
      <c r="NVR38" s="184"/>
      <c r="NVS38" s="184"/>
      <c r="NVT38" s="184"/>
      <c r="NVU38" s="184"/>
      <c r="NVV38" s="184"/>
      <c r="NVW38" s="184"/>
      <c r="NVX38" s="184"/>
      <c r="NVY38" s="184"/>
      <c r="NVZ38" s="184"/>
      <c r="NWA38" s="184"/>
      <c r="NWB38" s="184"/>
      <c r="NWC38" s="184"/>
      <c r="NWD38" s="184"/>
      <c r="NWE38" s="184"/>
      <c r="NWF38" s="184"/>
      <c r="NWG38" s="184"/>
      <c r="NWH38" s="184"/>
      <c r="NWI38" s="184"/>
      <c r="NWJ38" s="184"/>
      <c r="NWK38" s="184"/>
      <c r="NWL38" s="184"/>
      <c r="NWM38" s="184"/>
      <c r="NWN38" s="184"/>
      <c r="NWO38" s="184"/>
      <c r="NWP38" s="184"/>
      <c r="NWQ38" s="184"/>
      <c r="NWR38" s="184"/>
      <c r="NWS38" s="184"/>
      <c r="NWT38" s="184"/>
      <c r="NWU38" s="184"/>
      <c r="NWV38" s="184"/>
      <c r="NWW38" s="184"/>
      <c r="NWX38" s="184"/>
      <c r="NWY38" s="184"/>
      <c r="NWZ38" s="184"/>
      <c r="NXA38" s="184"/>
      <c r="NXB38" s="184"/>
      <c r="NXC38" s="184"/>
      <c r="NXD38" s="184"/>
      <c r="NXE38" s="184"/>
      <c r="NXF38" s="184"/>
      <c r="NXG38" s="184"/>
      <c r="NXH38" s="184"/>
      <c r="NXI38" s="184"/>
      <c r="NXJ38" s="184"/>
      <c r="NXK38" s="184"/>
      <c r="NXL38" s="184"/>
      <c r="NXM38" s="184"/>
      <c r="NXN38" s="184"/>
      <c r="NXO38" s="184"/>
      <c r="NXP38" s="184"/>
      <c r="NXQ38" s="184"/>
      <c r="NXR38" s="184"/>
      <c r="NXS38" s="184"/>
      <c r="NXT38" s="184"/>
      <c r="NXU38" s="184"/>
      <c r="NXV38" s="184"/>
      <c r="NXW38" s="184"/>
      <c r="NXX38" s="184"/>
      <c r="NXY38" s="184"/>
      <c r="NXZ38" s="184"/>
      <c r="NYA38" s="184"/>
      <c r="NYB38" s="184"/>
      <c r="NYC38" s="184"/>
      <c r="NYD38" s="184"/>
      <c r="NYE38" s="184"/>
      <c r="NYF38" s="184"/>
      <c r="NYG38" s="184"/>
      <c r="NYH38" s="184"/>
      <c r="NYI38" s="184"/>
      <c r="NYJ38" s="184"/>
      <c r="NYK38" s="184"/>
      <c r="NYL38" s="184"/>
      <c r="NYM38" s="184"/>
      <c r="NYN38" s="184"/>
      <c r="NYO38" s="184"/>
      <c r="NYP38" s="184"/>
      <c r="NYQ38" s="184"/>
      <c r="NYR38" s="184"/>
      <c r="NYS38" s="184"/>
      <c r="NYT38" s="184"/>
      <c r="NYU38" s="184"/>
      <c r="NYV38" s="184"/>
      <c r="NYW38" s="184"/>
      <c r="NYX38" s="184"/>
      <c r="NYY38" s="184"/>
      <c r="NYZ38" s="184"/>
      <c r="NZA38" s="184"/>
      <c r="NZB38" s="184"/>
      <c r="NZC38" s="184"/>
      <c r="NZD38" s="184"/>
      <c r="NZE38" s="184"/>
      <c r="NZF38" s="184"/>
      <c r="NZG38" s="184"/>
      <c r="NZH38" s="184"/>
      <c r="NZI38" s="184"/>
      <c r="NZJ38" s="184"/>
      <c r="NZK38" s="184"/>
      <c r="NZL38" s="184"/>
      <c r="NZM38" s="184"/>
      <c r="NZN38" s="184"/>
      <c r="NZO38" s="184"/>
      <c r="NZP38" s="184"/>
      <c r="NZQ38" s="184"/>
      <c r="NZR38" s="184"/>
      <c r="NZS38" s="184"/>
      <c r="NZT38" s="184"/>
      <c r="NZU38" s="184"/>
      <c r="NZV38" s="184"/>
      <c r="NZW38" s="184"/>
      <c r="NZX38" s="184"/>
      <c r="NZY38" s="184"/>
      <c r="NZZ38" s="184"/>
      <c r="OAA38" s="184"/>
      <c r="OAB38" s="184"/>
      <c r="OAC38" s="184"/>
      <c r="OAD38" s="184"/>
      <c r="OAE38" s="184"/>
      <c r="OAF38" s="184"/>
      <c r="OAG38" s="184"/>
      <c r="OAH38" s="184"/>
      <c r="OAI38" s="184"/>
      <c r="OAJ38" s="184"/>
      <c r="OAK38" s="184"/>
      <c r="OAL38" s="184"/>
      <c r="OAM38" s="184"/>
      <c r="OAN38" s="184"/>
      <c r="OAO38" s="184"/>
      <c r="OAP38" s="184"/>
      <c r="OAQ38" s="184"/>
      <c r="OAR38" s="184"/>
      <c r="OAS38" s="184"/>
      <c r="OAT38" s="184"/>
      <c r="OAU38" s="184"/>
      <c r="OAV38" s="184"/>
      <c r="OAW38" s="184"/>
      <c r="OAX38" s="184"/>
      <c r="OAY38" s="184"/>
      <c r="OAZ38" s="184"/>
      <c r="OBA38" s="184"/>
      <c r="OBB38" s="184"/>
      <c r="OBC38" s="184"/>
      <c r="OBD38" s="184"/>
      <c r="OBE38" s="184"/>
      <c r="OBF38" s="184"/>
      <c r="OBG38" s="184"/>
      <c r="OBH38" s="184"/>
      <c r="OBI38" s="184"/>
      <c r="OBJ38" s="184"/>
      <c r="OBK38" s="184"/>
      <c r="OBL38" s="184"/>
      <c r="OBM38" s="184"/>
      <c r="OBN38" s="184"/>
      <c r="OBO38" s="184"/>
      <c r="OBP38" s="184"/>
      <c r="OBQ38" s="184"/>
      <c r="OBR38" s="184"/>
      <c r="OBS38" s="184"/>
      <c r="OBT38" s="184"/>
      <c r="OBU38" s="184"/>
      <c r="OBV38" s="184"/>
      <c r="OBW38" s="184"/>
      <c r="OBX38" s="184"/>
      <c r="OBY38" s="184"/>
      <c r="OBZ38" s="184"/>
      <c r="OCA38" s="184"/>
      <c r="OCB38" s="184"/>
      <c r="OCC38" s="184"/>
      <c r="OCD38" s="184"/>
      <c r="OCE38" s="184"/>
      <c r="OCF38" s="184"/>
      <c r="OCG38" s="184"/>
      <c r="OCH38" s="184"/>
      <c r="OCI38" s="184"/>
      <c r="OCJ38" s="184"/>
      <c r="OCK38" s="184"/>
      <c r="OCL38" s="184"/>
      <c r="OCM38" s="184"/>
      <c r="OCN38" s="184"/>
      <c r="OCO38" s="184"/>
      <c r="OCP38" s="184"/>
      <c r="OCQ38" s="184"/>
      <c r="OCR38" s="184"/>
      <c r="OCS38" s="184"/>
      <c r="OCT38" s="184"/>
      <c r="OCU38" s="184"/>
      <c r="OCV38" s="184"/>
      <c r="OCW38" s="184"/>
      <c r="OCX38" s="184"/>
      <c r="OCY38" s="184"/>
      <c r="OCZ38" s="184"/>
      <c r="ODA38" s="184"/>
      <c r="ODB38" s="184"/>
      <c r="ODC38" s="184"/>
      <c r="ODD38" s="184"/>
      <c r="ODE38" s="184"/>
      <c r="ODF38" s="184"/>
      <c r="ODG38" s="184"/>
      <c r="ODH38" s="184"/>
      <c r="ODI38" s="184"/>
      <c r="ODJ38" s="184"/>
      <c r="ODK38" s="184"/>
      <c r="ODL38" s="184"/>
      <c r="ODM38" s="184"/>
      <c r="ODN38" s="184"/>
      <c r="ODO38" s="184"/>
      <c r="ODP38" s="184"/>
      <c r="ODQ38" s="184"/>
      <c r="ODR38" s="184"/>
      <c r="ODS38" s="184"/>
      <c r="ODT38" s="184"/>
      <c r="ODU38" s="184"/>
      <c r="ODV38" s="184"/>
      <c r="ODW38" s="184"/>
      <c r="ODX38" s="184"/>
      <c r="ODY38" s="184"/>
      <c r="ODZ38" s="184"/>
      <c r="OEA38" s="184"/>
      <c r="OEB38" s="184"/>
      <c r="OEC38" s="184"/>
      <c r="OED38" s="184"/>
      <c r="OEE38" s="184"/>
      <c r="OEF38" s="184"/>
      <c r="OEG38" s="184"/>
      <c r="OEH38" s="184"/>
      <c r="OEI38" s="184"/>
      <c r="OEJ38" s="184"/>
      <c r="OEK38" s="184"/>
      <c r="OEL38" s="184"/>
      <c r="OEM38" s="184"/>
      <c r="OEN38" s="184"/>
      <c r="OEO38" s="184"/>
      <c r="OEP38" s="184"/>
      <c r="OEQ38" s="184"/>
      <c r="OER38" s="184"/>
      <c r="OES38" s="184"/>
      <c r="OET38" s="184"/>
      <c r="OEU38" s="184"/>
      <c r="OEV38" s="184"/>
      <c r="OEW38" s="184"/>
      <c r="OEX38" s="184"/>
      <c r="OEY38" s="184"/>
      <c r="OEZ38" s="184"/>
      <c r="OFA38" s="184"/>
      <c r="OFB38" s="184"/>
      <c r="OFC38" s="184"/>
      <c r="OFD38" s="184"/>
      <c r="OFE38" s="184"/>
      <c r="OFF38" s="184"/>
      <c r="OFG38" s="184"/>
      <c r="OFH38" s="184"/>
      <c r="OFI38" s="184"/>
      <c r="OFJ38" s="184"/>
      <c r="OFK38" s="184"/>
      <c r="OFL38" s="184"/>
      <c r="OFM38" s="184"/>
      <c r="OFN38" s="184"/>
      <c r="OFO38" s="184"/>
      <c r="OFP38" s="184"/>
      <c r="OFQ38" s="184"/>
      <c r="OFR38" s="184"/>
      <c r="OFS38" s="184"/>
      <c r="OFT38" s="184"/>
      <c r="OFU38" s="184"/>
      <c r="OFV38" s="184"/>
      <c r="OFW38" s="184"/>
      <c r="OFX38" s="184"/>
      <c r="OFY38" s="184"/>
      <c r="OFZ38" s="184"/>
      <c r="OGA38" s="184"/>
      <c r="OGB38" s="184"/>
      <c r="OGC38" s="184"/>
      <c r="OGD38" s="184"/>
      <c r="OGE38" s="184"/>
      <c r="OGF38" s="184"/>
      <c r="OGG38" s="184"/>
      <c r="OGH38" s="184"/>
      <c r="OGI38" s="184"/>
      <c r="OGJ38" s="184"/>
      <c r="OGK38" s="184"/>
      <c r="OGL38" s="184"/>
      <c r="OGM38" s="184"/>
      <c r="OGN38" s="184"/>
      <c r="OGO38" s="184"/>
      <c r="OGP38" s="184"/>
      <c r="OGQ38" s="184"/>
      <c r="OGR38" s="184"/>
      <c r="OGS38" s="184"/>
      <c r="OGT38" s="184"/>
      <c r="OGU38" s="184"/>
      <c r="OGV38" s="184"/>
      <c r="OGW38" s="184"/>
      <c r="OGX38" s="184"/>
      <c r="OGY38" s="184"/>
      <c r="OGZ38" s="184"/>
      <c r="OHA38" s="184"/>
      <c r="OHB38" s="184"/>
      <c r="OHC38" s="184"/>
      <c r="OHD38" s="184"/>
      <c r="OHE38" s="184"/>
      <c r="OHF38" s="184"/>
      <c r="OHG38" s="184"/>
      <c r="OHH38" s="184"/>
      <c r="OHI38" s="184"/>
      <c r="OHJ38" s="184"/>
      <c r="OHK38" s="184"/>
      <c r="OHL38" s="184"/>
      <c r="OHM38" s="184"/>
      <c r="OHN38" s="184"/>
      <c r="OHO38" s="184"/>
      <c r="OHP38" s="184"/>
      <c r="OHQ38" s="184"/>
      <c r="OHR38" s="184"/>
      <c r="OHS38" s="184"/>
      <c r="OHT38" s="184"/>
      <c r="OHU38" s="184"/>
      <c r="OHV38" s="184"/>
      <c r="OHW38" s="184"/>
      <c r="OHX38" s="184"/>
      <c r="OHY38" s="184"/>
      <c r="OHZ38" s="184"/>
      <c r="OIA38" s="184"/>
      <c r="OIB38" s="184"/>
      <c r="OIC38" s="184"/>
      <c r="OID38" s="184"/>
      <c r="OIE38" s="184"/>
      <c r="OIF38" s="184"/>
      <c r="OIG38" s="184"/>
      <c r="OIH38" s="184"/>
      <c r="OII38" s="184"/>
      <c r="OIJ38" s="184"/>
      <c r="OIK38" s="184"/>
      <c r="OIL38" s="184"/>
      <c r="OIM38" s="184"/>
      <c r="OIN38" s="184"/>
      <c r="OIO38" s="184"/>
      <c r="OIP38" s="184"/>
      <c r="OIQ38" s="184"/>
      <c r="OIR38" s="184"/>
      <c r="OIS38" s="184"/>
      <c r="OIT38" s="184"/>
      <c r="OIU38" s="184"/>
      <c r="OIV38" s="184"/>
      <c r="OIW38" s="184"/>
      <c r="OIX38" s="184"/>
      <c r="OIY38" s="184"/>
      <c r="OIZ38" s="184"/>
      <c r="OJA38" s="184"/>
      <c r="OJB38" s="184"/>
      <c r="OJC38" s="184"/>
      <c r="OJD38" s="184"/>
      <c r="OJE38" s="184"/>
      <c r="OJF38" s="184"/>
      <c r="OJG38" s="184"/>
      <c r="OJH38" s="184"/>
      <c r="OJI38" s="184"/>
      <c r="OJJ38" s="184"/>
      <c r="OJK38" s="184"/>
      <c r="OJL38" s="184"/>
      <c r="OJM38" s="184"/>
      <c r="OJN38" s="184"/>
      <c r="OJO38" s="184"/>
      <c r="OJP38" s="184"/>
      <c r="OJQ38" s="184"/>
      <c r="OJR38" s="184"/>
      <c r="OJS38" s="184"/>
      <c r="OJT38" s="184"/>
      <c r="OJU38" s="184"/>
      <c r="OJV38" s="184"/>
      <c r="OJW38" s="184"/>
      <c r="OJX38" s="184"/>
      <c r="OJY38" s="184"/>
      <c r="OJZ38" s="184"/>
      <c r="OKA38" s="184"/>
      <c r="OKB38" s="184"/>
      <c r="OKC38" s="184"/>
      <c r="OKD38" s="184"/>
      <c r="OKE38" s="184"/>
      <c r="OKF38" s="184"/>
      <c r="OKG38" s="184"/>
      <c r="OKH38" s="184"/>
      <c r="OKI38" s="184"/>
      <c r="OKJ38" s="184"/>
      <c r="OKK38" s="184"/>
      <c r="OKL38" s="184"/>
      <c r="OKM38" s="184"/>
      <c r="OKN38" s="184"/>
      <c r="OKO38" s="184"/>
      <c r="OKP38" s="184"/>
      <c r="OKQ38" s="184"/>
      <c r="OKR38" s="184"/>
      <c r="OKS38" s="184"/>
      <c r="OKT38" s="184"/>
      <c r="OKU38" s="184"/>
      <c r="OKV38" s="184"/>
      <c r="OKW38" s="184"/>
      <c r="OKX38" s="184"/>
      <c r="OKY38" s="184"/>
      <c r="OKZ38" s="184"/>
      <c r="OLA38" s="184"/>
      <c r="OLB38" s="184"/>
      <c r="OLC38" s="184"/>
      <c r="OLD38" s="184"/>
      <c r="OLE38" s="184"/>
      <c r="OLF38" s="184"/>
      <c r="OLG38" s="184"/>
      <c r="OLH38" s="184"/>
      <c r="OLI38" s="184"/>
      <c r="OLJ38" s="184"/>
      <c r="OLK38" s="184"/>
      <c r="OLL38" s="184"/>
      <c r="OLM38" s="184"/>
      <c r="OLN38" s="184"/>
      <c r="OLO38" s="184"/>
      <c r="OLP38" s="184"/>
      <c r="OLQ38" s="184"/>
      <c r="OLR38" s="184"/>
      <c r="OLS38" s="184"/>
      <c r="OLT38" s="184"/>
      <c r="OLU38" s="184"/>
      <c r="OLV38" s="184"/>
      <c r="OLW38" s="184"/>
      <c r="OLX38" s="184"/>
      <c r="OLY38" s="184"/>
      <c r="OLZ38" s="184"/>
      <c r="OMA38" s="184"/>
      <c r="OMB38" s="184"/>
      <c r="OMC38" s="184"/>
      <c r="OMD38" s="184"/>
      <c r="OME38" s="184"/>
      <c r="OMF38" s="184"/>
      <c r="OMG38" s="184"/>
      <c r="OMH38" s="184"/>
      <c r="OMI38" s="184"/>
      <c r="OMJ38" s="184"/>
      <c r="OMK38" s="184"/>
      <c r="OML38" s="184"/>
      <c r="OMM38" s="184"/>
      <c r="OMN38" s="184"/>
      <c r="OMO38" s="184"/>
      <c r="OMP38" s="184"/>
      <c r="OMQ38" s="184"/>
      <c r="OMR38" s="184"/>
      <c r="OMS38" s="184"/>
      <c r="OMT38" s="184"/>
      <c r="OMU38" s="184"/>
      <c r="OMV38" s="184"/>
      <c r="OMW38" s="184"/>
      <c r="OMX38" s="184"/>
      <c r="OMY38" s="184"/>
      <c r="OMZ38" s="184"/>
      <c r="ONA38" s="184"/>
      <c r="ONB38" s="184"/>
      <c r="ONC38" s="184"/>
      <c r="OND38" s="184"/>
      <c r="ONE38" s="184"/>
      <c r="ONF38" s="184"/>
      <c r="ONG38" s="184"/>
      <c r="ONH38" s="184"/>
      <c r="ONI38" s="184"/>
      <c r="ONJ38" s="184"/>
      <c r="ONK38" s="184"/>
      <c r="ONL38" s="184"/>
      <c r="ONM38" s="184"/>
      <c r="ONN38" s="184"/>
      <c r="ONO38" s="184"/>
      <c r="ONP38" s="184"/>
      <c r="ONQ38" s="184"/>
      <c r="ONR38" s="184"/>
      <c r="ONS38" s="184"/>
      <c r="ONT38" s="184"/>
      <c r="ONU38" s="184"/>
      <c r="ONV38" s="184"/>
      <c r="ONW38" s="184"/>
      <c r="ONX38" s="184"/>
      <c r="ONY38" s="184"/>
      <c r="ONZ38" s="184"/>
      <c r="OOA38" s="184"/>
      <c r="OOB38" s="184"/>
      <c r="OOC38" s="184"/>
      <c r="OOD38" s="184"/>
      <c r="OOE38" s="184"/>
      <c r="OOF38" s="184"/>
      <c r="OOG38" s="184"/>
      <c r="OOH38" s="184"/>
      <c r="OOI38" s="184"/>
      <c r="OOJ38" s="184"/>
      <c r="OOK38" s="184"/>
      <c r="OOL38" s="184"/>
      <c r="OOM38" s="184"/>
      <c r="OON38" s="184"/>
      <c r="OOO38" s="184"/>
      <c r="OOP38" s="184"/>
      <c r="OOQ38" s="184"/>
      <c r="OOR38" s="184"/>
      <c r="OOS38" s="184"/>
      <c r="OOT38" s="184"/>
      <c r="OOU38" s="184"/>
      <c r="OOV38" s="184"/>
      <c r="OOW38" s="184"/>
      <c r="OOX38" s="184"/>
      <c r="OOY38" s="184"/>
      <c r="OOZ38" s="184"/>
      <c r="OPA38" s="184"/>
      <c r="OPB38" s="184"/>
      <c r="OPC38" s="184"/>
      <c r="OPD38" s="184"/>
      <c r="OPE38" s="184"/>
      <c r="OPF38" s="184"/>
      <c r="OPG38" s="184"/>
      <c r="OPH38" s="184"/>
      <c r="OPI38" s="184"/>
      <c r="OPJ38" s="184"/>
      <c r="OPK38" s="184"/>
      <c r="OPL38" s="184"/>
      <c r="OPM38" s="184"/>
      <c r="OPN38" s="184"/>
      <c r="OPO38" s="184"/>
      <c r="OPP38" s="184"/>
      <c r="OPQ38" s="184"/>
      <c r="OPR38" s="184"/>
      <c r="OPS38" s="184"/>
      <c r="OPT38" s="184"/>
      <c r="OPU38" s="184"/>
      <c r="OPV38" s="184"/>
      <c r="OPW38" s="184"/>
      <c r="OPX38" s="184"/>
      <c r="OPY38" s="184"/>
      <c r="OPZ38" s="184"/>
      <c r="OQA38" s="184"/>
      <c r="OQB38" s="184"/>
      <c r="OQC38" s="184"/>
      <c r="OQD38" s="184"/>
      <c r="OQE38" s="184"/>
      <c r="OQF38" s="184"/>
      <c r="OQG38" s="184"/>
      <c r="OQH38" s="184"/>
      <c r="OQI38" s="184"/>
      <c r="OQJ38" s="184"/>
      <c r="OQK38" s="184"/>
      <c r="OQL38" s="184"/>
      <c r="OQM38" s="184"/>
      <c r="OQN38" s="184"/>
      <c r="OQO38" s="184"/>
      <c r="OQP38" s="184"/>
      <c r="OQQ38" s="184"/>
      <c r="OQR38" s="184"/>
      <c r="OQS38" s="184"/>
      <c r="OQT38" s="184"/>
      <c r="OQU38" s="184"/>
      <c r="OQV38" s="184"/>
      <c r="OQW38" s="184"/>
      <c r="OQX38" s="184"/>
      <c r="OQY38" s="184"/>
      <c r="OQZ38" s="184"/>
      <c r="ORA38" s="184"/>
      <c r="ORB38" s="184"/>
      <c r="ORC38" s="184"/>
      <c r="ORD38" s="184"/>
      <c r="ORE38" s="184"/>
      <c r="ORF38" s="184"/>
      <c r="ORG38" s="184"/>
      <c r="ORH38" s="184"/>
      <c r="ORI38" s="184"/>
      <c r="ORJ38" s="184"/>
      <c r="ORK38" s="184"/>
      <c r="ORL38" s="184"/>
      <c r="ORM38" s="184"/>
      <c r="ORN38" s="184"/>
      <c r="ORO38" s="184"/>
      <c r="ORP38" s="184"/>
      <c r="ORQ38" s="184"/>
      <c r="ORR38" s="184"/>
      <c r="ORS38" s="184"/>
      <c r="ORT38" s="184"/>
      <c r="ORU38" s="184"/>
      <c r="ORV38" s="184"/>
      <c r="ORW38" s="184"/>
      <c r="ORX38" s="184"/>
      <c r="ORY38" s="184"/>
      <c r="ORZ38" s="184"/>
      <c r="OSA38" s="184"/>
      <c r="OSB38" s="184"/>
      <c r="OSC38" s="184"/>
      <c r="OSD38" s="184"/>
      <c r="OSE38" s="184"/>
      <c r="OSF38" s="184"/>
      <c r="OSG38" s="184"/>
      <c r="OSH38" s="184"/>
      <c r="OSI38" s="184"/>
      <c r="OSJ38" s="184"/>
      <c r="OSK38" s="184"/>
      <c r="OSL38" s="184"/>
      <c r="OSM38" s="184"/>
      <c r="OSN38" s="184"/>
      <c r="OSO38" s="184"/>
      <c r="OSP38" s="184"/>
      <c r="OSQ38" s="184"/>
      <c r="OSR38" s="184"/>
      <c r="OSS38" s="184"/>
      <c r="OST38" s="184"/>
      <c r="OSU38" s="184"/>
      <c r="OSV38" s="184"/>
      <c r="OSW38" s="184"/>
      <c r="OSX38" s="184"/>
      <c r="OSY38" s="184"/>
      <c r="OSZ38" s="184"/>
      <c r="OTA38" s="184"/>
      <c r="OTB38" s="184"/>
      <c r="OTC38" s="184"/>
      <c r="OTD38" s="184"/>
      <c r="OTE38" s="184"/>
      <c r="OTF38" s="184"/>
      <c r="OTG38" s="184"/>
      <c r="OTH38" s="184"/>
      <c r="OTI38" s="184"/>
      <c r="OTJ38" s="184"/>
      <c r="OTK38" s="184"/>
      <c r="OTL38" s="184"/>
      <c r="OTM38" s="184"/>
      <c r="OTN38" s="184"/>
      <c r="OTO38" s="184"/>
      <c r="OTP38" s="184"/>
      <c r="OTQ38" s="184"/>
      <c r="OTR38" s="184"/>
      <c r="OTS38" s="184"/>
      <c r="OTT38" s="184"/>
      <c r="OTU38" s="184"/>
      <c r="OTV38" s="184"/>
      <c r="OTW38" s="184"/>
      <c r="OTX38" s="184"/>
      <c r="OTY38" s="184"/>
      <c r="OTZ38" s="184"/>
      <c r="OUA38" s="184"/>
      <c r="OUB38" s="184"/>
      <c r="OUC38" s="184"/>
      <c r="OUD38" s="184"/>
      <c r="OUE38" s="184"/>
      <c r="OUF38" s="184"/>
      <c r="OUG38" s="184"/>
      <c r="OUH38" s="184"/>
      <c r="OUI38" s="184"/>
      <c r="OUJ38" s="184"/>
      <c r="OUK38" s="184"/>
      <c r="OUL38" s="184"/>
      <c r="OUM38" s="184"/>
      <c r="OUN38" s="184"/>
      <c r="OUO38" s="184"/>
      <c r="OUP38" s="184"/>
      <c r="OUQ38" s="184"/>
      <c r="OUR38" s="184"/>
      <c r="OUS38" s="184"/>
      <c r="OUT38" s="184"/>
      <c r="OUU38" s="184"/>
      <c r="OUV38" s="184"/>
      <c r="OUW38" s="184"/>
      <c r="OUX38" s="184"/>
      <c r="OUY38" s="184"/>
      <c r="OUZ38" s="184"/>
      <c r="OVA38" s="184"/>
      <c r="OVB38" s="184"/>
      <c r="OVC38" s="184"/>
      <c r="OVD38" s="184"/>
      <c r="OVE38" s="184"/>
      <c r="OVF38" s="184"/>
      <c r="OVG38" s="184"/>
      <c r="OVH38" s="184"/>
      <c r="OVI38" s="184"/>
      <c r="OVJ38" s="184"/>
      <c r="OVK38" s="184"/>
      <c r="OVL38" s="184"/>
      <c r="OVM38" s="184"/>
      <c r="OVN38" s="184"/>
      <c r="OVO38" s="184"/>
      <c r="OVP38" s="184"/>
      <c r="OVQ38" s="184"/>
      <c r="OVR38" s="184"/>
      <c r="OVS38" s="184"/>
      <c r="OVT38" s="184"/>
      <c r="OVU38" s="184"/>
      <c r="OVV38" s="184"/>
      <c r="OVW38" s="184"/>
      <c r="OVX38" s="184"/>
      <c r="OVY38" s="184"/>
      <c r="OVZ38" s="184"/>
      <c r="OWA38" s="184"/>
      <c r="OWB38" s="184"/>
      <c r="OWC38" s="184"/>
      <c r="OWD38" s="184"/>
      <c r="OWE38" s="184"/>
      <c r="OWF38" s="184"/>
      <c r="OWG38" s="184"/>
      <c r="OWH38" s="184"/>
      <c r="OWI38" s="184"/>
      <c r="OWJ38" s="184"/>
      <c r="OWK38" s="184"/>
      <c r="OWL38" s="184"/>
      <c r="OWM38" s="184"/>
      <c r="OWN38" s="184"/>
      <c r="OWO38" s="184"/>
      <c r="OWP38" s="184"/>
      <c r="OWQ38" s="184"/>
      <c r="OWR38" s="184"/>
      <c r="OWS38" s="184"/>
      <c r="OWT38" s="184"/>
      <c r="OWU38" s="184"/>
      <c r="OWV38" s="184"/>
      <c r="OWW38" s="184"/>
      <c r="OWX38" s="184"/>
      <c r="OWY38" s="184"/>
      <c r="OWZ38" s="184"/>
      <c r="OXA38" s="184"/>
      <c r="OXB38" s="184"/>
      <c r="OXC38" s="184"/>
      <c r="OXD38" s="184"/>
      <c r="OXE38" s="184"/>
      <c r="OXF38" s="184"/>
      <c r="OXG38" s="184"/>
      <c r="OXH38" s="184"/>
      <c r="OXI38" s="184"/>
      <c r="OXJ38" s="184"/>
      <c r="OXK38" s="184"/>
      <c r="OXL38" s="184"/>
      <c r="OXM38" s="184"/>
      <c r="OXN38" s="184"/>
      <c r="OXO38" s="184"/>
      <c r="OXP38" s="184"/>
      <c r="OXQ38" s="184"/>
      <c r="OXR38" s="184"/>
      <c r="OXS38" s="184"/>
      <c r="OXT38" s="184"/>
      <c r="OXU38" s="184"/>
      <c r="OXV38" s="184"/>
      <c r="OXW38" s="184"/>
      <c r="OXX38" s="184"/>
      <c r="OXY38" s="184"/>
      <c r="OXZ38" s="184"/>
      <c r="OYA38" s="184"/>
      <c r="OYB38" s="184"/>
      <c r="OYC38" s="184"/>
      <c r="OYD38" s="184"/>
      <c r="OYE38" s="184"/>
      <c r="OYF38" s="184"/>
      <c r="OYG38" s="184"/>
      <c r="OYH38" s="184"/>
      <c r="OYI38" s="184"/>
      <c r="OYJ38" s="184"/>
      <c r="OYK38" s="184"/>
      <c r="OYL38" s="184"/>
      <c r="OYM38" s="184"/>
      <c r="OYN38" s="184"/>
      <c r="OYO38" s="184"/>
      <c r="OYP38" s="184"/>
      <c r="OYQ38" s="184"/>
      <c r="OYR38" s="184"/>
      <c r="OYS38" s="184"/>
      <c r="OYT38" s="184"/>
      <c r="OYU38" s="184"/>
      <c r="OYV38" s="184"/>
      <c r="OYW38" s="184"/>
      <c r="OYX38" s="184"/>
      <c r="OYY38" s="184"/>
      <c r="OYZ38" s="184"/>
      <c r="OZA38" s="184"/>
      <c r="OZB38" s="184"/>
      <c r="OZC38" s="184"/>
      <c r="OZD38" s="184"/>
      <c r="OZE38" s="184"/>
      <c r="OZF38" s="184"/>
      <c r="OZG38" s="184"/>
      <c r="OZH38" s="184"/>
      <c r="OZI38" s="184"/>
      <c r="OZJ38" s="184"/>
      <c r="OZK38" s="184"/>
      <c r="OZL38" s="184"/>
      <c r="OZM38" s="184"/>
      <c r="OZN38" s="184"/>
      <c r="OZO38" s="184"/>
      <c r="OZP38" s="184"/>
      <c r="OZQ38" s="184"/>
      <c r="OZR38" s="184"/>
      <c r="OZS38" s="184"/>
      <c r="OZT38" s="184"/>
      <c r="OZU38" s="184"/>
      <c r="OZV38" s="184"/>
      <c r="OZW38" s="184"/>
      <c r="OZX38" s="184"/>
      <c r="OZY38" s="184"/>
      <c r="OZZ38" s="184"/>
      <c r="PAA38" s="184"/>
      <c r="PAB38" s="184"/>
      <c r="PAC38" s="184"/>
      <c r="PAD38" s="184"/>
      <c r="PAE38" s="184"/>
      <c r="PAF38" s="184"/>
      <c r="PAG38" s="184"/>
      <c r="PAH38" s="184"/>
      <c r="PAI38" s="184"/>
      <c r="PAJ38" s="184"/>
      <c r="PAK38" s="184"/>
      <c r="PAL38" s="184"/>
      <c r="PAM38" s="184"/>
      <c r="PAN38" s="184"/>
      <c r="PAO38" s="184"/>
      <c r="PAP38" s="184"/>
      <c r="PAQ38" s="184"/>
      <c r="PAR38" s="184"/>
      <c r="PAS38" s="184"/>
      <c r="PAT38" s="184"/>
      <c r="PAU38" s="184"/>
      <c r="PAV38" s="184"/>
      <c r="PAW38" s="184"/>
      <c r="PAX38" s="184"/>
      <c r="PAY38" s="184"/>
      <c r="PAZ38" s="184"/>
      <c r="PBA38" s="184"/>
      <c r="PBB38" s="184"/>
      <c r="PBC38" s="184"/>
      <c r="PBD38" s="184"/>
      <c r="PBE38" s="184"/>
      <c r="PBF38" s="184"/>
      <c r="PBG38" s="184"/>
      <c r="PBH38" s="184"/>
      <c r="PBI38" s="184"/>
      <c r="PBJ38" s="184"/>
      <c r="PBK38" s="184"/>
      <c r="PBL38" s="184"/>
      <c r="PBM38" s="184"/>
      <c r="PBN38" s="184"/>
      <c r="PBO38" s="184"/>
      <c r="PBP38" s="184"/>
      <c r="PBQ38" s="184"/>
      <c r="PBR38" s="184"/>
      <c r="PBS38" s="184"/>
      <c r="PBT38" s="184"/>
      <c r="PBU38" s="184"/>
      <c r="PBV38" s="184"/>
      <c r="PBW38" s="184"/>
      <c r="PBX38" s="184"/>
      <c r="PBY38" s="184"/>
      <c r="PBZ38" s="184"/>
      <c r="PCA38" s="184"/>
      <c r="PCB38" s="184"/>
      <c r="PCC38" s="184"/>
      <c r="PCD38" s="184"/>
      <c r="PCE38" s="184"/>
      <c r="PCF38" s="184"/>
      <c r="PCG38" s="184"/>
      <c r="PCH38" s="184"/>
      <c r="PCI38" s="184"/>
      <c r="PCJ38" s="184"/>
      <c r="PCK38" s="184"/>
      <c r="PCL38" s="184"/>
      <c r="PCM38" s="184"/>
      <c r="PCN38" s="184"/>
      <c r="PCO38" s="184"/>
      <c r="PCP38" s="184"/>
      <c r="PCQ38" s="184"/>
      <c r="PCR38" s="184"/>
      <c r="PCS38" s="184"/>
      <c r="PCT38" s="184"/>
      <c r="PCU38" s="184"/>
      <c r="PCV38" s="184"/>
      <c r="PCW38" s="184"/>
      <c r="PCX38" s="184"/>
      <c r="PCY38" s="184"/>
      <c r="PCZ38" s="184"/>
      <c r="PDA38" s="184"/>
      <c r="PDB38" s="184"/>
      <c r="PDC38" s="184"/>
      <c r="PDD38" s="184"/>
      <c r="PDE38" s="184"/>
      <c r="PDF38" s="184"/>
      <c r="PDG38" s="184"/>
      <c r="PDH38" s="184"/>
      <c r="PDI38" s="184"/>
      <c r="PDJ38" s="184"/>
      <c r="PDK38" s="184"/>
      <c r="PDL38" s="184"/>
      <c r="PDM38" s="184"/>
      <c r="PDN38" s="184"/>
      <c r="PDO38" s="184"/>
      <c r="PDP38" s="184"/>
      <c r="PDQ38" s="184"/>
      <c r="PDR38" s="184"/>
      <c r="PDS38" s="184"/>
      <c r="PDT38" s="184"/>
      <c r="PDU38" s="184"/>
      <c r="PDV38" s="184"/>
      <c r="PDW38" s="184"/>
      <c r="PDX38" s="184"/>
      <c r="PDY38" s="184"/>
      <c r="PDZ38" s="184"/>
      <c r="PEA38" s="184"/>
      <c r="PEB38" s="184"/>
      <c r="PEC38" s="184"/>
      <c r="PED38" s="184"/>
      <c r="PEE38" s="184"/>
      <c r="PEF38" s="184"/>
      <c r="PEG38" s="184"/>
      <c r="PEH38" s="184"/>
      <c r="PEI38" s="184"/>
      <c r="PEJ38" s="184"/>
      <c r="PEK38" s="184"/>
      <c r="PEL38" s="184"/>
      <c r="PEM38" s="184"/>
      <c r="PEN38" s="184"/>
      <c r="PEO38" s="184"/>
      <c r="PEP38" s="184"/>
      <c r="PEQ38" s="184"/>
      <c r="PER38" s="184"/>
      <c r="PES38" s="184"/>
      <c r="PET38" s="184"/>
      <c r="PEU38" s="184"/>
      <c r="PEV38" s="184"/>
      <c r="PEW38" s="184"/>
      <c r="PEX38" s="184"/>
      <c r="PEY38" s="184"/>
      <c r="PEZ38" s="184"/>
      <c r="PFA38" s="184"/>
      <c r="PFB38" s="184"/>
      <c r="PFC38" s="184"/>
      <c r="PFD38" s="184"/>
      <c r="PFE38" s="184"/>
      <c r="PFF38" s="184"/>
      <c r="PFG38" s="184"/>
      <c r="PFH38" s="184"/>
      <c r="PFI38" s="184"/>
      <c r="PFJ38" s="184"/>
      <c r="PFK38" s="184"/>
      <c r="PFL38" s="184"/>
      <c r="PFM38" s="184"/>
      <c r="PFN38" s="184"/>
      <c r="PFO38" s="184"/>
      <c r="PFP38" s="184"/>
      <c r="PFQ38" s="184"/>
      <c r="PFR38" s="184"/>
      <c r="PFS38" s="184"/>
      <c r="PFT38" s="184"/>
      <c r="PFU38" s="184"/>
      <c r="PFV38" s="184"/>
      <c r="PFW38" s="184"/>
      <c r="PFX38" s="184"/>
      <c r="PFY38" s="184"/>
      <c r="PFZ38" s="184"/>
      <c r="PGA38" s="184"/>
      <c r="PGB38" s="184"/>
      <c r="PGC38" s="184"/>
      <c r="PGD38" s="184"/>
      <c r="PGE38" s="184"/>
      <c r="PGF38" s="184"/>
      <c r="PGG38" s="184"/>
      <c r="PGH38" s="184"/>
      <c r="PGI38" s="184"/>
      <c r="PGJ38" s="184"/>
      <c r="PGK38" s="184"/>
      <c r="PGL38" s="184"/>
      <c r="PGM38" s="184"/>
      <c r="PGN38" s="184"/>
      <c r="PGO38" s="184"/>
      <c r="PGP38" s="184"/>
      <c r="PGQ38" s="184"/>
      <c r="PGR38" s="184"/>
      <c r="PGS38" s="184"/>
      <c r="PGT38" s="184"/>
      <c r="PGU38" s="184"/>
      <c r="PGV38" s="184"/>
      <c r="PGW38" s="184"/>
      <c r="PGX38" s="184"/>
      <c r="PGY38" s="184"/>
      <c r="PGZ38" s="184"/>
      <c r="PHA38" s="184"/>
      <c r="PHB38" s="184"/>
      <c r="PHC38" s="184"/>
      <c r="PHD38" s="184"/>
      <c r="PHE38" s="184"/>
      <c r="PHF38" s="184"/>
      <c r="PHG38" s="184"/>
      <c r="PHH38" s="184"/>
      <c r="PHI38" s="184"/>
      <c r="PHJ38" s="184"/>
      <c r="PHK38" s="184"/>
      <c r="PHL38" s="184"/>
      <c r="PHM38" s="184"/>
      <c r="PHN38" s="184"/>
      <c r="PHO38" s="184"/>
      <c r="PHP38" s="184"/>
      <c r="PHQ38" s="184"/>
      <c r="PHR38" s="184"/>
      <c r="PHS38" s="184"/>
      <c r="PHT38" s="184"/>
      <c r="PHU38" s="184"/>
      <c r="PHV38" s="184"/>
      <c r="PHW38" s="184"/>
      <c r="PHX38" s="184"/>
      <c r="PHY38" s="184"/>
      <c r="PHZ38" s="184"/>
      <c r="PIA38" s="184"/>
      <c r="PIB38" s="184"/>
      <c r="PIC38" s="184"/>
      <c r="PID38" s="184"/>
      <c r="PIE38" s="184"/>
      <c r="PIF38" s="184"/>
      <c r="PIG38" s="184"/>
      <c r="PIH38" s="184"/>
      <c r="PII38" s="184"/>
      <c r="PIJ38" s="184"/>
      <c r="PIK38" s="184"/>
      <c r="PIL38" s="184"/>
      <c r="PIM38" s="184"/>
      <c r="PIN38" s="184"/>
      <c r="PIO38" s="184"/>
      <c r="PIP38" s="184"/>
      <c r="PIQ38" s="184"/>
      <c r="PIR38" s="184"/>
      <c r="PIS38" s="184"/>
      <c r="PIT38" s="184"/>
      <c r="PIU38" s="184"/>
      <c r="PIV38" s="184"/>
      <c r="PIW38" s="184"/>
      <c r="PIX38" s="184"/>
      <c r="PIY38" s="184"/>
      <c r="PIZ38" s="184"/>
      <c r="PJA38" s="184"/>
      <c r="PJB38" s="184"/>
      <c r="PJC38" s="184"/>
      <c r="PJD38" s="184"/>
      <c r="PJE38" s="184"/>
      <c r="PJF38" s="184"/>
      <c r="PJG38" s="184"/>
      <c r="PJH38" s="184"/>
      <c r="PJI38" s="184"/>
      <c r="PJJ38" s="184"/>
      <c r="PJK38" s="184"/>
      <c r="PJL38" s="184"/>
      <c r="PJM38" s="184"/>
      <c r="PJN38" s="184"/>
      <c r="PJO38" s="184"/>
      <c r="PJP38" s="184"/>
      <c r="PJQ38" s="184"/>
      <c r="PJR38" s="184"/>
      <c r="PJS38" s="184"/>
      <c r="PJT38" s="184"/>
      <c r="PJU38" s="184"/>
      <c r="PJV38" s="184"/>
      <c r="PJW38" s="184"/>
      <c r="PJX38" s="184"/>
      <c r="PJY38" s="184"/>
      <c r="PJZ38" s="184"/>
      <c r="PKA38" s="184"/>
      <c r="PKB38" s="184"/>
      <c r="PKC38" s="184"/>
      <c r="PKD38" s="184"/>
      <c r="PKE38" s="184"/>
      <c r="PKF38" s="184"/>
      <c r="PKG38" s="184"/>
      <c r="PKH38" s="184"/>
      <c r="PKI38" s="184"/>
      <c r="PKJ38" s="184"/>
      <c r="PKK38" s="184"/>
      <c r="PKL38" s="184"/>
      <c r="PKM38" s="184"/>
      <c r="PKN38" s="184"/>
      <c r="PKO38" s="184"/>
      <c r="PKP38" s="184"/>
      <c r="PKQ38" s="184"/>
      <c r="PKR38" s="184"/>
      <c r="PKS38" s="184"/>
      <c r="PKT38" s="184"/>
      <c r="PKU38" s="184"/>
      <c r="PKV38" s="184"/>
      <c r="PKW38" s="184"/>
      <c r="PKX38" s="184"/>
      <c r="PKY38" s="184"/>
      <c r="PKZ38" s="184"/>
      <c r="PLA38" s="184"/>
      <c r="PLB38" s="184"/>
      <c r="PLC38" s="184"/>
      <c r="PLD38" s="184"/>
      <c r="PLE38" s="184"/>
      <c r="PLF38" s="184"/>
      <c r="PLG38" s="184"/>
      <c r="PLH38" s="184"/>
      <c r="PLI38" s="184"/>
      <c r="PLJ38" s="184"/>
      <c r="PLK38" s="184"/>
      <c r="PLL38" s="184"/>
      <c r="PLM38" s="184"/>
      <c r="PLN38" s="184"/>
      <c r="PLO38" s="184"/>
      <c r="PLP38" s="184"/>
      <c r="PLQ38" s="184"/>
      <c r="PLR38" s="184"/>
      <c r="PLS38" s="184"/>
      <c r="PLT38" s="184"/>
      <c r="PLU38" s="184"/>
      <c r="PLV38" s="184"/>
      <c r="PLW38" s="184"/>
      <c r="PLX38" s="184"/>
      <c r="PLY38" s="184"/>
      <c r="PLZ38" s="184"/>
      <c r="PMA38" s="184"/>
      <c r="PMB38" s="184"/>
      <c r="PMC38" s="184"/>
      <c r="PMD38" s="184"/>
      <c r="PME38" s="184"/>
      <c r="PMF38" s="184"/>
      <c r="PMG38" s="184"/>
      <c r="PMH38" s="184"/>
      <c r="PMI38" s="184"/>
      <c r="PMJ38" s="184"/>
      <c r="PMK38" s="184"/>
      <c r="PML38" s="184"/>
      <c r="PMM38" s="184"/>
      <c r="PMN38" s="184"/>
      <c r="PMO38" s="184"/>
      <c r="PMP38" s="184"/>
      <c r="PMQ38" s="184"/>
      <c r="PMR38" s="184"/>
      <c r="PMS38" s="184"/>
      <c r="PMT38" s="184"/>
      <c r="PMU38" s="184"/>
      <c r="PMV38" s="184"/>
      <c r="PMW38" s="184"/>
      <c r="PMX38" s="184"/>
      <c r="PMY38" s="184"/>
      <c r="PMZ38" s="184"/>
      <c r="PNA38" s="184"/>
      <c r="PNB38" s="184"/>
      <c r="PNC38" s="184"/>
      <c r="PND38" s="184"/>
      <c r="PNE38" s="184"/>
      <c r="PNF38" s="184"/>
      <c r="PNG38" s="184"/>
      <c r="PNH38" s="184"/>
      <c r="PNI38" s="184"/>
      <c r="PNJ38" s="184"/>
      <c r="PNK38" s="184"/>
      <c r="PNL38" s="184"/>
      <c r="PNM38" s="184"/>
      <c r="PNN38" s="184"/>
      <c r="PNO38" s="184"/>
      <c r="PNP38" s="184"/>
      <c r="PNQ38" s="184"/>
      <c r="PNR38" s="184"/>
      <c r="PNS38" s="184"/>
      <c r="PNT38" s="184"/>
      <c r="PNU38" s="184"/>
      <c r="PNV38" s="184"/>
      <c r="PNW38" s="184"/>
      <c r="PNX38" s="184"/>
      <c r="PNY38" s="184"/>
      <c r="PNZ38" s="184"/>
      <c r="POA38" s="184"/>
      <c r="POB38" s="184"/>
      <c r="POC38" s="184"/>
      <c r="POD38" s="184"/>
      <c r="POE38" s="184"/>
      <c r="POF38" s="184"/>
      <c r="POG38" s="184"/>
      <c r="POH38" s="184"/>
      <c r="POI38" s="184"/>
      <c r="POJ38" s="184"/>
      <c r="POK38" s="184"/>
      <c r="POL38" s="184"/>
      <c r="POM38" s="184"/>
      <c r="PON38" s="184"/>
      <c r="POO38" s="184"/>
      <c r="POP38" s="184"/>
      <c r="POQ38" s="184"/>
      <c r="POR38" s="184"/>
      <c r="POS38" s="184"/>
      <c r="POT38" s="184"/>
      <c r="POU38" s="184"/>
      <c r="POV38" s="184"/>
      <c r="POW38" s="184"/>
      <c r="POX38" s="184"/>
      <c r="POY38" s="184"/>
      <c r="POZ38" s="184"/>
      <c r="PPA38" s="184"/>
      <c r="PPB38" s="184"/>
      <c r="PPC38" s="184"/>
      <c r="PPD38" s="184"/>
      <c r="PPE38" s="184"/>
      <c r="PPF38" s="184"/>
      <c r="PPG38" s="184"/>
      <c r="PPH38" s="184"/>
      <c r="PPI38" s="184"/>
      <c r="PPJ38" s="184"/>
      <c r="PPK38" s="184"/>
      <c r="PPL38" s="184"/>
      <c r="PPM38" s="184"/>
      <c r="PPN38" s="184"/>
      <c r="PPO38" s="184"/>
      <c r="PPP38" s="184"/>
      <c r="PPQ38" s="184"/>
      <c r="PPR38" s="184"/>
      <c r="PPS38" s="184"/>
      <c r="PPT38" s="184"/>
      <c r="PPU38" s="184"/>
      <c r="PPV38" s="184"/>
      <c r="PPW38" s="184"/>
      <c r="PPX38" s="184"/>
      <c r="PPY38" s="184"/>
      <c r="PPZ38" s="184"/>
      <c r="PQA38" s="184"/>
      <c r="PQB38" s="184"/>
      <c r="PQC38" s="184"/>
      <c r="PQD38" s="184"/>
      <c r="PQE38" s="184"/>
      <c r="PQF38" s="184"/>
      <c r="PQG38" s="184"/>
      <c r="PQH38" s="184"/>
      <c r="PQI38" s="184"/>
      <c r="PQJ38" s="184"/>
      <c r="PQK38" s="184"/>
      <c r="PQL38" s="184"/>
      <c r="PQM38" s="184"/>
      <c r="PQN38" s="184"/>
      <c r="PQO38" s="184"/>
      <c r="PQP38" s="184"/>
      <c r="PQQ38" s="184"/>
      <c r="PQR38" s="184"/>
      <c r="PQS38" s="184"/>
      <c r="PQT38" s="184"/>
      <c r="PQU38" s="184"/>
      <c r="PQV38" s="184"/>
      <c r="PQW38" s="184"/>
      <c r="PQX38" s="184"/>
      <c r="PQY38" s="184"/>
      <c r="PQZ38" s="184"/>
      <c r="PRA38" s="184"/>
      <c r="PRB38" s="184"/>
      <c r="PRC38" s="184"/>
      <c r="PRD38" s="184"/>
      <c r="PRE38" s="184"/>
      <c r="PRF38" s="184"/>
      <c r="PRG38" s="184"/>
      <c r="PRH38" s="184"/>
      <c r="PRI38" s="184"/>
      <c r="PRJ38" s="184"/>
      <c r="PRK38" s="184"/>
      <c r="PRL38" s="184"/>
      <c r="PRM38" s="184"/>
      <c r="PRN38" s="184"/>
      <c r="PRO38" s="184"/>
      <c r="PRP38" s="184"/>
      <c r="PRQ38" s="184"/>
      <c r="PRR38" s="184"/>
      <c r="PRS38" s="184"/>
      <c r="PRT38" s="184"/>
      <c r="PRU38" s="184"/>
      <c r="PRV38" s="184"/>
      <c r="PRW38" s="184"/>
      <c r="PRX38" s="184"/>
      <c r="PRY38" s="184"/>
      <c r="PRZ38" s="184"/>
      <c r="PSA38" s="184"/>
      <c r="PSB38" s="184"/>
      <c r="PSC38" s="184"/>
      <c r="PSD38" s="184"/>
      <c r="PSE38" s="184"/>
      <c r="PSF38" s="184"/>
      <c r="PSG38" s="184"/>
      <c r="PSH38" s="184"/>
      <c r="PSI38" s="184"/>
      <c r="PSJ38" s="184"/>
      <c r="PSK38" s="184"/>
      <c r="PSL38" s="184"/>
      <c r="PSM38" s="184"/>
      <c r="PSN38" s="184"/>
      <c r="PSO38" s="184"/>
      <c r="PSP38" s="184"/>
      <c r="PSQ38" s="184"/>
      <c r="PSR38" s="184"/>
      <c r="PSS38" s="184"/>
      <c r="PST38" s="184"/>
      <c r="PSU38" s="184"/>
      <c r="PSV38" s="184"/>
      <c r="PSW38" s="184"/>
      <c r="PSX38" s="184"/>
      <c r="PSY38" s="184"/>
      <c r="PSZ38" s="184"/>
      <c r="PTA38" s="184"/>
      <c r="PTB38" s="184"/>
      <c r="PTC38" s="184"/>
      <c r="PTD38" s="184"/>
      <c r="PTE38" s="184"/>
      <c r="PTF38" s="184"/>
      <c r="PTG38" s="184"/>
      <c r="PTH38" s="184"/>
      <c r="PTI38" s="184"/>
      <c r="PTJ38" s="184"/>
      <c r="PTK38" s="184"/>
      <c r="PTL38" s="184"/>
      <c r="PTM38" s="184"/>
      <c r="PTN38" s="184"/>
      <c r="PTO38" s="184"/>
      <c r="PTP38" s="184"/>
      <c r="PTQ38" s="184"/>
      <c r="PTR38" s="184"/>
      <c r="PTS38" s="184"/>
      <c r="PTT38" s="184"/>
      <c r="PTU38" s="184"/>
      <c r="PTV38" s="184"/>
      <c r="PTW38" s="184"/>
      <c r="PTX38" s="184"/>
      <c r="PTY38" s="184"/>
      <c r="PTZ38" s="184"/>
      <c r="PUA38" s="184"/>
      <c r="PUB38" s="184"/>
      <c r="PUC38" s="184"/>
      <c r="PUD38" s="184"/>
      <c r="PUE38" s="184"/>
      <c r="PUF38" s="184"/>
      <c r="PUG38" s="184"/>
      <c r="PUH38" s="184"/>
      <c r="PUI38" s="184"/>
      <c r="PUJ38" s="184"/>
      <c r="PUK38" s="184"/>
      <c r="PUL38" s="184"/>
      <c r="PUM38" s="184"/>
      <c r="PUN38" s="184"/>
      <c r="PUO38" s="184"/>
      <c r="PUP38" s="184"/>
      <c r="PUQ38" s="184"/>
      <c r="PUR38" s="184"/>
      <c r="PUS38" s="184"/>
      <c r="PUT38" s="184"/>
      <c r="PUU38" s="184"/>
      <c r="PUV38" s="184"/>
      <c r="PUW38" s="184"/>
      <c r="PUX38" s="184"/>
      <c r="PUY38" s="184"/>
      <c r="PUZ38" s="184"/>
      <c r="PVA38" s="184"/>
      <c r="PVB38" s="184"/>
      <c r="PVC38" s="184"/>
      <c r="PVD38" s="184"/>
      <c r="PVE38" s="184"/>
      <c r="PVF38" s="184"/>
      <c r="PVG38" s="184"/>
      <c r="PVH38" s="184"/>
      <c r="PVI38" s="184"/>
      <c r="PVJ38" s="184"/>
      <c r="PVK38" s="184"/>
      <c r="PVL38" s="184"/>
      <c r="PVM38" s="184"/>
      <c r="PVN38" s="184"/>
      <c r="PVO38" s="184"/>
      <c r="PVP38" s="184"/>
      <c r="PVQ38" s="184"/>
      <c r="PVR38" s="184"/>
      <c r="PVS38" s="184"/>
      <c r="PVT38" s="184"/>
      <c r="PVU38" s="184"/>
      <c r="PVV38" s="184"/>
      <c r="PVW38" s="184"/>
      <c r="PVX38" s="184"/>
      <c r="PVY38" s="184"/>
      <c r="PVZ38" s="184"/>
      <c r="PWA38" s="184"/>
      <c r="PWB38" s="184"/>
      <c r="PWC38" s="184"/>
      <c r="PWD38" s="184"/>
      <c r="PWE38" s="184"/>
      <c r="PWF38" s="184"/>
      <c r="PWG38" s="184"/>
      <c r="PWH38" s="184"/>
      <c r="PWI38" s="184"/>
      <c r="PWJ38" s="184"/>
      <c r="PWK38" s="184"/>
      <c r="PWL38" s="184"/>
      <c r="PWM38" s="184"/>
      <c r="PWN38" s="184"/>
      <c r="PWO38" s="184"/>
      <c r="PWP38" s="184"/>
      <c r="PWQ38" s="184"/>
      <c r="PWR38" s="184"/>
      <c r="PWS38" s="184"/>
      <c r="PWT38" s="184"/>
      <c r="PWU38" s="184"/>
      <c r="PWV38" s="184"/>
      <c r="PWW38" s="184"/>
      <c r="PWX38" s="184"/>
      <c r="PWY38" s="184"/>
      <c r="PWZ38" s="184"/>
      <c r="PXA38" s="184"/>
      <c r="PXB38" s="184"/>
      <c r="PXC38" s="184"/>
      <c r="PXD38" s="184"/>
      <c r="PXE38" s="184"/>
      <c r="PXF38" s="184"/>
      <c r="PXG38" s="184"/>
      <c r="PXH38" s="184"/>
      <c r="PXI38" s="184"/>
      <c r="PXJ38" s="184"/>
      <c r="PXK38" s="184"/>
      <c r="PXL38" s="184"/>
      <c r="PXM38" s="184"/>
      <c r="PXN38" s="184"/>
      <c r="PXO38" s="184"/>
      <c r="PXP38" s="184"/>
      <c r="PXQ38" s="184"/>
      <c r="PXR38" s="184"/>
      <c r="PXS38" s="184"/>
      <c r="PXT38" s="184"/>
      <c r="PXU38" s="184"/>
      <c r="PXV38" s="184"/>
      <c r="PXW38" s="184"/>
      <c r="PXX38" s="184"/>
      <c r="PXY38" s="184"/>
      <c r="PXZ38" s="184"/>
      <c r="PYA38" s="184"/>
      <c r="PYB38" s="184"/>
      <c r="PYC38" s="184"/>
      <c r="PYD38" s="184"/>
      <c r="PYE38" s="184"/>
      <c r="PYF38" s="184"/>
      <c r="PYG38" s="184"/>
      <c r="PYH38" s="184"/>
      <c r="PYI38" s="184"/>
      <c r="PYJ38" s="184"/>
      <c r="PYK38" s="184"/>
      <c r="PYL38" s="184"/>
      <c r="PYM38" s="184"/>
      <c r="PYN38" s="184"/>
      <c r="PYO38" s="184"/>
      <c r="PYP38" s="184"/>
      <c r="PYQ38" s="184"/>
      <c r="PYR38" s="184"/>
      <c r="PYS38" s="184"/>
      <c r="PYT38" s="184"/>
      <c r="PYU38" s="184"/>
      <c r="PYV38" s="184"/>
      <c r="PYW38" s="184"/>
      <c r="PYX38" s="184"/>
      <c r="PYY38" s="184"/>
      <c r="PYZ38" s="184"/>
      <c r="PZA38" s="184"/>
      <c r="PZB38" s="184"/>
      <c r="PZC38" s="184"/>
      <c r="PZD38" s="184"/>
      <c r="PZE38" s="184"/>
      <c r="PZF38" s="184"/>
      <c r="PZG38" s="184"/>
      <c r="PZH38" s="184"/>
      <c r="PZI38" s="184"/>
      <c r="PZJ38" s="184"/>
      <c r="PZK38" s="184"/>
      <c r="PZL38" s="184"/>
      <c r="PZM38" s="184"/>
      <c r="PZN38" s="184"/>
      <c r="PZO38" s="184"/>
      <c r="PZP38" s="184"/>
      <c r="PZQ38" s="184"/>
      <c r="PZR38" s="184"/>
      <c r="PZS38" s="184"/>
      <c r="PZT38" s="184"/>
      <c r="PZU38" s="184"/>
      <c r="PZV38" s="184"/>
      <c r="PZW38" s="184"/>
      <c r="PZX38" s="184"/>
      <c r="PZY38" s="184"/>
      <c r="PZZ38" s="184"/>
      <c r="QAA38" s="184"/>
      <c r="QAB38" s="184"/>
      <c r="QAC38" s="184"/>
      <c r="QAD38" s="184"/>
      <c r="QAE38" s="184"/>
      <c r="QAF38" s="184"/>
      <c r="QAG38" s="184"/>
      <c r="QAH38" s="184"/>
      <c r="QAI38" s="184"/>
      <c r="QAJ38" s="184"/>
      <c r="QAK38" s="184"/>
      <c r="QAL38" s="184"/>
      <c r="QAM38" s="184"/>
      <c r="QAN38" s="184"/>
      <c r="QAO38" s="184"/>
      <c r="QAP38" s="184"/>
      <c r="QAQ38" s="184"/>
      <c r="QAR38" s="184"/>
      <c r="QAS38" s="184"/>
      <c r="QAT38" s="184"/>
      <c r="QAU38" s="184"/>
      <c r="QAV38" s="184"/>
      <c r="QAW38" s="184"/>
      <c r="QAX38" s="184"/>
      <c r="QAY38" s="184"/>
      <c r="QAZ38" s="184"/>
      <c r="QBA38" s="184"/>
      <c r="QBB38" s="184"/>
      <c r="QBC38" s="184"/>
      <c r="QBD38" s="184"/>
      <c r="QBE38" s="184"/>
      <c r="QBF38" s="184"/>
      <c r="QBG38" s="184"/>
      <c r="QBH38" s="184"/>
      <c r="QBI38" s="184"/>
      <c r="QBJ38" s="184"/>
      <c r="QBK38" s="184"/>
      <c r="QBL38" s="184"/>
      <c r="QBM38" s="184"/>
      <c r="QBN38" s="184"/>
      <c r="QBO38" s="184"/>
      <c r="QBP38" s="184"/>
      <c r="QBQ38" s="184"/>
      <c r="QBR38" s="184"/>
      <c r="QBS38" s="184"/>
      <c r="QBT38" s="184"/>
      <c r="QBU38" s="184"/>
      <c r="QBV38" s="184"/>
      <c r="QBW38" s="184"/>
      <c r="QBX38" s="184"/>
      <c r="QBY38" s="184"/>
      <c r="QBZ38" s="184"/>
      <c r="QCA38" s="184"/>
      <c r="QCB38" s="184"/>
      <c r="QCC38" s="184"/>
      <c r="QCD38" s="184"/>
      <c r="QCE38" s="184"/>
      <c r="QCF38" s="184"/>
      <c r="QCG38" s="184"/>
      <c r="QCH38" s="184"/>
      <c r="QCI38" s="184"/>
      <c r="QCJ38" s="184"/>
      <c r="QCK38" s="184"/>
      <c r="QCL38" s="184"/>
      <c r="QCM38" s="184"/>
      <c r="QCN38" s="184"/>
      <c r="QCO38" s="184"/>
      <c r="QCP38" s="184"/>
      <c r="QCQ38" s="184"/>
      <c r="QCR38" s="184"/>
      <c r="QCS38" s="184"/>
      <c r="QCT38" s="184"/>
      <c r="QCU38" s="184"/>
      <c r="QCV38" s="184"/>
      <c r="QCW38" s="184"/>
      <c r="QCX38" s="184"/>
      <c r="QCY38" s="184"/>
      <c r="QCZ38" s="184"/>
      <c r="QDA38" s="184"/>
      <c r="QDB38" s="184"/>
      <c r="QDC38" s="184"/>
      <c r="QDD38" s="184"/>
      <c r="QDE38" s="184"/>
      <c r="QDF38" s="184"/>
      <c r="QDG38" s="184"/>
      <c r="QDH38" s="184"/>
      <c r="QDI38" s="184"/>
      <c r="QDJ38" s="184"/>
      <c r="QDK38" s="184"/>
      <c r="QDL38" s="184"/>
      <c r="QDM38" s="184"/>
      <c r="QDN38" s="184"/>
      <c r="QDO38" s="184"/>
      <c r="QDP38" s="184"/>
      <c r="QDQ38" s="184"/>
      <c r="QDR38" s="184"/>
      <c r="QDS38" s="184"/>
      <c r="QDT38" s="184"/>
      <c r="QDU38" s="184"/>
      <c r="QDV38" s="184"/>
      <c r="QDW38" s="184"/>
      <c r="QDX38" s="184"/>
      <c r="QDY38" s="184"/>
      <c r="QDZ38" s="184"/>
      <c r="QEA38" s="184"/>
      <c r="QEB38" s="184"/>
      <c r="QEC38" s="184"/>
      <c r="QED38" s="184"/>
      <c r="QEE38" s="184"/>
      <c r="QEF38" s="184"/>
      <c r="QEG38" s="184"/>
      <c r="QEH38" s="184"/>
      <c r="QEI38" s="184"/>
      <c r="QEJ38" s="184"/>
      <c r="QEK38" s="184"/>
      <c r="QEL38" s="184"/>
      <c r="QEM38" s="184"/>
      <c r="QEN38" s="184"/>
      <c r="QEO38" s="184"/>
      <c r="QEP38" s="184"/>
      <c r="QEQ38" s="184"/>
      <c r="QER38" s="184"/>
      <c r="QES38" s="184"/>
      <c r="QET38" s="184"/>
      <c r="QEU38" s="184"/>
      <c r="QEV38" s="184"/>
      <c r="QEW38" s="184"/>
      <c r="QEX38" s="184"/>
      <c r="QEY38" s="184"/>
      <c r="QEZ38" s="184"/>
      <c r="QFA38" s="184"/>
      <c r="QFB38" s="184"/>
      <c r="QFC38" s="184"/>
      <c r="QFD38" s="184"/>
      <c r="QFE38" s="184"/>
      <c r="QFF38" s="184"/>
      <c r="QFG38" s="184"/>
      <c r="QFH38" s="184"/>
      <c r="QFI38" s="184"/>
      <c r="QFJ38" s="184"/>
      <c r="QFK38" s="184"/>
      <c r="QFL38" s="184"/>
      <c r="QFM38" s="184"/>
      <c r="QFN38" s="184"/>
      <c r="QFO38" s="184"/>
      <c r="QFP38" s="184"/>
      <c r="QFQ38" s="184"/>
      <c r="QFR38" s="184"/>
      <c r="QFS38" s="184"/>
      <c r="QFT38" s="184"/>
      <c r="QFU38" s="184"/>
      <c r="QFV38" s="184"/>
      <c r="QFW38" s="184"/>
      <c r="QFX38" s="184"/>
      <c r="QFY38" s="184"/>
      <c r="QFZ38" s="184"/>
      <c r="QGA38" s="184"/>
      <c r="QGB38" s="184"/>
      <c r="QGC38" s="184"/>
      <c r="QGD38" s="184"/>
      <c r="QGE38" s="184"/>
      <c r="QGF38" s="184"/>
      <c r="QGG38" s="184"/>
      <c r="QGH38" s="184"/>
      <c r="QGI38" s="184"/>
      <c r="QGJ38" s="184"/>
      <c r="QGK38" s="184"/>
      <c r="QGL38" s="184"/>
      <c r="QGM38" s="184"/>
      <c r="QGN38" s="184"/>
      <c r="QGO38" s="184"/>
      <c r="QGP38" s="184"/>
      <c r="QGQ38" s="184"/>
      <c r="QGR38" s="184"/>
      <c r="QGS38" s="184"/>
      <c r="QGT38" s="184"/>
      <c r="QGU38" s="184"/>
      <c r="QGV38" s="184"/>
      <c r="QGW38" s="184"/>
      <c r="QGX38" s="184"/>
      <c r="QGY38" s="184"/>
      <c r="QGZ38" s="184"/>
      <c r="QHA38" s="184"/>
      <c r="QHB38" s="184"/>
      <c r="QHC38" s="184"/>
      <c r="QHD38" s="184"/>
      <c r="QHE38" s="184"/>
      <c r="QHF38" s="184"/>
      <c r="QHG38" s="184"/>
      <c r="QHH38" s="184"/>
      <c r="QHI38" s="184"/>
      <c r="QHJ38" s="184"/>
      <c r="QHK38" s="184"/>
      <c r="QHL38" s="184"/>
      <c r="QHM38" s="184"/>
      <c r="QHN38" s="184"/>
      <c r="QHO38" s="184"/>
      <c r="QHP38" s="184"/>
      <c r="QHQ38" s="184"/>
      <c r="QHR38" s="184"/>
      <c r="QHS38" s="184"/>
      <c r="QHT38" s="184"/>
      <c r="QHU38" s="184"/>
      <c r="QHV38" s="184"/>
      <c r="QHW38" s="184"/>
      <c r="QHX38" s="184"/>
      <c r="QHY38" s="184"/>
      <c r="QHZ38" s="184"/>
      <c r="QIA38" s="184"/>
      <c r="QIB38" s="184"/>
      <c r="QIC38" s="184"/>
      <c r="QID38" s="184"/>
      <c r="QIE38" s="184"/>
      <c r="QIF38" s="184"/>
      <c r="QIG38" s="184"/>
      <c r="QIH38" s="184"/>
      <c r="QII38" s="184"/>
      <c r="QIJ38" s="184"/>
      <c r="QIK38" s="184"/>
      <c r="QIL38" s="184"/>
      <c r="QIM38" s="184"/>
      <c r="QIN38" s="184"/>
      <c r="QIO38" s="184"/>
      <c r="QIP38" s="184"/>
      <c r="QIQ38" s="184"/>
      <c r="QIR38" s="184"/>
      <c r="QIS38" s="184"/>
      <c r="QIT38" s="184"/>
      <c r="QIU38" s="184"/>
      <c r="QIV38" s="184"/>
      <c r="QIW38" s="184"/>
      <c r="QIX38" s="184"/>
      <c r="QIY38" s="184"/>
      <c r="QIZ38" s="184"/>
      <c r="QJA38" s="184"/>
      <c r="QJB38" s="184"/>
      <c r="QJC38" s="184"/>
      <c r="QJD38" s="184"/>
      <c r="QJE38" s="184"/>
      <c r="QJF38" s="184"/>
      <c r="QJG38" s="184"/>
      <c r="QJH38" s="184"/>
      <c r="QJI38" s="184"/>
      <c r="QJJ38" s="184"/>
      <c r="QJK38" s="184"/>
      <c r="QJL38" s="184"/>
      <c r="QJM38" s="184"/>
      <c r="QJN38" s="184"/>
      <c r="QJO38" s="184"/>
      <c r="QJP38" s="184"/>
      <c r="QJQ38" s="184"/>
      <c r="QJR38" s="184"/>
      <c r="QJS38" s="184"/>
      <c r="QJT38" s="184"/>
      <c r="QJU38" s="184"/>
      <c r="QJV38" s="184"/>
      <c r="QJW38" s="184"/>
      <c r="QJX38" s="184"/>
      <c r="QJY38" s="184"/>
      <c r="QJZ38" s="184"/>
      <c r="QKA38" s="184"/>
      <c r="QKB38" s="184"/>
      <c r="QKC38" s="184"/>
      <c r="QKD38" s="184"/>
      <c r="QKE38" s="184"/>
      <c r="QKF38" s="184"/>
      <c r="QKG38" s="184"/>
      <c r="QKH38" s="184"/>
      <c r="QKI38" s="184"/>
      <c r="QKJ38" s="184"/>
      <c r="QKK38" s="184"/>
      <c r="QKL38" s="184"/>
      <c r="QKM38" s="184"/>
      <c r="QKN38" s="184"/>
      <c r="QKO38" s="184"/>
      <c r="QKP38" s="184"/>
      <c r="QKQ38" s="184"/>
      <c r="QKR38" s="184"/>
      <c r="QKS38" s="184"/>
      <c r="QKT38" s="184"/>
      <c r="QKU38" s="184"/>
      <c r="QKV38" s="184"/>
      <c r="QKW38" s="184"/>
      <c r="QKX38" s="184"/>
      <c r="QKY38" s="184"/>
      <c r="QKZ38" s="184"/>
      <c r="QLA38" s="184"/>
      <c r="QLB38" s="184"/>
      <c r="QLC38" s="184"/>
      <c r="QLD38" s="184"/>
      <c r="QLE38" s="184"/>
      <c r="QLF38" s="184"/>
      <c r="QLG38" s="184"/>
      <c r="QLH38" s="184"/>
      <c r="QLI38" s="184"/>
      <c r="QLJ38" s="184"/>
      <c r="QLK38" s="184"/>
      <c r="QLL38" s="184"/>
      <c r="QLM38" s="184"/>
      <c r="QLN38" s="184"/>
      <c r="QLO38" s="184"/>
      <c r="QLP38" s="184"/>
      <c r="QLQ38" s="184"/>
      <c r="QLR38" s="184"/>
      <c r="QLS38" s="184"/>
      <c r="QLT38" s="184"/>
      <c r="QLU38" s="184"/>
      <c r="QLV38" s="184"/>
      <c r="QLW38" s="184"/>
      <c r="QLX38" s="184"/>
      <c r="QLY38" s="184"/>
      <c r="QLZ38" s="184"/>
      <c r="QMA38" s="184"/>
      <c r="QMB38" s="184"/>
      <c r="QMC38" s="184"/>
      <c r="QMD38" s="184"/>
      <c r="QME38" s="184"/>
      <c r="QMF38" s="184"/>
      <c r="QMG38" s="184"/>
      <c r="QMH38" s="184"/>
      <c r="QMI38" s="184"/>
      <c r="QMJ38" s="184"/>
      <c r="QMK38" s="184"/>
      <c r="QML38" s="184"/>
      <c r="QMM38" s="184"/>
      <c r="QMN38" s="184"/>
      <c r="QMO38" s="184"/>
      <c r="QMP38" s="184"/>
      <c r="QMQ38" s="184"/>
      <c r="QMR38" s="184"/>
      <c r="QMS38" s="184"/>
      <c r="QMT38" s="184"/>
      <c r="QMU38" s="184"/>
      <c r="QMV38" s="184"/>
      <c r="QMW38" s="184"/>
      <c r="QMX38" s="184"/>
      <c r="QMY38" s="184"/>
      <c r="QMZ38" s="184"/>
      <c r="QNA38" s="184"/>
      <c r="QNB38" s="184"/>
      <c r="QNC38" s="184"/>
      <c r="QND38" s="184"/>
      <c r="QNE38" s="184"/>
      <c r="QNF38" s="184"/>
      <c r="QNG38" s="184"/>
      <c r="QNH38" s="184"/>
      <c r="QNI38" s="184"/>
      <c r="QNJ38" s="184"/>
      <c r="QNK38" s="184"/>
      <c r="QNL38" s="184"/>
      <c r="QNM38" s="184"/>
      <c r="QNN38" s="184"/>
      <c r="QNO38" s="184"/>
      <c r="QNP38" s="184"/>
      <c r="QNQ38" s="184"/>
      <c r="QNR38" s="184"/>
      <c r="QNS38" s="184"/>
      <c r="QNT38" s="184"/>
      <c r="QNU38" s="184"/>
      <c r="QNV38" s="184"/>
      <c r="QNW38" s="184"/>
      <c r="QNX38" s="184"/>
      <c r="QNY38" s="184"/>
      <c r="QNZ38" s="184"/>
      <c r="QOA38" s="184"/>
      <c r="QOB38" s="184"/>
      <c r="QOC38" s="184"/>
      <c r="QOD38" s="184"/>
      <c r="QOE38" s="184"/>
      <c r="QOF38" s="184"/>
      <c r="QOG38" s="184"/>
      <c r="QOH38" s="184"/>
      <c r="QOI38" s="184"/>
      <c r="QOJ38" s="184"/>
      <c r="QOK38" s="184"/>
      <c r="QOL38" s="184"/>
      <c r="QOM38" s="184"/>
      <c r="QON38" s="184"/>
      <c r="QOO38" s="184"/>
      <c r="QOP38" s="184"/>
      <c r="QOQ38" s="184"/>
      <c r="QOR38" s="184"/>
      <c r="QOS38" s="184"/>
      <c r="QOT38" s="184"/>
      <c r="QOU38" s="184"/>
      <c r="QOV38" s="184"/>
      <c r="QOW38" s="184"/>
      <c r="QOX38" s="184"/>
      <c r="QOY38" s="184"/>
      <c r="QOZ38" s="184"/>
      <c r="QPA38" s="184"/>
      <c r="QPB38" s="184"/>
      <c r="QPC38" s="184"/>
      <c r="QPD38" s="184"/>
      <c r="QPE38" s="184"/>
      <c r="QPF38" s="184"/>
      <c r="QPG38" s="184"/>
      <c r="QPH38" s="184"/>
      <c r="QPI38" s="184"/>
      <c r="QPJ38" s="184"/>
      <c r="QPK38" s="184"/>
      <c r="QPL38" s="184"/>
      <c r="QPM38" s="184"/>
      <c r="QPN38" s="184"/>
      <c r="QPO38" s="184"/>
      <c r="QPP38" s="184"/>
      <c r="QPQ38" s="184"/>
      <c r="QPR38" s="184"/>
      <c r="QPS38" s="184"/>
      <c r="QPT38" s="184"/>
      <c r="QPU38" s="184"/>
      <c r="QPV38" s="184"/>
      <c r="QPW38" s="184"/>
      <c r="QPX38" s="184"/>
      <c r="QPY38" s="184"/>
      <c r="QPZ38" s="184"/>
      <c r="QQA38" s="184"/>
      <c r="QQB38" s="184"/>
      <c r="QQC38" s="184"/>
      <c r="QQD38" s="184"/>
      <c r="QQE38" s="184"/>
      <c r="QQF38" s="184"/>
      <c r="QQG38" s="184"/>
      <c r="QQH38" s="184"/>
      <c r="QQI38" s="184"/>
      <c r="QQJ38" s="184"/>
      <c r="QQK38" s="184"/>
      <c r="QQL38" s="184"/>
      <c r="QQM38" s="184"/>
      <c r="QQN38" s="184"/>
      <c r="QQO38" s="184"/>
      <c r="QQP38" s="184"/>
      <c r="QQQ38" s="184"/>
      <c r="QQR38" s="184"/>
      <c r="QQS38" s="184"/>
      <c r="QQT38" s="184"/>
      <c r="QQU38" s="184"/>
      <c r="QQV38" s="184"/>
      <c r="QQW38" s="184"/>
      <c r="QQX38" s="184"/>
      <c r="QQY38" s="184"/>
      <c r="QQZ38" s="184"/>
      <c r="QRA38" s="184"/>
      <c r="QRB38" s="184"/>
      <c r="QRC38" s="184"/>
      <c r="QRD38" s="184"/>
      <c r="QRE38" s="184"/>
      <c r="QRF38" s="184"/>
      <c r="QRG38" s="184"/>
      <c r="QRH38" s="184"/>
      <c r="QRI38" s="184"/>
      <c r="QRJ38" s="184"/>
      <c r="QRK38" s="184"/>
      <c r="QRL38" s="184"/>
      <c r="QRM38" s="184"/>
      <c r="QRN38" s="184"/>
      <c r="QRO38" s="184"/>
      <c r="QRP38" s="184"/>
      <c r="QRQ38" s="184"/>
      <c r="QRR38" s="184"/>
      <c r="QRS38" s="184"/>
      <c r="QRT38" s="184"/>
      <c r="QRU38" s="184"/>
      <c r="QRV38" s="184"/>
      <c r="QRW38" s="184"/>
      <c r="QRX38" s="184"/>
      <c r="QRY38" s="184"/>
      <c r="QRZ38" s="184"/>
      <c r="QSA38" s="184"/>
      <c r="QSB38" s="184"/>
      <c r="QSC38" s="184"/>
      <c r="QSD38" s="184"/>
      <c r="QSE38" s="184"/>
      <c r="QSF38" s="184"/>
      <c r="QSG38" s="184"/>
      <c r="QSH38" s="184"/>
      <c r="QSI38" s="184"/>
      <c r="QSJ38" s="184"/>
      <c r="QSK38" s="184"/>
      <c r="QSL38" s="184"/>
      <c r="QSM38" s="184"/>
      <c r="QSN38" s="184"/>
      <c r="QSO38" s="184"/>
      <c r="QSP38" s="184"/>
      <c r="QSQ38" s="184"/>
      <c r="QSR38" s="184"/>
      <c r="QSS38" s="184"/>
      <c r="QST38" s="184"/>
      <c r="QSU38" s="184"/>
      <c r="QSV38" s="184"/>
      <c r="QSW38" s="184"/>
      <c r="QSX38" s="184"/>
      <c r="QSY38" s="184"/>
      <c r="QSZ38" s="184"/>
      <c r="QTA38" s="184"/>
      <c r="QTB38" s="184"/>
      <c r="QTC38" s="184"/>
      <c r="QTD38" s="184"/>
      <c r="QTE38" s="184"/>
      <c r="QTF38" s="184"/>
      <c r="QTG38" s="184"/>
      <c r="QTH38" s="184"/>
      <c r="QTI38" s="184"/>
      <c r="QTJ38" s="184"/>
      <c r="QTK38" s="184"/>
      <c r="QTL38" s="184"/>
      <c r="QTM38" s="184"/>
      <c r="QTN38" s="184"/>
      <c r="QTO38" s="184"/>
      <c r="QTP38" s="184"/>
      <c r="QTQ38" s="184"/>
      <c r="QTR38" s="184"/>
      <c r="QTS38" s="184"/>
      <c r="QTT38" s="184"/>
      <c r="QTU38" s="184"/>
      <c r="QTV38" s="184"/>
      <c r="QTW38" s="184"/>
      <c r="QTX38" s="184"/>
      <c r="QTY38" s="184"/>
      <c r="QTZ38" s="184"/>
      <c r="QUA38" s="184"/>
      <c r="QUB38" s="184"/>
      <c r="QUC38" s="184"/>
      <c r="QUD38" s="184"/>
      <c r="QUE38" s="184"/>
      <c r="QUF38" s="184"/>
      <c r="QUG38" s="184"/>
      <c r="QUH38" s="184"/>
      <c r="QUI38" s="184"/>
      <c r="QUJ38" s="184"/>
      <c r="QUK38" s="184"/>
      <c r="QUL38" s="184"/>
      <c r="QUM38" s="184"/>
      <c r="QUN38" s="184"/>
      <c r="QUO38" s="184"/>
      <c r="QUP38" s="184"/>
      <c r="QUQ38" s="184"/>
      <c r="QUR38" s="184"/>
      <c r="QUS38" s="184"/>
      <c r="QUT38" s="184"/>
      <c r="QUU38" s="184"/>
      <c r="QUV38" s="184"/>
      <c r="QUW38" s="184"/>
      <c r="QUX38" s="184"/>
      <c r="QUY38" s="184"/>
      <c r="QUZ38" s="184"/>
      <c r="QVA38" s="184"/>
      <c r="QVB38" s="184"/>
      <c r="QVC38" s="184"/>
      <c r="QVD38" s="184"/>
      <c r="QVE38" s="184"/>
      <c r="QVF38" s="184"/>
      <c r="QVG38" s="184"/>
      <c r="QVH38" s="184"/>
      <c r="QVI38" s="184"/>
      <c r="QVJ38" s="184"/>
      <c r="QVK38" s="184"/>
      <c r="QVL38" s="184"/>
      <c r="QVM38" s="184"/>
      <c r="QVN38" s="184"/>
      <c r="QVO38" s="184"/>
      <c r="QVP38" s="184"/>
      <c r="QVQ38" s="184"/>
      <c r="QVR38" s="184"/>
      <c r="QVS38" s="184"/>
      <c r="QVT38" s="184"/>
      <c r="QVU38" s="184"/>
      <c r="QVV38" s="184"/>
      <c r="QVW38" s="184"/>
      <c r="QVX38" s="184"/>
      <c r="QVY38" s="184"/>
      <c r="QVZ38" s="184"/>
      <c r="QWA38" s="184"/>
      <c r="QWB38" s="184"/>
      <c r="QWC38" s="184"/>
      <c r="QWD38" s="184"/>
      <c r="QWE38" s="184"/>
      <c r="QWF38" s="184"/>
      <c r="QWG38" s="184"/>
      <c r="QWH38" s="184"/>
      <c r="QWI38" s="184"/>
      <c r="QWJ38" s="184"/>
      <c r="QWK38" s="184"/>
      <c r="QWL38" s="184"/>
      <c r="QWM38" s="184"/>
      <c r="QWN38" s="184"/>
      <c r="QWO38" s="184"/>
      <c r="QWP38" s="184"/>
      <c r="QWQ38" s="184"/>
      <c r="QWR38" s="184"/>
      <c r="QWS38" s="184"/>
      <c r="QWT38" s="184"/>
      <c r="QWU38" s="184"/>
      <c r="QWV38" s="184"/>
      <c r="QWW38" s="184"/>
      <c r="QWX38" s="184"/>
      <c r="QWY38" s="184"/>
      <c r="QWZ38" s="184"/>
      <c r="QXA38" s="184"/>
      <c r="QXB38" s="184"/>
      <c r="QXC38" s="184"/>
      <c r="QXD38" s="184"/>
      <c r="QXE38" s="184"/>
      <c r="QXF38" s="184"/>
      <c r="QXG38" s="184"/>
      <c r="QXH38" s="184"/>
      <c r="QXI38" s="184"/>
      <c r="QXJ38" s="184"/>
      <c r="QXK38" s="184"/>
      <c r="QXL38" s="184"/>
      <c r="QXM38" s="184"/>
      <c r="QXN38" s="184"/>
      <c r="QXO38" s="184"/>
      <c r="QXP38" s="184"/>
      <c r="QXQ38" s="184"/>
      <c r="QXR38" s="184"/>
      <c r="QXS38" s="184"/>
      <c r="QXT38" s="184"/>
      <c r="QXU38" s="184"/>
      <c r="QXV38" s="184"/>
      <c r="QXW38" s="184"/>
      <c r="QXX38" s="184"/>
      <c r="QXY38" s="184"/>
      <c r="QXZ38" s="184"/>
      <c r="QYA38" s="184"/>
      <c r="QYB38" s="184"/>
      <c r="QYC38" s="184"/>
      <c r="QYD38" s="184"/>
      <c r="QYE38" s="184"/>
      <c r="QYF38" s="184"/>
      <c r="QYG38" s="184"/>
      <c r="QYH38" s="184"/>
      <c r="QYI38" s="184"/>
      <c r="QYJ38" s="184"/>
      <c r="QYK38" s="184"/>
      <c r="QYL38" s="184"/>
      <c r="QYM38" s="184"/>
      <c r="QYN38" s="184"/>
      <c r="QYO38" s="184"/>
      <c r="QYP38" s="184"/>
      <c r="QYQ38" s="184"/>
      <c r="QYR38" s="184"/>
      <c r="QYS38" s="184"/>
      <c r="QYT38" s="184"/>
      <c r="QYU38" s="184"/>
      <c r="QYV38" s="184"/>
      <c r="QYW38" s="184"/>
      <c r="QYX38" s="184"/>
      <c r="QYY38" s="184"/>
      <c r="QYZ38" s="184"/>
      <c r="QZA38" s="184"/>
      <c r="QZB38" s="184"/>
      <c r="QZC38" s="184"/>
      <c r="QZD38" s="184"/>
      <c r="QZE38" s="184"/>
      <c r="QZF38" s="184"/>
      <c r="QZG38" s="184"/>
      <c r="QZH38" s="184"/>
      <c r="QZI38" s="184"/>
      <c r="QZJ38" s="184"/>
      <c r="QZK38" s="184"/>
      <c r="QZL38" s="184"/>
      <c r="QZM38" s="184"/>
      <c r="QZN38" s="184"/>
      <c r="QZO38" s="184"/>
      <c r="QZP38" s="184"/>
      <c r="QZQ38" s="184"/>
      <c r="QZR38" s="184"/>
      <c r="QZS38" s="184"/>
      <c r="QZT38" s="184"/>
      <c r="QZU38" s="184"/>
      <c r="QZV38" s="184"/>
      <c r="QZW38" s="184"/>
      <c r="QZX38" s="184"/>
      <c r="QZY38" s="184"/>
      <c r="QZZ38" s="184"/>
      <c r="RAA38" s="184"/>
      <c r="RAB38" s="184"/>
      <c r="RAC38" s="184"/>
      <c r="RAD38" s="184"/>
      <c r="RAE38" s="184"/>
      <c r="RAF38" s="184"/>
      <c r="RAG38" s="184"/>
      <c r="RAH38" s="184"/>
      <c r="RAI38" s="184"/>
      <c r="RAJ38" s="184"/>
      <c r="RAK38" s="184"/>
      <c r="RAL38" s="184"/>
      <c r="RAM38" s="184"/>
      <c r="RAN38" s="184"/>
      <c r="RAO38" s="184"/>
      <c r="RAP38" s="184"/>
      <c r="RAQ38" s="184"/>
      <c r="RAR38" s="184"/>
      <c r="RAS38" s="184"/>
      <c r="RAT38" s="184"/>
      <c r="RAU38" s="184"/>
      <c r="RAV38" s="184"/>
      <c r="RAW38" s="184"/>
      <c r="RAX38" s="184"/>
      <c r="RAY38" s="184"/>
      <c r="RAZ38" s="184"/>
      <c r="RBA38" s="184"/>
      <c r="RBB38" s="184"/>
      <c r="RBC38" s="184"/>
      <c r="RBD38" s="184"/>
      <c r="RBE38" s="184"/>
      <c r="RBF38" s="184"/>
      <c r="RBG38" s="184"/>
      <c r="RBH38" s="184"/>
      <c r="RBI38" s="184"/>
      <c r="RBJ38" s="184"/>
      <c r="RBK38" s="184"/>
      <c r="RBL38" s="184"/>
      <c r="RBM38" s="184"/>
      <c r="RBN38" s="184"/>
      <c r="RBO38" s="184"/>
      <c r="RBP38" s="184"/>
      <c r="RBQ38" s="184"/>
      <c r="RBR38" s="184"/>
      <c r="RBS38" s="184"/>
      <c r="RBT38" s="184"/>
      <c r="RBU38" s="184"/>
      <c r="RBV38" s="184"/>
      <c r="RBW38" s="184"/>
      <c r="RBX38" s="184"/>
      <c r="RBY38" s="184"/>
      <c r="RBZ38" s="184"/>
      <c r="RCA38" s="184"/>
      <c r="RCB38" s="184"/>
      <c r="RCC38" s="184"/>
      <c r="RCD38" s="184"/>
      <c r="RCE38" s="184"/>
      <c r="RCF38" s="184"/>
      <c r="RCG38" s="184"/>
      <c r="RCH38" s="184"/>
      <c r="RCI38" s="184"/>
      <c r="RCJ38" s="184"/>
      <c r="RCK38" s="184"/>
      <c r="RCL38" s="184"/>
      <c r="RCM38" s="184"/>
      <c r="RCN38" s="184"/>
      <c r="RCO38" s="184"/>
      <c r="RCP38" s="184"/>
      <c r="RCQ38" s="184"/>
      <c r="RCR38" s="184"/>
      <c r="RCS38" s="184"/>
      <c r="RCT38" s="184"/>
      <c r="RCU38" s="184"/>
      <c r="RCV38" s="184"/>
      <c r="RCW38" s="184"/>
      <c r="RCX38" s="184"/>
      <c r="RCY38" s="184"/>
      <c r="RCZ38" s="184"/>
      <c r="RDA38" s="184"/>
      <c r="RDB38" s="184"/>
      <c r="RDC38" s="184"/>
      <c r="RDD38" s="184"/>
      <c r="RDE38" s="184"/>
      <c r="RDF38" s="184"/>
      <c r="RDG38" s="184"/>
      <c r="RDH38" s="184"/>
      <c r="RDI38" s="184"/>
      <c r="RDJ38" s="184"/>
      <c r="RDK38" s="184"/>
      <c r="RDL38" s="184"/>
      <c r="RDM38" s="184"/>
      <c r="RDN38" s="184"/>
      <c r="RDO38" s="184"/>
      <c r="RDP38" s="184"/>
      <c r="RDQ38" s="184"/>
      <c r="RDR38" s="184"/>
      <c r="RDS38" s="184"/>
      <c r="RDT38" s="184"/>
      <c r="RDU38" s="184"/>
      <c r="RDV38" s="184"/>
      <c r="RDW38" s="184"/>
      <c r="RDX38" s="184"/>
      <c r="RDY38" s="184"/>
      <c r="RDZ38" s="184"/>
      <c r="REA38" s="184"/>
      <c r="REB38" s="184"/>
      <c r="REC38" s="184"/>
      <c r="RED38" s="184"/>
      <c r="REE38" s="184"/>
      <c r="REF38" s="184"/>
      <c r="REG38" s="184"/>
      <c r="REH38" s="184"/>
      <c r="REI38" s="184"/>
      <c r="REJ38" s="184"/>
      <c r="REK38" s="184"/>
      <c r="REL38" s="184"/>
      <c r="REM38" s="184"/>
      <c r="REN38" s="184"/>
      <c r="REO38" s="184"/>
      <c r="REP38" s="184"/>
      <c r="REQ38" s="184"/>
      <c r="RER38" s="184"/>
      <c r="RES38" s="184"/>
      <c r="RET38" s="184"/>
      <c r="REU38" s="184"/>
      <c r="REV38" s="184"/>
      <c r="REW38" s="184"/>
      <c r="REX38" s="184"/>
      <c r="REY38" s="184"/>
      <c r="REZ38" s="184"/>
      <c r="RFA38" s="184"/>
      <c r="RFB38" s="184"/>
      <c r="RFC38" s="184"/>
      <c r="RFD38" s="184"/>
      <c r="RFE38" s="184"/>
      <c r="RFF38" s="184"/>
      <c r="RFG38" s="184"/>
      <c r="RFH38" s="184"/>
      <c r="RFI38" s="184"/>
      <c r="RFJ38" s="184"/>
      <c r="RFK38" s="184"/>
      <c r="RFL38" s="184"/>
      <c r="RFM38" s="184"/>
      <c r="RFN38" s="184"/>
      <c r="RFO38" s="184"/>
      <c r="RFP38" s="184"/>
      <c r="RFQ38" s="184"/>
      <c r="RFR38" s="184"/>
      <c r="RFS38" s="184"/>
      <c r="RFT38" s="184"/>
      <c r="RFU38" s="184"/>
      <c r="RFV38" s="184"/>
      <c r="RFW38" s="184"/>
      <c r="RFX38" s="184"/>
      <c r="RFY38" s="184"/>
      <c r="RFZ38" s="184"/>
      <c r="RGA38" s="184"/>
      <c r="RGB38" s="184"/>
      <c r="RGC38" s="184"/>
      <c r="RGD38" s="184"/>
      <c r="RGE38" s="184"/>
      <c r="RGF38" s="184"/>
      <c r="RGG38" s="184"/>
      <c r="RGH38" s="184"/>
      <c r="RGI38" s="184"/>
      <c r="RGJ38" s="184"/>
      <c r="RGK38" s="184"/>
      <c r="RGL38" s="184"/>
      <c r="RGM38" s="184"/>
      <c r="RGN38" s="184"/>
      <c r="RGO38" s="184"/>
      <c r="RGP38" s="184"/>
      <c r="RGQ38" s="184"/>
      <c r="RGR38" s="184"/>
      <c r="RGS38" s="184"/>
      <c r="RGT38" s="184"/>
      <c r="RGU38" s="184"/>
      <c r="RGV38" s="184"/>
      <c r="RGW38" s="184"/>
      <c r="RGX38" s="184"/>
      <c r="RGY38" s="184"/>
      <c r="RGZ38" s="184"/>
      <c r="RHA38" s="184"/>
      <c r="RHB38" s="184"/>
      <c r="RHC38" s="184"/>
      <c r="RHD38" s="184"/>
      <c r="RHE38" s="184"/>
      <c r="RHF38" s="184"/>
      <c r="RHG38" s="184"/>
      <c r="RHH38" s="184"/>
      <c r="RHI38" s="184"/>
      <c r="RHJ38" s="184"/>
      <c r="RHK38" s="184"/>
      <c r="RHL38" s="184"/>
      <c r="RHM38" s="184"/>
      <c r="RHN38" s="184"/>
      <c r="RHO38" s="184"/>
      <c r="RHP38" s="184"/>
      <c r="RHQ38" s="184"/>
      <c r="RHR38" s="184"/>
      <c r="RHS38" s="184"/>
      <c r="RHT38" s="184"/>
      <c r="RHU38" s="184"/>
      <c r="RHV38" s="184"/>
      <c r="RHW38" s="184"/>
      <c r="RHX38" s="184"/>
      <c r="RHY38" s="184"/>
      <c r="RHZ38" s="184"/>
      <c r="RIA38" s="184"/>
      <c r="RIB38" s="184"/>
      <c r="RIC38" s="184"/>
      <c r="RID38" s="184"/>
      <c r="RIE38" s="184"/>
      <c r="RIF38" s="184"/>
      <c r="RIG38" s="184"/>
      <c r="RIH38" s="184"/>
      <c r="RII38" s="184"/>
      <c r="RIJ38" s="184"/>
      <c r="RIK38" s="184"/>
      <c r="RIL38" s="184"/>
      <c r="RIM38" s="184"/>
      <c r="RIN38" s="184"/>
      <c r="RIO38" s="184"/>
      <c r="RIP38" s="184"/>
      <c r="RIQ38" s="184"/>
      <c r="RIR38" s="184"/>
      <c r="RIS38" s="184"/>
      <c r="RIT38" s="184"/>
      <c r="RIU38" s="184"/>
      <c r="RIV38" s="184"/>
      <c r="RIW38" s="184"/>
      <c r="RIX38" s="184"/>
      <c r="RIY38" s="184"/>
      <c r="RIZ38" s="184"/>
      <c r="RJA38" s="184"/>
      <c r="RJB38" s="184"/>
      <c r="RJC38" s="184"/>
      <c r="RJD38" s="184"/>
      <c r="RJE38" s="184"/>
      <c r="RJF38" s="184"/>
      <c r="RJG38" s="184"/>
      <c r="RJH38" s="184"/>
      <c r="RJI38" s="184"/>
      <c r="RJJ38" s="184"/>
      <c r="RJK38" s="184"/>
      <c r="RJL38" s="184"/>
      <c r="RJM38" s="184"/>
      <c r="RJN38" s="184"/>
      <c r="RJO38" s="184"/>
      <c r="RJP38" s="184"/>
      <c r="RJQ38" s="184"/>
      <c r="RJR38" s="184"/>
      <c r="RJS38" s="184"/>
      <c r="RJT38" s="184"/>
      <c r="RJU38" s="184"/>
      <c r="RJV38" s="184"/>
      <c r="RJW38" s="184"/>
      <c r="RJX38" s="184"/>
      <c r="RJY38" s="184"/>
      <c r="RJZ38" s="184"/>
      <c r="RKA38" s="184"/>
      <c r="RKB38" s="184"/>
      <c r="RKC38" s="184"/>
      <c r="RKD38" s="184"/>
      <c r="RKE38" s="184"/>
      <c r="RKF38" s="184"/>
      <c r="RKG38" s="184"/>
      <c r="RKH38" s="184"/>
      <c r="RKI38" s="184"/>
      <c r="RKJ38" s="184"/>
      <c r="RKK38" s="184"/>
      <c r="RKL38" s="184"/>
      <c r="RKM38" s="184"/>
      <c r="RKN38" s="184"/>
      <c r="RKO38" s="184"/>
      <c r="RKP38" s="184"/>
      <c r="RKQ38" s="184"/>
      <c r="RKR38" s="184"/>
      <c r="RKS38" s="184"/>
      <c r="RKT38" s="184"/>
      <c r="RKU38" s="184"/>
      <c r="RKV38" s="184"/>
      <c r="RKW38" s="184"/>
      <c r="RKX38" s="184"/>
      <c r="RKY38" s="184"/>
      <c r="RKZ38" s="184"/>
      <c r="RLA38" s="184"/>
      <c r="RLB38" s="184"/>
      <c r="RLC38" s="184"/>
      <c r="RLD38" s="184"/>
      <c r="RLE38" s="184"/>
      <c r="RLF38" s="184"/>
      <c r="RLG38" s="184"/>
      <c r="RLH38" s="184"/>
      <c r="RLI38" s="184"/>
      <c r="RLJ38" s="184"/>
      <c r="RLK38" s="184"/>
      <c r="RLL38" s="184"/>
      <c r="RLM38" s="184"/>
      <c r="RLN38" s="184"/>
      <c r="RLO38" s="184"/>
      <c r="RLP38" s="184"/>
      <c r="RLQ38" s="184"/>
      <c r="RLR38" s="184"/>
      <c r="RLS38" s="184"/>
      <c r="RLT38" s="184"/>
      <c r="RLU38" s="184"/>
      <c r="RLV38" s="184"/>
      <c r="RLW38" s="184"/>
      <c r="RLX38" s="184"/>
      <c r="RLY38" s="184"/>
      <c r="RLZ38" s="184"/>
      <c r="RMA38" s="184"/>
      <c r="RMB38" s="184"/>
      <c r="RMC38" s="184"/>
      <c r="RMD38" s="184"/>
      <c r="RME38" s="184"/>
      <c r="RMF38" s="184"/>
      <c r="RMG38" s="184"/>
      <c r="RMH38" s="184"/>
      <c r="RMI38" s="184"/>
      <c r="RMJ38" s="184"/>
      <c r="RMK38" s="184"/>
      <c r="RML38" s="184"/>
      <c r="RMM38" s="184"/>
      <c r="RMN38" s="184"/>
      <c r="RMO38" s="184"/>
      <c r="RMP38" s="184"/>
      <c r="RMQ38" s="184"/>
      <c r="RMR38" s="184"/>
      <c r="RMS38" s="184"/>
      <c r="RMT38" s="184"/>
      <c r="RMU38" s="184"/>
      <c r="RMV38" s="184"/>
      <c r="RMW38" s="184"/>
      <c r="RMX38" s="184"/>
      <c r="RMY38" s="184"/>
      <c r="RMZ38" s="184"/>
      <c r="RNA38" s="184"/>
      <c r="RNB38" s="184"/>
      <c r="RNC38" s="184"/>
      <c r="RND38" s="184"/>
      <c r="RNE38" s="184"/>
      <c r="RNF38" s="184"/>
      <c r="RNG38" s="184"/>
      <c r="RNH38" s="184"/>
      <c r="RNI38" s="184"/>
      <c r="RNJ38" s="184"/>
      <c r="RNK38" s="184"/>
      <c r="RNL38" s="184"/>
      <c r="RNM38" s="184"/>
      <c r="RNN38" s="184"/>
      <c r="RNO38" s="184"/>
      <c r="RNP38" s="184"/>
      <c r="RNQ38" s="184"/>
      <c r="RNR38" s="184"/>
      <c r="RNS38" s="184"/>
      <c r="RNT38" s="184"/>
      <c r="RNU38" s="184"/>
      <c r="RNV38" s="184"/>
      <c r="RNW38" s="184"/>
      <c r="RNX38" s="184"/>
      <c r="RNY38" s="184"/>
      <c r="RNZ38" s="184"/>
      <c r="ROA38" s="184"/>
      <c r="ROB38" s="184"/>
      <c r="ROC38" s="184"/>
      <c r="ROD38" s="184"/>
      <c r="ROE38" s="184"/>
      <c r="ROF38" s="184"/>
      <c r="ROG38" s="184"/>
      <c r="ROH38" s="184"/>
      <c r="ROI38" s="184"/>
      <c r="ROJ38" s="184"/>
      <c r="ROK38" s="184"/>
      <c r="ROL38" s="184"/>
      <c r="ROM38" s="184"/>
      <c r="RON38" s="184"/>
      <c r="ROO38" s="184"/>
      <c r="ROP38" s="184"/>
      <c r="ROQ38" s="184"/>
      <c r="ROR38" s="184"/>
      <c r="ROS38" s="184"/>
      <c r="ROT38" s="184"/>
      <c r="ROU38" s="184"/>
      <c r="ROV38" s="184"/>
      <c r="ROW38" s="184"/>
      <c r="ROX38" s="184"/>
      <c r="ROY38" s="184"/>
      <c r="ROZ38" s="184"/>
      <c r="RPA38" s="184"/>
      <c r="RPB38" s="184"/>
      <c r="RPC38" s="184"/>
      <c r="RPD38" s="184"/>
      <c r="RPE38" s="184"/>
      <c r="RPF38" s="184"/>
      <c r="RPG38" s="184"/>
      <c r="RPH38" s="184"/>
      <c r="RPI38" s="184"/>
      <c r="RPJ38" s="184"/>
      <c r="RPK38" s="184"/>
      <c r="RPL38" s="184"/>
      <c r="RPM38" s="184"/>
      <c r="RPN38" s="184"/>
      <c r="RPO38" s="184"/>
      <c r="RPP38" s="184"/>
      <c r="RPQ38" s="184"/>
      <c r="RPR38" s="184"/>
      <c r="RPS38" s="184"/>
      <c r="RPT38" s="184"/>
      <c r="RPU38" s="184"/>
      <c r="RPV38" s="184"/>
      <c r="RPW38" s="184"/>
      <c r="RPX38" s="184"/>
      <c r="RPY38" s="184"/>
      <c r="RPZ38" s="184"/>
      <c r="RQA38" s="184"/>
      <c r="RQB38" s="184"/>
      <c r="RQC38" s="184"/>
      <c r="RQD38" s="184"/>
      <c r="RQE38" s="184"/>
      <c r="RQF38" s="184"/>
      <c r="RQG38" s="184"/>
      <c r="RQH38" s="184"/>
      <c r="RQI38" s="184"/>
      <c r="RQJ38" s="184"/>
      <c r="RQK38" s="184"/>
      <c r="RQL38" s="184"/>
      <c r="RQM38" s="184"/>
      <c r="RQN38" s="184"/>
      <c r="RQO38" s="184"/>
      <c r="RQP38" s="184"/>
      <c r="RQQ38" s="184"/>
      <c r="RQR38" s="184"/>
      <c r="RQS38" s="184"/>
      <c r="RQT38" s="184"/>
      <c r="RQU38" s="184"/>
      <c r="RQV38" s="184"/>
      <c r="RQW38" s="184"/>
      <c r="RQX38" s="184"/>
      <c r="RQY38" s="184"/>
      <c r="RQZ38" s="184"/>
      <c r="RRA38" s="184"/>
      <c r="RRB38" s="184"/>
      <c r="RRC38" s="184"/>
      <c r="RRD38" s="184"/>
      <c r="RRE38" s="184"/>
      <c r="RRF38" s="184"/>
      <c r="RRG38" s="184"/>
      <c r="RRH38" s="184"/>
      <c r="RRI38" s="184"/>
      <c r="RRJ38" s="184"/>
      <c r="RRK38" s="184"/>
      <c r="RRL38" s="184"/>
      <c r="RRM38" s="184"/>
      <c r="RRN38" s="184"/>
      <c r="RRO38" s="184"/>
      <c r="RRP38" s="184"/>
      <c r="RRQ38" s="184"/>
      <c r="RRR38" s="184"/>
      <c r="RRS38" s="184"/>
      <c r="RRT38" s="184"/>
      <c r="RRU38" s="184"/>
      <c r="RRV38" s="184"/>
      <c r="RRW38" s="184"/>
      <c r="RRX38" s="184"/>
      <c r="RRY38" s="184"/>
      <c r="RRZ38" s="184"/>
      <c r="RSA38" s="184"/>
      <c r="RSB38" s="184"/>
      <c r="RSC38" s="184"/>
      <c r="RSD38" s="184"/>
      <c r="RSE38" s="184"/>
      <c r="RSF38" s="184"/>
      <c r="RSG38" s="184"/>
      <c r="RSH38" s="184"/>
      <c r="RSI38" s="184"/>
      <c r="RSJ38" s="184"/>
      <c r="RSK38" s="184"/>
      <c r="RSL38" s="184"/>
      <c r="RSM38" s="184"/>
      <c r="RSN38" s="184"/>
      <c r="RSO38" s="184"/>
      <c r="RSP38" s="184"/>
      <c r="RSQ38" s="184"/>
      <c r="RSR38" s="184"/>
      <c r="RSS38" s="184"/>
      <c r="RST38" s="184"/>
      <c r="RSU38" s="184"/>
      <c r="RSV38" s="184"/>
      <c r="RSW38" s="184"/>
      <c r="RSX38" s="184"/>
      <c r="RSY38" s="184"/>
      <c r="RSZ38" s="184"/>
      <c r="RTA38" s="184"/>
      <c r="RTB38" s="184"/>
      <c r="RTC38" s="184"/>
      <c r="RTD38" s="184"/>
      <c r="RTE38" s="184"/>
      <c r="RTF38" s="184"/>
      <c r="RTG38" s="184"/>
      <c r="RTH38" s="184"/>
      <c r="RTI38" s="184"/>
      <c r="RTJ38" s="184"/>
      <c r="RTK38" s="184"/>
      <c r="RTL38" s="184"/>
      <c r="RTM38" s="184"/>
      <c r="RTN38" s="184"/>
      <c r="RTO38" s="184"/>
      <c r="RTP38" s="184"/>
      <c r="RTQ38" s="184"/>
      <c r="RTR38" s="184"/>
      <c r="RTS38" s="184"/>
      <c r="RTT38" s="184"/>
      <c r="RTU38" s="184"/>
      <c r="RTV38" s="184"/>
      <c r="RTW38" s="184"/>
      <c r="RTX38" s="184"/>
      <c r="RTY38" s="184"/>
      <c r="RTZ38" s="184"/>
      <c r="RUA38" s="184"/>
      <c r="RUB38" s="184"/>
      <c r="RUC38" s="184"/>
      <c r="RUD38" s="184"/>
      <c r="RUE38" s="184"/>
      <c r="RUF38" s="184"/>
      <c r="RUG38" s="184"/>
      <c r="RUH38" s="184"/>
      <c r="RUI38" s="184"/>
      <c r="RUJ38" s="184"/>
      <c r="RUK38" s="184"/>
      <c r="RUL38" s="184"/>
      <c r="RUM38" s="184"/>
      <c r="RUN38" s="184"/>
      <c r="RUO38" s="184"/>
      <c r="RUP38" s="184"/>
      <c r="RUQ38" s="184"/>
      <c r="RUR38" s="184"/>
      <c r="RUS38" s="184"/>
      <c r="RUT38" s="184"/>
      <c r="RUU38" s="184"/>
      <c r="RUV38" s="184"/>
      <c r="RUW38" s="184"/>
      <c r="RUX38" s="184"/>
      <c r="RUY38" s="184"/>
      <c r="RUZ38" s="184"/>
      <c r="RVA38" s="184"/>
      <c r="RVB38" s="184"/>
      <c r="RVC38" s="184"/>
      <c r="RVD38" s="184"/>
      <c r="RVE38" s="184"/>
      <c r="RVF38" s="184"/>
      <c r="RVG38" s="184"/>
      <c r="RVH38" s="184"/>
      <c r="RVI38" s="184"/>
      <c r="RVJ38" s="184"/>
      <c r="RVK38" s="184"/>
      <c r="RVL38" s="184"/>
      <c r="RVM38" s="184"/>
      <c r="RVN38" s="184"/>
      <c r="RVO38" s="184"/>
      <c r="RVP38" s="184"/>
      <c r="RVQ38" s="184"/>
      <c r="RVR38" s="184"/>
      <c r="RVS38" s="184"/>
      <c r="RVT38" s="184"/>
      <c r="RVU38" s="184"/>
      <c r="RVV38" s="184"/>
      <c r="RVW38" s="184"/>
      <c r="RVX38" s="184"/>
      <c r="RVY38" s="184"/>
      <c r="RVZ38" s="184"/>
      <c r="RWA38" s="184"/>
      <c r="RWB38" s="184"/>
      <c r="RWC38" s="184"/>
      <c r="RWD38" s="184"/>
      <c r="RWE38" s="184"/>
      <c r="RWF38" s="184"/>
      <c r="RWG38" s="184"/>
      <c r="RWH38" s="184"/>
      <c r="RWI38" s="184"/>
      <c r="RWJ38" s="184"/>
      <c r="RWK38" s="184"/>
      <c r="RWL38" s="184"/>
      <c r="RWM38" s="184"/>
      <c r="RWN38" s="184"/>
      <c r="RWO38" s="184"/>
      <c r="RWP38" s="184"/>
      <c r="RWQ38" s="184"/>
      <c r="RWR38" s="184"/>
      <c r="RWS38" s="184"/>
      <c r="RWT38" s="184"/>
      <c r="RWU38" s="184"/>
      <c r="RWV38" s="184"/>
      <c r="RWW38" s="184"/>
      <c r="RWX38" s="184"/>
      <c r="RWY38" s="184"/>
      <c r="RWZ38" s="184"/>
      <c r="RXA38" s="184"/>
      <c r="RXB38" s="184"/>
      <c r="RXC38" s="184"/>
      <c r="RXD38" s="184"/>
      <c r="RXE38" s="184"/>
      <c r="RXF38" s="184"/>
      <c r="RXG38" s="184"/>
      <c r="RXH38" s="184"/>
      <c r="RXI38" s="184"/>
      <c r="RXJ38" s="184"/>
      <c r="RXK38" s="184"/>
      <c r="RXL38" s="184"/>
      <c r="RXM38" s="184"/>
      <c r="RXN38" s="184"/>
      <c r="RXO38" s="184"/>
      <c r="RXP38" s="184"/>
      <c r="RXQ38" s="184"/>
      <c r="RXR38" s="184"/>
      <c r="RXS38" s="184"/>
      <c r="RXT38" s="184"/>
      <c r="RXU38" s="184"/>
      <c r="RXV38" s="184"/>
      <c r="RXW38" s="184"/>
      <c r="RXX38" s="184"/>
      <c r="RXY38" s="184"/>
      <c r="RXZ38" s="184"/>
      <c r="RYA38" s="184"/>
      <c r="RYB38" s="184"/>
      <c r="RYC38" s="184"/>
      <c r="RYD38" s="184"/>
      <c r="RYE38" s="184"/>
      <c r="RYF38" s="184"/>
      <c r="RYG38" s="184"/>
      <c r="RYH38" s="184"/>
      <c r="RYI38" s="184"/>
      <c r="RYJ38" s="184"/>
      <c r="RYK38" s="184"/>
      <c r="RYL38" s="184"/>
      <c r="RYM38" s="184"/>
      <c r="RYN38" s="184"/>
      <c r="RYO38" s="184"/>
      <c r="RYP38" s="184"/>
      <c r="RYQ38" s="184"/>
      <c r="RYR38" s="184"/>
      <c r="RYS38" s="184"/>
      <c r="RYT38" s="184"/>
      <c r="RYU38" s="184"/>
      <c r="RYV38" s="184"/>
      <c r="RYW38" s="184"/>
      <c r="RYX38" s="184"/>
      <c r="RYY38" s="184"/>
      <c r="RYZ38" s="184"/>
      <c r="RZA38" s="184"/>
      <c r="RZB38" s="184"/>
      <c r="RZC38" s="184"/>
      <c r="RZD38" s="184"/>
      <c r="RZE38" s="184"/>
      <c r="RZF38" s="184"/>
      <c r="RZG38" s="184"/>
      <c r="RZH38" s="184"/>
      <c r="RZI38" s="184"/>
      <c r="RZJ38" s="184"/>
      <c r="RZK38" s="184"/>
      <c r="RZL38" s="184"/>
      <c r="RZM38" s="184"/>
      <c r="RZN38" s="184"/>
      <c r="RZO38" s="184"/>
      <c r="RZP38" s="184"/>
      <c r="RZQ38" s="184"/>
      <c r="RZR38" s="184"/>
      <c r="RZS38" s="184"/>
      <c r="RZT38" s="184"/>
      <c r="RZU38" s="184"/>
      <c r="RZV38" s="184"/>
      <c r="RZW38" s="184"/>
      <c r="RZX38" s="184"/>
      <c r="RZY38" s="184"/>
      <c r="RZZ38" s="184"/>
      <c r="SAA38" s="184"/>
      <c r="SAB38" s="184"/>
      <c r="SAC38" s="184"/>
      <c r="SAD38" s="184"/>
      <c r="SAE38" s="184"/>
      <c r="SAF38" s="184"/>
      <c r="SAG38" s="184"/>
      <c r="SAH38" s="184"/>
      <c r="SAI38" s="184"/>
      <c r="SAJ38" s="184"/>
      <c r="SAK38" s="184"/>
      <c r="SAL38" s="184"/>
      <c r="SAM38" s="184"/>
      <c r="SAN38" s="184"/>
      <c r="SAO38" s="184"/>
      <c r="SAP38" s="184"/>
      <c r="SAQ38" s="184"/>
      <c r="SAR38" s="184"/>
      <c r="SAS38" s="184"/>
      <c r="SAT38" s="184"/>
      <c r="SAU38" s="184"/>
      <c r="SAV38" s="184"/>
      <c r="SAW38" s="184"/>
      <c r="SAX38" s="184"/>
      <c r="SAY38" s="184"/>
      <c r="SAZ38" s="184"/>
      <c r="SBA38" s="184"/>
      <c r="SBB38" s="184"/>
      <c r="SBC38" s="184"/>
      <c r="SBD38" s="184"/>
      <c r="SBE38" s="184"/>
      <c r="SBF38" s="184"/>
      <c r="SBG38" s="184"/>
      <c r="SBH38" s="184"/>
      <c r="SBI38" s="184"/>
      <c r="SBJ38" s="184"/>
      <c r="SBK38" s="184"/>
      <c r="SBL38" s="184"/>
      <c r="SBM38" s="184"/>
      <c r="SBN38" s="184"/>
      <c r="SBO38" s="184"/>
      <c r="SBP38" s="184"/>
      <c r="SBQ38" s="184"/>
      <c r="SBR38" s="184"/>
      <c r="SBS38" s="184"/>
      <c r="SBT38" s="184"/>
      <c r="SBU38" s="184"/>
      <c r="SBV38" s="184"/>
      <c r="SBW38" s="184"/>
      <c r="SBX38" s="184"/>
      <c r="SBY38" s="184"/>
      <c r="SBZ38" s="184"/>
      <c r="SCA38" s="184"/>
      <c r="SCB38" s="184"/>
      <c r="SCC38" s="184"/>
      <c r="SCD38" s="184"/>
      <c r="SCE38" s="184"/>
      <c r="SCF38" s="184"/>
      <c r="SCG38" s="184"/>
      <c r="SCH38" s="184"/>
      <c r="SCI38" s="184"/>
      <c r="SCJ38" s="184"/>
      <c r="SCK38" s="184"/>
      <c r="SCL38" s="184"/>
      <c r="SCM38" s="184"/>
      <c r="SCN38" s="184"/>
      <c r="SCO38" s="184"/>
      <c r="SCP38" s="184"/>
      <c r="SCQ38" s="184"/>
      <c r="SCR38" s="184"/>
      <c r="SCS38" s="184"/>
      <c r="SCT38" s="184"/>
      <c r="SCU38" s="184"/>
      <c r="SCV38" s="184"/>
      <c r="SCW38" s="184"/>
      <c r="SCX38" s="184"/>
      <c r="SCY38" s="184"/>
      <c r="SCZ38" s="184"/>
      <c r="SDA38" s="184"/>
      <c r="SDB38" s="184"/>
      <c r="SDC38" s="184"/>
      <c r="SDD38" s="184"/>
      <c r="SDE38" s="184"/>
      <c r="SDF38" s="184"/>
      <c r="SDG38" s="184"/>
      <c r="SDH38" s="184"/>
      <c r="SDI38" s="184"/>
      <c r="SDJ38" s="184"/>
      <c r="SDK38" s="184"/>
      <c r="SDL38" s="184"/>
      <c r="SDM38" s="184"/>
      <c r="SDN38" s="184"/>
      <c r="SDO38" s="184"/>
      <c r="SDP38" s="184"/>
      <c r="SDQ38" s="184"/>
      <c r="SDR38" s="184"/>
      <c r="SDS38" s="184"/>
      <c r="SDT38" s="184"/>
      <c r="SDU38" s="184"/>
      <c r="SDV38" s="184"/>
      <c r="SDW38" s="184"/>
      <c r="SDX38" s="184"/>
      <c r="SDY38" s="184"/>
      <c r="SDZ38" s="184"/>
      <c r="SEA38" s="184"/>
      <c r="SEB38" s="184"/>
      <c r="SEC38" s="184"/>
      <c r="SED38" s="184"/>
      <c r="SEE38" s="184"/>
      <c r="SEF38" s="184"/>
      <c r="SEG38" s="184"/>
      <c r="SEH38" s="184"/>
      <c r="SEI38" s="184"/>
      <c r="SEJ38" s="184"/>
      <c r="SEK38" s="184"/>
      <c r="SEL38" s="184"/>
      <c r="SEM38" s="184"/>
      <c r="SEN38" s="184"/>
      <c r="SEO38" s="184"/>
      <c r="SEP38" s="184"/>
      <c r="SEQ38" s="184"/>
      <c r="SER38" s="184"/>
      <c r="SES38" s="184"/>
      <c r="SET38" s="184"/>
      <c r="SEU38" s="184"/>
      <c r="SEV38" s="184"/>
      <c r="SEW38" s="184"/>
      <c r="SEX38" s="184"/>
      <c r="SEY38" s="184"/>
      <c r="SEZ38" s="184"/>
      <c r="SFA38" s="184"/>
      <c r="SFB38" s="184"/>
      <c r="SFC38" s="184"/>
      <c r="SFD38" s="184"/>
      <c r="SFE38" s="184"/>
      <c r="SFF38" s="184"/>
      <c r="SFG38" s="184"/>
      <c r="SFH38" s="184"/>
      <c r="SFI38" s="184"/>
      <c r="SFJ38" s="184"/>
      <c r="SFK38" s="184"/>
      <c r="SFL38" s="184"/>
      <c r="SFM38" s="184"/>
      <c r="SFN38" s="184"/>
      <c r="SFO38" s="184"/>
      <c r="SFP38" s="184"/>
      <c r="SFQ38" s="184"/>
      <c r="SFR38" s="184"/>
      <c r="SFS38" s="184"/>
      <c r="SFT38" s="184"/>
      <c r="SFU38" s="184"/>
      <c r="SFV38" s="184"/>
      <c r="SFW38" s="184"/>
      <c r="SFX38" s="184"/>
      <c r="SFY38" s="184"/>
      <c r="SFZ38" s="184"/>
      <c r="SGA38" s="184"/>
      <c r="SGB38" s="184"/>
      <c r="SGC38" s="184"/>
      <c r="SGD38" s="184"/>
      <c r="SGE38" s="184"/>
      <c r="SGF38" s="184"/>
      <c r="SGG38" s="184"/>
      <c r="SGH38" s="184"/>
      <c r="SGI38" s="184"/>
      <c r="SGJ38" s="184"/>
      <c r="SGK38" s="184"/>
      <c r="SGL38" s="184"/>
      <c r="SGM38" s="184"/>
      <c r="SGN38" s="184"/>
      <c r="SGO38" s="184"/>
      <c r="SGP38" s="184"/>
      <c r="SGQ38" s="184"/>
      <c r="SGR38" s="184"/>
      <c r="SGS38" s="184"/>
      <c r="SGT38" s="184"/>
      <c r="SGU38" s="184"/>
      <c r="SGV38" s="184"/>
      <c r="SGW38" s="184"/>
      <c r="SGX38" s="184"/>
      <c r="SGY38" s="184"/>
      <c r="SGZ38" s="184"/>
      <c r="SHA38" s="184"/>
      <c r="SHB38" s="184"/>
      <c r="SHC38" s="184"/>
      <c r="SHD38" s="184"/>
      <c r="SHE38" s="184"/>
      <c r="SHF38" s="184"/>
      <c r="SHG38" s="184"/>
      <c r="SHH38" s="184"/>
      <c r="SHI38" s="184"/>
      <c r="SHJ38" s="184"/>
      <c r="SHK38" s="184"/>
      <c r="SHL38" s="184"/>
      <c r="SHM38" s="184"/>
      <c r="SHN38" s="184"/>
      <c r="SHO38" s="184"/>
      <c r="SHP38" s="184"/>
      <c r="SHQ38" s="184"/>
      <c r="SHR38" s="184"/>
      <c r="SHS38" s="184"/>
      <c r="SHT38" s="184"/>
      <c r="SHU38" s="184"/>
      <c r="SHV38" s="184"/>
      <c r="SHW38" s="184"/>
      <c r="SHX38" s="184"/>
      <c r="SHY38" s="184"/>
      <c r="SHZ38" s="184"/>
      <c r="SIA38" s="184"/>
      <c r="SIB38" s="184"/>
      <c r="SIC38" s="184"/>
      <c r="SID38" s="184"/>
      <c r="SIE38" s="184"/>
      <c r="SIF38" s="184"/>
      <c r="SIG38" s="184"/>
      <c r="SIH38" s="184"/>
      <c r="SII38" s="184"/>
      <c r="SIJ38" s="184"/>
      <c r="SIK38" s="184"/>
      <c r="SIL38" s="184"/>
      <c r="SIM38" s="184"/>
      <c r="SIN38" s="184"/>
      <c r="SIO38" s="184"/>
      <c r="SIP38" s="184"/>
      <c r="SIQ38" s="184"/>
      <c r="SIR38" s="184"/>
      <c r="SIS38" s="184"/>
      <c r="SIT38" s="184"/>
      <c r="SIU38" s="184"/>
      <c r="SIV38" s="184"/>
      <c r="SIW38" s="184"/>
      <c r="SIX38" s="184"/>
      <c r="SIY38" s="184"/>
      <c r="SIZ38" s="184"/>
      <c r="SJA38" s="184"/>
      <c r="SJB38" s="184"/>
      <c r="SJC38" s="184"/>
      <c r="SJD38" s="184"/>
      <c r="SJE38" s="184"/>
      <c r="SJF38" s="184"/>
      <c r="SJG38" s="184"/>
      <c r="SJH38" s="184"/>
      <c r="SJI38" s="184"/>
      <c r="SJJ38" s="184"/>
      <c r="SJK38" s="184"/>
      <c r="SJL38" s="184"/>
      <c r="SJM38" s="184"/>
      <c r="SJN38" s="184"/>
      <c r="SJO38" s="184"/>
      <c r="SJP38" s="184"/>
      <c r="SJQ38" s="184"/>
      <c r="SJR38" s="184"/>
      <c r="SJS38" s="184"/>
      <c r="SJT38" s="184"/>
      <c r="SJU38" s="184"/>
      <c r="SJV38" s="184"/>
      <c r="SJW38" s="184"/>
      <c r="SJX38" s="184"/>
      <c r="SJY38" s="184"/>
      <c r="SJZ38" s="184"/>
      <c r="SKA38" s="184"/>
      <c r="SKB38" s="184"/>
      <c r="SKC38" s="184"/>
      <c r="SKD38" s="184"/>
      <c r="SKE38" s="184"/>
      <c r="SKF38" s="184"/>
      <c r="SKG38" s="184"/>
      <c r="SKH38" s="184"/>
      <c r="SKI38" s="184"/>
      <c r="SKJ38" s="184"/>
      <c r="SKK38" s="184"/>
      <c r="SKL38" s="184"/>
      <c r="SKM38" s="184"/>
      <c r="SKN38" s="184"/>
      <c r="SKO38" s="184"/>
      <c r="SKP38" s="184"/>
      <c r="SKQ38" s="184"/>
      <c r="SKR38" s="184"/>
      <c r="SKS38" s="184"/>
      <c r="SKT38" s="184"/>
      <c r="SKU38" s="184"/>
      <c r="SKV38" s="184"/>
      <c r="SKW38" s="184"/>
      <c r="SKX38" s="184"/>
      <c r="SKY38" s="184"/>
      <c r="SKZ38" s="184"/>
      <c r="SLA38" s="184"/>
      <c r="SLB38" s="184"/>
      <c r="SLC38" s="184"/>
      <c r="SLD38" s="184"/>
      <c r="SLE38" s="184"/>
      <c r="SLF38" s="184"/>
      <c r="SLG38" s="184"/>
      <c r="SLH38" s="184"/>
      <c r="SLI38" s="184"/>
      <c r="SLJ38" s="184"/>
      <c r="SLK38" s="184"/>
      <c r="SLL38" s="184"/>
      <c r="SLM38" s="184"/>
      <c r="SLN38" s="184"/>
      <c r="SLO38" s="184"/>
      <c r="SLP38" s="184"/>
      <c r="SLQ38" s="184"/>
      <c r="SLR38" s="184"/>
      <c r="SLS38" s="184"/>
      <c r="SLT38" s="184"/>
      <c r="SLU38" s="184"/>
      <c r="SLV38" s="184"/>
      <c r="SLW38" s="184"/>
      <c r="SLX38" s="184"/>
      <c r="SLY38" s="184"/>
      <c r="SLZ38" s="184"/>
      <c r="SMA38" s="184"/>
      <c r="SMB38" s="184"/>
      <c r="SMC38" s="184"/>
      <c r="SMD38" s="184"/>
      <c r="SME38" s="184"/>
      <c r="SMF38" s="184"/>
      <c r="SMG38" s="184"/>
      <c r="SMH38" s="184"/>
      <c r="SMI38" s="184"/>
      <c r="SMJ38" s="184"/>
      <c r="SMK38" s="184"/>
      <c r="SML38" s="184"/>
      <c r="SMM38" s="184"/>
      <c r="SMN38" s="184"/>
      <c r="SMO38" s="184"/>
      <c r="SMP38" s="184"/>
      <c r="SMQ38" s="184"/>
      <c r="SMR38" s="184"/>
      <c r="SMS38" s="184"/>
      <c r="SMT38" s="184"/>
      <c r="SMU38" s="184"/>
      <c r="SMV38" s="184"/>
      <c r="SMW38" s="184"/>
      <c r="SMX38" s="184"/>
      <c r="SMY38" s="184"/>
      <c r="SMZ38" s="184"/>
      <c r="SNA38" s="184"/>
      <c r="SNB38" s="184"/>
      <c r="SNC38" s="184"/>
      <c r="SND38" s="184"/>
      <c r="SNE38" s="184"/>
      <c r="SNF38" s="184"/>
      <c r="SNG38" s="184"/>
      <c r="SNH38" s="184"/>
      <c r="SNI38" s="184"/>
      <c r="SNJ38" s="184"/>
      <c r="SNK38" s="184"/>
      <c r="SNL38" s="184"/>
      <c r="SNM38" s="184"/>
      <c r="SNN38" s="184"/>
      <c r="SNO38" s="184"/>
      <c r="SNP38" s="184"/>
      <c r="SNQ38" s="184"/>
      <c r="SNR38" s="184"/>
      <c r="SNS38" s="184"/>
      <c r="SNT38" s="184"/>
      <c r="SNU38" s="184"/>
      <c r="SNV38" s="184"/>
      <c r="SNW38" s="184"/>
      <c r="SNX38" s="184"/>
      <c r="SNY38" s="184"/>
      <c r="SNZ38" s="184"/>
      <c r="SOA38" s="184"/>
      <c r="SOB38" s="184"/>
      <c r="SOC38" s="184"/>
      <c r="SOD38" s="184"/>
      <c r="SOE38" s="184"/>
      <c r="SOF38" s="184"/>
      <c r="SOG38" s="184"/>
      <c r="SOH38" s="184"/>
      <c r="SOI38" s="184"/>
      <c r="SOJ38" s="184"/>
      <c r="SOK38" s="184"/>
      <c r="SOL38" s="184"/>
      <c r="SOM38" s="184"/>
      <c r="SON38" s="184"/>
      <c r="SOO38" s="184"/>
      <c r="SOP38" s="184"/>
      <c r="SOQ38" s="184"/>
      <c r="SOR38" s="184"/>
      <c r="SOS38" s="184"/>
      <c r="SOT38" s="184"/>
      <c r="SOU38" s="184"/>
      <c r="SOV38" s="184"/>
      <c r="SOW38" s="184"/>
      <c r="SOX38" s="184"/>
      <c r="SOY38" s="184"/>
      <c r="SOZ38" s="184"/>
      <c r="SPA38" s="184"/>
      <c r="SPB38" s="184"/>
      <c r="SPC38" s="184"/>
      <c r="SPD38" s="184"/>
      <c r="SPE38" s="184"/>
      <c r="SPF38" s="184"/>
      <c r="SPG38" s="184"/>
      <c r="SPH38" s="184"/>
      <c r="SPI38" s="184"/>
      <c r="SPJ38" s="184"/>
      <c r="SPK38" s="184"/>
      <c r="SPL38" s="184"/>
      <c r="SPM38" s="184"/>
      <c r="SPN38" s="184"/>
      <c r="SPO38" s="184"/>
      <c r="SPP38" s="184"/>
      <c r="SPQ38" s="184"/>
      <c r="SPR38" s="184"/>
      <c r="SPS38" s="184"/>
      <c r="SPT38" s="184"/>
      <c r="SPU38" s="184"/>
      <c r="SPV38" s="184"/>
      <c r="SPW38" s="184"/>
      <c r="SPX38" s="184"/>
      <c r="SPY38" s="184"/>
      <c r="SPZ38" s="184"/>
      <c r="SQA38" s="184"/>
      <c r="SQB38" s="184"/>
      <c r="SQC38" s="184"/>
      <c r="SQD38" s="184"/>
      <c r="SQE38" s="184"/>
      <c r="SQF38" s="184"/>
      <c r="SQG38" s="184"/>
      <c r="SQH38" s="184"/>
      <c r="SQI38" s="184"/>
      <c r="SQJ38" s="184"/>
      <c r="SQK38" s="184"/>
      <c r="SQL38" s="184"/>
      <c r="SQM38" s="184"/>
      <c r="SQN38" s="184"/>
      <c r="SQO38" s="184"/>
      <c r="SQP38" s="184"/>
      <c r="SQQ38" s="184"/>
      <c r="SQR38" s="184"/>
      <c r="SQS38" s="184"/>
      <c r="SQT38" s="184"/>
      <c r="SQU38" s="184"/>
      <c r="SQV38" s="184"/>
      <c r="SQW38" s="184"/>
      <c r="SQX38" s="184"/>
      <c r="SQY38" s="184"/>
      <c r="SQZ38" s="184"/>
      <c r="SRA38" s="184"/>
      <c r="SRB38" s="184"/>
      <c r="SRC38" s="184"/>
      <c r="SRD38" s="184"/>
      <c r="SRE38" s="184"/>
      <c r="SRF38" s="184"/>
      <c r="SRG38" s="184"/>
      <c r="SRH38" s="184"/>
      <c r="SRI38" s="184"/>
      <c r="SRJ38" s="184"/>
      <c r="SRK38" s="184"/>
      <c r="SRL38" s="184"/>
      <c r="SRM38" s="184"/>
      <c r="SRN38" s="184"/>
      <c r="SRO38" s="184"/>
      <c r="SRP38" s="184"/>
      <c r="SRQ38" s="184"/>
      <c r="SRR38" s="184"/>
      <c r="SRS38" s="184"/>
      <c r="SRT38" s="184"/>
      <c r="SRU38" s="184"/>
      <c r="SRV38" s="184"/>
      <c r="SRW38" s="184"/>
      <c r="SRX38" s="184"/>
      <c r="SRY38" s="184"/>
      <c r="SRZ38" s="184"/>
      <c r="SSA38" s="184"/>
      <c r="SSB38" s="184"/>
      <c r="SSC38" s="184"/>
      <c r="SSD38" s="184"/>
      <c r="SSE38" s="184"/>
      <c r="SSF38" s="184"/>
      <c r="SSG38" s="184"/>
      <c r="SSH38" s="184"/>
      <c r="SSI38" s="184"/>
      <c r="SSJ38" s="184"/>
      <c r="SSK38" s="184"/>
      <c r="SSL38" s="184"/>
      <c r="SSM38" s="184"/>
      <c r="SSN38" s="184"/>
      <c r="SSO38" s="184"/>
      <c r="SSP38" s="184"/>
      <c r="SSQ38" s="184"/>
      <c r="SSR38" s="184"/>
      <c r="SSS38" s="184"/>
      <c r="SST38" s="184"/>
      <c r="SSU38" s="184"/>
      <c r="SSV38" s="184"/>
      <c r="SSW38" s="184"/>
      <c r="SSX38" s="184"/>
      <c r="SSY38" s="184"/>
      <c r="SSZ38" s="184"/>
      <c r="STA38" s="184"/>
      <c r="STB38" s="184"/>
      <c r="STC38" s="184"/>
      <c r="STD38" s="184"/>
      <c r="STE38" s="184"/>
      <c r="STF38" s="184"/>
      <c r="STG38" s="184"/>
      <c r="STH38" s="184"/>
      <c r="STI38" s="184"/>
      <c r="STJ38" s="184"/>
      <c r="STK38" s="184"/>
      <c r="STL38" s="184"/>
      <c r="STM38" s="184"/>
      <c r="STN38" s="184"/>
      <c r="STO38" s="184"/>
      <c r="STP38" s="184"/>
      <c r="STQ38" s="184"/>
      <c r="STR38" s="184"/>
      <c r="STS38" s="184"/>
      <c r="STT38" s="184"/>
      <c r="STU38" s="184"/>
      <c r="STV38" s="184"/>
      <c r="STW38" s="184"/>
      <c r="STX38" s="184"/>
      <c r="STY38" s="184"/>
      <c r="STZ38" s="184"/>
      <c r="SUA38" s="184"/>
      <c r="SUB38" s="184"/>
      <c r="SUC38" s="184"/>
      <c r="SUD38" s="184"/>
      <c r="SUE38" s="184"/>
      <c r="SUF38" s="184"/>
      <c r="SUG38" s="184"/>
      <c r="SUH38" s="184"/>
      <c r="SUI38" s="184"/>
      <c r="SUJ38" s="184"/>
      <c r="SUK38" s="184"/>
      <c r="SUL38" s="184"/>
      <c r="SUM38" s="184"/>
      <c r="SUN38" s="184"/>
      <c r="SUO38" s="184"/>
      <c r="SUP38" s="184"/>
      <c r="SUQ38" s="184"/>
      <c r="SUR38" s="184"/>
      <c r="SUS38" s="184"/>
      <c r="SUT38" s="184"/>
      <c r="SUU38" s="184"/>
      <c r="SUV38" s="184"/>
      <c r="SUW38" s="184"/>
      <c r="SUX38" s="184"/>
      <c r="SUY38" s="184"/>
      <c r="SUZ38" s="184"/>
      <c r="SVA38" s="184"/>
      <c r="SVB38" s="184"/>
      <c r="SVC38" s="184"/>
      <c r="SVD38" s="184"/>
      <c r="SVE38" s="184"/>
      <c r="SVF38" s="184"/>
      <c r="SVG38" s="184"/>
      <c r="SVH38" s="184"/>
      <c r="SVI38" s="184"/>
      <c r="SVJ38" s="184"/>
      <c r="SVK38" s="184"/>
      <c r="SVL38" s="184"/>
      <c r="SVM38" s="184"/>
  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"184"/>
      <c r="SVX38" s="184"/>
      <c r="SVY38" s="184"/>
      <c r="SVZ38" s="184"/>
      <c r="SWA38" s="184"/>
      <c r="SWB38" s="184"/>
      <c r="SWC38" s="184"/>
      <c r="SWD38" s="184"/>
      <c r="SWE38" s="184"/>
      <c r="SWF38" s="184"/>
      <c r="SWG38" s="184"/>
      <c r="SWH38" s="184"/>
      <c r="SWI38" s="184"/>
      <c r="SWJ38" s="184"/>
      <c r="SWK38" s="184"/>
      <c r="SWL38" s="184"/>
      <c r="SWM38" s="184"/>
      <c r="SWN38" s="184"/>
      <c r="SWO38" s="184"/>
      <c r="SWP38" s="184"/>
      <c r="SWQ38" s="184"/>
      <c r="SWR38" s="184"/>
      <c r="SWS38" s="184"/>
      <c r="SWT38" s="184"/>
      <c r="SWU38" s="184"/>
      <c r="SWV38" s="184"/>
      <c r="SWW38" s="184"/>
      <c r="SWX38" s="184"/>
      <c r="SWY38" s="184"/>
      <c r="SWZ38" s="184"/>
      <c r="SXA38" s="184"/>
      <c r="SXB38" s="184"/>
      <c r="SXC38" s="184"/>
      <c r="SXD38" s="184"/>
      <c r="SXE38" s="184"/>
      <c r="SXF38" s="184"/>
      <c r="SXG38" s="184"/>
      <c r="SXH38" s="184"/>
      <c r="SXI38" s="184"/>
      <c r="SXJ38" s="184"/>
      <c r="SXK38" s="184"/>
      <c r="SXL38" s="184"/>
      <c r="SXM38" s="184"/>
      <c r="SXN38" s="184"/>
      <c r="SXO38" s="184"/>
      <c r="SXP38" s="184"/>
      <c r="SXQ38" s="184"/>
      <c r="SXR38" s="184"/>
      <c r="SXS38" s="184"/>
      <c r="SXT38" s="184"/>
      <c r="SXU38" s="184"/>
      <c r="SXV38" s="184"/>
      <c r="SXW38" s="184"/>
      <c r="SXX38" s="184"/>
      <c r="SXY38" s="184"/>
      <c r="SXZ38" s="184"/>
      <c r="SYA38" s="184"/>
      <c r="SYB38" s="184"/>
      <c r="SYC38" s="184"/>
      <c r="SYD38" s="184"/>
      <c r="SYE38" s="184"/>
      <c r="SYF38" s="184"/>
      <c r="SYG38" s="184"/>
      <c r="SYH38" s="184"/>
      <c r="SYI38" s="184"/>
      <c r="SYJ38" s="184"/>
      <c r="SYK38" s="184"/>
      <c r="SYL38" s="184"/>
      <c r="SYM38" s="184"/>
      <c r="SYN38" s="184"/>
      <c r="SYO38" s="184"/>
      <c r="SYP38" s="184"/>
      <c r="SYQ38" s="184"/>
      <c r="SYR38" s="184"/>
      <c r="SYS38" s="184"/>
      <c r="SYT38" s="184"/>
      <c r="SYU38" s="184"/>
      <c r="SYV38" s="184"/>
      <c r="SYW38" s="184"/>
      <c r="SYX38" s="184"/>
      <c r="SYY38" s="184"/>
      <c r="SYZ38" s="184"/>
      <c r="SZA38" s="184"/>
      <c r="SZB38" s="184"/>
      <c r="SZC38" s="184"/>
      <c r="SZD38" s="184"/>
      <c r="SZE38" s="184"/>
      <c r="SZF38" s="184"/>
      <c r="SZG38" s="184"/>
      <c r="SZH38" s="184"/>
      <c r="SZI38" s="184"/>
      <c r="SZJ38" s="184"/>
      <c r="SZK38" s="184"/>
      <c r="SZL38" s="184"/>
      <c r="SZM38" s="184"/>
      <c r="SZN38" s="184"/>
      <c r="SZO38" s="184"/>
      <c r="SZP38" s="184"/>
      <c r="SZQ38" s="184"/>
      <c r="SZR38" s="184"/>
      <c r="SZS38" s="184"/>
      <c r="SZT38" s="184"/>
      <c r="SZU38" s="184"/>
      <c r="SZV38" s="184"/>
      <c r="SZW38" s="184"/>
      <c r="SZX38" s="184"/>
      <c r="SZY38" s="184"/>
      <c r="SZZ38" s="184"/>
      <c r="TAA38" s="184"/>
      <c r="TAB38" s="184"/>
      <c r="TAC38" s="184"/>
      <c r="TAD38" s="184"/>
      <c r="TAE38" s="184"/>
      <c r="TAF38" s="184"/>
      <c r="TAG38" s="184"/>
      <c r="TAH38" s="184"/>
      <c r="TAI38" s="184"/>
      <c r="TAJ38" s="184"/>
      <c r="TAK38" s="184"/>
      <c r="TAL38" s="184"/>
      <c r="TAM38" s="184"/>
      <c r="TAN38" s="184"/>
      <c r="TAO38" s="184"/>
      <c r="TAP38" s="184"/>
      <c r="TAQ38" s="184"/>
      <c r="TAR38" s="184"/>
      <c r="TAS38" s="184"/>
      <c r="TAT38" s="184"/>
      <c r="TAU38" s="184"/>
      <c r="TAV38" s="184"/>
      <c r="TAW38" s="184"/>
      <c r="TAX38" s="184"/>
      <c r="TAY38" s="184"/>
      <c r="TAZ38" s="184"/>
      <c r="TBA38" s="184"/>
      <c r="TBB38" s="184"/>
      <c r="TBC38" s="184"/>
      <c r="TBD38" s="184"/>
      <c r="TBE38" s="184"/>
      <c r="TBF38" s="184"/>
      <c r="TBG38" s="184"/>
      <c r="TBH38" s="184"/>
      <c r="TBI38" s="184"/>
      <c r="TBJ38" s="184"/>
      <c r="TBK38" s="184"/>
      <c r="TBL38" s="184"/>
      <c r="TBM38" s="184"/>
      <c r="TBN38" s="184"/>
      <c r="TBO38" s="184"/>
      <c r="TBP38" s="184"/>
      <c r="TBQ38" s="184"/>
      <c r="TBR38" s="184"/>
      <c r="TBS38" s="184"/>
      <c r="TBT38" s="184"/>
      <c r="TBU38" s="184"/>
      <c r="TBV38" s="184"/>
      <c r="TBW38" s="184"/>
      <c r="TBX38" s="184"/>
      <c r="TBY38" s="184"/>
      <c r="TBZ38" s="184"/>
      <c r="TCA38" s="184"/>
      <c r="TCB38" s="184"/>
      <c r="TCC38" s="184"/>
      <c r="TCD38" s="184"/>
      <c r="TCE38" s="184"/>
      <c r="TCF38" s="184"/>
      <c r="TCG38" s="184"/>
      <c r="TCH38" s="184"/>
      <c r="TCI38" s="184"/>
      <c r="TCJ38" s="184"/>
      <c r="TCK38" s="184"/>
      <c r="TCL38" s="184"/>
      <c r="TCM38" s="184"/>
      <c r="TCN38" s="184"/>
      <c r="TCO38" s="184"/>
      <c r="TCP38" s="184"/>
      <c r="TCQ38" s="184"/>
      <c r="TCR38" s="184"/>
      <c r="TCS38" s="184"/>
      <c r="TCT38" s="184"/>
      <c r="TCU38" s="184"/>
      <c r="TCV38" s="184"/>
      <c r="TCW38" s="184"/>
      <c r="TCX38" s="184"/>
      <c r="TCY38" s="184"/>
      <c r="TCZ38" s="184"/>
      <c r="TDA38" s="184"/>
      <c r="TDB38" s="184"/>
      <c r="TDC38" s="184"/>
      <c r="TDD38" s="184"/>
      <c r="TDE38" s="184"/>
      <c r="TDF38" s="184"/>
      <c r="TDG38" s="184"/>
      <c r="TDH38" s="184"/>
      <c r="TDI38" s="184"/>
      <c r="TDJ38" s="184"/>
      <c r="TDK38" s="184"/>
      <c r="TDL38" s="184"/>
      <c r="TDM38" s="184"/>
      <c r="TDN38" s="184"/>
      <c r="TDO38" s="184"/>
      <c r="TDP38" s="184"/>
      <c r="TDQ38" s="184"/>
      <c r="TDR38" s="184"/>
      <c r="TDS38" s="184"/>
      <c r="TDT38" s="184"/>
      <c r="TDU38" s="184"/>
      <c r="TDV38" s="184"/>
      <c r="TDW38" s="184"/>
      <c r="TDX38" s="184"/>
      <c r="TDY38" s="184"/>
      <c r="TDZ38" s="184"/>
      <c r="TEA38" s="184"/>
      <c r="TEB38" s="184"/>
      <c r="TEC38" s="184"/>
      <c r="TED38" s="184"/>
      <c r="TEE38" s="184"/>
      <c r="TEF38" s="184"/>
      <c r="TEG38" s="184"/>
      <c r="TEH38" s="184"/>
      <c r="TEI38" s="184"/>
      <c r="TEJ38" s="184"/>
      <c r="TEK38" s="184"/>
      <c r="TEL38" s="184"/>
      <c r="TEM38" s="184"/>
      <c r="TEN38" s="184"/>
      <c r="TEO38" s="184"/>
      <c r="TEP38" s="184"/>
      <c r="TEQ38" s="184"/>
      <c r="TER38" s="184"/>
      <c r="TES38" s="184"/>
      <c r="TET38" s="184"/>
      <c r="TEU38" s="184"/>
      <c r="TEV38" s="184"/>
      <c r="TEW38" s="184"/>
      <c r="TEX38" s="184"/>
      <c r="TEY38" s="184"/>
      <c r="TEZ38" s="184"/>
      <c r="TFA38" s="184"/>
      <c r="TFB38" s="184"/>
      <c r="TFC38" s="184"/>
      <c r="TFD38" s="184"/>
      <c r="TFE38" s="184"/>
      <c r="TFF38" s="184"/>
      <c r="TFG38" s="184"/>
      <c r="TFH38" s="184"/>
      <c r="TFI38" s="184"/>
      <c r="TFJ38" s="184"/>
      <c r="TFK38" s="184"/>
      <c r="TFL38" s="184"/>
      <c r="TFM38" s="184"/>
      <c r="TFN38" s="184"/>
      <c r="TFO38" s="184"/>
      <c r="TFP38" s="184"/>
      <c r="TFQ38" s="184"/>
      <c r="TFR38" s="184"/>
      <c r="TFS38" s="184"/>
      <c r="TFT38" s="184"/>
      <c r="TFU38" s="184"/>
      <c r="TFV38" s="184"/>
      <c r="TFW38" s="184"/>
      <c r="TFX38" s="184"/>
      <c r="TFY38" s="184"/>
      <c r="TFZ38" s="184"/>
      <c r="TGA38" s="184"/>
      <c r="TGB38" s="184"/>
      <c r="TGC38" s="184"/>
      <c r="TGD38" s="184"/>
      <c r="TGE38" s="184"/>
      <c r="TGF38" s="184"/>
      <c r="TGG38" s="184"/>
      <c r="TGH38" s="184"/>
      <c r="TGI38" s="184"/>
      <c r="TGJ38" s="184"/>
      <c r="TGK38" s="184"/>
      <c r="TGL38" s="184"/>
      <c r="TGM38" s="184"/>
      <c r="TGN38" s="184"/>
      <c r="TGO38" s="184"/>
      <c r="TGP38" s="184"/>
      <c r="TGQ38" s="184"/>
      <c r="TGR38" s="184"/>
      <c r="TGS38" s="184"/>
      <c r="TGT38" s="184"/>
      <c r="TGU38" s="184"/>
      <c r="TGV38" s="184"/>
      <c r="TGW38" s="184"/>
      <c r="TGX38" s="184"/>
      <c r="TGY38" s="184"/>
      <c r="TGZ38" s="184"/>
      <c r="THA38" s="184"/>
      <c r="THB38" s="184"/>
      <c r="THC38" s="184"/>
      <c r="THD38" s="184"/>
      <c r="THE38" s="184"/>
      <c r="THF38" s="184"/>
      <c r="THG38" s="184"/>
      <c r="THH38" s="184"/>
      <c r="THI38" s="184"/>
      <c r="THJ38" s="184"/>
      <c r="THK38" s="184"/>
      <c r="THL38" s="184"/>
      <c r="THM38" s="184"/>
      <c r="THN38" s="184"/>
      <c r="THO38" s="184"/>
      <c r="THP38" s="184"/>
      <c r="THQ38" s="184"/>
      <c r="THR38" s="184"/>
      <c r="THS38" s="184"/>
      <c r="THT38" s="184"/>
      <c r="THU38" s="184"/>
      <c r="THV38" s="184"/>
      <c r="THW38" s="184"/>
      <c r="THX38" s="184"/>
      <c r="THY38" s="184"/>
      <c r="THZ38" s="184"/>
      <c r="TIA38" s="184"/>
      <c r="TIB38" s="184"/>
      <c r="TIC38" s="184"/>
      <c r="TID38" s="184"/>
      <c r="TIE38" s="184"/>
      <c r="TIF38" s="184"/>
      <c r="TIG38" s="184"/>
      <c r="TIH38" s="184"/>
      <c r="TII38" s="184"/>
      <c r="TIJ38" s="184"/>
      <c r="TIK38" s="184"/>
      <c r="TIL38" s="184"/>
      <c r="TIM38" s="184"/>
      <c r="TIN38" s="184"/>
      <c r="TIO38" s="184"/>
      <c r="TIP38" s="184"/>
      <c r="TIQ38" s="184"/>
      <c r="TIR38" s="184"/>
      <c r="TIS38" s="184"/>
      <c r="TIT38" s="184"/>
      <c r="TIU38" s="184"/>
      <c r="TIV38" s="184"/>
      <c r="TIW38" s="184"/>
      <c r="TIX38" s="184"/>
      <c r="TIY38" s="184"/>
      <c r="TIZ38" s="184"/>
      <c r="TJA38" s="184"/>
      <c r="TJB38" s="184"/>
      <c r="TJC38" s="184"/>
      <c r="TJD38" s="184"/>
      <c r="TJE38" s="184"/>
      <c r="TJF38" s="184"/>
      <c r="TJG38" s="184"/>
      <c r="TJH38" s="184"/>
      <c r="TJI38" s="184"/>
      <c r="TJJ38" s="184"/>
      <c r="TJK38" s="184"/>
      <c r="TJL38" s="184"/>
      <c r="TJM38" s="184"/>
      <c r="TJN38" s="184"/>
      <c r="TJO38" s="184"/>
      <c r="TJP38" s="184"/>
      <c r="TJQ38" s="184"/>
      <c r="TJR38" s="184"/>
      <c r="TJS38" s="184"/>
      <c r="TJT38" s="184"/>
      <c r="TJU38" s="184"/>
      <c r="TJV38" s="184"/>
      <c r="TJW38" s="184"/>
      <c r="TJX38" s="184"/>
      <c r="TJY38" s="184"/>
      <c r="TJZ38" s="184"/>
      <c r="TKA38" s="184"/>
      <c r="TKB38" s="184"/>
      <c r="TKC38" s="184"/>
      <c r="TKD38" s="184"/>
      <c r="TKE38" s="184"/>
      <c r="TKF38" s="184"/>
      <c r="TKG38" s="184"/>
      <c r="TKH38" s="184"/>
      <c r="TKI38" s="184"/>
      <c r="TKJ38" s="184"/>
      <c r="TKK38" s="184"/>
      <c r="TKL38" s="184"/>
      <c r="TKM38" s="184"/>
      <c r="TKN38" s="184"/>
      <c r="TKO38" s="184"/>
      <c r="TKP38" s="184"/>
      <c r="TKQ38" s="184"/>
      <c r="TKR38" s="184"/>
      <c r="TKS38" s="184"/>
      <c r="TKT38" s="184"/>
      <c r="TKU38" s="184"/>
      <c r="TKV38" s="184"/>
      <c r="TKW38" s="184"/>
      <c r="TKX38" s="184"/>
      <c r="TKY38" s="184"/>
      <c r="TKZ38" s="184"/>
      <c r="TLA38" s="184"/>
      <c r="TLB38" s="184"/>
      <c r="TLC38" s="184"/>
      <c r="TLD38" s="184"/>
      <c r="TLE38" s="184"/>
      <c r="TLF38" s="184"/>
      <c r="TLG38" s="184"/>
      <c r="TLH38" s="184"/>
      <c r="TLI38" s="184"/>
      <c r="TLJ38" s="184"/>
      <c r="TLK38" s="184"/>
      <c r="TLL38" s="184"/>
      <c r="TLM38" s="184"/>
      <c r="TLN38" s="184"/>
      <c r="TLO38" s="184"/>
      <c r="TLP38" s="184"/>
      <c r="TLQ38" s="184"/>
      <c r="TLR38" s="184"/>
      <c r="TLS38" s="184"/>
      <c r="TLT38" s="184"/>
      <c r="TLU38" s="184"/>
      <c r="TLV38" s="184"/>
      <c r="TLW38" s="184"/>
      <c r="TLX38" s="184"/>
      <c r="TLY38" s="184"/>
      <c r="TLZ38" s="184"/>
      <c r="TMA38" s="184"/>
      <c r="TMB38" s="184"/>
      <c r="TMC38" s="184"/>
      <c r="TMD38" s="184"/>
      <c r="TME38" s="184"/>
      <c r="TMF38" s="184"/>
      <c r="TMG38" s="184"/>
      <c r="TMH38" s="184"/>
      <c r="TMI38" s="184"/>
      <c r="TMJ38" s="184"/>
      <c r="TMK38" s="184"/>
      <c r="TML38" s="184"/>
      <c r="TMM38" s="184"/>
      <c r="TMN38" s="184"/>
      <c r="TMO38" s="184"/>
      <c r="TMP38" s="184"/>
      <c r="TMQ38" s="184"/>
      <c r="TMR38" s="184"/>
      <c r="TMS38" s="184"/>
      <c r="TMT38" s="184"/>
      <c r="TMU38" s="184"/>
      <c r="TMV38" s="184"/>
      <c r="TMW38" s="184"/>
      <c r="TMX38" s="184"/>
      <c r="TMY38" s="184"/>
      <c r="TMZ38" s="184"/>
      <c r="TNA38" s="184"/>
      <c r="TNB38" s="184"/>
      <c r="TNC38" s="184"/>
      <c r="TND38" s="184"/>
      <c r="TNE38" s="184"/>
      <c r="TNF38" s="184"/>
      <c r="TNG38" s="184"/>
      <c r="TNH38" s="184"/>
      <c r="TNI38" s="184"/>
      <c r="TNJ38" s="184"/>
      <c r="TNK38" s="184"/>
      <c r="TNL38" s="184"/>
      <c r="TNM38" s="184"/>
      <c r="TNN38" s="184"/>
      <c r="TNO38" s="184"/>
      <c r="TNP38" s="184"/>
      <c r="TNQ38" s="184"/>
      <c r="TNR38" s="184"/>
      <c r="TNS38" s="184"/>
      <c r="TNT38" s="184"/>
      <c r="TNU38" s="184"/>
      <c r="TNV38" s="184"/>
      <c r="TNW38" s="184"/>
      <c r="TNX38" s="184"/>
      <c r="TNY38" s="184"/>
      <c r="TNZ38" s="184"/>
      <c r="TOA38" s="184"/>
      <c r="TOB38" s="184"/>
      <c r="TOC38" s="184"/>
      <c r="TOD38" s="184"/>
      <c r="TOE38" s="184"/>
      <c r="TOF38" s="184"/>
      <c r="TOG38" s="184"/>
      <c r="TOH38" s="184"/>
      <c r="TOI38" s="184"/>
      <c r="TOJ38" s="184"/>
      <c r="TOK38" s="184"/>
      <c r="TOL38" s="184"/>
      <c r="TOM38" s="184"/>
      <c r="TON38" s="184"/>
      <c r="TOO38" s="184"/>
      <c r="TOP38" s="184"/>
      <c r="TOQ38" s="184"/>
      <c r="TOR38" s="184"/>
      <c r="TOS38" s="184"/>
      <c r="TOT38" s="184"/>
      <c r="TOU38" s="184"/>
      <c r="TOV38" s="184"/>
      <c r="TOW38" s="184"/>
      <c r="TOX38" s="184"/>
      <c r="TOY38" s="184"/>
      <c r="TOZ38" s="184"/>
      <c r="TPA38" s="184"/>
      <c r="TPB38" s="184"/>
      <c r="TPC38" s="184"/>
      <c r="TPD38" s="184"/>
      <c r="TPE38" s="184"/>
      <c r="TPF38" s="184"/>
      <c r="TPG38" s="184"/>
      <c r="TPH38" s="184"/>
      <c r="TPI38" s="184"/>
      <c r="TPJ38" s="184"/>
      <c r="TPK38" s="184"/>
      <c r="TPL38" s="184"/>
      <c r="TPM38" s="184"/>
      <c r="TPN38" s="184"/>
      <c r="TPO38" s="184"/>
      <c r="TPP38" s="184"/>
      <c r="TPQ38" s="184"/>
      <c r="TPR38" s="184"/>
      <c r="TPS38" s="184"/>
      <c r="TPT38" s="184"/>
      <c r="TPU38" s="184"/>
      <c r="TPV38" s="184"/>
      <c r="TPW38" s="184"/>
      <c r="TPX38" s="184"/>
      <c r="TPY38" s="184"/>
      <c r="TPZ38" s="184"/>
      <c r="TQA38" s="184"/>
      <c r="TQB38" s="184"/>
      <c r="TQC38" s="184"/>
      <c r="TQD38" s="184"/>
      <c r="TQE38" s="184"/>
      <c r="TQF38" s="184"/>
      <c r="TQG38" s="184"/>
      <c r="TQH38" s="184"/>
      <c r="TQI38" s="184"/>
      <c r="TQJ38" s="184"/>
      <c r="TQK38" s="184"/>
      <c r="TQL38" s="184"/>
      <c r="TQM38" s="184"/>
      <c r="TQN38" s="184"/>
      <c r="TQO38" s="184"/>
      <c r="TQP38" s="184"/>
      <c r="TQQ38" s="184"/>
      <c r="TQR38" s="184"/>
      <c r="TQS38" s="184"/>
      <c r="TQT38" s="184"/>
      <c r="TQU38" s="184"/>
      <c r="TQV38" s="184"/>
      <c r="TQW38" s="184"/>
      <c r="TQX38" s="184"/>
      <c r="TQY38" s="184"/>
      <c r="TQZ38" s="184"/>
      <c r="TRA38" s="184"/>
      <c r="TRB38" s="184"/>
      <c r="TRC38" s="184"/>
      <c r="TRD38" s="184"/>
      <c r="TRE38" s="184"/>
      <c r="TRF38" s="184"/>
      <c r="TRG38" s="184"/>
      <c r="TRH38" s="184"/>
      <c r="TRI38" s="184"/>
      <c r="TRJ38" s="184"/>
      <c r="TRK38" s="184"/>
      <c r="TRL38" s="184"/>
      <c r="TRM38" s="184"/>
      <c r="TRN38" s="184"/>
      <c r="TRO38" s="184"/>
      <c r="TRP38" s="184"/>
      <c r="TRQ38" s="184"/>
      <c r="TRR38" s="184"/>
      <c r="TRS38" s="184"/>
      <c r="TRT38" s="184"/>
      <c r="TRU38" s="184"/>
      <c r="TRV38" s="184"/>
      <c r="TRW38" s="184"/>
      <c r="TRX38" s="184"/>
      <c r="TRY38" s="184"/>
      <c r="TRZ38" s="184"/>
      <c r="TSA38" s="184"/>
      <c r="TSB38" s="184"/>
      <c r="TSC38" s="184"/>
      <c r="TSD38" s="184"/>
      <c r="TSE38" s="184"/>
      <c r="TSF38" s="184"/>
      <c r="TSG38" s="184"/>
      <c r="TSH38" s="184"/>
      <c r="TSI38" s="184"/>
      <c r="TSJ38" s="184"/>
      <c r="TSK38" s="184"/>
      <c r="TSL38" s="184"/>
      <c r="TSM38" s="184"/>
      <c r="TSN38" s="184"/>
      <c r="TSO38" s="184"/>
      <c r="TSP38" s="184"/>
      <c r="TSQ38" s="184"/>
      <c r="TSR38" s="184"/>
      <c r="TSS38" s="184"/>
      <c r="TST38" s="184"/>
      <c r="TSU38" s="184"/>
      <c r="TSV38" s="184"/>
      <c r="TSW38" s="184"/>
      <c r="TSX38" s="184"/>
      <c r="TSY38" s="184"/>
      <c r="TSZ38" s="184"/>
      <c r="TTA38" s="184"/>
      <c r="TTB38" s="184"/>
      <c r="TTC38" s="184"/>
      <c r="TTD38" s="184"/>
      <c r="TTE38" s="184"/>
      <c r="TTF38" s="184"/>
      <c r="TTG38" s="184"/>
      <c r="TTH38" s="184"/>
      <c r="TTI38" s="184"/>
      <c r="TTJ38" s="184"/>
      <c r="TTK38" s="184"/>
      <c r="TTL38" s="184"/>
      <c r="TTM38" s="184"/>
      <c r="TTN38" s="184"/>
      <c r="TTO38" s="184"/>
      <c r="TTP38" s="184"/>
      <c r="TTQ38" s="184"/>
      <c r="TTR38" s="184"/>
      <c r="TTS38" s="184"/>
      <c r="TTT38" s="184"/>
      <c r="TTU38" s="184"/>
      <c r="TTV38" s="184"/>
      <c r="TTW38" s="184"/>
      <c r="TTX38" s="184"/>
      <c r="TTY38" s="184"/>
      <c r="TTZ38" s="184"/>
      <c r="TUA38" s="184"/>
      <c r="TUB38" s="184"/>
      <c r="TUC38" s="184"/>
      <c r="TUD38" s="184"/>
      <c r="TUE38" s="184"/>
      <c r="TUF38" s="184"/>
      <c r="TUG38" s="184"/>
      <c r="TUH38" s="184"/>
      <c r="TUI38" s="184"/>
      <c r="TUJ38" s="184"/>
      <c r="TUK38" s="184"/>
      <c r="TUL38" s="184"/>
      <c r="TUM38" s="184"/>
      <c r="TUN38" s="184"/>
      <c r="TUO38" s="184"/>
      <c r="TUP38" s="184"/>
      <c r="TUQ38" s="184"/>
      <c r="TUR38" s="184"/>
      <c r="TUS38" s="184"/>
      <c r="TUT38" s="184"/>
      <c r="TUU38" s="184"/>
      <c r="TUV38" s="184"/>
      <c r="TUW38" s="184"/>
      <c r="TUX38" s="184"/>
      <c r="TUY38" s="184"/>
      <c r="TUZ38" s="184"/>
      <c r="TVA38" s="184"/>
      <c r="TVB38" s="184"/>
      <c r="TVC38" s="184"/>
      <c r="TVD38" s="184"/>
      <c r="TVE38" s="184"/>
      <c r="TVF38" s="184"/>
      <c r="TVG38" s="184"/>
      <c r="TVH38" s="184"/>
      <c r="TVI38" s="184"/>
      <c r="TVJ38" s="184"/>
      <c r="TVK38" s="184"/>
      <c r="TVL38" s="184"/>
      <c r="TVM38" s="184"/>
      <c r="TVN38" s="184"/>
      <c r="TVO38" s="184"/>
      <c r="TVP38" s="184"/>
      <c r="TVQ38" s="184"/>
      <c r="TVR38" s="184"/>
      <c r="TVS38" s="184"/>
      <c r="TVT38" s="184"/>
      <c r="TVU38" s="184"/>
      <c r="TVV38" s="184"/>
      <c r="TVW38" s="184"/>
      <c r="TVX38" s="184"/>
      <c r="TVY38" s="184"/>
      <c r="TVZ38" s="184"/>
      <c r="TWA38" s="184"/>
      <c r="TWB38" s="184"/>
      <c r="TWC38" s="184"/>
      <c r="TWD38" s="184"/>
      <c r="TWE38" s="184"/>
      <c r="TWF38" s="184"/>
      <c r="TWG38" s="184"/>
      <c r="TWH38" s="184"/>
      <c r="TWI38" s="184"/>
      <c r="TWJ38" s="184"/>
      <c r="TWK38" s="184"/>
      <c r="TWL38" s="184"/>
      <c r="TWM38" s="184"/>
      <c r="TWN38" s="184"/>
      <c r="TWO38" s="184"/>
      <c r="TWP38" s="184"/>
      <c r="TWQ38" s="184"/>
      <c r="TWR38" s="184"/>
      <c r="TWS38" s="184"/>
      <c r="TWT38" s="184"/>
      <c r="TWU38" s="184"/>
      <c r="TWV38" s="184"/>
      <c r="TWW38" s="184"/>
      <c r="TWX38" s="184"/>
      <c r="TWY38" s="184"/>
      <c r="TWZ38" s="184"/>
      <c r="TXA38" s="184"/>
      <c r="TXB38" s="184"/>
      <c r="TXC38" s="184"/>
      <c r="TXD38" s="184"/>
      <c r="TXE38" s="184"/>
      <c r="TXF38" s="184"/>
      <c r="TXG38" s="184"/>
      <c r="TXH38" s="184"/>
      <c r="TXI38" s="184"/>
      <c r="TXJ38" s="184"/>
      <c r="TXK38" s="184"/>
      <c r="TXL38" s="184"/>
      <c r="TXM38" s="184"/>
      <c r="TXN38" s="184"/>
      <c r="TXO38" s="184"/>
      <c r="TXP38" s="184"/>
      <c r="TXQ38" s="184"/>
      <c r="TXR38" s="184"/>
      <c r="TXS38" s="184"/>
      <c r="TXT38" s="184"/>
      <c r="TXU38" s="184"/>
      <c r="TXV38" s="184"/>
      <c r="TXW38" s="184"/>
      <c r="TXX38" s="184"/>
      <c r="TXY38" s="184"/>
      <c r="TXZ38" s="184"/>
      <c r="TYA38" s="184"/>
      <c r="TYB38" s="184"/>
      <c r="TYC38" s="184"/>
      <c r="TYD38" s="184"/>
      <c r="TYE38" s="184"/>
      <c r="TYF38" s="184"/>
      <c r="TYG38" s="184"/>
      <c r="TYH38" s="184"/>
      <c r="TYI38" s="184"/>
      <c r="TYJ38" s="184"/>
      <c r="TYK38" s="184"/>
      <c r="TYL38" s="184"/>
      <c r="TYM38" s="184"/>
      <c r="TYN38" s="184"/>
      <c r="TYO38" s="184"/>
      <c r="TYP38" s="184"/>
      <c r="TYQ38" s="184"/>
      <c r="TYR38" s="184"/>
      <c r="TYS38" s="184"/>
      <c r="TYT38" s="184"/>
      <c r="TYU38" s="184"/>
      <c r="TYV38" s="184"/>
      <c r="TYW38" s="184"/>
      <c r="TYX38" s="184"/>
      <c r="TYY38" s="184"/>
      <c r="TYZ38" s="184"/>
      <c r="TZA38" s="184"/>
      <c r="TZB38" s="184"/>
      <c r="TZC38" s="184"/>
      <c r="TZD38" s="184"/>
      <c r="TZE38" s="184"/>
      <c r="TZF38" s="184"/>
      <c r="TZG38" s="184"/>
      <c r="TZH38" s="184"/>
      <c r="TZI38" s="184"/>
      <c r="TZJ38" s="184"/>
      <c r="TZK38" s="184"/>
      <c r="TZL38" s="184"/>
      <c r="TZM38" s="184"/>
      <c r="TZN38" s="184"/>
      <c r="TZO38" s="184"/>
      <c r="TZP38" s="184"/>
      <c r="TZQ38" s="184"/>
      <c r="TZR38" s="184"/>
      <c r="TZS38" s="184"/>
      <c r="TZT38" s="184"/>
      <c r="TZU38" s="184"/>
      <c r="TZV38" s="184"/>
      <c r="TZW38" s="184"/>
      <c r="TZX38" s="184"/>
      <c r="TZY38" s="184"/>
      <c r="TZZ38" s="184"/>
      <c r="UAA38" s="184"/>
      <c r="UAB38" s="184"/>
      <c r="UAC38" s="184"/>
      <c r="UAD38" s="184"/>
      <c r="UAE38" s="184"/>
      <c r="UAF38" s="184"/>
      <c r="UAG38" s="184"/>
      <c r="UAH38" s="184"/>
      <c r="UAI38" s="184"/>
      <c r="UAJ38" s="184"/>
      <c r="UAK38" s="184"/>
      <c r="UAL38" s="184"/>
      <c r="UAM38" s="184"/>
      <c r="UAN38" s="184"/>
      <c r="UAO38" s="184"/>
      <c r="UAP38" s="184"/>
      <c r="UAQ38" s="184"/>
      <c r="UAR38" s="184"/>
      <c r="UAS38" s="184"/>
      <c r="UAT38" s="184"/>
      <c r="UAU38" s="184"/>
      <c r="UAV38" s="184"/>
      <c r="UAW38" s="184"/>
      <c r="UAX38" s="184"/>
      <c r="UAY38" s="184"/>
      <c r="UAZ38" s="184"/>
      <c r="UBA38" s="184"/>
      <c r="UBB38" s="184"/>
      <c r="UBC38" s="184"/>
      <c r="UBD38" s="184"/>
      <c r="UBE38" s="184"/>
      <c r="UBF38" s="184"/>
      <c r="UBG38" s="184"/>
      <c r="UBH38" s="184"/>
      <c r="UBI38" s="184"/>
      <c r="UBJ38" s="184"/>
      <c r="UBK38" s="184"/>
      <c r="UBL38" s="184"/>
      <c r="UBM38" s="184"/>
      <c r="UBN38" s="184"/>
      <c r="UBO38" s="184"/>
      <c r="UBP38" s="184"/>
      <c r="UBQ38" s="184"/>
      <c r="UBR38" s="184"/>
      <c r="UBS38" s="184"/>
      <c r="UBT38" s="184"/>
      <c r="UBU38" s="184"/>
      <c r="UBV38" s="184"/>
      <c r="UBW38" s="184"/>
      <c r="UBX38" s="184"/>
      <c r="UBY38" s="184"/>
      <c r="UBZ38" s="184"/>
      <c r="UCA38" s="184"/>
      <c r="UCB38" s="184"/>
      <c r="UCC38" s="184"/>
      <c r="UCD38" s="184"/>
      <c r="UCE38" s="184"/>
      <c r="UCF38" s="184"/>
      <c r="UCG38" s="184"/>
      <c r="UCH38" s="184"/>
      <c r="UCI38" s="184"/>
      <c r="UCJ38" s="184"/>
      <c r="UCK38" s="184"/>
      <c r="UCL38" s="184"/>
      <c r="UCM38" s="184"/>
      <c r="UCN38" s="184"/>
      <c r="UCO38" s="184"/>
      <c r="UCP38" s="184"/>
      <c r="UCQ38" s="184"/>
      <c r="UCR38" s="184"/>
      <c r="UCS38" s="184"/>
      <c r="UCT38" s="184"/>
      <c r="UCU38" s="184"/>
      <c r="UCV38" s="184"/>
      <c r="UCW38" s="184"/>
      <c r="UCX38" s="184"/>
      <c r="UCY38" s="184"/>
      <c r="UCZ38" s="184"/>
      <c r="UDA38" s="184"/>
      <c r="UDB38" s="184"/>
      <c r="UDC38" s="184"/>
      <c r="UDD38" s="184"/>
      <c r="UDE38" s="184"/>
      <c r="UDF38" s="184"/>
      <c r="UDG38" s="184"/>
      <c r="UDH38" s="184"/>
      <c r="UDI38" s="184"/>
      <c r="UDJ38" s="184"/>
      <c r="UDK38" s="184"/>
      <c r="UDL38" s="184"/>
      <c r="UDM38" s="184"/>
      <c r="UDN38" s="184"/>
      <c r="UDO38" s="184"/>
      <c r="UDP38" s="184"/>
      <c r="UDQ38" s="184"/>
      <c r="UDR38" s="184"/>
      <c r="UDS38" s="184"/>
      <c r="UDT38" s="184"/>
      <c r="UDU38" s="184"/>
      <c r="UDV38" s="184"/>
      <c r="UDW38" s="184"/>
      <c r="UDX38" s="184"/>
      <c r="UDY38" s="184"/>
      <c r="UDZ38" s="184"/>
      <c r="UEA38" s="184"/>
      <c r="UEB38" s="184"/>
      <c r="UEC38" s="184"/>
      <c r="UED38" s="184"/>
      <c r="UEE38" s="184"/>
      <c r="UEF38" s="184"/>
      <c r="UEG38" s="184"/>
      <c r="UEH38" s="184"/>
      <c r="UEI38" s="184"/>
      <c r="UEJ38" s="184"/>
      <c r="UEK38" s="184"/>
      <c r="UEL38" s="184"/>
      <c r="UEM38" s="184"/>
      <c r="UEN38" s="184"/>
      <c r="UEO38" s="184"/>
      <c r="UEP38" s="184"/>
      <c r="UEQ38" s="184"/>
      <c r="UER38" s="184"/>
      <c r="UES38" s="184"/>
      <c r="UET38" s="184"/>
      <c r="UEU38" s="184"/>
      <c r="UEV38" s="184"/>
      <c r="UEW38" s="184"/>
      <c r="UEX38" s="184"/>
      <c r="UEY38" s="184"/>
      <c r="UEZ38" s="184"/>
      <c r="UFA38" s="184"/>
      <c r="UFB38" s="184"/>
      <c r="UFC38" s="184"/>
      <c r="UFD38" s="184"/>
      <c r="UFE38" s="184"/>
      <c r="UFF38" s="184"/>
      <c r="UFG38" s="184"/>
      <c r="UFH38" s="184"/>
      <c r="UFI38" s="184"/>
      <c r="UFJ38" s="184"/>
      <c r="UFK38" s="184"/>
      <c r="UFL38" s="184"/>
      <c r="UFM38" s="184"/>
      <c r="UFN38" s="184"/>
      <c r="UFO38" s="184"/>
      <c r="UFP38" s="184"/>
      <c r="UFQ38" s="184"/>
      <c r="UFR38" s="184"/>
      <c r="UFS38" s="184"/>
      <c r="UFT38" s="184"/>
      <c r="UFU38" s="184"/>
      <c r="UFV38" s="184"/>
      <c r="UFW38" s="184"/>
      <c r="UFX38" s="184"/>
      <c r="UFY38" s="184"/>
      <c r="UFZ38" s="184"/>
      <c r="UGA38" s="184"/>
      <c r="UGB38" s="184"/>
      <c r="UGC38" s="184"/>
      <c r="UGD38" s="184"/>
      <c r="UGE38" s="184"/>
      <c r="UGF38" s="184"/>
      <c r="UGG38" s="184"/>
      <c r="UGH38" s="184"/>
      <c r="UGI38" s="184"/>
      <c r="UGJ38" s="184"/>
      <c r="UGK38" s="184"/>
      <c r="UGL38" s="184"/>
      <c r="UGM38" s="184"/>
      <c r="UGN38" s="184"/>
      <c r="UGO38" s="184"/>
      <c r="UGP38" s="184"/>
      <c r="UGQ38" s="184"/>
      <c r="UGR38" s="184"/>
      <c r="UGS38" s="184"/>
      <c r="UGT38" s="184"/>
      <c r="UGU38" s="184"/>
      <c r="UGV38" s="184"/>
      <c r="UGW38" s="184"/>
      <c r="UGX38" s="184"/>
      <c r="UGY38" s="184"/>
      <c r="UGZ38" s="184"/>
      <c r="UHA38" s="184"/>
      <c r="UHB38" s="184"/>
      <c r="UHC38" s="184"/>
      <c r="UHD38" s="184"/>
      <c r="UHE38" s="184"/>
      <c r="UHF38" s="184"/>
      <c r="UHG38" s="184"/>
      <c r="UHH38" s="184"/>
      <c r="UHI38" s="184"/>
      <c r="UHJ38" s="184"/>
      <c r="UHK38" s="184"/>
      <c r="UHL38" s="184"/>
      <c r="UHM38" s="184"/>
      <c r="UHN38" s="184"/>
      <c r="UHO38" s="184"/>
      <c r="UHP38" s="184"/>
      <c r="UHQ38" s="184"/>
      <c r="UHR38" s="184"/>
      <c r="UHS38" s="184"/>
      <c r="UHT38" s="184"/>
      <c r="UHU38" s="184"/>
      <c r="UHV38" s="184"/>
      <c r="UHW38" s="184"/>
      <c r="UHX38" s="184"/>
      <c r="UHY38" s="184"/>
      <c r="UHZ38" s="184"/>
      <c r="UIA38" s="184"/>
      <c r="UIB38" s="184"/>
      <c r="UIC38" s="184"/>
      <c r="UID38" s="184"/>
      <c r="UIE38" s="184"/>
      <c r="UIF38" s="184"/>
      <c r="UIG38" s="184"/>
      <c r="UIH38" s="184"/>
      <c r="UII38" s="184"/>
      <c r="UIJ38" s="184"/>
      <c r="UIK38" s="184"/>
      <c r="UIL38" s="184"/>
      <c r="UIM38" s="184"/>
      <c r="UIN38" s="184"/>
      <c r="UIO38" s="184"/>
      <c r="UIP38" s="184"/>
      <c r="UIQ38" s="184"/>
      <c r="UIR38" s="184"/>
      <c r="UIS38" s="184"/>
      <c r="UIT38" s="184"/>
      <c r="UIU38" s="184"/>
      <c r="UIV38" s="184"/>
      <c r="UIW38" s="184"/>
      <c r="UIX38" s="184"/>
      <c r="UIY38" s="184"/>
      <c r="UIZ38" s="184"/>
      <c r="UJA38" s="184"/>
      <c r="UJB38" s="184"/>
      <c r="UJC38" s="184"/>
      <c r="UJD38" s="184"/>
      <c r="UJE38" s="184"/>
      <c r="UJF38" s="184"/>
      <c r="UJG38" s="184"/>
      <c r="UJH38" s="184"/>
      <c r="UJI38" s="184"/>
      <c r="UJJ38" s="184"/>
      <c r="UJK38" s="184"/>
      <c r="UJL38" s="184"/>
      <c r="UJM38" s="184"/>
      <c r="UJN38" s="184"/>
      <c r="UJO38" s="184"/>
      <c r="UJP38" s="184"/>
      <c r="UJQ38" s="184"/>
      <c r="UJR38" s="184"/>
      <c r="UJS38" s="184"/>
      <c r="UJT38" s="184"/>
      <c r="UJU38" s="184"/>
      <c r="UJV38" s="184"/>
      <c r="UJW38" s="184"/>
      <c r="UJX38" s="184"/>
      <c r="UJY38" s="184"/>
      <c r="UJZ38" s="184"/>
      <c r="UKA38" s="184"/>
      <c r="UKB38" s="184"/>
      <c r="UKC38" s="184"/>
      <c r="UKD38" s="184"/>
      <c r="UKE38" s="184"/>
      <c r="UKF38" s="184"/>
      <c r="UKG38" s="184"/>
      <c r="UKH38" s="184"/>
      <c r="UKI38" s="184"/>
      <c r="UKJ38" s="184"/>
      <c r="UKK38" s="184"/>
      <c r="UKL38" s="184"/>
      <c r="UKM38" s="184"/>
      <c r="UKN38" s="184"/>
      <c r="UKO38" s="184"/>
      <c r="UKP38" s="184"/>
      <c r="UKQ38" s="184"/>
      <c r="UKR38" s="184"/>
      <c r="UKS38" s="184"/>
      <c r="UKT38" s="184"/>
      <c r="UKU38" s="184"/>
      <c r="UKV38" s="184"/>
      <c r="UKW38" s="184"/>
      <c r="UKX38" s="184"/>
      <c r="UKY38" s="184"/>
      <c r="UKZ38" s="184"/>
      <c r="ULA38" s="184"/>
      <c r="ULB38" s="184"/>
      <c r="ULC38" s="184"/>
      <c r="ULD38" s="184"/>
      <c r="ULE38" s="184"/>
      <c r="ULF38" s="184"/>
      <c r="ULG38" s="184"/>
      <c r="ULH38" s="184"/>
      <c r="ULI38" s="184"/>
      <c r="ULJ38" s="184"/>
      <c r="ULK38" s="184"/>
      <c r="ULL38" s="184"/>
      <c r="ULM38" s="184"/>
      <c r="ULN38" s="184"/>
      <c r="ULO38" s="184"/>
      <c r="ULP38" s="184"/>
      <c r="ULQ38" s="184"/>
      <c r="ULR38" s="184"/>
      <c r="ULS38" s="184"/>
      <c r="ULT38" s="184"/>
      <c r="ULU38" s="184"/>
      <c r="ULV38" s="184"/>
      <c r="ULW38" s="184"/>
      <c r="ULX38" s="184"/>
      <c r="ULY38" s="184"/>
      <c r="ULZ38" s="184"/>
      <c r="UMA38" s="184"/>
      <c r="UMB38" s="184"/>
      <c r="UMC38" s="184"/>
      <c r="UMD38" s="184"/>
      <c r="UME38" s="184"/>
      <c r="UMF38" s="184"/>
      <c r="UMG38" s="184"/>
      <c r="UMH38" s="184"/>
      <c r="UMI38" s="184"/>
      <c r="UMJ38" s="184"/>
      <c r="UMK38" s="184"/>
      <c r="UML38" s="184"/>
      <c r="UMM38" s="184"/>
      <c r="UMN38" s="184"/>
      <c r="UMO38" s="184"/>
      <c r="UMP38" s="184"/>
      <c r="UMQ38" s="184"/>
      <c r="UMR38" s="184"/>
      <c r="UMS38" s="184"/>
      <c r="UMT38" s="184"/>
      <c r="UMU38" s="184"/>
      <c r="UMV38" s="184"/>
      <c r="UMW38" s="184"/>
      <c r="UMX38" s="184"/>
      <c r="UMY38" s="184"/>
      <c r="UMZ38" s="184"/>
      <c r="UNA38" s="184"/>
      <c r="UNB38" s="184"/>
      <c r="UNC38" s="184"/>
      <c r="UND38" s="184"/>
      <c r="UNE38" s="184"/>
      <c r="UNF38" s="184"/>
      <c r="UNG38" s="184"/>
      <c r="UNH38" s="184"/>
      <c r="UNI38" s="184"/>
      <c r="UNJ38" s="184"/>
      <c r="UNK38" s="184"/>
      <c r="UNL38" s="184"/>
      <c r="UNM38" s="184"/>
      <c r="UNN38" s="184"/>
      <c r="UNO38" s="184"/>
      <c r="UNP38" s="184"/>
      <c r="UNQ38" s="184"/>
      <c r="UNR38" s="184"/>
      <c r="UNS38" s="184"/>
      <c r="UNT38" s="184"/>
      <c r="UNU38" s="184"/>
      <c r="UNV38" s="184"/>
      <c r="UNW38" s="184"/>
      <c r="UNX38" s="184"/>
      <c r="UNY38" s="184"/>
      <c r="UNZ38" s="184"/>
      <c r="UOA38" s="184"/>
      <c r="UOB38" s="184"/>
      <c r="UOC38" s="184"/>
      <c r="UOD38" s="184"/>
      <c r="UOE38" s="184"/>
      <c r="UOF38" s="184"/>
      <c r="UOG38" s="184"/>
      <c r="UOH38" s="184"/>
      <c r="UOI38" s="184"/>
      <c r="UOJ38" s="184"/>
      <c r="UOK38" s="184"/>
      <c r="UOL38" s="184"/>
      <c r="UOM38" s="184"/>
      <c r="UON38" s="184"/>
      <c r="UOO38" s="184"/>
      <c r="UOP38" s="184"/>
      <c r="UOQ38" s="184"/>
      <c r="UOR38" s="184"/>
      <c r="UOS38" s="184"/>
      <c r="UOT38" s="184"/>
      <c r="UOU38" s="184"/>
      <c r="UOV38" s="184"/>
      <c r="UOW38" s="184"/>
      <c r="UOX38" s="184"/>
      <c r="UOY38" s="184"/>
      <c r="UOZ38" s="184"/>
      <c r="UPA38" s="184"/>
      <c r="UPB38" s="184"/>
      <c r="UPC38" s="184"/>
      <c r="UPD38" s="184"/>
      <c r="UPE38" s="184"/>
      <c r="UPF38" s="184"/>
      <c r="UPG38" s="184"/>
      <c r="UPH38" s="184"/>
      <c r="UPI38" s="184"/>
      <c r="UPJ38" s="184"/>
      <c r="UPK38" s="184"/>
      <c r="UPL38" s="184"/>
      <c r="UPM38" s="184"/>
      <c r="UPN38" s="184"/>
      <c r="UPO38" s="184"/>
      <c r="UPP38" s="184"/>
      <c r="UPQ38" s="184"/>
      <c r="UPR38" s="184"/>
      <c r="UPS38" s="184"/>
      <c r="UPT38" s="184"/>
      <c r="UPU38" s="184"/>
      <c r="UPV38" s="184"/>
      <c r="UPW38" s="184"/>
      <c r="UPX38" s="184"/>
      <c r="UPY38" s="184"/>
      <c r="UPZ38" s="184"/>
      <c r="UQA38" s="184"/>
      <c r="UQB38" s="184"/>
      <c r="UQC38" s="184"/>
      <c r="UQD38" s="184"/>
      <c r="UQE38" s="184"/>
      <c r="UQF38" s="184"/>
      <c r="UQG38" s="184"/>
      <c r="UQH38" s="184"/>
      <c r="UQI38" s="184"/>
      <c r="UQJ38" s="184"/>
      <c r="UQK38" s="184"/>
      <c r="UQL38" s="184"/>
      <c r="UQM38" s="184"/>
      <c r="UQN38" s="184"/>
      <c r="UQO38" s="184"/>
      <c r="UQP38" s="184"/>
      <c r="UQQ38" s="184"/>
      <c r="UQR38" s="184"/>
      <c r="UQS38" s="184"/>
      <c r="UQT38" s="184"/>
      <c r="UQU38" s="184"/>
      <c r="UQV38" s="184"/>
      <c r="UQW38" s="184"/>
      <c r="UQX38" s="184"/>
      <c r="UQY38" s="184"/>
      <c r="UQZ38" s="184"/>
      <c r="URA38" s="184"/>
      <c r="URB38" s="184"/>
      <c r="URC38" s="184"/>
      <c r="URD38" s="184"/>
      <c r="URE38" s="184"/>
      <c r="URF38" s="184"/>
      <c r="URG38" s="184"/>
      <c r="URH38" s="184"/>
      <c r="URI38" s="184"/>
      <c r="URJ38" s="184"/>
      <c r="URK38" s="184"/>
      <c r="URL38" s="184"/>
      <c r="URM38" s="184"/>
      <c r="URN38" s="184"/>
      <c r="URO38" s="184"/>
      <c r="URP38" s="184"/>
      <c r="URQ38" s="184"/>
      <c r="URR38" s="184"/>
      <c r="URS38" s="184"/>
      <c r="URT38" s="184"/>
      <c r="URU38" s="184"/>
      <c r="URV38" s="184"/>
      <c r="URW38" s="184"/>
      <c r="URX38" s="184"/>
      <c r="URY38" s="184"/>
      <c r="URZ38" s="184"/>
      <c r="USA38" s="184"/>
      <c r="USB38" s="184"/>
      <c r="USC38" s="184"/>
      <c r="USD38" s="184"/>
      <c r="USE38" s="184"/>
      <c r="USF38" s="184"/>
      <c r="USG38" s="184"/>
      <c r="USH38" s="184"/>
      <c r="USI38" s="184"/>
      <c r="USJ38" s="184"/>
      <c r="USK38" s="184"/>
      <c r="USL38" s="184"/>
      <c r="USM38" s="184"/>
      <c r="USN38" s="184"/>
      <c r="USO38" s="184"/>
      <c r="USP38" s="184"/>
      <c r="USQ38" s="184"/>
      <c r="USR38" s="184"/>
      <c r="USS38" s="184"/>
      <c r="UST38" s="184"/>
      <c r="USU38" s="184"/>
      <c r="USV38" s="184"/>
      <c r="USW38" s="184"/>
      <c r="USX38" s="184"/>
      <c r="USY38" s="184"/>
      <c r="USZ38" s="184"/>
      <c r="UTA38" s="184"/>
      <c r="UTB38" s="184"/>
      <c r="UTC38" s="184"/>
      <c r="UTD38" s="184"/>
      <c r="UTE38" s="184"/>
      <c r="UTF38" s="184"/>
      <c r="UTG38" s="184"/>
      <c r="UTH38" s="184"/>
      <c r="UTI38" s="184"/>
      <c r="UTJ38" s="184"/>
      <c r="UTK38" s="184"/>
      <c r="UTL38" s="184"/>
      <c r="UTM38" s="184"/>
      <c r="UTN38" s="184"/>
      <c r="UTO38" s="184"/>
      <c r="UTP38" s="184"/>
      <c r="UTQ38" s="184"/>
      <c r="UTR38" s="184"/>
      <c r="UTS38" s="184"/>
      <c r="UTT38" s="184"/>
      <c r="UTU38" s="184"/>
      <c r="UTV38" s="184"/>
      <c r="UTW38" s="184"/>
      <c r="UTX38" s="184"/>
      <c r="UTY38" s="184"/>
      <c r="UTZ38" s="184"/>
      <c r="UUA38" s="184"/>
      <c r="UUB38" s="184"/>
      <c r="UUC38" s="184"/>
      <c r="UUD38" s="184"/>
      <c r="UUE38" s="184"/>
      <c r="UUF38" s="184"/>
      <c r="UUG38" s="184"/>
      <c r="UUH38" s="184"/>
      <c r="UUI38" s="184"/>
      <c r="UUJ38" s="184"/>
      <c r="UUK38" s="184"/>
      <c r="UUL38" s="184"/>
      <c r="UUM38" s="184"/>
      <c r="UUN38" s="184"/>
      <c r="UUO38" s="184"/>
      <c r="UUP38" s="184"/>
      <c r="UUQ38" s="184"/>
      <c r="UUR38" s="184"/>
      <c r="UUS38" s="184"/>
      <c r="UUT38" s="184"/>
      <c r="UUU38" s="184"/>
      <c r="UUV38" s="184"/>
      <c r="UUW38" s="184"/>
      <c r="UUX38" s="184"/>
      <c r="UUY38" s="184"/>
      <c r="UUZ38" s="184"/>
      <c r="UVA38" s="184"/>
      <c r="UVB38" s="184"/>
      <c r="UVC38" s="184"/>
      <c r="UVD38" s="184"/>
      <c r="UVE38" s="184"/>
      <c r="UVF38" s="184"/>
      <c r="UVG38" s="184"/>
      <c r="UVH38" s="184"/>
      <c r="UVI38" s="184"/>
      <c r="UVJ38" s="184"/>
      <c r="UVK38" s="184"/>
      <c r="UVL38" s="184"/>
      <c r="UVM38" s="184"/>
      <c r="UVN38" s="184"/>
      <c r="UVO38" s="184"/>
      <c r="UVP38" s="184"/>
      <c r="UVQ38" s="184"/>
      <c r="UVR38" s="184"/>
      <c r="UVS38" s="184"/>
      <c r="UVT38" s="184"/>
      <c r="UVU38" s="184"/>
      <c r="UVV38" s="184"/>
      <c r="UVW38" s="184"/>
      <c r="UVX38" s="184"/>
      <c r="UVY38" s="184"/>
      <c r="UVZ38" s="184"/>
      <c r="UWA38" s="184"/>
      <c r="UWB38" s="184"/>
      <c r="UWC38" s="184"/>
      <c r="UWD38" s="184"/>
      <c r="UWE38" s="184"/>
      <c r="UWF38" s="184"/>
      <c r="UWG38" s="184"/>
      <c r="UWH38" s="184"/>
      <c r="UWI38" s="184"/>
      <c r="UWJ38" s="184"/>
      <c r="UWK38" s="184"/>
      <c r="UWL38" s="184"/>
      <c r="UWM38" s="184"/>
      <c r="UWN38" s="184"/>
      <c r="UWO38" s="184"/>
      <c r="UWP38" s="184"/>
      <c r="UWQ38" s="184"/>
      <c r="UWR38" s="184"/>
      <c r="UWS38" s="184"/>
      <c r="UWT38" s="184"/>
      <c r="UWU38" s="184"/>
      <c r="UWV38" s="184"/>
      <c r="UWW38" s="184"/>
      <c r="UWX38" s="184"/>
      <c r="UWY38" s="184"/>
      <c r="UWZ38" s="184"/>
      <c r="UXA38" s="184"/>
      <c r="UXB38" s="184"/>
      <c r="UXC38" s="184"/>
      <c r="UXD38" s="184"/>
      <c r="UXE38" s="184"/>
      <c r="UXF38" s="184"/>
      <c r="UXG38" s="184"/>
      <c r="UXH38" s="184"/>
      <c r="UXI38" s="184"/>
      <c r="UXJ38" s="184"/>
      <c r="UXK38" s="184"/>
      <c r="UXL38" s="184"/>
      <c r="UXM38" s="184"/>
      <c r="UXN38" s="184"/>
      <c r="UXO38" s="184"/>
      <c r="UXP38" s="184"/>
      <c r="UXQ38" s="184"/>
      <c r="UXR38" s="184"/>
      <c r="UXS38" s="184"/>
      <c r="UXT38" s="184"/>
      <c r="UXU38" s="184"/>
      <c r="UXV38" s="184"/>
      <c r="UXW38" s="184"/>
      <c r="UXX38" s="184"/>
      <c r="UXY38" s="184"/>
      <c r="UXZ38" s="184"/>
      <c r="UYA38" s="184"/>
      <c r="UYB38" s="184"/>
      <c r="UYC38" s="184"/>
      <c r="UYD38" s="184"/>
      <c r="UYE38" s="184"/>
      <c r="UYF38" s="184"/>
      <c r="UYG38" s="184"/>
      <c r="UYH38" s="184"/>
      <c r="UYI38" s="184"/>
      <c r="UYJ38" s="184"/>
      <c r="UYK38" s="184"/>
      <c r="UYL38" s="184"/>
      <c r="UYM38" s="184"/>
      <c r="UYN38" s="184"/>
      <c r="UYO38" s="184"/>
      <c r="UYP38" s="184"/>
      <c r="UYQ38" s="184"/>
      <c r="UYR38" s="184"/>
      <c r="UYS38" s="184"/>
      <c r="UYT38" s="184"/>
      <c r="UYU38" s="184"/>
      <c r="UYV38" s="184"/>
      <c r="UYW38" s="184"/>
      <c r="UYX38" s="184"/>
      <c r="UYY38" s="184"/>
      <c r="UYZ38" s="184"/>
      <c r="UZA38" s="184"/>
      <c r="UZB38" s="184"/>
      <c r="UZC38" s="184"/>
      <c r="UZD38" s="184"/>
      <c r="UZE38" s="184"/>
      <c r="UZF38" s="184"/>
      <c r="UZG38" s="184"/>
      <c r="UZH38" s="184"/>
      <c r="UZI38" s="184"/>
      <c r="UZJ38" s="184"/>
      <c r="UZK38" s="184"/>
      <c r="UZL38" s="184"/>
      <c r="UZM38" s="184"/>
      <c r="UZN38" s="184"/>
      <c r="UZO38" s="184"/>
      <c r="UZP38" s="184"/>
      <c r="UZQ38" s="184"/>
      <c r="UZR38" s="184"/>
      <c r="UZS38" s="184"/>
      <c r="UZT38" s="184"/>
      <c r="UZU38" s="184"/>
      <c r="UZV38" s="184"/>
      <c r="UZW38" s="184"/>
      <c r="UZX38" s="184"/>
      <c r="UZY38" s="184"/>
      <c r="UZZ38" s="184"/>
      <c r="VAA38" s="184"/>
      <c r="VAB38" s="184"/>
      <c r="VAC38" s="184"/>
      <c r="VAD38" s="184"/>
      <c r="VAE38" s="184"/>
      <c r="VAF38" s="184"/>
      <c r="VAG38" s="184"/>
      <c r="VAH38" s="184"/>
      <c r="VAI38" s="184"/>
      <c r="VAJ38" s="184"/>
      <c r="VAK38" s="184"/>
      <c r="VAL38" s="184"/>
      <c r="VAM38" s="184"/>
      <c r="VAN38" s="184"/>
      <c r="VAO38" s="184"/>
      <c r="VAP38" s="184"/>
      <c r="VAQ38" s="184"/>
      <c r="VAR38" s="184"/>
      <c r="VAS38" s="184"/>
      <c r="VAT38" s="184"/>
      <c r="VAU38" s="184"/>
      <c r="VAV38" s="184"/>
      <c r="VAW38" s="184"/>
      <c r="VAX38" s="184"/>
      <c r="VAY38" s="184"/>
      <c r="VAZ38" s="184"/>
      <c r="VBA38" s="184"/>
      <c r="VBB38" s="184"/>
      <c r="VBC38" s="184"/>
      <c r="VBD38" s="184"/>
      <c r="VBE38" s="184"/>
      <c r="VBF38" s="184"/>
      <c r="VBG38" s="184"/>
      <c r="VBH38" s="184"/>
      <c r="VBI38" s="184"/>
      <c r="VBJ38" s="184"/>
      <c r="VBK38" s="184"/>
      <c r="VBL38" s="184"/>
      <c r="VBM38" s="184"/>
      <c r="VBN38" s="184"/>
      <c r="VBO38" s="184"/>
      <c r="VBP38" s="184"/>
      <c r="VBQ38" s="184"/>
      <c r="VBR38" s="184"/>
      <c r="VBS38" s="184"/>
      <c r="VBT38" s="184"/>
      <c r="VBU38" s="184"/>
      <c r="VBV38" s="184"/>
      <c r="VBW38" s="184"/>
      <c r="VBX38" s="184"/>
      <c r="VBY38" s="184"/>
      <c r="VBZ38" s="184"/>
      <c r="VCA38" s="184"/>
      <c r="VCB38" s="184"/>
      <c r="VCC38" s="184"/>
      <c r="VCD38" s="184"/>
      <c r="VCE38" s="184"/>
      <c r="VCF38" s="184"/>
      <c r="VCG38" s="184"/>
      <c r="VCH38" s="184"/>
      <c r="VCI38" s="184"/>
      <c r="VCJ38" s="184"/>
      <c r="VCK38" s="184"/>
      <c r="VCL38" s="184"/>
      <c r="VCM38" s="184"/>
      <c r="VCN38" s="184"/>
      <c r="VCO38" s="184"/>
      <c r="VCP38" s="184"/>
      <c r="VCQ38" s="184"/>
      <c r="VCR38" s="184"/>
      <c r="VCS38" s="184"/>
      <c r="VCT38" s="184"/>
      <c r="VCU38" s="184"/>
      <c r="VCV38" s="184"/>
      <c r="VCW38" s="184"/>
      <c r="VCX38" s="184"/>
      <c r="VCY38" s="184"/>
      <c r="VCZ38" s="184"/>
      <c r="VDA38" s="184"/>
      <c r="VDB38" s="184"/>
      <c r="VDC38" s="184"/>
      <c r="VDD38" s="184"/>
      <c r="VDE38" s="184"/>
      <c r="VDF38" s="184"/>
      <c r="VDG38" s="184"/>
      <c r="VDH38" s="184"/>
      <c r="VDI38" s="184"/>
      <c r="VDJ38" s="184"/>
      <c r="VDK38" s="184"/>
      <c r="VDL38" s="184"/>
      <c r="VDM38" s="184"/>
      <c r="VDN38" s="184"/>
      <c r="VDO38" s="184"/>
      <c r="VDP38" s="184"/>
      <c r="VDQ38" s="184"/>
      <c r="VDR38" s="184"/>
      <c r="VDS38" s="184"/>
      <c r="VDT38" s="184"/>
      <c r="VDU38" s="184"/>
      <c r="VDV38" s="184"/>
      <c r="VDW38" s="184"/>
      <c r="VDX38" s="184"/>
      <c r="VDY38" s="184"/>
      <c r="VDZ38" s="184"/>
      <c r="VEA38" s="184"/>
      <c r="VEB38" s="184"/>
      <c r="VEC38" s="184"/>
      <c r="VED38" s="184"/>
      <c r="VEE38" s="184"/>
      <c r="VEF38" s="184"/>
      <c r="VEG38" s="184"/>
      <c r="VEH38" s="184"/>
      <c r="VEI38" s="184"/>
      <c r="VEJ38" s="184"/>
      <c r="VEK38" s="184"/>
      <c r="VEL38" s="184"/>
      <c r="VEM38" s="184"/>
      <c r="VEN38" s="184"/>
      <c r="VEO38" s="184"/>
      <c r="VEP38" s="184"/>
      <c r="VEQ38" s="184"/>
      <c r="VER38" s="184"/>
      <c r="VES38" s="184"/>
      <c r="VET38" s="184"/>
      <c r="VEU38" s="184"/>
      <c r="VEV38" s="184"/>
      <c r="VEW38" s="184"/>
      <c r="VEX38" s="184"/>
      <c r="VEY38" s="184"/>
      <c r="VEZ38" s="184"/>
      <c r="VFA38" s="184"/>
      <c r="VFB38" s="184"/>
      <c r="VFC38" s="184"/>
      <c r="VFD38" s="184"/>
      <c r="VFE38" s="184"/>
      <c r="VFF38" s="184"/>
      <c r="VFG38" s="184"/>
      <c r="VFH38" s="184"/>
      <c r="VFI38" s="184"/>
      <c r="VFJ38" s="184"/>
      <c r="VFK38" s="184"/>
      <c r="VFL38" s="184"/>
      <c r="VFM38" s="184"/>
      <c r="VFN38" s="184"/>
      <c r="VFO38" s="184"/>
      <c r="VFP38" s="184"/>
      <c r="VFQ38" s="184"/>
      <c r="VFR38" s="184"/>
      <c r="VFS38" s="184"/>
      <c r="VFT38" s="184"/>
      <c r="VFU38" s="184"/>
      <c r="VFV38" s="184"/>
      <c r="VFW38" s="184"/>
      <c r="VFX38" s="184"/>
      <c r="VFY38" s="184"/>
      <c r="VFZ38" s="184"/>
      <c r="VGA38" s="184"/>
      <c r="VGB38" s="184"/>
      <c r="VGC38" s="184"/>
      <c r="VGD38" s="184"/>
      <c r="VGE38" s="184"/>
      <c r="VGF38" s="184"/>
      <c r="VGG38" s="184"/>
      <c r="VGH38" s="184"/>
      <c r="VGI38" s="184"/>
      <c r="VGJ38" s="184"/>
      <c r="VGK38" s="184"/>
      <c r="VGL38" s="184"/>
      <c r="VGM38" s="184"/>
      <c r="VGN38" s="184"/>
      <c r="VGO38" s="184"/>
      <c r="VGP38" s="184"/>
      <c r="VGQ38" s="184"/>
      <c r="VGR38" s="184"/>
      <c r="VGS38" s="184"/>
      <c r="VGT38" s="184"/>
      <c r="VGU38" s="184"/>
      <c r="VGV38" s="184"/>
      <c r="VGW38" s="184"/>
      <c r="VGX38" s="184"/>
      <c r="VGY38" s="184"/>
      <c r="VGZ38" s="184"/>
      <c r="VHA38" s="184"/>
      <c r="VHB38" s="184"/>
      <c r="VHC38" s="184"/>
      <c r="VHD38" s="184"/>
      <c r="VHE38" s="184"/>
      <c r="VHF38" s="184"/>
      <c r="VHG38" s="184"/>
      <c r="VHH38" s="184"/>
      <c r="VHI38" s="184"/>
      <c r="VHJ38" s="184"/>
      <c r="VHK38" s="184"/>
      <c r="VHL38" s="184"/>
      <c r="VHM38" s="184"/>
      <c r="VHN38" s="184"/>
      <c r="VHO38" s="184"/>
      <c r="VHP38" s="184"/>
      <c r="VHQ38" s="184"/>
      <c r="VHR38" s="184"/>
      <c r="VHS38" s="184"/>
      <c r="VHT38" s="184"/>
      <c r="VHU38" s="184"/>
      <c r="VHV38" s="184"/>
      <c r="VHW38" s="184"/>
      <c r="VHX38" s="184"/>
      <c r="VHY38" s="184"/>
      <c r="VHZ38" s="184"/>
      <c r="VIA38" s="184"/>
      <c r="VIB38" s="184"/>
      <c r="VIC38" s="184"/>
      <c r="VID38" s="184"/>
      <c r="VIE38" s="184"/>
      <c r="VIF38" s="184"/>
      <c r="VIG38" s="184"/>
      <c r="VIH38" s="184"/>
      <c r="VII38" s="184"/>
      <c r="VIJ38" s="184"/>
      <c r="VIK38" s="184"/>
      <c r="VIL38" s="184"/>
      <c r="VIM38" s="184"/>
      <c r="VIN38" s="184"/>
      <c r="VIO38" s="184"/>
      <c r="VIP38" s="184"/>
      <c r="VIQ38" s="184"/>
      <c r="VIR38" s="184"/>
      <c r="VIS38" s="184"/>
      <c r="VIT38" s="184"/>
      <c r="VIU38" s="184"/>
      <c r="VIV38" s="184"/>
      <c r="VIW38" s="184"/>
      <c r="VIX38" s="184"/>
      <c r="VIY38" s="184"/>
      <c r="VIZ38" s="184"/>
      <c r="VJA38" s="184"/>
      <c r="VJB38" s="184"/>
      <c r="VJC38" s="184"/>
      <c r="VJD38" s="184"/>
      <c r="VJE38" s="184"/>
      <c r="VJF38" s="184"/>
      <c r="VJG38" s="184"/>
      <c r="VJH38" s="184"/>
      <c r="VJI38" s="184"/>
      <c r="VJJ38" s="184"/>
      <c r="VJK38" s="184"/>
      <c r="VJL38" s="184"/>
      <c r="VJM38" s="184"/>
      <c r="VJN38" s="184"/>
      <c r="VJO38" s="184"/>
      <c r="VJP38" s="184"/>
      <c r="VJQ38" s="184"/>
      <c r="VJR38" s="184"/>
      <c r="VJS38" s="184"/>
      <c r="VJT38" s="184"/>
      <c r="VJU38" s="184"/>
      <c r="VJV38" s="184"/>
      <c r="VJW38" s="184"/>
      <c r="VJX38" s="184"/>
      <c r="VJY38" s="184"/>
      <c r="VJZ38" s="184"/>
      <c r="VKA38" s="184"/>
      <c r="VKB38" s="184"/>
      <c r="VKC38" s="184"/>
      <c r="VKD38" s="184"/>
      <c r="VKE38" s="184"/>
      <c r="VKF38" s="184"/>
      <c r="VKG38" s="184"/>
      <c r="VKH38" s="184"/>
      <c r="VKI38" s="184"/>
      <c r="VKJ38" s="184"/>
      <c r="VKK38" s="184"/>
      <c r="VKL38" s="184"/>
      <c r="VKM38" s="184"/>
      <c r="VKN38" s="184"/>
      <c r="VKO38" s="184"/>
      <c r="VKP38" s="184"/>
      <c r="VKQ38" s="184"/>
      <c r="VKR38" s="184"/>
      <c r="VKS38" s="184"/>
      <c r="VKT38" s="184"/>
      <c r="VKU38" s="184"/>
      <c r="VKV38" s="184"/>
      <c r="VKW38" s="184"/>
      <c r="VKX38" s="184"/>
      <c r="VKY38" s="184"/>
      <c r="VKZ38" s="184"/>
      <c r="VLA38" s="184"/>
      <c r="VLB38" s="184"/>
      <c r="VLC38" s="184"/>
      <c r="VLD38" s="184"/>
      <c r="VLE38" s="184"/>
      <c r="VLF38" s="184"/>
      <c r="VLG38" s="184"/>
      <c r="VLH38" s="184"/>
      <c r="VLI38" s="184"/>
      <c r="VLJ38" s="184"/>
      <c r="VLK38" s="184"/>
      <c r="VLL38" s="184"/>
      <c r="VLM38" s="184"/>
      <c r="VLN38" s="184"/>
      <c r="VLO38" s="184"/>
      <c r="VLP38" s="184"/>
      <c r="VLQ38" s="184"/>
      <c r="VLR38" s="184"/>
      <c r="VLS38" s="184"/>
      <c r="VLT38" s="184"/>
      <c r="VLU38" s="184"/>
      <c r="VLV38" s="184"/>
      <c r="VLW38" s="184"/>
      <c r="VLX38" s="184"/>
      <c r="VLY38" s="184"/>
      <c r="VLZ38" s="184"/>
      <c r="VMA38" s="184"/>
      <c r="VMB38" s="184"/>
      <c r="VMC38" s="184"/>
      <c r="VMD38" s="184"/>
      <c r="VME38" s="184"/>
      <c r="VMF38" s="184"/>
      <c r="VMG38" s="184"/>
      <c r="VMH38" s="184"/>
      <c r="VMI38" s="184"/>
      <c r="VMJ38" s="184"/>
      <c r="VMK38" s="184"/>
      <c r="VML38" s="184"/>
      <c r="VMM38" s="184"/>
      <c r="VMN38" s="184"/>
      <c r="VMO38" s="184"/>
      <c r="VMP38" s="184"/>
      <c r="VMQ38" s="184"/>
      <c r="VMR38" s="184"/>
      <c r="VMS38" s="184"/>
      <c r="VMT38" s="184"/>
      <c r="VMU38" s="184"/>
      <c r="VMV38" s="184"/>
      <c r="VMW38" s="184"/>
      <c r="VMX38" s="184"/>
      <c r="VMY38" s="184"/>
      <c r="VMZ38" s="184"/>
      <c r="VNA38" s="184"/>
      <c r="VNB38" s="184"/>
      <c r="VNC38" s="184"/>
      <c r="VND38" s="184"/>
      <c r="VNE38" s="184"/>
      <c r="VNF38" s="184"/>
      <c r="VNG38" s="184"/>
      <c r="VNH38" s="184"/>
      <c r="VNI38" s="184"/>
      <c r="VNJ38" s="184"/>
      <c r="VNK38" s="184"/>
      <c r="VNL38" s="184"/>
      <c r="VNM38" s="184"/>
      <c r="VNN38" s="184"/>
      <c r="VNO38" s="184"/>
      <c r="VNP38" s="184"/>
      <c r="VNQ38" s="184"/>
      <c r="VNR38" s="184"/>
      <c r="VNS38" s="184"/>
      <c r="VNT38" s="184"/>
      <c r="VNU38" s="184"/>
      <c r="VNV38" s="184"/>
      <c r="VNW38" s="184"/>
      <c r="VNX38" s="184"/>
      <c r="VNY38" s="184"/>
      <c r="VNZ38" s="184"/>
      <c r="VOA38" s="184"/>
      <c r="VOB38" s="184"/>
      <c r="VOC38" s="184"/>
      <c r="VOD38" s="184"/>
      <c r="VOE38" s="184"/>
      <c r="VOF38" s="184"/>
      <c r="VOG38" s="184"/>
      <c r="VOH38" s="184"/>
      <c r="VOI38" s="184"/>
      <c r="VOJ38" s="184"/>
      <c r="VOK38" s="184"/>
      <c r="VOL38" s="184"/>
      <c r="VOM38" s="184"/>
      <c r="VON38" s="184"/>
      <c r="VOO38" s="184"/>
      <c r="VOP38" s="184"/>
      <c r="VOQ38" s="184"/>
      <c r="VOR38" s="184"/>
      <c r="VOS38" s="184"/>
      <c r="VOT38" s="184"/>
      <c r="VOU38" s="184"/>
      <c r="VOV38" s="184"/>
      <c r="VOW38" s="184"/>
      <c r="VOX38" s="184"/>
      <c r="VOY38" s="184"/>
      <c r="VOZ38" s="184"/>
      <c r="VPA38" s="184"/>
      <c r="VPB38" s="184"/>
      <c r="VPC38" s="184"/>
      <c r="VPD38" s="184"/>
      <c r="VPE38" s="184"/>
      <c r="VPF38" s="184"/>
      <c r="VPG38" s="184"/>
      <c r="VPH38" s="184"/>
      <c r="VPI38" s="184"/>
      <c r="VPJ38" s="184"/>
      <c r="VPK38" s="184"/>
      <c r="VPL38" s="184"/>
      <c r="VPM38" s="184"/>
      <c r="VPN38" s="184"/>
      <c r="VPO38" s="184"/>
      <c r="VPP38" s="184"/>
      <c r="VPQ38" s="184"/>
      <c r="VPR38" s="184"/>
      <c r="VPS38" s="184"/>
      <c r="VPT38" s="184"/>
      <c r="VPU38" s="184"/>
      <c r="VPV38" s="184"/>
      <c r="VPW38" s="184"/>
      <c r="VPX38" s="184"/>
      <c r="VPY38" s="184"/>
      <c r="VPZ38" s="184"/>
      <c r="VQA38" s="184"/>
      <c r="VQB38" s="184"/>
      <c r="VQC38" s="184"/>
      <c r="VQD38" s="184"/>
      <c r="VQE38" s="184"/>
      <c r="VQF38" s="184"/>
      <c r="VQG38" s="184"/>
      <c r="VQH38" s="184"/>
      <c r="VQI38" s="184"/>
      <c r="VQJ38" s="184"/>
      <c r="VQK38" s="184"/>
      <c r="VQL38" s="184"/>
      <c r="VQM38" s="184"/>
      <c r="VQN38" s="184"/>
      <c r="VQO38" s="184"/>
      <c r="VQP38" s="184"/>
      <c r="VQQ38" s="184"/>
      <c r="VQR38" s="184"/>
      <c r="VQS38" s="184"/>
      <c r="VQT38" s="184"/>
      <c r="VQU38" s="184"/>
      <c r="VQV38" s="184"/>
      <c r="VQW38" s="184"/>
      <c r="VQX38" s="184"/>
      <c r="VQY38" s="184"/>
      <c r="VQZ38" s="184"/>
      <c r="VRA38" s="184"/>
      <c r="VRB38" s="184"/>
      <c r="VRC38" s="184"/>
      <c r="VRD38" s="184"/>
      <c r="VRE38" s="184"/>
      <c r="VRF38" s="184"/>
      <c r="VRG38" s="184"/>
      <c r="VRH38" s="184"/>
      <c r="VRI38" s="184"/>
      <c r="VRJ38" s="184"/>
      <c r="VRK38" s="184"/>
      <c r="VRL38" s="184"/>
      <c r="VRM38" s="184"/>
      <c r="VRN38" s="184"/>
      <c r="VRO38" s="184"/>
      <c r="VRP38" s="184"/>
      <c r="VRQ38" s="184"/>
      <c r="VRR38" s="184"/>
      <c r="VRS38" s="184"/>
      <c r="VRT38" s="184"/>
      <c r="VRU38" s="184"/>
      <c r="VRV38" s="184"/>
      <c r="VRW38" s="184"/>
      <c r="VRX38" s="184"/>
      <c r="VRY38" s="184"/>
      <c r="VRZ38" s="184"/>
      <c r="VSA38" s="184"/>
      <c r="VSB38" s="184"/>
      <c r="VSC38" s="184"/>
      <c r="VSD38" s="184"/>
      <c r="VSE38" s="184"/>
      <c r="VSF38" s="184"/>
      <c r="VSG38" s="184"/>
      <c r="VSH38" s="184"/>
      <c r="VSI38" s="184"/>
      <c r="VSJ38" s="184"/>
      <c r="VSK38" s="184"/>
      <c r="VSL38" s="184"/>
      <c r="VSM38" s="184"/>
      <c r="VSN38" s="184"/>
      <c r="VSO38" s="184"/>
      <c r="VSP38" s="184"/>
      <c r="VSQ38" s="184"/>
      <c r="VSR38" s="184"/>
      <c r="VSS38" s="184"/>
      <c r="VST38" s="184"/>
      <c r="VSU38" s="184"/>
      <c r="VSV38" s="184"/>
      <c r="VSW38" s="184"/>
      <c r="VSX38" s="184"/>
      <c r="VSY38" s="184"/>
      <c r="VSZ38" s="184"/>
      <c r="VTA38" s="184"/>
      <c r="VTB38" s="184"/>
      <c r="VTC38" s="184"/>
      <c r="VTD38" s="184"/>
      <c r="VTE38" s="184"/>
      <c r="VTF38" s="184"/>
      <c r="VTG38" s="184"/>
      <c r="VTH38" s="184"/>
      <c r="VTI38" s="184"/>
      <c r="VTJ38" s="184"/>
      <c r="VTK38" s="184"/>
      <c r="VTL38" s="184"/>
      <c r="VTM38" s="184"/>
      <c r="VTN38" s="184"/>
      <c r="VTO38" s="184"/>
      <c r="VTP38" s="184"/>
      <c r="VTQ38" s="184"/>
      <c r="VTR38" s="184"/>
      <c r="VTS38" s="184"/>
      <c r="VTT38" s="184"/>
      <c r="VTU38" s="184"/>
      <c r="VTV38" s="184"/>
      <c r="VTW38" s="184"/>
      <c r="VTX38" s="184"/>
      <c r="VTY38" s="184"/>
      <c r="VTZ38" s="184"/>
      <c r="VUA38" s="184"/>
      <c r="VUB38" s="184"/>
      <c r="VUC38" s="184"/>
      <c r="VUD38" s="184"/>
      <c r="VUE38" s="184"/>
      <c r="VUF38" s="184"/>
      <c r="VUG38" s="184"/>
      <c r="VUH38" s="184"/>
      <c r="VUI38" s="184"/>
      <c r="VUJ38" s="184"/>
      <c r="VUK38" s="184"/>
      <c r="VUL38" s="184"/>
      <c r="VUM38" s="184"/>
      <c r="VUN38" s="184"/>
      <c r="VUO38" s="184"/>
      <c r="VUP38" s="184"/>
      <c r="VUQ38" s="184"/>
      <c r="VUR38" s="184"/>
      <c r="VUS38" s="184"/>
      <c r="VUT38" s="184"/>
      <c r="VUU38" s="184"/>
      <c r="VUV38" s="184"/>
      <c r="VUW38" s="184"/>
      <c r="VUX38" s="184"/>
      <c r="VUY38" s="184"/>
      <c r="VUZ38" s="184"/>
      <c r="VVA38" s="184"/>
      <c r="VVB38" s="184"/>
      <c r="VVC38" s="184"/>
      <c r="VVD38" s="184"/>
      <c r="VVE38" s="184"/>
      <c r="VVF38" s="184"/>
      <c r="VVG38" s="184"/>
      <c r="VVH38" s="184"/>
      <c r="VVI38" s="184"/>
      <c r="VVJ38" s="184"/>
      <c r="VVK38" s="184"/>
      <c r="VVL38" s="184"/>
      <c r="VVM38" s="184"/>
      <c r="VVN38" s="184"/>
      <c r="VVO38" s="184"/>
      <c r="VVP38" s="184"/>
      <c r="VVQ38" s="184"/>
      <c r="VVR38" s="184"/>
      <c r="VVS38" s="184"/>
      <c r="VVT38" s="184"/>
      <c r="VVU38" s="184"/>
      <c r="VVV38" s="184"/>
      <c r="VVW38" s="184"/>
      <c r="VVX38" s="184"/>
      <c r="VVY38" s="184"/>
      <c r="VVZ38" s="184"/>
      <c r="VWA38" s="184"/>
      <c r="VWB38" s="184"/>
      <c r="VWC38" s="184"/>
      <c r="VWD38" s="184"/>
      <c r="VWE38" s="184"/>
      <c r="VWF38" s="184"/>
      <c r="VWG38" s="184"/>
      <c r="VWH38" s="184"/>
      <c r="VWI38" s="184"/>
      <c r="VWJ38" s="184"/>
      <c r="VWK38" s="184"/>
      <c r="VWL38" s="184"/>
      <c r="VWM38" s="184"/>
      <c r="VWN38" s="184"/>
      <c r="VWO38" s="184"/>
      <c r="VWP38" s="184"/>
      <c r="VWQ38" s="184"/>
      <c r="VWR38" s="184"/>
      <c r="VWS38" s="184"/>
      <c r="VWT38" s="184"/>
      <c r="VWU38" s="184"/>
      <c r="VWV38" s="184"/>
      <c r="VWW38" s="184"/>
      <c r="VWX38" s="184"/>
      <c r="VWY38" s="184"/>
      <c r="VWZ38" s="184"/>
      <c r="VXA38" s="184"/>
      <c r="VXB38" s="184"/>
      <c r="VXC38" s="184"/>
      <c r="VXD38" s="184"/>
      <c r="VXE38" s="184"/>
      <c r="VXF38" s="184"/>
      <c r="VXG38" s="184"/>
      <c r="VXH38" s="184"/>
      <c r="VXI38" s="184"/>
      <c r="VXJ38" s="184"/>
      <c r="VXK38" s="184"/>
      <c r="VXL38" s="184"/>
      <c r="VXM38" s="184"/>
      <c r="VXN38" s="184"/>
      <c r="VXO38" s="184"/>
      <c r="VXP38" s="184"/>
      <c r="VXQ38" s="184"/>
      <c r="VXR38" s="184"/>
      <c r="VXS38" s="184"/>
      <c r="VXT38" s="184"/>
      <c r="VXU38" s="184"/>
      <c r="VXV38" s="184"/>
      <c r="VXW38" s="184"/>
      <c r="VXX38" s="184"/>
      <c r="VXY38" s="184"/>
      <c r="VXZ38" s="184"/>
      <c r="VYA38" s="184"/>
      <c r="VYB38" s="184"/>
      <c r="VYC38" s="184"/>
      <c r="VYD38" s="184"/>
      <c r="VYE38" s="184"/>
      <c r="VYF38" s="184"/>
      <c r="VYG38" s="184"/>
      <c r="VYH38" s="184"/>
      <c r="VYI38" s="184"/>
      <c r="VYJ38" s="184"/>
      <c r="VYK38" s="184"/>
      <c r="VYL38" s="184"/>
      <c r="VYM38" s="184"/>
      <c r="VYN38" s="184"/>
      <c r="VYO38" s="184"/>
      <c r="VYP38" s="184"/>
      <c r="VYQ38" s="184"/>
      <c r="VYR38" s="184"/>
      <c r="VYS38" s="184"/>
      <c r="VYT38" s="184"/>
      <c r="VYU38" s="184"/>
      <c r="VYV38" s="184"/>
      <c r="VYW38" s="184"/>
      <c r="VYX38" s="184"/>
      <c r="VYY38" s="184"/>
      <c r="VYZ38" s="184"/>
      <c r="VZA38" s="184"/>
      <c r="VZB38" s="184"/>
      <c r="VZC38" s="184"/>
      <c r="VZD38" s="184"/>
      <c r="VZE38" s="184"/>
      <c r="VZF38" s="184"/>
      <c r="VZG38" s="184"/>
      <c r="VZH38" s="184"/>
      <c r="VZI38" s="184"/>
      <c r="VZJ38" s="184"/>
      <c r="VZK38" s="184"/>
      <c r="VZL38" s="184"/>
      <c r="VZM38" s="184"/>
      <c r="VZN38" s="184"/>
      <c r="VZO38" s="184"/>
      <c r="VZP38" s="184"/>
      <c r="VZQ38" s="184"/>
      <c r="VZR38" s="184"/>
      <c r="VZS38" s="184"/>
      <c r="VZT38" s="184"/>
      <c r="VZU38" s="184"/>
      <c r="VZV38" s="184"/>
      <c r="VZW38" s="184"/>
      <c r="VZX38" s="184"/>
      <c r="VZY38" s="184"/>
      <c r="VZZ38" s="184"/>
      <c r="WAA38" s="184"/>
      <c r="WAB38" s="184"/>
      <c r="WAC38" s="184"/>
      <c r="WAD38" s="184"/>
      <c r="WAE38" s="184"/>
      <c r="WAF38" s="184"/>
      <c r="WAG38" s="184"/>
      <c r="WAH38" s="184"/>
      <c r="WAI38" s="184"/>
      <c r="WAJ38" s="184"/>
      <c r="WAK38" s="184"/>
      <c r="WAL38" s="184"/>
      <c r="WAM38" s="184"/>
      <c r="WAN38" s="184"/>
      <c r="WAO38" s="184"/>
      <c r="WAP38" s="184"/>
      <c r="WAQ38" s="184"/>
      <c r="WAR38" s="184"/>
      <c r="WAS38" s="184"/>
      <c r="WAT38" s="184"/>
      <c r="WAU38" s="184"/>
      <c r="WAV38" s="184"/>
      <c r="WAW38" s="184"/>
      <c r="WAX38" s="184"/>
      <c r="WAY38" s="184"/>
      <c r="WAZ38" s="184"/>
      <c r="WBA38" s="184"/>
      <c r="WBB38" s="184"/>
      <c r="WBC38" s="184"/>
      <c r="WBD38" s="184"/>
      <c r="WBE38" s="184"/>
      <c r="WBF38" s="184"/>
      <c r="WBG38" s="184"/>
      <c r="WBH38" s="184"/>
      <c r="WBI38" s="184"/>
      <c r="WBJ38" s="184"/>
      <c r="WBK38" s="184"/>
      <c r="WBL38" s="184"/>
      <c r="WBM38" s="184"/>
      <c r="WBN38" s="184"/>
      <c r="WBO38" s="184"/>
      <c r="WBP38" s="184"/>
      <c r="WBQ38" s="184"/>
      <c r="WBR38" s="184"/>
      <c r="WBS38" s="184"/>
      <c r="WBT38" s="184"/>
      <c r="WBU38" s="184"/>
      <c r="WBV38" s="184"/>
      <c r="WBW38" s="184"/>
      <c r="WBX38" s="184"/>
      <c r="WBY38" s="184"/>
      <c r="WBZ38" s="184"/>
      <c r="WCA38" s="184"/>
      <c r="WCB38" s="184"/>
      <c r="WCC38" s="184"/>
      <c r="WCD38" s="184"/>
      <c r="WCE38" s="184"/>
      <c r="WCF38" s="184"/>
      <c r="WCG38" s="184"/>
      <c r="WCH38" s="184"/>
      <c r="WCI38" s="184"/>
      <c r="WCJ38" s="184"/>
      <c r="WCK38" s="184"/>
      <c r="WCL38" s="184"/>
      <c r="WCM38" s="184"/>
      <c r="WCN38" s="184"/>
      <c r="WCO38" s="184"/>
      <c r="WCP38" s="184"/>
      <c r="WCQ38" s="184"/>
      <c r="WCR38" s="184"/>
      <c r="WCS38" s="184"/>
      <c r="WCT38" s="184"/>
      <c r="WCU38" s="184"/>
      <c r="WCV38" s="184"/>
      <c r="WCW38" s="184"/>
      <c r="WCX38" s="184"/>
      <c r="WCY38" s="184"/>
      <c r="WCZ38" s="184"/>
      <c r="WDA38" s="184"/>
      <c r="WDB38" s="184"/>
      <c r="WDC38" s="184"/>
      <c r="WDD38" s="184"/>
      <c r="WDE38" s="184"/>
      <c r="WDF38" s="184"/>
      <c r="WDG38" s="184"/>
      <c r="WDH38" s="184"/>
      <c r="WDI38" s="184"/>
      <c r="WDJ38" s="184"/>
      <c r="WDK38" s="184"/>
      <c r="WDL38" s="184"/>
      <c r="WDM38" s="184"/>
      <c r="WDN38" s="184"/>
      <c r="WDO38" s="184"/>
      <c r="WDP38" s="184"/>
      <c r="WDQ38" s="184"/>
      <c r="WDR38" s="184"/>
      <c r="WDS38" s="184"/>
      <c r="WDT38" s="184"/>
      <c r="WDU38" s="184"/>
      <c r="WDV38" s="184"/>
      <c r="WDW38" s="184"/>
      <c r="WDX38" s="184"/>
      <c r="WDY38" s="184"/>
      <c r="WDZ38" s="184"/>
      <c r="WEA38" s="184"/>
      <c r="WEB38" s="184"/>
      <c r="WEC38" s="184"/>
      <c r="WED38" s="184"/>
      <c r="WEE38" s="184"/>
      <c r="WEF38" s="184"/>
      <c r="WEG38" s="184"/>
      <c r="WEH38" s="184"/>
      <c r="WEI38" s="184"/>
      <c r="WEJ38" s="184"/>
      <c r="WEK38" s="184"/>
      <c r="WEL38" s="184"/>
      <c r="WEM38" s="184"/>
      <c r="WEN38" s="184"/>
      <c r="WEO38" s="184"/>
      <c r="WEP38" s="184"/>
      <c r="WEQ38" s="184"/>
      <c r="WER38" s="184"/>
      <c r="WES38" s="184"/>
      <c r="WET38" s="184"/>
      <c r="WEU38" s="184"/>
      <c r="WEV38" s="184"/>
      <c r="WEW38" s="184"/>
      <c r="WEX38" s="184"/>
      <c r="WEY38" s="184"/>
      <c r="WEZ38" s="184"/>
      <c r="WFA38" s="184"/>
      <c r="WFB38" s="184"/>
      <c r="WFC38" s="184"/>
      <c r="WFD38" s="184"/>
      <c r="WFE38" s="184"/>
      <c r="WFF38" s="184"/>
      <c r="WFG38" s="184"/>
      <c r="WFH38" s="184"/>
      <c r="WFI38" s="184"/>
      <c r="WFJ38" s="184"/>
      <c r="WFK38" s="184"/>
      <c r="WFL38" s="184"/>
      <c r="WFM38" s="184"/>
      <c r="WFN38" s="184"/>
      <c r="WFO38" s="184"/>
      <c r="WFP38" s="184"/>
      <c r="WFQ38" s="184"/>
      <c r="WFR38" s="184"/>
      <c r="WFS38" s="184"/>
      <c r="WFT38" s="184"/>
      <c r="WFU38" s="184"/>
      <c r="WFV38" s="184"/>
      <c r="WFW38" s="184"/>
      <c r="WFX38" s="184"/>
      <c r="WFY38" s="184"/>
      <c r="WFZ38" s="184"/>
      <c r="WGA38" s="184"/>
      <c r="WGB38" s="184"/>
      <c r="WGC38" s="184"/>
      <c r="WGD38" s="184"/>
      <c r="WGE38" s="184"/>
      <c r="WGF38" s="184"/>
      <c r="WGG38" s="184"/>
      <c r="WGH38" s="184"/>
      <c r="WGI38" s="184"/>
      <c r="WGJ38" s="184"/>
      <c r="WGK38" s="184"/>
      <c r="WGL38" s="184"/>
      <c r="WGM38" s="184"/>
      <c r="WGN38" s="184"/>
      <c r="WGO38" s="184"/>
      <c r="WGP38" s="184"/>
      <c r="WGQ38" s="184"/>
      <c r="WGR38" s="184"/>
      <c r="WGS38" s="184"/>
      <c r="WGT38" s="184"/>
      <c r="WGU38" s="184"/>
      <c r="WGV38" s="184"/>
      <c r="WGW38" s="184"/>
      <c r="WGX38" s="184"/>
      <c r="WGY38" s="184"/>
      <c r="WGZ38" s="184"/>
      <c r="WHA38" s="184"/>
      <c r="WHB38" s="184"/>
      <c r="WHC38" s="184"/>
      <c r="WHD38" s="184"/>
      <c r="WHE38" s="184"/>
      <c r="WHF38" s="184"/>
      <c r="WHG38" s="184"/>
      <c r="WHH38" s="184"/>
      <c r="WHI38" s="184"/>
      <c r="WHJ38" s="184"/>
      <c r="WHK38" s="184"/>
      <c r="WHL38" s="184"/>
      <c r="WHM38" s="184"/>
      <c r="WHN38" s="184"/>
      <c r="WHO38" s="184"/>
      <c r="WHP38" s="184"/>
      <c r="WHQ38" s="184"/>
      <c r="WHR38" s="184"/>
      <c r="WHS38" s="184"/>
      <c r="WHT38" s="184"/>
      <c r="WHU38" s="184"/>
      <c r="WHV38" s="184"/>
      <c r="WHW38" s="184"/>
      <c r="WHX38" s="184"/>
      <c r="WHY38" s="184"/>
      <c r="WHZ38" s="184"/>
      <c r="WIA38" s="184"/>
      <c r="WIB38" s="184"/>
      <c r="WIC38" s="184"/>
      <c r="WID38" s="184"/>
      <c r="WIE38" s="184"/>
      <c r="WIF38" s="184"/>
      <c r="WIG38" s="184"/>
      <c r="WIH38" s="184"/>
      <c r="WII38" s="184"/>
      <c r="WIJ38" s="184"/>
      <c r="WIK38" s="184"/>
      <c r="WIL38" s="184"/>
      <c r="WIM38" s="184"/>
      <c r="WIN38" s="184"/>
      <c r="WIO38" s="184"/>
      <c r="WIP38" s="184"/>
      <c r="WIQ38" s="184"/>
      <c r="WIR38" s="184"/>
      <c r="WIS38" s="184"/>
      <c r="WIT38" s="184"/>
      <c r="WIU38" s="184"/>
      <c r="WIV38" s="184"/>
      <c r="WIW38" s="184"/>
      <c r="WIX38" s="184"/>
      <c r="WIY38" s="184"/>
      <c r="WIZ38" s="184"/>
      <c r="WJA38" s="184"/>
      <c r="WJB38" s="184"/>
      <c r="WJC38" s="184"/>
      <c r="WJD38" s="184"/>
      <c r="WJE38" s="184"/>
      <c r="WJF38" s="184"/>
      <c r="WJG38" s="184"/>
      <c r="WJH38" s="184"/>
      <c r="WJI38" s="184"/>
      <c r="WJJ38" s="184"/>
      <c r="WJK38" s="184"/>
      <c r="WJL38" s="184"/>
      <c r="WJM38" s="184"/>
      <c r="WJN38" s="184"/>
      <c r="WJO38" s="184"/>
      <c r="WJP38" s="184"/>
      <c r="WJQ38" s="184"/>
      <c r="WJR38" s="184"/>
      <c r="WJS38" s="184"/>
      <c r="WJT38" s="184"/>
      <c r="WJU38" s="184"/>
      <c r="WJV38" s="184"/>
      <c r="WJW38" s="184"/>
      <c r="WJX38" s="184"/>
      <c r="WJY38" s="184"/>
      <c r="WJZ38" s="184"/>
      <c r="WKA38" s="184"/>
      <c r="WKB38" s="184"/>
      <c r="WKC38" s="184"/>
      <c r="WKD38" s="184"/>
      <c r="WKE38" s="184"/>
      <c r="WKF38" s="184"/>
      <c r="WKG38" s="184"/>
      <c r="WKH38" s="184"/>
      <c r="WKI38" s="184"/>
      <c r="WKJ38" s="184"/>
      <c r="WKK38" s="184"/>
      <c r="WKL38" s="184"/>
      <c r="WKM38" s="184"/>
      <c r="WKN38" s="184"/>
      <c r="WKO38" s="184"/>
      <c r="WKP38" s="184"/>
      <c r="WKQ38" s="184"/>
      <c r="WKR38" s="184"/>
      <c r="WKS38" s="184"/>
      <c r="WKT38" s="184"/>
      <c r="WKU38" s="184"/>
      <c r="WKV38" s="184"/>
      <c r="WKW38" s="184"/>
      <c r="WKX38" s="184"/>
      <c r="WKY38" s="184"/>
      <c r="WKZ38" s="184"/>
      <c r="WLA38" s="184"/>
      <c r="WLB38" s="184"/>
      <c r="WLC38" s="184"/>
      <c r="WLD38" s="184"/>
      <c r="WLE38" s="184"/>
      <c r="WLF38" s="184"/>
      <c r="WLG38" s="184"/>
      <c r="WLH38" s="184"/>
      <c r="WLI38" s="184"/>
      <c r="WLJ38" s="184"/>
      <c r="WLK38" s="184"/>
      <c r="WLL38" s="184"/>
      <c r="WLM38" s="184"/>
      <c r="WLN38" s="184"/>
      <c r="WLO38" s="184"/>
      <c r="WLP38" s="184"/>
      <c r="WLQ38" s="184"/>
      <c r="WLR38" s="184"/>
      <c r="WLS38" s="184"/>
      <c r="WLT38" s="184"/>
      <c r="WLU38" s="184"/>
      <c r="WLV38" s="184"/>
      <c r="WLW38" s="184"/>
      <c r="WLX38" s="184"/>
      <c r="WLY38" s="184"/>
      <c r="WLZ38" s="184"/>
      <c r="WMA38" s="184"/>
      <c r="WMB38" s="184"/>
      <c r="WMC38" s="184"/>
      <c r="WMD38" s="184"/>
      <c r="WME38" s="184"/>
      <c r="WMF38" s="184"/>
      <c r="WMG38" s="184"/>
      <c r="WMH38" s="184"/>
      <c r="WMI38" s="184"/>
      <c r="WMJ38" s="184"/>
      <c r="WMK38" s="184"/>
      <c r="WML38" s="184"/>
      <c r="WMM38" s="184"/>
      <c r="WMN38" s="184"/>
      <c r="WMO38" s="184"/>
      <c r="WMP38" s="184"/>
      <c r="WMQ38" s="184"/>
      <c r="WMR38" s="184"/>
      <c r="WMS38" s="184"/>
      <c r="WMT38" s="184"/>
      <c r="WMU38" s="184"/>
      <c r="WMV38" s="184"/>
      <c r="WMW38" s="184"/>
      <c r="WMX38" s="184"/>
      <c r="WMY38" s="184"/>
      <c r="WMZ38" s="184"/>
      <c r="WNA38" s="184"/>
      <c r="WNB38" s="184"/>
      <c r="WNC38" s="184"/>
      <c r="WND38" s="184"/>
      <c r="WNE38" s="184"/>
      <c r="WNF38" s="184"/>
      <c r="WNG38" s="184"/>
      <c r="WNH38" s="184"/>
      <c r="WNI38" s="184"/>
      <c r="WNJ38" s="184"/>
      <c r="WNK38" s="184"/>
      <c r="WNL38" s="184"/>
      <c r="WNM38" s="184"/>
      <c r="WNN38" s="184"/>
      <c r="WNO38" s="184"/>
      <c r="WNP38" s="184"/>
      <c r="WNQ38" s="184"/>
      <c r="WNR38" s="184"/>
      <c r="WNS38" s="184"/>
      <c r="WNT38" s="184"/>
      <c r="WNU38" s="184"/>
      <c r="WNV38" s="184"/>
      <c r="WNW38" s="184"/>
      <c r="WNX38" s="184"/>
      <c r="WNY38" s="184"/>
      <c r="WNZ38" s="184"/>
      <c r="WOA38" s="184"/>
      <c r="WOB38" s="184"/>
      <c r="WOC38" s="184"/>
      <c r="WOD38" s="184"/>
      <c r="WOE38" s="184"/>
      <c r="WOF38" s="184"/>
      <c r="WOG38" s="184"/>
      <c r="WOH38" s="184"/>
      <c r="WOI38" s="184"/>
      <c r="WOJ38" s="184"/>
      <c r="WOK38" s="184"/>
      <c r="WOL38" s="184"/>
      <c r="WOM38" s="184"/>
      <c r="WON38" s="184"/>
      <c r="WOO38" s="184"/>
      <c r="WOP38" s="184"/>
      <c r="WOQ38" s="184"/>
      <c r="WOR38" s="184"/>
      <c r="WOS38" s="184"/>
      <c r="WOT38" s="184"/>
      <c r="WOU38" s="184"/>
      <c r="WOV38" s="184"/>
      <c r="WOW38" s="184"/>
      <c r="WOX38" s="184"/>
      <c r="WOY38" s="184"/>
      <c r="WOZ38" s="184"/>
      <c r="WPA38" s="184"/>
      <c r="WPB38" s="184"/>
      <c r="WPC38" s="184"/>
      <c r="WPD38" s="184"/>
      <c r="WPE38" s="184"/>
      <c r="WPF38" s="184"/>
      <c r="WPG38" s="184"/>
      <c r="WPH38" s="184"/>
      <c r="WPI38" s="184"/>
      <c r="WPJ38" s="184"/>
      <c r="WPK38" s="184"/>
      <c r="WPL38" s="184"/>
      <c r="WPM38" s="184"/>
      <c r="WPN38" s="184"/>
      <c r="WPO38" s="184"/>
      <c r="WPP38" s="184"/>
      <c r="WPQ38" s="184"/>
      <c r="WPR38" s="184"/>
      <c r="WPS38" s="184"/>
      <c r="WPT38" s="184"/>
      <c r="WPU38" s="184"/>
      <c r="WPV38" s="184"/>
      <c r="WPW38" s="184"/>
      <c r="WPX38" s="184"/>
      <c r="WPY38" s="184"/>
      <c r="WPZ38" s="184"/>
      <c r="WQA38" s="184"/>
      <c r="WQB38" s="184"/>
      <c r="WQC38" s="184"/>
      <c r="WQD38" s="184"/>
      <c r="WQE38" s="184"/>
      <c r="WQF38" s="184"/>
      <c r="WQG38" s="184"/>
      <c r="WQH38" s="184"/>
      <c r="WQI38" s="184"/>
      <c r="WQJ38" s="184"/>
      <c r="WQK38" s="184"/>
      <c r="WQL38" s="184"/>
      <c r="WQM38" s="184"/>
      <c r="WQN38" s="184"/>
      <c r="WQO38" s="184"/>
      <c r="WQP38" s="184"/>
      <c r="WQQ38" s="184"/>
      <c r="WQR38" s="184"/>
      <c r="WQS38" s="184"/>
      <c r="WQT38" s="184"/>
      <c r="WQU38" s="184"/>
      <c r="WQV38" s="184"/>
      <c r="WQW38" s="184"/>
      <c r="WQX38" s="184"/>
      <c r="WQY38" s="184"/>
      <c r="WQZ38" s="184"/>
      <c r="WRA38" s="184"/>
      <c r="WRB38" s="184"/>
      <c r="WRC38" s="184"/>
      <c r="WRD38" s="184"/>
      <c r="WRE38" s="184"/>
      <c r="WRF38" s="184"/>
      <c r="WRG38" s="184"/>
      <c r="WRH38" s="184"/>
      <c r="WRI38" s="184"/>
      <c r="WRJ38" s="184"/>
      <c r="WRK38" s="184"/>
      <c r="WRL38" s="184"/>
      <c r="WRM38" s="184"/>
      <c r="WRN38" s="184"/>
      <c r="WRO38" s="184"/>
      <c r="WRP38" s="184"/>
      <c r="WRQ38" s="184"/>
      <c r="WRR38" s="184"/>
      <c r="WRS38" s="184"/>
      <c r="WRT38" s="184"/>
      <c r="WRU38" s="184"/>
      <c r="WRV38" s="184"/>
      <c r="WRW38" s="184"/>
      <c r="WRX38" s="184"/>
      <c r="WRY38" s="184"/>
      <c r="WRZ38" s="184"/>
      <c r="WSA38" s="184"/>
      <c r="WSB38" s="184"/>
      <c r="WSC38" s="184"/>
      <c r="WSD38" s="184"/>
      <c r="WSE38" s="184"/>
      <c r="WSF38" s="184"/>
      <c r="WSG38" s="184"/>
      <c r="WSH38" s="184"/>
      <c r="WSI38" s="184"/>
      <c r="WSJ38" s="184"/>
      <c r="WSK38" s="184"/>
      <c r="WSL38" s="184"/>
      <c r="WSM38" s="184"/>
      <c r="WSN38" s="184"/>
      <c r="WSO38" s="184"/>
      <c r="WSP38" s="184"/>
      <c r="WSQ38" s="184"/>
      <c r="WSR38" s="184"/>
      <c r="WSS38" s="184"/>
      <c r="WST38" s="184"/>
      <c r="WSU38" s="184"/>
      <c r="WSV38" s="184"/>
      <c r="WSW38" s="184"/>
      <c r="WSX38" s="184"/>
      <c r="WSY38" s="184"/>
      <c r="WSZ38" s="184"/>
      <c r="WTA38" s="184"/>
      <c r="WTB38" s="184"/>
      <c r="WTC38" s="184"/>
      <c r="WTD38" s="184"/>
      <c r="WTE38" s="184"/>
      <c r="WTF38" s="184"/>
      <c r="WTG38" s="184"/>
      <c r="WTH38" s="184"/>
      <c r="WTI38" s="184"/>
      <c r="WTJ38" s="184"/>
      <c r="WTK38" s="184"/>
      <c r="WTL38" s="184"/>
      <c r="WTM38" s="184"/>
      <c r="WTN38" s="184"/>
      <c r="WTO38" s="184"/>
      <c r="WTP38" s="184"/>
      <c r="WTQ38" s="184"/>
      <c r="WTR38" s="184"/>
      <c r="WTS38" s="184"/>
      <c r="WTT38" s="184"/>
      <c r="WTU38" s="184"/>
      <c r="WTV38" s="184"/>
      <c r="WTW38" s="184"/>
      <c r="WTX38" s="184"/>
      <c r="WTY38" s="184"/>
      <c r="WTZ38" s="184"/>
      <c r="WUA38" s="184"/>
      <c r="WUB38" s="184"/>
      <c r="WUC38" s="184"/>
      <c r="WUD38" s="184"/>
      <c r="WUE38" s="184"/>
      <c r="WUF38" s="184"/>
      <c r="WUG38" s="184"/>
      <c r="WUH38" s="184"/>
      <c r="WUI38" s="184"/>
      <c r="WUJ38" s="184"/>
      <c r="WUK38" s="184"/>
      <c r="WUL38" s="184"/>
      <c r="WUM38" s="184"/>
      <c r="WUN38" s="184"/>
      <c r="WUO38" s="184"/>
      <c r="WUP38" s="184"/>
      <c r="WUQ38" s="184"/>
      <c r="WUR38" s="184"/>
      <c r="WUS38" s="184"/>
      <c r="WUT38" s="184"/>
      <c r="WUU38" s="184"/>
      <c r="WUV38" s="184"/>
      <c r="WUW38" s="184"/>
      <c r="WUX38" s="184"/>
      <c r="WUY38" s="184"/>
      <c r="WUZ38" s="184"/>
      <c r="WVA38" s="184"/>
      <c r="WVB38" s="184"/>
      <c r="WVC38" s="184"/>
      <c r="WVD38" s="184"/>
      <c r="WVE38" s="184"/>
      <c r="WVF38" s="184"/>
      <c r="WVG38" s="184"/>
      <c r="WVH38" s="184"/>
      <c r="WVI38" s="184"/>
      <c r="WVJ38" s="184"/>
      <c r="WVK38" s="184"/>
      <c r="WVL38" s="184"/>
      <c r="WVM38" s="184"/>
      <c r="WVN38" s="184"/>
      <c r="WVO38" s="184"/>
      <c r="WVP38" s="184"/>
      <c r="WVQ38" s="184"/>
      <c r="WVR38" s="184"/>
      <c r="WVS38" s="184"/>
      <c r="WVT38" s="184"/>
      <c r="WVU38" s="184"/>
      <c r="WVV38" s="184"/>
      <c r="WVW38" s="184"/>
      <c r="WVX38" s="184"/>
      <c r="WVY38" s="184"/>
      <c r="WVZ38" s="184"/>
      <c r="WWA38" s="184"/>
      <c r="WWB38" s="184"/>
      <c r="WWC38" s="184"/>
      <c r="WWD38" s="184"/>
      <c r="WWE38" s="184"/>
      <c r="WWF38" s="184"/>
      <c r="WWG38" s="184"/>
      <c r="WWH38" s="184"/>
      <c r="WWI38" s="184"/>
      <c r="WWJ38" s="184"/>
      <c r="WWK38" s="184"/>
      <c r="WWL38" s="184"/>
      <c r="WWM38" s="184"/>
      <c r="WWN38" s="184"/>
      <c r="WWO38" s="184"/>
      <c r="WWP38" s="184"/>
      <c r="WWQ38" s="184"/>
      <c r="WWR38" s="184"/>
      <c r="WWS38" s="184"/>
      <c r="WWT38" s="184"/>
      <c r="WWU38" s="184"/>
      <c r="WWV38" s="184"/>
      <c r="WWW38" s="184"/>
      <c r="WWX38" s="184"/>
      <c r="WWY38" s="184"/>
      <c r="WWZ38" s="184"/>
      <c r="WXA38" s="184"/>
      <c r="WXB38" s="184"/>
      <c r="WXC38" s="184"/>
      <c r="WXD38" s="184"/>
      <c r="WXE38" s="184"/>
      <c r="WXF38" s="184"/>
      <c r="WXG38" s="184"/>
      <c r="WXH38" s="184"/>
      <c r="WXI38" s="184"/>
      <c r="WXJ38" s="184"/>
      <c r="WXK38" s="184"/>
      <c r="WXL38" s="184"/>
      <c r="WXM38" s="184"/>
      <c r="WXN38" s="184"/>
      <c r="WXO38" s="184"/>
      <c r="WXP38" s="184"/>
      <c r="WXQ38" s="184"/>
      <c r="WXR38" s="184"/>
      <c r="WXS38" s="184"/>
      <c r="WXT38" s="184"/>
      <c r="WXU38" s="184"/>
      <c r="WXV38" s="184"/>
      <c r="WXW38" s="184"/>
      <c r="WXX38" s="184"/>
      <c r="WXY38" s="184"/>
      <c r="WXZ38" s="184"/>
      <c r="WYA38" s="184"/>
      <c r="WYB38" s="184"/>
      <c r="WYC38" s="184"/>
      <c r="WYD38" s="184"/>
      <c r="WYE38" s="184"/>
      <c r="WYF38" s="184"/>
      <c r="WYG38" s="184"/>
      <c r="WYH38" s="184"/>
      <c r="WYI38" s="184"/>
      <c r="WYJ38" s="184"/>
      <c r="WYK38" s="184"/>
      <c r="WYL38" s="184"/>
      <c r="WYM38" s="184"/>
      <c r="WYN38" s="184"/>
      <c r="WYO38" s="184"/>
      <c r="WYP38" s="184"/>
      <c r="WYQ38" s="184"/>
      <c r="WYR38" s="184"/>
      <c r="WYS38" s="184"/>
      <c r="WYT38" s="184"/>
      <c r="WYU38" s="184"/>
      <c r="WYV38" s="184"/>
      <c r="WYW38" s="184"/>
      <c r="WYX38" s="184"/>
      <c r="WYY38" s="184"/>
      <c r="WYZ38" s="184"/>
      <c r="WZA38" s="184"/>
      <c r="WZB38" s="184"/>
      <c r="WZC38" s="184"/>
      <c r="WZD38" s="184"/>
      <c r="WZE38" s="184"/>
      <c r="WZF38" s="184"/>
      <c r="WZG38" s="184"/>
      <c r="WZH38" s="184"/>
      <c r="WZI38" s="184"/>
      <c r="WZJ38" s="184"/>
      <c r="WZK38" s="184"/>
      <c r="WZL38" s="184"/>
      <c r="WZM38" s="184"/>
      <c r="WZN38" s="184"/>
      <c r="WZO38" s="184"/>
      <c r="WZP38" s="184"/>
      <c r="WZQ38" s="184"/>
      <c r="WZR38" s="184"/>
      <c r="WZS38" s="184"/>
      <c r="WZT38" s="184"/>
      <c r="WZU38" s="184"/>
      <c r="WZV38" s="184"/>
      <c r="WZW38" s="184"/>
      <c r="WZX38" s="184"/>
      <c r="WZY38" s="184"/>
      <c r="WZZ38" s="184"/>
      <c r="XAA38" s="184"/>
      <c r="XAB38" s="184"/>
      <c r="XAC38" s="184"/>
      <c r="XAD38" s="184"/>
      <c r="XAE38" s="184"/>
      <c r="XAF38" s="184"/>
      <c r="XAG38" s="184"/>
      <c r="XAH38" s="184"/>
      <c r="XAI38" s="184"/>
      <c r="XAJ38" s="184"/>
      <c r="XAK38" s="184"/>
      <c r="XAL38" s="184"/>
      <c r="XAM38" s="184"/>
      <c r="XAN38" s="184"/>
      <c r="XAO38" s="184"/>
      <c r="XAP38" s="184"/>
      <c r="XAQ38" s="184"/>
      <c r="XAR38" s="184"/>
      <c r="XAS38" s="184"/>
      <c r="XAT38" s="184"/>
      <c r="XAU38" s="184"/>
      <c r="XAV38" s="184"/>
      <c r="XAW38" s="184"/>
      <c r="XAX38" s="184"/>
      <c r="XAY38" s="184"/>
      <c r="XAZ38" s="184"/>
      <c r="XBA38" s="184"/>
      <c r="XBB38" s="184"/>
      <c r="XBC38" s="184"/>
      <c r="XBD38" s="184"/>
      <c r="XBE38" s="184"/>
      <c r="XBF38" s="184"/>
      <c r="XBG38" s="184"/>
      <c r="XBH38" s="184"/>
      <c r="XBI38" s="184"/>
      <c r="XBJ38" s="184"/>
      <c r="XBK38" s="184"/>
      <c r="XBL38" s="184"/>
      <c r="XBM38" s="184"/>
      <c r="XBN38" s="184"/>
      <c r="XBO38" s="184"/>
      <c r="XBP38" s="184"/>
      <c r="XBQ38" s="184"/>
      <c r="XBR38" s="184"/>
      <c r="XBS38" s="184"/>
      <c r="XBT38" s="184"/>
      <c r="XBU38" s="184"/>
      <c r="XBV38" s="184"/>
      <c r="XBW38" s="184"/>
      <c r="XBX38" s="184"/>
      <c r="XBY38" s="184"/>
      <c r="XBZ38" s="184"/>
      <c r="XCA38" s="184"/>
      <c r="XCB38" s="184"/>
      <c r="XCC38" s="184"/>
      <c r="XCD38" s="184"/>
      <c r="XCE38" s="184"/>
      <c r="XCF38" s="184"/>
      <c r="XCG38" s="184"/>
      <c r="XCH38" s="184"/>
      <c r="XCI38" s="184"/>
      <c r="XCJ38" s="184"/>
      <c r="XCK38" s="184"/>
      <c r="XCL38" s="184"/>
      <c r="XCM38" s="184"/>
      <c r="XCN38" s="184"/>
      <c r="XCO38" s="184"/>
      <c r="XCP38" s="184"/>
      <c r="XCQ38" s="184"/>
      <c r="XCR38" s="184"/>
      <c r="XCS38" s="184"/>
      <c r="XCT38" s="184"/>
      <c r="XCU38" s="184"/>
      <c r="XCV38" s="184"/>
      <c r="XCW38" s="184"/>
      <c r="XCX38" s="184"/>
      <c r="XCY38" s="184"/>
      <c r="XCZ38" s="184"/>
      <c r="XDA38" s="184"/>
      <c r="XDB38" s="184"/>
      <c r="XDC38" s="184"/>
      <c r="XDD38" s="184"/>
      <c r="XDE38" s="184"/>
      <c r="XDF38" s="184"/>
      <c r="XDG38" s="184"/>
      <c r="XDH38" s="184"/>
      <c r="XDI38" s="184"/>
      <c r="XDJ38" s="184"/>
      <c r="XDK38" s="184"/>
      <c r="XDL38" s="184"/>
      <c r="XDM38" s="184"/>
      <c r="XDN38" s="184"/>
      <c r="XDO38" s="184"/>
      <c r="XDP38" s="184"/>
      <c r="XDQ38" s="184"/>
      <c r="XDR38" s="184"/>
      <c r="XDS38" s="184"/>
      <c r="XDT38" s="184"/>
      <c r="XDU38" s="184"/>
      <c r="XDV38" s="184"/>
      <c r="XDW38" s="184"/>
      <c r="XDX38" s="184"/>
      <c r="XDY38" s="184"/>
      <c r="XDZ38" s="184"/>
      <c r="XEA38" s="184"/>
      <c r="XEB38" s="184"/>
      <c r="XEC38" s="184"/>
      <c r="XED38" s="184"/>
      <c r="XEE38" s="184"/>
      <c r="XEF38" s="184"/>
      <c r="XEG38" s="184"/>
      <c r="XEH38" s="184"/>
      <c r="XEI38" s="184"/>
      <c r="XEJ38" s="184"/>
      <c r="XEK38" s="184"/>
      <c r="XEL38" s="184"/>
      <c r="XEM38" s="184"/>
      <c r="XEN38" s="184"/>
      <c r="XEO38" s="184"/>
      <c r="XEP38" s="184"/>
      <c r="XEQ38" s="184"/>
      <c r="XER38" s="184"/>
      <c r="XES38" s="184"/>
      <c r="XET38" s="184"/>
      <c r="XEU38" s="184"/>
      <c r="XEV38" s="184"/>
      <c r="XEW38" s="184"/>
      <c r="XEX38" s="184"/>
      <c r="XEY38" s="184"/>
      <c r="XEZ38" s="184"/>
      <c r="XFA38" s="184"/>
      <c r="XFB38" s="184"/>
      <c r="XFC38" s="184"/>
      <c r="XFD38" s="184"/>
    </row>
    <row r="40" spans="2:16384" x14ac:dyDescent="0.45">
      <c r="C40" s="235"/>
      <c r="D40" s="185" t="s">
        <v>597</v>
      </c>
      <c r="E40" s="236"/>
      <c r="F40" s="237"/>
      <c r="G40" s="200"/>
      <c r="H40" s="200"/>
      <c r="I40" s="200"/>
      <c r="J40" s="237"/>
      <c r="K40" s="237"/>
      <c r="L40" s="185" t="s">
        <v>598</v>
      </c>
      <c r="M40" s="193"/>
    </row>
    <row r="41" spans="2:16384" x14ac:dyDescent="0.45">
      <c r="D41" s="193"/>
      <c r="E41" s="193"/>
      <c r="F41" s="193"/>
      <c r="H41" s="193"/>
      <c r="I41" s="193">
        <v>10</v>
      </c>
      <c r="J41" s="198" t="s">
        <v>568</v>
      </c>
      <c r="L41" s="193"/>
      <c r="M41" s="193"/>
      <c r="N41" s="193"/>
      <c r="P41" s="193"/>
      <c r="Q41" s="193">
        <v>10</v>
      </c>
      <c r="R41" s="198" t="s">
        <v>568</v>
      </c>
    </row>
    <row r="42" spans="2:16384" ht="17.5" thickBot="1" x14ac:dyDescent="0.5">
      <c r="D42" s="698" t="s">
        <v>128</v>
      </c>
      <c r="E42" s="700">
        <v>2015</v>
      </c>
      <c r="F42" s="700"/>
      <c r="G42" s="700" t="s">
        <v>94</v>
      </c>
      <c r="H42" s="700"/>
      <c r="I42" s="700" t="s">
        <v>95</v>
      </c>
      <c r="J42" s="700"/>
      <c r="L42" s="698" t="s">
        <v>599</v>
      </c>
      <c r="M42" s="700">
        <v>2015</v>
      </c>
      <c r="N42" s="700"/>
      <c r="O42" s="700" t="s">
        <v>600</v>
      </c>
      <c r="P42" s="700"/>
      <c r="Q42" s="700" t="s">
        <v>601</v>
      </c>
      <c r="R42" s="700"/>
    </row>
    <row r="43" spans="2:16384" ht="17.5" thickBot="1" x14ac:dyDescent="0.5">
      <c r="D43" s="699"/>
      <c r="E43" s="401" t="s">
        <v>858</v>
      </c>
      <c r="F43" s="401" t="s">
        <v>127</v>
      </c>
      <c r="G43" s="401" t="s">
        <v>858</v>
      </c>
      <c r="H43" s="401" t="s">
        <v>127</v>
      </c>
      <c r="I43" s="401" t="s">
        <v>858</v>
      </c>
      <c r="J43" s="401" t="s">
        <v>127</v>
      </c>
      <c r="L43" s="699"/>
      <c r="M43" s="401" t="s">
        <v>858</v>
      </c>
      <c r="N43" s="401" t="s">
        <v>127</v>
      </c>
      <c r="O43" s="401" t="s">
        <v>858</v>
      </c>
      <c r="P43" s="401" t="s">
        <v>127</v>
      </c>
      <c r="Q43" s="401" t="s">
        <v>858</v>
      </c>
      <c r="R43" s="401" t="s">
        <v>127</v>
      </c>
    </row>
    <row r="44" spans="2:16384" x14ac:dyDescent="0.45">
      <c r="D44" s="402" t="s">
        <v>902</v>
      </c>
      <c r="E44" s="403">
        <v>496.3</v>
      </c>
      <c r="F44" s="305">
        <v>1</v>
      </c>
      <c r="G44" s="403">
        <v>501</v>
      </c>
      <c r="H44" s="305">
        <v>1</v>
      </c>
      <c r="I44" s="403">
        <v>519</v>
      </c>
      <c r="J44" s="305">
        <v>1</v>
      </c>
      <c r="L44" s="402" t="s">
        <v>116</v>
      </c>
      <c r="M44" s="403">
        <v>305</v>
      </c>
      <c r="N44" s="305">
        <v>1</v>
      </c>
      <c r="O44" s="403">
        <v>312</v>
      </c>
      <c r="P44" s="305">
        <v>1</v>
      </c>
      <c r="Q44" s="403">
        <v>325</v>
      </c>
      <c r="R44" s="305">
        <v>1</v>
      </c>
    </row>
    <row r="45" spans="2:16384" x14ac:dyDescent="0.45">
      <c r="D45" s="404" t="s">
        <v>903</v>
      </c>
      <c r="E45" s="405">
        <v>186.7</v>
      </c>
      <c r="F45" s="406">
        <v>0.37618375982268787</v>
      </c>
      <c r="G45" s="405">
        <v>183</v>
      </c>
      <c r="H45" s="406">
        <v>0.3652694610778443</v>
      </c>
      <c r="I45" s="405">
        <v>183</v>
      </c>
      <c r="J45" s="406">
        <v>0.35260115606936415</v>
      </c>
      <c r="L45" s="404" t="s">
        <v>903</v>
      </c>
      <c r="M45" s="405">
        <v>172.5</v>
      </c>
      <c r="N45" s="406">
        <v>0.56557377049180324</v>
      </c>
      <c r="O45" s="405">
        <v>163</v>
      </c>
      <c r="P45" s="406">
        <v>0.52243589743589747</v>
      </c>
      <c r="Q45" s="405">
        <v>163</v>
      </c>
      <c r="R45" s="406">
        <v>0.50153846153846149</v>
      </c>
    </row>
    <row r="46" spans="2:16384" x14ac:dyDescent="0.45">
      <c r="D46" s="407" t="s">
        <v>904</v>
      </c>
      <c r="E46" s="408">
        <v>71.2</v>
      </c>
      <c r="F46" s="306">
        <v>0.14346161595808987</v>
      </c>
      <c r="G46" s="408">
        <v>70</v>
      </c>
      <c r="H46" s="306">
        <v>0.13972055888223553</v>
      </c>
      <c r="I46" s="408">
        <v>68</v>
      </c>
      <c r="J46" s="306">
        <v>0.13102119460500963</v>
      </c>
      <c r="L46" s="407" t="s">
        <v>904</v>
      </c>
      <c r="M46" s="408">
        <v>52.7</v>
      </c>
      <c r="N46" s="306">
        <v>0.17278688524590163</v>
      </c>
      <c r="O46" s="408">
        <v>53</v>
      </c>
      <c r="P46" s="306">
        <v>0.16987179487179488</v>
      </c>
      <c r="Q46" s="408">
        <v>51</v>
      </c>
      <c r="R46" s="306">
        <v>0.15692307692307692</v>
      </c>
    </row>
    <row r="47" spans="2:16384" x14ac:dyDescent="0.45">
      <c r="D47" s="407" t="s">
        <v>905</v>
      </c>
      <c r="E47" s="408">
        <v>115.5</v>
      </c>
      <c r="F47" s="306">
        <v>0.23272214386459802</v>
      </c>
      <c r="G47" s="408">
        <v>113</v>
      </c>
      <c r="H47" s="306">
        <v>0.22554890219560877</v>
      </c>
      <c r="I47" s="408">
        <v>115</v>
      </c>
      <c r="J47" s="306">
        <v>0.22157996146435452</v>
      </c>
      <c r="L47" s="407" t="s">
        <v>905</v>
      </c>
      <c r="M47" s="408">
        <v>116</v>
      </c>
      <c r="N47" s="306">
        <v>0.39278688524590166</v>
      </c>
      <c r="O47" s="408">
        <v>110</v>
      </c>
      <c r="P47" s="306">
        <v>0.35256410256410259</v>
      </c>
      <c r="Q47" s="408">
        <v>112</v>
      </c>
      <c r="R47" s="306">
        <v>0.3446153846153846</v>
      </c>
    </row>
    <row r="48" spans="2:16384" x14ac:dyDescent="0.45">
      <c r="D48" s="404" t="s">
        <v>906</v>
      </c>
      <c r="E48" s="405">
        <f>R_Domestic!O377</f>
        <v>308.94540000000001</v>
      </c>
      <c r="F48" s="406">
        <v>0.62381624017731208</v>
      </c>
      <c r="G48" s="405">
        <v>318</v>
      </c>
      <c r="H48" s="406">
        <v>0.6347305389221557</v>
      </c>
      <c r="I48" s="405">
        <v>336</v>
      </c>
      <c r="J48" s="406">
        <v>0.64739884393063585</v>
      </c>
      <c r="L48" s="404" t="s">
        <v>906</v>
      </c>
      <c r="M48" s="405">
        <f>R_Domestic!O381</f>
        <v>132.2183</v>
      </c>
      <c r="N48" s="406">
        <v>0.4344262295081967</v>
      </c>
      <c r="O48" s="405">
        <v>149</v>
      </c>
      <c r="P48" s="406">
        <v>0.47756410256410259</v>
      </c>
      <c r="Q48" s="405">
        <v>162</v>
      </c>
      <c r="R48" s="406">
        <v>0.49846153846153846</v>
      </c>
    </row>
    <row r="49" spans="4:18" x14ac:dyDescent="0.45">
      <c r="D49" s="407" t="s">
        <v>117</v>
      </c>
      <c r="E49" s="408">
        <f>R_Domestic!O370</f>
        <v>64.501199999999997</v>
      </c>
      <c r="F49" s="306">
        <v>0.12955873463630868</v>
      </c>
      <c r="G49" s="408">
        <v>66</v>
      </c>
      <c r="H49" s="306">
        <v>0.1317365269461078</v>
      </c>
      <c r="I49" s="408">
        <v>67</v>
      </c>
      <c r="J49" s="306">
        <v>0.12909441233140656</v>
      </c>
      <c r="L49" s="407" t="s">
        <v>118</v>
      </c>
      <c r="M49" s="408">
        <f>R_Domestic!O378</f>
        <v>61.51</v>
      </c>
      <c r="N49" s="306">
        <v>0.2019672131147541</v>
      </c>
      <c r="O49" s="408">
        <v>66.5</v>
      </c>
      <c r="P49" s="306">
        <v>0.21314102564102563</v>
      </c>
      <c r="Q49" s="408">
        <v>70</v>
      </c>
      <c r="R49" s="306">
        <v>0.2153846153846154</v>
      </c>
    </row>
    <row r="50" spans="4:18" x14ac:dyDescent="0.45">
      <c r="D50" s="407" t="s">
        <v>118</v>
      </c>
      <c r="E50" s="408">
        <f>R_Domestic!O371</f>
        <v>108.2552</v>
      </c>
      <c r="F50" s="306">
        <v>0.22164013701390287</v>
      </c>
      <c r="G50" s="408">
        <v>111.3</v>
      </c>
      <c r="H50" s="306">
        <v>0.22215568862275448</v>
      </c>
      <c r="I50" s="408">
        <v>112.3</v>
      </c>
      <c r="J50" s="306">
        <v>0.2163776493256262</v>
      </c>
      <c r="L50" s="407" t="s">
        <v>129</v>
      </c>
      <c r="M50" s="408">
        <f>R_Domestic!O379</f>
        <v>33.802</v>
      </c>
      <c r="N50" s="306">
        <v>0.11081967213114755</v>
      </c>
      <c r="O50" s="408">
        <v>35</v>
      </c>
      <c r="P50" s="306">
        <v>0.11217948717948718</v>
      </c>
      <c r="Q50" s="408">
        <v>35</v>
      </c>
      <c r="R50" s="306">
        <v>0.1076923076923077</v>
      </c>
    </row>
    <row r="51" spans="4:18" x14ac:dyDescent="0.45">
      <c r="D51" s="407" t="s">
        <v>119</v>
      </c>
      <c r="E51" s="408">
        <f>R_Domestic!O372</f>
        <v>38.451900000000002</v>
      </c>
      <c r="F51" s="306">
        <v>7.6566592786620993E-2</v>
      </c>
      <c r="G51" s="408">
        <v>39.5</v>
      </c>
      <c r="H51" s="306">
        <v>7.8842315369261479E-2</v>
      </c>
      <c r="I51" s="408">
        <v>44</v>
      </c>
      <c r="J51" s="306">
        <v>8.477842003853564E-2</v>
      </c>
      <c r="L51" s="407" t="s">
        <v>119</v>
      </c>
      <c r="M51" s="408">
        <f>R_Domestic!O380</f>
        <v>36.906300000000002</v>
      </c>
      <c r="N51" s="306">
        <v>0.12163934426229508</v>
      </c>
      <c r="O51" s="408">
        <v>37</v>
      </c>
      <c r="P51" s="306">
        <v>0.11858974358974358</v>
      </c>
      <c r="Q51" s="408">
        <v>37</v>
      </c>
      <c r="R51" s="306">
        <v>0.11384615384615385</v>
      </c>
    </row>
    <row r="52" spans="4:18" x14ac:dyDescent="0.45">
      <c r="D52" s="407" t="s">
        <v>120</v>
      </c>
      <c r="E52" s="408">
        <f>R_Domestic!O373</f>
        <v>22.65</v>
      </c>
      <c r="F52" s="306">
        <v>4.5738464638323595E-2</v>
      </c>
      <c r="G52" s="408">
        <v>23.5</v>
      </c>
      <c r="H52" s="306">
        <v>4.6906187624750496E-2</v>
      </c>
      <c r="I52" s="408">
        <v>23</v>
      </c>
      <c r="J52" s="306">
        <v>4.4315992292870907E-2</v>
      </c>
      <c r="L52" s="410" t="s">
        <v>130</v>
      </c>
      <c r="M52" s="411">
        <v>0</v>
      </c>
      <c r="N52" s="412">
        <v>0</v>
      </c>
      <c r="O52" s="411">
        <v>10.5</v>
      </c>
      <c r="P52" s="412">
        <v>3.3653846153846152E-2</v>
      </c>
      <c r="Q52" s="411">
        <v>20</v>
      </c>
      <c r="R52" s="412">
        <v>6.1538461538461542E-2</v>
      </c>
    </row>
    <row r="53" spans="4:18" x14ac:dyDescent="0.45">
      <c r="D53" s="407" t="s">
        <v>121</v>
      </c>
      <c r="E53" s="408">
        <f>R_Domestic!O374</f>
        <v>34.634900000000002</v>
      </c>
      <c r="F53" s="306">
        <v>6.890993350795889E-2</v>
      </c>
      <c r="G53" s="408">
        <v>35.5</v>
      </c>
      <c r="H53" s="306">
        <v>7.0858283433133731E-2</v>
      </c>
      <c r="I53" s="408">
        <v>36</v>
      </c>
      <c r="J53" s="306">
        <v>6.9364161849710976E-2</v>
      </c>
      <c r="L53" s="402" t="s">
        <v>124</v>
      </c>
      <c r="M53" s="403">
        <v>287.10000000000002</v>
      </c>
      <c r="N53" s="305">
        <v>1</v>
      </c>
      <c r="O53" s="403">
        <v>303.5</v>
      </c>
      <c r="P53" s="305">
        <v>1</v>
      </c>
      <c r="Q53" s="403">
        <v>317</v>
      </c>
      <c r="R53" s="305">
        <v>1</v>
      </c>
    </row>
    <row r="54" spans="4:18" x14ac:dyDescent="0.45">
      <c r="D54" s="407" t="s">
        <v>122</v>
      </c>
      <c r="E54" s="408">
        <f>R_Domestic!O375</f>
        <v>22.95</v>
      </c>
      <c r="F54" s="306">
        <v>4.6342937739270604E-2</v>
      </c>
      <c r="G54" s="408">
        <v>21.5</v>
      </c>
      <c r="H54" s="306">
        <v>4.291417165668663E-2</v>
      </c>
      <c r="I54" s="408">
        <v>23.5</v>
      </c>
      <c r="J54" s="306">
        <v>4.527938342967245E-2</v>
      </c>
      <c r="L54" s="409" t="s">
        <v>125</v>
      </c>
      <c r="M54" s="408">
        <v>52.7</v>
      </c>
      <c r="N54" s="306">
        <v>0.1835597352838732</v>
      </c>
      <c r="O54" s="408">
        <v>53</v>
      </c>
      <c r="P54" s="306">
        <v>0.17462932454695224</v>
      </c>
      <c r="Q54" s="408">
        <v>51</v>
      </c>
      <c r="R54" s="306">
        <v>0.16088328075709779</v>
      </c>
    </row>
    <row r="55" spans="4:18" x14ac:dyDescent="0.45">
      <c r="D55" s="410" t="s">
        <v>123</v>
      </c>
      <c r="E55" s="411">
        <f>R_Domestic!O376</f>
        <v>17.502199999999998</v>
      </c>
      <c r="F55" s="412">
        <v>3.5059439854926454E-2</v>
      </c>
      <c r="G55" s="411">
        <v>16</v>
      </c>
      <c r="H55" s="412">
        <v>3.1936127744510975E-2</v>
      </c>
      <c r="I55" s="411">
        <v>17.5</v>
      </c>
      <c r="J55" s="412">
        <v>3.3718689788053952E-2</v>
      </c>
      <c r="L55" s="409" t="s">
        <v>118</v>
      </c>
      <c r="M55" s="408">
        <v>57.2</v>
      </c>
      <c r="N55" s="306">
        <v>0.19923371647509577</v>
      </c>
      <c r="O55" s="408">
        <v>66.5</v>
      </c>
      <c r="P55" s="306">
        <v>0.21911037891268534</v>
      </c>
      <c r="Q55" s="408">
        <v>70</v>
      </c>
      <c r="R55" s="306">
        <v>0.22082018927444794</v>
      </c>
    </row>
    <row r="56" spans="4:18" x14ac:dyDescent="0.45">
      <c r="D56" s="402" t="s">
        <v>124</v>
      </c>
      <c r="E56" s="403">
        <v>484.3</v>
      </c>
      <c r="F56" s="305">
        <v>1</v>
      </c>
      <c r="G56" s="403">
        <v>495</v>
      </c>
      <c r="H56" s="305">
        <v>1</v>
      </c>
      <c r="I56" s="403">
        <v>511</v>
      </c>
      <c r="J56" s="305">
        <v>1</v>
      </c>
      <c r="L56" s="409" t="s">
        <v>119</v>
      </c>
      <c r="M56" s="408">
        <v>62.6</v>
      </c>
      <c r="N56" s="306">
        <v>0.21804249390456287</v>
      </c>
      <c r="O56" s="408">
        <v>65</v>
      </c>
      <c r="P56" s="306">
        <v>0.21416803953871499</v>
      </c>
      <c r="Q56" s="408">
        <v>67</v>
      </c>
      <c r="R56" s="306">
        <v>0.2113564668769716</v>
      </c>
    </row>
    <row r="57" spans="4:18" x14ac:dyDescent="0.45">
      <c r="D57" s="409" t="s">
        <v>125</v>
      </c>
      <c r="E57" s="408">
        <v>71.2</v>
      </c>
      <c r="F57" s="306">
        <v>0.14701631220317984</v>
      </c>
      <c r="G57" s="408">
        <v>70</v>
      </c>
      <c r="H57" s="306">
        <v>0.14141414141414141</v>
      </c>
      <c r="I57" s="408">
        <v>68</v>
      </c>
      <c r="J57" s="306">
        <v>0.13307240704500978</v>
      </c>
      <c r="L57" s="409" t="s">
        <v>126</v>
      </c>
      <c r="M57" s="408">
        <v>38.5</v>
      </c>
      <c r="N57" s="306">
        <v>0.13409961685823754</v>
      </c>
      <c r="O57" s="408">
        <v>42</v>
      </c>
      <c r="P57" s="306">
        <v>0.13838550247116968</v>
      </c>
      <c r="Q57" s="408">
        <v>43.5</v>
      </c>
      <c r="R57" s="306">
        <v>0.13722397476340695</v>
      </c>
    </row>
    <row r="58" spans="4:18" ht="17.5" thickBot="1" x14ac:dyDescent="0.5">
      <c r="D58" s="409" t="s">
        <v>118</v>
      </c>
      <c r="E58" s="408">
        <v>103.7</v>
      </c>
      <c r="F58" s="306">
        <v>0.21412347718356389</v>
      </c>
      <c r="G58" s="408">
        <v>111</v>
      </c>
      <c r="H58" s="306">
        <v>0.22424242424242424</v>
      </c>
      <c r="I58" s="408">
        <v>119</v>
      </c>
      <c r="J58" s="306">
        <v>0.23287671232876711</v>
      </c>
      <c r="L58" s="413" t="s">
        <v>113</v>
      </c>
      <c r="M58" s="414">
        <v>76.099999999999994</v>
      </c>
      <c r="N58" s="415">
        <v>0.26506443747823061</v>
      </c>
      <c r="O58" s="414">
        <v>77</v>
      </c>
      <c r="P58" s="415">
        <v>0.25370675453047775</v>
      </c>
      <c r="Q58" s="414">
        <v>85.5</v>
      </c>
      <c r="R58" s="415">
        <v>0.2697160883280757</v>
      </c>
    </row>
    <row r="59" spans="4:18" x14ac:dyDescent="0.45">
      <c r="D59" s="409" t="s">
        <v>119</v>
      </c>
      <c r="E59" s="408">
        <v>76.2</v>
      </c>
      <c r="F59" s="306">
        <v>0.15734049143093123</v>
      </c>
      <c r="G59" s="408">
        <v>78</v>
      </c>
      <c r="H59" s="306">
        <v>0.15757575757575756</v>
      </c>
      <c r="I59" s="408">
        <v>80</v>
      </c>
      <c r="J59" s="306">
        <v>0.15655577299412915</v>
      </c>
    </row>
    <row r="60" spans="4:18" x14ac:dyDescent="0.45">
      <c r="D60" s="409" t="s">
        <v>126</v>
      </c>
      <c r="E60" s="408">
        <v>45.8</v>
      </c>
      <c r="F60" s="306">
        <v>9.4569481726202761E-2</v>
      </c>
      <c r="G60" s="408">
        <v>47.5</v>
      </c>
      <c r="H60" s="306">
        <v>9.5959595959595953E-2</v>
      </c>
      <c r="I60" s="408">
        <v>49</v>
      </c>
      <c r="J60" s="306">
        <v>9.5890410958904104E-2</v>
      </c>
    </row>
    <row r="61" spans="4:18" ht="17.5" thickBot="1" x14ac:dyDescent="0.5">
      <c r="D61" s="413" t="s">
        <v>113</v>
      </c>
      <c r="E61" s="414">
        <v>187.3</v>
      </c>
      <c r="F61" s="415">
        <v>0.38674375387156723</v>
      </c>
      <c r="G61" s="414">
        <v>188.5</v>
      </c>
      <c r="H61" s="415">
        <v>0.38080808080808082</v>
      </c>
      <c r="I61" s="414">
        <v>195</v>
      </c>
      <c r="J61" s="415">
        <v>0.3816046966731898</v>
      </c>
    </row>
    <row r="63" spans="4:18" x14ac:dyDescent="0.45">
      <c r="D63" s="239" t="s">
        <v>602</v>
      </c>
    </row>
    <row r="71" spans="1:20" s="213" customFormat="1" x14ac:dyDescent="0.45">
      <c r="A71" s="211"/>
      <c r="B71" s="212" t="s">
        <v>614</v>
      </c>
    </row>
    <row r="72" spans="1:20" x14ac:dyDescent="0.45">
      <c r="D72" s="185"/>
    </row>
    <row r="73" spans="1:20" s="184" customFormat="1" x14ac:dyDescent="0.45">
      <c r="A73" s="190"/>
      <c r="B73" s="190"/>
      <c r="C73" s="188" t="s">
        <v>621</v>
      </c>
      <c r="D73" s="189"/>
      <c r="E73" s="189"/>
      <c r="F73" s="189"/>
      <c r="G73" s="189"/>
      <c r="H73" s="189"/>
      <c r="I73" s="189"/>
      <c r="J73" s="189"/>
      <c r="K73" s="189"/>
      <c r="L73" s="189"/>
      <c r="M73" s="189"/>
      <c r="N73" s="189"/>
    </row>
    <row r="75" spans="1:20" x14ac:dyDescent="0.45">
      <c r="D75" s="704" t="s">
        <v>603</v>
      </c>
      <c r="E75" s="704"/>
      <c r="F75" s="704"/>
      <c r="G75" s="704"/>
      <c r="H75" s="704"/>
      <c r="I75" s="704"/>
      <c r="J75" s="704"/>
      <c r="K75" s="704"/>
      <c r="M75" s="704" t="s">
        <v>106</v>
      </c>
      <c r="N75" s="704"/>
      <c r="O75" s="704"/>
      <c r="P75" s="704"/>
      <c r="Q75" s="704"/>
      <c r="R75" s="704"/>
      <c r="S75" s="704"/>
      <c r="T75" s="704"/>
    </row>
    <row r="77" spans="1:20" x14ac:dyDescent="0.45">
      <c r="D77" s="87" t="s">
        <v>622</v>
      </c>
      <c r="E77" s="191"/>
      <c r="F77" s="191"/>
      <c r="G77" s="192"/>
      <c r="H77" s="193"/>
      <c r="I77" s="193"/>
      <c r="J77" s="193"/>
      <c r="K77" s="193"/>
      <c r="L77" s="193"/>
      <c r="M77" s="87" t="s">
        <v>623</v>
      </c>
      <c r="N77" s="193"/>
    </row>
    <row r="78" spans="1:20" x14ac:dyDescent="0.45">
      <c r="D78" s="87"/>
      <c r="E78" s="191"/>
      <c r="F78" s="191"/>
      <c r="G78" s="192"/>
      <c r="H78" s="193"/>
      <c r="I78" s="193"/>
      <c r="J78" s="193"/>
      <c r="K78" s="193"/>
      <c r="L78" s="193"/>
      <c r="M78" s="193"/>
      <c r="N78" s="193"/>
    </row>
    <row r="79" spans="1:20" x14ac:dyDescent="0.45">
      <c r="D79" s="243"/>
      <c r="E79" s="243">
        <v>2014</v>
      </c>
      <c r="F79" s="243">
        <v>2015</v>
      </c>
      <c r="G79" s="243" t="s">
        <v>94</v>
      </c>
      <c r="H79" s="243" t="s">
        <v>95</v>
      </c>
      <c r="I79" s="243" t="s">
        <v>96</v>
      </c>
      <c r="J79" s="243" t="s">
        <v>98</v>
      </c>
      <c r="K79" s="243" t="s">
        <v>99</v>
      </c>
    </row>
    <row r="80" spans="1:20" x14ac:dyDescent="0.45">
      <c r="D80" s="194" t="s">
        <v>91</v>
      </c>
      <c r="E80" s="195">
        <v>89256</v>
      </c>
      <c r="F80" s="195">
        <v>91959</v>
      </c>
      <c r="G80" s="195">
        <v>94371</v>
      </c>
      <c r="H80" s="195">
        <v>96261</v>
      </c>
      <c r="I80" s="450">
        <v>98487</v>
      </c>
      <c r="J80" s="450">
        <v>100473</v>
      </c>
      <c r="K80" s="195"/>
    </row>
    <row r="81" spans="3:16384" ht="17.5" thickBot="1" x14ac:dyDescent="0.5">
      <c r="D81" s="246" t="s">
        <v>89</v>
      </c>
      <c r="E81" s="247"/>
      <c r="F81" s="247">
        <v>91958.7</v>
      </c>
      <c r="G81" s="247">
        <v>93427.6</v>
      </c>
      <c r="H81" s="247">
        <v>95554.9</v>
      </c>
      <c r="I81" s="247">
        <v>96748.7</v>
      </c>
      <c r="J81" s="247"/>
      <c r="K81" s="247"/>
    </row>
    <row r="84" spans="3:16384" x14ac:dyDescent="0.45">
      <c r="C84" s="188" t="s">
        <v>620</v>
      </c>
      <c r="D84" s="189"/>
      <c r="E84" s="189"/>
      <c r="F84" s="189"/>
      <c r="G84" s="189"/>
      <c r="H84" s="189"/>
      <c r="I84" s="189"/>
      <c r="J84" s="189"/>
      <c r="K84" s="189"/>
      <c r="L84" s="189"/>
      <c r="M84" s="189"/>
      <c r="N84" s="189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  <c r="AA84" s="184"/>
      <c r="AB84" s="184"/>
      <c r="AC84" s="184"/>
      <c r="AD84" s="184"/>
      <c r="AE84" s="184"/>
      <c r="AF84" s="184"/>
      <c r="AG84" s="184"/>
      <c r="AH84" s="184"/>
      <c r="AI84" s="184"/>
      <c r="AJ84" s="184"/>
      <c r="AK84" s="184"/>
      <c r="AL84" s="184"/>
      <c r="AM84" s="184"/>
      <c r="AN84" s="184"/>
      <c r="AO84" s="184"/>
      <c r="AP84" s="184"/>
      <c r="AQ84" s="184"/>
      <c r="AR84" s="184"/>
      <c r="AS84" s="184"/>
      <c r="AT84" s="184"/>
      <c r="AU84" s="184"/>
      <c r="AV84" s="184"/>
      <c r="AW84" s="184"/>
      <c r="AX84" s="184"/>
      <c r="AY84" s="184"/>
      <c r="AZ84" s="184"/>
      <c r="BA84" s="184"/>
      <c r="BB84" s="184"/>
      <c r="BC84" s="184"/>
      <c r="BD84" s="184"/>
      <c r="BE84" s="184"/>
      <c r="BF84" s="184"/>
      <c r="BG84" s="184"/>
      <c r="BH84" s="184"/>
      <c r="BI84" s="184"/>
      <c r="BJ84" s="184"/>
      <c r="BK84" s="184"/>
      <c r="BL84" s="184"/>
      <c r="BM84" s="184"/>
      <c r="BN84" s="184"/>
      <c r="BO84" s="184"/>
      <c r="BP84" s="184"/>
      <c r="BQ84" s="184"/>
      <c r="BR84" s="184"/>
      <c r="BS84" s="184"/>
      <c r="BT84" s="184"/>
      <c r="BU84" s="184"/>
      <c r="BV84" s="184"/>
      <c r="BW84" s="184"/>
      <c r="BX84" s="184"/>
      <c r="BY84" s="184"/>
      <c r="BZ84" s="184"/>
      <c r="CA84" s="184"/>
      <c r="CB84" s="184"/>
      <c r="CC84" s="184"/>
      <c r="CD84" s="184"/>
      <c r="CE84" s="184"/>
      <c r="CF84" s="184"/>
      <c r="CG84" s="184"/>
      <c r="CH84" s="184"/>
      <c r="CI84" s="184"/>
      <c r="CJ84" s="184"/>
      <c r="CK84" s="184"/>
      <c r="CL84" s="184"/>
      <c r="CM84" s="184"/>
      <c r="CN84" s="184"/>
      <c r="CO84" s="184"/>
      <c r="CP84" s="184"/>
      <c r="CQ84" s="184"/>
      <c r="CR84" s="184"/>
      <c r="CS84" s="184"/>
      <c r="CT84" s="184"/>
      <c r="CU84" s="184"/>
      <c r="CV84" s="184"/>
      <c r="CW84" s="184"/>
      <c r="CX84" s="184"/>
      <c r="CY84" s="184"/>
      <c r="CZ84" s="184"/>
      <c r="DA84" s="184"/>
      <c r="DB84" s="184"/>
      <c r="DC84" s="184"/>
      <c r="DD84" s="184"/>
      <c r="DE84" s="184"/>
      <c r="DF84" s="184"/>
      <c r="DG84" s="184"/>
      <c r="DH84" s="184"/>
      <c r="DI84" s="184"/>
      <c r="DJ84" s="184"/>
      <c r="DK84" s="184"/>
      <c r="DL84" s="184"/>
      <c r="DM84" s="184"/>
      <c r="DN84" s="184"/>
      <c r="DO84" s="184"/>
      <c r="DP84" s="184"/>
      <c r="DQ84" s="184"/>
      <c r="DR84" s="184"/>
      <c r="DS84" s="184"/>
      <c r="DT84" s="184"/>
      <c r="DU84" s="184"/>
      <c r="DV84" s="184"/>
      <c r="DW84" s="184"/>
      <c r="DX84" s="184"/>
      <c r="DY84" s="184"/>
      <c r="DZ84" s="184"/>
      <c r="EA84" s="184"/>
      <c r="EB84" s="184"/>
      <c r="EC84" s="184"/>
      <c r="ED84" s="184"/>
      <c r="EE84" s="184"/>
      <c r="EF84" s="184"/>
      <c r="EG84" s="184"/>
      <c r="EH84" s="184"/>
      <c r="EI84" s="184"/>
      <c r="EJ84" s="184"/>
      <c r="EK84" s="184"/>
      <c r="EL84" s="184"/>
      <c r="EM84" s="184"/>
      <c r="EN84" s="184"/>
      <c r="EO84" s="184"/>
      <c r="EP84" s="184"/>
      <c r="EQ84" s="184"/>
      <c r="ER84" s="184"/>
      <c r="ES84" s="184"/>
      <c r="ET84" s="184"/>
      <c r="EU84" s="184"/>
      <c r="EV84" s="184"/>
      <c r="EW84" s="184"/>
      <c r="EX84" s="184"/>
      <c r="EY84" s="184"/>
      <c r="EZ84" s="184"/>
      <c r="FA84" s="184"/>
      <c r="FB84" s="184"/>
      <c r="FC84" s="184"/>
      <c r="FD84" s="184"/>
      <c r="FE84" s="184"/>
      <c r="FF84" s="184"/>
      <c r="FG84" s="184"/>
      <c r="FH84" s="184"/>
      <c r="FI84" s="184"/>
      <c r="FJ84" s="184"/>
      <c r="FK84" s="184"/>
      <c r="FL84" s="184"/>
      <c r="FM84" s="184"/>
      <c r="FN84" s="184"/>
      <c r="FO84" s="184"/>
      <c r="FP84" s="184"/>
      <c r="FQ84" s="184"/>
      <c r="FR84" s="184"/>
      <c r="FS84" s="184"/>
      <c r="FT84" s="184"/>
      <c r="FU84" s="184"/>
      <c r="FV84" s="184"/>
      <c r="FW84" s="184"/>
      <c r="FX84" s="184"/>
      <c r="FY84" s="184"/>
      <c r="FZ84" s="184"/>
      <c r="GA84" s="184"/>
      <c r="GB84" s="184"/>
      <c r="GC84" s="184"/>
      <c r="GD84" s="184"/>
      <c r="GE84" s="184"/>
      <c r="GF84" s="184"/>
      <c r="GG84" s="184"/>
      <c r="GH84" s="184"/>
      <c r="GI84" s="184"/>
      <c r="GJ84" s="184"/>
      <c r="GK84" s="184"/>
      <c r="GL84" s="184"/>
      <c r="GM84" s="184"/>
      <c r="GN84" s="184"/>
      <c r="GO84" s="184"/>
      <c r="GP84" s="184"/>
      <c r="GQ84" s="184"/>
      <c r="GR84" s="184"/>
      <c r="GS84" s="184"/>
      <c r="GT84" s="184"/>
      <c r="GU84" s="184"/>
      <c r="GV84" s="184"/>
      <c r="GW84" s="184"/>
      <c r="GX84" s="184"/>
      <c r="GY84" s="184"/>
      <c r="GZ84" s="184"/>
      <c r="HA84" s="184"/>
      <c r="HB84" s="184"/>
      <c r="HC84" s="184"/>
      <c r="HD84" s="184"/>
      <c r="HE84" s="184"/>
      <c r="HF84" s="184"/>
      <c r="HG84" s="184"/>
      <c r="HH84" s="184"/>
      <c r="HI84" s="184"/>
      <c r="HJ84" s="184"/>
      <c r="HK84" s="184"/>
      <c r="HL84" s="184"/>
      <c r="HM84" s="184"/>
      <c r="HN84" s="184"/>
      <c r="HO84" s="184"/>
      <c r="HP84" s="184"/>
      <c r="HQ84" s="184"/>
      <c r="HR84" s="184"/>
      <c r="HS84" s="184"/>
      <c r="HT84" s="184"/>
      <c r="HU84" s="184"/>
      <c r="HV84" s="184"/>
      <c r="HW84" s="184"/>
      <c r="HX84" s="184"/>
      <c r="HY84" s="184"/>
      <c r="HZ84" s="184"/>
      <c r="IA84" s="184"/>
      <c r="IB84" s="184"/>
      <c r="IC84" s="184"/>
      <c r="ID84" s="184"/>
      <c r="IE84" s="184"/>
      <c r="IF84" s="184"/>
      <c r="IG84" s="184"/>
      <c r="IH84" s="184"/>
      <c r="II84" s="184"/>
      <c r="IJ84" s="184"/>
      <c r="IK84" s="184"/>
      <c r="IL84" s="184"/>
      <c r="IM84" s="184"/>
      <c r="IN84" s="184"/>
      <c r="IO84" s="184"/>
      <c r="IP84" s="184"/>
      <c r="IQ84" s="184"/>
      <c r="IR84" s="184"/>
      <c r="IS84" s="184"/>
      <c r="IT84" s="184"/>
      <c r="IU84" s="184"/>
      <c r="IV84" s="184"/>
      <c r="IW84" s="184"/>
      <c r="IX84" s="184"/>
      <c r="IY84" s="184"/>
      <c r="IZ84" s="184"/>
      <c r="JA84" s="184"/>
      <c r="JB84" s="184"/>
      <c r="JC84" s="184"/>
      <c r="JD84" s="184"/>
      <c r="JE84" s="184"/>
      <c r="JF84" s="184"/>
      <c r="JG84" s="184"/>
      <c r="JH84" s="184"/>
      <c r="JI84" s="184"/>
      <c r="JJ84" s="184"/>
      <c r="JK84" s="184"/>
      <c r="JL84" s="184"/>
      <c r="JM84" s="184"/>
      <c r="JN84" s="184"/>
      <c r="JO84" s="184"/>
      <c r="JP84" s="184"/>
      <c r="JQ84" s="184"/>
      <c r="JR84" s="184"/>
      <c r="JS84" s="184"/>
      <c r="JT84" s="184"/>
      <c r="JU84" s="184"/>
      <c r="JV84" s="184"/>
      <c r="JW84" s="184"/>
      <c r="JX84" s="184"/>
      <c r="JY84" s="184"/>
      <c r="JZ84" s="184"/>
      <c r="KA84" s="184"/>
      <c r="KB84" s="184"/>
      <c r="KC84" s="184"/>
      <c r="KD84" s="184"/>
      <c r="KE84" s="184"/>
      <c r="KF84" s="184"/>
      <c r="KG84" s="184"/>
      <c r="KH84" s="184"/>
      <c r="KI84" s="184"/>
      <c r="KJ84" s="184"/>
      <c r="KK84" s="184"/>
      <c r="KL84" s="184"/>
      <c r="KM84" s="184"/>
      <c r="KN84" s="184"/>
      <c r="KO84" s="184"/>
      <c r="KP84" s="184"/>
      <c r="KQ84" s="184"/>
      <c r="KR84" s="184"/>
      <c r="KS84" s="184"/>
      <c r="KT84" s="184"/>
      <c r="KU84" s="184"/>
      <c r="KV84" s="184"/>
      <c r="KW84" s="184"/>
      <c r="KX84" s="184"/>
      <c r="KY84" s="184"/>
      <c r="KZ84" s="184"/>
      <c r="LA84" s="184"/>
      <c r="LB84" s="184"/>
      <c r="LC84" s="184"/>
      <c r="LD84" s="184"/>
      <c r="LE84" s="184"/>
      <c r="LF84" s="184"/>
      <c r="LG84" s="184"/>
      <c r="LH84" s="184"/>
      <c r="LI84" s="184"/>
      <c r="LJ84" s="184"/>
      <c r="LK84" s="184"/>
      <c r="LL84" s="184"/>
      <c r="LM84" s="184"/>
      <c r="LN84" s="184"/>
      <c r="LO84" s="184"/>
      <c r="LP84" s="184"/>
      <c r="LQ84" s="184"/>
      <c r="LR84" s="184"/>
      <c r="LS84" s="184"/>
      <c r="LT84" s="184"/>
      <c r="LU84" s="184"/>
      <c r="LV84" s="184"/>
      <c r="LW84" s="184"/>
      <c r="LX84" s="184"/>
      <c r="LY84" s="184"/>
      <c r="LZ84" s="184"/>
      <c r="MA84" s="184"/>
      <c r="MB84" s="184"/>
      <c r="MC84" s="184"/>
      <c r="MD84" s="184"/>
      <c r="ME84" s="184"/>
      <c r="MF84" s="184"/>
      <c r="MG84" s="184"/>
      <c r="MH84" s="184"/>
      <c r="MI84" s="184"/>
      <c r="MJ84" s="184"/>
      <c r="MK84" s="184"/>
      <c r="ML84" s="184"/>
      <c r="MM84" s="184"/>
      <c r="MN84" s="184"/>
      <c r="MO84" s="184"/>
      <c r="MP84" s="184"/>
      <c r="MQ84" s="184"/>
      <c r="MR84" s="184"/>
      <c r="MS84" s="184"/>
      <c r="MT84" s="184"/>
      <c r="MU84" s="184"/>
      <c r="MV84" s="184"/>
      <c r="MW84" s="184"/>
      <c r="MX84" s="184"/>
      <c r="MY84" s="184"/>
      <c r="MZ84" s="184"/>
      <c r="NA84" s="184"/>
      <c r="NB84" s="184"/>
      <c r="NC84" s="184"/>
      <c r="ND84" s="184"/>
      <c r="NE84" s="184"/>
      <c r="NF84" s="184"/>
      <c r="NG84" s="184"/>
      <c r="NH84" s="184"/>
      <c r="NI84" s="184"/>
      <c r="NJ84" s="184"/>
      <c r="NK84" s="184"/>
      <c r="NL84" s="184"/>
      <c r="NM84" s="184"/>
      <c r="NN84" s="184"/>
      <c r="NO84" s="184"/>
      <c r="NP84" s="184"/>
      <c r="NQ84" s="184"/>
      <c r="NR84" s="184"/>
      <c r="NS84" s="184"/>
      <c r="NT84" s="184"/>
      <c r="NU84" s="184"/>
      <c r="NV84" s="184"/>
      <c r="NW84" s="184"/>
      <c r="NX84" s="184"/>
      <c r="NY84" s="184"/>
      <c r="NZ84" s="184"/>
      <c r="OA84" s="184"/>
      <c r="OB84" s="184"/>
      <c r="OC84" s="184"/>
      <c r="OD84" s="184"/>
      <c r="OE84" s="184"/>
      <c r="OF84" s="184"/>
      <c r="OG84" s="184"/>
      <c r="OH84" s="184"/>
      <c r="OI84" s="184"/>
      <c r="OJ84" s="184"/>
      <c r="OK84" s="184"/>
      <c r="OL84" s="184"/>
      <c r="OM84" s="184"/>
      <c r="ON84" s="184"/>
      <c r="OO84" s="184"/>
      <c r="OP84" s="184"/>
      <c r="OQ84" s="184"/>
      <c r="OR84" s="184"/>
      <c r="OS84" s="184"/>
      <c r="OT84" s="184"/>
      <c r="OU84" s="184"/>
      <c r="OV84" s="184"/>
      <c r="OW84" s="184"/>
      <c r="OX84" s="184"/>
      <c r="OY84" s="184"/>
      <c r="OZ84" s="184"/>
      <c r="PA84" s="184"/>
      <c r="PB84" s="184"/>
      <c r="PC84" s="184"/>
      <c r="PD84" s="184"/>
      <c r="PE84" s="184"/>
      <c r="PF84" s="184"/>
      <c r="PG84" s="184"/>
      <c r="PH84" s="184"/>
      <c r="PI84" s="184"/>
      <c r="PJ84" s="184"/>
      <c r="PK84" s="184"/>
      <c r="PL84" s="184"/>
      <c r="PM84" s="184"/>
      <c r="PN84" s="184"/>
      <c r="PO84" s="184"/>
      <c r="PP84" s="184"/>
      <c r="PQ84" s="184"/>
      <c r="PR84" s="184"/>
      <c r="PS84" s="184"/>
      <c r="PT84" s="184"/>
      <c r="PU84" s="184"/>
      <c r="PV84" s="184"/>
      <c r="PW84" s="184"/>
      <c r="PX84" s="184"/>
      <c r="PY84" s="184"/>
      <c r="PZ84" s="184"/>
      <c r="QA84" s="184"/>
      <c r="QB84" s="184"/>
      <c r="QC84" s="184"/>
      <c r="QD84" s="184"/>
      <c r="QE84" s="184"/>
      <c r="QF84" s="184"/>
      <c r="QG84" s="184"/>
      <c r="QH84" s="184"/>
      <c r="QI84" s="184"/>
      <c r="QJ84" s="184"/>
      <c r="QK84" s="184"/>
      <c r="QL84" s="184"/>
      <c r="QM84" s="184"/>
      <c r="QN84" s="184"/>
      <c r="QO84" s="184"/>
      <c r="QP84" s="184"/>
      <c r="QQ84" s="184"/>
      <c r="QR84" s="184"/>
      <c r="QS84" s="184"/>
      <c r="QT84" s="184"/>
      <c r="QU84" s="184"/>
      <c r="QV84" s="184"/>
      <c r="QW84" s="184"/>
      <c r="QX84" s="184"/>
      <c r="QY84" s="184"/>
      <c r="QZ84" s="184"/>
      <c r="RA84" s="184"/>
      <c r="RB84" s="184"/>
      <c r="RC84" s="184"/>
      <c r="RD84" s="184"/>
      <c r="RE84" s="184"/>
      <c r="RF84" s="184"/>
      <c r="RG84" s="184"/>
      <c r="RH84" s="184"/>
      <c r="RI84" s="184"/>
      <c r="RJ84" s="184"/>
      <c r="RK84" s="184"/>
      <c r="RL84" s="184"/>
      <c r="RM84" s="184"/>
      <c r="RN84" s="184"/>
      <c r="RO84" s="184"/>
      <c r="RP84" s="184"/>
      <c r="RQ84" s="184"/>
      <c r="RR84" s="184"/>
      <c r="RS84" s="184"/>
      <c r="RT84" s="184"/>
      <c r="RU84" s="184"/>
      <c r="RV84" s="184"/>
      <c r="RW84" s="184"/>
      <c r="RX84" s="184"/>
      <c r="RY84" s="184"/>
      <c r="RZ84" s="184"/>
      <c r="SA84" s="184"/>
      <c r="SB84" s="184"/>
      <c r="SC84" s="184"/>
      <c r="SD84" s="184"/>
      <c r="SE84" s="184"/>
      <c r="SF84" s="184"/>
      <c r="SG84" s="184"/>
      <c r="SH84" s="184"/>
      <c r="SI84" s="184"/>
      <c r="SJ84" s="184"/>
      <c r="SK84" s="184"/>
      <c r="SL84" s="184"/>
      <c r="SM84" s="184"/>
      <c r="SN84" s="184"/>
      <c r="SO84" s="184"/>
      <c r="SP84" s="184"/>
      <c r="SQ84" s="184"/>
      <c r="SR84" s="184"/>
      <c r="SS84" s="184"/>
      <c r="ST84" s="184"/>
      <c r="SU84" s="184"/>
      <c r="SV84" s="184"/>
      <c r="SW84" s="184"/>
      <c r="SX84" s="184"/>
      <c r="SY84" s="184"/>
      <c r="SZ84" s="184"/>
      <c r="TA84" s="184"/>
      <c r="TB84" s="184"/>
      <c r="TC84" s="184"/>
      <c r="TD84" s="184"/>
      <c r="TE84" s="184"/>
      <c r="TF84" s="184"/>
      <c r="TG84" s="184"/>
      <c r="TH84" s="184"/>
      <c r="TI84" s="184"/>
      <c r="TJ84" s="184"/>
      <c r="TK84" s="184"/>
      <c r="TL84" s="184"/>
      <c r="TM84" s="184"/>
      <c r="TN84" s="184"/>
      <c r="TO84" s="184"/>
      <c r="TP84" s="184"/>
      <c r="TQ84" s="184"/>
      <c r="TR84" s="184"/>
      <c r="TS84" s="184"/>
      <c r="TT84" s="184"/>
      <c r="TU84" s="184"/>
      <c r="TV84" s="184"/>
      <c r="TW84" s="184"/>
      <c r="TX84" s="184"/>
      <c r="TY84" s="184"/>
      <c r="TZ84" s="184"/>
      <c r="UA84" s="184"/>
      <c r="UB84" s="184"/>
      <c r="UC84" s="184"/>
      <c r="UD84" s="184"/>
      <c r="UE84" s="184"/>
      <c r="UF84" s="184"/>
      <c r="UG84" s="184"/>
      <c r="UH84" s="184"/>
      <c r="UI84" s="184"/>
      <c r="UJ84" s="184"/>
      <c r="UK84" s="184"/>
      <c r="UL84" s="184"/>
      <c r="UM84" s="184"/>
      <c r="UN84" s="184"/>
      <c r="UO84" s="184"/>
      <c r="UP84" s="184"/>
      <c r="UQ84" s="184"/>
      <c r="UR84" s="184"/>
      <c r="US84" s="184"/>
      <c r="UT84" s="184"/>
      <c r="UU84" s="184"/>
      <c r="UV84" s="184"/>
      <c r="UW84" s="184"/>
      <c r="UX84" s="184"/>
      <c r="UY84" s="184"/>
      <c r="UZ84" s="184"/>
      <c r="VA84" s="184"/>
      <c r="VB84" s="184"/>
      <c r="VC84" s="184"/>
      <c r="VD84" s="184"/>
      <c r="VE84" s="184"/>
      <c r="VF84" s="184"/>
      <c r="VG84" s="184"/>
      <c r="VH84" s="184"/>
      <c r="VI84" s="184"/>
      <c r="VJ84" s="184"/>
      <c r="VK84" s="184"/>
      <c r="VL84" s="184"/>
      <c r="VM84" s="184"/>
      <c r="VN84" s="184"/>
      <c r="VO84" s="184"/>
      <c r="VP84" s="184"/>
      <c r="VQ84" s="184"/>
      <c r="VR84" s="184"/>
      <c r="VS84" s="184"/>
      <c r="VT84" s="184"/>
      <c r="VU84" s="184"/>
      <c r="VV84" s="184"/>
      <c r="VW84" s="184"/>
      <c r="VX84" s="184"/>
      <c r="VY84" s="184"/>
      <c r="VZ84" s="184"/>
      <c r="WA84" s="184"/>
      <c r="WB84" s="184"/>
      <c r="WC84" s="184"/>
      <c r="WD84" s="184"/>
      <c r="WE84" s="184"/>
      <c r="WF84" s="184"/>
      <c r="WG84" s="184"/>
      <c r="WH84" s="184"/>
      <c r="WI84" s="184"/>
      <c r="WJ84" s="184"/>
      <c r="WK84" s="184"/>
      <c r="WL84" s="184"/>
      <c r="WM84" s="184"/>
      <c r="WN84" s="184"/>
      <c r="WO84" s="184"/>
      <c r="WP84" s="184"/>
      <c r="WQ84" s="184"/>
      <c r="WR84" s="184"/>
      <c r="WS84" s="184"/>
      <c r="WT84" s="184"/>
      <c r="WU84" s="184"/>
      <c r="WV84" s="184"/>
      <c r="WW84" s="184"/>
      <c r="WX84" s="184"/>
      <c r="WY84" s="184"/>
      <c r="WZ84" s="184"/>
      <c r="XA84" s="184"/>
      <c r="XB84" s="184"/>
      <c r="XC84" s="184"/>
      <c r="XD84" s="184"/>
      <c r="XE84" s="184"/>
      <c r="XF84" s="184"/>
      <c r="XG84" s="184"/>
      <c r="XH84" s="184"/>
      <c r="XI84" s="184"/>
      <c r="XJ84" s="184"/>
      <c r="XK84" s="184"/>
      <c r="XL84" s="184"/>
      <c r="XM84" s="184"/>
      <c r="XN84" s="184"/>
      <c r="XO84" s="184"/>
      <c r="XP84" s="184"/>
      <c r="XQ84" s="184"/>
      <c r="XR84" s="184"/>
      <c r="XS84" s="184"/>
      <c r="XT84" s="184"/>
      <c r="XU84" s="184"/>
      <c r="XV84" s="184"/>
      <c r="XW84" s="184"/>
      <c r="XX84" s="184"/>
      <c r="XY84" s="184"/>
      <c r="XZ84" s="184"/>
      <c r="YA84" s="184"/>
      <c r="YB84" s="184"/>
      <c r="YC84" s="184"/>
      <c r="YD84" s="184"/>
      <c r="YE84" s="184"/>
      <c r="YF84" s="184"/>
      <c r="YG84" s="184"/>
      <c r="YH84" s="184"/>
      <c r="YI84" s="184"/>
      <c r="YJ84" s="184"/>
      <c r="YK84" s="184"/>
      <c r="YL84" s="184"/>
      <c r="YM84" s="184"/>
      <c r="YN84" s="184"/>
      <c r="YO84" s="184"/>
      <c r="YP84" s="184"/>
      <c r="YQ84" s="184"/>
      <c r="YR84" s="184"/>
      <c r="YS84" s="184"/>
      <c r="YT84" s="184"/>
      <c r="YU84" s="184"/>
      <c r="YV84" s="184"/>
      <c r="YW84" s="184"/>
      <c r="YX84" s="184"/>
      <c r="YY84" s="184"/>
      <c r="YZ84" s="184"/>
      <c r="ZA84" s="184"/>
      <c r="ZB84" s="184"/>
      <c r="ZC84" s="184"/>
      <c r="ZD84" s="184"/>
      <c r="ZE84" s="184"/>
      <c r="ZF84" s="184"/>
      <c r="ZG84" s="184"/>
      <c r="ZH84" s="184"/>
      <c r="ZI84" s="184"/>
      <c r="ZJ84" s="184"/>
      <c r="ZK84" s="184"/>
      <c r="ZL84" s="184"/>
      <c r="ZM84" s="184"/>
      <c r="ZN84" s="184"/>
      <c r="ZO84" s="184"/>
      <c r="ZP84" s="184"/>
      <c r="ZQ84" s="184"/>
      <c r="ZR84" s="184"/>
      <c r="ZS84" s="184"/>
      <c r="ZT84" s="184"/>
      <c r="ZU84" s="184"/>
      <c r="ZV84" s="184"/>
      <c r="ZW84" s="184"/>
      <c r="ZX84" s="184"/>
      <c r="ZY84" s="184"/>
      <c r="ZZ84" s="184"/>
      <c r="AAA84" s="184"/>
      <c r="AAB84" s="184"/>
      <c r="AAC84" s="184"/>
      <c r="AAD84" s="184"/>
      <c r="AAE84" s="184"/>
      <c r="AAF84" s="184"/>
      <c r="AAG84" s="184"/>
      <c r="AAH84" s="184"/>
      <c r="AAI84" s="184"/>
      <c r="AAJ84" s="184"/>
      <c r="AAK84" s="184"/>
      <c r="AAL84" s="184"/>
      <c r="AAM84" s="184"/>
      <c r="AAN84" s="184"/>
      <c r="AAO84" s="184"/>
      <c r="AAP84" s="184"/>
      <c r="AAQ84" s="184"/>
      <c r="AAR84" s="184"/>
      <c r="AAS84" s="184"/>
      <c r="AAT84" s="184"/>
      <c r="AAU84" s="184"/>
      <c r="AAV84" s="184"/>
      <c r="AAW84" s="184"/>
      <c r="AAX84" s="184"/>
      <c r="AAY84" s="184"/>
      <c r="AAZ84" s="184"/>
      <c r="ABA84" s="184"/>
      <c r="ABB84" s="184"/>
      <c r="ABC84" s="184"/>
      <c r="ABD84" s="184"/>
      <c r="ABE84" s="184"/>
      <c r="ABF84" s="184"/>
      <c r="ABG84" s="184"/>
      <c r="ABH84" s="184"/>
      <c r="ABI84" s="184"/>
      <c r="ABJ84" s="184"/>
      <c r="ABK84" s="184"/>
      <c r="ABL84" s="184"/>
      <c r="ABM84" s="184"/>
      <c r="ABN84" s="184"/>
      <c r="ABO84" s="184"/>
      <c r="ABP84" s="184"/>
      <c r="ABQ84" s="184"/>
      <c r="ABR84" s="184"/>
      <c r="ABS84" s="184"/>
      <c r="ABT84" s="184"/>
      <c r="ABU84" s="184"/>
      <c r="ABV84" s="184"/>
      <c r="ABW84" s="184"/>
      <c r="ABX84" s="184"/>
      <c r="ABY84" s="184"/>
      <c r="ABZ84" s="184"/>
      <c r="ACA84" s="184"/>
      <c r="ACB84" s="184"/>
      <c r="ACC84" s="184"/>
      <c r="ACD84" s="184"/>
      <c r="ACE84" s="184"/>
      <c r="ACF84" s="184"/>
      <c r="ACG84" s="184"/>
      <c r="ACH84" s="184"/>
      <c r="ACI84" s="184"/>
      <c r="ACJ84" s="184"/>
      <c r="ACK84" s="184"/>
      <c r="ACL84" s="184"/>
      <c r="ACM84" s="184"/>
      <c r="ACN84" s="184"/>
      <c r="ACO84" s="184"/>
      <c r="ACP84" s="184"/>
      <c r="ACQ84" s="184"/>
      <c r="ACR84" s="184"/>
      <c r="ACS84" s="184"/>
      <c r="ACT84" s="184"/>
      <c r="ACU84" s="184"/>
      <c r="ACV84" s="184"/>
      <c r="ACW84" s="184"/>
      <c r="ACX84" s="184"/>
      <c r="ACY84" s="184"/>
      <c r="ACZ84" s="184"/>
      <c r="ADA84" s="184"/>
      <c r="ADB84" s="184"/>
      <c r="ADC84" s="184"/>
      <c r="ADD84" s="184"/>
      <c r="ADE84" s="184"/>
      <c r="ADF84" s="184"/>
      <c r="ADG84" s="184"/>
      <c r="ADH84" s="184"/>
      <c r="ADI84" s="184"/>
      <c r="ADJ84" s="184"/>
      <c r="ADK84" s="184"/>
      <c r="ADL84" s="184"/>
      <c r="ADM84" s="184"/>
      <c r="ADN84" s="184"/>
      <c r="ADO84" s="184"/>
      <c r="ADP84" s="184"/>
      <c r="ADQ84" s="184"/>
      <c r="ADR84" s="184"/>
      <c r="ADS84" s="184"/>
      <c r="ADT84" s="184"/>
      <c r="ADU84" s="184"/>
      <c r="ADV84" s="184"/>
      <c r="ADW84" s="184"/>
      <c r="ADX84" s="184"/>
      <c r="ADY84" s="184"/>
      <c r="ADZ84" s="184"/>
      <c r="AEA84" s="184"/>
      <c r="AEB84" s="184"/>
      <c r="AEC84" s="184"/>
      <c r="AED84" s="184"/>
      <c r="AEE84" s="184"/>
      <c r="AEF84" s="184"/>
      <c r="AEG84" s="184"/>
      <c r="AEH84" s="184"/>
      <c r="AEI84" s="184"/>
      <c r="AEJ84" s="184"/>
      <c r="AEK84" s="184"/>
      <c r="AEL84" s="184"/>
      <c r="AEM84" s="184"/>
      <c r="AEN84" s="184"/>
      <c r="AEO84" s="184"/>
      <c r="AEP84" s="184"/>
      <c r="AEQ84" s="184"/>
      <c r="AER84" s="184"/>
      <c r="AES84" s="184"/>
      <c r="AET84" s="184"/>
      <c r="AEU84" s="184"/>
      <c r="AEV84" s="184"/>
      <c r="AEW84" s="184"/>
      <c r="AEX84" s="184"/>
      <c r="AEY84" s="184"/>
      <c r="AEZ84" s="184"/>
      <c r="AFA84" s="184"/>
      <c r="AFB84" s="184"/>
      <c r="AFC84" s="184"/>
      <c r="AFD84" s="184"/>
      <c r="AFE84" s="184"/>
      <c r="AFF84" s="184"/>
      <c r="AFG84" s="184"/>
      <c r="AFH84" s="184"/>
      <c r="AFI84" s="184"/>
      <c r="AFJ84" s="184"/>
      <c r="AFK84" s="184"/>
      <c r="AFL84" s="184"/>
      <c r="AFM84" s="184"/>
      <c r="AFN84" s="184"/>
      <c r="AFO84" s="184"/>
      <c r="AFP84" s="184"/>
      <c r="AFQ84" s="184"/>
      <c r="AFR84" s="184"/>
      <c r="AFS84" s="184"/>
      <c r="AFT84" s="184"/>
      <c r="AFU84" s="184"/>
      <c r="AFV84" s="184"/>
      <c r="AFW84" s="184"/>
      <c r="AFX84" s="184"/>
      <c r="AFY84" s="184"/>
      <c r="AFZ84" s="184"/>
      <c r="AGA84" s="184"/>
      <c r="AGB84" s="184"/>
      <c r="AGC84" s="184"/>
      <c r="AGD84" s="184"/>
      <c r="AGE84" s="184"/>
      <c r="AGF84" s="184"/>
      <c r="AGG84" s="184"/>
      <c r="AGH84" s="184"/>
      <c r="AGI84" s="184"/>
      <c r="AGJ84" s="184"/>
      <c r="AGK84" s="184"/>
      <c r="AGL84" s="184"/>
      <c r="AGM84" s="184"/>
      <c r="AGN84" s="184"/>
      <c r="AGO84" s="184"/>
      <c r="AGP84" s="184"/>
      <c r="AGQ84" s="184"/>
      <c r="AGR84" s="184"/>
      <c r="AGS84" s="184"/>
      <c r="AGT84" s="184"/>
      <c r="AGU84" s="184"/>
      <c r="AGV84" s="184"/>
      <c r="AGW84" s="184"/>
      <c r="AGX84" s="184"/>
      <c r="AGY84" s="184"/>
      <c r="AGZ84" s="184"/>
      <c r="AHA84" s="184"/>
      <c r="AHB84" s="184"/>
      <c r="AHC84" s="184"/>
      <c r="AHD84" s="184"/>
      <c r="AHE84" s="184"/>
      <c r="AHF84" s="184"/>
      <c r="AHG84" s="184"/>
      <c r="AHH84" s="184"/>
      <c r="AHI84" s="184"/>
      <c r="AHJ84" s="184"/>
      <c r="AHK84" s="184"/>
      <c r="AHL84" s="184"/>
      <c r="AHM84" s="184"/>
      <c r="AHN84" s="184"/>
      <c r="AHO84" s="184"/>
      <c r="AHP84" s="184"/>
      <c r="AHQ84" s="184"/>
      <c r="AHR84" s="184"/>
      <c r="AHS84" s="184"/>
      <c r="AHT84" s="184"/>
      <c r="AHU84" s="184"/>
      <c r="AHV84" s="184"/>
      <c r="AHW84" s="184"/>
      <c r="AHX84" s="184"/>
      <c r="AHY84" s="184"/>
      <c r="AHZ84" s="184"/>
      <c r="AIA84" s="184"/>
      <c r="AIB84" s="184"/>
      <c r="AIC84" s="184"/>
      <c r="AID84" s="184"/>
      <c r="AIE84" s="184"/>
      <c r="AIF84" s="184"/>
      <c r="AIG84" s="184"/>
      <c r="AIH84" s="184"/>
      <c r="AII84" s="184"/>
      <c r="AIJ84" s="184"/>
      <c r="AIK84" s="184"/>
      <c r="AIL84" s="184"/>
      <c r="AIM84" s="184"/>
      <c r="AIN84" s="184"/>
      <c r="AIO84" s="184"/>
      <c r="AIP84" s="184"/>
      <c r="AIQ84" s="184"/>
      <c r="AIR84" s="184"/>
      <c r="AIS84" s="184"/>
      <c r="AIT84" s="184"/>
      <c r="AIU84" s="184"/>
      <c r="AIV84" s="184"/>
      <c r="AIW84" s="184"/>
      <c r="AIX84" s="184"/>
      <c r="AIY84" s="184"/>
      <c r="AIZ84" s="184"/>
      <c r="AJA84" s="184"/>
      <c r="AJB84" s="184"/>
      <c r="AJC84" s="184"/>
      <c r="AJD84" s="184"/>
      <c r="AJE84" s="184"/>
      <c r="AJF84" s="184"/>
      <c r="AJG84" s="184"/>
      <c r="AJH84" s="184"/>
      <c r="AJI84" s="184"/>
      <c r="AJJ84" s="184"/>
      <c r="AJK84" s="184"/>
      <c r="AJL84" s="184"/>
      <c r="AJM84" s="184"/>
      <c r="AJN84" s="184"/>
      <c r="AJO84" s="184"/>
      <c r="AJP84" s="184"/>
      <c r="AJQ84" s="184"/>
      <c r="AJR84" s="184"/>
      <c r="AJS84" s="184"/>
      <c r="AJT84" s="184"/>
      <c r="AJU84" s="184"/>
      <c r="AJV84" s="184"/>
      <c r="AJW84" s="184"/>
      <c r="AJX84" s="184"/>
      <c r="AJY84" s="184"/>
      <c r="AJZ84" s="184"/>
      <c r="AKA84" s="184"/>
      <c r="AKB84" s="184"/>
      <c r="AKC84" s="184"/>
      <c r="AKD84" s="184"/>
      <c r="AKE84" s="184"/>
      <c r="AKF84" s="184"/>
      <c r="AKG84" s="184"/>
      <c r="AKH84" s="184"/>
      <c r="AKI84" s="184"/>
      <c r="AKJ84" s="184"/>
      <c r="AKK84" s="184"/>
      <c r="AKL84" s="184"/>
      <c r="AKM84" s="184"/>
      <c r="AKN84" s="184"/>
      <c r="AKO84" s="184"/>
      <c r="AKP84" s="184"/>
      <c r="AKQ84" s="184"/>
      <c r="AKR84" s="184"/>
      <c r="AKS84" s="184"/>
      <c r="AKT84" s="184"/>
      <c r="AKU84" s="184"/>
      <c r="AKV84" s="184"/>
      <c r="AKW84" s="184"/>
      <c r="AKX84" s="184"/>
      <c r="AKY84" s="184"/>
      <c r="AKZ84" s="184"/>
      <c r="ALA84" s="184"/>
      <c r="ALB84" s="184"/>
      <c r="ALC84" s="184"/>
      <c r="ALD84" s="184"/>
      <c r="ALE84" s="184"/>
      <c r="ALF84" s="184"/>
      <c r="ALG84" s="184"/>
      <c r="ALH84" s="184"/>
      <c r="ALI84" s="184"/>
      <c r="ALJ84" s="184"/>
      <c r="ALK84" s="184"/>
      <c r="ALL84" s="184"/>
      <c r="ALM84" s="184"/>
      <c r="ALN84" s="184"/>
      <c r="ALO84" s="184"/>
      <c r="ALP84" s="184"/>
      <c r="ALQ84" s="184"/>
      <c r="ALR84" s="184"/>
      <c r="ALS84" s="184"/>
      <c r="ALT84" s="184"/>
      <c r="ALU84" s="184"/>
      <c r="ALV84" s="184"/>
      <c r="ALW84" s="184"/>
      <c r="ALX84" s="184"/>
      <c r="ALY84" s="184"/>
      <c r="ALZ84" s="184"/>
      <c r="AMA84" s="184"/>
      <c r="AMB84" s="184"/>
      <c r="AMC84" s="184"/>
      <c r="AMD84" s="184"/>
      <c r="AME84" s="184"/>
      <c r="AMF84" s="184"/>
      <c r="AMG84" s="184"/>
      <c r="AMH84" s="184"/>
      <c r="AMI84" s="184"/>
      <c r="AMJ84" s="184"/>
      <c r="AMK84" s="184"/>
      <c r="AML84" s="184"/>
      <c r="AMM84" s="184"/>
      <c r="AMN84" s="184"/>
      <c r="AMO84" s="184"/>
      <c r="AMP84" s="184"/>
      <c r="AMQ84" s="184"/>
      <c r="AMR84" s="184"/>
      <c r="AMS84" s="184"/>
      <c r="AMT84" s="184"/>
      <c r="AMU84" s="184"/>
      <c r="AMV84" s="184"/>
      <c r="AMW84" s="184"/>
      <c r="AMX84" s="184"/>
      <c r="AMY84" s="184"/>
      <c r="AMZ84" s="184"/>
      <c r="ANA84" s="184"/>
      <c r="ANB84" s="184"/>
      <c r="ANC84" s="184"/>
      <c r="AND84" s="184"/>
      <c r="ANE84" s="184"/>
      <c r="ANF84" s="184"/>
      <c r="ANG84" s="184"/>
      <c r="ANH84" s="184"/>
      <c r="ANI84" s="184"/>
      <c r="ANJ84" s="184"/>
      <c r="ANK84" s="184"/>
      <c r="ANL84" s="184"/>
      <c r="ANM84" s="184"/>
      <c r="ANN84" s="184"/>
      <c r="ANO84" s="184"/>
      <c r="ANP84" s="184"/>
      <c r="ANQ84" s="184"/>
      <c r="ANR84" s="184"/>
      <c r="ANS84" s="184"/>
      <c r="ANT84" s="184"/>
      <c r="ANU84" s="184"/>
      <c r="ANV84" s="184"/>
      <c r="ANW84" s="184"/>
      <c r="ANX84" s="184"/>
      <c r="ANY84" s="184"/>
      <c r="ANZ84" s="184"/>
      <c r="AOA84" s="184"/>
      <c r="AOB84" s="184"/>
      <c r="AOC84" s="184"/>
      <c r="AOD84" s="184"/>
      <c r="AOE84" s="184"/>
      <c r="AOF84" s="184"/>
      <c r="AOG84" s="184"/>
      <c r="AOH84" s="184"/>
      <c r="AOI84" s="184"/>
      <c r="AOJ84" s="184"/>
      <c r="AOK84" s="184"/>
      <c r="AOL84" s="184"/>
      <c r="AOM84" s="184"/>
      <c r="AON84" s="184"/>
      <c r="AOO84" s="184"/>
      <c r="AOP84" s="184"/>
      <c r="AOQ84" s="184"/>
      <c r="AOR84" s="184"/>
      <c r="AOS84" s="184"/>
      <c r="AOT84" s="184"/>
      <c r="AOU84" s="184"/>
      <c r="AOV84" s="184"/>
      <c r="AOW84" s="184"/>
      <c r="AOX84" s="184"/>
      <c r="AOY84" s="184"/>
      <c r="AOZ84" s="184"/>
      <c r="APA84" s="184"/>
      <c r="APB84" s="184"/>
      <c r="APC84" s="184"/>
      <c r="APD84" s="184"/>
      <c r="APE84" s="184"/>
      <c r="APF84" s="184"/>
      <c r="APG84" s="184"/>
      <c r="APH84" s="184"/>
      <c r="API84" s="184"/>
      <c r="APJ84" s="184"/>
      <c r="APK84" s="184"/>
      <c r="APL84" s="184"/>
      <c r="APM84" s="184"/>
      <c r="APN84" s="184"/>
      <c r="APO84" s="184"/>
      <c r="APP84" s="184"/>
      <c r="APQ84" s="184"/>
      <c r="APR84" s="184"/>
      <c r="APS84" s="184"/>
      <c r="APT84" s="184"/>
      <c r="APU84" s="184"/>
      <c r="APV84" s="184"/>
      <c r="APW84" s="184"/>
      <c r="APX84" s="184"/>
      <c r="APY84" s="184"/>
      <c r="APZ84" s="184"/>
      <c r="AQA84" s="184"/>
      <c r="AQB84" s="184"/>
      <c r="AQC84" s="184"/>
      <c r="AQD84" s="184"/>
      <c r="AQE84" s="184"/>
      <c r="AQF84" s="184"/>
      <c r="AQG84" s="184"/>
      <c r="AQH84" s="184"/>
      <c r="AQI84" s="184"/>
      <c r="AQJ84" s="184"/>
      <c r="AQK84" s="184"/>
      <c r="AQL84" s="184"/>
      <c r="AQM84" s="184"/>
      <c r="AQN84" s="184"/>
      <c r="AQO84" s="184"/>
      <c r="AQP84" s="184"/>
      <c r="AQQ84" s="184"/>
      <c r="AQR84" s="184"/>
      <c r="AQS84" s="184"/>
      <c r="AQT84" s="184"/>
      <c r="AQU84" s="184"/>
      <c r="AQV84" s="184"/>
      <c r="AQW84" s="184"/>
      <c r="AQX84" s="184"/>
      <c r="AQY84" s="184"/>
      <c r="AQZ84" s="184"/>
      <c r="ARA84" s="184"/>
      <c r="ARB84" s="184"/>
      <c r="ARC84" s="184"/>
      <c r="ARD84" s="184"/>
      <c r="ARE84" s="184"/>
      <c r="ARF84" s="184"/>
      <c r="ARG84" s="184"/>
      <c r="ARH84" s="184"/>
      <c r="ARI84" s="184"/>
      <c r="ARJ84" s="184"/>
      <c r="ARK84" s="184"/>
      <c r="ARL84" s="184"/>
      <c r="ARM84" s="184"/>
      <c r="ARN84" s="184"/>
      <c r="ARO84" s="184"/>
      <c r="ARP84" s="184"/>
      <c r="ARQ84" s="184"/>
      <c r="ARR84" s="184"/>
      <c r="ARS84" s="184"/>
      <c r="ART84" s="184"/>
      <c r="ARU84" s="184"/>
      <c r="ARV84" s="184"/>
      <c r="ARW84" s="184"/>
      <c r="ARX84" s="184"/>
      <c r="ARY84" s="184"/>
      <c r="ARZ84" s="184"/>
      <c r="ASA84" s="184"/>
      <c r="ASB84" s="184"/>
      <c r="ASC84" s="184"/>
      <c r="ASD84" s="184"/>
      <c r="ASE84" s="184"/>
      <c r="ASF84" s="184"/>
      <c r="ASG84" s="184"/>
      <c r="ASH84" s="184"/>
      <c r="ASI84" s="184"/>
      <c r="ASJ84" s="184"/>
      <c r="ASK84" s="184"/>
      <c r="ASL84" s="184"/>
      <c r="ASM84" s="184"/>
      <c r="ASN84" s="184"/>
      <c r="ASO84" s="184"/>
      <c r="ASP84" s="184"/>
      <c r="ASQ84" s="184"/>
      <c r="ASR84" s="184"/>
      <c r="ASS84" s="184"/>
      <c r="AST84" s="184"/>
      <c r="ASU84" s="184"/>
      <c r="ASV84" s="184"/>
      <c r="ASW84" s="184"/>
      <c r="ASX84" s="184"/>
      <c r="ASY84" s="184"/>
      <c r="ASZ84" s="184"/>
      <c r="ATA84" s="184"/>
      <c r="ATB84" s="184"/>
      <c r="ATC84" s="184"/>
      <c r="ATD84" s="184"/>
      <c r="ATE84" s="184"/>
      <c r="ATF84" s="184"/>
      <c r="ATG84" s="184"/>
      <c r="ATH84" s="184"/>
      <c r="ATI84" s="184"/>
      <c r="ATJ84" s="184"/>
      <c r="ATK84" s="184"/>
      <c r="ATL84" s="184"/>
      <c r="ATM84" s="184"/>
      <c r="ATN84" s="184"/>
      <c r="ATO84" s="184"/>
      <c r="ATP84" s="184"/>
      <c r="ATQ84" s="184"/>
      <c r="ATR84" s="184"/>
      <c r="ATS84" s="184"/>
      <c r="ATT84" s="184"/>
      <c r="ATU84" s="184"/>
      <c r="ATV84" s="184"/>
      <c r="ATW84" s="184"/>
      <c r="ATX84" s="184"/>
      <c r="ATY84" s="184"/>
      <c r="ATZ84" s="184"/>
      <c r="AUA84" s="184"/>
      <c r="AUB84" s="184"/>
      <c r="AUC84" s="184"/>
      <c r="AUD84" s="184"/>
      <c r="AUE84" s="184"/>
      <c r="AUF84" s="184"/>
      <c r="AUG84" s="184"/>
      <c r="AUH84" s="184"/>
      <c r="AUI84" s="184"/>
      <c r="AUJ84" s="184"/>
      <c r="AUK84" s="184"/>
      <c r="AUL84" s="184"/>
      <c r="AUM84" s="184"/>
      <c r="AUN84" s="184"/>
      <c r="AUO84" s="184"/>
      <c r="AUP84" s="184"/>
      <c r="AUQ84" s="184"/>
      <c r="AUR84" s="184"/>
      <c r="AUS84" s="184"/>
      <c r="AUT84" s="184"/>
      <c r="AUU84" s="184"/>
      <c r="AUV84" s="184"/>
      <c r="AUW84" s="184"/>
      <c r="AUX84" s="184"/>
      <c r="AUY84" s="184"/>
      <c r="AUZ84" s="184"/>
      <c r="AVA84" s="184"/>
      <c r="AVB84" s="184"/>
      <c r="AVC84" s="184"/>
      <c r="AVD84" s="184"/>
      <c r="AVE84" s="184"/>
      <c r="AVF84" s="184"/>
      <c r="AVG84" s="184"/>
      <c r="AVH84" s="184"/>
      <c r="AVI84" s="184"/>
      <c r="AVJ84" s="184"/>
      <c r="AVK84" s="184"/>
      <c r="AVL84" s="184"/>
      <c r="AVM84" s="184"/>
      <c r="AVN84" s="184"/>
      <c r="AVO84" s="184"/>
      <c r="AVP84" s="184"/>
      <c r="AVQ84" s="184"/>
      <c r="AVR84" s="184"/>
      <c r="AVS84" s="184"/>
      <c r="AVT84" s="184"/>
      <c r="AVU84" s="184"/>
      <c r="AVV84" s="184"/>
      <c r="AVW84" s="184"/>
      <c r="AVX84" s="184"/>
      <c r="AVY84" s="184"/>
      <c r="AVZ84" s="184"/>
      <c r="AWA84" s="184"/>
      <c r="AWB84" s="184"/>
      <c r="AWC84" s="184"/>
      <c r="AWD84" s="184"/>
      <c r="AWE84" s="184"/>
      <c r="AWF84" s="184"/>
      <c r="AWG84" s="184"/>
      <c r="AWH84" s="184"/>
      <c r="AWI84" s="184"/>
      <c r="AWJ84" s="184"/>
      <c r="AWK84" s="184"/>
      <c r="AWL84" s="184"/>
      <c r="AWM84" s="184"/>
      <c r="AWN84" s="184"/>
      <c r="AWO84" s="184"/>
      <c r="AWP84" s="184"/>
      <c r="AWQ84" s="184"/>
      <c r="AWR84" s="184"/>
      <c r="AWS84" s="184"/>
      <c r="AWT84" s="184"/>
      <c r="AWU84" s="184"/>
      <c r="AWV84" s="184"/>
      <c r="AWW84" s="184"/>
      <c r="AWX84" s="184"/>
      <c r="AWY84" s="184"/>
      <c r="AWZ84" s="184"/>
      <c r="AXA84" s="184"/>
      <c r="AXB84" s="184"/>
      <c r="AXC84" s="184"/>
      <c r="AXD84" s="184"/>
      <c r="AXE84" s="184"/>
      <c r="AXF84" s="184"/>
      <c r="AXG84" s="184"/>
      <c r="AXH84" s="184"/>
      <c r="AXI84" s="184"/>
      <c r="AXJ84" s="184"/>
      <c r="AXK84" s="184"/>
      <c r="AXL84" s="184"/>
      <c r="AXM84" s="184"/>
      <c r="AXN84" s="184"/>
      <c r="AXO84" s="184"/>
      <c r="AXP84" s="184"/>
      <c r="AXQ84" s="184"/>
      <c r="AXR84" s="184"/>
      <c r="AXS84" s="184"/>
      <c r="AXT84" s="184"/>
      <c r="AXU84" s="184"/>
      <c r="AXV84" s="184"/>
      <c r="AXW84" s="184"/>
      <c r="AXX84" s="184"/>
      <c r="AXY84" s="184"/>
      <c r="AXZ84" s="184"/>
      <c r="AYA84" s="184"/>
      <c r="AYB84" s="184"/>
      <c r="AYC84" s="184"/>
      <c r="AYD84" s="184"/>
      <c r="AYE84" s="184"/>
      <c r="AYF84" s="184"/>
      <c r="AYG84" s="184"/>
      <c r="AYH84" s="184"/>
      <c r="AYI84" s="184"/>
      <c r="AYJ84" s="184"/>
      <c r="AYK84" s="184"/>
      <c r="AYL84" s="184"/>
      <c r="AYM84" s="184"/>
      <c r="AYN84" s="184"/>
      <c r="AYO84" s="184"/>
      <c r="AYP84" s="184"/>
      <c r="AYQ84" s="184"/>
      <c r="AYR84" s="184"/>
      <c r="AYS84" s="184"/>
      <c r="AYT84" s="184"/>
      <c r="AYU84" s="184"/>
      <c r="AYV84" s="184"/>
      <c r="AYW84" s="184"/>
      <c r="AYX84" s="184"/>
      <c r="AYY84" s="184"/>
      <c r="AYZ84" s="184"/>
      <c r="AZA84" s="184"/>
      <c r="AZB84" s="184"/>
      <c r="AZC84" s="184"/>
      <c r="AZD84" s="184"/>
      <c r="AZE84" s="184"/>
      <c r="AZF84" s="184"/>
      <c r="AZG84" s="184"/>
      <c r="AZH84" s="184"/>
      <c r="AZI84" s="184"/>
      <c r="AZJ84" s="184"/>
      <c r="AZK84" s="184"/>
      <c r="AZL84" s="184"/>
      <c r="AZM84" s="184"/>
      <c r="AZN84" s="184"/>
      <c r="AZO84" s="184"/>
      <c r="AZP84" s="184"/>
      <c r="AZQ84" s="184"/>
      <c r="AZR84" s="184"/>
      <c r="AZS84" s="184"/>
      <c r="AZT84" s="184"/>
      <c r="AZU84" s="184"/>
      <c r="AZV84" s="184"/>
      <c r="AZW84" s="184"/>
      <c r="AZX84" s="184"/>
      <c r="AZY84" s="184"/>
      <c r="AZZ84" s="184"/>
      <c r="BAA84" s="184"/>
      <c r="BAB84" s="184"/>
      <c r="BAC84" s="184"/>
      <c r="BAD84" s="184"/>
      <c r="BAE84" s="184"/>
      <c r="BAF84" s="184"/>
      <c r="BAG84" s="184"/>
      <c r="BAH84" s="184"/>
      <c r="BAI84" s="184"/>
      <c r="BAJ84" s="184"/>
      <c r="BAK84" s="184"/>
      <c r="BAL84" s="184"/>
      <c r="BAM84" s="184"/>
      <c r="BAN84" s="184"/>
      <c r="BAO84" s="184"/>
      <c r="BAP84" s="184"/>
      <c r="BAQ84" s="184"/>
      <c r="BAR84" s="184"/>
      <c r="BAS84" s="184"/>
      <c r="BAT84" s="184"/>
      <c r="BAU84" s="184"/>
      <c r="BAV84" s="184"/>
      <c r="BAW84" s="184"/>
      <c r="BAX84" s="184"/>
      <c r="BAY84" s="184"/>
      <c r="BAZ84" s="184"/>
      <c r="BBA84" s="184"/>
      <c r="BBB84" s="184"/>
      <c r="BBC84" s="184"/>
      <c r="BBD84" s="184"/>
      <c r="BBE84" s="184"/>
      <c r="BBF84" s="184"/>
      <c r="BBG84" s="184"/>
      <c r="BBH84" s="184"/>
      <c r="BBI84" s="184"/>
      <c r="BBJ84" s="184"/>
      <c r="BBK84" s="184"/>
      <c r="BBL84" s="184"/>
      <c r="BBM84" s="184"/>
      <c r="BBN84" s="184"/>
      <c r="BBO84" s="184"/>
      <c r="BBP84" s="184"/>
      <c r="BBQ84" s="184"/>
      <c r="BBR84" s="184"/>
      <c r="BBS84" s="184"/>
      <c r="BBT84" s="184"/>
      <c r="BBU84" s="184"/>
      <c r="BBV84" s="184"/>
      <c r="BBW84" s="184"/>
      <c r="BBX84" s="184"/>
      <c r="BBY84" s="184"/>
      <c r="BBZ84" s="184"/>
      <c r="BCA84" s="184"/>
      <c r="BCB84" s="184"/>
      <c r="BCC84" s="184"/>
      <c r="BCD84" s="184"/>
      <c r="BCE84" s="184"/>
      <c r="BCF84" s="184"/>
      <c r="BCG84" s="184"/>
      <c r="BCH84" s="184"/>
      <c r="BCI84" s="184"/>
      <c r="BCJ84" s="184"/>
      <c r="BCK84" s="184"/>
      <c r="BCL84" s="184"/>
      <c r="BCM84" s="184"/>
      <c r="BCN84" s="184"/>
      <c r="BCO84" s="184"/>
      <c r="BCP84" s="184"/>
      <c r="BCQ84" s="184"/>
      <c r="BCR84" s="184"/>
      <c r="BCS84" s="184"/>
      <c r="BCT84" s="184"/>
      <c r="BCU84" s="184"/>
      <c r="BCV84" s="184"/>
      <c r="BCW84" s="184"/>
      <c r="BCX84" s="184"/>
      <c r="BCY84" s="184"/>
      <c r="BCZ84" s="184"/>
      <c r="BDA84" s="184"/>
      <c r="BDB84" s="184"/>
      <c r="BDC84" s="184"/>
      <c r="BDD84" s="184"/>
      <c r="BDE84" s="184"/>
      <c r="BDF84" s="184"/>
      <c r="BDG84" s="184"/>
      <c r="BDH84" s="184"/>
      <c r="BDI84" s="184"/>
      <c r="BDJ84" s="184"/>
      <c r="BDK84" s="184"/>
      <c r="BDL84" s="184"/>
      <c r="BDM84" s="184"/>
      <c r="BDN84" s="184"/>
      <c r="BDO84" s="184"/>
      <c r="BDP84" s="184"/>
      <c r="BDQ84" s="184"/>
      <c r="BDR84" s="184"/>
      <c r="BDS84" s="184"/>
      <c r="BDT84" s="184"/>
      <c r="BDU84" s="184"/>
      <c r="BDV84" s="184"/>
      <c r="BDW84" s="184"/>
      <c r="BDX84" s="184"/>
      <c r="BDY84" s="184"/>
      <c r="BDZ84" s="184"/>
      <c r="BEA84" s="184"/>
      <c r="BEB84" s="184"/>
      <c r="BEC84" s="184"/>
      <c r="BED84" s="184"/>
      <c r="BEE84" s="184"/>
      <c r="BEF84" s="184"/>
      <c r="BEG84" s="184"/>
      <c r="BEH84" s="184"/>
      <c r="BEI84" s="184"/>
      <c r="BEJ84" s="184"/>
      <c r="BEK84" s="184"/>
      <c r="BEL84" s="184"/>
      <c r="BEM84" s="184"/>
      <c r="BEN84" s="184"/>
      <c r="BEO84" s="184"/>
      <c r="BEP84" s="184"/>
      <c r="BEQ84" s="184"/>
      <c r="BER84" s="184"/>
      <c r="BES84" s="184"/>
      <c r="BET84" s="184"/>
      <c r="BEU84" s="184"/>
      <c r="BEV84" s="184"/>
      <c r="BEW84" s="184"/>
      <c r="BEX84" s="184"/>
      <c r="BEY84" s="184"/>
      <c r="BEZ84" s="184"/>
      <c r="BFA84" s="184"/>
      <c r="BFB84" s="184"/>
      <c r="BFC84" s="184"/>
      <c r="BFD84" s="184"/>
      <c r="BFE84" s="184"/>
      <c r="BFF84" s="184"/>
      <c r="BFG84" s="184"/>
      <c r="BFH84" s="184"/>
      <c r="BFI84" s="184"/>
      <c r="BFJ84" s="184"/>
      <c r="BFK84" s="184"/>
      <c r="BFL84" s="184"/>
      <c r="BFM84" s="184"/>
      <c r="BFN84" s="184"/>
      <c r="BFO84" s="184"/>
      <c r="BFP84" s="184"/>
      <c r="BFQ84" s="184"/>
      <c r="BFR84" s="184"/>
      <c r="BFS84" s="184"/>
      <c r="BFT84" s="184"/>
      <c r="BFU84" s="184"/>
      <c r="BFV84" s="184"/>
      <c r="BFW84" s="184"/>
      <c r="BFX84" s="184"/>
      <c r="BFY84" s="184"/>
      <c r="BFZ84" s="184"/>
      <c r="BGA84" s="184"/>
      <c r="BGB84" s="184"/>
      <c r="BGC84" s="184"/>
      <c r="BGD84" s="184"/>
      <c r="BGE84" s="184"/>
      <c r="BGF84" s="184"/>
      <c r="BGG84" s="184"/>
      <c r="BGH84" s="184"/>
      <c r="BGI84" s="184"/>
      <c r="BGJ84" s="184"/>
      <c r="BGK84" s="184"/>
      <c r="BGL84" s="184"/>
      <c r="BGM84" s="184"/>
      <c r="BGN84" s="184"/>
      <c r="BGO84" s="184"/>
      <c r="BGP84" s="184"/>
      <c r="BGQ84" s="184"/>
      <c r="BGR84" s="184"/>
      <c r="BGS84" s="184"/>
      <c r="BGT84" s="184"/>
      <c r="BGU84" s="184"/>
      <c r="BGV84" s="184"/>
      <c r="BGW84" s="184"/>
      <c r="BGX84" s="184"/>
      <c r="BGY84" s="184"/>
      <c r="BGZ84" s="184"/>
      <c r="BHA84" s="184"/>
      <c r="BHB84" s="184"/>
      <c r="BHC84" s="184"/>
      <c r="BHD84" s="184"/>
      <c r="BHE84" s="184"/>
      <c r="BHF84" s="184"/>
      <c r="BHG84" s="184"/>
      <c r="BHH84" s="184"/>
      <c r="BHI84" s="184"/>
      <c r="BHJ84" s="184"/>
      <c r="BHK84" s="184"/>
      <c r="BHL84" s="184"/>
      <c r="BHM84" s="184"/>
      <c r="BHN84" s="184"/>
      <c r="BHO84" s="184"/>
      <c r="BHP84" s="184"/>
      <c r="BHQ84" s="184"/>
      <c r="BHR84" s="184"/>
      <c r="BHS84" s="184"/>
      <c r="BHT84" s="184"/>
      <c r="BHU84" s="184"/>
      <c r="BHV84" s="184"/>
      <c r="BHW84" s="184"/>
      <c r="BHX84" s="184"/>
      <c r="BHY84" s="184"/>
      <c r="BHZ84" s="184"/>
      <c r="BIA84" s="184"/>
      <c r="BIB84" s="184"/>
      <c r="BIC84" s="184"/>
      <c r="BID84" s="184"/>
      <c r="BIE84" s="184"/>
      <c r="BIF84" s="184"/>
      <c r="BIG84" s="184"/>
      <c r="BIH84" s="184"/>
      <c r="BII84" s="184"/>
      <c r="BIJ84" s="184"/>
      <c r="BIK84" s="184"/>
      <c r="BIL84" s="184"/>
      <c r="BIM84" s="184"/>
      <c r="BIN84" s="184"/>
      <c r="BIO84" s="184"/>
      <c r="BIP84" s="184"/>
      <c r="BIQ84" s="184"/>
      <c r="BIR84" s="184"/>
      <c r="BIS84" s="184"/>
      <c r="BIT84" s="184"/>
      <c r="BIU84" s="184"/>
      <c r="BIV84" s="184"/>
      <c r="BIW84" s="184"/>
      <c r="BIX84" s="184"/>
      <c r="BIY84" s="184"/>
      <c r="BIZ84" s="184"/>
      <c r="BJA84" s="184"/>
      <c r="BJB84" s="184"/>
      <c r="BJC84" s="184"/>
      <c r="BJD84" s="184"/>
      <c r="BJE84" s="184"/>
      <c r="BJF84" s="184"/>
      <c r="BJG84" s="184"/>
      <c r="BJH84" s="184"/>
      <c r="BJI84" s="184"/>
      <c r="BJJ84" s="184"/>
      <c r="BJK84" s="184"/>
      <c r="BJL84" s="184"/>
      <c r="BJM84" s="184"/>
      <c r="BJN84" s="184"/>
      <c r="BJO84" s="184"/>
      <c r="BJP84" s="184"/>
      <c r="BJQ84" s="184"/>
      <c r="BJR84" s="184"/>
      <c r="BJS84" s="184"/>
      <c r="BJT84" s="184"/>
      <c r="BJU84" s="184"/>
      <c r="BJV84" s="184"/>
      <c r="BJW84" s="184"/>
      <c r="BJX84" s="184"/>
      <c r="BJY84" s="184"/>
      <c r="BJZ84" s="184"/>
      <c r="BKA84" s="184"/>
      <c r="BKB84" s="184"/>
      <c r="BKC84" s="184"/>
      <c r="BKD84" s="184"/>
      <c r="BKE84" s="184"/>
      <c r="BKF84" s="184"/>
      <c r="BKG84" s="184"/>
      <c r="BKH84" s="184"/>
      <c r="BKI84" s="184"/>
      <c r="BKJ84" s="184"/>
      <c r="BKK84" s="184"/>
      <c r="BKL84" s="184"/>
      <c r="BKM84" s="184"/>
      <c r="BKN84" s="184"/>
      <c r="BKO84" s="184"/>
      <c r="BKP84" s="184"/>
      <c r="BKQ84" s="184"/>
      <c r="BKR84" s="184"/>
      <c r="BKS84" s="184"/>
      <c r="BKT84" s="184"/>
      <c r="BKU84" s="184"/>
      <c r="BKV84" s="184"/>
      <c r="BKW84" s="184"/>
      <c r="BKX84" s="184"/>
      <c r="BKY84" s="184"/>
      <c r="BKZ84" s="184"/>
      <c r="BLA84" s="184"/>
      <c r="BLB84" s="184"/>
      <c r="BLC84" s="184"/>
      <c r="BLD84" s="184"/>
      <c r="BLE84" s="184"/>
      <c r="BLF84" s="184"/>
      <c r="BLG84" s="184"/>
      <c r="BLH84" s="184"/>
      <c r="BLI84" s="184"/>
      <c r="BLJ84" s="184"/>
      <c r="BLK84" s="184"/>
      <c r="BLL84" s="184"/>
      <c r="BLM84" s="184"/>
      <c r="BLN84" s="184"/>
      <c r="BLO84" s="184"/>
      <c r="BLP84" s="184"/>
      <c r="BLQ84" s="184"/>
      <c r="BLR84" s="184"/>
      <c r="BLS84" s="184"/>
      <c r="BLT84" s="184"/>
      <c r="BLU84" s="184"/>
      <c r="BLV84" s="184"/>
      <c r="BLW84" s="184"/>
      <c r="BLX84" s="184"/>
      <c r="BLY84" s="184"/>
      <c r="BLZ84" s="184"/>
      <c r="BMA84" s="184"/>
      <c r="BMB84" s="184"/>
      <c r="BMC84" s="184"/>
      <c r="BMD84" s="184"/>
      <c r="BME84" s="184"/>
      <c r="BMF84" s="184"/>
      <c r="BMG84" s="184"/>
      <c r="BMH84" s="184"/>
      <c r="BMI84" s="184"/>
      <c r="BMJ84" s="184"/>
      <c r="BMK84" s="184"/>
      <c r="BML84" s="184"/>
      <c r="BMM84" s="184"/>
      <c r="BMN84" s="184"/>
      <c r="BMO84" s="184"/>
      <c r="BMP84" s="184"/>
      <c r="BMQ84" s="184"/>
      <c r="BMR84" s="184"/>
      <c r="BMS84" s="184"/>
      <c r="BMT84" s="184"/>
      <c r="BMU84" s="184"/>
      <c r="BMV84" s="184"/>
      <c r="BMW84" s="184"/>
      <c r="BMX84" s="184"/>
      <c r="BMY84" s="184"/>
      <c r="BMZ84" s="184"/>
      <c r="BNA84" s="184"/>
      <c r="BNB84" s="184"/>
      <c r="BNC84" s="184"/>
      <c r="BND84" s="184"/>
      <c r="BNE84" s="184"/>
      <c r="BNF84" s="184"/>
      <c r="BNG84" s="184"/>
      <c r="BNH84" s="184"/>
      <c r="BNI84" s="184"/>
      <c r="BNJ84" s="184"/>
      <c r="BNK84" s="184"/>
      <c r="BNL84" s="184"/>
      <c r="BNM84" s="184"/>
      <c r="BNN84" s="184"/>
      <c r="BNO84" s="184"/>
      <c r="BNP84" s="184"/>
      <c r="BNQ84" s="184"/>
      <c r="BNR84" s="184"/>
      <c r="BNS84" s="184"/>
      <c r="BNT84" s="184"/>
      <c r="BNU84" s="184"/>
      <c r="BNV84" s="184"/>
      <c r="BNW84" s="184"/>
      <c r="BNX84" s="184"/>
      <c r="BNY84" s="184"/>
      <c r="BNZ84" s="184"/>
      <c r="BOA84" s="184"/>
      <c r="BOB84" s="184"/>
      <c r="BOC84" s="184"/>
      <c r="BOD84" s="184"/>
      <c r="BOE84" s="184"/>
      <c r="BOF84" s="184"/>
      <c r="BOG84" s="184"/>
      <c r="BOH84" s="184"/>
      <c r="BOI84" s="184"/>
      <c r="BOJ84" s="184"/>
      <c r="BOK84" s="184"/>
      <c r="BOL84" s="184"/>
      <c r="BOM84" s="184"/>
      <c r="BON84" s="184"/>
      <c r="BOO84" s="184"/>
      <c r="BOP84" s="184"/>
      <c r="BOQ84" s="184"/>
      <c r="BOR84" s="184"/>
      <c r="BOS84" s="184"/>
      <c r="BOT84" s="184"/>
      <c r="BOU84" s="184"/>
      <c r="BOV84" s="184"/>
      <c r="BOW84" s="184"/>
      <c r="BOX84" s="184"/>
      <c r="BOY84" s="184"/>
      <c r="BOZ84" s="184"/>
      <c r="BPA84" s="184"/>
      <c r="BPB84" s="184"/>
      <c r="BPC84" s="184"/>
      <c r="BPD84" s="184"/>
      <c r="BPE84" s="184"/>
      <c r="BPF84" s="184"/>
      <c r="BPG84" s="184"/>
      <c r="BPH84" s="184"/>
      <c r="BPI84" s="184"/>
      <c r="BPJ84" s="184"/>
      <c r="BPK84" s="184"/>
      <c r="BPL84" s="184"/>
      <c r="BPM84" s="184"/>
      <c r="BPN84" s="184"/>
      <c r="BPO84" s="184"/>
      <c r="BPP84" s="184"/>
      <c r="BPQ84" s="184"/>
      <c r="BPR84" s="184"/>
      <c r="BPS84" s="184"/>
      <c r="BPT84" s="184"/>
      <c r="BPU84" s="184"/>
      <c r="BPV84" s="184"/>
      <c r="BPW84" s="184"/>
      <c r="BPX84" s="184"/>
      <c r="BPY84" s="184"/>
      <c r="BPZ84" s="184"/>
      <c r="BQA84" s="184"/>
      <c r="BQB84" s="184"/>
      <c r="BQC84" s="184"/>
      <c r="BQD84" s="184"/>
      <c r="BQE84" s="184"/>
      <c r="BQF84" s="184"/>
      <c r="BQG84" s="184"/>
      <c r="BQH84" s="184"/>
      <c r="BQI84" s="184"/>
      <c r="BQJ84" s="184"/>
      <c r="BQK84" s="184"/>
      <c r="BQL84" s="184"/>
      <c r="BQM84" s="184"/>
      <c r="BQN84" s="184"/>
      <c r="BQO84" s="184"/>
      <c r="BQP84" s="184"/>
      <c r="BQQ84" s="184"/>
      <c r="BQR84" s="184"/>
      <c r="BQS84" s="184"/>
      <c r="BQT84" s="184"/>
      <c r="BQU84" s="184"/>
      <c r="BQV84" s="184"/>
      <c r="BQW84" s="184"/>
      <c r="BQX84" s="184"/>
      <c r="BQY84" s="184"/>
      <c r="BQZ84" s="184"/>
      <c r="BRA84" s="184"/>
      <c r="BRB84" s="184"/>
      <c r="BRC84" s="184"/>
      <c r="BRD84" s="184"/>
      <c r="BRE84" s="184"/>
      <c r="BRF84" s="184"/>
      <c r="BRG84" s="184"/>
      <c r="BRH84" s="184"/>
      <c r="BRI84" s="184"/>
      <c r="BRJ84" s="184"/>
      <c r="BRK84" s="184"/>
      <c r="BRL84" s="184"/>
      <c r="BRM84" s="184"/>
      <c r="BRN84" s="184"/>
      <c r="BRO84" s="184"/>
      <c r="BRP84" s="184"/>
      <c r="BRQ84" s="184"/>
      <c r="BRR84" s="184"/>
      <c r="BRS84" s="184"/>
      <c r="BRT84" s="184"/>
      <c r="BRU84" s="184"/>
      <c r="BRV84" s="184"/>
      <c r="BRW84" s="184"/>
      <c r="BRX84" s="184"/>
      <c r="BRY84" s="184"/>
      <c r="BRZ84" s="184"/>
      <c r="BSA84" s="184"/>
      <c r="BSB84" s="184"/>
      <c r="BSC84" s="184"/>
      <c r="BSD84" s="184"/>
      <c r="BSE84" s="184"/>
      <c r="BSF84" s="184"/>
      <c r="BSG84" s="184"/>
      <c r="BSH84" s="184"/>
      <c r="BSI84" s="184"/>
      <c r="BSJ84" s="184"/>
      <c r="BSK84" s="184"/>
      <c r="BSL84" s="184"/>
      <c r="BSM84" s="184"/>
      <c r="BSN84" s="184"/>
      <c r="BSO84" s="184"/>
      <c r="BSP84" s="184"/>
      <c r="BSQ84" s="184"/>
      <c r="BSR84" s="184"/>
      <c r="BSS84" s="184"/>
      <c r="BST84" s="184"/>
      <c r="BSU84" s="184"/>
      <c r="BSV84" s="184"/>
      <c r="BSW84" s="184"/>
      <c r="BSX84" s="184"/>
      <c r="BSY84" s="184"/>
      <c r="BSZ84" s="184"/>
      <c r="BTA84" s="184"/>
      <c r="BTB84" s="184"/>
      <c r="BTC84" s="184"/>
      <c r="BTD84" s="184"/>
      <c r="BTE84" s="184"/>
      <c r="BTF84" s="184"/>
      <c r="BTG84" s="184"/>
      <c r="BTH84" s="184"/>
      <c r="BTI84" s="184"/>
      <c r="BTJ84" s="184"/>
      <c r="BTK84" s="184"/>
      <c r="BTL84" s="184"/>
      <c r="BTM84" s="184"/>
      <c r="BTN84" s="184"/>
      <c r="BTO84" s="184"/>
      <c r="BTP84" s="184"/>
      <c r="BTQ84" s="184"/>
      <c r="BTR84" s="184"/>
      <c r="BTS84" s="184"/>
      <c r="BTT84" s="184"/>
      <c r="BTU84" s="184"/>
      <c r="BTV84" s="184"/>
      <c r="BTW84" s="184"/>
      <c r="BTX84" s="184"/>
      <c r="BTY84" s="184"/>
      <c r="BTZ84" s="184"/>
      <c r="BUA84" s="184"/>
      <c r="BUB84" s="184"/>
      <c r="BUC84" s="184"/>
      <c r="BUD84" s="184"/>
      <c r="BUE84" s="184"/>
      <c r="BUF84" s="184"/>
      <c r="BUG84" s="184"/>
      <c r="BUH84" s="184"/>
      <c r="BUI84" s="184"/>
      <c r="BUJ84" s="184"/>
      <c r="BUK84" s="184"/>
      <c r="BUL84" s="184"/>
      <c r="BUM84" s="184"/>
      <c r="BUN84" s="184"/>
      <c r="BUO84" s="184"/>
      <c r="BUP84" s="184"/>
      <c r="BUQ84" s="184"/>
      <c r="BUR84" s="184"/>
      <c r="BUS84" s="184"/>
      <c r="BUT84" s="184"/>
      <c r="BUU84" s="184"/>
      <c r="BUV84" s="184"/>
      <c r="BUW84" s="184"/>
      <c r="BUX84" s="184"/>
      <c r="BUY84" s="184"/>
      <c r="BUZ84" s="184"/>
      <c r="BVA84" s="184"/>
      <c r="BVB84" s="184"/>
      <c r="BVC84" s="184"/>
      <c r="BVD84" s="184"/>
      <c r="BVE84" s="184"/>
      <c r="BVF84" s="184"/>
      <c r="BVG84" s="184"/>
      <c r="BVH84" s="184"/>
      <c r="BVI84" s="184"/>
      <c r="BVJ84" s="184"/>
      <c r="BVK84" s="184"/>
      <c r="BVL84" s="184"/>
      <c r="BVM84" s="184"/>
      <c r="BVN84" s="184"/>
      <c r="BVO84" s="184"/>
      <c r="BVP84" s="184"/>
      <c r="BVQ84" s="184"/>
      <c r="BVR84" s="184"/>
      <c r="BVS84" s="184"/>
      <c r="BVT84" s="184"/>
      <c r="BVU84" s="184"/>
      <c r="BVV84" s="184"/>
      <c r="BVW84" s="184"/>
      <c r="BVX84" s="184"/>
      <c r="BVY84" s="184"/>
      <c r="BVZ84" s="184"/>
      <c r="BWA84" s="184"/>
      <c r="BWB84" s="184"/>
      <c r="BWC84" s="184"/>
      <c r="BWD84" s="184"/>
      <c r="BWE84" s="184"/>
      <c r="BWF84" s="184"/>
      <c r="BWG84" s="184"/>
      <c r="BWH84" s="184"/>
      <c r="BWI84" s="184"/>
      <c r="BWJ84" s="184"/>
      <c r="BWK84" s="184"/>
      <c r="BWL84" s="184"/>
      <c r="BWM84" s="184"/>
      <c r="BWN84" s="184"/>
      <c r="BWO84" s="184"/>
      <c r="BWP84" s="184"/>
      <c r="BWQ84" s="184"/>
      <c r="BWR84" s="184"/>
      <c r="BWS84" s="184"/>
      <c r="BWT84" s="184"/>
      <c r="BWU84" s="184"/>
      <c r="BWV84" s="184"/>
      <c r="BWW84" s="184"/>
      <c r="BWX84" s="184"/>
      <c r="BWY84" s="184"/>
      <c r="BWZ84" s="184"/>
      <c r="BXA84" s="184"/>
      <c r="BXB84" s="184"/>
      <c r="BXC84" s="184"/>
      <c r="BXD84" s="184"/>
      <c r="BXE84" s="184"/>
      <c r="BXF84" s="184"/>
      <c r="BXG84" s="184"/>
      <c r="BXH84" s="184"/>
      <c r="BXI84" s="184"/>
      <c r="BXJ84" s="184"/>
      <c r="BXK84" s="184"/>
      <c r="BXL84" s="184"/>
      <c r="BXM84" s="184"/>
      <c r="BXN84" s="184"/>
      <c r="BXO84" s="184"/>
      <c r="BXP84" s="184"/>
      <c r="BXQ84" s="184"/>
      <c r="BXR84" s="184"/>
      <c r="BXS84" s="184"/>
      <c r="BXT84" s="184"/>
      <c r="BXU84" s="184"/>
      <c r="BXV84" s="184"/>
      <c r="BXW84" s="184"/>
      <c r="BXX84" s="184"/>
      <c r="BXY84" s="184"/>
      <c r="BXZ84" s="184"/>
      <c r="BYA84" s="184"/>
      <c r="BYB84" s="184"/>
      <c r="BYC84" s="184"/>
      <c r="BYD84" s="184"/>
      <c r="BYE84" s="184"/>
      <c r="BYF84" s="184"/>
      <c r="BYG84" s="184"/>
      <c r="BYH84" s="184"/>
      <c r="BYI84" s="184"/>
      <c r="BYJ84" s="184"/>
      <c r="BYK84" s="184"/>
      <c r="BYL84" s="184"/>
      <c r="BYM84" s="184"/>
      <c r="BYN84" s="184"/>
      <c r="BYO84" s="184"/>
      <c r="BYP84" s="184"/>
      <c r="BYQ84" s="184"/>
      <c r="BYR84" s="184"/>
      <c r="BYS84" s="184"/>
      <c r="BYT84" s="184"/>
      <c r="BYU84" s="184"/>
      <c r="BYV84" s="184"/>
      <c r="BYW84" s="184"/>
      <c r="BYX84" s="184"/>
      <c r="BYY84" s="184"/>
      <c r="BYZ84" s="184"/>
      <c r="BZA84" s="184"/>
      <c r="BZB84" s="184"/>
      <c r="BZC84" s="184"/>
      <c r="BZD84" s="184"/>
      <c r="BZE84" s="184"/>
      <c r="BZF84" s="184"/>
      <c r="BZG84" s="184"/>
      <c r="BZH84" s="184"/>
      <c r="BZI84" s="184"/>
      <c r="BZJ84" s="184"/>
      <c r="BZK84" s="184"/>
      <c r="BZL84" s="184"/>
      <c r="BZM84" s="184"/>
      <c r="BZN84" s="184"/>
      <c r="BZO84" s="184"/>
      <c r="BZP84" s="184"/>
      <c r="BZQ84" s="184"/>
      <c r="BZR84" s="184"/>
      <c r="BZS84" s="184"/>
      <c r="BZT84" s="184"/>
      <c r="BZU84" s="184"/>
      <c r="BZV84" s="184"/>
      <c r="BZW84" s="184"/>
      <c r="BZX84" s="184"/>
      <c r="BZY84" s="184"/>
      <c r="BZZ84" s="184"/>
      <c r="CAA84" s="184"/>
      <c r="CAB84" s="184"/>
      <c r="CAC84" s="184"/>
      <c r="CAD84" s="184"/>
      <c r="CAE84" s="184"/>
      <c r="CAF84" s="184"/>
      <c r="CAG84" s="184"/>
      <c r="CAH84" s="184"/>
      <c r="CAI84" s="184"/>
      <c r="CAJ84" s="184"/>
      <c r="CAK84" s="184"/>
      <c r="CAL84" s="184"/>
      <c r="CAM84" s="184"/>
      <c r="CAN84" s="184"/>
      <c r="CAO84" s="184"/>
      <c r="CAP84" s="184"/>
      <c r="CAQ84" s="184"/>
      <c r="CAR84" s="184"/>
      <c r="CAS84" s="184"/>
      <c r="CAT84" s="184"/>
      <c r="CAU84" s="184"/>
      <c r="CAV84" s="184"/>
      <c r="CAW84" s="184"/>
      <c r="CAX84" s="184"/>
      <c r="CAY84" s="184"/>
      <c r="CAZ84" s="184"/>
      <c r="CBA84" s="184"/>
      <c r="CBB84" s="184"/>
      <c r="CBC84" s="184"/>
      <c r="CBD84" s="184"/>
      <c r="CBE84" s="184"/>
      <c r="CBF84" s="184"/>
      <c r="CBG84" s="184"/>
      <c r="CBH84" s="184"/>
      <c r="CBI84" s="184"/>
      <c r="CBJ84" s="184"/>
      <c r="CBK84" s="184"/>
      <c r="CBL84" s="184"/>
      <c r="CBM84" s="184"/>
      <c r="CBN84" s="184"/>
      <c r="CBO84" s="184"/>
      <c r="CBP84" s="184"/>
      <c r="CBQ84" s="184"/>
      <c r="CBR84" s="184"/>
      <c r="CBS84" s="184"/>
      <c r="CBT84" s="184"/>
      <c r="CBU84" s="184"/>
      <c r="CBV84" s="184"/>
      <c r="CBW84" s="184"/>
      <c r="CBX84" s="184"/>
      <c r="CBY84" s="184"/>
      <c r="CBZ84" s="184"/>
      <c r="CCA84" s="184"/>
      <c r="CCB84" s="184"/>
      <c r="CCC84" s="184"/>
      <c r="CCD84" s="184"/>
      <c r="CCE84" s="184"/>
      <c r="CCF84" s="184"/>
      <c r="CCG84" s="184"/>
      <c r="CCH84" s="184"/>
      <c r="CCI84" s="184"/>
      <c r="CCJ84" s="184"/>
      <c r="CCK84" s="184"/>
      <c r="CCL84" s="184"/>
      <c r="CCM84" s="184"/>
      <c r="CCN84" s="184"/>
      <c r="CCO84" s="184"/>
      <c r="CCP84" s="184"/>
      <c r="CCQ84" s="184"/>
      <c r="CCR84" s="184"/>
      <c r="CCS84" s="184"/>
      <c r="CCT84" s="184"/>
      <c r="CCU84" s="184"/>
      <c r="CCV84" s="184"/>
      <c r="CCW84" s="184"/>
      <c r="CCX84" s="184"/>
      <c r="CCY84" s="184"/>
      <c r="CCZ84" s="184"/>
      <c r="CDA84" s="184"/>
      <c r="CDB84" s="184"/>
      <c r="CDC84" s="184"/>
      <c r="CDD84" s="184"/>
      <c r="CDE84" s="184"/>
      <c r="CDF84" s="184"/>
      <c r="CDG84" s="184"/>
      <c r="CDH84" s="184"/>
      <c r="CDI84" s="184"/>
      <c r="CDJ84" s="184"/>
      <c r="CDK84" s="184"/>
      <c r="CDL84" s="184"/>
      <c r="CDM84" s="184"/>
      <c r="CDN84" s="184"/>
      <c r="CDO84" s="184"/>
      <c r="CDP84" s="184"/>
      <c r="CDQ84" s="184"/>
      <c r="CDR84" s="184"/>
      <c r="CDS84" s="184"/>
      <c r="CDT84" s="184"/>
      <c r="CDU84" s="184"/>
      <c r="CDV84" s="184"/>
      <c r="CDW84" s="184"/>
      <c r="CDX84" s="184"/>
      <c r="CDY84" s="184"/>
      <c r="CDZ84" s="184"/>
      <c r="CEA84" s="184"/>
      <c r="CEB84" s="184"/>
      <c r="CEC84" s="184"/>
      <c r="CED84" s="184"/>
      <c r="CEE84" s="184"/>
      <c r="CEF84" s="184"/>
      <c r="CEG84" s="184"/>
      <c r="CEH84" s="184"/>
      <c r="CEI84" s="184"/>
      <c r="CEJ84" s="184"/>
      <c r="CEK84" s="184"/>
      <c r="CEL84" s="184"/>
      <c r="CEM84" s="184"/>
      <c r="CEN84" s="184"/>
      <c r="CEO84" s="184"/>
      <c r="CEP84" s="184"/>
      <c r="CEQ84" s="184"/>
      <c r="CER84" s="184"/>
      <c r="CES84" s="184"/>
      <c r="CET84" s="184"/>
      <c r="CEU84" s="184"/>
      <c r="CEV84" s="184"/>
      <c r="CEW84" s="184"/>
      <c r="CEX84" s="184"/>
      <c r="CEY84" s="184"/>
      <c r="CEZ84" s="184"/>
      <c r="CFA84" s="184"/>
      <c r="CFB84" s="184"/>
      <c r="CFC84" s="184"/>
      <c r="CFD84" s="184"/>
      <c r="CFE84" s="184"/>
      <c r="CFF84" s="184"/>
      <c r="CFG84" s="184"/>
      <c r="CFH84" s="184"/>
      <c r="CFI84" s="184"/>
      <c r="CFJ84" s="184"/>
      <c r="CFK84" s="184"/>
      <c r="CFL84" s="184"/>
      <c r="CFM84" s="184"/>
      <c r="CFN84" s="184"/>
      <c r="CFO84" s="184"/>
      <c r="CFP84" s="184"/>
      <c r="CFQ84" s="184"/>
      <c r="CFR84" s="184"/>
      <c r="CFS84" s="184"/>
      <c r="CFT84" s="184"/>
      <c r="CFU84" s="184"/>
      <c r="CFV84" s="184"/>
      <c r="CFW84" s="184"/>
      <c r="CFX84" s="184"/>
      <c r="CFY84" s="184"/>
      <c r="CFZ84" s="184"/>
      <c r="CGA84" s="184"/>
      <c r="CGB84" s="184"/>
      <c r="CGC84" s="184"/>
      <c r="CGD84" s="184"/>
      <c r="CGE84" s="184"/>
      <c r="CGF84" s="184"/>
      <c r="CGG84" s="184"/>
      <c r="CGH84" s="184"/>
      <c r="CGI84" s="184"/>
      <c r="CGJ84" s="184"/>
      <c r="CGK84" s="184"/>
      <c r="CGL84" s="184"/>
      <c r="CGM84" s="184"/>
      <c r="CGN84" s="184"/>
      <c r="CGO84" s="184"/>
      <c r="CGP84" s="184"/>
      <c r="CGQ84" s="184"/>
      <c r="CGR84" s="184"/>
      <c r="CGS84" s="184"/>
      <c r="CGT84" s="184"/>
      <c r="CGU84" s="184"/>
      <c r="CGV84" s="184"/>
      <c r="CGW84" s="184"/>
      <c r="CGX84" s="184"/>
      <c r="CGY84" s="184"/>
      <c r="CGZ84" s="184"/>
      <c r="CHA84" s="184"/>
      <c r="CHB84" s="184"/>
      <c r="CHC84" s="184"/>
      <c r="CHD84" s="184"/>
      <c r="CHE84" s="184"/>
      <c r="CHF84" s="184"/>
      <c r="CHG84" s="184"/>
      <c r="CHH84" s="184"/>
      <c r="CHI84" s="184"/>
      <c r="CHJ84" s="184"/>
      <c r="CHK84" s="184"/>
      <c r="CHL84" s="184"/>
      <c r="CHM84" s="184"/>
      <c r="CHN84" s="184"/>
      <c r="CHO84" s="184"/>
      <c r="CHP84" s="184"/>
      <c r="CHQ84" s="184"/>
      <c r="CHR84" s="184"/>
      <c r="CHS84" s="184"/>
      <c r="CHT84" s="184"/>
      <c r="CHU84" s="184"/>
      <c r="CHV84" s="184"/>
      <c r="CHW84" s="184"/>
      <c r="CHX84" s="184"/>
      <c r="CHY84" s="184"/>
      <c r="CHZ84" s="184"/>
      <c r="CIA84" s="184"/>
      <c r="CIB84" s="184"/>
      <c r="CIC84" s="184"/>
      <c r="CID84" s="184"/>
      <c r="CIE84" s="184"/>
      <c r="CIF84" s="184"/>
      <c r="CIG84" s="184"/>
      <c r="CIH84" s="184"/>
      <c r="CII84" s="184"/>
      <c r="CIJ84" s="184"/>
      <c r="CIK84" s="184"/>
      <c r="CIL84" s="184"/>
      <c r="CIM84" s="184"/>
      <c r="CIN84" s="184"/>
      <c r="CIO84" s="184"/>
      <c r="CIP84" s="184"/>
      <c r="CIQ84" s="184"/>
      <c r="CIR84" s="184"/>
      <c r="CIS84" s="184"/>
      <c r="CIT84" s="184"/>
      <c r="CIU84" s="184"/>
      <c r="CIV84" s="184"/>
      <c r="CIW84" s="184"/>
      <c r="CIX84" s="184"/>
      <c r="CIY84" s="184"/>
      <c r="CIZ84" s="184"/>
      <c r="CJA84" s="184"/>
      <c r="CJB84" s="184"/>
      <c r="CJC84" s="184"/>
      <c r="CJD84" s="184"/>
      <c r="CJE84" s="184"/>
      <c r="CJF84" s="184"/>
      <c r="CJG84" s="184"/>
      <c r="CJH84" s="184"/>
      <c r="CJI84" s="184"/>
      <c r="CJJ84" s="184"/>
      <c r="CJK84" s="184"/>
      <c r="CJL84" s="184"/>
      <c r="CJM84" s="184"/>
      <c r="CJN84" s="184"/>
      <c r="CJO84" s="184"/>
      <c r="CJP84" s="184"/>
      <c r="CJQ84" s="184"/>
      <c r="CJR84" s="184"/>
      <c r="CJS84" s="184"/>
      <c r="CJT84" s="184"/>
      <c r="CJU84" s="184"/>
      <c r="CJV84" s="184"/>
      <c r="CJW84" s="184"/>
      <c r="CJX84" s="184"/>
      <c r="CJY84" s="184"/>
      <c r="CJZ84" s="184"/>
      <c r="CKA84" s="184"/>
      <c r="CKB84" s="184"/>
      <c r="CKC84" s="184"/>
      <c r="CKD84" s="184"/>
      <c r="CKE84" s="184"/>
      <c r="CKF84" s="184"/>
      <c r="CKG84" s="184"/>
      <c r="CKH84" s="184"/>
      <c r="CKI84" s="184"/>
      <c r="CKJ84" s="184"/>
      <c r="CKK84" s="184"/>
      <c r="CKL84" s="184"/>
      <c r="CKM84" s="184"/>
      <c r="CKN84" s="184"/>
      <c r="CKO84" s="184"/>
      <c r="CKP84" s="184"/>
      <c r="CKQ84" s="184"/>
      <c r="CKR84" s="184"/>
      <c r="CKS84" s="184"/>
      <c r="CKT84" s="184"/>
      <c r="CKU84" s="184"/>
      <c r="CKV84" s="184"/>
      <c r="CKW84" s="184"/>
      <c r="CKX84" s="184"/>
      <c r="CKY84" s="184"/>
      <c r="CKZ84" s="184"/>
      <c r="CLA84" s="184"/>
      <c r="CLB84" s="184"/>
      <c r="CLC84" s="184"/>
      <c r="CLD84" s="184"/>
      <c r="CLE84" s="184"/>
      <c r="CLF84" s="184"/>
      <c r="CLG84" s="184"/>
      <c r="CLH84" s="184"/>
      <c r="CLI84" s="184"/>
      <c r="CLJ84" s="184"/>
      <c r="CLK84" s="184"/>
      <c r="CLL84" s="184"/>
      <c r="CLM84" s="184"/>
      <c r="CLN84" s="184"/>
      <c r="CLO84" s="184"/>
      <c r="CLP84" s="184"/>
      <c r="CLQ84" s="184"/>
      <c r="CLR84" s="184"/>
      <c r="CLS84" s="184"/>
      <c r="CLT84" s="184"/>
      <c r="CLU84" s="184"/>
      <c r="CLV84" s="184"/>
      <c r="CLW84" s="184"/>
      <c r="CLX84" s="184"/>
      <c r="CLY84" s="184"/>
      <c r="CLZ84" s="184"/>
      <c r="CMA84" s="184"/>
      <c r="CMB84" s="184"/>
      <c r="CMC84" s="184"/>
      <c r="CMD84" s="184"/>
      <c r="CME84" s="184"/>
      <c r="CMF84" s="184"/>
      <c r="CMG84" s="184"/>
      <c r="CMH84" s="184"/>
      <c r="CMI84" s="184"/>
      <c r="CMJ84" s="184"/>
      <c r="CMK84" s="184"/>
      <c r="CML84" s="184"/>
      <c r="CMM84" s="184"/>
      <c r="CMN84" s="184"/>
      <c r="CMO84" s="184"/>
      <c r="CMP84" s="184"/>
      <c r="CMQ84" s="184"/>
      <c r="CMR84" s="184"/>
      <c r="CMS84" s="184"/>
      <c r="CMT84" s="184"/>
      <c r="CMU84" s="184"/>
      <c r="CMV84" s="184"/>
      <c r="CMW84" s="184"/>
      <c r="CMX84" s="184"/>
      <c r="CMY84" s="184"/>
      <c r="CMZ84" s="184"/>
      <c r="CNA84" s="184"/>
      <c r="CNB84" s="184"/>
      <c r="CNC84" s="184"/>
      <c r="CND84" s="184"/>
      <c r="CNE84" s="184"/>
      <c r="CNF84" s="184"/>
      <c r="CNG84" s="184"/>
      <c r="CNH84" s="184"/>
      <c r="CNI84" s="184"/>
      <c r="CNJ84" s="184"/>
      <c r="CNK84" s="184"/>
      <c r="CNL84" s="184"/>
      <c r="CNM84" s="184"/>
      <c r="CNN84" s="184"/>
      <c r="CNO84" s="184"/>
      <c r="CNP84" s="184"/>
      <c r="CNQ84" s="184"/>
      <c r="CNR84" s="184"/>
      <c r="CNS84" s="184"/>
      <c r="CNT84" s="184"/>
      <c r="CNU84" s="184"/>
      <c r="CNV84" s="184"/>
      <c r="CNW84" s="184"/>
      <c r="CNX84" s="184"/>
      <c r="CNY84" s="184"/>
      <c r="CNZ84" s="184"/>
      <c r="COA84" s="184"/>
      <c r="COB84" s="184"/>
      <c r="COC84" s="184"/>
      <c r="COD84" s="184"/>
      <c r="COE84" s="184"/>
      <c r="COF84" s="184"/>
      <c r="COG84" s="184"/>
      <c r="COH84" s="184"/>
      <c r="COI84" s="184"/>
      <c r="COJ84" s="184"/>
      <c r="COK84" s="184"/>
      <c r="COL84" s="184"/>
      <c r="COM84" s="184"/>
      <c r="CON84" s="184"/>
      <c r="COO84" s="184"/>
      <c r="COP84" s="184"/>
      <c r="COQ84" s="184"/>
      <c r="COR84" s="184"/>
      <c r="COS84" s="184"/>
      <c r="COT84" s="184"/>
      <c r="COU84" s="184"/>
      <c r="COV84" s="184"/>
      <c r="COW84" s="184"/>
      <c r="COX84" s="184"/>
      <c r="COY84" s="184"/>
      <c r="COZ84" s="184"/>
      <c r="CPA84" s="184"/>
      <c r="CPB84" s="184"/>
      <c r="CPC84" s="184"/>
      <c r="CPD84" s="184"/>
      <c r="CPE84" s="184"/>
      <c r="CPF84" s="184"/>
      <c r="CPG84" s="184"/>
      <c r="CPH84" s="184"/>
      <c r="CPI84" s="184"/>
      <c r="CPJ84" s="184"/>
      <c r="CPK84" s="184"/>
      <c r="CPL84" s="184"/>
      <c r="CPM84" s="184"/>
      <c r="CPN84" s="184"/>
      <c r="CPO84" s="184"/>
      <c r="CPP84" s="184"/>
      <c r="CPQ84" s="184"/>
      <c r="CPR84" s="184"/>
      <c r="CPS84" s="184"/>
      <c r="CPT84" s="184"/>
      <c r="CPU84" s="184"/>
      <c r="CPV84" s="184"/>
      <c r="CPW84" s="184"/>
      <c r="CPX84" s="184"/>
      <c r="CPY84" s="184"/>
      <c r="CPZ84" s="184"/>
      <c r="CQA84" s="184"/>
      <c r="CQB84" s="184"/>
      <c r="CQC84" s="184"/>
      <c r="CQD84" s="184"/>
      <c r="CQE84" s="184"/>
      <c r="CQF84" s="184"/>
      <c r="CQG84" s="184"/>
      <c r="CQH84" s="184"/>
      <c r="CQI84" s="184"/>
      <c r="CQJ84" s="184"/>
      <c r="CQK84" s="184"/>
      <c r="CQL84" s="184"/>
      <c r="CQM84" s="184"/>
      <c r="CQN84" s="184"/>
      <c r="CQO84" s="184"/>
      <c r="CQP84" s="184"/>
      <c r="CQQ84" s="184"/>
      <c r="CQR84" s="184"/>
      <c r="CQS84" s="184"/>
      <c r="CQT84" s="184"/>
      <c r="CQU84" s="184"/>
      <c r="CQV84" s="184"/>
      <c r="CQW84" s="184"/>
      <c r="CQX84" s="184"/>
      <c r="CQY84" s="184"/>
      <c r="CQZ84" s="184"/>
      <c r="CRA84" s="184"/>
      <c r="CRB84" s="184"/>
      <c r="CRC84" s="184"/>
      <c r="CRD84" s="184"/>
      <c r="CRE84" s="184"/>
      <c r="CRF84" s="184"/>
      <c r="CRG84" s="184"/>
      <c r="CRH84" s="184"/>
      <c r="CRI84" s="184"/>
      <c r="CRJ84" s="184"/>
      <c r="CRK84" s="184"/>
      <c r="CRL84" s="184"/>
      <c r="CRM84" s="184"/>
      <c r="CRN84" s="184"/>
      <c r="CRO84" s="184"/>
      <c r="CRP84" s="184"/>
      <c r="CRQ84" s="184"/>
      <c r="CRR84" s="184"/>
      <c r="CRS84" s="184"/>
      <c r="CRT84" s="184"/>
      <c r="CRU84" s="184"/>
      <c r="CRV84" s="184"/>
      <c r="CRW84" s="184"/>
      <c r="CRX84" s="184"/>
      <c r="CRY84" s="184"/>
      <c r="CRZ84" s="184"/>
      <c r="CSA84" s="184"/>
      <c r="CSB84" s="184"/>
      <c r="CSC84" s="184"/>
      <c r="CSD84" s="184"/>
      <c r="CSE84" s="184"/>
      <c r="CSF84" s="184"/>
      <c r="CSG84" s="184"/>
      <c r="CSH84" s="184"/>
      <c r="CSI84" s="184"/>
      <c r="CSJ84" s="184"/>
      <c r="CSK84" s="184"/>
      <c r="CSL84" s="184"/>
      <c r="CSM84" s="184"/>
      <c r="CSN84" s="184"/>
      <c r="CSO84" s="184"/>
      <c r="CSP84" s="184"/>
      <c r="CSQ84" s="184"/>
      <c r="CSR84" s="184"/>
      <c r="CSS84" s="184"/>
      <c r="CST84" s="184"/>
      <c r="CSU84" s="184"/>
      <c r="CSV84" s="184"/>
      <c r="CSW84" s="184"/>
      <c r="CSX84" s="184"/>
      <c r="CSY84" s="184"/>
      <c r="CSZ84" s="184"/>
      <c r="CTA84" s="184"/>
      <c r="CTB84" s="184"/>
      <c r="CTC84" s="184"/>
      <c r="CTD84" s="184"/>
      <c r="CTE84" s="184"/>
      <c r="CTF84" s="184"/>
      <c r="CTG84" s="184"/>
      <c r="CTH84" s="184"/>
      <c r="CTI84" s="184"/>
      <c r="CTJ84" s="184"/>
      <c r="CTK84" s="184"/>
      <c r="CTL84" s="184"/>
      <c r="CTM84" s="184"/>
      <c r="CTN84" s="184"/>
      <c r="CTO84" s="184"/>
      <c r="CTP84" s="184"/>
      <c r="CTQ84" s="184"/>
      <c r="CTR84" s="184"/>
      <c r="CTS84" s="184"/>
      <c r="CTT84" s="184"/>
      <c r="CTU84" s="184"/>
      <c r="CTV84" s="184"/>
      <c r="CTW84" s="184"/>
      <c r="CTX84" s="184"/>
      <c r="CTY84" s="184"/>
      <c r="CTZ84" s="184"/>
      <c r="CUA84" s="184"/>
      <c r="CUB84" s="184"/>
      <c r="CUC84" s="184"/>
      <c r="CUD84" s="184"/>
      <c r="CUE84" s="184"/>
      <c r="CUF84" s="184"/>
      <c r="CUG84" s="184"/>
      <c r="CUH84" s="184"/>
      <c r="CUI84" s="184"/>
      <c r="CUJ84" s="184"/>
      <c r="CUK84" s="184"/>
      <c r="CUL84" s="184"/>
      <c r="CUM84" s="184"/>
      <c r="CUN84" s="184"/>
      <c r="CUO84" s="184"/>
      <c r="CUP84" s="184"/>
      <c r="CUQ84" s="184"/>
      <c r="CUR84" s="184"/>
      <c r="CUS84" s="184"/>
      <c r="CUT84" s="184"/>
      <c r="CUU84" s="184"/>
      <c r="CUV84" s="184"/>
      <c r="CUW84" s="184"/>
      <c r="CUX84" s="184"/>
      <c r="CUY84" s="184"/>
      <c r="CUZ84" s="184"/>
      <c r="CVA84" s="184"/>
      <c r="CVB84" s="184"/>
      <c r="CVC84" s="184"/>
      <c r="CVD84" s="184"/>
      <c r="CVE84" s="184"/>
      <c r="CVF84" s="184"/>
      <c r="CVG84" s="184"/>
      <c r="CVH84" s="184"/>
      <c r="CVI84" s="184"/>
      <c r="CVJ84" s="184"/>
      <c r="CVK84" s="184"/>
      <c r="CVL84" s="184"/>
      <c r="CVM84" s="184"/>
      <c r="CVN84" s="184"/>
      <c r="CVO84" s="184"/>
      <c r="CVP84" s="184"/>
      <c r="CVQ84" s="184"/>
      <c r="CVR84" s="184"/>
      <c r="CVS84" s="184"/>
      <c r="CVT84" s="184"/>
      <c r="CVU84" s="184"/>
      <c r="CVV84" s="184"/>
      <c r="CVW84" s="184"/>
      <c r="CVX84" s="184"/>
      <c r="CVY84" s="184"/>
      <c r="CVZ84" s="184"/>
      <c r="CWA84" s="184"/>
      <c r="CWB84" s="184"/>
      <c r="CWC84" s="184"/>
      <c r="CWD84" s="184"/>
      <c r="CWE84" s="184"/>
      <c r="CWF84" s="184"/>
      <c r="CWG84" s="184"/>
      <c r="CWH84" s="184"/>
      <c r="CWI84" s="184"/>
      <c r="CWJ84" s="184"/>
      <c r="CWK84" s="184"/>
      <c r="CWL84" s="184"/>
      <c r="CWM84" s="184"/>
      <c r="CWN84" s="184"/>
      <c r="CWO84" s="184"/>
      <c r="CWP84" s="184"/>
      <c r="CWQ84" s="184"/>
      <c r="CWR84" s="184"/>
      <c r="CWS84" s="184"/>
      <c r="CWT84" s="184"/>
      <c r="CWU84" s="184"/>
      <c r="CWV84" s="184"/>
      <c r="CWW84" s="184"/>
      <c r="CWX84" s="184"/>
      <c r="CWY84" s="184"/>
      <c r="CWZ84" s="184"/>
      <c r="CXA84" s="184"/>
      <c r="CXB84" s="184"/>
      <c r="CXC84" s="184"/>
      <c r="CXD84" s="184"/>
      <c r="CXE84" s="184"/>
      <c r="CXF84" s="184"/>
      <c r="CXG84" s="184"/>
      <c r="CXH84" s="184"/>
      <c r="CXI84" s="184"/>
      <c r="CXJ84" s="184"/>
      <c r="CXK84" s="184"/>
      <c r="CXL84" s="184"/>
      <c r="CXM84" s="184"/>
      <c r="CXN84" s="184"/>
      <c r="CXO84" s="184"/>
      <c r="CXP84" s="184"/>
      <c r="CXQ84" s="184"/>
      <c r="CXR84" s="184"/>
      <c r="CXS84" s="184"/>
      <c r="CXT84" s="184"/>
      <c r="CXU84" s="184"/>
      <c r="CXV84" s="184"/>
      <c r="CXW84" s="184"/>
      <c r="CXX84" s="184"/>
      <c r="CXY84" s="184"/>
      <c r="CXZ84" s="184"/>
      <c r="CYA84" s="184"/>
      <c r="CYB84" s="184"/>
      <c r="CYC84" s="184"/>
      <c r="CYD84" s="184"/>
      <c r="CYE84" s="184"/>
      <c r="CYF84" s="184"/>
      <c r="CYG84" s="184"/>
      <c r="CYH84" s="184"/>
      <c r="CYI84" s="184"/>
      <c r="CYJ84" s="184"/>
      <c r="CYK84" s="184"/>
      <c r="CYL84" s="184"/>
      <c r="CYM84" s="184"/>
      <c r="CYN84" s="184"/>
      <c r="CYO84" s="184"/>
      <c r="CYP84" s="184"/>
      <c r="CYQ84" s="184"/>
      <c r="CYR84" s="184"/>
      <c r="CYS84" s="184"/>
      <c r="CYT84" s="184"/>
      <c r="CYU84" s="184"/>
      <c r="CYV84" s="184"/>
      <c r="CYW84" s="184"/>
      <c r="CYX84" s="184"/>
      <c r="CYY84" s="184"/>
      <c r="CYZ84" s="184"/>
      <c r="CZA84" s="184"/>
      <c r="CZB84" s="184"/>
      <c r="CZC84" s="184"/>
      <c r="CZD84" s="184"/>
      <c r="CZE84" s="184"/>
      <c r="CZF84" s="184"/>
      <c r="CZG84" s="184"/>
      <c r="CZH84" s="184"/>
      <c r="CZI84" s="184"/>
      <c r="CZJ84" s="184"/>
      <c r="CZK84" s="184"/>
      <c r="CZL84" s="184"/>
      <c r="CZM84" s="184"/>
      <c r="CZN84" s="184"/>
      <c r="CZO84" s="184"/>
      <c r="CZP84" s="184"/>
      <c r="CZQ84" s="184"/>
      <c r="CZR84" s="184"/>
      <c r="CZS84" s="184"/>
      <c r="CZT84" s="184"/>
      <c r="CZU84" s="184"/>
      <c r="CZV84" s="184"/>
      <c r="CZW84" s="184"/>
      <c r="CZX84" s="184"/>
      <c r="CZY84" s="184"/>
      <c r="CZZ84" s="184"/>
      <c r="DAA84" s="184"/>
      <c r="DAB84" s="184"/>
      <c r="DAC84" s="184"/>
      <c r="DAD84" s="184"/>
      <c r="DAE84" s="184"/>
      <c r="DAF84" s="184"/>
      <c r="DAG84" s="184"/>
      <c r="DAH84" s="184"/>
      <c r="DAI84" s="184"/>
      <c r="DAJ84" s="184"/>
      <c r="DAK84" s="184"/>
      <c r="DAL84" s="184"/>
      <c r="DAM84" s="184"/>
      <c r="DAN84" s="184"/>
      <c r="DAO84" s="184"/>
      <c r="DAP84" s="184"/>
      <c r="DAQ84" s="184"/>
      <c r="DAR84" s="184"/>
      <c r="DAS84" s="184"/>
      <c r="DAT84" s="184"/>
      <c r="DAU84" s="184"/>
      <c r="DAV84" s="184"/>
      <c r="DAW84" s="184"/>
      <c r="DAX84" s="184"/>
      <c r="DAY84" s="184"/>
      <c r="DAZ84" s="184"/>
      <c r="DBA84" s="184"/>
      <c r="DBB84" s="184"/>
      <c r="DBC84" s="184"/>
      <c r="DBD84" s="184"/>
      <c r="DBE84" s="184"/>
      <c r="DBF84" s="184"/>
      <c r="DBG84" s="184"/>
      <c r="DBH84" s="184"/>
      <c r="DBI84" s="184"/>
      <c r="DBJ84" s="184"/>
      <c r="DBK84" s="184"/>
      <c r="DBL84" s="184"/>
      <c r="DBM84" s="184"/>
      <c r="DBN84" s="184"/>
      <c r="DBO84" s="184"/>
      <c r="DBP84" s="184"/>
      <c r="DBQ84" s="184"/>
      <c r="DBR84" s="184"/>
      <c r="DBS84" s="184"/>
      <c r="DBT84" s="184"/>
      <c r="DBU84" s="184"/>
      <c r="DBV84" s="184"/>
      <c r="DBW84" s="184"/>
      <c r="DBX84" s="184"/>
      <c r="DBY84" s="184"/>
      <c r="DBZ84" s="184"/>
      <c r="DCA84" s="184"/>
      <c r="DCB84" s="184"/>
      <c r="DCC84" s="184"/>
      <c r="DCD84" s="184"/>
      <c r="DCE84" s="184"/>
      <c r="DCF84" s="184"/>
      <c r="DCG84" s="184"/>
      <c r="DCH84" s="184"/>
      <c r="DCI84" s="184"/>
      <c r="DCJ84" s="184"/>
      <c r="DCK84" s="184"/>
      <c r="DCL84" s="184"/>
      <c r="DCM84" s="184"/>
      <c r="DCN84" s="184"/>
      <c r="DCO84" s="184"/>
      <c r="DCP84" s="184"/>
      <c r="DCQ84" s="184"/>
      <c r="DCR84" s="184"/>
      <c r="DCS84" s="184"/>
      <c r="DCT84" s="184"/>
      <c r="DCU84" s="184"/>
      <c r="DCV84" s="184"/>
      <c r="DCW84" s="184"/>
      <c r="DCX84" s="184"/>
      <c r="DCY84" s="184"/>
      <c r="DCZ84" s="184"/>
      <c r="DDA84" s="184"/>
      <c r="DDB84" s="184"/>
      <c r="DDC84" s="184"/>
      <c r="DDD84" s="184"/>
      <c r="DDE84" s="184"/>
      <c r="DDF84" s="184"/>
      <c r="DDG84" s="184"/>
      <c r="DDH84" s="184"/>
      <c r="DDI84" s="184"/>
      <c r="DDJ84" s="184"/>
      <c r="DDK84" s="184"/>
      <c r="DDL84" s="184"/>
      <c r="DDM84" s="184"/>
      <c r="DDN84" s="184"/>
      <c r="DDO84" s="184"/>
      <c r="DDP84" s="184"/>
      <c r="DDQ84" s="184"/>
      <c r="DDR84" s="184"/>
      <c r="DDS84" s="184"/>
      <c r="DDT84" s="184"/>
      <c r="DDU84" s="184"/>
      <c r="DDV84" s="184"/>
      <c r="DDW84" s="184"/>
      <c r="DDX84" s="184"/>
      <c r="DDY84" s="184"/>
      <c r="DDZ84" s="184"/>
      <c r="DEA84" s="184"/>
      <c r="DEB84" s="184"/>
      <c r="DEC84" s="184"/>
      <c r="DED84" s="184"/>
      <c r="DEE84" s="184"/>
      <c r="DEF84" s="184"/>
      <c r="DEG84" s="184"/>
      <c r="DEH84" s="184"/>
      <c r="DEI84" s="184"/>
      <c r="DEJ84" s="184"/>
      <c r="DEK84" s="184"/>
      <c r="DEL84" s="184"/>
      <c r="DEM84" s="184"/>
      <c r="DEN84" s="184"/>
      <c r="DEO84" s="184"/>
      <c r="DEP84" s="184"/>
      <c r="DEQ84" s="184"/>
      <c r="DER84" s="184"/>
      <c r="DES84" s="184"/>
      <c r="DET84" s="184"/>
      <c r="DEU84" s="184"/>
      <c r="DEV84" s="184"/>
      <c r="DEW84" s="184"/>
      <c r="DEX84" s="184"/>
      <c r="DEY84" s="184"/>
      <c r="DEZ84" s="184"/>
      <c r="DFA84" s="184"/>
      <c r="DFB84" s="184"/>
      <c r="DFC84" s="184"/>
      <c r="DFD84" s="184"/>
      <c r="DFE84" s="184"/>
      <c r="DFF84" s="184"/>
      <c r="DFG84" s="184"/>
      <c r="DFH84" s="184"/>
      <c r="DFI84" s="184"/>
      <c r="DFJ84" s="184"/>
      <c r="DFK84" s="184"/>
      <c r="DFL84" s="184"/>
      <c r="DFM84" s="184"/>
      <c r="DFN84" s="184"/>
      <c r="DFO84" s="184"/>
      <c r="DFP84" s="184"/>
      <c r="DFQ84" s="184"/>
      <c r="DFR84" s="184"/>
      <c r="DFS84" s="184"/>
      <c r="DFT84" s="184"/>
      <c r="DFU84" s="184"/>
      <c r="DFV84" s="184"/>
      <c r="DFW84" s="184"/>
      <c r="DFX84" s="184"/>
      <c r="DFY84" s="184"/>
      <c r="DFZ84" s="184"/>
      <c r="DGA84" s="184"/>
      <c r="DGB84" s="184"/>
      <c r="DGC84" s="184"/>
      <c r="DGD84" s="184"/>
      <c r="DGE84" s="184"/>
      <c r="DGF84" s="184"/>
      <c r="DGG84" s="184"/>
      <c r="DGH84" s="184"/>
      <c r="DGI84" s="184"/>
      <c r="DGJ84" s="184"/>
      <c r="DGK84" s="184"/>
      <c r="DGL84" s="184"/>
      <c r="DGM84" s="184"/>
      <c r="DGN84" s="184"/>
      <c r="DGO84" s="184"/>
      <c r="DGP84" s="184"/>
      <c r="DGQ84" s="184"/>
      <c r="DGR84" s="184"/>
      <c r="DGS84" s="184"/>
      <c r="DGT84" s="184"/>
      <c r="DGU84" s="184"/>
      <c r="DGV84" s="184"/>
      <c r="DGW84" s="184"/>
      <c r="DGX84" s="184"/>
      <c r="DGY84" s="184"/>
      <c r="DGZ84" s="184"/>
      <c r="DHA84" s="184"/>
      <c r="DHB84" s="184"/>
      <c r="DHC84" s="184"/>
      <c r="DHD84" s="184"/>
      <c r="DHE84" s="184"/>
      <c r="DHF84" s="184"/>
      <c r="DHG84" s="184"/>
      <c r="DHH84" s="184"/>
      <c r="DHI84" s="184"/>
      <c r="DHJ84" s="184"/>
      <c r="DHK84" s="184"/>
      <c r="DHL84" s="184"/>
      <c r="DHM84" s="184"/>
      <c r="DHN84" s="184"/>
      <c r="DHO84" s="184"/>
      <c r="DHP84" s="184"/>
      <c r="DHQ84" s="184"/>
      <c r="DHR84" s="184"/>
      <c r="DHS84" s="184"/>
      <c r="DHT84" s="184"/>
      <c r="DHU84" s="184"/>
      <c r="DHV84" s="184"/>
      <c r="DHW84" s="184"/>
      <c r="DHX84" s="184"/>
      <c r="DHY84" s="184"/>
      <c r="DHZ84" s="184"/>
      <c r="DIA84" s="184"/>
      <c r="DIB84" s="184"/>
      <c r="DIC84" s="184"/>
      <c r="DID84" s="184"/>
      <c r="DIE84" s="184"/>
      <c r="DIF84" s="184"/>
      <c r="DIG84" s="184"/>
      <c r="DIH84" s="184"/>
      <c r="DII84" s="184"/>
      <c r="DIJ84" s="184"/>
      <c r="DIK84" s="184"/>
      <c r="DIL84" s="184"/>
      <c r="DIM84" s="184"/>
      <c r="DIN84" s="184"/>
      <c r="DIO84" s="184"/>
      <c r="DIP84" s="184"/>
      <c r="DIQ84" s="184"/>
      <c r="DIR84" s="184"/>
      <c r="DIS84" s="184"/>
      <c r="DIT84" s="184"/>
      <c r="DIU84" s="184"/>
      <c r="DIV84" s="184"/>
      <c r="DIW84" s="184"/>
      <c r="DIX84" s="184"/>
      <c r="DIY84" s="184"/>
      <c r="DIZ84" s="184"/>
      <c r="DJA84" s="184"/>
      <c r="DJB84" s="184"/>
      <c r="DJC84" s="184"/>
      <c r="DJD84" s="184"/>
      <c r="DJE84" s="184"/>
      <c r="DJF84" s="184"/>
      <c r="DJG84" s="184"/>
      <c r="DJH84" s="184"/>
      <c r="DJI84" s="184"/>
      <c r="DJJ84" s="184"/>
      <c r="DJK84" s="184"/>
      <c r="DJL84" s="184"/>
      <c r="DJM84" s="184"/>
      <c r="DJN84" s="184"/>
      <c r="DJO84" s="184"/>
      <c r="DJP84" s="184"/>
      <c r="DJQ84" s="184"/>
      <c r="DJR84" s="184"/>
      <c r="DJS84" s="184"/>
      <c r="DJT84" s="184"/>
      <c r="DJU84" s="184"/>
      <c r="DJV84" s="184"/>
      <c r="DJW84" s="184"/>
      <c r="DJX84" s="184"/>
      <c r="DJY84" s="184"/>
      <c r="DJZ84" s="184"/>
      <c r="DKA84" s="184"/>
      <c r="DKB84" s="184"/>
      <c r="DKC84" s="184"/>
      <c r="DKD84" s="184"/>
      <c r="DKE84" s="184"/>
      <c r="DKF84" s="184"/>
      <c r="DKG84" s="184"/>
      <c r="DKH84" s="184"/>
      <c r="DKI84" s="184"/>
      <c r="DKJ84" s="184"/>
      <c r="DKK84" s="184"/>
      <c r="DKL84" s="184"/>
      <c r="DKM84" s="184"/>
      <c r="DKN84" s="184"/>
      <c r="DKO84" s="184"/>
      <c r="DKP84" s="184"/>
      <c r="DKQ84" s="184"/>
      <c r="DKR84" s="184"/>
      <c r="DKS84" s="184"/>
      <c r="DKT84" s="184"/>
      <c r="DKU84" s="184"/>
      <c r="DKV84" s="184"/>
      <c r="DKW84" s="184"/>
      <c r="DKX84" s="184"/>
      <c r="DKY84" s="184"/>
      <c r="DKZ84" s="184"/>
      <c r="DLA84" s="184"/>
      <c r="DLB84" s="184"/>
      <c r="DLC84" s="184"/>
      <c r="DLD84" s="184"/>
      <c r="DLE84" s="184"/>
      <c r="DLF84" s="184"/>
      <c r="DLG84" s="184"/>
      <c r="DLH84" s="184"/>
      <c r="DLI84" s="184"/>
      <c r="DLJ84" s="184"/>
      <c r="DLK84" s="184"/>
      <c r="DLL84" s="184"/>
      <c r="DLM84" s="184"/>
      <c r="DLN84" s="184"/>
      <c r="DLO84" s="184"/>
      <c r="DLP84" s="184"/>
      <c r="DLQ84" s="184"/>
      <c r="DLR84" s="184"/>
      <c r="DLS84" s="184"/>
      <c r="DLT84" s="184"/>
      <c r="DLU84" s="184"/>
      <c r="DLV84" s="184"/>
      <c r="DLW84" s="184"/>
      <c r="DLX84" s="184"/>
      <c r="DLY84" s="184"/>
      <c r="DLZ84" s="184"/>
      <c r="DMA84" s="184"/>
      <c r="DMB84" s="184"/>
      <c r="DMC84" s="184"/>
      <c r="DMD84" s="184"/>
      <c r="DME84" s="184"/>
      <c r="DMF84" s="184"/>
      <c r="DMG84" s="184"/>
      <c r="DMH84" s="184"/>
      <c r="DMI84" s="184"/>
      <c r="DMJ84" s="184"/>
      <c r="DMK84" s="184"/>
      <c r="DML84" s="184"/>
      <c r="DMM84" s="184"/>
      <c r="DMN84" s="184"/>
      <c r="DMO84" s="184"/>
      <c r="DMP84" s="184"/>
      <c r="DMQ84" s="184"/>
      <c r="DMR84" s="184"/>
      <c r="DMS84" s="184"/>
      <c r="DMT84" s="184"/>
      <c r="DMU84" s="184"/>
      <c r="DMV84" s="184"/>
      <c r="DMW84" s="184"/>
      <c r="DMX84" s="184"/>
      <c r="DMY84" s="184"/>
      <c r="DMZ84" s="184"/>
      <c r="DNA84" s="184"/>
      <c r="DNB84" s="184"/>
      <c r="DNC84" s="184"/>
      <c r="DND84" s="184"/>
      <c r="DNE84" s="184"/>
      <c r="DNF84" s="184"/>
      <c r="DNG84" s="184"/>
      <c r="DNH84" s="184"/>
      <c r="DNI84" s="184"/>
      <c r="DNJ84" s="184"/>
      <c r="DNK84" s="184"/>
      <c r="DNL84" s="184"/>
      <c r="DNM84" s="184"/>
      <c r="DNN84" s="184"/>
      <c r="DNO84" s="184"/>
      <c r="DNP84" s="184"/>
      <c r="DNQ84" s="184"/>
      <c r="DNR84" s="184"/>
      <c r="DNS84" s="184"/>
      <c r="DNT84" s="184"/>
      <c r="DNU84" s="184"/>
      <c r="DNV84" s="184"/>
      <c r="DNW84" s="184"/>
      <c r="DNX84" s="184"/>
      <c r="DNY84" s="184"/>
      <c r="DNZ84" s="184"/>
      <c r="DOA84" s="184"/>
      <c r="DOB84" s="184"/>
      <c r="DOC84" s="184"/>
      <c r="DOD84" s="184"/>
      <c r="DOE84" s="184"/>
      <c r="DOF84" s="184"/>
      <c r="DOG84" s="184"/>
      <c r="DOH84" s="184"/>
      <c r="DOI84" s="184"/>
      <c r="DOJ84" s="184"/>
      <c r="DOK84" s="184"/>
      <c r="DOL84" s="184"/>
      <c r="DOM84" s="184"/>
      <c r="DON84" s="184"/>
      <c r="DOO84" s="184"/>
      <c r="DOP84" s="184"/>
      <c r="DOQ84" s="184"/>
      <c r="DOR84" s="184"/>
      <c r="DOS84" s="184"/>
      <c r="DOT84" s="184"/>
      <c r="DOU84" s="184"/>
      <c r="DOV84" s="184"/>
      <c r="DOW84" s="184"/>
      <c r="DOX84" s="184"/>
      <c r="DOY84" s="184"/>
      <c r="DOZ84" s="184"/>
      <c r="DPA84" s="184"/>
      <c r="DPB84" s="184"/>
      <c r="DPC84" s="184"/>
      <c r="DPD84" s="184"/>
      <c r="DPE84" s="184"/>
      <c r="DPF84" s="184"/>
      <c r="DPG84" s="184"/>
      <c r="DPH84" s="184"/>
      <c r="DPI84" s="184"/>
      <c r="DPJ84" s="184"/>
      <c r="DPK84" s="184"/>
      <c r="DPL84" s="184"/>
      <c r="DPM84" s="184"/>
      <c r="DPN84" s="184"/>
      <c r="DPO84" s="184"/>
      <c r="DPP84" s="184"/>
      <c r="DPQ84" s="184"/>
      <c r="DPR84" s="184"/>
      <c r="DPS84" s="184"/>
      <c r="DPT84" s="184"/>
      <c r="DPU84" s="184"/>
      <c r="DPV84" s="184"/>
      <c r="DPW84" s="184"/>
      <c r="DPX84" s="184"/>
      <c r="DPY84" s="184"/>
      <c r="DPZ84" s="184"/>
      <c r="DQA84" s="184"/>
      <c r="DQB84" s="184"/>
      <c r="DQC84" s="184"/>
      <c r="DQD84" s="184"/>
      <c r="DQE84" s="184"/>
      <c r="DQF84" s="184"/>
      <c r="DQG84" s="184"/>
      <c r="DQH84" s="184"/>
      <c r="DQI84" s="184"/>
      <c r="DQJ84" s="184"/>
      <c r="DQK84" s="184"/>
      <c r="DQL84" s="184"/>
      <c r="DQM84" s="184"/>
      <c r="DQN84" s="184"/>
      <c r="DQO84" s="184"/>
      <c r="DQP84" s="184"/>
      <c r="DQQ84" s="184"/>
      <c r="DQR84" s="184"/>
      <c r="DQS84" s="184"/>
      <c r="DQT84" s="184"/>
      <c r="DQU84" s="184"/>
      <c r="DQV84" s="184"/>
      <c r="DQW84" s="184"/>
      <c r="DQX84" s="184"/>
      <c r="DQY84" s="184"/>
      <c r="DQZ84" s="184"/>
      <c r="DRA84" s="184"/>
      <c r="DRB84" s="184"/>
      <c r="DRC84" s="184"/>
      <c r="DRD84" s="184"/>
      <c r="DRE84" s="184"/>
      <c r="DRF84" s="184"/>
      <c r="DRG84" s="184"/>
      <c r="DRH84" s="184"/>
      <c r="DRI84" s="184"/>
      <c r="DRJ84" s="184"/>
      <c r="DRK84" s="184"/>
      <c r="DRL84" s="184"/>
      <c r="DRM84" s="184"/>
      <c r="DRN84" s="184"/>
      <c r="DRO84" s="184"/>
      <c r="DRP84" s="184"/>
      <c r="DRQ84" s="184"/>
      <c r="DRR84" s="184"/>
      <c r="DRS84" s="184"/>
      <c r="DRT84" s="184"/>
      <c r="DRU84" s="184"/>
      <c r="DRV84" s="184"/>
      <c r="DRW84" s="184"/>
      <c r="DRX84" s="184"/>
      <c r="DRY84" s="184"/>
      <c r="DRZ84" s="184"/>
      <c r="DSA84" s="184"/>
      <c r="DSB84" s="184"/>
      <c r="DSC84" s="184"/>
      <c r="DSD84" s="184"/>
      <c r="DSE84" s="184"/>
      <c r="DSF84" s="184"/>
      <c r="DSG84" s="184"/>
      <c r="DSH84" s="184"/>
      <c r="DSI84" s="184"/>
      <c r="DSJ84" s="184"/>
      <c r="DSK84" s="184"/>
      <c r="DSL84" s="184"/>
      <c r="DSM84" s="184"/>
      <c r="DSN84" s="184"/>
      <c r="DSO84" s="184"/>
      <c r="DSP84" s="184"/>
      <c r="DSQ84" s="184"/>
      <c r="DSR84" s="184"/>
      <c r="DSS84" s="184"/>
      <c r="DST84" s="184"/>
      <c r="DSU84" s="184"/>
      <c r="DSV84" s="184"/>
      <c r="DSW84" s="184"/>
      <c r="DSX84" s="184"/>
      <c r="DSY84" s="184"/>
      <c r="DSZ84" s="184"/>
      <c r="DTA84" s="184"/>
      <c r="DTB84" s="184"/>
      <c r="DTC84" s="184"/>
      <c r="DTD84" s="184"/>
      <c r="DTE84" s="184"/>
      <c r="DTF84" s="184"/>
      <c r="DTG84" s="184"/>
      <c r="DTH84" s="184"/>
      <c r="DTI84" s="184"/>
      <c r="DTJ84" s="184"/>
      <c r="DTK84" s="184"/>
      <c r="DTL84" s="184"/>
      <c r="DTM84" s="184"/>
      <c r="DTN84" s="184"/>
      <c r="DTO84" s="184"/>
      <c r="DTP84" s="184"/>
      <c r="DTQ84" s="184"/>
      <c r="DTR84" s="184"/>
      <c r="DTS84" s="184"/>
      <c r="DTT84" s="184"/>
      <c r="DTU84" s="184"/>
      <c r="DTV84" s="184"/>
      <c r="DTW84" s="184"/>
      <c r="DTX84" s="184"/>
      <c r="DTY84" s="184"/>
      <c r="DTZ84" s="184"/>
      <c r="DUA84" s="184"/>
      <c r="DUB84" s="184"/>
      <c r="DUC84" s="184"/>
      <c r="DUD84" s="184"/>
      <c r="DUE84" s="184"/>
      <c r="DUF84" s="184"/>
      <c r="DUG84" s="184"/>
      <c r="DUH84" s="184"/>
      <c r="DUI84" s="184"/>
      <c r="DUJ84" s="184"/>
      <c r="DUK84" s="184"/>
      <c r="DUL84" s="184"/>
      <c r="DUM84" s="184"/>
      <c r="DUN84" s="184"/>
      <c r="DUO84" s="184"/>
      <c r="DUP84" s="184"/>
      <c r="DUQ84" s="184"/>
      <c r="DUR84" s="184"/>
      <c r="DUS84" s="184"/>
      <c r="DUT84" s="184"/>
      <c r="DUU84" s="184"/>
      <c r="DUV84" s="184"/>
      <c r="DUW84" s="184"/>
      <c r="DUX84" s="184"/>
      <c r="DUY84" s="184"/>
      <c r="DUZ84" s="184"/>
      <c r="DVA84" s="184"/>
      <c r="DVB84" s="184"/>
      <c r="DVC84" s="184"/>
      <c r="DVD84" s="184"/>
      <c r="DVE84" s="184"/>
      <c r="DVF84" s="184"/>
      <c r="DVG84" s="184"/>
      <c r="DVH84" s="184"/>
      <c r="DVI84" s="184"/>
      <c r="DVJ84" s="184"/>
      <c r="DVK84" s="184"/>
      <c r="DVL84" s="184"/>
      <c r="DVM84" s="184"/>
      <c r="DVN84" s="184"/>
      <c r="DVO84" s="184"/>
      <c r="DVP84" s="184"/>
      <c r="DVQ84" s="184"/>
      <c r="DVR84" s="184"/>
      <c r="DVS84" s="184"/>
      <c r="DVT84" s="184"/>
      <c r="DVU84" s="184"/>
      <c r="DVV84" s="184"/>
      <c r="DVW84" s="184"/>
      <c r="DVX84" s="184"/>
      <c r="DVY84" s="184"/>
      <c r="DVZ84" s="184"/>
      <c r="DWA84" s="184"/>
      <c r="DWB84" s="184"/>
      <c r="DWC84" s="184"/>
      <c r="DWD84" s="184"/>
      <c r="DWE84" s="184"/>
      <c r="DWF84" s="184"/>
      <c r="DWG84" s="184"/>
      <c r="DWH84" s="184"/>
      <c r="DWI84" s="184"/>
      <c r="DWJ84" s="184"/>
      <c r="DWK84" s="184"/>
      <c r="DWL84" s="184"/>
      <c r="DWM84" s="184"/>
      <c r="DWN84" s="184"/>
      <c r="DWO84" s="184"/>
      <c r="DWP84" s="184"/>
      <c r="DWQ84" s="184"/>
      <c r="DWR84" s="184"/>
      <c r="DWS84" s="184"/>
      <c r="DWT84" s="184"/>
      <c r="DWU84" s="184"/>
      <c r="DWV84" s="184"/>
      <c r="DWW84" s="184"/>
      <c r="DWX84" s="184"/>
      <c r="DWY84" s="184"/>
      <c r="DWZ84" s="184"/>
      <c r="DXA84" s="184"/>
      <c r="DXB84" s="184"/>
      <c r="DXC84" s="184"/>
      <c r="DXD84" s="184"/>
      <c r="DXE84" s="184"/>
      <c r="DXF84" s="184"/>
      <c r="DXG84" s="184"/>
      <c r="DXH84" s="184"/>
      <c r="DXI84" s="184"/>
      <c r="DXJ84" s="184"/>
      <c r="DXK84" s="184"/>
      <c r="DXL84" s="184"/>
      <c r="DXM84" s="184"/>
      <c r="DXN84" s="184"/>
      <c r="DXO84" s="184"/>
      <c r="DXP84" s="184"/>
      <c r="DXQ84" s="184"/>
      <c r="DXR84" s="184"/>
      <c r="DXS84" s="184"/>
      <c r="DXT84" s="184"/>
      <c r="DXU84" s="184"/>
      <c r="DXV84" s="184"/>
      <c r="DXW84" s="184"/>
      <c r="DXX84" s="184"/>
      <c r="DXY84" s="184"/>
      <c r="DXZ84" s="184"/>
      <c r="DYA84" s="184"/>
      <c r="DYB84" s="184"/>
      <c r="DYC84" s="184"/>
      <c r="DYD84" s="184"/>
      <c r="DYE84" s="184"/>
      <c r="DYF84" s="184"/>
      <c r="DYG84" s="184"/>
      <c r="DYH84" s="184"/>
      <c r="DYI84" s="184"/>
      <c r="DYJ84" s="184"/>
      <c r="DYK84" s="184"/>
      <c r="DYL84" s="184"/>
      <c r="DYM84" s="184"/>
      <c r="DYN84" s="184"/>
      <c r="DYO84" s="184"/>
      <c r="DYP84" s="184"/>
      <c r="DYQ84" s="184"/>
      <c r="DYR84" s="184"/>
      <c r="DYS84" s="184"/>
      <c r="DYT84" s="184"/>
      <c r="DYU84" s="184"/>
      <c r="DYV84" s="184"/>
      <c r="DYW84" s="184"/>
      <c r="DYX84" s="184"/>
      <c r="DYY84" s="184"/>
      <c r="DYZ84" s="184"/>
      <c r="DZA84" s="184"/>
      <c r="DZB84" s="184"/>
      <c r="DZC84" s="184"/>
      <c r="DZD84" s="184"/>
      <c r="DZE84" s="184"/>
      <c r="DZF84" s="184"/>
      <c r="DZG84" s="184"/>
      <c r="DZH84" s="184"/>
      <c r="DZI84" s="184"/>
      <c r="DZJ84" s="184"/>
      <c r="DZK84" s="184"/>
      <c r="DZL84" s="184"/>
      <c r="DZM84" s="184"/>
      <c r="DZN84" s="184"/>
      <c r="DZO84" s="184"/>
      <c r="DZP84" s="184"/>
      <c r="DZQ84" s="184"/>
      <c r="DZR84" s="184"/>
      <c r="DZS84" s="184"/>
      <c r="DZT84" s="184"/>
      <c r="DZU84" s="184"/>
      <c r="DZV84" s="184"/>
      <c r="DZW84" s="184"/>
      <c r="DZX84" s="184"/>
      <c r="DZY84" s="184"/>
      <c r="DZZ84" s="184"/>
      <c r="EAA84" s="184"/>
      <c r="EAB84" s="184"/>
      <c r="EAC84" s="184"/>
      <c r="EAD84" s="184"/>
      <c r="EAE84" s="184"/>
      <c r="EAF84" s="184"/>
      <c r="EAG84" s="184"/>
      <c r="EAH84" s="184"/>
      <c r="EAI84" s="184"/>
      <c r="EAJ84" s="184"/>
      <c r="EAK84" s="184"/>
      <c r="EAL84" s="184"/>
      <c r="EAM84" s="184"/>
      <c r="EAN84" s="184"/>
      <c r="EAO84" s="184"/>
      <c r="EAP84" s="184"/>
      <c r="EAQ84" s="184"/>
      <c r="EAR84" s="184"/>
      <c r="EAS84" s="184"/>
      <c r="EAT84" s="184"/>
      <c r="EAU84" s="184"/>
      <c r="EAV84" s="184"/>
      <c r="EAW84" s="184"/>
      <c r="EAX84" s="184"/>
      <c r="EAY84" s="184"/>
      <c r="EAZ84" s="184"/>
      <c r="EBA84" s="184"/>
      <c r="EBB84" s="184"/>
      <c r="EBC84" s="184"/>
      <c r="EBD84" s="184"/>
      <c r="EBE84" s="184"/>
      <c r="EBF84" s="184"/>
      <c r="EBG84" s="184"/>
      <c r="EBH84" s="184"/>
      <c r="EBI84" s="184"/>
      <c r="EBJ84" s="184"/>
      <c r="EBK84" s="184"/>
      <c r="EBL84" s="184"/>
      <c r="EBM84" s="184"/>
      <c r="EBN84" s="184"/>
      <c r="EBO84" s="184"/>
      <c r="EBP84" s="184"/>
      <c r="EBQ84" s="184"/>
      <c r="EBR84" s="184"/>
      <c r="EBS84" s="184"/>
      <c r="EBT84" s="184"/>
      <c r="EBU84" s="184"/>
      <c r="EBV84" s="184"/>
      <c r="EBW84" s="184"/>
      <c r="EBX84" s="184"/>
      <c r="EBY84" s="184"/>
      <c r="EBZ84" s="184"/>
      <c r="ECA84" s="184"/>
      <c r="ECB84" s="184"/>
      <c r="ECC84" s="184"/>
      <c r="ECD84" s="184"/>
      <c r="ECE84" s="184"/>
      <c r="ECF84" s="184"/>
      <c r="ECG84" s="184"/>
      <c r="ECH84" s="184"/>
      <c r="ECI84" s="184"/>
      <c r="ECJ84" s="184"/>
      <c r="ECK84" s="184"/>
      <c r="ECL84" s="184"/>
      <c r="ECM84" s="184"/>
      <c r="ECN84" s="184"/>
      <c r="ECO84" s="184"/>
      <c r="ECP84" s="184"/>
      <c r="ECQ84" s="184"/>
      <c r="ECR84" s="184"/>
      <c r="ECS84" s="184"/>
      <c r="ECT84" s="184"/>
      <c r="ECU84" s="184"/>
      <c r="ECV84" s="184"/>
      <c r="ECW84" s="184"/>
      <c r="ECX84" s="184"/>
      <c r="ECY84" s="184"/>
      <c r="ECZ84" s="184"/>
      <c r="EDA84" s="184"/>
      <c r="EDB84" s="184"/>
      <c r="EDC84" s="184"/>
      <c r="EDD84" s="184"/>
      <c r="EDE84" s="184"/>
      <c r="EDF84" s="184"/>
      <c r="EDG84" s="184"/>
      <c r="EDH84" s="184"/>
      <c r="EDI84" s="184"/>
      <c r="EDJ84" s="184"/>
      <c r="EDK84" s="184"/>
      <c r="EDL84" s="184"/>
      <c r="EDM84" s="184"/>
      <c r="EDN84" s="184"/>
      <c r="EDO84" s="184"/>
      <c r="EDP84" s="184"/>
      <c r="EDQ84" s="184"/>
      <c r="EDR84" s="184"/>
      <c r="EDS84" s="184"/>
      <c r="EDT84" s="184"/>
      <c r="EDU84" s="184"/>
      <c r="EDV84" s="184"/>
      <c r="EDW84" s="184"/>
      <c r="EDX84" s="184"/>
      <c r="EDY84" s="184"/>
      <c r="EDZ84" s="184"/>
      <c r="EEA84" s="184"/>
      <c r="EEB84" s="184"/>
      <c r="EEC84" s="184"/>
      <c r="EED84" s="184"/>
      <c r="EEE84" s="184"/>
      <c r="EEF84" s="184"/>
      <c r="EEG84" s="184"/>
      <c r="EEH84" s="184"/>
      <c r="EEI84" s="184"/>
      <c r="EEJ84" s="184"/>
      <c r="EEK84" s="184"/>
      <c r="EEL84" s="184"/>
      <c r="EEM84" s="184"/>
      <c r="EEN84" s="184"/>
      <c r="EEO84" s="184"/>
      <c r="EEP84" s="184"/>
      <c r="EEQ84" s="184"/>
      <c r="EER84" s="184"/>
      <c r="EES84" s="184"/>
      <c r="EET84" s="184"/>
      <c r="EEU84" s="184"/>
      <c r="EEV84" s="184"/>
      <c r="EEW84" s="184"/>
      <c r="EEX84" s="184"/>
      <c r="EEY84" s="184"/>
      <c r="EEZ84" s="184"/>
      <c r="EFA84" s="184"/>
      <c r="EFB84" s="184"/>
      <c r="EFC84" s="184"/>
      <c r="EFD84" s="184"/>
      <c r="EFE84" s="184"/>
      <c r="EFF84" s="184"/>
      <c r="EFG84" s="184"/>
      <c r="EFH84" s="184"/>
      <c r="EFI84" s="184"/>
      <c r="EFJ84" s="184"/>
      <c r="EFK84" s="184"/>
      <c r="EFL84" s="184"/>
      <c r="EFM84" s="184"/>
      <c r="EFN84" s="184"/>
      <c r="EFO84" s="184"/>
      <c r="EFP84" s="184"/>
      <c r="EFQ84" s="184"/>
      <c r="EFR84" s="184"/>
      <c r="EFS84" s="184"/>
      <c r="EFT84" s="184"/>
      <c r="EFU84" s="184"/>
      <c r="EFV84" s="184"/>
      <c r="EFW84" s="184"/>
      <c r="EFX84" s="184"/>
      <c r="EFY84" s="184"/>
      <c r="EFZ84" s="184"/>
      <c r="EGA84" s="184"/>
      <c r="EGB84" s="184"/>
      <c r="EGC84" s="184"/>
      <c r="EGD84" s="184"/>
      <c r="EGE84" s="184"/>
      <c r="EGF84" s="184"/>
      <c r="EGG84" s="184"/>
      <c r="EGH84" s="184"/>
      <c r="EGI84" s="184"/>
      <c r="EGJ84" s="184"/>
      <c r="EGK84" s="184"/>
      <c r="EGL84" s="184"/>
      <c r="EGM84" s="184"/>
      <c r="EGN84" s="184"/>
      <c r="EGO84" s="184"/>
      <c r="EGP84" s="184"/>
      <c r="EGQ84" s="184"/>
      <c r="EGR84" s="184"/>
      <c r="EGS84" s="184"/>
      <c r="EGT84" s="184"/>
      <c r="EGU84" s="184"/>
      <c r="EGV84" s="184"/>
      <c r="EGW84" s="184"/>
      <c r="EGX84" s="184"/>
      <c r="EGY84" s="184"/>
      <c r="EGZ84" s="184"/>
      <c r="EHA84" s="184"/>
      <c r="EHB84" s="184"/>
      <c r="EHC84" s="184"/>
      <c r="EHD84" s="184"/>
      <c r="EHE84" s="184"/>
      <c r="EHF84" s="184"/>
      <c r="EHG84" s="184"/>
      <c r="EHH84" s="184"/>
      <c r="EHI84" s="184"/>
      <c r="EHJ84" s="184"/>
      <c r="EHK84" s="184"/>
      <c r="EHL84" s="184"/>
      <c r="EHM84" s="184"/>
      <c r="EHN84" s="184"/>
      <c r="EHO84" s="184"/>
      <c r="EHP84" s="184"/>
      <c r="EHQ84" s="184"/>
      <c r="EHR84" s="184"/>
      <c r="EHS84" s="184"/>
      <c r="EHT84" s="184"/>
      <c r="EHU84" s="184"/>
      <c r="EHV84" s="184"/>
      <c r="EHW84" s="184"/>
      <c r="EHX84" s="184"/>
      <c r="EHY84" s="184"/>
      <c r="EHZ84" s="184"/>
      <c r="EIA84" s="184"/>
      <c r="EIB84" s="184"/>
      <c r="EIC84" s="184"/>
      <c r="EID84" s="184"/>
      <c r="EIE84" s="184"/>
      <c r="EIF84" s="184"/>
      <c r="EIG84" s="184"/>
      <c r="EIH84" s="184"/>
      <c r="EII84" s="184"/>
      <c r="EIJ84" s="184"/>
      <c r="EIK84" s="184"/>
      <c r="EIL84" s="184"/>
      <c r="EIM84" s="184"/>
      <c r="EIN84" s="184"/>
      <c r="EIO84" s="184"/>
      <c r="EIP84" s="184"/>
      <c r="EIQ84" s="184"/>
      <c r="EIR84" s="184"/>
      <c r="EIS84" s="184"/>
      <c r="EIT84" s="184"/>
      <c r="EIU84" s="184"/>
      <c r="EIV84" s="184"/>
      <c r="EIW84" s="184"/>
      <c r="EIX84" s="184"/>
      <c r="EIY84" s="184"/>
      <c r="EIZ84" s="184"/>
      <c r="EJA84" s="184"/>
      <c r="EJB84" s="184"/>
      <c r="EJC84" s="184"/>
      <c r="EJD84" s="184"/>
      <c r="EJE84" s="184"/>
      <c r="EJF84" s="184"/>
      <c r="EJG84" s="184"/>
      <c r="EJH84" s="184"/>
      <c r="EJI84" s="184"/>
      <c r="EJJ84" s="184"/>
      <c r="EJK84" s="184"/>
      <c r="EJL84" s="184"/>
      <c r="EJM84" s="184"/>
      <c r="EJN84" s="184"/>
      <c r="EJO84" s="184"/>
      <c r="EJP84" s="184"/>
      <c r="EJQ84" s="184"/>
      <c r="EJR84" s="184"/>
      <c r="EJS84" s="184"/>
      <c r="EJT84" s="184"/>
      <c r="EJU84" s="184"/>
      <c r="EJV84" s="184"/>
      <c r="EJW84" s="184"/>
      <c r="EJX84" s="184"/>
      <c r="EJY84" s="184"/>
      <c r="EJZ84" s="184"/>
      <c r="EKA84" s="184"/>
      <c r="EKB84" s="184"/>
      <c r="EKC84" s="184"/>
      <c r="EKD84" s="184"/>
      <c r="EKE84" s="184"/>
      <c r="EKF84" s="184"/>
      <c r="EKG84" s="184"/>
      <c r="EKH84" s="184"/>
      <c r="EKI84" s="184"/>
      <c r="EKJ84" s="184"/>
      <c r="EKK84" s="184"/>
      <c r="EKL84" s="184"/>
      <c r="EKM84" s="184"/>
      <c r="EKN84" s="184"/>
      <c r="EKO84" s="184"/>
      <c r="EKP84" s="184"/>
      <c r="EKQ84" s="184"/>
      <c r="EKR84" s="184"/>
      <c r="EKS84" s="184"/>
      <c r="EKT84" s="184"/>
      <c r="EKU84" s="184"/>
      <c r="EKV84" s="184"/>
      <c r="EKW84" s="184"/>
      <c r="EKX84" s="184"/>
      <c r="EKY84" s="184"/>
      <c r="EKZ84" s="184"/>
      <c r="ELA84" s="184"/>
      <c r="ELB84" s="184"/>
      <c r="ELC84" s="184"/>
      <c r="ELD84" s="184"/>
      <c r="ELE84" s="184"/>
      <c r="ELF84" s="184"/>
      <c r="ELG84" s="184"/>
      <c r="ELH84" s="184"/>
      <c r="ELI84" s="184"/>
      <c r="ELJ84" s="184"/>
      <c r="ELK84" s="184"/>
      <c r="ELL84" s="184"/>
      <c r="ELM84" s="184"/>
      <c r="ELN84" s="184"/>
      <c r="ELO84" s="184"/>
      <c r="ELP84" s="184"/>
      <c r="ELQ84" s="184"/>
      <c r="ELR84" s="184"/>
      <c r="ELS84" s="184"/>
      <c r="ELT84" s="184"/>
      <c r="ELU84" s="184"/>
      <c r="ELV84" s="184"/>
      <c r="ELW84" s="184"/>
      <c r="ELX84" s="184"/>
      <c r="ELY84" s="184"/>
      <c r="ELZ84" s="184"/>
      <c r="EMA84" s="184"/>
      <c r="EMB84" s="184"/>
      <c r="EMC84" s="184"/>
      <c r="EMD84" s="184"/>
      <c r="EME84" s="184"/>
      <c r="EMF84" s="184"/>
      <c r="EMG84" s="184"/>
      <c r="EMH84" s="184"/>
      <c r="EMI84" s="184"/>
      <c r="EMJ84" s="184"/>
      <c r="EMK84" s="184"/>
      <c r="EML84" s="184"/>
      <c r="EMM84" s="184"/>
      <c r="EMN84" s="184"/>
      <c r="EMO84" s="184"/>
      <c r="EMP84" s="184"/>
      <c r="EMQ84" s="184"/>
      <c r="EMR84" s="184"/>
      <c r="EMS84" s="184"/>
      <c r="EMT84" s="184"/>
      <c r="EMU84" s="184"/>
      <c r="EMV84" s="184"/>
      <c r="EMW84" s="184"/>
      <c r="EMX84" s="184"/>
      <c r="EMY84" s="184"/>
      <c r="EMZ84" s="184"/>
      <c r="ENA84" s="184"/>
      <c r="ENB84" s="184"/>
      <c r="ENC84" s="184"/>
      <c r="END84" s="184"/>
      <c r="ENE84" s="184"/>
      <c r="ENF84" s="184"/>
      <c r="ENG84" s="184"/>
      <c r="ENH84" s="184"/>
      <c r="ENI84" s="184"/>
      <c r="ENJ84" s="184"/>
      <c r="ENK84" s="184"/>
      <c r="ENL84" s="184"/>
      <c r="ENM84" s="184"/>
      <c r="ENN84" s="184"/>
      <c r="ENO84" s="184"/>
      <c r="ENP84" s="184"/>
      <c r="ENQ84" s="184"/>
      <c r="ENR84" s="184"/>
      <c r="ENS84" s="184"/>
      <c r="ENT84" s="184"/>
      <c r="ENU84" s="184"/>
      <c r="ENV84" s="184"/>
      <c r="ENW84" s="184"/>
      <c r="ENX84" s="184"/>
      <c r="ENY84" s="184"/>
      <c r="ENZ84" s="184"/>
      <c r="EOA84" s="184"/>
      <c r="EOB84" s="184"/>
      <c r="EOC84" s="184"/>
      <c r="EOD84" s="184"/>
      <c r="EOE84" s="184"/>
      <c r="EOF84" s="184"/>
      <c r="EOG84" s="184"/>
      <c r="EOH84" s="184"/>
      <c r="EOI84" s="184"/>
      <c r="EOJ84" s="184"/>
      <c r="EOK84" s="184"/>
      <c r="EOL84" s="184"/>
      <c r="EOM84" s="184"/>
      <c r="EON84" s="184"/>
      <c r="EOO84" s="184"/>
      <c r="EOP84" s="184"/>
      <c r="EOQ84" s="184"/>
      <c r="EOR84" s="184"/>
      <c r="EOS84" s="184"/>
      <c r="EOT84" s="184"/>
      <c r="EOU84" s="184"/>
      <c r="EOV84" s="184"/>
      <c r="EOW84" s="184"/>
      <c r="EOX84" s="184"/>
      <c r="EOY84" s="184"/>
      <c r="EOZ84" s="184"/>
      <c r="EPA84" s="184"/>
      <c r="EPB84" s="184"/>
      <c r="EPC84" s="184"/>
      <c r="EPD84" s="184"/>
      <c r="EPE84" s="184"/>
      <c r="EPF84" s="184"/>
      <c r="EPG84" s="184"/>
      <c r="EPH84" s="184"/>
      <c r="EPI84" s="184"/>
      <c r="EPJ84" s="184"/>
      <c r="EPK84" s="184"/>
      <c r="EPL84" s="184"/>
      <c r="EPM84" s="184"/>
      <c r="EPN84" s="184"/>
      <c r="EPO84" s="184"/>
      <c r="EPP84" s="184"/>
      <c r="EPQ84" s="184"/>
      <c r="EPR84" s="184"/>
      <c r="EPS84" s="184"/>
      <c r="EPT84" s="184"/>
      <c r="EPU84" s="184"/>
      <c r="EPV84" s="184"/>
      <c r="EPW84" s="184"/>
      <c r="EPX84" s="184"/>
      <c r="EPY84" s="184"/>
      <c r="EPZ84" s="184"/>
      <c r="EQA84" s="184"/>
      <c r="EQB84" s="184"/>
      <c r="EQC84" s="184"/>
      <c r="EQD84" s="184"/>
      <c r="EQE84" s="184"/>
      <c r="EQF84" s="184"/>
      <c r="EQG84" s="184"/>
      <c r="EQH84" s="184"/>
      <c r="EQI84" s="184"/>
      <c r="EQJ84" s="184"/>
      <c r="EQK84" s="184"/>
      <c r="EQL84" s="184"/>
      <c r="EQM84" s="184"/>
      <c r="EQN84" s="184"/>
      <c r="EQO84" s="184"/>
      <c r="EQP84" s="184"/>
      <c r="EQQ84" s="184"/>
      <c r="EQR84" s="184"/>
      <c r="EQS84" s="184"/>
      <c r="EQT84" s="184"/>
      <c r="EQU84" s="184"/>
      <c r="EQV84" s="184"/>
      <c r="EQW84" s="184"/>
      <c r="EQX84" s="184"/>
      <c r="EQY84" s="184"/>
      <c r="EQZ84" s="184"/>
      <c r="ERA84" s="184"/>
      <c r="ERB84" s="184"/>
      <c r="ERC84" s="184"/>
      <c r="ERD84" s="184"/>
      <c r="ERE84" s="184"/>
      <c r="ERF84" s="184"/>
      <c r="ERG84" s="184"/>
      <c r="ERH84" s="184"/>
      <c r="ERI84" s="184"/>
      <c r="ERJ84" s="184"/>
      <c r="ERK84" s="184"/>
      <c r="ERL84" s="184"/>
      <c r="ERM84" s="184"/>
      <c r="ERN84" s="184"/>
      <c r="ERO84" s="184"/>
      <c r="ERP84" s="184"/>
      <c r="ERQ84" s="184"/>
      <c r="ERR84" s="184"/>
      <c r="ERS84" s="184"/>
      <c r="ERT84" s="184"/>
      <c r="ERU84" s="184"/>
      <c r="ERV84" s="184"/>
      <c r="ERW84" s="184"/>
      <c r="ERX84" s="184"/>
      <c r="ERY84" s="184"/>
      <c r="ERZ84" s="184"/>
      <c r="ESA84" s="184"/>
      <c r="ESB84" s="184"/>
      <c r="ESC84" s="184"/>
      <c r="ESD84" s="184"/>
      <c r="ESE84" s="184"/>
      <c r="ESF84" s="184"/>
      <c r="ESG84" s="184"/>
      <c r="ESH84" s="184"/>
      <c r="ESI84" s="184"/>
      <c r="ESJ84" s="184"/>
      <c r="ESK84" s="184"/>
      <c r="ESL84" s="184"/>
      <c r="ESM84" s="184"/>
      <c r="ESN84" s="184"/>
      <c r="ESO84" s="184"/>
      <c r="ESP84" s="184"/>
      <c r="ESQ84" s="184"/>
      <c r="ESR84" s="184"/>
      <c r="ESS84" s="184"/>
      <c r="EST84" s="184"/>
      <c r="ESU84" s="184"/>
      <c r="ESV84" s="184"/>
      <c r="ESW84" s="184"/>
      <c r="ESX84" s="184"/>
      <c r="ESY84" s="184"/>
      <c r="ESZ84" s="184"/>
      <c r="ETA84" s="184"/>
      <c r="ETB84" s="184"/>
      <c r="ETC84" s="184"/>
      <c r="ETD84" s="184"/>
      <c r="ETE84" s="184"/>
      <c r="ETF84" s="184"/>
      <c r="ETG84" s="184"/>
      <c r="ETH84" s="184"/>
      <c r="ETI84" s="184"/>
      <c r="ETJ84" s="184"/>
      <c r="ETK84" s="184"/>
      <c r="ETL84" s="184"/>
      <c r="ETM84" s="184"/>
      <c r="ETN84" s="184"/>
      <c r="ETO84" s="184"/>
      <c r="ETP84" s="184"/>
      <c r="ETQ84" s="184"/>
      <c r="ETR84" s="184"/>
      <c r="ETS84" s="184"/>
      <c r="ETT84" s="184"/>
      <c r="ETU84" s="184"/>
      <c r="ETV84" s="184"/>
      <c r="ETW84" s="184"/>
      <c r="ETX84" s="184"/>
      <c r="ETY84" s="184"/>
      <c r="ETZ84" s="184"/>
      <c r="EUA84" s="184"/>
      <c r="EUB84" s="184"/>
      <c r="EUC84" s="184"/>
      <c r="EUD84" s="184"/>
      <c r="EUE84" s="184"/>
      <c r="EUF84" s="184"/>
      <c r="EUG84" s="184"/>
      <c r="EUH84" s="184"/>
      <c r="EUI84" s="184"/>
      <c r="EUJ84" s="184"/>
      <c r="EUK84" s="184"/>
      <c r="EUL84" s="184"/>
      <c r="EUM84" s="184"/>
      <c r="EUN84" s="184"/>
      <c r="EUO84" s="184"/>
      <c r="EUP84" s="184"/>
      <c r="EUQ84" s="184"/>
      <c r="EUR84" s="184"/>
      <c r="EUS84" s="184"/>
      <c r="EUT84" s="184"/>
      <c r="EUU84" s="184"/>
      <c r="EUV84" s="184"/>
      <c r="EUW84" s="184"/>
      <c r="EUX84" s="184"/>
      <c r="EUY84" s="184"/>
      <c r="EUZ84" s="184"/>
      <c r="EVA84" s="184"/>
      <c r="EVB84" s="184"/>
      <c r="EVC84" s="184"/>
      <c r="EVD84" s="184"/>
      <c r="EVE84" s="184"/>
      <c r="EVF84" s="184"/>
      <c r="EVG84" s="184"/>
      <c r="EVH84" s="184"/>
      <c r="EVI84" s="184"/>
      <c r="EVJ84" s="184"/>
      <c r="EVK84" s="184"/>
      <c r="EVL84" s="184"/>
      <c r="EVM84" s="184"/>
      <c r="EVN84" s="184"/>
      <c r="EVO84" s="184"/>
      <c r="EVP84" s="184"/>
      <c r="EVQ84" s="184"/>
      <c r="EVR84" s="184"/>
      <c r="EVS84" s="184"/>
      <c r="EVT84" s="184"/>
      <c r="EVU84" s="184"/>
      <c r="EVV84" s="184"/>
      <c r="EVW84" s="184"/>
      <c r="EVX84" s="184"/>
      <c r="EVY84" s="184"/>
      <c r="EVZ84" s="184"/>
      <c r="EWA84" s="184"/>
      <c r="EWB84" s="184"/>
      <c r="EWC84" s="184"/>
      <c r="EWD84" s="184"/>
      <c r="EWE84" s="184"/>
      <c r="EWF84" s="184"/>
      <c r="EWG84" s="184"/>
      <c r="EWH84" s="184"/>
      <c r="EWI84" s="184"/>
      <c r="EWJ84" s="184"/>
      <c r="EWK84" s="184"/>
      <c r="EWL84" s="184"/>
      <c r="EWM84" s="184"/>
      <c r="EWN84" s="184"/>
      <c r="EWO84" s="184"/>
      <c r="EWP84" s="184"/>
      <c r="EWQ84" s="184"/>
      <c r="EWR84" s="184"/>
      <c r="EWS84" s="184"/>
      <c r="EWT84" s="184"/>
      <c r="EWU84" s="184"/>
      <c r="EWV84" s="184"/>
      <c r="EWW84" s="184"/>
      <c r="EWX84" s="184"/>
      <c r="EWY84" s="184"/>
      <c r="EWZ84" s="184"/>
      <c r="EXA84" s="184"/>
      <c r="EXB84" s="184"/>
      <c r="EXC84" s="184"/>
      <c r="EXD84" s="184"/>
      <c r="EXE84" s="184"/>
      <c r="EXF84" s="184"/>
      <c r="EXG84" s="184"/>
      <c r="EXH84" s="184"/>
      <c r="EXI84" s="184"/>
      <c r="EXJ84" s="184"/>
      <c r="EXK84" s="184"/>
      <c r="EXL84" s="184"/>
      <c r="EXM84" s="184"/>
      <c r="EXN84" s="184"/>
      <c r="EXO84" s="184"/>
      <c r="EXP84" s="184"/>
      <c r="EXQ84" s="184"/>
      <c r="EXR84" s="184"/>
      <c r="EXS84" s="184"/>
      <c r="EXT84" s="184"/>
      <c r="EXU84" s="184"/>
      <c r="EXV84" s="184"/>
      <c r="EXW84" s="184"/>
      <c r="EXX84" s="184"/>
      <c r="EXY84" s="184"/>
      <c r="EXZ84" s="184"/>
      <c r="EYA84" s="184"/>
      <c r="EYB84" s="184"/>
      <c r="EYC84" s="184"/>
      <c r="EYD84" s="184"/>
      <c r="EYE84" s="184"/>
      <c r="EYF84" s="184"/>
      <c r="EYG84" s="184"/>
      <c r="EYH84" s="184"/>
      <c r="EYI84" s="184"/>
      <c r="EYJ84" s="184"/>
      <c r="EYK84" s="184"/>
      <c r="EYL84" s="184"/>
      <c r="EYM84" s="184"/>
      <c r="EYN84" s="184"/>
      <c r="EYO84" s="184"/>
      <c r="EYP84" s="184"/>
      <c r="EYQ84" s="184"/>
      <c r="EYR84" s="184"/>
      <c r="EYS84" s="184"/>
      <c r="EYT84" s="184"/>
      <c r="EYU84" s="184"/>
      <c r="EYV84" s="184"/>
      <c r="EYW84" s="184"/>
      <c r="EYX84" s="184"/>
      <c r="EYY84" s="184"/>
      <c r="EYZ84" s="184"/>
      <c r="EZA84" s="184"/>
      <c r="EZB84" s="184"/>
      <c r="EZC84" s="184"/>
      <c r="EZD84" s="184"/>
      <c r="EZE84" s="184"/>
      <c r="EZF84" s="184"/>
      <c r="EZG84" s="184"/>
      <c r="EZH84" s="184"/>
      <c r="EZI84" s="184"/>
      <c r="EZJ84" s="184"/>
      <c r="EZK84" s="184"/>
      <c r="EZL84" s="184"/>
      <c r="EZM84" s="184"/>
      <c r="EZN84" s="184"/>
      <c r="EZO84" s="184"/>
      <c r="EZP84" s="184"/>
      <c r="EZQ84" s="184"/>
      <c r="EZR84" s="184"/>
      <c r="EZS84" s="184"/>
      <c r="EZT84" s="184"/>
      <c r="EZU84" s="184"/>
      <c r="EZV84" s="184"/>
      <c r="EZW84" s="184"/>
      <c r="EZX84" s="184"/>
      <c r="EZY84" s="184"/>
      <c r="EZZ84" s="184"/>
      <c r="FAA84" s="184"/>
      <c r="FAB84" s="184"/>
      <c r="FAC84" s="184"/>
      <c r="FAD84" s="184"/>
      <c r="FAE84" s="184"/>
      <c r="FAF84" s="184"/>
      <c r="FAG84" s="184"/>
      <c r="FAH84" s="184"/>
      <c r="FAI84" s="184"/>
      <c r="FAJ84" s="184"/>
      <c r="FAK84" s="184"/>
      <c r="FAL84" s="184"/>
      <c r="FAM84" s="184"/>
      <c r="FAN84" s="184"/>
      <c r="FAO84" s="184"/>
      <c r="FAP84" s="184"/>
      <c r="FAQ84" s="184"/>
      <c r="FAR84" s="184"/>
      <c r="FAS84" s="184"/>
      <c r="FAT84" s="184"/>
      <c r="FAU84" s="184"/>
      <c r="FAV84" s="184"/>
      <c r="FAW84" s="184"/>
      <c r="FAX84" s="184"/>
      <c r="FAY84" s="184"/>
      <c r="FAZ84" s="184"/>
      <c r="FBA84" s="184"/>
      <c r="FBB84" s="184"/>
      <c r="FBC84" s="184"/>
      <c r="FBD84" s="184"/>
      <c r="FBE84" s="184"/>
      <c r="FBF84" s="184"/>
      <c r="FBG84" s="184"/>
      <c r="FBH84" s="184"/>
      <c r="FBI84" s="184"/>
      <c r="FBJ84" s="184"/>
      <c r="FBK84" s="184"/>
      <c r="FBL84" s="184"/>
      <c r="FBM84" s="184"/>
      <c r="FBN84" s="184"/>
      <c r="FBO84" s="184"/>
      <c r="FBP84" s="184"/>
      <c r="FBQ84" s="184"/>
      <c r="FBR84" s="184"/>
      <c r="FBS84" s="184"/>
      <c r="FBT84" s="184"/>
      <c r="FBU84" s="184"/>
      <c r="FBV84" s="184"/>
      <c r="FBW84" s="184"/>
      <c r="FBX84" s="184"/>
      <c r="FBY84" s="184"/>
      <c r="FBZ84" s="184"/>
      <c r="FCA84" s="184"/>
      <c r="FCB84" s="184"/>
      <c r="FCC84" s="184"/>
      <c r="FCD84" s="184"/>
      <c r="FCE84" s="184"/>
      <c r="FCF84" s="184"/>
      <c r="FCG84" s="184"/>
      <c r="FCH84" s="184"/>
      <c r="FCI84" s="184"/>
      <c r="FCJ84" s="184"/>
      <c r="FCK84" s="184"/>
      <c r="FCL84" s="184"/>
      <c r="FCM84" s="184"/>
      <c r="FCN84" s="184"/>
      <c r="FCO84" s="184"/>
      <c r="FCP84" s="184"/>
      <c r="FCQ84" s="184"/>
      <c r="FCR84" s="184"/>
      <c r="FCS84" s="184"/>
      <c r="FCT84" s="184"/>
      <c r="FCU84" s="184"/>
      <c r="FCV84" s="184"/>
      <c r="FCW84" s="184"/>
      <c r="FCX84" s="184"/>
      <c r="FCY84" s="184"/>
      <c r="FCZ84" s="184"/>
      <c r="FDA84" s="184"/>
      <c r="FDB84" s="184"/>
      <c r="FDC84" s="184"/>
      <c r="FDD84" s="184"/>
      <c r="FDE84" s="184"/>
      <c r="FDF84" s="184"/>
      <c r="FDG84" s="184"/>
      <c r="FDH84" s="184"/>
      <c r="FDI84" s="184"/>
      <c r="FDJ84" s="184"/>
      <c r="FDK84" s="184"/>
      <c r="FDL84" s="184"/>
      <c r="FDM84" s="184"/>
      <c r="FDN84" s="184"/>
      <c r="FDO84" s="184"/>
      <c r="FDP84" s="184"/>
      <c r="FDQ84" s="184"/>
      <c r="FDR84" s="184"/>
      <c r="FDS84" s="184"/>
      <c r="FDT84" s="184"/>
      <c r="FDU84" s="184"/>
      <c r="FDV84" s="184"/>
      <c r="FDW84" s="184"/>
      <c r="FDX84" s="184"/>
      <c r="FDY84" s="184"/>
      <c r="FDZ84" s="184"/>
      <c r="FEA84" s="184"/>
      <c r="FEB84" s="184"/>
      <c r="FEC84" s="184"/>
      <c r="FED84" s="184"/>
      <c r="FEE84" s="184"/>
      <c r="FEF84" s="184"/>
      <c r="FEG84" s="184"/>
      <c r="FEH84" s="184"/>
      <c r="FEI84" s="184"/>
      <c r="FEJ84" s="184"/>
      <c r="FEK84" s="184"/>
      <c r="FEL84" s="184"/>
      <c r="FEM84" s="184"/>
      <c r="FEN84" s="184"/>
      <c r="FEO84" s="184"/>
      <c r="FEP84" s="184"/>
      <c r="FEQ84" s="184"/>
      <c r="FER84" s="184"/>
      <c r="FES84" s="184"/>
      <c r="FET84" s="184"/>
      <c r="FEU84" s="184"/>
      <c r="FEV84" s="184"/>
      <c r="FEW84" s="184"/>
      <c r="FEX84" s="184"/>
      <c r="FEY84" s="184"/>
      <c r="FEZ84" s="184"/>
      <c r="FFA84" s="184"/>
      <c r="FFB84" s="184"/>
      <c r="FFC84" s="184"/>
      <c r="FFD84" s="184"/>
      <c r="FFE84" s="184"/>
      <c r="FFF84" s="184"/>
      <c r="FFG84" s="184"/>
      <c r="FFH84" s="184"/>
      <c r="FFI84" s="184"/>
      <c r="FFJ84" s="184"/>
      <c r="FFK84" s="184"/>
      <c r="FFL84" s="184"/>
      <c r="FFM84" s="184"/>
      <c r="FFN84" s="184"/>
      <c r="FFO84" s="184"/>
      <c r="FFP84" s="184"/>
      <c r="FFQ84" s="184"/>
      <c r="FFR84" s="184"/>
      <c r="FFS84" s="184"/>
      <c r="FFT84" s="184"/>
      <c r="FFU84" s="184"/>
      <c r="FFV84" s="184"/>
      <c r="FFW84" s="184"/>
      <c r="FFX84" s="184"/>
      <c r="FFY84" s="184"/>
      <c r="FFZ84" s="184"/>
      <c r="FGA84" s="184"/>
      <c r="FGB84" s="184"/>
      <c r="FGC84" s="184"/>
      <c r="FGD84" s="184"/>
      <c r="FGE84" s="184"/>
      <c r="FGF84" s="184"/>
      <c r="FGG84" s="184"/>
      <c r="FGH84" s="184"/>
      <c r="FGI84" s="184"/>
      <c r="FGJ84" s="184"/>
      <c r="FGK84" s="184"/>
      <c r="FGL84" s="184"/>
      <c r="FGM84" s="184"/>
      <c r="FGN84" s="184"/>
      <c r="FGO84" s="184"/>
      <c r="FGP84" s="184"/>
      <c r="FGQ84" s="184"/>
      <c r="FGR84" s="184"/>
      <c r="FGS84" s="184"/>
      <c r="FGT84" s="184"/>
      <c r="FGU84" s="184"/>
      <c r="FGV84" s="184"/>
      <c r="FGW84" s="184"/>
      <c r="FGX84" s="184"/>
      <c r="FGY84" s="184"/>
      <c r="FGZ84" s="184"/>
      <c r="FHA84" s="184"/>
      <c r="FHB84" s="184"/>
      <c r="FHC84" s="184"/>
      <c r="FHD84" s="184"/>
      <c r="FHE84" s="184"/>
      <c r="FHF84" s="184"/>
      <c r="FHG84" s="184"/>
      <c r="FHH84" s="184"/>
      <c r="FHI84" s="184"/>
      <c r="FHJ84" s="184"/>
      <c r="FHK84" s="184"/>
      <c r="FHL84" s="184"/>
      <c r="FHM84" s="184"/>
      <c r="FHN84" s="184"/>
      <c r="FHO84" s="184"/>
      <c r="FHP84" s="184"/>
      <c r="FHQ84" s="184"/>
      <c r="FHR84" s="184"/>
      <c r="FHS84" s="184"/>
      <c r="FHT84" s="184"/>
      <c r="FHU84" s="184"/>
      <c r="FHV84" s="184"/>
      <c r="FHW84" s="184"/>
      <c r="FHX84" s="184"/>
      <c r="FHY84" s="184"/>
      <c r="FHZ84" s="184"/>
      <c r="FIA84" s="184"/>
      <c r="FIB84" s="184"/>
      <c r="FIC84" s="184"/>
      <c r="FID84" s="184"/>
      <c r="FIE84" s="184"/>
      <c r="FIF84" s="184"/>
      <c r="FIG84" s="184"/>
      <c r="FIH84" s="184"/>
      <c r="FII84" s="184"/>
      <c r="FIJ84" s="184"/>
      <c r="FIK84" s="184"/>
      <c r="FIL84" s="184"/>
      <c r="FIM84" s="184"/>
      <c r="FIN84" s="184"/>
      <c r="FIO84" s="184"/>
      <c r="FIP84" s="184"/>
      <c r="FIQ84" s="184"/>
      <c r="FIR84" s="184"/>
      <c r="FIS84" s="184"/>
      <c r="FIT84" s="184"/>
      <c r="FIU84" s="184"/>
      <c r="FIV84" s="184"/>
      <c r="FIW84" s="184"/>
      <c r="FIX84" s="184"/>
      <c r="FIY84" s="184"/>
      <c r="FIZ84" s="184"/>
      <c r="FJA84" s="184"/>
      <c r="FJB84" s="184"/>
      <c r="FJC84" s="184"/>
      <c r="FJD84" s="184"/>
      <c r="FJE84" s="184"/>
      <c r="FJF84" s="184"/>
      <c r="FJG84" s="184"/>
      <c r="FJH84" s="184"/>
      <c r="FJI84" s="184"/>
      <c r="FJJ84" s="184"/>
      <c r="FJK84" s="184"/>
      <c r="FJL84" s="184"/>
      <c r="FJM84" s="184"/>
      <c r="FJN84" s="184"/>
      <c r="FJO84" s="184"/>
      <c r="FJP84" s="184"/>
      <c r="FJQ84" s="184"/>
      <c r="FJR84" s="184"/>
      <c r="FJS84" s="184"/>
      <c r="FJT84" s="184"/>
      <c r="FJU84" s="184"/>
      <c r="FJV84" s="184"/>
      <c r="FJW84" s="184"/>
      <c r="FJX84" s="184"/>
      <c r="FJY84" s="184"/>
      <c r="FJZ84" s="184"/>
      <c r="FKA84" s="184"/>
      <c r="FKB84" s="184"/>
      <c r="FKC84" s="184"/>
      <c r="FKD84" s="184"/>
      <c r="FKE84" s="184"/>
      <c r="FKF84" s="184"/>
      <c r="FKG84" s="184"/>
      <c r="FKH84" s="184"/>
      <c r="FKI84" s="184"/>
      <c r="FKJ84" s="184"/>
      <c r="FKK84" s="184"/>
      <c r="FKL84" s="184"/>
      <c r="FKM84" s="184"/>
      <c r="FKN84" s="184"/>
      <c r="FKO84" s="184"/>
      <c r="FKP84" s="184"/>
      <c r="FKQ84" s="184"/>
      <c r="FKR84" s="184"/>
      <c r="FKS84" s="184"/>
      <c r="FKT84" s="184"/>
      <c r="FKU84" s="184"/>
      <c r="FKV84" s="184"/>
      <c r="FKW84" s="184"/>
      <c r="FKX84" s="184"/>
      <c r="FKY84" s="184"/>
      <c r="FKZ84" s="184"/>
      <c r="FLA84" s="184"/>
      <c r="FLB84" s="184"/>
      <c r="FLC84" s="184"/>
      <c r="FLD84" s="184"/>
      <c r="FLE84" s="184"/>
      <c r="FLF84" s="184"/>
      <c r="FLG84" s="184"/>
      <c r="FLH84" s="184"/>
      <c r="FLI84" s="184"/>
      <c r="FLJ84" s="184"/>
      <c r="FLK84" s="184"/>
      <c r="FLL84" s="184"/>
      <c r="FLM84" s="184"/>
      <c r="FLN84" s="184"/>
      <c r="FLO84" s="184"/>
      <c r="FLP84" s="184"/>
      <c r="FLQ84" s="184"/>
      <c r="FLR84" s="184"/>
      <c r="FLS84" s="184"/>
      <c r="FLT84" s="184"/>
      <c r="FLU84" s="184"/>
      <c r="FLV84" s="184"/>
      <c r="FLW84" s="184"/>
      <c r="FLX84" s="184"/>
      <c r="FLY84" s="184"/>
      <c r="FLZ84" s="184"/>
      <c r="FMA84" s="184"/>
      <c r="FMB84" s="184"/>
      <c r="FMC84" s="184"/>
      <c r="FMD84" s="184"/>
      <c r="FME84" s="184"/>
      <c r="FMF84" s="184"/>
      <c r="FMG84" s="184"/>
      <c r="FMH84" s="184"/>
      <c r="FMI84" s="184"/>
      <c r="FMJ84" s="184"/>
      <c r="FMK84" s="184"/>
      <c r="FML84" s="184"/>
      <c r="FMM84" s="184"/>
      <c r="FMN84" s="184"/>
      <c r="FMO84" s="184"/>
      <c r="FMP84" s="184"/>
      <c r="FMQ84" s="184"/>
      <c r="FMR84" s="184"/>
      <c r="FMS84" s="184"/>
      <c r="FMT84" s="184"/>
      <c r="FMU84" s="184"/>
      <c r="FMV84" s="184"/>
      <c r="FMW84" s="184"/>
      <c r="FMX84" s="184"/>
      <c r="FMY84" s="184"/>
      <c r="FMZ84" s="184"/>
      <c r="FNA84" s="184"/>
      <c r="FNB84" s="184"/>
      <c r="FNC84" s="184"/>
      <c r="FND84" s="184"/>
      <c r="FNE84" s="184"/>
      <c r="FNF84" s="184"/>
      <c r="FNG84" s="184"/>
      <c r="FNH84" s="184"/>
      <c r="FNI84" s="184"/>
      <c r="FNJ84" s="184"/>
      <c r="FNK84" s="184"/>
      <c r="FNL84" s="184"/>
      <c r="FNM84" s="184"/>
      <c r="FNN84" s="184"/>
      <c r="FNO84" s="184"/>
      <c r="FNP84" s="184"/>
      <c r="FNQ84" s="184"/>
      <c r="FNR84" s="184"/>
      <c r="FNS84" s="184"/>
      <c r="FNT84" s="184"/>
      <c r="FNU84" s="184"/>
      <c r="FNV84" s="184"/>
      <c r="FNW84" s="184"/>
      <c r="FNX84" s="184"/>
      <c r="FNY84" s="184"/>
      <c r="FNZ84" s="184"/>
      <c r="FOA84" s="184"/>
      <c r="FOB84" s="184"/>
      <c r="FOC84" s="184"/>
      <c r="FOD84" s="184"/>
      <c r="FOE84" s="184"/>
      <c r="FOF84" s="184"/>
      <c r="FOG84" s="184"/>
      <c r="FOH84" s="184"/>
      <c r="FOI84" s="184"/>
      <c r="FOJ84" s="184"/>
      <c r="FOK84" s="184"/>
      <c r="FOL84" s="184"/>
      <c r="FOM84" s="184"/>
      <c r="FON84" s="184"/>
      <c r="FOO84" s="184"/>
      <c r="FOP84" s="184"/>
      <c r="FOQ84" s="184"/>
      <c r="FOR84" s="184"/>
      <c r="FOS84" s="184"/>
      <c r="FOT84" s="184"/>
      <c r="FOU84" s="184"/>
      <c r="FOV84" s="184"/>
      <c r="FOW84" s="184"/>
      <c r="FOX84" s="184"/>
      <c r="FOY84" s="184"/>
      <c r="FOZ84" s="184"/>
      <c r="FPA84" s="184"/>
      <c r="FPB84" s="184"/>
      <c r="FPC84" s="184"/>
      <c r="FPD84" s="184"/>
      <c r="FPE84" s="184"/>
      <c r="FPF84" s="184"/>
      <c r="FPG84" s="184"/>
      <c r="FPH84" s="184"/>
      <c r="FPI84" s="184"/>
      <c r="FPJ84" s="184"/>
      <c r="FPK84" s="184"/>
      <c r="FPL84" s="184"/>
      <c r="FPM84" s="184"/>
      <c r="FPN84" s="184"/>
      <c r="FPO84" s="184"/>
      <c r="FPP84" s="184"/>
      <c r="FPQ84" s="184"/>
      <c r="FPR84" s="184"/>
      <c r="FPS84" s="184"/>
      <c r="FPT84" s="184"/>
      <c r="FPU84" s="184"/>
      <c r="FPV84" s="184"/>
      <c r="FPW84" s="184"/>
      <c r="FPX84" s="184"/>
      <c r="FPY84" s="184"/>
      <c r="FPZ84" s="184"/>
      <c r="FQA84" s="184"/>
      <c r="FQB84" s="184"/>
      <c r="FQC84" s="184"/>
      <c r="FQD84" s="184"/>
      <c r="FQE84" s="184"/>
      <c r="FQF84" s="184"/>
      <c r="FQG84" s="184"/>
      <c r="FQH84" s="184"/>
      <c r="FQI84" s="184"/>
      <c r="FQJ84" s="184"/>
      <c r="FQK84" s="184"/>
      <c r="FQL84" s="184"/>
      <c r="FQM84" s="184"/>
      <c r="FQN84" s="184"/>
      <c r="FQO84" s="184"/>
      <c r="FQP84" s="184"/>
      <c r="FQQ84" s="184"/>
      <c r="FQR84" s="184"/>
      <c r="FQS84" s="184"/>
      <c r="FQT84" s="184"/>
      <c r="FQU84" s="184"/>
      <c r="FQV84" s="184"/>
      <c r="FQW84" s="184"/>
      <c r="FQX84" s="184"/>
      <c r="FQY84" s="184"/>
      <c r="FQZ84" s="184"/>
      <c r="FRA84" s="184"/>
      <c r="FRB84" s="184"/>
      <c r="FRC84" s="184"/>
      <c r="FRD84" s="184"/>
      <c r="FRE84" s="184"/>
      <c r="FRF84" s="184"/>
      <c r="FRG84" s="184"/>
      <c r="FRH84" s="184"/>
      <c r="FRI84" s="184"/>
      <c r="FRJ84" s="184"/>
      <c r="FRK84" s="184"/>
      <c r="FRL84" s="184"/>
      <c r="FRM84" s="184"/>
      <c r="FRN84" s="184"/>
      <c r="FRO84" s="184"/>
      <c r="FRP84" s="184"/>
      <c r="FRQ84" s="184"/>
      <c r="FRR84" s="184"/>
      <c r="FRS84" s="184"/>
      <c r="FRT84" s="184"/>
      <c r="FRU84" s="184"/>
      <c r="FRV84" s="184"/>
      <c r="FRW84" s="184"/>
      <c r="FRX84" s="184"/>
      <c r="FRY84" s="184"/>
      <c r="FRZ84" s="184"/>
      <c r="FSA84" s="184"/>
      <c r="FSB84" s="184"/>
      <c r="FSC84" s="184"/>
      <c r="FSD84" s="184"/>
      <c r="FSE84" s="184"/>
      <c r="FSF84" s="184"/>
      <c r="FSG84" s="184"/>
      <c r="FSH84" s="184"/>
      <c r="FSI84" s="184"/>
      <c r="FSJ84" s="184"/>
      <c r="FSK84" s="184"/>
      <c r="FSL84" s="184"/>
      <c r="FSM84" s="184"/>
      <c r="FSN84" s="184"/>
      <c r="FSO84" s="184"/>
      <c r="FSP84" s="184"/>
      <c r="FSQ84" s="184"/>
      <c r="FSR84" s="184"/>
      <c r="FSS84" s="184"/>
      <c r="FST84" s="184"/>
      <c r="FSU84" s="184"/>
      <c r="FSV84" s="184"/>
      <c r="FSW84" s="184"/>
      <c r="FSX84" s="184"/>
      <c r="FSY84" s="184"/>
      <c r="FSZ84" s="184"/>
      <c r="FTA84" s="184"/>
      <c r="FTB84" s="184"/>
      <c r="FTC84" s="184"/>
      <c r="FTD84" s="184"/>
      <c r="FTE84" s="184"/>
      <c r="FTF84" s="184"/>
      <c r="FTG84" s="184"/>
      <c r="FTH84" s="184"/>
      <c r="FTI84" s="184"/>
      <c r="FTJ84" s="184"/>
      <c r="FTK84" s="184"/>
      <c r="FTL84" s="184"/>
      <c r="FTM84" s="184"/>
      <c r="FTN84" s="184"/>
      <c r="FTO84" s="184"/>
      <c r="FTP84" s="184"/>
      <c r="FTQ84" s="184"/>
      <c r="FTR84" s="184"/>
      <c r="FTS84" s="184"/>
      <c r="FTT84" s="184"/>
      <c r="FTU84" s="184"/>
      <c r="FTV84" s="184"/>
      <c r="FTW84" s="184"/>
      <c r="FTX84" s="184"/>
      <c r="FTY84" s="184"/>
      <c r="FTZ84" s="184"/>
      <c r="FUA84" s="184"/>
      <c r="FUB84" s="184"/>
      <c r="FUC84" s="184"/>
      <c r="FUD84" s="184"/>
      <c r="FUE84" s="184"/>
      <c r="FUF84" s="184"/>
      <c r="FUG84" s="184"/>
      <c r="FUH84" s="184"/>
      <c r="FUI84" s="184"/>
      <c r="FUJ84" s="184"/>
      <c r="FUK84" s="184"/>
      <c r="FUL84" s="184"/>
      <c r="FUM84" s="184"/>
      <c r="FUN84" s="184"/>
      <c r="FUO84" s="184"/>
      <c r="FUP84" s="184"/>
      <c r="FUQ84" s="184"/>
      <c r="FUR84" s="184"/>
      <c r="FUS84" s="184"/>
      <c r="FUT84" s="184"/>
      <c r="FUU84" s="184"/>
      <c r="FUV84" s="184"/>
      <c r="FUW84" s="184"/>
      <c r="FUX84" s="184"/>
      <c r="FUY84" s="184"/>
      <c r="FUZ84" s="184"/>
      <c r="FVA84" s="184"/>
      <c r="FVB84" s="184"/>
      <c r="FVC84" s="184"/>
      <c r="FVD84" s="184"/>
      <c r="FVE84" s="184"/>
      <c r="FVF84" s="184"/>
      <c r="FVG84" s="184"/>
      <c r="FVH84" s="184"/>
      <c r="FVI84" s="184"/>
      <c r="FVJ84" s="184"/>
      <c r="FVK84" s="184"/>
      <c r="FVL84" s="184"/>
      <c r="FVM84" s="184"/>
      <c r="FVN84" s="184"/>
      <c r="FVO84" s="184"/>
      <c r="FVP84" s="184"/>
      <c r="FVQ84" s="184"/>
      <c r="FVR84" s="184"/>
      <c r="FVS84" s="184"/>
      <c r="FVT84" s="184"/>
      <c r="FVU84" s="184"/>
      <c r="FVV84" s="184"/>
      <c r="FVW84" s="184"/>
      <c r="FVX84" s="184"/>
      <c r="FVY84" s="184"/>
      <c r="FVZ84" s="184"/>
      <c r="FWA84" s="184"/>
      <c r="FWB84" s="184"/>
      <c r="FWC84" s="184"/>
      <c r="FWD84" s="184"/>
      <c r="FWE84" s="184"/>
      <c r="FWF84" s="184"/>
      <c r="FWG84" s="184"/>
      <c r="FWH84" s="184"/>
      <c r="FWI84" s="184"/>
      <c r="FWJ84" s="184"/>
      <c r="FWK84" s="184"/>
      <c r="FWL84" s="184"/>
      <c r="FWM84" s="184"/>
      <c r="FWN84" s="184"/>
      <c r="FWO84" s="184"/>
      <c r="FWP84" s="184"/>
      <c r="FWQ84" s="184"/>
      <c r="FWR84" s="184"/>
      <c r="FWS84" s="184"/>
      <c r="FWT84" s="184"/>
      <c r="FWU84" s="184"/>
      <c r="FWV84" s="184"/>
      <c r="FWW84" s="184"/>
      <c r="FWX84" s="184"/>
      <c r="FWY84" s="184"/>
      <c r="FWZ84" s="184"/>
      <c r="FXA84" s="184"/>
      <c r="FXB84" s="184"/>
      <c r="FXC84" s="184"/>
      <c r="FXD84" s="184"/>
      <c r="FXE84" s="184"/>
      <c r="FXF84" s="184"/>
      <c r="FXG84" s="184"/>
      <c r="FXH84" s="184"/>
      <c r="FXI84" s="184"/>
      <c r="FXJ84" s="184"/>
      <c r="FXK84" s="184"/>
      <c r="FXL84" s="184"/>
      <c r="FXM84" s="184"/>
      <c r="FXN84" s="184"/>
      <c r="FXO84" s="184"/>
      <c r="FXP84" s="184"/>
      <c r="FXQ84" s="184"/>
      <c r="FXR84" s="184"/>
      <c r="FXS84" s="184"/>
      <c r="FXT84" s="184"/>
      <c r="FXU84" s="184"/>
      <c r="FXV84" s="184"/>
      <c r="FXW84" s="184"/>
      <c r="FXX84" s="184"/>
      <c r="FXY84" s="184"/>
      <c r="FXZ84" s="184"/>
      <c r="FYA84" s="184"/>
      <c r="FYB84" s="184"/>
      <c r="FYC84" s="184"/>
      <c r="FYD84" s="184"/>
      <c r="FYE84" s="184"/>
      <c r="FYF84" s="184"/>
      <c r="FYG84" s="184"/>
      <c r="FYH84" s="184"/>
      <c r="FYI84" s="184"/>
      <c r="FYJ84" s="184"/>
      <c r="FYK84" s="184"/>
      <c r="FYL84" s="184"/>
      <c r="FYM84" s="184"/>
      <c r="FYN84" s="184"/>
      <c r="FYO84" s="184"/>
      <c r="FYP84" s="184"/>
      <c r="FYQ84" s="184"/>
      <c r="FYR84" s="184"/>
      <c r="FYS84" s="184"/>
      <c r="FYT84" s="184"/>
      <c r="FYU84" s="184"/>
      <c r="FYV84" s="184"/>
      <c r="FYW84" s="184"/>
      <c r="FYX84" s="184"/>
      <c r="FYY84" s="184"/>
      <c r="FYZ84" s="184"/>
      <c r="FZA84" s="184"/>
      <c r="FZB84" s="184"/>
      <c r="FZC84" s="184"/>
      <c r="FZD84" s="184"/>
      <c r="FZE84" s="184"/>
      <c r="FZF84" s="184"/>
      <c r="FZG84" s="184"/>
      <c r="FZH84" s="184"/>
      <c r="FZI84" s="184"/>
      <c r="FZJ84" s="184"/>
      <c r="FZK84" s="184"/>
      <c r="FZL84" s="184"/>
      <c r="FZM84" s="184"/>
      <c r="FZN84" s="184"/>
      <c r="FZO84" s="184"/>
      <c r="FZP84" s="184"/>
      <c r="FZQ84" s="184"/>
      <c r="FZR84" s="184"/>
      <c r="FZS84" s="184"/>
      <c r="FZT84" s="184"/>
      <c r="FZU84" s="184"/>
      <c r="FZV84" s="184"/>
      <c r="FZW84" s="184"/>
      <c r="FZX84" s="184"/>
      <c r="FZY84" s="184"/>
      <c r="FZZ84" s="184"/>
      <c r="GAA84" s="184"/>
      <c r="GAB84" s="184"/>
      <c r="GAC84" s="184"/>
      <c r="GAD84" s="184"/>
      <c r="GAE84" s="184"/>
      <c r="GAF84" s="184"/>
      <c r="GAG84" s="184"/>
      <c r="GAH84" s="184"/>
      <c r="GAI84" s="184"/>
      <c r="GAJ84" s="184"/>
      <c r="GAK84" s="184"/>
      <c r="GAL84" s="184"/>
      <c r="GAM84" s="184"/>
      <c r="GAN84" s="184"/>
      <c r="GAO84" s="184"/>
      <c r="GAP84" s="184"/>
      <c r="GAQ84" s="184"/>
      <c r="GAR84" s="184"/>
      <c r="GAS84" s="184"/>
      <c r="GAT84" s="184"/>
      <c r="GAU84" s="184"/>
      <c r="GAV84" s="184"/>
      <c r="GAW84" s="184"/>
      <c r="GAX84" s="184"/>
      <c r="GAY84" s="184"/>
      <c r="GAZ84" s="184"/>
      <c r="GBA84" s="184"/>
      <c r="GBB84" s="184"/>
      <c r="GBC84" s="184"/>
      <c r="GBD84" s="184"/>
      <c r="GBE84" s="184"/>
      <c r="GBF84" s="184"/>
      <c r="GBG84" s="184"/>
      <c r="GBH84" s="184"/>
      <c r="GBI84" s="184"/>
      <c r="GBJ84" s="184"/>
      <c r="GBK84" s="184"/>
      <c r="GBL84" s="184"/>
      <c r="GBM84" s="184"/>
      <c r="GBN84" s="184"/>
      <c r="GBO84" s="184"/>
      <c r="GBP84" s="184"/>
      <c r="GBQ84" s="184"/>
      <c r="GBR84" s="184"/>
      <c r="GBS84" s="184"/>
      <c r="GBT84" s="184"/>
      <c r="GBU84" s="184"/>
      <c r="GBV84" s="184"/>
      <c r="GBW84" s="184"/>
      <c r="GBX84" s="184"/>
      <c r="GBY84" s="184"/>
      <c r="GBZ84" s="184"/>
      <c r="GCA84" s="184"/>
      <c r="GCB84" s="184"/>
      <c r="GCC84" s="184"/>
      <c r="GCD84" s="184"/>
      <c r="GCE84" s="184"/>
      <c r="GCF84" s="184"/>
      <c r="GCG84" s="184"/>
      <c r="GCH84" s="184"/>
      <c r="GCI84" s="184"/>
      <c r="GCJ84" s="184"/>
      <c r="GCK84" s="184"/>
      <c r="GCL84" s="184"/>
      <c r="GCM84" s="184"/>
      <c r="GCN84" s="184"/>
      <c r="GCO84" s="184"/>
      <c r="GCP84" s="184"/>
      <c r="GCQ84" s="184"/>
      <c r="GCR84" s="184"/>
      <c r="GCS84" s="184"/>
      <c r="GCT84" s="184"/>
      <c r="GCU84" s="184"/>
      <c r="GCV84" s="184"/>
      <c r="GCW84" s="184"/>
      <c r="GCX84" s="184"/>
      <c r="GCY84" s="184"/>
      <c r="GCZ84" s="184"/>
      <c r="GDA84" s="184"/>
      <c r="GDB84" s="184"/>
      <c r="GDC84" s="184"/>
      <c r="GDD84" s="184"/>
      <c r="GDE84" s="184"/>
      <c r="GDF84" s="184"/>
      <c r="GDG84" s="184"/>
      <c r="GDH84" s="184"/>
      <c r="GDI84" s="184"/>
      <c r="GDJ84" s="184"/>
      <c r="GDK84" s="184"/>
      <c r="GDL84" s="184"/>
      <c r="GDM84" s="184"/>
      <c r="GDN84" s="184"/>
      <c r="GDO84" s="184"/>
      <c r="GDP84" s="184"/>
      <c r="GDQ84" s="184"/>
      <c r="GDR84" s="184"/>
      <c r="GDS84" s="184"/>
      <c r="GDT84" s="184"/>
      <c r="GDU84" s="184"/>
      <c r="GDV84" s="184"/>
      <c r="GDW84" s="184"/>
      <c r="GDX84" s="184"/>
      <c r="GDY84" s="184"/>
      <c r="GDZ84" s="184"/>
      <c r="GEA84" s="184"/>
      <c r="GEB84" s="184"/>
      <c r="GEC84" s="184"/>
      <c r="GED84" s="184"/>
      <c r="GEE84" s="184"/>
      <c r="GEF84" s="184"/>
      <c r="GEG84" s="184"/>
      <c r="GEH84" s="184"/>
      <c r="GEI84" s="184"/>
      <c r="GEJ84" s="184"/>
      <c r="GEK84" s="184"/>
      <c r="GEL84" s="184"/>
      <c r="GEM84" s="184"/>
      <c r="GEN84" s="184"/>
      <c r="GEO84" s="184"/>
      <c r="GEP84" s="184"/>
      <c r="GEQ84" s="184"/>
      <c r="GER84" s="184"/>
      <c r="GES84" s="184"/>
      <c r="GET84" s="184"/>
      <c r="GEU84" s="184"/>
      <c r="GEV84" s="184"/>
      <c r="GEW84" s="184"/>
      <c r="GEX84" s="184"/>
      <c r="GEY84" s="184"/>
      <c r="GEZ84" s="184"/>
      <c r="GFA84" s="184"/>
      <c r="GFB84" s="184"/>
      <c r="GFC84" s="184"/>
      <c r="GFD84" s="184"/>
      <c r="GFE84" s="184"/>
      <c r="GFF84" s="184"/>
      <c r="GFG84" s="184"/>
      <c r="GFH84" s="184"/>
      <c r="GFI84" s="184"/>
      <c r="GFJ84" s="184"/>
      <c r="GFK84" s="184"/>
      <c r="GFL84" s="184"/>
      <c r="GFM84" s="184"/>
      <c r="GFN84" s="184"/>
      <c r="GFO84" s="184"/>
      <c r="GFP84" s="184"/>
      <c r="GFQ84" s="184"/>
      <c r="GFR84" s="184"/>
      <c r="GFS84" s="184"/>
      <c r="GFT84" s="184"/>
      <c r="GFU84" s="184"/>
      <c r="GFV84" s="184"/>
      <c r="GFW84" s="184"/>
      <c r="GFX84" s="184"/>
      <c r="GFY84" s="184"/>
      <c r="GFZ84" s="184"/>
      <c r="GGA84" s="184"/>
      <c r="GGB84" s="184"/>
      <c r="GGC84" s="184"/>
      <c r="GGD84" s="184"/>
      <c r="GGE84" s="184"/>
      <c r="GGF84" s="184"/>
      <c r="GGG84" s="184"/>
      <c r="GGH84" s="184"/>
      <c r="GGI84" s="184"/>
      <c r="GGJ84" s="184"/>
      <c r="GGK84" s="184"/>
      <c r="GGL84" s="184"/>
      <c r="GGM84" s="184"/>
      <c r="GGN84" s="184"/>
      <c r="GGO84" s="184"/>
      <c r="GGP84" s="184"/>
      <c r="GGQ84" s="184"/>
      <c r="GGR84" s="184"/>
      <c r="GGS84" s="184"/>
      <c r="GGT84" s="184"/>
      <c r="GGU84" s="184"/>
      <c r="GGV84" s="184"/>
      <c r="GGW84" s="184"/>
      <c r="GGX84" s="184"/>
      <c r="GGY84" s="184"/>
      <c r="GGZ84" s="184"/>
      <c r="GHA84" s="184"/>
      <c r="GHB84" s="184"/>
      <c r="GHC84" s="184"/>
      <c r="GHD84" s="184"/>
      <c r="GHE84" s="184"/>
      <c r="GHF84" s="184"/>
      <c r="GHG84" s="184"/>
      <c r="GHH84" s="184"/>
      <c r="GHI84" s="184"/>
      <c r="GHJ84" s="184"/>
      <c r="GHK84" s="184"/>
      <c r="GHL84" s="184"/>
      <c r="GHM84" s="184"/>
      <c r="GHN84" s="184"/>
      <c r="GHO84" s="184"/>
      <c r="GHP84" s="184"/>
      <c r="GHQ84" s="184"/>
      <c r="GHR84" s="184"/>
      <c r="GHS84" s="184"/>
      <c r="GHT84" s="184"/>
      <c r="GHU84" s="184"/>
      <c r="GHV84" s="184"/>
      <c r="GHW84" s="184"/>
      <c r="GHX84" s="184"/>
      <c r="GHY84" s="184"/>
      <c r="GHZ84" s="184"/>
      <c r="GIA84" s="184"/>
      <c r="GIB84" s="184"/>
      <c r="GIC84" s="184"/>
      <c r="GID84" s="184"/>
      <c r="GIE84" s="184"/>
      <c r="GIF84" s="184"/>
      <c r="GIG84" s="184"/>
      <c r="GIH84" s="184"/>
      <c r="GII84" s="184"/>
      <c r="GIJ84" s="184"/>
      <c r="GIK84" s="184"/>
      <c r="GIL84" s="184"/>
      <c r="GIM84" s="184"/>
      <c r="GIN84" s="184"/>
      <c r="GIO84" s="184"/>
      <c r="GIP84" s="184"/>
      <c r="GIQ84" s="184"/>
      <c r="GIR84" s="184"/>
      <c r="GIS84" s="184"/>
      <c r="GIT84" s="184"/>
      <c r="GIU84" s="184"/>
      <c r="GIV84" s="184"/>
      <c r="GIW84" s="184"/>
      <c r="GIX84" s="184"/>
      <c r="GIY84" s="184"/>
      <c r="GIZ84" s="184"/>
      <c r="GJA84" s="184"/>
      <c r="GJB84" s="184"/>
      <c r="GJC84" s="184"/>
      <c r="GJD84" s="184"/>
      <c r="GJE84" s="184"/>
      <c r="GJF84" s="184"/>
      <c r="GJG84" s="184"/>
      <c r="GJH84" s="184"/>
      <c r="GJI84" s="184"/>
      <c r="GJJ84" s="184"/>
      <c r="GJK84" s="184"/>
      <c r="GJL84" s="184"/>
      <c r="GJM84" s="184"/>
      <c r="GJN84" s="184"/>
      <c r="GJO84" s="184"/>
      <c r="GJP84" s="184"/>
      <c r="GJQ84" s="184"/>
      <c r="GJR84" s="184"/>
      <c r="GJS84" s="184"/>
      <c r="GJT84" s="184"/>
      <c r="GJU84" s="184"/>
      <c r="GJV84" s="184"/>
      <c r="GJW84" s="184"/>
      <c r="GJX84" s="184"/>
      <c r="GJY84" s="184"/>
      <c r="GJZ84" s="184"/>
      <c r="GKA84" s="184"/>
      <c r="GKB84" s="184"/>
      <c r="GKC84" s="184"/>
      <c r="GKD84" s="184"/>
      <c r="GKE84" s="184"/>
      <c r="GKF84" s="184"/>
      <c r="GKG84" s="184"/>
      <c r="GKH84" s="184"/>
      <c r="GKI84" s="184"/>
      <c r="GKJ84" s="184"/>
      <c r="GKK84" s="184"/>
      <c r="GKL84" s="184"/>
      <c r="GKM84" s="184"/>
      <c r="GKN84" s="184"/>
      <c r="GKO84" s="184"/>
      <c r="GKP84" s="184"/>
      <c r="GKQ84" s="184"/>
      <c r="GKR84" s="184"/>
      <c r="GKS84" s="184"/>
      <c r="GKT84" s="184"/>
      <c r="GKU84" s="184"/>
      <c r="GKV84" s="184"/>
      <c r="GKW84" s="184"/>
      <c r="GKX84" s="184"/>
      <c r="GKY84" s="184"/>
      <c r="GKZ84" s="184"/>
      <c r="GLA84" s="184"/>
      <c r="GLB84" s="184"/>
      <c r="GLC84" s="184"/>
      <c r="GLD84" s="184"/>
      <c r="GLE84" s="184"/>
      <c r="GLF84" s="184"/>
      <c r="GLG84" s="184"/>
      <c r="GLH84" s="184"/>
      <c r="GLI84" s="184"/>
      <c r="GLJ84" s="184"/>
      <c r="GLK84" s="184"/>
      <c r="GLL84" s="184"/>
      <c r="GLM84" s="184"/>
      <c r="GLN84" s="184"/>
      <c r="GLO84" s="184"/>
      <c r="GLP84" s="184"/>
      <c r="GLQ84" s="184"/>
      <c r="GLR84" s="184"/>
      <c r="GLS84" s="184"/>
      <c r="GLT84" s="184"/>
      <c r="GLU84" s="184"/>
      <c r="GLV84" s="184"/>
      <c r="GLW84" s="184"/>
      <c r="GLX84" s="184"/>
      <c r="GLY84" s="184"/>
      <c r="GLZ84" s="184"/>
      <c r="GMA84" s="184"/>
      <c r="GMB84" s="184"/>
      <c r="GMC84" s="184"/>
      <c r="GMD84" s="184"/>
      <c r="GME84" s="184"/>
      <c r="GMF84" s="184"/>
      <c r="GMG84" s="184"/>
      <c r="GMH84" s="184"/>
      <c r="GMI84" s="184"/>
      <c r="GMJ84" s="184"/>
      <c r="GMK84" s="184"/>
      <c r="GML84" s="184"/>
      <c r="GMM84" s="184"/>
      <c r="GMN84" s="184"/>
      <c r="GMO84" s="184"/>
      <c r="GMP84" s="184"/>
      <c r="GMQ84" s="184"/>
      <c r="GMR84" s="184"/>
      <c r="GMS84" s="184"/>
      <c r="GMT84" s="184"/>
      <c r="GMU84" s="184"/>
      <c r="GMV84" s="184"/>
      <c r="GMW84" s="184"/>
      <c r="GMX84" s="184"/>
      <c r="GMY84" s="184"/>
      <c r="GMZ84" s="184"/>
      <c r="GNA84" s="184"/>
      <c r="GNB84" s="184"/>
      <c r="GNC84" s="184"/>
      <c r="GND84" s="184"/>
      <c r="GNE84" s="184"/>
      <c r="GNF84" s="184"/>
      <c r="GNG84" s="184"/>
      <c r="GNH84" s="184"/>
      <c r="GNI84" s="184"/>
      <c r="GNJ84" s="184"/>
      <c r="GNK84" s="184"/>
      <c r="GNL84" s="184"/>
      <c r="GNM84" s="184"/>
      <c r="GNN84" s="184"/>
      <c r="GNO84" s="184"/>
      <c r="GNP84" s="184"/>
      <c r="GNQ84" s="184"/>
      <c r="GNR84" s="184"/>
      <c r="GNS84" s="184"/>
      <c r="GNT84" s="184"/>
      <c r="GNU84" s="184"/>
      <c r="GNV84" s="184"/>
      <c r="GNW84" s="184"/>
      <c r="GNX84" s="184"/>
      <c r="GNY84" s="184"/>
      <c r="GNZ84" s="184"/>
      <c r="GOA84" s="184"/>
      <c r="GOB84" s="184"/>
      <c r="GOC84" s="184"/>
      <c r="GOD84" s="184"/>
      <c r="GOE84" s="184"/>
      <c r="GOF84" s="184"/>
      <c r="GOG84" s="184"/>
      <c r="GOH84" s="184"/>
      <c r="GOI84" s="184"/>
      <c r="GOJ84" s="184"/>
      <c r="GOK84" s="184"/>
      <c r="GOL84" s="184"/>
      <c r="GOM84" s="184"/>
      <c r="GON84" s="184"/>
      <c r="GOO84" s="184"/>
      <c r="GOP84" s="184"/>
      <c r="GOQ84" s="184"/>
      <c r="GOR84" s="184"/>
      <c r="GOS84" s="184"/>
      <c r="GOT84" s="184"/>
      <c r="GOU84" s="184"/>
      <c r="GOV84" s="184"/>
      <c r="GOW84" s="184"/>
      <c r="GOX84" s="184"/>
      <c r="GOY84" s="184"/>
      <c r="GOZ84" s="184"/>
      <c r="GPA84" s="184"/>
      <c r="GPB84" s="184"/>
      <c r="GPC84" s="184"/>
      <c r="GPD84" s="184"/>
      <c r="GPE84" s="184"/>
      <c r="GPF84" s="184"/>
      <c r="GPG84" s="184"/>
      <c r="GPH84" s="184"/>
      <c r="GPI84" s="184"/>
      <c r="GPJ84" s="184"/>
      <c r="GPK84" s="184"/>
      <c r="GPL84" s="184"/>
      <c r="GPM84" s="184"/>
      <c r="GPN84" s="184"/>
      <c r="GPO84" s="184"/>
      <c r="GPP84" s="184"/>
      <c r="GPQ84" s="184"/>
      <c r="GPR84" s="184"/>
      <c r="GPS84" s="184"/>
      <c r="GPT84" s="184"/>
      <c r="GPU84" s="184"/>
      <c r="GPV84" s="184"/>
      <c r="GPW84" s="184"/>
      <c r="GPX84" s="184"/>
      <c r="GPY84" s="184"/>
      <c r="GPZ84" s="184"/>
      <c r="GQA84" s="184"/>
      <c r="GQB84" s="184"/>
      <c r="GQC84" s="184"/>
      <c r="GQD84" s="184"/>
      <c r="GQE84" s="184"/>
      <c r="GQF84" s="184"/>
      <c r="GQG84" s="184"/>
      <c r="GQH84" s="184"/>
      <c r="GQI84" s="184"/>
      <c r="GQJ84" s="184"/>
      <c r="GQK84" s="184"/>
      <c r="GQL84" s="184"/>
      <c r="GQM84" s="184"/>
      <c r="GQN84" s="184"/>
      <c r="GQO84" s="184"/>
      <c r="GQP84" s="184"/>
      <c r="GQQ84" s="184"/>
      <c r="GQR84" s="184"/>
      <c r="GQS84" s="184"/>
      <c r="GQT84" s="184"/>
      <c r="GQU84" s="184"/>
      <c r="GQV84" s="184"/>
      <c r="GQW84" s="184"/>
      <c r="GQX84" s="184"/>
      <c r="GQY84" s="184"/>
      <c r="GQZ84" s="184"/>
      <c r="GRA84" s="184"/>
      <c r="GRB84" s="184"/>
      <c r="GRC84" s="184"/>
      <c r="GRD84" s="184"/>
      <c r="GRE84" s="184"/>
      <c r="GRF84" s="184"/>
      <c r="GRG84" s="184"/>
      <c r="GRH84" s="184"/>
      <c r="GRI84" s="184"/>
      <c r="GRJ84" s="184"/>
      <c r="GRK84" s="184"/>
      <c r="GRL84" s="184"/>
      <c r="GRM84" s="184"/>
      <c r="GRN84" s="184"/>
      <c r="GRO84" s="184"/>
      <c r="GRP84" s="184"/>
      <c r="GRQ84" s="184"/>
      <c r="GRR84" s="184"/>
      <c r="GRS84" s="184"/>
      <c r="GRT84" s="184"/>
      <c r="GRU84" s="184"/>
      <c r="GRV84" s="184"/>
      <c r="GRW84" s="184"/>
      <c r="GRX84" s="184"/>
      <c r="GRY84" s="184"/>
      <c r="GRZ84" s="184"/>
      <c r="GSA84" s="184"/>
      <c r="GSB84" s="184"/>
      <c r="GSC84" s="184"/>
      <c r="GSD84" s="184"/>
      <c r="GSE84" s="184"/>
      <c r="GSF84" s="184"/>
      <c r="GSG84" s="184"/>
      <c r="GSH84" s="184"/>
      <c r="GSI84" s="184"/>
      <c r="GSJ84" s="184"/>
      <c r="GSK84" s="184"/>
      <c r="GSL84" s="184"/>
      <c r="GSM84" s="184"/>
      <c r="GSN84" s="184"/>
      <c r="GSO84" s="184"/>
      <c r="GSP84" s="184"/>
      <c r="GSQ84" s="184"/>
      <c r="GSR84" s="184"/>
      <c r="GSS84" s="184"/>
      <c r="GST84" s="184"/>
      <c r="GSU84" s="184"/>
      <c r="GSV84" s="184"/>
      <c r="GSW84" s="184"/>
      <c r="GSX84" s="184"/>
      <c r="GSY84" s="184"/>
      <c r="GSZ84" s="184"/>
      <c r="GTA84" s="184"/>
      <c r="GTB84" s="184"/>
      <c r="GTC84" s="184"/>
      <c r="GTD84" s="184"/>
      <c r="GTE84" s="184"/>
      <c r="GTF84" s="184"/>
      <c r="GTG84" s="184"/>
      <c r="GTH84" s="184"/>
      <c r="GTI84" s="184"/>
      <c r="GTJ84" s="184"/>
      <c r="GTK84" s="184"/>
      <c r="GTL84" s="184"/>
      <c r="GTM84" s="184"/>
      <c r="GTN84" s="184"/>
      <c r="GTO84" s="184"/>
      <c r="GTP84" s="184"/>
      <c r="GTQ84" s="184"/>
      <c r="GTR84" s="184"/>
      <c r="GTS84" s="184"/>
      <c r="GTT84" s="184"/>
      <c r="GTU84" s="184"/>
      <c r="GTV84" s="184"/>
      <c r="GTW84" s="184"/>
      <c r="GTX84" s="184"/>
      <c r="GTY84" s="184"/>
      <c r="GTZ84" s="184"/>
      <c r="GUA84" s="184"/>
      <c r="GUB84" s="184"/>
      <c r="GUC84" s="184"/>
      <c r="GUD84" s="184"/>
      <c r="GUE84" s="184"/>
      <c r="GUF84" s="184"/>
      <c r="GUG84" s="184"/>
      <c r="GUH84" s="184"/>
      <c r="GUI84" s="184"/>
      <c r="GUJ84" s="184"/>
      <c r="GUK84" s="184"/>
      <c r="GUL84" s="184"/>
      <c r="GUM84" s="184"/>
      <c r="GUN84" s="184"/>
      <c r="GUO84" s="184"/>
      <c r="GUP84" s="184"/>
      <c r="GUQ84" s="184"/>
      <c r="GUR84" s="184"/>
      <c r="GUS84" s="184"/>
      <c r="GUT84" s="184"/>
      <c r="GUU84" s="184"/>
      <c r="GUV84" s="184"/>
      <c r="GUW84" s="184"/>
      <c r="GUX84" s="184"/>
      <c r="GUY84" s="184"/>
      <c r="GUZ84" s="184"/>
      <c r="GVA84" s="184"/>
      <c r="GVB84" s="184"/>
      <c r="GVC84" s="184"/>
      <c r="GVD84" s="184"/>
      <c r="GVE84" s="184"/>
      <c r="GVF84" s="184"/>
      <c r="GVG84" s="184"/>
      <c r="GVH84" s="184"/>
      <c r="GVI84" s="184"/>
      <c r="GVJ84" s="184"/>
      <c r="GVK84" s="184"/>
      <c r="GVL84" s="184"/>
      <c r="GVM84" s="184"/>
      <c r="GVN84" s="184"/>
      <c r="GVO84" s="184"/>
      <c r="GVP84" s="184"/>
      <c r="GVQ84" s="184"/>
      <c r="GVR84" s="184"/>
      <c r="GVS84" s="184"/>
      <c r="GVT84" s="184"/>
      <c r="GVU84" s="184"/>
      <c r="GVV84" s="184"/>
      <c r="GVW84" s="184"/>
      <c r="GVX84" s="184"/>
      <c r="GVY84" s="184"/>
      <c r="GVZ84" s="184"/>
      <c r="GWA84" s="184"/>
      <c r="GWB84" s="184"/>
      <c r="GWC84" s="184"/>
      <c r="GWD84" s="184"/>
      <c r="GWE84" s="184"/>
      <c r="GWF84" s="184"/>
      <c r="GWG84" s="184"/>
      <c r="GWH84" s="184"/>
      <c r="GWI84" s="184"/>
      <c r="GWJ84" s="184"/>
      <c r="GWK84" s="184"/>
      <c r="GWL84" s="184"/>
      <c r="GWM84" s="184"/>
      <c r="GWN84" s="184"/>
      <c r="GWO84" s="184"/>
      <c r="GWP84" s="184"/>
      <c r="GWQ84" s="184"/>
      <c r="GWR84" s="184"/>
      <c r="GWS84" s="184"/>
      <c r="GWT84" s="184"/>
      <c r="GWU84" s="184"/>
      <c r="GWV84" s="184"/>
      <c r="GWW84" s="184"/>
      <c r="GWX84" s="184"/>
      <c r="GWY84" s="184"/>
      <c r="GWZ84" s="184"/>
      <c r="GXA84" s="184"/>
      <c r="GXB84" s="184"/>
      <c r="GXC84" s="184"/>
      <c r="GXD84" s="184"/>
      <c r="GXE84" s="184"/>
      <c r="GXF84" s="184"/>
      <c r="GXG84" s="184"/>
      <c r="GXH84" s="184"/>
      <c r="GXI84" s="184"/>
      <c r="GXJ84" s="184"/>
      <c r="GXK84" s="184"/>
      <c r="GXL84" s="184"/>
      <c r="GXM84" s="184"/>
      <c r="GXN84" s="184"/>
      <c r="GXO84" s="184"/>
      <c r="GXP84" s="184"/>
      <c r="GXQ84" s="184"/>
      <c r="GXR84" s="184"/>
      <c r="GXS84" s="184"/>
      <c r="GXT84" s="184"/>
      <c r="GXU84" s="184"/>
      <c r="GXV84" s="184"/>
      <c r="GXW84" s="184"/>
      <c r="GXX84" s="184"/>
      <c r="GXY84" s="184"/>
      <c r="GXZ84" s="184"/>
      <c r="GYA84" s="184"/>
      <c r="GYB84" s="184"/>
      <c r="GYC84" s="184"/>
      <c r="GYD84" s="184"/>
      <c r="GYE84" s="184"/>
      <c r="GYF84" s="184"/>
      <c r="GYG84" s="184"/>
      <c r="GYH84" s="184"/>
      <c r="GYI84" s="184"/>
      <c r="GYJ84" s="184"/>
      <c r="GYK84" s="184"/>
      <c r="GYL84" s="184"/>
      <c r="GYM84" s="184"/>
      <c r="GYN84" s="184"/>
      <c r="GYO84" s="184"/>
      <c r="GYP84" s="184"/>
      <c r="GYQ84" s="184"/>
      <c r="GYR84" s="184"/>
      <c r="GYS84" s="184"/>
      <c r="GYT84" s="184"/>
      <c r="GYU84" s="184"/>
      <c r="GYV84" s="184"/>
      <c r="GYW84" s="184"/>
      <c r="GYX84" s="184"/>
      <c r="GYY84" s="184"/>
      <c r="GYZ84" s="184"/>
      <c r="GZA84" s="184"/>
      <c r="GZB84" s="184"/>
      <c r="GZC84" s="184"/>
      <c r="GZD84" s="184"/>
      <c r="GZE84" s="184"/>
      <c r="GZF84" s="184"/>
      <c r="GZG84" s="184"/>
      <c r="GZH84" s="184"/>
      <c r="GZI84" s="184"/>
      <c r="GZJ84" s="184"/>
      <c r="GZK84" s="184"/>
      <c r="GZL84" s="184"/>
      <c r="GZM84" s="184"/>
      <c r="GZN84" s="184"/>
      <c r="GZO84" s="184"/>
      <c r="GZP84" s="184"/>
      <c r="GZQ84" s="184"/>
      <c r="GZR84" s="184"/>
      <c r="GZS84" s="184"/>
      <c r="GZT84" s="184"/>
      <c r="GZU84" s="184"/>
      <c r="GZV84" s="184"/>
      <c r="GZW84" s="184"/>
      <c r="GZX84" s="184"/>
      <c r="GZY84" s="184"/>
      <c r="GZZ84" s="184"/>
      <c r="HAA84" s="184"/>
      <c r="HAB84" s="184"/>
      <c r="HAC84" s="184"/>
      <c r="HAD84" s="184"/>
      <c r="HAE84" s="184"/>
      <c r="HAF84" s="184"/>
      <c r="HAG84" s="184"/>
      <c r="HAH84" s="184"/>
      <c r="HAI84" s="184"/>
      <c r="HAJ84" s="184"/>
      <c r="HAK84" s="184"/>
      <c r="HAL84" s="184"/>
      <c r="HAM84" s="184"/>
      <c r="HAN84" s="184"/>
      <c r="HAO84" s="184"/>
      <c r="HAP84" s="184"/>
      <c r="HAQ84" s="184"/>
      <c r="HAR84" s="184"/>
      <c r="HAS84" s="184"/>
      <c r="HAT84" s="184"/>
      <c r="HAU84" s="184"/>
      <c r="HAV84" s="184"/>
      <c r="HAW84" s="184"/>
      <c r="HAX84" s="184"/>
      <c r="HAY84" s="184"/>
      <c r="HAZ84" s="184"/>
      <c r="HBA84" s="184"/>
      <c r="HBB84" s="184"/>
      <c r="HBC84" s="184"/>
      <c r="HBD84" s="184"/>
      <c r="HBE84" s="184"/>
      <c r="HBF84" s="184"/>
      <c r="HBG84" s="184"/>
      <c r="HBH84" s="184"/>
      <c r="HBI84" s="184"/>
      <c r="HBJ84" s="184"/>
      <c r="HBK84" s="184"/>
      <c r="HBL84" s="184"/>
      <c r="HBM84" s="184"/>
      <c r="HBN84" s="184"/>
      <c r="HBO84" s="184"/>
      <c r="HBP84" s="184"/>
      <c r="HBQ84" s="184"/>
      <c r="HBR84" s="184"/>
      <c r="HBS84" s="184"/>
      <c r="HBT84" s="184"/>
      <c r="HBU84" s="184"/>
      <c r="HBV84" s="184"/>
      <c r="HBW84" s="184"/>
      <c r="HBX84" s="184"/>
      <c r="HBY84" s="184"/>
      <c r="HBZ84" s="184"/>
      <c r="HCA84" s="184"/>
      <c r="HCB84" s="184"/>
      <c r="HCC84" s="184"/>
      <c r="HCD84" s="184"/>
      <c r="HCE84" s="184"/>
      <c r="HCF84" s="184"/>
      <c r="HCG84" s="184"/>
      <c r="HCH84" s="184"/>
      <c r="HCI84" s="184"/>
      <c r="HCJ84" s="184"/>
      <c r="HCK84" s="184"/>
      <c r="HCL84" s="184"/>
      <c r="HCM84" s="184"/>
      <c r="HCN84" s="184"/>
      <c r="HCO84" s="184"/>
      <c r="HCP84" s="184"/>
      <c r="HCQ84" s="184"/>
      <c r="HCR84" s="184"/>
      <c r="HCS84" s="184"/>
      <c r="HCT84" s="184"/>
      <c r="HCU84" s="184"/>
      <c r="HCV84" s="184"/>
      <c r="HCW84" s="184"/>
      <c r="HCX84" s="184"/>
      <c r="HCY84" s="184"/>
      <c r="HCZ84" s="184"/>
      <c r="HDA84" s="184"/>
      <c r="HDB84" s="184"/>
      <c r="HDC84" s="184"/>
      <c r="HDD84" s="184"/>
      <c r="HDE84" s="184"/>
      <c r="HDF84" s="184"/>
      <c r="HDG84" s="184"/>
      <c r="HDH84" s="184"/>
      <c r="HDI84" s="184"/>
      <c r="HDJ84" s="184"/>
      <c r="HDK84" s="184"/>
      <c r="HDL84" s="184"/>
      <c r="HDM84" s="184"/>
      <c r="HDN84" s="184"/>
      <c r="HDO84" s="184"/>
      <c r="HDP84" s="184"/>
      <c r="HDQ84" s="184"/>
      <c r="HDR84" s="184"/>
      <c r="HDS84" s="184"/>
      <c r="HDT84" s="184"/>
      <c r="HDU84" s="184"/>
      <c r="HDV84" s="184"/>
      <c r="HDW84" s="184"/>
      <c r="HDX84" s="184"/>
      <c r="HDY84" s="184"/>
      <c r="HDZ84" s="184"/>
      <c r="HEA84" s="184"/>
      <c r="HEB84" s="184"/>
      <c r="HEC84" s="184"/>
      <c r="HED84" s="184"/>
      <c r="HEE84" s="184"/>
      <c r="HEF84" s="184"/>
      <c r="HEG84" s="184"/>
      <c r="HEH84" s="184"/>
      <c r="HEI84" s="184"/>
      <c r="HEJ84" s="184"/>
      <c r="HEK84" s="184"/>
      <c r="HEL84" s="184"/>
      <c r="HEM84" s="184"/>
      <c r="HEN84" s="184"/>
      <c r="HEO84" s="184"/>
      <c r="HEP84" s="184"/>
      <c r="HEQ84" s="184"/>
      <c r="HER84" s="184"/>
      <c r="HES84" s="184"/>
      <c r="HET84" s="184"/>
      <c r="HEU84" s="184"/>
      <c r="HEV84" s="184"/>
      <c r="HEW84" s="184"/>
      <c r="HEX84" s="184"/>
      <c r="HEY84" s="184"/>
      <c r="HEZ84" s="184"/>
      <c r="HFA84" s="184"/>
      <c r="HFB84" s="184"/>
      <c r="HFC84" s="184"/>
      <c r="HFD84" s="184"/>
      <c r="HFE84" s="184"/>
      <c r="HFF84" s="184"/>
      <c r="HFG84" s="184"/>
      <c r="HFH84" s="184"/>
      <c r="HFI84" s="184"/>
      <c r="HFJ84" s="184"/>
      <c r="HFK84" s="184"/>
      <c r="HFL84" s="184"/>
      <c r="HFM84" s="184"/>
      <c r="HFN84" s="184"/>
      <c r="HFO84" s="184"/>
      <c r="HFP84" s="184"/>
      <c r="HFQ84" s="184"/>
      <c r="HFR84" s="184"/>
      <c r="HFS84" s="184"/>
      <c r="HFT84" s="184"/>
      <c r="HFU84" s="184"/>
      <c r="HFV84" s="184"/>
      <c r="HFW84" s="184"/>
      <c r="HFX84" s="184"/>
      <c r="HFY84" s="184"/>
      <c r="HFZ84" s="184"/>
      <c r="HGA84" s="184"/>
      <c r="HGB84" s="184"/>
      <c r="HGC84" s="184"/>
      <c r="HGD84" s="184"/>
      <c r="HGE84" s="184"/>
      <c r="HGF84" s="184"/>
      <c r="HGG84" s="184"/>
      <c r="HGH84" s="184"/>
      <c r="HGI84" s="184"/>
      <c r="HGJ84" s="184"/>
      <c r="HGK84" s="184"/>
      <c r="HGL84" s="184"/>
      <c r="HGM84" s="184"/>
      <c r="HGN84" s="184"/>
      <c r="HGO84" s="184"/>
      <c r="HGP84" s="184"/>
      <c r="HGQ84" s="184"/>
      <c r="HGR84" s="184"/>
      <c r="HGS84" s="184"/>
      <c r="HGT84" s="184"/>
      <c r="HGU84" s="184"/>
      <c r="HGV84" s="184"/>
      <c r="HGW84" s="184"/>
      <c r="HGX84" s="184"/>
      <c r="HGY84" s="184"/>
      <c r="HGZ84" s="184"/>
      <c r="HHA84" s="184"/>
      <c r="HHB84" s="184"/>
      <c r="HHC84" s="184"/>
      <c r="HHD84" s="184"/>
      <c r="HHE84" s="184"/>
      <c r="HHF84" s="184"/>
      <c r="HHG84" s="184"/>
      <c r="HHH84" s="184"/>
      <c r="HHI84" s="184"/>
      <c r="HHJ84" s="184"/>
      <c r="HHK84" s="184"/>
      <c r="HHL84" s="184"/>
      <c r="HHM84" s="184"/>
      <c r="HHN84" s="184"/>
      <c r="HHO84" s="184"/>
      <c r="HHP84" s="184"/>
      <c r="HHQ84" s="184"/>
      <c r="HHR84" s="184"/>
      <c r="HHS84" s="184"/>
      <c r="HHT84" s="184"/>
      <c r="HHU84" s="184"/>
      <c r="HHV84" s="184"/>
      <c r="HHW84" s="184"/>
      <c r="HHX84" s="184"/>
      <c r="HHY84" s="184"/>
      <c r="HHZ84" s="184"/>
      <c r="HIA84" s="184"/>
      <c r="HIB84" s="184"/>
      <c r="HIC84" s="184"/>
      <c r="HID84" s="184"/>
      <c r="HIE84" s="184"/>
      <c r="HIF84" s="184"/>
      <c r="HIG84" s="184"/>
      <c r="HIH84" s="184"/>
      <c r="HII84" s="184"/>
      <c r="HIJ84" s="184"/>
      <c r="HIK84" s="184"/>
      <c r="HIL84" s="184"/>
      <c r="HIM84" s="184"/>
      <c r="HIN84" s="184"/>
      <c r="HIO84" s="184"/>
      <c r="HIP84" s="184"/>
      <c r="HIQ84" s="184"/>
      <c r="HIR84" s="184"/>
      <c r="HIS84" s="184"/>
      <c r="HIT84" s="184"/>
      <c r="HIU84" s="184"/>
      <c r="HIV84" s="184"/>
      <c r="HIW84" s="184"/>
      <c r="HIX84" s="184"/>
      <c r="HIY84" s="184"/>
      <c r="HIZ84" s="184"/>
      <c r="HJA84" s="184"/>
      <c r="HJB84" s="184"/>
      <c r="HJC84" s="184"/>
      <c r="HJD84" s="184"/>
      <c r="HJE84" s="184"/>
      <c r="HJF84" s="184"/>
      <c r="HJG84" s="184"/>
      <c r="HJH84" s="184"/>
      <c r="HJI84" s="184"/>
      <c r="HJJ84" s="184"/>
      <c r="HJK84" s="184"/>
      <c r="HJL84" s="184"/>
      <c r="HJM84" s="184"/>
      <c r="HJN84" s="184"/>
      <c r="HJO84" s="184"/>
      <c r="HJP84" s="184"/>
      <c r="HJQ84" s="184"/>
      <c r="HJR84" s="184"/>
      <c r="HJS84" s="184"/>
      <c r="HJT84" s="184"/>
      <c r="HJU84" s="184"/>
      <c r="HJV84" s="184"/>
      <c r="HJW84" s="184"/>
      <c r="HJX84" s="184"/>
      <c r="HJY84" s="184"/>
      <c r="HJZ84" s="184"/>
      <c r="HKA84" s="184"/>
      <c r="HKB84" s="184"/>
      <c r="HKC84" s="184"/>
      <c r="HKD84" s="184"/>
      <c r="HKE84" s="184"/>
      <c r="HKF84" s="184"/>
      <c r="HKG84" s="184"/>
      <c r="HKH84" s="184"/>
      <c r="HKI84" s="184"/>
      <c r="HKJ84" s="184"/>
      <c r="HKK84" s="184"/>
      <c r="HKL84" s="184"/>
      <c r="HKM84" s="184"/>
      <c r="HKN84" s="184"/>
      <c r="HKO84" s="184"/>
      <c r="HKP84" s="184"/>
      <c r="HKQ84" s="184"/>
      <c r="HKR84" s="184"/>
      <c r="HKS84" s="184"/>
      <c r="HKT84" s="184"/>
      <c r="HKU84" s="184"/>
      <c r="HKV84" s="184"/>
      <c r="HKW84" s="184"/>
      <c r="HKX84" s="184"/>
      <c r="HKY84" s="184"/>
      <c r="HKZ84" s="184"/>
      <c r="HLA84" s="184"/>
      <c r="HLB84" s="184"/>
      <c r="HLC84" s="184"/>
      <c r="HLD84" s="184"/>
      <c r="HLE84" s="184"/>
      <c r="HLF84" s="184"/>
      <c r="HLG84" s="184"/>
      <c r="HLH84" s="184"/>
      <c r="HLI84" s="184"/>
      <c r="HLJ84" s="184"/>
      <c r="HLK84" s="184"/>
      <c r="HLL84" s="184"/>
      <c r="HLM84" s="184"/>
      <c r="HLN84" s="184"/>
      <c r="HLO84" s="184"/>
      <c r="HLP84" s="184"/>
      <c r="HLQ84" s="184"/>
      <c r="HLR84" s="184"/>
      <c r="HLS84" s="184"/>
      <c r="HLT84" s="184"/>
      <c r="HLU84" s="184"/>
      <c r="HLV84" s="184"/>
      <c r="HLW84" s="184"/>
      <c r="HLX84" s="184"/>
      <c r="HLY84" s="184"/>
      <c r="HLZ84" s="184"/>
      <c r="HMA84" s="184"/>
      <c r="HMB84" s="184"/>
      <c r="HMC84" s="184"/>
      <c r="HMD84" s="184"/>
      <c r="HME84" s="184"/>
      <c r="HMF84" s="184"/>
      <c r="HMG84" s="184"/>
      <c r="HMH84" s="184"/>
      <c r="HMI84" s="184"/>
      <c r="HMJ84" s="184"/>
      <c r="HMK84" s="184"/>
      <c r="HML84" s="184"/>
      <c r="HMM84" s="184"/>
      <c r="HMN84" s="184"/>
      <c r="HMO84" s="184"/>
      <c r="HMP84" s="184"/>
      <c r="HMQ84" s="184"/>
      <c r="HMR84" s="184"/>
      <c r="HMS84" s="184"/>
      <c r="HMT84" s="184"/>
      <c r="HMU84" s="184"/>
      <c r="HMV84" s="184"/>
      <c r="HMW84" s="184"/>
      <c r="HMX84" s="184"/>
      <c r="HMY84" s="184"/>
      <c r="HMZ84" s="184"/>
      <c r="HNA84" s="184"/>
      <c r="HNB84" s="184"/>
      <c r="HNC84" s="184"/>
      <c r="HND84" s="184"/>
      <c r="HNE84" s="184"/>
      <c r="HNF84" s="184"/>
      <c r="HNG84" s="184"/>
      <c r="HNH84" s="184"/>
      <c r="HNI84" s="184"/>
      <c r="HNJ84" s="184"/>
      <c r="HNK84" s="184"/>
      <c r="HNL84" s="184"/>
      <c r="HNM84" s="184"/>
      <c r="HNN84" s="184"/>
      <c r="HNO84" s="184"/>
      <c r="HNP84" s="184"/>
      <c r="HNQ84" s="184"/>
      <c r="HNR84" s="184"/>
      <c r="HNS84" s="184"/>
      <c r="HNT84" s="184"/>
      <c r="HNU84" s="184"/>
      <c r="HNV84" s="184"/>
      <c r="HNW84" s="184"/>
      <c r="HNX84" s="184"/>
      <c r="HNY84" s="184"/>
      <c r="HNZ84" s="184"/>
      <c r="HOA84" s="184"/>
      <c r="HOB84" s="184"/>
      <c r="HOC84" s="184"/>
      <c r="HOD84" s="184"/>
      <c r="HOE84" s="184"/>
      <c r="HOF84" s="184"/>
      <c r="HOG84" s="184"/>
      <c r="HOH84" s="184"/>
      <c r="HOI84" s="184"/>
      <c r="HOJ84" s="184"/>
      <c r="HOK84" s="184"/>
      <c r="HOL84" s="184"/>
      <c r="HOM84" s="184"/>
      <c r="HON84" s="184"/>
      <c r="HOO84" s="184"/>
      <c r="HOP84" s="184"/>
      <c r="HOQ84" s="184"/>
      <c r="HOR84" s="184"/>
      <c r="HOS84" s="184"/>
      <c r="HOT84" s="184"/>
      <c r="HOU84" s="184"/>
      <c r="HOV84" s="184"/>
      <c r="HOW84" s="184"/>
      <c r="HOX84" s="184"/>
      <c r="HOY84" s="184"/>
      <c r="HOZ84" s="184"/>
      <c r="HPA84" s="184"/>
      <c r="HPB84" s="184"/>
      <c r="HPC84" s="184"/>
      <c r="HPD84" s="184"/>
      <c r="HPE84" s="184"/>
      <c r="HPF84" s="184"/>
      <c r="HPG84" s="184"/>
      <c r="HPH84" s="184"/>
      <c r="HPI84" s="184"/>
      <c r="HPJ84" s="184"/>
      <c r="HPK84" s="184"/>
      <c r="HPL84" s="184"/>
      <c r="HPM84" s="184"/>
      <c r="HPN84" s="184"/>
      <c r="HPO84" s="184"/>
      <c r="HPP84" s="184"/>
      <c r="HPQ84" s="184"/>
      <c r="HPR84" s="184"/>
      <c r="HPS84" s="184"/>
      <c r="HPT84" s="184"/>
      <c r="HPU84" s="184"/>
      <c r="HPV84" s="184"/>
      <c r="HPW84" s="184"/>
      <c r="HPX84" s="184"/>
      <c r="HPY84" s="184"/>
      <c r="HPZ84" s="184"/>
      <c r="HQA84" s="184"/>
      <c r="HQB84" s="184"/>
      <c r="HQC84" s="184"/>
      <c r="HQD84" s="184"/>
      <c r="HQE84" s="184"/>
      <c r="HQF84" s="184"/>
      <c r="HQG84" s="184"/>
      <c r="HQH84" s="184"/>
      <c r="HQI84" s="184"/>
      <c r="HQJ84" s="184"/>
      <c r="HQK84" s="184"/>
      <c r="HQL84" s="184"/>
      <c r="HQM84" s="184"/>
      <c r="HQN84" s="184"/>
      <c r="HQO84" s="184"/>
      <c r="HQP84" s="184"/>
      <c r="HQQ84" s="184"/>
      <c r="HQR84" s="184"/>
      <c r="HQS84" s="184"/>
      <c r="HQT84" s="184"/>
      <c r="HQU84" s="184"/>
      <c r="HQV84" s="184"/>
      <c r="HQW84" s="184"/>
      <c r="HQX84" s="184"/>
      <c r="HQY84" s="184"/>
      <c r="HQZ84" s="184"/>
      <c r="HRA84" s="184"/>
      <c r="HRB84" s="184"/>
      <c r="HRC84" s="184"/>
      <c r="HRD84" s="184"/>
      <c r="HRE84" s="184"/>
      <c r="HRF84" s="184"/>
      <c r="HRG84" s="184"/>
      <c r="HRH84" s="184"/>
      <c r="HRI84" s="184"/>
      <c r="HRJ84" s="184"/>
      <c r="HRK84" s="184"/>
      <c r="HRL84" s="184"/>
      <c r="HRM84" s="184"/>
      <c r="HRN84" s="184"/>
      <c r="HRO84" s="184"/>
      <c r="HRP84" s="184"/>
      <c r="HRQ84" s="184"/>
      <c r="HRR84" s="184"/>
      <c r="HRS84" s="184"/>
      <c r="HRT84" s="184"/>
      <c r="HRU84" s="184"/>
      <c r="HRV84" s="184"/>
      <c r="HRW84" s="184"/>
      <c r="HRX84" s="184"/>
      <c r="HRY84" s="184"/>
      <c r="HRZ84" s="184"/>
      <c r="HSA84" s="184"/>
      <c r="HSB84" s="184"/>
      <c r="HSC84" s="184"/>
      <c r="HSD84" s="184"/>
      <c r="HSE84" s="184"/>
      <c r="HSF84" s="184"/>
      <c r="HSG84" s="184"/>
      <c r="HSH84" s="184"/>
      <c r="HSI84" s="184"/>
      <c r="HSJ84" s="184"/>
      <c r="HSK84" s="184"/>
      <c r="HSL84" s="184"/>
      <c r="HSM84" s="184"/>
      <c r="HSN84" s="184"/>
      <c r="HSO84" s="184"/>
      <c r="HSP84" s="184"/>
      <c r="HSQ84" s="184"/>
      <c r="HSR84" s="184"/>
      <c r="HSS84" s="184"/>
      <c r="HST84" s="184"/>
      <c r="HSU84" s="184"/>
      <c r="HSV84" s="184"/>
      <c r="HSW84" s="184"/>
      <c r="HSX84" s="184"/>
      <c r="HSY84" s="184"/>
      <c r="HSZ84" s="184"/>
      <c r="HTA84" s="184"/>
      <c r="HTB84" s="184"/>
      <c r="HTC84" s="184"/>
      <c r="HTD84" s="184"/>
      <c r="HTE84" s="184"/>
      <c r="HTF84" s="184"/>
      <c r="HTG84" s="184"/>
      <c r="HTH84" s="184"/>
      <c r="HTI84" s="184"/>
      <c r="HTJ84" s="184"/>
      <c r="HTK84" s="184"/>
      <c r="HTL84" s="184"/>
      <c r="HTM84" s="184"/>
      <c r="HTN84" s="184"/>
      <c r="HTO84" s="184"/>
      <c r="HTP84" s="184"/>
      <c r="HTQ84" s="184"/>
      <c r="HTR84" s="184"/>
      <c r="HTS84" s="184"/>
      <c r="HTT84" s="184"/>
      <c r="HTU84" s="184"/>
      <c r="HTV84" s="184"/>
      <c r="HTW84" s="184"/>
      <c r="HTX84" s="184"/>
      <c r="HTY84" s="184"/>
      <c r="HTZ84" s="184"/>
      <c r="HUA84" s="184"/>
      <c r="HUB84" s="184"/>
      <c r="HUC84" s="184"/>
      <c r="HUD84" s="184"/>
      <c r="HUE84" s="184"/>
      <c r="HUF84" s="184"/>
      <c r="HUG84" s="184"/>
      <c r="HUH84" s="184"/>
      <c r="HUI84" s="184"/>
      <c r="HUJ84" s="184"/>
      <c r="HUK84" s="184"/>
      <c r="HUL84" s="184"/>
      <c r="HUM84" s="184"/>
      <c r="HUN84" s="184"/>
      <c r="HUO84" s="184"/>
      <c r="HUP84" s="184"/>
      <c r="HUQ84" s="184"/>
      <c r="HUR84" s="184"/>
      <c r="HUS84" s="184"/>
      <c r="HUT84" s="184"/>
      <c r="HUU84" s="184"/>
      <c r="HUV84" s="184"/>
      <c r="HUW84" s="184"/>
      <c r="HUX84" s="184"/>
      <c r="HUY84" s="184"/>
      <c r="HUZ84" s="184"/>
      <c r="HVA84" s="184"/>
      <c r="HVB84" s="184"/>
      <c r="HVC84" s="184"/>
      <c r="HVD84" s="184"/>
      <c r="HVE84" s="184"/>
      <c r="HVF84" s="184"/>
      <c r="HVG84" s="184"/>
      <c r="HVH84" s="184"/>
      <c r="HVI84" s="184"/>
      <c r="HVJ84" s="184"/>
      <c r="HVK84" s="184"/>
      <c r="HVL84" s="184"/>
      <c r="HVM84" s="184"/>
      <c r="HVN84" s="184"/>
      <c r="HVO84" s="184"/>
      <c r="HVP84" s="184"/>
      <c r="HVQ84" s="184"/>
      <c r="HVR84" s="184"/>
      <c r="HVS84" s="184"/>
      <c r="HVT84" s="184"/>
      <c r="HVU84" s="184"/>
      <c r="HVV84" s="184"/>
      <c r="HVW84" s="184"/>
      <c r="HVX84" s="184"/>
      <c r="HVY84" s="184"/>
      <c r="HVZ84" s="184"/>
      <c r="HWA84" s="184"/>
      <c r="HWB84" s="184"/>
      <c r="HWC84" s="184"/>
      <c r="HWD84" s="184"/>
      <c r="HWE84" s="184"/>
      <c r="HWF84" s="184"/>
      <c r="HWG84" s="184"/>
      <c r="HWH84" s="184"/>
      <c r="HWI84" s="184"/>
      <c r="HWJ84" s="184"/>
      <c r="HWK84" s="184"/>
      <c r="HWL84" s="184"/>
      <c r="HWM84" s="184"/>
      <c r="HWN84" s="184"/>
      <c r="HWO84" s="184"/>
      <c r="HWP84" s="184"/>
      <c r="HWQ84" s="184"/>
      <c r="HWR84" s="184"/>
      <c r="HWS84" s="184"/>
      <c r="HWT84" s="184"/>
      <c r="HWU84" s="184"/>
      <c r="HWV84" s="184"/>
      <c r="HWW84" s="184"/>
      <c r="HWX84" s="184"/>
      <c r="HWY84" s="184"/>
      <c r="HWZ84" s="184"/>
      <c r="HXA84" s="184"/>
      <c r="HXB84" s="184"/>
      <c r="HXC84" s="184"/>
      <c r="HXD84" s="184"/>
      <c r="HXE84" s="184"/>
      <c r="HXF84" s="184"/>
      <c r="HXG84" s="184"/>
      <c r="HXH84" s="184"/>
      <c r="HXI84" s="184"/>
      <c r="HXJ84" s="184"/>
      <c r="HXK84" s="184"/>
      <c r="HXL84" s="184"/>
      <c r="HXM84" s="184"/>
      <c r="HXN84" s="184"/>
      <c r="HXO84" s="184"/>
      <c r="HXP84" s="184"/>
      <c r="HXQ84" s="184"/>
      <c r="HXR84" s="184"/>
      <c r="HXS84" s="184"/>
      <c r="HXT84" s="184"/>
      <c r="HXU84" s="184"/>
      <c r="HXV84" s="184"/>
      <c r="HXW84" s="184"/>
      <c r="HXX84" s="184"/>
      <c r="HXY84" s="184"/>
      <c r="HXZ84" s="184"/>
      <c r="HYA84" s="184"/>
      <c r="HYB84" s="184"/>
      <c r="HYC84" s="184"/>
      <c r="HYD84" s="184"/>
      <c r="HYE84" s="184"/>
      <c r="HYF84" s="184"/>
      <c r="HYG84" s="184"/>
      <c r="HYH84" s="184"/>
      <c r="HYI84" s="184"/>
      <c r="HYJ84" s="184"/>
      <c r="HYK84" s="184"/>
      <c r="HYL84" s="184"/>
      <c r="HYM84" s="184"/>
      <c r="HYN84" s="184"/>
      <c r="HYO84" s="184"/>
      <c r="HYP84" s="184"/>
      <c r="HYQ84" s="184"/>
      <c r="HYR84" s="184"/>
      <c r="HYS84" s="184"/>
      <c r="HYT84" s="184"/>
      <c r="HYU84" s="184"/>
      <c r="HYV84" s="184"/>
      <c r="HYW84" s="184"/>
      <c r="HYX84" s="184"/>
      <c r="HYY84" s="184"/>
      <c r="HYZ84" s="184"/>
      <c r="HZA84" s="184"/>
      <c r="HZB84" s="184"/>
      <c r="HZC84" s="184"/>
      <c r="HZD84" s="184"/>
      <c r="HZE84" s="184"/>
      <c r="HZF84" s="184"/>
      <c r="HZG84" s="184"/>
      <c r="HZH84" s="184"/>
      <c r="HZI84" s="184"/>
      <c r="HZJ84" s="184"/>
      <c r="HZK84" s="184"/>
      <c r="HZL84" s="184"/>
      <c r="HZM84" s="184"/>
      <c r="HZN84" s="184"/>
      <c r="HZO84" s="184"/>
      <c r="HZP84" s="184"/>
      <c r="HZQ84" s="184"/>
      <c r="HZR84" s="184"/>
      <c r="HZS84" s="184"/>
      <c r="HZT84" s="184"/>
      <c r="HZU84" s="184"/>
      <c r="HZV84" s="184"/>
      <c r="HZW84" s="184"/>
      <c r="HZX84" s="184"/>
      <c r="HZY84" s="184"/>
      <c r="HZZ84" s="184"/>
      <c r="IAA84" s="184"/>
      <c r="IAB84" s="184"/>
      <c r="IAC84" s="184"/>
      <c r="IAD84" s="184"/>
      <c r="IAE84" s="184"/>
      <c r="IAF84" s="184"/>
      <c r="IAG84" s="184"/>
      <c r="IAH84" s="184"/>
      <c r="IAI84" s="184"/>
      <c r="IAJ84" s="184"/>
      <c r="IAK84" s="184"/>
      <c r="IAL84" s="184"/>
      <c r="IAM84" s="184"/>
      <c r="IAN84" s="184"/>
      <c r="IAO84" s="184"/>
      <c r="IAP84" s="184"/>
      <c r="IAQ84" s="184"/>
      <c r="IAR84" s="184"/>
      <c r="IAS84" s="184"/>
      <c r="IAT84" s="184"/>
      <c r="IAU84" s="184"/>
      <c r="IAV84" s="184"/>
      <c r="IAW84" s="184"/>
      <c r="IAX84" s="184"/>
      <c r="IAY84" s="184"/>
      <c r="IAZ84" s="184"/>
      <c r="IBA84" s="184"/>
      <c r="IBB84" s="184"/>
      <c r="IBC84" s="184"/>
      <c r="IBD84" s="184"/>
      <c r="IBE84" s="184"/>
      <c r="IBF84" s="184"/>
      <c r="IBG84" s="184"/>
      <c r="IBH84" s="184"/>
      <c r="IBI84" s="184"/>
      <c r="IBJ84" s="184"/>
      <c r="IBK84" s="184"/>
      <c r="IBL84" s="184"/>
      <c r="IBM84" s="184"/>
      <c r="IBN84" s="184"/>
      <c r="IBO84" s="184"/>
      <c r="IBP84" s="184"/>
      <c r="IBQ84" s="184"/>
      <c r="IBR84" s="184"/>
      <c r="IBS84" s="184"/>
      <c r="IBT84" s="184"/>
      <c r="IBU84" s="184"/>
      <c r="IBV84" s="184"/>
      <c r="IBW84" s="184"/>
      <c r="IBX84" s="184"/>
      <c r="IBY84" s="184"/>
      <c r="IBZ84" s="184"/>
      <c r="ICA84" s="184"/>
      <c r="ICB84" s="184"/>
      <c r="ICC84" s="184"/>
      <c r="ICD84" s="184"/>
      <c r="ICE84" s="184"/>
      <c r="ICF84" s="184"/>
      <c r="ICG84" s="184"/>
      <c r="ICH84" s="184"/>
      <c r="ICI84" s="184"/>
      <c r="ICJ84" s="184"/>
      <c r="ICK84" s="184"/>
      <c r="ICL84" s="184"/>
      <c r="ICM84" s="184"/>
      <c r="ICN84" s="184"/>
      <c r="ICO84" s="184"/>
      <c r="ICP84" s="184"/>
      <c r="ICQ84" s="184"/>
      <c r="ICR84" s="184"/>
      <c r="ICS84" s="184"/>
      <c r="ICT84" s="184"/>
      <c r="ICU84" s="184"/>
      <c r="ICV84" s="184"/>
      <c r="ICW84" s="184"/>
      <c r="ICX84" s="184"/>
      <c r="ICY84" s="184"/>
      <c r="ICZ84" s="184"/>
      <c r="IDA84" s="184"/>
      <c r="IDB84" s="184"/>
      <c r="IDC84" s="184"/>
      <c r="IDD84" s="184"/>
      <c r="IDE84" s="184"/>
      <c r="IDF84" s="184"/>
      <c r="IDG84" s="184"/>
      <c r="IDH84" s="184"/>
      <c r="IDI84" s="184"/>
      <c r="IDJ84" s="184"/>
      <c r="IDK84" s="184"/>
      <c r="IDL84" s="184"/>
      <c r="IDM84" s="184"/>
      <c r="IDN84" s="184"/>
      <c r="IDO84" s="184"/>
      <c r="IDP84" s="184"/>
      <c r="IDQ84" s="184"/>
      <c r="IDR84" s="184"/>
      <c r="IDS84" s="184"/>
      <c r="IDT84" s="184"/>
      <c r="IDU84" s="184"/>
      <c r="IDV84" s="184"/>
      <c r="IDW84" s="184"/>
      <c r="IDX84" s="184"/>
      <c r="IDY84" s="184"/>
      <c r="IDZ84" s="184"/>
      <c r="IEA84" s="184"/>
      <c r="IEB84" s="184"/>
      <c r="IEC84" s="184"/>
      <c r="IED84" s="184"/>
      <c r="IEE84" s="184"/>
      <c r="IEF84" s="184"/>
      <c r="IEG84" s="184"/>
      <c r="IEH84" s="184"/>
      <c r="IEI84" s="184"/>
      <c r="IEJ84" s="184"/>
      <c r="IEK84" s="184"/>
      <c r="IEL84" s="184"/>
      <c r="IEM84" s="184"/>
      <c r="IEN84" s="184"/>
      <c r="IEO84" s="184"/>
      <c r="IEP84" s="184"/>
      <c r="IEQ84" s="184"/>
      <c r="IER84" s="184"/>
      <c r="IES84" s="184"/>
      <c r="IET84" s="184"/>
      <c r="IEU84" s="184"/>
      <c r="IEV84" s="184"/>
      <c r="IEW84" s="184"/>
      <c r="IEX84" s="184"/>
      <c r="IEY84" s="184"/>
      <c r="IEZ84" s="184"/>
      <c r="IFA84" s="184"/>
      <c r="IFB84" s="184"/>
      <c r="IFC84" s="184"/>
      <c r="IFD84" s="184"/>
      <c r="IFE84" s="184"/>
      <c r="IFF84" s="184"/>
      <c r="IFG84" s="184"/>
      <c r="IFH84" s="184"/>
      <c r="IFI84" s="184"/>
      <c r="IFJ84" s="184"/>
      <c r="IFK84" s="184"/>
      <c r="IFL84" s="184"/>
      <c r="IFM84" s="184"/>
      <c r="IFN84" s="184"/>
      <c r="IFO84" s="184"/>
      <c r="IFP84" s="184"/>
      <c r="IFQ84" s="184"/>
      <c r="IFR84" s="184"/>
      <c r="IFS84" s="184"/>
      <c r="IFT84" s="184"/>
      <c r="IFU84" s="184"/>
      <c r="IFV84" s="184"/>
      <c r="IFW84" s="184"/>
      <c r="IFX84" s="184"/>
      <c r="IFY84" s="184"/>
      <c r="IFZ84" s="184"/>
      <c r="IGA84" s="184"/>
      <c r="IGB84" s="184"/>
      <c r="IGC84" s="184"/>
      <c r="IGD84" s="184"/>
      <c r="IGE84" s="184"/>
      <c r="IGF84" s="184"/>
      <c r="IGG84" s="184"/>
      <c r="IGH84" s="184"/>
      <c r="IGI84" s="184"/>
      <c r="IGJ84" s="184"/>
      <c r="IGK84" s="184"/>
      <c r="IGL84" s="184"/>
      <c r="IGM84" s="184"/>
      <c r="IGN84" s="184"/>
      <c r="IGO84" s="184"/>
      <c r="IGP84" s="184"/>
      <c r="IGQ84" s="184"/>
      <c r="IGR84" s="184"/>
      <c r="IGS84" s="184"/>
      <c r="IGT84" s="184"/>
      <c r="IGU84" s="184"/>
      <c r="IGV84" s="184"/>
      <c r="IGW84" s="184"/>
      <c r="IGX84" s="184"/>
      <c r="IGY84" s="184"/>
      <c r="IGZ84" s="184"/>
      <c r="IHA84" s="184"/>
      <c r="IHB84" s="184"/>
      <c r="IHC84" s="184"/>
      <c r="IHD84" s="184"/>
      <c r="IHE84" s="184"/>
      <c r="IHF84" s="184"/>
      <c r="IHG84" s="184"/>
      <c r="IHH84" s="184"/>
      <c r="IHI84" s="184"/>
      <c r="IHJ84" s="184"/>
      <c r="IHK84" s="184"/>
      <c r="IHL84" s="184"/>
      <c r="IHM84" s="184"/>
      <c r="IHN84" s="184"/>
      <c r="IHO84" s="184"/>
      <c r="IHP84" s="184"/>
      <c r="IHQ84" s="184"/>
      <c r="IHR84" s="184"/>
      <c r="IHS84" s="184"/>
      <c r="IHT84" s="184"/>
      <c r="IHU84" s="184"/>
      <c r="IHV84" s="184"/>
      <c r="IHW84" s="184"/>
      <c r="IHX84" s="184"/>
      <c r="IHY84" s="184"/>
      <c r="IHZ84" s="184"/>
      <c r="IIA84" s="184"/>
      <c r="IIB84" s="184"/>
      <c r="IIC84" s="184"/>
      <c r="IID84" s="184"/>
      <c r="IIE84" s="184"/>
      <c r="IIF84" s="184"/>
      <c r="IIG84" s="184"/>
      <c r="IIH84" s="184"/>
      <c r="III84" s="184"/>
      <c r="IIJ84" s="184"/>
      <c r="IIK84" s="184"/>
      <c r="IIL84" s="184"/>
      <c r="IIM84" s="184"/>
      <c r="IIN84" s="184"/>
      <c r="IIO84" s="184"/>
      <c r="IIP84" s="184"/>
      <c r="IIQ84" s="184"/>
      <c r="IIR84" s="184"/>
      <c r="IIS84" s="184"/>
      <c r="IIT84" s="184"/>
      <c r="IIU84" s="184"/>
      <c r="IIV84" s="184"/>
      <c r="IIW84" s="184"/>
      <c r="IIX84" s="184"/>
      <c r="IIY84" s="184"/>
      <c r="IIZ84" s="184"/>
      <c r="IJA84" s="184"/>
      <c r="IJB84" s="184"/>
      <c r="IJC84" s="184"/>
      <c r="IJD84" s="184"/>
      <c r="IJE84" s="184"/>
      <c r="IJF84" s="184"/>
      <c r="IJG84" s="184"/>
      <c r="IJH84" s="184"/>
      <c r="IJI84" s="184"/>
      <c r="IJJ84" s="184"/>
      <c r="IJK84" s="184"/>
      <c r="IJL84" s="184"/>
      <c r="IJM84" s="184"/>
      <c r="IJN84" s="184"/>
      <c r="IJO84" s="184"/>
      <c r="IJP84" s="184"/>
      <c r="IJQ84" s="184"/>
      <c r="IJR84" s="184"/>
      <c r="IJS84" s="184"/>
      <c r="IJT84" s="184"/>
      <c r="IJU84" s="184"/>
      <c r="IJV84" s="184"/>
      <c r="IJW84" s="184"/>
      <c r="IJX84" s="184"/>
      <c r="IJY84" s="184"/>
      <c r="IJZ84" s="184"/>
      <c r="IKA84" s="184"/>
      <c r="IKB84" s="184"/>
      <c r="IKC84" s="184"/>
      <c r="IKD84" s="184"/>
      <c r="IKE84" s="184"/>
      <c r="IKF84" s="184"/>
      <c r="IKG84" s="184"/>
      <c r="IKH84" s="184"/>
      <c r="IKI84" s="184"/>
      <c r="IKJ84" s="184"/>
      <c r="IKK84" s="184"/>
      <c r="IKL84" s="184"/>
      <c r="IKM84" s="184"/>
      <c r="IKN84" s="184"/>
      <c r="IKO84" s="184"/>
      <c r="IKP84" s="184"/>
      <c r="IKQ84" s="184"/>
      <c r="IKR84" s="184"/>
      <c r="IKS84" s="184"/>
      <c r="IKT84" s="184"/>
      <c r="IKU84" s="184"/>
      <c r="IKV84" s="184"/>
      <c r="IKW84" s="184"/>
      <c r="IKX84" s="184"/>
      <c r="IKY84" s="184"/>
      <c r="IKZ84" s="184"/>
      <c r="ILA84" s="184"/>
      <c r="ILB84" s="184"/>
      <c r="ILC84" s="184"/>
      <c r="ILD84" s="184"/>
      <c r="ILE84" s="184"/>
      <c r="ILF84" s="184"/>
      <c r="ILG84" s="184"/>
      <c r="ILH84" s="184"/>
      <c r="ILI84" s="184"/>
      <c r="ILJ84" s="184"/>
      <c r="ILK84" s="184"/>
      <c r="ILL84" s="184"/>
      <c r="ILM84" s="184"/>
      <c r="ILN84" s="184"/>
      <c r="ILO84" s="184"/>
      <c r="ILP84" s="184"/>
      <c r="ILQ84" s="184"/>
      <c r="ILR84" s="184"/>
      <c r="ILS84" s="184"/>
      <c r="ILT84" s="184"/>
      <c r="ILU84" s="184"/>
      <c r="ILV84" s="184"/>
      <c r="ILW84" s="184"/>
      <c r="ILX84" s="184"/>
      <c r="ILY84" s="184"/>
      <c r="ILZ84" s="184"/>
      <c r="IMA84" s="184"/>
      <c r="IMB84" s="184"/>
      <c r="IMC84" s="184"/>
      <c r="IMD84" s="184"/>
      <c r="IME84" s="184"/>
      <c r="IMF84" s="184"/>
      <c r="IMG84" s="184"/>
      <c r="IMH84" s="184"/>
      <c r="IMI84" s="184"/>
      <c r="IMJ84" s="184"/>
      <c r="IMK84" s="184"/>
      <c r="IML84" s="184"/>
      <c r="IMM84" s="184"/>
      <c r="IMN84" s="184"/>
      <c r="IMO84" s="184"/>
      <c r="IMP84" s="184"/>
      <c r="IMQ84" s="184"/>
      <c r="IMR84" s="184"/>
      <c r="IMS84" s="184"/>
      <c r="IMT84" s="184"/>
      <c r="IMU84" s="184"/>
      <c r="IMV84" s="184"/>
      <c r="IMW84" s="184"/>
      <c r="IMX84" s="184"/>
      <c r="IMY84" s="184"/>
      <c r="IMZ84" s="184"/>
      <c r="INA84" s="184"/>
      <c r="INB84" s="184"/>
      <c r="INC84" s="184"/>
      <c r="IND84" s="184"/>
      <c r="INE84" s="184"/>
      <c r="INF84" s="184"/>
      <c r="ING84" s="184"/>
      <c r="INH84" s="184"/>
      <c r="INI84" s="184"/>
      <c r="INJ84" s="184"/>
      <c r="INK84" s="184"/>
      <c r="INL84" s="184"/>
      <c r="INM84" s="184"/>
      <c r="INN84" s="184"/>
      <c r="INO84" s="184"/>
      <c r="INP84" s="184"/>
      <c r="INQ84" s="184"/>
      <c r="INR84" s="184"/>
      <c r="INS84" s="184"/>
      <c r="INT84" s="184"/>
      <c r="INU84" s="184"/>
      <c r="INV84" s="184"/>
      <c r="INW84" s="184"/>
      <c r="INX84" s="184"/>
      <c r="INY84" s="184"/>
      <c r="INZ84" s="184"/>
      <c r="IOA84" s="184"/>
      <c r="IOB84" s="184"/>
      <c r="IOC84" s="184"/>
      <c r="IOD84" s="184"/>
      <c r="IOE84" s="184"/>
      <c r="IOF84" s="184"/>
      <c r="IOG84" s="184"/>
      <c r="IOH84" s="184"/>
      <c r="IOI84" s="184"/>
      <c r="IOJ84" s="184"/>
      <c r="IOK84" s="184"/>
      <c r="IOL84" s="184"/>
      <c r="IOM84" s="184"/>
      <c r="ION84" s="184"/>
      <c r="IOO84" s="184"/>
      <c r="IOP84" s="184"/>
      <c r="IOQ84" s="184"/>
      <c r="IOR84" s="184"/>
      <c r="IOS84" s="184"/>
      <c r="IOT84" s="184"/>
      <c r="IOU84" s="184"/>
      <c r="IOV84" s="184"/>
      <c r="IOW84" s="184"/>
      <c r="IOX84" s="184"/>
      <c r="IOY84" s="184"/>
      <c r="IOZ84" s="184"/>
      <c r="IPA84" s="184"/>
      <c r="IPB84" s="184"/>
      <c r="IPC84" s="184"/>
      <c r="IPD84" s="184"/>
      <c r="IPE84" s="184"/>
      <c r="IPF84" s="184"/>
      <c r="IPG84" s="184"/>
      <c r="IPH84" s="184"/>
      <c r="IPI84" s="184"/>
      <c r="IPJ84" s="184"/>
      <c r="IPK84" s="184"/>
      <c r="IPL84" s="184"/>
      <c r="IPM84" s="184"/>
      <c r="IPN84" s="184"/>
      <c r="IPO84" s="184"/>
      <c r="IPP84" s="184"/>
      <c r="IPQ84" s="184"/>
      <c r="IPR84" s="184"/>
      <c r="IPS84" s="184"/>
      <c r="IPT84" s="184"/>
      <c r="IPU84" s="184"/>
      <c r="IPV84" s="184"/>
      <c r="IPW84" s="184"/>
      <c r="IPX84" s="184"/>
      <c r="IPY84" s="184"/>
      <c r="IPZ84" s="184"/>
      <c r="IQA84" s="184"/>
      <c r="IQB84" s="184"/>
      <c r="IQC84" s="184"/>
      <c r="IQD84" s="184"/>
      <c r="IQE84" s="184"/>
      <c r="IQF84" s="184"/>
      <c r="IQG84" s="184"/>
      <c r="IQH84" s="184"/>
      <c r="IQI84" s="184"/>
      <c r="IQJ84" s="184"/>
      <c r="IQK84" s="184"/>
      <c r="IQL84" s="184"/>
      <c r="IQM84" s="184"/>
      <c r="IQN84" s="184"/>
      <c r="IQO84" s="184"/>
      <c r="IQP84" s="184"/>
      <c r="IQQ84" s="184"/>
      <c r="IQR84" s="184"/>
      <c r="IQS84" s="184"/>
      <c r="IQT84" s="184"/>
      <c r="IQU84" s="184"/>
      <c r="IQV84" s="184"/>
      <c r="IQW84" s="184"/>
      <c r="IQX84" s="184"/>
      <c r="IQY84" s="184"/>
      <c r="IQZ84" s="184"/>
      <c r="IRA84" s="184"/>
      <c r="IRB84" s="184"/>
      <c r="IRC84" s="184"/>
      <c r="IRD84" s="184"/>
      <c r="IRE84" s="184"/>
      <c r="IRF84" s="184"/>
      <c r="IRG84" s="184"/>
      <c r="IRH84" s="184"/>
      <c r="IRI84" s="184"/>
      <c r="IRJ84" s="184"/>
      <c r="IRK84" s="184"/>
      <c r="IRL84" s="184"/>
      <c r="IRM84" s="184"/>
      <c r="IRN84" s="184"/>
      <c r="IRO84" s="184"/>
      <c r="IRP84" s="184"/>
      <c r="IRQ84" s="184"/>
      <c r="IRR84" s="184"/>
      <c r="IRS84" s="184"/>
      <c r="IRT84" s="184"/>
      <c r="IRU84" s="184"/>
      <c r="IRV84" s="184"/>
      <c r="IRW84" s="184"/>
      <c r="IRX84" s="184"/>
      <c r="IRY84" s="184"/>
      <c r="IRZ84" s="184"/>
      <c r="ISA84" s="184"/>
      <c r="ISB84" s="184"/>
      <c r="ISC84" s="184"/>
      <c r="ISD84" s="184"/>
      <c r="ISE84" s="184"/>
      <c r="ISF84" s="184"/>
      <c r="ISG84" s="184"/>
      <c r="ISH84" s="184"/>
      <c r="ISI84" s="184"/>
      <c r="ISJ84" s="184"/>
      <c r="ISK84" s="184"/>
      <c r="ISL84" s="184"/>
      <c r="ISM84" s="184"/>
      <c r="ISN84" s="184"/>
      <c r="ISO84" s="184"/>
      <c r="ISP84" s="184"/>
      <c r="ISQ84" s="184"/>
      <c r="ISR84" s="184"/>
      <c r="ISS84" s="184"/>
      <c r="IST84" s="184"/>
      <c r="ISU84" s="184"/>
      <c r="ISV84" s="184"/>
      <c r="ISW84" s="184"/>
      <c r="ISX84" s="184"/>
      <c r="ISY84" s="184"/>
      <c r="ISZ84" s="184"/>
      <c r="ITA84" s="184"/>
      <c r="ITB84" s="184"/>
      <c r="ITC84" s="184"/>
      <c r="ITD84" s="184"/>
      <c r="ITE84" s="184"/>
      <c r="ITF84" s="184"/>
      <c r="ITG84" s="184"/>
      <c r="ITH84" s="184"/>
      <c r="ITI84" s="184"/>
      <c r="ITJ84" s="184"/>
      <c r="ITK84" s="184"/>
      <c r="ITL84" s="184"/>
      <c r="ITM84" s="184"/>
      <c r="ITN84" s="184"/>
      <c r="ITO84" s="184"/>
      <c r="ITP84" s="184"/>
      <c r="ITQ84" s="184"/>
      <c r="ITR84" s="184"/>
      <c r="ITS84" s="184"/>
      <c r="ITT84" s="184"/>
      <c r="ITU84" s="184"/>
      <c r="ITV84" s="184"/>
      <c r="ITW84" s="184"/>
      <c r="ITX84" s="184"/>
      <c r="ITY84" s="184"/>
      <c r="ITZ84" s="184"/>
      <c r="IUA84" s="184"/>
      <c r="IUB84" s="184"/>
      <c r="IUC84" s="184"/>
      <c r="IUD84" s="184"/>
      <c r="IUE84" s="184"/>
      <c r="IUF84" s="184"/>
      <c r="IUG84" s="184"/>
      <c r="IUH84" s="184"/>
      <c r="IUI84" s="184"/>
      <c r="IUJ84" s="184"/>
      <c r="IUK84" s="184"/>
      <c r="IUL84" s="184"/>
      <c r="IUM84" s="184"/>
      <c r="IUN84" s="184"/>
      <c r="IUO84" s="184"/>
      <c r="IUP84" s="184"/>
      <c r="IUQ84" s="184"/>
      <c r="IUR84" s="184"/>
      <c r="IUS84" s="184"/>
      <c r="IUT84" s="184"/>
      <c r="IUU84" s="184"/>
      <c r="IUV84" s="184"/>
      <c r="IUW84" s="184"/>
      <c r="IUX84" s="184"/>
      <c r="IUY84" s="184"/>
      <c r="IUZ84" s="184"/>
      <c r="IVA84" s="184"/>
      <c r="IVB84" s="184"/>
      <c r="IVC84" s="184"/>
      <c r="IVD84" s="184"/>
      <c r="IVE84" s="184"/>
      <c r="IVF84" s="184"/>
      <c r="IVG84" s="184"/>
      <c r="IVH84" s="184"/>
      <c r="IVI84" s="184"/>
      <c r="IVJ84" s="184"/>
      <c r="IVK84" s="184"/>
      <c r="IVL84" s="184"/>
      <c r="IVM84" s="184"/>
      <c r="IVN84" s="184"/>
      <c r="IVO84" s="184"/>
      <c r="IVP84" s="184"/>
      <c r="IVQ84" s="184"/>
      <c r="IVR84" s="184"/>
      <c r="IVS84" s="184"/>
      <c r="IVT84" s="184"/>
      <c r="IVU84" s="184"/>
      <c r="IVV84" s="184"/>
      <c r="IVW84" s="184"/>
      <c r="IVX84" s="184"/>
      <c r="IVY84" s="184"/>
      <c r="IVZ84" s="184"/>
      <c r="IWA84" s="184"/>
      <c r="IWB84" s="184"/>
      <c r="IWC84" s="184"/>
      <c r="IWD84" s="184"/>
      <c r="IWE84" s="184"/>
      <c r="IWF84" s="184"/>
      <c r="IWG84" s="184"/>
      <c r="IWH84" s="184"/>
      <c r="IWI84" s="184"/>
      <c r="IWJ84" s="184"/>
      <c r="IWK84" s="184"/>
      <c r="IWL84" s="184"/>
      <c r="IWM84" s="184"/>
      <c r="IWN84" s="184"/>
      <c r="IWO84" s="184"/>
      <c r="IWP84" s="184"/>
      <c r="IWQ84" s="184"/>
      <c r="IWR84" s="184"/>
      <c r="IWS84" s="184"/>
      <c r="IWT84" s="184"/>
      <c r="IWU84" s="184"/>
      <c r="IWV84" s="184"/>
      <c r="IWW84" s="184"/>
      <c r="IWX84" s="184"/>
      <c r="IWY84" s="184"/>
      <c r="IWZ84" s="184"/>
      <c r="IXA84" s="184"/>
      <c r="IXB84" s="184"/>
      <c r="IXC84" s="184"/>
      <c r="IXD84" s="184"/>
      <c r="IXE84" s="184"/>
      <c r="IXF84" s="184"/>
      <c r="IXG84" s="184"/>
      <c r="IXH84" s="184"/>
      <c r="IXI84" s="184"/>
      <c r="IXJ84" s="184"/>
      <c r="IXK84" s="184"/>
      <c r="IXL84" s="184"/>
      <c r="IXM84" s="184"/>
      <c r="IXN84" s="184"/>
      <c r="IXO84" s="184"/>
      <c r="IXP84" s="184"/>
      <c r="IXQ84" s="184"/>
      <c r="IXR84" s="184"/>
      <c r="IXS84" s="184"/>
      <c r="IXT84" s="184"/>
      <c r="IXU84" s="184"/>
      <c r="IXV84" s="184"/>
      <c r="IXW84" s="184"/>
      <c r="IXX84" s="184"/>
      <c r="IXY84" s="184"/>
      <c r="IXZ84" s="184"/>
      <c r="IYA84" s="184"/>
      <c r="IYB84" s="184"/>
      <c r="IYC84" s="184"/>
      <c r="IYD84" s="184"/>
      <c r="IYE84" s="184"/>
      <c r="IYF84" s="184"/>
      <c r="IYG84" s="184"/>
      <c r="IYH84" s="184"/>
      <c r="IYI84" s="184"/>
      <c r="IYJ84" s="184"/>
      <c r="IYK84" s="184"/>
      <c r="IYL84" s="184"/>
      <c r="IYM84" s="184"/>
      <c r="IYN84" s="184"/>
      <c r="IYO84" s="184"/>
      <c r="IYP84" s="184"/>
      <c r="IYQ84" s="184"/>
      <c r="IYR84" s="184"/>
      <c r="IYS84" s="184"/>
      <c r="IYT84" s="184"/>
      <c r="IYU84" s="184"/>
      <c r="IYV84" s="184"/>
      <c r="IYW84" s="184"/>
      <c r="IYX84" s="184"/>
      <c r="IYY84" s="184"/>
      <c r="IYZ84" s="184"/>
      <c r="IZA84" s="184"/>
      <c r="IZB84" s="184"/>
      <c r="IZC84" s="184"/>
      <c r="IZD84" s="184"/>
      <c r="IZE84" s="184"/>
      <c r="IZF84" s="184"/>
      <c r="IZG84" s="184"/>
      <c r="IZH84" s="184"/>
      <c r="IZI84" s="184"/>
      <c r="IZJ84" s="184"/>
      <c r="IZK84" s="184"/>
      <c r="IZL84" s="184"/>
      <c r="IZM84" s="184"/>
      <c r="IZN84" s="184"/>
      <c r="IZO84" s="184"/>
      <c r="IZP84" s="184"/>
      <c r="IZQ84" s="184"/>
      <c r="IZR84" s="184"/>
      <c r="IZS84" s="184"/>
      <c r="IZT84" s="184"/>
      <c r="IZU84" s="184"/>
      <c r="IZV84" s="184"/>
      <c r="IZW84" s="184"/>
      <c r="IZX84" s="184"/>
      <c r="IZY84" s="184"/>
      <c r="IZZ84" s="184"/>
      <c r="JAA84" s="184"/>
      <c r="JAB84" s="184"/>
      <c r="JAC84" s="184"/>
      <c r="JAD84" s="184"/>
      <c r="JAE84" s="184"/>
      <c r="JAF84" s="184"/>
      <c r="JAG84" s="184"/>
      <c r="JAH84" s="184"/>
      <c r="JAI84" s="184"/>
      <c r="JAJ84" s="184"/>
      <c r="JAK84" s="184"/>
      <c r="JAL84" s="184"/>
      <c r="JAM84" s="184"/>
      <c r="JAN84" s="184"/>
      <c r="JAO84" s="184"/>
      <c r="JAP84" s="184"/>
      <c r="JAQ84" s="184"/>
      <c r="JAR84" s="184"/>
      <c r="JAS84" s="184"/>
      <c r="JAT84" s="184"/>
      <c r="JAU84" s="184"/>
      <c r="JAV84" s="184"/>
      <c r="JAW84" s="184"/>
      <c r="JAX84" s="184"/>
      <c r="JAY84" s="184"/>
      <c r="JAZ84" s="184"/>
      <c r="JBA84" s="184"/>
      <c r="JBB84" s="184"/>
      <c r="JBC84" s="184"/>
      <c r="JBD84" s="184"/>
      <c r="JBE84" s="184"/>
      <c r="JBF84" s="184"/>
      <c r="JBG84" s="184"/>
      <c r="JBH84" s="184"/>
      <c r="JBI84" s="184"/>
      <c r="JBJ84" s="184"/>
      <c r="JBK84" s="184"/>
      <c r="JBL84" s="184"/>
      <c r="JBM84" s="184"/>
      <c r="JBN84" s="184"/>
      <c r="JBO84" s="184"/>
      <c r="JBP84" s="184"/>
      <c r="JBQ84" s="184"/>
      <c r="JBR84" s="184"/>
      <c r="JBS84" s="184"/>
      <c r="JBT84" s="184"/>
      <c r="JBU84" s="184"/>
      <c r="JBV84" s="184"/>
      <c r="JBW84" s="184"/>
      <c r="JBX84" s="184"/>
      <c r="JBY84" s="184"/>
      <c r="JBZ84" s="184"/>
      <c r="JCA84" s="184"/>
      <c r="JCB84" s="184"/>
      <c r="JCC84" s="184"/>
      <c r="JCD84" s="184"/>
      <c r="JCE84" s="184"/>
      <c r="JCF84" s="184"/>
      <c r="JCG84" s="184"/>
      <c r="JCH84" s="184"/>
      <c r="JCI84" s="184"/>
      <c r="JCJ84" s="184"/>
      <c r="JCK84" s="184"/>
      <c r="JCL84" s="184"/>
      <c r="JCM84" s="184"/>
      <c r="JCN84" s="184"/>
      <c r="JCO84" s="184"/>
      <c r="JCP84" s="184"/>
      <c r="JCQ84" s="184"/>
      <c r="JCR84" s="184"/>
      <c r="JCS84" s="184"/>
      <c r="JCT84" s="184"/>
      <c r="JCU84" s="184"/>
      <c r="JCV84" s="184"/>
      <c r="JCW84" s="184"/>
      <c r="JCX84" s="184"/>
      <c r="JCY84" s="184"/>
      <c r="JCZ84" s="184"/>
      <c r="JDA84" s="184"/>
      <c r="JDB84" s="184"/>
      <c r="JDC84" s="184"/>
      <c r="JDD84" s="184"/>
      <c r="JDE84" s="184"/>
      <c r="JDF84" s="184"/>
      <c r="JDG84" s="184"/>
      <c r="JDH84" s="184"/>
      <c r="JDI84" s="184"/>
      <c r="JDJ84" s="184"/>
      <c r="JDK84" s="184"/>
      <c r="JDL84" s="184"/>
      <c r="JDM84" s="184"/>
      <c r="JDN84" s="184"/>
      <c r="JDO84" s="184"/>
      <c r="JDP84" s="184"/>
      <c r="JDQ84" s="184"/>
      <c r="JDR84" s="184"/>
      <c r="JDS84" s="184"/>
      <c r="JDT84" s="184"/>
      <c r="JDU84" s="184"/>
      <c r="JDV84" s="184"/>
      <c r="JDW84" s="184"/>
      <c r="JDX84" s="184"/>
      <c r="JDY84" s="184"/>
      <c r="JDZ84" s="184"/>
      <c r="JEA84" s="184"/>
      <c r="JEB84" s="184"/>
      <c r="JEC84" s="184"/>
      <c r="JED84" s="184"/>
      <c r="JEE84" s="184"/>
      <c r="JEF84" s="184"/>
      <c r="JEG84" s="184"/>
      <c r="JEH84" s="184"/>
      <c r="JEI84" s="184"/>
      <c r="JEJ84" s="184"/>
      <c r="JEK84" s="184"/>
      <c r="JEL84" s="184"/>
      <c r="JEM84" s="184"/>
      <c r="JEN84" s="184"/>
      <c r="JEO84" s="184"/>
      <c r="JEP84" s="184"/>
      <c r="JEQ84" s="184"/>
      <c r="JER84" s="184"/>
      <c r="JES84" s="184"/>
      <c r="JET84" s="184"/>
      <c r="JEU84" s="184"/>
      <c r="JEV84" s="184"/>
      <c r="JEW84" s="184"/>
      <c r="JEX84" s="184"/>
      <c r="JEY84" s="184"/>
      <c r="JEZ84" s="184"/>
      <c r="JFA84" s="184"/>
      <c r="JFB84" s="184"/>
      <c r="JFC84" s="184"/>
      <c r="JFD84" s="184"/>
      <c r="JFE84" s="184"/>
      <c r="JFF84" s="184"/>
      <c r="JFG84" s="184"/>
      <c r="JFH84" s="184"/>
      <c r="JFI84" s="184"/>
      <c r="JFJ84" s="184"/>
      <c r="JFK84" s="184"/>
      <c r="JFL84" s="184"/>
      <c r="JFM84" s="184"/>
      <c r="JFN84" s="184"/>
      <c r="JFO84" s="184"/>
      <c r="JFP84" s="184"/>
      <c r="JFQ84" s="184"/>
      <c r="JFR84" s="184"/>
      <c r="JFS84" s="184"/>
      <c r="JFT84" s="184"/>
      <c r="JFU84" s="184"/>
      <c r="JFV84" s="184"/>
      <c r="JFW84" s="184"/>
      <c r="JFX84" s="184"/>
      <c r="JFY84" s="184"/>
      <c r="JFZ84" s="184"/>
      <c r="JGA84" s="184"/>
      <c r="JGB84" s="184"/>
      <c r="JGC84" s="184"/>
      <c r="JGD84" s="184"/>
      <c r="JGE84" s="184"/>
      <c r="JGF84" s="184"/>
      <c r="JGG84" s="184"/>
      <c r="JGH84" s="184"/>
      <c r="JGI84" s="184"/>
      <c r="JGJ84" s="184"/>
      <c r="JGK84" s="184"/>
      <c r="JGL84" s="184"/>
      <c r="JGM84" s="184"/>
      <c r="JGN84" s="184"/>
      <c r="JGO84" s="184"/>
      <c r="JGP84" s="184"/>
      <c r="JGQ84" s="184"/>
      <c r="JGR84" s="184"/>
      <c r="JGS84" s="184"/>
      <c r="JGT84" s="184"/>
      <c r="JGU84" s="184"/>
      <c r="JGV84" s="184"/>
      <c r="JGW84" s="184"/>
      <c r="JGX84" s="184"/>
      <c r="JGY84" s="184"/>
      <c r="JGZ84" s="184"/>
      <c r="JHA84" s="184"/>
      <c r="JHB84" s="184"/>
      <c r="JHC84" s="184"/>
      <c r="JHD84" s="184"/>
      <c r="JHE84" s="184"/>
      <c r="JHF84" s="184"/>
      <c r="JHG84" s="184"/>
      <c r="JHH84" s="184"/>
      <c r="JHI84" s="184"/>
      <c r="JHJ84" s="184"/>
      <c r="JHK84" s="184"/>
      <c r="JHL84" s="184"/>
      <c r="JHM84" s="184"/>
      <c r="JHN84" s="184"/>
      <c r="JHO84" s="184"/>
      <c r="JHP84" s="184"/>
      <c r="JHQ84" s="184"/>
      <c r="JHR84" s="184"/>
      <c r="JHS84" s="184"/>
      <c r="JHT84" s="184"/>
      <c r="JHU84" s="184"/>
      <c r="JHV84" s="184"/>
      <c r="JHW84" s="184"/>
      <c r="JHX84" s="184"/>
      <c r="JHY84" s="184"/>
      <c r="JHZ84" s="184"/>
      <c r="JIA84" s="184"/>
      <c r="JIB84" s="184"/>
      <c r="JIC84" s="184"/>
      <c r="JID84" s="184"/>
      <c r="JIE84" s="184"/>
      <c r="JIF84" s="184"/>
      <c r="JIG84" s="184"/>
      <c r="JIH84" s="184"/>
      <c r="JII84" s="184"/>
      <c r="JIJ84" s="184"/>
      <c r="JIK84" s="184"/>
      <c r="JIL84" s="184"/>
      <c r="JIM84" s="184"/>
      <c r="JIN84" s="184"/>
      <c r="JIO84" s="184"/>
      <c r="JIP84" s="184"/>
      <c r="JIQ84" s="184"/>
      <c r="JIR84" s="184"/>
      <c r="JIS84" s="184"/>
      <c r="JIT84" s="184"/>
      <c r="JIU84" s="184"/>
      <c r="JIV84" s="184"/>
      <c r="JIW84" s="184"/>
      <c r="JIX84" s="184"/>
      <c r="JIY84" s="184"/>
      <c r="JIZ84" s="184"/>
      <c r="JJA84" s="184"/>
      <c r="JJB84" s="184"/>
      <c r="JJC84" s="184"/>
      <c r="JJD84" s="184"/>
      <c r="JJE84" s="184"/>
      <c r="JJF84" s="184"/>
      <c r="JJG84" s="184"/>
      <c r="JJH84" s="184"/>
      <c r="JJI84" s="184"/>
      <c r="JJJ84" s="184"/>
      <c r="JJK84" s="184"/>
      <c r="JJL84" s="184"/>
      <c r="JJM84" s="184"/>
      <c r="JJN84" s="184"/>
      <c r="JJO84" s="184"/>
      <c r="JJP84" s="184"/>
      <c r="JJQ84" s="184"/>
      <c r="JJR84" s="184"/>
      <c r="JJS84" s="184"/>
      <c r="JJT84" s="184"/>
      <c r="JJU84" s="184"/>
      <c r="JJV84" s="184"/>
      <c r="JJW84" s="184"/>
      <c r="JJX84" s="184"/>
      <c r="JJY84" s="184"/>
      <c r="JJZ84" s="184"/>
      <c r="JKA84" s="184"/>
      <c r="JKB84" s="184"/>
      <c r="JKC84" s="184"/>
      <c r="JKD84" s="184"/>
      <c r="JKE84" s="184"/>
      <c r="JKF84" s="184"/>
      <c r="JKG84" s="184"/>
      <c r="JKH84" s="184"/>
      <c r="JKI84" s="184"/>
      <c r="JKJ84" s="184"/>
      <c r="JKK84" s="184"/>
      <c r="JKL84" s="184"/>
      <c r="JKM84" s="184"/>
      <c r="JKN84" s="184"/>
      <c r="JKO84" s="184"/>
      <c r="JKP84" s="184"/>
      <c r="JKQ84" s="184"/>
      <c r="JKR84" s="184"/>
      <c r="JKS84" s="184"/>
      <c r="JKT84" s="184"/>
      <c r="JKU84" s="184"/>
      <c r="JKV84" s="184"/>
      <c r="JKW84" s="184"/>
      <c r="JKX84" s="184"/>
      <c r="JKY84" s="184"/>
      <c r="JKZ84" s="184"/>
      <c r="JLA84" s="184"/>
      <c r="JLB84" s="184"/>
      <c r="JLC84" s="184"/>
      <c r="JLD84" s="184"/>
      <c r="JLE84" s="184"/>
      <c r="JLF84" s="184"/>
      <c r="JLG84" s="184"/>
      <c r="JLH84" s="184"/>
      <c r="JLI84" s="184"/>
      <c r="JLJ84" s="184"/>
      <c r="JLK84" s="184"/>
      <c r="JLL84" s="184"/>
      <c r="JLM84" s="184"/>
      <c r="JLN84" s="184"/>
      <c r="JLO84" s="184"/>
      <c r="JLP84" s="184"/>
      <c r="JLQ84" s="184"/>
      <c r="JLR84" s="184"/>
      <c r="JLS84" s="184"/>
      <c r="JLT84" s="184"/>
      <c r="JLU84" s="184"/>
      <c r="JLV84" s="184"/>
      <c r="JLW84" s="184"/>
      <c r="JLX84" s="184"/>
      <c r="JLY84" s="184"/>
      <c r="JLZ84" s="184"/>
      <c r="JMA84" s="184"/>
      <c r="JMB84" s="184"/>
      <c r="JMC84" s="184"/>
      <c r="JMD84" s="184"/>
      <c r="JME84" s="184"/>
      <c r="JMF84" s="184"/>
      <c r="JMG84" s="184"/>
      <c r="JMH84" s="184"/>
      <c r="JMI84" s="184"/>
      <c r="JMJ84" s="184"/>
      <c r="JMK84" s="184"/>
      <c r="JML84" s="184"/>
      <c r="JMM84" s="184"/>
      <c r="JMN84" s="184"/>
      <c r="JMO84" s="184"/>
      <c r="JMP84" s="184"/>
      <c r="JMQ84" s="184"/>
      <c r="JMR84" s="184"/>
      <c r="JMS84" s="184"/>
      <c r="JMT84" s="184"/>
      <c r="JMU84" s="184"/>
      <c r="JMV84" s="184"/>
      <c r="JMW84" s="184"/>
      <c r="JMX84" s="184"/>
      <c r="JMY84" s="184"/>
      <c r="JMZ84" s="184"/>
      <c r="JNA84" s="184"/>
      <c r="JNB84" s="184"/>
      <c r="JNC84" s="184"/>
      <c r="JND84" s="184"/>
      <c r="JNE84" s="184"/>
      <c r="JNF84" s="184"/>
      <c r="JNG84" s="184"/>
      <c r="JNH84" s="184"/>
      <c r="JNI84" s="184"/>
      <c r="JNJ84" s="184"/>
      <c r="JNK84" s="184"/>
      <c r="JNL84" s="184"/>
      <c r="JNM84" s="184"/>
      <c r="JNN84" s="184"/>
      <c r="JNO84" s="184"/>
      <c r="JNP84" s="184"/>
      <c r="JNQ84" s="184"/>
      <c r="JNR84" s="184"/>
      <c r="JNS84" s="184"/>
      <c r="JNT84" s="184"/>
      <c r="JNU84" s="184"/>
      <c r="JNV84" s="184"/>
      <c r="JNW84" s="184"/>
      <c r="JNX84" s="184"/>
      <c r="JNY84" s="184"/>
      <c r="JNZ84" s="184"/>
      <c r="JOA84" s="184"/>
      <c r="JOB84" s="184"/>
      <c r="JOC84" s="184"/>
      <c r="JOD84" s="184"/>
      <c r="JOE84" s="184"/>
      <c r="JOF84" s="184"/>
      <c r="JOG84" s="184"/>
      <c r="JOH84" s="184"/>
      <c r="JOI84" s="184"/>
      <c r="JOJ84" s="184"/>
      <c r="JOK84" s="184"/>
      <c r="JOL84" s="184"/>
      <c r="JOM84" s="184"/>
      <c r="JON84" s="184"/>
      <c r="JOO84" s="184"/>
      <c r="JOP84" s="184"/>
      <c r="JOQ84" s="184"/>
      <c r="JOR84" s="184"/>
      <c r="JOS84" s="184"/>
      <c r="JOT84" s="184"/>
      <c r="JOU84" s="184"/>
      <c r="JOV84" s="184"/>
      <c r="JOW84" s="184"/>
      <c r="JOX84" s="184"/>
      <c r="JOY84" s="184"/>
      <c r="JOZ84" s="184"/>
      <c r="JPA84" s="184"/>
      <c r="JPB84" s="184"/>
      <c r="JPC84" s="184"/>
      <c r="JPD84" s="184"/>
      <c r="JPE84" s="184"/>
      <c r="JPF84" s="184"/>
      <c r="JPG84" s="184"/>
      <c r="JPH84" s="184"/>
      <c r="JPI84" s="184"/>
      <c r="JPJ84" s="184"/>
      <c r="JPK84" s="184"/>
      <c r="JPL84" s="184"/>
      <c r="JPM84" s="184"/>
      <c r="JPN84" s="184"/>
      <c r="JPO84" s="184"/>
      <c r="JPP84" s="184"/>
      <c r="JPQ84" s="184"/>
      <c r="JPR84" s="184"/>
      <c r="JPS84" s="184"/>
      <c r="JPT84" s="184"/>
      <c r="JPU84" s="184"/>
      <c r="JPV84" s="184"/>
      <c r="JPW84" s="184"/>
      <c r="JPX84" s="184"/>
      <c r="JPY84" s="184"/>
      <c r="JPZ84" s="184"/>
      <c r="JQA84" s="184"/>
      <c r="JQB84" s="184"/>
      <c r="JQC84" s="184"/>
      <c r="JQD84" s="184"/>
      <c r="JQE84" s="184"/>
      <c r="JQF84" s="184"/>
      <c r="JQG84" s="184"/>
      <c r="JQH84" s="184"/>
      <c r="JQI84" s="184"/>
      <c r="JQJ84" s="184"/>
      <c r="JQK84" s="184"/>
      <c r="JQL84" s="184"/>
      <c r="JQM84" s="184"/>
      <c r="JQN84" s="184"/>
      <c r="JQO84" s="184"/>
      <c r="JQP84" s="184"/>
      <c r="JQQ84" s="184"/>
      <c r="JQR84" s="184"/>
      <c r="JQS84" s="184"/>
      <c r="JQT84" s="184"/>
      <c r="JQU84" s="184"/>
      <c r="JQV84" s="184"/>
      <c r="JQW84" s="184"/>
      <c r="JQX84" s="184"/>
      <c r="JQY84" s="184"/>
      <c r="JQZ84" s="184"/>
      <c r="JRA84" s="184"/>
      <c r="JRB84" s="184"/>
      <c r="JRC84" s="184"/>
      <c r="JRD84" s="184"/>
      <c r="JRE84" s="184"/>
      <c r="JRF84" s="184"/>
      <c r="JRG84" s="184"/>
      <c r="JRH84" s="184"/>
      <c r="JRI84" s="184"/>
      <c r="JRJ84" s="184"/>
      <c r="JRK84" s="184"/>
      <c r="JRL84" s="184"/>
      <c r="JRM84" s="184"/>
      <c r="JRN84" s="184"/>
      <c r="JRO84" s="184"/>
      <c r="JRP84" s="184"/>
      <c r="JRQ84" s="184"/>
      <c r="JRR84" s="184"/>
      <c r="JRS84" s="184"/>
      <c r="JRT84" s="184"/>
      <c r="JRU84" s="184"/>
      <c r="JRV84" s="184"/>
      <c r="JRW84" s="184"/>
      <c r="JRX84" s="184"/>
      <c r="JRY84" s="184"/>
      <c r="JRZ84" s="184"/>
      <c r="JSA84" s="184"/>
      <c r="JSB84" s="184"/>
      <c r="JSC84" s="184"/>
      <c r="JSD84" s="184"/>
      <c r="JSE84" s="184"/>
      <c r="JSF84" s="184"/>
      <c r="JSG84" s="184"/>
      <c r="JSH84" s="184"/>
      <c r="JSI84" s="184"/>
      <c r="JSJ84" s="184"/>
      <c r="JSK84" s="184"/>
      <c r="JSL84" s="184"/>
      <c r="JSM84" s="184"/>
      <c r="JSN84" s="184"/>
      <c r="JSO84" s="184"/>
      <c r="JSP84" s="184"/>
      <c r="JSQ84" s="184"/>
      <c r="JSR84" s="184"/>
      <c r="JSS84" s="184"/>
      <c r="JST84" s="184"/>
      <c r="JSU84" s="184"/>
      <c r="JSV84" s="184"/>
      <c r="JSW84" s="184"/>
      <c r="JSX84" s="184"/>
      <c r="JSY84" s="184"/>
      <c r="JSZ84" s="184"/>
      <c r="JTA84" s="184"/>
      <c r="JTB84" s="184"/>
      <c r="JTC84" s="184"/>
      <c r="JTD84" s="184"/>
      <c r="JTE84" s="184"/>
      <c r="JTF84" s="184"/>
      <c r="JTG84" s="184"/>
      <c r="JTH84" s="184"/>
      <c r="JTI84" s="184"/>
      <c r="JTJ84" s="184"/>
      <c r="JTK84" s="184"/>
      <c r="JTL84" s="184"/>
      <c r="JTM84" s="184"/>
      <c r="JTN84" s="184"/>
      <c r="JTO84" s="184"/>
      <c r="JTP84" s="184"/>
      <c r="JTQ84" s="184"/>
      <c r="JTR84" s="184"/>
      <c r="JTS84" s="184"/>
      <c r="JTT84" s="184"/>
      <c r="JTU84" s="184"/>
      <c r="JTV84" s="184"/>
      <c r="JTW84" s="184"/>
      <c r="JTX84" s="184"/>
      <c r="JTY84" s="184"/>
      <c r="JTZ84" s="184"/>
      <c r="JUA84" s="184"/>
      <c r="JUB84" s="184"/>
      <c r="JUC84" s="184"/>
      <c r="JUD84" s="184"/>
      <c r="JUE84" s="184"/>
      <c r="JUF84" s="184"/>
      <c r="JUG84" s="184"/>
      <c r="JUH84" s="184"/>
      <c r="JUI84" s="184"/>
      <c r="JUJ84" s="184"/>
      <c r="JUK84" s="184"/>
      <c r="JUL84" s="184"/>
      <c r="JUM84" s="184"/>
      <c r="JUN84" s="184"/>
      <c r="JUO84" s="184"/>
      <c r="JUP84" s="184"/>
      <c r="JUQ84" s="184"/>
      <c r="JUR84" s="184"/>
      <c r="JUS84" s="184"/>
      <c r="JUT84" s="184"/>
      <c r="JUU84" s="184"/>
      <c r="JUV84" s="184"/>
      <c r="JUW84" s="184"/>
      <c r="JUX84" s="184"/>
      <c r="JUY84" s="184"/>
      <c r="JUZ84" s="184"/>
      <c r="JVA84" s="184"/>
      <c r="JVB84" s="184"/>
      <c r="JVC84" s="184"/>
      <c r="JVD84" s="184"/>
      <c r="JVE84" s="184"/>
      <c r="JVF84" s="184"/>
      <c r="JVG84" s="184"/>
      <c r="JVH84" s="184"/>
      <c r="JVI84" s="184"/>
      <c r="JVJ84" s="184"/>
      <c r="JVK84" s="184"/>
      <c r="JVL84" s="184"/>
      <c r="JVM84" s="184"/>
      <c r="JVN84" s="184"/>
      <c r="JVO84" s="184"/>
      <c r="JVP84" s="184"/>
      <c r="JVQ84" s="184"/>
      <c r="JVR84" s="184"/>
      <c r="JVS84" s="184"/>
      <c r="JVT84" s="184"/>
      <c r="JVU84" s="184"/>
      <c r="JVV84" s="184"/>
      <c r="JVW84" s="184"/>
      <c r="JVX84" s="184"/>
      <c r="JVY84" s="184"/>
      <c r="JVZ84" s="184"/>
      <c r="JWA84" s="184"/>
      <c r="JWB84" s="184"/>
      <c r="JWC84" s="184"/>
      <c r="JWD84" s="184"/>
      <c r="JWE84" s="184"/>
      <c r="JWF84" s="184"/>
      <c r="JWG84" s="184"/>
      <c r="JWH84" s="184"/>
      <c r="JWI84" s="184"/>
      <c r="JWJ84" s="184"/>
      <c r="JWK84" s="184"/>
      <c r="JWL84" s="184"/>
      <c r="JWM84" s="184"/>
      <c r="JWN84" s="184"/>
      <c r="JWO84" s="184"/>
      <c r="JWP84" s="184"/>
      <c r="JWQ84" s="184"/>
      <c r="JWR84" s="184"/>
      <c r="JWS84" s="184"/>
      <c r="JWT84" s="184"/>
      <c r="JWU84" s="184"/>
      <c r="JWV84" s="184"/>
      <c r="JWW84" s="184"/>
      <c r="JWX84" s="184"/>
      <c r="JWY84" s="184"/>
      <c r="JWZ84" s="184"/>
      <c r="JXA84" s="184"/>
      <c r="JXB84" s="184"/>
      <c r="JXC84" s="184"/>
      <c r="JXD84" s="184"/>
      <c r="JXE84" s="184"/>
      <c r="JXF84" s="184"/>
      <c r="JXG84" s="184"/>
      <c r="JXH84" s="184"/>
      <c r="JXI84" s="184"/>
      <c r="JXJ84" s="184"/>
      <c r="JXK84" s="184"/>
      <c r="JXL84" s="184"/>
      <c r="JXM84" s="184"/>
      <c r="JXN84" s="184"/>
      <c r="JXO84" s="184"/>
      <c r="JXP84" s="184"/>
      <c r="JXQ84" s="184"/>
      <c r="JXR84" s="184"/>
      <c r="JXS84" s="184"/>
      <c r="JXT84" s="184"/>
      <c r="JXU84" s="184"/>
      <c r="JXV84" s="184"/>
      <c r="JXW84" s="184"/>
      <c r="JXX84" s="184"/>
      <c r="JXY84" s="184"/>
      <c r="JXZ84" s="184"/>
      <c r="JYA84" s="184"/>
      <c r="JYB84" s="184"/>
      <c r="JYC84" s="184"/>
      <c r="JYD84" s="184"/>
      <c r="JYE84" s="184"/>
      <c r="JYF84" s="184"/>
      <c r="JYG84" s="184"/>
      <c r="JYH84" s="184"/>
      <c r="JYI84" s="184"/>
      <c r="JYJ84" s="184"/>
      <c r="JYK84" s="184"/>
      <c r="JYL84" s="184"/>
      <c r="JYM84" s="184"/>
      <c r="JYN84" s="184"/>
      <c r="JYO84" s="184"/>
      <c r="JYP84" s="184"/>
      <c r="JYQ84" s="184"/>
      <c r="JYR84" s="184"/>
      <c r="JYS84" s="184"/>
      <c r="JYT84" s="184"/>
      <c r="JYU84" s="184"/>
      <c r="JYV84" s="184"/>
      <c r="JYW84" s="184"/>
      <c r="JYX84" s="184"/>
      <c r="JYY84" s="184"/>
      <c r="JYZ84" s="184"/>
      <c r="JZA84" s="184"/>
      <c r="JZB84" s="184"/>
      <c r="JZC84" s="184"/>
      <c r="JZD84" s="184"/>
      <c r="JZE84" s="184"/>
      <c r="JZF84" s="184"/>
      <c r="JZG84" s="184"/>
      <c r="JZH84" s="184"/>
      <c r="JZI84" s="184"/>
      <c r="JZJ84" s="184"/>
      <c r="JZK84" s="184"/>
      <c r="JZL84" s="184"/>
      <c r="JZM84" s="184"/>
      <c r="JZN84" s="184"/>
      <c r="JZO84" s="184"/>
      <c r="JZP84" s="184"/>
      <c r="JZQ84" s="184"/>
      <c r="JZR84" s="184"/>
      <c r="JZS84" s="184"/>
      <c r="JZT84" s="184"/>
      <c r="JZU84" s="184"/>
      <c r="JZV84" s="184"/>
      <c r="JZW84" s="184"/>
      <c r="JZX84" s="184"/>
      <c r="JZY84" s="184"/>
      <c r="JZZ84" s="184"/>
      <c r="KAA84" s="184"/>
      <c r="KAB84" s="184"/>
      <c r="KAC84" s="184"/>
      <c r="KAD84" s="184"/>
      <c r="KAE84" s="184"/>
      <c r="KAF84" s="184"/>
      <c r="KAG84" s="184"/>
      <c r="KAH84" s="184"/>
      <c r="KAI84" s="184"/>
      <c r="KAJ84" s="184"/>
      <c r="KAK84" s="184"/>
      <c r="KAL84" s="184"/>
      <c r="KAM84" s="184"/>
      <c r="KAN84" s="184"/>
      <c r="KAO84" s="184"/>
      <c r="KAP84" s="184"/>
      <c r="KAQ84" s="184"/>
      <c r="KAR84" s="184"/>
      <c r="KAS84" s="184"/>
      <c r="KAT84" s="184"/>
      <c r="KAU84" s="184"/>
      <c r="KAV84" s="184"/>
      <c r="KAW84" s="184"/>
      <c r="KAX84" s="184"/>
      <c r="KAY84" s="184"/>
      <c r="KAZ84" s="184"/>
      <c r="KBA84" s="184"/>
      <c r="KBB84" s="184"/>
      <c r="KBC84" s="184"/>
      <c r="KBD84" s="184"/>
      <c r="KBE84" s="184"/>
      <c r="KBF84" s="184"/>
      <c r="KBG84" s="184"/>
      <c r="KBH84" s="184"/>
      <c r="KBI84" s="184"/>
      <c r="KBJ84" s="184"/>
      <c r="KBK84" s="184"/>
      <c r="KBL84" s="184"/>
      <c r="KBM84" s="184"/>
      <c r="KBN84" s="184"/>
      <c r="KBO84" s="184"/>
      <c r="KBP84" s="184"/>
      <c r="KBQ84" s="184"/>
      <c r="KBR84" s="184"/>
      <c r="KBS84" s="184"/>
      <c r="KBT84" s="184"/>
      <c r="KBU84" s="184"/>
      <c r="KBV84" s="184"/>
      <c r="KBW84" s="184"/>
      <c r="KBX84" s="184"/>
      <c r="KBY84" s="184"/>
      <c r="KBZ84" s="184"/>
      <c r="KCA84" s="184"/>
      <c r="KCB84" s="184"/>
      <c r="KCC84" s="184"/>
      <c r="KCD84" s="184"/>
      <c r="KCE84" s="184"/>
      <c r="KCF84" s="184"/>
      <c r="KCG84" s="184"/>
      <c r="KCH84" s="184"/>
      <c r="KCI84" s="184"/>
      <c r="KCJ84" s="184"/>
      <c r="KCK84" s="184"/>
      <c r="KCL84" s="184"/>
      <c r="KCM84" s="184"/>
      <c r="KCN84" s="184"/>
      <c r="KCO84" s="184"/>
      <c r="KCP84" s="184"/>
      <c r="KCQ84" s="184"/>
      <c r="KCR84" s="184"/>
      <c r="KCS84" s="184"/>
      <c r="KCT84" s="184"/>
      <c r="KCU84" s="184"/>
      <c r="KCV84" s="184"/>
      <c r="KCW84" s="184"/>
      <c r="KCX84" s="184"/>
      <c r="KCY84" s="184"/>
      <c r="KCZ84" s="184"/>
      <c r="KDA84" s="184"/>
      <c r="KDB84" s="184"/>
      <c r="KDC84" s="184"/>
      <c r="KDD84" s="184"/>
      <c r="KDE84" s="184"/>
      <c r="KDF84" s="184"/>
      <c r="KDG84" s="184"/>
      <c r="KDH84" s="184"/>
      <c r="KDI84" s="184"/>
      <c r="KDJ84" s="184"/>
      <c r="KDK84" s="184"/>
      <c r="KDL84" s="184"/>
      <c r="KDM84" s="184"/>
      <c r="KDN84" s="184"/>
      <c r="KDO84" s="184"/>
      <c r="KDP84" s="184"/>
      <c r="KDQ84" s="184"/>
      <c r="KDR84" s="184"/>
      <c r="KDS84" s="184"/>
      <c r="KDT84" s="184"/>
      <c r="KDU84" s="184"/>
      <c r="KDV84" s="184"/>
      <c r="KDW84" s="184"/>
      <c r="KDX84" s="184"/>
      <c r="KDY84" s="184"/>
      <c r="KDZ84" s="184"/>
      <c r="KEA84" s="184"/>
      <c r="KEB84" s="184"/>
      <c r="KEC84" s="184"/>
      <c r="KED84" s="184"/>
      <c r="KEE84" s="184"/>
      <c r="KEF84" s="184"/>
      <c r="KEG84" s="184"/>
      <c r="KEH84" s="184"/>
      <c r="KEI84" s="184"/>
      <c r="KEJ84" s="184"/>
      <c r="KEK84" s="184"/>
      <c r="KEL84" s="184"/>
      <c r="KEM84" s="184"/>
      <c r="KEN84" s="184"/>
      <c r="KEO84" s="184"/>
      <c r="KEP84" s="184"/>
      <c r="KEQ84" s="184"/>
      <c r="KER84" s="184"/>
      <c r="KES84" s="184"/>
      <c r="KET84" s="184"/>
      <c r="KEU84" s="184"/>
      <c r="KEV84" s="184"/>
      <c r="KEW84" s="184"/>
      <c r="KEX84" s="184"/>
      <c r="KEY84" s="184"/>
      <c r="KEZ84" s="184"/>
      <c r="KFA84" s="184"/>
      <c r="KFB84" s="184"/>
      <c r="KFC84" s="184"/>
      <c r="KFD84" s="184"/>
      <c r="KFE84" s="184"/>
      <c r="KFF84" s="184"/>
      <c r="KFG84" s="184"/>
      <c r="KFH84" s="184"/>
      <c r="KFI84" s="184"/>
      <c r="KFJ84" s="184"/>
      <c r="KFK84" s="184"/>
      <c r="KFL84" s="184"/>
      <c r="KFM84" s="184"/>
      <c r="KFN84" s="184"/>
      <c r="KFO84" s="184"/>
      <c r="KFP84" s="184"/>
      <c r="KFQ84" s="184"/>
      <c r="KFR84" s="184"/>
      <c r="KFS84" s="184"/>
      <c r="KFT84" s="184"/>
      <c r="KFU84" s="184"/>
      <c r="KFV84" s="184"/>
      <c r="KFW84" s="184"/>
      <c r="KFX84" s="184"/>
      <c r="KFY84" s="184"/>
      <c r="KFZ84" s="184"/>
      <c r="KGA84" s="184"/>
      <c r="KGB84" s="184"/>
      <c r="KGC84" s="184"/>
      <c r="KGD84" s="184"/>
      <c r="KGE84" s="184"/>
      <c r="KGF84" s="184"/>
      <c r="KGG84" s="184"/>
      <c r="KGH84" s="184"/>
      <c r="KGI84" s="184"/>
      <c r="KGJ84" s="184"/>
      <c r="KGK84" s="184"/>
      <c r="KGL84" s="184"/>
      <c r="KGM84" s="184"/>
      <c r="KGN84" s="184"/>
      <c r="KGO84" s="184"/>
      <c r="KGP84" s="184"/>
      <c r="KGQ84" s="184"/>
      <c r="KGR84" s="184"/>
      <c r="KGS84" s="184"/>
      <c r="KGT84" s="184"/>
      <c r="KGU84" s="184"/>
      <c r="KGV84" s="184"/>
      <c r="KGW84" s="184"/>
      <c r="KGX84" s="184"/>
      <c r="KGY84" s="184"/>
      <c r="KGZ84" s="184"/>
      <c r="KHA84" s="184"/>
      <c r="KHB84" s="184"/>
      <c r="KHC84" s="184"/>
      <c r="KHD84" s="184"/>
      <c r="KHE84" s="184"/>
      <c r="KHF84" s="184"/>
      <c r="KHG84" s="184"/>
      <c r="KHH84" s="184"/>
      <c r="KHI84" s="184"/>
      <c r="KHJ84" s="184"/>
      <c r="KHK84" s="184"/>
      <c r="KHL84" s="184"/>
      <c r="KHM84" s="184"/>
      <c r="KHN84" s="184"/>
      <c r="KHO84" s="184"/>
      <c r="KHP84" s="184"/>
      <c r="KHQ84" s="184"/>
      <c r="KHR84" s="184"/>
      <c r="KHS84" s="184"/>
      <c r="KHT84" s="184"/>
      <c r="KHU84" s="184"/>
      <c r="KHV84" s="184"/>
      <c r="KHW84" s="184"/>
      <c r="KHX84" s="184"/>
      <c r="KHY84" s="184"/>
      <c r="KHZ84" s="184"/>
      <c r="KIA84" s="184"/>
      <c r="KIB84" s="184"/>
      <c r="KIC84" s="184"/>
      <c r="KID84" s="184"/>
      <c r="KIE84" s="184"/>
      <c r="KIF84" s="184"/>
      <c r="KIG84" s="184"/>
      <c r="KIH84" s="184"/>
      <c r="KII84" s="184"/>
      <c r="KIJ84" s="184"/>
      <c r="KIK84" s="184"/>
      <c r="KIL84" s="184"/>
      <c r="KIM84" s="184"/>
      <c r="KIN84" s="184"/>
      <c r="KIO84" s="184"/>
      <c r="KIP84" s="184"/>
      <c r="KIQ84" s="184"/>
      <c r="KIR84" s="184"/>
      <c r="KIS84" s="184"/>
      <c r="KIT84" s="184"/>
      <c r="KIU84" s="184"/>
      <c r="KIV84" s="184"/>
      <c r="KIW84" s="184"/>
      <c r="KIX84" s="184"/>
      <c r="KIY84" s="184"/>
      <c r="KIZ84" s="184"/>
      <c r="KJA84" s="184"/>
      <c r="KJB84" s="184"/>
      <c r="KJC84" s="184"/>
      <c r="KJD84" s="184"/>
      <c r="KJE84" s="184"/>
      <c r="KJF84" s="184"/>
      <c r="KJG84" s="184"/>
      <c r="KJH84" s="184"/>
      <c r="KJI84" s="184"/>
      <c r="KJJ84" s="184"/>
      <c r="KJK84" s="184"/>
      <c r="KJL84" s="184"/>
      <c r="KJM84" s="184"/>
      <c r="KJN84" s="184"/>
      <c r="KJO84" s="184"/>
      <c r="KJP84" s="184"/>
      <c r="KJQ84" s="184"/>
      <c r="KJR84" s="184"/>
      <c r="KJS84" s="184"/>
      <c r="KJT84" s="184"/>
      <c r="KJU84" s="184"/>
      <c r="KJV84" s="184"/>
      <c r="KJW84" s="184"/>
      <c r="KJX84" s="184"/>
      <c r="KJY84" s="184"/>
      <c r="KJZ84" s="184"/>
      <c r="KKA84" s="184"/>
      <c r="KKB84" s="184"/>
      <c r="KKC84" s="184"/>
      <c r="KKD84" s="184"/>
      <c r="KKE84" s="184"/>
      <c r="KKF84" s="184"/>
      <c r="KKG84" s="184"/>
      <c r="KKH84" s="184"/>
      <c r="KKI84" s="184"/>
      <c r="KKJ84" s="184"/>
      <c r="KKK84" s="184"/>
      <c r="KKL84" s="184"/>
      <c r="KKM84" s="184"/>
      <c r="KKN84" s="184"/>
      <c r="KKO84" s="184"/>
      <c r="KKP84" s="184"/>
      <c r="KKQ84" s="184"/>
      <c r="KKR84" s="184"/>
      <c r="KKS84" s="184"/>
      <c r="KKT84" s="184"/>
      <c r="KKU84" s="184"/>
      <c r="KKV84" s="184"/>
      <c r="KKW84" s="184"/>
      <c r="KKX84" s="184"/>
      <c r="KKY84" s="184"/>
      <c r="KKZ84" s="184"/>
      <c r="KLA84" s="184"/>
      <c r="KLB84" s="184"/>
      <c r="KLC84" s="184"/>
      <c r="KLD84" s="184"/>
      <c r="KLE84" s="184"/>
      <c r="KLF84" s="184"/>
      <c r="KLG84" s="184"/>
      <c r="KLH84" s="184"/>
      <c r="KLI84" s="184"/>
      <c r="KLJ84" s="184"/>
      <c r="KLK84" s="184"/>
      <c r="KLL84" s="184"/>
      <c r="KLM84" s="184"/>
      <c r="KLN84" s="184"/>
      <c r="KLO84" s="184"/>
      <c r="KLP84" s="184"/>
      <c r="KLQ84" s="184"/>
      <c r="KLR84" s="184"/>
      <c r="KLS84" s="184"/>
      <c r="KLT84" s="184"/>
      <c r="KLU84" s="184"/>
      <c r="KLV84" s="184"/>
      <c r="KLW84" s="184"/>
      <c r="KLX84" s="184"/>
      <c r="KLY84" s="184"/>
      <c r="KLZ84" s="184"/>
      <c r="KMA84" s="184"/>
      <c r="KMB84" s="184"/>
      <c r="KMC84" s="184"/>
      <c r="KMD84" s="184"/>
      <c r="KME84" s="184"/>
      <c r="KMF84" s="184"/>
      <c r="KMG84" s="184"/>
      <c r="KMH84" s="184"/>
      <c r="KMI84" s="184"/>
      <c r="KMJ84" s="184"/>
      <c r="KMK84" s="184"/>
      <c r="KML84" s="184"/>
      <c r="KMM84" s="184"/>
      <c r="KMN84" s="184"/>
      <c r="KMO84" s="184"/>
      <c r="KMP84" s="184"/>
      <c r="KMQ84" s="184"/>
      <c r="KMR84" s="184"/>
      <c r="KMS84" s="184"/>
      <c r="KMT84" s="184"/>
      <c r="KMU84" s="184"/>
      <c r="KMV84" s="184"/>
      <c r="KMW84" s="184"/>
      <c r="KMX84" s="184"/>
      <c r="KMY84" s="184"/>
      <c r="KMZ84" s="184"/>
      <c r="KNA84" s="184"/>
      <c r="KNB84" s="184"/>
      <c r="KNC84" s="184"/>
      <c r="KND84" s="184"/>
      <c r="KNE84" s="184"/>
      <c r="KNF84" s="184"/>
      <c r="KNG84" s="184"/>
      <c r="KNH84" s="184"/>
      <c r="KNI84" s="184"/>
      <c r="KNJ84" s="184"/>
      <c r="KNK84" s="184"/>
      <c r="KNL84" s="184"/>
      <c r="KNM84" s="184"/>
      <c r="KNN84" s="184"/>
      <c r="KNO84" s="184"/>
      <c r="KNP84" s="184"/>
      <c r="KNQ84" s="184"/>
      <c r="KNR84" s="184"/>
      <c r="KNS84" s="184"/>
      <c r="KNT84" s="184"/>
      <c r="KNU84" s="184"/>
      <c r="KNV84" s="184"/>
      <c r="KNW84" s="184"/>
      <c r="KNX84" s="184"/>
      <c r="KNY84" s="184"/>
      <c r="KNZ84" s="184"/>
      <c r="KOA84" s="184"/>
      <c r="KOB84" s="184"/>
      <c r="KOC84" s="184"/>
      <c r="KOD84" s="184"/>
      <c r="KOE84" s="184"/>
      <c r="KOF84" s="184"/>
      <c r="KOG84" s="184"/>
      <c r="KOH84" s="184"/>
      <c r="KOI84" s="184"/>
      <c r="KOJ84" s="184"/>
      <c r="KOK84" s="184"/>
      <c r="KOL84" s="184"/>
      <c r="KOM84" s="184"/>
      <c r="KON84" s="184"/>
      <c r="KOO84" s="184"/>
      <c r="KOP84" s="184"/>
      <c r="KOQ84" s="184"/>
      <c r="KOR84" s="184"/>
      <c r="KOS84" s="184"/>
      <c r="KOT84" s="184"/>
      <c r="KOU84" s="184"/>
      <c r="KOV84" s="184"/>
      <c r="KOW84" s="184"/>
      <c r="KOX84" s="184"/>
      <c r="KOY84" s="184"/>
      <c r="KOZ84" s="184"/>
      <c r="KPA84" s="184"/>
      <c r="KPB84" s="184"/>
      <c r="KPC84" s="184"/>
      <c r="KPD84" s="184"/>
      <c r="KPE84" s="184"/>
      <c r="KPF84" s="184"/>
      <c r="KPG84" s="184"/>
      <c r="KPH84" s="184"/>
      <c r="KPI84" s="184"/>
      <c r="KPJ84" s="184"/>
      <c r="KPK84" s="184"/>
      <c r="KPL84" s="184"/>
      <c r="KPM84" s="184"/>
      <c r="KPN84" s="184"/>
      <c r="KPO84" s="184"/>
      <c r="KPP84" s="184"/>
      <c r="KPQ84" s="184"/>
      <c r="KPR84" s="184"/>
      <c r="KPS84" s="184"/>
      <c r="KPT84" s="184"/>
      <c r="KPU84" s="184"/>
      <c r="KPV84" s="184"/>
      <c r="KPW84" s="184"/>
      <c r="KPX84" s="184"/>
      <c r="KPY84" s="184"/>
      <c r="KPZ84" s="184"/>
      <c r="KQA84" s="184"/>
      <c r="KQB84" s="184"/>
      <c r="KQC84" s="184"/>
      <c r="KQD84" s="184"/>
      <c r="KQE84" s="184"/>
      <c r="KQF84" s="184"/>
      <c r="KQG84" s="184"/>
      <c r="KQH84" s="184"/>
      <c r="KQI84" s="184"/>
      <c r="KQJ84" s="184"/>
      <c r="KQK84" s="184"/>
      <c r="KQL84" s="184"/>
      <c r="KQM84" s="184"/>
      <c r="KQN84" s="184"/>
      <c r="KQO84" s="184"/>
      <c r="KQP84" s="184"/>
      <c r="KQQ84" s="184"/>
      <c r="KQR84" s="184"/>
      <c r="KQS84" s="184"/>
      <c r="KQT84" s="184"/>
      <c r="KQU84" s="184"/>
      <c r="KQV84" s="184"/>
      <c r="KQW84" s="184"/>
      <c r="KQX84" s="184"/>
      <c r="KQY84" s="184"/>
      <c r="KQZ84" s="184"/>
      <c r="KRA84" s="184"/>
      <c r="KRB84" s="184"/>
      <c r="KRC84" s="184"/>
      <c r="KRD84" s="184"/>
      <c r="KRE84" s="184"/>
      <c r="KRF84" s="184"/>
      <c r="KRG84" s="184"/>
      <c r="KRH84" s="184"/>
      <c r="KRI84" s="184"/>
      <c r="KRJ84" s="184"/>
      <c r="KRK84" s="184"/>
      <c r="KRL84" s="184"/>
      <c r="KRM84" s="184"/>
      <c r="KRN84" s="184"/>
      <c r="KRO84" s="184"/>
      <c r="KRP84" s="184"/>
      <c r="KRQ84" s="184"/>
      <c r="KRR84" s="184"/>
      <c r="KRS84" s="184"/>
      <c r="KRT84" s="184"/>
      <c r="KRU84" s="184"/>
      <c r="KRV84" s="184"/>
      <c r="KRW84" s="184"/>
      <c r="KRX84" s="184"/>
      <c r="KRY84" s="184"/>
      <c r="KRZ84" s="184"/>
      <c r="KSA84" s="184"/>
      <c r="KSB84" s="184"/>
      <c r="KSC84" s="184"/>
      <c r="KSD84" s="184"/>
      <c r="KSE84" s="184"/>
      <c r="KSF84" s="184"/>
      <c r="KSG84" s="184"/>
      <c r="KSH84" s="184"/>
      <c r="KSI84" s="184"/>
      <c r="KSJ84" s="184"/>
      <c r="KSK84" s="184"/>
      <c r="KSL84" s="184"/>
      <c r="KSM84" s="184"/>
      <c r="KSN84" s="184"/>
      <c r="KSO84" s="184"/>
      <c r="KSP84" s="184"/>
      <c r="KSQ84" s="184"/>
      <c r="KSR84" s="184"/>
      <c r="KSS84" s="184"/>
      <c r="KST84" s="184"/>
      <c r="KSU84" s="184"/>
      <c r="KSV84" s="184"/>
      <c r="KSW84" s="184"/>
      <c r="KSX84" s="184"/>
      <c r="KSY84" s="184"/>
      <c r="KSZ84" s="184"/>
      <c r="KTA84" s="184"/>
      <c r="KTB84" s="184"/>
      <c r="KTC84" s="184"/>
      <c r="KTD84" s="184"/>
      <c r="KTE84" s="184"/>
      <c r="KTF84" s="184"/>
      <c r="KTG84" s="184"/>
      <c r="KTH84" s="184"/>
      <c r="KTI84" s="184"/>
      <c r="KTJ84" s="184"/>
      <c r="KTK84" s="184"/>
      <c r="KTL84" s="184"/>
      <c r="KTM84" s="184"/>
      <c r="KTN84" s="184"/>
      <c r="KTO84" s="184"/>
      <c r="KTP84" s="184"/>
      <c r="KTQ84" s="184"/>
      <c r="KTR84" s="184"/>
      <c r="KTS84" s="184"/>
      <c r="KTT84" s="184"/>
      <c r="KTU84" s="184"/>
      <c r="KTV84" s="184"/>
      <c r="KTW84" s="184"/>
      <c r="KTX84" s="184"/>
      <c r="KTY84" s="184"/>
      <c r="KTZ84" s="184"/>
      <c r="KUA84" s="184"/>
      <c r="KUB84" s="184"/>
      <c r="KUC84" s="184"/>
      <c r="KUD84" s="184"/>
      <c r="KUE84" s="184"/>
      <c r="KUF84" s="184"/>
      <c r="KUG84" s="184"/>
      <c r="KUH84" s="184"/>
      <c r="KUI84" s="184"/>
      <c r="KUJ84" s="184"/>
      <c r="KUK84" s="184"/>
      <c r="KUL84" s="184"/>
      <c r="KUM84" s="184"/>
      <c r="KUN84" s="184"/>
      <c r="KUO84" s="184"/>
      <c r="KUP84" s="184"/>
      <c r="KUQ84" s="184"/>
      <c r="KUR84" s="184"/>
      <c r="KUS84" s="184"/>
      <c r="KUT84" s="184"/>
      <c r="KUU84" s="184"/>
      <c r="KUV84" s="184"/>
      <c r="KUW84" s="184"/>
      <c r="KUX84" s="184"/>
      <c r="KUY84" s="184"/>
      <c r="KUZ84" s="184"/>
      <c r="KVA84" s="184"/>
      <c r="KVB84" s="184"/>
      <c r="KVC84" s="184"/>
      <c r="KVD84" s="184"/>
      <c r="KVE84" s="184"/>
      <c r="KVF84" s="184"/>
      <c r="KVG84" s="184"/>
      <c r="KVH84" s="184"/>
      <c r="KVI84" s="184"/>
      <c r="KVJ84" s="184"/>
      <c r="KVK84" s="184"/>
      <c r="KVL84" s="184"/>
      <c r="KVM84" s="184"/>
      <c r="KVN84" s="184"/>
      <c r="KVO84" s="184"/>
      <c r="KVP84" s="184"/>
      <c r="KVQ84" s="184"/>
      <c r="KVR84" s="184"/>
      <c r="KVS84" s="184"/>
      <c r="KVT84" s="184"/>
      <c r="KVU84" s="184"/>
      <c r="KVV84" s="184"/>
      <c r="KVW84" s="184"/>
      <c r="KVX84" s="184"/>
      <c r="KVY84" s="184"/>
      <c r="KVZ84" s="184"/>
      <c r="KWA84" s="184"/>
      <c r="KWB84" s="184"/>
      <c r="KWC84" s="184"/>
      <c r="KWD84" s="184"/>
      <c r="KWE84" s="184"/>
      <c r="KWF84" s="184"/>
      <c r="KWG84" s="184"/>
      <c r="KWH84" s="184"/>
      <c r="KWI84" s="184"/>
      <c r="KWJ84" s="184"/>
      <c r="KWK84" s="184"/>
      <c r="KWL84" s="184"/>
      <c r="KWM84" s="184"/>
      <c r="KWN84" s="184"/>
      <c r="KWO84" s="184"/>
      <c r="KWP84" s="184"/>
      <c r="KWQ84" s="184"/>
      <c r="KWR84" s="184"/>
      <c r="KWS84" s="184"/>
      <c r="KWT84" s="184"/>
      <c r="KWU84" s="184"/>
      <c r="KWV84" s="184"/>
      <c r="KWW84" s="184"/>
      <c r="KWX84" s="184"/>
      <c r="KWY84" s="184"/>
      <c r="KWZ84" s="184"/>
      <c r="KXA84" s="184"/>
      <c r="KXB84" s="184"/>
      <c r="KXC84" s="184"/>
      <c r="KXD84" s="184"/>
      <c r="KXE84" s="184"/>
      <c r="KXF84" s="184"/>
      <c r="KXG84" s="184"/>
      <c r="KXH84" s="184"/>
      <c r="KXI84" s="184"/>
      <c r="KXJ84" s="184"/>
      <c r="KXK84" s="184"/>
      <c r="KXL84" s="184"/>
      <c r="KXM84" s="184"/>
      <c r="KXN84" s="184"/>
      <c r="KXO84" s="184"/>
      <c r="KXP84" s="184"/>
      <c r="KXQ84" s="184"/>
      <c r="KXR84" s="184"/>
      <c r="KXS84" s="184"/>
      <c r="KXT84" s="184"/>
      <c r="KXU84" s="184"/>
      <c r="KXV84" s="184"/>
      <c r="KXW84" s="184"/>
      <c r="KXX84" s="184"/>
      <c r="KXY84" s="184"/>
      <c r="KXZ84" s="184"/>
      <c r="KYA84" s="184"/>
      <c r="KYB84" s="184"/>
      <c r="KYC84" s="184"/>
      <c r="KYD84" s="184"/>
      <c r="KYE84" s="184"/>
      <c r="KYF84" s="184"/>
      <c r="KYG84" s="184"/>
      <c r="KYH84" s="184"/>
      <c r="KYI84" s="184"/>
      <c r="KYJ84" s="184"/>
      <c r="KYK84" s="184"/>
      <c r="KYL84" s="184"/>
      <c r="KYM84" s="184"/>
      <c r="KYN84" s="184"/>
      <c r="KYO84" s="184"/>
      <c r="KYP84" s="184"/>
      <c r="KYQ84" s="184"/>
      <c r="KYR84" s="184"/>
      <c r="KYS84" s="184"/>
      <c r="KYT84" s="184"/>
      <c r="KYU84" s="184"/>
      <c r="KYV84" s="184"/>
      <c r="KYW84" s="184"/>
      <c r="KYX84" s="184"/>
      <c r="KYY84" s="184"/>
      <c r="KYZ84" s="184"/>
      <c r="KZA84" s="184"/>
      <c r="KZB84" s="184"/>
      <c r="KZC84" s="184"/>
      <c r="KZD84" s="184"/>
      <c r="KZE84" s="184"/>
      <c r="KZF84" s="184"/>
      <c r="KZG84" s="184"/>
      <c r="KZH84" s="184"/>
      <c r="KZI84" s="184"/>
      <c r="KZJ84" s="184"/>
      <c r="KZK84" s="184"/>
      <c r="KZL84" s="184"/>
      <c r="KZM84" s="184"/>
      <c r="KZN84" s="184"/>
      <c r="KZO84" s="184"/>
      <c r="KZP84" s="184"/>
      <c r="KZQ84" s="184"/>
      <c r="KZR84" s="184"/>
      <c r="KZS84" s="184"/>
      <c r="KZT84" s="184"/>
      <c r="KZU84" s="184"/>
      <c r="KZV84" s="184"/>
      <c r="KZW84" s="184"/>
      <c r="KZX84" s="184"/>
      <c r="KZY84" s="184"/>
      <c r="KZZ84" s="184"/>
      <c r="LAA84" s="184"/>
      <c r="LAB84" s="184"/>
      <c r="LAC84" s="184"/>
      <c r="LAD84" s="184"/>
      <c r="LAE84" s="184"/>
      <c r="LAF84" s="184"/>
      <c r="LAG84" s="184"/>
      <c r="LAH84" s="184"/>
      <c r="LAI84" s="184"/>
      <c r="LAJ84" s="184"/>
      <c r="LAK84" s="184"/>
      <c r="LAL84" s="184"/>
      <c r="LAM84" s="184"/>
      <c r="LAN84" s="184"/>
      <c r="LAO84" s="184"/>
      <c r="LAP84" s="184"/>
      <c r="LAQ84" s="184"/>
      <c r="LAR84" s="184"/>
      <c r="LAS84" s="184"/>
      <c r="LAT84" s="184"/>
      <c r="LAU84" s="184"/>
      <c r="LAV84" s="184"/>
      <c r="LAW84" s="184"/>
      <c r="LAX84" s="184"/>
      <c r="LAY84" s="184"/>
      <c r="LAZ84" s="184"/>
      <c r="LBA84" s="184"/>
      <c r="LBB84" s="184"/>
      <c r="LBC84" s="184"/>
      <c r="LBD84" s="184"/>
      <c r="LBE84" s="184"/>
      <c r="LBF84" s="184"/>
      <c r="LBG84" s="184"/>
      <c r="LBH84" s="184"/>
      <c r="LBI84" s="184"/>
      <c r="LBJ84" s="184"/>
      <c r="LBK84" s="184"/>
      <c r="LBL84" s="184"/>
      <c r="LBM84" s="184"/>
      <c r="LBN84" s="184"/>
      <c r="LBO84" s="184"/>
      <c r="LBP84" s="184"/>
      <c r="LBQ84" s="184"/>
      <c r="LBR84" s="184"/>
      <c r="LBS84" s="184"/>
      <c r="LBT84" s="184"/>
      <c r="LBU84" s="184"/>
      <c r="LBV84" s="184"/>
      <c r="LBW84" s="184"/>
      <c r="LBX84" s="184"/>
      <c r="LBY84" s="184"/>
      <c r="LBZ84" s="184"/>
      <c r="LCA84" s="184"/>
      <c r="LCB84" s="184"/>
      <c r="LCC84" s="184"/>
      <c r="LCD84" s="184"/>
      <c r="LCE84" s="184"/>
      <c r="LCF84" s="184"/>
      <c r="LCG84" s="184"/>
      <c r="LCH84" s="184"/>
      <c r="LCI84" s="184"/>
      <c r="LCJ84" s="184"/>
      <c r="LCK84" s="184"/>
      <c r="LCL84" s="184"/>
      <c r="LCM84" s="184"/>
      <c r="LCN84" s="184"/>
      <c r="LCO84" s="184"/>
      <c r="LCP84" s="184"/>
      <c r="LCQ84" s="184"/>
      <c r="LCR84" s="184"/>
      <c r="LCS84" s="184"/>
      <c r="LCT84" s="184"/>
      <c r="LCU84" s="184"/>
      <c r="LCV84" s="184"/>
      <c r="LCW84" s="184"/>
      <c r="LCX84" s="184"/>
      <c r="LCY84" s="184"/>
      <c r="LCZ84" s="184"/>
      <c r="LDA84" s="184"/>
      <c r="LDB84" s="184"/>
      <c r="LDC84" s="184"/>
      <c r="LDD84" s="184"/>
      <c r="LDE84" s="184"/>
      <c r="LDF84" s="184"/>
      <c r="LDG84" s="184"/>
      <c r="LDH84" s="184"/>
      <c r="LDI84" s="184"/>
      <c r="LDJ84" s="184"/>
      <c r="LDK84" s="184"/>
      <c r="LDL84" s="184"/>
      <c r="LDM84" s="184"/>
      <c r="LDN84" s="184"/>
      <c r="LDO84" s="184"/>
      <c r="LDP84" s="184"/>
      <c r="LDQ84" s="184"/>
      <c r="LDR84" s="184"/>
      <c r="LDS84" s="184"/>
      <c r="LDT84" s="184"/>
      <c r="LDU84" s="184"/>
      <c r="LDV84" s="184"/>
      <c r="LDW84" s="184"/>
      <c r="LDX84" s="184"/>
      <c r="LDY84" s="184"/>
      <c r="LDZ84" s="184"/>
      <c r="LEA84" s="184"/>
      <c r="LEB84" s="184"/>
      <c r="LEC84" s="184"/>
      <c r="LED84" s="184"/>
      <c r="LEE84" s="184"/>
      <c r="LEF84" s="184"/>
      <c r="LEG84" s="184"/>
      <c r="LEH84" s="184"/>
      <c r="LEI84" s="184"/>
      <c r="LEJ84" s="184"/>
      <c r="LEK84" s="184"/>
      <c r="LEL84" s="184"/>
      <c r="LEM84" s="184"/>
      <c r="LEN84" s="184"/>
      <c r="LEO84" s="184"/>
      <c r="LEP84" s="184"/>
      <c r="LEQ84" s="184"/>
      <c r="LER84" s="184"/>
      <c r="LES84" s="184"/>
      <c r="LET84" s="184"/>
      <c r="LEU84" s="184"/>
      <c r="LEV84" s="184"/>
      <c r="LEW84" s="184"/>
      <c r="LEX84" s="184"/>
      <c r="LEY84" s="184"/>
      <c r="LEZ84" s="184"/>
      <c r="LFA84" s="184"/>
      <c r="LFB84" s="184"/>
      <c r="LFC84" s="184"/>
      <c r="LFD84" s="184"/>
      <c r="LFE84" s="184"/>
      <c r="LFF84" s="184"/>
      <c r="LFG84" s="184"/>
      <c r="LFH84" s="184"/>
      <c r="LFI84" s="184"/>
      <c r="LFJ84" s="184"/>
      <c r="LFK84" s="184"/>
      <c r="LFL84" s="184"/>
      <c r="LFM84" s="184"/>
      <c r="LFN84" s="184"/>
      <c r="LFO84" s="184"/>
      <c r="LFP84" s="184"/>
      <c r="LFQ84" s="184"/>
      <c r="LFR84" s="184"/>
      <c r="LFS84" s="184"/>
      <c r="LFT84" s="184"/>
      <c r="LFU84" s="184"/>
      <c r="LFV84" s="184"/>
      <c r="LFW84" s="184"/>
      <c r="LFX84" s="184"/>
      <c r="LFY84" s="184"/>
      <c r="LFZ84" s="184"/>
      <c r="LGA84" s="184"/>
      <c r="LGB84" s="184"/>
      <c r="LGC84" s="184"/>
      <c r="LGD84" s="184"/>
      <c r="LGE84" s="184"/>
      <c r="LGF84" s="184"/>
      <c r="LGG84" s="184"/>
      <c r="LGH84" s="184"/>
      <c r="LGI84" s="184"/>
      <c r="LGJ84" s="184"/>
      <c r="LGK84" s="184"/>
      <c r="LGL84" s="184"/>
      <c r="LGM84" s="184"/>
      <c r="LGN84" s="184"/>
      <c r="LGO84" s="184"/>
      <c r="LGP84" s="184"/>
      <c r="LGQ84" s="184"/>
      <c r="LGR84" s="184"/>
      <c r="LGS84" s="184"/>
      <c r="LGT84" s="184"/>
      <c r="LGU84" s="184"/>
      <c r="LGV84" s="184"/>
      <c r="LGW84" s="184"/>
      <c r="LGX84" s="184"/>
      <c r="LGY84" s="184"/>
      <c r="LGZ84" s="184"/>
      <c r="LHA84" s="184"/>
      <c r="LHB84" s="184"/>
      <c r="LHC84" s="184"/>
      <c r="LHD84" s="184"/>
      <c r="LHE84" s="184"/>
      <c r="LHF84" s="184"/>
      <c r="LHG84" s="184"/>
      <c r="LHH84" s="184"/>
      <c r="LHI84" s="184"/>
      <c r="LHJ84" s="184"/>
      <c r="LHK84" s="184"/>
      <c r="LHL84" s="184"/>
      <c r="LHM84" s="184"/>
      <c r="LHN84" s="184"/>
      <c r="LHO84" s="184"/>
      <c r="LHP84" s="184"/>
      <c r="LHQ84" s="184"/>
      <c r="LHR84" s="184"/>
      <c r="LHS84" s="184"/>
      <c r="LHT84" s="184"/>
      <c r="LHU84" s="184"/>
      <c r="LHV84" s="184"/>
      <c r="LHW84" s="184"/>
      <c r="LHX84" s="184"/>
      <c r="LHY84" s="184"/>
      <c r="LHZ84" s="184"/>
      <c r="LIA84" s="184"/>
      <c r="LIB84" s="184"/>
      <c r="LIC84" s="184"/>
      <c r="LID84" s="184"/>
      <c r="LIE84" s="184"/>
      <c r="LIF84" s="184"/>
      <c r="LIG84" s="184"/>
      <c r="LIH84" s="184"/>
      <c r="LII84" s="184"/>
      <c r="LIJ84" s="184"/>
      <c r="LIK84" s="184"/>
      <c r="LIL84" s="184"/>
      <c r="LIM84" s="184"/>
      <c r="LIN84" s="184"/>
      <c r="LIO84" s="184"/>
      <c r="LIP84" s="184"/>
      <c r="LIQ84" s="184"/>
      <c r="LIR84" s="184"/>
      <c r="LIS84" s="184"/>
      <c r="LIT84" s="184"/>
      <c r="LIU84" s="184"/>
      <c r="LIV84" s="184"/>
      <c r="LIW84" s="184"/>
      <c r="LIX84" s="184"/>
      <c r="LIY84" s="184"/>
      <c r="LIZ84" s="184"/>
      <c r="LJA84" s="184"/>
      <c r="LJB84" s="184"/>
      <c r="LJC84" s="184"/>
      <c r="LJD84" s="184"/>
      <c r="LJE84" s="184"/>
      <c r="LJF84" s="184"/>
      <c r="LJG84" s="184"/>
      <c r="LJH84" s="184"/>
      <c r="LJI84" s="184"/>
      <c r="LJJ84" s="184"/>
      <c r="LJK84" s="184"/>
      <c r="LJL84" s="184"/>
      <c r="LJM84" s="184"/>
      <c r="LJN84" s="184"/>
      <c r="LJO84" s="184"/>
      <c r="LJP84" s="184"/>
      <c r="LJQ84" s="184"/>
      <c r="LJR84" s="184"/>
      <c r="LJS84" s="184"/>
      <c r="LJT84" s="184"/>
      <c r="LJU84" s="184"/>
      <c r="LJV84" s="184"/>
      <c r="LJW84" s="184"/>
      <c r="LJX84" s="184"/>
      <c r="LJY84" s="184"/>
      <c r="LJZ84" s="184"/>
      <c r="LKA84" s="184"/>
      <c r="LKB84" s="184"/>
      <c r="LKC84" s="184"/>
      <c r="LKD84" s="184"/>
      <c r="LKE84" s="184"/>
      <c r="LKF84" s="184"/>
      <c r="LKG84" s="184"/>
      <c r="LKH84" s="184"/>
      <c r="LKI84" s="184"/>
      <c r="LKJ84" s="184"/>
      <c r="LKK84" s="184"/>
      <c r="LKL84" s="184"/>
      <c r="LKM84" s="184"/>
      <c r="LKN84" s="184"/>
      <c r="LKO84" s="184"/>
      <c r="LKP84" s="184"/>
      <c r="LKQ84" s="184"/>
      <c r="LKR84" s="184"/>
      <c r="LKS84" s="184"/>
      <c r="LKT84" s="184"/>
      <c r="LKU84" s="184"/>
      <c r="LKV84" s="184"/>
      <c r="LKW84" s="184"/>
      <c r="LKX84" s="184"/>
      <c r="LKY84" s="184"/>
      <c r="LKZ84" s="184"/>
      <c r="LLA84" s="184"/>
      <c r="LLB84" s="184"/>
      <c r="LLC84" s="184"/>
      <c r="LLD84" s="184"/>
      <c r="LLE84" s="184"/>
      <c r="LLF84" s="184"/>
      <c r="LLG84" s="184"/>
      <c r="LLH84" s="184"/>
      <c r="LLI84" s="184"/>
      <c r="LLJ84" s="184"/>
      <c r="LLK84" s="184"/>
      <c r="LLL84" s="184"/>
      <c r="LLM84" s="184"/>
      <c r="LLN84" s="184"/>
      <c r="LLO84" s="184"/>
      <c r="LLP84" s="184"/>
      <c r="LLQ84" s="184"/>
      <c r="LLR84" s="184"/>
      <c r="LLS84" s="184"/>
      <c r="LLT84" s="184"/>
      <c r="LLU84" s="184"/>
      <c r="LLV84" s="184"/>
      <c r="LLW84" s="184"/>
      <c r="LLX84" s="184"/>
      <c r="LLY84" s="184"/>
      <c r="LLZ84" s="184"/>
      <c r="LMA84" s="184"/>
      <c r="LMB84" s="184"/>
      <c r="LMC84" s="184"/>
      <c r="LMD84" s="184"/>
      <c r="LME84" s="184"/>
      <c r="LMF84" s="184"/>
      <c r="LMG84" s="184"/>
      <c r="LMH84" s="184"/>
      <c r="LMI84" s="184"/>
      <c r="LMJ84" s="184"/>
      <c r="LMK84" s="184"/>
      <c r="LML84" s="184"/>
      <c r="LMM84" s="184"/>
      <c r="LMN84" s="184"/>
      <c r="LMO84" s="184"/>
      <c r="LMP84" s="184"/>
      <c r="LMQ84" s="184"/>
      <c r="LMR84" s="184"/>
      <c r="LMS84" s="184"/>
      <c r="LMT84" s="184"/>
      <c r="LMU84" s="184"/>
      <c r="LMV84" s="184"/>
      <c r="LMW84" s="184"/>
      <c r="LMX84" s="184"/>
      <c r="LMY84" s="184"/>
      <c r="LMZ84" s="184"/>
      <c r="LNA84" s="184"/>
      <c r="LNB84" s="184"/>
      <c r="LNC84" s="184"/>
      <c r="LND84" s="184"/>
      <c r="LNE84" s="184"/>
      <c r="LNF84" s="184"/>
      <c r="LNG84" s="184"/>
      <c r="LNH84" s="184"/>
      <c r="LNI84" s="184"/>
      <c r="LNJ84" s="184"/>
      <c r="LNK84" s="184"/>
      <c r="LNL84" s="184"/>
      <c r="LNM84" s="184"/>
      <c r="LNN84" s="184"/>
      <c r="LNO84" s="184"/>
      <c r="LNP84" s="184"/>
      <c r="LNQ84" s="184"/>
      <c r="LNR84" s="184"/>
      <c r="LNS84" s="184"/>
      <c r="LNT84" s="184"/>
      <c r="LNU84" s="184"/>
      <c r="LNV84" s="184"/>
      <c r="LNW84" s="184"/>
      <c r="LNX84" s="184"/>
      <c r="LNY84" s="184"/>
      <c r="LNZ84" s="184"/>
      <c r="LOA84" s="184"/>
      <c r="LOB84" s="184"/>
      <c r="LOC84" s="184"/>
      <c r="LOD84" s="184"/>
      <c r="LOE84" s="184"/>
      <c r="LOF84" s="184"/>
      <c r="LOG84" s="184"/>
      <c r="LOH84" s="184"/>
      <c r="LOI84" s="184"/>
      <c r="LOJ84" s="184"/>
      <c r="LOK84" s="184"/>
      <c r="LOL84" s="184"/>
      <c r="LOM84" s="184"/>
      <c r="LON84" s="184"/>
      <c r="LOO84" s="184"/>
      <c r="LOP84" s="184"/>
      <c r="LOQ84" s="184"/>
      <c r="LOR84" s="184"/>
      <c r="LOS84" s="184"/>
      <c r="LOT84" s="184"/>
      <c r="LOU84" s="184"/>
      <c r="LOV84" s="184"/>
      <c r="LOW84" s="184"/>
      <c r="LOX84" s="184"/>
      <c r="LOY84" s="184"/>
      <c r="LOZ84" s="184"/>
      <c r="LPA84" s="184"/>
      <c r="LPB84" s="184"/>
      <c r="LPC84" s="184"/>
      <c r="LPD84" s="184"/>
      <c r="LPE84" s="184"/>
      <c r="LPF84" s="184"/>
      <c r="LPG84" s="184"/>
      <c r="LPH84" s="184"/>
      <c r="LPI84" s="184"/>
      <c r="LPJ84" s="184"/>
      <c r="LPK84" s="184"/>
      <c r="LPL84" s="184"/>
      <c r="LPM84" s="184"/>
      <c r="LPN84" s="184"/>
      <c r="LPO84" s="184"/>
      <c r="LPP84" s="184"/>
      <c r="LPQ84" s="184"/>
      <c r="LPR84" s="184"/>
      <c r="LPS84" s="184"/>
      <c r="LPT84" s="184"/>
      <c r="LPU84" s="184"/>
      <c r="LPV84" s="184"/>
      <c r="LPW84" s="184"/>
      <c r="LPX84" s="184"/>
      <c r="LPY84" s="184"/>
      <c r="LPZ84" s="184"/>
      <c r="LQA84" s="184"/>
      <c r="LQB84" s="184"/>
      <c r="LQC84" s="184"/>
      <c r="LQD84" s="184"/>
      <c r="LQE84" s="184"/>
      <c r="LQF84" s="184"/>
      <c r="LQG84" s="184"/>
      <c r="LQH84" s="184"/>
      <c r="LQI84" s="184"/>
      <c r="LQJ84" s="184"/>
      <c r="LQK84" s="184"/>
      <c r="LQL84" s="184"/>
      <c r="LQM84" s="184"/>
      <c r="LQN84" s="184"/>
      <c r="LQO84" s="184"/>
      <c r="LQP84" s="184"/>
      <c r="LQQ84" s="184"/>
      <c r="LQR84" s="184"/>
      <c r="LQS84" s="184"/>
      <c r="LQT84" s="184"/>
      <c r="LQU84" s="184"/>
      <c r="LQV84" s="184"/>
      <c r="LQW84" s="184"/>
      <c r="LQX84" s="184"/>
      <c r="LQY84" s="184"/>
      <c r="LQZ84" s="184"/>
      <c r="LRA84" s="184"/>
      <c r="LRB84" s="184"/>
      <c r="LRC84" s="184"/>
      <c r="LRD84" s="184"/>
      <c r="LRE84" s="184"/>
      <c r="LRF84" s="184"/>
      <c r="LRG84" s="184"/>
      <c r="LRH84" s="184"/>
      <c r="LRI84" s="184"/>
      <c r="LRJ84" s="184"/>
      <c r="LRK84" s="184"/>
      <c r="LRL84" s="184"/>
      <c r="LRM84" s="184"/>
      <c r="LRN84" s="184"/>
      <c r="LRO84" s="184"/>
      <c r="LRP84" s="184"/>
      <c r="LRQ84" s="184"/>
      <c r="LRR84" s="184"/>
      <c r="LRS84" s="184"/>
      <c r="LRT84" s="184"/>
      <c r="LRU84" s="184"/>
      <c r="LRV84" s="184"/>
      <c r="LRW84" s="184"/>
      <c r="LRX84" s="184"/>
      <c r="LRY84" s="184"/>
      <c r="LRZ84" s="184"/>
      <c r="LSA84" s="184"/>
      <c r="LSB84" s="184"/>
      <c r="LSC84" s="184"/>
      <c r="LSD84" s="184"/>
      <c r="LSE84" s="184"/>
      <c r="LSF84" s="184"/>
      <c r="LSG84" s="184"/>
      <c r="LSH84" s="184"/>
      <c r="LSI84" s="184"/>
      <c r="LSJ84" s="184"/>
      <c r="LSK84" s="184"/>
      <c r="LSL84" s="184"/>
      <c r="LSM84" s="184"/>
      <c r="LSN84" s="184"/>
      <c r="LSO84" s="184"/>
      <c r="LSP84" s="184"/>
      <c r="LSQ84" s="184"/>
      <c r="LSR84" s="184"/>
      <c r="LSS84" s="184"/>
      <c r="LST84" s="184"/>
      <c r="LSU84" s="184"/>
      <c r="LSV84" s="184"/>
      <c r="LSW84" s="184"/>
      <c r="LSX84" s="184"/>
      <c r="LSY84" s="184"/>
      <c r="LSZ84" s="184"/>
      <c r="LTA84" s="184"/>
      <c r="LTB84" s="184"/>
      <c r="LTC84" s="184"/>
      <c r="LTD84" s="184"/>
      <c r="LTE84" s="184"/>
      <c r="LTF84" s="184"/>
      <c r="LTG84" s="184"/>
      <c r="LTH84" s="184"/>
      <c r="LTI84" s="184"/>
      <c r="LTJ84" s="184"/>
      <c r="LTK84" s="184"/>
      <c r="LTL84" s="184"/>
      <c r="LTM84" s="184"/>
      <c r="LTN84" s="184"/>
      <c r="LTO84" s="184"/>
      <c r="LTP84" s="184"/>
      <c r="LTQ84" s="184"/>
      <c r="LTR84" s="184"/>
      <c r="LTS84" s="184"/>
      <c r="LTT84" s="184"/>
      <c r="LTU84" s="184"/>
      <c r="LTV84" s="184"/>
      <c r="LTW84" s="184"/>
      <c r="LTX84" s="184"/>
      <c r="LTY84" s="184"/>
      <c r="LTZ84" s="184"/>
      <c r="LUA84" s="184"/>
      <c r="LUB84" s="184"/>
      <c r="LUC84" s="184"/>
      <c r="LUD84" s="184"/>
      <c r="LUE84" s="184"/>
      <c r="LUF84" s="184"/>
      <c r="LUG84" s="184"/>
      <c r="LUH84" s="184"/>
      <c r="LUI84" s="184"/>
      <c r="LUJ84" s="184"/>
      <c r="LUK84" s="184"/>
      <c r="LUL84" s="184"/>
      <c r="LUM84" s="184"/>
      <c r="LUN84" s="184"/>
      <c r="LUO84" s="184"/>
      <c r="LUP84" s="184"/>
      <c r="LUQ84" s="184"/>
      <c r="LUR84" s="184"/>
      <c r="LUS84" s="184"/>
      <c r="LUT84" s="184"/>
      <c r="LUU84" s="184"/>
      <c r="LUV84" s="184"/>
      <c r="LUW84" s="184"/>
      <c r="LUX84" s="184"/>
      <c r="LUY84" s="184"/>
      <c r="LUZ84" s="184"/>
      <c r="LVA84" s="184"/>
      <c r="LVB84" s="184"/>
      <c r="LVC84" s="184"/>
      <c r="LVD84" s="184"/>
      <c r="LVE84" s="184"/>
      <c r="LVF84" s="184"/>
      <c r="LVG84" s="184"/>
      <c r="LVH84" s="184"/>
      <c r="LVI84" s="184"/>
      <c r="LVJ84" s="184"/>
      <c r="LVK84" s="184"/>
      <c r="LVL84" s="184"/>
      <c r="LVM84" s="184"/>
      <c r="LVN84" s="184"/>
      <c r="LVO84" s="184"/>
      <c r="LVP84" s="184"/>
      <c r="LVQ84" s="184"/>
      <c r="LVR84" s="184"/>
      <c r="LVS84" s="184"/>
      <c r="LVT84" s="184"/>
      <c r="LVU84" s="184"/>
      <c r="LVV84" s="184"/>
      <c r="LVW84" s="184"/>
      <c r="LVX84" s="184"/>
      <c r="LVY84" s="184"/>
      <c r="LVZ84" s="184"/>
      <c r="LWA84" s="184"/>
      <c r="LWB84" s="184"/>
      <c r="LWC84" s="184"/>
      <c r="LWD84" s="184"/>
      <c r="LWE84" s="184"/>
      <c r="LWF84" s="184"/>
      <c r="LWG84" s="184"/>
      <c r="LWH84" s="184"/>
      <c r="LWI84" s="184"/>
      <c r="LWJ84" s="184"/>
      <c r="LWK84" s="184"/>
      <c r="LWL84" s="184"/>
      <c r="LWM84" s="184"/>
      <c r="LWN84" s="184"/>
      <c r="LWO84" s="184"/>
      <c r="LWP84" s="184"/>
      <c r="LWQ84" s="184"/>
      <c r="LWR84" s="184"/>
      <c r="LWS84" s="184"/>
      <c r="LWT84" s="184"/>
      <c r="LWU84" s="184"/>
      <c r="LWV84" s="184"/>
      <c r="LWW84" s="184"/>
      <c r="LWX84" s="184"/>
      <c r="LWY84" s="184"/>
      <c r="LWZ84" s="184"/>
      <c r="LXA84" s="184"/>
      <c r="LXB84" s="184"/>
      <c r="LXC84" s="184"/>
      <c r="LXD84" s="184"/>
      <c r="LXE84" s="184"/>
      <c r="LXF84" s="184"/>
      <c r="LXG84" s="184"/>
      <c r="LXH84" s="184"/>
      <c r="LXI84" s="184"/>
      <c r="LXJ84" s="184"/>
      <c r="LXK84" s="184"/>
      <c r="LXL84" s="184"/>
      <c r="LXM84" s="184"/>
      <c r="LXN84" s="184"/>
      <c r="LXO84" s="184"/>
      <c r="LXP84" s="184"/>
      <c r="LXQ84" s="184"/>
      <c r="LXR84" s="184"/>
      <c r="LXS84" s="184"/>
      <c r="LXT84" s="184"/>
      <c r="LXU84" s="184"/>
      <c r="LXV84" s="184"/>
      <c r="LXW84" s="184"/>
      <c r="LXX84" s="184"/>
      <c r="LXY84" s="184"/>
      <c r="LXZ84" s="184"/>
      <c r="LYA84" s="184"/>
      <c r="LYB84" s="184"/>
      <c r="LYC84" s="184"/>
      <c r="LYD84" s="184"/>
      <c r="LYE84" s="184"/>
      <c r="LYF84" s="184"/>
      <c r="LYG84" s="184"/>
      <c r="LYH84" s="184"/>
      <c r="LYI84" s="184"/>
      <c r="LYJ84" s="184"/>
      <c r="LYK84" s="184"/>
      <c r="LYL84" s="184"/>
      <c r="LYM84" s="184"/>
      <c r="LYN84" s="184"/>
      <c r="LYO84" s="184"/>
      <c r="LYP84" s="184"/>
      <c r="LYQ84" s="184"/>
      <c r="LYR84" s="184"/>
      <c r="LYS84" s="184"/>
      <c r="LYT84" s="184"/>
      <c r="LYU84" s="184"/>
      <c r="LYV84" s="184"/>
      <c r="LYW84" s="184"/>
      <c r="LYX84" s="184"/>
      <c r="LYY84" s="184"/>
      <c r="LYZ84" s="184"/>
      <c r="LZA84" s="184"/>
      <c r="LZB84" s="184"/>
      <c r="LZC84" s="184"/>
      <c r="LZD84" s="184"/>
      <c r="LZE84" s="184"/>
      <c r="LZF84" s="184"/>
      <c r="LZG84" s="184"/>
      <c r="LZH84" s="184"/>
      <c r="LZI84" s="184"/>
      <c r="LZJ84" s="184"/>
      <c r="LZK84" s="184"/>
      <c r="LZL84" s="184"/>
      <c r="LZM84" s="184"/>
      <c r="LZN84" s="184"/>
      <c r="LZO84" s="184"/>
      <c r="LZP84" s="184"/>
      <c r="LZQ84" s="184"/>
      <c r="LZR84" s="184"/>
      <c r="LZS84" s="184"/>
      <c r="LZT84" s="184"/>
      <c r="LZU84" s="184"/>
      <c r="LZV84" s="184"/>
      <c r="LZW84" s="184"/>
      <c r="LZX84" s="184"/>
      <c r="LZY84" s="184"/>
      <c r="LZZ84" s="184"/>
      <c r="MAA84" s="184"/>
      <c r="MAB84" s="184"/>
      <c r="MAC84" s="184"/>
      <c r="MAD84" s="184"/>
      <c r="MAE84" s="184"/>
      <c r="MAF84" s="184"/>
      <c r="MAG84" s="184"/>
      <c r="MAH84" s="184"/>
      <c r="MAI84" s="184"/>
      <c r="MAJ84" s="184"/>
      <c r="MAK84" s="184"/>
      <c r="MAL84" s="184"/>
      <c r="MAM84" s="184"/>
      <c r="MAN84" s="184"/>
      <c r="MAO84" s="184"/>
      <c r="MAP84" s="184"/>
      <c r="MAQ84" s="184"/>
      <c r="MAR84" s="184"/>
      <c r="MAS84" s="184"/>
      <c r="MAT84" s="184"/>
      <c r="MAU84" s="184"/>
      <c r="MAV84" s="184"/>
      <c r="MAW84" s="184"/>
      <c r="MAX84" s="184"/>
      <c r="MAY84" s="184"/>
      <c r="MAZ84" s="184"/>
      <c r="MBA84" s="184"/>
      <c r="MBB84" s="184"/>
      <c r="MBC84" s="184"/>
      <c r="MBD84" s="184"/>
      <c r="MBE84" s="184"/>
      <c r="MBF84" s="184"/>
      <c r="MBG84" s="184"/>
      <c r="MBH84" s="184"/>
      <c r="MBI84" s="184"/>
      <c r="MBJ84" s="184"/>
      <c r="MBK84" s="184"/>
      <c r="MBL84" s="184"/>
      <c r="MBM84" s="184"/>
      <c r="MBN84" s="184"/>
      <c r="MBO84" s="184"/>
      <c r="MBP84" s="184"/>
      <c r="MBQ84" s="184"/>
      <c r="MBR84" s="184"/>
      <c r="MBS84" s="184"/>
      <c r="MBT84" s="184"/>
      <c r="MBU84" s="184"/>
      <c r="MBV84" s="184"/>
      <c r="MBW84" s="184"/>
      <c r="MBX84" s="184"/>
      <c r="MBY84" s="184"/>
      <c r="MBZ84" s="184"/>
      <c r="MCA84" s="184"/>
      <c r="MCB84" s="184"/>
      <c r="MCC84" s="184"/>
      <c r="MCD84" s="184"/>
      <c r="MCE84" s="184"/>
      <c r="MCF84" s="184"/>
      <c r="MCG84" s="184"/>
      <c r="MCH84" s="184"/>
      <c r="MCI84" s="184"/>
      <c r="MCJ84" s="184"/>
      <c r="MCK84" s="184"/>
      <c r="MCL84" s="184"/>
      <c r="MCM84" s="184"/>
      <c r="MCN84" s="184"/>
      <c r="MCO84" s="184"/>
      <c r="MCP84" s="184"/>
      <c r="MCQ84" s="184"/>
      <c r="MCR84" s="184"/>
      <c r="MCS84" s="184"/>
      <c r="MCT84" s="184"/>
      <c r="MCU84" s="184"/>
      <c r="MCV84" s="184"/>
      <c r="MCW84" s="184"/>
      <c r="MCX84" s="184"/>
      <c r="MCY84" s="184"/>
      <c r="MCZ84" s="184"/>
      <c r="MDA84" s="184"/>
      <c r="MDB84" s="184"/>
      <c r="MDC84" s="184"/>
      <c r="MDD84" s="184"/>
      <c r="MDE84" s="184"/>
      <c r="MDF84" s="184"/>
      <c r="MDG84" s="184"/>
      <c r="MDH84" s="184"/>
      <c r="MDI84" s="184"/>
      <c r="MDJ84" s="184"/>
      <c r="MDK84" s="184"/>
      <c r="MDL84" s="184"/>
      <c r="MDM84" s="184"/>
      <c r="MDN84" s="184"/>
      <c r="MDO84" s="184"/>
      <c r="MDP84" s="184"/>
      <c r="MDQ84" s="184"/>
      <c r="MDR84" s="184"/>
      <c r="MDS84" s="184"/>
      <c r="MDT84" s="184"/>
      <c r="MDU84" s="184"/>
      <c r="MDV84" s="184"/>
      <c r="MDW84" s="184"/>
      <c r="MDX84" s="184"/>
      <c r="MDY84" s="184"/>
      <c r="MDZ84" s="184"/>
      <c r="MEA84" s="184"/>
      <c r="MEB84" s="184"/>
      <c r="MEC84" s="184"/>
      <c r="MED84" s="184"/>
      <c r="MEE84" s="184"/>
      <c r="MEF84" s="184"/>
      <c r="MEG84" s="184"/>
      <c r="MEH84" s="184"/>
      <c r="MEI84" s="184"/>
      <c r="MEJ84" s="184"/>
      <c r="MEK84" s="184"/>
      <c r="MEL84" s="184"/>
      <c r="MEM84" s="184"/>
      <c r="MEN84" s="184"/>
      <c r="MEO84" s="184"/>
      <c r="MEP84" s="184"/>
      <c r="MEQ84" s="184"/>
      <c r="MER84" s="184"/>
      <c r="MES84" s="184"/>
      <c r="MET84" s="184"/>
      <c r="MEU84" s="184"/>
      <c r="MEV84" s="184"/>
      <c r="MEW84" s="184"/>
      <c r="MEX84" s="184"/>
      <c r="MEY84" s="184"/>
      <c r="MEZ84" s="184"/>
      <c r="MFA84" s="184"/>
      <c r="MFB84" s="184"/>
      <c r="MFC84" s="184"/>
      <c r="MFD84" s="184"/>
      <c r="MFE84" s="184"/>
      <c r="MFF84" s="184"/>
      <c r="MFG84" s="184"/>
      <c r="MFH84" s="184"/>
      <c r="MFI84" s="184"/>
      <c r="MFJ84" s="184"/>
      <c r="MFK84" s="184"/>
      <c r="MFL84" s="184"/>
      <c r="MFM84" s="184"/>
      <c r="MFN84" s="184"/>
      <c r="MFO84" s="184"/>
      <c r="MFP84" s="184"/>
      <c r="MFQ84" s="184"/>
      <c r="MFR84" s="184"/>
      <c r="MFS84" s="184"/>
      <c r="MFT84" s="184"/>
      <c r="MFU84" s="184"/>
      <c r="MFV84" s="184"/>
      <c r="MFW84" s="184"/>
      <c r="MFX84" s="184"/>
      <c r="MFY84" s="184"/>
      <c r="MFZ84" s="184"/>
      <c r="MGA84" s="184"/>
      <c r="MGB84" s="184"/>
      <c r="MGC84" s="184"/>
      <c r="MGD84" s="184"/>
      <c r="MGE84" s="184"/>
      <c r="MGF84" s="184"/>
      <c r="MGG84" s="184"/>
      <c r="MGH84" s="184"/>
      <c r="MGI84" s="184"/>
      <c r="MGJ84" s="184"/>
      <c r="MGK84" s="184"/>
      <c r="MGL84" s="184"/>
      <c r="MGM84" s="184"/>
      <c r="MGN84" s="184"/>
      <c r="MGO84" s="184"/>
      <c r="MGP84" s="184"/>
      <c r="MGQ84" s="184"/>
      <c r="MGR84" s="184"/>
      <c r="MGS84" s="184"/>
      <c r="MGT84" s="184"/>
      <c r="MGU84" s="184"/>
      <c r="MGV84" s="184"/>
      <c r="MGW84" s="184"/>
      <c r="MGX84" s="184"/>
      <c r="MGY84" s="184"/>
      <c r="MGZ84" s="184"/>
      <c r="MHA84" s="184"/>
      <c r="MHB84" s="184"/>
      <c r="MHC84" s="184"/>
      <c r="MHD84" s="184"/>
      <c r="MHE84" s="184"/>
      <c r="MHF84" s="184"/>
      <c r="MHG84" s="184"/>
      <c r="MHH84" s="184"/>
      <c r="MHI84" s="184"/>
      <c r="MHJ84" s="184"/>
      <c r="MHK84" s="184"/>
      <c r="MHL84" s="184"/>
      <c r="MHM84" s="184"/>
      <c r="MHN84" s="184"/>
      <c r="MHO84" s="184"/>
      <c r="MHP84" s="184"/>
      <c r="MHQ84" s="184"/>
      <c r="MHR84" s="184"/>
      <c r="MHS84" s="184"/>
      <c r="MHT84" s="184"/>
      <c r="MHU84" s="184"/>
      <c r="MHV84" s="184"/>
      <c r="MHW84" s="184"/>
      <c r="MHX84" s="184"/>
      <c r="MHY84" s="184"/>
      <c r="MHZ84" s="184"/>
      <c r="MIA84" s="184"/>
      <c r="MIB84" s="184"/>
      <c r="MIC84" s="184"/>
      <c r="MID84" s="184"/>
      <c r="MIE84" s="184"/>
      <c r="MIF84" s="184"/>
      <c r="MIG84" s="184"/>
      <c r="MIH84" s="184"/>
      <c r="MII84" s="184"/>
      <c r="MIJ84" s="184"/>
      <c r="MIK84" s="184"/>
      <c r="MIL84" s="184"/>
      <c r="MIM84" s="184"/>
      <c r="MIN84" s="184"/>
      <c r="MIO84" s="184"/>
      <c r="MIP84" s="184"/>
      <c r="MIQ84" s="184"/>
      <c r="MIR84" s="184"/>
      <c r="MIS84" s="184"/>
      <c r="MIT84" s="184"/>
      <c r="MIU84" s="184"/>
      <c r="MIV84" s="184"/>
      <c r="MIW84" s="184"/>
      <c r="MIX84" s="184"/>
      <c r="MIY84" s="184"/>
      <c r="MIZ84" s="184"/>
      <c r="MJA84" s="184"/>
      <c r="MJB84" s="184"/>
      <c r="MJC84" s="184"/>
      <c r="MJD84" s="184"/>
      <c r="MJE84" s="184"/>
      <c r="MJF84" s="184"/>
      <c r="MJG84" s="184"/>
      <c r="MJH84" s="184"/>
      <c r="MJI84" s="184"/>
      <c r="MJJ84" s="184"/>
      <c r="MJK84" s="184"/>
      <c r="MJL84" s="184"/>
      <c r="MJM84" s="184"/>
      <c r="MJN84" s="184"/>
      <c r="MJO84" s="184"/>
      <c r="MJP84" s="184"/>
      <c r="MJQ84" s="184"/>
      <c r="MJR84" s="184"/>
      <c r="MJS84" s="184"/>
      <c r="MJT84" s="184"/>
      <c r="MJU84" s="184"/>
      <c r="MJV84" s="184"/>
      <c r="MJW84" s="184"/>
      <c r="MJX84" s="184"/>
      <c r="MJY84" s="184"/>
      <c r="MJZ84" s="184"/>
      <c r="MKA84" s="184"/>
      <c r="MKB84" s="184"/>
      <c r="MKC84" s="184"/>
      <c r="MKD84" s="184"/>
      <c r="MKE84" s="184"/>
      <c r="MKF84" s="184"/>
      <c r="MKG84" s="184"/>
      <c r="MKH84" s="184"/>
      <c r="MKI84" s="184"/>
      <c r="MKJ84" s="184"/>
      <c r="MKK84" s="184"/>
      <c r="MKL84" s="184"/>
      <c r="MKM84" s="184"/>
      <c r="MKN84" s="184"/>
      <c r="MKO84" s="184"/>
      <c r="MKP84" s="184"/>
      <c r="MKQ84" s="184"/>
      <c r="MKR84" s="184"/>
      <c r="MKS84" s="184"/>
      <c r="MKT84" s="184"/>
      <c r="MKU84" s="184"/>
      <c r="MKV84" s="184"/>
      <c r="MKW84" s="184"/>
      <c r="MKX84" s="184"/>
      <c r="MKY84" s="184"/>
      <c r="MKZ84" s="184"/>
      <c r="MLA84" s="184"/>
      <c r="MLB84" s="184"/>
      <c r="MLC84" s="184"/>
      <c r="MLD84" s="184"/>
      <c r="MLE84" s="184"/>
      <c r="MLF84" s="184"/>
      <c r="MLG84" s="184"/>
      <c r="MLH84" s="184"/>
      <c r="MLI84" s="184"/>
      <c r="MLJ84" s="184"/>
      <c r="MLK84" s="184"/>
      <c r="MLL84" s="184"/>
      <c r="MLM84" s="184"/>
      <c r="MLN84" s="184"/>
      <c r="MLO84" s="184"/>
      <c r="MLP84" s="184"/>
      <c r="MLQ84" s="184"/>
      <c r="MLR84" s="184"/>
      <c r="MLS84" s="184"/>
      <c r="MLT84" s="184"/>
      <c r="MLU84" s="184"/>
      <c r="MLV84" s="184"/>
      <c r="MLW84" s="184"/>
      <c r="MLX84" s="184"/>
      <c r="MLY84" s="184"/>
      <c r="MLZ84" s="184"/>
      <c r="MMA84" s="184"/>
      <c r="MMB84" s="184"/>
      <c r="MMC84" s="184"/>
      <c r="MMD84" s="184"/>
      <c r="MME84" s="184"/>
      <c r="MMF84" s="184"/>
      <c r="MMG84" s="184"/>
      <c r="MMH84" s="184"/>
      <c r="MMI84" s="184"/>
      <c r="MMJ84" s="184"/>
      <c r="MMK84" s="184"/>
      <c r="MML84" s="184"/>
      <c r="MMM84" s="184"/>
      <c r="MMN84" s="184"/>
      <c r="MMO84" s="184"/>
      <c r="MMP84" s="184"/>
      <c r="MMQ84" s="184"/>
      <c r="MMR84" s="184"/>
      <c r="MMS84" s="184"/>
      <c r="MMT84" s="184"/>
      <c r="MMU84" s="184"/>
      <c r="MMV84" s="184"/>
      <c r="MMW84" s="184"/>
      <c r="MMX84" s="184"/>
      <c r="MMY84" s="184"/>
      <c r="MMZ84" s="184"/>
      <c r="MNA84" s="184"/>
      <c r="MNB84" s="184"/>
      <c r="MNC84" s="184"/>
      <c r="MND84" s="184"/>
      <c r="MNE84" s="184"/>
      <c r="MNF84" s="184"/>
      <c r="MNG84" s="184"/>
      <c r="MNH84" s="184"/>
      <c r="MNI84" s="184"/>
      <c r="MNJ84" s="184"/>
      <c r="MNK84" s="184"/>
      <c r="MNL84" s="184"/>
      <c r="MNM84" s="184"/>
      <c r="MNN84" s="184"/>
      <c r="MNO84" s="184"/>
      <c r="MNP84" s="184"/>
      <c r="MNQ84" s="184"/>
      <c r="MNR84" s="184"/>
      <c r="MNS84" s="184"/>
      <c r="MNT84" s="184"/>
      <c r="MNU84" s="184"/>
      <c r="MNV84" s="184"/>
      <c r="MNW84" s="184"/>
      <c r="MNX84" s="184"/>
      <c r="MNY84" s="184"/>
      <c r="MNZ84" s="184"/>
      <c r="MOA84" s="184"/>
      <c r="MOB84" s="184"/>
      <c r="MOC84" s="184"/>
      <c r="MOD84" s="184"/>
      <c r="MOE84" s="184"/>
      <c r="MOF84" s="184"/>
      <c r="MOG84" s="184"/>
      <c r="MOH84" s="184"/>
      <c r="MOI84" s="184"/>
      <c r="MOJ84" s="184"/>
      <c r="MOK84" s="184"/>
      <c r="MOL84" s="184"/>
      <c r="MOM84" s="184"/>
      <c r="MON84" s="184"/>
      <c r="MOO84" s="184"/>
      <c r="MOP84" s="184"/>
      <c r="MOQ84" s="184"/>
      <c r="MOR84" s="184"/>
      <c r="MOS84" s="184"/>
      <c r="MOT84" s="184"/>
      <c r="MOU84" s="184"/>
      <c r="MOV84" s="184"/>
      <c r="MOW84" s="184"/>
      <c r="MOX84" s="184"/>
      <c r="MOY84" s="184"/>
      <c r="MOZ84" s="184"/>
      <c r="MPA84" s="184"/>
      <c r="MPB84" s="184"/>
      <c r="MPC84" s="184"/>
      <c r="MPD84" s="184"/>
      <c r="MPE84" s="184"/>
      <c r="MPF84" s="184"/>
      <c r="MPG84" s="184"/>
      <c r="MPH84" s="184"/>
      <c r="MPI84" s="184"/>
      <c r="MPJ84" s="184"/>
      <c r="MPK84" s="184"/>
      <c r="MPL84" s="184"/>
      <c r="MPM84" s="184"/>
      <c r="MPN84" s="184"/>
      <c r="MPO84" s="184"/>
      <c r="MPP84" s="184"/>
      <c r="MPQ84" s="184"/>
      <c r="MPR84" s="184"/>
      <c r="MPS84" s="184"/>
      <c r="MPT84" s="184"/>
      <c r="MPU84" s="184"/>
      <c r="MPV84" s="184"/>
      <c r="MPW84" s="184"/>
      <c r="MPX84" s="184"/>
      <c r="MPY84" s="184"/>
      <c r="MPZ84" s="184"/>
      <c r="MQA84" s="184"/>
      <c r="MQB84" s="184"/>
      <c r="MQC84" s="184"/>
      <c r="MQD84" s="184"/>
      <c r="MQE84" s="184"/>
      <c r="MQF84" s="184"/>
      <c r="MQG84" s="184"/>
      <c r="MQH84" s="184"/>
      <c r="MQI84" s="184"/>
      <c r="MQJ84" s="184"/>
      <c r="MQK84" s="184"/>
      <c r="MQL84" s="184"/>
      <c r="MQM84" s="184"/>
      <c r="MQN84" s="184"/>
      <c r="MQO84" s="184"/>
      <c r="MQP84" s="184"/>
      <c r="MQQ84" s="184"/>
      <c r="MQR84" s="184"/>
      <c r="MQS84" s="184"/>
      <c r="MQT84" s="184"/>
      <c r="MQU84" s="184"/>
      <c r="MQV84" s="184"/>
      <c r="MQW84" s="184"/>
      <c r="MQX84" s="184"/>
      <c r="MQY84" s="184"/>
      <c r="MQZ84" s="184"/>
      <c r="MRA84" s="184"/>
      <c r="MRB84" s="184"/>
      <c r="MRC84" s="184"/>
      <c r="MRD84" s="184"/>
      <c r="MRE84" s="184"/>
      <c r="MRF84" s="184"/>
      <c r="MRG84" s="184"/>
      <c r="MRH84" s="184"/>
      <c r="MRI84" s="184"/>
      <c r="MRJ84" s="184"/>
      <c r="MRK84" s="184"/>
      <c r="MRL84" s="184"/>
      <c r="MRM84" s="184"/>
      <c r="MRN84" s="184"/>
      <c r="MRO84" s="184"/>
      <c r="MRP84" s="184"/>
      <c r="MRQ84" s="184"/>
      <c r="MRR84" s="184"/>
      <c r="MRS84" s="184"/>
      <c r="MRT84" s="184"/>
      <c r="MRU84" s="184"/>
      <c r="MRV84" s="184"/>
      <c r="MRW84" s="184"/>
      <c r="MRX84" s="184"/>
      <c r="MRY84" s="184"/>
      <c r="MRZ84" s="184"/>
      <c r="MSA84" s="184"/>
      <c r="MSB84" s="184"/>
      <c r="MSC84" s="184"/>
      <c r="MSD84" s="184"/>
      <c r="MSE84" s="184"/>
      <c r="MSF84" s="184"/>
      <c r="MSG84" s="184"/>
      <c r="MSH84" s="184"/>
      <c r="MSI84" s="184"/>
      <c r="MSJ84" s="184"/>
      <c r="MSK84" s="184"/>
      <c r="MSL84" s="184"/>
      <c r="MSM84" s="184"/>
      <c r="MSN84" s="184"/>
      <c r="MSO84" s="184"/>
      <c r="MSP84" s="184"/>
      <c r="MSQ84" s="184"/>
      <c r="MSR84" s="184"/>
      <c r="MSS84" s="184"/>
      <c r="MST84" s="184"/>
      <c r="MSU84" s="184"/>
      <c r="MSV84" s="184"/>
      <c r="MSW84" s="184"/>
      <c r="MSX84" s="184"/>
      <c r="MSY84" s="184"/>
      <c r="MSZ84" s="184"/>
      <c r="MTA84" s="184"/>
      <c r="MTB84" s="184"/>
      <c r="MTC84" s="184"/>
      <c r="MTD84" s="184"/>
      <c r="MTE84" s="184"/>
      <c r="MTF84" s="184"/>
      <c r="MTG84" s="184"/>
      <c r="MTH84" s="184"/>
      <c r="MTI84" s="184"/>
      <c r="MTJ84" s="184"/>
      <c r="MTK84" s="184"/>
      <c r="MTL84" s="184"/>
      <c r="MTM84" s="184"/>
      <c r="MTN84" s="184"/>
      <c r="MTO84" s="184"/>
      <c r="MTP84" s="184"/>
      <c r="MTQ84" s="184"/>
      <c r="MTR84" s="184"/>
      <c r="MTS84" s="184"/>
      <c r="MTT84" s="184"/>
      <c r="MTU84" s="184"/>
      <c r="MTV84" s="184"/>
      <c r="MTW84" s="184"/>
      <c r="MTX84" s="184"/>
      <c r="MTY84" s="184"/>
      <c r="MTZ84" s="184"/>
      <c r="MUA84" s="184"/>
      <c r="MUB84" s="184"/>
      <c r="MUC84" s="184"/>
      <c r="MUD84" s="184"/>
      <c r="MUE84" s="184"/>
      <c r="MUF84" s="184"/>
      <c r="MUG84" s="184"/>
      <c r="MUH84" s="184"/>
      <c r="MUI84" s="184"/>
      <c r="MUJ84" s="184"/>
      <c r="MUK84" s="184"/>
      <c r="MUL84" s="184"/>
      <c r="MUM84" s="184"/>
      <c r="MUN84" s="184"/>
      <c r="MUO84" s="184"/>
      <c r="MUP84" s="184"/>
      <c r="MUQ84" s="184"/>
      <c r="MUR84" s="184"/>
      <c r="MUS84" s="184"/>
      <c r="MUT84" s="184"/>
      <c r="MUU84" s="184"/>
      <c r="MUV84" s="184"/>
      <c r="MUW84" s="184"/>
      <c r="MUX84" s="184"/>
      <c r="MUY84" s="184"/>
      <c r="MUZ84" s="184"/>
      <c r="MVA84" s="184"/>
      <c r="MVB84" s="184"/>
      <c r="MVC84" s="184"/>
      <c r="MVD84" s="184"/>
      <c r="MVE84" s="184"/>
      <c r="MVF84" s="184"/>
      <c r="MVG84" s="184"/>
      <c r="MVH84" s="184"/>
      <c r="MVI84" s="184"/>
      <c r="MVJ84" s="184"/>
      <c r="MVK84" s="184"/>
      <c r="MVL84" s="184"/>
      <c r="MVM84" s="184"/>
      <c r="MVN84" s="184"/>
      <c r="MVO84" s="184"/>
      <c r="MVP84" s="184"/>
      <c r="MVQ84" s="184"/>
      <c r="MVR84" s="184"/>
      <c r="MVS84" s="184"/>
      <c r="MVT84" s="184"/>
      <c r="MVU84" s="184"/>
      <c r="MVV84" s="184"/>
      <c r="MVW84" s="184"/>
      <c r="MVX84" s="184"/>
      <c r="MVY84" s="184"/>
      <c r="MVZ84" s="184"/>
      <c r="MWA84" s="184"/>
      <c r="MWB84" s="184"/>
      <c r="MWC84" s="184"/>
      <c r="MWD84" s="184"/>
      <c r="MWE84" s="184"/>
      <c r="MWF84" s="184"/>
      <c r="MWG84" s="184"/>
      <c r="MWH84" s="184"/>
      <c r="MWI84" s="184"/>
      <c r="MWJ84" s="184"/>
      <c r="MWK84" s="184"/>
      <c r="MWL84" s="184"/>
      <c r="MWM84" s="184"/>
      <c r="MWN84" s="184"/>
      <c r="MWO84" s="184"/>
      <c r="MWP84" s="184"/>
      <c r="MWQ84" s="184"/>
      <c r="MWR84" s="184"/>
      <c r="MWS84" s="184"/>
      <c r="MWT84" s="184"/>
      <c r="MWU84" s="184"/>
      <c r="MWV84" s="184"/>
      <c r="MWW84" s="184"/>
      <c r="MWX84" s="184"/>
      <c r="MWY84" s="184"/>
      <c r="MWZ84" s="184"/>
      <c r="MXA84" s="184"/>
      <c r="MXB84" s="184"/>
      <c r="MXC84" s="184"/>
      <c r="MXD84" s="184"/>
      <c r="MXE84" s="184"/>
      <c r="MXF84" s="184"/>
      <c r="MXG84" s="184"/>
      <c r="MXH84" s="184"/>
      <c r="MXI84" s="184"/>
      <c r="MXJ84" s="184"/>
      <c r="MXK84" s="184"/>
      <c r="MXL84" s="184"/>
      <c r="MXM84" s="184"/>
      <c r="MXN84" s="184"/>
      <c r="MXO84" s="184"/>
      <c r="MXP84" s="184"/>
      <c r="MXQ84" s="184"/>
      <c r="MXR84" s="184"/>
      <c r="MXS84" s="184"/>
      <c r="MXT84" s="184"/>
      <c r="MXU84" s="184"/>
      <c r="MXV84" s="184"/>
      <c r="MXW84" s="184"/>
      <c r="MXX84" s="184"/>
      <c r="MXY84" s="184"/>
      <c r="MXZ84" s="184"/>
      <c r="MYA84" s="184"/>
      <c r="MYB84" s="184"/>
      <c r="MYC84" s="184"/>
      <c r="MYD84" s="184"/>
      <c r="MYE84" s="184"/>
      <c r="MYF84" s="184"/>
      <c r="MYG84" s="184"/>
      <c r="MYH84" s="184"/>
      <c r="MYI84" s="184"/>
      <c r="MYJ84" s="184"/>
      <c r="MYK84" s="184"/>
      <c r="MYL84" s="184"/>
      <c r="MYM84" s="184"/>
      <c r="MYN84" s="184"/>
      <c r="MYO84" s="184"/>
      <c r="MYP84" s="184"/>
      <c r="MYQ84" s="184"/>
      <c r="MYR84" s="184"/>
      <c r="MYS84" s="184"/>
      <c r="MYT84" s="184"/>
      <c r="MYU84" s="184"/>
      <c r="MYV84" s="184"/>
      <c r="MYW84" s="184"/>
      <c r="MYX84" s="184"/>
      <c r="MYY84" s="184"/>
      <c r="MYZ84" s="184"/>
      <c r="MZA84" s="184"/>
      <c r="MZB84" s="184"/>
      <c r="MZC84" s="184"/>
      <c r="MZD84" s="184"/>
      <c r="MZE84" s="184"/>
      <c r="MZF84" s="184"/>
      <c r="MZG84" s="184"/>
      <c r="MZH84" s="184"/>
      <c r="MZI84" s="184"/>
      <c r="MZJ84" s="184"/>
      <c r="MZK84" s="184"/>
      <c r="MZL84" s="184"/>
      <c r="MZM84" s="184"/>
      <c r="MZN84" s="184"/>
      <c r="MZO84" s="184"/>
      <c r="MZP84" s="184"/>
      <c r="MZQ84" s="184"/>
      <c r="MZR84" s="184"/>
      <c r="MZS84" s="184"/>
      <c r="MZT84" s="184"/>
      <c r="MZU84" s="184"/>
      <c r="MZV84" s="184"/>
      <c r="MZW84" s="184"/>
      <c r="MZX84" s="184"/>
      <c r="MZY84" s="184"/>
      <c r="MZZ84" s="184"/>
      <c r="NAA84" s="184"/>
      <c r="NAB84" s="184"/>
      <c r="NAC84" s="184"/>
      <c r="NAD84" s="184"/>
      <c r="NAE84" s="184"/>
      <c r="NAF84" s="184"/>
      <c r="NAG84" s="184"/>
      <c r="NAH84" s="184"/>
      <c r="NAI84" s="184"/>
      <c r="NAJ84" s="184"/>
      <c r="NAK84" s="184"/>
      <c r="NAL84" s="184"/>
      <c r="NAM84" s="184"/>
      <c r="NAN84" s="184"/>
      <c r="NAO84" s="184"/>
      <c r="NAP84" s="184"/>
      <c r="NAQ84" s="184"/>
      <c r="NAR84" s="184"/>
      <c r="NAS84" s="184"/>
      <c r="NAT84" s="184"/>
      <c r="NAU84" s="184"/>
      <c r="NAV84" s="184"/>
      <c r="NAW84" s="184"/>
      <c r="NAX84" s="184"/>
      <c r="NAY84" s="184"/>
      <c r="NAZ84" s="184"/>
      <c r="NBA84" s="184"/>
      <c r="NBB84" s="184"/>
      <c r="NBC84" s="184"/>
      <c r="NBD84" s="184"/>
      <c r="NBE84" s="184"/>
      <c r="NBF84" s="184"/>
      <c r="NBG84" s="184"/>
      <c r="NBH84" s="184"/>
      <c r="NBI84" s="184"/>
      <c r="NBJ84" s="184"/>
      <c r="NBK84" s="184"/>
      <c r="NBL84" s="184"/>
      <c r="NBM84" s="184"/>
      <c r="NBN84" s="184"/>
      <c r="NBO84" s="184"/>
      <c r="NBP84" s="184"/>
      <c r="NBQ84" s="184"/>
      <c r="NBR84" s="184"/>
      <c r="NBS84" s="184"/>
      <c r="NBT84" s="184"/>
      <c r="NBU84" s="184"/>
      <c r="NBV84" s="184"/>
      <c r="NBW84" s="184"/>
      <c r="NBX84" s="184"/>
      <c r="NBY84" s="184"/>
      <c r="NBZ84" s="184"/>
      <c r="NCA84" s="184"/>
      <c r="NCB84" s="184"/>
      <c r="NCC84" s="184"/>
      <c r="NCD84" s="184"/>
      <c r="NCE84" s="184"/>
      <c r="NCF84" s="184"/>
      <c r="NCG84" s="184"/>
      <c r="NCH84" s="184"/>
      <c r="NCI84" s="184"/>
      <c r="NCJ84" s="184"/>
      <c r="NCK84" s="184"/>
      <c r="NCL84" s="184"/>
      <c r="NCM84" s="184"/>
      <c r="NCN84" s="184"/>
      <c r="NCO84" s="184"/>
      <c r="NCP84" s="184"/>
      <c r="NCQ84" s="184"/>
      <c r="NCR84" s="184"/>
      <c r="NCS84" s="184"/>
      <c r="NCT84" s="184"/>
      <c r="NCU84" s="184"/>
      <c r="NCV84" s="184"/>
      <c r="NCW84" s="184"/>
      <c r="NCX84" s="184"/>
      <c r="NCY84" s="184"/>
      <c r="NCZ84" s="184"/>
      <c r="NDA84" s="184"/>
      <c r="NDB84" s="184"/>
      <c r="NDC84" s="184"/>
      <c r="NDD84" s="184"/>
      <c r="NDE84" s="184"/>
      <c r="NDF84" s="184"/>
      <c r="NDG84" s="184"/>
      <c r="NDH84" s="184"/>
      <c r="NDI84" s="184"/>
      <c r="NDJ84" s="184"/>
      <c r="NDK84" s="184"/>
      <c r="NDL84" s="184"/>
      <c r="NDM84" s="184"/>
      <c r="NDN84" s="184"/>
      <c r="NDO84" s="184"/>
      <c r="NDP84" s="184"/>
      <c r="NDQ84" s="184"/>
      <c r="NDR84" s="184"/>
      <c r="NDS84" s="184"/>
      <c r="NDT84" s="184"/>
      <c r="NDU84" s="184"/>
      <c r="NDV84" s="184"/>
      <c r="NDW84" s="184"/>
      <c r="NDX84" s="184"/>
      <c r="NDY84" s="184"/>
      <c r="NDZ84" s="184"/>
      <c r="NEA84" s="184"/>
      <c r="NEB84" s="184"/>
      <c r="NEC84" s="184"/>
      <c r="NED84" s="184"/>
      <c r="NEE84" s="184"/>
      <c r="NEF84" s="184"/>
      <c r="NEG84" s="184"/>
      <c r="NEH84" s="184"/>
      <c r="NEI84" s="184"/>
      <c r="NEJ84" s="184"/>
      <c r="NEK84" s="184"/>
      <c r="NEL84" s="184"/>
      <c r="NEM84" s="184"/>
      <c r="NEN84" s="184"/>
      <c r="NEO84" s="184"/>
      <c r="NEP84" s="184"/>
      <c r="NEQ84" s="184"/>
      <c r="NER84" s="184"/>
      <c r="NES84" s="184"/>
      <c r="NET84" s="184"/>
      <c r="NEU84" s="184"/>
      <c r="NEV84" s="184"/>
      <c r="NEW84" s="184"/>
      <c r="NEX84" s="184"/>
      <c r="NEY84" s="184"/>
      <c r="NEZ84" s="184"/>
      <c r="NFA84" s="184"/>
      <c r="NFB84" s="184"/>
      <c r="NFC84" s="184"/>
      <c r="NFD84" s="184"/>
      <c r="NFE84" s="184"/>
      <c r="NFF84" s="184"/>
      <c r="NFG84" s="184"/>
      <c r="NFH84" s="184"/>
      <c r="NFI84" s="184"/>
      <c r="NFJ84" s="184"/>
      <c r="NFK84" s="184"/>
      <c r="NFL84" s="184"/>
      <c r="NFM84" s="184"/>
      <c r="NFN84" s="184"/>
      <c r="NFO84" s="184"/>
      <c r="NFP84" s="184"/>
      <c r="NFQ84" s="184"/>
      <c r="NFR84" s="184"/>
      <c r="NFS84" s="184"/>
      <c r="NFT84" s="184"/>
      <c r="NFU84" s="184"/>
      <c r="NFV84" s="184"/>
      <c r="NFW84" s="184"/>
      <c r="NFX84" s="184"/>
      <c r="NFY84" s="184"/>
      <c r="NFZ84" s="184"/>
      <c r="NGA84" s="184"/>
      <c r="NGB84" s="184"/>
      <c r="NGC84" s="184"/>
      <c r="NGD84" s="184"/>
      <c r="NGE84" s="184"/>
      <c r="NGF84" s="184"/>
      <c r="NGG84" s="184"/>
      <c r="NGH84" s="184"/>
      <c r="NGI84" s="184"/>
      <c r="NGJ84" s="184"/>
      <c r="NGK84" s="184"/>
      <c r="NGL84" s="184"/>
      <c r="NGM84" s="184"/>
      <c r="NGN84" s="184"/>
      <c r="NGO84" s="184"/>
      <c r="NGP84" s="184"/>
      <c r="NGQ84" s="184"/>
      <c r="NGR84" s="184"/>
      <c r="NGS84" s="184"/>
      <c r="NGT84" s="184"/>
      <c r="NGU84" s="184"/>
      <c r="NGV84" s="184"/>
      <c r="NGW84" s="184"/>
      <c r="NGX84" s="184"/>
      <c r="NGY84" s="184"/>
      <c r="NGZ84" s="184"/>
      <c r="NHA84" s="184"/>
      <c r="NHB84" s="184"/>
      <c r="NHC84" s="184"/>
      <c r="NHD84" s="184"/>
      <c r="NHE84" s="184"/>
      <c r="NHF84" s="184"/>
      <c r="NHG84" s="184"/>
      <c r="NHH84" s="184"/>
      <c r="NHI84" s="184"/>
      <c r="NHJ84" s="184"/>
      <c r="NHK84" s="184"/>
      <c r="NHL84" s="184"/>
      <c r="NHM84" s="184"/>
      <c r="NHN84" s="184"/>
      <c r="NHO84" s="184"/>
      <c r="NHP84" s="184"/>
      <c r="NHQ84" s="184"/>
      <c r="NHR84" s="184"/>
      <c r="NHS84" s="184"/>
      <c r="NHT84" s="184"/>
      <c r="NHU84" s="184"/>
      <c r="NHV84" s="184"/>
      <c r="NHW84" s="184"/>
      <c r="NHX84" s="184"/>
      <c r="NHY84" s="184"/>
      <c r="NHZ84" s="184"/>
      <c r="NIA84" s="184"/>
      <c r="NIB84" s="184"/>
      <c r="NIC84" s="184"/>
      <c r="NID84" s="184"/>
      <c r="NIE84" s="184"/>
      <c r="NIF84" s="184"/>
      <c r="NIG84" s="184"/>
      <c r="NIH84" s="184"/>
      <c r="NII84" s="184"/>
      <c r="NIJ84" s="184"/>
      <c r="NIK84" s="184"/>
      <c r="NIL84" s="184"/>
      <c r="NIM84" s="184"/>
      <c r="NIN84" s="184"/>
      <c r="NIO84" s="184"/>
      <c r="NIP84" s="184"/>
      <c r="NIQ84" s="184"/>
      <c r="NIR84" s="184"/>
      <c r="NIS84" s="184"/>
      <c r="NIT84" s="184"/>
      <c r="NIU84" s="184"/>
      <c r="NIV84" s="184"/>
      <c r="NIW84" s="184"/>
      <c r="NIX84" s="184"/>
      <c r="NIY84" s="184"/>
      <c r="NIZ84" s="184"/>
      <c r="NJA84" s="184"/>
      <c r="NJB84" s="184"/>
      <c r="NJC84" s="184"/>
      <c r="NJD84" s="184"/>
      <c r="NJE84" s="184"/>
      <c r="NJF84" s="184"/>
      <c r="NJG84" s="184"/>
      <c r="NJH84" s="184"/>
      <c r="NJI84" s="184"/>
      <c r="NJJ84" s="184"/>
      <c r="NJK84" s="184"/>
      <c r="NJL84" s="184"/>
      <c r="NJM84" s="184"/>
      <c r="NJN84" s="184"/>
      <c r="NJO84" s="184"/>
      <c r="NJP84" s="184"/>
      <c r="NJQ84" s="184"/>
      <c r="NJR84" s="184"/>
      <c r="NJS84" s="184"/>
      <c r="NJT84" s="184"/>
      <c r="NJU84" s="184"/>
      <c r="NJV84" s="184"/>
      <c r="NJW84" s="184"/>
      <c r="NJX84" s="184"/>
      <c r="NJY84" s="184"/>
      <c r="NJZ84" s="184"/>
      <c r="NKA84" s="184"/>
      <c r="NKB84" s="184"/>
      <c r="NKC84" s="184"/>
      <c r="NKD84" s="184"/>
      <c r="NKE84" s="184"/>
      <c r="NKF84" s="184"/>
      <c r="NKG84" s="184"/>
      <c r="NKH84" s="184"/>
      <c r="NKI84" s="184"/>
      <c r="NKJ84" s="184"/>
      <c r="NKK84" s="184"/>
      <c r="NKL84" s="184"/>
      <c r="NKM84" s="184"/>
      <c r="NKN84" s="184"/>
      <c r="NKO84" s="184"/>
      <c r="NKP84" s="184"/>
      <c r="NKQ84" s="184"/>
      <c r="NKR84" s="184"/>
      <c r="NKS84" s="184"/>
      <c r="NKT84" s="184"/>
      <c r="NKU84" s="184"/>
      <c r="NKV84" s="184"/>
      <c r="NKW84" s="184"/>
      <c r="NKX84" s="184"/>
      <c r="NKY84" s="184"/>
      <c r="NKZ84" s="184"/>
      <c r="NLA84" s="184"/>
      <c r="NLB84" s="184"/>
      <c r="NLC84" s="184"/>
      <c r="NLD84" s="184"/>
      <c r="NLE84" s="184"/>
      <c r="NLF84" s="184"/>
      <c r="NLG84" s="184"/>
      <c r="NLH84" s="184"/>
      <c r="NLI84" s="184"/>
      <c r="NLJ84" s="184"/>
      <c r="NLK84" s="184"/>
      <c r="NLL84" s="184"/>
      <c r="NLM84" s="184"/>
      <c r="NLN84" s="184"/>
      <c r="NLO84" s="184"/>
      <c r="NLP84" s="184"/>
      <c r="NLQ84" s="184"/>
      <c r="NLR84" s="184"/>
      <c r="NLS84" s="184"/>
      <c r="NLT84" s="184"/>
      <c r="NLU84" s="184"/>
      <c r="NLV84" s="184"/>
      <c r="NLW84" s="184"/>
      <c r="NLX84" s="184"/>
      <c r="NLY84" s="184"/>
      <c r="NLZ84" s="184"/>
      <c r="NMA84" s="184"/>
      <c r="NMB84" s="184"/>
      <c r="NMC84" s="184"/>
      <c r="NMD84" s="184"/>
      <c r="NME84" s="184"/>
      <c r="NMF84" s="184"/>
      <c r="NMG84" s="184"/>
      <c r="NMH84" s="184"/>
      <c r="NMI84" s="184"/>
      <c r="NMJ84" s="184"/>
      <c r="NMK84" s="184"/>
      <c r="NML84" s="184"/>
      <c r="NMM84" s="184"/>
      <c r="NMN84" s="184"/>
      <c r="NMO84" s="184"/>
      <c r="NMP84" s="184"/>
      <c r="NMQ84" s="184"/>
      <c r="NMR84" s="184"/>
      <c r="NMS84" s="184"/>
      <c r="NMT84" s="184"/>
      <c r="NMU84" s="184"/>
      <c r="NMV84" s="184"/>
      <c r="NMW84" s="184"/>
      <c r="NMX84" s="184"/>
      <c r="NMY84" s="184"/>
      <c r="NMZ84" s="184"/>
      <c r="NNA84" s="184"/>
      <c r="NNB84" s="184"/>
      <c r="NNC84" s="184"/>
      <c r="NND84" s="184"/>
      <c r="NNE84" s="184"/>
      <c r="NNF84" s="184"/>
      <c r="NNG84" s="184"/>
      <c r="NNH84" s="184"/>
      <c r="NNI84" s="184"/>
      <c r="NNJ84" s="184"/>
      <c r="NNK84" s="184"/>
      <c r="NNL84" s="184"/>
      <c r="NNM84" s="184"/>
      <c r="NNN84" s="184"/>
      <c r="NNO84" s="184"/>
      <c r="NNP84" s="184"/>
      <c r="NNQ84" s="184"/>
      <c r="NNR84" s="184"/>
      <c r="NNS84" s="184"/>
      <c r="NNT84" s="184"/>
      <c r="NNU84" s="184"/>
      <c r="NNV84" s="184"/>
      <c r="NNW84" s="184"/>
      <c r="NNX84" s="184"/>
      <c r="NNY84" s="184"/>
      <c r="NNZ84" s="184"/>
      <c r="NOA84" s="184"/>
      <c r="NOB84" s="184"/>
      <c r="NOC84" s="184"/>
      <c r="NOD84" s="184"/>
      <c r="NOE84" s="184"/>
      <c r="NOF84" s="184"/>
      <c r="NOG84" s="184"/>
      <c r="NOH84" s="184"/>
      <c r="NOI84" s="184"/>
      <c r="NOJ84" s="184"/>
      <c r="NOK84" s="184"/>
      <c r="NOL84" s="184"/>
      <c r="NOM84" s="184"/>
      <c r="NON84" s="184"/>
      <c r="NOO84" s="184"/>
      <c r="NOP84" s="184"/>
      <c r="NOQ84" s="184"/>
      <c r="NOR84" s="184"/>
      <c r="NOS84" s="184"/>
      <c r="NOT84" s="184"/>
      <c r="NOU84" s="184"/>
      <c r="NOV84" s="184"/>
      <c r="NOW84" s="184"/>
      <c r="NOX84" s="184"/>
      <c r="NOY84" s="184"/>
      <c r="NOZ84" s="184"/>
      <c r="NPA84" s="184"/>
      <c r="NPB84" s="184"/>
      <c r="NPC84" s="184"/>
      <c r="NPD84" s="184"/>
      <c r="NPE84" s="184"/>
      <c r="NPF84" s="184"/>
      <c r="NPG84" s="184"/>
      <c r="NPH84" s="184"/>
      <c r="NPI84" s="184"/>
      <c r="NPJ84" s="184"/>
      <c r="NPK84" s="184"/>
      <c r="NPL84" s="184"/>
      <c r="NPM84" s="184"/>
      <c r="NPN84" s="184"/>
      <c r="NPO84" s="184"/>
      <c r="NPP84" s="184"/>
      <c r="NPQ84" s="184"/>
      <c r="NPR84" s="184"/>
      <c r="NPS84" s="184"/>
      <c r="NPT84" s="184"/>
      <c r="NPU84" s="184"/>
      <c r="NPV84" s="184"/>
      <c r="NPW84" s="184"/>
      <c r="NPX84" s="184"/>
      <c r="NPY84" s="184"/>
      <c r="NPZ84" s="184"/>
      <c r="NQA84" s="184"/>
      <c r="NQB84" s="184"/>
      <c r="NQC84" s="184"/>
      <c r="NQD84" s="184"/>
      <c r="NQE84" s="184"/>
      <c r="NQF84" s="184"/>
      <c r="NQG84" s="184"/>
      <c r="NQH84" s="184"/>
      <c r="NQI84" s="184"/>
      <c r="NQJ84" s="184"/>
      <c r="NQK84" s="184"/>
      <c r="NQL84" s="184"/>
      <c r="NQM84" s="184"/>
      <c r="NQN84" s="184"/>
      <c r="NQO84" s="184"/>
      <c r="NQP84" s="184"/>
      <c r="NQQ84" s="184"/>
      <c r="NQR84" s="184"/>
      <c r="NQS84" s="184"/>
      <c r="NQT84" s="184"/>
      <c r="NQU84" s="184"/>
      <c r="NQV84" s="184"/>
      <c r="NQW84" s="184"/>
      <c r="NQX84" s="184"/>
      <c r="NQY84" s="184"/>
      <c r="NQZ84" s="184"/>
      <c r="NRA84" s="184"/>
      <c r="NRB84" s="184"/>
      <c r="NRC84" s="184"/>
      <c r="NRD84" s="184"/>
      <c r="NRE84" s="184"/>
      <c r="NRF84" s="184"/>
      <c r="NRG84" s="184"/>
      <c r="NRH84" s="184"/>
      <c r="NRI84" s="184"/>
      <c r="NRJ84" s="184"/>
      <c r="NRK84" s="184"/>
      <c r="NRL84" s="184"/>
      <c r="NRM84" s="184"/>
      <c r="NRN84" s="184"/>
      <c r="NRO84" s="184"/>
      <c r="NRP84" s="184"/>
      <c r="NRQ84" s="184"/>
      <c r="NRR84" s="184"/>
      <c r="NRS84" s="184"/>
      <c r="NRT84" s="184"/>
      <c r="NRU84" s="184"/>
      <c r="NRV84" s="184"/>
      <c r="NRW84" s="184"/>
      <c r="NRX84" s="184"/>
      <c r="NRY84" s="184"/>
      <c r="NRZ84" s="184"/>
      <c r="NSA84" s="184"/>
      <c r="NSB84" s="184"/>
      <c r="NSC84" s="184"/>
      <c r="NSD84" s="184"/>
      <c r="NSE84" s="184"/>
      <c r="NSF84" s="184"/>
      <c r="NSG84" s="184"/>
      <c r="NSH84" s="184"/>
      <c r="NSI84" s="184"/>
      <c r="NSJ84" s="184"/>
      <c r="NSK84" s="184"/>
      <c r="NSL84" s="184"/>
      <c r="NSM84" s="184"/>
      <c r="NSN84" s="184"/>
      <c r="NSO84" s="184"/>
      <c r="NSP84" s="184"/>
      <c r="NSQ84" s="184"/>
      <c r="NSR84" s="184"/>
      <c r="NSS84" s="184"/>
      <c r="NST84" s="184"/>
      <c r="NSU84" s="184"/>
      <c r="NSV84" s="184"/>
      <c r="NSW84" s="184"/>
      <c r="NSX84" s="184"/>
      <c r="NSY84" s="184"/>
      <c r="NSZ84" s="184"/>
      <c r="NTA84" s="184"/>
      <c r="NTB84" s="184"/>
      <c r="NTC84" s="184"/>
      <c r="NTD84" s="184"/>
      <c r="NTE84" s="184"/>
      <c r="NTF84" s="184"/>
      <c r="NTG84" s="184"/>
      <c r="NTH84" s="184"/>
      <c r="NTI84" s="184"/>
      <c r="NTJ84" s="184"/>
      <c r="NTK84" s="184"/>
      <c r="NTL84" s="184"/>
      <c r="NTM84" s="184"/>
      <c r="NTN84" s="184"/>
      <c r="NTO84" s="184"/>
      <c r="NTP84" s="184"/>
      <c r="NTQ84" s="184"/>
      <c r="NTR84" s="184"/>
      <c r="NTS84" s="184"/>
      <c r="NTT84" s="184"/>
      <c r="NTU84" s="184"/>
      <c r="NTV84" s="184"/>
      <c r="NTW84" s="184"/>
      <c r="NTX84" s="184"/>
      <c r="NTY84" s="184"/>
      <c r="NTZ84" s="184"/>
      <c r="NUA84" s="184"/>
      <c r="NUB84" s="184"/>
      <c r="NUC84" s="184"/>
      <c r="NUD84" s="184"/>
      <c r="NUE84" s="184"/>
      <c r="NUF84" s="184"/>
      <c r="NUG84" s="184"/>
      <c r="NUH84" s="184"/>
      <c r="NUI84" s="184"/>
      <c r="NUJ84" s="184"/>
      <c r="NUK84" s="184"/>
      <c r="NUL84" s="184"/>
      <c r="NUM84" s="184"/>
      <c r="NUN84" s="184"/>
      <c r="NUO84" s="184"/>
      <c r="NUP84" s="184"/>
      <c r="NUQ84" s="184"/>
      <c r="NUR84" s="184"/>
      <c r="NUS84" s="184"/>
      <c r="NUT84" s="184"/>
      <c r="NUU84" s="184"/>
      <c r="NUV84" s="184"/>
      <c r="NUW84" s="184"/>
      <c r="NUX84" s="184"/>
      <c r="NUY84" s="184"/>
      <c r="NUZ84" s="184"/>
      <c r="NVA84" s="184"/>
      <c r="NVB84" s="184"/>
      <c r="NVC84" s="184"/>
      <c r="NVD84" s="184"/>
      <c r="NVE84" s="184"/>
      <c r="NVF84" s="184"/>
      <c r="NVG84" s="184"/>
      <c r="NVH84" s="184"/>
      <c r="NVI84" s="184"/>
      <c r="NVJ84" s="184"/>
      <c r="NVK84" s="184"/>
      <c r="NVL84" s="184"/>
      <c r="NVM84" s="184"/>
      <c r="NVN84" s="184"/>
      <c r="NVO84" s="184"/>
      <c r="NVP84" s="184"/>
      <c r="NVQ84" s="184"/>
      <c r="NVR84" s="184"/>
      <c r="NVS84" s="184"/>
      <c r="NVT84" s="184"/>
      <c r="NVU84" s="184"/>
      <c r="NVV84" s="184"/>
      <c r="NVW84" s="184"/>
      <c r="NVX84" s="184"/>
      <c r="NVY84" s="184"/>
      <c r="NVZ84" s="184"/>
      <c r="NWA84" s="184"/>
      <c r="NWB84" s="184"/>
      <c r="NWC84" s="184"/>
      <c r="NWD84" s="184"/>
      <c r="NWE84" s="184"/>
      <c r="NWF84" s="184"/>
      <c r="NWG84" s="184"/>
      <c r="NWH84" s="184"/>
      <c r="NWI84" s="184"/>
      <c r="NWJ84" s="184"/>
      <c r="NWK84" s="184"/>
      <c r="NWL84" s="184"/>
      <c r="NWM84" s="184"/>
      <c r="NWN84" s="184"/>
      <c r="NWO84" s="184"/>
      <c r="NWP84" s="184"/>
      <c r="NWQ84" s="184"/>
      <c r="NWR84" s="184"/>
      <c r="NWS84" s="184"/>
      <c r="NWT84" s="184"/>
      <c r="NWU84" s="184"/>
      <c r="NWV84" s="184"/>
      <c r="NWW84" s="184"/>
      <c r="NWX84" s="184"/>
      <c r="NWY84" s="184"/>
      <c r="NWZ84" s="184"/>
      <c r="NXA84" s="184"/>
      <c r="NXB84" s="184"/>
      <c r="NXC84" s="184"/>
      <c r="NXD84" s="184"/>
      <c r="NXE84" s="184"/>
      <c r="NXF84" s="184"/>
      <c r="NXG84" s="184"/>
      <c r="NXH84" s="184"/>
      <c r="NXI84" s="184"/>
      <c r="NXJ84" s="184"/>
      <c r="NXK84" s="184"/>
      <c r="NXL84" s="184"/>
      <c r="NXM84" s="184"/>
      <c r="NXN84" s="184"/>
      <c r="NXO84" s="184"/>
      <c r="NXP84" s="184"/>
      <c r="NXQ84" s="184"/>
      <c r="NXR84" s="184"/>
      <c r="NXS84" s="184"/>
      <c r="NXT84" s="184"/>
      <c r="NXU84" s="184"/>
      <c r="NXV84" s="184"/>
      <c r="NXW84" s="184"/>
      <c r="NXX84" s="184"/>
      <c r="NXY84" s="184"/>
      <c r="NXZ84" s="184"/>
      <c r="NYA84" s="184"/>
      <c r="NYB84" s="184"/>
      <c r="NYC84" s="184"/>
      <c r="NYD84" s="184"/>
      <c r="NYE84" s="184"/>
      <c r="NYF84" s="184"/>
      <c r="NYG84" s="184"/>
      <c r="NYH84" s="184"/>
      <c r="NYI84" s="184"/>
      <c r="NYJ84" s="184"/>
      <c r="NYK84" s="184"/>
      <c r="NYL84" s="184"/>
      <c r="NYM84" s="184"/>
      <c r="NYN84" s="184"/>
      <c r="NYO84" s="184"/>
      <c r="NYP84" s="184"/>
      <c r="NYQ84" s="184"/>
      <c r="NYR84" s="184"/>
      <c r="NYS84" s="184"/>
      <c r="NYT84" s="184"/>
      <c r="NYU84" s="184"/>
      <c r="NYV84" s="184"/>
      <c r="NYW84" s="184"/>
      <c r="NYX84" s="184"/>
      <c r="NYY84" s="184"/>
      <c r="NYZ84" s="184"/>
      <c r="NZA84" s="184"/>
      <c r="NZB84" s="184"/>
      <c r="NZC84" s="184"/>
      <c r="NZD84" s="184"/>
      <c r="NZE84" s="184"/>
      <c r="NZF84" s="184"/>
      <c r="NZG84" s="184"/>
      <c r="NZH84" s="184"/>
      <c r="NZI84" s="184"/>
      <c r="NZJ84" s="184"/>
      <c r="NZK84" s="184"/>
      <c r="NZL84" s="184"/>
      <c r="NZM84" s="184"/>
      <c r="NZN84" s="184"/>
      <c r="NZO84" s="184"/>
      <c r="NZP84" s="184"/>
      <c r="NZQ84" s="184"/>
      <c r="NZR84" s="184"/>
      <c r="NZS84" s="184"/>
      <c r="NZT84" s="184"/>
      <c r="NZU84" s="184"/>
      <c r="NZV84" s="184"/>
      <c r="NZW84" s="184"/>
      <c r="NZX84" s="184"/>
      <c r="NZY84" s="184"/>
      <c r="NZZ84" s="184"/>
      <c r="OAA84" s="184"/>
      <c r="OAB84" s="184"/>
      <c r="OAC84" s="184"/>
      <c r="OAD84" s="184"/>
      <c r="OAE84" s="184"/>
      <c r="OAF84" s="184"/>
      <c r="OAG84" s="184"/>
      <c r="OAH84" s="184"/>
      <c r="OAI84" s="184"/>
      <c r="OAJ84" s="184"/>
      <c r="OAK84" s="184"/>
      <c r="OAL84" s="184"/>
      <c r="OAM84" s="184"/>
      <c r="OAN84" s="184"/>
      <c r="OAO84" s="184"/>
      <c r="OAP84" s="184"/>
      <c r="OAQ84" s="184"/>
      <c r="OAR84" s="184"/>
      <c r="OAS84" s="184"/>
      <c r="OAT84" s="184"/>
      <c r="OAU84" s="184"/>
      <c r="OAV84" s="184"/>
      <c r="OAW84" s="184"/>
      <c r="OAX84" s="184"/>
      <c r="OAY84" s="184"/>
      <c r="OAZ84" s="184"/>
      <c r="OBA84" s="184"/>
      <c r="OBB84" s="184"/>
      <c r="OBC84" s="184"/>
      <c r="OBD84" s="184"/>
      <c r="OBE84" s="184"/>
      <c r="OBF84" s="184"/>
      <c r="OBG84" s="184"/>
      <c r="OBH84" s="184"/>
      <c r="OBI84" s="184"/>
      <c r="OBJ84" s="184"/>
      <c r="OBK84" s="184"/>
      <c r="OBL84" s="184"/>
      <c r="OBM84" s="184"/>
      <c r="OBN84" s="184"/>
      <c r="OBO84" s="184"/>
      <c r="OBP84" s="184"/>
      <c r="OBQ84" s="184"/>
      <c r="OBR84" s="184"/>
      <c r="OBS84" s="184"/>
      <c r="OBT84" s="184"/>
      <c r="OBU84" s="184"/>
      <c r="OBV84" s="184"/>
      <c r="OBW84" s="184"/>
      <c r="OBX84" s="184"/>
      <c r="OBY84" s="184"/>
      <c r="OBZ84" s="184"/>
      <c r="OCA84" s="184"/>
      <c r="OCB84" s="184"/>
      <c r="OCC84" s="184"/>
      <c r="OCD84" s="184"/>
      <c r="OCE84" s="184"/>
      <c r="OCF84" s="184"/>
      <c r="OCG84" s="184"/>
      <c r="OCH84" s="184"/>
      <c r="OCI84" s="184"/>
      <c r="OCJ84" s="184"/>
      <c r="OCK84" s="184"/>
      <c r="OCL84" s="184"/>
      <c r="OCM84" s="184"/>
      <c r="OCN84" s="184"/>
      <c r="OCO84" s="184"/>
      <c r="OCP84" s="184"/>
      <c r="OCQ84" s="184"/>
      <c r="OCR84" s="184"/>
      <c r="OCS84" s="184"/>
      <c r="OCT84" s="184"/>
      <c r="OCU84" s="184"/>
      <c r="OCV84" s="184"/>
      <c r="OCW84" s="184"/>
      <c r="OCX84" s="184"/>
      <c r="OCY84" s="184"/>
      <c r="OCZ84" s="184"/>
      <c r="ODA84" s="184"/>
      <c r="ODB84" s="184"/>
      <c r="ODC84" s="184"/>
      <c r="ODD84" s="184"/>
      <c r="ODE84" s="184"/>
      <c r="ODF84" s="184"/>
      <c r="ODG84" s="184"/>
      <c r="ODH84" s="184"/>
      <c r="ODI84" s="184"/>
      <c r="ODJ84" s="184"/>
      <c r="ODK84" s="184"/>
      <c r="ODL84" s="184"/>
      <c r="ODM84" s="184"/>
      <c r="ODN84" s="184"/>
      <c r="ODO84" s="184"/>
      <c r="ODP84" s="184"/>
      <c r="ODQ84" s="184"/>
      <c r="ODR84" s="184"/>
      <c r="ODS84" s="184"/>
      <c r="ODT84" s="184"/>
      <c r="ODU84" s="184"/>
      <c r="ODV84" s="184"/>
      <c r="ODW84" s="184"/>
      <c r="ODX84" s="184"/>
      <c r="ODY84" s="184"/>
      <c r="ODZ84" s="184"/>
      <c r="OEA84" s="184"/>
      <c r="OEB84" s="184"/>
      <c r="OEC84" s="184"/>
      <c r="OED84" s="184"/>
      <c r="OEE84" s="184"/>
      <c r="OEF84" s="184"/>
      <c r="OEG84" s="184"/>
      <c r="OEH84" s="184"/>
      <c r="OEI84" s="184"/>
      <c r="OEJ84" s="184"/>
      <c r="OEK84" s="184"/>
      <c r="OEL84" s="184"/>
      <c r="OEM84" s="184"/>
      <c r="OEN84" s="184"/>
      <c r="OEO84" s="184"/>
      <c r="OEP84" s="184"/>
      <c r="OEQ84" s="184"/>
      <c r="OER84" s="184"/>
      <c r="OES84" s="184"/>
      <c r="OET84" s="184"/>
      <c r="OEU84" s="184"/>
      <c r="OEV84" s="184"/>
      <c r="OEW84" s="184"/>
      <c r="OEX84" s="184"/>
      <c r="OEY84" s="184"/>
      <c r="OEZ84" s="184"/>
      <c r="OFA84" s="184"/>
      <c r="OFB84" s="184"/>
      <c r="OFC84" s="184"/>
      <c r="OFD84" s="184"/>
      <c r="OFE84" s="184"/>
      <c r="OFF84" s="184"/>
      <c r="OFG84" s="184"/>
      <c r="OFH84" s="184"/>
      <c r="OFI84" s="184"/>
      <c r="OFJ84" s="184"/>
      <c r="OFK84" s="184"/>
      <c r="OFL84" s="184"/>
      <c r="OFM84" s="184"/>
      <c r="OFN84" s="184"/>
      <c r="OFO84" s="184"/>
      <c r="OFP84" s="184"/>
      <c r="OFQ84" s="184"/>
      <c r="OFR84" s="184"/>
      <c r="OFS84" s="184"/>
      <c r="OFT84" s="184"/>
      <c r="OFU84" s="184"/>
      <c r="OFV84" s="184"/>
      <c r="OFW84" s="184"/>
      <c r="OFX84" s="184"/>
      <c r="OFY84" s="184"/>
      <c r="OFZ84" s="184"/>
      <c r="OGA84" s="184"/>
      <c r="OGB84" s="184"/>
      <c r="OGC84" s="184"/>
      <c r="OGD84" s="184"/>
      <c r="OGE84" s="184"/>
      <c r="OGF84" s="184"/>
      <c r="OGG84" s="184"/>
      <c r="OGH84" s="184"/>
      <c r="OGI84" s="184"/>
      <c r="OGJ84" s="184"/>
      <c r="OGK84" s="184"/>
      <c r="OGL84" s="184"/>
      <c r="OGM84" s="184"/>
      <c r="OGN84" s="184"/>
      <c r="OGO84" s="184"/>
      <c r="OGP84" s="184"/>
      <c r="OGQ84" s="184"/>
      <c r="OGR84" s="184"/>
      <c r="OGS84" s="184"/>
      <c r="OGT84" s="184"/>
      <c r="OGU84" s="184"/>
      <c r="OGV84" s="184"/>
      <c r="OGW84" s="184"/>
      <c r="OGX84" s="184"/>
      <c r="OGY84" s="184"/>
      <c r="OGZ84" s="184"/>
      <c r="OHA84" s="184"/>
      <c r="OHB84" s="184"/>
      <c r="OHC84" s="184"/>
      <c r="OHD84" s="184"/>
      <c r="OHE84" s="184"/>
      <c r="OHF84" s="184"/>
      <c r="OHG84" s="184"/>
      <c r="OHH84" s="184"/>
      <c r="OHI84" s="184"/>
      <c r="OHJ84" s="184"/>
      <c r="OHK84" s="184"/>
      <c r="OHL84" s="184"/>
      <c r="OHM84" s="184"/>
      <c r="OHN84" s="184"/>
      <c r="OHO84" s="184"/>
      <c r="OHP84" s="184"/>
      <c r="OHQ84" s="184"/>
      <c r="OHR84" s="184"/>
      <c r="OHS84" s="184"/>
      <c r="OHT84" s="184"/>
      <c r="OHU84" s="184"/>
      <c r="OHV84" s="184"/>
      <c r="OHW84" s="184"/>
      <c r="OHX84" s="184"/>
      <c r="OHY84" s="184"/>
      <c r="OHZ84" s="184"/>
      <c r="OIA84" s="184"/>
      <c r="OIB84" s="184"/>
      <c r="OIC84" s="184"/>
      <c r="OID84" s="184"/>
      <c r="OIE84" s="184"/>
      <c r="OIF84" s="184"/>
      <c r="OIG84" s="184"/>
      <c r="OIH84" s="184"/>
      <c r="OII84" s="184"/>
      <c r="OIJ84" s="184"/>
      <c r="OIK84" s="184"/>
      <c r="OIL84" s="184"/>
      <c r="OIM84" s="184"/>
      <c r="OIN84" s="184"/>
      <c r="OIO84" s="184"/>
      <c r="OIP84" s="184"/>
      <c r="OIQ84" s="184"/>
      <c r="OIR84" s="184"/>
      <c r="OIS84" s="184"/>
      <c r="OIT84" s="184"/>
      <c r="OIU84" s="184"/>
      <c r="OIV84" s="184"/>
      <c r="OIW84" s="184"/>
      <c r="OIX84" s="184"/>
      <c r="OIY84" s="184"/>
      <c r="OIZ84" s="184"/>
      <c r="OJA84" s="184"/>
      <c r="OJB84" s="184"/>
      <c r="OJC84" s="184"/>
      <c r="OJD84" s="184"/>
      <c r="OJE84" s="184"/>
      <c r="OJF84" s="184"/>
      <c r="OJG84" s="184"/>
      <c r="OJH84" s="184"/>
      <c r="OJI84" s="184"/>
      <c r="OJJ84" s="184"/>
      <c r="OJK84" s="184"/>
      <c r="OJL84" s="184"/>
      <c r="OJM84" s="184"/>
      <c r="OJN84" s="184"/>
      <c r="OJO84" s="184"/>
      <c r="OJP84" s="184"/>
      <c r="OJQ84" s="184"/>
      <c r="OJR84" s="184"/>
      <c r="OJS84" s="184"/>
      <c r="OJT84" s="184"/>
      <c r="OJU84" s="184"/>
      <c r="OJV84" s="184"/>
      <c r="OJW84" s="184"/>
      <c r="OJX84" s="184"/>
      <c r="OJY84" s="184"/>
      <c r="OJZ84" s="184"/>
      <c r="OKA84" s="184"/>
      <c r="OKB84" s="184"/>
      <c r="OKC84" s="184"/>
      <c r="OKD84" s="184"/>
      <c r="OKE84" s="184"/>
      <c r="OKF84" s="184"/>
      <c r="OKG84" s="184"/>
      <c r="OKH84" s="184"/>
      <c r="OKI84" s="184"/>
      <c r="OKJ84" s="184"/>
      <c r="OKK84" s="184"/>
      <c r="OKL84" s="184"/>
      <c r="OKM84" s="184"/>
      <c r="OKN84" s="184"/>
      <c r="OKO84" s="184"/>
      <c r="OKP84" s="184"/>
      <c r="OKQ84" s="184"/>
      <c r="OKR84" s="184"/>
      <c r="OKS84" s="184"/>
      <c r="OKT84" s="184"/>
      <c r="OKU84" s="184"/>
      <c r="OKV84" s="184"/>
      <c r="OKW84" s="184"/>
      <c r="OKX84" s="184"/>
      <c r="OKY84" s="184"/>
      <c r="OKZ84" s="184"/>
      <c r="OLA84" s="184"/>
      <c r="OLB84" s="184"/>
      <c r="OLC84" s="184"/>
      <c r="OLD84" s="184"/>
      <c r="OLE84" s="184"/>
      <c r="OLF84" s="184"/>
      <c r="OLG84" s="184"/>
      <c r="OLH84" s="184"/>
      <c r="OLI84" s="184"/>
      <c r="OLJ84" s="184"/>
      <c r="OLK84" s="184"/>
      <c r="OLL84" s="184"/>
      <c r="OLM84" s="184"/>
      <c r="OLN84" s="184"/>
      <c r="OLO84" s="184"/>
      <c r="OLP84" s="184"/>
      <c r="OLQ84" s="184"/>
      <c r="OLR84" s="184"/>
      <c r="OLS84" s="184"/>
      <c r="OLT84" s="184"/>
      <c r="OLU84" s="184"/>
      <c r="OLV84" s="184"/>
      <c r="OLW84" s="184"/>
      <c r="OLX84" s="184"/>
      <c r="OLY84" s="184"/>
      <c r="OLZ84" s="184"/>
      <c r="OMA84" s="184"/>
      <c r="OMB84" s="184"/>
      <c r="OMC84" s="184"/>
      <c r="OMD84" s="184"/>
      <c r="OME84" s="184"/>
      <c r="OMF84" s="184"/>
      <c r="OMG84" s="184"/>
      <c r="OMH84" s="184"/>
      <c r="OMI84" s="184"/>
      <c r="OMJ84" s="184"/>
      <c r="OMK84" s="184"/>
      <c r="OML84" s="184"/>
      <c r="OMM84" s="184"/>
      <c r="OMN84" s="184"/>
      <c r="OMO84" s="184"/>
      <c r="OMP84" s="184"/>
      <c r="OMQ84" s="184"/>
      <c r="OMR84" s="184"/>
      <c r="OMS84" s="184"/>
      <c r="OMT84" s="184"/>
      <c r="OMU84" s="184"/>
      <c r="OMV84" s="184"/>
      <c r="OMW84" s="184"/>
      <c r="OMX84" s="184"/>
      <c r="OMY84" s="184"/>
      <c r="OMZ84" s="184"/>
      <c r="ONA84" s="184"/>
      <c r="ONB84" s="184"/>
      <c r="ONC84" s="184"/>
      <c r="OND84" s="184"/>
      <c r="ONE84" s="184"/>
      <c r="ONF84" s="184"/>
      <c r="ONG84" s="184"/>
      <c r="ONH84" s="184"/>
      <c r="ONI84" s="184"/>
      <c r="ONJ84" s="184"/>
      <c r="ONK84" s="184"/>
      <c r="ONL84" s="184"/>
      <c r="ONM84" s="184"/>
      <c r="ONN84" s="184"/>
      <c r="ONO84" s="184"/>
      <c r="ONP84" s="184"/>
      <c r="ONQ84" s="184"/>
      <c r="ONR84" s="184"/>
      <c r="ONS84" s="184"/>
      <c r="ONT84" s="184"/>
      <c r="ONU84" s="184"/>
      <c r="ONV84" s="184"/>
      <c r="ONW84" s="184"/>
      <c r="ONX84" s="184"/>
      <c r="ONY84" s="184"/>
      <c r="ONZ84" s="184"/>
      <c r="OOA84" s="184"/>
      <c r="OOB84" s="184"/>
      <c r="OOC84" s="184"/>
      <c r="OOD84" s="184"/>
      <c r="OOE84" s="184"/>
      <c r="OOF84" s="184"/>
      <c r="OOG84" s="184"/>
      <c r="OOH84" s="184"/>
      <c r="OOI84" s="184"/>
      <c r="OOJ84" s="184"/>
      <c r="OOK84" s="184"/>
      <c r="OOL84" s="184"/>
      <c r="OOM84" s="184"/>
      <c r="OON84" s="184"/>
      <c r="OOO84" s="184"/>
      <c r="OOP84" s="184"/>
      <c r="OOQ84" s="184"/>
      <c r="OOR84" s="184"/>
      <c r="OOS84" s="184"/>
      <c r="OOT84" s="184"/>
      <c r="OOU84" s="184"/>
      <c r="OOV84" s="184"/>
      <c r="OOW84" s="184"/>
      <c r="OOX84" s="184"/>
      <c r="OOY84" s="184"/>
      <c r="OOZ84" s="184"/>
      <c r="OPA84" s="184"/>
      <c r="OPB84" s="184"/>
      <c r="OPC84" s="184"/>
      <c r="OPD84" s="184"/>
      <c r="OPE84" s="184"/>
      <c r="OPF84" s="184"/>
      <c r="OPG84" s="184"/>
      <c r="OPH84" s="184"/>
      <c r="OPI84" s="184"/>
      <c r="OPJ84" s="184"/>
      <c r="OPK84" s="184"/>
      <c r="OPL84" s="184"/>
      <c r="OPM84" s="184"/>
      <c r="OPN84" s="184"/>
      <c r="OPO84" s="184"/>
      <c r="OPP84" s="184"/>
      <c r="OPQ84" s="184"/>
      <c r="OPR84" s="184"/>
      <c r="OPS84" s="184"/>
      <c r="OPT84" s="184"/>
      <c r="OPU84" s="184"/>
      <c r="OPV84" s="184"/>
      <c r="OPW84" s="184"/>
      <c r="OPX84" s="184"/>
      <c r="OPY84" s="184"/>
      <c r="OPZ84" s="184"/>
      <c r="OQA84" s="184"/>
      <c r="OQB84" s="184"/>
      <c r="OQC84" s="184"/>
      <c r="OQD84" s="184"/>
      <c r="OQE84" s="184"/>
      <c r="OQF84" s="184"/>
      <c r="OQG84" s="184"/>
      <c r="OQH84" s="184"/>
      <c r="OQI84" s="184"/>
      <c r="OQJ84" s="184"/>
      <c r="OQK84" s="184"/>
      <c r="OQL84" s="184"/>
      <c r="OQM84" s="184"/>
      <c r="OQN84" s="184"/>
      <c r="OQO84" s="184"/>
      <c r="OQP84" s="184"/>
      <c r="OQQ84" s="184"/>
      <c r="OQR84" s="184"/>
      <c r="OQS84" s="184"/>
      <c r="OQT84" s="184"/>
      <c r="OQU84" s="184"/>
      <c r="OQV84" s="184"/>
      <c r="OQW84" s="184"/>
      <c r="OQX84" s="184"/>
      <c r="OQY84" s="184"/>
      <c r="OQZ84" s="184"/>
      <c r="ORA84" s="184"/>
      <c r="ORB84" s="184"/>
      <c r="ORC84" s="184"/>
      <c r="ORD84" s="184"/>
      <c r="ORE84" s="184"/>
      <c r="ORF84" s="184"/>
      <c r="ORG84" s="184"/>
      <c r="ORH84" s="184"/>
      <c r="ORI84" s="184"/>
      <c r="ORJ84" s="184"/>
      <c r="ORK84" s="184"/>
      <c r="ORL84" s="184"/>
      <c r="ORM84" s="184"/>
      <c r="ORN84" s="184"/>
      <c r="ORO84" s="184"/>
      <c r="ORP84" s="184"/>
      <c r="ORQ84" s="184"/>
      <c r="ORR84" s="184"/>
      <c r="ORS84" s="184"/>
      <c r="ORT84" s="184"/>
      <c r="ORU84" s="184"/>
      <c r="ORV84" s="184"/>
      <c r="ORW84" s="184"/>
      <c r="ORX84" s="184"/>
      <c r="ORY84" s="184"/>
      <c r="ORZ84" s="184"/>
      <c r="OSA84" s="184"/>
      <c r="OSB84" s="184"/>
      <c r="OSC84" s="184"/>
      <c r="OSD84" s="184"/>
      <c r="OSE84" s="184"/>
      <c r="OSF84" s="184"/>
      <c r="OSG84" s="184"/>
      <c r="OSH84" s="184"/>
      <c r="OSI84" s="184"/>
      <c r="OSJ84" s="184"/>
      <c r="OSK84" s="184"/>
      <c r="OSL84" s="184"/>
      <c r="OSM84" s="184"/>
      <c r="OSN84" s="184"/>
      <c r="OSO84" s="184"/>
      <c r="OSP84" s="184"/>
      <c r="OSQ84" s="184"/>
      <c r="OSR84" s="184"/>
      <c r="OSS84" s="184"/>
      <c r="OST84" s="184"/>
      <c r="OSU84" s="184"/>
      <c r="OSV84" s="184"/>
      <c r="OSW84" s="184"/>
      <c r="OSX84" s="184"/>
      <c r="OSY84" s="184"/>
      <c r="OSZ84" s="184"/>
      <c r="OTA84" s="184"/>
      <c r="OTB84" s="184"/>
      <c r="OTC84" s="184"/>
      <c r="OTD84" s="184"/>
      <c r="OTE84" s="184"/>
      <c r="OTF84" s="184"/>
      <c r="OTG84" s="184"/>
      <c r="OTH84" s="184"/>
      <c r="OTI84" s="184"/>
      <c r="OTJ84" s="184"/>
      <c r="OTK84" s="184"/>
      <c r="OTL84" s="184"/>
      <c r="OTM84" s="184"/>
      <c r="OTN84" s="184"/>
      <c r="OTO84" s="184"/>
      <c r="OTP84" s="184"/>
      <c r="OTQ84" s="184"/>
      <c r="OTR84" s="184"/>
      <c r="OTS84" s="184"/>
      <c r="OTT84" s="184"/>
      <c r="OTU84" s="184"/>
      <c r="OTV84" s="184"/>
      <c r="OTW84" s="184"/>
      <c r="OTX84" s="184"/>
      <c r="OTY84" s="184"/>
      <c r="OTZ84" s="184"/>
      <c r="OUA84" s="184"/>
      <c r="OUB84" s="184"/>
      <c r="OUC84" s="184"/>
      <c r="OUD84" s="184"/>
      <c r="OUE84" s="184"/>
      <c r="OUF84" s="184"/>
      <c r="OUG84" s="184"/>
      <c r="OUH84" s="184"/>
      <c r="OUI84" s="184"/>
      <c r="OUJ84" s="184"/>
      <c r="OUK84" s="184"/>
      <c r="OUL84" s="184"/>
      <c r="OUM84" s="184"/>
      <c r="OUN84" s="184"/>
      <c r="OUO84" s="184"/>
      <c r="OUP84" s="184"/>
      <c r="OUQ84" s="184"/>
      <c r="OUR84" s="184"/>
      <c r="OUS84" s="184"/>
      <c r="OUT84" s="184"/>
      <c r="OUU84" s="184"/>
      <c r="OUV84" s="184"/>
      <c r="OUW84" s="184"/>
      <c r="OUX84" s="184"/>
      <c r="OUY84" s="184"/>
      <c r="OUZ84" s="184"/>
      <c r="OVA84" s="184"/>
      <c r="OVB84" s="184"/>
      <c r="OVC84" s="184"/>
      <c r="OVD84" s="184"/>
      <c r="OVE84" s="184"/>
      <c r="OVF84" s="184"/>
      <c r="OVG84" s="184"/>
      <c r="OVH84" s="184"/>
      <c r="OVI84" s="184"/>
      <c r="OVJ84" s="184"/>
      <c r="OVK84" s="184"/>
      <c r="OVL84" s="184"/>
      <c r="OVM84" s="184"/>
      <c r="OVN84" s="184"/>
      <c r="OVO84" s="184"/>
      <c r="OVP84" s="184"/>
      <c r="OVQ84" s="184"/>
      <c r="OVR84" s="184"/>
      <c r="OVS84" s="184"/>
      <c r="OVT84" s="184"/>
      <c r="OVU84" s="184"/>
      <c r="OVV84" s="184"/>
      <c r="OVW84" s="184"/>
      <c r="OVX84" s="184"/>
      <c r="OVY84" s="184"/>
      <c r="OVZ84" s="184"/>
      <c r="OWA84" s="184"/>
      <c r="OWB84" s="184"/>
      <c r="OWC84" s="184"/>
      <c r="OWD84" s="184"/>
      <c r="OWE84" s="184"/>
      <c r="OWF84" s="184"/>
      <c r="OWG84" s="184"/>
      <c r="OWH84" s="184"/>
      <c r="OWI84" s="184"/>
      <c r="OWJ84" s="184"/>
      <c r="OWK84" s="184"/>
      <c r="OWL84" s="184"/>
      <c r="OWM84" s="184"/>
      <c r="OWN84" s="184"/>
      <c r="OWO84" s="184"/>
      <c r="OWP84" s="184"/>
      <c r="OWQ84" s="184"/>
      <c r="OWR84" s="184"/>
      <c r="OWS84" s="184"/>
      <c r="OWT84" s="184"/>
      <c r="OWU84" s="184"/>
      <c r="OWV84" s="184"/>
      <c r="OWW84" s="184"/>
      <c r="OWX84" s="184"/>
      <c r="OWY84" s="184"/>
      <c r="OWZ84" s="184"/>
      <c r="OXA84" s="184"/>
      <c r="OXB84" s="184"/>
      <c r="OXC84" s="184"/>
      <c r="OXD84" s="184"/>
      <c r="OXE84" s="184"/>
      <c r="OXF84" s="184"/>
      <c r="OXG84" s="184"/>
      <c r="OXH84" s="184"/>
      <c r="OXI84" s="184"/>
      <c r="OXJ84" s="184"/>
      <c r="OXK84" s="184"/>
      <c r="OXL84" s="184"/>
      <c r="OXM84" s="184"/>
      <c r="OXN84" s="184"/>
      <c r="OXO84" s="184"/>
      <c r="OXP84" s="184"/>
      <c r="OXQ84" s="184"/>
      <c r="OXR84" s="184"/>
      <c r="OXS84" s="184"/>
      <c r="OXT84" s="184"/>
      <c r="OXU84" s="184"/>
      <c r="OXV84" s="184"/>
      <c r="OXW84" s="184"/>
      <c r="OXX84" s="184"/>
      <c r="OXY84" s="184"/>
      <c r="OXZ84" s="184"/>
      <c r="OYA84" s="184"/>
      <c r="OYB84" s="184"/>
      <c r="OYC84" s="184"/>
      <c r="OYD84" s="184"/>
      <c r="OYE84" s="184"/>
      <c r="OYF84" s="184"/>
      <c r="OYG84" s="184"/>
      <c r="OYH84" s="184"/>
      <c r="OYI84" s="184"/>
      <c r="OYJ84" s="184"/>
      <c r="OYK84" s="184"/>
      <c r="OYL84" s="184"/>
      <c r="OYM84" s="184"/>
      <c r="OYN84" s="184"/>
      <c r="OYO84" s="184"/>
      <c r="OYP84" s="184"/>
      <c r="OYQ84" s="184"/>
      <c r="OYR84" s="184"/>
      <c r="OYS84" s="184"/>
      <c r="OYT84" s="184"/>
      <c r="OYU84" s="184"/>
      <c r="OYV84" s="184"/>
      <c r="OYW84" s="184"/>
      <c r="OYX84" s="184"/>
      <c r="OYY84" s="184"/>
      <c r="OYZ84" s="184"/>
      <c r="OZA84" s="184"/>
      <c r="OZB84" s="184"/>
      <c r="OZC84" s="184"/>
      <c r="OZD84" s="184"/>
      <c r="OZE84" s="184"/>
      <c r="OZF84" s="184"/>
      <c r="OZG84" s="184"/>
      <c r="OZH84" s="184"/>
      <c r="OZI84" s="184"/>
      <c r="OZJ84" s="184"/>
      <c r="OZK84" s="184"/>
      <c r="OZL84" s="184"/>
      <c r="OZM84" s="184"/>
      <c r="OZN84" s="184"/>
      <c r="OZO84" s="184"/>
      <c r="OZP84" s="184"/>
      <c r="OZQ84" s="184"/>
      <c r="OZR84" s="184"/>
      <c r="OZS84" s="184"/>
      <c r="OZT84" s="184"/>
      <c r="OZU84" s="184"/>
      <c r="OZV84" s="184"/>
      <c r="OZW84" s="184"/>
      <c r="OZX84" s="184"/>
      <c r="OZY84" s="184"/>
      <c r="OZZ84" s="184"/>
      <c r="PAA84" s="184"/>
      <c r="PAB84" s="184"/>
      <c r="PAC84" s="184"/>
      <c r="PAD84" s="184"/>
      <c r="PAE84" s="184"/>
      <c r="PAF84" s="184"/>
      <c r="PAG84" s="184"/>
      <c r="PAH84" s="184"/>
      <c r="PAI84" s="184"/>
      <c r="PAJ84" s="184"/>
      <c r="PAK84" s="184"/>
      <c r="PAL84" s="184"/>
      <c r="PAM84" s="184"/>
      <c r="PAN84" s="184"/>
      <c r="PAO84" s="184"/>
      <c r="PAP84" s="184"/>
      <c r="PAQ84" s="184"/>
      <c r="PAR84" s="184"/>
      <c r="PAS84" s="184"/>
      <c r="PAT84" s="184"/>
      <c r="PAU84" s="184"/>
      <c r="PAV84" s="184"/>
      <c r="PAW84" s="184"/>
      <c r="PAX84" s="184"/>
      <c r="PAY84" s="184"/>
      <c r="PAZ84" s="184"/>
      <c r="PBA84" s="184"/>
      <c r="PBB84" s="184"/>
      <c r="PBC84" s="184"/>
      <c r="PBD84" s="184"/>
      <c r="PBE84" s="184"/>
      <c r="PBF84" s="184"/>
      <c r="PBG84" s="184"/>
      <c r="PBH84" s="184"/>
      <c r="PBI84" s="184"/>
      <c r="PBJ84" s="184"/>
      <c r="PBK84" s="184"/>
      <c r="PBL84" s="184"/>
      <c r="PBM84" s="184"/>
      <c r="PBN84" s="184"/>
      <c r="PBO84" s="184"/>
      <c r="PBP84" s="184"/>
      <c r="PBQ84" s="184"/>
      <c r="PBR84" s="184"/>
      <c r="PBS84" s="184"/>
      <c r="PBT84" s="184"/>
      <c r="PBU84" s="184"/>
      <c r="PBV84" s="184"/>
      <c r="PBW84" s="184"/>
      <c r="PBX84" s="184"/>
      <c r="PBY84" s="184"/>
      <c r="PBZ84" s="184"/>
      <c r="PCA84" s="184"/>
      <c r="PCB84" s="184"/>
      <c r="PCC84" s="184"/>
      <c r="PCD84" s="184"/>
      <c r="PCE84" s="184"/>
      <c r="PCF84" s="184"/>
      <c r="PCG84" s="184"/>
      <c r="PCH84" s="184"/>
      <c r="PCI84" s="184"/>
      <c r="PCJ84" s="184"/>
      <c r="PCK84" s="184"/>
      <c r="PCL84" s="184"/>
      <c r="PCM84" s="184"/>
      <c r="PCN84" s="184"/>
      <c r="PCO84" s="184"/>
      <c r="PCP84" s="184"/>
      <c r="PCQ84" s="184"/>
      <c r="PCR84" s="184"/>
      <c r="PCS84" s="184"/>
      <c r="PCT84" s="184"/>
      <c r="PCU84" s="184"/>
      <c r="PCV84" s="184"/>
      <c r="PCW84" s="184"/>
      <c r="PCX84" s="184"/>
      <c r="PCY84" s="184"/>
      <c r="PCZ84" s="184"/>
      <c r="PDA84" s="184"/>
      <c r="PDB84" s="184"/>
      <c r="PDC84" s="184"/>
      <c r="PDD84" s="184"/>
      <c r="PDE84" s="184"/>
      <c r="PDF84" s="184"/>
      <c r="PDG84" s="184"/>
      <c r="PDH84" s="184"/>
      <c r="PDI84" s="184"/>
      <c r="PDJ84" s="184"/>
      <c r="PDK84" s="184"/>
      <c r="PDL84" s="184"/>
      <c r="PDM84" s="184"/>
      <c r="PDN84" s="184"/>
      <c r="PDO84" s="184"/>
      <c r="PDP84" s="184"/>
      <c r="PDQ84" s="184"/>
      <c r="PDR84" s="184"/>
      <c r="PDS84" s="184"/>
      <c r="PDT84" s="184"/>
      <c r="PDU84" s="184"/>
      <c r="PDV84" s="184"/>
      <c r="PDW84" s="184"/>
      <c r="PDX84" s="184"/>
      <c r="PDY84" s="184"/>
      <c r="PDZ84" s="184"/>
      <c r="PEA84" s="184"/>
      <c r="PEB84" s="184"/>
      <c r="PEC84" s="184"/>
      <c r="PED84" s="184"/>
      <c r="PEE84" s="184"/>
      <c r="PEF84" s="184"/>
      <c r="PEG84" s="184"/>
      <c r="PEH84" s="184"/>
      <c r="PEI84" s="184"/>
      <c r="PEJ84" s="184"/>
      <c r="PEK84" s="184"/>
      <c r="PEL84" s="184"/>
      <c r="PEM84" s="184"/>
      <c r="PEN84" s="184"/>
      <c r="PEO84" s="184"/>
      <c r="PEP84" s="184"/>
      <c r="PEQ84" s="184"/>
      <c r="PER84" s="184"/>
      <c r="PES84" s="184"/>
      <c r="PET84" s="184"/>
      <c r="PEU84" s="184"/>
      <c r="PEV84" s="184"/>
      <c r="PEW84" s="184"/>
      <c r="PEX84" s="184"/>
      <c r="PEY84" s="184"/>
      <c r="PEZ84" s="184"/>
      <c r="PFA84" s="184"/>
      <c r="PFB84" s="184"/>
      <c r="PFC84" s="184"/>
      <c r="PFD84" s="184"/>
      <c r="PFE84" s="184"/>
      <c r="PFF84" s="184"/>
      <c r="PFG84" s="184"/>
      <c r="PFH84" s="184"/>
      <c r="PFI84" s="184"/>
      <c r="PFJ84" s="184"/>
      <c r="PFK84" s="184"/>
      <c r="PFL84" s="184"/>
      <c r="PFM84" s="184"/>
      <c r="PFN84" s="184"/>
      <c r="PFO84" s="184"/>
      <c r="PFP84" s="184"/>
      <c r="PFQ84" s="184"/>
      <c r="PFR84" s="184"/>
      <c r="PFS84" s="184"/>
      <c r="PFT84" s="184"/>
      <c r="PFU84" s="184"/>
      <c r="PFV84" s="184"/>
      <c r="PFW84" s="184"/>
      <c r="PFX84" s="184"/>
      <c r="PFY84" s="184"/>
      <c r="PFZ84" s="184"/>
      <c r="PGA84" s="184"/>
      <c r="PGB84" s="184"/>
      <c r="PGC84" s="184"/>
      <c r="PGD84" s="184"/>
      <c r="PGE84" s="184"/>
      <c r="PGF84" s="184"/>
      <c r="PGG84" s="184"/>
      <c r="PGH84" s="184"/>
      <c r="PGI84" s="184"/>
      <c r="PGJ84" s="184"/>
      <c r="PGK84" s="184"/>
      <c r="PGL84" s="184"/>
      <c r="PGM84" s="184"/>
      <c r="PGN84" s="184"/>
      <c r="PGO84" s="184"/>
      <c r="PGP84" s="184"/>
      <c r="PGQ84" s="184"/>
      <c r="PGR84" s="184"/>
      <c r="PGS84" s="184"/>
      <c r="PGT84" s="184"/>
      <c r="PGU84" s="184"/>
      <c r="PGV84" s="184"/>
      <c r="PGW84" s="184"/>
      <c r="PGX84" s="184"/>
      <c r="PGY84" s="184"/>
      <c r="PGZ84" s="184"/>
      <c r="PHA84" s="184"/>
      <c r="PHB84" s="184"/>
      <c r="PHC84" s="184"/>
      <c r="PHD84" s="184"/>
      <c r="PHE84" s="184"/>
      <c r="PHF84" s="184"/>
      <c r="PHG84" s="184"/>
      <c r="PHH84" s="184"/>
      <c r="PHI84" s="184"/>
      <c r="PHJ84" s="184"/>
      <c r="PHK84" s="184"/>
      <c r="PHL84" s="184"/>
      <c r="PHM84" s="184"/>
      <c r="PHN84" s="184"/>
      <c r="PHO84" s="184"/>
      <c r="PHP84" s="184"/>
      <c r="PHQ84" s="184"/>
      <c r="PHR84" s="184"/>
      <c r="PHS84" s="184"/>
      <c r="PHT84" s="184"/>
      <c r="PHU84" s="184"/>
      <c r="PHV84" s="184"/>
      <c r="PHW84" s="184"/>
      <c r="PHX84" s="184"/>
      <c r="PHY84" s="184"/>
      <c r="PHZ84" s="184"/>
      <c r="PIA84" s="184"/>
      <c r="PIB84" s="184"/>
      <c r="PIC84" s="184"/>
      <c r="PID84" s="184"/>
      <c r="PIE84" s="184"/>
      <c r="PIF84" s="184"/>
      <c r="PIG84" s="184"/>
      <c r="PIH84" s="184"/>
      <c r="PII84" s="184"/>
      <c r="PIJ84" s="184"/>
      <c r="PIK84" s="184"/>
      <c r="PIL84" s="184"/>
      <c r="PIM84" s="184"/>
      <c r="PIN84" s="184"/>
      <c r="PIO84" s="184"/>
      <c r="PIP84" s="184"/>
      <c r="PIQ84" s="184"/>
      <c r="PIR84" s="184"/>
      <c r="PIS84" s="184"/>
      <c r="PIT84" s="184"/>
      <c r="PIU84" s="184"/>
      <c r="PIV84" s="184"/>
      <c r="PIW84" s="184"/>
      <c r="PIX84" s="184"/>
      <c r="PIY84" s="184"/>
      <c r="PIZ84" s="184"/>
      <c r="PJA84" s="184"/>
      <c r="PJB84" s="184"/>
      <c r="PJC84" s="184"/>
      <c r="PJD84" s="184"/>
      <c r="PJE84" s="184"/>
      <c r="PJF84" s="184"/>
      <c r="PJG84" s="184"/>
      <c r="PJH84" s="184"/>
      <c r="PJI84" s="184"/>
      <c r="PJJ84" s="184"/>
      <c r="PJK84" s="184"/>
      <c r="PJL84" s="184"/>
      <c r="PJM84" s="184"/>
      <c r="PJN84" s="184"/>
      <c r="PJO84" s="184"/>
      <c r="PJP84" s="184"/>
      <c r="PJQ84" s="184"/>
      <c r="PJR84" s="184"/>
      <c r="PJS84" s="184"/>
      <c r="PJT84" s="184"/>
      <c r="PJU84" s="184"/>
      <c r="PJV84" s="184"/>
      <c r="PJW84" s="184"/>
      <c r="PJX84" s="184"/>
      <c r="PJY84" s="184"/>
      <c r="PJZ84" s="184"/>
      <c r="PKA84" s="184"/>
      <c r="PKB84" s="184"/>
      <c r="PKC84" s="184"/>
      <c r="PKD84" s="184"/>
      <c r="PKE84" s="184"/>
      <c r="PKF84" s="184"/>
      <c r="PKG84" s="184"/>
      <c r="PKH84" s="184"/>
      <c r="PKI84" s="184"/>
      <c r="PKJ84" s="184"/>
      <c r="PKK84" s="184"/>
      <c r="PKL84" s="184"/>
      <c r="PKM84" s="184"/>
      <c r="PKN84" s="184"/>
      <c r="PKO84" s="184"/>
      <c r="PKP84" s="184"/>
      <c r="PKQ84" s="184"/>
      <c r="PKR84" s="184"/>
      <c r="PKS84" s="184"/>
      <c r="PKT84" s="184"/>
      <c r="PKU84" s="184"/>
      <c r="PKV84" s="184"/>
      <c r="PKW84" s="184"/>
      <c r="PKX84" s="184"/>
      <c r="PKY84" s="184"/>
      <c r="PKZ84" s="184"/>
      <c r="PLA84" s="184"/>
      <c r="PLB84" s="184"/>
      <c r="PLC84" s="184"/>
      <c r="PLD84" s="184"/>
      <c r="PLE84" s="184"/>
      <c r="PLF84" s="184"/>
      <c r="PLG84" s="184"/>
      <c r="PLH84" s="184"/>
      <c r="PLI84" s="184"/>
      <c r="PLJ84" s="184"/>
      <c r="PLK84" s="184"/>
      <c r="PLL84" s="184"/>
      <c r="PLM84" s="184"/>
      <c r="PLN84" s="184"/>
      <c r="PLO84" s="184"/>
      <c r="PLP84" s="184"/>
      <c r="PLQ84" s="184"/>
      <c r="PLR84" s="184"/>
      <c r="PLS84" s="184"/>
      <c r="PLT84" s="184"/>
      <c r="PLU84" s="184"/>
      <c r="PLV84" s="184"/>
      <c r="PLW84" s="184"/>
      <c r="PLX84" s="184"/>
      <c r="PLY84" s="184"/>
      <c r="PLZ84" s="184"/>
      <c r="PMA84" s="184"/>
      <c r="PMB84" s="184"/>
      <c r="PMC84" s="184"/>
      <c r="PMD84" s="184"/>
      <c r="PME84" s="184"/>
      <c r="PMF84" s="184"/>
      <c r="PMG84" s="184"/>
      <c r="PMH84" s="184"/>
      <c r="PMI84" s="184"/>
      <c r="PMJ84" s="184"/>
      <c r="PMK84" s="184"/>
      <c r="PML84" s="184"/>
      <c r="PMM84" s="184"/>
      <c r="PMN84" s="184"/>
      <c r="PMO84" s="184"/>
      <c r="PMP84" s="184"/>
      <c r="PMQ84" s="184"/>
      <c r="PMR84" s="184"/>
      <c r="PMS84" s="184"/>
      <c r="PMT84" s="184"/>
      <c r="PMU84" s="184"/>
      <c r="PMV84" s="184"/>
      <c r="PMW84" s="184"/>
      <c r="PMX84" s="184"/>
      <c r="PMY84" s="184"/>
      <c r="PMZ84" s="184"/>
      <c r="PNA84" s="184"/>
      <c r="PNB84" s="184"/>
      <c r="PNC84" s="184"/>
      <c r="PND84" s="184"/>
      <c r="PNE84" s="184"/>
      <c r="PNF84" s="184"/>
      <c r="PNG84" s="184"/>
      <c r="PNH84" s="184"/>
      <c r="PNI84" s="184"/>
      <c r="PNJ84" s="184"/>
      <c r="PNK84" s="184"/>
      <c r="PNL84" s="184"/>
      <c r="PNM84" s="184"/>
      <c r="PNN84" s="184"/>
      <c r="PNO84" s="184"/>
      <c r="PNP84" s="184"/>
      <c r="PNQ84" s="184"/>
      <c r="PNR84" s="184"/>
      <c r="PNS84" s="184"/>
      <c r="PNT84" s="184"/>
      <c r="PNU84" s="184"/>
      <c r="PNV84" s="184"/>
      <c r="PNW84" s="184"/>
      <c r="PNX84" s="184"/>
      <c r="PNY84" s="184"/>
      <c r="PNZ84" s="184"/>
      <c r="POA84" s="184"/>
      <c r="POB84" s="184"/>
      <c r="POC84" s="184"/>
      <c r="POD84" s="184"/>
      <c r="POE84" s="184"/>
      <c r="POF84" s="184"/>
      <c r="POG84" s="184"/>
      <c r="POH84" s="184"/>
      <c r="POI84" s="184"/>
      <c r="POJ84" s="184"/>
      <c r="POK84" s="184"/>
      <c r="POL84" s="184"/>
      <c r="POM84" s="184"/>
      <c r="PON84" s="184"/>
      <c r="POO84" s="184"/>
      <c r="POP84" s="184"/>
      <c r="POQ84" s="184"/>
      <c r="POR84" s="184"/>
      <c r="POS84" s="184"/>
      <c r="POT84" s="184"/>
      <c r="POU84" s="184"/>
      <c r="POV84" s="184"/>
      <c r="POW84" s="184"/>
      <c r="POX84" s="184"/>
      <c r="POY84" s="184"/>
      <c r="POZ84" s="184"/>
      <c r="PPA84" s="184"/>
      <c r="PPB84" s="184"/>
      <c r="PPC84" s="184"/>
      <c r="PPD84" s="184"/>
      <c r="PPE84" s="184"/>
      <c r="PPF84" s="184"/>
      <c r="PPG84" s="184"/>
      <c r="PPH84" s="184"/>
      <c r="PPI84" s="184"/>
      <c r="PPJ84" s="184"/>
      <c r="PPK84" s="184"/>
      <c r="PPL84" s="184"/>
      <c r="PPM84" s="184"/>
      <c r="PPN84" s="184"/>
      <c r="PPO84" s="184"/>
      <c r="PPP84" s="184"/>
      <c r="PPQ84" s="184"/>
      <c r="PPR84" s="184"/>
      <c r="PPS84" s="184"/>
      <c r="PPT84" s="184"/>
      <c r="PPU84" s="184"/>
      <c r="PPV84" s="184"/>
      <c r="PPW84" s="184"/>
      <c r="PPX84" s="184"/>
      <c r="PPY84" s="184"/>
      <c r="PPZ84" s="184"/>
      <c r="PQA84" s="184"/>
      <c r="PQB84" s="184"/>
      <c r="PQC84" s="184"/>
      <c r="PQD84" s="184"/>
      <c r="PQE84" s="184"/>
      <c r="PQF84" s="184"/>
      <c r="PQG84" s="184"/>
      <c r="PQH84" s="184"/>
      <c r="PQI84" s="184"/>
      <c r="PQJ84" s="184"/>
      <c r="PQK84" s="184"/>
      <c r="PQL84" s="184"/>
      <c r="PQM84" s="184"/>
      <c r="PQN84" s="184"/>
      <c r="PQO84" s="184"/>
      <c r="PQP84" s="184"/>
      <c r="PQQ84" s="184"/>
      <c r="PQR84" s="184"/>
      <c r="PQS84" s="184"/>
      <c r="PQT84" s="184"/>
      <c r="PQU84" s="184"/>
      <c r="PQV84" s="184"/>
      <c r="PQW84" s="184"/>
      <c r="PQX84" s="184"/>
      <c r="PQY84" s="184"/>
      <c r="PQZ84" s="184"/>
      <c r="PRA84" s="184"/>
      <c r="PRB84" s="184"/>
      <c r="PRC84" s="184"/>
      <c r="PRD84" s="184"/>
      <c r="PRE84" s="184"/>
      <c r="PRF84" s="184"/>
      <c r="PRG84" s="184"/>
      <c r="PRH84" s="184"/>
      <c r="PRI84" s="184"/>
      <c r="PRJ84" s="184"/>
      <c r="PRK84" s="184"/>
      <c r="PRL84" s="184"/>
      <c r="PRM84" s="184"/>
      <c r="PRN84" s="184"/>
      <c r="PRO84" s="184"/>
      <c r="PRP84" s="184"/>
      <c r="PRQ84" s="184"/>
      <c r="PRR84" s="184"/>
      <c r="PRS84" s="184"/>
      <c r="PRT84" s="184"/>
      <c r="PRU84" s="184"/>
      <c r="PRV84" s="184"/>
      <c r="PRW84" s="184"/>
      <c r="PRX84" s="184"/>
      <c r="PRY84" s="184"/>
      <c r="PRZ84" s="184"/>
      <c r="PSA84" s="184"/>
      <c r="PSB84" s="184"/>
      <c r="PSC84" s="184"/>
      <c r="PSD84" s="184"/>
      <c r="PSE84" s="184"/>
      <c r="PSF84" s="184"/>
      <c r="PSG84" s="184"/>
      <c r="PSH84" s="184"/>
      <c r="PSI84" s="184"/>
      <c r="PSJ84" s="184"/>
      <c r="PSK84" s="184"/>
      <c r="PSL84" s="184"/>
      <c r="PSM84" s="184"/>
      <c r="PSN84" s="184"/>
      <c r="PSO84" s="184"/>
      <c r="PSP84" s="184"/>
      <c r="PSQ84" s="184"/>
      <c r="PSR84" s="184"/>
      <c r="PSS84" s="184"/>
      <c r="PST84" s="184"/>
      <c r="PSU84" s="184"/>
      <c r="PSV84" s="184"/>
      <c r="PSW84" s="184"/>
      <c r="PSX84" s="184"/>
      <c r="PSY84" s="184"/>
      <c r="PSZ84" s="184"/>
      <c r="PTA84" s="184"/>
      <c r="PTB84" s="184"/>
      <c r="PTC84" s="184"/>
      <c r="PTD84" s="184"/>
      <c r="PTE84" s="184"/>
      <c r="PTF84" s="184"/>
      <c r="PTG84" s="184"/>
      <c r="PTH84" s="184"/>
      <c r="PTI84" s="184"/>
      <c r="PTJ84" s="184"/>
      <c r="PTK84" s="184"/>
      <c r="PTL84" s="184"/>
      <c r="PTM84" s="184"/>
      <c r="PTN84" s="184"/>
      <c r="PTO84" s="184"/>
      <c r="PTP84" s="184"/>
      <c r="PTQ84" s="184"/>
      <c r="PTR84" s="184"/>
      <c r="PTS84" s="184"/>
      <c r="PTT84" s="184"/>
      <c r="PTU84" s="184"/>
      <c r="PTV84" s="184"/>
      <c r="PTW84" s="184"/>
      <c r="PTX84" s="184"/>
      <c r="PTY84" s="184"/>
      <c r="PTZ84" s="184"/>
      <c r="PUA84" s="184"/>
      <c r="PUB84" s="184"/>
      <c r="PUC84" s="184"/>
      <c r="PUD84" s="184"/>
      <c r="PUE84" s="184"/>
      <c r="PUF84" s="184"/>
      <c r="PUG84" s="184"/>
      <c r="PUH84" s="184"/>
      <c r="PUI84" s="184"/>
      <c r="PUJ84" s="184"/>
      <c r="PUK84" s="184"/>
      <c r="PUL84" s="184"/>
      <c r="PUM84" s="184"/>
      <c r="PUN84" s="184"/>
      <c r="PUO84" s="184"/>
      <c r="PUP84" s="184"/>
      <c r="PUQ84" s="184"/>
      <c r="PUR84" s="184"/>
      <c r="PUS84" s="184"/>
      <c r="PUT84" s="184"/>
      <c r="PUU84" s="184"/>
      <c r="PUV84" s="184"/>
      <c r="PUW84" s="184"/>
      <c r="PUX84" s="184"/>
      <c r="PUY84" s="184"/>
      <c r="PUZ84" s="184"/>
      <c r="PVA84" s="184"/>
      <c r="PVB84" s="184"/>
      <c r="PVC84" s="184"/>
      <c r="PVD84" s="184"/>
      <c r="PVE84" s="184"/>
      <c r="PVF84" s="184"/>
      <c r="PVG84" s="184"/>
      <c r="PVH84" s="184"/>
      <c r="PVI84" s="184"/>
      <c r="PVJ84" s="184"/>
      <c r="PVK84" s="184"/>
      <c r="PVL84" s="184"/>
      <c r="PVM84" s="184"/>
      <c r="PVN84" s="184"/>
      <c r="PVO84" s="184"/>
      <c r="PVP84" s="184"/>
      <c r="PVQ84" s="184"/>
      <c r="PVR84" s="184"/>
      <c r="PVS84" s="184"/>
      <c r="PVT84" s="184"/>
      <c r="PVU84" s="184"/>
      <c r="PVV84" s="184"/>
      <c r="PVW84" s="184"/>
      <c r="PVX84" s="184"/>
      <c r="PVY84" s="184"/>
      <c r="PVZ84" s="184"/>
      <c r="PWA84" s="184"/>
      <c r="PWB84" s="184"/>
      <c r="PWC84" s="184"/>
      <c r="PWD84" s="184"/>
      <c r="PWE84" s="184"/>
      <c r="PWF84" s="184"/>
      <c r="PWG84" s="184"/>
      <c r="PWH84" s="184"/>
      <c r="PWI84" s="184"/>
      <c r="PWJ84" s="184"/>
      <c r="PWK84" s="184"/>
      <c r="PWL84" s="184"/>
      <c r="PWM84" s="184"/>
      <c r="PWN84" s="184"/>
      <c r="PWO84" s="184"/>
      <c r="PWP84" s="184"/>
      <c r="PWQ84" s="184"/>
      <c r="PWR84" s="184"/>
      <c r="PWS84" s="184"/>
      <c r="PWT84" s="184"/>
      <c r="PWU84" s="184"/>
      <c r="PWV84" s="184"/>
      <c r="PWW84" s="184"/>
      <c r="PWX84" s="184"/>
      <c r="PWY84" s="184"/>
      <c r="PWZ84" s="184"/>
      <c r="PXA84" s="184"/>
      <c r="PXB84" s="184"/>
      <c r="PXC84" s="184"/>
      <c r="PXD84" s="184"/>
      <c r="PXE84" s="184"/>
      <c r="PXF84" s="184"/>
      <c r="PXG84" s="184"/>
      <c r="PXH84" s="184"/>
      <c r="PXI84" s="184"/>
      <c r="PXJ84" s="184"/>
      <c r="PXK84" s="184"/>
      <c r="PXL84" s="184"/>
      <c r="PXM84" s="184"/>
      <c r="PXN84" s="184"/>
      <c r="PXO84" s="184"/>
      <c r="PXP84" s="184"/>
      <c r="PXQ84" s="184"/>
      <c r="PXR84" s="184"/>
      <c r="PXS84" s="184"/>
      <c r="PXT84" s="184"/>
      <c r="PXU84" s="184"/>
      <c r="PXV84" s="184"/>
      <c r="PXW84" s="184"/>
      <c r="PXX84" s="184"/>
      <c r="PXY84" s="184"/>
      <c r="PXZ84" s="184"/>
      <c r="PYA84" s="184"/>
      <c r="PYB84" s="184"/>
      <c r="PYC84" s="184"/>
      <c r="PYD84" s="184"/>
      <c r="PYE84" s="184"/>
      <c r="PYF84" s="184"/>
      <c r="PYG84" s="184"/>
      <c r="PYH84" s="184"/>
      <c r="PYI84" s="184"/>
      <c r="PYJ84" s="184"/>
      <c r="PYK84" s="184"/>
      <c r="PYL84" s="184"/>
      <c r="PYM84" s="184"/>
      <c r="PYN84" s="184"/>
      <c r="PYO84" s="184"/>
      <c r="PYP84" s="184"/>
      <c r="PYQ84" s="184"/>
      <c r="PYR84" s="184"/>
      <c r="PYS84" s="184"/>
      <c r="PYT84" s="184"/>
      <c r="PYU84" s="184"/>
      <c r="PYV84" s="184"/>
      <c r="PYW84" s="184"/>
      <c r="PYX84" s="184"/>
      <c r="PYY84" s="184"/>
      <c r="PYZ84" s="184"/>
      <c r="PZA84" s="184"/>
      <c r="PZB84" s="184"/>
      <c r="PZC84" s="184"/>
      <c r="PZD84" s="184"/>
      <c r="PZE84" s="184"/>
      <c r="PZF84" s="184"/>
      <c r="PZG84" s="184"/>
      <c r="PZH84" s="184"/>
      <c r="PZI84" s="184"/>
      <c r="PZJ84" s="184"/>
      <c r="PZK84" s="184"/>
      <c r="PZL84" s="184"/>
      <c r="PZM84" s="184"/>
      <c r="PZN84" s="184"/>
      <c r="PZO84" s="184"/>
      <c r="PZP84" s="184"/>
      <c r="PZQ84" s="184"/>
      <c r="PZR84" s="184"/>
      <c r="PZS84" s="184"/>
      <c r="PZT84" s="184"/>
      <c r="PZU84" s="184"/>
      <c r="PZV84" s="184"/>
      <c r="PZW84" s="184"/>
      <c r="PZX84" s="184"/>
      <c r="PZY84" s="184"/>
      <c r="PZZ84" s="184"/>
      <c r="QAA84" s="184"/>
      <c r="QAB84" s="184"/>
      <c r="QAC84" s="184"/>
      <c r="QAD84" s="184"/>
      <c r="QAE84" s="184"/>
      <c r="QAF84" s="184"/>
      <c r="QAG84" s="184"/>
      <c r="QAH84" s="184"/>
      <c r="QAI84" s="184"/>
      <c r="QAJ84" s="184"/>
      <c r="QAK84" s="184"/>
      <c r="QAL84" s="184"/>
      <c r="QAM84" s="184"/>
      <c r="QAN84" s="184"/>
      <c r="QAO84" s="184"/>
      <c r="QAP84" s="184"/>
      <c r="QAQ84" s="184"/>
      <c r="QAR84" s="184"/>
      <c r="QAS84" s="184"/>
      <c r="QAT84" s="184"/>
      <c r="QAU84" s="184"/>
      <c r="QAV84" s="184"/>
      <c r="QAW84" s="184"/>
      <c r="QAX84" s="184"/>
      <c r="QAY84" s="184"/>
      <c r="QAZ84" s="184"/>
      <c r="QBA84" s="184"/>
      <c r="QBB84" s="184"/>
      <c r="QBC84" s="184"/>
      <c r="QBD84" s="184"/>
      <c r="QBE84" s="184"/>
      <c r="QBF84" s="184"/>
      <c r="QBG84" s="184"/>
      <c r="QBH84" s="184"/>
      <c r="QBI84" s="184"/>
      <c r="QBJ84" s="184"/>
      <c r="QBK84" s="184"/>
      <c r="QBL84" s="184"/>
      <c r="QBM84" s="184"/>
      <c r="QBN84" s="184"/>
      <c r="QBO84" s="184"/>
      <c r="QBP84" s="184"/>
      <c r="QBQ84" s="184"/>
      <c r="QBR84" s="184"/>
      <c r="QBS84" s="184"/>
      <c r="QBT84" s="184"/>
      <c r="QBU84" s="184"/>
      <c r="QBV84" s="184"/>
      <c r="QBW84" s="184"/>
      <c r="QBX84" s="184"/>
      <c r="QBY84" s="184"/>
      <c r="QBZ84" s="184"/>
      <c r="QCA84" s="184"/>
      <c r="QCB84" s="184"/>
      <c r="QCC84" s="184"/>
      <c r="QCD84" s="184"/>
      <c r="QCE84" s="184"/>
      <c r="QCF84" s="184"/>
      <c r="QCG84" s="184"/>
      <c r="QCH84" s="184"/>
      <c r="QCI84" s="184"/>
      <c r="QCJ84" s="184"/>
      <c r="QCK84" s="184"/>
      <c r="QCL84" s="184"/>
      <c r="QCM84" s="184"/>
      <c r="QCN84" s="184"/>
      <c r="QCO84" s="184"/>
      <c r="QCP84" s="184"/>
      <c r="QCQ84" s="184"/>
      <c r="QCR84" s="184"/>
      <c r="QCS84" s="184"/>
      <c r="QCT84" s="184"/>
      <c r="QCU84" s="184"/>
      <c r="QCV84" s="184"/>
      <c r="QCW84" s="184"/>
      <c r="QCX84" s="184"/>
      <c r="QCY84" s="184"/>
      <c r="QCZ84" s="184"/>
      <c r="QDA84" s="184"/>
      <c r="QDB84" s="184"/>
      <c r="QDC84" s="184"/>
      <c r="QDD84" s="184"/>
      <c r="QDE84" s="184"/>
      <c r="QDF84" s="184"/>
      <c r="QDG84" s="184"/>
      <c r="QDH84" s="184"/>
      <c r="QDI84" s="184"/>
      <c r="QDJ84" s="184"/>
      <c r="QDK84" s="184"/>
      <c r="QDL84" s="184"/>
      <c r="QDM84" s="184"/>
      <c r="QDN84" s="184"/>
      <c r="QDO84" s="184"/>
      <c r="QDP84" s="184"/>
      <c r="QDQ84" s="184"/>
      <c r="QDR84" s="184"/>
      <c r="QDS84" s="184"/>
      <c r="QDT84" s="184"/>
      <c r="QDU84" s="184"/>
      <c r="QDV84" s="184"/>
      <c r="QDW84" s="184"/>
      <c r="QDX84" s="184"/>
      <c r="QDY84" s="184"/>
      <c r="QDZ84" s="184"/>
      <c r="QEA84" s="184"/>
      <c r="QEB84" s="184"/>
      <c r="QEC84" s="184"/>
      <c r="QED84" s="184"/>
      <c r="QEE84" s="184"/>
      <c r="QEF84" s="184"/>
      <c r="QEG84" s="184"/>
      <c r="QEH84" s="184"/>
      <c r="QEI84" s="184"/>
      <c r="QEJ84" s="184"/>
      <c r="QEK84" s="184"/>
      <c r="QEL84" s="184"/>
      <c r="QEM84" s="184"/>
      <c r="QEN84" s="184"/>
      <c r="QEO84" s="184"/>
      <c r="QEP84" s="184"/>
      <c r="QEQ84" s="184"/>
      <c r="QER84" s="184"/>
      <c r="QES84" s="184"/>
      <c r="QET84" s="184"/>
      <c r="QEU84" s="184"/>
      <c r="QEV84" s="184"/>
      <c r="QEW84" s="184"/>
      <c r="QEX84" s="184"/>
      <c r="QEY84" s="184"/>
      <c r="QEZ84" s="184"/>
      <c r="QFA84" s="184"/>
      <c r="QFB84" s="184"/>
      <c r="QFC84" s="184"/>
      <c r="QFD84" s="184"/>
      <c r="QFE84" s="184"/>
      <c r="QFF84" s="184"/>
      <c r="QFG84" s="184"/>
      <c r="QFH84" s="184"/>
      <c r="QFI84" s="184"/>
      <c r="QFJ84" s="184"/>
      <c r="QFK84" s="184"/>
      <c r="QFL84" s="184"/>
      <c r="QFM84" s="184"/>
      <c r="QFN84" s="184"/>
      <c r="QFO84" s="184"/>
      <c r="QFP84" s="184"/>
      <c r="QFQ84" s="184"/>
      <c r="QFR84" s="184"/>
      <c r="QFS84" s="184"/>
      <c r="QFT84" s="184"/>
      <c r="QFU84" s="184"/>
      <c r="QFV84" s="184"/>
      <c r="QFW84" s="184"/>
      <c r="QFX84" s="184"/>
      <c r="QFY84" s="184"/>
      <c r="QFZ84" s="184"/>
      <c r="QGA84" s="184"/>
      <c r="QGB84" s="184"/>
      <c r="QGC84" s="184"/>
      <c r="QGD84" s="184"/>
      <c r="QGE84" s="184"/>
      <c r="QGF84" s="184"/>
      <c r="QGG84" s="184"/>
      <c r="QGH84" s="184"/>
      <c r="QGI84" s="184"/>
      <c r="QGJ84" s="184"/>
      <c r="QGK84" s="184"/>
      <c r="QGL84" s="184"/>
      <c r="QGM84" s="184"/>
      <c r="QGN84" s="184"/>
      <c r="QGO84" s="184"/>
      <c r="QGP84" s="184"/>
      <c r="QGQ84" s="184"/>
      <c r="QGR84" s="184"/>
      <c r="QGS84" s="184"/>
      <c r="QGT84" s="184"/>
      <c r="QGU84" s="184"/>
      <c r="QGV84" s="184"/>
      <c r="QGW84" s="184"/>
      <c r="QGX84" s="184"/>
      <c r="QGY84" s="184"/>
      <c r="QGZ84" s="184"/>
      <c r="QHA84" s="184"/>
      <c r="QHB84" s="184"/>
      <c r="QHC84" s="184"/>
      <c r="QHD84" s="184"/>
      <c r="QHE84" s="184"/>
      <c r="QHF84" s="184"/>
      <c r="QHG84" s="184"/>
      <c r="QHH84" s="184"/>
      <c r="QHI84" s="184"/>
      <c r="QHJ84" s="184"/>
      <c r="QHK84" s="184"/>
      <c r="QHL84" s="184"/>
      <c r="QHM84" s="184"/>
      <c r="QHN84" s="184"/>
      <c r="QHO84" s="184"/>
      <c r="QHP84" s="184"/>
      <c r="QHQ84" s="184"/>
      <c r="QHR84" s="184"/>
      <c r="QHS84" s="184"/>
      <c r="QHT84" s="184"/>
      <c r="QHU84" s="184"/>
      <c r="QHV84" s="184"/>
      <c r="QHW84" s="184"/>
      <c r="QHX84" s="184"/>
      <c r="QHY84" s="184"/>
      <c r="QHZ84" s="184"/>
      <c r="QIA84" s="184"/>
      <c r="QIB84" s="184"/>
      <c r="QIC84" s="184"/>
      <c r="QID84" s="184"/>
      <c r="QIE84" s="184"/>
      <c r="QIF84" s="184"/>
      <c r="QIG84" s="184"/>
      <c r="QIH84" s="184"/>
      <c r="QII84" s="184"/>
      <c r="QIJ84" s="184"/>
      <c r="QIK84" s="184"/>
      <c r="QIL84" s="184"/>
      <c r="QIM84" s="184"/>
      <c r="QIN84" s="184"/>
      <c r="QIO84" s="184"/>
      <c r="QIP84" s="184"/>
      <c r="QIQ84" s="184"/>
      <c r="QIR84" s="184"/>
      <c r="QIS84" s="184"/>
      <c r="QIT84" s="184"/>
      <c r="QIU84" s="184"/>
      <c r="QIV84" s="184"/>
      <c r="QIW84" s="184"/>
      <c r="QIX84" s="184"/>
      <c r="QIY84" s="184"/>
      <c r="QIZ84" s="184"/>
      <c r="QJA84" s="184"/>
      <c r="QJB84" s="184"/>
      <c r="QJC84" s="184"/>
      <c r="QJD84" s="184"/>
      <c r="QJE84" s="184"/>
      <c r="QJF84" s="184"/>
      <c r="QJG84" s="184"/>
      <c r="QJH84" s="184"/>
      <c r="QJI84" s="184"/>
      <c r="QJJ84" s="184"/>
      <c r="QJK84" s="184"/>
      <c r="QJL84" s="184"/>
      <c r="QJM84" s="184"/>
      <c r="QJN84" s="184"/>
      <c r="QJO84" s="184"/>
      <c r="QJP84" s="184"/>
      <c r="QJQ84" s="184"/>
      <c r="QJR84" s="184"/>
      <c r="QJS84" s="184"/>
      <c r="QJT84" s="184"/>
      <c r="QJU84" s="184"/>
      <c r="QJV84" s="184"/>
      <c r="QJW84" s="184"/>
      <c r="QJX84" s="184"/>
      <c r="QJY84" s="184"/>
      <c r="QJZ84" s="184"/>
      <c r="QKA84" s="184"/>
      <c r="QKB84" s="184"/>
      <c r="QKC84" s="184"/>
      <c r="QKD84" s="184"/>
      <c r="QKE84" s="184"/>
      <c r="QKF84" s="184"/>
      <c r="QKG84" s="184"/>
      <c r="QKH84" s="184"/>
      <c r="QKI84" s="184"/>
      <c r="QKJ84" s="184"/>
      <c r="QKK84" s="184"/>
      <c r="QKL84" s="184"/>
      <c r="QKM84" s="184"/>
      <c r="QKN84" s="184"/>
      <c r="QKO84" s="184"/>
      <c r="QKP84" s="184"/>
      <c r="QKQ84" s="184"/>
      <c r="QKR84" s="184"/>
      <c r="QKS84" s="184"/>
      <c r="QKT84" s="184"/>
      <c r="QKU84" s="184"/>
      <c r="QKV84" s="184"/>
      <c r="QKW84" s="184"/>
      <c r="QKX84" s="184"/>
      <c r="QKY84" s="184"/>
      <c r="QKZ84" s="184"/>
      <c r="QLA84" s="184"/>
      <c r="QLB84" s="184"/>
      <c r="QLC84" s="184"/>
      <c r="QLD84" s="184"/>
      <c r="QLE84" s="184"/>
      <c r="QLF84" s="184"/>
      <c r="QLG84" s="184"/>
      <c r="QLH84" s="184"/>
      <c r="QLI84" s="184"/>
      <c r="QLJ84" s="184"/>
      <c r="QLK84" s="184"/>
      <c r="QLL84" s="184"/>
      <c r="QLM84" s="184"/>
      <c r="QLN84" s="184"/>
      <c r="QLO84" s="184"/>
      <c r="QLP84" s="184"/>
      <c r="QLQ84" s="184"/>
      <c r="QLR84" s="184"/>
      <c r="QLS84" s="184"/>
      <c r="QLT84" s="184"/>
      <c r="QLU84" s="184"/>
      <c r="QLV84" s="184"/>
      <c r="QLW84" s="184"/>
      <c r="QLX84" s="184"/>
      <c r="QLY84" s="184"/>
      <c r="QLZ84" s="184"/>
      <c r="QMA84" s="184"/>
      <c r="QMB84" s="184"/>
      <c r="QMC84" s="184"/>
      <c r="QMD84" s="184"/>
      <c r="QME84" s="184"/>
      <c r="QMF84" s="184"/>
      <c r="QMG84" s="184"/>
      <c r="QMH84" s="184"/>
      <c r="QMI84" s="184"/>
      <c r="QMJ84" s="184"/>
      <c r="QMK84" s="184"/>
      <c r="QML84" s="184"/>
      <c r="QMM84" s="184"/>
      <c r="QMN84" s="184"/>
      <c r="QMO84" s="184"/>
      <c r="QMP84" s="184"/>
      <c r="QMQ84" s="184"/>
      <c r="QMR84" s="184"/>
      <c r="QMS84" s="184"/>
      <c r="QMT84" s="184"/>
      <c r="QMU84" s="184"/>
      <c r="QMV84" s="184"/>
      <c r="QMW84" s="184"/>
      <c r="QMX84" s="184"/>
      <c r="QMY84" s="184"/>
      <c r="QMZ84" s="184"/>
      <c r="QNA84" s="184"/>
      <c r="QNB84" s="184"/>
      <c r="QNC84" s="184"/>
      <c r="QND84" s="184"/>
      <c r="QNE84" s="184"/>
      <c r="QNF84" s="184"/>
      <c r="QNG84" s="184"/>
      <c r="QNH84" s="184"/>
      <c r="QNI84" s="184"/>
      <c r="QNJ84" s="184"/>
      <c r="QNK84" s="184"/>
      <c r="QNL84" s="184"/>
      <c r="QNM84" s="184"/>
      <c r="QNN84" s="184"/>
      <c r="QNO84" s="184"/>
      <c r="QNP84" s="184"/>
      <c r="QNQ84" s="184"/>
      <c r="QNR84" s="184"/>
      <c r="QNS84" s="184"/>
      <c r="QNT84" s="184"/>
      <c r="QNU84" s="184"/>
      <c r="QNV84" s="184"/>
      <c r="QNW84" s="184"/>
      <c r="QNX84" s="184"/>
      <c r="QNY84" s="184"/>
      <c r="QNZ84" s="184"/>
      <c r="QOA84" s="184"/>
      <c r="QOB84" s="184"/>
      <c r="QOC84" s="184"/>
      <c r="QOD84" s="184"/>
      <c r="QOE84" s="184"/>
      <c r="QOF84" s="184"/>
      <c r="QOG84" s="184"/>
      <c r="QOH84" s="184"/>
      <c r="QOI84" s="184"/>
      <c r="QOJ84" s="184"/>
      <c r="QOK84" s="184"/>
      <c r="QOL84" s="184"/>
      <c r="QOM84" s="184"/>
      <c r="QON84" s="184"/>
      <c r="QOO84" s="184"/>
      <c r="QOP84" s="184"/>
      <c r="QOQ84" s="184"/>
      <c r="QOR84" s="184"/>
      <c r="QOS84" s="184"/>
      <c r="QOT84" s="184"/>
      <c r="QOU84" s="184"/>
      <c r="QOV84" s="184"/>
      <c r="QOW84" s="184"/>
      <c r="QOX84" s="184"/>
      <c r="QOY84" s="184"/>
      <c r="QOZ84" s="184"/>
      <c r="QPA84" s="184"/>
      <c r="QPB84" s="184"/>
      <c r="QPC84" s="184"/>
      <c r="QPD84" s="184"/>
      <c r="QPE84" s="184"/>
      <c r="QPF84" s="184"/>
      <c r="QPG84" s="184"/>
      <c r="QPH84" s="184"/>
      <c r="QPI84" s="184"/>
      <c r="QPJ84" s="184"/>
      <c r="QPK84" s="184"/>
      <c r="QPL84" s="184"/>
      <c r="QPM84" s="184"/>
      <c r="QPN84" s="184"/>
      <c r="QPO84" s="184"/>
      <c r="QPP84" s="184"/>
      <c r="QPQ84" s="184"/>
      <c r="QPR84" s="184"/>
      <c r="QPS84" s="184"/>
      <c r="QPT84" s="184"/>
      <c r="QPU84" s="184"/>
      <c r="QPV84" s="184"/>
      <c r="QPW84" s="184"/>
      <c r="QPX84" s="184"/>
      <c r="QPY84" s="184"/>
      <c r="QPZ84" s="184"/>
      <c r="QQA84" s="184"/>
      <c r="QQB84" s="184"/>
      <c r="QQC84" s="184"/>
      <c r="QQD84" s="184"/>
      <c r="QQE84" s="184"/>
      <c r="QQF84" s="184"/>
      <c r="QQG84" s="184"/>
      <c r="QQH84" s="184"/>
      <c r="QQI84" s="184"/>
      <c r="QQJ84" s="184"/>
      <c r="QQK84" s="184"/>
      <c r="QQL84" s="184"/>
      <c r="QQM84" s="184"/>
      <c r="QQN84" s="184"/>
      <c r="QQO84" s="184"/>
      <c r="QQP84" s="184"/>
      <c r="QQQ84" s="184"/>
      <c r="QQR84" s="184"/>
      <c r="QQS84" s="184"/>
      <c r="QQT84" s="184"/>
      <c r="QQU84" s="184"/>
      <c r="QQV84" s="184"/>
      <c r="QQW84" s="184"/>
      <c r="QQX84" s="184"/>
      <c r="QQY84" s="184"/>
      <c r="QQZ84" s="184"/>
      <c r="QRA84" s="184"/>
      <c r="QRB84" s="184"/>
      <c r="QRC84" s="184"/>
      <c r="QRD84" s="184"/>
      <c r="QRE84" s="184"/>
      <c r="QRF84" s="184"/>
      <c r="QRG84" s="184"/>
      <c r="QRH84" s="184"/>
      <c r="QRI84" s="184"/>
      <c r="QRJ84" s="184"/>
      <c r="QRK84" s="184"/>
      <c r="QRL84" s="184"/>
      <c r="QRM84" s="184"/>
      <c r="QRN84" s="184"/>
      <c r="QRO84" s="184"/>
      <c r="QRP84" s="184"/>
      <c r="QRQ84" s="184"/>
      <c r="QRR84" s="184"/>
      <c r="QRS84" s="184"/>
      <c r="QRT84" s="184"/>
      <c r="QRU84" s="184"/>
      <c r="QRV84" s="184"/>
      <c r="QRW84" s="184"/>
      <c r="QRX84" s="184"/>
      <c r="QRY84" s="184"/>
      <c r="QRZ84" s="184"/>
      <c r="QSA84" s="184"/>
      <c r="QSB84" s="184"/>
      <c r="QSC84" s="184"/>
      <c r="QSD84" s="184"/>
      <c r="QSE84" s="184"/>
      <c r="QSF84" s="184"/>
      <c r="QSG84" s="184"/>
      <c r="QSH84" s="184"/>
      <c r="QSI84" s="184"/>
      <c r="QSJ84" s="184"/>
      <c r="QSK84" s="184"/>
      <c r="QSL84" s="184"/>
      <c r="QSM84" s="184"/>
      <c r="QSN84" s="184"/>
      <c r="QSO84" s="184"/>
      <c r="QSP84" s="184"/>
      <c r="QSQ84" s="184"/>
      <c r="QSR84" s="184"/>
      <c r="QSS84" s="184"/>
      <c r="QST84" s="184"/>
      <c r="QSU84" s="184"/>
      <c r="QSV84" s="184"/>
      <c r="QSW84" s="184"/>
      <c r="QSX84" s="184"/>
      <c r="QSY84" s="184"/>
      <c r="QSZ84" s="184"/>
      <c r="QTA84" s="184"/>
      <c r="QTB84" s="184"/>
      <c r="QTC84" s="184"/>
      <c r="QTD84" s="184"/>
      <c r="QTE84" s="184"/>
      <c r="QTF84" s="184"/>
      <c r="QTG84" s="184"/>
      <c r="QTH84" s="184"/>
      <c r="QTI84" s="184"/>
      <c r="QTJ84" s="184"/>
      <c r="QTK84" s="184"/>
      <c r="QTL84" s="184"/>
      <c r="QTM84" s="184"/>
      <c r="QTN84" s="184"/>
      <c r="QTO84" s="184"/>
      <c r="QTP84" s="184"/>
      <c r="QTQ84" s="184"/>
      <c r="QTR84" s="184"/>
      <c r="QTS84" s="184"/>
      <c r="QTT84" s="184"/>
      <c r="QTU84" s="184"/>
      <c r="QTV84" s="184"/>
      <c r="QTW84" s="184"/>
      <c r="QTX84" s="184"/>
      <c r="QTY84" s="184"/>
      <c r="QTZ84" s="184"/>
      <c r="QUA84" s="184"/>
      <c r="QUB84" s="184"/>
      <c r="QUC84" s="184"/>
      <c r="QUD84" s="184"/>
      <c r="QUE84" s="184"/>
      <c r="QUF84" s="184"/>
      <c r="QUG84" s="184"/>
      <c r="QUH84" s="184"/>
      <c r="QUI84" s="184"/>
      <c r="QUJ84" s="184"/>
      <c r="QUK84" s="184"/>
      <c r="QUL84" s="184"/>
      <c r="QUM84" s="184"/>
      <c r="QUN84" s="184"/>
      <c r="QUO84" s="184"/>
      <c r="QUP84" s="184"/>
      <c r="QUQ84" s="184"/>
      <c r="QUR84" s="184"/>
      <c r="QUS84" s="184"/>
      <c r="QUT84" s="184"/>
      <c r="QUU84" s="184"/>
      <c r="QUV84" s="184"/>
      <c r="QUW84" s="184"/>
      <c r="QUX84" s="184"/>
      <c r="QUY84" s="184"/>
      <c r="QUZ84" s="184"/>
      <c r="QVA84" s="184"/>
      <c r="QVB84" s="184"/>
      <c r="QVC84" s="184"/>
      <c r="QVD84" s="184"/>
      <c r="QVE84" s="184"/>
      <c r="QVF84" s="184"/>
      <c r="QVG84" s="184"/>
      <c r="QVH84" s="184"/>
      <c r="QVI84" s="184"/>
      <c r="QVJ84" s="184"/>
      <c r="QVK84" s="184"/>
      <c r="QVL84" s="184"/>
      <c r="QVM84" s="184"/>
      <c r="QVN84" s="184"/>
      <c r="QVO84" s="184"/>
      <c r="QVP84" s="184"/>
      <c r="QVQ84" s="184"/>
      <c r="QVR84" s="184"/>
      <c r="QVS84" s="184"/>
      <c r="QVT84" s="184"/>
      <c r="QVU84" s="184"/>
      <c r="QVV84" s="184"/>
      <c r="QVW84" s="184"/>
      <c r="QVX84" s="184"/>
      <c r="QVY84" s="184"/>
      <c r="QVZ84" s="184"/>
      <c r="QWA84" s="184"/>
      <c r="QWB84" s="184"/>
      <c r="QWC84" s="184"/>
      <c r="QWD84" s="184"/>
      <c r="QWE84" s="184"/>
      <c r="QWF84" s="184"/>
      <c r="QWG84" s="184"/>
      <c r="QWH84" s="184"/>
      <c r="QWI84" s="184"/>
      <c r="QWJ84" s="184"/>
      <c r="QWK84" s="184"/>
      <c r="QWL84" s="184"/>
      <c r="QWM84" s="184"/>
      <c r="QWN84" s="184"/>
      <c r="QWO84" s="184"/>
      <c r="QWP84" s="184"/>
      <c r="QWQ84" s="184"/>
      <c r="QWR84" s="184"/>
      <c r="QWS84" s="184"/>
      <c r="QWT84" s="184"/>
      <c r="QWU84" s="184"/>
      <c r="QWV84" s="184"/>
      <c r="QWW84" s="184"/>
      <c r="QWX84" s="184"/>
      <c r="QWY84" s="184"/>
      <c r="QWZ84" s="184"/>
      <c r="QXA84" s="184"/>
      <c r="QXB84" s="184"/>
      <c r="QXC84" s="184"/>
      <c r="QXD84" s="184"/>
      <c r="QXE84" s="184"/>
      <c r="QXF84" s="184"/>
      <c r="QXG84" s="184"/>
      <c r="QXH84" s="184"/>
      <c r="QXI84" s="184"/>
      <c r="QXJ84" s="184"/>
      <c r="QXK84" s="184"/>
      <c r="QXL84" s="184"/>
      <c r="QXM84" s="184"/>
      <c r="QXN84" s="184"/>
      <c r="QXO84" s="184"/>
      <c r="QXP84" s="184"/>
      <c r="QXQ84" s="184"/>
      <c r="QXR84" s="184"/>
      <c r="QXS84" s="184"/>
      <c r="QXT84" s="184"/>
      <c r="QXU84" s="184"/>
      <c r="QXV84" s="184"/>
      <c r="QXW84" s="184"/>
      <c r="QXX84" s="184"/>
      <c r="QXY84" s="184"/>
      <c r="QXZ84" s="184"/>
      <c r="QYA84" s="184"/>
      <c r="QYB84" s="184"/>
      <c r="QYC84" s="184"/>
      <c r="QYD84" s="184"/>
      <c r="QYE84" s="184"/>
      <c r="QYF84" s="184"/>
      <c r="QYG84" s="184"/>
      <c r="QYH84" s="184"/>
      <c r="QYI84" s="184"/>
      <c r="QYJ84" s="184"/>
      <c r="QYK84" s="184"/>
      <c r="QYL84" s="184"/>
      <c r="QYM84" s="184"/>
      <c r="QYN84" s="184"/>
      <c r="QYO84" s="184"/>
      <c r="QYP84" s="184"/>
      <c r="QYQ84" s="184"/>
      <c r="QYR84" s="184"/>
      <c r="QYS84" s="184"/>
      <c r="QYT84" s="184"/>
      <c r="QYU84" s="184"/>
      <c r="QYV84" s="184"/>
      <c r="QYW84" s="184"/>
      <c r="QYX84" s="184"/>
      <c r="QYY84" s="184"/>
      <c r="QYZ84" s="184"/>
      <c r="QZA84" s="184"/>
      <c r="QZB84" s="184"/>
      <c r="QZC84" s="184"/>
      <c r="QZD84" s="184"/>
      <c r="QZE84" s="184"/>
      <c r="QZF84" s="184"/>
      <c r="QZG84" s="184"/>
      <c r="QZH84" s="184"/>
      <c r="QZI84" s="184"/>
      <c r="QZJ84" s="184"/>
      <c r="QZK84" s="184"/>
      <c r="QZL84" s="184"/>
      <c r="QZM84" s="184"/>
      <c r="QZN84" s="184"/>
      <c r="QZO84" s="184"/>
      <c r="QZP84" s="184"/>
      <c r="QZQ84" s="184"/>
      <c r="QZR84" s="184"/>
      <c r="QZS84" s="184"/>
      <c r="QZT84" s="184"/>
      <c r="QZU84" s="184"/>
      <c r="QZV84" s="184"/>
      <c r="QZW84" s="184"/>
      <c r="QZX84" s="184"/>
      <c r="QZY84" s="184"/>
      <c r="QZZ84" s="184"/>
      <c r="RAA84" s="184"/>
      <c r="RAB84" s="184"/>
      <c r="RAC84" s="184"/>
      <c r="RAD84" s="184"/>
      <c r="RAE84" s="184"/>
      <c r="RAF84" s="184"/>
      <c r="RAG84" s="184"/>
      <c r="RAH84" s="184"/>
      <c r="RAI84" s="184"/>
      <c r="RAJ84" s="184"/>
      <c r="RAK84" s="184"/>
      <c r="RAL84" s="184"/>
      <c r="RAM84" s="184"/>
      <c r="RAN84" s="184"/>
      <c r="RAO84" s="184"/>
      <c r="RAP84" s="184"/>
      <c r="RAQ84" s="184"/>
      <c r="RAR84" s="184"/>
      <c r="RAS84" s="184"/>
      <c r="RAT84" s="184"/>
      <c r="RAU84" s="184"/>
      <c r="RAV84" s="184"/>
      <c r="RAW84" s="184"/>
      <c r="RAX84" s="184"/>
      <c r="RAY84" s="184"/>
      <c r="RAZ84" s="184"/>
      <c r="RBA84" s="184"/>
      <c r="RBB84" s="184"/>
      <c r="RBC84" s="184"/>
      <c r="RBD84" s="184"/>
      <c r="RBE84" s="184"/>
      <c r="RBF84" s="184"/>
      <c r="RBG84" s="184"/>
      <c r="RBH84" s="184"/>
      <c r="RBI84" s="184"/>
      <c r="RBJ84" s="184"/>
      <c r="RBK84" s="184"/>
      <c r="RBL84" s="184"/>
      <c r="RBM84" s="184"/>
      <c r="RBN84" s="184"/>
      <c r="RBO84" s="184"/>
      <c r="RBP84" s="184"/>
      <c r="RBQ84" s="184"/>
      <c r="RBR84" s="184"/>
      <c r="RBS84" s="184"/>
      <c r="RBT84" s="184"/>
      <c r="RBU84" s="184"/>
      <c r="RBV84" s="184"/>
      <c r="RBW84" s="184"/>
      <c r="RBX84" s="184"/>
      <c r="RBY84" s="184"/>
      <c r="RBZ84" s="184"/>
      <c r="RCA84" s="184"/>
      <c r="RCB84" s="184"/>
      <c r="RCC84" s="184"/>
      <c r="RCD84" s="184"/>
      <c r="RCE84" s="184"/>
      <c r="RCF84" s="184"/>
      <c r="RCG84" s="184"/>
      <c r="RCH84" s="184"/>
      <c r="RCI84" s="184"/>
      <c r="RCJ84" s="184"/>
      <c r="RCK84" s="184"/>
      <c r="RCL84" s="184"/>
      <c r="RCM84" s="184"/>
      <c r="RCN84" s="184"/>
      <c r="RCO84" s="184"/>
      <c r="RCP84" s="184"/>
      <c r="RCQ84" s="184"/>
      <c r="RCR84" s="184"/>
      <c r="RCS84" s="184"/>
      <c r="RCT84" s="184"/>
      <c r="RCU84" s="184"/>
      <c r="RCV84" s="184"/>
      <c r="RCW84" s="184"/>
      <c r="RCX84" s="184"/>
      <c r="RCY84" s="184"/>
      <c r="RCZ84" s="184"/>
      <c r="RDA84" s="184"/>
      <c r="RDB84" s="184"/>
      <c r="RDC84" s="184"/>
      <c r="RDD84" s="184"/>
      <c r="RDE84" s="184"/>
      <c r="RDF84" s="184"/>
      <c r="RDG84" s="184"/>
      <c r="RDH84" s="184"/>
      <c r="RDI84" s="184"/>
      <c r="RDJ84" s="184"/>
      <c r="RDK84" s="184"/>
      <c r="RDL84" s="184"/>
      <c r="RDM84" s="184"/>
      <c r="RDN84" s="184"/>
      <c r="RDO84" s="184"/>
      <c r="RDP84" s="184"/>
      <c r="RDQ84" s="184"/>
      <c r="RDR84" s="184"/>
      <c r="RDS84" s="184"/>
      <c r="RDT84" s="184"/>
      <c r="RDU84" s="184"/>
      <c r="RDV84" s="184"/>
      <c r="RDW84" s="184"/>
      <c r="RDX84" s="184"/>
      <c r="RDY84" s="184"/>
      <c r="RDZ84" s="184"/>
      <c r="REA84" s="184"/>
      <c r="REB84" s="184"/>
      <c r="REC84" s="184"/>
      <c r="RED84" s="184"/>
      <c r="REE84" s="184"/>
      <c r="REF84" s="184"/>
      <c r="REG84" s="184"/>
      <c r="REH84" s="184"/>
      <c r="REI84" s="184"/>
      <c r="REJ84" s="184"/>
      <c r="REK84" s="184"/>
      <c r="REL84" s="184"/>
      <c r="REM84" s="184"/>
      <c r="REN84" s="184"/>
      <c r="REO84" s="184"/>
      <c r="REP84" s="184"/>
      <c r="REQ84" s="184"/>
      <c r="RER84" s="184"/>
      <c r="RES84" s="184"/>
      <c r="RET84" s="184"/>
      <c r="REU84" s="184"/>
      <c r="REV84" s="184"/>
      <c r="REW84" s="184"/>
      <c r="REX84" s="184"/>
      <c r="REY84" s="184"/>
      <c r="REZ84" s="184"/>
      <c r="RFA84" s="184"/>
      <c r="RFB84" s="184"/>
      <c r="RFC84" s="184"/>
      <c r="RFD84" s="184"/>
      <c r="RFE84" s="184"/>
      <c r="RFF84" s="184"/>
      <c r="RFG84" s="184"/>
      <c r="RFH84" s="184"/>
      <c r="RFI84" s="184"/>
      <c r="RFJ84" s="184"/>
      <c r="RFK84" s="184"/>
      <c r="RFL84" s="184"/>
      <c r="RFM84" s="184"/>
      <c r="RFN84" s="184"/>
      <c r="RFO84" s="184"/>
      <c r="RFP84" s="184"/>
      <c r="RFQ84" s="184"/>
      <c r="RFR84" s="184"/>
      <c r="RFS84" s="184"/>
      <c r="RFT84" s="184"/>
      <c r="RFU84" s="184"/>
      <c r="RFV84" s="184"/>
      <c r="RFW84" s="184"/>
      <c r="RFX84" s="184"/>
      <c r="RFY84" s="184"/>
      <c r="RFZ84" s="184"/>
      <c r="RGA84" s="184"/>
      <c r="RGB84" s="184"/>
      <c r="RGC84" s="184"/>
      <c r="RGD84" s="184"/>
      <c r="RGE84" s="184"/>
      <c r="RGF84" s="184"/>
      <c r="RGG84" s="184"/>
      <c r="RGH84" s="184"/>
      <c r="RGI84" s="184"/>
      <c r="RGJ84" s="184"/>
      <c r="RGK84" s="184"/>
      <c r="RGL84" s="184"/>
      <c r="RGM84" s="184"/>
      <c r="RGN84" s="184"/>
      <c r="RGO84" s="184"/>
      <c r="RGP84" s="184"/>
      <c r="RGQ84" s="184"/>
      <c r="RGR84" s="184"/>
      <c r="RGS84" s="184"/>
      <c r="RGT84" s="184"/>
      <c r="RGU84" s="184"/>
      <c r="RGV84" s="184"/>
      <c r="RGW84" s="184"/>
      <c r="RGX84" s="184"/>
      <c r="RGY84" s="184"/>
      <c r="RGZ84" s="184"/>
      <c r="RHA84" s="184"/>
      <c r="RHB84" s="184"/>
      <c r="RHC84" s="184"/>
      <c r="RHD84" s="184"/>
      <c r="RHE84" s="184"/>
      <c r="RHF84" s="184"/>
      <c r="RHG84" s="184"/>
      <c r="RHH84" s="184"/>
      <c r="RHI84" s="184"/>
      <c r="RHJ84" s="184"/>
      <c r="RHK84" s="184"/>
      <c r="RHL84" s="184"/>
      <c r="RHM84" s="184"/>
      <c r="RHN84" s="184"/>
      <c r="RHO84" s="184"/>
      <c r="RHP84" s="184"/>
      <c r="RHQ84" s="184"/>
      <c r="RHR84" s="184"/>
      <c r="RHS84" s="184"/>
      <c r="RHT84" s="184"/>
      <c r="RHU84" s="184"/>
      <c r="RHV84" s="184"/>
      <c r="RHW84" s="184"/>
      <c r="RHX84" s="184"/>
      <c r="RHY84" s="184"/>
      <c r="RHZ84" s="184"/>
      <c r="RIA84" s="184"/>
      <c r="RIB84" s="184"/>
      <c r="RIC84" s="184"/>
      <c r="RID84" s="184"/>
      <c r="RIE84" s="184"/>
      <c r="RIF84" s="184"/>
      <c r="RIG84" s="184"/>
      <c r="RIH84" s="184"/>
      <c r="RII84" s="184"/>
      <c r="RIJ84" s="184"/>
      <c r="RIK84" s="184"/>
      <c r="RIL84" s="184"/>
      <c r="RIM84" s="184"/>
      <c r="RIN84" s="184"/>
      <c r="RIO84" s="184"/>
      <c r="RIP84" s="184"/>
      <c r="RIQ84" s="184"/>
      <c r="RIR84" s="184"/>
      <c r="RIS84" s="184"/>
      <c r="RIT84" s="184"/>
      <c r="RIU84" s="184"/>
      <c r="RIV84" s="184"/>
      <c r="RIW84" s="184"/>
      <c r="RIX84" s="184"/>
      <c r="RIY84" s="184"/>
      <c r="RIZ84" s="184"/>
      <c r="RJA84" s="184"/>
      <c r="RJB84" s="184"/>
      <c r="RJC84" s="184"/>
      <c r="RJD84" s="184"/>
      <c r="RJE84" s="184"/>
      <c r="RJF84" s="184"/>
      <c r="RJG84" s="184"/>
      <c r="RJH84" s="184"/>
      <c r="RJI84" s="184"/>
      <c r="RJJ84" s="184"/>
      <c r="RJK84" s="184"/>
      <c r="RJL84" s="184"/>
      <c r="RJM84" s="184"/>
      <c r="RJN84" s="184"/>
      <c r="RJO84" s="184"/>
      <c r="RJP84" s="184"/>
      <c r="RJQ84" s="184"/>
      <c r="RJR84" s="184"/>
      <c r="RJS84" s="184"/>
      <c r="RJT84" s="184"/>
      <c r="RJU84" s="184"/>
      <c r="RJV84" s="184"/>
      <c r="RJW84" s="184"/>
      <c r="RJX84" s="184"/>
      <c r="RJY84" s="184"/>
      <c r="RJZ84" s="184"/>
      <c r="RKA84" s="184"/>
      <c r="RKB84" s="184"/>
      <c r="RKC84" s="184"/>
      <c r="RKD84" s="184"/>
      <c r="RKE84" s="184"/>
      <c r="RKF84" s="184"/>
      <c r="RKG84" s="184"/>
      <c r="RKH84" s="184"/>
      <c r="RKI84" s="184"/>
      <c r="RKJ84" s="184"/>
      <c r="RKK84" s="184"/>
      <c r="RKL84" s="184"/>
      <c r="RKM84" s="184"/>
      <c r="RKN84" s="184"/>
      <c r="RKO84" s="184"/>
      <c r="RKP84" s="184"/>
      <c r="RKQ84" s="184"/>
      <c r="RKR84" s="184"/>
      <c r="RKS84" s="184"/>
      <c r="RKT84" s="184"/>
      <c r="RKU84" s="184"/>
      <c r="RKV84" s="184"/>
      <c r="RKW84" s="184"/>
      <c r="RKX84" s="184"/>
      <c r="RKY84" s="184"/>
      <c r="RKZ84" s="184"/>
      <c r="RLA84" s="184"/>
      <c r="RLB84" s="184"/>
      <c r="RLC84" s="184"/>
      <c r="RLD84" s="184"/>
      <c r="RLE84" s="184"/>
      <c r="RLF84" s="184"/>
      <c r="RLG84" s="184"/>
      <c r="RLH84" s="184"/>
      <c r="RLI84" s="184"/>
      <c r="RLJ84" s="184"/>
      <c r="RLK84" s="184"/>
      <c r="RLL84" s="184"/>
      <c r="RLM84" s="184"/>
      <c r="RLN84" s="184"/>
      <c r="RLO84" s="184"/>
      <c r="RLP84" s="184"/>
      <c r="RLQ84" s="184"/>
      <c r="RLR84" s="184"/>
      <c r="RLS84" s="184"/>
      <c r="RLT84" s="184"/>
      <c r="RLU84" s="184"/>
      <c r="RLV84" s="184"/>
      <c r="RLW84" s="184"/>
      <c r="RLX84" s="184"/>
      <c r="RLY84" s="184"/>
      <c r="RLZ84" s="184"/>
      <c r="RMA84" s="184"/>
      <c r="RMB84" s="184"/>
      <c r="RMC84" s="184"/>
      <c r="RMD84" s="184"/>
      <c r="RME84" s="184"/>
      <c r="RMF84" s="184"/>
      <c r="RMG84" s="184"/>
      <c r="RMH84" s="184"/>
      <c r="RMI84" s="184"/>
      <c r="RMJ84" s="184"/>
      <c r="RMK84" s="184"/>
      <c r="RML84" s="184"/>
      <c r="RMM84" s="184"/>
      <c r="RMN84" s="184"/>
      <c r="RMO84" s="184"/>
      <c r="RMP84" s="184"/>
      <c r="RMQ84" s="184"/>
      <c r="RMR84" s="184"/>
      <c r="RMS84" s="184"/>
      <c r="RMT84" s="184"/>
      <c r="RMU84" s="184"/>
      <c r="RMV84" s="184"/>
      <c r="RMW84" s="184"/>
      <c r="RMX84" s="184"/>
      <c r="RMY84" s="184"/>
      <c r="RMZ84" s="184"/>
      <c r="RNA84" s="184"/>
      <c r="RNB84" s="184"/>
      <c r="RNC84" s="184"/>
      <c r="RND84" s="184"/>
      <c r="RNE84" s="184"/>
      <c r="RNF84" s="184"/>
      <c r="RNG84" s="184"/>
      <c r="RNH84" s="184"/>
      <c r="RNI84" s="184"/>
      <c r="RNJ84" s="184"/>
      <c r="RNK84" s="184"/>
      <c r="RNL84" s="184"/>
      <c r="RNM84" s="184"/>
      <c r="RNN84" s="184"/>
      <c r="RNO84" s="184"/>
      <c r="RNP84" s="184"/>
      <c r="RNQ84" s="184"/>
      <c r="RNR84" s="184"/>
      <c r="RNS84" s="184"/>
      <c r="RNT84" s="184"/>
      <c r="RNU84" s="184"/>
      <c r="RNV84" s="184"/>
      <c r="RNW84" s="184"/>
      <c r="RNX84" s="184"/>
      <c r="RNY84" s="184"/>
      <c r="RNZ84" s="184"/>
      <c r="ROA84" s="184"/>
      <c r="ROB84" s="184"/>
      <c r="ROC84" s="184"/>
      <c r="ROD84" s="184"/>
      <c r="ROE84" s="184"/>
      <c r="ROF84" s="184"/>
      <c r="ROG84" s="184"/>
      <c r="ROH84" s="184"/>
      <c r="ROI84" s="184"/>
      <c r="ROJ84" s="184"/>
      <c r="ROK84" s="184"/>
      <c r="ROL84" s="184"/>
      <c r="ROM84" s="184"/>
      <c r="RON84" s="184"/>
      <c r="ROO84" s="184"/>
      <c r="ROP84" s="184"/>
      <c r="ROQ84" s="184"/>
      <c r="ROR84" s="184"/>
      <c r="ROS84" s="184"/>
      <c r="ROT84" s="184"/>
      <c r="ROU84" s="184"/>
      <c r="ROV84" s="184"/>
      <c r="ROW84" s="184"/>
      <c r="ROX84" s="184"/>
      <c r="ROY84" s="184"/>
      <c r="ROZ84" s="184"/>
      <c r="RPA84" s="184"/>
      <c r="RPB84" s="184"/>
      <c r="RPC84" s="184"/>
      <c r="RPD84" s="184"/>
      <c r="RPE84" s="184"/>
      <c r="RPF84" s="184"/>
      <c r="RPG84" s="184"/>
      <c r="RPH84" s="184"/>
      <c r="RPI84" s="184"/>
      <c r="RPJ84" s="184"/>
      <c r="RPK84" s="184"/>
      <c r="RPL84" s="184"/>
      <c r="RPM84" s="184"/>
      <c r="RPN84" s="184"/>
      <c r="RPO84" s="184"/>
      <c r="RPP84" s="184"/>
      <c r="RPQ84" s="184"/>
      <c r="RPR84" s="184"/>
      <c r="RPS84" s="184"/>
      <c r="RPT84" s="184"/>
      <c r="RPU84" s="184"/>
      <c r="RPV84" s="184"/>
      <c r="RPW84" s="184"/>
      <c r="RPX84" s="184"/>
      <c r="RPY84" s="184"/>
      <c r="RPZ84" s="184"/>
      <c r="RQA84" s="184"/>
      <c r="RQB84" s="184"/>
      <c r="RQC84" s="184"/>
      <c r="RQD84" s="184"/>
      <c r="RQE84" s="184"/>
      <c r="RQF84" s="184"/>
      <c r="RQG84" s="184"/>
      <c r="RQH84" s="184"/>
      <c r="RQI84" s="184"/>
      <c r="RQJ84" s="184"/>
      <c r="RQK84" s="184"/>
      <c r="RQL84" s="184"/>
      <c r="RQM84" s="184"/>
      <c r="RQN84" s="184"/>
      <c r="RQO84" s="184"/>
      <c r="RQP84" s="184"/>
      <c r="RQQ84" s="184"/>
      <c r="RQR84" s="184"/>
      <c r="RQS84" s="184"/>
      <c r="RQT84" s="184"/>
      <c r="RQU84" s="184"/>
      <c r="RQV84" s="184"/>
      <c r="RQW84" s="184"/>
      <c r="RQX84" s="184"/>
      <c r="RQY84" s="184"/>
      <c r="RQZ84" s="184"/>
      <c r="RRA84" s="184"/>
      <c r="RRB84" s="184"/>
      <c r="RRC84" s="184"/>
      <c r="RRD84" s="184"/>
      <c r="RRE84" s="184"/>
      <c r="RRF84" s="184"/>
      <c r="RRG84" s="184"/>
      <c r="RRH84" s="184"/>
      <c r="RRI84" s="184"/>
      <c r="RRJ84" s="184"/>
      <c r="RRK84" s="184"/>
      <c r="RRL84" s="184"/>
      <c r="RRM84" s="184"/>
      <c r="RRN84" s="184"/>
      <c r="RRO84" s="184"/>
      <c r="RRP84" s="184"/>
      <c r="RRQ84" s="184"/>
      <c r="RRR84" s="184"/>
      <c r="RRS84" s="184"/>
      <c r="RRT84" s="184"/>
      <c r="RRU84" s="184"/>
      <c r="RRV84" s="184"/>
      <c r="RRW84" s="184"/>
      <c r="RRX84" s="184"/>
      <c r="RRY84" s="184"/>
      <c r="RRZ84" s="184"/>
      <c r="RSA84" s="184"/>
      <c r="RSB84" s="184"/>
      <c r="RSC84" s="184"/>
      <c r="RSD84" s="184"/>
      <c r="RSE84" s="184"/>
      <c r="RSF84" s="184"/>
      <c r="RSG84" s="184"/>
      <c r="RSH84" s="184"/>
      <c r="RSI84" s="184"/>
      <c r="RSJ84" s="184"/>
      <c r="RSK84" s="184"/>
      <c r="RSL84" s="184"/>
      <c r="RSM84" s="184"/>
      <c r="RSN84" s="184"/>
      <c r="RSO84" s="184"/>
      <c r="RSP84" s="184"/>
      <c r="RSQ84" s="184"/>
      <c r="RSR84" s="184"/>
      <c r="RSS84" s="184"/>
      <c r="RST84" s="184"/>
      <c r="RSU84" s="184"/>
      <c r="RSV84" s="184"/>
      <c r="RSW84" s="184"/>
      <c r="RSX84" s="184"/>
      <c r="RSY84" s="184"/>
      <c r="RSZ84" s="184"/>
      <c r="RTA84" s="184"/>
      <c r="RTB84" s="184"/>
      <c r="RTC84" s="184"/>
      <c r="RTD84" s="184"/>
      <c r="RTE84" s="184"/>
      <c r="RTF84" s="184"/>
      <c r="RTG84" s="184"/>
      <c r="RTH84" s="184"/>
      <c r="RTI84" s="184"/>
      <c r="RTJ84" s="184"/>
      <c r="RTK84" s="184"/>
      <c r="RTL84" s="184"/>
      <c r="RTM84" s="184"/>
      <c r="RTN84" s="184"/>
      <c r="RTO84" s="184"/>
      <c r="RTP84" s="184"/>
      <c r="RTQ84" s="184"/>
      <c r="RTR84" s="184"/>
      <c r="RTS84" s="184"/>
      <c r="RTT84" s="184"/>
      <c r="RTU84" s="184"/>
      <c r="RTV84" s="184"/>
      <c r="RTW84" s="184"/>
      <c r="RTX84" s="184"/>
      <c r="RTY84" s="184"/>
      <c r="RTZ84" s="184"/>
      <c r="RUA84" s="184"/>
      <c r="RUB84" s="184"/>
      <c r="RUC84" s="184"/>
      <c r="RUD84" s="184"/>
      <c r="RUE84" s="184"/>
      <c r="RUF84" s="184"/>
      <c r="RUG84" s="184"/>
      <c r="RUH84" s="184"/>
      <c r="RUI84" s="184"/>
      <c r="RUJ84" s="184"/>
      <c r="RUK84" s="184"/>
      <c r="RUL84" s="184"/>
      <c r="RUM84" s="184"/>
      <c r="RUN84" s="184"/>
      <c r="RUO84" s="184"/>
      <c r="RUP84" s="184"/>
      <c r="RUQ84" s="184"/>
      <c r="RUR84" s="184"/>
      <c r="RUS84" s="184"/>
      <c r="RUT84" s="184"/>
      <c r="RUU84" s="184"/>
      <c r="RUV84" s="184"/>
      <c r="RUW84" s="184"/>
      <c r="RUX84" s="184"/>
      <c r="RUY84" s="184"/>
      <c r="RUZ84" s="184"/>
      <c r="RVA84" s="184"/>
      <c r="RVB84" s="184"/>
      <c r="RVC84" s="184"/>
      <c r="RVD84" s="184"/>
      <c r="RVE84" s="184"/>
      <c r="RVF84" s="184"/>
      <c r="RVG84" s="184"/>
      <c r="RVH84" s="184"/>
      <c r="RVI84" s="184"/>
      <c r="RVJ84" s="184"/>
      <c r="RVK84" s="184"/>
      <c r="RVL84" s="184"/>
      <c r="RVM84" s="184"/>
      <c r="RVN84" s="184"/>
      <c r="RVO84" s="184"/>
      <c r="RVP84" s="184"/>
      <c r="RVQ84" s="184"/>
      <c r="RVR84" s="184"/>
      <c r="RVS84" s="184"/>
      <c r="RVT84" s="184"/>
      <c r="RVU84" s="184"/>
      <c r="RVV84" s="184"/>
      <c r="RVW84" s="184"/>
      <c r="RVX84" s="184"/>
      <c r="RVY84" s="184"/>
      <c r="RVZ84" s="184"/>
      <c r="RWA84" s="184"/>
      <c r="RWB84" s="184"/>
      <c r="RWC84" s="184"/>
      <c r="RWD84" s="184"/>
      <c r="RWE84" s="184"/>
      <c r="RWF84" s="184"/>
      <c r="RWG84" s="184"/>
      <c r="RWH84" s="184"/>
      <c r="RWI84" s="184"/>
      <c r="RWJ84" s="184"/>
      <c r="RWK84" s="184"/>
      <c r="RWL84" s="184"/>
      <c r="RWM84" s="184"/>
      <c r="RWN84" s="184"/>
      <c r="RWO84" s="184"/>
      <c r="RWP84" s="184"/>
      <c r="RWQ84" s="184"/>
      <c r="RWR84" s="184"/>
      <c r="RWS84" s="184"/>
      <c r="RWT84" s="184"/>
      <c r="RWU84" s="184"/>
      <c r="RWV84" s="184"/>
      <c r="RWW84" s="184"/>
      <c r="RWX84" s="184"/>
      <c r="RWY84" s="184"/>
      <c r="RWZ84" s="184"/>
      <c r="RXA84" s="184"/>
      <c r="RXB84" s="184"/>
      <c r="RXC84" s="184"/>
      <c r="RXD84" s="184"/>
      <c r="RXE84" s="184"/>
      <c r="RXF84" s="184"/>
      <c r="RXG84" s="184"/>
      <c r="RXH84" s="184"/>
      <c r="RXI84" s="184"/>
      <c r="RXJ84" s="184"/>
      <c r="RXK84" s="184"/>
      <c r="RXL84" s="184"/>
      <c r="RXM84" s="184"/>
      <c r="RXN84" s="184"/>
      <c r="RXO84" s="184"/>
      <c r="RXP84" s="184"/>
      <c r="RXQ84" s="184"/>
      <c r="RXR84" s="184"/>
      <c r="RXS84" s="184"/>
      <c r="RXT84" s="184"/>
      <c r="RXU84" s="184"/>
      <c r="RXV84" s="184"/>
      <c r="RXW84" s="184"/>
      <c r="RXX84" s="184"/>
      <c r="RXY84" s="184"/>
      <c r="RXZ84" s="184"/>
      <c r="RYA84" s="184"/>
      <c r="RYB84" s="184"/>
      <c r="RYC84" s="184"/>
      <c r="RYD84" s="184"/>
      <c r="RYE84" s="184"/>
      <c r="RYF84" s="184"/>
      <c r="RYG84" s="184"/>
      <c r="RYH84" s="184"/>
      <c r="RYI84" s="184"/>
      <c r="RYJ84" s="184"/>
      <c r="RYK84" s="184"/>
      <c r="RYL84" s="184"/>
      <c r="RYM84" s="184"/>
      <c r="RYN84" s="184"/>
      <c r="RYO84" s="184"/>
      <c r="RYP84" s="184"/>
      <c r="RYQ84" s="184"/>
      <c r="RYR84" s="184"/>
      <c r="RYS84" s="184"/>
      <c r="RYT84" s="184"/>
      <c r="RYU84" s="184"/>
      <c r="RYV84" s="184"/>
      <c r="RYW84" s="184"/>
      <c r="RYX84" s="184"/>
      <c r="RYY84" s="184"/>
      <c r="RYZ84" s="184"/>
      <c r="RZA84" s="184"/>
      <c r="RZB84" s="184"/>
      <c r="RZC84" s="184"/>
      <c r="RZD84" s="184"/>
      <c r="RZE84" s="184"/>
      <c r="RZF84" s="184"/>
      <c r="RZG84" s="184"/>
      <c r="RZH84" s="184"/>
      <c r="RZI84" s="184"/>
      <c r="RZJ84" s="184"/>
      <c r="RZK84" s="184"/>
      <c r="RZL84" s="184"/>
      <c r="RZM84" s="184"/>
      <c r="RZN84" s="184"/>
      <c r="RZO84" s="184"/>
      <c r="RZP84" s="184"/>
      <c r="RZQ84" s="184"/>
      <c r="RZR84" s="184"/>
      <c r="RZS84" s="184"/>
      <c r="RZT84" s="184"/>
      <c r="RZU84" s="184"/>
      <c r="RZV84" s="184"/>
      <c r="RZW84" s="184"/>
      <c r="RZX84" s="184"/>
      <c r="RZY84" s="184"/>
      <c r="RZZ84" s="184"/>
      <c r="SAA84" s="184"/>
      <c r="SAB84" s="184"/>
      <c r="SAC84" s="184"/>
      <c r="SAD84" s="184"/>
      <c r="SAE84" s="184"/>
      <c r="SAF84" s="184"/>
      <c r="SAG84" s="184"/>
      <c r="SAH84" s="184"/>
      <c r="SAI84" s="184"/>
      <c r="SAJ84" s="184"/>
      <c r="SAK84" s="184"/>
      <c r="SAL84" s="184"/>
      <c r="SAM84" s="184"/>
      <c r="SAN84" s="184"/>
      <c r="SAO84" s="184"/>
      <c r="SAP84" s="184"/>
      <c r="SAQ84" s="184"/>
      <c r="SAR84" s="184"/>
      <c r="SAS84" s="184"/>
      <c r="SAT84" s="184"/>
      <c r="SAU84" s="184"/>
      <c r="SAV84" s="184"/>
      <c r="SAW84" s="184"/>
      <c r="SAX84" s="184"/>
      <c r="SAY84" s="184"/>
      <c r="SAZ84" s="184"/>
      <c r="SBA84" s="184"/>
      <c r="SBB84" s="184"/>
      <c r="SBC84" s="184"/>
      <c r="SBD84" s="184"/>
      <c r="SBE84" s="184"/>
      <c r="SBF84" s="184"/>
      <c r="SBG84" s="184"/>
      <c r="SBH84" s="184"/>
      <c r="SBI84" s="184"/>
      <c r="SBJ84" s="184"/>
      <c r="SBK84" s="184"/>
      <c r="SBL84" s="184"/>
      <c r="SBM84" s="184"/>
      <c r="SBN84" s="184"/>
      <c r="SBO84" s="184"/>
      <c r="SBP84" s="184"/>
      <c r="SBQ84" s="184"/>
      <c r="SBR84" s="184"/>
      <c r="SBS84" s="184"/>
      <c r="SBT84" s="184"/>
      <c r="SBU84" s="184"/>
      <c r="SBV84" s="184"/>
      <c r="SBW84" s="184"/>
      <c r="SBX84" s="184"/>
      <c r="SBY84" s="184"/>
      <c r="SBZ84" s="184"/>
      <c r="SCA84" s="184"/>
      <c r="SCB84" s="184"/>
      <c r="SCC84" s="184"/>
      <c r="SCD84" s="184"/>
      <c r="SCE84" s="184"/>
      <c r="SCF84" s="184"/>
      <c r="SCG84" s="184"/>
      <c r="SCH84" s="184"/>
      <c r="SCI84" s="184"/>
      <c r="SCJ84" s="184"/>
      <c r="SCK84" s="184"/>
      <c r="SCL84" s="184"/>
      <c r="SCM84" s="184"/>
      <c r="SCN84" s="184"/>
      <c r="SCO84" s="184"/>
      <c r="SCP84" s="184"/>
      <c r="SCQ84" s="184"/>
      <c r="SCR84" s="184"/>
      <c r="SCS84" s="184"/>
      <c r="SCT84" s="184"/>
      <c r="SCU84" s="184"/>
      <c r="SCV84" s="184"/>
      <c r="SCW84" s="184"/>
      <c r="SCX84" s="184"/>
      <c r="SCY84" s="184"/>
      <c r="SCZ84" s="184"/>
      <c r="SDA84" s="184"/>
      <c r="SDB84" s="184"/>
      <c r="SDC84" s="184"/>
      <c r="SDD84" s="184"/>
      <c r="SDE84" s="184"/>
      <c r="SDF84" s="184"/>
      <c r="SDG84" s="184"/>
      <c r="SDH84" s="184"/>
      <c r="SDI84" s="184"/>
      <c r="SDJ84" s="184"/>
      <c r="SDK84" s="184"/>
      <c r="SDL84" s="184"/>
      <c r="SDM84" s="184"/>
      <c r="SDN84" s="184"/>
      <c r="SDO84" s="184"/>
      <c r="SDP84" s="184"/>
      <c r="SDQ84" s="184"/>
      <c r="SDR84" s="184"/>
      <c r="SDS84" s="184"/>
      <c r="SDT84" s="184"/>
      <c r="SDU84" s="184"/>
      <c r="SDV84" s="184"/>
      <c r="SDW84" s="184"/>
      <c r="SDX84" s="184"/>
      <c r="SDY84" s="184"/>
      <c r="SDZ84" s="184"/>
      <c r="SEA84" s="184"/>
      <c r="SEB84" s="184"/>
      <c r="SEC84" s="184"/>
      <c r="SED84" s="184"/>
      <c r="SEE84" s="184"/>
      <c r="SEF84" s="184"/>
      <c r="SEG84" s="184"/>
      <c r="SEH84" s="184"/>
      <c r="SEI84" s="184"/>
      <c r="SEJ84" s="184"/>
      <c r="SEK84" s="184"/>
      <c r="SEL84" s="184"/>
      <c r="SEM84" s="184"/>
      <c r="SEN84" s="184"/>
      <c r="SEO84" s="184"/>
      <c r="SEP84" s="184"/>
      <c r="SEQ84" s="184"/>
      <c r="SER84" s="184"/>
      <c r="SES84" s="184"/>
      <c r="SET84" s="184"/>
      <c r="SEU84" s="184"/>
      <c r="SEV84" s="184"/>
      <c r="SEW84" s="184"/>
      <c r="SEX84" s="184"/>
      <c r="SEY84" s="184"/>
      <c r="SEZ84" s="184"/>
      <c r="SFA84" s="184"/>
      <c r="SFB84" s="184"/>
      <c r="SFC84" s="184"/>
      <c r="SFD84" s="184"/>
      <c r="SFE84" s="184"/>
      <c r="SFF84" s="184"/>
      <c r="SFG84" s="184"/>
      <c r="SFH84" s="184"/>
      <c r="SFI84" s="184"/>
      <c r="SFJ84" s="184"/>
      <c r="SFK84" s="184"/>
      <c r="SFL84" s="184"/>
      <c r="SFM84" s="184"/>
      <c r="SFN84" s="184"/>
      <c r="SFO84" s="184"/>
      <c r="SFP84" s="184"/>
      <c r="SFQ84" s="184"/>
      <c r="SFR84" s="184"/>
      <c r="SFS84" s="184"/>
      <c r="SFT84" s="184"/>
      <c r="SFU84" s="184"/>
      <c r="SFV84" s="184"/>
      <c r="SFW84" s="184"/>
      <c r="SFX84" s="184"/>
      <c r="SFY84" s="184"/>
      <c r="SFZ84" s="184"/>
      <c r="SGA84" s="184"/>
      <c r="SGB84" s="184"/>
      <c r="SGC84" s="184"/>
      <c r="SGD84" s="184"/>
      <c r="SGE84" s="184"/>
      <c r="SGF84" s="184"/>
      <c r="SGG84" s="184"/>
      <c r="SGH84" s="184"/>
      <c r="SGI84" s="184"/>
      <c r="SGJ84" s="184"/>
      <c r="SGK84" s="184"/>
      <c r="SGL84" s="184"/>
      <c r="SGM84" s="184"/>
      <c r="SGN84" s="184"/>
      <c r="SGO84" s="184"/>
      <c r="SGP84" s="184"/>
      <c r="SGQ84" s="184"/>
      <c r="SGR84" s="184"/>
      <c r="SGS84" s="184"/>
      <c r="SGT84" s="184"/>
      <c r="SGU84" s="184"/>
      <c r="SGV84" s="184"/>
      <c r="SGW84" s="184"/>
      <c r="SGX84" s="184"/>
      <c r="SGY84" s="184"/>
      <c r="SGZ84" s="184"/>
      <c r="SHA84" s="184"/>
      <c r="SHB84" s="184"/>
      <c r="SHC84" s="184"/>
      <c r="SHD84" s="184"/>
      <c r="SHE84" s="184"/>
      <c r="SHF84" s="184"/>
      <c r="SHG84" s="184"/>
      <c r="SHH84" s="184"/>
      <c r="SHI84" s="184"/>
      <c r="SHJ84" s="184"/>
      <c r="SHK84" s="184"/>
      <c r="SHL84" s="184"/>
      <c r="SHM84" s="184"/>
      <c r="SHN84" s="184"/>
      <c r="SHO84" s="184"/>
      <c r="SHP84" s="184"/>
      <c r="SHQ84" s="184"/>
      <c r="SHR84" s="184"/>
      <c r="SHS84" s="184"/>
      <c r="SHT84" s="184"/>
      <c r="SHU84" s="184"/>
      <c r="SHV84" s="184"/>
      <c r="SHW84" s="184"/>
      <c r="SHX84" s="184"/>
      <c r="SHY84" s="184"/>
      <c r="SHZ84" s="184"/>
      <c r="SIA84" s="184"/>
      <c r="SIB84" s="184"/>
      <c r="SIC84" s="184"/>
      <c r="SID84" s="184"/>
      <c r="SIE84" s="184"/>
      <c r="SIF84" s="184"/>
      <c r="SIG84" s="184"/>
      <c r="SIH84" s="184"/>
      <c r="SII84" s="184"/>
      <c r="SIJ84" s="184"/>
      <c r="SIK84" s="184"/>
      <c r="SIL84" s="184"/>
      <c r="SIM84" s="184"/>
      <c r="SIN84" s="184"/>
      <c r="SIO84" s="184"/>
      <c r="SIP84" s="184"/>
      <c r="SIQ84" s="184"/>
      <c r="SIR84" s="184"/>
      <c r="SIS84" s="184"/>
      <c r="SIT84" s="184"/>
      <c r="SIU84" s="184"/>
      <c r="SIV84" s="184"/>
      <c r="SIW84" s="184"/>
      <c r="SIX84" s="184"/>
      <c r="SIY84" s="184"/>
      <c r="SIZ84" s="184"/>
      <c r="SJA84" s="184"/>
      <c r="SJB84" s="184"/>
      <c r="SJC84" s="184"/>
      <c r="SJD84" s="184"/>
      <c r="SJE84" s="184"/>
      <c r="SJF84" s="184"/>
      <c r="SJG84" s="184"/>
      <c r="SJH84" s="184"/>
      <c r="SJI84" s="184"/>
      <c r="SJJ84" s="184"/>
      <c r="SJK84" s="184"/>
      <c r="SJL84" s="184"/>
      <c r="SJM84" s="184"/>
      <c r="SJN84" s="184"/>
      <c r="SJO84" s="184"/>
      <c r="SJP84" s="184"/>
      <c r="SJQ84" s="184"/>
      <c r="SJR84" s="184"/>
      <c r="SJS84" s="184"/>
      <c r="SJT84" s="184"/>
      <c r="SJU84" s="184"/>
      <c r="SJV84" s="184"/>
      <c r="SJW84" s="184"/>
      <c r="SJX84" s="184"/>
      <c r="SJY84" s="184"/>
      <c r="SJZ84" s="184"/>
      <c r="SKA84" s="184"/>
      <c r="SKB84" s="184"/>
      <c r="SKC84" s="184"/>
      <c r="SKD84" s="184"/>
      <c r="SKE84" s="184"/>
      <c r="SKF84" s="184"/>
      <c r="SKG84" s="184"/>
      <c r="SKH84" s="184"/>
      <c r="SKI84" s="184"/>
      <c r="SKJ84" s="184"/>
      <c r="SKK84" s="184"/>
      <c r="SKL84" s="184"/>
      <c r="SKM84" s="184"/>
      <c r="SKN84" s="184"/>
      <c r="SKO84" s="184"/>
      <c r="SKP84" s="184"/>
      <c r="SKQ84" s="184"/>
      <c r="SKR84" s="184"/>
      <c r="SKS84" s="184"/>
      <c r="SKT84" s="184"/>
      <c r="SKU84" s="184"/>
      <c r="SKV84" s="184"/>
      <c r="SKW84" s="184"/>
      <c r="SKX84" s="184"/>
      <c r="SKY84" s="184"/>
      <c r="SKZ84" s="184"/>
      <c r="SLA84" s="184"/>
      <c r="SLB84" s="184"/>
      <c r="SLC84" s="184"/>
      <c r="SLD84" s="184"/>
      <c r="SLE84" s="184"/>
      <c r="SLF84" s="184"/>
      <c r="SLG84" s="184"/>
      <c r="SLH84" s="184"/>
      <c r="SLI84" s="184"/>
      <c r="SLJ84" s="184"/>
      <c r="SLK84" s="184"/>
      <c r="SLL84" s="184"/>
      <c r="SLM84" s="184"/>
      <c r="SLN84" s="184"/>
      <c r="SLO84" s="184"/>
      <c r="SLP84" s="184"/>
      <c r="SLQ84" s="184"/>
      <c r="SLR84" s="184"/>
      <c r="SLS84" s="184"/>
      <c r="SLT84" s="184"/>
      <c r="SLU84" s="184"/>
      <c r="SLV84" s="184"/>
      <c r="SLW84" s="184"/>
      <c r="SLX84" s="184"/>
      <c r="SLY84" s="184"/>
      <c r="SLZ84" s="184"/>
      <c r="SMA84" s="184"/>
      <c r="SMB84" s="184"/>
      <c r="SMC84" s="184"/>
      <c r="SMD84" s="184"/>
      <c r="SME84" s="184"/>
      <c r="SMF84" s="184"/>
      <c r="SMG84" s="184"/>
      <c r="SMH84" s="184"/>
      <c r="SMI84" s="184"/>
      <c r="SMJ84" s="184"/>
      <c r="SMK84" s="184"/>
      <c r="SML84" s="184"/>
      <c r="SMM84" s="184"/>
      <c r="SMN84" s="184"/>
      <c r="SMO84" s="184"/>
      <c r="SMP84" s="184"/>
      <c r="SMQ84" s="184"/>
      <c r="SMR84" s="184"/>
      <c r="SMS84" s="184"/>
      <c r="SMT84" s="184"/>
      <c r="SMU84" s="184"/>
      <c r="SMV84" s="184"/>
      <c r="SMW84" s="184"/>
      <c r="SMX84" s="184"/>
      <c r="SMY84" s="184"/>
      <c r="SMZ84" s="184"/>
      <c r="SNA84" s="184"/>
      <c r="SNB84" s="184"/>
      <c r="SNC84" s="184"/>
      <c r="SND84" s="184"/>
      <c r="SNE84" s="184"/>
      <c r="SNF84" s="184"/>
      <c r="SNG84" s="184"/>
      <c r="SNH84" s="184"/>
      <c r="SNI84" s="184"/>
      <c r="SNJ84" s="184"/>
      <c r="SNK84" s="184"/>
      <c r="SNL84" s="184"/>
      <c r="SNM84" s="184"/>
      <c r="SNN84" s="184"/>
      <c r="SNO84" s="184"/>
      <c r="SNP84" s="184"/>
      <c r="SNQ84" s="184"/>
      <c r="SNR84" s="184"/>
      <c r="SNS84" s="184"/>
      <c r="SNT84" s="184"/>
      <c r="SNU84" s="184"/>
      <c r="SNV84" s="184"/>
      <c r="SNW84" s="184"/>
      <c r="SNX84" s="184"/>
      <c r="SNY84" s="184"/>
      <c r="SNZ84" s="184"/>
      <c r="SOA84" s="184"/>
      <c r="SOB84" s="184"/>
      <c r="SOC84" s="184"/>
      <c r="SOD84" s="184"/>
      <c r="SOE84" s="184"/>
      <c r="SOF84" s="184"/>
      <c r="SOG84" s="184"/>
      <c r="SOH84" s="184"/>
      <c r="SOI84" s="184"/>
      <c r="SOJ84" s="184"/>
      <c r="SOK84" s="184"/>
      <c r="SOL84" s="184"/>
      <c r="SOM84" s="184"/>
      <c r="SON84" s="184"/>
      <c r="SOO84" s="184"/>
      <c r="SOP84" s="184"/>
      <c r="SOQ84" s="184"/>
      <c r="SOR84" s="184"/>
      <c r="SOS84" s="184"/>
      <c r="SOT84" s="184"/>
      <c r="SOU84" s="184"/>
      <c r="SOV84" s="184"/>
      <c r="SOW84" s="184"/>
      <c r="SOX84" s="184"/>
      <c r="SOY84" s="184"/>
      <c r="SOZ84" s="184"/>
      <c r="SPA84" s="184"/>
      <c r="SPB84" s="184"/>
      <c r="SPC84" s="184"/>
      <c r="SPD84" s="184"/>
      <c r="SPE84" s="184"/>
      <c r="SPF84" s="184"/>
      <c r="SPG84" s="184"/>
      <c r="SPH84" s="184"/>
      <c r="SPI84" s="184"/>
      <c r="SPJ84" s="184"/>
      <c r="SPK84" s="184"/>
      <c r="SPL84" s="184"/>
      <c r="SPM84" s="184"/>
      <c r="SPN84" s="184"/>
      <c r="SPO84" s="184"/>
      <c r="SPP84" s="184"/>
      <c r="SPQ84" s="184"/>
      <c r="SPR84" s="184"/>
      <c r="SPS84" s="184"/>
      <c r="SPT84" s="184"/>
      <c r="SPU84" s="184"/>
      <c r="SPV84" s="184"/>
      <c r="SPW84" s="184"/>
      <c r="SPX84" s="184"/>
      <c r="SPY84" s="184"/>
      <c r="SPZ84" s="184"/>
      <c r="SQA84" s="184"/>
      <c r="SQB84" s="184"/>
      <c r="SQC84" s="184"/>
      <c r="SQD84" s="184"/>
      <c r="SQE84" s="184"/>
      <c r="SQF84" s="184"/>
      <c r="SQG84" s="184"/>
      <c r="SQH84" s="184"/>
      <c r="SQI84" s="184"/>
      <c r="SQJ84" s="184"/>
      <c r="SQK84" s="184"/>
      <c r="SQL84" s="184"/>
      <c r="SQM84" s="184"/>
      <c r="SQN84" s="184"/>
      <c r="SQO84" s="184"/>
      <c r="SQP84" s="184"/>
      <c r="SQQ84" s="184"/>
      <c r="SQR84" s="184"/>
      <c r="SQS84" s="184"/>
      <c r="SQT84" s="184"/>
      <c r="SQU84" s="184"/>
      <c r="SQV84" s="184"/>
      <c r="SQW84" s="184"/>
      <c r="SQX84" s="184"/>
      <c r="SQY84" s="184"/>
      <c r="SQZ84" s="184"/>
      <c r="SRA84" s="184"/>
      <c r="SRB84" s="184"/>
      <c r="SRC84" s="184"/>
      <c r="SRD84" s="184"/>
      <c r="SRE84" s="184"/>
      <c r="SRF84" s="184"/>
      <c r="SRG84" s="184"/>
      <c r="SRH84" s="184"/>
      <c r="SRI84" s="184"/>
      <c r="SRJ84" s="184"/>
      <c r="SRK84" s="184"/>
      <c r="SRL84" s="184"/>
      <c r="SRM84" s="184"/>
      <c r="SRN84" s="184"/>
      <c r="SRO84" s="184"/>
      <c r="SRP84" s="184"/>
      <c r="SRQ84" s="184"/>
      <c r="SRR84" s="184"/>
      <c r="SRS84" s="184"/>
      <c r="SRT84" s="184"/>
      <c r="SRU84" s="184"/>
      <c r="SRV84" s="184"/>
      <c r="SRW84" s="184"/>
      <c r="SRX84" s="184"/>
      <c r="SRY84" s="184"/>
      <c r="SRZ84" s="184"/>
      <c r="SSA84" s="184"/>
      <c r="SSB84" s="184"/>
      <c r="SSC84" s="184"/>
      <c r="SSD84" s="184"/>
      <c r="SSE84" s="184"/>
      <c r="SSF84" s="184"/>
      <c r="SSG84" s="184"/>
      <c r="SSH84" s="184"/>
      <c r="SSI84" s="184"/>
      <c r="SSJ84" s="184"/>
      <c r="SSK84" s="184"/>
      <c r="SSL84" s="184"/>
      <c r="SSM84" s="184"/>
      <c r="SSN84" s="184"/>
      <c r="SSO84" s="184"/>
      <c r="SSP84" s="184"/>
      <c r="SSQ84" s="184"/>
      <c r="SSR84" s="184"/>
      <c r="SSS84" s="184"/>
      <c r="SST84" s="184"/>
      <c r="SSU84" s="184"/>
      <c r="SSV84" s="184"/>
      <c r="SSW84" s="184"/>
      <c r="SSX84" s="184"/>
      <c r="SSY84" s="184"/>
      <c r="SSZ84" s="184"/>
      <c r="STA84" s="184"/>
      <c r="STB84" s="184"/>
      <c r="STC84" s="184"/>
      <c r="STD84" s="184"/>
      <c r="STE84" s="184"/>
      <c r="STF84" s="184"/>
      <c r="STG84" s="184"/>
      <c r="STH84" s="184"/>
      <c r="STI84" s="184"/>
      <c r="STJ84" s="184"/>
      <c r="STK84" s="184"/>
      <c r="STL84" s="184"/>
      <c r="STM84" s="184"/>
      <c r="STN84" s="184"/>
      <c r="STO84" s="184"/>
      <c r="STP84" s="184"/>
      <c r="STQ84" s="184"/>
      <c r="STR84" s="184"/>
      <c r="STS84" s="184"/>
      <c r="STT84" s="184"/>
      <c r="STU84" s="184"/>
      <c r="STV84" s="184"/>
      <c r="STW84" s="184"/>
      <c r="STX84" s="184"/>
      <c r="STY84" s="184"/>
      <c r="STZ84" s="184"/>
      <c r="SUA84" s="184"/>
      <c r="SUB84" s="184"/>
      <c r="SUC84" s="184"/>
      <c r="SUD84" s="184"/>
      <c r="SUE84" s="184"/>
      <c r="SUF84" s="184"/>
      <c r="SUG84" s="184"/>
      <c r="SUH84" s="184"/>
      <c r="SUI84" s="184"/>
      <c r="SUJ84" s="184"/>
      <c r="SUK84" s="184"/>
      <c r="SUL84" s="184"/>
      <c r="SUM84" s="184"/>
      <c r="SUN84" s="184"/>
      <c r="SUO84" s="184"/>
      <c r="SUP84" s="184"/>
      <c r="SUQ84" s="184"/>
      <c r="SUR84" s="184"/>
      <c r="SUS84" s="184"/>
      <c r="SUT84" s="184"/>
      <c r="SUU84" s="184"/>
      <c r="SUV84" s="184"/>
      <c r="SUW84" s="184"/>
      <c r="SUX84" s="184"/>
      <c r="SUY84" s="184"/>
      <c r="SUZ84" s="184"/>
      <c r="SVA84" s="184"/>
      <c r="SVB84" s="184"/>
      <c r="SVC84" s="184"/>
      <c r="SVD84" s="184"/>
      <c r="SVE84" s="184"/>
      <c r="SVF84" s="184"/>
      <c r="SVG84" s="184"/>
      <c r="SVH84" s="184"/>
      <c r="SVI84" s="184"/>
      <c r="SVJ84" s="184"/>
      <c r="SVK84" s="184"/>
      <c r="SVL84" s="184"/>
      <c r="SVM84" s="184"/>
      <c r="SVN84" s="184"/>
      <c r="SVO84" s="184"/>
      <c r="SVP84" s="184"/>
      <c r="SVQ84" s="184"/>
      <c r="SVR84" s="184"/>
      <c r="SVS84" s="184"/>
      <c r="SVT84" s="184"/>
      <c r="SVU84" s="184"/>
      <c r="SVV84" s="184"/>
      <c r="SVW84" s="184"/>
      <c r="SVX84" s="184"/>
      <c r="SVY84" s="184"/>
      <c r="SVZ84" s="184"/>
      <c r="SWA84" s="184"/>
      <c r="SWB84" s="184"/>
      <c r="SWC84" s="184"/>
      <c r="SWD84" s="184"/>
      <c r="SWE84" s="184"/>
      <c r="SWF84" s="184"/>
      <c r="SWG84" s="184"/>
      <c r="SWH84" s="184"/>
      <c r="SWI84" s="184"/>
      <c r="SWJ84" s="184"/>
      <c r="SWK84" s="184"/>
      <c r="SWL84" s="184"/>
      <c r="SWM84" s="184"/>
      <c r="SWN84" s="184"/>
      <c r="SWO84" s="184"/>
      <c r="SWP84" s="184"/>
      <c r="SWQ84" s="184"/>
      <c r="SWR84" s="184"/>
      <c r="SWS84" s="184"/>
      <c r="SWT84" s="184"/>
      <c r="SWU84" s="184"/>
      <c r="SWV84" s="184"/>
      <c r="SWW84" s="184"/>
      <c r="SWX84" s="184"/>
      <c r="SWY84" s="184"/>
      <c r="SWZ84" s="184"/>
      <c r="SXA84" s="184"/>
      <c r="SXB84" s="184"/>
      <c r="SXC84" s="184"/>
      <c r="SXD84" s="184"/>
      <c r="SXE84" s="184"/>
      <c r="SXF84" s="184"/>
      <c r="SXG84" s="184"/>
      <c r="SXH84" s="184"/>
      <c r="SXI84" s="184"/>
      <c r="SXJ84" s="184"/>
      <c r="SXK84" s="184"/>
      <c r="SXL84" s="184"/>
      <c r="SXM84" s="184"/>
      <c r="SXN84" s="184"/>
      <c r="SXO84" s="184"/>
      <c r="SXP84" s="184"/>
      <c r="SXQ84" s="184"/>
      <c r="SXR84" s="184"/>
      <c r="SXS84" s="184"/>
      <c r="SXT84" s="184"/>
      <c r="SXU84" s="184"/>
      <c r="SXV84" s="184"/>
      <c r="SXW84" s="184"/>
      <c r="SXX84" s="184"/>
      <c r="SXY84" s="184"/>
      <c r="SXZ84" s="184"/>
      <c r="SYA84" s="184"/>
      <c r="SYB84" s="184"/>
      <c r="SYC84" s="184"/>
      <c r="SYD84" s="184"/>
      <c r="SYE84" s="184"/>
      <c r="SYF84" s="184"/>
      <c r="SYG84" s="184"/>
      <c r="SYH84" s="184"/>
      <c r="SYI84" s="184"/>
      <c r="SYJ84" s="184"/>
      <c r="SYK84" s="184"/>
      <c r="SYL84" s="184"/>
      <c r="SYM84" s="184"/>
      <c r="SYN84" s="184"/>
      <c r="SYO84" s="184"/>
      <c r="SYP84" s="184"/>
      <c r="SYQ84" s="184"/>
      <c r="SYR84" s="184"/>
      <c r="SYS84" s="184"/>
      <c r="SYT84" s="184"/>
      <c r="SYU84" s="184"/>
      <c r="SYV84" s="184"/>
      <c r="SYW84" s="184"/>
      <c r="SYX84" s="184"/>
      <c r="SYY84" s="184"/>
      <c r="SYZ84" s="184"/>
      <c r="SZA84" s="184"/>
      <c r="SZB84" s="184"/>
      <c r="SZC84" s="184"/>
      <c r="SZD84" s="184"/>
      <c r="SZE84" s="184"/>
      <c r="SZF84" s="184"/>
      <c r="SZG84" s="184"/>
      <c r="SZH84" s="184"/>
      <c r="SZI84" s="184"/>
      <c r="SZJ84" s="184"/>
      <c r="SZK84" s="184"/>
      <c r="SZL84" s="184"/>
      <c r="SZM84" s="184"/>
      <c r="SZN84" s="184"/>
      <c r="SZO84" s="184"/>
      <c r="SZP84" s="184"/>
      <c r="SZQ84" s="184"/>
      <c r="SZR84" s="184"/>
      <c r="SZS84" s="184"/>
      <c r="SZT84" s="184"/>
      <c r="SZU84" s="184"/>
      <c r="SZV84" s="184"/>
      <c r="SZW84" s="184"/>
      <c r="SZX84" s="184"/>
      <c r="SZY84" s="184"/>
      <c r="SZZ84" s="184"/>
      <c r="TAA84" s="184"/>
      <c r="TAB84" s="184"/>
      <c r="TAC84" s="184"/>
      <c r="TAD84" s="184"/>
      <c r="TAE84" s="184"/>
      <c r="TAF84" s="184"/>
      <c r="TAG84" s="184"/>
      <c r="TAH84" s="184"/>
      <c r="TAI84" s="184"/>
      <c r="TAJ84" s="184"/>
      <c r="TAK84" s="184"/>
      <c r="TAL84" s="184"/>
      <c r="TAM84" s="184"/>
      <c r="TAN84" s="184"/>
      <c r="TAO84" s="184"/>
      <c r="TAP84" s="184"/>
      <c r="TAQ84" s="184"/>
      <c r="TAR84" s="184"/>
      <c r="TAS84" s="184"/>
      <c r="TAT84" s="184"/>
      <c r="TAU84" s="184"/>
      <c r="TAV84" s="184"/>
      <c r="TAW84" s="184"/>
      <c r="TAX84" s="184"/>
      <c r="TAY84" s="184"/>
      <c r="TAZ84" s="184"/>
      <c r="TBA84" s="184"/>
      <c r="TBB84" s="184"/>
      <c r="TBC84" s="184"/>
      <c r="TBD84" s="184"/>
      <c r="TBE84" s="184"/>
      <c r="TBF84" s="184"/>
      <c r="TBG84" s="184"/>
      <c r="TBH84" s="184"/>
      <c r="TBI84" s="184"/>
      <c r="TBJ84" s="184"/>
      <c r="TBK84" s="184"/>
      <c r="TBL84" s="184"/>
      <c r="TBM84" s="184"/>
      <c r="TBN84" s="184"/>
      <c r="TBO84" s="184"/>
      <c r="TBP84" s="184"/>
      <c r="TBQ84" s="184"/>
      <c r="TBR84" s="184"/>
      <c r="TBS84" s="184"/>
      <c r="TBT84" s="184"/>
      <c r="TBU84" s="184"/>
      <c r="TBV84" s="184"/>
      <c r="TBW84" s="184"/>
      <c r="TBX84" s="184"/>
      <c r="TBY84" s="184"/>
      <c r="TBZ84" s="184"/>
      <c r="TCA84" s="184"/>
      <c r="TCB84" s="184"/>
      <c r="TCC84" s="184"/>
      <c r="TCD84" s="184"/>
      <c r="TCE84" s="184"/>
      <c r="TCF84" s="184"/>
      <c r="TCG84" s="184"/>
      <c r="TCH84" s="184"/>
      <c r="TCI84" s="184"/>
      <c r="TCJ84" s="184"/>
      <c r="TCK84" s="184"/>
      <c r="TCL84" s="184"/>
      <c r="TCM84" s="184"/>
      <c r="TCN84" s="184"/>
      <c r="TCO84" s="184"/>
      <c r="TCP84" s="184"/>
      <c r="TCQ84" s="184"/>
      <c r="TCR84" s="184"/>
      <c r="TCS84" s="184"/>
      <c r="TCT84" s="184"/>
      <c r="TCU84" s="184"/>
      <c r="TCV84" s="184"/>
      <c r="TCW84" s="184"/>
      <c r="TCX84" s="184"/>
      <c r="TCY84" s="184"/>
      <c r="TCZ84" s="184"/>
      <c r="TDA84" s="184"/>
      <c r="TDB84" s="184"/>
      <c r="TDC84" s="184"/>
      <c r="TDD84" s="184"/>
      <c r="TDE84" s="184"/>
      <c r="TDF84" s="184"/>
      <c r="TDG84" s="184"/>
      <c r="TDH84" s="184"/>
      <c r="TDI84" s="184"/>
      <c r="TDJ84" s="184"/>
      <c r="TDK84" s="184"/>
      <c r="TDL84" s="184"/>
      <c r="TDM84" s="184"/>
      <c r="TDN84" s="184"/>
      <c r="TDO84" s="184"/>
      <c r="TDP84" s="184"/>
      <c r="TDQ84" s="184"/>
      <c r="TDR84" s="184"/>
      <c r="TDS84" s="184"/>
      <c r="TDT84" s="184"/>
      <c r="TDU84" s="184"/>
      <c r="TDV84" s="184"/>
      <c r="TDW84" s="184"/>
      <c r="TDX84" s="184"/>
      <c r="TDY84" s="184"/>
      <c r="TDZ84" s="184"/>
      <c r="TEA84" s="184"/>
      <c r="TEB84" s="184"/>
      <c r="TEC84" s="184"/>
      <c r="TED84" s="184"/>
      <c r="TEE84" s="184"/>
      <c r="TEF84" s="184"/>
      <c r="TEG84" s="184"/>
      <c r="TEH84" s="184"/>
      <c r="TEI84" s="184"/>
      <c r="TEJ84" s="184"/>
      <c r="TEK84" s="184"/>
      <c r="TEL84" s="184"/>
      <c r="TEM84" s="184"/>
      <c r="TEN84" s="184"/>
      <c r="TEO84" s="184"/>
      <c r="TEP84" s="184"/>
      <c r="TEQ84" s="184"/>
      <c r="TER84" s="184"/>
      <c r="TES84" s="184"/>
      <c r="TET84" s="184"/>
      <c r="TEU84" s="184"/>
      <c r="TEV84" s="184"/>
      <c r="TEW84" s="184"/>
      <c r="TEX84" s="184"/>
      <c r="TEY84" s="184"/>
      <c r="TEZ84" s="184"/>
      <c r="TFA84" s="184"/>
      <c r="TFB84" s="184"/>
      <c r="TFC84" s="184"/>
      <c r="TFD84" s="184"/>
      <c r="TFE84" s="184"/>
      <c r="TFF84" s="184"/>
      <c r="TFG84" s="184"/>
      <c r="TFH84" s="184"/>
      <c r="TFI84" s="184"/>
      <c r="TFJ84" s="184"/>
      <c r="TFK84" s="184"/>
      <c r="TFL84" s="184"/>
      <c r="TFM84" s="184"/>
      <c r="TFN84" s="184"/>
      <c r="TFO84" s="184"/>
      <c r="TFP84" s="184"/>
      <c r="TFQ84" s="184"/>
      <c r="TFR84" s="184"/>
      <c r="TFS84" s="184"/>
      <c r="TFT84" s="184"/>
      <c r="TFU84" s="184"/>
      <c r="TFV84" s="184"/>
      <c r="TFW84" s="184"/>
      <c r="TFX84" s="184"/>
      <c r="TFY84" s="184"/>
      <c r="TFZ84" s="184"/>
      <c r="TGA84" s="184"/>
      <c r="TGB84" s="184"/>
      <c r="TGC84" s="184"/>
      <c r="TGD84" s="184"/>
      <c r="TGE84" s="184"/>
      <c r="TGF84" s="184"/>
      <c r="TGG84" s="184"/>
      <c r="TGH84" s="184"/>
      <c r="TGI84" s="184"/>
      <c r="TGJ84" s="184"/>
      <c r="TGK84" s="184"/>
      <c r="TGL84" s="184"/>
      <c r="TGM84" s="184"/>
      <c r="TGN84" s="184"/>
      <c r="TGO84" s="184"/>
      <c r="TGP84" s="184"/>
      <c r="TGQ84" s="184"/>
      <c r="TGR84" s="184"/>
      <c r="TGS84" s="184"/>
      <c r="TGT84" s="184"/>
      <c r="TGU84" s="184"/>
      <c r="TGV84" s="184"/>
      <c r="TGW84" s="184"/>
      <c r="TGX84" s="184"/>
      <c r="TGY84" s="184"/>
      <c r="TGZ84" s="184"/>
      <c r="THA84" s="184"/>
      <c r="THB84" s="184"/>
      <c r="THC84" s="184"/>
      <c r="THD84" s="184"/>
      <c r="THE84" s="184"/>
      <c r="THF84" s="184"/>
      <c r="THG84" s="184"/>
      <c r="THH84" s="184"/>
      <c r="THI84" s="184"/>
      <c r="THJ84" s="184"/>
      <c r="THK84" s="184"/>
      <c r="THL84" s="184"/>
      <c r="THM84" s="184"/>
      <c r="THN84" s="184"/>
      <c r="THO84" s="184"/>
      <c r="THP84" s="184"/>
      <c r="THQ84" s="184"/>
      <c r="THR84" s="184"/>
      <c r="THS84" s="184"/>
      <c r="THT84" s="184"/>
      <c r="THU84" s="184"/>
      <c r="THV84" s="184"/>
      <c r="THW84" s="184"/>
      <c r="THX84" s="184"/>
      <c r="THY84" s="184"/>
      <c r="THZ84" s="184"/>
      <c r="TIA84" s="184"/>
      <c r="TIB84" s="184"/>
      <c r="TIC84" s="184"/>
      <c r="TID84" s="184"/>
      <c r="TIE84" s="184"/>
      <c r="TIF84" s="184"/>
      <c r="TIG84" s="184"/>
      <c r="TIH84" s="184"/>
      <c r="TII84" s="184"/>
      <c r="TIJ84" s="184"/>
      <c r="TIK84" s="184"/>
      <c r="TIL84" s="184"/>
      <c r="TIM84" s="184"/>
      <c r="TIN84" s="184"/>
      <c r="TIO84" s="184"/>
      <c r="TIP84" s="184"/>
      <c r="TIQ84" s="184"/>
      <c r="TIR84" s="184"/>
      <c r="TIS84" s="184"/>
      <c r="TIT84" s="184"/>
      <c r="TIU84" s="184"/>
      <c r="TIV84" s="184"/>
      <c r="TIW84" s="184"/>
      <c r="TIX84" s="184"/>
      <c r="TIY84" s="184"/>
      <c r="TIZ84" s="184"/>
      <c r="TJA84" s="184"/>
      <c r="TJB84" s="184"/>
      <c r="TJC84" s="184"/>
      <c r="TJD84" s="184"/>
      <c r="TJE84" s="184"/>
      <c r="TJF84" s="184"/>
      <c r="TJG84" s="184"/>
      <c r="TJH84" s="184"/>
      <c r="TJI84" s="184"/>
      <c r="TJJ84" s="184"/>
      <c r="TJK84" s="184"/>
      <c r="TJL84" s="184"/>
      <c r="TJM84" s="184"/>
      <c r="TJN84" s="184"/>
      <c r="TJO84" s="184"/>
      <c r="TJP84" s="184"/>
      <c r="TJQ84" s="184"/>
      <c r="TJR84" s="184"/>
      <c r="TJS84" s="184"/>
      <c r="TJT84" s="184"/>
      <c r="TJU84" s="184"/>
      <c r="TJV84" s="184"/>
      <c r="TJW84" s="184"/>
      <c r="TJX84" s="184"/>
      <c r="TJY84" s="184"/>
      <c r="TJZ84" s="184"/>
      <c r="TKA84" s="184"/>
      <c r="TKB84" s="184"/>
      <c r="TKC84" s="184"/>
      <c r="TKD84" s="184"/>
      <c r="TKE84" s="184"/>
      <c r="TKF84" s="184"/>
      <c r="TKG84" s="184"/>
      <c r="TKH84" s="184"/>
      <c r="TKI84" s="184"/>
      <c r="TKJ84" s="184"/>
      <c r="TKK84" s="184"/>
      <c r="TKL84" s="184"/>
      <c r="TKM84" s="184"/>
      <c r="TKN84" s="184"/>
      <c r="TKO84" s="184"/>
      <c r="TKP84" s="184"/>
      <c r="TKQ84" s="184"/>
      <c r="TKR84" s="184"/>
      <c r="TKS84" s="184"/>
      <c r="TKT84" s="184"/>
      <c r="TKU84" s="184"/>
      <c r="TKV84" s="184"/>
      <c r="TKW84" s="184"/>
      <c r="TKX84" s="184"/>
      <c r="TKY84" s="184"/>
      <c r="TKZ84" s="184"/>
      <c r="TLA84" s="184"/>
      <c r="TLB84" s="184"/>
      <c r="TLC84" s="184"/>
      <c r="TLD84" s="184"/>
      <c r="TLE84" s="184"/>
      <c r="TLF84" s="184"/>
      <c r="TLG84" s="184"/>
      <c r="TLH84" s="184"/>
      <c r="TLI84" s="184"/>
      <c r="TLJ84" s="184"/>
      <c r="TLK84" s="184"/>
      <c r="TLL84" s="184"/>
      <c r="TLM84" s="184"/>
      <c r="TLN84" s="184"/>
      <c r="TLO84" s="184"/>
      <c r="TLP84" s="184"/>
      <c r="TLQ84" s="184"/>
      <c r="TLR84" s="184"/>
      <c r="TLS84" s="184"/>
      <c r="TLT84" s="184"/>
      <c r="TLU84" s="184"/>
      <c r="TLV84" s="184"/>
      <c r="TLW84" s="184"/>
      <c r="TLX84" s="184"/>
      <c r="TLY84" s="184"/>
      <c r="TLZ84" s="184"/>
      <c r="TMA84" s="184"/>
      <c r="TMB84" s="184"/>
      <c r="TMC84" s="184"/>
      <c r="TMD84" s="184"/>
      <c r="TME84" s="184"/>
      <c r="TMF84" s="184"/>
      <c r="TMG84" s="184"/>
      <c r="TMH84" s="184"/>
      <c r="TMI84" s="184"/>
      <c r="TMJ84" s="184"/>
      <c r="TMK84" s="184"/>
      <c r="TML84" s="184"/>
      <c r="TMM84" s="184"/>
      <c r="TMN84" s="184"/>
      <c r="TMO84" s="184"/>
      <c r="TMP84" s="184"/>
      <c r="TMQ84" s="184"/>
      <c r="TMR84" s="184"/>
      <c r="TMS84" s="184"/>
      <c r="TMT84" s="184"/>
      <c r="TMU84" s="184"/>
      <c r="TMV84" s="184"/>
      <c r="TMW84" s="184"/>
      <c r="TMX84" s="184"/>
      <c r="TMY84" s="184"/>
      <c r="TMZ84" s="184"/>
      <c r="TNA84" s="184"/>
      <c r="TNB84" s="184"/>
      <c r="TNC84" s="184"/>
      <c r="TND84" s="184"/>
      <c r="TNE84" s="184"/>
      <c r="TNF84" s="184"/>
      <c r="TNG84" s="184"/>
      <c r="TNH84" s="184"/>
      <c r="TNI84" s="184"/>
      <c r="TNJ84" s="184"/>
      <c r="TNK84" s="184"/>
      <c r="TNL84" s="184"/>
      <c r="TNM84" s="184"/>
      <c r="TNN84" s="184"/>
      <c r="TNO84" s="184"/>
      <c r="TNP84" s="184"/>
      <c r="TNQ84" s="184"/>
      <c r="TNR84" s="184"/>
      <c r="TNS84" s="184"/>
      <c r="TNT84" s="184"/>
      <c r="TNU84" s="184"/>
      <c r="TNV84" s="184"/>
      <c r="TNW84" s="184"/>
      <c r="TNX84" s="184"/>
      <c r="TNY84" s="184"/>
      <c r="TNZ84" s="184"/>
      <c r="TOA84" s="184"/>
      <c r="TOB84" s="184"/>
      <c r="TOC84" s="184"/>
      <c r="TOD84" s="184"/>
      <c r="TOE84" s="184"/>
      <c r="TOF84" s="184"/>
      <c r="TOG84" s="184"/>
      <c r="TOH84" s="184"/>
      <c r="TOI84" s="184"/>
      <c r="TOJ84" s="184"/>
      <c r="TOK84" s="184"/>
      <c r="TOL84" s="184"/>
      <c r="TOM84" s="184"/>
      <c r="TON84" s="184"/>
      <c r="TOO84" s="184"/>
      <c r="TOP84" s="184"/>
      <c r="TOQ84" s="184"/>
      <c r="TOR84" s="184"/>
      <c r="TOS84" s="184"/>
      <c r="TOT84" s="184"/>
      <c r="TOU84" s="184"/>
      <c r="TOV84" s="184"/>
      <c r="TOW84" s="184"/>
      <c r="TOX84" s="184"/>
      <c r="TOY84" s="184"/>
      <c r="TOZ84" s="184"/>
      <c r="TPA84" s="184"/>
      <c r="TPB84" s="184"/>
      <c r="TPC84" s="184"/>
      <c r="TPD84" s="184"/>
      <c r="TPE84" s="184"/>
      <c r="TPF84" s="184"/>
      <c r="TPG84" s="184"/>
      <c r="TPH84" s="184"/>
      <c r="TPI84" s="184"/>
      <c r="TPJ84" s="184"/>
      <c r="TPK84" s="184"/>
      <c r="TPL84" s="184"/>
      <c r="TPM84" s="184"/>
      <c r="TPN84" s="184"/>
      <c r="TPO84" s="184"/>
      <c r="TPP84" s="184"/>
      <c r="TPQ84" s="184"/>
      <c r="TPR84" s="184"/>
      <c r="TPS84" s="184"/>
      <c r="TPT84" s="184"/>
      <c r="TPU84" s="184"/>
      <c r="TPV84" s="184"/>
      <c r="TPW84" s="184"/>
      <c r="TPX84" s="184"/>
      <c r="TPY84" s="184"/>
      <c r="TPZ84" s="184"/>
      <c r="TQA84" s="184"/>
      <c r="TQB84" s="184"/>
      <c r="TQC84" s="184"/>
      <c r="TQD84" s="184"/>
      <c r="TQE84" s="184"/>
      <c r="TQF84" s="184"/>
      <c r="TQG84" s="184"/>
      <c r="TQH84" s="184"/>
      <c r="TQI84" s="184"/>
      <c r="TQJ84" s="184"/>
      <c r="TQK84" s="184"/>
      <c r="TQL84" s="184"/>
      <c r="TQM84" s="184"/>
      <c r="TQN84" s="184"/>
      <c r="TQO84" s="184"/>
      <c r="TQP84" s="184"/>
      <c r="TQQ84" s="184"/>
      <c r="TQR84" s="184"/>
      <c r="TQS84" s="184"/>
      <c r="TQT84" s="184"/>
      <c r="TQU84" s="184"/>
      <c r="TQV84" s="184"/>
      <c r="TQW84" s="184"/>
      <c r="TQX84" s="184"/>
      <c r="TQY84" s="184"/>
      <c r="TQZ84" s="184"/>
      <c r="TRA84" s="184"/>
      <c r="TRB84" s="184"/>
      <c r="TRC84" s="184"/>
      <c r="TRD84" s="184"/>
      <c r="TRE84" s="184"/>
      <c r="TRF84" s="184"/>
      <c r="TRG84" s="184"/>
      <c r="TRH84" s="184"/>
      <c r="TRI84" s="184"/>
      <c r="TRJ84" s="184"/>
      <c r="TRK84" s="184"/>
      <c r="TRL84" s="184"/>
      <c r="TRM84" s="184"/>
      <c r="TRN84" s="184"/>
      <c r="TRO84" s="184"/>
      <c r="TRP84" s="184"/>
      <c r="TRQ84" s="184"/>
      <c r="TRR84" s="184"/>
      <c r="TRS84" s="184"/>
      <c r="TRT84" s="184"/>
      <c r="TRU84" s="184"/>
      <c r="TRV84" s="184"/>
      <c r="TRW84" s="184"/>
      <c r="TRX84" s="184"/>
      <c r="TRY84" s="184"/>
      <c r="TRZ84" s="184"/>
      <c r="TSA84" s="184"/>
      <c r="TSB84" s="184"/>
      <c r="TSC84" s="184"/>
      <c r="TSD84" s="184"/>
      <c r="TSE84" s="184"/>
      <c r="TSF84" s="184"/>
      <c r="TSG84" s="184"/>
      <c r="TSH84" s="184"/>
      <c r="TSI84" s="184"/>
      <c r="TSJ84" s="184"/>
      <c r="TSK84" s="184"/>
      <c r="TSL84" s="184"/>
      <c r="TSM84" s="184"/>
      <c r="TSN84" s="184"/>
      <c r="TSO84" s="184"/>
      <c r="TSP84" s="184"/>
      <c r="TSQ84" s="184"/>
      <c r="TSR84" s="184"/>
      <c r="TSS84" s="184"/>
      <c r="TST84" s="184"/>
      <c r="TSU84" s="184"/>
      <c r="TSV84" s="184"/>
      <c r="TSW84" s="184"/>
      <c r="TSX84" s="184"/>
      <c r="TSY84" s="184"/>
      <c r="TSZ84" s="184"/>
      <c r="TTA84" s="184"/>
      <c r="TTB84" s="184"/>
      <c r="TTC84" s="184"/>
      <c r="TTD84" s="184"/>
      <c r="TTE84" s="184"/>
      <c r="TTF84" s="184"/>
      <c r="TTG84" s="184"/>
      <c r="TTH84" s="184"/>
      <c r="TTI84" s="184"/>
      <c r="TTJ84" s="184"/>
      <c r="TTK84" s="184"/>
      <c r="TTL84" s="184"/>
      <c r="TTM84" s="184"/>
      <c r="TTN84" s="184"/>
      <c r="TTO84" s="184"/>
      <c r="TTP84" s="184"/>
      <c r="TTQ84" s="184"/>
      <c r="TTR84" s="184"/>
      <c r="TTS84" s="184"/>
      <c r="TTT84" s="184"/>
      <c r="TTU84" s="184"/>
      <c r="TTV84" s="184"/>
      <c r="TTW84" s="184"/>
      <c r="TTX84" s="184"/>
      <c r="TTY84" s="184"/>
      <c r="TTZ84" s="184"/>
      <c r="TUA84" s="184"/>
      <c r="TUB84" s="184"/>
      <c r="TUC84" s="184"/>
      <c r="TUD84" s="184"/>
      <c r="TUE84" s="184"/>
      <c r="TUF84" s="184"/>
      <c r="TUG84" s="184"/>
      <c r="TUH84" s="184"/>
      <c r="TUI84" s="184"/>
      <c r="TUJ84" s="184"/>
      <c r="TUK84" s="184"/>
      <c r="TUL84" s="184"/>
      <c r="TUM84" s="184"/>
      <c r="TUN84" s="184"/>
      <c r="TUO84" s="184"/>
      <c r="TUP84" s="184"/>
      <c r="TUQ84" s="184"/>
      <c r="TUR84" s="184"/>
      <c r="TUS84" s="184"/>
      <c r="TUT84" s="184"/>
      <c r="TUU84" s="184"/>
      <c r="TUV84" s="184"/>
      <c r="TUW84" s="184"/>
      <c r="TUX84" s="184"/>
      <c r="TUY84" s="184"/>
      <c r="TUZ84" s="184"/>
      <c r="TVA84" s="184"/>
      <c r="TVB84" s="184"/>
      <c r="TVC84" s="184"/>
      <c r="TVD84" s="184"/>
      <c r="TVE84" s="184"/>
      <c r="TVF84" s="184"/>
      <c r="TVG84" s="184"/>
      <c r="TVH84" s="184"/>
      <c r="TVI84" s="184"/>
      <c r="TVJ84" s="184"/>
      <c r="TVK84" s="184"/>
      <c r="TVL84" s="184"/>
      <c r="TVM84" s="184"/>
      <c r="TVN84" s="184"/>
      <c r="TVO84" s="184"/>
      <c r="TVP84" s="184"/>
      <c r="TVQ84" s="184"/>
      <c r="TVR84" s="184"/>
      <c r="TVS84" s="184"/>
      <c r="TVT84" s="184"/>
      <c r="TVU84" s="184"/>
      <c r="TVV84" s="184"/>
      <c r="TVW84" s="184"/>
      <c r="TVX84" s="184"/>
      <c r="TVY84" s="184"/>
      <c r="TVZ84" s="184"/>
      <c r="TWA84" s="184"/>
      <c r="TWB84" s="184"/>
      <c r="TWC84" s="184"/>
      <c r="TWD84" s="184"/>
      <c r="TWE84" s="184"/>
      <c r="TWF84" s="184"/>
      <c r="TWG84" s="184"/>
      <c r="TWH84" s="184"/>
      <c r="TWI84" s="184"/>
      <c r="TWJ84" s="184"/>
      <c r="TWK84" s="184"/>
      <c r="TWL84" s="184"/>
      <c r="TWM84" s="184"/>
      <c r="TWN84" s="184"/>
      <c r="TWO84" s="184"/>
      <c r="TWP84" s="184"/>
      <c r="TWQ84" s="184"/>
      <c r="TWR84" s="184"/>
      <c r="TWS84" s="184"/>
      <c r="TWT84" s="184"/>
      <c r="TWU84" s="184"/>
      <c r="TWV84" s="184"/>
      <c r="TWW84" s="184"/>
      <c r="TWX84" s="184"/>
      <c r="TWY84" s="184"/>
      <c r="TWZ84" s="184"/>
      <c r="TXA84" s="184"/>
      <c r="TXB84" s="184"/>
      <c r="TXC84" s="184"/>
      <c r="TXD84" s="184"/>
      <c r="TXE84" s="184"/>
      <c r="TXF84" s="184"/>
      <c r="TXG84" s="184"/>
      <c r="TXH84" s="184"/>
      <c r="TXI84" s="184"/>
      <c r="TXJ84" s="184"/>
      <c r="TXK84" s="184"/>
      <c r="TXL84" s="184"/>
      <c r="TXM84" s="184"/>
      <c r="TXN84" s="184"/>
      <c r="TXO84" s="184"/>
      <c r="TXP84" s="184"/>
      <c r="TXQ84" s="184"/>
      <c r="TXR84" s="184"/>
      <c r="TXS84" s="184"/>
      <c r="TXT84" s="184"/>
      <c r="TXU84" s="184"/>
      <c r="TXV84" s="184"/>
      <c r="TXW84" s="184"/>
      <c r="TXX84" s="184"/>
      <c r="TXY84" s="184"/>
      <c r="TXZ84" s="184"/>
      <c r="TYA84" s="184"/>
      <c r="TYB84" s="184"/>
      <c r="TYC84" s="184"/>
      <c r="TYD84" s="184"/>
      <c r="TYE84" s="184"/>
      <c r="TYF84" s="184"/>
      <c r="TYG84" s="184"/>
      <c r="TYH84" s="184"/>
      <c r="TYI84" s="184"/>
      <c r="TYJ84" s="184"/>
      <c r="TYK84" s="184"/>
      <c r="TYL84" s="184"/>
      <c r="TYM84" s="184"/>
      <c r="TYN84" s="184"/>
      <c r="TYO84" s="184"/>
      <c r="TYP84" s="184"/>
      <c r="TYQ84" s="184"/>
      <c r="TYR84" s="184"/>
      <c r="TYS84" s="184"/>
      <c r="TYT84" s="184"/>
      <c r="TYU84" s="184"/>
      <c r="TYV84" s="184"/>
      <c r="TYW84" s="184"/>
      <c r="TYX84" s="184"/>
      <c r="TYY84" s="184"/>
      <c r="TYZ84" s="184"/>
      <c r="TZA84" s="184"/>
      <c r="TZB84" s="184"/>
      <c r="TZC84" s="184"/>
      <c r="TZD84" s="184"/>
      <c r="TZE84" s="184"/>
      <c r="TZF84" s="184"/>
      <c r="TZG84" s="184"/>
      <c r="TZH84" s="184"/>
      <c r="TZI84" s="184"/>
      <c r="TZJ84" s="184"/>
      <c r="TZK84" s="184"/>
      <c r="TZL84" s="184"/>
      <c r="TZM84" s="184"/>
      <c r="TZN84" s="184"/>
      <c r="TZO84" s="184"/>
      <c r="TZP84" s="184"/>
      <c r="TZQ84" s="184"/>
      <c r="TZR84" s="184"/>
      <c r="TZS84" s="184"/>
      <c r="TZT84" s="184"/>
      <c r="TZU84" s="184"/>
      <c r="TZV84" s="184"/>
      <c r="TZW84" s="184"/>
      <c r="TZX84" s="184"/>
      <c r="TZY84" s="184"/>
      <c r="TZZ84" s="184"/>
      <c r="UAA84" s="184"/>
      <c r="UAB84" s="184"/>
      <c r="UAC84" s="184"/>
      <c r="UAD84" s="184"/>
      <c r="UAE84" s="184"/>
      <c r="UAF84" s="184"/>
      <c r="UAG84" s="184"/>
      <c r="UAH84" s="184"/>
      <c r="UAI84" s="184"/>
      <c r="UAJ84" s="184"/>
      <c r="UAK84" s="184"/>
      <c r="UAL84" s="184"/>
      <c r="UAM84" s="184"/>
      <c r="UAN84" s="184"/>
      <c r="UAO84" s="184"/>
      <c r="UAP84" s="184"/>
      <c r="UAQ84" s="184"/>
      <c r="UAR84" s="184"/>
      <c r="UAS84" s="184"/>
      <c r="UAT84" s="184"/>
      <c r="UAU84" s="184"/>
      <c r="UAV84" s="184"/>
      <c r="UAW84" s="184"/>
      <c r="UAX84" s="184"/>
      <c r="UAY84" s="184"/>
      <c r="UAZ84" s="184"/>
      <c r="UBA84" s="184"/>
      <c r="UBB84" s="184"/>
      <c r="UBC84" s="184"/>
      <c r="UBD84" s="184"/>
      <c r="UBE84" s="184"/>
      <c r="UBF84" s="184"/>
      <c r="UBG84" s="184"/>
      <c r="UBH84" s="184"/>
      <c r="UBI84" s="184"/>
      <c r="UBJ84" s="184"/>
      <c r="UBK84" s="184"/>
      <c r="UBL84" s="184"/>
      <c r="UBM84" s="184"/>
      <c r="UBN84" s="184"/>
      <c r="UBO84" s="184"/>
      <c r="UBP84" s="184"/>
      <c r="UBQ84" s="184"/>
      <c r="UBR84" s="184"/>
      <c r="UBS84" s="184"/>
      <c r="UBT84" s="184"/>
      <c r="UBU84" s="184"/>
      <c r="UBV84" s="184"/>
      <c r="UBW84" s="184"/>
      <c r="UBX84" s="184"/>
      <c r="UBY84" s="184"/>
      <c r="UBZ84" s="184"/>
      <c r="UCA84" s="184"/>
      <c r="UCB84" s="184"/>
      <c r="UCC84" s="184"/>
      <c r="UCD84" s="184"/>
      <c r="UCE84" s="184"/>
      <c r="UCF84" s="184"/>
      <c r="UCG84" s="184"/>
      <c r="UCH84" s="184"/>
      <c r="UCI84" s="184"/>
      <c r="UCJ84" s="184"/>
      <c r="UCK84" s="184"/>
      <c r="UCL84" s="184"/>
      <c r="UCM84" s="184"/>
      <c r="UCN84" s="184"/>
      <c r="UCO84" s="184"/>
      <c r="UCP84" s="184"/>
      <c r="UCQ84" s="184"/>
      <c r="UCR84" s="184"/>
      <c r="UCS84" s="184"/>
      <c r="UCT84" s="184"/>
      <c r="UCU84" s="184"/>
      <c r="UCV84" s="184"/>
      <c r="UCW84" s="184"/>
      <c r="UCX84" s="184"/>
      <c r="UCY84" s="184"/>
      <c r="UCZ84" s="184"/>
      <c r="UDA84" s="184"/>
      <c r="UDB84" s="184"/>
      <c r="UDC84" s="184"/>
      <c r="UDD84" s="184"/>
      <c r="UDE84" s="184"/>
      <c r="UDF84" s="184"/>
      <c r="UDG84" s="184"/>
      <c r="UDH84" s="184"/>
      <c r="UDI84" s="184"/>
      <c r="UDJ84" s="184"/>
      <c r="UDK84" s="184"/>
      <c r="UDL84" s="184"/>
      <c r="UDM84" s="184"/>
      <c r="UDN84" s="184"/>
      <c r="UDO84" s="184"/>
      <c r="UDP84" s="184"/>
      <c r="UDQ84" s="184"/>
      <c r="UDR84" s="184"/>
      <c r="UDS84" s="184"/>
      <c r="UDT84" s="184"/>
      <c r="UDU84" s="184"/>
      <c r="UDV84" s="184"/>
      <c r="UDW84" s="184"/>
      <c r="UDX84" s="184"/>
      <c r="UDY84" s="184"/>
      <c r="UDZ84" s="184"/>
      <c r="UEA84" s="184"/>
      <c r="UEB84" s="184"/>
      <c r="UEC84" s="184"/>
      <c r="UED84" s="184"/>
      <c r="UEE84" s="184"/>
      <c r="UEF84" s="184"/>
      <c r="UEG84" s="184"/>
      <c r="UEH84" s="184"/>
      <c r="UEI84" s="184"/>
      <c r="UEJ84" s="184"/>
      <c r="UEK84" s="184"/>
      <c r="UEL84" s="184"/>
      <c r="UEM84" s="184"/>
      <c r="UEN84" s="184"/>
      <c r="UEO84" s="184"/>
      <c r="UEP84" s="184"/>
      <c r="UEQ84" s="184"/>
      <c r="UER84" s="184"/>
      <c r="UES84" s="184"/>
      <c r="UET84" s="184"/>
      <c r="UEU84" s="184"/>
      <c r="UEV84" s="184"/>
      <c r="UEW84" s="184"/>
      <c r="UEX84" s="184"/>
      <c r="UEY84" s="184"/>
      <c r="UEZ84" s="184"/>
      <c r="UFA84" s="184"/>
      <c r="UFB84" s="184"/>
      <c r="UFC84" s="184"/>
      <c r="UFD84" s="184"/>
      <c r="UFE84" s="184"/>
      <c r="UFF84" s="184"/>
      <c r="UFG84" s="184"/>
      <c r="UFH84" s="184"/>
      <c r="UFI84" s="184"/>
      <c r="UFJ84" s="184"/>
      <c r="UFK84" s="184"/>
      <c r="UFL84" s="184"/>
      <c r="UFM84" s="184"/>
      <c r="UFN84" s="184"/>
      <c r="UFO84" s="184"/>
      <c r="UFP84" s="184"/>
      <c r="UFQ84" s="184"/>
      <c r="UFR84" s="184"/>
      <c r="UFS84" s="184"/>
      <c r="UFT84" s="184"/>
      <c r="UFU84" s="184"/>
      <c r="UFV84" s="184"/>
      <c r="UFW84" s="184"/>
      <c r="UFX84" s="184"/>
      <c r="UFY84" s="184"/>
      <c r="UFZ84" s="184"/>
      <c r="UGA84" s="184"/>
      <c r="UGB84" s="184"/>
      <c r="UGC84" s="184"/>
      <c r="UGD84" s="184"/>
      <c r="UGE84" s="184"/>
      <c r="UGF84" s="184"/>
      <c r="UGG84" s="184"/>
      <c r="UGH84" s="184"/>
      <c r="UGI84" s="184"/>
      <c r="UGJ84" s="184"/>
      <c r="UGK84" s="184"/>
      <c r="UGL84" s="184"/>
      <c r="UGM84" s="184"/>
      <c r="UGN84" s="184"/>
      <c r="UGO84" s="184"/>
      <c r="UGP84" s="184"/>
      <c r="UGQ84" s="184"/>
      <c r="UGR84" s="184"/>
      <c r="UGS84" s="184"/>
      <c r="UGT84" s="184"/>
      <c r="UGU84" s="184"/>
      <c r="UGV84" s="184"/>
      <c r="UGW84" s="184"/>
      <c r="UGX84" s="184"/>
      <c r="UGY84" s="184"/>
      <c r="UGZ84" s="184"/>
      <c r="UHA84" s="184"/>
      <c r="UHB84" s="184"/>
      <c r="UHC84" s="184"/>
      <c r="UHD84" s="184"/>
      <c r="UHE84" s="184"/>
      <c r="UHF84" s="184"/>
      <c r="UHG84" s="184"/>
      <c r="UHH84" s="184"/>
      <c r="UHI84" s="184"/>
      <c r="UHJ84" s="184"/>
      <c r="UHK84" s="184"/>
      <c r="UHL84" s="184"/>
      <c r="UHM84" s="184"/>
      <c r="UHN84" s="184"/>
      <c r="UHO84" s="184"/>
      <c r="UHP84" s="184"/>
      <c r="UHQ84" s="184"/>
      <c r="UHR84" s="184"/>
      <c r="UHS84" s="184"/>
      <c r="UHT84" s="184"/>
      <c r="UHU84" s="184"/>
      <c r="UHV84" s="184"/>
      <c r="UHW84" s="184"/>
      <c r="UHX84" s="184"/>
      <c r="UHY84" s="184"/>
      <c r="UHZ84" s="184"/>
      <c r="UIA84" s="184"/>
      <c r="UIB84" s="184"/>
      <c r="UIC84" s="184"/>
      <c r="UID84" s="184"/>
      <c r="UIE84" s="184"/>
      <c r="UIF84" s="184"/>
      <c r="UIG84" s="184"/>
      <c r="UIH84" s="184"/>
      <c r="UII84" s="184"/>
      <c r="UIJ84" s="184"/>
      <c r="UIK84" s="184"/>
      <c r="UIL84" s="184"/>
      <c r="UIM84" s="184"/>
      <c r="UIN84" s="184"/>
      <c r="UIO84" s="184"/>
      <c r="UIP84" s="184"/>
      <c r="UIQ84" s="184"/>
      <c r="UIR84" s="184"/>
      <c r="UIS84" s="184"/>
      <c r="UIT84" s="184"/>
      <c r="UIU84" s="184"/>
      <c r="UIV84" s="184"/>
      <c r="UIW84" s="184"/>
      <c r="UIX84" s="184"/>
      <c r="UIY84" s="184"/>
      <c r="UIZ84" s="184"/>
      <c r="UJA84" s="184"/>
      <c r="UJB84" s="184"/>
      <c r="UJC84" s="184"/>
      <c r="UJD84" s="184"/>
      <c r="UJE84" s="184"/>
      <c r="UJF84" s="184"/>
      <c r="UJG84" s="184"/>
      <c r="UJH84" s="184"/>
      <c r="UJI84" s="184"/>
      <c r="UJJ84" s="184"/>
      <c r="UJK84" s="184"/>
      <c r="UJL84" s="184"/>
      <c r="UJM84" s="184"/>
      <c r="UJN84" s="184"/>
      <c r="UJO84" s="184"/>
      <c r="UJP84" s="184"/>
      <c r="UJQ84" s="184"/>
      <c r="UJR84" s="184"/>
      <c r="UJS84" s="184"/>
      <c r="UJT84" s="184"/>
      <c r="UJU84" s="184"/>
      <c r="UJV84" s="184"/>
      <c r="UJW84" s="184"/>
      <c r="UJX84" s="184"/>
      <c r="UJY84" s="184"/>
      <c r="UJZ84" s="184"/>
      <c r="UKA84" s="184"/>
      <c r="UKB84" s="184"/>
      <c r="UKC84" s="184"/>
      <c r="UKD84" s="184"/>
      <c r="UKE84" s="184"/>
      <c r="UKF84" s="184"/>
      <c r="UKG84" s="184"/>
      <c r="UKH84" s="184"/>
      <c r="UKI84" s="184"/>
      <c r="UKJ84" s="184"/>
      <c r="UKK84" s="184"/>
      <c r="UKL84" s="184"/>
      <c r="UKM84" s="184"/>
      <c r="UKN84" s="184"/>
      <c r="UKO84" s="184"/>
      <c r="UKP84" s="184"/>
      <c r="UKQ84" s="184"/>
      <c r="UKR84" s="184"/>
      <c r="UKS84" s="184"/>
      <c r="UKT84" s="184"/>
      <c r="UKU84" s="184"/>
      <c r="UKV84" s="184"/>
      <c r="UKW84" s="184"/>
      <c r="UKX84" s="184"/>
      <c r="UKY84" s="184"/>
      <c r="UKZ84" s="184"/>
      <c r="ULA84" s="184"/>
      <c r="ULB84" s="184"/>
      <c r="ULC84" s="184"/>
      <c r="ULD84" s="184"/>
      <c r="ULE84" s="184"/>
      <c r="ULF84" s="184"/>
      <c r="ULG84" s="184"/>
      <c r="ULH84" s="184"/>
      <c r="ULI84" s="184"/>
      <c r="ULJ84" s="184"/>
      <c r="ULK84" s="184"/>
      <c r="ULL84" s="184"/>
      <c r="ULM84" s="184"/>
      <c r="ULN84" s="184"/>
      <c r="ULO84" s="184"/>
      <c r="ULP84" s="184"/>
      <c r="ULQ84" s="184"/>
      <c r="ULR84" s="184"/>
      <c r="ULS84" s="184"/>
      <c r="ULT84" s="184"/>
      <c r="ULU84" s="184"/>
      <c r="ULV84" s="184"/>
      <c r="ULW84" s="184"/>
      <c r="ULX84" s="184"/>
      <c r="ULY84" s="184"/>
      <c r="ULZ84" s="184"/>
      <c r="UMA84" s="184"/>
      <c r="UMB84" s="184"/>
      <c r="UMC84" s="184"/>
      <c r="UMD84" s="184"/>
      <c r="UME84" s="184"/>
      <c r="UMF84" s="184"/>
      <c r="UMG84" s="184"/>
      <c r="UMH84" s="184"/>
      <c r="UMI84" s="184"/>
      <c r="UMJ84" s="184"/>
      <c r="UMK84" s="184"/>
      <c r="UML84" s="184"/>
      <c r="UMM84" s="184"/>
      <c r="UMN84" s="184"/>
      <c r="UMO84" s="184"/>
      <c r="UMP84" s="184"/>
      <c r="UMQ84" s="184"/>
      <c r="UMR84" s="184"/>
      <c r="UMS84" s="184"/>
      <c r="UMT84" s="184"/>
      <c r="UMU84" s="184"/>
      <c r="UMV84" s="184"/>
      <c r="UMW84" s="184"/>
      <c r="UMX84" s="184"/>
      <c r="UMY84" s="184"/>
      <c r="UMZ84" s="184"/>
      <c r="UNA84" s="184"/>
      <c r="UNB84" s="184"/>
      <c r="UNC84" s="184"/>
      <c r="UND84" s="184"/>
      <c r="UNE84" s="184"/>
      <c r="UNF84" s="184"/>
      <c r="UNG84" s="184"/>
      <c r="UNH84" s="184"/>
      <c r="UNI84" s="184"/>
      <c r="UNJ84" s="184"/>
      <c r="UNK84" s="184"/>
      <c r="UNL84" s="184"/>
      <c r="UNM84" s="184"/>
      <c r="UNN84" s="184"/>
      <c r="UNO84" s="184"/>
      <c r="UNP84" s="184"/>
      <c r="UNQ84" s="184"/>
      <c r="UNR84" s="184"/>
      <c r="UNS84" s="184"/>
      <c r="UNT84" s="184"/>
      <c r="UNU84" s="184"/>
      <c r="UNV84" s="184"/>
      <c r="UNW84" s="184"/>
      <c r="UNX84" s="184"/>
      <c r="UNY84" s="184"/>
      <c r="UNZ84" s="184"/>
      <c r="UOA84" s="184"/>
      <c r="UOB84" s="184"/>
      <c r="UOC84" s="184"/>
      <c r="UOD84" s="184"/>
      <c r="UOE84" s="184"/>
      <c r="UOF84" s="184"/>
      <c r="UOG84" s="184"/>
      <c r="UOH84" s="184"/>
      <c r="UOI84" s="184"/>
      <c r="UOJ84" s="184"/>
      <c r="UOK84" s="184"/>
      <c r="UOL84" s="184"/>
      <c r="UOM84" s="184"/>
      <c r="UON84" s="184"/>
      <c r="UOO84" s="184"/>
      <c r="UOP84" s="184"/>
      <c r="UOQ84" s="184"/>
      <c r="UOR84" s="184"/>
      <c r="UOS84" s="184"/>
      <c r="UOT84" s="184"/>
      <c r="UOU84" s="184"/>
      <c r="UOV84" s="184"/>
      <c r="UOW84" s="184"/>
      <c r="UOX84" s="184"/>
      <c r="UOY84" s="184"/>
      <c r="UOZ84" s="184"/>
      <c r="UPA84" s="184"/>
      <c r="UPB84" s="184"/>
      <c r="UPC84" s="184"/>
      <c r="UPD84" s="184"/>
      <c r="UPE84" s="184"/>
      <c r="UPF84" s="184"/>
      <c r="UPG84" s="184"/>
      <c r="UPH84" s="184"/>
      <c r="UPI84" s="184"/>
      <c r="UPJ84" s="184"/>
      <c r="UPK84" s="184"/>
      <c r="UPL84" s="184"/>
      <c r="UPM84" s="184"/>
      <c r="UPN84" s="184"/>
      <c r="UPO84" s="184"/>
      <c r="UPP84" s="184"/>
      <c r="UPQ84" s="184"/>
      <c r="UPR84" s="184"/>
      <c r="UPS84" s="184"/>
      <c r="UPT84" s="184"/>
      <c r="UPU84" s="184"/>
      <c r="UPV84" s="184"/>
      <c r="UPW84" s="184"/>
      <c r="UPX84" s="184"/>
      <c r="UPY84" s="184"/>
      <c r="UPZ84" s="184"/>
      <c r="UQA84" s="184"/>
      <c r="UQB84" s="184"/>
      <c r="UQC84" s="184"/>
      <c r="UQD84" s="184"/>
      <c r="UQE84" s="184"/>
      <c r="UQF84" s="184"/>
      <c r="UQG84" s="184"/>
      <c r="UQH84" s="184"/>
      <c r="UQI84" s="184"/>
      <c r="UQJ84" s="184"/>
      <c r="UQK84" s="184"/>
      <c r="UQL84" s="184"/>
      <c r="UQM84" s="184"/>
      <c r="UQN84" s="184"/>
      <c r="UQO84" s="184"/>
      <c r="UQP84" s="184"/>
      <c r="UQQ84" s="184"/>
      <c r="UQR84" s="184"/>
      <c r="UQS84" s="184"/>
      <c r="UQT84" s="184"/>
      <c r="UQU84" s="184"/>
      <c r="UQV84" s="184"/>
      <c r="UQW84" s="184"/>
      <c r="UQX84" s="184"/>
      <c r="UQY84" s="184"/>
      <c r="UQZ84" s="184"/>
      <c r="URA84" s="184"/>
      <c r="URB84" s="184"/>
      <c r="URC84" s="184"/>
      <c r="URD84" s="184"/>
      <c r="URE84" s="184"/>
      <c r="URF84" s="184"/>
      <c r="URG84" s="184"/>
      <c r="URH84" s="184"/>
      <c r="URI84" s="184"/>
      <c r="URJ84" s="184"/>
      <c r="URK84" s="184"/>
      <c r="URL84" s="184"/>
      <c r="URM84" s="184"/>
      <c r="URN84" s="184"/>
      <c r="URO84" s="184"/>
      <c r="URP84" s="184"/>
      <c r="URQ84" s="184"/>
      <c r="URR84" s="184"/>
      <c r="URS84" s="184"/>
      <c r="URT84" s="184"/>
      <c r="URU84" s="184"/>
      <c r="URV84" s="184"/>
      <c r="URW84" s="184"/>
      <c r="URX84" s="184"/>
      <c r="URY84" s="184"/>
      <c r="URZ84" s="184"/>
      <c r="USA84" s="184"/>
      <c r="USB84" s="184"/>
      <c r="USC84" s="184"/>
      <c r="USD84" s="184"/>
      <c r="USE84" s="184"/>
      <c r="USF84" s="184"/>
      <c r="USG84" s="184"/>
      <c r="USH84" s="184"/>
      <c r="USI84" s="184"/>
      <c r="USJ84" s="184"/>
      <c r="USK84" s="184"/>
      <c r="USL84" s="184"/>
      <c r="USM84" s="184"/>
      <c r="USN84" s="184"/>
      <c r="USO84" s="184"/>
      <c r="USP84" s="184"/>
      <c r="USQ84" s="184"/>
      <c r="USR84" s="184"/>
      <c r="USS84" s="184"/>
      <c r="UST84" s="184"/>
      <c r="USU84" s="184"/>
      <c r="USV84" s="184"/>
      <c r="USW84" s="184"/>
      <c r="USX84" s="184"/>
      <c r="USY84" s="184"/>
      <c r="USZ84" s="184"/>
      <c r="UTA84" s="184"/>
      <c r="UTB84" s="184"/>
      <c r="UTC84" s="184"/>
      <c r="UTD84" s="184"/>
      <c r="UTE84" s="184"/>
      <c r="UTF84" s="184"/>
      <c r="UTG84" s="184"/>
      <c r="UTH84" s="184"/>
      <c r="UTI84" s="184"/>
      <c r="UTJ84" s="184"/>
      <c r="UTK84" s="184"/>
      <c r="UTL84" s="184"/>
      <c r="UTM84" s="184"/>
      <c r="UTN84" s="184"/>
      <c r="UTO84" s="184"/>
      <c r="UTP84" s="184"/>
      <c r="UTQ84" s="184"/>
      <c r="UTR84" s="184"/>
      <c r="UTS84" s="184"/>
      <c r="UTT84" s="184"/>
      <c r="UTU84" s="184"/>
      <c r="UTV84" s="184"/>
      <c r="UTW84" s="184"/>
      <c r="UTX84" s="184"/>
      <c r="UTY84" s="184"/>
      <c r="UTZ84" s="184"/>
      <c r="UUA84" s="184"/>
      <c r="UUB84" s="184"/>
      <c r="UUC84" s="184"/>
      <c r="UUD84" s="184"/>
      <c r="UUE84" s="184"/>
      <c r="UUF84" s="184"/>
      <c r="UUG84" s="184"/>
      <c r="UUH84" s="184"/>
      <c r="UUI84" s="184"/>
      <c r="UUJ84" s="184"/>
      <c r="UUK84" s="184"/>
      <c r="UUL84" s="184"/>
      <c r="UUM84" s="184"/>
      <c r="UUN84" s="184"/>
      <c r="UUO84" s="184"/>
      <c r="UUP84" s="184"/>
      <c r="UUQ84" s="184"/>
      <c r="UUR84" s="184"/>
      <c r="UUS84" s="184"/>
      <c r="UUT84" s="184"/>
      <c r="UUU84" s="184"/>
      <c r="UUV84" s="184"/>
      <c r="UUW84" s="184"/>
      <c r="UUX84" s="184"/>
      <c r="UUY84" s="184"/>
      <c r="UUZ84" s="184"/>
      <c r="UVA84" s="184"/>
      <c r="UVB84" s="184"/>
      <c r="UVC84" s="184"/>
      <c r="UVD84" s="184"/>
      <c r="UVE84" s="184"/>
      <c r="UVF84" s="184"/>
      <c r="UVG84" s="184"/>
      <c r="UVH84" s="184"/>
      <c r="UVI84" s="184"/>
      <c r="UVJ84" s="184"/>
      <c r="UVK84" s="184"/>
      <c r="UVL84" s="184"/>
      <c r="UVM84" s="184"/>
      <c r="UVN84" s="184"/>
      <c r="UVO84" s="184"/>
      <c r="UVP84" s="184"/>
      <c r="UVQ84" s="184"/>
      <c r="UVR84" s="184"/>
      <c r="UVS84" s="184"/>
      <c r="UVT84" s="184"/>
      <c r="UVU84" s="184"/>
      <c r="UVV84" s="184"/>
      <c r="UVW84" s="184"/>
      <c r="UVX84" s="184"/>
      <c r="UVY84" s="184"/>
      <c r="UVZ84" s="184"/>
      <c r="UWA84" s="184"/>
      <c r="UWB84" s="184"/>
      <c r="UWC84" s="184"/>
      <c r="UWD84" s="184"/>
      <c r="UWE84" s="184"/>
      <c r="UWF84" s="184"/>
      <c r="UWG84" s="184"/>
      <c r="UWH84" s="184"/>
      <c r="UWI84" s="184"/>
      <c r="UWJ84" s="184"/>
      <c r="UWK84" s="184"/>
      <c r="UWL84" s="184"/>
      <c r="UWM84" s="184"/>
      <c r="UWN84" s="184"/>
      <c r="UWO84" s="184"/>
      <c r="UWP84" s="184"/>
      <c r="UWQ84" s="184"/>
      <c r="UWR84" s="184"/>
      <c r="UWS84" s="184"/>
      <c r="UWT84" s="184"/>
      <c r="UWU84" s="184"/>
      <c r="UWV84" s="184"/>
      <c r="UWW84" s="184"/>
      <c r="UWX84" s="184"/>
      <c r="UWY84" s="184"/>
      <c r="UWZ84" s="184"/>
      <c r="UXA84" s="184"/>
      <c r="UXB84" s="184"/>
      <c r="UXC84" s="184"/>
      <c r="UXD84" s="184"/>
      <c r="UXE84" s="184"/>
      <c r="UXF84" s="184"/>
      <c r="UXG84" s="184"/>
      <c r="UXH84" s="184"/>
      <c r="UXI84" s="184"/>
      <c r="UXJ84" s="184"/>
      <c r="UXK84" s="184"/>
      <c r="UXL84" s="184"/>
      <c r="UXM84" s="184"/>
      <c r="UXN84" s="184"/>
      <c r="UXO84" s="184"/>
      <c r="UXP84" s="184"/>
      <c r="UXQ84" s="184"/>
      <c r="UXR84" s="184"/>
      <c r="UXS84" s="184"/>
      <c r="UXT84" s="184"/>
      <c r="UXU84" s="184"/>
      <c r="UXV84" s="184"/>
      <c r="UXW84" s="184"/>
      <c r="UXX84" s="184"/>
      <c r="UXY84" s="184"/>
      <c r="UXZ84" s="184"/>
      <c r="UYA84" s="184"/>
      <c r="UYB84" s="184"/>
      <c r="UYC84" s="184"/>
      <c r="UYD84" s="184"/>
      <c r="UYE84" s="184"/>
      <c r="UYF84" s="184"/>
      <c r="UYG84" s="184"/>
      <c r="UYH84" s="184"/>
      <c r="UYI84" s="184"/>
      <c r="UYJ84" s="184"/>
      <c r="UYK84" s="184"/>
      <c r="UYL84" s="184"/>
      <c r="UYM84" s="184"/>
      <c r="UYN84" s="184"/>
      <c r="UYO84" s="184"/>
      <c r="UYP84" s="184"/>
      <c r="UYQ84" s="184"/>
      <c r="UYR84" s="184"/>
      <c r="UYS84" s="184"/>
      <c r="UYT84" s="184"/>
      <c r="UYU84" s="184"/>
      <c r="UYV84" s="184"/>
      <c r="UYW84" s="184"/>
      <c r="UYX84" s="184"/>
      <c r="UYY84" s="184"/>
      <c r="UYZ84" s="184"/>
      <c r="UZA84" s="184"/>
      <c r="UZB84" s="184"/>
      <c r="UZC84" s="184"/>
      <c r="UZD84" s="184"/>
      <c r="UZE84" s="184"/>
      <c r="UZF84" s="184"/>
      <c r="UZG84" s="184"/>
      <c r="UZH84" s="184"/>
      <c r="UZI84" s="184"/>
      <c r="UZJ84" s="184"/>
      <c r="UZK84" s="184"/>
      <c r="UZL84" s="184"/>
      <c r="UZM84" s="184"/>
      <c r="UZN84" s="184"/>
      <c r="UZO84" s="184"/>
      <c r="UZP84" s="184"/>
      <c r="UZQ84" s="184"/>
      <c r="UZR84" s="184"/>
      <c r="UZS84" s="184"/>
      <c r="UZT84" s="184"/>
      <c r="UZU84" s="184"/>
      <c r="UZV84" s="184"/>
      <c r="UZW84" s="184"/>
      <c r="UZX84" s="184"/>
      <c r="UZY84" s="184"/>
      <c r="UZZ84" s="184"/>
      <c r="VAA84" s="184"/>
      <c r="VAB84" s="184"/>
      <c r="VAC84" s="184"/>
      <c r="VAD84" s="184"/>
      <c r="VAE84" s="184"/>
      <c r="VAF84" s="184"/>
      <c r="VAG84" s="184"/>
      <c r="VAH84" s="184"/>
      <c r="VAI84" s="184"/>
      <c r="VAJ84" s="184"/>
      <c r="VAK84" s="184"/>
      <c r="VAL84" s="184"/>
      <c r="VAM84" s="184"/>
      <c r="VAN84" s="184"/>
      <c r="VAO84" s="184"/>
      <c r="VAP84" s="184"/>
      <c r="VAQ84" s="184"/>
      <c r="VAR84" s="184"/>
      <c r="VAS84" s="184"/>
      <c r="VAT84" s="184"/>
      <c r="VAU84" s="184"/>
      <c r="VAV84" s="184"/>
      <c r="VAW84" s="184"/>
      <c r="VAX84" s="184"/>
      <c r="VAY84" s="184"/>
      <c r="VAZ84" s="184"/>
      <c r="VBA84" s="184"/>
      <c r="VBB84" s="184"/>
      <c r="VBC84" s="184"/>
      <c r="VBD84" s="184"/>
      <c r="VBE84" s="184"/>
      <c r="VBF84" s="184"/>
      <c r="VBG84" s="184"/>
      <c r="VBH84" s="184"/>
      <c r="VBI84" s="184"/>
      <c r="VBJ84" s="184"/>
      <c r="VBK84" s="184"/>
      <c r="VBL84" s="184"/>
      <c r="VBM84" s="184"/>
      <c r="VBN84" s="184"/>
      <c r="VBO84" s="184"/>
      <c r="VBP84" s="184"/>
      <c r="VBQ84" s="184"/>
      <c r="VBR84" s="184"/>
      <c r="VBS84" s="184"/>
      <c r="VBT84" s="184"/>
      <c r="VBU84" s="184"/>
      <c r="VBV84" s="184"/>
      <c r="VBW84" s="184"/>
      <c r="VBX84" s="184"/>
      <c r="VBY84" s="184"/>
      <c r="VBZ84" s="184"/>
      <c r="VCA84" s="184"/>
      <c r="VCB84" s="184"/>
      <c r="VCC84" s="184"/>
      <c r="VCD84" s="184"/>
      <c r="VCE84" s="184"/>
      <c r="VCF84" s="184"/>
      <c r="VCG84" s="184"/>
      <c r="VCH84" s="184"/>
      <c r="VCI84" s="184"/>
      <c r="VCJ84" s="184"/>
      <c r="VCK84" s="184"/>
      <c r="VCL84" s="184"/>
      <c r="VCM84" s="184"/>
      <c r="VCN84" s="184"/>
      <c r="VCO84" s="184"/>
      <c r="VCP84" s="184"/>
      <c r="VCQ84" s="184"/>
      <c r="VCR84" s="184"/>
      <c r="VCS84" s="184"/>
      <c r="VCT84" s="184"/>
      <c r="VCU84" s="184"/>
      <c r="VCV84" s="184"/>
      <c r="VCW84" s="184"/>
      <c r="VCX84" s="184"/>
      <c r="VCY84" s="184"/>
      <c r="VCZ84" s="184"/>
      <c r="VDA84" s="184"/>
      <c r="VDB84" s="184"/>
      <c r="VDC84" s="184"/>
      <c r="VDD84" s="184"/>
      <c r="VDE84" s="184"/>
      <c r="VDF84" s="184"/>
      <c r="VDG84" s="184"/>
      <c r="VDH84" s="184"/>
      <c r="VDI84" s="184"/>
      <c r="VDJ84" s="184"/>
      <c r="VDK84" s="184"/>
      <c r="VDL84" s="184"/>
      <c r="VDM84" s="184"/>
      <c r="VDN84" s="184"/>
      <c r="VDO84" s="184"/>
      <c r="VDP84" s="184"/>
      <c r="VDQ84" s="184"/>
      <c r="VDR84" s="184"/>
      <c r="VDS84" s="184"/>
      <c r="VDT84" s="184"/>
      <c r="VDU84" s="184"/>
      <c r="VDV84" s="184"/>
      <c r="VDW84" s="184"/>
      <c r="VDX84" s="184"/>
      <c r="VDY84" s="184"/>
      <c r="VDZ84" s="184"/>
      <c r="VEA84" s="184"/>
      <c r="VEB84" s="184"/>
      <c r="VEC84" s="184"/>
      <c r="VED84" s="184"/>
      <c r="VEE84" s="184"/>
      <c r="VEF84" s="184"/>
      <c r="VEG84" s="184"/>
      <c r="VEH84" s="184"/>
      <c r="VEI84" s="184"/>
      <c r="VEJ84" s="184"/>
      <c r="VEK84" s="184"/>
      <c r="VEL84" s="184"/>
      <c r="VEM84" s="184"/>
      <c r="VEN84" s="184"/>
      <c r="VEO84" s="184"/>
      <c r="VEP84" s="184"/>
      <c r="VEQ84" s="184"/>
      <c r="VER84" s="184"/>
      <c r="VES84" s="184"/>
      <c r="VET84" s="184"/>
      <c r="VEU84" s="184"/>
      <c r="VEV84" s="184"/>
      <c r="VEW84" s="184"/>
      <c r="VEX84" s="184"/>
      <c r="VEY84" s="184"/>
      <c r="VEZ84" s="184"/>
      <c r="VFA84" s="184"/>
      <c r="VFB84" s="184"/>
      <c r="VFC84" s="184"/>
      <c r="VFD84" s="184"/>
      <c r="VFE84" s="184"/>
      <c r="VFF84" s="184"/>
      <c r="VFG84" s="184"/>
      <c r="VFH84" s="184"/>
      <c r="VFI84" s="184"/>
      <c r="VFJ84" s="184"/>
      <c r="VFK84" s="184"/>
      <c r="VFL84" s="184"/>
      <c r="VFM84" s="184"/>
      <c r="VFN84" s="184"/>
      <c r="VFO84" s="184"/>
      <c r="VFP84" s="184"/>
      <c r="VFQ84" s="184"/>
      <c r="VFR84" s="184"/>
      <c r="VFS84" s="184"/>
      <c r="VFT84" s="184"/>
      <c r="VFU84" s="184"/>
      <c r="VFV84" s="184"/>
      <c r="VFW84" s="184"/>
      <c r="VFX84" s="184"/>
      <c r="VFY84" s="184"/>
      <c r="VFZ84" s="184"/>
      <c r="VGA84" s="184"/>
      <c r="VGB84" s="184"/>
      <c r="VGC84" s="184"/>
      <c r="VGD84" s="184"/>
      <c r="VGE84" s="184"/>
      <c r="VGF84" s="184"/>
      <c r="VGG84" s="184"/>
      <c r="VGH84" s="184"/>
      <c r="VGI84" s="184"/>
      <c r="VGJ84" s="184"/>
      <c r="VGK84" s="184"/>
      <c r="VGL84" s="184"/>
      <c r="VGM84" s="184"/>
      <c r="VGN84" s="184"/>
      <c r="VGO84" s="184"/>
      <c r="VGP84" s="184"/>
      <c r="VGQ84" s="184"/>
      <c r="VGR84" s="184"/>
      <c r="VGS84" s="184"/>
      <c r="VGT84" s="184"/>
      <c r="VGU84" s="184"/>
      <c r="VGV84" s="184"/>
      <c r="VGW84" s="184"/>
      <c r="VGX84" s="184"/>
      <c r="VGY84" s="184"/>
      <c r="VGZ84" s="184"/>
      <c r="VHA84" s="184"/>
      <c r="VHB84" s="184"/>
      <c r="VHC84" s="184"/>
      <c r="VHD84" s="184"/>
      <c r="VHE84" s="184"/>
      <c r="VHF84" s="184"/>
      <c r="VHG84" s="184"/>
      <c r="VHH84" s="184"/>
      <c r="VHI84" s="184"/>
      <c r="VHJ84" s="184"/>
      <c r="VHK84" s="184"/>
      <c r="VHL84" s="184"/>
      <c r="VHM84" s="184"/>
      <c r="VHN84" s="184"/>
      <c r="VHO84" s="184"/>
      <c r="VHP84" s="184"/>
      <c r="VHQ84" s="184"/>
      <c r="VHR84" s="184"/>
      <c r="VHS84" s="184"/>
      <c r="VHT84" s="184"/>
      <c r="VHU84" s="184"/>
      <c r="VHV84" s="184"/>
      <c r="VHW84" s="184"/>
      <c r="VHX84" s="184"/>
      <c r="VHY84" s="184"/>
      <c r="VHZ84" s="184"/>
      <c r="VIA84" s="184"/>
      <c r="VIB84" s="184"/>
      <c r="VIC84" s="184"/>
      <c r="VID84" s="184"/>
      <c r="VIE84" s="184"/>
      <c r="VIF84" s="184"/>
      <c r="VIG84" s="184"/>
      <c r="VIH84" s="184"/>
      <c r="VII84" s="184"/>
      <c r="VIJ84" s="184"/>
      <c r="VIK84" s="184"/>
      <c r="VIL84" s="184"/>
      <c r="VIM84" s="184"/>
      <c r="VIN84" s="184"/>
      <c r="VIO84" s="184"/>
      <c r="VIP84" s="184"/>
      <c r="VIQ84" s="184"/>
      <c r="VIR84" s="184"/>
      <c r="VIS84" s="184"/>
      <c r="VIT84" s="184"/>
      <c r="VIU84" s="184"/>
      <c r="VIV84" s="184"/>
      <c r="VIW84" s="184"/>
      <c r="VIX84" s="184"/>
      <c r="VIY84" s="184"/>
      <c r="VIZ84" s="184"/>
      <c r="VJA84" s="184"/>
      <c r="VJB84" s="184"/>
      <c r="VJC84" s="184"/>
      <c r="VJD84" s="184"/>
      <c r="VJE84" s="184"/>
      <c r="VJF84" s="184"/>
      <c r="VJG84" s="184"/>
      <c r="VJH84" s="184"/>
      <c r="VJI84" s="184"/>
      <c r="VJJ84" s="184"/>
      <c r="VJK84" s="184"/>
      <c r="VJL84" s="184"/>
      <c r="VJM84" s="184"/>
      <c r="VJN84" s="184"/>
      <c r="VJO84" s="184"/>
      <c r="VJP84" s="184"/>
      <c r="VJQ84" s="184"/>
      <c r="VJR84" s="184"/>
      <c r="VJS84" s="184"/>
      <c r="VJT84" s="184"/>
      <c r="VJU84" s="184"/>
      <c r="VJV84" s="184"/>
      <c r="VJW84" s="184"/>
      <c r="VJX84" s="184"/>
      <c r="VJY84" s="184"/>
      <c r="VJZ84" s="184"/>
      <c r="VKA84" s="184"/>
      <c r="VKB84" s="184"/>
      <c r="VKC84" s="184"/>
      <c r="VKD84" s="184"/>
      <c r="VKE84" s="184"/>
      <c r="VKF84" s="184"/>
      <c r="VKG84" s="184"/>
      <c r="VKH84" s="184"/>
      <c r="VKI84" s="184"/>
      <c r="VKJ84" s="184"/>
      <c r="VKK84" s="184"/>
      <c r="VKL84" s="184"/>
      <c r="VKM84" s="184"/>
      <c r="VKN84" s="184"/>
      <c r="VKO84" s="184"/>
      <c r="VKP84" s="184"/>
      <c r="VKQ84" s="184"/>
      <c r="VKR84" s="184"/>
      <c r="VKS84" s="184"/>
      <c r="VKT84" s="184"/>
      <c r="VKU84" s="184"/>
      <c r="VKV84" s="184"/>
      <c r="VKW84" s="184"/>
      <c r="VKX84" s="184"/>
      <c r="VKY84" s="184"/>
      <c r="VKZ84" s="184"/>
      <c r="VLA84" s="184"/>
      <c r="VLB84" s="184"/>
      <c r="VLC84" s="184"/>
      <c r="VLD84" s="184"/>
      <c r="VLE84" s="184"/>
      <c r="VLF84" s="184"/>
      <c r="VLG84" s="184"/>
      <c r="VLH84" s="184"/>
      <c r="VLI84" s="184"/>
      <c r="VLJ84" s="184"/>
      <c r="VLK84" s="184"/>
      <c r="VLL84" s="184"/>
      <c r="VLM84" s="184"/>
      <c r="VLN84" s="184"/>
      <c r="VLO84" s="184"/>
      <c r="VLP84" s="184"/>
      <c r="VLQ84" s="184"/>
      <c r="VLR84" s="184"/>
      <c r="VLS84" s="184"/>
      <c r="VLT84" s="184"/>
      <c r="VLU84" s="184"/>
      <c r="VLV84" s="184"/>
      <c r="VLW84" s="184"/>
      <c r="VLX84" s="184"/>
      <c r="VLY84" s="184"/>
      <c r="VLZ84" s="184"/>
      <c r="VMA84" s="184"/>
      <c r="VMB84" s="184"/>
      <c r="VMC84" s="184"/>
      <c r="VMD84" s="184"/>
      <c r="VME84" s="184"/>
      <c r="VMF84" s="184"/>
      <c r="VMG84" s="184"/>
      <c r="VMH84" s="184"/>
      <c r="VMI84" s="184"/>
      <c r="VMJ84" s="184"/>
      <c r="VMK84" s="184"/>
      <c r="VML84" s="184"/>
      <c r="VMM84" s="184"/>
      <c r="VMN84" s="184"/>
      <c r="VMO84" s="184"/>
      <c r="VMP84" s="184"/>
      <c r="VMQ84" s="184"/>
      <c r="VMR84" s="184"/>
      <c r="VMS84" s="184"/>
      <c r="VMT84" s="184"/>
      <c r="VMU84" s="184"/>
      <c r="VMV84" s="184"/>
      <c r="VMW84" s="184"/>
      <c r="VMX84" s="184"/>
      <c r="VMY84" s="184"/>
      <c r="VMZ84" s="184"/>
      <c r="VNA84" s="184"/>
      <c r="VNB84" s="184"/>
      <c r="VNC84" s="184"/>
      <c r="VND84" s="184"/>
      <c r="VNE84" s="184"/>
      <c r="VNF84" s="184"/>
      <c r="VNG84" s="184"/>
      <c r="VNH84" s="184"/>
      <c r="VNI84" s="184"/>
      <c r="VNJ84" s="184"/>
      <c r="VNK84" s="184"/>
      <c r="VNL84" s="184"/>
      <c r="VNM84" s="184"/>
      <c r="VNN84" s="184"/>
      <c r="VNO84" s="184"/>
      <c r="VNP84" s="184"/>
      <c r="VNQ84" s="184"/>
      <c r="VNR84" s="184"/>
      <c r="VNS84" s="184"/>
      <c r="VNT84" s="184"/>
      <c r="VNU84" s="184"/>
      <c r="VNV84" s="184"/>
      <c r="VNW84" s="184"/>
      <c r="VNX84" s="184"/>
      <c r="VNY84" s="184"/>
      <c r="VNZ84" s="184"/>
      <c r="VOA84" s="184"/>
      <c r="VOB84" s="184"/>
      <c r="VOC84" s="184"/>
      <c r="VOD84" s="184"/>
      <c r="VOE84" s="184"/>
      <c r="VOF84" s="184"/>
      <c r="VOG84" s="184"/>
      <c r="VOH84" s="184"/>
      <c r="VOI84" s="184"/>
      <c r="VOJ84" s="184"/>
      <c r="VOK84" s="184"/>
      <c r="VOL84" s="184"/>
      <c r="VOM84" s="184"/>
      <c r="VON84" s="184"/>
      <c r="VOO84" s="184"/>
      <c r="VOP84" s="184"/>
      <c r="VOQ84" s="184"/>
      <c r="VOR84" s="184"/>
      <c r="VOS84" s="184"/>
      <c r="VOT84" s="184"/>
      <c r="VOU84" s="184"/>
      <c r="VOV84" s="184"/>
      <c r="VOW84" s="184"/>
      <c r="VOX84" s="184"/>
      <c r="VOY84" s="184"/>
      <c r="VOZ84" s="184"/>
      <c r="VPA84" s="184"/>
      <c r="VPB84" s="184"/>
      <c r="VPC84" s="184"/>
      <c r="VPD84" s="184"/>
      <c r="VPE84" s="184"/>
      <c r="VPF84" s="184"/>
      <c r="VPG84" s="184"/>
      <c r="VPH84" s="184"/>
      <c r="VPI84" s="184"/>
      <c r="VPJ84" s="184"/>
      <c r="VPK84" s="184"/>
      <c r="VPL84" s="184"/>
      <c r="VPM84" s="184"/>
      <c r="VPN84" s="184"/>
      <c r="VPO84" s="184"/>
      <c r="VPP84" s="184"/>
      <c r="VPQ84" s="184"/>
      <c r="VPR84" s="184"/>
      <c r="VPS84" s="184"/>
      <c r="VPT84" s="184"/>
      <c r="VPU84" s="184"/>
      <c r="VPV84" s="184"/>
      <c r="VPW84" s="184"/>
      <c r="VPX84" s="184"/>
      <c r="VPY84" s="184"/>
      <c r="VPZ84" s="184"/>
      <c r="VQA84" s="184"/>
      <c r="VQB84" s="184"/>
      <c r="VQC84" s="184"/>
      <c r="VQD84" s="184"/>
      <c r="VQE84" s="184"/>
      <c r="VQF84" s="184"/>
      <c r="VQG84" s="184"/>
      <c r="VQH84" s="184"/>
      <c r="VQI84" s="184"/>
      <c r="VQJ84" s="184"/>
      <c r="VQK84" s="184"/>
      <c r="VQL84" s="184"/>
      <c r="VQM84" s="184"/>
      <c r="VQN84" s="184"/>
      <c r="VQO84" s="184"/>
      <c r="VQP84" s="184"/>
      <c r="VQQ84" s="184"/>
      <c r="VQR84" s="184"/>
      <c r="VQS84" s="184"/>
      <c r="VQT84" s="184"/>
      <c r="VQU84" s="184"/>
      <c r="VQV84" s="184"/>
      <c r="VQW84" s="184"/>
      <c r="VQX84" s="184"/>
      <c r="VQY84" s="184"/>
      <c r="VQZ84" s="184"/>
      <c r="VRA84" s="184"/>
      <c r="VRB84" s="184"/>
      <c r="VRC84" s="184"/>
      <c r="VRD84" s="184"/>
      <c r="VRE84" s="184"/>
      <c r="VRF84" s="184"/>
      <c r="VRG84" s="184"/>
      <c r="VRH84" s="184"/>
      <c r="VRI84" s="184"/>
      <c r="VRJ84" s="184"/>
      <c r="VRK84" s="184"/>
      <c r="VRL84" s="184"/>
      <c r="VRM84" s="184"/>
      <c r="VRN84" s="184"/>
      <c r="VRO84" s="184"/>
      <c r="VRP84" s="184"/>
      <c r="VRQ84" s="184"/>
      <c r="VRR84" s="184"/>
      <c r="VRS84" s="184"/>
      <c r="VRT84" s="184"/>
      <c r="VRU84" s="184"/>
      <c r="VRV84" s="184"/>
      <c r="VRW84" s="184"/>
      <c r="VRX84" s="184"/>
      <c r="VRY84" s="184"/>
      <c r="VRZ84" s="184"/>
      <c r="VSA84" s="184"/>
      <c r="VSB84" s="184"/>
      <c r="VSC84" s="184"/>
      <c r="VSD84" s="184"/>
      <c r="VSE84" s="184"/>
      <c r="VSF84" s="184"/>
      <c r="VSG84" s="184"/>
      <c r="VSH84" s="184"/>
      <c r="VSI84" s="184"/>
      <c r="VSJ84" s="184"/>
      <c r="VSK84" s="184"/>
      <c r="VSL84" s="184"/>
      <c r="VSM84" s="184"/>
      <c r="VSN84" s="184"/>
      <c r="VSO84" s="184"/>
      <c r="VSP84" s="184"/>
      <c r="VSQ84" s="184"/>
      <c r="VSR84" s="184"/>
      <c r="VSS84" s="184"/>
      <c r="VST84" s="184"/>
      <c r="VSU84" s="184"/>
      <c r="VSV84" s="184"/>
      <c r="VSW84" s="184"/>
      <c r="VSX84" s="184"/>
      <c r="VSY84" s="184"/>
      <c r="VSZ84" s="184"/>
      <c r="VTA84" s="184"/>
      <c r="VTB84" s="184"/>
      <c r="VTC84" s="184"/>
      <c r="VTD84" s="184"/>
      <c r="VTE84" s="184"/>
      <c r="VTF84" s="184"/>
      <c r="VTG84" s="184"/>
      <c r="VTH84" s="184"/>
      <c r="VTI84" s="184"/>
      <c r="VTJ84" s="184"/>
      <c r="VTK84" s="184"/>
      <c r="VTL84" s="184"/>
      <c r="VTM84" s="184"/>
      <c r="VTN84" s="184"/>
      <c r="VTO84" s="184"/>
      <c r="VTP84" s="184"/>
      <c r="VTQ84" s="184"/>
      <c r="VTR84" s="184"/>
      <c r="VTS84" s="184"/>
      <c r="VTT84" s="184"/>
      <c r="VTU84" s="184"/>
      <c r="VTV84" s="184"/>
      <c r="VTW84" s="184"/>
      <c r="VTX84" s="184"/>
      <c r="VTY84" s="184"/>
      <c r="VTZ84" s="184"/>
      <c r="VUA84" s="184"/>
      <c r="VUB84" s="184"/>
      <c r="VUC84" s="184"/>
      <c r="VUD84" s="184"/>
      <c r="VUE84" s="184"/>
      <c r="VUF84" s="184"/>
      <c r="VUG84" s="184"/>
      <c r="VUH84" s="184"/>
      <c r="VUI84" s="184"/>
      <c r="VUJ84" s="184"/>
      <c r="VUK84" s="184"/>
      <c r="VUL84" s="184"/>
      <c r="VUM84" s="184"/>
      <c r="VUN84" s="184"/>
      <c r="VUO84" s="184"/>
      <c r="VUP84" s="184"/>
      <c r="VUQ84" s="184"/>
      <c r="VUR84" s="184"/>
      <c r="VUS84" s="184"/>
      <c r="VUT84" s="184"/>
      <c r="VUU84" s="184"/>
      <c r="VUV84" s="184"/>
      <c r="VUW84" s="184"/>
      <c r="VUX84" s="184"/>
      <c r="VUY84" s="184"/>
      <c r="VUZ84" s="184"/>
      <c r="VVA84" s="184"/>
      <c r="VVB84" s="184"/>
      <c r="VVC84" s="184"/>
      <c r="VVD84" s="184"/>
      <c r="VVE84" s="184"/>
      <c r="VVF84" s="184"/>
      <c r="VVG84" s="184"/>
      <c r="VVH84" s="184"/>
      <c r="VVI84" s="184"/>
      <c r="VVJ84" s="184"/>
      <c r="VVK84" s="184"/>
      <c r="VVL84" s="184"/>
      <c r="VVM84" s="184"/>
      <c r="VVN84" s="184"/>
      <c r="VVO84" s="184"/>
      <c r="VVP84" s="184"/>
      <c r="VVQ84" s="184"/>
      <c r="VVR84" s="184"/>
      <c r="VVS84" s="184"/>
      <c r="VVT84" s="184"/>
      <c r="VVU84" s="184"/>
      <c r="VVV84" s="184"/>
      <c r="VVW84" s="184"/>
      <c r="VVX84" s="184"/>
      <c r="VVY84" s="184"/>
      <c r="VVZ84" s="184"/>
      <c r="VWA84" s="184"/>
      <c r="VWB84" s="184"/>
      <c r="VWC84" s="184"/>
      <c r="VWD84" s="184"/>
      <c r="VWE84" s="184"/>
      <c r="VWF84" s="184"/>
      <c r="VWG84" s="184"/>
      <c r="VWH84" s="184"/>
      <c r="VWI84" s="184"/>
      <c r="VWJ84" s="184"/>
      <c r="VWK84" s="184"/>
      <c r="VWL84" s="184"/>
      <c r="VWM84" s="184"/>
      <c r="VWN84" s="184"/>
      <c r="VWO84" s="184"/>
      <c r="VWP84" s="184"/>
      <c r="VWQ84" s="184"/>
      <c r="VWR84" s="184"/>
      <c r="VWS84" s="184"/>
      <c r="VWT84" s="184"/>
      <c r="VWU84" s="184"/>
      <c r="VWV84" s="184"/>
      <c r="VWW84" s="184"/>
      <c r="VWX84" s="184"/>
      <c r="VWY84" s="184"/>
      <c r="VWZ84" s="184"/>
      <c r="VXA84" s="184"/>
      <c r="VXB84" s="184"/>
      <c r="VXC84" s="184"/>
      <c r="VXD84" s="184"/>
      <c r="VXE84" s="184"/>
      <c r="VXF84" s="184"/>
      <c r="VXG84" s="184"/>
      <c r="VXH84" s="184"/>
      <c r="VXI84" s="184"/>
      <c r="VXJ84" s="184"/>
      <c r="VXK84" s="184"/>
      <c r="VXL84" s="184"/>
      <c r="VXM84" s="184"/>
      <c r="VXN84" s="184"/>
      <c r="VXO84" s="184"/>
      <c r="VXP84" s="184"/>
      <c r="VXQ84" s="184"/>
      <c r="VXR84" s="184"/>
      <c r="VXS84" s="184"/>
      <c r="VXT84" s="184"/>
      <c r="VXU84" s="184"/>
      <c r="VXV84" s="184"/>
      <c r="VXW84" s="184"/>
      <c r="VXX84" s="184"/>
      <c r="VXY84" s="184"/>
      <c r="VXZ84" s="184"/>
      <c r="VYA84" s="184"/>
      <c r="VYB84" s="184"/>
      <c r="VYC84" s="184"/>
      <c r="VYD84" s="184"/>
      <c r="VYE84" s="184"/>
      <c r="VYF84" s="184"/>
      <c r="VYG84" s="184"/>
      <c r="VYH84" s="184"/>
      <c r="VYI84" s="184"/>
      <c r="VYJ84" s="184"/>
      <c r="VYK84" s="184"/>
      <c r="VYL84" s="184"/>
      <c r="VYM84" s="184"/>
      <c r="VYN84" s="184"/>
      <c r="VYO84" s="184"/>
      <c r="VYP84" s="184"/>
      <c r="VYQ84" s="184"/>
      <c r="VYR84" s="184"/>
      <c r="VYS84" s="184"/>
      <c r="VYT84" s="184"/>
      <c r="VYU84" s="184"/>
      <c r="VYV84" s="184"/>
      <c r="VYW84" s="184"/>
      <c r="VYX84" s="184"/>
      <c r="VYY84" s="184"/>
      <c r="VYZ84" s="184"/>
      <c r="VZA84" s="184"/>
      <c r="VZB84" s="184"/>
      <c r="VZC84" s="184"/>
      <c r="VZD84" s="184"/>
      <c r="VZE84" s="184"/>
      <c r="VZF84" s="184"/>
      <c r="VZG84" s="184"/>
      <c r="VZH84" s="184"/>
      <c r="VZI84" s="184"/>
      <c r="VZJ84" s="184"/>
      <c r="VZK84" s="184"/>
      <c r="VZL84" s="184"/>
      <c r="VZM84" s="184"/>
      <c r="VZN84" s="184"/>
      <c r="VZO84" s="184"/>
      <c r="VZP84" s="184"/>
      <c r="VZQ84" s="184"/>
      <c r="VZR84" s="184"/>
      <c r="VZS84" s="184"/>
      <c r="VZT84" s="184"/>
      <c r="VZU84" s="184"/>
      <c r="VZV84" s="184"/>
      <c r="VZW84" s="184"/>
      <c r="VZX84" s="184"/>
      <c r="VZY84" s="184"/>
      <c r="VZZ84" s="184"/>
      <c r="WAA84" s="184"/>
      <c r="WAB84" s="184"/>
      <c r="WAC84" s="184"/>
      <c r="WAD84" s="184"/>
      <c r="WAE84" s="184"/>
      <c r="WAF84" s="184"/>
      <c r="WAG84" s="184"/>
      <c r="WAH84" s="184"/>
      <c r="WAI84" s="184"/>
      <c r="WAJ84" s="184"/>
      <c r="WAK84" s="184"/>
      <c r="WAL84" s="184"/>
      <c r="WAM84" s="184"/>
      <c r="WAN84" s="184"/>
      <c r="WAO84" s="184"/>
      <c r="WAP84" s="184"/>
      <c r="WAQ84" s="184"/>
      <c r="WAR84" s="184"/>
      <c r="WAS84" s="184"/>
      <c r="WAT84" s="184"/>
      <c r="WAU84" s="184"/>
      <c r="WAV84" s="184"/>
      <c r="WAW84" s="184"/>
      <c r="WAX84" s="184"/>
      <c r="WAY84" s="184"/>
      <c r="WAZ84" s="184"/>
      <c r="WBA84" s="184"/>
      <c r="WBB84" s="184"/>
      <c r="WBC84" s="184"/>
      <c r="WBD84" s="184"/>
      <c r="WBE84" s="184"/>
      <c r="WBF84" s="184"/>
      <c r="WBG84" s="184"/>
      <c r="WBH84" s="184"/>
      <c r="WBI84" s="184"/>
      <c r="WBJ84" s="184"/>
      <c r="WBK84" s="184"/>
      <c r="WBL84" s="184"/>
      <c r="WBM84" s="184"/>
      <c r="WBN84" s="184"/>
      <c r="WBO84" s="184"/>
      <c r="WBP84" s="184"/>
      <c r="WBQ84" s="184"/>
      <c r="WBR84" s="184"/>
      <c r="WBS84" s="184"/>
      <c r="WBT84" s="184"/>
      <c r="WBU84" s="184"/>
      <c r="WBV84" s="184"/>
      <c r="WBW84" s="184"/>
      <c r="WBX84" s="184"/>
      <c r="WBY84" s="184"/>
      <c r="WBZ84" s="184"/>
      <c r="WCA84" s="184"/>
      <c r="WCB84" s="184"/>
      <c r="WCC84" s="184"/>
      <c r="WCD84" s="184"/>
      <c r="WCE84" s="184"/>
      <c r="WCF84" s="184"/>
      <c r="WCG84" s="184"/>
      <c r="WCH84" s="184"/>
      <c r="WCI84" s="184"/>
      <c r="WCJ84" s="184"/>
      <c r="WCK84" s="184"/>
      <c r="WCL84" s="184"/>
      <c r="WCM84" s="184"/>
      <c r="WCN84" s="184"/>
      <c r="WCO84" s="184"/>
      <c r="WCP84" s="184"/>
      <c r="WCQ84" s="184"/>
      <c r="WCR84" s="184"/>
      <c r="WCS84" s="184"/>
      <c r="WCT84" s="184"/>
      <c r="WCU84" s="184"/>
      <c r="WCV84" s="184"/>
      <c r="WCW84" s="184"/>
      <c r="WCX84" s="184"/>
      <c r="WCY84" s="184"/>
      <c r="WCZ84" s="184"/>
      <c r="WDA84" s="184"/>
      <c r="WDB84" s="184"/>
      <c r="WDC84" s="184"/>
      <c r="WDD84" s="184"/>
      <c r="WDE84" s="184"/>
      <c r="WDF84" s="184"/>
      <c r="WDG84" s="184"/>
      <c r="WDH84" s="184"/>
      <c r="WDI84" s="184"/>
      <c r="WDJ84" s="184"/>
      <c r="WDK84" s="184"/>
      <c r="WDL84" s="184"/>
      <c r="WDM84" s="184"/>
      <c r="WDN84" s="184"/>
      <c r="WDO84" s="184"/>
      <c r="WDP84" s="184"/>
      <c r="WDQ84" s="184"/>
      <c r="WDR84" s="184"/>
      <c r="WDS84" s="184"/>
      <c r="WDT84" s="184"/>
      <c r="WDU84" s="184"/>
      <c r="WDV84" s="184"/>
      <c r="WDW84" s="184"/>
      <c r="WDX84" s="184"/>
      <c r="WDY84" s="184"/>
      <c r="WDZ84" s="184"/>
      <c r="WEA84" s="184"/>
      <c r="WEB84" s="184"/>
      <c r="WEC84" s="184"/>
      <c r="WED84" s="184"/>
      <c r="WEE84" s="184"/>
      <c r="WEF84" s="184"/>
      <c r="WEG84" s="184"/>
      <c r="WEH84" s="184"/>
      <c r="WEI84" s="184"/>
      <c r="WEJ84" s="184"/>
      <c r="WEK84" s="184"/>
      <c r="WEL84" s="184"/>
      <c r="WEM84" s="184"/>
      <c r="WEN84" s="184"/>
      <c r="WEO84" s="184"/>
      <c r="WEP84" s="184"/>
      <c r="WEQ84" s="184"/>
      <c r="WER84" s="184"/>
      <c r="WES84" s="184"/>
      <c r="WET84" s="184"/>
      <c r="WEU84" s="184"/>
      <c r="WEV84" s="184"/>
      <c r="WEW84" s="184"/>
      <c r="WEX84" s="184"/>
      <c r="WEY84" s="184"/>
      <c r="WEZ84" s="184"/>
      <c r="WFA84" s="184"/>
      <c r="WFB84" s="184"/>
      <c r="WFC84" s="184"/>
      <c r="WFD84" s="184"/>
      <c r="WFE84" s="184"/>
      <c r="WFF84" s="184"/>
      <c r="WFG84" s="184"/>
      <c r="WFH84" s="184"/>
      <c r="WFI84" s="184"/>
      <c r="WFJ84" s="184"/>
      <c r="WFK84" s="184"/>
      <c r="WFL84" s="184"/>
      <c r="WFM84" s="184"/>
      <c r="WFN84" s="184"/>
      <c r="WFO84" s="184"/>
      <c r="WFP84" s="184"/>
      <c r="WFQ84" s="184"/>
      <c r="WFR84" s="184"/>
      <c r="WFS84" s="184"/>
      <c r="WFT84" s="184"/>
      <c r="WFU84" s="184"/>
      <c r="WFV84" s="184"/>
      <c r="WFW84" s="184"/>
      <c r="WFX84" s="184"/>
      <c r="WFY84" s="184"/>
      <c r="WFZ84" s="184"/>
      <c r="WGA84" s="184"/>
      <c r="WGB84" s="184"/>
      <c r="WGC84" s="184"/>
      <c r="WGD84" s="184"/>
      <c r="WGE84" s="184"/>
      <c r="WGF84" s="184"/>
      <c r="WGG84" s="184"/>
      <c r="WGH84" s="184"/>
      <c r="WGI84" s="184"/>
      <c r="WGJ84" s="184"/>
      <c r="WGK84" s="184"/>
      <c r="WGL84" s="184"/>
      <c r="WGM84" s="184"/>
      <c r="WGN84" s="184"/>
      <c r="WGO84" s="184"/>
      <c r="WGP84" s="184"/>
      <c r="WGQ84" s="184"/>
      <c r="WGR84" s="184"/>
      <c r="WGS84" s="184"/>
      <c r="WGT84" s="184"/>
      <c r="WGU84" s="184"/>
      <c r="WGV84" s="184"/>
      <c r="WGW84" s="184"/>
      <c r="WGX84" s="184"/>
      <c r="WGY84" s="184"/>
      <c r="WGZ84" s="184"/>
      <c r="WHA84" s="184"/>
      <c r="WHB84" s="184"/>
      <c r="WHC84" s="184"/>
      <c r="WHD84" s="184"/>
      <c r="WHE84" s="184"/>
      <c r="WHF84" s="184"/>
      <c r="WHG84" s="184"/>
      <c r="WHH84" s="184"/>
      <c r="WHI84" s="184"/>
      <c r="WHJ84" s="184"/>
      <c r="WHK84" s="184"/>
      <c r="WHL84" s="184"/>
      <c r="WHM84" s="184"/>
      <c r="WHN84" s="184"/>
      <c r="WHO84" s="184"/>
      <c r="WHP84" s="184"/>
      <c r="WHQ84" s="184"/>
      <c r="WHR84" s="184"/>
      <c r="WHS84" s="184"/>
      <c r="WHT84" s="184"/>
      <c r="WHU84" s="184"/>
      <c r="WHV84" s="184"/>
      <c r="WHW84" s="184"/>
      <c r="WHX84" s="184"/>
      <c r="WHY84" s="184"/>
      <c r="WHZ84" s="184"/>
      <c r="WIA84" s="184"/>
      <c r="WIB84" s="184"/>
      <c r="WIC84" s="184"/>
      <c r="WID84" s="184"/>
      <c r="WIE84" s="184"/>
      <c r="WIF84" s="184"/>
      <c r="WIG84" s="184"/>
      <c r="WIH84" s="184"/>
      <c r="WII84" s="184"/>
      <c r="WIJ84" s="184"/>
      <c r="WIK84" s="184"/>
      <c r="WIL84" s="184"/>
      <c r="WIM84" s="184"/>
      <c r="WIN84" s="184"/>
      <c r="WIO84" s="184"/>
      <c r="WIP84" s="184"/>
      <c r="WIQ84" s="184"/>
      <c r="WIR84" s="184"/>
      <c r="WIS84" s="184"/>
      <c r="WIT84" s="184"/>
      <c r="WIU84" s="184"/>
      <c r="WIV84" s="184"/>
      <c r="WIW84" s="184"/>
      <c r="WIX84" s="184"/>
      <c r="WIY84" s="184"/>
      <c r="WIZ84" s="184"/>
      <c r="WJA84" s="184"/>
      <c r="WJB84" s="184"/>
      <c r="WJC84" s="184"/>
      <c r="WJD84" s="184"/>
      <c r="WJE84" s="184"/>
      <c r="WJF84" s="184"/>
      <c r="WJG84" s="184"/>
      <c r="WJH84" s="184"/>
      <c r="WJI84" s="184"/>
      <c r="WJJ84" s="184"/>
      <c r="WJK84" s="184"/>
      <c r="WJL84" s="184"/>
      <c r="WJM84" s="184"/>
      <c r="WJN84" s="184"/>
      <c r="WJO84" s="184"/>
      <c r="WJP84" s="184"/>
      <c r="WJQ84" s="184"/>
      <c r="WJR84" s="184"/>
      <c r="WJS84" s="184"/>
      <c r="WJT84" s="184"/>
      <c r="WJU84" s="184"/>
      <c r="WJV84" s="184"/>
      <c r="WJW84" s="184"/>
      <c r="WJX84" s="184"/>
      <c r="WJY84" s="184"/>
      <c r="WJZ84" s="184"/>
      <c r="WKA84" s="184"/>
      <c r="WKB84" s="184"/>
      <c r="WKC84" s="184"/>
      <c r="WKD84" s="184"/>
      <c r="WKE84" s="184"/>
      <c r="WKF84" s="184"/>
      <c r="WKG84" s="184"/>
      <c r="WKH84" s="184"/>
      <c r="WKI84" s="184"/>
      <c r="WKJ84" s="184"/>
      <c r="WKK84" s="184"/>
      <c r="WKL84" s="184"/>
      <c r="WKM84" s="184"/>
      <c r="WKN84" s="184"/>
      <c r="WKO84" s="184"/>
      <c r="WKP84" s="184"/>
      <c r="WKQ84" s="184"/>
      <c r="WKR84" s="184"/>
      <c r="WKS84" s="184"/>
      <c r="WKT84" s="184"/>
      <c r="WKU84" s="184"/>
      <c r="WKV84" s="184"/>
      <c r="WKW84" s="184"/>
      <c r="WKX84" s="184"/>
      <c r="WKY84" s="184"/>
      <c r="WKZ84" s="184"/>
      <c r="WLA84" s="184"/>
      <c r="WLB84" s="184"/>
      <c r="WLC84" s="184"/>
      <c r="WLD84" s="184"/>
      <c r="WLE84" s="184"/>
      <c r="WLF84" s="184"/>
      <c r="WLG84" s="184"/>
      <c r="WLH84" s="184"/>
      <c r="WLI84" s="184"/>
      <c r="WLJ84" s="184"/>
      <c r="WLK84" s="184"/>
      <c r="WLL84" s="184"/>
      <c r="WLM84" s="184"/>
      <c r="WLN84" s="184"/>
      <c r="WLO84" s="184"/>
      <c r="WLP84" s="184"/>
      <c r="WLQ84" s="184"/>
      <c r="WLR84" s="184"/>
      <c r="WLS84" s="184"/>
      <c r="WLT84" s="184"/>
      <c r="WLU84" s="184"/>
      <c r="WLV84" s="184"/>
      <c r="WLW84" s="184"/>
      <c r="WLX84" s="184"/>
      <c r="WLY84" s="184"/>
      <c r="WLZ84" s="184"/>
      <c r="WMA84" s="184"/>
      <c r="WMB84" s="184"/>
      <c r="WMC84" s="184"/>
      <c r="WMD84" s="184"/>
      <c r="WME84" s="184"/>
      <c r="WMF84" s="184"/>
      <c r="WMG84" s="184"/>
      <c r="WMH84" s="184"/>
      <c r="WMI84" s="184"/>
      <c r="WMJ84" s="184"/>
      <c r="WMK84" s="184"/>
      <c r="WML84" s="184"/>
      <c r="WMM84" s="184"/>
      <c r="WMN84" s="184"/>
      <c r="WMO84" s="184"/>
      <c r="WMP84" s="184"/>
      <c r="WMQ84" s="184"/>
      <c r="WMR84" s="184"/>
      <c r="WMS84" s="184"/>
      <c r="WMT84" s="184"/>
      <c r="WMU84" s="184"/>
      <c r="WMV84" s="184"/>
      <c r="WMW84" s="184"/>
      <c r="WMX84" s="184"/>
      <c r="WMY84" s="184"/>
      <c r="WMZ84" s="184"/>
      <c r="WNA84" s="184"/>
      <c r="WNB84" s="184"/>
      <c r="WNC84" s="184"/>
      <c r="WND84" s="184"/>
      <c r="WNE84" s="184"/>
      <c r="WNF84" s="184"/>
      <c r="WNG84" s="184"/>
      <c r="WNH84" s="184"/>
      <c r="WNI84" s="184"/>
      <c r="WNJ84" s="184"/>
      <c r="WNK84" s="184"/>
      <c r="WNL84" s="184"/>
      <c r="WNM84" s="184"/>
      <c r="WNN84" s="184"/>
      <c r="WNO84" s="184"/>
      <c r="WNP84" s="184"/>
      <c r="WNQ84" s="184"/>
      <c r="WNR84" s="184"/>
      <c r="WNS84" s="184"/>
      <c r="WNT84" s="184"/>
      <c r="WNU84" s="184"/>
      <c r="WNV84" s="184"/>
      <c r="WNW84" s="184"/>
      <c r="WNX84" s="184"/>
      <c r="WNY84" s="184"/>
      <c r="WNZ84" s="184"/>
      <c r="WOA84" s="184"/>
      <c r="WOB84" s="184"/>
      <c r="WOC84" s="184"/>
      <c r="WOD84" s="184"/>
      <c r="WOE84" s="184"/>
      <c r="WOF84" s="184"/>
      <c r="WOG84" s="184"/>
      <c r="WOH84" s="184"/>
      <c r="WOI84" s="184"/>
      <c r="WOJ84" s="184"/>
      <c r="WOK84" s="184"/>
      <c r="WOL84" s="184"/>
      <c r="WOM84" s="184"/>
      <c r="WON84" s="184"/>
      <c r="WOO84" s="184"/>
      <c r="WOP84" s="184"/>
      <c r="WOQ84" s="184"/>
      <c r="WOR84" s="184"/>
      <c r="WOS84" s="184"/>
      <c r="WOT84" s="184"/>
      <c r="WOU84" s="184"/>
      <c r="WOV84" s="184"/>
      <c r="WOW84" s="184"/>
      <c r="WOX84" s="184"/>
      <c r="WOY84" s="184"/>
      <c r="WOZ84" s="184"/>
      <c r="WPA84" s="184"/>
      <c r="WPB84" s="184"/>
      <c r="WPC84" s="184"/>
      <c r="WPD84" s="184"/>
      <c r="WPE84" s="184"/>
      <c r="WPF84" s="184"/>
      <c r="WPG84" s="184"/>
      <c r="WPH84" s="184"/>
      <c r="WPI84" s="184"/>
      <c r="WPJ84" s="184"/>
      <c r="WPK84" s="184"/>
      <c r="WPL84" s="184"/>
      <c r="WPM84" s="184"/>
      <c r="WPN84" s="184"/>
      <c r="WPO84" s="184"/>
      <c r="WPP84" s="184"/>
      <c r="WPQ84" s="184"/>
      <c r="WPR84" s="184"/>
      <c r="WPS84" s="184"/>
      <c r="WPT84" s="184"/>
      <c r="WPU84" s="184"/>
      <c r="WPV84" s="184"/>
      <c r="WPW84" s="184"/>
      <c r="WPX84" s="184"/>
      <c r="WPY84" s="184"/>
      <c r="WPZ84" s="184"/>
      <c r="WQA84" s="184"/>
      <c r="WQB84" s="184"/>
      <c r="WQC84" s="184"/>
      <c r="WQD84" s="184"/>
      <c r="WQE84" s="184"/>
      <c r="WQF84" s="184"/>
      <c r="WQG84" s="184"/>
      <c r="WQH84" s="184"/>
      <c r="WQI84" s="184"/>
      <c r="WQJ84" s="184"/>
      <c r="WQK84" s="184"/>
      <c r="WQL84" s="184"/>
      <c r="WQM84" s="184"/>
      <c r="WQN84" s="184"/>
      <c r="WQO84" s="184"/>
      <c r="WQP84" s="184"/>
      <c r="WQQ84" s="184"/>
      <c r="WQR84" s="184"/>
      <c r="WQS84" s="184"/>
      <c r="WQT84" s="184"/>
      <c r="WQU84" s="184"/>
      <c r="WQV84" s="184"/>
      <c r="WQW84" s="184"/>
      <c r="WQX84" s="184"/>
      <c r="WQY84" s="184"/>
      <c r="WQZ84" s="184"/>
      <c r="WRA84" s="184"/>
      <c r="WRB84" s="184"/>
      <c r="WRC84" s="184"/>
      <c r="WRD84" s="184"/>
      <c r="WRE84" s="184"/>
      <c r="WRF84" s="184"/>
      <c r="WRG84" s="184"/>
      <c r="WRH84" s="184"/>
      <c r="WRI84" s="184"/>
      <c r="WRJ84" s="184"/>
      <c r="WRK84" s="184"/>
      <c r="WRL84" s="184"/>
      <c r="WRM84" s="184"/>
      <c r="WRN84" s="184"/>
      <c r="WRO84" s="184"/>
      <c r="WRP84" s="184"/>
      <c r="WRQ84" s="184"/>
      <c r="WRR84" s="184"/>
      <c r="WRS84" s="184"/>
      <c r="WRT84" s="184"/>
      <c r="WRU84" s="184"/>
      <c r="WRV84" s="184"/>
      <c r="WRW84" s="184"/>
      <c r="WRX84" s="184"/>
      <c r="WRY84" s="184"/>
      <c r="WRZ84" s="184"/>
      <c r="WSA84" s="184"/>
      <c r="WSB84" s="184"/>
      <c r="WSC84" s="184"/>
      <c r="WSD84" s="184"/>
      <c r="WSE84" s="184"/>
      <c r="WSF84" s="184"/>
      <c r="WSG84" s="184"/>
      <c r="WSH84" s="184"/>
      <c r="WSI84" s="184"/>
      <c r="WSJ84" s="184"/>
      <c r="WSK84" s="184"/>
      <c r="WSL84" s="184"/>
      <c r="WSM84" s="184"/>
      <c r="WSN84" s="184"/>
      <c r="WSO84" s="184"/>
      <c r="WSP84" s="184"/>
      <c r="WSQ84" s="184"/>
      <c r="WSR84" s="184"/>
      <c r="WSS84" s="184"/>
      <c r="WST84" s="184"/>
      <c r="WSU84" s="184"/>
      <c r="WSV84" s="184"/>
      <c r="WSW84" s="184"/>
      <c r="WSX84" s="184"/>
      <c r="WSY84" s="184"/>
      <c r="WSZ84" s="184"/>
      <c r="WTA84" s="184"/>
      <c r="WTB84" s="184"/>
      <c r="WTC84" s="184"/>
      <c r="WTD84" s="184"/>
      <c r="WTE84" s="184"/>
      <c r="WTF84" s="184"/>
      <c r="WTG84" s="184"/>
      <c r="WTH84" s="184"/>
      <c r="WTI84" s="184"/>
      <c r="WTJ84" s="184"/>
      <c r="WTK84" s="184"/>
      <c r="WTL84" s="184"/>
      <c r="WTM84" s="184"/>
      <c r="WTN84" s="184"/>
      <c r="WTO84" s="184"/>
      <c r="WTP84" s="184"/>
      <c r="WTQ84" s="184"/>
      <c r="WTR84" s="184"/>
      <c r="WTS84" s="184"/>
      <c r="WTT84" s="184"/>
      <c r="WTU84" s="184"/>
      <c r="WTV84" s="184"/>
      <c r="WTW84" s="184"/>
      <c r="WTX84" s="184"/>
      <c r="WTY84" s="184"/>
      <c r="WTZ84" s="184"/>
      <c r="WUA84" s="184"/>
      <c r="WUB84" s="184"/>
      <c r="WUC84" s="184"/>
      <c r="WUD84" s="184"/>
      <c r="WUE84" s="184"/>
      <c r="WUF84" s="184"/>
      <c r="WUG84" s="184"/>
      <c r="WUH84" s="184"/>
      <c r="WUI84" s="184"/>
      <c r="WUJ84" s="184"/>
      <c r="WUK84" s="184"/>
      <c r="WUL84" s="184"/>
      <c r="WUM84" s="184"/>
      <c r="WUN84" s="184"/>
      <c r="WUO84" s="184"/>
      <c r="WUP84" s="184"/>
      <c r="WUQ84" s="184"/>
      <c r="WUR84" s="184"/>
      <c r="WUS84" s="184"/>
      <c r="WUT84" s="184"/>
      <c r="WUU84" s="184"/>
      <c r="WUV84" s="184"/>
      <c r="WUW84" s="184"/>
      <c r="WUX84" s="184"/>
      <c r="WUY84" s="184"/>
      <c r="WUZ84" s="184"/>
      <c r="WVA84" s="184"/>
      <c r="WVB84" s="184"/>
      <c r="WVC84" s="184"/>
      <c r="WVD84" s="184"/>
      <c r="WVE84" s="184"/>
      <c r="WVF84" s="184"/>
      <c r="WVG84" s="184"/>
      <c r="WVH84" s="184"/>
      <c r="WVI84" s="184"/>
      <c r="WVJ84" s="184"/>
      <c r="WVK84" s="184"/>
      <c r="WVL84" s="184"/>
      <c r="WVM84" s="184"/>
      <c r="WVN84" s="184"/>
      <c r="WVO84" s="184"/>
      <c r="WVP84" s="184"/>
      <c r="WVQ84" s="184"/>
      <c r="WVR84" s="184"/>
      <c r="WVS84" s="184"/>
      <c r="WVT84" s="184"/>
      <c r="WVU84" s="184"/>
      <c r="WVV84" s="184"/>
      <c r="WVW84" s="184"/>
      <c r="WVX84" s="184"/>
      <c r="WVY84" s="184"/>
      <c r="WVZ84" s="184"/>
      <c r="WWA84" s="184"/>
      <c r="WWB84" s="184"/>
      <c r="WWC84" s="184"/>
      <c r="WWD84" s="184"/>
      <c r="WWE84" s="184"/>
      <c r="WWF84" s="184"/>
      <c r="WWG84" s="184"/>
      <c r="WWH84" s="184"/>
      <c r="WWI84" s="184"/>
      <c r="WWJ84" s="184"/>
      <c r="WWK84" s="184"/>
      <c r="WWL84" s="184"/>
      <c r="WWM84" s="184"/>
      <c r="WWN84" s="184"/>
      <c r="WWO84" s="184"/>
      <c r="WWP84" s="184"/>
      <c r="WWQ84" s="184"/>
      <c r="WWR84" s="184"/>
      <c r="WWS84" s="184"/>
      <c r="WWT84" s="184"/>
      <c r="WWU84" s="184"/>
      <c r="WWV84" s="184"/>
      <c r="WWW84" s="184"/>
      <c r="WWX84" s="184"/>
      <c r="WWY84" s="184"/>
      <c r="WWZ84" s="184"/>
      <c r="WXA84" s="184"/>
      <c r="WXB84" s="184"/>
      <c r="WXC84" s="184"/>
      <c r="WXD84" s="184"/>
      <c r="WXE84" s="184"/>
      <c r="WXF84" s="184"/>
      <c r="WXG84" s="184"/>
      <c r="WXH84" s="184"/>
      <c r="WXI84" s="184"/>
      <c r="WXJ84" s="184"/>
      <c r="WXK84" s="184"/>
      <c r="WXL84" s="184"/>
      <c r="WXM84" s="184"/>
      <c r="WXN84" s="184"/>
      <c r="WXO84" s="184"/>
      <c r="WXP84" s="184"/>
      <c r="WXQ84" s="184"/>
      <c r="WXR84" s="184"/>
      <c r="WXS84" s="184"/>
      <c r="WXT84" s="184"/>
      <c r="WXU84" s="184"/>
      <c r="WXV84" s="184"/>
      <c r="WXW84" s="184"/>
      <c r="WXX84" s="184"/>
      <c r="WXY84" s="184"/>
      <c r="WXZ84" s="184"/>
      <c r="WYA84" s="184"/>
      <c r="WYB84" s="184"/>
      <c r="WYC84" s="184"/>
      <c r="WYD84" s="184"/>
      <c r="WYE84" s="184"/>
      <c r="WYF84" s="184"/>
      <c r="WYG84" s="184"/>
      <c r="WYH84" s="184"/>
      <c r="WYI84" s="184"/>
      <c r="WYJ84" s="184"/>
      <c r="WYK84" s="184"/>
      <c r="WYL84" s="184"/>
      <c r="WYM84" s="184"/>
      <c r="WYN84" s="184"/>
      <c r="WYO84" s="184"/>
      <c r="WYP84" s="184"/>
      <c r="WYQ84" s="184"/>
      <c r="WYR84" s="184"/>
      <c r="WYS84" s="184"/>
      <c r="WYT84" s="184"/>
      <c r="WYU84" s="184"/>
      <c r="WYV84" s="184"/>
      <c r="WYW84" s="184"/>
      <c r="WYX84" s="184"/>
      <c r="WYY84" s="184"/>
      <c r="WYZ84" s="184"/>
      <c r="WZA84" s="184"/>
      <c r="WZB84" s="184"/>
      <c r="WZC84" s="184"/>
      <c r="WZD84" s="184"/>
      <c r="WZE84" s="184"/>
      <c r="WZF84" s="184"/>
      <c r="WZG84" s="184"/>
      <c r="WZH84" s="184"/>
      <c r="WZI84" s="184"/>
      <c r="WZJ84" s="184"/>
      <c r="WZK84" s="184"/>
      <c r="WZL84" s="184"/>
      <c r="WZM84" s="184"/>
      <c r="WZN84" s="184"/>
      <c r="WZO84" s="184"/>
      <c r="WZP84" s="184"/>
      <c r="WZQ84" s="184"/>
      <c r="WZR84" s="184"/>
      <c r="WZS84" s="184"/>
      <c r="WZT84" s="184"/>
      <c r="WZU84" s="184"/>
      <c r="WZV84" s="184"/>
      <c r="WZW84" s="184"/>
      <c r="WZX84" s="184"/>
      <c r="WZY84" s="184"/>
      <c r="WZZ84" s="184"/>
      <c r="XAA84" s="184"/>
      <c r="XAB84" s="184"/>
      <c r="XAC84" s="184"/>
      <c r="XAD84" s="184"/>
      <c r="XAE84" s="184"/>
      <c r="XAF84" s="184"/>
      <c r="XAG84" s="184"/>
      <c r="XAH84" s="184"/>
      <c r="XAI84" s="184"/>
      <c r="XAJ84" s="184"/>
      <c r="XAK84" s="184"/>
      <c r="XAL84" s="184"/>
      <c r="XAM84" s="184"/>
      <c r="XAN84" s="184"/>
      <c r="XAO84" s="184"/>
      <c r="XAP84" s="184"/>
      <c r="XAQ84" s="184"/>
      <c r="XAR84" s="184"/>
      <c r="XAS84" s="184"/>
      <c r="XAT84" s="184"/>
      <c r="XAU84" s="184"/>
      <c r="XAV84" s="184"/>
      <c r="XAW84" s="184"/>
      <c r="XAX84" s="184"/>
      <c r="XAY84" s="184"/>
      <c r="XAZ84" s="184"/>
      <c r="XBA84" s="184"/>
      <c r="XBB84" s="184"/>
      <c r="XBC84" s="184"/>
      <c r="XBD84" s="184"/>
      <c r="XBE84" s="184"/>
      <c r="XBF84" s="184"/>
      <c r="XBG84" s="184"/>
      <c r="XBH84" s="184"/>
      <c r="XBI84" s="184"/>
      <c r="XBJ84" s="184"/>
      <c r="XBK84" s="184"/>
      <c r="XBL84" s="184"/>
      <c r="XBM84" s="184"/>
      <c r="XBN84" s="184"/>
      <c r="XBO84" s="184"/>
      <c r="XBP84" s="184"/>
      <c r="XBQ84" s="184"/>
      <c r="XBR84" s="184"/>
      <c r="XBS84" s="184"/>
      <c r="XBT84" s="184"/>
      <c r="XBU84" s="184"/>
      <c r="XBV84" s="184"/>
      <c r="XBW84" s="184"/>
      <c r="XBX84" s="184"/>
      <c r="XBY84" s="184"/>
      <c r="XBZ84" s="184"/>
      <c r="XCA84" s="184"/>
      <c r="XCB84" s="184"/>
      <c r="XCC84" s="184"/>
      <c r="XCD84" s="184"/>
      <c r="XCE84" s="184"/>
      <c r="XCF84" s="184"/>
      <c r="XCG84" s="184"/>
      <c r="XCH84" s="184"/>
      <c r="XCI84" s="184"/>
      <c r="XCJ84" s="184"/>
      <c r="XCK84" s="184"/>
      <c r="XCL84" s="184"/>
      <c r="XCM84" s="184"/>
      <c r="XCN84" s="184"/>
      <c r="XCO84" s="184"/>
      <c r="XCP84" s="184"/>
      <c r="XCQ84" s="184"/>
      <c r="XCR84" s="184"/>
      <c r="XCS84" s="184"/>
      <c r="XCT84" s="184"/>
      <c r="XCU84" s="184"/>
      <c r="XCV84" s="184"/>
      <c r="XCW84" s="184"/>
      <c r="XCX84" s="184"/>
      <c r="XCY84" s="184"/>
      <c r="XCZ84" s="184"/>
      <c r="XDA84" s="184"/>
      <c r="XDB84" s="184"/>
      <c r="XDC84" s="184"/>
      <c r="XDD84" s="184"/>
      <c r="XDE84" s="184"/>
      <c r="XDF84" s="184"/>
      <c r="XDG84" s="184"/>
      <c r="XDH84" s="184"/>
      <c r="XDI84" s="184"/>
      <c r="XDJ84" s="184"/>
      <c r="XDK84" s="184"/>
      <c r="XDL84" s="184"/>
      <c r="XDM84" s="184"/>
      <c r="XDN84" s="184"/>
      <c r="XDO84" s="184"/>
      <c r="XDP84" s="184"/>
      <c r="XDQ84" s="184"/>
      <c r="XDR84" s="184"/>
      <c r="XDS84" s="184"/>
      <c r="XDT84" s="184"/>
      <c r="XDU84" s="184"/>
      <c r="XDV84" s="184"/>
      <c r="XDW84" s="184"/>
      <c r="XDX84" s="184"/>
      <c r="XDY84" s="184"/>
      <c r="XDZ84" s="184"/>
      <c r="XEA84" s="184"/>
      <c r="XEB84" s="184"/>
      <c r="XEC84" s="184"/>
      <c r="XED84" s="184"/>
      <c r="XEE84" s="184"/>
      <c r="XEF84" s="184"/>
      <c r="XEG84" s="184"/>
      <c r="XEH84" s="184"/>
      <c r="XEI84" s="184"/>
      <c r="XEJ84" s="184"/>
      <c r="XEK84" s="184"/>
      <c r="XEL84" s="184"/>
      <c r="XEM84" s="184"/>
      <c r="XEN84" s="184"/>
      <c r="XEO84" s="184"/>
      <c r="XEP84" s="184"/>
      <c r="XEQ84" s="184"/>
      <c r="XER84" s="184"/>
      <c r="XES84" s="184"/>
      <c r="XET84" s="184"/>
      <c r="XEU84" s="184"/>
      <c r="XEV84" s="184"/>
      <c r="XEW84" s="184"/>
      <c r="XEX84" s="184"/>
      <c r="XEY84" s="184"/>
      <c r="XEZ84" s="184"/>
      <c r="XFA84" s="184"/>
      <c r="XFB84" s="184"/>
      <c r="XFC84" s="184"/>
      <c r="XFD84" s="184"/>
    </row>
    <row r="85" spans="3:16384" s="240" customFormat="1" x14ac:dyDescent="0.45">
      <c r="C85" s="196"/>
      <c r="D85" s="197"/>
      <c r="E85" s="197"/>
      <c r="F85" s="197"/>
      <c r="G85" s="197"/>
      <c r="H85" s="197"/>
      <c r="I85" s="197"/>
      <c r="J85" s="197"/>
      <c r="K85" s="197"/>
      <c r="L85" s="197"/>
      <c r="M85" s="197"/>
      <c r="N85" s="19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  <c r="IM85" s="187"/>
      <c r="IN85" s="187"/>
      <c r="IO85" s="187"/>
      <c r="IP85" s="187"/>
      <c r="IQ85" s="187"/>
      <c r="IR85" s="187"/>
      <c r="IS85" s="187"/>
      <c r="IT85" s="187"/>
      <c r="IU85" s="187"/>
      <c r="IV85" s="187"/>
      <c r="IW85" s="187"/>
      <c r="IX85" s="187"/>
      <c r="IY85" s="187"/>
      <c r="IZ85" s="187"/>
      <c r="JA85" s="187"/>
      <c r="JB85" s="187"/>
      <c r="JC85" s="187"/>
      <c r="JD85" s="187"/>
      <c r="JE85" s="187"/>
      <c r="JF85" s="187"/>
      <c r="JG85" s="187"/>
      <c r="JH85" s="187"/>
      <c r="JI85" s="187"/>
      <c r="JJ85" s="187"/>
      <c r="JK85" s="187"/>
      <c r="JL85" s="187"/>
      <c r="JM85" s="187"/>
      <c r="JN85" s="187"/>
      <c r="JO85" s="187"/>
      <c r="JP85" s="187"/>
      <c r="JQ85" s="187"/>
      <c r="JR85" s="187"/>
      <c r="JS85" s="187"/>
      <c r="JT85" s="187"/>
      <c r="JU85" s="187"/>
      <c r="JV85" s="187"/>
      <c r="JW85" s="187"/>
      <c r="JX85" s="187"/>
      <c r="JY85" s="187"/>
      <c r="JZ85" s="187"/>
      <c r="KA85" s="187"/>
      <c r="KB85" s="187"/>
      <c r="KC85" s="187"/>
      <c r="KD85" s="187"/>
      <c r="KE85" s="187"/>
      <c r="KF85" s="187"/>
      <c r="KG85" s="187"/>
      <c r="KH85" s="187"/>
      <c r="KI85" s="187"/>
      <c r="KJ85" s="187"/>
      <c r="KK85" s="187"/>
      <c r="KL85" s="187"/>
      <c r="KM85" s="187"/>
      <c r="KN85" s="187"/>
      <c r="KO85" s="187"/>
      <c r="KP85" s="187"/>
      <c r="KQ85" s="187"/>
      <c r="KR85" s="187"/>
      <c r="KS85" s="187"/>
      <c r="KT85" s="187"/>
      <c r="KU85" s="187"/>
      <c r="KV85" s="187"/>
      <c r="KW85" s="187"/>
      <c r="KX85" s="187"/>
      <c r="KY85" s="187"/>
      <c r="KZ85" s="187"/>
      <c r="LA85" s="187"/>
      <c r="LB85" s="187"/>
      <c r="LC85" s="187"/>
      <c r="LD85" s="187"/>
      <c r="LE85" s="187"/>
      <c r="LF85" s="187"/>
      <c r="LG85" s="187"/>
      <c r="LH85" s="187"/>
      <c r="LI85" s="187"/>
      <c r="LJ85" s="187"/>
      <c r="LK85" s="187"/>
      <c r="LL85" s="187"/>
      <c r="LM85" s="187"/>
      <c r="LN85" s="187"/>
      <c r="LO85" s="187"/>
      <c r="LP85" s="187"/>
      <c r="LQ85" s="187"/>
      <c r="LR85" s="187"/>
      <c r="LS85" s="187"/>
      <c r="LT85" s="187"/>
      <c r="LU85" s="187"/>
      <c r="LV85" s="187"/>
      <c r="LW85" s="187"/>
      <c r="LX85" s="187"/>
      <c r="LY85" s="187"/>
      <c r="LZ85" s="187"/>
      <c r="MA85" s="187"/>
      <c r="MB85" s="187"/>
      <c r="MC85" s="187"/>
      <c r="MD85" s="187"/>
      <c r="ME85" s="187"/>
      <c r="MF85" s="187"/>
      <c r="MG85" s="187"/>
      <c r="MH85" s="187"/>
      <c r="MI85" s="187"/>
      <c r="MJ85" s="187"/>
      <c r="MK85" s="187"/>
      <c r="ML85" s="187"/>
      <c r="MM85" s="187"/>
      <c r="MN85" s="187"/>
      <c r="MO85" s="187"/>
      <c r="MP85" s="187"/>
      <c r="MQ85" s="187"/>
      <c r="MR85" s="187"/>
      <c r="MS85" s="187"/>
      <c r="MT85" s="187"/>
      <c r="MU85" s="187"/>
      <c r="MV85" s="187"/>
      <c r="MW85" s="187"/>
      <c r="MX85" s="187"/>
      <c r="MY85" s="187"/>
      <c r="MZ85" s="187"/>
      <c r="NA85" s="187"/>
      <c r="NB85" s="187"/>
      <c r="NC85" s="187"/>
      <c r="ND85" s="187"/>
      <c r="NE85" s="187"/>
      <c r="NF85" s="187"/>
      <c r="NG85" s="187"/>
      <c r="NH85" s="187"/>
      <c r="NI85" s="187"/>
      <c r="NJ85" s="187"/>
      <c r="NK85" s="187"/>
      <c r="NL85" s="187"/>
      <c r="NM85" s="187"/>
      <c r="NN85" s="187"/>
      <c r="NO85" s="187"/>
      <c r="NP85" s="187"/>
      <c r="NQ85" s="187"/>
      <c r="NR85" s="187"/>
      <c r="NS85" s="187"/>
      <c r="NT85" s="187"/>
      <c r="NU85" s="187"/>
      <c r="NV85" s="187"/>
      <c r="NW85" s="187"/>
      <c r="NX85" s="187"/>
      <c r="NY85" s="187"/>
      <c r="NZ85" s="187"/>
      <c r="OA85" s="187"/>
      <c r="OB85" s="187"/>
      <c r="OC85" s="187"/>
      <c r="OD85" s="187"/>
      <c r="OE85" s="187"/>
      <c r="OF85" s="187"/>
      <c r="OG85" s="187"/>
      <c r="OH85" s="187"/>
      <c r="OI85" s="187"/>
      <c r="OJ85" s="187"/>
      <c r="OK85" s="187"/>
      <c r="OL85" s="187"/>
      <c r="OM85" s="187"/>
      <c r="ON85" s="187"/>
      <c r="OO85" s="187"/>
      <c r="OP85" s="187"/>
      <c r="OQ85" s="187"/>
      <c r="OR85" s="187"/>
      <c r="OS85" s="187"/>
      <c r="OT85" s="187"/>
      <c r="OU85" s="187"/>
      <c r="OV85" s="187"/>
      <c r="OW85" s="187"/>
      <c r="OX85" s="187"/>
      <c r="OY85" s="187"/>
      <c r="OZ85" s="187"/>
      <c r="PA85" s="187"/>
      <c r="PB85" s="187"/>
      <c r="PC85" s="187"/>
      <c r="PD85" s="187"/>
      <c r="PE85" s="187"/>
      <c r="PF85" s="187"/>
      <c r="PG85" s="187"/>
      <c r="PH85" s="187"/>
      <c r="PI85" s="187"/>
      <c r="PJ85" s="187"/>
      <c r="PK85" s="187"/>
      <c r="PL85" s="187"/>
      <c r="PM85" s="187"/>
      <c r="PN85" s="187"/>
      <c r="PO85" s="187"/>
      <c r="PP85" s="187"/>
      <c r="PQ85" s="187"/>
      <c r="PR85" s="187"/>
      <c r="PS85" s="187"/>
      <c r="PT85" s="187"/>
      <c r="PU85" s="187"/>
      <c r="PV85" s="187"/>
      <c r="PW85" s="187"/>
      <c r="PX85" s="187"/>
      <c r="PY85" s="187"/>
      <c r="PZ85" s="187"/>
      <c r="QA85" s="187"/>
      <c r="QB85" s="187"/>
      <c r="QC85" s="187"/>
      <c r="QD85" s="187"/>
      <c r="QE85" s="187"/>
      <c r="QF85" s="187"/>
      <c r="QG85" s="187"/>
      <c r="QH85" s="187"/>
      <c r="QI85" s="187"/>
      <c r="QJ85" s="187"/>
      <c r="QK85" s="187"/>
      <c r="QL85" s="187"/>
      <c r="QM85" s="187"/>
      <c r="QN85" s="187"/>
      <c r="QO85" s="187"/>
      <c r="QP85" s="187"/>
      <c r="QQ85" s="187"/>
      <c r="QR85" s="187"/>
      <c r="QS85" s="187"/>
      <c r="QT85" s="187"/>
      <c r="QU85" s="187"/>
      <c r="QV85" s="187"/>
      <c r="QW85" s="187"/>
      <c r="QX85" s="187"/>
      <c r="QY85" s="187"/>
      <c r="QZ85" s="187"/>
      <c r="RA85" s="187"/>
      <c r="RB85" s="187"/>
      <c r="RC85" s="187"/>
      <c r="RD85" s="187"/>
      <c r="RE85" s="187"/>
      <c r="RF85" s="187"/>
      <c r="RG85" s="187"/>
      <c r="RH85" s="187"/>
      <c r="RI85" s="187"/>
      <c r="RJ85" s="187"/>
      <c r="RK85" s="187"/>
      <c r="RL85" s="187"/>
      <c r="RM85" s="187"/>
      <c r="RN85" s="187"/>
      <c r="RO85" s="187"/>
      <c r="RP85" s="187"/>
      <c r="RQ85" s="187"/>
      <c r="RR85" s="187"/>
      <c r="RS85" s="187"/>
      <c r="RT85" s="187"/>
      <c r="RU85" s="187"/>
      <c r="RV85" s="187"/>
      <c r="RW85" s="187"/>
      <c r="RX85" s="187"/>
      <c r="RY85" s="187"/>
      <c r="RZ85" s="187"/>
      <c r="SA85" s="187"/>
      <c r="SB85" s="187"/>
      <c r="SC85" s="187"/>
      <c r="SD85" s="187"/>
      <c r="SE85" s="187"/>
      <c r="SF85" s="187"/>
      <c r="SG85" s="187"/>
      <c r="SH85" s="187"/>
      <c r="SI85" s="187"/>
      <c r="SJ85" s="187"/>
      <c r="SK85" s="187"/>
      <c r="SL85" s="187"/>
      <c r="SM85" s="187"/>
      <c r="SN85" s="187"/>
      <c r="SO85" s="187"/>
      <c r="SP85" s="187"/>
      <c r="SQ85" s="187"/>
      <c r="SR85" s="187"/>
      <c r="SS85" s="187"/>
      <c r="ST85" s="187"/>
      <c r="SU85" s="187"/>
      <c r="SV85" s="187"/>
      <c r="SW85" s="187"/>
      <c r="SX85" s="187"/>
      <c r="SY85" s="187"/>
      <c r="SZ85" s="187"/>
      <c r="TA85" s="187"/>
      <c r="TB85" s="187"/>
      <c r="TC85" s="187"/>
      <c r="TD85" s="187"/>
      <c r="TE85" s="187"/>
      <c r="TF85" s="187"/>
      <c r="TG85" s="187"/>
      <c r="TH85" s="187"/>
      <c r="TI85" s="187"/>
      <c r="TJ85" s="187"/>
      <c r="TK85" s="187"/>
      <c r="TL85" s="187"/>
      <c r="TM85" s="187"/>
      <c r="TN85" s="187"/>
      <c r="TO85" s="187"/>
      <c r="TP85" s="187"/>
      <c r="TQ85" s="187"/>
      <c r="TR85" s="187"/>
      <c r="TS85" s="187"/>
      <c r="TT85" s="187"/>
      <c r="TU85" s="187"/>
      <c r="TV85" s="187"/>
      <c r="TW85" s="187"/>
      <c r="TX85" s="187"/>
      <c r="TY85" s="187"/>
      <c r="TZ85" s="187"/>
      <c r="UA85" s="187"/>
      <c r="UB85" s="187"/>
      <c r="UC85" s="187"/>
      <c r="UD85" s="187"/>
      <c r="UE85" s="187"/>
      <c r="UF85" s="187"/>
      <c r="UG85" s="187"/>
      <c r="UH85" s="187"/>
      <c r="UI85" s="187"/>
      <c r="UJ85" s="187"/>
      <c r="UK85" s="187"/>
      <c r="UL85" s="187"/>
      <c r="UM85" s="187"/>
      <c r="UN85" s="187"/>
      <c r="UO85" s="187"/>
      <c r="UP85" s="187"/>
      <c r="UQ85" s="187"/>
      <c r="UR85" s="187"/>
      <c r="US85" s="187"/>
      <c r="UT85" s="187"/>
      <c r="UU85" s="187"/>
      <c r="UV85" s="187"/>
      <c r="UW85" s="187"/>
      <c r="UX85" s="187"/>
      <c r="UY85" s="187"/>
      <c r="UZ85" s="187"/>
      <c r="VA85" s="187"/>
      <c r="VB85" s="187"/>
      <c r="VC85" s="187"/>
      <c r="VD85" s="187"/>
      <c r="VE85" s="187"/>
      <c r="VF85" s="187"/>
      <c r="VG85" s="187"/>
      <c r="VH85" s="187"/>
      <c r="VI85" s="187"/>
      <c r="VJ85" s="187"/>
      <c r="VK85" s="187"/>
      <c r="VL85" s="187"/>
      <c r="VM85" s="187"/>
      <c r="VN85" s="187"/>
      <c r="VO85" s="187"/>
      <c r="VP85" s="187"/>
      <c r="VQ85" s="187"/>
      <c r="VR85" s="187"/>
      <c r="VS85" s="187"/>
      <c r="VT85" s="187"/>
      <c r="VU85" s="187"/>
      <c r="VV85" s="187"/>
      <c r="VW85" s="187"/>
      <c r="VX85" s="187"/>
      <c r="VY85" s="187"/>
      <c r="VZ85" s="187"/>
      <c r="WA85" s="187"/>
      <c r="WB85" s="187"/>
      <c r="WC85" s="187"/>
      <c r="WD85" s="187"/>
      <c r="WE85" s="187"/>
      <c r="WF85" s="187"/>
      <c r="WG85" s="187"/>
      <c r="WH85" s="187"/>
      <c r="WI85" s="187"/>
      <c r="WJ85" s="187"/>
      <c r="WK85" s="187"/>
      <c r="WL85" s="187"/>
      <c r="WM85" s="187"/>
      <c r="WN85" s="187"/>
      <c r="WO85" s="187"/>
      <c r="WP85" s="187"/>
      <c r="WQ85" s="187"/>
      <c r="WR85" s="187"/>
      <c r="WS85" s="187"/>
      <c r="WT85" s="187"/>
      <c r="WU85" s="187"/>
      <c r="WV85" s="187"/>
      <c r="WW85" s="187"/>
      <c r="WX85" s="187"/>
      <c r="WY85" s="187"/>
      <c r="WZ85" s="187"/>
      <c r="XA85" s="187"/>
      <c r="XB85" s="187"/>
      <c r="XC85" s="187"/>
      <c r="XD85" s="187"/>
      <c r="XE85" s="187"/>
      <c r="XF85" s="187"/>
      <c r="XG85" s="187"/>
      <c r="XH85" s="187"/>
      <c r="XI85" s="187"/>
      <c r="XJ85" s="187"/>
      <c r="XK85" s="187"/>
      <c r="XL85" s="187"/>
      <c r="XM85" s="187"/>
      <c r="XN85" s="187"/>
      <c r="XO85" s="187"/>
      <c r="XP85" s="187"/>
      <c r="XQ85" s="187"/>
      <c r="XR85" s="187"/>
      <c r="XS85" s="187"/>
      <c r="XT85" s="187"/>
      <c r="XU85" s="187"/>
      <c r="XV85" s="187"/>
      <c r="XW85" s="187"/>
      <c r="XX85" s="187"/>
      <c r="XY85" s="187"/>
      <c r="XZ85" s="187"/>
      <c r="YA85" s="187"/>
      <c r="YB85" s="187"/>
      <c r="YC85" s="187"/>
      <c r="YD85" s="187"/>
      <c r="YE85" s="187"/>
      <c r="YF85" s="187"/>
      <c r="YG85" s="187"/>
      <c r="YH85" s="187"/>
      <c r="YI85" s="187"/>
      <c r="YJ85" s="187"/>
      <c r="YK85" s="187"/>
      <c r="YL85" s="187"/>
      <c r="YM85" s="187"/>
      <c r="YN85" s="187"/>
      <c r="YO85" s="187"/>
      <c r="YP85" s="187"/>
      <c r="YQ85" s="187"/>
      <c r="YR85" s="187"/>
      <c r="YS85" s="187"/>
      <c r="YT85" s="187"/>
      <c r="YU85" s="187"/>
      <c r="YV85" s="187"/>
      <c r="YW85" s="187"/>
      <c r="YX85" s="187"/>
      <c r="YY85" s="187"/>
      <c r="YZ85" s="187"/>
      <c r="ZA85" s="187"/>
      <c r="ZB85" s="187"/>
      <c r="ZC85" s="187"/>
      <c r="ZD85" s="187"/>
      <c r="ZE85" s="187"/>
      <c r="ZF85" s="187"/>
      <c r="ZG85" s="187"/>
      <c r="ZH85" s="187"/>
      <c r="ZI85" s="187"/>
      <c r="ZJ85" s="187"/>
      <c r="ZK85" s="187"/>
      <c r="ZL85" s="187"/>
      <c r="ZM85" s="187"/>
      <c r="ZN85" s="187"/>
      <c r="ZO85" s="187"/>
      <c r="ZP85" s="187"/>
      <c r="ZQ85" s="187"/>
      <c r="ZR85" s="187"/>
      <c r="ZS85" s="187"/>
      <c r="ZT85" s="187"/>
      <c r="ZU85" s="187"/>
      <c r="ZV85" s="187"/>
      <c r="ZW85" s="187"/>
      <c r="ZX85" s="187"/>
      <c r="ZY85" s="187"/>
      <c r="ZZ85" s="187"/>
      <c r="AAA85" s="187"/>
      <c r="AAB85" s="187"/>
      <c r="AAC85" s="187"/>
      <c r="AAD85" s="187"/>
      <c r="AAE85" s="187"/>
      <c r="AAF85" s="187"/>
      <c r="AAG85" s="187"/>
      <c r="AAH85" s="187"/>
      <c r="AAI85" s="187"/>
      <c r="AAJ85" s="187"/>
      <c r="AAK85" s="187"/>
      <c r="AAL85" s="187"/>
      <c r="AAM85" s="187"/>
      <c r="AAN85" s="187"/>
      <c r="AAO85" s="187"/>
      <c r="AAP85" s="187"/>
      <c r="AAQ85" s="187"/>
      <c r="AAR85" s="187"/>
      <c r="AAS85" s="187"/>
      <c r="AAT85" s="187"/>
      <c r="AAU85" s="187"/>
      <c r="AAV85" s="187"/>
      <c r="AAW85" s="187"/>
      <c r="AAX85" s="187"/>
      <c r="AAY85" s="187"/>
      <c r="AAZ85" s="187"/>
      <c r="ABA85" s="187"/>
      <c r="ABB85" s="187"/>
      <c r="ABC85" s="187"/>
      <c r="ABD85" s="187"/>
      <c r="ABE85" s="187"/>
      <c r="ABF85" s="187"/>
      <c r="ABG85" s="187"/>
      <c r="ABH85" s="187"/>
      <c r="ABI85" s="187"/>
      <c r="ABJ85" s="187"/>
      <c r="ABK85" s="187"/>
      <c r="ABL85" s="187"/>
      <c r="ABM85" s="187"/>
      <c r="ABN85" s="187"/>
      <c r="ABO85" s="187"/>
      <c r="ABP85" s="187"/>
      <c r="ABQ85" s="187"/>
      <c r="ABR85" s="187"/>
      <c r="ABS85" s="187"/>
      <c r="ABT85" s="187"/>
      <c r="ABU85" s="187"/>
      <c r="ABV85" s="187"/>
      <c r="ABW85" s="187"/>
      <c r="ABX85" s="187"/>
      <c r="ABY85" s="187"/>
      <c r="ABZ85" s="187"/>
      <c r="ACA85" s="187"/>
      <c r="ACB85" s="187"/>
      <c r="ACC85" s="187"/>
      <c r="ACD85" s="187"/>
      <c r="ACE85" s="187"/>
      <c r="ACF85" s="187"/>
      <c r="ACG85" s="187"/>
      <c r="ACH85" s="187"/>
      <c r="ACI85" s="187"/>
      <c r="ACJ85" s="187"/>
      <c r="ACK85" s="187"/>
      <c r="ACL85" s="187"/>
      <c r="ACM85" s="187"/>
      <c r="ACN85" s="187"/>
      <c r="ACO85" s="187"/>
      <c r="ACP85" s="187"/>
      <c r="ACQ85" s="187"/>
      <c r="ACR85" s="187"/>
      <c r="ACS85" s="187"/>
      <c r="ACT85" s="187"/>
      <c r="ACU85" s="187"/>
      <c r="ACV85" s="187"/>
      <c r="ACW85" s="187"/>
      <c r="ACX85" s="187"/>
      <c r="ACY85" s="187"/>
      <c r="ACZ85" s="187"/>
      <c r="ADA85" s="187"/>
      <c r="ADB85" s="187"/>
      <c r="ADC85" s="187"/>
      <c r="ADD85" s="187"/>
      <c r="ADE85" s="187"/>
      <c r="ADF85" s="187"/>
      <c r="ADG85" s="187"/>
      <c r="ADH85" s="187"/>
      <c r="ADI85" s="187"/>
      <c r="ADJ85" s="187"/>
      <c r="ADK85" s="187"/>
      <c r="ADL85" s="187"/>
      <c r="ADM85" s="187"/>
      <c r="ADN85" s="187"/>
      <c r="ADO85" s="187"/>
      <c r="ADP85" s="187"/>
      <c r="ADQ85" s="187"/>
      <c r="ADR85" s="187"/>
      <c r="ADS85" s="187"/>
      <c r="ADT85" s="187"/>
      <c r="ADU85" s="187"/>
      <c r="ADV85" s="187"/>
      <c r="ADW85" s="187"/>
      <c r="ADX85" s="187"/>
      <c r="ADY85" s="187"/>
      <c r="ADZ85" s="187"/>
      <c r="AEA85" s="187"/>
      <c r="AEB85" s="187"/>
      <c r="AEC85" s="187"/>
      <c r="AED85" s="187"/>
      <c r="AEE85" s="187"/>
      <c r="AEF85" s="187"/>
      <c r="AEG85" s="187"/>
      <c r="AEH85" s="187"/>
      <c r="AEI85" s="187"/>
      <c r="AEJ85" s="187"/>
      <c r="AEK85" s="187"/>
      <c r="AEL85" s="187"/>
      <c r="AEM85" s="187"/>
      <c r="AEN85" s="187"/>
      <c r="AEO85" s="187"/>
      <c r="AEP85" s="187"/>
      <c r="AEQ85" s="187"/>
      <c r="AER85" s="187"/>
      <c r="AES85" s="187"/>
      <c r="AET85" s="187"/>
      <c r="AEU85" s="187"/>
      <c r="AEV85" s="187"/>
      <c r="AEW85" s="187"/>
      <c r="AEX85" s="187"/>
      <c r="AEY85" s="187"/>
      <c r="AEZ85" s="187"/>
      <c r="AFA85" s="187"/>
      <c r="AFB85" s="187"/>
      <c r="AFC85" s="187"/>
      <c r="AFD85" s="187"/>
      <c r="AFE85" s="187"/>
      <c r="AFF85" s="187"/>
      <c r="AFG85" s="187"/>
      <c r="AFH85" s="187"/>
      <c r="AFI85" s="187"/>
      <c r="AFJ85" s="187"/>
      <c r="AFK85" s="187"/>
      <c r="AFL85" s="187"/>
      <c r="AFM85" s="187"/>
      <c r="AFN85" s="187"/>
      <c r="AFO85" s="187"/>
      <c r="AFP85" s="187"/>
      <c r="AFQ85" s="187"/>
      <c r="AFR85" s="187"/>
      <c r="AFS85" s="187"/>
      <c r="AFT85" s="187"/>
      <c r="AFU85" s="187"/>
      <c r="AFV85" s="187"/>
      <c r="AFW85" s="187"/>
      <c r="AFX85" s="187"/>
      <c r="AFY85" s="187"/>
      <c r="AFZ85" s="187"/>
      <c r="AGA85" s="187"/>
      <c r="AGB85" s="187"/>
      <c r="AGC85" s="187"/>
      <c r="AGD85" s="187"/>
      <c r="AGE85" s="187"/>
      <c r="AGF85" s="187"/>
      <c r="AGG85" s="187"/>
      <c r="AGH85" s="187"/>
      <c r="AGI85" s="187"/>
      <c r="AGJ85" s="187"/>
      <c r="AGK85" s="187"/>
      <c r="AGL85" s="187"/>
      <c r="AGM85" s="187"/>
      <c r="AGN85" s="187"/>
      <c r="AGO85" s="187"/>
      <c r="AGP85" s="187"/>
      <c r="AGQ85" s="187"/>
      <c r="AGR85" s="187"/>
      <c r="AGS85" s="187"/>
      <c r="AGT85" s="187"/>
      <c r="AGU85" s="187"/>
      <c r="AGV85" s="187"/>
      <c r="AGW85" s="187"/>
      <c r="AGX85" s="187"/>
      <c r="AGY85" s="187"/>
      <c r="AGZ85" s="187"/>
      <c r="AHA85" s="187"/>
      <c r="AHB85" s="187"/>
      <c r="AHC85" s="187"/>
      <c r="AHD85" s="187"/>
      <c r="AHE85" s="187"/>
      <c r="AHF85" s="187"/>
      <c r="AHG85" s="187"/>
      <c r="AHH85" s="187"/>
      <c r="AHI85" s="187"/>
      <c r="AHJ85" s="187"/>
      <c r="AHK85" s="187"/>
      <c r="AHL85" s="187"/>
      <c r="AHM85" s="187"/>
      <c r="AHN85" s="187"/>
      <c r="AHO85" s="187"/>
      <c r="AHP85" s="187"/>
      <c r="AHQ85" s="187"/>
      <c r="AHR85" s="187"/>
      <c r="AHS85" s="187"/>
      <c r="AHT85" s="187"/>
      <c r="AHU85" s="187"/>
      <c r="AHV85" s="187"/>
      <c r="AHW85" s="187"/>
      <c r="AHX85" s="187"/>
      <c r="AHY85" s="187"/>
      <c r="AHZ85" s="187"/>
      <c r="AIA85" s="187"/>
      <c r="AIB85" s="187"/>
      <c r="AIC85" s="187"/>
      <c r="AID85" s="187"/>
      <c r="AIE85" s="187"/>
      <c r="AIF85" s="187"/>
      <c r="AIG85" s="187"/>
      <c r="AIH85" s="187"/>
      <c r="AII85" s="187"/>
      <c r="AIJ85" s="187"/>
      <c r="AIK85" s="187"/>
      <c r="AIL85" s="187"/>
      <c r="AIM85" s="187"/>
      <c r="AIN85" s="187"/>
      <c r="AIO85" s="187"/>
      <c r="AIP85" s="187"/>
      <c r="AIQ85" s="187"/>
      <c r="AIR85" s="187"/>
      <c r="AIS85" s="187"/>
      <c r="AIT85" s="187"/>
      <c r="AIU85" s="187"/>
      <c r="AIV85" s="187"/>
      <c r="AIW85" s="187"/>
      <c r="AIX85" s="187"/>
      <c r="AIY85" s="187"/>
      <c r="AIZ85" s="187"/>
      <c r="AJA85" s="187"/>
      <c r="AJB85" s="187"/>
      <c r="AJC85" s="187"/>
      <c r="AJD85" s="187"/>
      <c r="AJE85" s="187"/>
      <c r="AJF85" s="187"/>
      <c r="AJG85" s="187"/>
      <c r="AJH85" s="187"/>
      <c r="AJI85" s="187"/>
      <c r="AJJ85" s="187"/>
      <c r="AJK85" s="187"/>
      <c r="AJL85" s="187"/>
      <c r="AJM85" s="187"/>
      <c r="AJN85" s="187"/>
      <c r="AJO85" s="187"/>
      <c r="AJP85" s="187"/>
      <c r="AJQ85" s="187"/>
      <c r="AJR85" s="187"/>
      <c r="AJS85" s="187"/>
      <c r="AJT85" s="187"/>
      <c r="AJU85" s="187"/>
      <c r="AJV85" s="187"/>
      <c r="AJW85" s="187"/>
      <c r="AJX85" s="187"/>
      <c r="AJY85" s="187"/>
      <c r="AJZ85" s="187"/>
      <c r="AKA85" s="187"/>
      <c r="AKB85" s="187"/>
      <c r="AKC85" s="187"/>
      <c r="AKD85" s="187"/>
      <c r="AKE85" s="187"/>
      <c r="AKF85" s="187"/>
      <c r="AKG85" s="187"/>
      <c r="AKH85" s="187"/>
      <c r="AKI85" s="187"/>
      <c r="AKJ85" s="187"/>
      <c r="AKK85" s="187"/>
      <c r="AKL85" s="187"/>
      <c r="AKM85" s="187"/>
      <c r="AKN85" s="187"/>
      <c r="AKO85" s="187"/>
      <c r="AKP85" s="187"/>
      <c r="AKQ85" s="187"/>
      <c r="AKR85" s="187"/>
      <c r="AKS85" s="187"/>
      <c r="AKT85" s="187"/>
      <c r="AKU85" s="187"/>
      <c r="AKV85" s="187"/>
      <c r="AKW85" s="187"/>
      <c r="AKX85" s="187"/>
      <c r="AKY85" s="187"/>
      <c r="AKZ85" s="187"/>
      <c r="ALA85" s="187"/>
      <c r="ALB85" s="187"/>
      <c r="ALC85" s="187"/>
      <c r="ALD85" s="187"/>
      <c r="ALE85" s="187"/>
      <c r="ALF85" s="187"/>
      <c r="ALG85" s="187"/>
      <c r="ALH85" s="187"/>
      <c r="ALI85" s="187"/>
      <c r="ALJ85" s="187"/>
      <c r="ALK85" s="187"/>
      <c r="ALL85" s="187"/>
      <c r="ALM85" s="187"/>
      <c r="ALN85" s="187"/>
      <c r="ALO85" s="187"/>
      <c r="ALP85" s="187"/>
      <c r="ALQ85" s="187"/>
      <c r="ALR85" s="187"/>
      <c r="ALS85" s="187"/>
      <c r="ALT85" s="187"/>
      <c r="ALU85" s="187"/>
      <c r="ALV85" s="187"/>
      <c r="ALW85" s="187"/>
      <c r="ALX85" s="187"/>
      <c r="ALY85" s="187"/>
      <c r="ALZ85" s="187"/>
      <c r="AMA85" s="187"/>
      <c r="AMB85" s="187"/>
      <c r="AMC85" s="187"/>
      <c r="AMD85" s="187"/>
      <c r="AME85" s="187"/>
      <c r="AMF85" s="187"/>
      <c r="AMG85" s="187"/>
      <c r="AMH85" s="187"/>
      <c r="AMI85" s="187"/>
      <c r="AMJ85" s="187"/>
      <c r="AMK85" s="187"/>
      <c r="AML85" s="187"/>
      <c r="AMM85" s="187"/>
      <c r="AMN85" s="187"/>
      <c r="AMO85" s="187"/>
      <c r="AMP85" s="187"/>
      <c r="AMQ85" s="187"/>
      <c r="AMR85" s="187"/>
      <c r="AMS85" s="187"/>
      <c r="AMT85" s="187"/>
      <c r="AMU85" s="187"/>
      <c r="AMV85" s="187"/>
      <c r="AMW85" s="187"/>
      <c r="AMX85" s="187"/>
      <c r="AMY85" s="187"/>
      <c r="AMZ85" s="187"/>
      <c r="ANA85" s="187"/>
      <c r="ANB85" s="187"/>
      <c r="ANC85" s="187"/>
      <c r="AND85" s="187"/>
      <c r="ANE85" s="187"/>
      <c r="ANF85" s="187"/>
      <c r="ANG85" s="187"/>
      <c r="ANH85" s="187"/>
      <c r="ANI85" s="187"/>
      <c r="ANJ85" s="187"/>
      <c r="ANK85" s="187"/>
      <c r="ANL85" s="187"/>
      <c r="ANM85" s="187"/>
      <c r="ANN85" s="187"/>
      <c r="ANO85" s="187"/>
      <c r="ANP85" s="187"/>
      <c r="ANQ85" s="187"/>
      <c r="ANR85" s="187"/>
      <c r="ANS85" s="187"/>
      <c r="ANT85" s="187"/>
      <c r="ANU85" s="187"/>
      <c r="ANV85" s="187"/>
      <c r="ANW85" s="187"/>
      <c r="ANX85" s="187"/>
      <c r="ANY85" s="187"/>
      <c r="ANZ85" s="187"/>
      <c r="AOA85" s="187"/>
      <c r="AOB85" s="187"/>
      <c r="AOC85" s="187"/>
      <c r="AOD85" s="187"/>
      <c r="AOE85" s="187"/>
      <c r="AOF85" s="187"/>
      <c r="AOG85" s="187"/>
      <c r="AOH85" s="187"/>
      <c r="AOI85" s="187"/>
      <c r="AOJ85" s="187"/>
      <c r="AOK85" s="187"/>
      <c r="AOL85" s="187"/>
      <c r="AOM85" s="187"/>
      <c r="AON85" s="187"/>
      <c r="AOO85" s="187"/>
      <c r="AOP85" s="187"/>
      <c r="AOQ85" s="187"/>
      <c r="AOR85" s="187"/>
      <c r="AOS85" s="187"/>
      <c r="AOT85" s="187"/>
      <c r="AOU85" s="187"/>
      <c r="AOV85" s="187"/>
      <c r="AOW85" s="187"/>
      <c r="AOX85" s="187"/>
      <c r="AOY85" s="187"/>
      <c r="AOZ85" s="187"/>
      <c r="APA85" s="187"/>
      <c r="APB85" s="187"/>
      <c r="APC85" s="187"/>
      <c r="APD85" s="187"/>
      <c r="APE85" s="187"/>
      <c r="APF85" s="187"/>
      <c r="APG85" s="187"/>
      <c r="APH85" s="187"/>
      <c r="API85" s="187"/>
      <c r="APJ85" s="187"/>
      <c r="APK85" s="187"/>
      <c r="APL85" s="187"/>
      <c r="APM85" s="187"/>
      <c r="APN85" s="187"/>
      <c r="APO85" s="187"/>
      <c r="APP85" s="187"/>
      <c r="APQ85" s="187"/>
      <c r="APR85" s="187"/>
      <c r="APS85" s="187"/>
      <c r="APT85" s="187"/>
      <c r="APU85" s="187"/>
      <c r="APV85" s="187"/>
      <c r="APW85" s="187"/>
      <c r="APX85" s="187"/>
      <c r="APY85" s="187"/>
      <c r="APZ85" s="187"/>
      <c r="AQA85" s="187"/>
      <c r="AQB85" s="187"/>
      <c r="AQC85" s="187"/>
      <c r="AQD85" s="187"/>
      <c r="AQE85" s="187"/>
      <c r="AQF85" s="187"/>
      <c r="AQG85" s="187"/>
      <c r="AQH85" s="187"/>
      <c r="AQI85" s="187"/>
      <c r="AQJ85" s="187"/>
      <c r="AQK85" s="187"/>
      <c r="AQL85" s="187"/>
      <c r="AQM85" s="187"/>
      <c r="AQN85" s="187"/>
      <c r="AQO85" s="187"/>
      <c r="AQP85" s="187"/>
      <c r="AQQ85" s="187"/>
      <c r="AQR85" s="187"/>
      <c r="AQS85" s="187"/>
      <c r="AQT85" s="187"/>
      <c r="AQU85" s="187"/>
      <c r="AQV85" s="187"/>
      <c r="AQW85" s="187"/>
      <c r="AQX85" s="187"/>
      <c r="AQY85" s="187"/>
      <c r="AQZ85" s="187"/>
      <c r="ARA85" s="187"/>
      <c r="ARB85" s="187"/>
      <c r="ARC85" s="187"/>
      <c r="ARD85" s="187"/>
      <c r="ARE85" s="187"/>
      <c r="ARF85" s="187"/>
      <c r="ARG85" s="187"/>
      <c r="ARH85" s="187"/>
      <c r="ARI85" s="187"/>
      <c r="ARJ85" s="187"/>
      <c r="ARK85" s="187"/>
      <c r="ARL85" s="187"/>
      <c r="ARM85" s="187"/>
      <c r="ARN85" s="187"/>
      <c r="ARO85" s="187"/>
      <c r="ARP85" s="187"/>
      <c r="ARQ85" s="187"/>
      <c r="ARR85" s="187"/>
      <c r="ARS85" s="187"/>
      <c r="ART85" s="187"/>
      <c r="ARU85" s="187"/>
      <c r="ARV85" s="187"/>
      <c r="ARW85" s="187"/>
      <c r="ARX85" s="187"/>
      <c r="ARY85" s="187"/>
      <c r="ARZ85" s="187"/>
      <c r="ASA85" s="187"/>
      <c r="ASB85" s="187"/>
      <c r="ASC85" s="187"/>
      <c r="ASD85" s="187"/>
      <c r="ASE85" s="187"/>
      <c r="ASF85" s="187"/>
      <c r="ASG85" s="187"/>
      <c r="ASH85" s="187"/>
      <c r="ASI85" s="187"/>
      <c r="ASJ85" s="187"/>
      <c r="ASK85" s="187"/>
      <c r="ASL85" s="187"/>
      <c r="ASM85" s="187"/>
      <c r="ASN85" s="187"/>
      <c r="ASO85" s="187"/>
      <c r="ASP85" s="187"/>
      <c r="ASQ85" s="187"/>
      <c r="ASR85" s="187"/>
      <c r="ASS85" s="187"/>
      <c r="AST85" s="187"/>
      <c r="ASU85" s="187"/>
      <c r="ASV85" s="187"/>
      <c r="ASW85" s="187"/>
      <c r="ASX85" s="187"/>
      <c r="ASY85" s="187"/>
      <c r="ASZ85" s="187"/>
      <c r="ATA85" s="187"/>
      <c r="ATB85" s="187"/>
      <c r="ATC85" s="187"/>
      <c r="ATD85" s="187"/>
      <c r="ATE85" s="187"/>
      <c r="ATF85" s="187"/>
      <c r="ATG85" s="187"/>
      <c r="ATH85" s="187"/>
      <c r="ATI85" s="187"/>
      <c r="ATJ85" s="187"/>
      <c r="ATK85" s="187"/>
      <c r="ATL85" s="187"/>
      <c r="ATM85" s="187"/>
      <c r="ATN85" s="187"/>
      <c r="ATO85" s="187"/>
      <c r="ATP85" s="187"/>
      <c r="ATQ85" s="187"/>
      <c r="ATR85" s="187"/>
      <c r="ATS85" s="187"/>
      <c r="ATT85" s="187"/>
      <c r="ATU85" s="187"/>
      <c r="ATV85" s="187"/>
      <c r="ATW85" s="187"/>
      <c r="ATX85" s="187"/>
      <c r="ATY85" s="187"/>
      <c r="ATZ85" s="187"/>
      <c r="AUA85" s="187"/>
      <c r="AUB85" s="187"/>
      <c r="AUC85" s="187"/>
      <c r="AUD85" s="187"/>
      <c r="AUE85" s="187"/>
      <c r="AUF85" s="187"/>
      <c r="AUG85" s="187"/>
      <c r="AUH85" s="187"/>
      <c r="AUI85" s="187"/>
      <c r="AUJ85" s="187"/>
      <c r="AUK85" s="187"/>
      <c r="AUL85" s="187"/>
      <c r="AUM85" s="187"/>
      <c r="AUN85" s="187"/>
      <c r="AUO85" s="187"/>
      <c r="AUP85" s="187"/>
      <c r="AUQ85" s="187"/>
      <c r="AUR85" s="187"/>
      <c r="AUS85" s="187"/>
      <c r="AUT85" s="187"/>
      <c r="AUU85" s="187"/>
      <c r="AUV85" s="187"/>
      <c r="AUW85" s="187"/>
      <c r="AUX85" s="187"/>
      <c r="AUY85" s="187"/>
      <c r="AUZ85" s="187"/>
      <c r="AVA85" s="187"/>
      <c r="AVB85" s="187"/>
      <c r="AVC85" s="187"/>
      <c r="AVD85" s="187"/>
      <c r="AVE85" s="187"/>
      <c r="AVF85" s="187"/>
      <c r="AVG85" s="187"/>
      <c r="AVH85" s="187"/>
      <c r="AVI85" s="187"/>
      <c r="AVJ85" s="187"/>
      <c r="AVK85" s="187"/>
      <c r="AVL85" s="187"/>
      <c r="AVM85" s="187"/>
      <c r="AVN85" s="187"/>
      <c r="AVO85" s="187"/>
      <c r="AVP85" s="187"/>
      <c r="AVQ85" s="187"/>
      <c r="AVR85" s="187"/>
      <c r="AVS85" s="187"/>
      <c r="AVT85" s="187"/>
      <c r="AVU85" s="187"/>
      <c r="AVV85" s="187"/>
      <c r="AVW85" s="187"/>
      <c r="AVX85" s="187"/>
      <c r="AVY85" s="187"/>
      <c r="AVZ85" s="187"/>
      <c r="AWA85" s="187"/>
      <c r="AWB85" s="187"/>
      <c r="AWC85" s="187"/>
      <c r="AWD85" s="187"/>
      <c r="AWE85" s="187"/>
      <c r="AWF85" s="187"/>
      <c r="AWG85" s="187"/>
      <c r="AWH85" s="187"/>
      <c r="AWI85" s="187"/>
      <c r="AWJ85" s="187"/>
      <c r="AWK85" s="187"/>
      <c r="AWL85" s="187"/>
      <c r="AWM85" s="187"/>
      <c r="AWN85" s="187"/>
      <c r="AWO85" s="187"/>
      <c r="AWP85" s="187"/>
      <c r="AWQ85" s="187"/>
      <c r="AWR85" s="187"/>
      <c r="AWS85" s="187"/>
      <c r="AWT85" s="187"/>
      <c r="AWU85" s="187"/>
      <c r="AWV85" s="187"/>
      <c r="AWW85" s="187"/>
      <c r="AWX85" s="187"/>
      <c r="AWY85" s="187"/>
      <c r="AWZ85" s="187"/>
      <c r="AXA85" s="187"/>
      <c r="AXB85" s="187"/>
      <c r="AXC85" s="187"/>
      <c r="AXD85" s="187"/>
      <c r="AXE85" s="187"/>
      <c r="AXF85" s="187"/>
      <c r="AXG85" s="187"/>
      <c r="AXH85" s="187"/>
      <c r="AXI85" s="187"/>
      <c r="AXJ85" s="187"/>
      <c r="AXK85" s="187"/>
      <c r="AXL85" s="187"/>
      <c r="AXM85" s="187"/>
      <c r="AXN85" s="187"/>
      <c r="AXO85" s="187"/>
      <c r="AXP85" s="187"/>
      <c r="AXQ85" s="187"/>
      <c r="AXR85" s="187"/>
      <c r="AXS85" s="187"/>
      <c r="AXT85" s="187"/>
      <c r="AXU85" s="187"/>
      <c r="AXV85" s="187"/>
      <c r="AXW85" s="187"/>
      <c r="AXX85" s="187"/>
      <c r="AXY85" s="187"/>
      <c r="AXZ85" s="187"/>
      <c r="AYA85" s="187"/>
      <c r="AYB85" s="187"/>
      <c r="AYC85" s="187"/>
      <c r="AYD85" s="187"/>
      <c r="AYE85" s="187"/>
      <c r="AYF85" s="187"/>
      <c r="AYG85" s="187"/>
      <c r="AYH85" s="187"/>
      <c r="AYI85" s="187"/>
      <c r="AYJ85" s="187"/>
      <c r="AYK85" s="187"/>
      <c r="AYL85" s="187"/>
      <c r="AYM85" s="187"/>
      <c r="AYN85" s="187"/>
      <c r="AYO85" s="187"/>
      <c r="AYP85" s="187"/>
      <c r="AYQ85" s="187"/>
      <c r="AYR85" s="187"/>
      <c r="AYS85" s="187"/>
      <c r="AYT85" s="187"/>
      <c r="AYU85" s="187"/>
      <c r="AYV85" s="187"/>
      <c r="AYW85" s="187"/>
      <c r="AYX85" s="187"/>
      <c r="AYY85" s="187"/>
      <c r="AYZ85" s="187"/>
      <c r="AZA85" s="187"/>
      <c r="AZB85" s="187"/>
      <c r="AZC85" s="187"/>
      <c r="AZD85" s="187"/>
      <c r="AZE85" s="187"/>
      <c r="AZF85" s="187"/>
      <c r="AZG85" s="187"/>
      <c r="AZH85" s="187"/>
      <c r="AZI85" s="187"/>
      <c r="AZJ85" s="187"/>
      <c r="AZK85" s="187"/>
      <c r="AZL85" s="187"/>
      <c r="AZM85" s="187"/>
      <c r="AZN85" s="187"/>
      <c r="AZO85" s="187"/>
      <c r="AZP85" s="187"/>
      <c r="AZQ85" s="187"/>
      <c r="AZR85" s="187"/>
      <c r="AZS85" s="187"/>
      <c r="AZT85" s="187"/>
      <c r="AZU85" s="187"/>
      <c r="AZV85" s="187"/>
      <c r="AZW85" s="187"/>
      <c r="AZX85" s="187"/>
      <c r="AZY85" s="187"/>
      <c r="AZZ85" s="187"/>
      <c r="BAA85" s="187"/>
      <c r="BAB85" s="187"/>
      <c r="BAC85" s="187"/>
      <c r="BAD85" s="187"/>
      <c r="BAE85" s="187"/>
      <c r="BAF85" s="187"/>
      <c r="BAG85" s="187"/>
      <c r="BAH85" s="187"/>
      <c r="BAI85" s="187"/>
      <c r="BAJ85" s="187"/>
      <c r="BAK85" s="187"/>
      <c r="BAL85" s="187"/>
      <c r="BAM85" s="187"/>
      <c r="BAN85" s="187"/>
      <c r="BAO85" s="187"/>
      <c r="BAP85" s="187"/>
      <c r="BAQ85" s="187"/>
      <c r="BAR85" s="187"/>
      <c r="BAS85" s="187"/>
      <c r="BAT85" s="187"/>
      <c r="BAU85" s="187"/>
      <c r="BAV85" s="187"/>
      <c r="BAW85" s="187"/>
      <c r="BAX85" s="187"/>
      <c r="BAY85" s="187"/>
      <c r="BAZ85" s="187"/>
      <c r="BBA85" s="187"/>
      <c r="BBB85" s="187"/>
      <c r="BBC85" s="187"/>
      <c r="BBD85" s="187"/>
      <c r="BBE85" s="187"/>
      <c r="BBF85" s="187"/>
      <c r="BBG85" s="187"/>
      <c r="BBH85" s="187"/>
      <c r="BBI85" s="187"/>
      <c r="BBJ85" s="187"/>
      <c r="BBK85" s="187"/>
      <c r="BBL85" s="187"/>
      <c r="BBM85" s="187"/>
      <c r="BBN85" s="187"/>
      <c r="BBO85" s="187"/>
      <c r="BBP85" s="187"/>
      <c r="BBQ85" s="187"/>
      <c r="BBR85" s="187"/>
      <c r="BBS85" s="187"/>
      <c r="BBT85" s="187"/>
      <c r="BBU85" s="187"/>
      <c r="BBV85" s="187"/>
      <c r="BBW85" s="187"/>
      <c r="BBX85" s="187"/>
      <c r="BBY85" s="187"/>
      <c r="BBZ85" s="187"/>
      <c r="BCA85" s="187"/>
      <c r="BCB85" s="187"/>
      <c r="BCC85" s="187"/>
      <c r="BCD85" s="187"/>
      <c r="BCE85" s="187"/>
      <c r="BCF85" s="187"/>
      <c r="BCG85" s="187"/>
      <c r="BCH85" s="187"/>
      <c r="BCI85" s="187"/>
      <c r="BCJ85" s="187"/>
      <c r="BCK85" s="187"/>
      <c r="BCL85" s="187"/>
      <c r="BCM85" s="187"/>
      <c r="BCN85" s="187"/>
      <c r="BCO85" s="187"/>
      <c r="BCP85" s="187"/>
      <c r="BCQ85" s="187"/>
      <c r="BCR85" s="187"/>
      <c r="BCS85" s="187"/>
      <c r="BCT85" s="187"/>
      <c r="BCU85" s="187"/>
      <c r="BCV85" s="187"/>
      <c r="BCW85" s="187"/>
      <c r="BCX85" s="187"/>
      <c r="BCY85" s="187"/>
      <c r="BCZ85" s="187"/>
      <c r="BDA85" s="187"/>
      <c r="BDB85" s="187"/>
      <c r="BDC85" s="187"/>
      <c r="BDD85" s="187"/>
      <c r="BDE85" s="187"/>
      <c r="BDF85" s="187"/>
      <c r="BDG85" s="187"/>
      <c r="BDH85" s="187"/>
      <c r="BDI85" s="187"/>
      <c r="BDJ85" s="187"/>
      <c r="BDK85" s="187"/>
      <c r="BDL85" s="187"/>
      <c r="BDM85" s="187"/>
      <c r="BDN85" s="187"/>
      <c r="BDO85" s="187"/>
      <c r="BDP85" s="187"/>
      <c r="BDQ85" s="187"/>
      <c r="BDR85" s="187"/>
      <c r="BDS85" s="187"/>
      <c r="BDT85" s="187"/>
      <c r="BDU85" s="187"/>
      <c r="BDV85" s="187"/>
      <c r="BDW85" s="187"/>
      <c r="BDX85" s="187"/>
      <c r="BDY85" s="187"/>
      <c r="BDZ85" s="187"/>
      <c r="BEA85" s="187"/>
      <c r="BEB85" s="187"/>
      <c r="BEC85" s="187"/>
      <c r="BED85" s="187"/>
      <c r="BEE85" s="187"/>
      <c r="BEF85" s="187"/>
      <c r="BEG85" s="187"/>
      <c r="BEH85" s="187"/>
      <c r="BEI85" s="187"/>
      <c r="BEJ85" s="187"/>
      <c r="BEK85" s="187"/>
      <c r="BEL85" s="187"/>
      <c r="BEM85" s="187"/>
      <c r="BEN85" s="187"/>
      <c r="BEO85" s="187"/>
      <c r="BEP85" s="187"/>
      <c r="BEQ85" s="187"/>
      <c r="BER85" s="187"/>
      <c r="BES85" s="187"/>
      <c r="BET85" s="187"/>
      <c r="BEU85" s="187"/>
      <c r="BEV85" s="187"/>
      <c r="BEW85" s="187"/>
      <c r="BEX85" s="187"/>
      <c r="BEY85" s="187"/>
      <c r="BEZ85" s="187"/>
      <c r="BFA85" s="187"/>
      <c r="BFB85" s="187"/>
      <c r="BFC85" s="187"/>
      <c r="BFD85" s="187"/>
      <c r="BFE85" s="187"/>
      <c r="BFF85" s="187"/>
      <c r="BFG85" s="187"/>
      <c r="BFH85" s="187"/>
      <c r="BFI85" s="187"/>
      <c r="BFJ85" s="187"/>
      <c r="BFK85" s="187"/>
      <c r="BFL85" s="187"/>
      <c r="BFM85" s="187"/>
      <c r="BFN85" s="187"/>
      <c r="BFO85" s="187"/>
      <c r="BFP85" s="187"/>
      <c r="BFQ85" s="187"/>
      <c r="BFR85" s="187"/>
      <c r="BFS85" s="187"/>
      <c r="BFT85" s="187"/>
      <c r="BFU85" s="187"/>
      <c r="BFV85" s="187"/>
      <c r="BFW85" s="187"/>
      <c r="BFX85" s="187"/>
      <c r="BFY85" s="187"/>
      <c r="BFZ85" s="187"/>
      <c r="BGA85" s="187"/>
      <c r="BGB85" s="187"/>
      <c r="BGC85" s="187"/>
      <c r="BGD85" s="187"/>
      <c r="BGE85" s="187"/>
      <c r="BGF85" s="187"/>
      <c r="BGG85" s="187"/>
      <c r="BGH85" s="187"/>
      <c r="BGI85" s="187"/>
      <c r="BGJ85" s="187"/>
      <c r="BGK85" s="187"/>
      <c r="BGL85" s="187"/>
      <c r="BGM85" s="187"/>
      <c r="BGN85" s="187"/>
      <c r="BGO85" s="187"/>
      <c r="BGP85" s="187"/>
      <c r="BGQ85" s="187"/>
      <c r="BGR85" s="187"/>
      <c r="BGS85" s="187"/>
      <c r="BGT85" s="187"/>
      <c r="BGU85" s="187"/>
      <c r="BGV85" s="187"/>
      <c r="BGW85" s="187"/>
      <c r="BGX85" s="187"/>
      <c r="BGY85" s="187"/>
      <c r="BGZ85" s="187"/>
      <c r="BHA85" s="187"/>
      <c r="BHB85" s="187"/>
      <c r="BHC85" s="187"/>
      <c r="BHD85" s="187"/>
      <c r="BHE85" s="187"/>
      <c r="BHF85" s="187"/>
      <c r="BHG85" s="187"/>
      <c r="BHH85" s="187"/>
      <c r="BHI85" s="187"/>
      <c r="BHJ85" s="187"/>
      <c r="BHK85" s="187"/>
      <c r="BHL85" s="187"/>
      <c r="BHM85" s="187"/>
      <c r="BHN85" s="187"/>
      <c r="BHO85" s="187"/>
      <c r="BHP85" s="187"/>
      <c r="BHQ85" s="187"/>
      <c r="BHR85" s="187"/>
      <c r="BHS85" s="187"/>
      <c r="BHT85" s="187"/>
      <c r="BHU85" s="187"/>
      <c r="BHV85" s="187"/>
      <c r="BHW85" s="187"/>
      <c r="BHX85" s="187"/>
      <c r="BHY85" s="187"/>
      <c r="BHZ85" s="187"/>
      <c r="BIA85" s="187"/>
      <c r="BIB85" s="187"/>
      <c r="BIC85" s="187"/>
      <c r="BID85" s="187"/>
      <c r="BIE85" s="187"/>
      <c r="BIF85" s="187"/>
      <c r="BIG85" s="187"/>
      <c r="BIH85" s="187"/>
      <c r="BII85" s="187"/>
      <c r="BIJ85" s="187"/>
      <c r="BIK85" s="187"/>
      <c r="BIL85" s="187"/>
      <c r="BIM85" s="187"/>
      <c r="BIN85" s="187"/>
      <c r="BIO85" s="187"/>
      <c r="BIP85" s="187"/>
      <c r="BIQ85" s="187"/>
      <c r="BIR85" s="187"/>
      <c r="BIS85" s="187"/>
      <c r="BIT85" s="187"/>
      <c r="BIU85" s="187"/>
      <c r="BIV85" s="187"/>
      <c r="BIW85" s="187"/>
      <c r="BIX85" s="187"/>
      <c r="BIY85" s="187"/>
      <c r="BIZ85" s="187"/>
      <c r="BJA85" s="187"/>
      <c r="BJB85" s="187"/>
      <c r="BJC85" s="187"/>
      <c r="BJD85" s="187"/>
      <c r="BJE85" s="187"/>
      <c r="BJF85" s="187"/>
      <c r="BJG85" s="187"/>
      <c r="BJH85" s="187"/>
      <c r="BJI85" s="187"/>
      <c r="BJJ85" s="187"/>
      <c r="BJK85" s="187"/>
      <c r="BJL85" s="187"/>
      <c r="BJM85" s="187"/>
      <c r="BJN85" s="187"/>
      <c r="BJO85" s="187"/>
      <c r="BJP85" s="187"/>
      <c r="BJQ85" s="187"/>
      <c r="BJR85" s="187"/>
      <c r="BJS85" s="187"/>
      <c r="BJT85" s="187"/>
      <c r="BJU85" s="187"/>
      <c r="BJV85" s="187"/>
      <c r="BJW85" s="187"/>
      <c r="BJX85" s="187"/>
      <c r="BJY85" s="187"/>
      <c r="BJZ85" s="187"/>
      <c r="BKA85" s="187"/>
      <c r="BKB85" s="187"/>
      <c r="BKC85" s="187"/>
      <c r="BKD85" s="187"/>
      <c r="BKE85" s="187"/>
      <c r="BKF85" s="187"/>
      <c r="BKG85" s="187"/>
      <c r="BKH85" s="187"/>
      <c r="BKI85" s="187"/>
      <c r="BKJ85" s="187"/>
      <c r="BKK85" s="187"/>
      <c r="BKL85" s="187"/>
      <c r="BKM85" s="187"/>
      <c r="BKN85" s="187"/>
      <c r="BKO85" s="187"/>
      <c r="BKP85" s="187"/>
      <c r="BKQ85" s="187"/>
      <c r="BKR85" s="187"/>
      <c r="BKS85" s="187"/>
      <c r="BKT85" s="187"/>
      <c r="BKU85" s="187"/>
      <c r="BKV85" s="187"/>
      <c r="BKW85" s="187"/>
      <c r="BKX85" s="187"/>
      <c r="BKY85" s="187"/>
      <c r="BKZ85" s="187"/>
      <c r="BLA85" s="187"/>
      <c r="BLB85" s="187"/>
      <c r="BLC85" s="187"/>
      <c r="BLD85" s="187"/>
      <c r="BLE85" s="187"/>
      <c r="BLF85" s="187"/>
      <c r="BLG85" s="187"/>
      <c r="BLH85" s="187"/>
      <c r="BLI85" s="187"/>
      <c r="BLJ85" s="187"/>
      <c r="BLK85" s="187"/>
      <c r="BLL85" s="187"/>
      <c r="BLM85" s="187"/>
      <c r="BLN85" s="187"/>
      <c r="BLO85" s="187"/>
      <c r="BLP85" s="187"/>
      <c r="BLQ85" s="187"/>
      <c r="BLR85" s="187"/>
      <c r="BLS85" s="187"/>
      <c r="BLT85" s="187"/>
      <c r="BLU85" s="187"/>
      <c r="BLV85" s="187"/>
      <c r="BLW85" s="187"/>
      <c r="BLX85" s="187"/>
      <c r="BLY85" s="187"/>
      <c r="BLZ85" s="187"/>
      <c r="BMA85" s="187"/>
      <c r="BMB85" s="187"/>
      <c r="BMC85" s="187"/>
      <c r="BMD85" s="187"/>
      <c r="BME85" s="187"/>
      <c r="BMF85" s="187"/>
      <c r="BMG85" s="187"/>
      <c r="BMH85" s="187"/>
      <c r="BMI85" s="187"/>
      <c r="BMJ85" s="187"/>
      <c r="BMK85" s="187"/>
      <c r="BML85" s="187"/>
      <c r="BMM85" s="187"/>
      <c r="BMN85" s="187"/>
      <c r="BMO85" s="187"/>
      <c r="BMP85" s="187"/>
      <c r="BMQ85" s="187"/>
      <c r="BMR85" s="187"/>
      <c r="BMS85" s="187"/>
      <c r="BMT85" s="187"/>
      <c r="BMU85" s="187"/>
      <c r="BMV85" s="187"/>
      <c r="BMW85" s="187"/>
      <c r="BMX85" s="187"/>
      <c r="BMY85" s="187"/>
      <c r="BMZ85" s="187"/>
      <c r="BNA85" s="187"/>
      <c r="BNB85" s="187"/>
      <c r="BNC85" s="187"/>
      <c r="BND85" s="187"/>
      <c r="BNE85" s="187"/>
      <c r="BNF85" s="187"/>
      <c r="BNG85" s="187"/>
      <c r="BNH85" s="187"/>
      <c r="BNI85" s="187"/>
      <c r="BNJ85" s="187"/>
      <c r="BNK85" s="187"/>
      <c r="BNL85" s="187"/>
      <c r="BNM85" s="187"/>
      <c r="BNN85" s="187"/>
      <c r="BNO85" s="187"/>
      <c r="BNP85" s="187"/>
      <c r="BNQ85" s="187"/>
      <c r="BNR85" s="187"/>
      <c r="BNS85" s="187"/>
      <c r="BNT85" s="187"/>
      <c r="BNU85" s="187"/>
      <c r="BNV85" s="187"/>
      <c r="BNW85" s="187"/>
      <c r="BNX85" s="187"/>
      <c r="BNY85" s="187"/>
      <c r="BNZ85" s="187"/>
      <c r="BOA85" s="187"/>
      <c r="BOB85" s="187"/>
      <c r="BOC85" s="187"/>
      <c r="BOD85" s="187"/>
      <c r="BOE85" s="187"/>
      <c r="BOF85" s="187"/>
      <c r="BOG85" s="187"/>
      <c r="BOH85" s="187"/>
      <c r="BOI85" s="187"/>
      <c r="BOJ85" s="187"/>
      <c r="BOK85" s="187"/>
      <c r="BOL85" s="187"/>
      <c r="BOM85" s="187"/>
      <c r="BON85" s="187"/>
      <c r="BOO85" s="187"/>
      <c r="BOP85" s="187"/>
      <c r="BOQ85" s="187"/>
      <c r="BOR85" s="187"/>
      <c r="BOS85" s="187"/>
      <c r="BOT85" s="187"/>
      <c r="BOU85" s="187"/>
      <c r="BOV85" s="187"/>
      <c r="BOW85" s="187"/>
      <c r="BOX85" s="187"/>
      <c r="BOY85" s="187"/>
      <c r="BOZ85" s="187"/>
      <c r="BPA85" s="187"/>
      <c r="BPB85" s="187"/>
      <c r="BPC85" s="187"/>
      <c r="BPD85" s="187"/>
      <c r="BPE85" s="187"/>
      <c r="BPF85" s="187"/>
      <c r="BPG85" s="187"/>
      <c r="BPH85" s="187"/>
      <c r="BPI85" s="187"/>
      <c r="BPJ85" s="187"/>
      <c r="BPK85" s="187"/>
      <c r="BPL85" s="187"/>
      <c r="BPM85" s="187"/>
      <c r="BPN85" s="187"/>
      <c r="BPO85" s="187"/>
      <c r="BPP85" s="187"/>
      <c r="BPQ85" s="187"/>
      <c r="BPR85" s="187"/>
      <c r="BPS85" s="187"/>
      <c r="BPT85" s="187"/>
      <c r="BPU85" s="187"/>
      <c r="BPV85" s="187"/>
      <c r="BPW85" s="187"/>
      <c r="BPX85" s="187"/>
      <c r="BPY85" s="187"/>
      <c r="BPZ85" s="187"/>
      <c r="BQA85" s="187"/>
      <c r="BQB85" s="187"/>
      <c r="BQC85" s="187"/>
      <c r="BQD85" s="187"/>
      <c r="BQE85" s="187"/>
      <c r="BQF85" s="187"/>
      <c r="BQG85" s="187"/>
      <c r="BQH85" s="187"/>
      <c r="BQI85" s="187"/>
      <c r="BQJ85" s="187"/>
      <c r="BQK85" s="187"/>
      <c r="BQL85" s="187"/>
      <c r="BQM85" s="187"/>
      <c r="BQN85" s="187"/>
      <c r="BQO85" s="187"/>
      <c r="BQP85" s="187"/>
      <c r="BQQ85" s="187"/>
      <c r="BQR85" s="187"/>
      <c r="BQS85" s="187"/>
      <c r="BQT85" s="187"/>
      <c r="BQU85" s="187"/>
      <c r="BQV85" s="187"/>
      <c r="BQW85" s="187"/>
      <c r="BQX85" s="187"/>
      <c r="BQY85" s="187"/>
      <c r="BQZ85" s="187"/>
      <c r="BRA85" s="187"/>
      <c r="BRB85" s="187"/>
      <c r="BRC85" s="187"/>
      <c r="BRD85" s="187"/>
      <c r="BRE85" s="187"/>
      <c r="BRF85" s="187"/>
      <c r="BRG85" s="187"/>
      <c r="BRH85" s="187"/>
      <c r="BRI85" s="187"/>
      <c r="BRJ85" s="187"/>
      <c r="BRK85" s="187"/>
      <c r="BRL85" s="187"/>
      <c r="BRM85" s="187"/>
      <c r="BRN85" s="187"/>
      <c r="BRO85" s="187"/>
      <c r="BRP85" s="187"/>
      <c r="BRQ85" s="187"/>
      <c r="BRR85" s="187"/>
      <c r="BRS85" s="187"/>
      <c r="BRT85" s="187"/>
      <c r="BRU85" s="187"/>
      <c r="BRV85" s="187"/>
      <c r="BRW85" s="187"/>
      <c r="BRX85" s="187"/>
      <c r="BRY85" s="187"/>
      <c r="BRZ85" s="187"/>
      <c r="BSA85" s="187"/>
      <c r="BSB85" s="187"/>
      <c r="BSC85" s="187"/>
      <c r="BSD85" s="187"/>
      <c r="BSE85" s="187"/>
      <c r="BSF85" s="187"/>
      <c r="BSG85" s="187"/>
      <c r="BSH85" s="187"/>
      <c r="BSI85" s="187"/>
      <c r="BSJ85" s="187"/>
      <c r="BSK85" s="187"/>
      <c r="BSL85" s="187"/>
      <c r="BSM85" s="187"/>
      <c r="BSN85" s="187"/>
      <c r="BSO85" s="187"/>
      <c r="BSP85" s="187"/>
      <c r="BSQ85" s="187"/>
      <c r="BSR85" s="187"/>
      <c r="BSS85" s="187"/>
      <c r="BST85" s="187"/>
      <c r="BSU85" s="187"/>
      <c r="BSV85" s="187"/>
      <c r="BSW85" s="187"/>
      <c r="BSX85" s="187"/>
      <c r="BSY85" s="187"/>
      <c r="BSZ85" s="187"/>
      <c r="BTA85" s="187"/>
      <c r="BTB85" s="187"/>
      <c r="BTC85" s="187"/>
      <c r="BTD85" s="187"/>
      <c r="BTE85" s="187"/>
      <c r="BTF85" s="187"/>
      <c r="BTG85" s="187"/>
      <c r="BTH85" s="187"/>
      <c r="BTI85" s="187"/>
      <c r="BTJ85" s="187"/>
      <c r="BTK85" s="187"/>
      <c r="BTL85" s="187"/>
      <c r="BTM85" s="187"/>
      <c r="BTN85" s="187"/>
      <c r="BTO85" s="187"/>
      <c r="BTP85" s="187"/>
      <c r="BTQ85" s="187"/>
      <c r="BTR85" s="187"/>
      <c r="BTS85" s="187"/>
      <c r="BTT85" s="187"/>
      <c r="BTU85" s="187"/>
      <c r="BTV85" s="187"/>
      <c r="BTW85" s="187"/>
      <c r="BTX85" s="187"/>
      <c r="BTY85" s="187"/>
      <c r="BTZ85" s="187"/>
      <c r="BUA85" s="187"/>
      <c r="BUB85" s="187"/>
      <c r="BUC85" s="187"/>
      <c r="BUD85" s="187"/>
      <c r="BUE85" s="187"/>
      <c r="BUF85" s="187"/>
      <c r="BUG85" s="187"/>
      <c r="BUH85" s="187"/>
      <c r="BUI85" s="187"/>
      <c r="BUJ85" s="187"/>
      <c r="BUK85" s="187"/>
      <c r="BUL85" s="187"/>
      <c r="BUM85" s="187"/>
      <c r="BUN85" s="187"/>
      <c r="BUO85" s="187"/>
      <c r="BUP85" s="187"/>
      <c r="BUQ85" s="187"/>
      <c r="BUR85" s="187"/>
      <c r="BUS85" s="187"/>
      <c r="BUT85" s="187"/>
      <c r="BUU85" s="187"/>
      <c r="BUV85" s="187"/>
      <c r="BUW85" s="187"/>
      <c r="BUX85" s="187"/>
      <c r="BUY85" s="187"/>
      <c r="BUZ85" s="187"/>
      <c r="BVA85" s="187"/>
      <c r="BVB85" s="187"/>
      <c r="BVC85" s="187"/>
      <c r="BVD85" s="187"/>
      <c r="BVE85" s="187"/>
      <c r="BVF85" s="187"/>
      <c r="BVG85" s="187"/>
      <c r="BVH85" s="187"/>
      <c r="BVI85" s="187"/>
      <c r="BVJ85" s="187"/>
      <c r="BVK85" s="187"/>
      <c r="BVL85" s="187"/>
      <c r="BVM85" s="187"/>
      <c r="BVN85" s="187"/>
      <c r="BVO85" s="187"/>
      <c r="BVP85" s="187"/>
      <c r="BVQ85" s="187"/>
      <c r="BVR85" s="187"/>
      <c r="BVS85" s="187"/>
      <c r="BVT85" s="187"/>
      <c r="BVU85" s="187"/>
      <c r="BVV85" s="187"/>
      <c r="BVW85" s="187"/>
      <c r="BVX85" s="187"/>
      <c r="BVY85" s="187"/>
      <c r="BVZ85" s="187"/>
      <c r="BWA85" s="187"/>
      <c r="BWB85" s="187"/>
      <c r="BWC85" s="187"/>
      <c r="BWD85" s="187"/>
      <c r="BWE85" s="187"/>
      <c r="BWF85" s="187"/>
      <c r="BWG85" s="187"/>
      <c r="BWH85" s="187"/>
      <c r="BWI85" s="187"/>
      <c r="BWJ85" s="187"/>
      <c r="BWK85" s="187"/>
      <c r="BWL85" s="187"/>
      <c r="BWM85" s="187"/>
      <c r="BWN85" s="187"/>
      <c r="BWO85" s="187"/>
      <c r="BWP85" s="187"/>
      <c r="BWQ85" s="187"/>
      <c r="BWR85" s="187"/>
      <c r="BWS85" s="187"/>
      <c r="BWT85" s="187"/>
      <c r="BWU85" s="187"/>
      <c r="BWV85" s="187"/>
      <c r="BWW85" s="187"/>
      <c r="BWX85" s="187"/>
      <c r="BWY85" s="187"/>
      <c r="BWZ85" s="187"/>
      <c r="BXA85" s="187"/>
      <c r="BXB85" s="187"/>
      <c r="BXC85" s="187"/>
      <c r="BXD85" s="187"/>
      <c r="BXE85" s="187"/>
      <c r="BXF85" s="187"/>
      <c r="BXG85" s="187"/>
      <c r="BXH85" s="187"/>
      <c r="BXI85" s="187"/>
      <c r="BXJ85" s="187"/>
      <c r="BXK85" s="187"/>
      <c r="BXL85" s="187"/>
      <c r="BXM85" s="187"/>
      <c r="BXN85" s="187"/>
      <c r="BXO85" s="187"/>
      <c r="BXP85" s="187"/>
      <c r="BXQ85" s="187"/>
      <c r="BXR85" s="187"/>
      <c r="BXS85" s="187"/>
      <c r="BXT85" s="187"/>
      <c r="BXU85" s="187"/>
      <c r="BXV85" s="187"/>
      <c r="BXW85" s="187"/>
      <c r="BXX85" s="187"/>
      <c r="BXY85" s="187"/>
      <c r="BXZ85" s="187"/>
      <c r="BYA85" s="187"/>
      <c r="BYB85" s="187"/>
      <c r="BYC85" s="187"/>
      <c r="BYD85" s="187"/>
      <c r="BYE85" s="187"/>
      <c r="BYF85" s="187"/>
      <c r="BYG85" s="187"/>
      <c r="BYH85" s="187"/>
      <c r="BYI85" s="187"/>
      <c r="BYJ85" s="187"/>
      <c r="BYK85" s="187"/>
      <c r="BYL85" s="187"/>
      <c r="BYM85" s="187"/>
      <c r="BYN85" s="187"/>
      <c r="BYO85" s="187"/>
      <c r="BYP85" s="187"/>
      <c r="BYQ85" s="187"/>
      <c r="BYR85" s="187"/>
      <c r="BYS85" s="187"/>
      <c r="BYT85" s="187"/>
      <c r="BYU85" s="187"/>
      <c r="BYV85" s="187"/>
      <c r="BYW85" s="187"/>
      <c r="BYX85" s="187"/>
      <c r="BYY85" s="187"/>
      <c r="BYZ85" s="187"/>
      <c r="BZA85" s="187"/>
      <c r="BZB85" s="187"/>
      <c r="BZC85" s="187"/>
      <c r="BZD85" s="187"/>
      <c r="BZE85" s="187"/>
      <c r="BZF85" s="187"/>
      <c r="BZG85" s="187"/>
      <c r="BZH85" s="187"/>
      <c r="BZI85" s="187"/>
      <c r="BZJ85" s="187"/>
      <c r="BZK85" s="187"/>
      <c r="BZL85" s="187"/>
      <c r="BZM85" s="187"/>
      <c r="BZN85" s="187"/>
      <c r="BZO85" s="187"/>
      <c r="BZP85" s="187"/>
      <c r="BZQ85" s="187"/>
      <c r="BZR85" s="187"/>
      <c r="BZS85" s="187"/>
      <c r="BZT85" s="187"/>
      <c r="BZU85" s="187"/>
      <c r="BZV85" s="187"/>
      <c r="BZW85" s="187"/>
      <c r="BZX85" s="187"/>
      <c r="BZY85" s="187"/>
      <c r="BZZ85" s="187"/>
      <c r="CAA85" s="187"/>
      <c r="CAB85" s="187"/>
      <c r="CAC85" s="187"/>
      <c r="CAD85" s="187"/>
      <c r="CAE85" s="187"/>
      <c r="CAF85" s="187"/>
      <c r="CAG85" s="187"/>
      <c r="CAH85" s="187"/>
      <c r="CAI85" s="187"/>
      <c r="CAJ85" s="187"/>
      <c r="CAK85" s="187"/>
      <c r="CAL85" s="187"/>
      <c r="CAM85" s="187"/>
      <c r="CAN85" s="187"/>
      <c r="CAO85" s="187"/>
      <c r="CAP85" s="187"/>
      <c r="CAQ85" s="187"/>
      <c r="CAR85" s="187"/>
      <c r="CAS85" s="187"/>
      <c r="CAT85" s="187"/>
      <c r="CAU85" s="187"/>
      <c r="CAV85" s="187"/>
      <c r="CAW85" s="187"/>
      <c r="CAX85" s="187"/>
      <c r="CAY85" s="187"/>
      <c r="CAZ85" s="187"/>
      <c r="CBA85" s="187"/>
      <c r="CBB85" s="187"/>
      <c r="CBC85" s="187"/>
      <c r="CBD85" s="187"/>
      <c r="CBE85" s="187"/>
      <c r="CBF85" s="187"/>
      <c r="CBG85" s="187"/>
      <c r="CBH85" s="187"/>
      <c r="CBI85" s="187"/>
      <c r="CBJ85" s="187"/>
      <c r="CBK85" s="187"/>
      <c r="CBL85" s="187"/>
      <c r="CBM85" s="187"/>
      <c r="CBN85" s="187"/>
      <c r="CBO85" s="187"/>
      <c r="CBP85" s="187"/>
      <c r="CBQ85" s="187"/>
      <c r="CBR85" s="187"/>
      <c r="CBS85" s="187"/>
      <c r="CBT85" s="187"/>
      <c r="CBU85" s="187"/>
      <c r="CBV85" s="187"/>
      <c r="CBW85" s="187"/>
      <c r="CBX85" s="187"/>
      <c r="CBY85" s="187"/>
      <c r="CBZ85" s="187"/>
      <c r="CCA85" s="187"/>
      <c r="CCB85" s="187"/>
      <c r="CCC85" s="187"/>
      <c r="CCD85" s="187"/>
      <c r="CCE85" s="187"/>
      <c r="CCF85" s="187"/>
      <c r="CCG85" s="187"/>
      <c r="CCH85" s="187"/>
      <c r="CCI85" s="187"/>
      <c r="CCJ85" s="187"/>
      <c r="CCK85" s="187"/>
      <c r="CCL85" s="187"/>
      <c r="CCM85" s="187"/>
      <c r="CCN85" s="187"/>
      <c r="CCO85" s="187"/>
      <c r="CCP85" s="187"/>
      <c r="CCQ85" s="187"/>
      <c r="CCR85" s="187"/>
      <c r="CCS85" s="187"/>
      <c r="CCT85" s="187"/>
      <c r="CCU85" s="187"/>
      <c r="CCV85" s="187"/>
      <c r="CCW85" s="187"/>
      <c r="CCX85" s="187"/>
      <c r="CCY85" s="187"/>
      <c r="CCZ85" s="187"/>
      <c r="CDA85" s="187"/>
      <c r="CDB85" s="187"/>
      <c r="CDC85" s="187"/>
      <c r="CDD85" s="187"/>
      <c r="CDE85" s="187"/>
      <c r="CDF85" s="187"/>
      <c r="CDG85" s="187"/>
      <c r="CDH85" s="187"/>
      <c r="CDI85" s="187"/>
      <c r="CDJ85" s="187"/>
      <c r="CDK85" s="187"/>
      <c r="CDL85" s="187"/>
      <c r="CDM85" s="187"/>
      <c r="CDN85" s="187"/>
      <c r="CDO85" s="187"/>
      <c r="CDP85" s="187"/>
      <c r="CDQ85" s="187"/>
      <c r="CDR85" s="187"/>
      <c r="CDS85" s="187"/>
      <c r="CDT85" s="187"/>
      <c r="CDU85" s="187"/>
      <c r="CDV85" s="187"/>
      <c r="CDW85" s="187"/>
      <c r="CDX85" s="187"/>
      <c r="CDY85" s="187"/>
      <c r="CDZ85" s="187"/>
      <c r="CEA85" s="187"/>
      <c r="CEB85" s="187"/>
      <c r="CEC85" s="187"/>
      <c r="CED85" s="187"/>
      <c r="CEE85" s="187"/>
      <c r="CEF85" s="187"/>
      <c r="CEG85" s="187"/>
      <c r="CEH85" s="187"/>
      <c r="CEI85" s="187"/>
      <c r="CEJ85" s="187"/>
      <c r="CEK85" s="187"/>
      <c r="CEL85" s="187"/>
      <c r="CEM85" s="187"/>
      <c r="CEN85" s="187"/>
      <c r="CEO85" s="187"/>
      <c r="CEP85" s="187"/>
      <c r="CEQ85" s="187"/>
      <c r="CER85" s="187"/>
      <c r="CES85" s="187"/>
      <c r="CET85" s="187"/>
      <c r="CEU85" s="187"/>
      <c r="CEV85" s="187"/>
      <c r="CEW85" s="187"/>
      <c r="CEX85" s="187"/>
      <c r="CEY85" s="187"/>
      <c r="CEZ85" s="187"/>
      <c r="CFA85" s="187"/>
      <c r="CFB85" s="187"/>
      <c r="CFC85" s="187"/>
      <c r="CFD85" s="187"/>
      <c r="CFE85" s="187"/>
      <c r="CFF85" s="187"/>
      <c r="CFG85" s="187"/>
      <c r="CFH85" s="187"/>
      <c r="CFI85" s="187"/>
      <c r="CFJ85" s="187"/>
      <c r="CFK85" s="187"/>
      <c r="CFL85" s="187"/>
      <c r="CFM85" s="187"/>
      <c r="CFN85" s="187"/>
      <c r="CFO85" s="187"/>
      <c r="CFP85" s="187"/>
      <c r="CFQ85" s="187"/>
      <c r="CFR85" s="187"/>
      <c r="CFS85" s="187"/>
      <c r="CFT85" s="187"/>
      <c r="CFU85" s="187"/>
      <c r="CFV85" s="187"/>
      <c r="CFW85" s="187"/>
      <c r="CFX85" s="187"/>
      <c r="CFY85" s="187"/>
      <c r="CFZ85" s="187"/>
      <c r="CGA85" s="187"/>
      <c r="CGB85" s="187"/>
      <c r="CGC85" s="187"/>
      <c r="CGD85" s="187"/>
      <c r="CGE85" s="187"/>
      <c r="CGF85" s="187"/>
      <c r="CGG85" s="187"/>
      <c r="CGH85" s="187"/>
      <c r="CGI85" s="187"/>
      <c r="CGJ85" s="187"/>
      <c r="CGK85" s="187"/>
      <c r="CGL85" s="187"/>
      <c r="CGM85" s="187"/>
      <c r="CGN85" s="187"/>
      <c r="CGO85" s="187"/>
      <c r="CGP85" s="187"/>
      <c r="CGQ85" s="187"/>
      <c r="CGR85" s="187"/>
      <c r="CGS85" s="187"/>
      <c r="CGT85" s="187"/>
      <c r="CGU85" s="187"/>
      <c r="CGV85" s="187"/>
      <c r="CGW85" s="187"/>
      <c r="CGX85" s="187"/>
      <c r="CGY85" s="187"/>
      <c r="CGZ85" s="187"/>
      <c r="CHA85" s="187"/>
      <c r="CHB85" s="187"/>
      <c r="CHC85" s="187"/>
      <c r="CHD85" s="187"/>
      <c r="CHE85" s="187"/>
      <c r="CHF85" s="187"/>
      <c r="CHG85" s="187"/>
      <c r="CHH85" s="187"/>
      <c r="CHI85" s="187"/>
      <c r="CHJ85" s="187"/>
      <c r="CHK85" s="187"/>
      <c r="CHL85" s="187"/>
      <c r="CHM85" s="187"/>
      <c r="CHN85" s="187"/>
      <c r="CHO85" s="187"/>
      <c r="CHP85" s="187"/>
      <c r="CHQ85" s="187"/>
      <c r="CHR85" s="187"/>
      <c r="CHS85" s="187"/>
      <c r="CHT85" s="187"/>
      <c r="CHU85" s="187"/>
      <c r="CHV85" s="187"/>
      <c r="CHW85" s="187"/>
      <c r="CHX85" s="187"/>
      <c r="CHY85" s="187"/>
      <c r="CHZ85" s="187"/>
      <c r="CIA85" s="187"/>
      <c r="CIB85" s="187"/>
      <c r="CIC85" s="187"/>
      <c r="CID85" s="187"/>
      <c r="CIE85" s="187"/>
      <c r="CIF85" s="187"/>
      <c r="CIG85" s="187"/>
      <c r="CIH85" s="187"/>
      <c r="CII85" s="187"/>
      <c r="CIJ85" s="187"/>
      <c r="CIK85" s="187"/>
      <c r="CIL85" s="187"/>
      <c r="CIM85" s="187"/>
      <c r="CIN85" s="187"/>
      <c r="CIO85" s="187"/>
      <c r="CIP85" s="187"/>
      <c r="CIQ85" s="187"/>
      <c r="CIR85" s="187"/>
      <c r="CIS85" s="187"/>
      <c r="CIT85" s="187"/>
      <c r="CIU85" s="187"/>
      <c r="CIV85" s="187"/>
      <c r="CIW85" s="187"/>
      <c r="CIX85" s="187"/>
      <c r="CIY85" s="187"/>
      <c r="CIZ85" s="187"/>
      <c r="CJA85" s="187"/>
      <c r="CJB85" s="187"/>
      <c r="CJC85" s="187"/>
      <c r="CJD85" s="187"/>
      <c r="CJE85" s="187"/>
      <c r="CJF85" s="187"/>
      <c r="CJG85" s="187"/>
      <c r="CJH85" s="187"/>
      <c r="CJI85" s="187"/>
      <c r="CJJ85" s="187"/>
      <c r="CJK85" s="187"/>
      <c r="CJL85" s="187"/>
      <c r="CJM85" s="187"/>
      <c r="CJN85" s="187"/>
      <c r="CJO85" s="187"/>
      <c r="CJP85" s="187"/>
      <c r="CJQ85" s="187"/>
      <c r="CJR85" s="187"/>
      <c r="CJS85" s="187"/>
      <c r="CJT85" s="187"/>
      <c r="CJU85" s="187"/>
      <c r="CJV85" s="187"/>
      <c r="CJW85" s="187"/>
      <c r="CJX85" s="187"/>
      <c r="CJY85" s="187"/>
      <c r="CJZ85" s="187"/>
      <c r="CKA85" s="187"/>
      <c r="CKB85" s="187"/>
      <c r="CKC85" s="187"/>
      <c r="CKD85" s="187"/>
      <c r="CKE85" s="187"/>
      <c r="CKF85" s="187"/>
      <c r="CKG85" s="187"/>
      <c r="CKH85" s="187"/>
      <c r="CKI85" s="187"/>
      <c r="CKJ85" s="187"/>
      <c r="CKK85" s="187"/>
      <c r="CKL85" s="187"/>
      <c r="CKM85" s="187"/>
      <c r="CKN85" s="187"/>
      <c r="CKO85" s="187"/>
      <c r="CKP85" s="187"/>
      <c r="CKQ85" s="187"/>
      <c r="CKR85" s="187"/>
      <c r="CKS85" s="187"/>
      <c r="CKT85" s="187"/>
      <c r="CKU85" s="187"/>
      <c r="CKV85" s="187"/>
      <c r="CKW85" s="187"/>
      <c r="CKX85" s="187"/>
      <c r="CKY85" s="187"/>
      <c r="CKZ85" s="187"/>
      <c r="CLA85" s="187"/>
      <c r="CLB85" s="187"/>
      <c r="CLC85" s="187"/>
      <c r="CLD85" s="187"/>
      <c r="CLE85" s="187"/>
      <c r="CLF85" s="187"/>
      <c r="CLG85" s="187"/>
      <c r="CLH85" s="187"/>
      <c r="CLI85" s="187"/>
      <c r="CLJ85" s="187"/>
      <c r="CLK85" s="187"/>
      <c r="CLL85" s="187"/>
      <c r="CLM85" s="187"/>
      <c r="CLN85" s="187"/>
      <c r="CLO85" s="187"/>
      <c r="CLP85" s="187"/>
      <c r="CLQ85" s="187"/>
      <c r="CLR85" s="187"/>
      <c r="CLS85" s="187"/>
      <c r="CLT85" s="187"/>
      <c r="CLU85" s="187"/>
      <c r="CLV85" s="187"/>
      <c r="CLW85" s="187"/>
      <c r="CLX85" s="187"/>
      <c r="CLY85" s="187"/>
      <c r="CLZ85" s="187"/>
      <c r="CMA85" s="187"/>
      <c r="CMB85" s="187"/>
      <c r="CMC85" s="187"/>
      <c r="CMD85" s="187"/>
      <c r="CME85" s="187"/>
      <c r="CMF85" s="187"/>
      <c r="CMG85" s="187"/>
      <c r="CMH85" s="187"/>
      <c r="CMI85" s="187"/>
      <c r="CMJ85" s="187"/>
      <c r="CMK85" s="187"/>
      <c r="CML85" s="187"/>
      <c r="CMM85" s="187"/>
      <c r="CMN85" s="187"/>
      <c r="CMO85" s="187"/>
      <c r="CMP85" s="187"/>
      <c r="CMQ85" s="187"/>
      <c r="CMR85" s="187"/>
      <c r="CMS85" s="187"/>
      <c r="CMT85" s="187"/>
      <c r="CMU85" s="187"/>
      <c r="CMV85" s="187"/>
      <c r="CMW85" s="187"/>
      <c r="CMX85" s="187"/>
      <c r="CMY85" s="187"/>
      <c r="CMZ85" s="187"/>
      <c r="CNA85" s="187"/>
      <c r="CNB85" s="187"/>
      <c r="CNC85" s="187"/>
      <c r="CND85" s="187"/>
      <c r="CNE85" s="187"/>
      <c r="CNF85" s="187"/>
      <c r="CNG85" s="187"/>
      <c r="CNH85" s="187"/>
      <c r="CNI85" s="187"/>
      <c r="CNJ85" s="187"/>
      <c r="CNK85" s="187"/>
      <c r="CNL85" s="187"/>
      <c r="CNM85" s="187"/>
      <c r="CNN85" s="187"/>
      <c r="CNO85" s="187"/>
      <c r="CNP85" s="187"/>
      <c r="CNQ85" s="187"/>
      <c r="CNR85" s="187"/>
      <c r="CNS85" s="187"/>
      <c r="CNT85" s="187"/>
      <c r="CNU85" s="187"/>
      <c r="CNV85" s="187"/>
      <c r="CNW85" s="187"/>
      <c r="CNX85" s="187"/>
      <c r="CNY85" s="187"/>
      <c r="CNZ85" s="187"/>
      <c r="COA85" s="187"/>
      <c r="COB85" s="187"/>
      <c r="COC85" s="187"/>
      <c r="COD85" s="187"/>
      <c r="COE85" s="187"/>
      <c r="COF85" s="187"/>
      <c r="COG85" s="187"/>
      <c r="COH85" s="187"/>
      <c r="COI85" s="187"/>
      <c r="COJ85" s="187"/>
      <c r="COK85" s="187"/>
      <c r="COL85" s="187"/>
      <c r="COM85" s="187"/>
      <c r="CON85" s="187"/>
      <c r="COO85" s="187"/>
      <c r="COP85" s="187"/>
      <c r="COQ85" s="187"/>
      <c r="COR85" s="187"/>
      <c r="COS85" s="187"/>
      <c r="COT85" s="187"/>
      <c r="COU85" s="187"/>
      <c r="COV85" s="187"/>
      <c r="COW85" s="187"/>
      <c r="COX85" s="187"/>
      <c r="COY85" s="187"/>
      <c r="COZ85" s="187"/>
      <c r="CPA85" s="187"/>
      <c r="CPB85" s="187"/>
      <c r="CPC85" s="187"/>
      <c r="CPD85" s="187"/>
      <c r="CPE85" s="187"/>
      <c r="CPF85" s="187"/>
      <c r="CPG85" s="187"/>
      <c r="CPH85" s="187"/>
      <c r="CPI85" s="187"/>
      <c r="CPJ85" s="187"/>
      <c r="CPK85" s="187"/>
      <c r="CPL85" s="187"/>
      <c r="CPM85" s="187"/>
      <c r="CPN85" s="187"/>
      <c r="CPO85" s="187"/>
      <c r="CPP85" s="187"/>
      <c r="CPQ85" s="187"/>
      <c r="CPR85" s="187"/>
      <c r="CPS85" s="187"/>
      <c r="CPT85" s="187"/>
      <c r="CPU85" s="187"/>
      <c r="CPV85" s="187"/>
      <c r="CPW85" s="187"/>
      <c r="CPX85" s="187"/>
      <c r="CPY85" s="187"/>
      <c r="CPZ85" s="187"/>
      <c r="CQA85" s="187"/>
      <c r="CQB85" s="187"/>
      <c r="CQC85" s="187"/>
      <c r="CQD85" s="187"/>
      <c r="CQE85" s="187"/>
      <c r="CQF85" s="187"/>
      <c r="CQG85" s="187"/>
      <c r="CQH85" s="187"/>
      <c r="CQI85" s="187"/>
      <c r="CQJ85" s="187"/>
      <c r="CQK85" s="187"/>
      <c r="CQL85" s="187"/>
      <c r="CQM85" s="187"/>
      <c r="CQN85" s="187"/>
      <c r="CQO85" s="187"/>
      <c r="CQP85" s="187"/>
      <c r="CQQ85" s="187"/>
      <c r="CQR85" s="187"/>
      <c r="CQS85" s="187"/>
      <c r="CQT85" s="187"/>
      <c r="CQU85" s="187"/>
      <c r="CQV85" s="187"/>
      <c r="CQW85" s="187"/>
      <c r="CQX85" s="187"/>
      <c r="CQY85" s="187"/>
      <c r="CQZ85" s="187"/>
      <c r="CRA85" s="187"/>
      <c r="CRB85" s="187"/>
      <c r="CRC85" s="187"/>
      <c r="CRD85" s="187"/>
      <c r="CRE85" s="187"/>
      <c r="CRF85" s="187"/>
      <c r="CRG85" s="187"/>
      <c r="CRH85" s="187"/>
      <c r="CRI85" s="187"/>
      <c r="CRJ85" s="187"/>
      <c r="CRK85" s="187"/>
      <c r="CRL85" s="187"/>
      <c r="CRM85" s="187"/>
      <c r="CRN85" s="187"/>
      <c r="CRO85" s="187"/>
      <c r="CRP85" s="187"/>
      <c r="CRQ85" s="187"/>
      <c r="CRR85" s="187"/>
      <c r="CRS85" s="187"/>
      <c r="CRT85" s="187"/>
      <c r="CRU85" s="187"/>
      <c r="CRV85" s="187"/>
      <c r="CRW85" s="187"/>
      <c r="CRX85" s="187"/>
      <c r="CRY85" s="187"/>
      <c r="CRZ85" s="187"/>
      <c r="CSA85" s="187"/>
      <c r="CSB85" s="187"/>
      <c r="CSC85" s="187"/>
      <c r="CSD85" s="187"/>
      <c r="CSE85" s="187"/>
      <c r="CSF85" s="187"/>
      <c r="CSG85" s="187"/>
      <c r="CSH85" s="187"/>
      <c r="CSI85" s="187"/>
      <c r="CSJ85" s="187"/>
      <c r="CSK85" s="187"/>
      <c r="CSL85" s="187"/>
      <c r="CSM85" s="187"/>
      <c r="CSN85" s="187"/>
      <c r="CSO85" s="187"/>
      <c r="CSP85" s="187"/>
      <c r="CSQ85" s="187"/>
      <c r="CSR85" s="187"/>
      <c r="CSS85" s="187"/>
      <c r="CST85" s="187"/>
      <c r="CSU85" s="187"/>
      <c r="CSV85" s="187"/>
      <c r="CSW85" s="187"/>
      <c r="CSX85" s="187"/>
      <c r="CSY85" s="187"/>
      <c r="CSZ85" s="187"/>
      <c r="CTA85" s="187"/>
      <c r="CTB85" s="187"/>
      <c r="CTC85" s="187"/>
      <c r="CTD85" s="187"/>
      <c r="CTE85" s="187"/>
      <c r="CTF85" s="187"/>
      <c r="CTG85" s="187"/>
      <c r="CTH85" s="187"/>
      <c r="CTI85" s="187"/>
      <c r="CTJ85" s="187"/>
      <c r="CTK85" s="187"/>
      <c r="CTL85" s="187"/>
      <c r="CTM85" s="187"/>
      <c r="CTN85" s="187"/>
      <c r="CTO85" s="187"/>
      <c r="CTP85" s="187"/>
      <c r="CTQ85" s="187"/>
      <c r="CTR85" s="187"/>
      <c r="CTS85" s="187"/>
      <c r="CTT85" s="187"/>
      <c r="CTU85" s="187"/>
      <c r="CTV85" s="187"/>
      <c r="CTW85" s="187"/>
      <c r="CTX85" s="187"/>
      <c r="CTY85" s="187"/>
      <c r="CTZ85" s="187"/>
      <c r="CUA85" s="187"/>
      <c r="CUB85" s="187"/>
      <c r="CUC85" s="187"/>
      <c r="CUD85" s="187"/>
      <c r="CUE85" s="187"/>
      <c r="CUF85" s="187"/>
      <c r="CUG85" s="187"/>
      <c r="CUH85" s="187"/>
      <c r="CUI85" s="187"/>
      <c r="CUJ85" s="187"/>
      <c r="CUK85" s="187"/>
      <c r="CUL85" s="187"/>
      <c r="CUM85" s="187"/>
      <c r="CUN85" s="187"/>
      <c r="CUO85" s="187"/>
      <c r="CUP85" s="187"/>
      <c r="CUQ85" s="187"/>
      <c r="CUR85" s="187"/>
      <c r="CUS85" s="187"/>
      <c r="CUT85" s="187"/>
      <c r="CUU85" s="187"/>
      <c r="CUV85" s="187"/>
      <c r="CUW85" s="187"/>
      <c r="CUX85" s="187"/>
      <c r="CUY85" s="187"/>
      <c r="CUZ85" s="187"/>
      <c r="CVA85" s="187"/>
      <c r="CVB85" s="187"/>
      <c r="CVC85" s="187"/>
      <c r="CVD85" s="187"/>
      <c r="CVE85" s="187"/>
      <c r="CVF85" s="187"/>
      <c r="CVG85" s="187"/>
      <c r="CVH85" s="187"/>
      <c r="CVI85" s="187"/>
      <c r="CVJ85" s="187"/>
      <c r="CVK85" s="187"/>
      <c r="CVL85" s="187"/>
      <c r="CVM85" s="187"/>
      <c r="CVN85" s="187"/>
      <c r="CVO85" s="187"/>
      <c r="CVP85" s="187"/>
      <c r="CVQ85" s="187"/>
      <c r="CVR85" s="187"/>
      <c r="CVS85" s="187"/>
      <c r="CVT85" s="187"/>
      <c r="CVU85" s="187"/>
      <c r="CVV85" s="187"/>
      <c r="CVW85" s="187"/>
      <c r="CVX85" s="187"/>
      <c r="CVY85" s="187"/>
      <c r="CVZ85" s="187"/>
      <c r="CWA85" s="187"/>
      <c r="CWB85" s="187"/>
      <c r="CWC85" s="187"/>
      <c r="CWD85" s="187"/>
      <c r="CWE85" s="187"/>
      <c r="CWF85" s="187"/>
      <c r="CWG85" s="187"/>
      <c r="CWH85" s="187"/>
      <c r="CWI85" s="187"/>
      <c r="CWJ85" s="187"/>
      <c r="CWK85" s="187"/>
      <c r="CWL85" s="187"/>
      <c r="CWM85" s="187"/>
      <c r="CWN85" s="187"/>
      <c r="CWO85" s="187"/>
      <c r="CWP85" s="187"/>
      <c r="CWQ85" s="187"/>
      <c r="CWR85" s="187"/>
      <c r="CWS85" s="187"/>
      <c r="CWT85" s="187"/>
      <c r="CWU85" s="187"/>
      <c r="CWV85" s="187"/>
      <c r="CWW85" s="187"/>
      <c r="CWX85" s="187"/>
      <c r="CWY85" s="187"/>
      <c r="CWZ85" s="187"/>
      <c r="CXA85" s="187"/>
      <c r="CXB85" s="187"/>
      <c r="CXC85" s="187"/>
      <c r="CXD85" s="187"/>
      <c r="CXE85" s="187"/>
      <c r="CXF85" s="187"/>
      <c r="CXG85" s="187"/>
      <c r="CXH85" s="187"/>
      <c r="CXI85" s="187"/>
      <c r="CXJ85" s="187"/>
      <c r="CXK85" s="187"/>
      <c r="CXL85" s="187"/>
      <c r="CXM85" s="187"/>
      <c r="CXN85" s="187"/>
      <c r="CXO85" s="187"/>
      <c r="CXP85" s="187"/>
      <c r="CXQ85" s="187"/>
      <c r="CXR85" s="187"/>
      <c r="CXS85" s="187"/>
      <c r="CXT85" s="187"/>
      <c r="CXU85" s="187"/>
      <c r="CXV85" s="187"/>
      <c r="CXW85" s="187"/>
      <c r="CXX85" s="187"/>
      <c r="CXY85" s="187"/>
      <c r="CXZ85" s="187"/>
      <c r="CYA85" s="187"/>
      <c r="CYB85" s="187"/>
      <c r="CYC85" s="187"/>
      <c r="CYD85" s="187"/>
      <c r="CYE85" s="187"/>
      <c r="CYF85" s="187"/>
      <c r="CYG85" s="187"/>
      <c r="CYH85" s="187"/>
      <c r="CYI85" s="187"/>
      <c r="CYJ85" s="187"/>
      <c r="CYK85" s="187"/>
      <c r="CYL85" s="187"/>
      <c r="CYM85" s="187"/>
      <c r="CYN85" s="187"/>
      <c r="CYO85" s="187"/>
      <c r="CYP85" s="187"/>
      <c r="CYQ85" s="187"/>
      <c r="CYR85" s="187"/>
      <c r="CYS85" s="187"/>
      <c r="CYT85" s="187"/>
      <c r="CYU85" s="187"/>
      <c r="CYV85" s="187"/>
      <c r="CYW85" s="187"/>
      <c r="CYX85" s="187"/>
      <c r="CYY85" s="187"/>
      <c r="CYZ85" s="187"/>
      <c r="CZA85" s="187"/>
      <c r="CZB85" s="187"/>
      <c r="CZC85" s="187"/>
      <c r="CZD85" s="187"/>
      <c r="CZE85" s="187"/>
      <c r="CZF85" s="187"/>
      <c r="CZG85" s="187"/>
      <c r="CZH85" s="187"/>
      <c r="CZI85" s="187"/>
      <c r="CZJ85" s="187"/>
      <c r="CZK85" s="187"/>
      <c r="CZL85" s="187"/>
      <c r="CZM85" s="187"/>
      <c r="CZN85" s="187"/>
      <c r="CZO85" s="187"/>
      <c r="CZP85" s="187"/>
      <c r="CZQ85" s="187"/>
      <c r="CZR85" s="187"/>
      <c r="CZS85" s="187"/>
      <c r="CZT85" s="187"/>
      <c r="CZU85" s="187"/>
      <c r="CZV85" s="187"/>
      <c r="CZW85" s="187"/>
      <c r="CZX85" s="187"/>
      <c r="CZY85" s="187"/>
      <c r="CZZ85" s="187"/>
      <c r="DAA85" s="187"/>
      <c r="DAB85" s="187"/>
      <c r="DAC85" s="187"/>
      <c r="DAD85" s="187"/>
      <c r="DAE85" s="187"/>
      <c r="DAF85" s="187"/>
      <c r="DAG85" s="187"/>
      <c r="DAH85" s="187"/>
      <c r="DAI85" s="187"/>
      <c r="DAJ85" s="187"/>
      <c r="DAK85" s="187"/>
      <c r="DAL85" s="187"/>
      <c r="DAM85" s="187"/>
      <c r="DAN85" s="187"/>
      <c r="DAO85" s="187"/>
      <c r="DAP85" s="187"/>
      <c r="DAQ85" s="187"/>
      <c r="DAR85" s="187"/>
      <c r="DAS85" s="187"/>
      <c r="DAT85" s="187"/>
      <c r="DAU85" s="187"/>
      <c r="DAV85" s="187"/>
      <c r="DAW85" s="187"/>
      <c r="DAX85" s="187"/>
      <c r="DAY85" s="187"/>
      <c r="DAZ85" s="187"/>
      <c r="DBA85" s="187"/>
      <c r="DBB85" s="187"/>
      <c r="DBC85" s="187"/>
      <c r="DBD85" s="187"/>
      <c r="DBE85" s="187"/>
      <c r="DBF85" s="187"/>
      <c r="DBG85" s="187"/>
      <c r="DBH85" s="187"/>
      <c r="DBI85" s="187"/>
      <c r="DBJ85" s="187"/>
      <c r="DBK85" s="187"/>
      <c r="DBL85" s="187"/>
      <c r="DBM85" s="187"/>
      <c r="DBN85" s="187"/>
      <c r="DBO85" s="187"/>
      <c r="DBP85" s="187"/>
      <c r="DBQ85" s="187"/>
      <c r="DBR85" s="187"/>
      <c r="DBS85" s="187"/>
      <c r="DBT85" s="187"/>
      <c r="DBU85" s="187"/>
      <c r="DBV85" s="187"/>
      <c r="DBW85" s="187"/>
      <c r="DBX85" s="187"/>
      <c r="DBY85" s="187"/>
      <c r="DBZ85" s="187"/>
      <c r="DCA85" s="187"/>
      <c r="DCB85" s="187"/>
      <c r="DCC85" s="187"/>
      <c r="DCD85" s="187"/>
      <c r="DCE85" s="187"/>
      <c r="DCF85" s="187"/>
      <c r="DCG85" s="187"/>
      <c r="DCH85" s="187"/>
      <c r="DCI85" s="187"/>
      <c r="DCJ85" s="187"/>
      <c r="DCK85" s="187"/>
      <c r="DCL85" s="187"/>
      <c r="DCM85" s="187"/>
      <c r="DCN85" s="187"/>
      <c r="DCO85" s="187"/>
      <c r="DCP85" s="187"/>
      <c r="DCQ85" s="187"/>
      <c r="DCR85" s="187"/>
      <c r="DCS85" s="187"/>
      <c r="DCT85" s="187"/>
      <c r="DCU85" s="187"/>
      <c r="DCV85" s="187"/>
      <c r="DCW85" s="187"/>
      <c r="DCX85" s="187"/>
      <c r="DCY85" s="187"/>
      <c r="DCZ85" s="187"/>
      <c r="DDA85" s="187"/>
      <c r="DDB85" s="187"/>
      <c r="DDC85" s="187"/>
      <c r="DDD85" s="187"/>
      <c r="DDE85" s="187"/>
      <c r="DDF85" s="187"/>
      <c r="DDG85" s="187"/>
      <c r="DDH85" s="187"/>
      <c r="DDI85" s="187"/>
      <c r="DDJ85" s="187"/>
      <c r="DDK85" s="187"/>
      <c r="DDL85" s="187"/>
      <c r="DDM85" s="187"/>
      <c r="DDN85" s="187"/>
      <c r="DDO85" s="187"/>
      <c r="DDP85" s="187"/>
      <c r="DDQ85" s="187"/>
      <c r="DDR85" s="187"/>
      <c r="DDS85" s="187"/>
      <c r="DDT85" s="187"/>
      <c r="DDU85" s="187"/>
      <c r="DDV85" s="187"/>
      <c r="DDW85" s="187"/>
      <c r="DDX85" s="187"/>
      <c r="DDY85" s="187"/>
      <c r="DDZ85" s="187"/>
      <c r="DEA85" s="187"/>
      <c r="DEB85" s="187"/>
      <c r="DEC85" s="187"/>
      <c r="DED85" s="187"/>
      <c r="DEE85" s="187"/>
      <c r="DEF85" s="187"/>
      <c r="DEG85" s="187"/>
      <c r="DEH85" s="187"/>
      <c r="DEI85" s="187"/>
      <c r="DEJ85" s="187"/>
      <c r="DEK85" s="187"/>
      <c r="DEL85" s="187"/>
      <c r="DEM85" s="187"/>
      <c r="DEN85" s="187"/>
      <c r="DEO85" s="187"/>
      <c r="DEP85" s="187"/>
      <c r="DEQ85" s="187"/>
      <c r="DER85" s="187"/>
      <c r="DES85" s="187"/>
      <c r="DET85" s="187"/>
      <c r="DEU85" s="187"/>
      <c r="DEV85" s="187"/>
      <c r="DEW85" s="187"/>
      <c r="DEX85" s="187"/>
      <c r="DEY85" s="187"/>
      <c r="DEZ85" s="187"/>
      <c r="DFA85" s="187"/>
      <c r="DFB85" s="187"/>
      <c r="DFC85" s="187"/>
      <c r="DFD85" s="187"/>
      <c r="DFE85" s="187"/>
      <c r="DFF85" s="187"/>
      <c r="DFG85" s="187"/>
      <c r="DFH85" s="187"/>
      <c r="DFI85" s="187"/>
      <c r="DFJ85" s="187"/>
      <c r="DFK85" s="187"/>
      <c r="DFL85" s="187"/>
      <c r="DFM85" s="187"/>
      <c r="DFN85" s="187"/>
      <c r="DFO85" s="187"/>
      <c r="DFP85" s="187"/>
      <c r="DFQ85" s="187"/>
      <c r="DFR85" s="187"/>
      <c r="DFS85" s="187"/>
      <c r="DFT85" s="187"/>
      <c r="DFU85" s="187"/>
      <c r="DFV85" s="187"/>
      <c r="DFW85" s="187"/>
      <c r="DFX85" s="187"/>
      <c r="DFY85" s="187"/>
      <c r="DFZ85" s="187"/>
      <c r="DGA85" s="187"/>
      <c r="DGB85" s="187"/>
      <c r="DGC85" s="187"/>
      <c r="DGD85" s="187"/>
      <c r="DGE85" s="187"/>
      <c r="DGF85" s="187"/>
      <c r="DGG85" s="187"/>
      <c r="DGH85" s="187"/>
      <c r="DGI85" s="187"/>
      <c r="DGJ85" s="187"/>
      <c r="DGK85" s="187"/>
      <c r="DGL85" s="187"/>
      <c r="DGM85" s="187"/>
      <c r="DGN85" s="187"/>
      <c r="DGO85" s="187"/>
      <c r="DGP85" s="187"/>
      <c r="DGQ85" s="187"/>
      <c r="DGR85" s="187"/>
      <c r="DGS85" s="187"/>
      <c r="DGT85" s="187"/>
      <c r="DGU85" s="187"/>
      <c r="DGV85" s="187"/>
      <c r="DGW85" s="187"/>
      <c r="DGX85" s="187"/>
      <c r="DGY85" s="187"/>
      <c r="DGZ85" s="187"/>
      <c r="DHA85" s="187"/>
      <c r="DHB85" s="187"/>
      <c r="DHC85" s="187"/>
      <c r="DHD85" s="187"/>
      <c r="DHE85" s="187"/>
      <c r="DHF85" s="187"/>
      <c r="DHG85" s="187"/>
      <c r="DHH85" s="187"/>
      <c r="DHI85" s="187"/>
      <c r="DHJ85" s="187"/>
      <c r="DHK85" s="187"/>
      <c r="DHL85" s="187"/>
      <c r="DHM85" s="187"/>
      <c r="DHN85" s="187"/>
      <c r="DHO85" s="187"/>
      <c r="DHP85" s="187"/>
      <c r="DHQ85" s="187"/>
      <c r="DHR85" s="187"/>
      <c r="DHS85" s="187"/>
      <c r="DHT85" s="187"/>
      <c r="DHU85" s="187"/>
      <c r="DHV85" s="187"/>
      <c r="DHW85" s="187"/>
      <c r="DHX85" s="187"/>
      <c r="DHY85" s="187"/>
      <c r="DHZ85" s="187"/>
      <c r="DIA85" s="187"/>
      <c r="DIB85" s="187"/>
      <c r="DIC85" s="187"/>
      <c r="DID85" s="187"/>
      <c r="DIE85" s="187"/>
      <c r="DIF85" s="187"/>
      <c r="DIG85" s="187"/>
      <c r="DIH85" s="187"/>
      <c r="DII85" s="187"/>
      <c r="DIJ85" s="187"/>
      <c r="DIK85" s="187"/>
      <c r="DIL85" s="187"/>
      <c r="DIM85" s="187"/>
      <c r="DIN85" s="187"/>
      <c r="DIO85" s="187"/>
      <c r="DIP85" s="187"/>
      <c r="DIQ85" s="187"/>
      <c r="DIR85" s="187"/>
      <c r="DIS85" s="187"/>
      <c r="DIT85" s="187"/>
      <c r="DIU85" s="187"/>
      <c r="DIV85" s="187"/>
      <c r="DIW85" s="187"/>
      <c r="DIX85" s="187"/>
      <c r="DIY85" s="187"/>
      <c r="DIZ85" s="187"/>
      <c r="DJA85" s="187"/>
      <c r="DJB85" s="187"/>
      <c r="DJC85" s="187"/>
      <c r="DJD85" s="187"/>
      <c r="DJE85" s="187"/>
      <c r="DJF85" s="187"/>
      <c r="DJG85" s="187"/>
      <c r="DJH85" s="187"/>
      <c r="DJI85" s="187"/>
      <c r="DJJ85" s="187"/>
      <c r="DJK85" s="187"/>
      <c r="DJL85" s="187"/>
      <c r="DJM85" s="187"/>
      <c r="DJN85" s="187"/>
      <c r="DJO85" s="187"/>
      <c r="DJP85" s="187"/>
      <c r="DJQ85" s="187"/>
      <c r="DJR85" s="187"/>
      <c r="DJS85" s="187"/>
      <c r="DJT85" s="187"/>
      <c r="DJU85" s="187"/>
      <c r="DJV85" s="187"/>
      <c r="DJW85" s="187"/>
      <c r="DJX85" s="187"/>
      <c r="DJY85" s="187"/>
      <c r="DJZ85" s="187"/>
      <c r="DKA85" s="187"/>
      <c r="DKB85" s="187"/>
      <c r="DKC85" s="187"/>
      <c r="DKD85" s="187"/>
      <c r="DKE85" s="187"/>
      <c r="DKF85" s="187"/>
      <c r="DKG85" s="187"/>
      <c r="DKH85" s="187"/>
      <c r="DKI85" s="187"/>
      <c r="DKJ85" s="187"/>
      <c r="DKK85" s="187"/>
      <c r="DKL85" s="187"/>
      <c r="DKM85" s="187"/>
      <c r="DKN85" s="187"/>
      <c r="DKO85" s="187"/>
      <c r="DKP85" s="187"/>
      <c r="DKQ85" s="187"/>
      <c r="DKR85" s="187"/>
      <c r="DKS85" s="187"/>
      <c r="DKT85" s="187"/>
      <c r="DKU85" s="187"/>
      <c r="DKV85" s="187"/>
      <c r="DKW85" s="187"/>
      <c r="DKX85" s="187"/>
      <c r="DKY85" s="187"/>
      <c r="DKZ85" s="187"/>
      <c r="DLA85" s="187"/>
      <c r="DLB85" s="187"/>
      <c r="DLC85" s="187"/>
      <c r="DLD85" s="187"/>
      <c r="DLE85" s="187"/>
      <c r="DLF85" s="187"/>
      <c r="DLG85" s="187"/>
      <c r="DLH85" s="187"/>
      <c r="DLI85" s="187"/>
      <c r="DLJ85" s="187"/>
      <c r="DLK85" s="187"/>
      <c r="DLL85" s="187"/>
      <c r="DLM85" s="187"/>
      <c r="DLN85" s="187"/>
      <c r="DLO85" s="187"/>
      <c r="DLP85" s="187"/>
      <c r="DLQ85" s="187"/>
      <c r="DLR85" s="187"/>
      <c r="DLS85" s="187"/>
      <c r="DLT85" s="187"/>
      <c r="DLU85" s="187"/>
      <c r="DLV85" s="187"/>
      <c r="DLW85" s="187"/>
      <c r="DLX85" s="187"/>
      <c r="DLY85" s="187"/>
      <c r="DLZ85" s="187"/>
      <c r="DMA85" s="187"/>
      <c r="DMB85" s="187"/>
      <c r="DMC85" s="187"/>
      <c r="DMD85" s="187"/>
      <c r="DME85" s="187"/>
      <c r="DMF85" s="187"/>
      <c r="DMG85" s="187"/>
      <c r="DMH85" s="187"/>
      <c r="DMI85" s="187"/>
      <c r="DMJ85" s="187"/>
      <c r="DMK85" s="187"/>
      <c r="DML85" s="187"/>
      <c r="DMM85" s="187"/>
      <c r="DMN85" s="187"/>
      <c r="DMO85" s="187"/>
      <c r="DMP85" s="187"/>
      <c r="DMQ85" s="187"/>
      <c r="DMR85" s="187"/>
      <c r="DMS85" s="187"/>
      <c r="DMT85" s="187"/>
      <c r="DMU85" s="187"/>
      <c r="DMV85" s="187"/>
      <c r="DMW85" s="187"/>
      <c r="DMX85" s="187"/>
      <c r="DMY85" s="187"/>
      <c r="DMZ85" s="187"/>
      <c r="DNA85" s="187"/>
      <c r="DNB85" s="187"/>
      <c r="DNC85" s="187"/>
      <c r="DND85" s="187"/>
      <c r="DNE85" s="187"/>
      <c r="DNF85" s="187"/>
      <c r="DNG85" s="187"/>
      <c r="DNH85" s="187"/>
      <c r="DNI85" s="187"/>
      <c r="DNJ85" s="187"/>
      <c r="DNK85" s="187"/>
      <c r="DNL85" s="187"/>
      <c r="DNM85" s="187"/>
      <c r="DNN85" s="187"/>
      <c r="DNO85" s="187"/>
      <c r="DNP85" s="187"/>
      <c r="DNQ85" s="187"/>
      <c r="DNR85" s="187"/>
      <c r="DNS85" s="187"/>
      <c r="DNT85" s="187"/>
      <c r="DNU85" s="187"/>
      <c r="DNV85" s="187"/>
      <c r="DNW85" s="187"/>
      <c r="DNX85" s="187"/>
      <c r="DNY85" s="187"/>
      <c r="DNZ85" s="187"/>
      <c r="DOA85" s="187"/>
      <c r="DOB85" s="187"/>
      <c r="DOC85" s="187"/>
      <c r="DOD85" s="187"/>
      <c r="DOE85" s="187"/>
      <c r="DOF85" s="187"/>
      <c r="DOG85" s="187"/>
      <c r="DOH85" s="187"/>
      <c r="DOI85" s="187"/>
      <c r="DOJ85" s="187"/>
      <c r="DOK85" s="187"/>
      <c r="DOL85" s="187"/>
      <c r="DOM85" s="187"/>
      <c r="DON85" s="187"/>
      <c r="DOO85" s="187"/>
      <c r="DOP85" s="187"/>
      <c r="DOQ85" s="187"/>
      <c r="DOR85" s="187"/>
      <c r="DOS85" s="187"/>
      <c r="DOT85" s="187"/>
      <c r="DOU85" s="187"/>
      <c r="DOV85" s="187"/>
      <c r="DOW85" s="187"/>
      <c r="DOX85" s="187"/>
      <c r="DOY85" s="187"/>
      <c r="DOZ85" s="187"/>
      <c r="DPA85" s="187"/>
      <c r="DPB85" s="187"/>
      <c r="DPC85" s="187"/>
      <c r="DPD85" s="187"/>
      <c r="DPE85" s="187"/>
      <c r="DPF85" s="187"/>
      <c r="DPG85" s="187"/>
      <c r="DPH85" s="187"/>
      <c r="DPI85" s="187"/>
      <c r="DPJ85" s="187"/>
      <c r="DPK85" s="187"/>
      <c r="DPL85" s="187"/>
      <c r="DPM85" s="187"/>
      <c r="DPN85" s="187"/>
      <c r="DPO85" s="187"/>
      <c r="DPP85" s="187"/>
      <c r="DPQ85" s="187"/>
      <c r="DPR85" s="187"/>
      <c r="DPS85" s="187"/>
      <c r="DPT85" s="187"/>
      <c r="DPU85" s="187"/>
      <c r="DPV85" s="187"/>
      <c r="DPW85" s="187"/>
      <c r="DPX85" s="187"/>
      <c r="DPY85" s="187"/>
      <c r="DPZ85" s="187"/>
      <c r="DQA85" s="187"/>
      <c r="DQB85" s="187"/>
      <c r="DQC85" s="187"/>
      <c r="DQD85" s="187"/>
      <c r="DQE85" s="187"/>
      <c r="DQF85" s="187"/>
      <c r="DQG85" s="187"/>
      <c r="DQH85" s="187"/>
      <c r="DQI85" s="187"/>
      <c r="DQJ85" s="187"/>
      <c r="DQK85" s="187"/>
      <c r="DQL85" s="187"/>
      <c r="DQM85" s="187"/>
      <c r="DQN85" s="187"/>
      <c r="DQO85" s="187"/>
      <c r="DQP85" s="187"/>
      <c r="DQQ85" s="187"/>
      <c r="DQR85" s="187"/>
      <c r="DQS85" s="187"/>
      <c r="DQT85" s="187"/>
      <c r="DQU85" s="187"/>
      <c r="DQV85" s="187"/>
      <c r="DQW85" s="187"/>
      <c r="DQX85" s="187"/>
      <c r="DQY85" s="187"/>
      <c r="DQZ85" s="187"/>
      <c r="DRA85" s="187"/>
      <c r="DRB85" s="187"/>
      <c r="DRC85" s="187"/>
      <c r="DRD85" s="187"/>
      <c r="DRE85" s="187"/>
      <c r="DRF85" s="187"/>
      <c r="DRG85" s="187"/>
      <c r="DRH85" s="187"/>
      <c r="DRI85" s="187"/>
      <c r="DRJ85" s="187"/>
      <c r="DRK85" s="187"/>
      <c r="DRL85" s="187"/>
      <c r="DRM85" s="187"/>
      <c r="DRN85" s="187"/>
      <c r="DRO85" s="187"/>
      <c r="DRP85" s="187"/>
      <c r="DRQ85" s="187"/>
      <c r="DRR85" s="187"/>
      <c r="DRS85" s="187"/>
      <c r="DRT85" s="187"/>
      <c r="DRU85" s="187"/>
      <c r="DRV85" s="187"/>
      <c r="DRW85" s="187"/>
      <c r="DRX85" s="187"/>
      <c r="DRY85" s="187"/>
      <c r="DRZ85" s="187"/>
      <c r="DSA85" s="187"/>
      <c r="DSB85" s="187"/>
      <c r="DSC85" s="187"/>
      <c r="DSD85" s="187"/>
      <c r="DSE85" s="187"/>
      <c r="DSF85" s="187"/>
      <c r="DSG85" s="187"/>
      <c r="DSH85" s="187"/>
      <c r="DSI85" s="187"/>
      <c r="DSJ85" s="187"/>
      <c r="DSK85" s="187"/>
      <c r="DSL85" s="187"/>
      <c r="DSM85" s="187"/>
      <c r="DSN85" s="187"/>
      <c r="DSO85" s="187"/>
      <c r="DSP85" s="187"/>
      <c r="DSQ85" s="187"/>
      <c r="DSR85" s="187"/>
      <c r="DSS85" s="187"/>
      <c r="DST85" s="187"/>
      <c r="DSU85" s="187"/>
      <c r="DSV85" s="187"/>
      <c r="DSW85" s="187"/>
      <c r="DSX85" s="187"/>
      <c r="DSY85" s="187"/>
      <c r="DSZ85" s="187"/>
      <c r="DTA85" s="187"/>
      <c r="DTB85" s="187"/>
      <c r="DTC85" s="187"/>
      <c r="DTD85" s="187"/>
      <c r="DTE85" s="187"/>
      <c r="DTF85" s="187"/>
      <c r="DTG85" s="187"/>
      <c r="DTH85" s="187"/>
      <c r="DTI85" s="187"/>
      <c r="DTJ85" s="187"/>
      <c r="DTK85" s="187"/>
      <c r="DTL85" s="187"/>
      <c r="DTM85" s="187"/>
      <c r="DTN85" s="187"/>
      <c r="DTO85" s="187"/>
      <c r="DTP85" s="187"/>
      <c r="DTQ85" s="187"/>
      <c r="DTR85" s="187"/>
      <c r="DTS85" s="187"/>
      <c r="DTT85" s="187"/>
      <c r="DTU85" s="187"/>
      <c r="DTV85" s="187"/>
      <c r="DTW85" s="187"/>
      <c r="DTX85" s="187"/>
      <c r="DTY85" s="187"/>
      <c r="DTZ85" s="187"/>
      <c r="DUA85" s="187"/>
      <c r="DUB85" s="187"/>
      <c r="DUC85" s="187"/>
      <c r="DUD85" s="187"/>
      <c r="DUE85" s="187"/>
      <c r="DUF85" s="187"/>
      <c r="DUG85" s="187"/>
      <c r="DUH85" s="187"/>
      <c r="DUI85" s="187"/>
      <c r="DUJ85" s="187"/>
      <c r="DUK85" s="187"/>
      <c r="DUL85" s="187"/>
      <c r="DUM85" s="187"/>
      <c r="DUN85" s="187"/>
      <c r="DUO85" s="187"/>
      <c r="DUP85" s="187"/>
      <c r="DUQ85" s="187"/>
      <c r="DUR85" s="187"/>
      <c r="DUS85" s="187"/>
      <c r="DUT85" s="187"/>
      <c r="DUU85" s="187"/>
      <c r="DUV85" s="187"/>
      <c r="DUW85" s="187"/>
      <c r="DUX85" s="187"/>
      <c r="DUY85" s="187"/>
      <c r="DUZ85" s="187"/>
      <c r="DVA85" s="187"/>
      <c r="DVB85" s="187"/>
      <c r="DVC85" s="187"/>
      <c r="DVD85" s="187"/>
      <c r="DVE85" s="187"/>
      <c r="DVF85" s="187"/>
      <c r="DVG85" s="187"/>
      <c r="DVH85" s="187"/>
      <c r="DVI85" s="187"/>
      <c r="DVJ85" s="187"/>
      <c r="DVK85" s="187"/>
      <c r="DVL85" s="187"/>
      <c r="DVM85" s="187"/>
      <c r="DVN85" s="187"/>
      <c r="DVO85" s="187"/>
      <c r="DVP85" s="187"/>
      <c r="DVQ85" s="187"/>
      <c r="DVR85" s="187"/>
      <c r="DVS85" s="187"/>
      <c r="DVT85" s="187"/>
      <c r="DVU85" s="187"/>
      <c r="DVV85" s="187"/>
      <c r="DVW85" s="187"/>
      <c r="DVX85" s="187"/>
      <c r="DVY85" s="187"/>
      <c r="DVZ85" s="187"/>
      <c r="DWA85" s="187"/>
      <c r="DWB85" s="187"/>
      <c r="DWC85" s="187"/>
      <c r="DWD85" s="187"/>
      <c r="DWE85" s="187"/>
      <c r="DWF85" s="187"/>
      <c r="DWG85" s="187"/>
      <c r="DWH85" s="187"/>
      <c r="DWI85" s="187"/>
      <c r="DWJ85" s="187"/>
      <c r="DWK85" s="187"/>
      <c r="DWL85" s="187"/>
      <c r="DWM85" s="187"/>
      <c r="DWN85" s="187"/>
      <c r="DWO85" s="187"/>
      <c r="DWP85" s="187"/>
      <c r="DWQ85" s="187"/>
      <c r="DWR85" s="187"/>
      <c r="DWS85" s="187"/>
      <c r="DWT85" s="187"/>
      <c r="DWU85" s="187"/>
      <c r="DWV85" s="187"/>
      <c r="DWW85" s="187"/>
      <c r="DWX85" s="187"/>
      <c r="DWY85" s="187"/>
      <c r="DWZ85" s="187"/>
      <c r="DXA85" s="187"/>
      <c r="DXB85" s="187"/>
      <c r="DXC85" s="187"/>
      <c r="DXD85" s="187"/>
      <c r="DXE85" s="187"/>
      <c r="DXF85" s="187"/>
      <c r="DXG85" s="187"/>
      <c r="DXH85" s="187"/>
      <c r="DXI85" s="187"/>
      <c r="DXJ85" s="187"/>
      <c r="DXK85" s="187"/>
      <c r="DXL85" s="187"/>
      <c r="DXM85" s="187"/>
      <c r="DXN85" s="187"/>
      <c r="DXO85" s="187"/>
      <c r="DXP85" s="187"/>
      <c r="DXQ85" s="187"/>
      <c r="DXR85" s="187"/>
      <c r="DXS85" s="187"/>
      <c r="DXT85" s="187"/>
      <c r="DXU85" s="187"/>
      <c r="DXV85" s="187"/>
      <c r="DXW85" s="187"/>
      <c r="DXX85" s="187"/>
      <c r="DXY85" s="187"/>
      <c r="DXZ85" s="187"/>
      <c r="DYA85" s="187"/>
      <c r="DYB85" s="187"/>
      <c r="DYC85" s="187"/>
      <c r="DYD85" s="187"/>
      <c r="DYE85" s="187"/>
      <c r="DYF85" s="187"/>
      <c r="DYG85" s="187"/>
      <c r="DYH85" s="187"/>
      <c r="DYI85" s="187"/>
      <c r="DYJ85" s="187"/>
      <c r="DYK85" s="187"/>
      <c r="DYL85" s="187"/>
      <c r="DYM85" s="187"/>
      <c r="DYN85" s="187"/>
      <c r="DYO85" s="187"/>
      <c r="DYP85" s="187"/>
      <c r="DYQ85" s="187"/>
      <c r="DYR85" s="187"/>
      <c r="DYS85" s="187"/>
      <c r="DYT85" s="187"/>
      <c r="DYU85" s="187"/>
      <c r="DYV85" s="187"/>
      <c r="DYW85" s="187"/>
      <c r="DYX85" s="187"/>
      <c r="DYY85" s="187"/>
      <c r="DYZ85" s="187"/>
      <c r="DZA85" s="187"/>
      <c r="DZB85" s="187"/>
      <c r="DZC85" s="187"/>
      <c r="DZD85" s="187"/>
      <c r="DZE85" s="187"/>
      <c r="DZF85" s="187"/>
      <c r="DZG85" s="187"/>
      <c r="DZH85" s="187"/>
      <c r="DZI85" s="187"/>
      <c r="DZJ85" s="187"/>
      <c r="DZK85" s="187"/>
      <c r="DZL85" s="187"/>
      <c r="DZM85" s="187"/>
      <c r="DZN85" s="187"/>
      <c r="DZO85" s="187"/>
      <c r="DZP85" s="187"/>
      <c r="DZQ85" s="187"/>
      <c r="DZR85" s="187"/>
      <c r="DZS85" s="187"/>
      <c r="DZT85" s="187"/>
      <c r="DZU85" s="187"/>
      <c r="DZV85" s="187"/>
      <c r="DZW85" s="187"/>
      <c r="DZX85" s="187"/>
      <c r="DZY85" s="187"/>
      <c r="DZZ85" s="187"/>
      <c r="EAA85" s="187"/>
      <c r="EAB85" s="187"/>
      <c r="EAC85" s="187"/>
      <c r="EAD85" s="187"/>
      <c r="EAE85" s="187"/>
      <c r="EAF85" s="187"/>
      <c r="EAG85" s="187"/>
      <c r="EAH85" s="187"/>
      <c r="EAI85" s="187"/>
      <c r="EAJ85" s="187"/>
      <c r="EAK85" s="187"/>
      <c r="EAL85" s="187"/>
      <c r="EAM85" s="187"/>
      <c r="EAN85" s="187"/>
      <c r="EAO85" s="187"/>
      <c r="EAP85" s="187"/>
      <c r="EAQ85" s="187"/>
      <c r="EAR85" s="187"/>
      <c r="EAS85" s="187"/>
      <c r="EAT85" s="187"/>
      <c r="EAU85" s="187"/>
      <c r="EAV85" s="187"/>
      <c r="EAW85" s="187"/>
      <c r="EAX85" s="187"/>
      <c r="EAY85" s="187"/>
      <c r="EAZ85" s="187"/>
      <c r="EBA85" s="187"/>
      <c r="EBB85" s="187"/>
      <c r="EBC85" s="187"/>
      <c r="EBD85" s="187"/>
      <c r="EBE85" s="187"/>
      <c r="EBF85" s="187"/>
      <c r="EBG85" s="187"/>
      <c r="EBH85" s="187"/>
      <c r="EBI85" s="187"/>
      <c r="EBJ85" s="187"/>
      <c r="EBK85" s="187"/>
      <c r="EBL85" s="187"/>
      <c r="EBM85" s="187"/>
      <c r="EBN85" s="187"/>
      <c r="EBO85" s="187"/>
      <c r="EBP85" s="187"/>
      <c r="EBQ85" s="187"/>
      <c r="EBR85" s="187"/>
      <c r="EBS85" s="187"/>
      <c r="EBT85" s="187"/>
      <c r="EBU85" s="187"/>
      <c r="EBV85" s="187"/>
      <c r="EBW85" s="187"/>
      <c r="EBX85" s="187"/>
      <c r="EBY85" s="187"/>
      <c r="EBZ85" s="187"/>
      <c r="ECA85" s="187"/>
      <c r="ECB85" s="187"/>
      <c r="ECC85" s="187"/>
      <c r="ECD85" s="187"/>
      <c r="ECE85" s="187"/>
      <c r="ECF85" s="187"/>
      <c r="ECG85" s="187"/>
      <c r="ECH85" s="187"/>
      <c r="ECI85" s="187"/>
      <c r="ECJ85" s="187"/>
      <c r="ECK85" s="187"/>
      <c r="ECL85" s="187"/>
      <c r="ECM85" s="187"/>
      <c r="ECN85" s="187"/>
      <c r="ECO85" s="187"/>
      <c r="ECP85" s="187"/>
      <c r="ECQ85" s="187"/>
      <c r="ECR85" s="187"/>
      <c r="ECS85" s="187"/>
      <c r="ECT85" s="187"/>
      <c r="ECU85" s="187"/>
      <c r="ECV85" s="187"/>
      <c r="ECW85" s="187"/>
      <c r="ECX85" s="187"/>
      <c r="ECY85" s="187"/>
      <c r="ECZ85" s="187"/>
      <c r="EDA85" s="187"/>
      <c r="EDB85" s="187"/>
      <c r="EDC85" s="187"/>
      <c r="EDD85" s="187"/>
      <c r="EDE85" s="187"/>
      <c r="EDF85" s="187"/>
      <c r="EDG85" s="187"/>
      <c r="EDH85" s="187"/>
      <c r="EDI85" s="187"/>
      <c r="EDJ85" s="187"/>
      <c r="EDK85" s="187"/>
      <c r="EDL85" s="187"/>
      <c r="EDM85" s="187"/>
      <c r="EDN85" s="187"/>
      <c r="EDO85" s="187"/>
      <c r="EDP85" s="187"/>
      <c r="EDQ85" s="187"/>
      <c r="EDR85" s="187"/>
      <c r="EDS85" s="187"/>
      <c r="EDT85" s="187"/>
      <c r="EDU85" s="187"/>
      <c r="EDV85" s="187"/>
      <c r="EDW85" s="187"/>
      <c r="EDX85" s="187"/>
      <c r="EDY85" s="187"/>
      <c r="EDZ85" s="187"/>
      <c r="EEA85" s="187"/>
      <c r="EEB85" s="187"/>
      <c r="EEC85" s="187"/>
      <c r="EED85" s="187"/>
      <c r="EEE85" s="187"/>
      <c r="EEF85" s="187"/>
      <c r="EEG85" s="187"/>
      <c r="EEH85" s="187"/>
      <c r="EEI85" s="187"/>
      <c r="EEJ85" s="187"/>
      <c r="EEK85" s="187"/>
      <c r="EEL85" s="187"/>
      <c r="EEM85" s="187"/>
      <c r="EEN85" s="187"/>
      <c r="EEO85" s="187"/>
      <c r="EEP85" s="187"/>
      <c r="EEQ85" s="187"/>
      <c r="EER85" s="187"/>
      <c r="EES85" s="187"/>
      <c r="EET85" s="187"/>
      <c r="EEU85" s="187"/>
      <c r="EEV85" s="187"/>
      <c r="EEW85" s="187"/>
      <c r="EEX85" s="187"/>
      <c r="EEY85" s="187"/>
      <c r="EEZ85" s="187"/>
      <c r="EFA85" s="187"/>
      <c r="EFB85" s="187"/>
      <c r="EFC85" s="187"/>
      <c r="EFD85" s="187"/>
      <c r="EFE85" s="187"/>
      <c r="EFF85" s="187"/>
      <c r="EFG85" s="187"/>
      <c r="EFH85" s="187"/>
      <c r="EFI85" s="187"/>
      <c r="EFJ85" s="187"/>
      <c r="EFK85" s="187"/>
      <c r="EFL85" s="187"/>
      <c r="EFM85" s="187"/>
      <c r="EFN85" s="187"/>
      <c r="EFO85" s="187"/>
      <c r="EFP85" s="187"/>
      <c r="EFQ85" s="187"/>
      <c r="EFR85" s="187"/>
      <c r="EFS85" s="187"/>
      <c r="EFT85" s="187"/>
      <c r="EFU85" s="187"/>
      <c r="EFV85" s="187"/>
      <c r="EFW85" s="187"/>
      <c r="EFX85" s="187"/>
      <c r="EFY85" s="187"/>
      <c r="EFZ85" s="187"/>
      <c r="EGA85" s="187"/>
      <c r="EGB85" s="187"/>
      <c r="EGC85" s="187"/>
      <c r="EGD85" s="187"/>
      <c r="EGE85" s="187"/>
      <c r="EGF85" s="187"/>
      <c r="EGG85" s="187"/>
      <c r="EGH85" s="187"/>
      <c r="EGI85" s="187"/>
      <c r="EGJ85" s="187"/>
      <c r="EGK85" s="187"/>
      <c r="EGL85" s="187"/>
      <c r="EGM85" s="187"/>
      <c r="EGN85" s="187"/>
      <c r="EGO85" s="187"/>
      <c r="EGP85" s="187"/>
      <c r="EGQ85" s="187"/>
      <c r="EGR85" s="187"/>
      <c r="EGS85" s="187"/>
      <c r="EGT85" s="187"/>
      <c r="EGU85" s="187"/>
      <c r="EGV85" s="187"/>
      <c r="EGW85" s="187"/>
      <c r="EGX85" s="187"/>
      <c r="EGY85" s="187"/>
      <c r="EGZ85" s="187"/>
      <c r="EHA85" s="187"/>
      <c r="EHB85" s="187"/>
      <c r="EHC85" s="187"/>
      <c r="EHD85" s="187"/>
      <c r="EHE85" s="187"/>
      <c r="EHF85" s="187"/>
      <c r="EHG85" s="187"/>
      <c r="EHH85" s="187"/>
      <c r="EHI85" s="187"/>
      <c r="EHJ85" s="187"/>
      <c r="EHK85" s="187"/>
      <c r="EHL85" s="187"/>
      <c r="EHM85" s="187"/>
      <c r="EHN85" s="187"/>
      <c r="EHO85" s="187"/>
      <c r="EHP85" s="187"/>
      <c r="EHQ85" s="187"/>
      <c r="EHR85" s="187"/>
      <c r="EHS85" s="187"/>
      <c r="EHT85" s="187"/>
      <c r="EHU85" s="187"/>
      <c r="EHV85" s="187"/>
      <c r="EHW85" s="187"/>
      <c r="EHX85" s="187"/>
      <c r="EHY85" s="187"/>
      <c r="EHZ85" s="187"/>
      <c r="EIA85" s="187"/>
      <c r="EIB85" s="187"/>
      <c r="EIC85" s="187"/>
      <c r="EID85" s="187"/>
      <c r="EIE85" s="187"/>
      <c r="EIF85" s="187"/>
      <c r="EIG85" s="187"/>
      <c r="EIH85" s="187"/>
      <c r="EII85" s="187"/>
      <c r="EIJ85" s="187"/>
      <c r="EIK85" s="187"/>
      <c r="EIL85" s="187"/>
      <c r="EIM85" s="187"/>
      <c r="EIN85" s="187"/>
      <c r="EIO85" s="187"/>
      <c r="EIP85" s="187"/>
      <c r="EIQ85" s="187"/>
      <c r="EIR85" s="187"/>
      <c r="EIS85" s="187"/>
      <c r="EIT85" s="187"/>
      <c r="EIU85" s="187"/>
      <c r="EIV85" s="187"/>
      <c r="EIW85" s="187"/>
      <c r="EIX85" s="187"/>
      <c r="EIY85" s="187"/>
      <c r="EIZ85" s="187"/>
      <c r="EJA85" s="187"/>
      <c r="EJB85" s="187"/>
      <c r="EJC85" s="187"/>
      <c r="EJD85" s="187"/>
      <c r="EJE85" s="187"/>
      <c r="EJF85" s="187"/>
      <c r="EJG85" s="187"/>
      <c r="EJH85" s="187"/>
      <c r="EJI85" s="187"/>
      <c r="EJJ85" s="187"/>
      <c r="EJK85" s="187"/>
      <c r="EJL85" s="187"/>
      <c r="EJM85" s="187"/>
      <c r="EJN85" s="187"/>
      <c r="EJO85" s="187"/>
      <c r="EJP85" s="187"/>
      <c r="EJQ85" s="187"/>
      <c r="EJR85" s="187"/>
      <c r="EJS85" s="187"/>
      <c r="EJT85" s="187"/>
      <c r="EJU85" s="187"/>
      <c r="EJV85" s="187"/>
      <c r="EJW85" s="187"/>
      <c r="EJX85" s="187"/>
      <c r="EJY85" s="187"/>
      <c r="EJZ85" s="187"/>
      <c r="EKA85" s="187"/>
      <c r="EKB85" s="187"/>
      <c r="EKC85" s="187"/>
      <c r="EKD85" s="187"/>
      <c r="EKE85" s="187"/>
      <c r="EKF85" s="187"/>
      <c r="EKG85" s="187"/>
      <c r="EKH85" s="187"/>
      <c r="EKI85" s="187"/>
      <c r="EKJ85" s="187"/>
      <c r="EKK85" s="187"/>
      <c r="EKL85" s="187"/>
      <c r="EKM85" s="187"/>
      <c r="EKN85" s="187"/>
      <c r="EKO85" s="187"/>
      <c r="EKP85" s="187"/>
      <c r="EKQ85" s="187"/>
      <c r="EKR85" s="187"/>
      <c r="EKS85" s="187"/>
      <c r="EKT85" s="187"/>
      <c r="EKU85" s="187"/>
      <c r="EKV85" s="187"/>
      <c r="EKW85" s="187"/>
      <c r="EKX85" s="187"/>
      <c r="EKY85" s="187"/>
      <c r="EKZ85" s="187"/>
      <c r="ELA85" s="187"/>
      <c r="ELB85" s="187"/>
      <c r="ELC85" s="187"/>
      <c r="ELD85" s="187"/>
      <c r="ELE85" s="187"/>
      <c r="ELF85" s="187"/>
      <c r="ELG85" s="187"/>
      <c r="ELH85" s="187"/>
      <c r="ELI85" s="187"/>
      <c r="ELJ85" s="187"/>
      <c r="ELK85" s="187"/>
      <c r="ELL85" s="187"/>
      <c r="ELM85" s="187"/>
      <c r="ELN85" s="187"/>
      <c r="ELO85" s="187"/>
      <c r="ELP85" s="187"/>
      <c r="ELQ85" s="187"/>
      <c r="ELR85" s="187"/>
      <c r="ELS85" s="187"/>
      <c r="ELT85" s="187"/>
      <c r="ELU85" s="187"/>
      <c r="ELV85" s="187"/>
      <c r="ELW85" s="187"/>
      <c r="ELX85" s="187"/>
      <c r="ELY85" s="187"/>
      <c r="ELZ85" s="187"/>
      <c r="EMA85" s="187"/>
      <c r="EMB85" s="187"/>
      <c r="EMC85" s="187"/>
      <c r="EMD85" s="187"/>
      <c r="EME85" s="187"/>
      <c r="EMF85" s="187"/>
      <c r="EMG85" s="187"/>
      <c r="EMH85" s="187"/>
      <c r="EMI85" s="187"/>
      <c r="EMJ85" s="187"/>
      <c r="EMK85" s="187"/>
      <c r="EML85" s="187"/>
      <c r="EMM85" s="187"/>
      <c r="EMN85" s="187"/>
      <c r="EMO85" s="187"/>
      <c r="EMP85" s="187"/>
      <c r="EMQ85" s="187"/>
      <c r="EMR85" s="187"/>
      <c r="EMS85" s="187"/>
      <c r="EMT85" s="187"/>
      <c r="EMU85" s="187"/>
      <c r="EMV85" s="187"/>
      <c r="EMW85" s="187"/>
      <c r="EMX85" s="187"/>
      <c r="EMY85" s="187"/>
      <c r="EMZ85" s="187"/>
      <c r="ENA85" s="187"/>
      <c r="ENB85" s="187"/>
      <c r="ENC85" s="187"/>
      <c r="END85" s="187"/>
      <c r="ENE85" s="187"/>
      <c r="ENF85" s="187"/>
      <c r="ENG85" s="187"/>
      <c r="ENH85" s="187"/>
      <c r="ENI85" s="187"/>
      <c r="ENJ85" s="187"/>
      <c r="ENK85" s="187"/>
      <c r="ENL85" s="187"/>
      <c r="ENM85" s="187"/>
      <c r="ENN85" s="187"/>
      <c r="ENO85" s="187"/>
      <c r="ENP85" s="187"/>
      <c r="ENQ85" s="187"/>
      <c r="ENR85" s="187"/>
      <c r="ENS85" s="187"/>
      <c r="ENT85" s="187"/>
      <c r="ENU85" s="187"/>
      <c r="ENV85" s="187"/>
      <c r="ENW85" s="187"/>
      <c r="ENX85" s="187"/>
      <c r="ENY85" s="187"/>
      <c r="ENZ85" s="187"/>
      <c r="EOA85" s="187"/>
      <c r="EOB85" s="187"/>
      <c r="EOC85" s="187"/>
      <c r="EOD85" s="187"/>
      <c r="EOE85" s="187"/>
      <c r="EOF85" s="187"/>
      <c r="EOG85" s="187"/>
      <c r="EOH85" s="187"/>
      <c r="EOI85" s="187"/>
      <c r="EOJ85" s="187"/>
      <c r="EOK85" s="187"/>
      <c r="EOL85" s="187"/>
      <c r="EOM85" s="187"/>
      <c r="EON85" s="187"/>
      <c r="EOO85" s="187"/>
      <c r="EOP85" s="187"/>
      <c r="EOQ85" s="187"/>
      <c r="EOR85" s="187"/>
      <c r="EOS85" s="187"/>
      <c r="EOT85" s="187"/>
      <c r="EOU85" s="187"/>
      <c r="EOV85" s="187"/>
      <c r="EOW85" s="187"/>
      <c r="EOX85" s="187"/>
      <c r="EOY85" s="187"/>
      <c r="EOZ85" s="187"/>
      <c r="EPA85" s="187"/>
      <c r="EPB85" s="187"/>
      <c r="EPC85" s="187"/>
      <c r="EPD85" s="187"/>
      <c r="EPE85" s="187"/>
      <c r="EPF85" s="187"/>
      <c r="EPG85" s="187"/>
      <c r="EPH85" s="187"/>
      <c r="EPI85" s="187"/>
      <c r="EPJ85" s="187"/>
      <c r="EPK85" s="187"/>
      <c r="EPL85" s="187"/>
      <c r="EPM85" s="187"/>
      <c r="EPN85" s="187"/>
      <c r="EPO85" s="187"/>
      <c r="EPP85" s="187"/>
      <c r="EPQ85" s="187"/>
      <c r="EPR85" s="187"/>
      <c r="EPS85" s="187"/>
      <c r="EPT85" s="187"/>
      <c r="EPU85" s="187"/>
      <c r="EPV85" s="187"/>
      <c r="EPW85" s="187"/>
      <c r="EPX85" s="187"/>
      <c r="EPY85" s="187"/>
      <c r="EPZ85" s="187"/>
      <c r="EQA85" s="187"/>
      <c r="EQB85" s="187"/>
      <c r="EQC85" s="187"/>
      <c r="EQD85" s="187"/>
      <c r="EQE85" s="187"/>
      <c r="EQF85" s="187"/>
      <c r="EQG85" s="187"/>
      <c r="EQH85" s="187"/>
      <c r="EQI85" s="187"/>
      <c r="EQJ85" s="187"/>
      <c r="EQK85" s="187"/>
      <c r="EQL85" s="187"/>
      <c r="EQM85" s="187"/>
      <c r="EQN85" s="187"/>
      <c r="EQO85" s="187"/>
      <c r="EQP85" s="187"/>
      <c r="EQQ85" s="187"/>
      <c r="EQR85" s="187"/>
      <c r="EQS85" s="187"/>
      <c r="EQT85" s="187"/>
      <c r="EQU85" s="187"/>
      <c r="EQV85" s="187"/>
      <c r="EQW85" s="187"/>
      <c r="EQX85" s="187"/>
      <c r="EQY85" s="187"/>
      <c r="EQZ85" s="187"/>
      <c r="ERA85" s="187"/>
      <c r="ERB85" s="187"/>
      <c r="ERC85" s="187"/>
      <c r="ERD85" s="187"/>
      <c r="ERE85" s="187"/>
      <c r="ERF85" s="187"/>
      <c r="ERG85" s="187"/>
      <c r="ERH85" s="187"/>
      <c r="ERI85" s="187"/>
      <c r="ERJ85" s="187"/>
      <c r="ERK85" s="187"/>
      <c r="ERL85" s="187"/>
      <c r="ERM85" s="187"/>
      <c r="ERN85" s="187"/>
      <c r="ERO85" s="187"/>
      <c r="ERP85" s="187"/>
      <c r="ERQ85" s="187"/>
      <c r="ERR85" s="187"/>
      <c r="ERS85" s="187"/>
      <c r="ERT85" s="187"/>
      <c r="ERU85" s="187"/>
      <c r="ERV85" s="187"/>
      <c r="ERW85" s="187"/>
      <c r="ERX85" s="187"/>
      <c r="ERY85" s="187"/>
      <c r="ERZ85" s="187"/>
      <c r="ESA85" s="187"/>
      <c r="ESB85" s="187"/>
      <c r="ESC85" s="187"/>
      <c r="ESD85" s="187"/>
      <c r="ESE85" s="187"/>
      <c r="ESF85" s="187"/>
      <c r="ESG85" s="187"/>
      <c r="ESH85" s="187"/>
      <c r="ESI85" s="187"/>
      <c r="ESJ85" s="187"/>
      <c r="ESK85" s="187"/>
      <c r="ESL85" s="187"/>
      <c r="ESM85" s="187"/>
      <c r="ESN85" s="187"/>
      <c r="ESO85" s="187"/>
      <c r="ESP85" s="187"/>
      <c r="ESQ85" s="187"/>
      <c r="ESR85" s="187"/>
      <c r="ESS85" s="187"/>
      <c r="EST85" s="187"/>
      <c r="ESU85" s="187"/>
      <c r="ESV85" s="187"/>
      <c r="ESW85" s="187"/>
      <c r="ESX85" s="187"/>
      <c r="ESY85" s="187"/>
      <c r="ESZ85" s="187"/>
      <c r="ETA85" s="187"/>
      <c r="ETB85" s="187"/>
      <c r="ETC85" s="187"/>
      <c r="ETD85" s="187"/>
      <c r="ETE85" s="187"/>
      <c r="ETF85" s="187"/>
      <c r="ETG85" s="187"/>
      <c r="ETH85" s="187"/>
      <c r="ETI85" s="187"/>
      <c r="ETJ85" s="187"/>
      <c r="ETK85" s="187"/>
      <c r="ETL85" s="187"/>
      <c r="ETM85" s="187"/>
      <c r="ETN85" s="187"/>
      <c r="ETO85" s="187"/>
      <c r="ETP85" s="187"/>
      <c r="ETQ85" s="187"/>
      <c r="ETR85" s="187"/>
      <c r="ETS85" s="187"/>
      <c r="ETT85" s="187"/>
      <c r="ETU85" s="187"/>
      <c r="ETV85" s="187"/>
      <c r="ETW85" s="187"/>
      <c r="ETX85" s="187"/>
      <c r="ETY85" s="187"/>
      <c r="ETZ85" s="187"/>
      <c r="EUA85" s="187"/>
      <c r="EUB85" s="187"/>
      <c r="EUC85" s="187"/>
      <c r="EUD85" s="187"/>
      <c r="EUE85" s="187"/>
      <c r="EUF85" s="187"/>
      <c r="EUG85" s="187"/>
      <c r="EUH85" s="187"/>
      <c r="EUI85" s="187"/>
      <c r="EUJ85" s="187"/>
      <c r="EUK85" s="187"/>
      <c r="EUL85" s="187"/>
      <c r="EUM85" s="187"/>
      <c r="EUN85" s="187"/>
      <c r="EUO85" s="187"/>
      <c r="EUP85" s="187"/>
      <c r="EUQ85" s="187"/>
      <c r="EUR85" s="187"/>
      <c r="EUS85" s="187"/>
      <c r="EUT85" s="187"/>
      <c r="EUU85" s="187"/>
      <c r="EUV85" s="187"/>
      <c r="EUW85" s="187"/>
      <c r="EUX85" s="187"/>
      <c r="EUY85" s="187"/>
      <c r="EUZ85" s="187"/>
      <c r="EVA85" s="187"/>
      <c r="EVB85" s="187"/>
      <c r="EVC85" s="187"/>
      <c r="EVD85" s="187"/>
      <c r="EVE85" s="187"/>
      <c r="EVF85" s="187"/>
      <c r="EVG85" s="187"/>
      <c r="EVH85" s="187"/>
      <c r="EVI85" s="187"/>
      <c r="EVJ85" s="187"/>
      <c r="EVK85" s="187"/>
      <c r="EVL85" s="187"/>
      <c r="EVM85" s="187"/>
      <c r="EVN85" s="187"/>
      <c r="EVO85" s="187"/>
      <c r="EVP85" s="187"/>
      <c r="EVQ85" s="187"/>
      <c r="EVR85" s="187"/>
      <c r="EVS85" s="187"/>
      <c r="EVT85" s="187"/>
      <c r="EVU85" s="187"/>
      <c r="EVV85" s="187"/>
      <c r="EVW85" s="187"/>
      <c r="EVX85" s="187"/>
      <c r="EVY85" s="187"/>
      <c r="EVZ85" s="187"/>
      <c r="EWA85" s="187"/>
      <c r="EWB85" s="187"/>
      <c r="EWC85" s="187"/>
      <c r="EWD85" s="187"/>
      <c r="EWE85" s="187"/>
      <c r="EWF85" s="187"/>
      <c r="EWG85" s="187"/>
      <c r="EWH85" s="187"/>
      <c r="EWI85" s="187"/>
      <c r="EWJ85" s="187"/>
      <c r="EWK85" s="187"/>
      <c r="EWL85" s="187"/>
      <c r="EWM85" s="187"/>
      <c r="EWN85" s="187"/>
      <c r="EWO85" s="187"/>
      <c r="EWP85" s="187"/>
      <c r="EWQ85" s="187"/>
      <c r="EWR85" s="187"/>
      <c r="EWS85" s="187"/>
      <c r="EWT85" s="187"/>
      <c r="EWU85" s="187"/>
      <c r="EWV85" s="187"/>
      <c r="EWW85" s="187"/>
      <c r="EWX85" s="187"/>
      <c r="EWY85" s="187"/>
      <c r="EWZ85" s="187"/>
      <c r="EXA85" s="187"/>
      <c r="EXB85" s="187"/>
      <c r="EXC85" s="187"/>
      <c r="EXD85" s="187"/>
      <c r="EXE85" s="187"/>
      <c r="EXF85" s="187"/>
      <c r="EXG85" s="187"/>
      <c r="EXH85" s="187"/>
      <c r="EXI85" s="187"/>
      <c r="EXJ85" s="187"/>
      <c r="EXK85" s="187"/>
      <c r="EXL85" s="187"/>
      <c r="EXM85" s="187"/>
      <c r="EXN85" s="187"/>
      <c r="EXO85" s="187"/>
      <c r="EXP85" s="187"/>
      <c r="EXQ85" s="187"/>
      <c r="EXR85" s="187"/>
      <c r="EXS85" s="187"/>
      <c r="EXT85" s="187"/>
      <c r="EXU85" s="187"/>
      <c r="EXV85" s="187"/>
      <c r="EXW85" s="187"/>
      <c r="EXX85" s="187"/>
      <c r="EXY85" s="187"/>
      <c r="EXZ85" s="187"/>
      <c r="EYA85" s="187"/>
      <c r="EYB85" s="187"/>
      <c r="EYC85" s="187"/>
      <c r="EYD85" s="187"/>
      <c r="EYE85" s="187"/>
      <c r="EYF85" s="187"/>
      <c r="EYG85" s="187"/>
      <c r="EYH85" s="187"/>
      <c r="EYI85" s="187"/>
      <c r="EYJ85" s="187"/>
      <c r="EYK85" s="187"/>
      <c r="EYL85" s="187"/>
      <c r="EYM85" s="187"/>
      <c r="EYN85" s="187"/>
      <c r="EYO85" s="187"/>
      <c r="EYP85" s="187"/>
      <c r="EYQ85" s="187"/>
      <c r="EYR85" s="187"/>
      <c r="EYS85" s="187"/>
      <c r="EYT85" s="187"/>
      <c r="EYU85" s="187"/>
      <c r="EYV85" s="187"/>
      <c r="EYW85" s="187"/>
      <c r="EYX85" s="187"/>
      <c r="EYY85" s="187"/>
      <c r="EYZ85" s="187"/>
      <c r="EZA85" s="187"/>
      <c r="EZB85" s="187"/>
      <c r="EZC85" s="187"/>
      <c r="EZD85" s="187"/>
      <c r="EZE85" s="187"/>
      <c r="EZF85" s="187"/>
      <c r="EZG85" s="187"/>
      <c r="EZH85" s="187"/>
      <c r="EZI85" s="187"/>
      <c r="EZJ85" s="187"/>
      <c r="EZK85" s="187"/>
      <c r="EZL85" s="187"/>
      <c r="EZM85" s="187"/>
      <c r="EZN85" s="187"/>
      <c r="EZO85" s="187"/>
      <c r="EZP85" s="187"/>
      <c r="EZQ85" s="187"/>
      <c r="EZR85" s="187"/>
      <c r="EZS85" s="187"/>
      <c r="EZT85" s="187"/>
      <c r="EZU85" s="187"/>
      <c r="EZV85" s="187"/>
      <c r="EZW85" s="187"/>
      <c r="EZX85" s="187"/>
      <c r="EZY85" s="187"/>
      <c r="EZZ85" s="187"/>
      <c r="FAA85" s="187"/>
      <c r="FAB85" s="187"/>
      <c r="FAC85" s="187"/>
      <c r="FAD85" s="187"/>
      <c r="FAE85" s="187"/>
      <c r="FAF85" s="187"/>
      <c r="FAG85" s="187"/>
      <c r="FAH85" s="187"/>
      <c r="FAI85" s="187"/>
      <c r="FAJ85" s="187"/>
      <c r="FAK85" s="187"/>
      <c r="FAL85" s="187"/>
      <c r="FAM85" s="187"/>
      <c r="FAN85" s="187"/>
      <c r="FAO85" s="187"/>
      <c r="FAP85" s="187"/>
      <c r="FAQ85" s="187"/>
      <c r="FAR85" s="187"/>
      <c r="FAS85" s="187"/>
      <c r="FAT85" s="187"/>
      <c r="FAU85" s="187"/>
      <c r="FAV85" s="187"/>
      <c r="FAW85" s="187"/>
      <c r="FAX85" s="187"/>
      <c r="FAY85" s="187"/>
      <c r="FAZ85" s="187"/>
      <c r="FBA85" s="187"/>
      <c r="FBB85" s="187"/>
      <c r="FBC85" s="187"/>
      <c r="FBD85" s="187"/>
      <c r="FBE85" s="187"/>
      <c r="FBF85" s="187"/>
      <c r="FBG85" s="187"/>
      <c r="FBH85" s="187"/>
      <c r="FBI85" s="187"/>
      <c r="FBJ85" s="187"/>
      <c r="FBK85" s="187"/>
      <c r="FBL85" s="187"/>
      <c r="FBM85" s="187"/>
      <c r="FBN85" s="187"/>
      <c r="FBO85" s="187"/>
      <c r="FBP85" s="187"/>
      <c r="FBQ85" s="187"/>
      <c r="FBR85" s="187"/>
      <c r="FBS85" s="187"/>
      <c r="FBT85" s="187"/>
      <c r="FBU85" s="187"/>
      <c r="FBV85" s="187"/>
      <c r="FBW85" s="187"/>
      <c r="FBX85" s="187"/>
      <c r="FBY85" s="187"/>
      <c r="FBZ85" s="187"/>
      <c r="FCA85" s="187"/>
      <c r="FCB85" s="187"/>
      <c r="FCC85" s="187"/>
      <c r="FCD85" s="187"/>
      <c r="FCE85" s="187"/>
      <c r="FCF85" s="187"/>
      <c r="FCG85" s="187"/>
      <c r="FCH85" s="187"/>
      <c r="FCI85" s="187"/>
      <c r="FCJ85" s="187"/>
      <c r="FCK85" s="187"/>
      <c r="FCL85" s="187"/>
      <c r="FCM85" s="187"/>
      <c r="FCN85" s="187"/>
      <c r="FCO85" s="187"/>
      <c r="FCP85" s="187"/>
      <c r="FCQ85" s="187"/>
      <c r="FCR85" s="187"/>
      <c r="FCS85" s="187"/>
      <c r="FCT85" s="187"/>
      <c r="FCU85" s="187"/>
      <c r="FCV85" s="187"/>
      <c r="FCW85" s="187"/>
      <c r="FCX85" s="187"/>
      <c r="FCY85" s="187"/>
      <c r="FCZ85" s="187"/>
      <c r="FDA85" s="187"/>
      <c r="FDB85" s="187"/>
      <c r="FDC85" s="187"/>
      <c r="FDD85" s="187"/>
      <c r="FDE85" s="187"/>
      <c r="FDF85" s="187"/>
      <c r="FDG85" s="187"/>
      <c r="FDH85" s="187"/>
      <c r="FDI85" s="187"/>
      <c r="FDJ85" s="187"/>
      <c r="FDK85" s="187"/>
      <c r="FDL85" s="187"/>
      <c r="FDM85" s="187"/>
      <c r="FDN85" s="187"/>
      <c r="FDO85" s="187"/>
      <c r="FDP85" s="187"/>
      <c r="FDQ85" s="187"/>
      <c r="FDR85" s="187"/>
      <c r="FDS85" s="187"/>
      <c r="FDT85" s="187"/>
      <c r="FDU85" s="187"/>
      <c r="FDV85" s="187"/>
      <c r="FDW85" s="187"/>
      <c r="FDX85" s="187"/>
      <c r="FDY85" s="187"/>
      <c r="FDZ85" s="187"/>
      <c r="FEA85" s="187"/>
      <c r="FEB85" s="187"/>
      <c r="FEC85" s="187"/>
      <c r="FED85" s="187"/>
      <c r="FEE85" s="187"/>
      <c r="FEF85" s="187"/>
      <c r="FEG85" s="187"/>
      <c r="FEH85" s="187"/>
      <c r="FEI85" s="187"/>
      <c r="FEJ85" s="187"/>
      <c r="FEK85" s="187"/>
      <c r="FEL85" s="187"/>
      <c r="FEM85" s="187"/>
      <c r="FEN85" s="187"/>
      <c r="FEO85" s="187"/>
      <c r="FEP85" s="187"/>
      <c r="FEQ85" s="187"/>
      <c r="FER85" s="187"/>
      <c r="FES85" s="187"/>
      <c r="FET85" s="187"/>
      <c r="FEU85" s="187"/>
      <c r="FEV85" s="187"/>
      <c r="FEW85" s="187"/>
      <c r="FEX85" s="187"/>
      <c r="FEY85" s="187"/>
      <c r="FEZ85" s="187"/>
      <c r="FFA85" s="187"/>
      <c r="FFB85" s="187"/>
      <c r="FFC85" s="187"/>
      <c r="FFD85" s="187"/>
      <c r="FFE85" s="187"/>
      <c r="FFF85" s="187"/>
      <c r="FFG85" s="187"/>
      <c r="FFH85" s="187"/>
      <c r="FFI85" s="187"/>
      <c r="FFJ85" s="187"/>
      <c r="FFK85" s="187"/>
      <c r="FFL85" s="187"/>
      <c r="FFM85" s="187"/>
      <c r="FFN85" s="187"/>
      <c r="FFO85" s="187"/>
      <c r="FFP85" s="187"/>
      <c r="FFQ85" s="187"/>
      <c r="FFR85" s="187"/>
      <c r="FFS85" s="187"/>
      <c r="FFT85" s="187"/>
      <c r="FFU85" s="187"/>
      <c r="FFV85" s="187"/>
      <c r="FFW85" s="187"/>
      <c r="FFX85" s="187"/>
      <c r="FFY85" s="187"/>
      <c r="FFZ85" s="187"/>
      <c r="FGA85" s="187"/>
      <c r="FGB85" s="187"/>
      <c r="FGC85" s="187"/>
      <c r="FGD85" s="187"/>
      <c r="FGE85" s="187"/>
      <c r="FGF85" s="187"/>
      <c r="FGG85" s="187"/>
      <c r="FGH85" s="187"/>
      <c r="FGI85" s="187"/>
      <c r="FGJ85" s="187"/>
      <c r="FGK85" s="187"/>
      <c r="FGL85" s="187"/>
      <c r="FGM85" s="187"/>
      <c r="FGN85" s="187"/>
      <c r="FGO85" s="187"/>
      <c r="FGP85" s="187"/>
      <c r="FGQ85" s="187"/>
      <c r="FGR85" s="187"/>
      <c r="FGS85" s="187"/>
      <c r="FGT85" s="187"/>
      <c r="FGU85" s="187"/>
      <c r="FGV85" s="187"/>
      <c r="FGW85" s="187"/>
      <c r="FGX85" s="187"/>
      <c r="FGY85" s="187"/>
      <c r="FGZ85" s="187"/>
      <c r="FHA85" s="187"/>
      <c r="FHB85" s="187"/>
      <c r="FHC85" s="187"/>
      <c r="FHD85" s="187"/>
      <c r="FHE85" s="187"/>
      <c r="FHF85" s="187"/>
      <c r="FHG85" s="187"/>
      <c r="FHH85" s="187"/>
      <c r="FHI85" s="187"/>
      <c r="FHJ85" s="187"/>
      <c r="FHK85" s="187"/>
      <c r="FHL85" s="187"/>
      <c r="FHM85" s="187"/>
      <c r="FHN85" s="187"/>
      <c r="FHO85" s="187"/>
      <c r="FHP85" s="187"/>
      <c r="FHQ85" s="187"/>
      <c r="FHR85" s="187"/>
      <c r="FHS85" s="187"/>
      <c r="FHT85" s="187"/>
      <c r="FHU85" s="187"/>
      <c r="FHV85" s="187"/>
      <c r="FHW85" s="187"/>
      <c r="FHX85" s="187"/>
      <c r="FHY85" s="187"/>
      <c r="FHZ85" s="187"/>
      <c r="FIA85" s="187"/>
      <c r="FIB85" s="187"/>
      <c r="FIC85" s="187"/>
      <c r="FID85" s="187"/>
      <c r="FIE85" s="187"/>
      <c r="FIF85" s="187"/>
      <c r="FIG85" s="187"/>
      <c r="FIH85" s="187"/>
      <c r="FII85" s="187"/>
      <c r="FIJ85" s="187"/>
      <c r="FIK85" s="187"/>
      <c r="FIL85" s="187"/>
      <c r="FIM85" s="187"/>
      <c r="FIN85" s="187"/>
      <c r="FIO85" s="187"/>
      <c r="FIP85" s="187"/>
      <c r="FIQ85" s="187"/>
      <c r="FIR85" s="187"/>
      <c r="FIS85" s="187"/>
      <c r="FIT85" s="187"/>
      <c r="FIU85" s="187"/>
      <c r="FIV85" s="187"/>
      <c r="FIW85" s="187"/>
      <c r="FIX85" s="187"/>
      <c r="FIY85" s="187"/>
      <c r="FIZ85" s="187"/>
      <c r="FJA85" s="187"/>
      <c r="FJB85" s="187"/>
      <c r="FJC85" s="187"/>
      <c r="FJD85" s="187"/>
      <c r="FJE85" s="187"/>
      <c r="FJF85" s="187"/>
      <c r="FJG85" s="187"/>
      <c r="FJH85" s="187"/>
      <c r="FJI85" s="187"/>
      <c r="FJJ85" s="187"/>
      <c r="FJK85" s="187"/>
      <c r="FJL85" s="187"/>
      <c r="FJM85" s="187"/>
      <c r="FJN85" s="187"/>
      <c r="FJO85" s="187"/>
      <c r="FJP85" s="187"/>
      <c r="FJQ85" s="187"/>
      <c r="FJR85" s="187"/>
      <c r="FJS85" s="187"/>
      <c r="FJT85" s="187"/>
      <c r="FJU85" s="187"/>
      <c r="FJV85" s="187"/>
      <c r="FJW85" s="187"/>
      <c r="FJX85" s="187"/>
      <c r="FJY85" s="187"/>
      <c r="FJZ85" s="187"/>
      <c r="FKA85" s="187"/>
      <c r="FKB85" s="187"/>
      <c r="FKC85" s="187"/>
      <c r="FKD85" s="187"/>
      <c r="FKE85" s="187"/>
      <c r="FKF85" s="187"/>
      <c r="FKG85" s="187"/>
      <c r="FKH85" s="187"/>
      <c r="FKI85" s="187"/>
      <c r="FKJ85" s="187"/>
      <c r="FKK85" s="187"/>
      <c r="FKL85" s="187"/>
      <c r="FKM85" s="187"/>
      <c r="FKN85" s="187"/>
      <c r="FKO85" s="187"/>
      <c r="FKP85" s="187"/>
      <c r="FKQ85" s="187"/>
      <c r="FKR85" s="187"/>
      <c r="FKS85" s="187"/>
      <c r="FKT85" s="187"/>
      <c r="FKU85" s="187"/>
      <c r="FKV85" s="187"/>
      <c r="FKW85" s="187"/>
      <c r="FKX85" s="187"/>
      <c r="FKY85" s="187"/>
      <c r="FKZ85" s="187"/>
      <c r="FLA85" s="187"/>
      <c r="FLB85" s="187"/>
      <c r="FLC85" s="187"/>
      <c r="FLD85" s="187"/>
      <c r="FLE85" s="187"/>
      <c r="FLF85" s="187"/>
      <c r="FLG85" s="187"/>
      <c r="FLH85" s="187"/>
      <c r="FLI85" s="187"/>
      <c r="FLJ85" s="187"/>
      <c r="FLK85" s="187"/>
      <c r="FLL85" s="187"/>
      <c r="FLM85" s="187"/>
      <c r="FLN85" s="187"/>
      <c r="FLO85" s="187"/>
      <c r="FLP85" s="187"/>
      <c r="FLQ85" s="187"/>
      <c r="FLR85" s="187"/>
      <c r="FLS85" s="187"/>
      <c r="FLT85" s="187"/>
      <c r="FLU85" s="187"/>
      <c r="FLV85" s="187"/>
      <c r="FLW85" s="187"/>
      <c r="FLX85" s="187"/>
      <c r="FLY85" s="187"/>
      <c r="FLZ85" s="187"/>
      <c r="FMA85" s="187"/>
      <c r="FMB85" s="187"/>
      <c r="FMC85" s="187"/>
      <c r="FMD85" s="187"/>
      <c r="FME85" s="187"/>
      <c r="FMF85" s="187"/>
      <c r="FMG85" s="187"/>
      <c r="FMH85" s="187"/>
      <c r="FMI85" s="187"/>
      <c r="FMJ85" s="187"/>
      <c r="FMK85" s="187"/>
      <c r="FML85" s="187"/>
      <c r="FMM85" s="187"/>
      <c r="FMN85" s="187"/>
      <c r="FMO85" s="187"/>
      <c r="FMP85" s="187"/>
      <c r="FMQ85" s="187"/>
      <c r="FMR85" s="187"/>
      <c r="FMS85" s="187"/>
      <c r="FMT85" s="187"/>
      <c r="FMU85" s="187"/>
      <c r="FMV85" s="187"/>
      <c r="FMW85" s="187"/>
      <c r="FMX85" s="187"/>
      <c r="FMY85" s="187"/>
      <c r="FMZ85" s="187"/>
      <c r="FNA85" s="187"/>
      <c r="FNB85" s="187"/>
      <c r="FNC85" s="187"/>
      <c r="FND85" s="187"/>
      <c r="FNE85" s="187"/>
      <c r="FNF85" s="187"/>
      <c r="FNG85" s="187"/>
      <c r="FNH85" s="187"/>
      <c r="FNI85" s="187"/>
      <c r="FNJ85" s="187"/>
      <c r="FNK85" s="187"/>
      <c r="FNL85" s="187"/>
      <c r="FNM85" s="187"/>
      <c r="FNN85" s="187"/>
      <c r="FNO85" s="187"/>
      <c r="FNP85" s="187"/>
      <c r="FNQ85" s="187"/>
      <c r="FNR85" s="187"/>
      <c r="FNS85" s="187"/>
      <c r="FNT85" s="187"/>
      <c r="FNU85" s="187"/>
      <c r="FNV85" s="187"/>
      <c r="FNW85" s="187"/>
      <c r="FNX85" s="187"/>
      <c r="FNY85" s="187"/>
      <c r="FNZ85" s="187"/>
      <c r="FOA85" s="187"/>
      <c r="FOB85" s="187"/>
      <c r="FOC85" s="187"/>
      <c r="FOD85" s="187"/>
      <c r="FOE85" s="187"/>
      <c r="FOF85" s="187"/>
      <c r="FOG85" s="187"/>
      <c r="FOH85" s="187"/>
      <c r="FOI85" s="187"/>
      <c r="FOJ85" s="187"/>
      <c r="FOK85" s="187"/>
      <c r="FOL85" s="187"/>
      <c r="FOM85" s="187"/>
      <c r="FON85" s="187"/>
      <c r="FOO85" s="187"/>
      <c r="FOP85" s="187"/>
      <c r="FOQ85" s="187"/>
      <c r="FOR85" s="187"/>
      <c r="FOS85" s="187"/>
      <c r="FOT85" s="187"/>
      <c r="FOU85" s="187"/>
      <c r="FOV85" s="187"/>
      <c r="FOW85" s="187"/>
      <c r="FOX85" s="187"/>
      <c r="FOY85" s="187"/>
      <c r="FOZ85" s="187"/>
      <c r="FPA85" s="187"/>
      <c r="FPB85" s="187"/>
      <c r="FPC85" s="187"/>
      <c r="FPD85" s="187"/>
      <c r="FPE85" s="187"/>
      <c r="FPF85" s="187"/>
      <c r="FPG85" s="187"/>
      <c r="FPH85" s="187"/>
      <c r="FPI85" s="187"/>
      <c r="FPJ85" s="187"/>
      <c r="FPK85" s="187"/>
      <c r="FPL85" s="187"/>
      <c r="FPM85" s="187"/>
      <c r="FPN85" s="187"/>
      <c r="FPO85" s="187"/>
      <c r="FPP85" s="187"/>
      <c r="FPQ85" s="187"/>
      <c r="FPR85" s="187"/>
      <c r="FPS85" s="187"/>
      <c r="FPT85" s="187"/>
      <c r="FPU85" s="187"/>
      <c r="FPV85" s="187"/>
      <c r="FPW85" s="187"/>
      <c r="FPX85" s="187"/>
      <c r="FPY85" s="187"/>
      <c r="FPZ85" s="187"/>
      <c r="FQA85" s="187"/>
      <c r="FQB85" s="187"/>
      <c r="FQC85" s="187"/>
      <c r="FQD85" s="187"/>
      <c r="FQE85" s="187"/>
      <c r="FQF85" s="187"/>
      <c r="FQG85" s="187"/>
      <c r="FQH85" s="187"/>
      <c r="FQI85" s="187"/>
      <c r="FQJ85" s="187"/>
      <c r="FQK85" s="187"/>
      <c r="FQL85" s="187"/>
      <c r="FQM85" s="187"/>
      <c r="FQN85" s="187"/>
      <c r="FQO85" s="187"/>
      <c r="FQP85" s="187"/>
      <c r="FQQ85" s="187"/>
      <c r="FQR85" s="187"/>
      <c r="FQS85" s="187"/>
      <c r="FQT85" s="187"/>
      <c r="FQU85" s="187"/>
      <c r="FQV85" s="187"/>
      <c r="FQW85" s="187"/>
      <c r="FQX85" s="187"/>
      <c r="FQY85" s="187"/>
      <c r="FQZ85" s="187"/>
      <c r="FRA85" s="187"/>
      <c r="FRB85" s="187"/>
      <c r="FRC85" s="187"/>
      <c r="FRD85" s="187"/>
      <c r="FRE85" s="187"/>
      <c r="FRF85" s="187"/>
      <c r="FRG85" s="187"/>
      <c r="FRH85" s="187"/>
      <c r="FRI85" s="187"/>
      <c r="FRJ85" s="187"/>
      <c r="FRK85" s="187"/>
      <c r="FRL85" s="187"/>
      <c r="FRM85" s="187"/>
      <c r="FRN85" s="187"/>
      <c r="FRO85" s="187"/>
      <c r="FRP85" s="187"/>
      <c r="FRQ85" s="187"/>
      <c r="FRR85" s="187"/>
      <c r="FRS85" s="187"/>
      <c r="FRT85" s="187"/>
      <c r="FRU85" s="187"/>
      <c r="FRV85" s="187"/>
      <c r="FRW85" s="187"/>
      <c r="FRX85" s="187"/>
      <c r="FRY85" s="187"/>
      <c r="FRZ85" s="187"/>
      <c r="FSA85" s="187"/>
      <c r="FSB85" s="187"/>
      <c r="FSC85" s="187"/>
      <c r="FSD85" s="187"/>
      <c r="FSE85" s="187"/>
      <c r="FSF85" s="187"/>
      <c r="FSG85" s="187"/>
      <c r="FSH85" s="187"/>
      <c r="FSI85" s="187"/>
      <c r="FSJ85" s="187"/>
      <c r="FSK85" s="187"/>
      <c r="FSL85" s="187"/>
      <c r="FSM85" s="187"/>
      <c r="FSN85" s="187"/>
      <c r="FSO85" s="187"/>
      <c r="FSP85" s="187"/>
      <c r="FSQ85" s="187"/>
      <c r="FSR85" s="187"/>
      <c r="FSS85" s="187"/>
      <c r="FST85" s="187"/>
      <c r="FSU85" s="187"/>
      <c r="FSV85" s="187"/>
      <c r="FSW85" s="187"/>
      <c r="FSX85" s="187"/>
      <c r="FSY85" s="187"/>
      <c r="FSZ85" s="187"/>
      <c r="FTA85" s="187"/>
      <c r="FTB85" s="187"/>
      <c r="FTC85" s="187"/>
      <c r="FTD85" s="187"/>
      <c r="FTE85" s="187"/>
      <c r="FTF85" s="187"/>
      <c r="FTG85" s="187"/>
      <c r="FTH85" s="187"/>
      <c r="FTI85" s="187"/>
      <c r="FTJ85" s="187"/>
      <c r="FTK85" s="187"/>
      <c r="FTL85" s="187"/>
      <c r="FTM85" s="187"/>
      <c r="FTN85" s="187"/>
      <c r="FTO85" s="187"/>
      <c r="FTP85" s="187"/>
      <c r="FTQ85" s="187"/>
      <c r="FTR85" s="187"/>
      <c r="FTS85" s="187"/>
      <c r="FTT85" s="187"/>
      <c r="FTU85" s="187"/>
      <c r="FTV85" s="187"/>
      <c r="FTW85" s="187"/>
      <c r="FTX85" s="187"/>
      <c r="FTY85" s="187"/>
      <c r="FTZ85" s="187"/>
      <c r="FUA85" s="187"/>
      <c r="FUB85" s="187"/>
      <c r="FUC85" s="187"/>
      <c r="FUD85" s="187"/>
      <c r="FUE85" s="187"/>
      <c r="FUF85" s="187"/>
      <c r="FUG85" s="187"/>
      <c r="FUH85" s="187"/>
      <c r="FUI85" s="187"/>
      <c r="FUJ85" s="187"/>
      <c r="FUK85" s="187"/>
      <c r="FUL85" s="187"/>
      <c r="FUM85" s="187"/>
      <c r="FUN85" s="187"/>
      <c r="FUO85" s="187"/>
      <c r="FUP85" s="187"/>
      <c r="FUQ85" s="187"/>
      <c r="FUR85" s="187"/>
      <c r="FUS85" s="187"/>
      <c r="FUT85" s="187"/>
      <c r="FUU85" s="187"/>
      <c r="FUV85" s="187"/>
      <c r="FUW85" s="187"/>
      <c r="FUX85" s="187"/>
      <c r="FUY85" s="187"/>
      <c r="FUZ85" s="187"/>
      <c r="FVA85" s="187"/>
      <c r="FVB85" s="187"/>
      <c r="FVC85" s="187"/>
      <c r="FVD85" s="187"/>
      <c r="FVE85" s="187"/>
      <c r="FVF85" s="187"/>
      <c r="FVG85" s="187"/>
      <c r="FVH85" s="187"/>
      <c r="FVI85" s="187"/>
      <c r="FVJ85" s="187"/>
      <c r="FVK85" s="187"/>
      <c r="FVL85" s="187"/>
      <c r="FVM85" s="187"/>
      <c r="FVN85" s="187"/>
      <c r="FVO85" s="187"/>
      <c r="FVP85" s="187"/>
      <c r="FVQ85" s="187"/>
      <c r="FVR85" s="187"/>
      <c r="FVS85" s="187"/>
      <c r="FVT85" s="187"/>
      <c r="FVU85" s="187"/>
      <c r="FVV85" s="187"/>
      <c r="FVW85" s="187"/>
      <c r="FVX85" s="187"/>
      <c r="FVY85" s="187"/>
      <c r="FVZ85" s="187"/>
      <c r="FWA85" s="187"/>
      <c r="FWB85" s="187"/>
      <c r="FWC85" s="187"/>
      <c r="FWD85" s="187"/>
      <c r="FWE85" s="187"/>
      <c r="FWF85" s="187"/>
      <c r="FWG85" s="187"/>
      <c r="FWH85" s="187"/>
      <c r="FWI85" s="187"/>
      <c r="FWJ85" s="187"/>
      <c r="FWK85" s="187"/>
      <c r="FWL85" s="187"/>
      <c r="FWM85" s="187"/>
      <c r="FWN85" s="187"/>
      <c r="FWO85" s="187"/>
      <c r="FWP85" s="187"/>
      <c r="FWQ85" s="187"/>
      <c r="FWR85" s="187"/>
      <c r="FWS85" s="187"/>
      <c r="FWT85" s="187"/>
      <c r="FWU85" s="187"/>
      <c r="FWV85" s="187"/>
      <c r="FWW85" s="187"/>
      <c r="FWX85" s="187"/>
      <c r="FWY85" s="187"/>
      <c r="FWZ85" s="187"/>
      <c r="FXA85" s="187"/>
      <c r="FXB85" s="187"/>
      <c r="FXC85" s="187"/>
      <c r="FXD85" s="187"/>
      <c r="FXE85" s="187"/>
      <c r="FXF85" s="187"/>
      <c r="FXG85" s="187"/>
      <c r="FXH85" s="187"/>
      <c r="FXI85" s="187"/>
      <c r="FXJ85" s="187"/>
      <c r="FXK85" s="187"/>
      <c r="FXL85" s="187"/>
      <c r="FXM85" s="187"/>
      <c r="FXN85" s="187"/>
      <c r="FXO85" s="187"/>
      <c r="FXP85" s="187"/>
      <c r="FXQ85" s="187"/>
      <c r="FXR85" s="187"/>
      <c r="FXS85" s="187"/>
      <c r="FXT85" s="187"/>
      <c r="FXU85" s="187"/>
      <c r="FXV85" s="187"/>
      <c r="FXW85" s="187"/>
      <c r="FXX85" s="187"/>
      <c r="FXY85" s="187"/>
      <c r="FXZ85" s="187"/>
      <c r="FYA85" s="187"/>
      <c r="FYB85" s="187"/>
      <c r="FYC85" s="187"/>
      <c r="FYD85" s="187"/>
      <c r="FYE85" s="187"/>
      <c r="FYF85" s="187"/>
      <c r="FYG85" s="187"/>
      <c r="FYH85" s="187"/>
      <c r="FYI85" s="187"/>
      <c r="FYJ85" s="187"/>
      <c r="FYK85" s="187"/>
      <c r="FYL85" s="187"/>
      <c r="FYM85" s="187"/>
      <c r="FYN85" s="187"/>
      <c r="FYO85" s="187"/>
      <c r="FYP85" s="187"/>
      <c r="FYQ85" s="187"/>
      <c r="FYR85" s="187"/>
      <c r="FYS85" s="187"/>
      <c r="FYT85" s="187"/>
      <c r="FYU85" s="187"/>
      <c r="FYV85" s="187"/>
      <c r="FYW85" s="187"/>
      <c r="FYX85" s="187"/>
      <c r="FYY85" s="187"/>
      <c r="FYZ85" s="187"/>
      <c r="FZA85" s="187"/>
      <c r="FZB85" s="187"/>
      <c r="FZC85" s="187"/>
      <c r="FZD85" s="187"/>
      <c r="FZE85" s="187"/>
      <c r="FZF85" s="187"/>
      <c r="FZG85" s="187"/>
      <c r="FZH85" s="187"/>
      <c r="FZI85" s="187"/>
      <c r="FZJ85" s="187"/>
      <c r="FZK85" s="187"/>
      <c r="FZL85" s="187"/>
      <c r="FZM85" s="187"/>
      <c r="FZN85" s="187"/>
      <c r="FZO85" s="187"/>
      <c r="FZP85" s="187"/>
      <c r="FZQ85" s="187"/>
      <c r="FZR85" s="187"/>
      <c r="FZS85" s="187"/>
      <c r="FZT85" s="187"/>
      <c r="FZU85" s="187"/>
      <c r="FZV85" s="187"/>
      <c r="FZW85" s="187"/>
      <c r="FZX85" s="187"/>
      <c r="FZY85" s="187"/>
      <c r="FZZ85" s="187"/>
      <c r="GAA85" s="187"/>
      <c r="GAB85" s="187"/>
      <c r="GAC85" s="187"/>
      <c r="GAD85" s="187"/>
      <c r="GAE85" s="187"/>
      <c r="GAF85" s="187"/>
      <c r="GAG85" s="187"/>
      <c r="GAH85" s="187"/>
      <c r="GAI85" s="187"/>
      <c r="GAJ85" s="187"/>
      <c r="GAK85" s="187"/>
      <c r="GAL85" s="187"/>
      <c r="GAM85" s="187"/>
      <c r="GAN85" s="187"/>
      <c r="GAO85" s="187"/>
      <c r="GAP85" s="187"/>
      <c r="GAQ85" s="187"/>
      <c r="GAR85" s="187"/>
      <c r="GAS85" s="187"/>
      <c r="GAT85" s="187"/>
      <c r="GAU85" s="187"/>
      <c r="GAV85" s="187"/>
      <c r="GAW85" s="187"/>
      <c r="GAX85" s="187"/>
      <c r="GAY85" s="187"/>
      <c r="GAZ85" s="187"/>
      <c r="GBA85" s="187"/>
      <c r="GBB85" s="187"/>
      <c r="GBC85" s="187"/>
      <c r="GBD85" s="187"/>
      <c r="GBE85" s="187"/>
      <c r="GBF85" s="187"/>
      <c r="GBG85" s="187"/>
      <c r="GBH85" s="187"/>
      <c r="GBI85" s="187"/>
      <c r="GBJ85" s="187"/>
      <c r="GBK85" s="187"/>
      <c r="GBL85" s="187"/>
      <c r="GBM85" s="187"/>
      <c r="GBN85" s="187"/>
      <c r="GBO85" s="187"/>
      <c r="GBP85" s="187"/>
      <c r="GBQ85" s="187"/>
      <c r="GBR85" s="187"/>
      <c r="GBS85" s="187"/>
      <c r="GBT85" s="187"/>
      <c r="GBU85" s="187"/>
      <c r="GBV85" s="187"/>
      <c r="GBW85" s="187"/>
      <c r="GBX85" s="187"/>
      <c r="GBY85" s="187"/>
      <c r="GBZ85" s="187"/>
      <c r="GCA85" s="187"/>
      <c r="GCB85" s="187"/>
      <c r="GCC85" s="187"/>
      <c r="GCD85" s="187"/>
      <c r="GCE85" s="187"/>
      <c r="GCF85" s="187"/>
      <c r="GCG85" s="187"/>
      <c r="GCH85" s="187"/>
      <c r="GCI85" s="187"/>
      <c r="GCJ85" s="187"/>
      <c r="GCK85" s="187"/>
      <c r="GCL85" s="187"/>
      <c r="GCM85" s="187"/>
      <c r="GCN85" s="187"/>
      <c r="GCO85" s="187"/>
      <c r="GCP85" s="187"/>
      <c r="GCQ85" s="187"/>
      <c r="GCR85" s="187"/>
      <c r="GCS85" s="187"/>
      <c r="GCT85" s="187"/>
      <c r="GCU85" s="187"/>
      <c r="GCV85" s="187"/>
      <c r="GCW85" s="187"/>
      <c r="GCX85" s="187"/>
      <c r="GCY85" s="187"/>
      <c r="GCZ85" s="187"/>
      <c r="GDA85" s="187"/>
      <c r="GDB85" s="187"/>
      <c r="GDC85" s="187"/>
      <c r="GDD85" s="187"/>
      <c r="GDE85" s="187"/>
      <c r="GDF85" s="187"/>
      <c r="GDG85" s="187"/>
      <c r="GDH85" s="187"/>
      <c r="GDI85" s="187"/>
      <c r="GDJ85" s="187"/>
      <c r="GDK85" s="187"/>
      <c r="GDL85" s="187"/>
      <c r="GDM85" s="187"/>
      <c r="GDN85" s="187"/>
      <c r="GDO85" s="187"/>
      <c r="GDP85" s="187"/>
      <c r="GDQ85" s="187"/>
      <c r="GDR85" s="187"/>
      <c r="GDS85" s="187"/>
      <c r="GDT85" s="187"/>
      <c r="GDU85" s="187"/>
      <c r="GDV85" s="187"/>
      <c r="GDW85" s="187"/>
      <c r="GDX85" s="187"/>
      <c r="GDY85" s="187"/>
      <c r="GDZ85" s="187"/>
      <c r="GEA85" s="187"/>
      <c r="GEB85" s="187"/>
      <c r="GEC85" s="187"/>
      <c r="GED85" s="187"/>
      <c r="GEE85" s="187"/>
      <c r="GEF85" s="187"/>
      <c r="GEG85" s="187"/>
      <c r="GEH85" s="187"/>
      <c r="GEI85" s="187"/>
      <c r="GEJ85" s="187"/>
      <c r="GEK85" s="187"/>
      <c r="GEL85" s="187"/>
      <c r="GEM85" s="187"/>
      <c r="GEN85" s="187"/>
      <c r="GEO85" s="187"/>
      <c r="GEP85" s="187"/>
      <c r="GEQ85" s="187"/>
      <c r="GER85" s="187"/>
      <c r="GES85" s="187"/>
      <c r="GET85" s="187"/>
      <c r="GEU85" s="187"/>
      <c r="GEV85" s="187"/>
      <c r="GEW85" s="187"/>
      <c r="GEX85" s="187"/>
      <c r="GEY85" s="187"/>
      <c r="GEZ85" s="187"/>
      <c r="GFA85" s="187"/>
      <c r="GFB85" s="187"/>
      <c r="GFC85" s="187"/>
      <c r="GFD85" s="187"/>
      <c r="GFE85" s="187"/>
      <c r="GFF85" s="187"/>
      <c r="GFG85" s="187"/>
      <c r="GFH85" s="187"/>
      <c r="GFI85" s="187"/>
      <c r="GFJ85" s="187"/>
      <c r="GFK85" s="187"/>
      <c r="GFL85" s="187"/>
      <c r="GFM85" s="187"/>
      <c r="GFN85" s="187"/>
      <c r="GFO85" s="187"/>
      <c r="GFP85" s="187"/>
      <c r="GFQ85" s="187"/>
      <c r="GFR85" s="187"/>
      <c r="GFS85" s="187"/>
      <c r="GFT85" s="187"/>
      <c r="GFU85" s="187"/>
      <c r="GFV85" s="187"/>
      <c r="GFW85" s="187"/>
      <c r="GFX85" s="187"/>
      <c r="GFY85" s="187"/>
      <c r="GFZ85" s="187"/>
      <c r="GGA85" s="187"/>
      <c r="GGB85" s="187"/>
      <c r="GGC85" s="187"/>
      <c r="GGD85" s="187"/>
      <c r="GGE85" s="187"/>
      <c r="GGF85" s="187"/>
      <c r="GGG85" s="187"/>
      <c r="GGH85" s="187"/>
      <c r="GGI85" s="187"/>
      <c r="GGJ85" s="187"/>
      <c r="GGK85" s="187"/>
      <c r="GGL85" s="187"/>
      <c r="GGM85" s="187"/>
      <c r="GGN85" s="187"/>
      <c r="GGO85" s="187"/>
      <c r="GGP85" s="187"/>
      <c r="GGQ85" s="187"/>
      <c r="GGR85" s="187"/>
      <c r="GGS85" s="187"/>
      <c r="GGT85" s="187"/>
      <c r="GGU85" s="187"/>
      <c r="GGV85" s="187"/>
      <c r="GGW85" s="187"/>
      <c r="GGX85" s="187"/>
      <c r="GGY85" s="187"/>
      <c r="GGZ85" s="187"/>
      <c r="GHA85" s="187"/>
      <c r="GHB85" s="187"/>
      <c r="GHC85" s="187"/>
      <c r="GHD85" s="187"/>
      <c r="GHE85" s="187"/>
      <c r="GHF85" s="187"/>
      <c r="GHG85" s="187"/>
      <c r="GHH85" s="187"/>
      <c r="GHI85" s="187"/>
      <c r="GHJ85" s="187"/>
      <c r="GHK85" s="187"/>
      <c r="GHL85" s="187"/>
      <c r="GHM85" s="187"/>
      <c r="GHN85" s="187"/>
      <c r="GHO85" s="187"/>
      <c r="GHP85" s="187"/>
      <c r="GHQ85" s="187"/>
      <c r="GHR85" s="187"/>
      <c r="GHS85" s="187"/>
      <c r="GHT85" s="187"/>
      <c r="GHU85" s="187"/>
      <c r="GHV85" s="187"/>
      <c r="GHW85" s="187"/>
      <c r="GHX85" s="187"/>
      <c r="GHY85" s="187"/>
      <c r="GHZ85" s="187"/>
      <c r="GIA85" s="187"/>
      <c r="GIB85" s="187"/>
      <c r="GIC85" s="187"/>
      <c r="GID85" s="187"/>
      <c r="GIE85" s="187"/>
      <c r="GIF85" s="187"/>
      <c r="GIG85" s="187"/>
      <c r="GIH85" s="187"/>
      <c r="GII85" s="187"/>
      <c r="GIJ85" s="187"/>
      <c r="GIK85" s="187"/>
      <c r="GIL85" s="187"/>
      <c r="GIM85" s="187"/>
      <c r="GIN85" s="187"/>
      <c r="GIO85" s="187"/>
      <c r="GIP85" s="187"/>
      <c r="GIQ85" s="187"/>
      <c r="GIR85" s="187"/>
      <c r="GIS85" s="187"/>
      <c r="GIT85" s="187"/>
      <c r="GIU85" s="187"/>
      <c r="GIV85" s="187"/>
      <c r="GIW85" s="187"/>
      <c r="GIX85" s="187"/>
      <c r="GIY85" s="187"/>
      <c r="GIZ85" s="187"/>
      <c r="GJA85" s="187"/>
      <c r="GJB85" s="187"/>
      <c r="GJC85" s="187"/>
      <c r="GJD85" s="187"/>
      <c r="GJE85" s="187"/>
      <c r="GJF85" s="187"/>
      <c r="GJG85" s="187"/>
      <c r="GJH85" s="187"/>
      <c r="GJI85" s="187"/>
      <c r="GJJ85" s="187"/>
      <c r="GJK85" s="187"/>
      <c r="GJL85" s="187"/>
      <c r="GJM85" s="187"/>
      <c r="GJN85" s="187"/>
      <c r="GJO85" s="187"/>
      <c r="GJP85" s="187"/>
      <c r="GJQ85" s="187"/>
      <c r="GJR85" s="187"/>
      <c r="GJS85" s="187"/>
      <c r="GJT85" s="187"/>
      <c r="GJU85" s="187"/>
      <c r="GJV85" s="187"/>
      <c r="GJW85" s="187"/>
      <c r="GJX85" s="187"/>
      <c r="GJY85" s="187"/>
      <c r="GJZ85" s="187"/>
      <c r="GKA85" s="187"/>
      <c r="GKB85" s="187"/>
      <c r="GKC85" s="187"/>
      <c r="GKD85" s="187"/>
      <c r="GKE85" s="187"/>
      <c r="GKF85" s="187"/>
      <c r="GKG85" s="187"/>
      <c r="GKH85" s="187"/>
      <c r="GKI85" s="187"/>
      <c r="GKJ85" s="187"/>
      <c r="GKK85" s="187"/>
      <c r="GKL85" s="187"/>
      <c r="GKM85" s="187"/>
      <c r="GKN85" s="187"/>
      <c r="GKO85" s="187"/>
      <c r="GKP85" s="187"/>
      <c r="GKQ85" s="187"/>
      <c r="GKR85" s="187"/>
      <c r="GKS85" s="187"/>
      <c r="GKT85" s="187"/>
      <c r="GKU85" s="187"/>
      <c r="GKV85" s="187"/>
      <c r="GKW85" s="187"/>
      <c r="GKX85" s="187"/>
      <c r="GKY85" s="187"/>
      <c r="GKZ85" s="187"/>
      <c r="GLA85" s="187"/>
      <c r="GLB85" s="187"/>
      <c r="GLC85" s="187"/>
      <c r="GLD85" s="187"/>
      <c r="GLE85" s="187"/>
      <c r="GLF85" s="187"/>
      <c r="GLG85" s="187"/>
      <c r="GLH85" s="187"/>
      <c r="GLI85" s="187"/>
      <c r="GLJ85" s="187"/>
      <c r="GLK85" s="187"/>
      <c r="GLL85" s="187"/>
      <c r="GLM85" s="187"/>
      <c r="GLN85" s="187"/>
      <c r="GLO85" s="187"/>
      <c r="GLP85" s="187"/>
      <c r="GLQ85" s="187"/>
      <c r="GLR85" s="187"/>
      <c r="GLS85" s="187"/>
      <c r="GLT85" s="187"/>
      <c r="GLU85" s="187"/>
      <c r="GLV85" s="187"/>
      <c r="GLW85" s="187"/>
      <c r="GLX85" s="187"/>
      <c r="GLY85" s="187"/>
      <c r="GLZ85" s="187"/>
      <c r="GMA85" s="187"/>
      <c r="GMB85" s="187"/>
      <c r="GMC85" s="187"/>
      <c r="GMD85" s="187"/>
      <c r="GME85" s="187"/>
      <c r="GMF85" s="187"/>
      <c r="GMG85" s="187"/>
      <c r="GMH85" s="187"/>
      <c r="GMI85" s="187"/>
      <c r="GMJ85" s="187"/>
      <c r="GMK85" s="187"/>
      <c r="GML85" s="187"/>
      <c r="GMM85" s="187"/>
      <c r="GMN85" s="187"/>
      <c r="GMO85" s="187"/>
      <c r="GMP85" s="187"/>
      <c r="GMQ85" s="187"/>
      <c r="GMR85" s="187"/>
      <c r="GMS85" s="187"/>
      <c r="GMT85" s="187"/>
      <c r="GMU85" s="187"/>
      <c r="GMV85" s="187"/>
      <c r="GMW85" s="187"/>
      <c r="GMX85" s="187"/>
      <c r="GMY85" s="187"/>
      <c r="GMZ85" s="187"/>
      <c r="GNA85" s="187"/>
      <c r="GNB85" s="187"/>
      <c r="GNC85" s="187"/>
      <c r="GND85" s="187"/>
      <c r="GNE85" s="187"/>
      <c r="GNF85" s="187"/>
      <c r="GNG85" s="187"/>
      <c r="GNH85" s="187"/>
      <c r="GNI85" s="187"/>
      <c r="GNJ85" s="187"/>
      <c r="GNK85" s="187"/>
      <c r="GNL85" s="187"/>
      <c r="GNM85" s="187"/>
      <c r="GNN85" s="187"/>
      <c r="GNO85" s="187"/>
      <c r="GNP85" s="187"/>
      <c r="GNQ85" s="187"/>
      <c r="GNR85" s="187"/>
      <c r="GNS85" s="187"/>
      <c r="GNT85" s="187"/>
      <c r="GNU85" s="187"/>
      <c r="GNV85" s="187"/>
      <c r="GNW85" s="187"/>
      <c r="GNX85" s="187"/>
      <c r="GNY85" s="187"/>
      <c r="GNZ85" s="187"/>
      <c r="GOA85" s="187"/>
      <c r="GOB85" s="187"/>
      <c r="GOC85" s="187"/>
      <c r="GOD85" s="187"/>
      <c r="GOE85" s="187"/>
      <c r="GOF85" s="187"/>
      <c r="GOG85" s="187"/>
      <c r="GOH85" s="187"/>
      <c r="GOI85" s="187"/>
      <c r="GOJ85" s="187"/>
      <c r="GOK85" s="187"/>
      <c r="GOL85" s="187"/>
      <c r="GOM85" s="187"/>
      <c r="GON85" s="187"/>
      <c r="GOO85" s="187"/>
      <c r="GOP85" s="187"/>
      <c r="GOQ85" s="187"/>
      <c r="GOR85" s="187"/>
      <c r="GOS85" s="187"/>
      <c r="GOT85" s="187"/>
      <c r="GOU85" s="187"/>
      <c r="GOV85" s="187"/>
      <c r="GOW85" s="187"/>
      <c r="GOX85" s="187"/>
      <c r="GOY85" s="187"/>
      <c r="GOZ85" s="187"/>
      <c r="GPA85" s="187"/>
      <c r="GPB85" s="187"/>
      <c r="GPC85" s="187"/>
      <c r="GPD85" s="187"/>
      <c r="GPE85" s="187"/>
      <c r="GPF85" s="187"/>
      <c r="GPG85" s="187"/>
      <c r="GPH85" s="187"/>
      <c r="GPI85" s="187"/>
      <c r="GPJ85" s="187"/>
      <c r="GPK85" s="187"/>
      <c r="GPL85" s="187"/>
      <c r="GPM85" s="187"/>
      <c r="GPN85" s="187"/>
      <c r="GPO85" s="187"/>
      <c r="GPP85" s="187"/>
      <c r="GPQ85" s="187"/>
      <c r="GPR85" s="187"/>
      <c r="GPS85" s="187"/>
      <c r="GPT85" s="187"/>
      <c r="GPU85" s="187"/>
      <c r="GPV85" s="187"/>
      <c r="GPW85" s="187"/>
      <c r="GPX85" s="187"/>
      <c r="GPY85" s="187"/>
      <c r="GPZ85" s="187"/>
      <c r="GQA85" s="187"/>
      <c r="GQB85" s="187"/>
      <c r="GQC85" s="187"/>
      <c r="GQD85" s="187"/>
      <c r="GQE85" s="187"/>
      <c r="GQF85" s="187"/>
      <c r="GQG85" s="187"/>
      <c r="GQH85" s="187"/>
      <c r="GQI85" s="187"/>
      <c r="GQJ85" s="187"/>
      <c r="GQK85" s="187"/>
      <c r="GQL85" s="187"/>
      <c r="GQM85" s="187"/>
      <c r="GQN85" s="187"/>
      <c r="GQO85" s="187"/>
      <c r="GQP85" s="187"/>
      <c r="GQQ85" s="187"/>
      <c r="GQR85" s="187"/>
      <c r="GQS85" s="187"/>
      <c r="GQT85" s="187"/>
      <c r="GQU85" s="187"/>
      <c r="GQV85" s="187"/>
      <c r="GQW85" s="187"/>
      <c r="GQX85" s="187"/>
      <c r="GQY85" s="187"/>
      <c r="GQZ85" s="187"/>
      <c r="GRA85" s="187"/>
      <c r="GRB85" s="187"/>
      <c r="GRC85" s="187"/>
      <c r="GRD85" s="187"/>
      <c r="GRE85" s="187"/>
      <c r="GRF85" s="187"/>
      <c r="GRG85" s="187"/>
      <c r="GRH85" s="187"/>
      <c r="GRI85" s="187"/>
      <c r="GRJ85" s="187"/>
      <c r="GRK85" s="187"/>
      <c r="GRL85" s="187"/>
      <c r="GRM85" s="187"/>
      <c r="GRN85" s="187"/>
      <c r="GRO85" s="187"/>
      <c r="GRP85" s="187"/>
      <c r="GRQ85" s="187"/>
      <c r="GRR85" s="187"/>
      <c r="GRS85" s="187"/>
      <c r="GRT85" s="187"/>
      <c r="GRU85" s="187"/>
      <c r="GRV85" s="187"/>
      <c r="GRW85" s="187"/>
      <c r="GRX85" s="187"/>
      <c r="GRY85" s="187"/>
      <c r="GRZ85" s="187"/>
      <c r="GSA85" s="187"/>
      <c r="GSB85" s="187"/>
      <c r="GSC85" s="187"/>
      <c r="GSD85" s="187"/>
      <c r="GSE85" s="187"/>
      <c r="GSF85" s="187"/>
      <c r="GSG85" s="187"/>
      <c r="GSH85" s="187"/>
      <c r="GSI85" s="187"/>
      <c r="GSJ85" s="187"/>
      <c r="GSK85" s="187"/>
      <c r="GSL85" s="187"/>
      <c r="GSM85" s="187"/>
      <c r="GSN85" s="187"/>
      <c r="GSO85" s="187"/>
      <c r="GSP85" s="187"/>
      <c r="GSQ85" s="187"/>
      <c r="GSR85" s="187"/>
      <c r="GSS85" s="187"/>
      <c r="GST85" s="187"/>
      <c r="GSU85" s="187"/>
      <c r="GSV85" s="187"/>
      <c r="GSW85" s="187"/>
      <c r="GSX85" s="187"/>
      <c r="GSY85" s="187"/>
      <c r="GSZ85" s="187"/>
      <c r="GTA85" s="187"/>
      <c r="GTB85" s="187"/>
      <c r="GTC85" s="187"/>
      <c r="GTD85" s="187"/>
      <c r="GTE85" s="187"/>
      <c r="GTF85" s="187"/>
      <c r="GTG85" s="187"/>
      <c r="GTH85" s="187"/>
      <c r="GTI85" s="187"/>
      <c r="GTJ85" s="187"/>
      <c r="GTK85" s="187"/>
      <c r="GTL85" s="187"/>
      <c r="GTM85" s="187"/>
      <c r="GTN85" s="187"/>
      <c r="GTO85" s="187"/>
      <c r="GTP85" s="187"/>
      <c r="GTQ85" s="187"/>
      <c r="GTR85" s="187"/>
      <c r="GTS85" s="187"/>
      <c r="GTT85" s="187"/>
      <c r="GTU85" s="187"/>
      <c r="GTV85" s="187"/>
      <c r="GTW85" s="187"/>
      <c r="GTX85" s="187"/>
      <c r="GTY85" s="187"/>
      <c r="GTZ85" s="187"/>
      <c r="GUA85" s="187"/>
      <c r="GUB85" s="187"/>
      <c r="GUC85" s="187"/>
      <c r="GUD85" s="187"/>
      <c r="GUE85" s="187"/>
      <c r="GUF85" s="187"/>
      <c r="GUG85" s="187"/>
      <c r="GUH85" s="187"/>
      <c r="GUI85" s="187"/>
      <c r="GUJ85" s="187"/>
      <c r="GUK85" s="187"/>
      <c r="GUL85" s="187"/>
      <c r="GUM85" s="187"/>
      <c r="GUN85" s="187"/>
      <c r="GUO85" s="187"/>
      <c r="GUP85" s="187"/>
      <c r="GUQ85" s="187"/>
      <c r="GUR85" s="187"/>
      <c r="GUS85" s="187"/>
      <c r="GUT85" s="187"/>
      <c r="GUU85" s="187"/>
      <c r="GUV85" s="187"/>
      <c r="GUW85" s="187"/>
      <c r="GUX85" s="187"/>
      <c r="GUY85" s="187"/>
      <c r="GUZ85" s="187"/>
      <c r="GVA85" s="187"/>
      <c r="GVB85" s="187"/>
      <c r="GVC85" s="187"/>
      <c r="GVD85" s="187"/>
      <c r="GVE85" s="187"/>
      <c r="GVF85" s="187"/>
      <c r="GVG85" s="187"/>
      <c r="GVH85" s="187"/>
      <c r="GVI85" s="187"/>
      <c r="GVJ85" s="187"/>
      <c r="GVK85" s="187"/>
      <c r="GVL85" s="187"/>
      <c r="GVM85" s="187"/>
      <c r="GVN85" s="187"/>
      <c r="GVO85" s="187"/>
      <c r="GVP85" s="187"/>
      <c r="GVQ85" s="187"/>
      <c r="GVR85" s="187"/>
      <c r="GVS85" s="187"/>
      <c r="GVT85" s="187"/>
      <c r="GVU85" s="187"/>
      <c r="GVV85" s="187"/>
      <c r="GVW85" s="187"/>
      <c r="GVX85" s="187"/>
      <c r="GVY85" s="187"/>
      <c r="GVZ85" s="187"/>
      <c r="GWA85" s="187"/>
      <c r="GWB85" s="187"/>
      <c r="GWC85" s="187"/>
      <c r="GWD85" s="187"/>
      <c r="GWE85" s="187"/>
      <c r="GWF85" s="187"/>
      <c r="GWG85" s="187"/>
      <c r="GWH85" s="187"/>
      <c r="GWI85" s="187"/>
      <c r="GWJ85" s="187"/>
      <c r="GWK85" s="187"/>
      <c r="GWL85" s="187"/>
      <c r="GWM85" s="187"/>
      <c r="GWN85" s="187"/>
      <c r="GWO85" s="187"/>
      <c r="GWP85" s="187"/>
      <c r="GWQ85" s="187"/>
      <c r="GWR85" s="187"/>
      <c r="GWS85" s="187"/>
      <c r="GWT85" s="187"/>
      <c r="GWU85" s="187"/>
      <c r="GWV85" s="187"/>
      <c r="GWW85" s="187"/>
      <c r="GWX85" s="187"/>
      <c r="GWY85" s="187"/>
      <c r="GWZ85" s="187"/>
      <c r="GXA85" s="187"/>
      <c r="GXB85" s="187"/>
      <c r="GXC85" s="187"/>
      <c r="GXD85" s="187"/>
      <c r="GXE85" s="187"/>
      <c r="GXF85" s="187"/>
      <c r="GXG85" s="187"/>
      <c r="GXH85" s="187"/>
      <c r="GXI85" s="187"/>
      <c r="GXJ85" s="187"/>
      <c r="GXK85" s="187"/>
      <c r="GXL85" s="187"/>
      <c r="GXM85" s="187"/>
      <c r="GXN85" s="187"/>
      <c r="GXO85" s="187"/>
      <c r="GXP85" s="187"/>
      <c r="GXQ85" s="187"/>
      <c r="GXR85" s="187"/>
      <c r="GXS85" s="187"/>
      <c r="GXT85" s="187"/>
      <c r="GXU85" s="187"/>
      <c r="GXV85" s="187"/>
      <c r="GXW85" s="187"/>
      <c r="GXX85" s="187"/>
      <c r="GXY85" s="187"/>
      <c r="GXZ85" s="187"/>
      <c r="GYA85" s="187"/>
      <c r="GYB85" s="187"/>
      <c r="GYC85" s="187"/>
      <c r="GYD85" s="187"/>
      <c r="GYE85" s="187"/>
      <c r="GYF85" s="187"/>
      <c r="GYG85" s="187"/>
      <c r="GYH85" s="187"/>
      <c r="GYI85" s="187"/>
      <c r="GYJ85" s="187"/>
      <c r="GYK85" s="187"/>
      <c r="GYL85" s="187"/>
      <c r="GYM85" s="187"/>
      <c r="GYN85" s="187"/>
      <c r="GYO85" s="187"/>
      <c r="GYP85" s="187"/>
      <c r="GYQ85" s="187"/>
      <c r="GYR85" s="187"/>
      <c r="GYS85" s="187"/>
      <c r="GYT85" s="187"/>
      <c r="GYU85" s="187"/>
      <c r="GYV85" s="187"/>
      <c r="GYW85" s="187"/>
      <c r="GYX85" s="187"/>
      <c r="GYY85" s="187"/>
      <c r="GYZ85" s="187"/>
      <c r="GZA85" s="187"/>
      <c r="GZB85" s="187"/>
      <c r="GZC85" s="187"/>
      <c r="GZD85" s="187"/>
      <c r="GZE85" s="187"/>
      <c r="GZF85" s="187"/>
      <c r="GZG85" s="187"/>
      <c r="GZH85" s="187"/>
      <c r="GZI85" s="187"/>
      <c r="GZJ85" s="187"/>
      <c r="GZK85" s="187"/>
      <c r="GZL85" s="187"/>
      <c r="GZM85" s="187"/>
      <c r="GZN85" s="187"/>
      <c r="GZO85" s="187"/>
      <c r="GZP85" s="187"/>
      <c r="GZQ85" s="187"/>
      <c r="GZR85" s="187"/>
      <c r="GZS85" s="187"/>
      <c r="GZT85" s="187"/>
      <c r="GZU85" s="187"/>
      <c r="GZV85" s="187"/>
      <c r="GZW85" s="187"/>
      <c r="GZX85" s="187"/>
      <c r="GZY85" s="187"/>
      <c r="GZZ85" s="187"/>
      <c r="HAA85" s="187"/>
      <c r="HAB85" s="187"/>
      <c r="HAC85" s="187"/>
      <c r="HAD85" s="187"/>
      <c r="HAE85" s="187"/>
      <c r="HAF85" s="187"/>
      <c r="HAG85" s="187"/>
      <c r="HAH85" s="187"/>
      <c r="HAI85" s="187"/>
      <c r="HAJ85" s="187"/>
      <c r="HAK85" s="187"/>
      <c r="HAL85" s="187"/>
      <c r="HAM85" s="187"/>
      <c r="HAN85" s="187"/>
      <c r="HAO85" s="187"/>
      <c r="HAP85" s="187"/>
      <c r="HAQ85" s="187"/>
      <c r="HAR85" s="187"/>
      <c r="HAS85" s="187"/>
      <c r="HAT85" s="187"/>
      <c r="HAU85" s="187"/>
      <c r="HAV85" s="187"/>
      <c r="HAW85" s="187"/>
      <c r="HAX85" s="187"/>
      <c r="HAY85" s="187"/>
      <c r="HAZ85" s="187"/>
      <c r="HBA85" s="187"/>
      <c r="HBB85" s="187"/>
      <c r="HBC85" s="187"/>
      <c r="HBD85" s="187"/>
      <c r="HBE85" s="187"/>
      <c r="HBF85" s="187"/>
      <c r="HBG85" s="187"/>
      <c r="HBH85" s="187"/>
      <c r="HBI85" s="187"/>
      <c r="HBJ85" s="187"/>
      <c r="HBK85" s="187"/>
      <c r="HBL85" s="187"/>
      <c r="HBM85" s="187"/>
      <c r="HBN85" s="187"/>
      <c r="HBO85" s="187"/>
      <c r="HBP85" s="187"/>
      <c r="HBQ85" s="187"/>
      <c r="HBR85" s="187"/>
      <c r="HBS85" s="187"/>
      <c r="HBT85" s="187"/>
      <c r="HBU85" s="187"/>
      <c r="HBV85" s="187"/>
      <c r="HBW85" s="187"/>
      <c r="HBX85" s="187"/>
      <c r="HBY85" s="187"/>
      <c r="HBZ85" s="187"/>
      <c r="HCA85" s="187"/>
      <c r="HCB85" s="187"/>
      <c r="HCC85" s="187"/>
      <c r="HCD85" s="187"/>
      <c r="HCE85" s="187"/>
      <c r="HCF85" s="187"/>
      <c r="HCG85" s="187"/>
      <c r="HCH85" s="187"/>
      <c r="HCI85" s="187"/>
      <c r="HCJ85" s="187"/>
      <c r="HCK85" s="187"/>
      <c r="HCL85" s="187"/>
      <c r="HCM85" s="187"/>
      <c r="HCN85" s="187"/>
      <c r="HCO85" s="187"/>
      <c r="HCP85" s="187"/>
      <c r="HCQ85" s="187"/>
      <c r="HCR85" s="187"/>
      <c r="HCS85" s="187"/>
      <c r="HCT85" s="187"/>
      <c r="HCU85" s="187"/>
      <c r="HCV85" s="187"/>
      <c r="HCW85" s="187"/>
      <c r="HCX85" s="187"/>
      <c r="HCY85" s="187"/>
      <c r="HCZ85" s="187"/>
      <c r="HDA85" s="187"/>
      <c r="HDB85" s="187"/>
      <c r="HDC85" s="187"/>
      <c r="HDD85" s="187"/>
      <c r="HDE85" s="187"/>
      <c r="HDF85" s="187"/>
      <c r="HDG85" s="187"/>
      <c r="HDH85" s="187"/>
      <c r="HDI85" s="187"/>
      <c r="HDJ85" s="187"/>
      <c r="HDK85" s="187"/>
      <c r="HDL85" s="187"/>
      <c r="HDM85" s="187"/>
      <c r="HDN85" s="187"/>
      <c r="HDO85" s="187"/>
      <c r="HDP85" s="187"/>
      <c r="HDQ85" s="187"/>
      <c r="HDR85" s="187"/>
      <c r="HDS85" s="187"/>
      <c r="HDT85" s="187"/>
      <c r="HDU85" s="187"/>
      <c r="HDV85" s="187"/>
      <c r="HDW85" s="187"/>
      <c r="HDX85" s="187"/>
      <c r="HDY85" s="187"/>
      <c r="HDZ85" s="187"/>
      <c r="HEA85" s="187"/>
      <c r="HEB85" s="187"/>
      <c r="HEC85" s="187"/>
      <c r="HED85" s="187"/>
      <c r="HEE85" s="187"/>
      <c r="HEF85" s="187"/>
      <c r="HEG85" s="187"/>
      <c r="HEH85" s="187"/>
      <c r="HEI85" s="187"/>
      <c r="HEJ85" s="187"/>
      <c r="HEK85" s="187"/>
      <c r="HEL85" s="187"/>
      <c r="HEM85" s="187"/>
      <c r="HEN85" s="187"/>
      <c r="HEO85" s="187"/>
      <c r="HEP85" s="187"/>
      <c r="HEQ85" s="187"/>
      <c r="HER85" s="187"/>
      <c r="HES85" s="187"/>
      <c r="HET85" s="187"/>
      <c r="HEU85" s="187"/>
      <c r="HEV85" s="187"/>
      <c r="HEW85" s="187"/>
      <c r="HEX85" s="187"/>
      <c r="HEY85" s="187"/>
      <c r="HEZ85" s="187"/>
      <c r="HFA85" s="187"/>
      <c r="HFB85" s="187"/>
      <c r="HFC85" s="187"/>
      <c r="HFD85" s="187"/>
      <c r="HFE85" s="187"/>
      <c r="HFF85" s="187"/>
      <c r="HFG85" s="187"/>
      <c r="HFH85" s="187"/>
      <c r="HFI85" s="187"/>
      <c r="HFJ85" s="187"/>
      <c r="HFK85" s="187"/>
      <c r="HFL85" s="187"/>
      <c r="HFM85" s="187"/>
      <c r="HFN85" s="187"/>
      <c r="HFO85" s="187"/>
      <c r="HFP85" s="187"/>
      <c r="HFQ85" s="187"/>
      <c r="HFR85" s="187"/>
      <c r="HFS85" s="187"/>
      <c r="HFT85" s="187"/>
      <c r="HFU85" s="187"/>
      <c r="HFV85" s="187"/>
      <c r="HFW85" s="187"/>
      <c r="HFX85" s="187"/>
      <c r="HFY85" s="187"/>
      <c r="HFZ85" s="187"/>
      <c r="HGA85" s="187"/>
      <c r="HGB85" s="187"/>
      <c r="HGC85" s="187"/>
      <c r="HGD85" s="187"/>
      <c r="HGE85" s="187"/>
      <c r="HGF85" s="187"/>
      <c r="HGG85" s="187"/>
      <c r="HGH85" s="187"/>
      <c r="HGI85" s="187"/>
      <c r="HGJ85" s="187"/>
      <c r="HGK85" s="187"/>
      <c r="HGL85" s="187"/>
      <c r="HGM85" s="187"/>
      <c r="HGN85" s="187"/>
      <c r="HGO85" s="187"/>
      <c r="HGP85" s="187"/>
      <c r="HGQ85" s="187"/>
      <c r="HGR85" s="187"/>
      <c r="HGS85" s="187"/>
      <c r="HGT85" s="187"/>
      <c r="HGU85" s="187"/>
      <c r="HGV85" s="187"/>
      <c r="HGW85" s="187"/>
      <c r="HGX85" s="187"/>
      <c r="HGY85" s="187"/>
      <c r="HGZ85" s="187"/>
      <c r="HHA85" s="187"/>
      <c r="HHB85" s="187"/>
      <c r="HHC85" s="187"/>
      <c r="HHD85" s="187"/>
      <c r="HHE85" s="187"/>
      <c r="HHF85" s="187"/>
      <c r="HHG85" s="187"/>
      <c r="HHH85" s="187"/>
      <c r="HHI85" s="187"/>
      <c r="HHJ85" s="187"/>
      <c r="HHK85" s="187"/>
      <c r="HHL85" s="187"/>
      <c r="HHM85" s="187"/>
      <c r="HHN85" s="187"/>
      <c r="HHO85" s="187"/>
      <c r="HHP85" s="187"/>
      <c r="HHQ85" s="187"/>
      <c r="HHR85" s="187"/>
      <c r="HHS85" s="187"/>
      <c r="HHT85" s="187"/>
      <c r="HHU85" s="187"/>
      <c r="HHV85" s="187"/>
      <c r="HHW85" s="187"/>
      <c r="HHX85" s="187"/>
      <c r="HHY85" s="187"/>
      <c r="HHZ85" s="187"/>
      <c r="HIA85" s="187"/>
      <c r="HIB85" s="187"/>
      <c r="HIC85" s="187"/>
      <c r="HID85" s="187"/>
      <c r="HIE85" s="187"/>
      <c r="HIF85" s="187"/>
      <c r="HIG85" s="187"/>
      <c r="HIH85" s="187"/>
      <c r="HII85" s="187"/>
      <c r="HIJ85" s="187"/>
      <c r="HIK85" s="187"/>
      <c r="HIL85" s="187"/>
      <c r="HIM85" s="187"/>
      <c r="HIN85" s="187"/>
      <c r="HIO85" s="187"/>
      <c r="HIP85" s="187"/>
      <c r="HIQ85" s="187"/>
      <c r="HIR85" s="187"/>
      <c r="HIS85" s="187"/>
      <c r="HIT85" s="187"/>
      <c r="HIU85" s="187"/>
      <c r="HIV85" s="187"/>
      <c r="HIW85" s="187"/>
      <c r="HIX85" s="187"/>
      <c r="HIY85" s="187"/>
      <c r="HIZ85" s="187"/>
      <c r="HJA85" s="187"/>
      <c r="HJB85" s="187"/>
      <c r="HJC85" s="187"/>
      <c r="HJD85" s="187"/>
      <c r="HJE85" s="187"/>
      <c r="HJF85" s="187"/>
      <c r="HJG85" s="187"/>
      <c r="HJH85" s="187"/>
      <c r="HJI85" s="187"/>
      <c r="HJJ85" s="187"/>
      <c r="HJK85" s="187"/>
      <c r="HJL85" s="187"/>
      <c r="HJM85" s="187"/>
      <c r="HJN85" s="187"/>
      <c r="HJO85" s="187"/>
      <c r="HJP85" s="187"/>
      <c r="HJQ85" s="187"/>
      <c r="HJR85" s="187"/>
      <c r="HJS85" s="187"/>
      <c r="HJT85" s="187"/>
      <c r="HJU85" s="187"/>
      <c r="HJV85" s="187"/>
      <c r="HJW85" s="187"/>
      <c r="HJX85" s="187"/>
      <c r="HJY85" s="187"/>
      <c r="HJZ85" s="187"/>
      <c r="HKA85" s="187"/>
      <c r="HKB85" s="187"/>
      <c r="HKC85" s="187"/>
      <c r="HKD85" s="187"/>
      <c r="HKE85" s="187"/>
      <c r="HKF85" s="187"/>
      <c r="HKG85" s="187"/>
      <c r="HKH85" s="187"/>
      <c r="HKI85" s="187"/>
      <c r="HKJ85" s="187"/>
      <c r="HKK85" s="187"/>
      <c r="HKL85" s="187"/>
      <c r="HKM85" s="187"/>
      <c r="HKN85" s="187"/>
      <c r="HKO85" s="187"/>
      <c r="HKP85" s="187"/>
      <c r="HKQ85" s="187"/>
      <c r="HKR85" s="187"/>
      <c r="HKS85" s="187"/>
      <c r="HKT85" s="187"/>
      <c r="HKU85" s="187"/>
      <c r="HKV85" s="187"/>
      <c r="HKW85" s="187"/>
      <c r="HKX85" s="187"/>
      <c r="HKY85" s="187"/>
      <c r="HKZ85" s="187"/>
      <c r="HLA85" s="187"/>
      <c r="HLB85" s="187"/>
      <c r="HLC85" s="187"/>
      <c r="HLD85" s="187"/>
      <c r="HLE85" s="187"/>
      <c r="HLF85" s="187"/>
      <c r="HLG85" s="187"/>
      <c r="HLH85" s="187"/>
      <c r="HLI85" s="187"/>
      <c r="HLJ85" s="187"/>
      <c r="HLK85" s="187"/>
      <c r="HLL85" s="187"/>
      <c r="HLM85" s="187"/>
      <c r="HLN85" s="187"/>
      <c r="HLO85" s="187"/>
      <c r="HLP85" s="187"/>
      <c r="HLQ85" s="187"/>
      <c r="HLR85" s="187"/>
      <c r="HLS85" s="187"/>
      <c r="HLT85" s="187"/>
      <c r="HLU85" s="187"/>
      <c r="HLV85" s="187"/>
      <c r="HLW85" s="187"/>
      <c r="HLX85" s="187"/>
      <c r="HLY85" s="187"/>
      <c r="HLZ85" s="187"/>
      <c r="HMA85" s="187"/>
      <c r="HMB85" s="187"/>
      <c r="HMC85" s="187"/>
      <c r="HMD85" s="187"/>
      <c r="HME85" s="187"/>
      <c r="HMF85" s="187"/>
      <c r="HMG85" s="187"/>
      <c r="HMH85" s="187"/>
      <c r="HMI85" s="187"/>
      <c r="HMJ85" s="187"/>
      <c r="HMK85" s="187"/>
      <c r="HML85" s="187"/>
      <c r="HMM85" s="187"/>
      <c r="HMN85" s="187"/>
      <c r="HMO85" s="187"/>
      <c r="HMP85" s="187"/>
      <c r="HMQ85" s="187"/>
      <c r="HMR85" s="187"/>
      <c r="HMS85" s="187"/>
      <c r="HMT85" s="187"/>
      <c r="HMU85" s="187"/>
      <c r="HMV85" s="187"/>
      <c r="HMW85" s="187"/>
      <c r="HMX85" s="187"/>
      <c r="HMY85" s="187"/>
      <c r="HMZ85" s="187"/>
      <c r="HNA85" s="187"/>
      <c r="HNB85" s="187"/>
      <c r="HNC85" s="187"/>
      <c r="HND85" s="187"/>
      <c r="HNE85" s="187"/>
      <c r="HNF85" s="187"/>
      <c r="HNG85" s="187"/>
      <c r="HNH85" s="187"/>
      <c r="HNI85" s="187"/>
      <c r="HNJ85" s="187"/>
      <c r="HNK85" s="187"/>
      <c r="HNL85" s="187"/>
      <c r="HNM85" s="187"/>
      <c r="HNN85" s="187"/>
      <c r="HNO85" s="187"/>
      <c r="HNP85" s="187"/>
      <c r="HNQ85" s="187"/>
      <c r="HNR85" s="187"/>
      <c r="HNS85" s="187"/>
      <c r="HNT85" s="187"/>
      <c r="HNU85" s="187"/>
      <c r="HNV85" s="187"/>
      <c r="HNW85" s="187"/>
      <c r="HNX85" s="187"/>
      <c r="HNY85" s="187"/>
      <c r="HNZ85" s="187"/>
      <c r="HOA85" s="187"/>
      <c r="HOB85" s="187"/>
      <c r="HOC85" s="187"/>
      <c r="HOD85" s="187"/>
      <c r="HOE85" s="187"/>
      <c r="HOF85" s="187"/>
      <c r="HOG85" s="187"/>
      <c r="HOH85" s="187"/>
      <c r="HOI85" s="187"/>
      <c r="HOJ85" s="187"/>
      <c r="HOK85" s="187"/>
      <c r="HOL85" s="187"/>
      <c r="HOM85" s="187"/>
      <c r="HON85" s="187"/>
      <c r="HOO85" s="187"/>
      <c r="HOP85" s="187"/>
      <c r="HOQ85" s="187"/>
      <c r="HOR85" s="187"/>
      <c r="HOS85" s="187"/>
      <c r="HOT85" s="187"/>
      <c r="HOU85" s="187"/>
      <c r="HOV85" s="187"/>
      <c r="HOW85" s="187"/>
      <c r="HOX85" s="187"/>
      <c r="HOY85" s="187"/>
      <c r="HOZ85" s="187"/>
      <c r="HPA85" s="187"/>
      <c r="HPB85" s="187"/>
      <c r="HPC85" s="187"/>
      <c r="HPD85" s="187"/>
      <c r="HPE85" s="187"/>
      <c r="HPF85" s="187"/>
      <c r="HPG85" s="187"/>
      <c r="HPH85" s="187"/>
      <c r="HPI85" s="187"/>
      <c r="HPJ85" s="187"/>
      <c r="HPK85" s="187"/>
      <c r="HPL85" s="187"/>
      <c r="HPM85" s="187"/>
      <c r="HPN85" s="187"/>
      <c r="HPO85" s="187"/>
      <c r="HPP85" s="187"/>
      <c r="HPQ85" s="187"/>
      <c r="HPR85" s="187"/>
      <c r="HPS85" s="187"/>
      <c r="HPT85" s="187"/>
      <c r="HPU85" s="187"/>
      <c r="HPV85" s="187"/>
      <c r="HPW85" s="187"/>
      <c r="HPX85" s="187"/>
      <c r="HPY85" s="187"/>
      <c r="HPZ85" s="187"/>
      <c r="HQA85" s="187"/>
      <c r="HQB85" s="187"/>
      <c r="HQC85" s="187"/>
      <c r="HQD85" s="187"/>
      <c r="HQE85" s="187"/>
      <c r="HQF85" s="187"/>
      <c r="HQG85" s="187"/>
      <c r="HQH85" s="187"/>
      <c r="HQI85" s="187"/>
      <c r="HQJ85" s="187"/>
      <c r="HQK85" s="187"/>
      <c r="HQL85" s="187"/>
      <c r="HQM85" s="187"/>
      <c r="HQN85" s="187"/>
      <c r="HQO85" s="187"/>
      <c r="HQP85" s="187"/>
      <c r="HQQ85" s="187"/>
      <c r="HQR85" s="187"/>
      <c r="HQS85" s="187"/>
      <c r="HQT85" s="187"/>
      <c r="HQU85" s="187"/>
      <c r="HQV85" s="187"/>
      <c r="HQW85" s="187"/>
      <c r="HQX85" s="187"/>
      <c r="HQY85" s="187"/>
      <c r="HQZ85" s="187"/>
      <c r="HRA85" s="187"/>
      <c r="HRB85" s="187"/>
      <c r="HRC85" s="187"/>
      <c r="HRD85" s="187"/>
      <c r="HRE85" s="187"/>
      <c r="HRF85" s="187"/>
      <c r="HRG85" s="187"/>
      <c r="HRH85" s="187"/>
      <c r="HRI85" s="187"/>
      <c r="HRJ85" s="187"/>
      <c r="HRK85" s="187"/>
      <c r="HRL85" s="187"/>
      <c r="HRM85" s="187"/>
      <c r="HRN85" s="187"/>
      <c r="HRO85" s="187"/>
      <c r="HRP85" s="187"/>
      <c r="HRQ85" s="187"/>
      <c r="HRR85" s="187"/>
      <c r="HRS85" s="187"/>
      <c r="HRT85" s="187"/>
      <c r="HRU85" s="187"/>
      <c r="HRV85" s="187"/>
      <c r="HRW85" s="187"/>
      <c r="HRX85" s="187"/>
      <c r="HRY85" s="187"/>
      <c r="HRZ85" s="187"/>
      <c r="HSA85" s="187"/>
      <c r="HSB85" s="187"/>
      <c r="HSC85" s="187"/>
      <c r="HSD85" s="187"/>
      <c r="HSE85" s="187"/>
      <c r="HSF85" s="187"/>
      <c r="HSG85" s="187"/>
      <c r="HSH85" s="187"/>
      <c r="HSI85" s="187"/>
      <c r="HSJ85" s="187"/>
      <c r="HSK85" s="187"/>
      <c r="HSL85" s="187"/>
      <c r="HSM85" s="187"/>
      <c r="HSN85" s="187"/>
      <c r="HSO85" s="187"/>
      <c r="HSP85" s="187"/>
      <c r="HSQ85" s="187"/>
      <c r="HSR85" s="187"/>
      <c r="HSS85" s="187"/>
      <c r="HST85" s="187"/>
      <c r="HSU85" s="187"/>
      <c r="HSV85" s="187"/>
      <c r="HSW85" s="187"/>
      <c r="HSX85" s="187"/>
      <c r="HSY85" s="187"/>
      <c r="HSZ85" s="187"/>
      <c r="HTA85" s="187"/>
      <c r="HTB85" s="187"/>
      <c r="HTC85" s="187"/>
      <c r="HTD85" s="187"/>
      <c r="HTE85" s="187"/>
      <c r="HTF85" s="187"/>
      <c r="HTG85" s="187"/>
      <c r="HTH85" s="187"/>
      <c r="HTI85" s="187"/>
      <c r="HTJ85" s="187"/>
      <c r="HTK85" s="187"/>
      <c r="HTL85" s="187"/>
      <c r="HTM85" s="187"/>
      <c r="HTN85" s="187"/>
      <c r="HTO85" s="187"/>
      <c r="HTP85" s="187"/>
      <c r="HTQ85" s="187"/>
      <c r="HTR85" s="187"/>
      <c r="HTS85" s="187"/>
      <c r="HTT85" s="187"/>
      <c r="HTU85" s="187"/>
      <c r="HTV85" s="187"/>
      <c r="HTW85" s="187"/>
      <c r="HTX85" s="187"/>
      <c r="HTY85" s="187"/>
      <c r="HTZ85" s="187"/>
      <c r="HUA85" s="187"/>
      <c r="HUB85" s="187"/>
      <c r="HUC85" s="187"/>
      <c r="HUD85" s="187"/>
      <c r="HUE85" s="187"/>
      <c r="HUF85" s="187"/>
      <c r="HUG85" s="187"/>
      <c r="HUH85" s="187"/>
      <c r="HUI85" s="187"/>
      <c r="HUJ85" s="187"/>
      <c r="HUK85" s="187"/>
      <c r="HUL85" s="187"/>
      <c r="HUM85" s="187"/>
      <c r="HUN85" s="187"/>
      <c r="HUO85" s="187"/>
      <c r="HUP85" s="187"/>
      <c r="HUQ85" s="187"/>
      <c r="HUR85" s="187"/>
      <c r="HUS85" s="187"/>
      <c r="HUT85" s="187"/>
      <c r="HUU85" s="187"/>
      <c r="HUV85" s="187"/>
      <c r="HUW85" s="187"/>
      <c r="HUX85" s="187"/>
      <c r="HUY85" s="187"/>
      <c r="HUZ85" s="187"/>
      <c r="HVA85" s="187"/>
      <c r="HVB85" s="187"/>
      <c r="HVC85" s="187"/>
      <c r="HVD85" s="187"/>
      <c r="HVE85" s="187"/>
      <c r="HVF85" s="187"/>
      <c r="HVG85" s="187"/>
      <c r="HVH85" s="187"/>
      <c r="HVI85" s="187"/>
      <c r="HVJ85" s="187"/>
      <c r="HVK85" s="187"/>
      <c r="HVL85" s="187"/>
      <c r="HVM85" s="187"/>
      <c r="HVN85" s="187"/>
      <c r="HVO85" s="187"/>
      <c r="HVP85" s="187"/>
      <c r="HVQ85" s="187"/>
      <c r="HVR85" s="187"/>
      <c r="HVS85" s="187"/>
      <c r="HVT85" s="187"/>
      <c r="HVU85" s="187"/>
      <c r="HVV85" s="187"/>
      <c r="HVW85" s="187"/>
      <c r="HVX85" s="187"/>
      <c r="HVY85" s="187"/>
      <c r="HVZ85" s="187"/>
      <c r="HWA85" s="187"/>
      <c r="HWB85" s="187"/>
      <c r="HWC85" s="187"/>
      <c r="HWD85" s="187"/>
      <c r="HWE85" s="187"/>
      <c r="HWF85" s="187"/>
      <c r="HWG85" s="187"/>
      <c r="HWH85" s="187"/>
      <c r="HWI85" s="187"/>
      <c r="HWJ85" s="187"/>
      <c r="HWK85" s="187"/>
      <c r="HWL85" s="187"/>
      <c r="HWM85" s="187"/>
      <c r="HWN85" s="187"/>
      <c r="HWO85" s="187"/>
      <c r="HWP85" s="187"/>
      <c r="HWQ85" s="187"/>
      <c r="HWR85" s="187"/>
      <c r="HWS85" s="187"/>
      <c r="HWT85" s="187"/>
      <c r="HWU85" s="187"/>
      <c r="HWV85" s="187"/>
      <c r="HWW85" s="187"/>
      <c r="HWX85" s="187"/>
      <c r="HWY85" s="187"/>
      <c r="HWZ85" s="187"/>
      <c r="HXA85" s="187"/>
      <c r="HXB85" s="187"/>
      <c r="HXC85" s="187"/>
      <c r="HXD85" s="187"/>
      <c r="HXE85" s="187"/>
      <c r="HXF85" s="187"/>
      <c r="HXG85" s="187"/>
      <c r="HXH85" s="187"/>
      <c r="HXI85" s="187"/>
      <c r="HXJ85" s="187"/>
      <c r="HXK85" s="187"/>
      <c r="HXL85" s="187"/>
      <c r="HXM85" s="187"/>
      <c r="HXN85" s="187"/>
      <c r="HXO85" s="187"/>
      <c r="HXP85" s="187"/>
      <c r="HXQ85" s="187"/>
      <c r="HXR85" s="187"/>
      <c r="HXS85" s="187"/>
      <c r="HXT85" s="187"/>
      <c r="HXU85" s="187"/>
      <c r="HXV85" s="187"/>
      <c r="HXW85" s="187"/>
      <c r="HXX85" s="187"/>
      <c r="HXY85" s="187"/>
      <c r="HXZ85" s="187"/>
      <c r="HYA85" s="187"/>
      <c r="HYB85" s="187"/>
      <c r="HYC85" s="187"/>
      <c r="HYD85" s="187"/>
      <c r="HYE85" s="187"/>
      <c r="HYF85" s="187"/>
      <c r="HYG85" s="187"/>
      <c r="HYH85" s="187"/>
      <c r="HYI85" s="187"/>
      <c r="HYJ85" s="187"/>
      <c r="HYK85" s="187"/>
      <c r="HYL85" s="187"/>
      <c r="HYM85" s="187"/>
      <c r="HYN85" s="187"/>
      <c r="HYO85" s="187"/>
      <c r="HYP85" s="187"/>
      <c r="HYQ85" s="187"/>
      <c r="HYR85" s="187"/>
      <c r="HYS85" s="187"/>
      <c r="HYT85" s="187"/>
      <c r="HYU85" s="187"/>
      <c r="HYV85" s="187"/>
      <c r="HYW85" s="187"/>
      <c r="HYX85" s="187"/>
      <c r="HYY85" s="187"/>
      <c r="HYZ85" s="187"/>
      <c r="HZA85" s="187"/>
      <c r="HZB85" s="187"/>
      <c r="HZC85" s="187"/>
      <c r="HZD85" s="187"/>
      <c r="HZE85" s="187"/>
      <c r="HZF85" s="187"/>
      <c r="HZG85" s="187"/>
      <c r="HZH85" s="187"/>
      <c r="HZI85" s="187"/>
      <c r="HZJ85" s="187"/>
      <c r="HZK85" s="187"/>
      <c r="HZL85" s="187"/>
      <c r="HZM85" s="187"/>
      <c r="HZN85" s="187"/>
      <c r="HZO85" s="187"/>
      <c r="HZP85" s="187"/>
      <c r="HZQ85" s="187"/>
      <c r="HZR85" s="187"/>
      <c r="HZS85" s="187"/>
      <c r="HZT85" s="187"/>
      <c r="HZU85" s="187"/>
      <c r="HZV85" s="187"/>
      <c r="HZW85" s="187"/>
      <c r="HZX85" s="187"/>
      <c r="HZY85" s="187"/>
      <c r="HZZ85" s="187"/>
      <c r="IAA85" s="187"/>
      <c r="IAB85" s="187"/>
      <c r="IAC85" s="187"/>
      <c r="IAD85" s="187"/>
      <c r="IAE85" s="187"/>
      <c r="IAF85" s="187"/>
      <c r="IAG85" s="187"/>
      <c r="IAH85" s="187"/>
      <c r="IAI85" s="187"/>
      <c r="IAJ85" s="187"/>
      <c r="IAK85" s="187"/>
      <c r="IAL85" s="187"/>
      <c r="IAM85" s="187"/>
      <c r="IAN85" s="187"/>
      <c r="IAO85" s="187"/>
      <c r="IAP85" s="187"/>
      <c r="IAQ85" s="187"/>
      <c r="IAR85" s="187"/>
      <c r="IAS85" s="187"/>
      <c r="IAT85" s="187"/>
      <c r="IAU85" s="187"/>
      <c r="IAV85" s="187"/>
      <c r="IAW85" s="187"/>
      <c r="IAX85" s="187"/>
      <c r="IAY85" s="187"/>
      <c r="IAZ85" s="187"/>
      <c r="IBA85" s="187"/>
      <c r="IBB85" s="187"/>
      <c r="IBC85" s="187"/>
      <c r="IBD85" s="187"/>
      <c r="IBE85" s="187"/>
      <c r="IBF85" s="187"/>
      <c r="IBG85" s="187"/>
      <c r="IBH85" s="187"/>
      <c r="IBI85" s="187"/>
      <c r="IBJ85" s="187"/>
      <c r="IBK85" s="187"/>
      <c r="IBL85" s="187"/>
      <c r="IBM85" s="187"/>
      <c r="IBN85" s="187"/>
      <c r="IBO85" s="187"/>
      <c r="IBP85" s="187"/>
      <c r="IBQ85" s="187"/>
      <c r="IBR85" s="187"/>
      <c r="IBS85" s="187"/>
      <c r="IBT85" s="187"/>
      <c r="IBU85" s="187"/>
      <c r="IBV85" s="187"/>
      <c r="IBW85" s="187"/>
      <c r="IBX85" s="187"/>
      <c r="IBY85" s="187"/>
      <c r="IBZ85" s="187"/>
      <c r="ICA85" s="187"/>
      <c r="ICB85" s="187"/>
      <c r="ICC85" s="187"/>
      <c r="ICD85" s="187"/>
      <c r="ICE85" s="187"/>
      <c r="ICF85" s="187"/>
      <c r="ICG85" s="187"/>
      <c r="ICH85" s="187"/>
      <c r="ICI85" s="187"/>
      <c r="ICJ85" s="187"/>
      <c r="ICK85" s="187"/>
      <c r="ICL85" s="187"/>
      <c r="ICM85" s="187"/>
      <c r="ICN85" s="187"/>
      <c r="ICO85" s="187"/>
      <c r="ICP85" s="187"/>
      <c r="ICQ85" s="187"/>
      <c r="ICR85" s="187"/>
      <c r="ICS85" s="187"/>
      <c r="ICT85" s="187"/>
      <c r="ICU85" s="187"/>
      <c r="ICV85" s="187"/>
      <c r="ICW85" s="187"/>
      <c r="ICX85" s="187"/>
      <c r="ICY85" s="187"/>
      <c r="ICZ85" s="187"/>
      <c r="IDA85" s="187"/>
      <c r="IDB85" s="187"/>
      <c r="IDC85" s="187"/>
      <c r="IDD85" s="187"/>
      <c r="IDE85" s="187"/>
      <c r="IDF85" s="187"/>
      <c r="IDG85" s="187"/>
      <c r="IDH85" s="187"/>
      <c r="IDI85" s="187"/>
      <c r="IDJ85" s="187"/>
      <c r="IDK85" s="187"/>
      <c r="IDL85" s="187"/>
      <c r="IDM85" s="187"/>
      <c r="IDN85" s="187"/>
      <c r="IDO85" s="187"/>
      <c r="IDP85" s="187"/>
      <c r="IDQ85" s="187"/>
      <c r="IDR85" s="187"/>
      <c r="IDS85" s="187"/>
      <c r="IDT85" s="187"/>
      <c r="IDU85" s="187"/>
      <c r="IDV85" s="187"/>
      <c r="IDW85" s="187"/>
      <c r="IDX85" s="187"/>
      <c r="IDY85" s="187"/>
      <c r="IDZ85" s="187"/>
      <c r="IEA85" s="187"/>
      <c r="IEB85" s="187"/>
      <c r="IEC85" s="187"/>
      <c r="IED85" s="187"/>
      <c r="IEE85" s="187"/>
      <c r="IEF85" s="187"/>
      <c r="IEG85" s="187"/>
      <c r="IEH85" s="187"/>
      <c r="IEI85" s="187"/>
      <c r="IEJ85" s="187"/>
      <c r="IEK85" s="187"/>
      <c r="IEL85" s="187"/>
      <c r="IEM85" s="187"/>
      <c r="IEN85" s="187"/>
      <c r="IEO85" s="187"/>
      <c r="IEP85" s="187"/>
      <c r="IEQ85" s="187"/>
      <c r="IER85" s="187"/>
      <c r="IES85" s="187"/>
      <c r="IET85" s="187"/>
      <c r="IEU85" s="187"/>
      <c r="IEV85" s="187"/>
      <c r="IEW85" s="187"/>
      <c r="IEX85" s="187"/>
      <c r="IEY85" s="187"/>
      <c r="IEZ85" s="187"/>
      <c r="IFA85" s="187"/>
      <c r="IFB85" s="187"/>
      <c r="IFC85" s="187"/>
      <c r="IFD85" s="187"/>
      <c r="IFE85" s="187"/>
      <c r="IFF85" s="187"/>
      <c r="IFG85" s="187"/>
      <c r="IFH85" s="187"/>
      <c r="IFI85" s="187"/>
      <c r="IFJ85" s="187"/>
      <c r="IFK85" s="187"/>
      <c r="IFL85" s="187"/>
      <c r="IFM85" s="187"/>
      <c r="IFN85" s="187"/>
      <c r="IFO85" s="187"/>
      <c r="IFP85" s="187"/>
      <c r="IFQ85" s="187"/>
      <c r="IFR85" s="187"/>
      <c r="IFS85" s="187"/>
      <c r="IFT85" s="187"/>
      <c r="IFU85" s="187"/>
      <c r="IFV85" s="187"/>
      <c r="IFW85" s="187"/>
      <c r="IFX85" s="187"/>
      <c r="IFY85" s="187"/>
      <c r="IFZ85" s="187"/>
      <c r="IGA85" s="187"/>
      <c r="IGB85" s="187"/>
      <c r="IGC85" s="187"/>
      <c r="IGD85" s="187"/>
      <c r="IGE85" s="187"/>
      <c r="IGF85" s="187"/>
      <c r="IGG85" s="187"/>
      <c r="IGH85" s="187"/>
      <c r="IGI85" s="187"/>
      <c r="IGJ85" s="187"/>
      <c r="IGK85" s="187"/>
      <c r="IGL85" s="187"/>
      <c r="IGM85" s="187"/>
      <c r="IGN85" s="187"/>
      <c r="IGO85" s="187"/>
      <c r="IGP85" s="187"/>
      <c r="IGQ85" s="187"/>
      <c r="IGR85" s="187"/>
      <c r="IGS85" s="187"/>
      <c r="IGT85" s="187"/>
      <c r="IGU85" s="187"/>
      <c r="IGV85" s="187"/>
      <c r="IGW85" s="187"/>
      <c r="IGX85" s="187"/>
      <c r="IGY85" s="187"/>
      <c r="IGZ85" s="187"/>
      <c r="IHA85" s="187"/>
      <c r="IHB85" s="187"/>
      <c r="IHC85" s="187"/>
      <c r="IHD85" s="187"/>
      <c r="IHE85" s="187"/>
      <c r="IHF85" s="187"/>
      <c r="IHG85" s="187"/>
      <c r="IHH85" s="187"/>
      <c r="IHI85" s="187"/>
      <c r="IHJ85" s="187"/>
      <c r="IHK85" s="187"/>
      <c r="IHL85" s="187"/>
      <c r="IHM85" s="187"/>
      <c r="IHN85" s="187"/>
      <c r="IHO85" s="187"/>
      <c r="IHP85" s="187"/>
      <c r="IHQ85" s="187"/>
      <c r="IHR85" s="187"/>
      <c r="IHS85" s="187"/>
      <c r="IHT85" s="187"/>
      <c r="IHU85" s="187"/>
      <c r="IHV85" s="187"/>
      <c r="IHW85" s="187"/>
      <c r="IHX85" s="187"/>
      <c r="IHY85" s="187"/>
      <c r="IHZ85" s="187"/>
      <c r="IIA85" s="187"/>
      <c r="IIB85" s="187"/>
      <c r="IIC85" s="187"/>
      <c r="IID85" s="187"/>
      <c r="IIE85" s="187"/>
      <c r="IIF85" s="187"/>
      <c r="IIG85" s="187"/>
      <c r="IIH85" s="187"/>
      <c r="III85" s="187"/>
      <c r="IIJ85" s="187"/>
      <c r="IIK85" s="187"/>
      <c r="IIL85" s="187"/>
      <c r="IIM85" s="187"/>
      <c r="IIN85" s="187"/>
      <c r="IIO85" s="187"/>
      <c r="IIP85" s="187"/>
      <c r="IIQ85" s="187"/>
      <c r="IIR85" s="187"/>
      <c r="IIS85" s="187"/>
      <c r="IIT85" s="187"/>
      <c r="IIU85" s="187"/>
      <c r="IIV85" s="187"/>
      <c r="IIW85" s="187"/>
      <c r="IIX85" s="187"/>
      <c r="IIY85" s="187"/>
      <c r="IIZ85" s="187"/>
      <c r="IJA85" s="187"/>
      <c r="IJB85" s="187"/>
      <c r="IJC85" s="187"/>
      <c r="IJD85" s="187"/>
      <c r="IJE85" s="187"/>
      <c r="IJF85" s="187"/>
      <c r="IJG85" s="187"/>
      <c r="IJH85" s="187"/>
      <c r="IJI85" s="187"/>
      <c r="IJJ85" s="187"/>
      <c r="IJK85" s="187"/>
      <c r="IJL85" s="187"/>
      <c r="IJM85" s="187"/>
      <c r="IJN85" s="187"/>
      <c r="IJO85" s="187"/>
      <c r="IJP85" s="187"/>
      <c r="IJQ85" s="187"/>
      <c r="IJR85" s="187"/>
      <c r="IJS85" s="187"/>
      <c r="IJT85" s="187"/>
      <c r="IJU85" s="187"/>
      <c r="IJV85" s="187"/>
      <c r="IJW85" s="187"/>
      <c r="IJX85" s="187"/>
      <c r="IJY85" s="187"/>
      <c r="IJZ85" s="187"/>
      <c r="IKA85" s="187"/>
      <c r="IKB85" s="187"/>
      <c r="IKC85" s="187"/>
      <c r="IKD85" s="187"/>
      <c r="IKE85" s="187"/>
      <c r="IKF85" s="187"/>
      <c r="IKG85" s="187"/>
      <c r="IKH85" s="187"/>
      <c r="IKI85" s="187"/>
      <c r="IKJ85" s="187"/>
      <c r="IKK85" s="187"/>
      <c r="IKL85" s="187"/>
      <c r="IKM85" s="187"/>
      <c r="IKN85" s="187"/>
      <c r="IKO85" s="187"/>
      <c r="IKP85" s="187"/>
      <c r="IKQ85" s="187"/>
      <c r="IKR85" s="187"/>
      <c r="IKS85" s="187"/>
      <c r="IKT85" s="187"/>
      <c r="IKU85" s="187"/>
      <c r="IKV85" s="187"/>
      <c r="IKW85" s="187"/>
      <c r="IKX85" s="187"/>
      <c r="IKY85" s="187"/>
      <c r="IKZ85" s="187"/>
      <c r="ILA85" s="187"/>
      <c r="ILB85" s="187"/>
      <c r="ILC85" s="187"/>
      <c r="ILD85" s="187"/>
      <c r="ILE85" s="187"/>
      <c r="ILF85" s="187"/>
      <c r="ILG85" s="187"/>
      <c r="ILH85" s="187"/>
      <c r="ILI85" s="187"/>
      <c r="ILJ85" s="187"/>
      <c r="ILK85" s="187"/>
      <c r="ILL85" s="187"/>
      <c r="ILM85" s="187"/>
      <c r="ILN85" s="187"/>
      <c r="ILO85" s="187"/>
      <c r="ILP85" s="187"/>
      <c r="ILQ85" s="187"/>
      <c r="ILR85" s="187"/>
      <c r="ILS85" s="187"/>
      <c r="ILT85" s="187"/>
      <c r="ILU85" s="187"/>
      <c r="ILV85" s="187"/>
      <c r="ILW85" s="187"/>
      <c r="ILX85" s="187"/>
      <c r="ILY85" s="187"/>
      <c r="ILZ85" s="187"/>
      <c r="IMA85" s="187"/>
      <c r="IMB85" s="187"/>
      <c r="IMC85" s="187"/>
      <c r="IMD85" s="187"/>
      <c r="IME85" s="187"/>
      <c r="IMF85" s="187"/>
      <c r="IMG85" s="187"/>
      <c r="IMH85" s="187"/>
      <c r="IMI85" s="187"/>
      <c r="IMJ85" s="187"/>
      <c r="IMK85" s="187"/>
      <c r="IML85" s="187"/>
      <c r="IMM85" s="187"/>
      <c r="IMN85" s="187"/>
      <c r="IMO85" s="187"/>
      <c r="IMP85" s="187"/>
      <c r="IMQ85" s="187"/>
      <c r="IMR85" s="187"/>
      <c r="IMS85" s="187"/>
      <c r="IMT85" s="187"/>
      <c r="IMU85" s="187"/>
      <c r="IMV85" s="187"/>
      <c r="IMW85" s="187"/>
      <c r="IMX85" s="187"/>
      <c r="IMY85" s="187"/>
      <c r="IMZ85" s="187"/>
      <c r="INA85" s="187"/>
      <c r="INB85" s="187"/>
      <c r="INC85" s="187"/>
      <c r="IND85" s="187"/>
      <c r="INE85" s="187"/>
      <c r="INF85" s="187"/>
      <c r="ING85" s="187"/>
      <c r="INH85" s="187"/>
      <c r="INI85" s="187"/>
      <c r="INJ85" s="187"/>
      <c r="INK85" s="187"/>
      <c r="INL85" s="187"/>
      <c r="INM85" s="187"/>
      <c r="INN85" s="187"/>
      <c r="INO85" s="187"/>
      <c r="INP85" s="187"/>
      <c r="INQ85" s="187"/>
      <c r="INR85" s="187"/>
      <c r="INS85" s="187"/>
      <c r="INT85" s="187"/>
      <c r="INU85" s="187"/>
      <c r="INV85" s="187"/>
      <c r="INW85" s="187"/>
      <c r="INX85" s="187"/>
      <c r="INY85" s="187"/>
      <c r="INZ85" s="187"/>
      <c r="IOA85" s="187"/>
      <c r="IOB85" s="187"/>
      <c r="IOC85" s="187"/>
      <c r="IOD85" s="187"/>
      <c r="IOE85" s="187"/>
      <c r="IOF85" s="187"/>
      <c r="IOG85" s="187"/>
      <c r="IOH85" s="187"/>
      <c r="IOI85" s="187"/>
      <c r="IOJ85" s="187"/>
      <c r="IOK85" s="187"/>
      <c r="IOL85" s="187"/>
      <c r="IOM85" s="187"/>
      <c r="ION85" s="187"/>
      <c r="IOO85" s="187"/>
      <c r="IOP85" s="187"/>
      <c r="IOQ85" s="187"/>
      <c r="IOR85" s="187"/>
      <c r="IOS85" s="187"/>
      <c r="IOT85" s="187"/>
      <c r="IOU85" s="187"/>
      <c r="IOV85" s="187"/>
      <c r="IOW85" s="187"/>
      <c r="IOX85" s="187"/>
      <c r="IOY85" s="187"/>
      <c r="IOZ85" s="187"/>
      <c r="IPA85" s="187"/>
      <c r="IPB85" s="187"/>
      <c r="IPC85" s="187"/>
      <c r="IPD85" s="187"/>
      <c r="IPE85" s="187"/>
      <c r="IPF85" s="187"/>
      <c r="IPG85" s="187"/>
      <c r="IPH85" s="187"/>
      <c r="IPI85" s="187"/>
      <c r="IPJ85" s="187"/>
      <c r="IPK85" s="187"/>
      <c r="IPL85" s="187"/>
      <c r="IPM85" s="187"/>
      <c r="IPN85" s="187"/>
      <c r="IPO85" s="187"/>
      <c r="IPP85" s="187"/>
      <c r="IPQ85" s="187"/>
      <c r="IPR85" s="187"/>
      <c r="IPS85" s="187"/>
      <c r="IPT85" s="187"/>
      <c r="IPU85" s="187"/>
      <c r="IPV85" s="187"/>
      <c r="IPW85" s="187"/>
      <c r="IPX85" s="187"/>
      <c r="IPY85" s="187"/>
      <c r="IPZ85" s="187"/>
      <c r="IQA85" s="187"/>
      <c r="IQB85" s="187"/>
      <c r="IQC85" s="187"/>
      <c r="IQD85" s="187"/>
      <c r="IQE85" s="187"/>
      <c r="IQF85" s="187"/>
      <c r="IQG85" s="187"/>
      <c r="IQH85" s="187"/>
      <c r="IQI85" s="187"/>
      <c r="IQJ85" s="187"/>
      <c r="IQK85" s="187"/>
      <c r="IQL85" s="187"/>
      <c r="IQM85" s="187"/>
      <c r="IQN85" s="187"/>
      <c r="IQO85" s="187"/>
      <c r="IQP85" s="187"/>
      <c r="IQQ85" s="187"/>
      <c r="IQR85" s="187"/>
      <c r="IQS85" s="187"/>
      <c r="IQT85" s="187"/>
      <c r="IQU85" s="187"/>
      <c r="IQV85" s="187"/>
      <c r="IQW85" s="187"/>
      <c r="IQX85" s="187"/>
      <c r="IQY85" s="187"/>
      <c r="IQZ85" s="187"/>
      <c r="IRA85" s="187"/>
      <c r="IRB85" s="187"/>
      <c r="IRC85" s="187"/>
      <c r="IRD85" s="187"/>
      <c r="IRE85" s="187"/>
      <c r="IRF85" s="187"/>
      <c r="IRG85" s="187"/>
      <c r="IRH85" s="187"/>
      <c r="IRI85" s="187"/>
      <c r="IRJ85" s="187"/>
      <c r="IRK85" s="187"/>
      <c r="IRL85" s="187"/>
      <c r="IRM85" s="187"/>
      <c r="IRN85" s="187"/>
      <c r="IRO85" s="187"/>
      <c r="IRP85" s="187"/>
      <c r="IRQ85" s="187"/>
      <c r="IRR85" s="187"/>
      <c r="IRS85" s="187"/>
      <c r="IRT85" s="187"/>
      <c r="IRU85" s="187"/>
      <c r="IRV85" s="187"/>
      <c r="IRW85" s="187"/>
      <c r="IRX85" s="187"/>
      <c r="IRY85" s="187"/>
      <c r="IRZ85" s="187"/>
      <c r="ISA85" s="187"/>
      <c r="ISB85" s="187"/>
      <c r="ISC85" s="187"/>
      <c r="ISD85" s="187"/>
      <c r="ISE85" s="187"/>
      <c r="ISF85" s="187"/>
      <c r="ISG85" s="187"/>
      <c r="ISH85" s="187"/>
      <c r="ISI85" s="187"/>
      <c r="ISJ85" s="187"/>
      <c r="ISK85" s="187"/>
      <c r="ISL85" s="187"/>
      <c r="ISM85" s="187"/>
      <c r="ISN85" s="187"/>
      <c r="ISO85" s="187"/>
      <c r="ISP85" s="187"/>
      <c r="ISQ85" s="187"/>
      <c r="ISR85" s="187"/>
      <c r="ISS85" s="187"/>
      <c r="IST85" s="187"/>
      <c r="ISU85" s="187"/>
      <c r="ISV85" s="187"/>
      <c r="ISW85" s="187"/>
      <c r="ISX85" s="187"/>
      <c r="ISY85" s="187"/>
      <c r="ISZ85" s="187"/>
      <c r="ITA85" s="187"/>
      <c r="ITB85" s="187"/>
      <c r="ITC85" s="187"/>
      <c r="ITD85" s="187"/>
      <c r="ITE85" s="187"/>
      <c r="ITF85" s="187"/>
      <c r="ITG85" s="187"/>
      <c r="ITH85" s="187"/>
      <c r="ITI85" s="187"/>
      <c r="ITJ85" s="187"/>
      <c r="ITK85" s="187"/>
      <c r="ITL85" s="187"/>
      <c r="ITM85" s="187"/>
      <c r="ITN85" s="187"/>
      <c r="ITO85" s="187"/>
      <c r="ITP85" s="187"/>
      <c r="ITQ85" s="187"/>
      <c r="ITR85" s="187"/>
      <c r="ITS85" s="187"/>
      <c r="ITT85" s="187"/>
      <c r="ITU85" s="187"/>
      <c r="ITV85" s="187"/>
      <c r="ITW85" s="187"/>
      <c r="ITX85" s="187"/>
      <c r="ITY85" s="187"/>
      <c r="ITZ85" s="187"/>
      <c r="IUA85" s="187"/>
      <c r="IUB85" s="187"/>
      <c r="IUC85" s="187"/>
      <c r="IUD85" s="187"/>
      <c r="IUE85" s="187"/>
      <c r="IUF85" s="187"/>
      <c r="IUG85" s="187"/>
      <c r="IUH85" s="187"/>
      <c r="IUI85" s="187"/>
      <c r="IUJ85" s="187"/>
      <c r="IUK85" s="187"/>
      <c r="IUL85" s="187"/>
      <c r="IUM85" s="187"/>
      <c r="IUN85" s="187"/>
      <c r="IUO85" s="187"/>
      <c r="IUP85" s="187"/>
      <c r="IUQ85" s="187"/>
      <c r="IUR85" s="187"/>
      <c r="IUS85" s="187"/>
      <c r="IUT85" s="187"/>
      <c r="IUU85" s="187"/>
      <c r="IUV85" s="187"/>
      <c r="IUW85" s="187"/>
      <c r="IUX85" s="187"/>
      <c r="IUY85" s="187"/>
      <c r="IUZ85" s="187"/>
      <c r="IVA85" s="187"/>
      <c r="IVB85" s="187"/>
      <c r="IVC85" s="187"/>
      <c r="IVD85" s="187"/>
      <c r="IVE85" s="187"/>
      <c r="IVF85" s="187"/>
      <c r="IVG85" s="187"/>
      <c r="IVH85" s="187"/>
      <c r="IVI85" s="187"/>
      <c r="IVJ85" s="187"/>
      <c r="IVK85" s="187"/>
      <c r="IVL85" s="187"/>
      <c r="IVM85" s="187"/>
      <c r="IVN85" s="187"/>
      <c r="IVO85" s="187"/>
      <c r="IVP85" s="187"/>
      <c r="IVQ85" s="187"/>
      <c r="IVR85" s="187"/>
      <c r="IVS85" s="187"/>
      <c r="IVT85" s="187"/>
      <c r="IVU85" s="187"/>
      <c r="IVV85" s="187"/>
      <c r="IVW85" s="187"/>
      <c r="IVX85" s="187"/>
      <c r="IVY85" s="187"/>
      <c r="IVZ85" s="187"/>
      <c r="IWA85" s="187"/>
      <c r="IWB85" s="187"/>
      <c r="IWC85" s="187"/>
      <c r="IWD85" s="187"/>
      <c r="IWE85" s="187"/>
      <c r="IWF85" s="187"/>
      <c r="IWG85" s="187"/>
      <c r="IWH85" s="187"/>
      <c r="IWI85" s="187"/>
      <c r="IWJ85" s="187"/>
      <c r="IWK85" s="187"/>
      <c r="IWL85" s="187"/>
      <c r="IWM85" s="187"/>
      <c r="IWN85" s="187"/>
      <c r="IWO85" s="187"/>
      <c r="IWP85" s="187"/>
      <c r="IWQ85" s="187"/>
      <c r="IWR85" s="187"/>
      <c r="IWS85" s="187"/>
      <c r="IWT85" s="187"/>
      <c r="IWU85" s="187"/>
      <c r="IWV85" s="187"/>
      <c r="IWW85" s="187"/>
      <c r="IWX85" s="187"/>
      <c r="IWY85" s="187"/>
      <c r="IWZ85" s="187"/>
      <c r="IXA85" s="187"/>
      <c r="IXB85" s="187"/>
      <c r="IXC85" s="187"/>
      <c r="IXD85" s="187"/>
      <c r="IXE85" s="187"/>
      <c r="IXF85" s="187"/>
      <c r="IXG85" s="187"/>
      <c r="IXH85" s="187"/>
      <c r="IXI85" s="187"/>
      <c r="IXJ85" s="187"/>
      <c r="IXK85" s="187"/>
      <c r="IXL85" s="187"/>
      <c r="IXM85" s="187"/>
      <c r="IXN85" s="187"/>
      <c r="IXO85" s="187"/>
      <c r="IXP85" s="187"/>
      <c r="IXQ85" s="187"/>
      <c r="IXR85" s="187"/>
      <c r="IXS85" s="187"/>
      <c r="IXT85" s="187"/>
      <c r="IXU85" s="187"/>
      <c r="IXV85" s="187"/>
      <c r="IXW85" s="187"/>
      <c r="IXX85" s="187"/>
      <c r="IXY85" s="187"/>
      <c r="IXZ85" s="187"/>
      <c r="IYA85" s="187"/>
      <c r="IYB85" s="187"/>
      <c r="IYC85" s="187"/>
      <c r="IYD85" s="187"/>
      <c r="IYE85" s="187"/>
      <c r="IYF85" s="187"/>
      <c r="IYG85" s="187"/>
      <c r="IYH85" s="187"/>
      <c r="IYI85" s="187"/>
      <c r="IYJ85" s="187"/>
      <c r="IYK85" s="187"/>
      <c r="IYL85" s="187"/>
      <c r="IYM85" s="187"/>
      <c r="IYN85" s="187"/>
      <c r="IYO85" s="187"/>
      <c r="IYP85" s="187"/>
      <c r="IYQ85" s="187"/>
      <c r="IYR85" s="187"/>
      <c r="IYS85" s="187"/>
      <c r="IYT85" s="187"/>
      <c r="IYU85" s="187"/>
      <c r="IYV85" s="187"/>
      <c r="IYW85" s="187"/>
      <c r="IYX85" s="187"/>
      <c r="IYY85" s="187"/>
      <c r="IYZ85" s="187"/>
      <c r="IZA85" s="187"/>
      <c r="IZB85" s="187"/>
      <c r="IZC85" s="187"/>
      <c r="IZD85" s="187"/>
      <c r="IZE85" s="187"/>
      <c r="IZF85" s="187"/>
      <c r="IZG85" s="187"/>
      <c r="IZH85" s="187"/>
      <c r="IZI85" s="187"/>
      <c r="IZJ85" s="187"/>
      <c r="IZK85" s="187"/>
      <c r="IZL85" s="187"/>
      <c r="IZM85" s="187"/>
      <c r="IZN85" s="187"/>
      <c r="IZO85" s="187"/>
      <c r="IZP85" s="187"/>
      <c r="IZQ85" s="187"/>
      <c r="IZR85" s="187"/>
      <c r="IZS85" s="187"/>
      <c r="IZT85" s="187"/>
      <c r="IZU85" s="187"/>
      <c r="IZV85" s="187"/>
      <c r="IZW85" s="187"/>
      <c r="IZX85" s="187"/>
      <c r="IZY85" s="187"/>
      <c r="IZZ85" s="187"/>
      <c r="JAA85" s="187"/>
      <c r="JAB85" s="187"/>
      <c r="JAC85" s="187"/>
      <c r="JAD85" s="187"/>
      <c r="JAE85" s="187"/>
      <c r="JAF85" s="187"/>
      <c r="JAG85" s="187"/>
      <c r="JAH85" s="187"/>
      <c r="JAI85" s="187"/>
      <c r="JAJ85" s="187"/>
      <c r="JAK85" s="187"/>
      <c r="JAL85" s="187"/>
      <c r="JAM85" s="187"/>
      <c r="JAN85" s="187"/>
      <c r="JAO85" s="187"/>
      <c r="JAP85" s="187"/>
      <c r="JAQ85" s="187"/>
      <c r="JAR85" s="187"/>
      <c r="JAS85" s="187"/>
      <c r="JAT85" s="187"/>
      <c r="JAU85" s="187"/>
      <c r="JAV85" s="187"/>
      <c r="JAW85" s="187"/>
      <c r="JAX85" s="187"/>
      <c r="JAY85" s="187"/>
      <c r="JAZ85" s="187"/>
      <c r="JBA85" s="187"/>
      <c r="JBB85" s="187"/>
      <c r="JBC85" s="187"/>
      <c r="JBD85" s="187"/>
      <c r="JBE85" s="187"/>
      <c r="JBF85" s="187"/>
      <c r="JBG85" s="187"/>
      <c r="JBH85" s="187"/>
      <c r="JBI85" s="187"/>
      <c r="JBJ85" s="187"/>
      <c r="JBK85" s="187"/>
      <c r="JBL85" s="187"/>
      <c r="JBM85" s="187"/>
      <c r="JBN85" s="187"/>
      <c r="JBO85" s="187"/>
      <c r="JBP85" s="187"/>
      <c r="JBQ85" s="187"/>
      <c r="JBR85" s="187"/>
      <c r="JBS85" s="187"/>
      <c r="JBT85" s="187"/>
      <c r="JBU85" s="187"/>
      <c r="JBV85" s="187"/>
      <c r="JBW85" s="187"/>
      <c r="JBX85" s="187"/>
      <c r="JBY85" s="187"/>
      <c r="JBZ85" s="187"/>
      <c r="JCA85" s="187"/>
      <c r="JCB85" s="187"/>
      <c r="JCC85" s="187"/>
      <c r="JCD85" s="187"/>
      <c r="JCE85" s="187"/>
      <c r="JCF85" s="187"/>
      <c r="JCG85" s="187"/>
      <c r="JCH85" s="187"/>
      <c r="JCI85" s="187"/>
      <c r="JCJ85" s="187"/>
      <c r="JCK85" s="187"/>
      <c r="JCL85" s="187"/>
      <c r="JCM85" s="187"/>
      <c r="JCN85" s="187"/>
      <c r="JCO85" s="187"/>
      <c r="JCP85" s="187"/>
      <c r="JCQ85" s="187"/>
      <c r="JCR85" s="187"/>
      <c r="JCS85" s="187"/>
      <c r="JCT85" s="187"/>
      <c r="JCU85" s="187"/>
      <c r="JCV85" s="187"/>
      <c r="JCW85" s="187"/>
      <c r="JCX85" s="187"/>
      <c r="JCY85" s="187"/>
      <c r="JCZ85" s="187"/>
      <c r="JDA85" s="187"/>
      <c r="JDB85" s="187"/>
      <c r="JDC85" s="187"/>
      <c r="JDD85" s="187"/>
      <c r="JDE85" s="187"/>
      <c r="JDF85" s="187"/>
      <c r="JDG85" s="187"/>
      <c r="JDH85" s="187"/>
      <c r="JDI85" s="187"/>
      <c r="JDJ85" s="187"/>
      <c r="JDK85" s="187"/>
      <c r="JDL85" s="187"/>
      <c r="JDM85" s="187"/>
      <c r="JDN85" s="187"/>
      <c r="JDO85" s="187"/>
      <c r="JDP85" s="187"/>
      <c r="JDQ85" s="187"/>
      <c r="JDR85" s="187"/>
      <c r="JDS85" s="187"/>
      <c r="JDT85" s="187"/>
      <c r="JDU85" s="187"/>
      <c r="JDV85" s="187"/>
      <c r="JDW85" s="187"/>
      <c r="JDX85" s="187"/>
      <c r="JDY85" s="187"/>
      <c r="JDZ85" s="187"/>
      <c r="JEA85" s="187"/>
      <c r="JEB85" s="187"/>
      <c r="JEC85" s="187"/>
      <c r="JED85" s="187"/>
      <c r="JEE85" s="187"/>
      <c r="JEF85" s="187"/>
      <c r="JEG85" s="187"/>
      <c r="JEH85" s="187"/>
      <c r="JEI85" s="187"/>
      <c r="JEJ85" s="187"/>
      <c r="JEK85" s="187"/>
      <c r="JEL85" s="187"/>
      <c r="JEM85" s="187"/>
      <c r="JEN85" s="187"/>
      <c r="JEO85" s="187"/>
      <c r="JEP85" s="187"/>
      <c r="JEQ85" s="187"/>
      <c r="JER85" s="187"/>
      <c r="JES85" s="187"/>
      <c r="JET85" s="187"/>
      <c r="JEU85" s="187"/>
      <c r="JEV85" s="187"/>
      <c r="JEW85" s="187"/>
      <c r="JEX85" s="187"/>
      <c r="JEY85" s="187"/>
      <c r="JEZ85" s="187"/>
      <c r="JFA85" s="187"/>
      <c r="JFB85" s="187"/>
      <c r="JFC85" s="187"/>
      <c r="JFD85" s="187"/>
      <c r="JFE85" s="187"/>
      <c r="JFF85" s="187"/>
      <c r="JFG85" s="187"/>
      <c r="JFH85" s="187"/>
      <c r="JFI85" s="187"/>
      <c r="JFJ85" s="187"/>
      <c r="JFK85" s="187"/>
      <c r="JFL85" s="187"/>
      <c r="JFM85" s="187"/>
      <c r="JFN85" s="187"/>
      <c r="JFO85" s="187"/>
      <c r="JFP85" s="187"/>
      <c r="JFQ85" s="187"/>
      <c r="JFR85" s="187"/>
      <c r="JFS85" s="187"/>
      <c r="JFT85" s="187"/>
      <c r="JFU85" s="187"/>
      <c r="JFV85" s="187"/>
      <c r="JFW85" s="187"/>
      <c r="JFX85" s="187"/>
      <c r="JFY85" s="187"/>
      <c r="JFZ85" s="187"/>
      <c r="JGA85" s="187"/>
      <c r="JGB85" s="187"/>
      <c r="JGC85" s="187"/>
      <c r="JGD85" s="187"/>
      <c r="JGE85" s="187"/>
      <c r="JGF85" s="187"/>
      <c r="JGG85" s="187"/>
      <c r="JGH85" s="187"/>
      <c r="JGI85" s="187"/>
      <c r="JGJ85" s="187"/>
      <c r="JGK85" s="187"/>
      <c r="JGL85" s="187"/>
      <c r="JGM85" s="187"/>
      <c r="JGN85" s="187"/>
      <c r="JGO85" s="187"/>
      <c r="JGP85" s="187"/>
      <c r="JGQ85" s="187"/>
      <c r="JGR85" s="187"/>
      <c r="JGS85" s="187"/>
      <c r="JGT85" s="187"/>
      <c r="JGU85" s="187"/>
      <c r="JGV85" s="187"/>
      <c r="JGW85" s="187"/>
      <c r="JGX85" s="187"/>
      <c r="JGY85" s="187"/>
      <c r="JGZ85" s="187"/>
      <c r="JHA85" s="187"/>
      <c r="JHB85" s="187"/>
      <c r="JHC85" s="187"/>
      <c r="JHD85" s="187"/>
      <c r="JHE85" s="187"/>
      <c r="JHF85" s="187"/>
      <c r="JHG85" s="187"/>
      <c r="JHH85" s="187"/>
      <c r="JHI85" s="187"/>
      <c r="JHJ85" s="187"/>
      <c r="JHK85" s="187"/>
      <c r="JHL85" s="187"/>
      <c r="JHM85" s="187"/>
      <c r="JHN85" s="187"/>
      <c r="JHO85" s="187"/>
      <c r="JHP85" s="187"/>
      <c r="JHQ85" s="187"/>
      <c r="JHR85" s="187"/>
      <c r="JHS85" s="187"/>
      <c r="JHT85" s="187"/>
      <c r="JHU85" s="187"/>
      <c r="JHV85" s="187"/>
      <c r="JHW85" s="187"/>
      <c r="JHX85" s="187"/>
      <c r="JHY85" s="187"/>
      <c r="JHZ85" s="187"/>
      <c r="JIA85" s="187"/>
      <c r="JIB85" s="187"/>
      <c r="JIC85" s="187"/>
      <c r="JID85" s="187"/>
      <c r="JIE85" s="187"/>
      <c r="JIF85" s="187"/>
      <c r="JIG85" s="187"/>
      <c r="JIH85" s="187"/>
      <c r="JII85" s="187"/>
      <c r="JIJ85" s="187"/>
      <c r="JIK85" s="187"/>
      <c r="JIL85" s="187"/>
      <c r="JIM85" s="187"/>
      <c r="JIN85" s="187"/>
      <c r="JIO85" s="187"/>
      <c r="JIP85" s="187"/>
      <c r="JIQ85" s="187"/>
      <c r="JIR85" s="187"/>
      <c r="JIS85" s="187"/>
      <c r="JIT85" s="187"/>
      <c r="JIU85" s="187"/>
      <c r="JIV85" s="187"/>
      <c r="JIW85" s="187"/>
      <c r="JIX85" s="187"/>
      <c r="JIY85" s="187"/>
      <c r="JIZ85" s="187"/>
      <c r="JJA85" s="187"/>
      <c r="JJB85" s="187"/>
      <c r="JJC85" s="187"/>
      <c r="JJD85" s="187"/>
      <c r="JJE85" s="187"/>
      <c r="JJF85" s="187"/>
      <c r="JJG85" s="187"/>
      <c r="JJH85" s="187"/>
      <c r="JJI85" s="187"/>
      <c r="JJJ85" s="187"/>
      <c r="JJK85" s="187"/>
      <c r="JJL85" s="187"/>
      <c r="JJM85" s="187"/>
      <c r="JJN85" s="187"/>
      <c r="JJO85" s="187"/>
      <c r="JJP85" s="187"/>
      <c r="JJQ85" s="187"/>
      <c r="JJR85" s="187"/>
      <c r="JJS85" s="187"/>
      <c r="JJT85" s="187"/>
      <c r="JJU85" s="187"/>
      <c r="JJV85" s="187"/>
      <c r="JJW85" s="187"/>
      <c r="JJX85" s="187"/>
      <c r="JJY85" s="187"/>
      <c r="JJZ85" s="187"/>
      <c r="JKA85" s="187"/>
      <c r="JKB85" s="187"/>
      <c r="JKC85" s="187"/>
      <c r="JKD85" s="187"/>
      <c r="JKE85" s="187"/>
      <c r="JKF85" s="187"/>
      <c r="JKG85" s="187"/>
      <c r="JKH85" s="187"/>
      <c r="JKI85" s="187"/>
      <c r="JKJ85" s="187"/>
      <c r="JKK85" s="187"/>
      <c r="JKL85" s="187"/>
      <c r="JKM85" s="187"/>
      <c r="JKN85" s="187"/>
      <c r="JKO85" s="187"/>
      <c r="JKP85" s="187"/>
      <c r="JKQ85" s="187"/>
      <c r="JKR85" s="187"/>
      <c r="JKS85" s="187"/>
      <c r="JKT85" s="187"/>
      <c r="JKU85" s="187"/>
      <c r="JKV85" s="187"/>
      <c r="JKW85" s="187"/>
      <c r="JKX85" s="187"/>
      <c r="JKY85" s="187"/>
      <c r="JKZ85" s="187"/>
      <c r="JLA85" s="187"/>
      <c r="JLB85" s="187"/>
      <c r="JLC85" s="187"/>
      <c r="JLD85" s="187"/>
      <c r="JLE85" s="187"/>
      <c r="JLF85" s="187"/>
      <c r="JLG85" s="187"/>
      <c r="JLH85" s="187"/>
      <c r="JLI85" s="187"/>
      <c r="JLJ85" s="187"/>
      <c r="JLK85" s="187"/>
      <c r="JLL85" s="187"/>
      <c r="JLM85" s="187"/>
      <c r="JLN85" s="187"/>
      <c r="JLO85" s="187"/>
      <c r="JLP85" s="187"/>
      <c r="JLQ85" s="187"/>
      <c r="JLR85" s="187"/>
      <c r="JLS85" s="187"/>
      <c r="JLT85" s="187"/>
      <c r="JLU85" s="187"/>
      <c r="JLV85" s="187"/>
      <c r="JLW85" s="187"/>
      <c r="JLX85" s="187"/>
      <c r="JLY85" s="187"/>
      <c r="JLZ85" s="187"/>
      <c r="JMA85" s="187"/>
      <c r="JMB85" s="187"/>
      <c r="JMC85" s="187"/>
      <c r="JMD85" s="187"/>
      <c r="JME85" s="187"/>
      <c r="JMF85" s="187"/>
      <c r="JMG85" s="187"/>
      <c r="JMH85" s="187"/>
      <c r="JMI85" s="187"/>
      <c r="JMJ85" s="187"/>
      <c r="JMK85" s="187"/>
      <c r="JML85" s="187"/>
      <c r="JMM85" s="187"/>
      <c r="JMN85" s="187"/>
      <c r="JMO85" s="187"/>
      <c r="JMP85" s="187"/>
      <c r="JMQ85" s="187"/>
      <c r="JMR85" s="187"/>
      <c r="JMS85" s="187"/>
      <c r="JMT85" s="187"/>
      <c r="JMU85" s="187"/>
      <c r="JMV85" s="187"/>
      <c r="JMW85" s="187"/>
      <c r="JMX85" s="187"/>
      <c r="JMY85" s="187"/>
      <c r="JMZ85" s="187"/>
      <c r="JNA85" s="187"/>
      <c r="JNB85" s="187"/>
      <c r="JNC85" s="187"/>
      <c r="JND85" s="187"/>
      <c r="JNE85" s="187"/>
      <c r="JNF85" s="187"/>
      <c r="JNG85" s="187"/>
      <c r="JNH85" s="187"/>
      <c r="JNI85" s="187"/>
      <c r="JNJ85" s="187"/>
      <c r="JNK85" s="187"/>
      <c r="JNL85" s="187"/>
      <c r="JNM85" s="187"/>
      <c r="JNN85" s="187"/>
      <c r="JNO85" s="187"/>
      <c r="JNP85" s="187"/>
      <c r="JNQ85" s="187"/>
      <c r="JNR85" s="187"/>
      <c r="JNS85" s="187"/>
      <c r="JNT85" s="187"/>
      <c r="JNU85" s="187"/>
      <c r="JNV85" s="187"/>
      <c r="JNW85" s="187"/>
      <c r="JNX85" s="187"/>
      <c r="JNY85" s="187"/>
      <c r="JNZ85" s="187"/>
      <c r="JOA85" s="187"/>
      <c r="JOB85" s="187"/>
      <c r="JOC85" s="187"/>
      <c r="JOD85" s="187"/>
      <c r="JOE85" s="187"/>
      <c r="JOF85" s="187"/>
      <c r="JOG85" s="187"/>
      <c r="JOH85" s="187"/>
      <c r="JOI85" s="187"/>
      <c r="JOJ85" s="187"/>
      <c r="JOK85" s="187"/>
      <c r="JOL85" s="187"/>
      <c r="JOM85" s="187"/>
      <c r="JON85" s="187"/>
      <c r="JOO85" s="187"/>
      <c r="JOP85" s="187"/>
      <c r="JOQ85" s="187"/>
      <c r="JOR85" s="187"/>
      <c r="JOS85" s="187"/>
      <c r="JOT85" s="187"/>
      <c r="JOU85" s="187"/>
      <c r="JOV85" s="187"/>
      <c r="JOW85" s="187"/>
      <c r="JOX85" s="187"/>
      <c r="JOY85" s="187"/>
      <c r="JOZ85" s="187"/>
      <c r="JPA85" s="187"/>
      <c r="JPB85" s="187"/>
      <c r="JPC85" s="187"/>
      <c r="JPD85" s="187"/>
      <c r="JPE85" s="187"/>
      <c r="JPF85" s="187"/>
      <c r="JPG85" s="187"/>
      <c r="JPH85" s="187"/>
      <c r="JPI85" s="187"/>
      <c r="JPJ85" s="187"/>
      <c r="JPK85" s="187"/>
      <c r="JPL85" s="187"/>
      <c r="JPM85" s="187"/>
      <c r="JPN85" s="187"/>
      <c r="JPO85" s="187"/>
      <c r="JPP85" s="187"/>
      <c r="JPQ85" s="187"/>
      <c r="JPR85" s="187"/>
      <c r="JPS85" s="187"/>
      <c r="JPT85" s="187"/>
      <c r="JPU85" s="187"/>
      <c r="JPV85" s="187"/>
      <c r="JPW85" s="187"/>
      <c r="JPX85" s="187"/>
      <c r="JPY85" s="187"/>
      <c r="JPZ85" s="187"/>
      <c r="JQA85" s="187"/>
      <c r="JQB85" s="187"/>
      <c r="JQC85" s="187"/>
      <c r="JQD85" s="187"/>
      <c r="JQE85" s="187"/>
      <c r="JQF85" s="187"/>
      <c r="JQG85" s="187"/>
      <c r="JQH85" s="187"/>
      <c r="JQI85" s="187"/>
      <c r="JQJ85" s="187"/>
      <c r="JQK85" s="187"/>
      <c r="JQL85" s="187"/>
      <c r="JQM85" s="187"/>
      <c r="JQN85" s="187"/>
      <c r="JQO85" s="187"/>
      <c r="JQP85" s="187"/>
      <c r="JQQ85" s="187"/>
      <c r="JQR85" s="187"/>
      <c r="JQS85" s="187"/>
      <c r="JQT85" s="187"/>
      <c r="JQU85" s="187"/>
      <c r="JQV85" s="187"/>
      <c r="JQW85" s="187"/>
      <c r="JQX85" s="187"/>
      <c r="JQY85" s="187"/>
      <c r="JQZ85" s="187"/>
      <c r="JRA85" s="187"/>
      <c r="JRB85" s="187"/>
      <c r="JRC85" s="187"/>
      <c r="JRD85" s="187"/>
      <c r="JRE85" s="187"/>
      <c r="JRF85" s="187"/>
      <c r="JRG85" s="187"/>
      <c r="JRH85" s="187"/>
      <c r="JRI85" s="187"/>
      <c r="JRJ85" s="187"/>
      <c r="JRK85" s="187"/>
      <c r="JRL85" s="187"/>
      <c r="JRM85" s="187"/>
      <c r="JRN85" s="187"/>
      <c r="JRO85" s="187"/>
      <c r="JRP85" s="187"/>
      <c r="JRQ85" s="187"/>
      <c r="JRR85" s="187"/>
      <c r="JRS85" s="187"/>
      <c r="JRT85" s="187"/>
      <c r="JRU85" s="187"/>
      <c r="JRV85" s="187"/>
      <c r="JRW85" s="187"/>
      <c r="JRX85" s="187"/>
      <c r="JRY85" s="187"/>
      <c r="JRZ85" s="187"/>
      <c r="JSA85" s="187"/>
      <c r="JSB85" s="187"/>
      <c r="JSC85" s="187"/>
      <c r="JSD85" s="187"/>
      <c r="JSE85" s="187"/>
      <c r="JSF85" s="187"/>
      <c r="JSG85" s="187"/>
      <c r="JSH85" s="187"/>
      <c r="JSI85" s="187"/>
      <c r="JSJ85" s="187"/>
      <c r="JSK85" s="187"/>
      <c r="JSL85" s="187"/>
      <c r="JSM85" s="187"/>
      <c r="JSN85" s="187"/>
      <c r="JSO85" s="187"/>
      <c r="JSP85" s="187"/>
      <c r="JSQ85" s="187"/>
      <c r="JSR85" s="187"/>
      <c r="JSS85" s="187"/>
      <c r="JST85" s="187"/>
      <c r="JSU85" s="187"/>
      <c r="JSV85" s="187"/>
      <c r="JSW85" s="187"/>
      <c r="JSX85" s="187"/>
      <c r="JSY85" s="187"/>
      <c r="JSZ85" s="187"/>
      <c r="JTA85" s="187"/>
      <c r="JTB85" s="187"/>
      <c r="JTC85" s="187"/>
      <c r="JTD85" s="187"/>
      <c r="JTE85" s="187"/>
      <c r="JTF85" s="187"/>
      <c r="JTG85" s="187"/>
      <c r="JTH85" s="187"/>
      <c r="JTI85" s="187"/>
      <c r="JTJ85" s="187"/>
      <c r="JTK85" s="187"/>
      <c r="JTL85" s="187"/>
      <c r="JTM85" s="187"/>
      <c r="JTN85" s="187"/>
      <c r="JTO85" s="187"/>
      <c r="JTP85" s="187"/>
      <c r="JTQ85" s="187"/>
      <c r="JTR85" s="187"/>
      <c r="JTS85" s="187"/>
      <c r="JTT85" s="187"/>
      <c r="JTU85" s="187"/>
      <c r="JTV85" s="187"/>
      <c r="JTW85" s="187"/>
      <c r="JTX85" s="187"/>
      <c r="JTY85" s="187"/>
      <c r="JTZ85" s="187"/>
      <c r="JUA85" s="187"/>
      <c r="JUB85" s="187"/>
      <c r="JUC85" s="187"/>
      <c r="JUD85" s="187"/>
      <c r="JUE85" s="187"/>
      <c r="JUF85" s="187"/>
      <c r="JUG85" s="187"/>
      <c r="JUH85" s="187"/>
      <c r="JUI85" s="187"/>
      <c r="JUJ85" s="187"/>
      <c r="JUK85" s="187"/>
      <c r="JUL85" s="187"/>
      <c r="JUM85" s="187"/>
      <c r="JUN85" s="187"/>
      <c r="JUO85" s="187"/>
      <c r="JUP85" s="187"/>
      <c r="JUQ85" s="187"/>
      <c r="JUR85" s="187"/>
      <c r="JUS85" s="187"/>
      <c r="JUT85" s="187"/>
      <c r="JUU85" s="187"/>
      <c r="JUV85" s="187"/>
      <c r="JUW85" s="187"/>
      <c r="JUX85" s="187"/>
      <c r="JUY85" s="187"/>
      <c r="JUZ85" s="187"/>
      <c r="JVA85" s="187"/>
      <c r="JVB85" s="187"/>
      <c r="JVC85" s="187"/>
      <c r="JVD85" s="187"/>
      <c r="JVE85" s="187"/>
      <c r="JVF85" s="187"/>
      <c r="JVG85" s="187"/>
      <c r="JVH85" s="187"/>
      <c r="JVI85" s="187"/>
      <c r="JVJ85" s="187"/>
      <c r="JVK85" s="187"/>
      <c r="JVL85" s="187"/>
      <c r="JVM85" s="187"/>
      <c r="JVN85" s="187"/>
      <c r="JVO85" s="187"/>
      <c r="JVP85" s="187"/>
      <c r="JVQ85" s="187"/>
      <c r="JVR85" s="187"/>
      <c r="JVS85" s="187"/>
      <c r="JVT85" s="187"/>
      <c r="JVU85" s="187"/>
      <c r="JVV85" s="187"/>
      <c r="JVW85" s="187"/>
      <c r="JVX85" s="187"/>
      <c r="JVY85" s="187"/>
      <c r="JVZ85" s="187"/>
      <c r="JWA85" s="187"/>
      <c r="JWB85" s="187"/>
      <c r="JWC85" s="187"/>
      <c r="JWD85" s="187"/>
      <c r="JWE85" s="187"/>
      <c r="JWF85" s="187"/>
      <c r="JWG85" s="187"/>
      <c r="JWH85" s="187"/>
      <c r="JWI85" s="187"/>
      <c r="JWJ85" s="187"/>
      <c r="JWK85" s="187"/>
      <c r="JWL85" s="187"/>
      <c r="JWM85" s="187"/>
      <c r="JWN85" s="187"/>
      <c r="JWO85" s="187"/>
      <c r="JWP85" s="187"/>
      <c r="JWQ85" s="187"/>
      <c r="JWR85" s="187"/>
      <c r="JWS85" s="187"/>
      <c r="JWT85" s="187"/>
      <c r="JWU85" s="187"/>
      <c r="JWV85" s="187"/>
      <c r="JWW85" s="187"/>
      <c r="JWX85" s="187"/>
      <c r="JWY85" s="187"/>
      <c r="JWZ85" s="187"/>
      <c r="JXA85" s="187"/>
      <c r="JXB85" s="187"/>
      <c r="JXC85" s="187"/>
      <c r="JXD85" s="187"/>
      <c r="JXE85" s="187"/>
      <c r="JXF85" s="187"/>
      <c r="JXG85" s="187"/>
      <c r="JXH85" s="187"/>
      <c r="JXI85" s="187"/>
      <c r="JXJ85" s="187"/>
      <c r="JXK85" s="187"/>
      <c r="JXL85" s="187"/>
      <c r="JXM85" s="187"/>
      <c r="JXN85" s="187"/>
      <c r="JXO85" s="187"/>
      <c r="JXP85" s="187"/>
      <c r="JXQ85" s="187"/>
      <c r="JXR85" s="187"/>
      <c r="JXS85" s="187"/>
      <c r="JXT85" s="187"/>
      <c r="JXU85" s="187"/>
      <c r="JXV85" s="187"/>
      <c r="JXW85" s="187"/>
      <c r="JXX85" s="187"/>
      <c r="JXY85" s="187"/>
      <c r="JXZ85" s="187"/>
      <c r="JYA85" s="187"/>
      <c r="JYB85" s="187"/>
      <c r="JYC85" s="187"/>
      <c r="JYD85" s="187"/>
      <c r="JYE85" s="187"/>
      <c r="JYF85" s="187"/>
      <c r="JYG85" s="187"/>
      <c r="JYH85" s="187"/>
      <c r="JYI85" s="187"/>
      <c r="JYJ85" s="187"/>
      <c r="JYK85" s="187"/>
      <c r="JYL85" s="187"/>
      <c r="JYM85" s="187"/>
      <c r="JYN85" s="187"/>
      <c r="JYO85" s="187"/>
      <c r="JYP85" s="187"/>
      <c r="JYQ85" s="187"/>
      <c r="JYR85" s="187"/>
      <c r="JYS85" s="187"/>
      <c r="JYT85" s="187"/>
      <c r="JYU85" s="187"/>
      <c r="JYV85" s="187"/>
      <c r="JYW85" s="187"/>
      <c r="JYX85" s="187"/>
      <c r="JYY85" s="187"/>
      <c r="JYZ85" s="187"/>
      <c r="JZA85" s="187"/>
      <c r="JZB85" s="187"/>
      <c r="JZC85" s="187"/>
      <c r="JZD85" s="187"/>
      <c r="JZE85" s="187"/>
      <c r="JZF85" s="187"/>
      <c r="JZG85" s="187"/>
      <c r="JZH85" s="187"/>
      <c r="JZI85" s="187"/>
      <c r="JZJ85" s="187"/>
      <c r="JZK85" s="187"/>
      <c r="JZL85" s="187"/>
      <c r="JZM85" s="187"/>
      <c r="JZN85" s="187"/>
      <c r="JZO85" s="187"/>
      <c r="JZP85" s="187"/>
      <c r="JZQ85" s="187"/>
      <c r="JZR85" s="187"/>
      <c r="JZS85" s="187"/>
      <c r="JZT85" s="187"/>
      <c r="JZU85" s="187"/>
      <c r="JZV85" s="187"/>
      <c r="JZW85" s="187"/>
      <c r="JZX85" s="187"/>
      <c r="JZY85" s="187"/>
      <c r="JZZ85" s="187"/>
      <c r="KAA85" s="187"/>
      <c r="KAB85" s="187"/>
      <c r="KAC85" s="187"/>
      <c r="KAD85" s="187"/>
      <c r="KAE85" s="187"/>
      <c r="KAF85" s="187"/>
      <c r="KAG85" s="187"/>
      <c r="KAH85" s="187"/>
      <c r="KAI85" s="187"/>
      <c r="KAJ85" s="187"/>
      <c r="KAK85" s="187"/>
      <c r="KAL85" s="187"/>
      <c r="KAM85" s="187"/>
      <c r="KAN85" s="187"/>
      <c r="KAO85" s="187"/>
      <c r="KAP85" s="187"/>
      <c r="KAQ85" s="187"/>
      <c r="KAR85" s="187"/>
      <c r="KAS85" s="187"/>
      <c r="KAT85" s="187"/>
      <c r="KAU85" s="187"/>
      <c r="KAV85" s="187"/>
      <c r="KAW85" s="187"/>
      <c r="KAX85" s="187"/>
      <c r="KAY85" s="187"/>
      <c r="KAZ85" s="187"/>
      <c r="KBA85" s="187"/>
      <c r="KBB85" s="187"/>
      <c r="KBC85" s="187"/>
      <c r="KBD85" s="187"/>
      <c r="KBE85" s="187"/>
      <c r="KBF85" s="187"/>
      <c r="KBG85" s="187"/>
      <c r="KBH85" s="187"/>
      <c r="KBI85" s="187"/>
      <c r="KBJ85" s="187"/>
      <c r="KBK85" s="187"/>
      <c r="KBL85" s="187"/>
      <c r="KBM85" s="187"/>
      <c r="KBN85" s="187"/>
      <c r="KBO85" s="187"/>
      <c r="KBP85" s="187"/>
      <c r="KBQ85" s="187"/>
      <c r="KBR85" s="187"/>
      <c r="KBS85" s="187"/>
      <c r="KBT85" s="187"/>
      <c r="KBU85" s="187"/>
      <c r="KBV85" s="187"/>
      <c r="KBW85" s="187"/>
      <c r="KBX85" s="187"/>
      <c r="KBY85" s="187"/>
      <c r="KBZ85" s="187"/>
      <c r="KCA85" s="187"/>
      <c r="KCB85" s="187"/>
      <c r="KCC85" s="187"/>
      <c r="KCD85" s="187"/>
      <c r="KCE85" s="187"/>
      <c r="KCF85" s="187"/>
      <c r="KCG85" s="187"/>
      <c r="KCH85" s="187"/>
      <c r="KCI85" s="187"/>
      <c r="KCJ85" s="187"/>
      <c r="KCK85" s="187"/>
      <c r="KCL85" s="187"/>
      <c r="KCM85" s="187"/>
      <c r="KCN85" s="187"/>
      <c r="KCO85" s="187"/>
      <c r="KCP85" s="187"/>
      <c r="KCQ85" s="187"/>
      <c r="KCR85" s="187"/>
      <c r="KCS85" s="187"/>
      <c r="KCT85" s="187"/>
      <c r="KCU85" s="187"/>
      <c r="KCV85" s="187"/>
      <c r="KCW85" s="187"/>
      <c r="KCX85" s="187"/>
      <c r="KCY85" s="187"/>
      <c r="KCZ85" s="187"/>
      <c r="KDA85" s="187"/>
      <c r="KDB85" s="187"/>
      <c r="KDC85" s="187"/>
      <c r="KDD85" s="187"/>
      <c r="KDE85" s="187"/>
      <c r="KDF85" s="187"/>
      <c r="KDG85" s="187"/>
      <c r="KDH85" s="187"/>
      <c r="KDI85" s="187"/>
      <c r="KDJ85" s="187"/>
      <c r="KDK85" s="187"/>
      <c r="KDL85" s="187"/>
      <c r="KDM85" s="187"/>
      <c r="KDN85" s="187"/>
      <c r="KDO85" s="187"/>
      <c r="KDP85" s="187"/>
      <c r="KDQ85" s="187"/>
      <c r="KDR85" s="187"/>
      <c r="KDS85" s="187"/>
      <c r="KDT85" s="187"/>
      <c r="KDU85" s="187"/>
      <c r="KDV85" s="187"/>
      <c r="KDW85" s="187"/>
      <c r="KDX85" s="187"/>
      <c r="KDY85" s="187"/>
      <c r="KDZ85" s="187"/>
      <c r="KEA85" s="187"/>
      <c r="KEB85" s="187"/>
      <c r="KEC85" s="187"/>
      <c r="KED85" s="187"/>
      <c r="KEE85" s="187"/>
      <c r="KEF85" s="187"/>
      <c r="KEG85" s="187"/>
      <c r="KEH85" s="187"/>
      <c r="KEI85" s="187"/>
      <c r="KEJ85" s="187"/>
      <c r="KEK85" s="187"/>
      <c r="KEL85" s="187"/>
      <c r="KEM85" s="187"/>
      <c r="KEN85" s="187"/>
      <c r="KEO85" s="187"/>
      <c r="KEP85" s="187"/>
      <c r="KEQ85" s="187"/>
      <c r="KER85" s="187"/>
      <c r="KES85" s="187"/>
      <c r="KET85" s="187"/>
      <c r="KEU85" s="187"/>
      <c r="KEV85" s="187"/>
      <c r="KEW85" s="187"/>
      <c r="KEX85" s="187"/>
      <c r="KEY85" s="187"/>
      <c r="KEZ85" s="187"/>
      <c r="KFA85" s="187"/>
      <c r="KFB85" s="187"/>
      <c r="KFC85" s="187"/>
      <c r="KFD85" s="187"/>
      <c r="KFE85" s="187"/>
      <c r="KFF85" s="187"/>
      <c r="KFG85" s="187"/>
      <c r="KFH85" s="187"/>
      <c r="KFI85" s="187"/>
      <c r="KFJ85" s="187"/>
      <c r="KFK85" s="187"/>
      <c r="KFL85" s="187"/>
      <c r="KFM85" s="187"/>
      <c r="KFN85" s="187"/>
      <c r="KFO85" s="187"/>
      <c r="KFP85" s="187"/>
      <c r="KFQ85" s="187"/>
      <c r="KFR85" s="187"/>
      <c r="KFS85" s="187"/>
      <c r="KFT85" s="187"/>
      <c r="KFU85" s="187"/>
      <c r="KFV85" s="187"/>
      <c r="KFW85" s="187"/>
      <c r="KFX85" s="187"/>
      <c r="KFY85" s="187"/>
      <c r="KFZ85" s="187"/>
      <c r="KGA85" s="187"/>
      <c r="KGB85" s="187"/>
      <c r="KGC85" s="187"/>
      <c r="KGD85" s="187"/>
      <c r="KGE85" s="187"/>
      <c r="KGF85" s="187"/>
      <c r="KGG85" s="187"/>
      <c r="KGH85" s="187"/>
      <c r="KGI85" s="187"/>
      <c r="KGJ85" s="187"/>
      <c r="KGK85" s="187"/>
      <c r="KGL85" s="187"/>
      <c r="KGM85" s="187"/>
      <c r="KGN85" s="187"/>
      <c r="KGO85" s="187"/>
      <c r="KGP85" s="187"/>
      <c r="KGQ85" s="187"/>
      <c r="KGR85" s="187"/>
      <c r="KGS85" s="187"/>
      <c r="KGT85" s="187"/>
      <c r="KGU85" s="187"/>
      <c r="KGV85" s="187"/>
      <c r="KGW85" s="187"/>
      <c r="KGX85" s="187"/>
      <c r="KGY85" s="187"/>
      <c r="KGZ85" s="187"/>
      <c r="KHA85" s="187"/>
      <c r="KHB85" s="187"/>
      <c r="KHC85" s="187"/>
      <c r="KHD85" s="187"/>
      <c r="KHE85" s="187"/>
      <c r="KHF85" s="187"/>
      <c r="KHG85" s="187"/>
      <c r="KHH85" s="187"/>
      <c r="KHI85" s="187"/>
      <c r="KHJ85" s="187"/>
      <c r="KHK85" s="187"/>
      <c r="KHL85" s="187"/>
      <c r="KHM85" s="187"/>
      <c r="KHN85" s="187"/>
      <c r="KHO85" s="187"/>
      <c r="KHP85" s="187"/>
      <c r="KHQ85" s="187"/>
      <c r="KHR85" s="187"/>
      <c r="KHS85" s="187"/>
      <c r="KHT85" s="187"/>
      <c r="KHU85" s="187"/>
      <c r="KHV85" s="187"/>
      <c r="KHW85" s="187"/>
      <c r="KHX85" s="187"/>
      <c r="KHY85" s="187"/>
      <c r="KHZ85" s="187"/>
      <c r="KIA85" s="187"/>
      <c r="KIB85" s="187"/>
      <c r="KIC85" s="187"/>
      <c r="KID85" s="187"/>
      <c r="KIE85" s="187"/>
      <c r="KIF85" s="187"/>
      <c r="KIG85" s="187"/>
      <c r="KIH85" s="187"/>
      <c r="KII85" s="187"/>
      <c r="KIJ85" s="187"/>
      <c r="KIK85" s="187"/>
      <c r="KIL85" s="187"/>
      <c r="KIM85" s="187"/>
      <c r="KIN85" s="187"/>
      <c r="KIO85" s="187"/>
      <c r="KIP85" s="187"/>
      <c r="KIQ85" s="187"/>
      <c r="KIR85" s="187"/>
      <c r="KIS85" s="187"/>
      <c r="KIT85" s="187"/>
      <c r="KIU85" s="187"/>
      <c r="KIV85" s="187"/>
      <c r="KIW85" s="187"/>
      <c r="KIX85" s="187"/>
      <c r="KIY85" s="187"/>
      <c r="KIZ85" s="187"/>
      <c r="KJA85" s="187"/>
      <c r="KJB85" s="187"/>
      <c r="KJC85" s="187"/>
      <c r="KJD85" s="187"/>
      <c r="KJE85" s="187"/>
      <c r="KJF85" s="187"/>
      <c r="KJG85" s="187"/>
      <c r="KJH85" s="187"/>
      <c r="KJI85" s="187"/>
      <c r="KJJ85" s="187"/>
      <c r="KJK85" s="187"/>
      <c r="KJL85" s="187"/>
      <c r="KJM85" s="187"/>
      <c r="KJN85" s="187"/>
      <c r="KJO85" s="187"/>
      <c r="KJP85" s="187"/>
      <c r="KJQ85" s="187"/>
      <c r="KJR85" s="187"/>
      <c r="KJS85" s="187"/>
      <c r="KJT85" s="187"/>
      <c r="KJU85" s="187"/>
      <c r="KJV85" s="187"/>
      <c r="KJW85" s="187"/>
      <c r="KJX85" s="187"/>
      <c r="KJY85" s="187"/>
      <c r="KJZ85" s="187"/>
      <c r="KKA85" s="187"/>
      <c r="KKB85" s="187"/>
      <c r="KKC85" s="187"/>
      <c r="KKD85" s="187"/>
      <c r="KKE85" s="187"/>
      <c r="KKF85" s="187"/>
      <c r="KKG85" s="187"/>
      <c r="KKH85" s="187"/>
      <c r="KKI85" s="187"/>
      <c r="KKJ85" s="187"/>
      <c r="KKK85" s="187"/>
      <c r="KKL85" s="187"/>
      <c r="KKM85" s="187"/>
      <c r="KKN85" s="187"/>
      <c r="KKO85" s="187"/>
      <c r="KKP85" s="187"/>
      <c r="KKQ85" s="187"/>
      <c r="KKR85" s="187"/>
      <c r="KKS85" s="187"/>
      <c r="KKT85" s="187"/>
      <c r="KKU85" s="187"/>
      <c r="KKV85" s="187"/>
      <c r="KKW85" s="187"/>
      <c r="KKX85" s="187"/>
      <c r="KKY85" s="187"/>
      <c r="KKZ85" s="187"/>
      <c r="KLA85" s="187"/>
      <c r="KLB85" s="187"/>
      <c r="KLC85" s="187"/>
      <c r="KLD85" s="187"/>
      <c r="KLE85" s="187"/>
      <c r="KLF85" s="187"/>
      <c r="KLG85" s="187"/>
      <c r="KLH85" s="187"/>
      <c r="KLI85" s="187"/>
      <c r="KLJ85" s="187"/>
      <c r="KLK85" s="187"/>
      <c r="KLL85" s="187"/>
      <c r="KLM85" s="187"/>
      <c r="KLN85" s="187"/>
      <c r="KLO85" s="187"/>
      <c r="KLP85" s="187"/>
      <c r="KLQ85" s="187"/>
      <c r="KLR85" s="187"/>
      <c r="KLS85" s="187"/>
      <c r="KLT85" s="187"/>
      <c r="KLU85" s="187"/>
      <c r="KLV85" s="187"/>
      <c r="KLW85" s="187"/>
      <c r="KLX85" s="187"/>
      <c r="KLY85" s="187"/>
      <c r="KLZ85" s="187"/>
      <c r="KMA85" s="187"/>
      <c r="KMB85" s="187"/>
      <c r="KMC85" s="187"/>
      <c r="KMD85" s="187"/>
      <c r="KME85" s="187"/>
      <c r="KMF85" s="187"/>
      <c r="KMG85" s="187"/>
      <c r="KMH85" s="187"/>
      <c r="KMI85" s="187"/>
      <c r="KMJ85" s="187"/>
      <c r="KMK85" s="187"/>
      <c r="KML85" s="187"/>
      <c r="KMM85" s="187"/>
      <c r="KMN85" s="187"/>
      <c r="KMO85" s="187"/>
      <c r="KMP85" s="187"/>
      <c r="KMQ85" s="187"/>
      <c r="KMR85" s="187"/>
      <c r="KMS85" s="187"/>
      <c r="KMT85" s="187"/>
      <c r="KMU85" s="187"/>
      <c r="KMV85" s="187"/>
      <c r="KMW85" s="187"/>
      <c r="KMX85" s="187"/>
      <c r="KMY85" s="187"/>
      <c r="KMZ85" s="187"/>
      <c r="KNA85" s="187"/>
      <c r="KNB85" s="187"/>
      <c r="KNC85" s="187"/>
      <c r="KND85" s="187"/>
      <c r="KNE85" s="187"/>
      <c r="KNF85" s="187"/>
      <c r="KNG85" s="187"/>
      <c r="KNH85" s="187"/>
      <c r="KNI85" s="187"/>
      <c r="KNJ85" s="187"/>
      <c r="KNK85" s="187"/>
      <c r="KNL85" s="187"/>
      <c r="KNM85" s="187"/>
      <c r="KNN85" s="187"/>
      <c r="KNO85" s="187"/>
      <c r="KNP85" s="187"/>
      <c r="KNQ85" s="187"/>
      <c r="KNR85" s="187"/>
      <c r="KNS85" s="187"/>
      <c r="KNT85" s="187"/>
      <c r="KNU85" s="187"/>
      <c r="KNV85" s="187"/>
      <c r="KNW85" s="187"/>
      <c r="KNX85" s="187"/>
      <c r="KNY85" s="187"/>
      <c r="KNZ85" s="187"/>
      <c r="KOA85" s="187"/>
      <c r="KOB85" s="187"/>
      <c r="KOC85" s="187"/>
      <c r="KOD85" s="187"/>
      <c r="KOE85" s="187"/>
      <c r="KOF85" s="187"/>
      <c r="KOG85" s="187"/>
      <c r="KOH85" s="187"/>
      <c r="KOI85" s="187"/>
      <c r="KOJ85" s="187"/>
      <c r="KOK85" s="187"/>
      <c r="KOL85" s="187"/>
      <c r="KOM85" s="187"/>
      <c r="KON85" s="187"/>
      <c r="KOO85" s="187"/>
      <c r="KOP85" s="187"/>
      <c r="KOQ85" s="187"/>
      <c r="KOR85" s="187"/>
      <c r="KOS85" s="187"/>
      <c r="KOT85" s="187"/>
      <c r="KOU85" s="187"/>
      <c r="KOV85" s="187"/>
      <c r="KOW85" s="187"/>
      <c r="KOX85" s="187"/>
      <c r="KOY85" s="187"/>
      <c r="KOZ85" s="187"/>
      <c r="KPA85" s="187"/>
      <c r="KPB85" s="187"/>
      <c r="KPC85" s="187"/>
      <c r="KPD85" s="187"/>
      <c r="KPE85" s="187"/>
      <c r="KPF85" s="187"/>
      <c r="KPG85" s="187"/>
      <c r="KPH85" s="187"/>
      <c r="KPI85" s="187"/>
      <c r="KPJ85" s="187"/>
      <c r="KPK85" s="187"/>
      <c r="KPL85" s="187"/>
      <c r="KPM85" s="187"/>
      <c r="KPN85" s="187"/>
      <c r="KPO85" s="187"/>
      <c r="KPP85" s="187"/>
      <c r="KPQ85" s="187"/>
      <c r="KPR85" s="187"/>
      <c r="KPS85" s="187"/>
      <c r="KPT85" s="187"/>
      <c r="KPU85" s="187"/>
      <c r="KPV85" s="187"/>
      <c r="KPW85" s="187"/>
      <c r="KPX85" s="187"/>
      <c r="KPY85" s="187"/>
      <c r="KPZ85" s="187"/>
      <c r="KQA85" s="187"/>
      <c r="KQB85" s="187"/>
      <c r="KQC85" s="187"/>
      <c r="KQD85" s="187"/>
      <c r="KQE85" s="187"/>
      <c r="KQF85" s="187"/>
      <c r="KQG85" s="187"/>
      <c r="KQH85" s="187"/>
      <c r="KQI85" s="187"/>
      <c r="KQJ85" s="187"/>
      <c r="KQK85" s="187"/>
      <c r="KQL85" s="187"/>
      <c r="KQM85" s="187"/>
      <c r="KQN85" s="187"/>
      <c r="KQO85" s="187"/>
      <c r="KQP85" s="187"/>
      <c r="KQQ85" s="187"/>
      <c r="KQR85" s="187"/>
      <c r="KQS85" s="187"/>
      <c r="KQT85" s="187"/>
      <c r="KQU85" s="187"/>
      <c r="KQV85" s="187"/>
      <c r="KQW85" s="187"/>
      <c r="KQX85" s="187"/>
      <c r="KQY85" s="187"/>
      <c r="KQZ85" s="187"/>
      <c r="KRA85" s="187"/>
      <c r="KRB85" s="187"/>
      <c r="KRC85" s="187"/>
      <c r="KRD85" s="187"/>
      <c r="KRE85" s="187"/>
      <c r="KRF85" s="187"/>
      <c r="KRG85" s="187"/>
      <c r="KRH85" s="187"/>
      <c r="KRI85" s="187"/>
      <c r="KRJ85" s="187"/>
      <c r="KRK85" s="187"/>
      <c r="KRL85" s="187"/>
      <c r="KRM85" s="187"/>
      <c r="KRN85" s="187"/>
      <c r="KRO85" s="187"/>
      <c r="KRP85" s="187"/>
      <c r="KRQ85" s="187"/>
      <c r="KRR85" s="187"/>
      <c r="KRS85" s="187"/>
      <c r="KRT85" s="187"/>
      <c r="KRU85" s="187"/>
      <c r="KRV85" s="187"/>
      <c r="KRW85" s="187"/>
      <c r="KRX85" s="187"/>
      <c r="KRY85" s="187"/>
      <c r="KRZ85" s="187"/>
      <c r="KSA85" s="187"/>
      <c r="KSB85" s="187"/>
      <c r="KSC85" s="187"/>
      <c r="KSD85" s="187"/>
      <c r="KSE85" s="187"/>
      <c r="KSF85" s="187"/>
      <c r="KSG85" s="187"/>
      <c r="KSH85" s="187"/>
      <c r="KSI85" s="187"/>
      <c r="KSJ85" s="187"/>
      <c r="KSK85" s="187"/>
      <c r="KSL85" s="187"/>
      <c r="KSM85" s="187"/>
      <c r="KSN85" s="187"/>
      <c r="KSO85" s="187"/>
      <c r="KSP85" s="187"/>
      <c r="KSQ85" s="187"/>
      <c r="KSR85" s="187"/>
      <c r="KSS85" s="187"/>
      <c r="KST85" s="187"/>
      <c r="KSU85" s="187"/>
      <c r="KSV85" s="187"/>
      <c r="KSW85" s="187"/>
      <c r="KSX85" s="187"/>
      <c r="KSY85" s="187"/>
      <c r="KSZ85" s="187"/>
      <c r="KTA85" s="187"/>
      <c r="KTB85" s="187"/>
      <c r="KTC85" s="187"/>
      <c r="KTD85" s="187"/>
      <c r="KTE85" s="187"/>
      <c r="KTF85" s="187"/>
      <c r="KTG85" s="187"/>
      <c r="KTH85" s="187"/>
      <c r="KTI85" s="187"/>
      <c r="KTJ85" s="187"/>
      <c r="KTK85" s="187"/>
      <c r="KTL85" s="187"/>
      <c r="KTM85" s="187"/>
      <c r="KTN85" s="187"/>
      <c r="KTO85" s="187"/>
      <c r="KTP85" s="187"/>
      <c r="KTQ85" s="187"/>
      <c r="KTR85" s="187"/>
      <c r="KTS85" s="187"/>
      <c r="KTT85" s="187"/>
      <c r="KTU85" s="187"/>
      <c r="KTV85" s="187"/>
      <c r="KTW85" s="187"/>
      <c r="KTX85" s="187"/>
      <c r="KTY85" s="187"/>
      <c r="KTZ85" s="187"/>
      <c r="KUA85" s="187"/>
      <c r="KUB85" s="187"/>
      <c r="KUC85" s="187"/>
      <c r="KUD85" s="187"/>
      <c r="KUE85" s="187"/>
      <c r="KUF85" s="187"/>
      <c r="KUG85" s="187"/>
      <c r="KUH85" s="187"/>
      <c r="KUI85" s="187"/>
      <c r="KUJ85" s="187"/>
      <c r="KUK85" s="187"/>
      <c r="KUL85" s="187"/>
      <c r="KUM85" s="187"/>
      <c r="KUN85" s="187"/>
      <c r="KUO85" s="187"/>
      <c r="KUP85" s="187"/>
      <c r="KUQ85" s="187"/>
      <c r="KUR85" s="187"/>
      <c r="KUS85" s="187"/>
      <c r="KUT85" s="187"/>
      <c r="KUU85" s="187"/>
      <c r="KUV85" s="187"/>
      <c r="KUW85" s="187"/>
      <c r="KUX85" s="187"/>
      <c r="KUY85" s="187"/>
      <c r="KUZ85" s="187"/>
      <c r="KVA85" s="187"/>
      <c r="KVB85" s="187"/>
      <c r="KVC85" s="187"/>
      <c r="KVD85" s="187"/>
      <c r="KVE85" s="187"/>
      <c r="KVF85" s="187"/>
      <c r="KVG85" s="187"/>
      <c r="KVH85" s="187"/>
      <c r="KVI85" s="187"/>
      <c r="KVJ85" s="187"/>
      <c r="KVK85" s="187"/>
      <c r="KVL85" s="187"/>
      <c r="KVM85" s="187"/>
      <c r="KVN85" s="187"/>
      <c r="KVO85" s="187"/>
      <c r="KVP85" s="187"/>
      <c r="KVQ85" s="187"/>
      <c r="KVR85" s="187"/>
      <c r="KVS85" s="187"/>
      <c r="KVT85" s="187"/>
      <c r="KVU85" s="187"/>
      <c r="KVV85" s="187"/>
      <c r="KVW85" s="187"/>
      <c r="KVX85" s="187"/>
      <c r="KVY85" s="187"/>
      <c r="KVZ85" s="187"/>
      <c r="KWA85" s="187"/>
      <c r="KWB85" s="187"/>
      <c r="KWC85" s="187"/>
      <c r="KWD85" s="187"/>
      <c r="KWE85" s="187"/>
      <c r="KWF85" s="187"/>
      <c r="KWG85" s="187"/>
      <c r="KWH85" s="187"/>
      <c r="KWI85" s="187"/>
      <c r="KWJ85" s="187"/>
      <c r="KWK85" s="187"/>
      <c r="KWL85" s="187"/>
      <c r="KWM85" s="187"/>
      <c r="KWN85" s="187"/>
      <c r="KWO85" s="187"/>
      <c r="KWP85" s="187"/>
      <c r="KWQ85" s="187"/>
      <c r="KWR85" s="187"/>
      <c r="KWS85" s="187"/>
      <c r="KWT85" s="187"/>
      <c r="KWU85" s="187"/>
      <c r="KWV85" s="187"/>
      <c r="KWW85" s="187"/>
      <c r="KWX85" s="187"/>
      <c r="KWY85" s="187"/>
      <c r="KWZ85" s="187"/>
      <c r="KXA85" s="187"/>
      <c r="KXB85" s="187"/>
      <c r="KXC85" s="187"/>
      <c r="KXD85" s="187"/>
      <c r="KXE85" s="187"/>
      <c r="KXF85" s="187"/>
      <c r="KXG85" s="187"/>
      <c r="KXH85" s="187"/>
      <c r="KXI85" s="187"/>
      <c r="KXJ85" s="187"/>
      <c r="KXK85" s="187"/>
      <c r="KXL85" s="187"/>
      <c r="KXM85" s="187"/>
      <c r="KXN85" s="187"/>
      <c r="KXO85" s="187"/>
      <c r="KXP85" s="187"/>
      <c r="KXQ85" s="187"/>
      <c r="KXR85" s="187"/>
      <c r="KXS85" s="187"/>
      <c r="KXT85" s="187"/>
      <c r="KXU85" s="187"/>
      <c r="KXV85" s="187"/>
      <c r="KXW85" s="187"/>
      <c r="KXX85" s="187"/>
      <c r="KXY85" s="187"/>
      <c r="KXZ85" s="187"/>
      <c r="KYA85" s="187"/>
      <c r="KYB85" s="187"/>
      <c r="KYC85" s="187"/>
      <c r="KYD85" s="187"/>
      <c r="KYE85" s="187"/>
      <c r="KYF85" s="187"/>
      <c r="KYG85" s="187"/>
      <c r="KYH85" s="187"/>
      <c r="KYI85" s="187"/>
      <c r="KYJ85" s="187"/>
      <c r="KYK85" s="187"/>
      <c r="KYL85" s="187"/>
      <c r="KYM85" s="187"/>
      <c r="KYN85" s="187"/>
      <c r="KYO85" s="187"/>
      <c r="KYP85" s="187"/>
      <c r="KYQ85" s="187"/>
      <c r="KYR85" s="187"/>
      <c r="KYS85" s="187"/>
      <c r="KYT85" s="187"/>
      <c r="KYU85" s="187"/>
      <c r="KYV85" s="187"/>
      <c r="KYW85" s="187"/>
      <c r="KYX85" s="187"/>
      <c r="KYY85" s="187"/>
      <c r="KYZ85" s="187"/>
      <c r="KZA85" s="187"/>
      <c r="KZB85" s="187"/>
      <c r="KZC85" s="187"/>
      <c r="KZD85" s="187"/>
      <c r="KZE85" s="187"/>
      <c r="KZF85" s="187"/>
      <c r="KZG85" s="187"/>
      <c r="KZH85" s="187"/>
      <c r="KZI85" s="187"/>
      <c r="KZJ85" s="187"/>
      <c r="KZK85" s="187"/>
      <c r="KZL85" s="187"/>
      <c r="KZM85" s="187"/>
      <c r="KZN85" s="187"/>
      <c r="KZO85" s="187"/>
      <c r="KZP85" s="187"/>
      <c r="KZQ85" s="187"/>
      <c r="KZR85" s="187"/>
      <c r="KZS85" s="187"/>
      <c r="KZT85" s="187"/>
      <c r="KZU85" s="187"/>
      <c r="KZV85" s="187"/>
      <c r="KZW85" s="187"/>
      <c r="KZX85" s="187"/>
      <c r="KZY85" s="187"/>
      <c r="KZZ85" s="187"/>
      <c r="LAA85" s="187"/>
      <c r="LAB85" s="187"/>
      <c r="LAC85" s="187"/>
      <c r="LAD85" s="187"/>
      <c r="LAE85" s="187"/>
      <c r="LAF85" s="187"/>
      <c r="LAG85" s="187"/>
      <c r="LAH85" s="187"/>
      <c r="LAI85" s="187"/>
      <c r="LAJ85" s="187"/>
      <c r="LAK85" s="187"/>
      <c r="LAL85" s="187"/>
      <c r="LAM85" s="187"/>
      <c r="LAN85" s="187"/>
      <c r="LAO85" s="187"/>
      <c r="LAP85" s="187"/>
      <c r="LAQ85" s="187"/>
      <c r="LAR85" s="187"/>
      <c r="LAS85" s="187"/>
      <c r="LAT85" s="187"/>
      <c r="LAU85" s="187"/>
      <c r="LAV85" s="187"/>
      <c r="LAW85" s="187"/>
      <c r="LAX85" s="187"/>
      <c r="LAY85" s="187"/>
      <c r="LAZ85" s="187"/>
      <c r="LBA85" s="187"/>
      <c r="LBB85" s="187"/>
      <c r="LBC85" s="187"/>
      <c r="LBD85" s="187"/>
      <c r="LBE85" s="187"/>
      <c r="LBF85" s="187"/>
      <c r="LBG85" s="187"/>
      <c r="LBH85" s="187"/>
      <c r="LBI85" s="187"/>
      <c r="LBJ85" s="187"/>
      <c r="LBK85" s="187"/>
      <c r="LBL85" s="187"/>
      <c r="LBM85" s="187"/>
      <c r="LBN85" s="187"/>
      <c r="LBO85" s="187"/>
      <c r="LBP85" s="187"/>
      <c r="LBQ85" s="187"/>
      <c r="LBR85" s="187"/>
      <c r="LBS85" s="187"/>
      <c r="LBT85" s="187"/>
      <c r="LBU85" s="187"/>
      <c r="LBV85" s="187"/>
      <c r="LBW85" s="187"/>
      <c r="LBX85" s="187"/>
      <c r="LBY85" s="187"/>
      <c r="LBZ85" s="187"/>
      <c r="LCA85" s="187"/>
      <c r="LCB85" s="187"/>
      <c r="LCC85" s="187"/>
      <c r="LCD85" s="187"/>
      <c r="LCE85" s="187"/>
      <c r="LCF85" s="187"/>
      <c r="LCG85" s="187"/>
      <c r="LCH85" s="187"/>
      <c r="LCI85" s="187"/>
      <c r="LCJ85" s="187"/>
      <c r="LCK85" s="187"/>
      <c r="LCL85" s="187"/>
      <c r="LCM85" s="187"/>
      <c r="LCN85" s="187"/>
      <c r="LCO85" s="187"/>
      <c r="LCP85" s="187"/>
      <c r="LCQ85" s="187"/>
      <c r="LCR85" s="187"/>
      <c r="LCS85" s="187"/>
      <c r="LCT85" s="187"/>
      <c r="LCU85" s="187"/>
      <c r="LCV85" s="187"/>
      <c r="LCW85" s="187"/>
      <c r="LCX85" s="187"/>
      <c r="LCY85" s="187"/>
      <c r="LCZ85" s="187"/>
      <c r="LDA85" s="187"/>
      <c r="LDB85" s="187"/>
      <c r="LDC85" s="187"/>
      <c r="LDD85" s="187"/>
      <c r="LDE85" s="187"/>
      <c r="LDF85" s="187"/>
      <c r="LDG85" s="187"/>
      <c r="LDH85" s="187"/>
      <c r="LDI85" s="187"/>
      <c r="LDJ85" s="187"/>
      <c r="LDK85" s="187"/>
      <c r="LDL85" s="187"/>
      <c r="LDM85" s="187"/>
      <c r="LDN85" s="187"/>
      <c r="LDO85" s="187"/>
      <c r="LDP85" s="187"/>
      <c r="LDQ85" s="187"/>
      <c r="LDR85" s="187"/>
      <c r="LDS85" s="187"/>
      <c r="LDT85" s="187"/>
      <c r="LDU85" s="187"/>
      <c r="LDV85" s="187"/>
      <c r="LDW85" s="187"/>
      <c r="LDX85" s="187"/>
      <c r="LDY85" s="187"/>
      <c r="LDZ85" s="187"/>
      <c r="LEA85" s="187"/>
      <c r="LEB85" s="187"/>
      <c r="LEC85" s="187"/>
      <c r="LED85" s="187"/>
      <c r="LEE85" s="187"/>
      <c r="LEF85" s="187"/>
      <c r="LEG85" s="187"/>
      <c r="LEH85" s="187"/>
      <c r="LEI85" s="187"/>
      <c r="LEJ85" s="187"/>
      <c r="LEK85" s="187"/>
      <c r="LEL85" s="187"/>
      <c r="LEM85" s="187"/>
      <c r="LEN85" s="187"/>
      <c r="LEO85" s="187"/>
      <c r="LEP85" s="187"/>
      <c r="LEQ85" s="187"/>
      <c r="LER85" s="187"/>
      <c r="LES85" s="187"/>
      <c r="LET85" s="187"/>
      <c r="LEU85" s="187"/>
      <c r="LEV85" s="187"/>
      <c r="LEW85" s="187"/>
      <c r="LEX85" s="187"/>
      <c r="LEY85" s="187"/>
      <c r="LEZ85" s="187"/>
      <c r="LFA85" s="187"/>
      <c r="LFB85" s="187"/>
      <c r="LFC85" s="187"/>
      <c r="LFD85" s="187"/>
      <c r="LFE85" s="187"/>
      <c r="LFF85" s="187"/>
      <c r="LFG85" s="187"/>
      <c r="LFH85" s="187"/>
      <c r="LFI85" s="187"/>
      <c r="LFJ85" s="187"/>
      <c r="LFK85" s="187"/>
      <c r="LFL85" s="187"/>
      <c r="LFM85" s="187"/>
      <c r="LFN85" s="187"/>
      <c r="LFO85" s="187"/>
      <c r="LFP85" s="187"/>
      <c r="LFQ85" s="187"/>
      <c r="LFR85" s="187"/>
      <c r="LFS85" s="187"/>
      <c r="LFT85" s="187"/>
      <c r="LFU85" s="187"/>
      <c r="LFV85" s="187"/>
      <c r="LFW85" s="187"/>
      <c r="LFX85" s="187"/>
      <c r="LFY85" s="187"/>
      <c r="LFZ85" s="187"/>
      <c r="LGA85" s="187"/>
      <c r="LGB85" s="187"/>
      <c r="LGC85" s="187"/>
      <c r="LGD85" s="187"/>
      <c r="LGE85" s="187"/>
      <c r="LGF85" s="187"/>
      <c r="LGG85" s="187"/>
      <c r="LGH85" s="187"/>
      <c r="LGI85" s="187"/>
      <c r="LGJ85" s="187"/>
      <c r="LGK85" s="187"/>
      <c r="LGL85" s="187"/>
      <c r="LGM85" s="187"/>
      <c r="LGN85" s="187"/>
      <c r="LGO85" s="187"/>
      <c r="LGP85" s="187"/>
      <c r="LGQ85" s="187"/>
      <c r="LGR85" s="187"/>
      <c r="LGS85" s="187"/>
      <c r="LGT85" s="187"/>
      <c r="LGU85" s="187"/>
      <c r="LGV85" s="187"/>
      <c r="LGW85" s="187"/>
      <c r="LGX85" s="187"/>
      <c r="LGY85" s="187"/>
      <c r="LGZ85" s="187"/>
      <c r="LHA85" s="187"/>
      <c r="LHB85" s="187"/>
      <c r="LHC85" s="187"/>
      <c r="LHD85" s="187"/>
      <c r="LHE85" s="187"/>
      <c r="LHF85" s="187"/>
      <c r="LHG85" s="187"/>
      <c r="LHH85" s="187"/>
      <c r="LHI85" s="187"/>
      <c r="LHJ85" s="187"/>
      <c r="LHK85" s="187"/>
      <c r="LHL85" s="187"/>
      <c r="LHM85" s="187"/>
      <c r="LHN85" s="187"/>
      <c r="LHO85" s="187"/>
      <c r="LHP85" s="187"/>
      <c r="LHQ85" s="187"/>
      <c r="LHR85" s="187"/>
      <c r="LHS85" s="187"/>
      <c r="LHT85" s="187"/>
      <c r="LHU85" s="187"/>
      <c r="LHV85" s="187"/>
      <c r="LHW85" s="187"/>
      <c r="LHX85" s="187"/>
      <c r="LHY85" s="187"/>
      <c r="LHZ85" s="187"/>
      <c r="LIA85" s="187"/>
      <c r="LIB85" s="187"/>
      <c r="LIC85" s="187"/>
      <c r="LID85" s="187"/>
      <c r="LIE85" s="187"/>
      <c r="LIF85" s="187"/>
      <c r="LIG85" s="187"/>
      <c r="LIH85" s="187"/>
      <c r="LII85" s="187"/>
      <c r="LIJ85" s="187"/>
      <c r="LIK85" s="187"/>
      <c r="LIL85" s="187"/>
      <c r="LIM85" s="187"/>
      <c r="LIN85" s="187"/>
      <c r="LIO85" s="187"/>
      <c r="LIP85" s="187"/>
      <c r="LIQ85" s="187"/>
      <c r="LIR85" s="187"/>
      <c r="LIS85" s="187"/>
      <c r="LIT85" s="187"/>
      <c r="LIU85" s="187"/>
      <c r="LIV85" s="187"/>
      <c r="LIW85" s="187"/>
      <c r="LIX85" s="187"/>
      <c r="LIY85" s="187"/>
      <c r="LIZ85" s="187"/>
      <c r="LJA85" s="187"/>
      <c r="LJB85" s="187"/>
      <c r="LJC85" s="187"/>
      <c r="LJD85" s="187"/>
      <c r="LJE85" s="187"/>
      <c r="LJF85" s="187"/>
      <c r="LJG85" s="187"/>
      <c r="LJH85" s="187"/>
      <c r="LJI85" s="187"/>
      <c r="LJJ85" s="187"/>
      <c r="LJK85" s="187"/>
      <c r="LJL85" s="187"/>
      <c r="LJM85" s="187"/>
      <c r="LJN85" s="187"/>
      <c r="LJO85" s="187"/>
      <c r="LJP85" s="187"/>
      <c r="LJQ85" s="187"/>
      <c r="LJR85" s="187"/>
      <c r="LJS85" s="187"/>
      <c r="LJT85" s="187"/>
      <c r="LJU85" s="187"/>
      <c r="LJV85" s="187"/>
      <c r="LJW85" s="187"/>
      <c r="LJX85" s="187"/>
      <c r="LJY85" s="187"/>
      <c r="LJZ85" s="187"/>
      <c r="LKA85" s="187"/>
      <c r="LKB85" s="187"/>
      <c r="LKC85" s="187"/>
      <c r="LKD85" s="187"/>
      <c r="LKE85" s="187"/>
      <c r="LKF85" s="187"/>
      <c r="LKG85" s="187"/>
      <c r="LKH85" s="187"/>
      <c r="LKI85" s="187"/>
      <c r="LKJ85" s="187"/>
      <c r="LKK85" s="187"/>
      <c r="LKL85" s="187"/>
      <c r="LKM85" s="187"/>
      <c r="LKN85" s="187"/>
      <c r="LKO85" s="187"/>
      <c r="LKP85" s="187"/>
      <c r="LKQ85" s="187"/>
      <c r="LKR85" s="187"/>
      <c r="LKS85" s="187"/>
      <c r="LKT85" s="187"/>
      <c r="LKU85" s="187"/>
      <c r="LKV85" s="187"/>
      <c r="LKW85" s="187"/>
      <c r="LKX85" s="187"/>
      <c r="LKY85" s="187"/>
      <c r="LKZ85" s="187"/>
      <c r="LLA85" s="187"/>
      <c r="LLB85" s="187"/>
      <c r="LLC85" s="187"/>
      <c r="LLD85" s="187"/>
      <c r="LLE85" s="187"/>
      <c r="LLF85" s="187"/>
      <c r="LLG85" s="187"/>
      <c r="LLH85" s="187"/>
      <c r="LLI85" s="187"/>
      <c r="LLJ85" s="187"/>
      <c r="LLK85" s="187"/>
      <c r="LLL85" s="187"/>
      <c r="LLM85" s="187"/>
      <c r="LLN85" s="187"/>
      <c r="LLO85" s="187"/>
      <c r="LLP85" s="187"/>
      <c r="LLQ85" s="187"/>
      <c r="LLR85" s="187"/>
      <c r="LLS85" s="187"/>
      <c r="LLT85" s="187"/>
      <c r="LLU85" s="187"/>
      <c r="LLV85" s="187"/>
      <c r="LLW85" s="187"/>
      <c r="LLX85" s="187"/>
      <c r="LLY85" s="187"/>
      <c r="LLZ85" s="187"/>
      <c r="LMA85" s="187"/>
      <c r="LMB85" s="187"/>
      <c r="LMC85" s="187"/>
      <c r="LMD85" s="187"/>
      <c r="LME85" s="187"/>
      <c r="LMF85" s="187"/>
      <c r="LMG85" s="187"/>
      <c r="LMH85" s="187"/>
      <c r="LMI85" s="187"/>
      <c r="LMJ85" s="187"/>
      <c r="LMK85" s="187"/>
      <c r="LML85" s="187"/>
      <c r="LMM85" s="187"/>
      <c r="LMN85" s="187"/>
      <c r="LMO85" s="187"/>
      <c r="LMP85" s="187"/>
      <c r="LMQ85" s="187"/>
      <c r="LMR85" s="187"/>
      <c r="LMS85" s="187"/>
      <c r="LMT85" s="187"/>
      <c r="LMU85" s="187"/>
      <c r="LMV85" s="187"/>
      <c r="LMW85" s="187"/>
      <c r="LMX85" s="187"/>
      <c r="LMY85" s="187"/>
      <c r="LMZ85" s="187"/>
      <c r="LNA85" s="187"/>
      <c r="LNB85" s="187"/>
      <c r="LNC85" s="187"/>
      <c r="LND85" s="187"/>
      <c r="LNE85" s="187"/>
      <c r="LNF85" s="187"/>
      <c r="LNG85" s="187"/>
      <c r="LNH85" s="187"/>
      <c r="LNI85" s="187"/>
      <c r="LNJ85" s="187"/>
      <c r="LNK85" s="187"/>
      <c r="LNL85" s="187"/>
      <c r="LNM85" s="187"/>
      <c r="LNN85" s="187"/>
      <c r="LNO85" s="187"/>
      <c r="LNP85" s="187"/>
      <c r="LNQ85" s="187"/>
      <c r="LNR85" s="187"/>
      <c r="LNS85" s="187"/>
      <c r="LNT85" s="187"/>
      <c r="LNU85" s="187"/>
      <c r="LNV85" s="187"/>
      <c r="LNW85" s="187"/>
      <c r="LNX85" s="187"/>
      <c r="LNY85" s="187"/>
      <c r="LNZ85" s="187"/>
      <c r="LOA85" s="187"/>
      <c r="LOB85" s="187"/>
      <c r="LOC85" s="187"/>
      <c r="LOD85" s="187"/>
      <c r="LOE85" s="187"/>
      <c r="LOF85" s="187"/>
      <c r="LOG85" s="187"/>
      <c r="LOH85" s="187"/>
      <c r="LOI85" s="187"/>
      <c r="LOJ85" s="187"/>
      <c r="LOK85" s="187"/>
      <c r="LOL85" s="187"/>
      <c r="LOM85" s="187"/>
      <c r="LON85" s="187"/>
      <c r="LOO85" s="187"/>
      <c r="LOP85" s="187"/>
      <c r="LOQ85" s="187"/>
      <c r="LOR85" s="187"/>
      <c r="LOS85" s="187"/>
      <c r="LOT85" s="187"/>
      <c r="LOU85" s="187"/>
      <c r="LOV85" s="187"/>
      <c r="LOW85" s="187"/>
      <c r="LOX85" s="187"/>
      <c r="LOY85" s="187"/>
      <c r="LOZ85" s="187"/>
      <c r="LPA85" s="187"/>
      <c r="LPB85" s="187"/>
      <c r="LPC85" s="187"/>
      <c r="LPD85" s="187"/>
      <c r="LPE85" s="187"/>
      <c r="LPF85" s="187"/>
      <c r="LPG85" s="187"/>
      <c r="LPH85" s="187"/>
      <c r="LPI85" s="187"/>
      <c r="LPJ85" s="187"/>
      <c r="LPK85" s="187"/>
      <c r="LPL85" s="187"/>
      <c r="LPM85" s="187"/>
      <c r="LPN85" s="187"/>
      <c r="LPO85" s="187"/>
      <c r="LPP85" s="187"/>
      <c r="LPQ85" s="187"/>
      <c r="LPR85" s="187"/>
      <c r="LPS85" s="187"/>
      <c r="LPT85" s="187"/>
      <c r="LPU85" s="187"/>
      <c r="LPV85" s="187"/>
      <c r="LPW85" s="187"/>
      <c r="LPX85" s="187"/>
      <c r="LPY85" s="187"/>
      <c r="LPZ85" s="187"/>
      <c r="LQA85" s="187"/>
      <c r="LQB85" s="187"/>
      <c r="LQC85" s="187"/>
      <c r="LQD85" s="187"/>
      <c r="LQE85" s="187"/>
      <c r="LQF85" s="187"/>
      <c r="LQG85" s="187"/>
      <c r="LQH85" s="187"/>
      <c r="LQI85" s="187"/>
      <c r="LQJ85" s="187"/>
      <c r="LQK85" s="187"/>
      <c r="LQL85" s="187"/>
      <c r="LQM85" s="187"/>
      <c r="LQN85" s="187"/>
      <c r="LQO85" s="187"/>
      <c r="LQP85" s="187"/>
      <c r="LQQ85" s="187"/>
      <c r="LQR85" s="187"/>
      <c r="LQS85" s="187"/>
      <c r="LQT85" s="187"/>
      <c r="LQU85" s="187"/>
      <c r="LQV85" s="187"/>
      <c r="LQW85" s="187"/>
      <c r="LQX85" s="187"/>
      <c r="LQY85" s="187"/>
      <c r="LQZ85" s="187"/>
      <c r="LRA85" s="187"/>
      <c r="LRB85" s="187"/>
      <c r="LRC85" s="187"/>
      <c r="LRD85" s="187"/>
      <c r="LRE85" s="187"/>
      <c r="LRF85" s="187"/>
      <c r="LRG85" s="187"/>
      <c r="LRH85" s="187"/>
      <c r="LRI85" s="187"/>
      <c r="LRJ85" s="187"/>
      <c r="LRK85" s="187"/>
      <c r="LRL85" s="187"/>
      <c r="LRM85" s="187"/>
      <c r="LRN85" s="187"/>
      <c r="LRO85" s="187"/>
      <c r="LRP85" s="187"/>
      <c r="LRQ85" s="187"/>
      <c r="LRR85" s="187"/>
      <c r="LRS85" s="187"/>
      <c r="LRT85" s="187"/>
      <c r="LRU85" s="187"/>
      <c r="LRV85" s="187"/>
      <c r="LRW85" s="187"/>
      <c r="LRX85" s="187"/>
      <c r="LRY85" s="187"/>
      <c r="LRZ85" s="187"/>
      <c r="LSA85" s="187"/>
      <c r="LSB85" s="187"/>
      <c r="LSC85" s="187"/>
      <c r="LSD85" s="187"/>
      <c r="LSE85" s="187"/>
      <c r="LSF85" s="187"/>
      <c r="LSG85" s="187"/>
      <c r="LSH85" s="187"/>
      <c r="LSI85" s="187"/>
      <c r="LSJ85" s="187"/>
      <c r="LSK85" s="187"/>
      <c r="LSL85" s="187"/>
      <c r="LSM85" s="187"/>
      <c r="LSN85" s="187"/>
      <c r="LSO85" s="187"/>
      <c r="LSP85" s="187"/>
      <c r="LSQ85" s="187"/>
      <c r="LSR85" s="187"/>
      <c r="LSS85" s="187"/>
      <c r="LST85" s="187"/>
      <c r="LSU85" s="187"/>
      <c r="LSV85" s="187"/>
      <c r="LSW85" s="187"/>
      <c r="LSX85" s="187"/>
      <c r="LSY85" s="187"/>
      <c r="LSZ85" s="187"/>
      <c r="LTA85" s="187"/>
      <c r="LTB85" s="187"/>
      <c r="LTC85" s="187"/>
      <c r="LTD85" s="187"/>
      <c r="LTE85" s="187"/>
      <c r="LTF85" s="187"/>
      <c r="LTG85" s="187"/>
      <c r="LTH85" s="187"/>
      <c r="LTI85" s="187"/>
      <c r="LTJ85" s="187"/>
      <c r="LTK85" s="187"/>
      <c r="LTL85" s="187"/>
      <c r="LTM85" s="187"/>
      <c r="LTN85" s="187"/>
      <c r="LTO85" s="187"/>
      <c r="LTP85" s="187"/>
      <c r="LTQ85" s="187"/>
      <c r="LTR85" s="187"/>
      <c r="LTS85" s="187"/>
      <c r="LTT85" s="187"/>
      <c r="LTU85" s="187"/>
      <c r="LTV85" s="187"/>
      <c r="LTW85" s="187"/>
      <c r="LTX85" s="187"/>
      <c r="LTY85" s="187"/>
      <c r="LTZ85" s="187"/>
      <c r="LUA85" s="187"/>
      <c r="LUB85" s="187"/>
      <c r="LUC85" s="187"/>
      <c r="LUD85" s="187"/>
      <c r="LUE85" s="187"/>
      <c r="LUF85" s="187"/>
      <c r="LUG85" s="187"/>
      <c r="LUH85" s="187"/>
      <c r="LUI85" s="187"/>
      <c r="LUJ85" s="187"/>
      <c r="LUK85" s="187"/>
      <c r="LUL85" s="187"/>
      <c r="LUM85" s="187"/>
      <c r="LUN85" s="187"/>
      <c r="LUO85" s="187"/>
      <c r="LUP85" s="187"/>
      <c r="LUQ85" s="187"/>
      <c r="LUR85" s="187"/>
      <c r="LUS85" s="187"/>
      <c r="LUT85" s="187"/>
      <c r="LUU85" s="187"/>
      <c r="LUV85" s="187"/>
      <c r="LUW85" s="187"/>
      <c r="LUX85" s="187"/>
      <c r="LUY85" s="187"/>
      <c r="LUZ85" s="187"/>
      <c r="LVA85" s="187"/>
      <c r="LVB85" s="187"/>
      <c r="LVC85" s="187"/>
      <c r="LVD85" s="187"/>
      <c r="LVE85" s="187"/>
      <c r="LVF85" s="187"/>
      <c r="LVG85" s="187"/>
      <c r="LVH85" s="187"/>
      <c r="LVI85" s="187"/>
      <c r="LVJ85" s="187"/>
      <c r="LVK85" s="187"/>
      <c r="LVL85" s="187"/>
      <c r="LVM85" s="187"/>
      <c r="LVN85" s="187"/>
      <c r="LVO85" s="187"/>
      <c r="LVP85" s="187"/>
      <c r="LVQ85" s="187"/>
      <c r="LVR85" s="187"/>
      <c r="LVS85" s="187"/>
      <c r="LVT85" s="187"/>
      <c r="LVU85" s="187"/>
      <c r="LVV85" s="187"/>
      <c r="LVW85" s="187"/>
      <c r="LVX85" s="187"/>
      <c r="LVY85" s="187"/>
      <c r="LVZ85" s="187"/>
      <c r="LWA85" s="187"/>
      <c r="LWB85" s="187"/>
      <c r="LWC85" s="187"/>
      <c r="LWD85" s="187"/>
      <c r="LWE85" s="187"/>
      <c r="LWF85" s="187"/>
      <c r="LWG85" s="187"/>
      <c r="LWH85" s="187"/>
      <c r="LWI85" s="187"/>
      <c r="LWJ85" s="187"/>
      <c r="LWK85" s="187"/>
      <c r="LWL85" s="187"/>
      <c r="LWM85" s="187"/>
      <c r="LWN85" s="187"/>
      <c r="LWO85" s="187"/>
      <c r="LWP85" s="187"/>
      <c r="LWQ85" s="187"/>
      <c r="LWR85" s="187"/>
      <c r="LWS85" s="187"/>
      <c r="LWT85" s="187"/>
      <c r="LWU85" s="187"/>
      <c r="LWV85" s="187"/>
      <c r="LWW85" s="187"/>
      <c r="LWX85" s="187"/>
      <c r="LWY85" s="187"/>
      <c r="LWZ85" s="187"/>
      <c r="LXA85" s="187"/>
      <c r="LXB85" s="187"/>
      <c r="LXC85" s="187"/>
      <c r="LXD85" s="187"/>
      <c r="LXE85" s="187"/>
      <c r="LXF85" s="187"/>
      <c r="LXG85" s="187"/>
      <c r="LXH85" s="187"/>
      <c r="LXI85" s="187"/>
      <c r="LXJ85" s="187"/>
      <c r="LXK85" s="187"/>
      <c r="LXL85" s="187"/>
      <c r="LXM85" s="187"/>
      <c r="LXN85" s="187"/>
      <c r="LXO85" s="187"/>
      <c r="LXP85" s="187"/>
      <c r="LXQ85" s="187"/>
      <c r="LXR85" s="187"/>
      <c r="LXS85" s="187"/>
      <c r="LXT85" s="187"/>
      <c r="LXU85" s="187"/>
      <c r="LXV85" s="187"/>
      <c r="LXW85" s="187"/>
      <c r="LXX85" s="187"/>
      <c r="LXY85" s="187"/>
      <c r="LXZ85" s="187"/>
      <c r="LYA85" s="187"/>
      <c r="LYB85" s="187"/>
      <c r="LYC85" s="187"/>
      <c r="LYD85" s="187"/>
      <c r="LYE85" s="187"/>
      <c r="LYF85" s="187"/>
      <c r="LYG85" s="187"/>
      <c r="LYH85" s="187"/>
      <c r="LYI85" s="187"/>
      <c r="LYJ85" s="187"/>
      <c r="LYK85" s="187"/>
      <c r="LYL85" s="187"/>
      <c r="LYM85" s="187"/>
      <c r="LYN85" s="187"/>
      <c r="LYO85" s="187"/>
      <c r="LYP85" s="187"/>
      <c r="LYQ85" s="187"/>
      <c r="LYR85" s="187"/>
      <c r="LYS85" s="187"/>
      <c r="LYT85" s="187"/>
      <c r="LYU85" s="187"/>
      <c r="LYV85" s="187"/>
      <c r="LYW85" s="187"/>
      <c r="LYX85" s="187"/>
      <c r="LYY85" s="187"/>
      <c r="LYZ85" s="187"/>
      <c r="LZA85" s="187"/>
      <c r="LZB85" s="187"/>
      <c r="LZC85" s="187"/>
      <c r="LZD85" s="187"/>
      <c r="LZE85" s="187"/>
      <c r="LZF85" s="187"/>
      <c r="LZG85" s="187"/>
      <c r="LZH85" s="187"/>
      <c r="LZI85" s="187"/>
      <c r="LZJ85" s="187"/>
      <c r="LZK85" s="187"/>
      <c r="LZL85" s="187"/>
      <c r="LZM85" s="187"/>
      <c r="LZN85" s="187"/>
      <c r="LZO85" s="187"/>
      <c r="LZP85" s="187"/>
      <c r="LZQ85" s="187"/>
      <c r="LZR85" s="187"/>
      <c r="LZS85" s="187"/>
      <c r="LZT85" s="187"/>
      <c r="LZU85" s="187"/>
      <c r="LZV85" s="187"/>
      <c r="LZW85" s="187"/>
      <c r="LZX85" s="187"/>
      <c r="LZY85" s="187"/>
      <c r="LZZ85" s="187"/>
      <c r="MAA85" s="187"/>
      <c r="MAB85" s="187"/>
      <c r="MAC85" s="187"/>
      <c r="MAD85" s="187"/>
      <c r="MAE85" s="187"/>
      <c r="MAF85" s="187"/>
      <c r="MAG85" s="187"/>
      <c r="MAH85" s="187"/>
      <c r="MAI85" s="187"/>
      <c r="MAJ85" s="187"/>
      <c r="MAK85" s="187"/>
      <c r="MAL85" s="187"/>
      <c r="MAM85" s="187"/>
      <c r="MAN85" s="187"/>
      <c r="MAO85" s="187"/>
      <c r="MAP85" s="187"/>
      <c r="MAQ85" s="187"/>
      <c r="MAR85" s="187"/>
      <c r="MAS85" s="187"/>
      <c r="MAT85" s="187"/>
      <c r="MAU85" s="187"/>
      <c r="MAV85" s="187"/>
      <c r="MAW85" s="187"/>
      <c r="MAX85" s="187"/>
      <c r="MAY85" s="187"/>
      <c r="MAZ85" s="187"/>
      <c r="MBA85" s="187"/>
      <c r="MBB85" s="187"/>
      <c r="MBC85" s="187"/>
      <c r="MBD85" s="187"/>
      <c r="MBE85" s="187"/>
      <c r="MBF85" s="187"/>
      <c r="MBG85" s="187"/>
      <c r="MBH85" s="187"/>
      <c r="MBI85" s="187"/>
      <c r="MBJ85" s="187"/>
      <c r="MBK85" s="187"/>
      <c r="MBL85" s="187"/>
      <c r="MBM85" s="187"/>
      <c r="MBN85" s="187"/>
      <c r="MBO85" s="187"/>
      <c r="MBP85" s="187"/>
      <c r="MBQ85" s="187"/>
      <c r="MBR85" s="187"/>
      <c r="MBS85" s="187"/>
      <c r="MBT85" s="187"/>
      <c r="MBU85" s="187"/>
      <c r="MBV85" s="187"/>
      <c r="MBW85" s="187"/>
      <c r="MBX85" s="187"/>
      <c r="MBY85" s="187"/>
      <c r="MBZ85" s="187"/>
      <c r="MCA85" s="187"/>
      <c r="MCB85" s="187"/>
      <c r="MCC85" s="187"/>
      <c r="MCD85" s="187"/>
      <c r="MCE85" s="187"/>
      <c r="MCF85" s="187"/>
      <c r="MCG85" s="187"/>
      <c r="MCH85" s="187"/>
      <c r="MCI85" s="187"/>
      <c r="MCJ85" s="187"/>
      <c r="MCK85" s="187"/>
      <c r="MCL85" s="187"/>
      <c r="MCM85" s="187"/>
      <c r="MCN85" s="187"/>
      <c r="MCO85" s="187"/>
      <c r="MCP85" s="187"/>
      <c r="MCQ85" s="187"/>
      <c r="MCR85" s="187"/>
      <c r="MCS85" s="187"/>
      <c r="MCT85" s="187"/>
      <c r="MCU85" s="187"/>
      <c r="MCV85" s="187"/>
      <c r="MCW85" s="187"/>
      <c r="MCX85" s="187"/>
      <c r="MCY85" s="187"/>
      <c r="MCZ85" s="187"/>
      <c r="MDA85" s="187"/>
      <c r="MDB85" s="187"/>
      <c r="MDC85" s="187"/>
      <c r="MDD85" s="187"/>
      <c r="MDE85" s="187"/>
      <c r="MDF85" s="187"/>
      <c r="MDG85" s="187"/>
      <c r="MDH85" s="187"/>
      <c r="MDI85" s="187"/>
      <c r="MDJ85" s="187"/>
      <c r="MDK85" s="187"/>
      <c r="MDL85" s="187"/>
      <c r="MDM85" s="187"/>
      <c r="MDN85" s="187"/>
      <c r="MDO85" s="187"/>
      <c r="MDP85" s="187"/>
      <c r="MDQ85" s="187"/>
      <c r="MDR85" s="187"/>
      <c r="MDS85" s="187"/>
      <c r="MDT85" s="187"/>
      <c r="MDU85" s="187"/>
      <c r="MDV85" s="187"/>
      <c r="MDW85" s="187"/>
      <c r="MDX85" s="187"/>
      <c r="MDY85" s="187"/>
      <c r="MDZ85" s="187"/>
      <c r="MEA85" s="187"/>
      <c r="MEB85" s="187"/>
      <c r="MEC85" s="187"/>
      <c r="MED85" s="187"/>
      <c r="MEE85" s="187"/>
      <c r="MEF85" s="187"/>
      <c r="MEG85" s="187"/>
      <c r="MEH85" s="187"/>
      <c r="MEI85" s="187"/>
      <c r="MEJ85" s="187"/>
      <c r="MEK85" s="187"/>
      <c r="MEL85" s="187"/>
      <c r="MEM85" s="187"/>
      <c r="MEN85" s="187"/>
      <c r="MEO85" s="187"/>
      <c r="MEP85" s="187"/>
      <c r="MEQ85" s="187"/>
      <c r="MER85" s="187"/>
      <c r="MES85" s="187"/>
      <c r="MET85" s="187"/>
      <c r="MEU85" s="187"/>
      <c r="MEV85" s="187"/>
      <c r="MEW85" s="187"/>
      <c r="MEX85" s="187"/>
      <c r="MEY85" s="187"/>
      <c r="MEZ85" s="187"/>
      <c r="MFA85" s="187"/>
      <c r="MFB85" s="187"/>
      <c r="MFC85" s="187"/>
      <c r="MFD85" s="187"/>
      <c r="MFE85" s="187"/>
      <c r="MFF85" s="187"/>
      <c r="MFG85" s="187"/>
      <c r="MFH85" s="187"/>
      <c r="MFI85" s="187"/>
      <c r="MFJ85" s="187"/>
      <c r="MFK85" s="187"/>
      <c r="MFL85" s="187"/>
      <c r="MFM85" s="187"/>
      <c r="MFN85" s="187"/>
      <c r="MFO85" s="187"/>
      <c r="MFP85" s="187"/>
      <c r="MFQ85" s="187"/>
      <c r="MFR85" s="187"/>
      <c r="MFS85" s="187"/>
      <c r="MFT85" s="187"/>
      <c r="MFU85" s="187"/>
      <c r="MFV85" s="187"/>
      <c r="MFW85" s="187"/>
      <c r="MFX85" s="187"/>
      <c r="MFY85" s="187"/>
      <c r="MFZ85" s="187"/>
      <c r="MGA85" s="187"/>
      <c r="MGB85" s="187"/>
      <c r="MGC85" s="187"/>
      <c r="MGD85" s="187"/>
      <c r="MGE85" s="187"/>
      <c r="MGF85" s="187"/>
      <c r="MGG85" s="187"/>
      <c r="MGH85" s="187"/>
      <c r="MGI85" s="187"/>
      <c r="MGJ85" s="187"/>
      <c r="MGK85" s="187"/>
      <c r="MGL85" s="187"/>
      <c r="MGM85" s="187"/>
      <c r="MGN85" s="187"/>
      <c r="MGO85" s="187"/>
      <c r="MGP85" s="187"/>
      <c r="MGQ85" s="187"/>
      <c r="MGR85" s="187"/>
      <c r="MGS85" s="187"/>
      <c r="MGT85" s="187"/>
      <c r="MGU85" s="187"/>
      <c r="MGV85" s="187"/>
      <c r="MGW85" s="187"/>
      <c r="MGX85" s="187"/>
      <c r="MGY85" s="187"/>
      <c r="MGZ85" s="187"/>
      <c r="MHA85" s="187"/>
      <c r="MHB85" s="187"/>
      <c r="MHC85" s="187"/>
      <c r="MHD85" s="187"/>
      <c r="MHE85" s="187"/>
      <c r="MHF85" s="187"/>
      <c r="MHG85" s="187"/>
      <c r="MHH85" s="187"/>
      <c r="MHI85" s="187"/>
      <c r="MHJ85" s="187"/>
      <c r="MHK85" s="187"/>
      <c r="MHL85" s="187"/>
      <c r="MHM85" s="187"/>
      <c r="MHN85" s="187"/>
      <c r="MHO85" s="187"/>
      <c r="MHP85" s="187"/>
      <c r="MHQ85" s="187"/>
      <c r="MHR85" s="187"/>
      <c r="MHS85" s="187"/>
      <c r="MHT85" s="187"/>
      <c r="MHU85" s="187"/>
      <c r="MHV85" s="187"/>
      <c r="MHW85" s="187"/>
      <c r="MHX85" s="187"/>
      <c r="MHY85" s="187"/>
      <c r="MHZ85" s="187"/>
      <c r="MIA85" s="187"/>
      <c r="MIB85" s="187"/>
      <c r="MIC85" s="187"/>
      <c r="MID85" s="187"/>
      <c r="MIE85" s="187"/>
      <c r="MIF85" s="187"/>
      <c r="MIG85" s="187"/>
      <c r="MIH85" s="187"/>
      <c r="MII85" s="187"/>
      <c r="MIJ85" s="187"/>
      <c r="MIK85" s="187"/>
      <c r="MIL85" s="187"/>
      <c r="MIM85" s="187"/>
      <c r="MIN85" s="187"/>
      <c r="MIO85" s="187"/>
      <c r="MIP85" s="187"/>
      <c r="MIQ85" s="187"/>
      <c r="MIR85" s="187"/>
      <c r="MIS85" s="187"/>
      <c r="MIT85" s="187"/>
      <c r="MIU85" s="187"/>
      <c r="MIV85" s="187"/>
      <c r="MIW85" s="187"/>
      <c r="MIX85" s="187"/>
      <c r="MIY85" s="187"/>
      <c r="MIZ85" s="187"/>
      <c r="MJA85" s="187"/>
      <c r="MJB85" s="187"/>
      <c r="MJC85" s="187"/>
      <c r="MJD85" s="187"/>
      <c r="MJE85" s="187"/>
      <c r="MJF85" s="187"/>
      <c r="MJG85" s="187"/>
      <c r="MJH85" s="187"/>
      <c r="MJI85" s="187"/>
      <c r="MJJ85" s="187"/>
      <c r="MJK85" s="187"/>
      <c r="MJL85" s="187"/>
      <c r="MJM85" s="187"/>
      <c r="MJN85" s="187"/>
      <c r="MJO85" s="187"/>
      <c r="MJP85" s="187"/>
      <c r="MJQ85" s="187"/>
      <c r="MJR85" s="187"/>
      <c r="MJS85" s="187"/>
      <c r="MJT85" s="187"/>
      <c r="MJU85" s="187"/>
      <c r="MJV85" s="187"/>
      <c r="MJW85" s="187"/>
      <c r="MJX85" s="187"/>
      <c r="MJY85" s="187"/>
      <c r="MJZ85" s="187"/>
      <c r="MKA85" s="187"/>
      <c r="MKB85" s="187"/>
      <c r="MKC85" s="187"/>
      <c r="MKD85" s="187"/>
      <c r="MKE85" s="187"/>
      <c r="MKF85" s="187"/>
      <c r="MKG85" s="187"/>
      <c r="MKH85" s="187"/>
      <c r="MKI85" s="187"/>
      <c r="MKJ85" s="187"/>
      <c r="MKK85" s="187"/>
      <c r="MKL85" s="187"/>
      <c r="MKM85" s="187"/>
      <c r="MKN85" s="187"/>
      <c r="MKO85" s="187"/>
      <c r="MKP85" s="187"/>
      <c r="MKQ85" s="187"/>
      <c r="MKR85" s="187"/>
      <c r="MKS85" s="187"/>
      <c r="MKT85" s="187"/>
      <c r="MKU85" s="187"/>
      <c r="MKV85" s="187"/>
      <c r="MKW85" s="187"/>
      <c r="MKX85" s="187"/>
      <c r="MKY85" s="187"/>
      <c r="MKZ85" s="187"/>
      <c r="MLA85" s="187"/>
      <c r="MLB85" s="187"/>
      <c r="MLC85" s="187"/>
      <c r="MLD85" s="187"/>
      <c r="MLE85" s="187"/>
      <c r="MLF85" s="187"/>
      <c r="MLG85" s="187"/>
      <c r="MLH85" s="187"/>
      <c r="MLI85" s="187"/>
      <c r="MLJ85" s="187"/>
      <c r="MLK85" s="187"/>
      <c r="MLL85" s="187"/>
      <c r="MLM85" s="187"/>
      <c r="MLN85" s="187"/>
      <c r="MLO85" s="187"/>
      <c r="MLP85" s="187"/>
      <c r="MLQ85" s="187"/>
      <c r="MLR85" s="187"/>
      <c r="MLS85" s="187"/>
      <c r="MLT85" s="187"/>
      <c r="MLU85" s="187"/>
      <c r="MLV85" s="187"/>
      <c r="MLW85" s="187"/>
      <c r="MLX85" s="187"/>
      <c r="MLY85" s="187"/>
      <c r="MLZ85" s="187"/>
      <c r="MMA85" s="187"/>
      <c r="MMB85" s="187"/>
      <c r="MMC85" s="187"/>
      <c r="MMD85" s="187"/>
      <c r="MME85" s="187"/>
      <c r="MMF85" s="187"/>
      <c r="MMG85" s="187"/>
      <c r="MMH85" s="187"/>
      <c r="MMI85" s="187"/>
      <c r="MMJ85" s="187"/>
      <c r="MMK85" s="187"/>
      <c r="MML85" s="187"/>
      <c r="MMM85" s="187"/>
      <c r="MMN85" s="187"/>
      <c r="MMO85" s="187"/>
      <c r="MMP85" s="187"/>
      <c r="MMQ85" s="187"/>
      <c r="MMR85" s="187"/>
      <c r="MMS85" s="187"/>
      <c r="MMT85" s="187"/>
      <c r="MMU85" s="187"/>
      <c r="MMV85" s="187"/>
      <c r="MMW85" s="187"/>
      <c r="MMX85" s="187"/>
      <c r="MMY85" s="187"/>
      <c r="MMZ85" s="187"/>
      <c r="MNA85" s="187"/>
      <c r="MNB85" s="187"/>
      <c r="MNC85" s="187"/>
      <c r="MND85" s="187"/>
      <c r="MNE85" s="187"/>
      <c r="MNF85" s="187"/>
      <c r="MNG85" s="187"/>
      <c r="MNH85" s="187"/>
      <c r="MNI85" s="187"/>
      <c r="MNJ85" s="187"/>
      <c r="MNK85" s="187"/>
      <c r="MNL85" s="187"/>
      <c r="MNM85" s="187"/>
      <c r="MNN85" s="187"/>
      <c r="MNO85" s="187"/>
      <c r="MNP85" s="187"/>
      <c r="MNQ85" s="187"/>
      <c r="MNR85" s="187"/>
      <c r="MNS85" s="187"/>
      <c r="MNT85" s="187"/>
      <c r="MNU85" s="187"/>
      <c r="MNV85" s="187"/>
      <c r="MNW85" s="187"/>
      <c r="MNX85" s="187"/>
      <c r="MNY85" s="187"/>
      <c r="MNZ85" s="187"/>
      <c r="MOA85" s="187"/>
      <c r="MOB85" s="187"/>
      <c r="MOC85" s="187"/>
      <c r="MOD85" s="187"/>
      <c r="MOE85" s="187"/>
      <c r="MOF85" s="187"/>
      <c r="MOG85" s="187"/>
      <c r="MOH85" s="187"/>
      <c r="MOI85" s="187"/>
      <c r="MOJ85" s="187"/>
      <c r="MOK85" s="187"/>
      <c r="MOL85" s="187"/>
      <c r="MOM85" s="187"/>
      <c r="MON85" s="187"/>
      <c r="MOO85" s="187"/>
      <c r="MOP85" s="187"/>
      <c r="MOQ85" s="187"/>
      <c r="MOR85" s="187"/>
      <c r="MOS85" s="187"/>
      <c r="MOT85" s="187"/>
      <c r="MOU85" s="187"/>
      <c r="MOV85" s="187"/>
      <c r="MOW85" s="187"/>
      <c r="MOX85" s="187"/>
      <c r="MOY85" s="187"/>
      <c r="MOZ85" s="187"/>
      <c r="MPA85" s="187"/>
      <c r="MPB85" s="187"/>
      <c r="MPC85" s="187"/>
      <c r="MPD85" s="187"/>
      <c r="MPE85" s="187"/>
      <c r="MPF85" s="187"/>
      <c r="MPG85" s="187"/>
      <c r="MPH85" s="187"/>
      <c r="MPI85" s="187"/>
      <c r="MPJ85" s="187"/>
      <c r="MPK85" s="187"/>
      <c r="MPL85" s="187"/>
      <c r="MPM85" s="187"/>
      <c r="MPN85" s="187"/>
      <c r="MPO85" s="187"/>
      <c r="MPP85" s="187"/>
      <c r="MPQ85" s="187"/>
      <c r="MPR85" s="187"/>
      <c r="MPS85" s="187"/>
      <c r="MPT85" s="187"/>
      <c r="MPU85" s="187"/>
      <c r="MPV85" s="187"/>
      <c r="MPW85" s="187"/>
      <c r="MPX85" s="187"/>
      <c r="MPY85" s="187"/>
      <c r="MPZ85" s="187"/>
      <c r="MQA85" s="187"/>
      <c r="MQB85" s="187"/>
      <c r="MQC85" s="187"/>
      <c r="MQD85" s="187"/>
      <c r="MQE85" s="187"/>
      <c r="MQF85" s="187"/>
      <c r="MQG85" s="187"/>
      <c r="MQH85" s="187"/>
      <c r="MQI85" s="187"/>
      <c r="MQJ85" s="187"/>
      <c r="MQK85" s="187"/>
      <c r="MQL85" s="187"/>
      <c r="MQM85" s="187"/>
      <c r="MQN85" s="187"/>
      <c r="MQO85" s="187"/>
      <c r="MQP85" s="187"/>
      <c r="MQQ85" s="187"/>
      <c r="MQR85" s="187"/>
      <c r="MQS85" s="187"/>
      <c r="MQT85" s="187"/>
      <c r="MQU85" s="187"/>
      <c r="MQV85" s="187"/>
      <c r="MQW85" s="187"/>
      <c r="MQX85" s="187"/>
      <c r="MQY85" s="187"/>
      <c r="MQZ85" s="187"/>
      <c r="MRA85" s="187"/>
      <c r="MRB85" s="187"/>
      <c r="MRC85" s="187"/>
      <c r="MRD85" s="187"/>
      <c r="MRE85" s="187"/>
      <c r="MRF85" s="187"/>
      <c r="MRG85" s="187"/>
      <c r="MRH85" s="187"/>
      <c r="MRI85" s="187"/>
      <c r="MRJ85" s="187"/>
      <c r="MRK85" s="187"/>
      <c r="MRL85" s="187"/>
      <c r="MRM85" s="187"/>
      <c r="MRN85" s="187"/>
      <c r="MRO85" s="187"/>
      <c r="MRP85" s="187"/>
      <c r="MRQ85" s="187"/>
      <c r="MRR85" s="187"/>
      <c r="MRS85" s="187"/>
      <c r="MRT85" s="187"/>
      <c r="MRU85" s="187"/>
      <c r="MRV85" s="187"/>
      <c r="MRW85" s="187"/>
      <c r="MRX85" s="187"/>
      <c r="MRY85" s="187"/>
      <c r="MRZ85" s="187"/>
      <c r="MSA85" s="187"/>
      <c r="MSB85" s="187"/>
      <c r="MSC85" s="187"/>
      <c r="MSD85" s="187"/>
      <c r="MSE85" s="187"/>
      <c r="MSF85" s="187"/>
      <c r="MSG85" s="187"/>
      <c r="MSH85" s="187"/>
      <c r="MSI85" s="187"/>
      <c r="MSJ85" s="187"/>
      <c r="MSK85" s="187"/>
      <c r="MSL85" s="187"/>
      <c r="MSM85" s="187"/>
      <c r="MSN85" s="187"/>
      <c r="MSO85" s="187"/>
      <c r="MSP85" s="187"/>
      <c r="MSQ85" s="187"/>
      <c r="MSR85" s="187"/>
      <c r="MSS85" s="187"/>
      <c r="MST85" s="187"/>
      <c r="MSU85" s="187"/>
      <c r="MSV85" s="187"/>
      <c r="MSW85" s="187"/>
      <c r="MSX85" s="187"/>
      <c r="MSY85" s="187"/>
      <c r="MSZ85" s="187"/>
      <c r="MTA85" s="187"/>
      <c r="MTB85" s="187"/>
      <c r="MTC85" s="187"/>
      <c r="MTD85" s="187"/>
      <c r="MTE85" s="187"/>
      <c r="MTF85" s="187"/>
      <c r="MTG85" s="187"/>
      <c r="MTH85" s="187"/>
      <c r="MTI85" s="187"/>
      <c r="MTJ85" s="187"/>
      <c r="MTK85" s="187"/>
      <c r="MTL85" s="187"/>
      <c r="MTM85" s="187"/>
      <c r="MTN85" s="187"/>
      <c r="MTO85" s="187"/>
      <c r="MTP85" s="187"/>
      <c r="MTQ85" s="187"/>
      <c r="MTR85" s="187"/>
      <c r="MTS85" s="187"/>
      <c r="MTT85" s="187"/>
      <c r="MTU85" s="187"/>
      <c r="MTV85" s="187"/>
      <c r="MTW85" s="187"/>
      <c r="MTX85" s="187"/>
      <c r="MTY85" s="187"/>
      <c r="MTZ85" s="187"/>
      <c r="MUA85" s="187"/>
      <c r="MUB85" s="187"/>
      <c r="MUC85" s="187"/>
      <c r="MUD85" s="187"/>
      <c r="MUE85" s="187"/>
      <c r="MUF85" s="187"/>
      <c r="MUG85" s="187"/>
      <c r="MUH85" s="187"/>
      <c r="MUI85" s="187"/>
      <c r="MUJ85" s="187"/>
      <c r="MUK85" s="187"/>
      <c r="MUL85" s="187"/>
      <c r="MUM85" s="187"/>
      <c r="MUN85" s="187"/>
      <c r="MUO85" s="187"/>
      <c r="MUP85" s="187"/>
      <c r="MUQ85" s="187"/>
      <c r="MUR85" s="187"/>
      <c r="MUS85" s="187"/>
      <c r="MUT85" s="187"/>
      <c r="MUU85" s="187"/>
      <c r="MUV85" s="187"/>
      <c r="MUW85" s="187"/>
      <c r="MUX85" s="187"/>
      <c r="MUY85" s="187"/>
      <c r="MUZ85" s="187"/>
      <c r="MVA85" s="187"/>
      <c r="MVB85" s="187"/>
      <c r="MVC85" s="187"/>
      <c r="MVD85" s="187"/>
      <c r="MVE85" s="187"/>
      <c r="MVF85" s="187"/>
      <c r="MVG85" s="187"/>
      <c r="MVH85" s="187"/>
      <c r="MVI85" s="187"/>
      <c r="MVJ85" s="187"/>
      <c r="MVK85" s="187"/>
      <c r="MVL85" s="187"/>
      <c r="MVM85" s="187"/>
      <c r="MVN85" s="187"/>
      <c r="MVO85" s="187"/>
      <c r="MVP85" s="187"/>
      <c r="MVQ85" s="187"/>
      <c r="MVR85" s="187"/>
      <c r="MVS85" s="187"/>
      <c r="MVT85" s="187"/>
      <c r="MVU85" s="187"/>
      <c r="MVV85" s="187"/>
      <c r="MVW85" s="187"/>
      <c r="MVX85" s="187"/>
      <c r="MVY85" s="187"/>
      <c r="MVZ85" s="187"/>
      <c r="MWA85" s="187"/>
      <c r="MWB85" s="187"/>
      <c r="MWC85" s="187"/>
      <c r="MWD85" s="187"/>
      <c r="MWE85" s="187"/>
      <c r="MWF85" s="187"/>
      <c r="MWG85" s="187"/>
      <c r="MWH85" s="187"/>
      <c r="MWI85" s="187"/>
      <c r="MWJ85" s="187"/>
      <c r="MWK85" s="187"/>
      <c r="MWL85" s="187"/>
      <c r="MWM85" s="187"/>
      <c r="MWN85" s="187"/>
      <c r="MWO85" s="187"/>
      <c r="MWP85" s="187"/>
      <c r="MWQ85" s="187"/>
      <c r="MWR85" s="187"/>
      <c r="MWS85" s="187"/>
      <c r="MWT85" s="187"/>
      <c r="MWU85" s="187"/>
      <c r="MWV85" s="187"/>
      <c r="MWW85" s="187"/>
      <c r="MWX85" s="187"/>
      <c r="MWY85" s="187"/>
      <c r="MWZ85" s="187"/>
      <c r="MXA85" s="187"/>
      <c r="MXB85" s="187"/>
      <c r="MXC85" s="187"/>
      <c r="MXD85" s="187"/>
      <c r="MXE85" s="187"/>
      <c r="MXF85" s="187"/>
      <c r="MXG85" s="187"/>
      <c r="MXH85" s="187"/>
      <c r="MXI85" s="187"/>
      <c r="MXJ85" s="187"/>
      <c r="MXK85" s="187"/>
      <c r="MXL85" s="187"/>
      <c r="MXM85" s="187"/>
      <c r="MXN85" s="187"/>
      <c r="MXO85" s="187"/>
      <c r="MXP85" s="187"/>
      <c r="MXQ85" s="187"/>
      <c r="MXR85" s="187"/>
      <c r="MXS85" s="187"/>
      <c r="MXT85" s="187"/>
      <c r="MXU85" s="187"/>
      <c r="MXV85" s="187"/>
      <c r="MXW85" s="187"/>
      <c r="MXX85" s="187"/>
      <c r="MXY85" s="187"/>
      <c r="MXZ85" s="187"/>
      <c r="MYA85" s="187"/>
      <c r="MYB85" s="187"/>
      <c r="MYC85" s="187"/>
      <c r="MYD85" s="187"/>
      <c r="MYE85" s="187"/>
      <c r="MYF85" s="187"/>
      <c r="MYG85" s="187"/>
      <c r="MYH85" s="187"/>
      <c r="MYI85" s="187"/>
      <c r="MYJ85" s="187"/>
      <c r="MYK85" s="187"/>
      <c r="MYL85" s="187"/>
      <c r="MYM85" s="187"/>
      <c r="MYN85" s="187"/>
      <c r="MYO85" s="187"/>
      <c r="MYP85" s="187"/>
      <c r="MYQ85" s="187"/>
      <c r="MYR85" s="187"/>
      <c r="MYS85" s="187"/>
      <c r="MYT85" s="187"/>
      <c r="MYU85" s="187"/>
      <c r="MYV85" s="187"/>
      <c r="MYW85" s="187"/>
      <c r="MYX85" s="187"/>
      <c r="MYY85" s="187"/>
      <c r="MYZ85" s="187"/>
      <c r="MZA85" s="187"/>
      <c r="MZB85" s="187"/>
      <c r="MZC85" s="187"/>
      <c r="MZD85" s="187"/>
      <c r="MZE85" s="187"/>
      <c r="MZF85" s="187"/>
      <c r="MZG85" s="187"/>
      <c r="MZH85" s="187"/>
      <c r="MZI85" s="187"/>
      <c r="MZJ85" s="187"/>
      <c r="MZK85" s="187"/>
      <c r="MZL85" s="187"/>
      <c r="MZM85" s="187"/>
      <c r="MZN85" s="187"/>
      <c r="MZO85" s="187"/>
      <c r="MZP85" s="187"/>
      <c r="MZQ85" s="187"/>
      <c r="MZR85" s="187"/>
      <c r="MZS85" s="187"/>
      <c r="MZT85" s="187"/>
      <c r="MZU85" s="187"/>
      <c r="MZV85" s="187"/>
      <c r="MZW85" s="187"/>
      <c r="MZX85" s="187"/>
      <c r="MZY85" s="187"/>
      <c r="MZZ85" s="187"/>
      <c r="NAA85" s="187"/>
      <c r="NAB85" s="187"/>
      <c r="NAC85" s="187"/>
      <c r="NAD85" s="187"/>
      <c r="NAE85" s="187"/>
      <c r="NAF85" s="187"/>
      <c r="NAG85" s="187"/>
      <c r="NAH85" s="187"/>
      <c r="NAI85" s="187"/>
      <c r="NAJ85" s="187"/>
      <c r="NAK85" s="187"/>
      <c r="NAL85" s="187"/>
      <c r="NAM85" s="187"/>
      <c r="NAN85" s="187"/>
      <c r="NAO85" s="187"/>
      <c r="NAP85" s="187"/>
      <c r="NAQ85" s="187"/>
      <c r="NAR85" s="187"/>
      <c r="NAS85" s="187"/>
      <c r="NAT85" s="187"/>
      <c r="NAU85" s="187"/>
      <c r="NAV85" s="187"/>
      <c r="NAW85" s="187"/>
      <c r="NAX85" s="187"/>
      <c r="NAY85" s="187"/>
      <c r="NAZ85" s="187"/>
      <c r="NBA85" s="187"/>
      <c r="NBB85" s="187"/>
      <c r="NBC85" s="187"/>
      <c r="NBD85" s="187"/>
      <c r="NBE85" s="187"/>
      <c r="NBF85" s="187"/>
      <c r="NBG85" s="187"/>
      <c r="NBH85" s="187"/>
      <c r="NBI85" s="187"/>
      <c r="NBJ85" s="187"/>
      <c r="NBK85" s="187"/>
      <c r="NBL85" s="187"/>
      <c r="NBM85" s="187"/>
      <c r="NBN85" s="187"/>
      <c r="NBO85" s="187"/>
      <c r="NBP85" s="187"/>
      <c r="NBQ85" s="187"/>
      <c r="NBR85" s="187"/>
      <c r="NBS85" s="187"/>
      <c r="NBT85" s="187"/>
      <c r="NBU85" s="187"/>
      <c r="NBV85" s="187"/>
      <c r="NBW85" s="187"/>
      <c r="NBX85" s="187"/>
      <c r="NBY85" s="187"/>
      <c r="NBZ85" s="187"/>
      <c r="NCA85" s="187"/>
      <c r="NCB85" s="187"/>
      <c r="NCC85" s="187"/>
      <c r="NCD85" s="187"/>
      <c r="NCE85" s="187"/>
      <c r="NCF85" s="187"/>
      <c r="NCG85" s="187"/>
      <c r="NCH85" s="187"/>
      <c r="NCI85" s="187"/>
      <c r="NCJ85" s="187"/>
      <c r="NCK85" s="187"/>
      <c r="NCL85" s="187"/>
      <c r="NCM85" s="187"/>
      <c r="NCN85" s="187"/>
      <c r="NCO85" s="187"/>
      <c r="NCP85" s="187"/>
      <c r="NCQ85" s="187"/>
      <c r="NCR85" s="187"/>
      <c r="NCS85" s="187"/>
      <c r="NCT85" s="187"/>
      <c r="NCU85" s="187"/>
      <c r="NCV85" s="187"/>
      <c r="NCW85" s="187"/>
      <c r="NCX85" s="187"/>
      <c r="NCY85" s="187"/>
      <c r="NCZ85" s="187"/>
      <c r="NDA85" s="187"/>
      <c r="NDB85" s="187"/>
      <c r="NDC85" s="187"/>
      <c r="NDD85" s="187"/>
      <c r="NDE85" s="187"/>
      <c r="NDF85" s="187"/>
      <c r="NDG85" s="187"/>
      <c r="NDH85" s="187"/>
      <c r="NDI85" s="187"/>
      <c r="NDJ85" s="187"/>
      <c r="NDK85" s="187"/>
      <c r="NDL85" s="187"/>
      <c r="NDM85" s="187"/>
      <c r="NDN85" s="187"/>
      <c r="NDO85" s="187"/>
      <c r="NDP85" s="187"/>
      <c r="NDQ85" s="187"/>
      <c r="NDR85" s="187"/>
      <c r="NDS85" s="187"/>
      <c r="NDT85" s="187"/>
      <c r="NDU85" s="187"/>
      <c r="NDV85" s="187"/>
      <c r="NDW85" s="187"/>
      <c r="NDX85" s="187"/>
      <c r="NDY85" s="187"/>
      <c r="NDZ85" s="187"/>
      <c r="NEA85" s="187"/>
      <c r="NEB85" s="187"/>
      <c r="NEC85" s="187"/>
      <c r="NED85" s="187"/>
      <c r="NEE85" s="187"/>
      <c r="NEF85" s="187"/>
      <c r="NEG85" s="187"/>
      <c r="NEH85" s="187"/>
      <c r="NEI85" s="187"/>
      <c r="NEJ85" s="187"/>
      <c r="NEK85" s="187"/>
      <c r="NEL85" s="187"/>
      <c r="NEM85" s="187"/>
      <c r="NEN85" s="187"/>
      <c r="NEO85" s="187"/>
      <c r="NEP85" s="187"/>
      <c r="NEQ85" s="187"/>
      <c r="NER85" s="187"/>
      <c r="NES85" s="187"/>
      <c r="NET85" s="187"/>
      <c r="NEU85" s="187"/>
      <c r="NEV85" s="187"/>
      <c r="NEW85" s="187"/>
      <c r="NEX85" s="187"/>
      <c r="NEY85" s="187"/>
      <c r="NEZ85" s="187"/>
      <c r="NFA85" s="187"/>
      <c r="NFB85" s="187"/>
      <c r="NFC85" s="187"/>
      <c r="NFD85" s="187"/>
      <c r="NFE85" s="187"/>
      <c r="NFF85" s="187"/>
      <c r="NFG85" s="187"/>
      <c r="NFH85" s="187"/>
      <c r="NFI85" s="187"/>
      <c r="NFJ85" s="187"/>
      <c r="NFK85" s="187"/>
      <c r="NFL85" s="187"/>
      <c r="NFM85" s="187"/>
      <c r="NFN85" s="187"/>
      <c r="NFO85" s="187"/>
      <c r="NFP85" s="187"/>
      <c r="NFQ85" s="187"/>
      <c r="NFR85" s="187"/>
      <c r="NFS85" s="187"/>
      <c r="NFT85" s="187"/>
      <c r="NFU85" s="187"/>
      <c r="NFV85" s="187"/>
      <c r="NFW85" s="187"/>
      <c r="NFX85" s="187"/>
      <c r="NFY85" s="187"/>
      <c r="NFZ85" s="187"/>
      <c r="NGA85" s="187"/>
      <c r="NGB85" s="187"/>
      <c r="NGC85" s="187"/>
      <c r="NGD85" s="187"/>
      <c r="NGE85" s="187"/>
      <c r="NGF85" s="187"/>
      <c r="NGG85" s="187"/>
      <c r="NGH85" s="187"/>
      <c r="NGI85" s="187"/>
      <c r="NGJ85" s="187"/>
      <c r="NGK85" s="187"/>
      <c r="NGL85" s="187"/>
      <c r="NGM85" s="187"/>
      <c r="NGN85" s="187"/>
      <c r="NGO85" s="187"/>
      <c r="NGP85" s="187"/>
      <c r="NGQ85" s="187"/>
      <c r="NGR85" s="187"/>
      <c r="NGS85" s="187"/>
      <c r="NGT85" s="187"/>
      <c r="NGU85" s="187"/>
      <c r="NGV85" s="187"/>
      <c r="NGW85" s="187"/>
      <c r="NGX85" s="187"/>
      <c r="NGY85" s="187"/>
      <c r="NGZ85" s="187"/>
      <c r="NHA85" s="187"/>
      <c r="NHB85" s="187"/>
      <c r="NHC85" s="187"/>
      <c r="NHD85" s="187"/>
      <c r="NHE85" s="187"/>
      <c r="NHF85" s="187"/>
      <c r="NHG85" s="187"/>
      <c r="NHH85" s="187"/>
      <c r="NHI85" s="187"/>
      <c r="NHJ85" s="187"/>
      <c r="NHK85" s="187"/>
      <c r="NHL85" s="187"/>
      <c r="NHM85" s="187"/>
      <c r="NHN85" s="187"/>
      <c r="NHO85" s="187"/>
      <c r="NHP85" s="187"/>
      <c r="NHQ85" s="187"/>
      <c r="NHR85" s="187"/>
      <c r="NHS85" s="187"/>
      <c r="NHT85" s="187"/>
      <c r="NHU85" s="187"/>
      <c r="NHV85" s="187"/>
      <c r="NHW85" s="187"/>
      <c r="NHX85" s="187"/>
      <c r="NHY85" s="187"/>
      <c r="NHZ85" s="187"/>
      <c r="NIA85" s="187"/>
      <c r="NIB85" s="187"/>
      <c r="NIC85" s="187"/>
      <c r="NID85" s="187"/>
      <c r="NIE85" s="187"/>
      <c r="NIF85" s="187"/>
      <c r="NIG85" s="187"/>
      <c r="NIH85" s="187"/>
      <c r="NII85" s="187"/>
      <c r="NIJ85" s="187"/>
      <c r="NIK85" s="187"/>
      <c r="NIL85" s="187"/>
      <c r="NIM85" s="187"/>
      <c r="NIN85" s="187"/>
      <c r="NIO85" s="187"/>
      <c r="NIP85" s="187"/>
      <c r="NIQ85" s="187"/>
      <c r="NIR85" s="187"/>
      <c r="NIS85" s="187"/>
      <c r="NIT85" s="187"/>
      <c r="NIU85" s="187"/>
      <c r="NIV85" s="187"/>
      <c r="NIW85" s="187"/>
      <c r="NIX85" s="187"/>
      <c r="NIY85" s="187"/>
      <c r="NIZ85" s="187"/>
      <c r="NJA85" s="187"/>
      <c r="NJB85" s="187"/>
      <c r="NJC85" s="187"/>
      <c r="NJD85" s="187"/>
      <c r="NJE85" s="187"/>
      <c r="NJF85" s="187"/>
      <c r="NJG85" s="187"/>
      <c r="NJH85" s="187"/>
      <c r="NJI85" s="187"/>
      <c r="NJJ85" s="187"/>
      <c r="NJK85" s="187"/>
      <c r="NJL85" s="187"/>
      <c r="NJM85" s="187"/>
      <c r="NJN85" s="187"/>
      <c r="NJO85" s="187"/>
      <c r="NJP85" s="187"/>
      <c r="NJQ85" s="187"/>
      <c r="NJR85" s="187"/>
      <c r="NJS85" s="187"/>
      <c r="NJT85" s="187"/>
      <c r="NJU85" s="187"/>
      <c r="NJV85" s="187"/>
      <c r="NJW85" s="187"/>
      <c r="NJX85" s="187"/>
      <c r="NJY85" s="187"/>
      <c r="NJZ85" s="187"/>
      <c r="NKA85" s="187"/>
      <c r="NKB85" s="187"/>
      <c r="NKC85" s="187"/>
      <c r="NKD85" s="187"/>
      <c r="NKE85" s="187"/>
      <c r="NKF85" s="187"/>
      <c r="NKG85" s="187"/>
      <c r="NKH85" s="187"/>
      <c r="NKI85" s="187"/>
      <c r="NKJ85" s="187"/>
      <c r="NKK85" s="187"/>
      <c r="NKL85" s="187"/>
      <c r="NKM85" s="187"/>
      <c r="NKN85" s="187"/>
      <c r="NKO85" s="187"/>
      <c r="NKP85" s="187"/>
      <c r="NKQ85" s="187"/>
      <c r="NKR85" s="187"/>
      <c r="NKS85" s="187"/>
      <c r="NKT85" s="187"/>
      <c r="NKU85" s="187"/>
      <c r="NKV85" s="187"/>
      <c r="NKW85" s="187"/>
      <c r="NKX85" s="187"/>
      <c r="NKY85" s="187"/>
      <c r="NKZ85" s="187"/>
      <c r="NLA85" s="187"/>
      <c r="NLB85" s="187"/>
      <c r="NLC85" s="187"/>
      <c r="NLD85" s="187"/>
      <c r="NLE85" s="187"/>
      <c r="NLF85" s="187"/>
      <c r="NLG85" s="187"/>
      <c r="NLH85" s="187"/>
      <c r="NLI85" s="187"/>
      <c r="NLJ85" s="187"/>
      <c r="NLK85" s="187"/>
      <c r="NLL85" s="187"/>
      <c r="NLM85" s="187"/>
      <c r="NLN85" s="187"/>
      <c r="NLO85" s="187"/>
      <c r="NLP85" s="187"/>
      <c r="NLQ85" s="187"/>
      <c r="NLR85" s="187"/>
      <c r="NLS85" s="187"/>
      <c r="NLT85" s="187"/>
      <c r="NLU85" s="187"/>
      <c r="NLV85" s="187"/>
      <c r="NLW85" s="187"/>
      <c r="NLX85" s="187"/>
      <c r="NLY85" s="187"/>
      <c r="NLZ85" s="187"/>
      <c r="NMA85" s="187"/>
      <c r="NMB85" s="187"/>
      <c r="NMC85" s="187"/>
      <c r="NMD85" s="187"/>
      <c r="NME85" s="187"/>
      <c r="NMF85" s="187"/>
      <c r="NMG85" s="187"/>
      <c r="NMH85" s="187"/>
      <c r="NMI85" s="187"/>
      <c r="NMJ85" s="187"/>
      <c r="NMK85" s="187"/>
      <c r="NML85" s="187"/>
      <c r="NMM85" s="187"/>
      <c r="NMN85" s="187"/>
      <c r="NMO85" s="187"/>
      <c r="NMP85" s="187"/>
      <c r="NMQ85" s="187"/>
      <c r="NMR85" s="187"/>
      <c r="NMS85" s="187"/>
      <c r="NMT85" s="187"/>
      <c r="NMU85" s="187"/>
      <c r="NMV85" s="187"/>
      <c r="NMW85" s="187"/>
      <c r="NMX85" s="187"/>
      <c r="NMY85" s="187"/>
      <c r="NMZ85" s="187"/>
      <c r="NNA85" s="187"/>
      <c r="NNB85" s="187"/>
      <c r="NNC85" s="187"/>
      <c r="NND85" s="187"/>
      <c r="NNE85" s="187"/>
      <c r="NNF85" s="187"/>
      <c r="NNG85" s="187"/>
      <c r="NNH85" s="187"/>
      <c r="NNI85" s="187"/>
      <c r="NNJ85" s="187"/>
      <c r="NNK85" s="187"/>
      <c r="NNL85" s="187"/>
      <c r="NNM85" s="187"/>
      <c r="NNN85" s="187"/>
      <c r="NNO85" s="187"/>
      <c r="NNP85" s="187"/>
      <c r="NNQ85" s="187"/>
      <c r="NNR85" s="187"/>
      <c r="NNS85" s="187"/>
      <c r="NNT85" s="187"/>
      <c r="NNU85" s="187"/>
      <c r="NNV85" s="187"/>
      <c r="NNW85" s="187"/>
      <c r="NNX85" s="187"/>
      <c r="NNY85" s="187"/>
      <c r="NNZ85" s="187"/>
      <c r="NOA85" s="187"/>
      <c r="NOB85" s="187"/>
      <c r="NOC85" s="187"/>
      <c r="NOD85" s="187"/>
      <c r="NOE85" s="187"/>
      <c r="NOF85" s="187"/>
      <c r="NOG85" s="187"/>
      <c r="NOH85" s="187"/>
      <c r="NOI85" s="187"/>
      <c r="NOJ85" s="187"/>
      <c r="NOK85" s="187"/>
      <c r="NOL85" s="187"/>
      <c r="NOM85" s="187"/>
      <c r="NON85" s="187"/>
      <c r="NOO85" s="187"/>
      <c r="NOP85" s="187"/>
      <c r="NOQ85" s="187"/>
      <c r="NOR85" s="187"/>
      <c r="NOS85" s="187"/>
      <c r="NOT85" s="187"/>
      <c r="NOU85" s="187"/>
      <c r="NOV85" s="187"/>
      <c r="NOW85" s="187"/>
      <c r="NOX85" s="187"/>
      <c r="NOY85" s="187"/>
      <c r="NOZ85" s="187"/>
      <c r="NPA85" s="187"/>
      <c r="NPB85" s="187"/>
      <c r="NPC85" s="187"/>
      <c r="NPD85" s="187"/>
      <c r="NPE85" s="187"/>
      <c r="NPF85" s="187"/>
      <c r="NPG85" s="187"/>
      <c r="NPH85" s="187"/>
      <c r="NPI85" s="187"/>
      <c r="NPJ85" s="187"/>
      <c r="NPK85" s="187"/>
      <c r="NPL85" s="187"/>
      <c r="NPM85" s="187"/>
      <c r="NPN85" s="187"/>
      <c r="NPO85" s="187"/>
      <c r="NPP85" s="187"/>
      <c r="NPQ85" s="187"/>
      <c r="NPR85" s="187"/>
      <c r="NPS85" s="187"/>
      <c r="NPT85" s="187"/>
      <c r="NPU85" s="187"/>
      <c r="NPV85" s="187"/>
      <c r="NPW85" s="187"/>
      <c r="NPX85" s="187"/>
      <c r="NPY85" s="187"/>
      <c r="NPZ85" s="187"/>
      <c r="NQA85" s="187"/>
      <c r="NQB85" s="187"/>
      <c r="NQC85" s="187"/>
      <c r="NQD85" s="187"/>
      <c r="NQE85" s="187"/>
      <c r="NQF85" s="187"/>
      <c r="NQG85" s="187"/>
      <c r="NQH85" s="187"/>
      <c r="NQI85" s="187"/>
      <c r="NQJ85" s="187"/>
      <c r="NQK85" s="187"/>
      <c r="NQL85" s="187"/>
      <c r="NQM85" s="187"/>
      <c r="NQN85" s="187"/>
      <c r="NQO85" s="187"/>
      <c r="NQP85" s="187"/>
      <c r="NQQ85" s="187"/>
      <c r="NQR85" s="187"/>
      <c r="NQS85" s="187"/>
      <c r="NQT85" s="187"/>
      <c r="NQU85" s="187"/>
      <c r="NQV85" s="187"/>
      <c r="NQW85" s="187"/>
      <c r="NQX85" s="187"/>
      <c r="NQY85" s="187"/>
      <c r="NQZ85" s="187"/>
      <c r="NRA85" s="187"/>
      <c r="NRB85" s="187"/>
      <c r="NRC85" s="187"/>
      <c r="NRD85" s="187"/>
      <c r="NRE85" s="187"/>
      <c r="NRF85" s="187"/>
      <c r="NRG85" s="187"/>
      <c r="NRH85" s="187"/>
      <c r="NRI85" s="187"/>
      <c r="NRJ85" s="187"/>
      <c r="NRK85" s="187"/>
      <c r="NRL85" s="187"/>
      <c r="NRM85" s="187"/>
      <c r="NRN85" s="187"/>
      <c r="NRO85" s="187"/>
      <c r="NRP85" s="187"/>
      <c r="NRQ85" s="187"/>
      <c r="NRR85" s="187"/>
      <c r="NRS85" s="187"/>
      <c r="NRT85" s="187"/>
      <c r="NRU85" s="187"/>
      <c r="NRV85" s="187"/>
      <c r="NRW85" s="187"/>
      <c r="NRX85" s="187"/>
      <c r="NRY85" s="187"/>
      <c r="NRZ85" s="187"/>
      <c r="NSA85" s="187"/>
      <c r="NSB85" s="187"/>
      <c r="NSC85" s="187"/>
      <c r="NSD85" s="187"/>
      <c r="NSE85" s="187"/>
      <c r="NSF85" s="187"/>
      <c r="NSG85" s="187"/>
      <c r="NSH85" s="187"/>
      <c r="NSI85" s="187"/>
      <c r="NSJ85" s="187"/>
      <c r="NSK85" s="187"/>
      <c r="NSL85" s="187"/>
      <c r="NSM85" s="187"/>
      <c r="NSN85" s="187"/>
      <c r="NSO85" s="187"/>
      <c r="NSP85" s="187"/>
      <c r="NSQ85" s="187"/>
      <c r="NSR85" s="187"/>
      <c r="NSS85" s="187"/>
      <c r="NST85" s="187"/>
      <c r="NSU85" s="187"/>
      <c r="NSV85" s="187"/>
      <c r="NSW85" s="187"/>
      <c r="NSX85" s="187"/>
      <c r="NSY85" s="187"/>
      <c r="NSZ85" s="187"/>
      <c r="NTA85" s="187"/>
      <c r="NTB85" s="187"/>
      <c r="NTC85" s="187"/>
      <c r="NTD85" s="187"/>
      <c r="NTE85" s="187"/>
      <c r="NTF85" s="187"/>
      <c r="NTG85" s="187"/>
      <c r="NTH85" s="187"/>
      <c r="NTI85" s="187"/>
      <c r="NTJ85" s="187"/>
      <c r="NTK85" s="187"/>
      <c r="NTL85" s="187"/>
      <c r="NTM85" s="187"/>
      <c r="NTN85" s="187"/>
      <c r="NTO85" s="187"/>
      <c r="NTP85" s="187"/>
      <c r="NTQ85" s="187"/>
      <c r="NTR85" s="187"/>
      <c r="NTS85" s="187"/>
      <c r="NTT85" s="187"/>
      <c r="NTU85" s="187"/>
      <c r="NTV85" s="187"/>
      <c r="NTW85" s="187"/>
      <c r="NTX85" s="187"/>
      <c r="NTY85" s="187"/>
      <c r="NTZ85" s="187"/>
      <c r="NUA85" s="187"/>
      <c r="NUB85" s="187"/>
      <c r="NUC85" s="187"/>
      <c r="NUD85" s="187"/>
      <c r="NUE85" s="187"/>
      <c r="NUF85" s="187"/>
      <c r="NUG85" s="187"/>
      <c r="NUH85" s="187"/>
      <c r="NUI85" s="187"/>
      <c r="NUJ85" s="187"/>
      <c r="NUK85" s="187"/>
      <c r="NUL85" s="187"/>
      <c r="NUM85" s="187"/>
      <c r="NUN85" s="187"/>
      <c r="NUO85" s="187"/>
      <c r="NUP85" s="187"/>
      <c r="NUQ85" s="187"/>
      <c r="NUR85" s="187"/>
      <c r="NUS85" s="187"/>
      <c r="NUT85" s="187"/>
      <c r="NUU85" s="187"/>
      <c r="NUV85" s="187"/>
      <c r="NUW85" s="187"/>
      <c r="NUX85" s="187"/>
      <c r="NUY85" s="187"/>
      <c r="NUZ85" s="187"/>
      <c r="NVA85" s="187"/>
      <c r="NVB85" s="187"/>
      <c r="NVC85" s="187"/>
      <c r="NVD85" s="187"/>
      <c r="NVE85" s="187"/>
      <c r="NVF85" s="187"/>
      <c r="NVG85" s="187"/>
      <c r="NVH85" s="187"/>
      <c r="NVI85" s="187"/>
      <c r="NVJ85" s="187"/>
      <c r="NVK85" s="187"/>
      <c r="NVL85" s="187"/>
      <c r="NVM85" s="187"/>
      <c r="NVN85" s="187"/>
      <c r="NVO85" s="187"/>
      <c r="NVP85" s="187"/>
      <c r="NVQ85" s="187"/>
      <c r="NVR85" s="187"/>
      <c r="NVS85" s="187"/>
      <c r="NVT85" s="187"/>
      <c r="NVU85" s="187"/>
      <c r="NVV85" s="187"/>
      <c r="NVW85" s="187"/>
      <c r="NVX85" s="187"/>
      <c r="NVY85" s="187"/>
      <c r="NVZ85" s="187"/>
      <c r="NWA85" s="187"/>
      <c r="NWB85" s="187"/>
      <c r="NWC85" s="187"/>
      <c r="NWD85" s="187"/>
      <c r="NWE85" s="187"/>
      <c r="NWF85" s="187"/>
      <c r="NWG85" s="187"/>
      <c r="NWH85" s="187"/>
      <c r="NWI85" s="187"/>
      <c r="NWJ85" s="187"/>
      <c r="NWK85" s="187"/>
      <c r="NWL85" s="187"/>
      <c r="NWM85" s="187"/>
      <c r="NWN85" s="187"/>
      <c r="NWO85" s="187"/>
      <c r="NWP85" s="187"/>
      <c r="NWQ85" s="187"/>
      <c r="NWR85" s="187"/>
      <c r="NWS85" s="187"/>
      <c r="NWT85" s="187"/>
      <c r="NWU85" s="187"/>
      <c r="NWV85" s="187"/>
      <c r="NWW85" s="187"/>
      <c r="NWX85" s="187"/>
      <c r="NWY85" s="187"/>
      <c r="NWZ85" s="187"/>
      <c r="NXA85" s="187"/>
      <c r="NXB85" s="187"/>
      <c r="NXC85" s="187"/>
      <c r="NXD85" s="187"/>
      <c r="NXE85" s="187"/>
      <c r="NXF85" s="187"/>
      <c r="NXG85" s="187"/>
      <c r="NXH85" s="187"/>
      <c r="NXI85" s="187"/>
      <c r="NXJ85" s="187"/>
      <c r="NXK85" s="187"/>
      <c r="NXL85" s="187"/>
      <c r="NXM85" s="187"/>
      <c r="NXN85" s="187"/>
      <c r="NXO85" s="187"/>
      <c r="NXP85" s="187"/>
      <c r="NXQ85" s="187"/>
      <c r="NXR85" s="187"/>
      <c r="NXS85" s="187"/>
      <c r="NXT85" s="187"/>
      <c r="NXU85" s="187"/>
      <c r="NXV85" s="187"/>
      <c r="NXW85" s="187"/>
      <c r="NXX85" s="187"/>
      <c r="NXY85" s="187"/>
      <c r="NXZ85" s="187"/>
      <c r="NYA85" s="187"/>
      <c r="NYB85" s="187"/>
      <c r="NYC85" s="187"/>
      <c r="NYD85" s="187"/>
      <c r="NYE85" s="187"/>
      <c r="NYF85" s="187"/>
      <c r="NYG85" s="187"/>
      <c r="NYH85" s="187"/>
      <c r="NYI85" s="187"/>
      <c r="NYJ85" s="187"/>
      <c r="NYK85" s="187"/>
      <c r="NYL85" s="187"/>
      <c r="NYM85" s="187"/>
      <c r="NYN85" s="187"/>
      <c r="NYO85" s="187"/>
      <c r="NYP85" s="187"/>
      <c r="NYQ85" s="187"/>
      <c r="NYR85" s="187"/>
      <c r="NYS85" s="187"/>
      <c r="NYT85" s="187"/>
      <c r="NYU85" s="187"/>
      <c r="NYV85" s="187"/>
      <c r="NYW85" s="187"/>
      <c r="NYX85" s="187"/>
      <c r="NYY85" s="187"/>
      <c r="NYZ85" s="187"/>
      <c r="NZA85" s="187"/>
      <c r="NZB85" s="187"/>
      <c r="NZC85" s="187"/>
      <c r="NZD85" s="187"/>
      <c r="NZE85" s="187"/>
      <c r="NZF85" s="187"/>
      <c r="NZG85" s="187"/>
      <c r="NZH85" s="187"/>
      <c r="NZI85" s="187"/>
      <c r="NZJ85" s="187"/>
      <c r="NZK85" s="187"/>
      <c r="NZL85" s="187"/>
      <c r="NZM85" s="187"/>
      <c r="NZN85" s="187"/>
      <c r="NZO85" s="187"/>
      <c r="NZP85" s="187"/>
      <c r="NZQ85" s="187"/>
      <c r="NZR85" s="187"/>
      <c r="NZS85" s="187"/>
      <c r="NZT85" s="187"/>
      <c r="NZU85" s="187"/>
      <c r="NZV85" s="187"/>
      <c r="NZW85" s="187"/>
      <c r="NZX85" s="187"/>
      <c r="NZY85" s="187"/>
      <c r="NZZ85" s="187"/>
      <c r="OAA85" s="187"/>
      <c r="OAB85" s="187"/>
      <c r="OAC85" s="187"/>
      <c r="OAD85" s="187"/>
      <c r="OAE85" s="187"/>
      <c r="OAF85" s="187"/>
      <c r="OAG85" s="187"/>
      <c r="OAH85" s="187"/>
      <c r="OAI85" s="187"/>
      <c r="OAJ85" s="187"/>
      <c r="OAK85" s="187"/>
      <c r="OAL85" s="187"/>
      <c r="OAM85" s="187"/>
      <c r="OAN85" s="187"/>
      <c r="OAO85" s="187"/>
      <c r="OAP85" s="187"/>
      <c r="OAQ85" s="187"/>
      <c r="OAR85" s="187"/>
      <c r="OAS85" s="187"/>
      <c r="OAT85" s="187"/>
      <c r="OAU85" s="187"/>
      <c r="OAV85" s="187"/>
      <c r="OAW85" s="187"/>
      <c r="OAX85" s="187"/>
      <c r="OAY85" s="187"/>
      <c r="OAZ85" s="187"/>
      <c r="OBA85" s="187"/>
      <c r="OBB85" s="187"/>
      <c r="OBC85" s="187"/>
      <c r="OBD85" s="187"/>
      <c r="OBE85" s="187"/>
      <c r="OBF85" s="187"/>
      <c r="OBG85" s="187"/>
      <c r="OBH85" s="187"/>
      <c r="OBI85" s="187"/>
      <c r="OBJ85" s="187"/>
      <c r="OBK85" s="187"/>
      <c r="OBL85" s="187"/>
      <c r="OBM85" s="187"/>
      <c r="OBN85" s="187"/>
      <c r="OBO85" s="187"/>
      <c r="OBP85" s="187"/>
      <c r="OBQ85" s="187"/>
      <c r="OBR85" s="187"/>
      <c r="OBS85" s="187"/>
      <c r="OBT85" s="187"/>
      <c r="OBU85" s="187"/>
      <c r="OBV85" s="187"/>
      <c r="OBW85" s="187"/>
      <c r="OBX85" s="187"/>
      <c r="OBY85" s="187"/>
      <c r="OBZ85" s="187"/>
      <c r="OCA85" s="187"/>
      <c r="OCB85" s="187"/>
      <c r="OCC85" s="187"/>
      <c r="OCD85" s="187"/>
      <c r="OCE85" s="187"/>
      <c r="OCF85" s="187"/>
      <c r="OCG85" s="187"/>
      <c r="OCH85" s="187"/>
      <c r="OCI85" s="187"/>
      <c r="OCJ85" s="187"/>
      <c r="OCK85" s="187"/>
      <c r="OCL85" s="187"/>
      <c r="OCM85" s="187"/>
      <c r="OCN85" s="187"/>
      <c r="OCO85" s="187"/>
      <c r="OCP85" s="187"/>
      <c r="OCQ85" s="187"/>
      <c r="OCR85" s="187"/>
      <c r="OCS85" s="187"/>
      <c r="OCT85" s="187"/>
      <c r="OCU85" s="187"/>
      <c r="OCV85" s="187"/>
      <c r="OCW85" s="187"/>
      <c r="OCX85" s="187"/>
      <c r="OCY85" s="187"/>
      <c r="OCZ85" s="187"/>
      <c r="ODA85" s="187"/>
      <c r="ODB85" s="187"/>
      <c r="ODC85" s="187"/>
      <c r="ODD85" s="187"/>
      <c r="ODE85" s="187"/>
      <c r="ODF85" s="187"/>
      <c r="ODG85" s="187"/>
      <c r="ODH85" s="187"/>
      <c r="ODI85" s="187"/>
      <c r="ODJ85" s="187"/>
      <c r="ODK85" s="187"/>
      <c r="ODL85" s="187"/>
      <c r="ODM85" s="187"/>
      <c r="ODN85" s="187"/>
      <c r="ODO85" s="187"/>
      <c r="ODP85" s="187"/>
      <c r="ODQ85" s="187"/>
      <c r="ODR85" s="187"/>
      <c r="ODS85" s="187"/>
      <c r="ODT85" s="187"/>
      <c r="ODU85" s="187"/>
      <c r="ODV85" s="187"/>
      <c r="ODW85" s="187"/>
      <c r="ODX85" s="187"/>
      <c r="ODY85" s="187"/>
      <c r="ODZ85" s="187"/>
      <c r="OEA85" s="187"/>
      <c r="OEB85" s="187"/>
      <c r="OEC85" s="187"/>
      <c r="OED85" s="187"/>
      <c r="OEE85" s="187"/>
      <c r="OEF85" s="187"/>
      <c r="OEG85" s="187"/>
      <c r="OEH85" s="187"/>
      <c r="OEI85" s="187"/>
      <c r="OEJ85" s="187"/>
      <c r="OEK85" s="187"/>
      <c r="OEL85" s="187"/>
      <c r="OEM85" s="187"/>
      <c r="OEN85" s="187"/>
      <c r="OEO85" s="187"/>
      <c r="OEP85" s="187"/>
      <c r="OEQ85" s="187"/>
      <c r="OER85" s="187"/>
      <c r="OES85" s="187"/>
      <c r="OET85" s="187"/>
      <c r="OEU85" s="187"/>
      <c r="OEV85" s="187"/>
      <c r="OEW85" s="187"/>
      <c r="OEX85" s="187"/>
      <c r="OEY85" s="187"/>
      <c r="OEZ85" s="187"/>
      <c r="OFA85" s="187"/>
      <c r="OFB85" s="187"/>
      <c r="OFC85" s="187"/>
      <c r="OFD85" s="187"/>
      <c r="OFE85" s="187"/>
      <c r="OFF85" s="187"/>
      <c r="OFG85" s="187"/>
      <c r="OFH85" s="187"/>
      <c r="OFI85" s="187"/>
      <c r="OFJ85" s="187"/>
      <c r="OFK85" s="187"/>
      <c r="OFL85" s="187"/>
      <c r="OFM85" s="187"/>
      <c r="OFN85" s="187"/>
      <c r="OFO85" s="187"/>
      <c r="OFP85" s="187"/>
      <c r="OFQ85" s="187"/>
      <c r="OFR85" s="187"/>
      <c r="OFS85" s="187"/>
      <c r="OFT85" s="187"/>
      <c r="OFU85" s="187"/>
      <c r="OFV85" s="187"/>
      <c r="OFW85" s="187"/>
      <c r="OFX85" s="187"/>
      <c r="OFY85" s="187"/>
      <c r="OFZ85" s="187"/>
      <c r="OGA85" s="187"/>
      <c r="OGB85" s="187"/>
      <c r="OGC85" s="187"/>
      <c r="OGD85" s="187"/>
      <c r="OGE85" s="187"/>
      <c r="OGF85" s="187"/>
      <c r="OGG85" s="187"/>
      <c r="OGH85" s="187"/>
      <c r="OGI85" s="187"/>
      <c r="OGJ85" s="187"/>
      <c r="OGK85" s="187"/>
      <c r="OGL85" s="187"/>
      <c r="OGM85" s="187"/>
      <c r="OGN85" s="187"/>
      <c r="OGO85" s="187"/>
      <c r="OGP85" s="187"/>
      <c r="OGQ85" s="187"/>
      <c r="OGR85" s="187"/>
      <c r="OGS85" s="187"/>
      <c r="OGT85" s="187"/>
      <c r="OGU85" s="187"/>
      <c r="OGV85" s="187"/>
      <c r="OGW85" s="187"/>
      <c r="OGX85" s="187"/>
      <c r="OGY85" s="187"/>
      <c r="OGZ85" s="187"/>
      <c r="OHA85" s="187"/>
      <c r="OHB85" s="187"/>
      <c r="OHC85" s="187"/>
      <c r="OHD85" s="187"/>
      <c r="OHE85" s="187"/>
      <c r="OHF85" s="187"/>
      <c r="OHG85" s="187"/>
      <c r="OHH85" s="187"/>
      <c r="OHI85" s="187"/>
      <c r="OHJ85" s="187"/>
      <c r="OHK85" s="187"/>
      <c r="OHL85" s="187"/>
      <c r="OHM85" s="187"/>
      <c r="OHN85" s="187"/>
      <c r="OHO85" s="187"/>
      <c r="OHP85" s="187"/>
      <c r="OHQ85" s="187"/>
      <c r="OHR85" s="187"/>
      <c r="OHS85" s="187"/>
      <c r="OHT85" s="187"/>
      <c r="OHU85" s="187"/>
      <c r="OHV85" s="187"/>
      <c r="OHW85" s="187"/>
      <c r="OHX85" s="187"/>
      <c r="OHY85" s="187"/>
      <c r="OHZ85" s="187"/>
      <c r="OIA85" s="187"/>
      <c r="OIB85" s="187"/>
      <c r="OIC85" s="187"/>
      <c r="OID85" s="187"/>
      <c r="OIE85" s="187"/>
      <c r="OIF85" s="187"/>
      <c r="OIG85" s="187"/>
      <c r="OIH85" s="187"/>
      <c r="OII85" s="187"/>
      <c r="OIJ85" s="187"/>
      <c r="OIK85" s="187"/>
      <c r="OIL85" s="187"/>
      <c r="OIM85" s="187"/>
      <c r="OIN85" s="187"/>
      <c r="OIO85" s="187"/>
      <c r="OIP85" s="187"/>
      <c r="OIQ85" s="187"/>
      <c r="OIR85" s="187"/>
      <c r="OIS85" s="187"/>
      <c r="OIT85" s="187"/>
      <c r="OIU85" s="187"/>
      <c r="OIV85" s="187"/>
      <c r="OIW85" s="187"/>
      <c r="OIX85" s="187"/>
      <c r="OIY85" s="187"/>
      <c r="OIZ85" s="187"/>
      <c r="OJA85" s="187"/>
      <c r="OJB85" s="187"/>
      <c r="OJC85" s="187"/>
      <c r="OJD85" s="187"/>
      <c r="OJE85" s="187"/>
      <c r="OJF85" s="187"/>
      <c r="OJG85" s="187"/>
      <c r="OJH85" s="187"/>
      <c r="OJI85" s="187"/>
      <c r="OJJ85" s="187"/>
      <c r="OJK85" s="187"/>
      <c r="OJL85" s="187"/>
      <c r="OJM85" s="187"/>
      <c r="OJN85" s="187"/>
      <c r="OJO85" s="187"/>
      <c r="OJP85" s="187"/>
      <c r="OJQ85" s="187"/>
      <c r="OJR85" s="187"/>
      <c r="OJS85" s="187"/>
      <c r="OJT85" s="187"/>
      <c r="OJU85" s="187"/>
      <c r="OJV85" s="187"/>
      <c r="OJW85" s="187"/>
      <c r="OJX85" s="187"/>
      <c r="OJY85" s="187"/>
      <c r="OJZ85" s="187"/>
      <c r="OKA85" s="187"/>
      <c r="OKB85" s="187"/>
      <c r="OKC85" s="187"/>
      <c r="OKD85" s="187"/>
      <c r="OKE85" s="187"/>
      <c r="OKF85" s="187"/>
      <c r="OKG85" s="187"/>
      <c r="OKH85" s="187"/>
      <c r="OKI85" s="187"/>
      <c r="OKJ85" s="187"/>
      <c r="OKK85" s="187"/>
      <c r="OKL85" s="187"/>
      <c r="OKM85" s="187"/>
      <c r="OKN85" s="187"/>
      <c r="OKO85" s="187"/>
      <c r="OKP85" s="187"/>
      <c r="OKQ85" s="187"/>
      <c r="OKR85" s="187"/>
      <c r="OKS85" s="187"/>
      <c r="OKT85" s="187"/>
      <c r="OKU85" s="187"/>
      <c r="OKV85" s="187"/>
      <c r="OKW85" s="187"/>
      <c r="OKX85" s="187"/>
      <c r="OKY85" s="187"/>
      <c r="OKZ85" s="187"/>
      <c r="OLA85" s="187"/>
      <c r="OLB85" s="187"/>
      <c r="OLC85" s="187"/>
      <c r="OLD85" s="187"/>
      <c r="OLE85" s="187"/>
      <c r="OLF85" s="187"/>
      <c r="OLG85" s="187"/>
      <c r="OLH85" s="187"/>
      <c r="OLI85" s="187"/>
      <c r="OLJ85" s="187"/>
      <c r="OLK85" s="187"/>
      <c r="OLL85" s="187"/>
      <c r="OLM85" s="187"/>
      <c r="OLN85" s="187"/>
      <c r="OLO85" s="187"/>
      <c r="OLP85" s="187"/>
      <c r="OLQ85" s="187"/>
      <c r="OLR85" s="187"/>
      <c r="OLS85" s="187"/>
      <c r="OLT85" s="187"/>
      <c r="OLU85" s="187"/>
      <c r="OLV85" s="187"/>
      <c r="OLW85" s="187"/>
      <c r="OLX85" s="187"/>
      <c r="OLY85" s="187"/>
      <c r="OLZ85" s="187"/>
      <c r="OMA85" s="187"/>
      <c r="OMB85" s="187"/>
      <c r="OMC85" s="187"/>
      <c r="OMD85" s="187"/>
      <c r="OME85" s="187"/>
      <c r="OMF85" s="187"/>
      <c r="OMG85" s="187"/>
      <c r="OMH85" s="187"/>
      <c r="OMI85" s="187"/>
      <c r="OMJ85" s="187"/>
      <c r="OMK85" s="187"/>
      <c r="OML85" s="187"/>
      <c r="OMM85" s="187"/>
      <c r="OMN85" s="187"/>
      <c r="OMO85" s="187"/>
      <c r="OMP85" s="187"/>
      <c r="OMQ85" s="187"/>
      <c r="OMR85" s="187"/>
      <c r="OMS85" s="187"/>
      <c r="OMT85" s="187"/>
      <c r="OMU85" s="187"/>
      <c r="OMV85" s="187"/>
      <c r="OMW85" s="187"/>
      <c r="OMX85" s="187"/>
      <c r="OMY85" s="187"/>
      <c r="OMZ85" s="187"/>
      <c r="ONA85" s="187"/>
      <c r="ONB85" s="187"/>
      <c r="ONC85" s="187"/>
      <c r="OND85" s="187"/>
      <c r="ONE85" s="187"/>
      <c r="ONF85" s="187"/>
      <c r="ONG85" s="187"/>
      <c r="ONH85" s="187"/>
      <c r="ONI85" s="187"/>
      <c r="ONJ85" s="187"/>
      <c r="ONK85" s="187"/>
      <c r="ONL85" s="187"/>
      <c r="ONM85" s="187"/>
      <c r="ONN85" s="187"/>
      <c r="ONO85" s="187"/>
      <c r="ONP85" s="187"/>
      <c r="ONQ85" s="187"/>
      <c r="ONR85" s="187"/>
      <c r="ONS85" s="187"/>
      <c r="ONT85" s="187"/>
      <c r="ONU85" s="187"/>
      <c r="ONV85" s="187"/>
      <c r="ONW85" s="187"/>
      <c r="ONX85" s="187"/>
      <c r="ONY85" s="187"/>
      <c r="ONZ85" s="187"/>
      <c r="OOA85" s="187"/>
      <c r="OOB85" s="187"/>
      <c r="OOC85" s="187"/>
      <c r="OOD85" s="187"/>
      <c r="OOE85" s="187"/>
      <c r="OOF85" s="187"/>
      <c r="OOG85" s="187"/>
      <c r="OOH85" s="187"/>
      <c r="OOI85" s="187"/>
      <c r="OOJ85" s="187"/>
      <c r="OOK85" s="187"/>
      <c r="OOL85" s="187"/>
      <c r="OOM85" s="187"/>
      <c r="OON85" s="187"/>
      <c r="OOO85" s="187"/>
      <c r="OOP85" s="187"/>
      <c r="OOQ85" s="187"/>
      <c r="OOR85" s="187"/>
      <c r="OOS85" s="187"/>
      <c r="OOT85" s="187"/>
      <c r="OOU85" s="187"/>
      <c r="OOV85" s="187"/>
      <c r="OOW85" s="187"/>
      <c r="OOX85" s="187"/>
      <c r="OOY85" s="187"/>
      <c r="OOZ85" s="187"/>
      <c r="OPA85" s="187"/>
      <c r="OPB85" s="187"/>
      <c r="OPC85" s="187"/>
      <c r="OPD85" s="187"/>
      <c r="OPE85" s="187"/>
      <c r="OPF85" s="187"/>
      <c r="OPG85" s="187"/>
      <c r="OPH85" s="187"/>
      <c r="OPI85" s="187"/>
      <c r="OPJ85" s="187"/>
      <c r="OPK85" s="187"/>
      <c r="OPL85" s="187"/>
      <c r="OPM85" s="187"/>
      <c r="OPN85" s="187"/>
      <c r="OPO85" s="187"/>
      <c r="OPP85" s="187"/>
      <c r="OPQ85" s="187"/>
      <c r="OPR85" s="187"/>
      <c r="OPS85" s="187"/>
      <c r="OPT85" s="187"/>
      <c r="OPU85" s="187"/>
      <c r="OPV85" s="187"/>
      <c r="OPW85" s="187"/>
      <c r="OPX85" s="187"/>
      <c r="OPY85" s="187"/>
      <c r="OPZ85" s="187"/>
      <c r="OQA85" s="187"/>
      <c r="OQB85" s="187"/>
      <c r="OQC85" s="187"/>
      <c r="OQD85" s="187"/>
      <c r="OQE85" s="187"/>
      <c r="OQF85" s="187"/>
      <c r="OQG85" s="187"/>
      <c r="OQH85" s="187"/>
      <c r="OQI85" s="187"/>
      <c r="OQJ85" s="187"/>
      <c r="OQK85" s="187"/>
      <c r="OQL85" s="187"/>
      <c r="OQM85" s="187"/>
      <c r="OQN85" s="187"/>
      <c r="OQO85" s="187"/>
      <c r="OQP85" s="187"/>
      <c r="OQQ85" s="187"/>
      <c r="OQR85" s="187"/>
      <c r="OQS85" s="187"/>
      <c r="OQT85" s="187"/>
      <c r="OQU85" s="187"/>
      <c r="OQV85" s="187"/>
      <c r="OQW85" s="187"/>
      <c r="OQX85" s="187"/>
      <c r="OQY85" s="187"/>
      <c r="OQZ85" s="187"/>
      <c r="ORA85" s="187"/>
      <c r="ORB85" s="187"/>
      <c r="ORC85" s="187"/>
      <c r="ORD85" s="187"/>
      <c r="ORE85" s="187"/>
      <c r="ORF85" s="187"/>
      <c r="ORG85" s="187"/>
      <c r="ORH85" s="187"/>
      <c r="ORI85" s="187"/>
      <c r="ORJ85" s="187"/>
      <c r="ORK85" s="187"/>
      <c r="ORL85" s="187"/>
      <c r="ORM85" s="187"/>
      <c r="ORN85" s="187"/>
      <c r="ORO85" s="187"/>
      <c r="ORP85" s="187"/>
      <c r="ORQ85" s="187"/>
      <c r="ORR85" s="187"/>
      <c r="ORS85" s="187"/>
      <c r="ORT85" s="187"/>
      <c r="ORU85" s="187"/>
      <c r="ORV85" s="187"/>
      <c r="ORW85" s="187"/>
      <c r="ORX85" s="187"/>
      <c r="ORY85" s="187"/>
      <c r="ORZ85" s="187"/>
      <c r="OSA85" s="187"/>
      <c r="OSB85" s="187"/>
      <c r="OSC85" s="187"/>
      <c r="OSD85" s="187"/>
      <c r="OSE85" s="187"/>
      <c r="OSF85" s="187"/>
      <c r="OSG85" s="187"/>
      <c r="OSH85" s="187"/>
      <c r="OSI85" s="187"/>
      <c r="OSJ85" s="187"/>
      <c r="OSK85" s="187"/>
      <c r="OSL85" s="187"/>
      <c r="OSM85" s="187"/>
      <c r="OSN85" s="187"/>
      <c r="OSO85" s="187"/>
      <c r="OSP85" s="187"/>
      <c r="OSQ85" s="187"/>
      <c r="OSR85" s="187"/>
      <c r="OSS85" s="187"/>
      <c r="OST85" s="187"/>
      <c r="OSU85" s="187"/>
      <c r="OSV85" s="187"/>
      <c r="OSW85" s="187"/>
      <c r="OSX85" s="187"/>
      <c r="OSY85" s="187"/>
      <c r="OSZ85" s="187"/>
      <c r="OTA85" s="187"/>
      <c r="OTB85" s="187"/>
      <c r="OTC85" s="187"/>
      <c r="OTD85" s="187"/>
      <c r="OTE85" s="187"/>
      <c r="OTF85" s="187"/>
      <c r="OTG85" s="187"/>
      <c r="OTH85" s="187"/>
      <c r="OTI85" s="187"/>
      <c r="OTJ85" s="187"/>
      <c r="OTK85" s="187"/>
      <c r="OTL85" s="187"/>
      <c r="OTM85" s="187"/>
      <c r="OTN85" s="187"/>
      <c r="OTO85" s="187"/>
      <c r="OTP85" s="187"/>
      <c r="OTQ85" s="187"/>
      <c r="OTR85" s="187"/>
      <c r="OTS85" s="187"/>
      <c r="OTT85" s="187"/>
      <c r="OTU85" s="187"/>
      <c r="OTV85" s="187"/>
      <c r="OTW85" s="187"/>
      <c r="OTX85" s="187"/>
      <c r="OTY85" s="187"/>
      <c r="OTZ85" s="187"/>
      <c r="OUA85" s="187"/>
      <c r="OUB85" s="187"/>
      <c r="OUC85" s="187"/>
      <c r="OUD85" s="187"/>
      <c r="OUE85" s="187"/>
      <c r="OUF85" s="187"/>
      <c r="OUG85" s="187"/>
      <c r="OUH85" s="187"/>
      <c r="OUI85" s="187"/>
      <c r="OUJ85" s="187"/>
      <c r="OUK85" s="187"/>
      <c r="OUL85" s="187"/>
      <c r="OUM85" s="187"/>
      <c r="OUN85" s="187"/>
      <c r="OUO85" s="187"/>
      <c r="OUP85" s="187"/>
      <c r="OUQ85" s="187"/>
      <c r="OUR85" s="187"/>
      <c r="OUS85" s="187"/>
      <c r="OUT85" s="187"/>
      <c r="OUU85" s="187"/>
      <c r="OUV85" s="187"/>
      <c r="OUW85" s="187"/>
      <c r="OUX85" s="187"/>
      <c r="OUY85" s="187"/>
      <c r="OUZ85" s="187"/>
      <c r="OVA85" s="187"/>
      <c r="OVB85" s="187"/>
      <c r="OVC85" s="187"/>
      <c r="OVD85" s="187"/>
      <c r="OVE85" s="187"/>
      <c r="OVF85" s="187"/>
      <c r="OVG85" s="187"/>
      <c r="OVH85" s="187"/>
      <c r="OVI85" s="187"/>
      <c r="OVJ85" s="187"/>
      <c r="OVK85" s="187"/>
      <c r="OVL85" s="187"/>
      <c r="OVM85" s="187"/>
      <c r="OVN85" s="187"/>
      <c r="OVO85" s="187"/>
      <c r="OVP85" s="187"/>
      <c r="OVQ85" s="187"/>
      <c r="OVR85" s="187"/>
      <c r="OVS85" s="187"/>
      <c r="OVT85" s="187"/>
      <c r="OVU85" s="187"/>
      <c r="OVV85" s="187"/>
      <c r="OVW85" s="187"/>
      <c r="OVX85" s="187"/>
      <c r="OVY85" s="187"/>
      <c r="OVZ85" s="187"/>
      <c r="OWA85" s="187"/>
      <c r="OWB85" s="187"/>
      <c r="OWC85" s="187"/>
      <c r="OWD85" s="187"/>
      <c r="OWE85" s="187"/>
      <c r="OWF85" s="187"/>
      <c r="OWG85" s="187"/>
      <c r="OWH85" s="187"/>
      <c r="OWI85" s="187"/>
      <c r="OWJ85" s="187"/>
      <c r="OWK85" s="187"/>
      <c r="OWL85" s="187"/>
      <c r="OWM85" s="187"/>
      <c r="OWN85" s="187"/>
      <c r="OWO85" s="187"/>
      <c r="OWP85" s="187"/>
      <c r="OWQ85" s="187"/>
      <c r="OWR85" s="187"/>
      <c r="OWS85" s="187"/>
      <c r="OWT85" s="187"/>
      <c r="OWU85" s="187"/>
      <c r="OWV85" s="187"/>
      <c r="OWW85" s="187"/>
      <c r="OWX85" s="187"/>
      <c r="OWY85" s="187"/>
      <c r="OWZ85" s="187"/>
      <c r="OXA85" s="187"/>
      <c r="OXB85" s="187"/>
      <c r="OXC85" s="187"/>
      <c r="OXD85" s="187"/>
      <c r="OXE85" s="187"/>
      <c r="OXF85" s="187"/>
      <c r="OXG85" s="187"/>
      <c r="OXH85" s="187"/>
      <c r="OXI85" s="187"/>
      <c r="OXJ85" s="187"/>
      <c r="OXK85" s="187"/>
      <c r="OXL85" s="187"/>
      <c r="OXM85" s="187"/>
      <c r="OXN85" s="187"/>
      <c r="OXO85" s="187"/>
      <c r="OXP85" s="187"/>
      <c r="OXQ85" s="187"/>
      <c r="OXR85" s="187"/>
      <c r="OXS85" s="187"/>
      <c r="OXT85" s="187"/>
      <c r="OXU85" s="187"/>
      <c r="OXV85" s="187"/>
      <c r="OXW85" s="187"/>
      <c r="OXX85" s="187"/>
      <c r="OXY85" s="187"/>
      <c r="OXZ85" s="187"/>
      <c r="OYA85" s="187"/>
      <c r="OYB85" s="187"/>
      <c r="OYC85" s="187"/>
      <c r="OYD85" s="187"/>
      <c r="OYE85" s="187"/>
      <c r="OYF85" s="187"/>
      <c r="OYG85" s="187"/>
      <c r="OYH85" s="187"/>
      <c r="OYI85" s="187"/>
      <c r="OYJ85" s="187"/>
      <c r="OYK85" s="187"/>
      <c r="OYL85" s="187"/>
      <c r="OYM85" s="187"/>
      <c r="OYN85" s="187"/>
      <c r="OYO85" s="187"/>
      <c r="OYP85" s="187"/>
      <c r="OYQ85" s="187"/>
      <c r="OYR85" s="187"/>
      <c r="OYS85" s="187"/>
      <c r="OYT85" s="187"/>
      <c r="OYU85" s="187"/>
      <c r="OYV85" s="187"/>
      <c r="OYW85" s="187"/>
      <c r="OYX85" s="187"/>
      <c r="OYY85" s="187"/>
      <c r="OYZ85" s="187"/>
      <c r="OZA85" s="187"/>
      <c r="OZB85" s="187"/>
      <c r="OZC85" s="187"/>
      <c r="OZD85" s="187"/>
      <c r="OZE85" s="187"/>
      <c r="OZF85" s="187"/>
      <c r="OZG85" s="187"/>
      <c r="OZH85" s="187"/>
      <c r="OZI85" s="187"/>
      <c r="OZJ85" s="187"/>
      <c r="OZK85" s="187"/>
      <c r="OZL85" s="187"/>
      <c r="OZM85" s="187"/>
      <c r="OZN85" s="187"/>
      <c r="OZO85" s="187"/>
      <c r="OZP85" s="187"/>
      <c r="OZQ85" s="187"/>
      <c r="OZR85" s="187"/>
      <c r="OZS85" s="187"/>
      <c r="OZT85" s="187"/>
      <c r="OZU85" s="187"/>
      <c r="OZV85" s="187"/>
      <c r="OZW85" s="187"/>
      <c r="OZX85" s="187"/>
      <c r="OZY85" s="187"/>
      <c r="OZZ85" s="187"/>
      <c r="PAA85" s="187"/>
      <c r="PAB85" s="187"/>
      <c r="PAC85" s="187"/>
      <c r="PAD85" s="187"/>
      <c r="PAE85" s="187"/>
      <c r="PAF85" s="187"/>
      <c r="PAG85" s="187"/>
      <c r="PAH85" s="187"/>
      <c r="PAI85" s="187"/>
      <c r="PAJ85" s="187"/>
      <c r="PAK85" s="187"/>
      <c r="PAL85" s="187"/>
      <c r="PAM85" s="187"/>
      <c r="PAN85" s="187"/>
      <c r="PAO85" s="187"/>
      <c r="PAP85" s="187"/>
      <c r="PAQ85" s="187"/>
      <c r="PAR85" s="187"/>
      <c r="PAS85" s="187"/>
      <c r="PAT85" s="187"/>
      <c r="PAU85" s="187"/>
      <c r="PAV85" s="187"/>
      <c r="PAW85" s="187"/>
      <c r="PAX85" s="187"/>
      <c r="PAY85" s="187"/>
      <c r="PAZ85" s="187"/>
      <c r="PBA85" s="187"/>
      <c r="PBB85" s="187"/>
      <c r="PBC85" s="187"/>
      <c r="PBD85" s="187"/>
      <c r="PBE85" s="187"/>
      <c r="PBF85" s="187"/>
      <c r="PBG85" s="187"/>
      <c r="PBH85" s="187"/>
      <c r="PBI85" s="187"/>
      <c r="PBJ85" s="187"/>
      <c r="PBK85" s="187"/>
      <c r="PBL85" s="187"/>
      <c r="PBM85" s="187"/>
      <c r="PBN85" s="187"/>
      <c r="PBO85" s="187"/>
      <c r="PBP85" s="187"/>
      <c r="PBQ85" s="187"/>
      <c r="PBR85" s="187"/>
      <c r="PBS85" s="187"/>
      <c r="PBT85" s="187"/>
      <c r="PBU85" s="187"/>
      <c r="PBV85" s="187"/>
      <c r="PBW85" s="187"/>
      <c r="PBX85" s="187"/>
      <c r="PBY85" s="187"/>
      <c r="PBZ85" s="187"/>
      <c r="PCA85" s="187"/>
      <c r="PCB85" s="187"/>
      <c r="PCC85" s="187"/>
      <c r="PCD85" s="187"/>
      <c r="PCE85" s="187"/>
      <c r="PCF85" s="187"/>
      <c r="PCG85" s="187"/>
      <c r="PCH85" s="187"/>
      <c r="PCI85" s="187"/>
      <c r="PCJ85" s="187"/>
      <c r="PCK85" s="187"/>
      <c r="PCL85" s="187"/>
      <c r="PCM85" s="187"/>
      <c r="PCN85" s="187"/>
      <c r="PCO85" s="187"/>
      <c r="PCP85" s="187"/>
      <c r="PCQ85" s="187"/>
      <c r="PCR85" s="187"/>
      <c r="PCS85" s="187"/>
      <c r="PCT85" s="187"/>
      <c r="PCU85" s="187"/>
      <c r="PCV85" s="187"/>
      <c r="PCW85" s="187"/>
      <c r="PCX85" s="187"/>
      <c r="PCY85" s="187"/>
      <c r="PCZ85" s="187"/>
      <c r="PDA85" s="187"/>
      <c r="PDB85" s="187"/>
      <c r="PDC85" s="187"/>
      <c r="PDD85" s="187"/>
      <c r="PDE85" s="187"/>
      <c r="PDF85" s="187"/>
      <c r="PDG85" s="187"/>
      <c r="PDH85" s="187"/>
      <c r="PDI85" s="187"/>
      <c r="PDJ85" s="187"/>
      <c r="PDK85" s="187"/>
      <c r="PDL85" s="187"/>
      <c r="PDM85" s="187"/>
      <c r="PDN85" s="187"/>
      <c r="PDO85" s="187"/>
      <c r="PDP85" s="187"/>
      <c r="PDQ85" s="187"/>
      <c r="PDR85" s="187"/>
      <c r="PDS85" s="187"/>
      <c r="PDT85" s="187"/>
      <c r="PDU85" s="187"/>
      <c r="PDV85" s="187"/>
      <c r="PDW85" s="187"/>
      <c r="PDX85" s="187"/>
      <c r="PDY85" s="187"/>
      <c r="PDZ85" s="187"/>
      <c r="PEA85" s="187"/>
      <c r="PEB85" s="187"/>
      <c r="PEC85" s="187"/>
      <c r="PED85" s="187"/>
      <c r="PEE85" s="187"/>
      <c r="PEF85" s="187"/>
      <c r="PEG85" s="187"/>
      <c r="PEH85" s="187"/>
      <c r="PEI85" s="187"/>
      <c r="PEJ85" s="187"/>
      <c r="PEK85" s="187"/>
      <c r="PEL85" s="187"/>
      <c r="PEM85" s="187"/>
      <c r="PEN85" s="187"/>
      <c r="PEO85" s="187"/>
      <c r="PEP85" s="187"/>
      <c r="PEQ85" s="187"/>
      <c r="PER85" s="187"/>
      <c r="PES85" s="187"/>
      <c r="PET85" s="187"/>
      <c r="PEU85" s="187"/>
      <c r="PEV85" s="187"/>
      <c r="PEW85" s="187"/>
      <c r="PEX85" s="187"/>
      <c r="PEY85" s="187"/>
      <c r="PEZ85" s="187"/>
      <c r="PFA85" s="187"/>
      <c r="PFB85" s="187"/>
      <c r="PFC85" s="187"/>
      <c r="PFD85" s="187"/>
      <c r="PFE85" s="187"/>
      <c r="PFF85" s="187"/>
      <c r="PFG85" s="187"/>
      <c r="PFH85" s="187"/>
      <c r="PFI85" s="187"/>
      <c r="PFJ85" s="187"/>
      <c r="PFK85" s="187"/>
      <c r="PFL85" s="187"/>
      <c r="PFM85" s="187"/>
      <c r="PFN85" s="187"/>
      <c r="PFO85" s="187"/>
      <c r="PFP85" s="187"/>
      <c r="PFQ85" s="187"/>
      <c r="PFR85" s="187"/>
      <c r="PFS85" s="187"/>
      <c r="PFT85" s="187"/>
      <c r="PFU85" s="187"/>
      <c r="PFV85" s="187"/>
      <c r="PFW85" s="187"/>
      <c r="PFX85" s="187"/>
      <c r="PFY85" s="187"/>
      <c r="PFZ85" s="187"/>
      <c r="PGA85" s="187"/>
      <c r="PGB85" s="187"/>
      <c r="PGC85" s="187"/>
      <c r="PGD85" s="187"/>
      <c r="PGE85" s="187"/>
      <c r="PGF85" s="187"/>
      <c r="PGG85" s="187"/>
      <c r="PGH85" s="187"/>
      <c r="PGI85" s="187"/>
      <c r="PGJ85" s="187"/>
      <c r="PGK85" s="187"/>
      <c r="PGL85" s="187"/>
      <c r="PGM85" s="187"/>
      <c r="PGN85" s="187"/>
      <c r="PGO85" s="187"/>
      <c r="PGP85" s="187"/>
      <c r="PGQ85" s="187"/>
      <c r="PGR85" s="187"/>
      <c r="PGS85" s="187"/>
      <c r="PGT85" s="187"/>
      <c r="PGU85" s="187"/>
      <c r="PGV85" s="187"/>
      <c r="PGW85" s="187"/>
      <c r="PGX85" s="187"/>
      <c r="PGY85" s="187"/>
      <c r="PGZ85" s="187"/>
      <c r="PHA85" s="187"/>
      <c r="PHB85" s="187"/>
      <c r="PHC85" s="187"/>
      <c r="PHD85" s="187"/>
      <c r="PHE85" s="187"/>
      <c r="PHF85" s="187"/>
      <c r="PHG85" s="187"/>
      <c r="PHH85" s="187"/>
      <c r="PHI85" s="187"/>
      <c r="PHJ85" s="187"/>
      <c r="PHK85" s="187"/>
      <c r="PHL85" s="187"/>
      <c r="PHM85" s="187"/>
      <c r="PHN85" s="187"/>
      <c r="PHO85" s="187"/>
      <c r="PHP85" s="187"/>
      <c r="PHQ85" s="187"/>
      <c r="PHR85" s="187"/>
      <c r="PHS85" s="187"/>
      <c r="PHT85" s="187"/>
      <c r="PHU85" s="187"/>
      <c r="PHV85" s="187"/>
      <c r="PHW85" s="187"/>
      <c r="PHX85" s="187"/>
      <c r="PHY85" s="187"/>
      <c r="PHZ85" s="187"/>
      <c r="PIA85" s="187"/>
      <c r="PIB85" s="187"/>
      <c r="PIC85" s="187"/>
      <c r="PID85" s="187"/>
      <c r="PIE85" s="187"/>
      <c r="PIF85" s="187"/>
      <c r="PIG85" s="187"/>
      <c r="PIH85" s="187"/>
      <c r="PII85" s="187"/>
      <c r="PIJ85" s="187"/>
      <c r="PIK85" s="187"/>
      <c r="PIL85" s="187"/>
      <c r="PIM85" s="187"/>
      <c r="PIN85" s="187"/>
      <c r="PIO85" s="187"/>
      <c r="PIP85" s="187"/>
      <c r="PIQ85" s="187"/>
      <c r="PIR85" s="187"/>
      <c r="PIS85" s="187"/>
      <c r="PIT85" s="187"/>
      <c r="PIU85" s="187"/>
      <c r="PIV85" s="187"/>
      <c r="PIW85" s="187"/>
      <c r="PIX85" s="187"/>
      <c r="PIY85" s="187"/>
      <c r="PIZ85" s="187"/>
      <c r="PJA85" s="187"/>
      <c r="PJB85" s="187"/>
      <c r="PJC85" s="187"/>
      <c r="PJD85" s="187"/>
      <c r="PJE85" s="187"/>
      <c r="PJF85" s="187"/>
      <c r="PJG85" s="187"/>
      <c r="PJH85" s="187"/>
      <c r="PJI85" s="187"/>
      <c r="PJJ85" s="187"/>
      <c r="PJK85" s="187"/>
      <c r="PJL85" s="187"/>
      <c r="PJM85" s="187"/>
      <c r="PJN85" s="187"/>
      <c r="PJO85" s="187"/>
      <c r="PJP85" s="187"/>
      <c r="PJQ85" s="187"/>
      <c r="PJR85" s="187"/>
      <c r="PJS85" s="187"/>
      <c r="PJT85" s="187"/>
      <c r="PJU85" s="187"/>
      <c r="PJV85" s="187"/>
      <c r="PJW85" s="187"/>
      <c r="PJX85" s="187"/>
      <c r="PJY85" s="187"/>
      <c r="PJZ85" s="187"/>
      <c r="PKA85" s="187"/>
      <c r="PKB85" s="187"/>
      <c r="PKC85" s="187"/>
      <c r="PKD85" s="187"/>
      <c r="PKE85" s="187"/>
      <c r="PKF85" s="187"/>
      <c r="PKG85" s="187"/>
      <c r="PKH85" s="187"/>
      <c r="PKI85" s="187"/>
      <c r="PKJ85" s="187"/>
      <c r="PKK85" s="187"/>
      <c r="PKL85" s="187"/>
      <c r="PKM85" s="187"/>
      <c r="PKN85" s="187"/>
      <c r="PKO85" s="187"/>
      <c r="PKP85" s="187"/>
      <c r="PKQ85" s="187"/>
      <c r="PKR85" s="187"/>
      <c r="PKS85" s="187"/>
      <c r="PKT85" s="187"/>
      <c r="PKU85" s="187"/>
      <c r="PKV85" s="187"/>
      <c r="PKW85" s="187"/>
      <c r="PKX85" s="187"/>
      <c r="PKY85" s="187"/>
      <c r="PKZ85" s="187"/>
      <c r="PLA85" s="187"/>
      <c r="PLB85" s="187"/>
      <c r="PLC85" s="187"/>
      <c r="PLD85" s="187"/>
      <c r="PLE85" s="187"/>
      <c r="PLF85" s="187"/>
      <c r="PLG85" s="187"/>
      <c r="PLH85" s="187"/>
      <c r="PLI85" s="187"/>
      <c r="PLJ85" s="187"/>
      <c r="PLK85" s="187"/>
      <c r="PLL85" s="187"/>
      <c r="PLM85" s="187"/>
      <c r="PLN85" s="187"/>
      <c r="PLO85" s="187"/>
      <c r="PLP85" s="187"/>
      <c r="PLQ85" s="187"/>
      <c r="PLR85" s="187"/>
      <c r="PLS85" s="187"/>
      <c r="PLT85" s="187"/>
      <c r="PLU85" s="187"/>
      <c r="PLV85" s="187"/>
      <c r="PLW85" s="187"/>
      <c r="PLX85" s="187"/>
      <c r="PLY85" s="187"/>
      <c r="PLZ85" s="187"/>
      <c r="PMA85" s="187"/>
      <c r="PMB85" s="187"/>
      <c r="PMC85" s="187"/>
      <c r="PMD85" s="187"/>
      <c r="PME85" s="187"/>
      <c r="PMF85" s="187"/>
      <c r="PMG85" s="187"/>
      <c r="PMH85" s="187"/>
      <c r="PMI85" s="187"/>
      <c r="PMJ85" s="187"/>
      <c r="PMK85" s="187"/>
      <c r="PML85" s="187"/>
      <c r="PMM85" s="187"/>
      <c r="PMN85" s="187"/>
      <c r="PMO85" s="187"/>
      <c r="PMP85" s="187"/>
      <c r="PMQ85" s="187"/>
      <c r="PMR85" s="187"/>
      <c r="PMS85" s="187"/>
      <c r="PMT85" s="187"/>
      <c r="PMU85" s="187"/>
      <c r="PMV85" s="187"/>
      <c r="PMW85" s="187"/>
      <c r="PMX85" s="187"/>
      <c r="PMY85" s="187"/>
      <c r="PMZ85" s="187"/>
      <c r="PNA85" s="187"/>
      <c r="PNB85" s="187"/>
      <c r="PNC85" s="187"/>
      <c r="PND85" s="187"/>
      <c r="PNE85" s="187"/>
      <c r="PNF85" s="187"/>
      <c r="PNG85" s="187"/>
      <c r="PNH85" s="187"/>
      <c r="PNI85" s="187"/>
      <c r="PNJ85" s="187"/>
      <c r="PNK85" s="187"/>
      <c r="PNL85" s="187"/>
      <c r="PNM85" s="187"/>
      <c r="PNN85" s="187"/>
      <c r="PNO85" s="187"/>
      <c r="PNP85" s="187"/>
      <c r="PNQ85" s="187"/>
      <c r="PNR85" s="187"/>
      <c r="PNS85" s="187"/>
      <c r="PNT85" s="187"/>
      <c r="PNU85" s="187"/>
      <c r="PNV85" s="187"/>
      <c r="PNW85" s="187"/>
      <c r="PNX85" s="187"/>
      <c r="PNY85" s="187"/>
      <c r="PNZ85" s="187"/>
      <c r="POA85" s="187"/>
      <c r="POB85" s="187"/>
      <c r="POC85" s="187"/>
      <c r="POD85" s="187"/>
      <c r="POE85" s="187"/>
      <c r="POF85" s="187"/>
      <c r="POG85" s="187"/>
      <c r="POH85" s="187"/>
      <c r="POI85" s="187"/>
      <c r="POJ85" s="187"/>
      <c r="POK85" s="187"/>
      <c r="POL85" s="187"/>
      <c r="POM85" s="187"/>
      <c r="PON85" s="187"/>
      <c r="POO85" s="187"/>
      <c r="POP85" s="187"/>
      <c r="POQ85" s="187"/>
      <c r="POR85" s="187"/>
      <c r="POS85" s="187"/>
      <c r="POT85" s="187"/>
      <c r="POU85" s="187"/>
      <c r="POV85" s="187"/>
      <c r="POW85" s="187"/>
      <c r="POX85" s="187"/>
      <c r="POY85" s="187"/>
      <c r="POZ85" s="187"/>
      <c r="PPA85" s="187"/>
      <c r="PPB85" s="187"/>
      <c r="PPC85" s="187"/>
      <c r="PPD85" s="187"/>
      <c r="PPE85" s="187"/>
      <c r="PPF85" s="187"/>
      <c r="PPG85" s="187"/>
      <c r="PPH85" s="187"/>
      <c r="PPI85" s="187"/>
      <c r="PPJ85" s="187"/>
      <c r="PPK85" s="187"/>
      <c r="PPL85" s="187"/>
      <c r="PPM85" s="187"/>
      <c r="PPN85" s="187"/>
      <c r="PPO85" s="187"/>
      <c r="PPP85" s="187"/>
      <c r="PPQ85" s="187"/>
      <c r="PPR85" s="187"/>
      <c r="PPS85" s="187"/>
      <c r="PPT85" s="187"/>
      <c r="PPU85" s="187"/>
      <c r="PPV85" s="187"/>
      <c r="PPW85" s="187"/>
      <c r="PPX85" s="187"/>
      <c r="PPY85" s="187"/>
      <c r="PPZ85" s="187"/>
      <c r="PQA85" s="187"/>
      <c r="PQB85" s="187"/>
      <c r="PQC85" s="187"/>
      <c r="PQD85" s="187"/>
      <c r="PQE85" s="187"/>
      <c r="PQF85" s="187"/>
      <c r="PQG85" s="187"/>
      <c r="PQH85" s="187"/>
      <c r="PQI85" s="187"/>
      <c r="PQJ85" s="187"/>
      <c r="PQK85" s="187"/>
      <c r="PQL85" s="187"/>
      <c r="PQM85" s="187"/>
      <c r="PQN85" s="187"/>
      <c r="PQO85" s="187"/>
      <c r="PQP85" s="187"/>
      <c r="PQQ85" s="187"/>
      <c r="PQR85" s="187"/>
      <c r="PQS85" s="187"/>
      <c r="PQT85" s="187"/>
      <c r="PQU85" s="187"/>
      <c r="PQV85" s="187"/>
      <c r="PQW85" s="187"/>
      <c r="PQX85" s="187"/>
      <c r="PQY85" s="187"/>
      <c r="PQZ85" s="187"/>
      <c r="PRA85" s="187"/>
      <c r="PRB85" s="187"/>
      <c r="PRC85" s="187"/>
      <c r="PRD85" s="187"/>
      <c r="PRE85" s="187"/>
      <c r="PRF85" s="187"/>
      <c r="PRG85" s="187"/>
      <c r="PRH85" s="187"/>
      <c r="PRI85" s="187"/>
      <c r="PRJ85" s="187"/>
      <c r="PRK85" s="187"/>
      <c r="PRL85" s="187"/>
      <c r="PRM85" s="187"/>
      <c r="PRN85" s="187"/>
      <c r="PRO85" s="187"/>
      <c r="PRP85" s="187"/>
      <c r="PRQ85" s="187"/>
      <c r="PRR85" s="187"/>
      <c r="PRS85" s="187"/>
      <c r="PRT85" s="187"/>
      <c r="PRU85" s="187"/>
      <c r="PRV85" s="187"/>
      <c r="PRW85" s="187"/>
      <c r="PRX85" s="187"/>
      <c r="PRY85" s="187"/>
      <c r="PRZ85" s="187"/>
      <c r="PSA85" s="187"/>
      <c r="PSB85" s="187"/>
      <c r="PSC85" s="187"/>
      <c r="PSD85" s="187"/>
      <c r="PSE85" s="187"/>
      <c r="PSF85" s="187"/>
      <c r="PSG85" s="187"/>
      <c r="PSH85" s="187"/>
      <c r="PSI85" s="187"/>
      <c r="PSJ85" s="187"/>
      <c r="PSK85" s="187"/>
      <c r="PSL85" s="187"/>
      <c r="PSM85" s="187"/>
      <c r="PSN85" s="187"/>
      <c r="PSO85" s="187"/>
      <c r="PSP85" s="187"/>
      <c r="PSQ85" s="187"/>
      <c r="PSR85" s="187"/>
      <c r="PSS85" s="187"/>
      <c r="PST85" s="187"/>
      <c r="PSU85" s="187"/>
      <c r="PSV85" s="187"/>
      <c r="PSW85" s="187"/>
      <c r="PSX85" s="187"/>
      <c r="PSY85" s="187"/>
      <c r="PSZ85" s="187"/>
      <c r="PTA85" s="187"/>
      <c r="PTB85" s="187"/>
      <c r="PTC85" s="187"/>
      <c r="PTD85" s="187"/>
      <c r="PTE85" s="187"/>
      <c r="PTF85" s="187"/>
      <c r="PTG85" s="187"/>
      <c r="PTH85" s="187"/>
      <c r="PTI85" s="187"/>
      <c r="PTJ85" s="187"/>
      <c r="PTK85" s="187"/>
      <c r="PTL85" s="187"/>
      <c r="PTM85" s="187"/>
      <c r="PTN85" s="187"/>
      <c r="PTO85" s="187"/>
      <c r="PTP85" s="187"/>
      <c r="PTQ85" s="187"/>
      <c r="PTR85" s="187"/>
      <c r="PTS85" s="187"/>
      <c r="PTT85" s="187"/>
      <c r="PTU85" s="187"/>
      <c r="PTV85" s="187"/>
      <c r="PTW85" s="187"/>
      <c r="PTX85" s="187"/>
      <c r="PTY85" s="187"/>
      <c r="PTZ85" s="187"/>
      <c r="PUA85" s="187"/>
      <c r="PUB85" s="187"/>
      <c r="PUC85" s="187"/>
      <c r="PUD85" s="187"/>
      <c r="PUE85" s="187"/>
      <c r="PUF85" s="187"/>
      <c r="PUG85" s="187"/>
      <c r="PUH85" s="187"/>
      <c r="PUI85" s="187"/>
      <c r="PUJ85" s="187"/>
      <c r="PUK85" s="187"/>
      <c r="PUL85" s="187"/>
      <c r="PUM85" s="187"/>
      <c r="PUN85" s="187"/>
      <c r="PUO85" s="187"/>
      <c r="PUP85" s="187"/>
      <c r="PUQ85" s="187"/>
      <c r="PUR85" s="187"/>
      <c r="PUS85" s="187"/>
      <c r="PUT85" s="187"/>
      <c r="PUU85" s="187"/>
      <c r="PUV85" s="187"/>
      <c r="PUW85" s="187"/>
      <c r="PUX85" s="187"/>
      <c r="PUY85" s="187"/>
      <c r="PUZ85" s="187"/>
      <c r="PVA85" s="187"/>
      <c r="PVB85" s="187"/>
      <c r="PVC85" s="187"/>
      <c r="PVD85" s="187"/>
      <c r="PVE85" s="187"/>
      <c r="PVF85" s="187"/>
      <c r="PVG85" s="187"/>
      <c r="PVH85" s="187"/>
      <c r="PVI85" s="187"/>
      <c r="PVJ85" s="187"/>
      <c r="PVK85" s="187"/>
      <c r="PVL85" s="187"/>
      <c r="PVM85" s="187"/>
      <c r="PVN85" s="187"/>
      <c r="PVO85" s="187"/>
      <c r="PVP85" s="187"/>
      <c r="PVQ85" s="187"/>
      <c r="PVR85" s="187"/>
      <c r="PVS85" s="187"/>
      <c r="PVT85" s="187"/>
      <c r="PVU85" s="187"/>
      <c r="PVV85" s="187"/>
      <c r="PVW85" s="187"/>
      <c r="PVX85" s="187"/>
      <c r="PVY85" s="187"/>
      <c r="PVZ85" s="187"/>
      <c r="PWA85" s="187"/>
      <c r="PWB85" s="187"/>
      <c r="PWC85" s="187"/>
      <c r="PWD85" s="187"/>
      <c r="PWE85" s="187"/>
      <c r="PWF85" s="187"/>
      <c r="PWG85" s="187"/>
      <c r="PWH85" s="187"/>
      <c r="PWI85" s="187"/>
      <c r="PWJ85" s="187"/>
      <c r="PWK85" s="187"/>
      <c r="PWL85" s="187"/>
      <c r="PWM85" s="187"/>
      <c r="PWN85" s="187"/>
      <c r="PWO85" s="187"/>
      <c r="PWP85" s="187"/>
      <c r="PWQ85" s="187"/>
      <c r="PWR85" s="187"/>
      <c r="PWS85" s="187"/>
      <c r="PWT85" s="187"/>
      <c r="PWU85" s="187"/>
      <c r="PWV85" s="187"/>
      <c r="PWW85" s="187"/>
      <c r="PWX85" s="187"/>
      <c r="PWY85" s="187"/>
      <c r="PWZ85" s="187"/>
      <c r="PXA85" s="187"/>
      <c r="PXB85" s="187"/>
      <c r="PXC85" s="187"/>
      <c r="PXD85" s="187"/>
      <c r="PXE85" s="187"/>
      <c r="PXF85" s="187"/>
      <c r="PXG85" s="187"/>
      <c r="PXH85" s="187"/>
      <c r="PXI85" s="187"/>
      <c r="PXJ85" s="187"/>
      <c r="PXK85" s="187"/>
      <c r="PXL85" s="187"/>
      <c r="PXM85" s="187"/>
      <c r="PXN85" s="187"/>
      <c r="PXO85" s="187"/>
      <c r="PXP85" s="187"/>
      <c r="PXQ85" s="187"/>
      <c r="PXR85" s="187"/>
      <c r="PXS85" s="187"/>
      <c r="PXT85" s="187"/>
      <c r="PXU85" s="187"/>
      <c r="PXV85" s="187"/>
      <c r="PXW85" s="187"/>
      <c r="PXX85" s="187"/>
      <c r="PXY85" s="187"/>
      <c r="PXZ85" s="187"/>
      <c r="PYA85" s="187"/>
      <c r="PYB85" s="187"/>
      <c r="PYC85" s="187"/>
      <c r="PYD85" s="187"/>
      <c r="PYE85" s="187"/>
      <c r="PYF85" s="187"/>
      <c r="PYG85" s="187"/>
      <c r="PYH85" s="187"/>
      <c r="PYI85" s="187"/>
      <c r="PYJ85" s="187"/>
      <c r="PYK85" s="187"/>
      <c r="PYL85" s="187"/>
      <c r="PYM85" s="187"/>
      <c r="PYN85" s="187"/>
      <c r="PYO85" s="187"/>
      <c r="PYP85" s="187"/>
      <c r="PYQ85" s="187"/>
      <c r="PYR85" s="187"/>
      <c r="PYS85" s="187"/>
      <c r="PYT85" s="187"/>
      <c r="PYU85" s="187"/>
      <c r="PYV85" s="187"/>
      <c r="PYW85" s="187"/>
      <c r="PYX85" s="187"/>
      <c r="PYY85" s="187"/>
      <c r="PYZ85" s="187"/>
      <c r="PZA85" s="187"/>
      <c r="PZB85" s="187"/>
      <c r="PZC85" s="187"/>
      <c r="PZD85" s="187"/>
      <c r="PZE85" s="187"/>
      <c r="PZF85" s="187"/>
      <c r="PZG85" s="187"/>
      <c r="PZH85" s="187"/>
      <c r="PZI85" s="187"/>
      <c r="PZJ85" s="187"/>
      <c r="PZK85" s="187"/>
      <c r="PZL85" s="187"/>
      <c r="PZM85" s="187"/>
      <c r="PZN85" s="187"/>
      <c r="PZO85" s="187"/>
      <c r="PZP85" s="187"/>
      <c r="PZQ85" s="187"/>
      <c r="PZR85" s="187"/>
      <c r="PZS85" s="187"/>
      <c r="PZT85" s="187"/>
      <c r="PZU85" s="187"/>
      <c r="PZV85" s="187"/>
      <c r="PZW85" s="187"/>
      <c r="PZX85" s="187"/>
      <c r="PZY85" s="187"/>
      <c r="PZZ85" s="187"/>
      <c r="QAA85" s="187"/>
      <c r="QAB85" s="187"/>
      <c r="QAC85" s="187"/>
      <c r="QAD85" s="187"/>
      <c r="QAE85" s="187"/>
      <c r="QAF85" s="187"/>
      <c r="QAG85" s="187"/>
      <c r="QAH85" s="187"/>
      <c r="QAI85" s="187"/>
      <c r="QAJ85" s="187"/>
      <c r="QAK85" s="187"/>
      <c r="QAL85" s="187"/>
      <c r="QAM85" s="187"/>
      <c r="QAN85" s="187"/>
      <c r="QAO85" s="187"/>
      <c r="QAP85" s="187"/>
      <c r="QAQ85" s="187"/>
      <c r="QAR85" s="187"/>
      <c r="QAS85" s="187"/>
      <c r="QAT85" s="187"/>
      <c r="QAU85" s="187"/>
      <c r="QAV85" s="187"/>
      <c r="QAW85" s="187"/>
      <c r="QAX85" s="187"/>
      <c r="QAY85" s="187"/>
      <c r="QAZ85" s="187"/>
      <c r="QBA85" s="187"/>
      <c r="QBB85" s="187"/>
      <c r="QBC85" s="187"/>
      <c r="QBD85" s="187"/>
      <c r="QBE85" s="187"/>
      <c r="QBF85" s="187"/>
      <c r="QBG85" s="187"/>
      <c r="QBH85" s="187"/>
      <c r="QBI85" s="187"/>
      <c r="QBJ85" s="187"/>
      <c r="QBK85" s="187"/>
      <c r="QBL85" s="187"/>
      <c r="QBM85" s="187"/>
      <c r="QBN85" s="187"/>
      <c r="QBO85" s="187"/>
      <c r="QBP85" s="187"/>
      <c r="QBQ85" s="187"/>
      <c r="QBR85" s="187"/>
      <c r="QBS85" s="187"/>
      <c r="QBT85" s="187"/>
      <c r="QBU85" s="187"/>
      <c r="QBV85" s="187"/>
      <c r="QBW85" s="187"/>
      <c r="QBX85" s="187"/>
      <c r="QBY85" s="187"/>
      <c r="QBZ85" s="187"/>
      <c r="QCA85" s="187"/>
      <c r="QCB85" s="187"/>
      <c r="QCC85" s="187"/>
      <c r="QCD85" s="187"/>
      <c r="QCE85" s="187"/>
      <c r="QCF85" s="187"/>
      <c r="QCG85" s="187"/>
      <c r="QCH85" s="187"/>
      <c r="QCI85" s="187"/>
      <c r="QCJ85" s="187"/>
      <c r="QCK85" s="187"/>
      <c r="QCL85" s="187"/>
      <c r="QCM85" s="187"/>
      <c r="QCN85" s="187"/>
      <c r="QCO85" s="187"/>
      <c r="QCP85" s="187"/>
      <c r="QCQ85" s="187"/>
      <c r="QCR85" s="187"/>
      <c r="QCS85" s="187"/>
      <c r="QCT85" s="187"/>
      <c r="QCU85" s="187"/>
      <c r="QCV85" s="187"/>
      <c r="QCW85" s="187"/>
      <c r="QCX85" s="187"/>
      <c r="QCY85" s="187"/>
      <c r="QCZ85" s="187"/>
      <c r="QDA85" s="187"/>
      <c r="QDB85" s="187"/>
      <c r="QDC85" s="187"/>
      <c r="QDD85" s="187"/>
      <c r="QDE85" s="187"/>
      <c r="QDF85" s="187"/>
      <c r="QDG85" s="187"/>
      <c r="QDH85" s="187"/>
      <c r="QDI85" s="187"/>
      <c r="QDJ85" s="187"/>
      <c r="QDK85" s="187"/>
      <c r="QDL85" s="187"/>
      <c r="QDM85" s="187"/>
      <c r="QDN85" s="187"/>
      <c r="QDO85" s="187"/>
      <c r="QDP85" s="187"/>
      <c r="QDQ85" s="187"/>
      <c r="QDR85" s="187"/>
      <c r="QDS85" s="187"/>
      <c r="QDT85" s="187"/>
      <c r="QDU85" s="187"/>
      <c r="QDV85" s="187"/>
      <c r="QDW85" s="187"/>
      <c r="QDX85" s="187"/>
      <c r="QDY85" s="187"/>
      <c r="QDZ85" s="187"/>
      <c r="QEA85" s="187"/>
      <c r="QEB85" s="187"/>
      <c r="QEC85" s="187"/>
      <c r="QED85" s="187"/>
      <c r="QEE85" s="187"/>
      <c r="QEF85" s="187"/>
      <c r="QEG85" s="187"/>
      <c r="QEH85" s="187"/>
      <c r="QEI85" s="187"/>
      <c r="QEJ85" s="187"/>
      <c r="QEK85" s="187"/>
      <c r="QEL85" s="187"/>
      <c r="QEM85" s="187"/>
      <c r="QEN85" s="187"/>
      <c r="QEO85" s="187"/>
      <c r="QEP85" s="187"/>
      <c r="QEQ85" s="187"/>
      <c r="QER85" s="187"/>
      <c r="QES85" s="187"/>
      <c r="QET85" s="187"/>
      <c r="QEU85" s="187"/>
      <c r="QEV85" s="187"/>
      <c r="QEW85" s="187"/>
      <c r="QEX85" s="187"/>
      <c r="QEY85" s="187"/>
      <c r="QEZ85" s="187"/>
      <c r="QFA85" s="187"/>
      <c r="QFB85" s="187"/>
      <c r="QFC85" s="187"/>
      <c r="QFD85" s="187"/>
      <c r="QFE85" s="187"/>
      <c r="QFF85" s="187"/>
      <c r="QFG85" s="187"/>
      <c r="QFH85" s="187"/>
      <c r="QFI85" s="187"/>
      <c r="QFJ85" s="187"/>
      <c r="QFK85" s="187"/>
      <c r="QFL85" s="187"/>
      <c r="QFM85" s="187"/>
      <c r="QFN85" s="187"/>
      <c r="QFO85" s="187"/>
      <c r="QFP85" s="187"/>
      <c r="QFQ85" s="187"/>
      <c r="QFR85" s="187"/>
      <c r="QFS85" s="187"/>
      <c r="QFT85" s="187"/>
      <c r="QFU85" s="187"/>
      <c r="QFV85" s="187"/>
      <c r="QFW85" s="187"/>
      <c r="QFX85" s="187"/>
      <c r="QFY85" s="187"/>
      <c r="QFZ85" s="187"/>
      <c r="QGA85" s="187"/>
      <c r="QGB85" s="187"/>
      <c r="QGC85" s="187"/>
      <c r="QGD85" s="187"/>
      <c r="QGE85" s="187"/>
      <c r="QGF85" s="187"/>
      <c r="QGG85" s="187"/>
      <c r="QGH85" s="187"/>
      <c r="QGI85" s="187"/>
      <c r="QGJ85" s="187"/>
      <c r="QGK85" s="187"/>
      <c r="QGL85" s="187"/>
      <c r="QGM85" s="187"/>
      <c r="QGN85" s="187"/>
      <c r="QGO85" s="187"/>
      <c r="QGP85" s="187"/>
      <c r="QGQ85" s="187"/>
      <c r="QGR85" s="187"/>
      <c r="QGS85" s="187"/>
      <c r="QGT85" s="187"/>
      <c r="QGU85" s="187"/>
      <c r="QGV85" s="187"/>
      <c r="QGW85" s="187"/>
      <c r="QGX85" s="187"/>
      <c r="QGY85" s="187"/>
      <c r="QGZ85" s="187"/>
      <c r="QHA85" s="187"/>
      <c r="QHB85" s="187"/>
      <c r="QHC85" s="187"/>
      <c r="QHD85" s="187"/>
      <c r="QHE85" s="187"/>
      <c r="QHF85" s="187"/>
      <c r="QHG85" s="187"/>
      <c r="QHH85" s="187"/>
      <c r="QHI85" s="187"/>
      <c r="QHJ85" s="187"/>
      <c r="QHK85" s="187"/>
      <c r="QHL85" s="187"/>
      <c r="QHM85" s="187"/>
      <c r="QHN85" s="187"/>
      <c r="QHO85" s="187"/>
      <c r="QHP85" s="187"/>
      <c r="QHQ85" s="187"/>
      <c r="QHR85" s="187"/>
      <c r="QHS85" s="187"/>
      <c r="QHT85" s="187"/>
      <c r="QHU85" s="187"/>
      <c r="QHV85" s="187"/>
      <c r="QHW85" s="187"/>
      <c r="QHX85" s="187"/>
      <c r="QHY85" s="187"/>
      <c r="QHZ85" s="187"/>
      <c r="QIA85" s="187"/>
      <c r="QIB85" s="187"/>
      <c r="QIC85" s="187"/>
      <c r="QID85" s="187"/>
      <c r="QIE85" s="187"/>
      <c r="QIF85" s="187"/>
      <c r="QIG85" s="187"/>
      <c r="QIH85" s="187"/>
      <c r="QII85" s="187"/>
      <c r="QIJ85" s="187"/>
      <c r="QIK85" s="187"/>
      <c r="QIL85" s="187"/>
      <c r="QIM85" s="187"/>
      <c r="QIN85" s="187"/>
      <c r="QIO85" s="187"/>
      <c r="QIP85" s="187"/>
      <c r="QIQ85" s="187"/>
      <c r="QIR85" s="187"/>
      <c r="QIS85" s="187"/>
      <c r="QIT85" s="187"/>
      <c r="QIU85" s="187"/>
      <c r="QIV85" s="187"/>
      <c r="QIW85" s="187"/>
      <c r="QIX85" s="187"/>
      <c r="QIY85" s="187"/>
      <c r="QIZ85" s="187"/>
      <c r="QJA85" s="187"/>
      <c r="QJB85" s="187"/>
      <c r="QJC85" s="187"/>
      <c r="QJD85" s="187"/>
      <c r="QJE85" s="187"/>
      <c r="QJF85" s="187"/>
      <c r="QJG85" s="187"/>
      <c r="QJH85" s="187"/>
      <c r="QJI85" s="187"/>
      <c r="QJJ85" s="187"/>
      <c r="QJK85" s="187"/>
      <c r="QJL85" s="187"/>
      <c r="QJM85" s="187"/>
      <c r="QJN85" s="187"/>
      <c r="QJO85" s="187"/>
      <c r="QJP85" s="187"/>
      <c r="QJQ85" s="187"/>
      <c r="QJR85" s="187"/>
      <c r="QJS85" s="187"/>
      <c r="QJT85" s="187"/>
      <c r="QJU85" s="187"/>
      <c r="QJV85" s="187"/>
      <c r="QJW85" s="187"/>
      <c r="QJX85" s="187"/>
      <c r="QJY85" s="187"/>
      <c r="QJZ85" s="187"/>
      <c r="QKA85" s="187"/>
      <c r="QKB85" s="187"/>
      <c r="QKC85" s="187"/>
      <c r="QKD85" s="187"/>
      <c r="QKE85" s="187"/>
      <c r="QKF85" s="187"/>
      <c r="QKG85" s="187"/>
      <c r="QKH85" s="187"/>
      <c r="QKI85" s="187"/>
      <c r="QKJ85" s="187"/>
      <c r="QKK85" s="187"/>
      <c r="QKL85" s="187"/>
      <c r="QKM85" s="187"/>
      <c r="QKN85" s="187"/>
      <c r="QKO85" s="187"/>
      <c r="QKP85" s="187"/>
      <c r="QKQ85" s="187"/>
      <c r="QKR85" s="187"/>
      <c r="QKS85" s="187"/>
      <c r="QKT85" s="187"/>
      <c r="QKU85" s="187"/>
      <c r="QKV85" s="187"/>
      <c r="QKW85" s="187"/>
      <c r="QKX85" s="187"/>
      <c r="QKY85" s="187"/>
      <c r="QKZ85" s="187"/>
      <c r="QLA85" s="187"/>
      <c r="QLB85" s="187"/>
      <c r="QLC85" s="187"/>
      <c r="QLD85" s="187"/>
      <c r="QLE85" s="187"/>
      <c r="QLF85" s="187"/>
      <c r="QLG85" s="187"/>
      <c r="QLH85" s="187"/>
      <c r="QLI85" s="187"/>
      <c r="QLJ85" s="187"/>
      <c r="QLK85" s="187"/>
      <c r="QLL85" s="187"/>
      <c r="QLM85" s="187"/>
      <c r="QLN85" s="187"/>
      <c r="QLO85" s="187"/>
      <c r="QLP85" s="187"/>
      <c r="QLQ85" s="187"/>
      <c r="QLR85" s="187"/>
      <c r="QLS85" s="187"/>
      <c r="QLT85" s="187"/>
      <c r="QLU85" s="187"/>
      <c r="QLV85" s="187"/>
      <c r="QLW85" s="187"/>
      <c r="QLX85" s="187"/>
      <c r="QLY85" s="187"/>
      <c r="QLZ85" s="187"/>
      <c r="QMA85" s="187"/>
      <c r="QMB85" s="187"/>
      <c r="QMC85" s="187"/>
      <c r="QMD85" s="187"/>
      <c r="QME85" s="187"/>
      <c r="QMF85" s="187"/>
      <c r="QMG85" s="187"/>
      <c r="QMH85" s="187"/>
      <c r="QMI85" s="187"/>
      <c r="QMJ85" s="187"/>
      <c r="QMK85" s="187"/>
      <c r="QML85" s="187"/>
      <c r="QMM85" s="187"/>
      <c r="QMN85" s="187"/>
      <c r="QMO85" s="187"/>
      <c r="QMP85" s="187"/>
      <c r="QMQ85" s="187"/>
      <c r="QMR85" s="187"/>
      <c r="QMS85" s="187"/>
      <c r="QMT85" s="187"/>
      <c r="QMU85" s="187"/>
      <c r="QMV85" s="187"/>
      <c r="QMW85" s="187"/>
      <c r="QMX85" s="187"/>
      <c r="QMY85" s="187"/>
      <c r="QMZ85" s="187"/>
      <c r="QNA85" s="187"/>
      <c r="QNB85" s="187"/>
      <c r="QNC85" s="187"/>
      <c r="QND85" s="187"/>
      <c r="QNE85" s="187"/>
      <c r="QNF85" s="187"/>
      <c r="QNG85" s="187"/>
      <c r="QNH85" s="187"/>
      <c r="QNI85" s="187"/>
      <c r="QNJ85" s="187"/>
      <c r="QNK85" s="187"/>
      <c r="QNL85" s="187"/>
      <c r="QNM85" s="187"/>
      <c r="QNN85" s="187"/>
      <c r="QNO85" s="187"/>
      <c r="QNP85" s="187"/>
      <c r="QNQ85" s="187"/>
      <c r="QNR85" s="187"/>
      <c r="QNS85" s="187"/>
      <c r="QNT85" s="187"/>
      <c r="QNU85" s="187"/>
      <c r="QNV85" s="187"/>
      <c r="QNW85" s="187"/>
      <c r="QNX85" s="187"/>
      <c r="QNY85" s="187"/>
      <c r="QNZ85" s="187"/>
      <c r="QOA85" s="187"/>
      <c r="QOB85" s="187"/>
      <c r="QOC85" s="187"/>
      <c r="QOD85" s="187"/>
      <c r="QOE85" s="187"/>
      <c r="QOF85" s="187"/>
      <c r="QOG85" s="187"/>
      <c r="QOH85" s="187"/>
      <c r="QOI85" s="187"/>
      <c r="QOJ85" s="187"/>
      <c r="QOK85" s="187"/>
      <c r="QOL85" s="187"/>
      <c r="QOM85" s="187"/>
      <c r="QON85" s="187"/>
      <c r="QOO85" s="187"/>
      <c r="QOP85" s="187"/>
      <c r="QOQ85" s="187"/>
      <c r="QOR85" s="187"/>
      <c r="QOS85" s="187"/>
      <c r="QOT85" s="187"/>
      <c r="QOU85" s="187"/>
      <c r="QOV85" s="187"/>
      <c r="QOW85" s="187"/>
      <c r="QOX85" s="187"/>
      <c r="QOY85" s="187"/>
      <c r="QOZ85" s="187"/>
      <c r="QPA85" s="187"/>
      <c r="QPB85" s="187"/>
      <c r="QPC85" s="187"/>
      <c r="QPD85" s="187"/>
      <c r="QPE85" s="187"/>
      <c r="QPF85" s="187"/>
      <c r="QPG85" s="187"/>
      <c r="QPH85" s="187"/>
      <c r="QPI85" s="187"/>
      <c r="QPJ85" s="187"/>
      <c r="QPK85" s="187"/>
      <c r="QPL85" s="187"/>
      <c r="QPM85" s="187"/>
      <c r="QPN85" s="187"/>
      <c r="QPO85" s="187"/>
      <c r="QPP85" s="187"/>
      <c r="QPQ85" s="187"/>
      <c r="QPR85" s="187"/>
      <c r="QPS85" s="187"/>
      <c r="QPT85" s="187"/>
      <c r="QPU85" s="187"/>
      <c r="QPV85" s="187"/>
      <c r="QPW85" s="187"/>
      <c r="QPX85" s="187"/>
      <c r="QPY85" s="187"/>
      <c r="QPZ85" s="187"/>
      <c r="QQA85" s="187"/>
      <c r="QQB85" s="187"/>
      <c r="QQC85" s="187"/>
      <c r="QQD85" s="187"/>
      <c r="QQE85" s="187"/>
      <c r="QQF85" s="187"/>
      <c r="QQG85" s="187"/>
      <c r="QQH85" s="187"/>
      <c r="QQI85" s="187"/>
      <c r="QQJ85" s="187"/>
      <c r="QQK85" s="187"/>
      <c r="QQL85" s="187"/>
      <c r="QQM85" s="187"/>
      <c r="QQN85" s="187"/>
      <c r="QQO85" s="187"/>
      <c r="QQP85" s="187"/>
      <c r="QQQ85" s="187"/>
      <c r="QQR85" s="187"/>
      <c r="QQS85" s="187"/>
      <c r="QQT85" s="187"/>
      <c r="QQU85" s="187"/>
      <c r="QQV85" s="187"/>
      <c r="QQW85" s="187"/>
      <c r="QQX85" s="187"/>
      <c r="QQY85" s="187"/>
      <c r="QQZ85" s="187"/>
      <c r="QRA85" s="187"/>
      <c r="QRB85" s="187"/>
      <c r="QRC85" s="187"/>
      <c r="QRD85" s="187"/>
      <c r="QRE85" s="187"/>
      <c r="QRF85" s="187"/>
      <c r="QRG85" s="187"/>
      <c r="QRH85" s="187"/>
      <c r="QRI85" s="187"/>
      <c r="QRJ85" s="187"/>
      <c r="QRK85" s="187"/>
      <c r="QRL85" s="187"/>
      <c r="QRM85" s="187"/>
      <c r="QRN85" s="187"/>
      <c r="QRO85" s="187"/>
      <c r="QRP85" s="187"/>
      <c r="QRQ85" s="187"/>
      <c r="QRR85" s="187"/>
      <c r="QRS85" s="187"/>
      <c r="QRT85" s="187"/>
      <c r="QRU85" s="187"/>
      <c r="QRV85" s="187"/>
      <c r="QRW85" s="187"/>
      <c r="QRX85" s="187"/>
      <c r="QRY85" s="187"/>
      <c r="QRZ85" s="187"/>
      <c r="QSA85" s="187"/>
      <c r="QSB85" s="187"/>
      <c r="QSC85" s="187"/>
      <c r="QSD85" s="187"/>
      <c r="QSE85" s="187"/>
      <c r="QSF85" s="187"/>
      <c r="QSG85" s="187"/>
      <c r="QSH85" s="187"/>
      <c r="QSI85" s="187"/>
      <c r="QSJ85" s="187"/>
      <c r="QSK85" s="187"/>
      <c r="QSL85" s="187"/>
      <c r="QSM85" s="187"/>
      <c r="QSN85" s="187"/>
      <c r="QSO85" s="187"/>
      <c r="QSP85" s="187"/>
      <c r="QSQ85" s="187"/>
      <c r="QSR85" s="187"/>
      <c r="QSS85" s="187"/>
      <c r="QST85" s="187"/>
      <c r="QSU85" s="187"/>
      <c r="QSV85" s="187"/>
      <c r="QSW85" s="187"/>
      <c r="QSX85" s="187"/>
      <c r="QSY85" s="187"/>
      <c r="QSZ85" s="187"/>
      <c r="QTA85" s="187"/>
      <c r="QTB85" s="187"/>
      <c r="QTC85" s="187"/>
      <c r="QTD85" s="187"/>
      <c r="QTE85" s="187"/>
      <c r="QTF85" s="187"/>
      <c r="QTG85" s="187"/>
      <c r="QTH85" s="187"/>
      <c r="QTI85" s="187"/>
      <c r="QTJ85" s="187"/>
      <c r="QTK85" s="187"/>
      <c r="QTL85" s="187"/>
      <c r="QTM85" s="187"/>
      <c r="QTN85" s="187"/>
      <c r="QTO85" s="187"/>
      <c r="QTP85" s="187"/>
      <c r="QTQ85" s="187"/>
      <c r="QTR85" s="187"/>
      <c r="QTS85" s="187"/>
      <c r="QTT85" s="187"/>
      <c r="QTU85" s="187"/>
      <c r="QTV85" s="187"/>
      <c r="QTW85" s="187"/>
      <c r="QTX85" s="187"/>
      <c r="QTY85" s="187"/>
      <c r="QTZ85" s="187"/>
      <c r="QUA85" s="187"/>
      <c r="QUB85" s="187"/>
      <c r="QUC85" s="187"/>
      <c r="QUD85" s="187"/>
      <c r="QUE85" s="187"/>
      <c r="QUF85" s="187"/>
      <c r="QUG85" s="187"/>
      <c r="QUH85" s="187"/>
      <c r="QUI85" s="187"/>
      <c r="QUJ85" s="187"/>
      <c r="QUK85" s="187"/>
      <c r="QUL85" s="187"/>
      <c r="QUM85" s="187"/>
      <c r="QUN85" s="187"/>
      <c r="QUO85" s="187"/>
      <c r="QUP85" s="187"/>
      <c r="QUQ85" s="187"/>
      <c r="QUR85" s="187"/>
      <c r="QUS85" s="187"/>
      <c r="QUT85" s="187"/>
      <c r="QUU85" s="187"/>
      <c r="QUV85" s="187"/>
      <c r="QUW85" s="187"/>
      <c r="QUX85" s="187"/>
      <c r="QUY85" s="187"/>
      <c r="QUZ85" s="187"/>
      <c r="QVA85" s="187"/>
      <c r="QVB85" s="187"/>
      <c r="QVC85" s="187"/>
      <c r="QVD85" s="187"/>
      <c r="QVE85" s="187"/>
      <c r="QVF85" s="187"/>
      <c r="QVG85" s="187"/>
      <c r="QVH85" s="187"/>
      <c r="QVI85" s="187"/>
      <c r="QVJ85" s="187"/>
      <c r="QVK85" s="187"/>
      <c r="QVL85" s="187"/>
      <c r="QVM85" s="187"/>
      <c r="QVN85" s="187"/>
      <c r="QVO85" s="187"/>
      <c r="QVP85" s="187"/>
      <c r="QVQ85" s="187"/>
      <c r="QVR85" s="187"/>
      <c r="QVS85" s="187"/>
      <c r="QVT85" s="187"/>
      <c r="QVU85" s="187"/>
      <c r="QVV85" s="187"/>
      <c r="QVW85" s="187"/>
      <c r="QVX85" s="187"/>
      <c r="QVY85" s="187"/>
      <c r="QVZ85" s="187"/>
      <c r="QWA85" s="187"/>
      <c r="QWB85" s="187"/>
      <c r="QWC85" s="187"/>
      <c r="QWD85" s="187"/>
      <c r="QWE85" s="187"/>
      <c r="QWF85" s="187"/>
      <c r="QWG85" s="187"/>
      <c r="QWH85" s="187"/>
      <c r="QWI85" s="187"/>
      <c r="QWJ85" s="187"/>
      <c r="QWK85" s="187"/>
      <c r="QWL85" s="187"/>
      <c r="QWM85" s="187"/>
      <c r="QWN85" s="187"/>
      <c r="QWO85" s="187"/>
      <c r="QWP85" s="187"/>
      <c r="QWQ85" s="187"/>
      <c r="QWR85" s="187"/>
      <c r="QWS85" s="187"/>
      <c r="QWT85" s="187"/>
      <c r="QWU85" s="187"/>
      <c r="QWV85" s="187"/>
      <c r="QWW85" s="187"/>
      <c r="QWX85" s="187"/>
      <c r="QWY85" s="187"/>
      <c r="QWZ85" s="187"/>
      <c r="QXA85" s="187"/>
      <c r="QXB85" s="187"/>
      <c r="QXC85" s="187"/>
      <c r="QXD85" s="187"/>
      <c r="QXE85" s="187"/>
      <c r="QXF85" s="187"/>
      <c r="QXG85" s="187"/>
      <c r="QXH85" s="187"/>
      <c r="QXI85" s="187"/>
      <c r="QXJ85" s="187"/>
      <c r="QXK85" s="187"/>
      <c r="QXL85" s="187"/>
      <c r="QXM85" s="187"/>
      <c r="QXN85" s="187"/>
      <c r="QXO85" s="187"/>
      <c r="QXP85" s="187"/>
      <c r="QXQ85" s="187"/>
      <c r="QXR85" s="187"/>
      <c r="QXS85" s="187"/>
      <c r="QXT85" s="187"/>
      <c r="QXU85" s="187"/>
      <c r="QXV85" s="187"/>
      <c r="QXW85" s="187"/>
      <c r="QXX85" s="187"/>
      <c r="QXY85" s="187"/>
      <c r="QXZ85" s="187"/>
      <c r="QYA85" s="187"/>
      <c r="QYB85" s="187"/>
      <c r="QYC85" s="187"/>
      <c r="QYD85" s="187"/>
      <c r="QYE85" s="187"/>
      <c r="QYF85" s="187"/>
      <c r="QYG85" s="187"/>
      <c r="QYH85" s="187"/>
      <c r="QYI85" s="187"/>
      <c r="QYJ85" s="187"/>
      <c r="QYK85" s="187"/>
      <c r="QYL85" s="187"/>
      <c r="QYM85" s="187"/>
      <c r="QYN85" s="187"/>
      <c r="QYO85" s="187"/>
      <c r="QYP85" s="187"/>
      <c r="QYQ85" s="187"/>
      <c r="QYR85" s="187"/>
      <c r="QYS85" s="187"/>
      <c r="QYT85" s="187"/>
      <c r="QYU85" s="187"/>
      <c r="QYV85" s="187"/>
      <c r="QYW85" s="187"/>
      <c r="QYX85" s="187"/>
      <c r="QYY85" s="187"/>
      <c r="QYZ85" s="187"/>
      <c r="QZA85" s="187"/>
      <c r="QZB85" s="187"/>
      <c r="QZC85" s="187"/>
      <c r="QZD85" s="187"/>
      <c r="QZE85" s="187"/>
      <c r="QZF85" s="187"/>
      <c r="QZG85" s="187"/>
      <c r="QZH85" s="187"/>
      <c r="QZI85" s="187"/>
      <c r="QZJ85" s="187"/>
      <c r="QZK85" s="187"/>
      <c r="QZL85" s="187"/>
      <c r="QZM85" s="187"/>
      <c r="QZN85" s="187"/>
      <c r="QZO85" s="187"/>
      <c r="QZP85" s="187"/>
      <c r="QZQ85" s="187"/>
      <c r="QZR85" s="187"/>
      <c r="QZS85" s="187"/>
      <c r="QZT85" s="187"/>
      <c r="QZU85" s="187"/>
      <c r="QZV85" s="187"/>
      <c r="QZW85" s="187"/>
      <c r="QZX85" s="187"/>
      <c r="QZY85" s="187"/>
      <c r="QZZ85" s="187"/>
      <c r="RAA85" s="187"/>
      <c r="RAB85" s="187"/>
      <c r="RAC85" s="187"/>
      <c r="RAD85" s="187"/>
      <c r="RAE85" s="187"/>
      <c r="RAF85" s="187"/>
      <c r="RAG85" s="187"/>
      <c r="RAH85" s="187"/>
      <c r="RAI85" s="187"/>
      <c r="RAJ85" s="187"/>
      <c r="RAK85" s="187"/>
      <c r="RAL85" s="187"/>
      <c r="RAM85" s="187"/>
      <c r="RAN85" s="187"/>
      <c r="RAO85" s="187"/>
      <c r="RAP85" s="187"/>
      <c r="RAQ85" s="187"/>
      <c r="RAR85" s="187"/>
      <c r="RAS85" s="187"/>
      <c r="RAT85" s="187"/>
      <c r="RAU85" s="187"/>
      <c r="RAV85" s="187"/>
      <c r="RAW85" s="187"/>
      <c r="RAX85" s="187"/>
      <c r="RAY85" s="187"/>
      <c r="RAZ85" s="187"/>
      <c r="RBA85" s="187"/>
      <c r="RBB85" s="187"/>
      <c r="RBC85" s="187"/>
      <c r="RBD85" s="187"/>
      <c r="RBE85" s="187"/>
      <c r="RBF85" s="187"/>
      <c r="RBG85" s="187"/>
      <c r="RBH85" s="187"/>
      <c r="RBI85" s="187"/>
      <c r="RBJ85" s="187"/>
      <c r="RBK85" s="187"/>
      <c r="RBL85" s="187"/>
      <c r="RBM85" s="187"/>
      <c r="RBN85" s="187"/>
      <c r="RBO85" s="187"/>
      <c r="RBP85" s="187"/>
      <c r="RBQ85" s="187"/>
      <c r="RBR85" s="187"/>
      <c r="RBS85" s="187"/>
      <c r="RBT85" s="187"/>
      <c r="RBU85" s="187"/>
      <c r="RBV85" s="187"/>
      <c r="RBW85" s="187"/>
      <c r="RBX85" s="187"/>
      <c r="RBY85" s="187"/>
      <c r="RBZ85" s="187"/>
      <c r="RCA85" s="187"/>
      <c r="RCB85" s="187"/>
      <c r="RCC85" s="187"/>
      <c r="RCD85" s="187"/>
      <c r="RCE85" s="187"/>
      <c r="RCF85" s="187"/>
      <c r="RCG85" s="187"/>
      <c r="RCH85" s="187"/>
      <c r="RCI85" s="187"/>
      <c r="RCJ85" s="187"/>
      <c r="RCK85" s="187"/>
      <c r="RCL85" s="187"/>
      <c r="RCM85" s="187"/>
      <c r="RCN85" s="187"/>
      <c r="RCO85" s="187"/>
      <c r="RCP85" s="187"/>
      <c r="RCQ85" s="187"/>
      <c r="RCR85" s="187"/>
      <c r="RCS85" s="187"/>
      <c r="RCT85" s="187"/>
      <c r="RCU85" s="187"/>
      <c r="RCV85" s="187"/>
      <c r="RCW85" s="187"/>
      <c r="RCX85" s="187"/>
      <c r="RCY85" s="187"/>
      <c r="RCZ85" s="187"/>
      <c r="RDA85" s="187"/>
      <c r="RDB85" s="187"/>
      <c r="RDC85" s="187"/>
      <c r="RDD85" s="187"/>
      <c r="RDE85" s="187"/>
      <c r="RDF85" s="187"/>
      <c r="RDG85" s="187"/>
      <c r="RDH85" s="187"/>
      <c r="RDI85" s="187"/>
      <c r="RDJ85" s="187"/>
      <c r="RDK85" s="187"/>
      <c r="RDL85" s="187"/>
      <c r="RDM85" s="187"/>
      <c r="RDN85" s="187"/>
      <c r="RDO85" s="187"/>
      <c r="RDP85" s="187"/>
      <c r="RDQ85" s="187"/>
      <c r="RDR85" s="187"/>
      <c r="RDS85" s="187"/>
      <c r="RDT85" s="187"/>
      <c r="RDU85" s="187"/>
      <c r="RDV85" s="187"/>
      <c r="RDW85" s="187"/>
      <c r="RDX85" s="187"/>
      <c r="RDY85" s="187"/>
      <c r="RDZ85" s="187"/>
      <c r="REA85" s="187"/>
      <c r="REB85" s="187"/>
      <c r="REC85" s="187"/>
      <c r="RED85" s="187"/>
      <c r="REE85" s="187"/>
      <c r="REF85" s="187"/>
      <c r="REG85" s="187"/>
      <c r="REH85" s="187"/>
      <c r="REI85" s="187"/>
      <c r="REJ85" s="187"/>
      <c r="REK85" s="187"/>
      <c r="REL85" s="187"/>
      <c r="REM85" s="187"/>
      <c r="REN85" s="187"/>
      <c r="REO85" s="187"/>
      <c r="REP85" s="187"/>
      <c r="REQ85" s="187"/>
      <c r="RER85" s="187"/>
      <c r="RES85" s="187"/>
      <c r="RET85" s="187"/>
      <c r="REU85" s="187"/>
      <c r="REV85" s="187"/>
      <c r="REW85" s="187"/>
      <c r="REX85" s="187"/>
      <c r="REY85" s="187"/>
      <c r="REZ85" s="187"/>
      <c r="RFA85" s="187"/>
      <c r="RFB85" s="187"/>
      <c r="RFC85" s="187"/>
      <c r="RFD85" s="187"/>
      <c r="RFE85" s="187"/>
      <c r="RFF85" s="187"/>
      <c r="RFG85" s="187"/>
      <c r="RFH85" s="187"/>
      <c r="RFI85" s="187"/>
      <c r="RFJ85" s="187"/>
      <c r="RFK85" s="187"/>
      <c r="RFL85" s="187"/>
      <c r="RFM85" s="187"/>
      <c r="RFN85" s="187"/>
      <c r="RFO85" s="187"/>
      <c r="RFP85" s="187"/>
      <c r="RFQ85" s="187"/>
      <c r="RFR85" s="187"/>
      <c r="RFS85" s="187"/>
      <c r="RFT85" s="187"/>
      <c r="RFU85" s="187"/>
      <c r="RFV85" s="187"/>
      <c r="RFW85" s="187"/>
      <c r="RFX85" s="187"/>
      <c r="RFY85" s="187"/>
      <c r="RFZ85" s="187"/>
      <c r="RGA85" s="187"/>
      <c r="RGB85" s="187"/>
      <c r="RGC85" s="187"/>
      <c r="RGD85" s="187"/>
      <c r="RGE85" s="187"/>
      <c r="RGF85" s="187"/>
      <c r="RGG85" s="187"/>
      <c r="RGH85" s="187"/>
      <c r="RGI85" s="187"/>
      <c r="RGJ85" s="187"/>
      <c r="RGK85" s="187"/>
      <c r="RGL85" s="187"/>
      <c r="RGM85" s="187"/>
      <c r="RGN85" s="187"/>
      <c r="RGO85" s="187"/>
      <c r="RGP85" s="187"/>
      <c r="RGQ85" s="187"/>
      <c r="RGR85" s="187"/>
      <c r="RGS85" s="187"/>
      <c r="RGT85" s="187"/>
      <c r="RGU85" s="187"/>
      <c r="RGV85" s="187"/>
      <c r="RGW85" s="187"/>
      <c r="RGX85" s="187"/>
      <c r="RGY85" s="187"/>
      <c r="RGZ85" s="187"/>
      <c r="RHA85" s="187"/>
      <c r="RHB85" s="187"/>
      <c r="RHC85" s="187"/>
      <c r="RHD85" s="187"/>
      <c r="RHE85" s="187"/>
      <c r="RHF85" s="187"/>
      <c r="RHG85" s="187"/>
      <c r="RHH85" s="187"/>
      <c r="RHI85" s="187"/>
      <c r="RHJ85" s="187"/>
      <c r="RHK85" s="187"/>
      <c r="RHL85" s="187"/>
      <c r="RHM85" s="187"/>
      <c r="RHN85" s="187"/>
      <c r="RHO85" s="187"/>
      <c r="RHP85" s="187"/>
      <c r="RHQ85" s="187"/>
      <c r="RHR85" s="187"/>
      <c r="RHS85" s="187"/>
      <c r="RHT85" s="187"/>
      <c r="RHU85" s="187"/>
      <c r="RHV85" s="187"/>
      <c r="RHW85" s="187"/>
      <c r="RHX85" s="187"/>
      <c r="RHY85" s="187"/>
      <c r="RHZ85" s="187"/>
      <c r="RIA85" s="187"/>
      <c r="RIB85" s="187"/>
      <c r="RIC85" s="187"/>
      <c r="RID85" s="187"/>
      <c r="RIE85" s="187"/>
      <c r="RIF85" s="187"/>
      <c r="RIG85" s="187"/>
      <c r="RIH85" s="187"/>
      <c r="RII85" s="187"/>
      <c r="RIJ85" s="187"/>
      <c r="RIK85" s="187"/>
      <c r="RIL85" s="187"/>
      <c r="RIM85" s="187"/>
      <c r="RIN85" s="187"/>
      <c r="RIO85" s="187"/>
      <c r="RIP85" s="187"/>
      <c r="RIQ85" s="187"/>
      <c r="RIR85" s="187"/>
      <c r="RIS85" s="187"/>
      <c r="RIT85" s="187"/>
      <c r="RIU85" s="187"/>
      <c r="RIV85" s="187"/>
      <c r="RIW85" s="187"/>
      <c r="RIX85" s="187"/>
      <c r="RIY85" s="187"/>
      <c r="RIZ85" s="187"/>
      <c r="RJA85" s="187"/>
      <c r="RJB85" s="187"/>
      <c r="RJC85" s="187"/>
      <c r="RJD85" s="187"/>
      <c r="RJE85" s="187"/>
      <c r="RJF85" s="187"/>
      <c r="RJG85" s="187"/>
      <c r="RJH85" s="187"/>
      <c r="RJI85" s="187"/>
      <c r="RJJ85" s="187"/>
      <c r="RJK85" s="187"/>
      <c r="RJL85" s="187"/>
      <c r="RJM85" s="187"/>
      <c r="RJN85" s="187"/>
      <c r="RJO85" s="187"/>
      <c r="RJP85" s="187"/>
      <c r="RJQ85" s="187"/>
      <c r="RJR85" s="187"/>
      <c r="RJS85" s="187"/>
      <c r="RJT85" s="187"/>
      <c r="RJU85" s="187"/>
      <c r="RJV85" s="187"/>
      <c r="RJW85" s="187"/>
      <c r="RJX85" s="187"/>
      <c r="RJY85" s="187"/>
      <c r="RJZ85" s="187"/>
      <c r="RKA85" s="187"/>
      <c r="RKB85" s="187"/>
      <c r="RKC85" s="187"/>
      <c r="RKD85" s="187"/>
      <c r="RKE85" s="187"/>
      <c r="RKF85" s="187"/>
      <c r="RKG85" s="187"/>
      <c r="RKH85" s="187"/>
      <c r="RKI85" s="187"/>
      <c r="RKJ85" s="187"/>
      <c r="RKK85" s="187"/>
      <c r="RKL85" s="187"/>
      <c r="RKM85" s="187"/>
      <c r="RKN85" s="187"/>
      <c r="RKO85" s="187"/>
      <c r="RKP85" s="187"/>
      <c r="RKQ85" s="187"/>
      <c r="RKR85" s="187"/>
      <c r="RKS85" s="187"/>
      <c r="RKT85" s="187"/>
      <c r="RKU85" s="187"/>
      <c r="RKV85" s="187"/>
      <c r="RKW85" s="187"/>
      <c r="RKX85" s="187"/>
      <c r="RKY85" s="187"/>
      <c r="RKZ85" s="187"/>
      <c r="RLA85" s="187"/>
      <c r="RLB85" s="187"/>
      <c r="RLC85" s="187"/>
      <c r="RLD85" s="187"/>
      <c r="RLE85" s="187"/>
      <c r="RLF85" s="187"/>
      <c r="RLG85" s="187"/>
      <c r="RLH85" s="187"/>
      <c r="RLI85" s="187"/>
      <c r="RLJ85" s="187"/>
      <c r="RLK85" s="187"/>
      <c r="RLL85" s="187"/>
      <c r="RLM85" s="187"/>
      <c r="RLN85" s="187"/>
      <c r="RLO85" s="187"/>
      <c r="RLP85" s="187"/>
      <c r="RLQ85" s="187"/>
      <c r="RLR85" s="187"/>
      <c r="RLS85" s="187"/>
      <c r="RLT85" s="187"/>
      <c r="RLU85" s="187"/>
      <c r="RLV85" s="187"/>
      <c r="RLW85" s="187"/>
      <c r="RLX85" s="187"/>
      <c r="RLY85" s="187"/>
      <c r="RLZ85" s="187"/>
      <c r="RMA85" s="187"/>
      <c r="RMB85" s="187"/>
      <c r="RMC85" s="187"/>
      <c r="RMD85" s="187"/>
      <c r="RME85" s="187"/>
      <c r="RMF85" s="187"/>
      <c r="RMG85" s="187"/>
      <c r="RMH85" s="187"/>
      <c r="RMI85" s="187"/>
      <c r="RMJ85" s="187"/>
      <c r="RMK85" s="187"/>
      <c r="RML85" s="187"/>
      <c r="RMM85" s="187"/>
      <c r="RMN85" s="187"/>
      <c r="RMO85" s="187"/>
      <c r="RMP85" s="187"/>
      <c r="RMQ85" s="187"/>
      <c r="RMR85" s="187"/>
      <c r="RMS85" s="187"/>
      <c r="RMT85" s="187"/>
      <c r="RMU85" s="187"/>
      <c r="RMV85" s="187"/>
      <c r="RMW85" s="187"/>
      <c r="RMX85" s="187"/>
      <c r="RMY85" s="187"/>
      <c r="RMZ85" s="187"/>
      <c r="RNA85" s="187"/>
      <c r="RNB85" s="187"/>
      <c r="RNC85" s="187"/>
      <c r="RND85" s="187"/>
      <c r="RNE85" s="187"/>
      <c r="RNF85" s="187"/>
      <c r="RNG85" s="187"/>
      <c r="RNH85" s="187"/>
      <c r="RNI85" s="187"/>
      <c r="RNJ85" s="187"/>
      <c r="RNK85" s="187"/>
      <c r="RNL85" s="187"/>
      <c r="RNM85" s="187"/>
      <c r="RNN85" s="187"/>
      <c r="RNO85" s="187"/>
      <c r="RNP85" s="187"/>
      <c r="RNQ85" s="187"/>
      <c r="RNR85" s="187"/>
      <c r="RNS85" s="187"/>
      <c r="RNT85" s="187"/>
      <c r="RNU85" s="187"/>
      <c r="RNV85" s="187"/>
      <c r="RNW85" s="187"/>
      <c r="RNX85" s="187"/>
      <c r="RNY85" s="187"/>
      <c r="RNZ85" s="187"/>
      <c r="ROA85" s="187"/>
      <c r="ROB85" s="187"/>
      <c r="ROC85" s="187"/>
      <c r="ROD85" s="187"/>
      <c r="ROE85" s="187"/>
      <c r="ROF85" s="187"/>
      <c r="ROG85" s="187"/>
      <c r="ROH85" s="187"/>
      <c r="ROI85" s="187"/>
      <c r="ROJ85" s="187"/>
      <c r="ROK85" s="187"/>
      <c r="ROL85" s="187"/>
      <c r="ROM85" s="187"/>
      <c r="RON85" s="187"/>
      <c r="ROO85" s="187"/>
      <c r="ROP85" s="187"/>
      <c r="ROQ85" s="187"/>
      <c r="ROR85" s="187"/>
      <c r="ROS85" s="187"/>
      <c r="ROT85" s="187"/>
      <c r="ROU85" s="187"/>
      <c r="ROV85" s="187"/>
      <c r="ROW85" s="187"/>
      <c r="ROX85" s="187"/>
      <c r="ROY85" s="187"/>
      <c r="ROZ85" s="187"/>
      <c r="RPA85" s="187"/>
      <c r="RPB85" s="187"/>
      <c r="RPC85" s="187"/>
      <c r="RPD85" s="187"/>
      <c r="RPE85" s="187"/>
      <c r="RPF85" s="187"/>
      <c r="RPG85" s="187"/>
      <c r="RPH85" s="187"/>
      <c r="RPI85" s="187"/>
      <c r="RPJ85" s="187"/>
      <c r="RPK85" s="187"/>
      <c r="RPL85" s="187"/>
      <c r="RPM85" s="187"/>
      <c r="RPN85" s="187"/>
      <c r="RPO85" s="187"/>
      <c r="RPP85" s="187"/>
      <c r="RPQ85" s="187"/>
      <c r="RPR85" s="187"/>
      <c r="RPS85" s="187"/>
      <c r="RPT85" s="187"/>
      <c r="RPU85" s="187"/>
      <c r="RPV85" s="187"/>
      <c r="RPW85" s="187"/>
      <c r="RPX85" s="187"/>
      <c r="RPY85" s="187"/>
      <c r="RPZ85" s="187"/>
      <c r="RQA85" s="187"/>
      <c r="RQB85" s="187"/>
      <c r="RQC85" s="187"/>
      <c r="RQD85" s="187"/>
      <c r="RQE85" s="187"/>
      <c r="RQF85" s="187"/>
      <c r="RQG85" s="187"/>
      <c r="RQH85" s="187"/>
      <c r="RQI85" s="187"/>
      <c r="RQJ85" s="187"/>
      <c r="RQK85" s="187"/>
      <c r="RQL85" s="187"/>
      <c r="RQM85" s="187"/>
      <c r="RQN85" s="187"/>
      <c r="RQO85" s="187"/>
      <c r="RQP85" s="187"/>
      <c r="RQQ85" s="187"/>
      <c r="RQR85" s="187"/>
      <c r="RQS85" s="187"/>
      <c r="RQT85" s="187"/>
      <c r="RQU85" s="187"/>
      <c r="RQV85" s="187"/>
      <c r="RQW85" s="187"/>
      <c r="RQX85" s="187"/>
      <c r="RQY85" s="187"/>
      <c r="RQZ85" s="187"/>
      <c r="RRA85" s="187"/>
      <c r="RRB85" s="187"/>
      <c r="RRC85" s="187"/>
      <c r="RRD85" s="187"/>
      <c r="RRE85" s="187"/>
      <c r="RRF85" s="187"/>
      <c r="RRG85" s="187"/>
      <c r="RRH85" s="187"/>
      <c r="RRI85" s="187"/>
      <c r="RRJ85" s="187"/>
      <c r="RRK85" s="187"/>
      <c r="RRL85" s="187"/>
      <c r="RRM85" s="187"/>
      <c r="RRN85" s="187"/>
      <c r="RRO85" s="187"/>
      <c r="RRP85" s="187"/>
      <c r="RRQ85" s="187"/>
      <c r="RRR85" s="187"/>
      <c r="RRS85" s="187"/>
      <c r="RRT85" s="187"/>
      <c r="RRU85" s="187"/>
      <c r="RRV85" s="187"/>
      <c r="RRW85" s="187"/>
      <c r="RRX85" s="187"/>
      <c r="RRY85" s="187"/>
      <c r="RRZ85" s="187"/>
      <c r="RSA85" s="187"/>
      <c r="RSB85" s="187"/>
      <c r="RSC85" s="187"/>
      <c r="RSD85" s="187"/>
      <c r="RSE85" s="187"/>
      <c r="RSF85" s="187"/>
      <c r="RSG85" s="187"/>
      <c r="RSH85" s="187"/>
      <c r="RSI85" s="187"/>
      <c r="RSJ85" s="187"/>
      <c r="RSK85" s="187"/>
      <c r="RSL85" s="187"/>
      <c r="RSM85" s="187"/>
      <c r="RSN85" s="187"/>
      <c r="RSO85" s="187"/>
      <c r="RSP85" s="187"/>
      <c r="RSQ85" s="187"/>
      <c r="RSR85" s="187"/>
      <c r="RSS85" s="187"/>
      <c r="RST85" s="187"/>
      <c r="RSU85" s="187"/>
      <c r="RSV85" s="187"/>
      <c r="RSW85" s="187"/>
      <c r="RSX85" s="187"/>
      <c r="RSY85" s="187"/>
      <c r="RSZ85" s="187"/>
      <c r="RTA85" s="187"/>
      <c r="RTB85" s="187"/>
      <c r="RTC85" s="187"/>
      <c r="RTD85" s="187"/>
      <c r="RTE85" s="187"/>
      <c r="RTF85" s="187"/>
      <c r="RTG85" s="187"/>
      <c r="RTH85" s="187"/>
      <c r="RTI85" s="187"/>
      <c r="RTJ85" s="187"/>
      <c r="RTK85" s="187"/>
      <c r="RTL85" s="187"/>
      <c r="RTM85" s="187"/>
      <c r="RTN85" s="187"/>
      <c r="RTO85" s="187"/>
      <c r="RTP85" s="187"/>
      <c r="RTQ85" s="187"/>
      <c r="RTR85" s="187"/>
      <c r="RTS85" s="187"/>
      <c r="RTT85" s="187"/>
      <c r="RTU85" s="187"/>
      <c r="RTV85" s="187"/>
      <c r="RTW85" s="187"/>
      <c r="RTX85" s="187"/>
      <c r="RTY85" s="187"/>
      <c r="RTZ85" s="187"/>
      <c r="RUA85" s="187"/>
      <c r="RUB85" s="187"/>
      <c r="RUC85" s="187"/>
      <c r="RUD85" s="187"/>
      <c r="RUE85" s="187"/>
      <c r="RUF85" s="187"/>
      <c r="RUG85" s="187"/>
      <c r="RUH85" s="187"/>
      <c r="RUI85" s="187"/>
      <c r="RUJ85" s="187"/>
      <c r="RUK85" s="187"/>
      <c r="RUL85" s="187"/>
      <c r="RUM85" s="187"/>
      <c r="RUN85" s="187"/>
      <c r="RUO85" s="187"/>
      <c r="RUP85" s="187"/>
      <c r="RUQ85" s="187"/>
      <c r="RUR85" s="187"/>
      <c r="RUS85" s="187"/>
      <c r="RUT85" s="187"/>
      <c r="RUU85" s="187"/>
      <c r="RUV85" s="187"/>
      <c r="RUW85" s="187"/>
      <c r="RUX85" s="187"/>
      <c r="RUY85" s="187"/>
      <c r="RUZ85" s="187"/>
      <c r="RVA85" s="187"/>
      <c r="RVB85" s="187"/>
      <c r="RVC85" s="187"/>
      <c r="RVD85" s="187"/>
      <c r="RVE85" s="187"/>
      <c r="RVF85" s="187"/>
      <c r="RVG85" s="187"/>
      <c r="RVH85" s="187"/>
      <c r="RVI85" s="187"/>
      <c r="RVJ85" s="187"/>
      <c r="RVK85" s="187"/>
      <c r="RVL85" s="187"/>
      <c r="RVM85" s="187"/>
      <c r="RVN85" s="187"/>
      <c r="RVO85" s="187"/>
      <c r="RVP85" s="187"/>
      <c r="RVQ85" s="187"/>
      <c r="RVR85" s="187"/>
      <c r="RVS85" s="187"/>
      <c r="RVT85" s="187"/>
      <c r="RVU85" s="187"/>
      <c r="RVV85" s="187"/>
      <c r="RVW85" s="187"/>
      <c r="RVX85" s="187"/>
      <c r="RVY85" s="187"/>
      <c r="RVZ85" s="187"/>
      <c r="RWA85" s="187"/>
      <c r="RWB85" s="187"/>
      <c r="RWC85" s="187"/>
      <c r="RWD85" s="187"/>
      <c r="RWE85" s="187"/>
      <c r="RWF85" s="187"/>
      <c r="RWG85" s="187"/>
      <c r="RWH85" s="187"/>
      <c r="RWI85" s="187"/>
      <c r="RWJ85" s="187"/>
      <c r="RWK85" s="187"/>
      <c r="RWL85" s="187"/>
      <c r="RWM85" s="187"/>
      <c r="RWN85" s="187"/>
      <c r="RWO85" s="187"/>
      <c r="RWP85" s="187"/>
      <c r="RWQ85" s="187"/>
      <c r="RWR85" s="187"/>
      <c r="RWS85" s="187"/>
      <c r="RWT85" s="187"/>
      <c r="RWU85" s="187"/>
      <c r="RWV85" s="187"/>
      <c r="RWW85" s="187"/>
      <c r="RWX85" s="187"/>
      <c r="RWY85" s="187"/>
      <c r="RWZ85" s="187"/>
      <c r="RXA85" s="187"/>
      <c r="RXB85" s="187"/>
      <c r="RXC85" s="187"/>
      <c r="RXD85" s="187"/>
      <c r="RXE85" s="187"/>
      <c r="RXF85" s="187"/>
      <c r="RXG85" s="187"/>
      <c r="RXH85" s="187"/>
      <c r="RXI85" s="187"/>
      <c r="RXJ85" s="187"/>
      <c r="RXK85" s="187"/>
      <c r="RXL85" s="187"/>
      <c r="RXM85" s="187"/>
      <c r="RXN85" s="187"/>
      <c r="RXO85" s="187"/>
      <c r="RXP85" s="187"/>
      <c r="RXQ85" s="187"/>
      <c r="RXR85" s="187"/>
      <c r="RXS85" s="187"/>
      <c r="RXT85" s="187"/>
      <c r="RXU85" s="187"/>
      <c r="RXV85" s="187"/>
      <c r="RXW85" s="187"/>
      <c r="RXX85" s="187"/>
      <c r="RXY85" s="187"/>
      <c r="RXZ85" s="187"/>
      <c r="RYA85" s="187"/>
      <c r="RYB85" s="187"/>
      <c r="RYC85" s="187"/>
      <c r="RYD85" s="187"/>
      <c r="RYE85" s="187"/>
      <c r="RYF85" s="187"/>
      <c r="RYG85" s="187"/>
      <c r="RYH85" s="187"/>
      <c r="RYI85" s="187"/>
      <c r="RYJ85" s="187"/>
      <c r="RYK85" s="187"/>
      <c r="RYL85" s="187"/>
      <c r="RYM85" s="187"/>
      <c r="RYN85" s="187"/>
      <c r="RYO85" s="187"/>
      <c r="RYP85" s="187"/>
      <c r="RYQ85" s="187"/>
      <c r="RYR85" s="187"/>
      <c r="RYS85" s="187"/>
      <c r="RYT85" s="187"/>
      <c r="RYU85" s="187"/>
      <c r="RYV85" s="187"/>
      <c r="RYW85" s="187"/>
      <c r="RYX85" s="187"/>
      <c r="RYY85" s="187"/>
      <c r="RYZ85" s="187"/>
      <c r="RZA85" s="187"/>
      <c r="RZB85" s="187"/>
      <c r="RZC85" s="187"/>
      <c r="RZD85" s="187"/>
      <c r="RZE85" s="187"/>
      <c r="RZF85" s="187"/>
      <c r="RZG85" s="187"/>
      <c r="RZH85" s="187"/>
      <c r="RZI85" s="187"/>
      <c r="RZJ85" s="187"/>
      <c r="RZK85" s="187"/>
      <c r="RZL85" s="187"/>
      <c r="RZM85" s="187"/>
      <c r="RZN85" s="187"/>
      <c r="RZO85" s="187"/>
      <c r="RZP85" s="187"/>
      <c r="RZQ85" s="187"/>
      <c r="RZR85" s="187"/>
      <c r="RZS85" s="187"/>
      <c r="RZT85" s="187"/>
      <c r="RZU85" s="187"/>
      <c r="RZV85" s="187"/>
      <c r="RZW85" s="187"/>
      <c r="RZX85" s="187"/>
      <c r="RZY85" s="187"/>
      <c r="RZZ85" s="187"/>
      <c r="SAA85" s="187"/>
      <c r="SAB85" s="187"/>
      <c r="SAC85" s="187"/>
      <c r="SAD85" s="187"/>
      <c r="SAE85" s="187"/>
      <c r="SAF85" s="187"/>
      <c r="SAG85" s="187"/>
      <c r="SAH85" s="187"/>
      <c r="SAI85" s="187"/>
      <c r="SAJ85" s="187"/>
      <c r="SAK85" s="187"/>
      <c r="SAL85" s="187"/>
      <c r="SAM85" s="187"/>
      <c r="SAN85" s="187"/>
      <c r="SAO85" s="187"/>
      <c r="SAP85" s="187"/>
      <c r="SAQ85" s="187"/>
      <c r="SAR85" s="187"/>
      <c r="SAS85" s="187"/>
      <c r="SAT85" s="187"/>
      <c r="SAU85" s="187"/>
      <c r="SAV85" s="187"/>
      <c r="SAW85" s="187"/>
      <c r="SAX85" s="187"/>
      <c r="SAY85" s="187"/>
      <c r="SAZ85" s="187"/>
      <c r="SBA85" s="187"/>
      <c r="SBB85" s="187"/>
      <c r="SBC85" s="187"/>
      <c r="SBD85" s="187"/>
      <c r="SBE85" s="187"/>
      <c r="SBF85" s="187"/>
      <c r="SBG85" s="187"/>
      <c r="SBH85" s="187"/>
      <c r="SBI85" s="187"/>
      <c r="SBJ85" s="187"/>
      <c r="SBK85" s="187"/>
      <c r="SBL85" s="187"/>
      <c r="SBM85" s="187"/>
      <c r="SBN85" s="187"/>
      <c r="SBO85" s="187"/>
      <c r="SBP85" s="187"/>
      <c r="SBQ85" s="187"/>
      <c r="SBR85" s="187"/>
      <c r="SBS85" s="187"/>
      <c r="SBT85" s="187"/>
      <c r="SBU85" s="187"/>
      <c r="SBV85" s="187"/>
      <c r="SBW85" s="187"/>
      <c r="SBX85" s="187"/>
      <c r="SBY85" s="187"/>
      <c r="SBZ85" s="187"/>
      <c r="SCA85" s="187"/>
      <c r="SCB85" s="187"/>
      <c r="SCC85" s="187"/>
      <c r="SCD85" s="187"/>
      <c r="SCE85" s="187"/>
      <c r="SCF85" s="187"/>
      <c r="SCG85" s="187"/>
      <c r="SCH85" s="187"/>
      <c r="SCI85" s="187"/>
      <c r="SCJ85" s="187"/>
      <c r="SCK85" s="187"/>
      <c r="SCL85" s="187"/>
      <c r="SCM85" s="187"/>
      <c r="SCN85" s="187"/>
      <c r="SCO85" s="187"/>
      <c r="SCP85" s="187"/>
      <c r="SCQ85" s="187"/>
      <c r="SCR85" s="187"/>
      <c r="SCS85" s="187"/>
      <c r="SCT85" s="187"/>
      <c r="SCU85" s="187"/>
      <c r="SCV85" s="187"/>
      <c r="SCW85" s="187"/>
      <c r="SCX85" s="187"/>
      <c r="SCY85" s="187"/>
      <c r="SCZ85" s="187"/>
      <c r="SDA85" s="187"/>
      <c r="SDB85" s="187"/>
      <c r="SDC85" s="187"/>
      <c r="SDD85" s="187"/>
      <c r="SDE85" s="187"/>
      <c r="SDF85" s="187"/>
      <c r="SDG85" s="187"/>
      <c r="SDH85" s="187"/>
      <c r="SDI85" s="187"/>
      <c r="SDJ85" s="187"/>
      <c r="SDK85" s="187"/>
      <c r="SDL85" s="187"/>
      <c r="SDM85" s="187"/>
      <c r="SDN85" s="187"/>
      <c r="SDO85" s="187"/>
      <c r="SDP85" s="187"/>
      <c r="SDQ85" s="187"/>
      <c r="SDR85" s="187"/>
      <c r="SDS85" s="187"/>
      <c r="SDT85" s="187"/>
      <c r="SDU85" s="187"/>
      <c r="SDV85" s="187"/>
      <c r="SDW85" s="187"/>
      <c r="SDX85" s="187"/>
      <c r="SDY85" s="187"/>
      <c r="SDZ85" s="187"/>
      <c r="SEA85" s="187"/>
      <c r="SEB85" s="187"/>
      <c r="SEC85" s="187"/>
      <c r="SED85" s="187"/>
      <c r="SEE85" s="187"/>
      <c r="SEF85" s="187"/>
      <c r="SEG85" s="187"/>
      <c r="SEH85" s="187"/>
      <c r="SEI85" s="187"/>
      <c r="SEJ85" s="187"/>
      <c r="SEK85" s="187"/>
      <c r="SEL85" s="187"/>
      <c r="SEM85" s="187"/>
      <c r="SEN85" s="187"/>
      <c r="SEO85" s="187"/>
      <c r="SEP85" s="187"/>
      <c r="SEQ85" s="187"/>
      <c r="SER85" s="187"/>
      <c r="SES85" s="187"/>
      <c r="SET85" s="187"/>
      <c r="SEU85" s="187"/>
      <c r="SEV85" s="187"/>
      <c r="SEW85" s="187"/>
      <c r="SEX85" s="187"/>
      <c r="SEY85" s="187"/>
      <c r="SEZ85" s="187"/>
      <c r="SFA85" s="187"/>
      <c r="SFB85" s="187"/>
      <c r="SFC85" s="187"/>
      <c r="SFD85" s="187"/>
      <c r="SFE85" s="187"/>
      <c r="SFF85" s="187"/>
      <c r="SFG85" s="187"/>
      <c r="SFH85" s="187"/>
      <c r="SFI85" s="187"/>
      <c r="SFJ85" s="187"/>
      <c r="SFK85" s="187"/>
      <c r="SFL85" s="187"/>
      <c r="SFM85" s="187"/>
      <c r="SFN85" s="187"/>
      <c r="SFO85" s="187"/>
      <c r="SFP85" s="187"/>
      <c r="SFQ85" s="187"/>
      <c r="SFR85" s="187"/>
      <c r="SFS85" s="187"/>
      <c r="SFT85" s="187"/>
      <c r="SFU85" s="187"/>
      <c r="SFV85" s="187"/>
      <c r="SFW85" s="187"/>
      <c r="SFX85" s="187"/>
      <c r="SFY85" s="187"/>
      <c r="SFZ85" s="187"/>
      <c r="SGA85" s="187"/>
      <c r="SGB85" s="187"/>
      <c r="SGC85" s="187"/>
      <c r="SGD85" s="187"/>
      <c r="SGE85" s="187"/>
      <c r="SGF85" s="187"/>
      <c r="SGG85" s="187"/>
      <c r="SGH85" s="187"/>
      <c r="SGI85" s="187"/>
      <c r="SGJ85" s="187"/>
      <c r="SGK85" s="187"/>
      <c r="SGL85" s="187"/>
      <c r="SGM85" s="187"/>
      <c r="SGN85" s="187"/>
      <c r="SGO85" s="187"/>
      <c r="SGP85" s="187"/>
      <c r="SGQ85" s="187"/>
      <c r="SGR85" s="187"/>
      <c r="SGS85" s="187"/>
      <c r="SGT85" s="187"/>
      <c r="SGU85" s="187"/>
      <c r="SGV85" s="187"/>
      <c r="SGW85" s="187"/>
      <c r="SGX85" s="187"/>
      <c r="SGY85" s="187"/>
      <c r="SGZ85" s="187"/>
      <c r="SHA85" s="187"/>
      <c r="SHB85" s="187"/>
      <c r="SHC85" s="187"/>
      <c r="SHD85" s="187"/>
      <c r="SHE85" s="187"/>
      <c r="SHF85" s="187"/>
      <c r="SHG85" s="187"/>
      <c r="SHH85" s="187"/>
      <c r="SHI85" s="187"/>
      <c r="SHJ85" s="187"/>
      <c r="SHK85" s="187"/>
      <c r="SHL85" s="187"/>
      <c r="SHM85" s="187"/>
      <c r="SHN85" s="187"/>
      <c r="SHO85" s="187"/>
      <c r="SHP85" s="187"/>
      <c r="SHQ85" s="187"/>
      <c r="SHR85" s="187"/>
      <c r="SHS85" s="187"/>
      <c r="SHT85" s="187"/>
      <c r="SHU85" s="187"/>
      <c r="SHV85" s="187"/>
      <c r="SHW85" s="187"/>
      <c r="SHX85" s="187"/>
      <c r="SHY85" s="187"/>
      <c r="SHZ85" s="187"/>
      <c r="SIA85" s="187"/>
      <c r="SIB85" s="187"/>
      <c r="SIC85" s="187"/>
      <c r="SID85" s="187"/>
      <c r="SIE85" s="187"/>
      <c r="SIF85" s="187"/>
      <c r="SIG85" s="187"/>
      <c r="SIH85" s="187"/>
      <c r="SII85" s="187"/>
      <c r="SIJ85" s="187"/>
      <c r="SIK85" s="187"/>
      <c r="SIL85" s="187"/>
      <c r="SIM85" s="187"/>
      <c r="SIN85" s="187"/>
      <c r="SIO85" s="187"/>
      <c r="SIP85" s="187"/>
      <c r="SIQ85" s="187"/>
      <c r="SIR85" s="187"/>
      <c r="SIS85" s="187"/>
      <c r="SIT85" s="187"/>
      <c r="SIU85" s="187"/>
      <c r="SIV85" s="187"/>
      <c r="SIW85" s="187"/>
      <c r="SIX85" s="187"/>
      <c r="SIY85" s="187"/>
      <c r="SIZ85" s="187"/>
      <c r="SJA85" s="187"/>
      <c r="SJB85" s="187"/>
      <c r="SJC85" s="187"/>
      <c r="SJD85" s="187"/>
      <c r="SJE85" s="187"/>
      <c r="SJF85" s="187"/>
      <c r="SJG85" s="187"/>
      <c r="SJH85" s="187"/>
      <c r="SJI85" s="187"/>
      <c r="SJJ85" s="187"/>
      <c r="SJK85" s="187"/>
      <c r="SJL85" s="187"/>
      <c r="SJM85" s="187"/>
      <c r="SJN85" s="187"/>
      <c r="SJO85" s="187"/>
      <c r="SJP85" s="187"/>
      <c r="SJQ85" s="187"/>
      <c r="SJR85" s="187"/>
      <c r="SJS85" s="187"/>
      <c r="SJT85" s="187"/>
      <c r="SJU85" s="187"/>
      <c r="SJV85" s="187"/>
      <c r="SJW85" s="187"/>
      <c r="SJX85" s="187"/>
      <c r="SJY85" s="187"/>
      <c r="SJZ85" s="187"/>
      <c r="SKA85" s="187"/>
      <c r="SKB85" s="187"/>
      <c r="SKC85" s="187"/>
      <c r="SKD85" s="187"/>
      <c r="SKE85" s="187"/>
      <c r="SKF85" s="187"/>
      <c r="SKG85" s="187"/>
      <c r="SKH85" s="187"/>
      <c r="SKI85" s="187"/>
      <c r="SKJ85" s="187"/>
      <c r="SKK85" s="187"/>
      <c r="SKL85" s="187"/>
      <c r="SKM85" s="187"/>
      <c r="SKN85" s="187"/>
      <c r="SKO85" s="187"/>
      <c r="SKP85" s="187"/>
      <c r="SKQ85" s="187"/>
      <c r="SKR85" s="187"/>
      <c r="SKS85" s="187"/>
      <c r="SKT85" s="187"/>
      <c r="SKU85" s="187"/>
      <c r="SKV85" s="187"/>
      <c r="SKW85" s="187"/>
      <c r="SKX85" s="187"/>
      <c r="SKY85" s="187"/>
      <c r="SKZ85" s="187"/>
      <c r="SLA85" s="187"/>
      <c r="SLB85" s="187"/>
      <c r="SLC85" s="187"/>
      <c r="SLD85" s="187"/>
      <c r="SLE85" s="187"/>
      <c r="SLF85" s="187"/>
      <c r="SLG85" s="187"/>
      <c r="SLH85" s="187"/>
      <c r="SLI85" s="187"/>
      <c r="SLJ85" s="187"/>
      <c r="SLK85" s="187"/>
      <c r="SLL85" s="187"/>
      <c r="SLM85" s="187"/>
      <c r="SLN85" s="187"/>
      <c r="SLO85" s="187"/>
      <c r="SLP85" s="187"/>
      <c r="SLQ85" s="187"/>
      <c r="SLR85" s="187"/>
      <c r="SLS85" s="187"/>
      <c r="SLT85" s="187"/>
      <c r="SLU85" s="187"/>
      <c r="SLV85" s="187"/>
      <c r="SLW85" s="187"/>
      <c r="SLX85" s="187"/>
      <c r="SLY85" s="187"/>
      <c r="SLZ85" s="187"/>
      <c r="SMA85" s="187"/>
      <c r="SMB85" s="187"/>
      <c r="SMC85" s="187"/>
      <c r="SMD85" s="187"/>
      <c r="SME85" s="187"/>
      <c r="SMF85" s="187"/>
      <c r="SMG85" s="187"/>
      <c r="SMH85" s="187"/>
      <c r="SMI85" s="187"/>
      <c r="SMJ85" s="187"/>
      <c r="SMK85" s="187"/>
      <c r="SML85" s="187"/>
      <c r="SMM85" s="187"/>
      <c r="SMN85" s="187"/>
      <c r="SMO85" s="187"/>
      <c r="SMP85" s="187"/>
      <c r="SMQ85" s="187"/>
      <c r="SMR85" s="187"/>
      <c r="SMS85" s="187"/>
      <c r="SMT85" s="187"/>
      <c r="SMU85" s="187"/>
      <c r="SMV85" s="187"/>
      <c r="SMW85" s="187"/>
      <c r="SMX85" s="187"/>
      <c r="SMY85" s="187"/>
      <c r="SMZ85" s="187"/>
      <c r="SNA85" s="187"/>
      <c r="SNB85" s="187"/>
      <c r="SNC85" s="187"/>
      <c r="SND85" s="187"/>
      <c r="SNE85" s="187"/>
      <c r="SNF85" s="187"/>
      <c r="SNG85" s="187"/>
      <c r="SNH85" s="187"/>
      <c r="SNI85" s="187"/>
      <c r="SNJ85" s="187"/>
      <c r="SNK85" s="187"/>
      <c r="SNL85" s="187"/>
      <c r="SNM85" s="187"/>
      <c r="SNN85" s="187"/>
      <c r="SNO85" s="187"/>
      <c r="SNP85" s="187"/>
      <c r="SNQ85" s="187"/>
      <c r="SNR85" s="187"/>
      <c r="SNS85" s="187"/>
      <c r="SNT85" s="187"/>
      <c r="SNU85" s="187"/>
      <c r="SNV85" s="187"/>
      <c r="SNW85" s="187"/>
      <c r="SNX85" s="187"/>
      <c r="SNY85" s="187"/>
      <c r="SNZ85" s="187"/>
      <c r="SOA85" s="187"/>
      <c r="SOB85" s="187"/>
      <c r="SOC85" s="187"/>
      <c r="SOD85" s="187"/>
      <c r="SOE85" s="187"/>
      <c r="SOF85" s="187"/>
      <c r="SOG85" s="187"/>
      <c r="SOH85" s="187"/>
      <c r="SOI85" s="187"/>
      <c r="SOJ85" s="187"/>
      <c r="SOK85" s="187"/>
      <c r="SOL85" s="187"/>
      <c r="SOM85" s="187"/>
      <c r="SON85" s="187"/>
      <c r="SOO85" s="187"/>
      <c r="SOP85" s="187"/>
      <c r="SOQ85" s="187"/>
      <c r="SOR85" s="187"/>
      <c r="SOS85" s="187"/>
      <c r="SOT85" s="187"/>
      <c r="SOU85" s="187"/>
      <c r="SOV85" s="187"/>
      <c r="SOW85" s="187"/>
      <c r="SOX85" s="187"/>
      <c r="SOY85" s="187"/>
      <c r="SOZ85" s="187"/>
      <c r="SPA85" s="187"/>
      <c r="SPB85" s="187"/>
      <c r="SPC85" s="187"/>
      <c r="SPD85" s="187"/>
      <c r="SPE85" s="187"/>
      <c r="SPF85" s="187"/>
      <c r="SPG85" s="187"/>
      <c r="SPH85" s="187"/>
      <c r="SPI85" s="187"/>
      <c r="SPJ85" s="187"/>
      <c r="SPK85" s="187"/>
      <c r="SPL85" s="187"/>
      <c r="SPM85" s="187"/>
      <c r="SPN85" s="187"/>
      <c r="SPO85" s="187"/>
      <c r="SPP85" s="187"/>
      <c r="SPQ85" s="187"/>
      <c r="SPR85" s="187"/>
      <c r="SPS85" s="187"/>
      <c r="SPT85" s="187"/>
      <c r="SPU85" s="187"/>
      <c r="SPV85" s="187"/>
      <c r="SPW85" s="187"/>
      <c r="SPX85" s="187"/>
      <c r="SPY85" s="187"/>
      <c r="SPZ85" s="187"/>
      <c r="SQA85" s="187"/>
      <c r="SQB85" s="187"/>
      <c r="SQC85" s="187"/>
      <c r="SQD85" s="187"/>
      <c r="SQE85" s="187"/>
      <c r="SQF85" s="187"/>
      <c r="SQG85" s="187"/>
      <c r="SQH85" s="187"/>
      <c r="SQI85" s="187"/>
      <c r="SQJ85" s="187"/>
      <c r="SQK85" s="187"/>
      <c r="SQL85" s="187"/>
      <c r="SQM85" s="187"/>
      <c r="SQN85" s="187"/>
      <c r="SQO85" s="187"/>
      <c r="SQP85" s="187"/>
      <c r="SQQ85" s="187"/>
      <c r="SQR85" s="187"/>
      <c r="SQS85" s="187"/>
      <c r="SQT85" s="187"/>
      <c r="SQU85" s="187"/>
      <c r="SQV85" s="187"/>
      <c r="SQW85" s="187"/>
      <c r="SQX85" s="187"/>
      <c r="SQY85" s="187"/>
      <c r="SQZ85" s="187"/>
      <c r="SRA85" s="187"/>
      <c r="SRB85" s="187"/>
      <c r="SRC85" s="187"/>
      <c r="SRD85" s="187"/>
      <c r="SRE85" s="187"/>
      <c r="SRF85" s="187"/>
      <c r="SRG85" s="187"/>
      <c r="SRH85" s="187"/>
      <c r="SRI85" s="187"/>
      <c r="SRJ85" s="187"/>
      <c r="SRK85" s="187"/>
      <c r="SRL85" s="187"/>
      <c r="SRM85" s="187"/>
      <c r="SRN85" s="187"/>
      <c r="SRO85" s="187"/>
      <c r="SRP85" s="187"/>
      <c r="SRQ85" s="187"/>
      <c r="SRR85" s="187"/>
      <c r="SRS85" s="187"/>
      <c r="SRT85" s="187"/>
      <c r="SRU85" s="187"/>
      <c r="SRV85" s="187"/>
      <c r="SRW85" s="187"/>
      <c r="SRX85" s="187"/>
      <c r="SRY85" s="187"/>
      <c r="SRZ85" s="187"/>
      <c r="SSA85" s="187"/>
      <c r="SSB85" s="187"/>
      <c r="SSC85" s="187"/>
      <c r="SSD85" s="187"/>
      <c r="SSE85" s="187"/>
      <c r="SSF85" s="187"/>
      <c r="SSG85" s="187"/>
      <c r="SSH85" s="187"/>
      <c r="SSI85" s="187"/>
      <c r="SSJ85" s="187"/>
      <c r="SSK85" s="187"/>
      <c r="SSL85" s="187"/>
      <c r="SSM85" s="187"/>
      <c r="SSN85" s="187"/>
      <c r="SSO85" s="187"/>
      <c r="SSP85" s="187"/>
      <c r="SSQ85" s="187"/>
      <c r="SSR85" s="187"/>
      <c r="SSS85" s="187"/>
      <c r="SST85" s="187"/>
      <c r="SSU85" s="187"/>
      <c r="SSV85" s="187"/>
      <c r="SSW85" s="187"/>
      <c r="SSX85" s="187"/>
      <c r="SSY85" s="187"/>
      <c r="SSZ85" s="187"/>
      <c r="STA85" s="187"/>
      <c r="STB85" s="187"/>
      <c r="STC85" s="187"/>
      <c r="STD85" s="187"/>
      <c r="STE85" s="187"/>
      <c r="STF85" s="187"/>
      <c r="STG85" s="187"/>
      <c r="STH85" s="187"/>
      <c r="STI85" s="187"/>
      <c r="STJ85" s="187"/>
      <c r="STK85" s="187"/>
      <c r="STL85" s="187"/>
      <c r="STM85" s="187"/>
      <c r="STN85" s="187"/>
      <c r="STO85" s="187"/>
      <c r="STP85" s="187"/>
      <c r="STQ85" s="187"/>
      <c r="STR85" s="187"/>
      <c r="STS85" s="187"/>
      <c r="STT85" s="187"/>
      <c r="STU85" s="187"/>
      <c r="STV85" s="187"/>
      <c r="STW85" s="187"/>
      <c r="STX85" s="187"/>
      <c r="STY85" s="187"/>
      <c r="STZ85" s="187"/>
      <c r="SUA85" s="187"/>
      <c r="SUB85" s="187"/>
      <c r="SUC85" s="187"/>
      <c r="SUD85" s="187"/>
      <c r="SUE85" s="187"/>
      <c r="SUF85" s="187"/>
      <c r="SUG85" s="187"/>
      <c r="SUH85" s="187"/>
      <c r="SUI85" s="187"/>
      <c r="SUJ85" s="187"/>
      <c r="SUK85" s="187"/>
      <c r="SUL85" s="187"/>
      <c r="SUM85" s="187"/>
      <c r="SUN85" s="187"/>
      <c r="SUO85" s="187"/>
      <c r="SUP85" s="187"/>
      <c r="SUQ85" s="187"/>
      <c r="SUR85" s="187"/>
      <c r="SUS85" s="187"/>
      <c r="SUT85" s="187"/>
      <c r="SUU85" s="187"/>
      <c r="SUV85" s="187"/>
      <c r="SUW85" s="187"/>
      <c r="SUX85" s="187"/>
      <c r="SUY85" s="187"/>
      <c r="SUZ85" s="187"/>
      <c r="SVA85" s="187"/>
      <c r="SVB85" s="187"/>
      <c r="SVC85" s="187"/>
      <c r="SVD85" s="187"/>
      <c r="SVE85" s="187"/>
      <c r="SVF85" s="187"/>
      <c r="SVG85" s="187"/>
      <c r="SVH85" s="187"/>
      <c r="SVI85" s="187"/>
      <c r="SVJ85" s="187"/>
      <c r="SVK85" s="187"/>
      <c r="SVL85" s="187"/>
      <c r="SVM85" s="187"/>
      <c r="SVN85" s="187"/>
      <c r="SVO85" s="187"/>
      <c r="SVP85" s="187"/>
      <c r="SVQ85" s="187"/>
      <c r="SVR85" s="187"/>
      <c r="SVS85" s="187"/>
      <c r="SVT85" s="187"/>
      <c r="SVU85" s="187"/>
      <c r="SVV85" s="187"/>
      <c r="SVW85" s="187"/>
      <c r="SVX85" s="187"/>
      <c r="SVY85" s="187"/>
      <c r="SVZ85" s="187"/>
      <c r="SWA85" s="187"/>
      <c r="SWB85" s="187"/>
      <c r="SWC85" s="187"/>
      <c r="SWD85" s="187"/>
      <c r="SWE85" s="187"/>
      <c r="SWF85" s="187"/>
      <c r="SWG85" s="187"/>
      <c r="SWH85" s="187"/>
      <c r="SWI85" s="187"/>
      <c r="SWJ85" s="187"/>
      <c r="SWK85" s="187"/>
      <c r="SWL85" s="187"/>
      <c r="SWM85" s="187"/>
      <c r="SWN85" s="187"/>
      <c r="SWO85" s="187"/>
      <c r="SWP85" s="187"/>
      <c r="SWQ85" s="187"/>
      <c r="SWR85" s="187"/>
      <c r="SWS85" s="187"/>
      <c r="SWT85" s="187"/>
      <c r="SWU85" s="187"/>
      <c r="SWV85" s="187"/>
      <c r="SWW85" s="187"/>
      <c r="SWX85" s="187"/>
      <c r="SWY85" s="187"/>
      <c r="SWZ85" s="187"/>
      <c r="SXA85" s="187"/>
      <c r="SXB85" s="187"/>
      <c r="SXC85" s="187"/>
      <c r="SXD85" s="187"/>
      <c r="SXE85" s="187"/>
      <c r="SXF85" s="187"/>
      <c r="SXG85" s="187"/>
      <c r="SXH85" s="187"/>
      <c r="SXI85" s="187"/>
      <c r="SXJ85" s="187"/>
      <c r="SXK85" s="187"/>
      <c r="SXL85" s="187"/>
      <c r="SXM85" s="187"/>
      <c r="SXN85" s="187"/>
      <c r="SXO85" s="187"/>
      <c r="SXP85" s="187"/>
      <c r="SXQ85" s="187"/>
      <c r="SXR85" s="187"/>
      <c r="SXS85" s="187"/>
      <c r="SXT85" s="187"/>
      <c r="SXU85" s="187"/>
      <c r="SXV85" s="187"/>
      <c r="SXW85" s="187"/>
      <c r="SXX85" s="187"/>
      <c r="SXY85" s="187"/>
      <c r="SXZ85" s="187"/>
      <c r="SYA85" s="187"/>
      <c r="SYB85" s="187"/>
      <c r="SYC85" s="187"/>
      <c r="SYD85" s="187"/>
      <c r="SYE85" s="187"/>
      <c r="SYF85" s="187"/>
      <c r="SYG85" s="187"/>
      <c r="SYH85" s="187"/>
      <c r="SYI85" s="187"/>
      <c r="SYJ85" s="187"/>
      <c r="SYK85" s="187"/>
      <c r="SYL85" s="187"/>
      <c r="SYM85" s="187"/>
      <c r="SYN85" s="187"/>
      <c r="SYO85" s="187"/>
      <c r="SYP85" s="187"/>
      <c r="SYQ85" s="187"/>
      <c r="SYR85" s="187"/>
      <c r="SYS85" s="187"/>
      <c r="SYT85" s="187"/>
      <c r="SYU85" s="187"/>
      <c r="SYV85" s="187"/>
      <c r="SYW85" s="187"/>
      <c r="SYX85" s="187"/>
      <c r="SYY85" s="187"/>
      <c r="SYZ85" s="187"/>
      <c r="SZA85" s="187"/>
      <c r="SZB85" s="187"/>
      <c r="SZC85" s="187"/>
      <c r="SZD85" s="187"/>
      <c r="SZE85" s="187"/>
      <c r="SZF85" s="187"/>
      <c r="SZG85" s="187"/>
      <c r="SZH85" s="187"/>
      <c r="SZI85" s="187"/>
      <c r="SZJ85" s="187"/>
      <c r="SZK85" s="187"/>
      <c r="SZL85" s="187"/>
      <c r="SZM85" s="187"/>
      <c r="SZN85" s="187"/>
      <c r="SZO85" s="187"/>
      <c r="SZP85" s="187"/>
      <c r="SZQ85" s="187"/>
      <c r="SZR85" s="187"/>
      <c r="SZS85" s="187"/>
      <c r="SZT85" s="187"/>
      <c r="SZU85" s="187"/>
      <c r="SZV85" s="187"/>
      <c r="SZW85" s="187"/>
      <c r="SZX85" s="187"/>
      <c r="SZY85" s="187"/>
      <c r="SZZ85" s="187"/>
      <c r="TAA85" s="187"/>
      <c r="TAB85" s="187"/>
      <c r="TAC85" s="187"/>
      <c r="TAD85" s="187"/>
      <c r="TAE85" s="187"/>
      <c r="TAF85" s="187"/>
      <c r="TAG85" s="187"/>
      <c r="TAH85" s="187"/>
      <c r="TAI85" s="187"/>
      <c r="TAJ85" s="187"/>
      <c r="TAK85" s="187"/>
      <c r="TAL85" s="187"/>
      <c r="TAM85" s="187"/>
      <c r="TAN85" s="187"/>
      <c r="TAO85" s="187"/>
      <c r="TAP85" s="187"/>
      <c r="TAQ85" s="187"/>
      <c r="TAR85" s="187"/>
      <c r="TAS85" s="187"/>
      <c r="TAT85" s="187"/>
      <c r="TAU85" s="187"/>
      <c r="TAV85" s="187"/>
      <c r="TAW85" s="187"/>
      <c r="TAX85" s="187"/>
      <c r="TAY85" s="187"/>
      <c r="TAZ85" s="187"/>
      <c r="TBA85" s="187"/>
      <c r="TBB85" s="187"/>
      <c r="TBC85" s="187"/>
      <c r="TBD85" s="187"/>
      <c r="TBE85" s="187"/>
      <c r="TBF85" s="187"/>
      <c r="TBG85" s="187"/>
      <c r="TBH85" s="187"/>
      <c r="TBI85" s="187"/>
      <c r="TBJ85" s="187"/>
      <c r="TBK85" s="187"/>
      <c r="TBL85" s="187"/>
      <c r="TBM85" s="187"/>
      <c r="TBN85" s="187"/>
      <c r="TBO85" s="187"/>
      <c r="TBP85" s="187"/>
      <c r="TBQ85" s="187"/>
      <c r="TBR85" s="187"/>
      <c r="TBS85" s="187"/>
      <c r="TBT85" s="187"/>
      <c r="TBU85" s="187"/>
      <c r="TBV85" s="187"/>
      <c r="TBW85" s="187"/>
      <c r="TBX85" s="187"/>
      <c r="TBY85" s="187"/>
      <c r="TBZ85" s="187"/>
      <c r="TCA85" s="187"/>
      <c r="TCB85" s="187"/>
      <c r="TCC85" s="187"/>
      <c r="TCD85" s="187"/>
      <c r="TCE85" s="187"/>
      <c r="TCF85" s="187"/>
      <c r="TCG85" s="187"/>
      <c r="TCH85" s="187"/>
      <c r="TCI85" s="187"/>
      <c r="TCJ85" s="187"/>
      <c r="TCK85" s="187"/>
      <c r="TCL85" s="187"/>
      <c r="TCM85" s="187"/>
      <c r="TCN85" s="187"/>
      <c r="TCO85" s="187"/>
      <c r="TCP85" s="187"/>
      <c r="TCQ85" s="187"/>
      <c r="TCR85" s="187"/>
      <c r="TCS85" s="187"/>
      <c r="TCT85" s="187"/>
      <c r="TCU85" s="187"/>
      <c r="TCV85" s="187"/>
      <c r="TCW85" s="187"/>
      <c r="TCX85" s="187"/>
      <c r="TCY85" s="187"/>
      <c r="TCZ85" s="187"/>
      <c r="TDA85" s="187"/>
      <c r="TDB85" s="187"/>
      <c r="TDC85" s="187"/>
      <c r="TDD85" s="187"/>
      <c r="TDE85" s="187"/>
      <c r="TDF85" s="187"/>
      <c r="TDG85" s="187"/>
      <c r="TDH85" s="187"/>
      <c r="TDI85" s="187"/>
      <c r="TDJ85" s="187"/>
      <c r="TDK85" s="187"/>
      <c r="TDL85" s="187"/>
      <c r="TDM85" s="187"/>
      <c r="TDN85" s="187"/>
      <c r="TDO85" s="187"/>
      <c r="TDP85" s="187"/>
      <c r="TDQ85" s="187"/>
      <c r="TDR85" s="187"/>
      <c r="TDS85" s="187"/>
      <c r="TDT85" s="187"/>
      <c r="TDU85" s="187"/>
      <c r="TDV85" s="187"/>
      <c r="TDW85" s="187"/>
      <c r="TDX85" s="187"/>
      <c r="TDY85" s="187"/>
      <c r="TDZ85" s="187"/>
      <c r="TEA85" s="187"/>
      <c r="TEB85" s="187"/>
      <c r="TEC85" s="187"/>
      <c r="TED85" s="187"/>
      <c r="TEE85" s="187"/>
      <c r="TEF85" s="187"/>
      <c r="TEG85" s="187"/>
      <c r="TEH85" s="187"/>
      <c r="TEI85" s="187"/>
      <c r="TEJ85" s="187"/>
      <c r="TEK85" s="187"/>
      <c r="TEL85" s="187"/>
      <c r="TEM85" s="187"/>
      <c r="TEN85" s="187"/>
      <c r="TEO85" s="187"/>
      <c r="TEP85" s="187"/>
      <c r="TEQ85" s="187"/>
      <c r="TER85" s="187"/>
      <c r="TES85" s="187"/>
      <c r="TET85" s="187"/>
      <c r="TEU85" s="187"/>
      <c r="TEV85" s="187"/>
      <c r="TEW85" s="187"/>
      <c r="TEX85" s="187"/>
      <c r="TEY85" s="187"/>
      <c r="TEZ85" s="187"/>
      <c r="TFA85" s="187"/>
      <c r="TFB85" s="187"/>
      <c r="TFC85" s="187"/>
      <c r="TFD85" s="187"/>
      <c r="TFE85" s="187"/>
      <c r="TFF85" s="187"/>
      <c r="TFG85" s="187"/>
      <c r="TFH85" s="187"/>
      <c r="TFI85" s="187"/>
      <c r="TFJ85" s="187"/>
      <c r="TFK85" s="187"/>
      <c r="TFL85" s="187"/>
      <c r="TFM85" s="187"/>
      <c r="TFN85" s="187"/>
      <c r="TFO85" s="187"/>
      <c r="TFP85" s="187"/>
      <c r="TFQ85" s="187"/>
      <c r="TFR85" s="187"/>
      <c r="TFS85" s="187"/>
      <c r="TFT85" s="187"/>
      <c r="TFU85" s="187"/>
      <c r="TFV85" s="187"/>
      <c r="TFW85" s="187"/>
      <c r="TFX85" s="187"/>
      <c r="TFY85" s="187"/>
      <c r="TFZ85" s="187"/>
      <c r="TGA85" s="187"/>
      <c r="TGB85" s="187"/>
      <c r="TGC85" s="187"/>
      <c r="TGD85" s="187"/>
      <c r="TGE85" s="187"/>
      <c r="TGF85" s="187"/>
      <c r="TGG85" s="187"/>
      <c r="TGH85" s="187"/>
      <c r="TGI85" s="187"/>
      <c r="TGJ85" s="187"/>
      <c r="TGK85" s="187"/>
      <c r="TGL85" s="187"/>
      <c r="TGM85" s="187"/>
      <c r="TGN85" s="187"/>
      <c r="TGO85" s="187"/>
      <c r="TGP85" s="187"/>
      <c r="TGQ85" s="187"/>
      <c r="TGR85" s="187"/>
      <c r="TGS85" s="187"/>
      <c r="TGT85" s="187"/>
      <c r="TGU85" s="187"/>
      <c r="TGV85" s="187"/>
      <c r="TGW85" s="187"/>
      <c r="TGX85" s="187"/>
      <c r="TGY85" s="187"/>
      <c r="TGZ85" s="187"/>
      <c r="THA85" s="187"/>
      <c r="THB85" s="187"/>
      <c r="THC85" s="187"/>
      <c r="THD85" s="187"/>
      <c r="THE85" s="187"/>
      <c r="THF85" s="187"/>
      <c r="THG85" s="187"/>
      <c r="THH85" s="187"/>
      <c r="THI85" s="187"/>
      <c r="THJ85" s="187"/>
      <c r="THK85" s="187"/>
      <c r="THL85" s="187"/>
      <c r="THM85" s="187"/>
      <c r="THN85" s="187"/>
      <c r="THO85" s="187"/>
      <c r="THP85" s="187"/>
      <c r="THQ85" s="187"/>
      <c r="THR85" s="187"/>
      <c r="THS85" s="187"/>
      <c r="THT85" s="187"/>
      <c r="THU85" s="187"/>
      <c r="THV85" s="187"/>
      <c r="THW85" s="187"/>
      <c r="THX85" s="187"/>
      <c r="THY85" s="187"/>
      <c r="THZ85" s="187"/>
      <c r="TIA85" s="187"/>
      <c r="TIB85" s="187"/>
      <c r="TIC85" s="187"/>
      <c r="TID85" s="187"/>
      <c r="TIE85" s="187"/>
      <c r="TIF85" s="187"/>
      <c r="TIG85" s="187"/>
      <c r="TIH85" s="187"/>
      <c r="TII85" s="187"/>
      <c r="TIJ85" s="187"/>
      <c r="TIK85" s="187"/>
      <c r="TIL85" s="187"/>
      <c r="TIM85" s="187"/>
      <c r="TIN85" s="187"/>
      <c r="TIO85" s="187"/>
      <c r="TIP85" s="187"/>
      <c r="TIQ85" s="187"/>
      <c r="TIR85" s="187"/>
      <c r="TIS85" s="187"/>
      <c r="TIT85" s="187"/>
      <c r="TIU85" s="187"/>
      <c r="TIV85" s="187"/>
      <c r="TIW85" s="187"/>
      <c r="TIX85" s="187"/>
      <c r="TIY85" s="187"/>
      <c r="TIZ85" s="187"/>
      <c r="TJA85" s="187"/>
      <c r="TJB85" s="187"/>
      <c r="TJC85" s="187"/>
      <c r="TJD85" s="187"/>
      <c r="TJE85" s="187"/>
      <c r="TJF85" s="187"/>
      <c r="TJG85" s="187"/>
      <c r="TJH85" s="187"/>
      <c r="TJI85" s="187"/>
      <c r="TJJ85" s="187"/>
      <c r="TJK85" s="187"/>
      <c r="TJL85" s="187"/>
      <c r="TJM85" s="187"/>
      <c r="TJN85" s="187"/>
      <c r="TJO85" s="187"/>
      <c r="TJP85" s="187"/>
      <c r="TJQ85" s="187"/>
      <c r="TJR85" s="187"/>
      <c r="TJS85" s="187"/>
      <c r="TJT85" s="187"/>
      <c r="TJU85" s="187"/>
      <c r="TJV85" s="187"/>
      <c r="TJW85" s="187"/>
      <c r="TJX85" s="187"/>
      <c r="TJY85" s="187"/>
      <c r="TJZ85" s="187"/>
      <c r="TKA85" s="187"/>
      <c r="TKB85" s="187"/>
      <c r="TKC85" s="187"/>
      <c r="TKD85" s="187"/>
      <c r="TKE85" s="187"/>
      <c r="TKF85" s="187"/>
      <c r="TKG85" s="187"/>
      <c r="TKH85" s="187"/>
      <c r="TKI85" s="187"/>
      <c r="TKJ85" s="187"/>
      <c r="TKK85" s="187"/>
      <c r="TKL85" s="187"/>
      <c r="TKM85" s="187"/>
      <c r="TKN85" s="187"/>
      <c r="TKO85" s="187"/>
      <c r="TKP85" s="187"/>
      <c r="TKQ85" s="187"/>
      <c r="TKR85" s="187"/>
      <c r="TKS85" s="187"/>
      <c r="TKT85" s="187"/>
      <c r="TKU85" s="187"/>
      <c r="TKV85" s="187"/>
      <c r="TKW85" s="187"/>
      <c r="TKX85" s="187"/>
      <c r="TKY85" s="187"/>
      <c r="TKZ85" s="187"/>
      <c r="TLA85" s="187"/>
      <c r="TLB85" s="187"/>
      <c r="TLC85" s="187"/>
      <c r="TLD85" s="187"/>
      <c r="TLE85" s="187"/>
      <c r="TLF85" s="187"/>
      <c r="TLG85" s="187"/>
      <c r="TLH85" s="187"/>
      <c r="TLI85" s="187"/>
      <c r="TLJ85" s="187"/>
      <c r="TLK85" s="187"/>
      <c r="TLL85" s="187"/>
      <c r="TLM85" s="187"/>
      <c r="TLN85" s="187"/>
      <c r="TLO85" s="187"/>
      <c r="TLP85" s="187"/>
      <c r="TLQ85" s="187"/>
      <c r="TLR85" s="187"/>
      <c r="TLS85" s="187"/>
      <c r="TLT85" s="187"/>
      <c r="TLU85" s="187"/>
      <c r="TLV85" s="187"/>
      <c r="TLW85" s="187"/>
      <c r="TLX85" s="187"/>
      <c r="TLY85" s="187"/>
      <c r="TLZ85" s="187"/>
      <c r="TMA85" s="187"/>
      <c r="TMB85" s="187"/>
      <c r="TMC85" s="187"/>
      <c r="TMD85" s="187"/>
      <c r="TME85" s="187"/>
      <c r="TMF85" s="187"/>
      <c r="TMG85" s="187"/>
      <c r="TMH85" s="187"/>
      <c r="TMI85" s="187"/>
      <c r="TMJ85" s="187"/>
      <c r="TMK85" s="187"/>
      <c r="TML85" s="187"/>
      <c r="TMM85" s="187"/>
      <c r="TMN85" s="187"/>
      <c r="TMO85" s="187"/>
      <c r="TMP85" s="187"/>
      <c r="TMQ85" s="187"/>
      <c r="TMR85" s="187"/>
      <c r="TMS85" s="187"/>
      <c r="TMT85" s="187"/>
      <c r="TMU85" s="187"/>
      <c r="TMV85" s="187"/>
      <c r="TMW85" s="187"/>
      <c r="TMX85" s="187"/>
      <c r="TMY85" s="187"/>
      <c r="TMZ85" s="187"/>
      <c r="TNA85" s="187"/>
      <c r="TNB85" s="187"/>
      <c r="TNC85" s="187"/>
      <c r="TND85" s="187"/>
      <c r="TNE85" s="187"/>
      <c r="TNF85" s="187"/>
      <c r="TNG85" s="187"/>
      <c r="TNH85" s="187"/>
      <c r="TNI85" s="187"/>
      <c r="TNJ85" s="187"/>
      <c r="TNK85" s="187"/>
      <c r="TNL85" s="187"/>
      <c r="TNM85" s="187"/>
      <c r="TNN85" s="187"/>
      <c r="TNO85" s="187"/>
      <c r="TNP85" s="187"/>
      <c r="TNQ85" s="187"/>
      <c r="TNR85" s="187"/>
      <c r="TNS85" s="187"/>
      <c r="TNT85" s="187"/>
      <c r="TNU85" s="187"/>
      <c r="TNV85" s="187"/>
      <c r="TNW85" s="187"/>
      <c r="TNX85" s="187"/>
      <c r="TNY85" s="187"/>
      <c r="TNZ85" s="187"/>
      <c r="TOA85" s="187"/>
      <c r="TOB85" s="187"/>
      <c r="TOC85" s="187"/>
      <c r="TOD85" s="187"/>
      <c r="TOE85" s="187"/>
      <c r="TOF85" s="187"/>
      <c r="TOG85" s="187"/>
      <c r="TOH85" s="187"/>
      <c r="TOI85" s="187"/>
      <c r="TOJ85" s="187"/>
      <c r="TOK85" s="187"/>
      <c r="TOL85" s="187"/>
      <c r="TOM85" s="187"/>
      <c r="TON85" s="187"/>
      <c r="TOO85" s="187"/>
      <c r="TOP85" s="187"/>
      <c r="TOQ85" s="187"/>
      <c r="TOR85" s="187"/>
      <c r="TOS85" s="187"/>
      <c r="TOT85" s="187"/>
      <c r="TOU85" s="187"/>
      <c r="TOV85" s="187"/>
      <c r="TOW85" s="187"/>
      <c r="TOX85" s="187"/>
      <c r="TOY85" s="187"/>
      <c r="TOZ85" s="187"/>
      <c r="TPA85" s="187"/>
      <c r="TPB85" s="187"/>
      <c r="TPC85" s="187"/>
      <c r="TPD85" s="187"/>
      <c r="TPE85" s="187"/>
      <c r="TPF85" s="187"/>
      <c r="TPG85" s="187"/>
      <c r="TPH85" s="187"/>
      <c r="TPI85" s="187"/>
      <c r="TPJ85" s="187"/>
      <c r="TPK85" s="187"/>
      <c r="TPL85" s="187"/>
      <c r="TPM85" s="187"/>
      <c r="TPN85" s="187"/>
      <c r="TPO85" s="187"/>
      <c r="TPP85" s="187"/>
      <c r="TPQ85" s="187"/>
      <c r="TPR85" s="187"/>
      <c r="TPS85" s="187"/>
      <c r="TPT85" s="187"/>
      <c r="TPU85" s="187"/>
      <c r="TPV85" s="187"/>
      <c r="TPW85" s="187"/>
      <c r="TPX85" s="187"/>
      <c r="TPY85" s="187"/>
      <c r="TPZ85" s="187"/>
      <c r="TQA85" s="187"/>
      <c r="TQB85" s="187"/>
      <c r="TQC85" s="187"/>
      <c r="TQD85" s="187"/>
      <c r="TQE85" s="187"/>
      <c r="TQF85" s="187"/>
      <c r="TQG85" s="187"/>
      <c r="TQH85" s="187"/>
      <c r="TQI85" s="187"/>
      <c r="TQJ85" s="187"/>
      <c r="TQK85" s="187"/>
      <c r="TQL85" s="187"/>
      <c r="TQM85" s="187"/>
      <c r="TQN85" s="187"/>
      <c r="TQO85" s="187"/>
      <c r="TQP85" s="187"/>
      <c r="TQQ85" s="187"/>
      <c r="TQR85" s="187"/>
      <c r="TQS85" s="187"/>
      <c r="TQT85" s="187"/>
      <c r="TQU85" s="187"/>
      <c r="TQV85" s="187"/>
      <c r="TQW85" s="187"/>
      <c r="TQX85" s="187"/>
      <c r="TQY85" s="187"/>
      <c r="TQZ85" s="187"/>
      <c r="TRA85" s="187"/>
      <c r="TRB85" s="187"/>
      <c r="TRC85" s="187"/>
      <c r="TRD85" s="187"/>
      <c r="TRE85" s="187"/>
      <c r="TRF85" s="187"/>
      <c r="TRG85" s="187"/>
      <c r="TRH85" s="187"/>
      <c r="TRI85" s="187"/>
      <c r="TRJ85" s="187"/>
      <c r="TRK85" s="187"/>
      <c r="TRL85" s="187"/>
      <c r="TRM85" s="187"/>
      <c r="TRN85" s="187"/>
      <c r="TRO85" s="187"/>
      <c r="TRP85" s="187"/>
      <c r="TRQ85" s="187"/>
      <c r="TRR85" s="187"/>
      <c r="TRS85" s="187"/>
      <c r="TRT85" s="187"/>
      <c r="TRU85" s="187"/>
      <c r="TRV85" s="187"/>
      <c r="TRW85" s="187"/>
      <c r="TRX85" s="187"/>
      <c r="TRY85" s="187"/>
      <c r="TRZ85" s="187"/>
      <c r="TSA85" s="187"/>
      <c r="TSB85" s="187"/>
      <c r="TSC85" s="187"/>
      <c r="TSD85" s="187"/>
      <c r="TSE85" s="187"/>
      <c r="TSF85" s="187"/>
      <c r="TSG85" s="187"/>
      <c r="TSH85" s="187"/>
      <c r="TSI85" s="187"/>
      <c r="TSJ85" s="187"/>
      <c r="TSK85" s="187"/>
      <c r="TSL85" s="187"/>
      <c r="TSM85" s="187"/>
      <c r="TSN85" s="187"/>
      <c r="TSO85" s="187"/>
      <c r="TSP85" s="187"/>
      <c r="TSQ85" s="187"/>
      <c r="TSR85" s="187"/>
      <c r="TSS85" s="187"/>
      <c r="TST85" s="187"/>
      <c r="TSU85" s="187"/>
      <c r="TSV85" s="187"/>
      <c r="TSW85" s="187"/>
      <c r="TSX85" s="187"/>
      <c r="TSY85" s="187"/>
      <c r="TSZ85" s="187"/>
      <c r="TTA85" s="187"/>
      <c r="TTB85" s="187"/>
      <c r="TTC85" s="187"/>
      <c r="TTD85" s="187"/>
      <c r="TTE85" s="187"/>
      <c r="TTF85" s="187"/>
      <c r="TTG85" s="187"/>
      <c r="TTH85" s="187"/>
      <c r="TTI85" s="187"/>
      <c r="TTJ85" s="187"/>
      <c r="TTK85" s="187"/>
      <c r="TTL85" s="187"/>
      <c r="TTM85" s="187"/>
      <c r="TTN85" s="187"/>
      <c r="TTO85" s="187"/>
      <c r="TTP85" s="187"/>
      <c r="TTQ85" s="187"/>
      <c r="TTR85" s="187"/>
      <c r="TTS85" s="187"/>
      <c r="TTT85" s="187"/>
      <c r="TTU85" s="187"/>
      <c r="TTV85" s="187"/>
      <c r="TTW85" s="187"/>
      <c r="TTX85" s="187"/>
      <c r="TTY85" s="187"/>
      <c r="TTZ85" s="187"/>
      <c r="TUA85" s="187"/>
      <c r="TUB85" s="187"/>
      <c r="TUC85" s="187"/>
      <c r="TUD85" s="187"/>
      <c r="TUE85" s="187"/>
      <c r="TUF85" s="187"/>
      <c r="TUG85" s="187"/>
      <c r="TUH85" s="187"/>
      <c r="TUI85" s="187"/>
      <c r="TUJ85" s="187"/>
      <c r="TUK85" s="187"/>
      <c r="TUL85" s="187"/>
      <c r="TUM85" s="187"/>
      <c r="TUN85" s="187"/>
      <c r="TUO85" s="187"/>
      <c r="TUP85" s="187"/>
      <c r="TUQ85" s="187"/>
      <c r="TUR85" s="187"/>
      <c r="TUS85" s="187"/>
      <c r="TUT85" s="187"/>
      <c r="TUU85" s="187"/>
      <c r="TUV85" s="187"/>
      <c r="TUW85" s="187"/>
      <c r="TUX85" s="187"/>
      <c r="TUY85" s="187"/>
      <c r="TUZ85" s="187"/>
      <c r="TVA85" s="187"/>
      <c r="TVB85" s="187"/>
      <c r="TVC85" s="187"/>
      <c r="TVD85" s="187"/>
      <c r="TVE85" s="187"/>
      <c r="TVF85" s="187"/>
      <c r="TVG85" s="187"/>
      <c r="TVH85" s="187"/>
      <c r="TVI85" s="187"/>
      <c r="TVJ85" s="187"/>
      <c r="TVK85" s="187"/>
      <c r="TVL85" s="187"/>
      <c r="TVM85" s="187"/>
      <c r="TVN85" s="187"/>
      <c r="TVO85" s="187"/>
      <c r="TVP85" s="187"/>
      <c r="TVQ85" s="187"/>
      <c r="TVR85" s="187"/>
      <c r="TVS85" s="187"/>
      <c r="TVT85" s="187"/>
      <c r="TVU85" s="187"/>
      <c r="TVV85" s="187"/>
      <c r="TVW85" s="187"/>
      <c r="TVX85" s="187"/>
      <c r="TVY85" s="187"/>
      <c r="TVZ85" s="187"/>
      <c r="TWA85" s="187"/>
      <c r="TWB85" s="187"/>
      <c r="TWC85" s="187"/>
      <c r="TWD85" s="187"/>
      <c r="TWE85" s="187"/>
      <c r="TWF85" s="187"/>
      <c r="TWG85" s="187"/>
      <c r="TWH85" s="187"/>
      <c r="TWI85" s="187"/>
      <c r="TWJ85" s="187"/>
      <c r="TWK85" s="187"/>
      <c r="TWL85" s="187"/>
      <c r="TWM85" s="187"/>
      <c r="TWN85" s="187"/>
      <c r="TWO85" s="187"/>
      <c r="TWP85" s="187"/>
      <c r="TWQ85" s="187"/>
      <c r="TWR85" s="187"/>
      <c r="TWS85" s="187"/>
      <c r="TWT85" s="187"/>
      <c r="TWU85" s="187"/>
      <c r="TWV85" s="187"/>
      <c r="TWW85" s="187"/>
      <c r="TWX85" s="187"/>
      <c r="TWY85" s="187"/>
      <c r="TWZ85" s="187"/>
      <c r="TXA85" s="187"/>
      <c r="TXB85" s="187"/>
      <c r="TXC85" s="187"/>
      <c r="TXD85" s="187"/>
      <c r="TXE85" s="187"/>
      <c r="TXF85" s="187"/>
      <c r="TXG85" s="187"/>
      <c r="TXH85" s="187"/>
      <c r="TXI85" s="187"/>
      <c r="TXJ85" s="187"/>
      <c r="TXK85" s="187"/>
      <c r="TXL85" s="187"/>
      <c r="TXM85" s="187"/>
      <c r="TXN85" s="187"/>
      <c r="TXO85" s="187"/>
      <c r="TXP85" s="187"/>
      <c r="TXQ85" s="187"/>
      <c r="TXR85" s="187"/>
      <c r="TXS85" s="187"/>
      <c r="TXT85" s="187"/>
      <c r="TXU85" s="187"/>
      <c r="TXV85" s="187"/>
      <c r="TXW85" s="187"/>
      <c r="TXX85" s="187"/>
      <c r="TXY85" s="187"/>
      <c r="TXZ85" s="187"/>
      <c r="TYA85" s="187"/>
      <c r="TYB85" s="187"/>
      <c r="TYC85" s="187"/>
      <c r="TYD85" s="187"/>
      <c r="TYE85" s="187"/>
      <c r="TYF85" s="187"/>
      <c r="TYG85" s="187"/>
      <c r="TYH85" s="187"/>
      <c r="TYI85" s="187"/>
      <c r="TYJ85" s="187"/>
      <c r="TYK85" s="187"/>
      <c r="TYL85" s="187"/>
      <c r="TYM85" s="187"/>
      <c r="TYN85" s="187"/>
      <c r="TYO85" s="187"/>
      <c r="TYP85" s="187"/>
      <c r="TYQ85" s="187"/>
      <c r="TYR85" s="187"/>
      <c r="TYS85" s="187"/>
      <c r="TYT85" s="187"/>
      <c r="TYU85" s="187"/>
      <c r="TYV85" s="187"/>
      <c r="TYW85" s="187"/>
      <c r="TYX85" s="187"/>
      <c r="TYY85" s="187"/>
      <c r="TYZ85" s="187"/>
      <c r="TZA85" s="187"/>
      <c r="TZB85" s="187"/>
      <c r="TZC85" s="187"/>
      <c r="TZD85" s="187"/>
      <c r="TZE85" s="187"/>
      <c r="TZF85" s="187"/>
      <c r="TZG85" s="187"/>
      <c r="TZH85" s="187"/>
      <c r="TZI85" s="187"/>
      <c r="TZJ85" s="187"/>
      <c r="TZK85" s="187"/>
      <c r="TZL85" s="187"/>
      <c r="TZM85" s="187"/>
      <c r="TZN85" s="187"/>
      <c r="TZO85" s="187"/>
      <c r="TZP85" s="187"/>
      <c r="TZQ85" s="187"/>
      <c r="TZR85" s="187"/>
      <c r="TZS85" s="187"/>
      <c r="TZT85" s="187"/>
      <c r="TZU85" s="187"/>
      <c r="TZV85" s="187"/>
      <c r="TZW85" s="187"/>
      <c r="TZX85" s="187"/>
      <c r="TZY85" s="187"/>
      <c r="TZZ85" s="187"/>
      <c r="UAA85" s="187"/>
      <c r="UAB85" s="187"/>
      <c r="UAC85" s="187"/>
      <c r="UAD85" s="187"/>
      <c r="UAE85" s="187"/>
      <c r="UAF85" s="187"/>
      <c r="UAG85" s="187"/>
      <c r="UAH85" s="187"/>
      <c r="UAI85" s="187"/>
      <c r="UAJ85" s="187"/>
      <c r="UAK85" s="187"/>
      <c r="UAL85" s="187"/>
      <c r="UAM85" s="187"/>
      <c r="UAN85" s="187"/>
      <c r="UAO85" s="187"/>
      <c r="UAP85" s="187"/>
      <c r="UAQ85" s="187"/>
      <c r="UAR85" s="187"/>
      <c r="UAS85" s="187"/>
      <c r="UAT85" s="187"/>
      <c r="UAU85" s="187"/>
      <c r="UAV85" s="187"/>
      <c r="UAW85" s="187"/>
      <c r="UAX85" s="187"/>
      <c r="UAY85" s="187"/>
      <c r="UAZ85" s="187"/>
      <c r="UBA85" s="187"/>
      <c r="UBB85" s="187"/>
      <c r="UBC85" s="187"/>
      <c r="UBD85" s="187"/>
      <c r="UBE85" s="187"/>
      <c r="UBF85" s="187"/>
      <c r="UBG85" s="187"/>
      <c r="UBH85" s="187"/>
      <c r="UBI85" s="187"/>
      <c r="UBJ85" s="187"/>
      <c r="UBK85" s="187"/>
      <c r="UBL85" s="187"/>
      <c r="UBM85" s="187"/>
      <c r="UBN85" s="187"/>
      <c r="UBO85" s="187"/>
      <c r="UBP85" s="187"/>
      <c r="UBQ85" s="187"/>
      <c r="UBR85" s="187"/>
      <c r="UBS85" s="187"/>
      <c r="UBT85" s="187"/>
      <c r="UBU85" s="187"/>
      <c r="UBV85" s="187"/>
      <c r="UBW85" s="187"/>
      <c r="UBX85" s="187"/>
      <c r="UBY85" s="187"/>
      <c r="UBZ85" s="187"/>
      <c r="UCA85" s="187"/>
      <c r="UCB85" s="187"/>
      <c r="UCC85" s="187"/>
      <c r="UCD85" s="187"/>
      <c r="UCE85" s="187"/>
      <c r="UCF85" s="187"/>
      <c r="UCG85" s="187"/>
      <c r="UCH85" s="187"/>
      <c r="UCI85" s="187"/>
      <c r="UCJ85" s="187"/>
      <c r="UCK85" s="187"/>
      <c r="UCL85" s="187"/>
      <c r="UCM85" s="187"/>
      <c r="UCN85" s="187"/>
      <c r="UCO85" s="187"/>
      <c r="UCP85" s="187"/>
      <c r="UCQ85" s="187"/>
      <c r="UCR85" s="187"/>
      <c r="UCS85" s="187"/>
      <c r="UCT85" s="187"/>
      <c r="UCU85" s="187"/>
      <c r="UCV85" s="187"/>
      <c r="UCW85" s="187"/>
      <c r="UCX85" s="187"/>
      <c r="UCY85" s="187"/>
      <c r="UCZ85" s="187"/>
      <c r="UDA85" s="187"/>
      <c r="UDB85" s="187"/>
      <c r="UDC85" s="187"/>
      <c r="UDD85" s="187"/>
      <c r="UDE85" s="187"/>
      <c r="UDF85" s="187"/>
      <c r="UDG85" s="187"/>
      <c r="UDH85" s="187"/>
      <c r="UDI85" s="187"/>
      <c r="UDJ85" s="187"/>
      <c r="UDK85" s="187"/>
      <c r="UDL85" s="187"/>
      <c r="UDM85" s="187"/>
      <c r="UDN85" s="187"/>
      <c r="UDO85" s="187"/>
      <c r="UDP85" s="187"/>
      <c r="UDQ85" s="187"/>
      <c r="UDR85" s="187"/>
      <c r="UDS85" s="187"/>
      <c r="UDT85" s="187"/>
      <c r="UDU85" s="187"/>
      <c r="UDV85" s="187"/>
      <c r="UDW85" s="187"/>
      <c r="UDX85" s="187"/>
      <c r="UDY85" s="187"/>
      <c r="UDZ85" s="187"/>
      <c r="UEA85" s="187"/>
      <c r="UEB85" s="187"/>
      <c r="UEC85" s="187"/>
      <c r="UED85" s="187"/>
      <c r="UEE85" s="187"/>
      <c r="UEF85" s="187"/>
      <c r="UEG85" s="187"/>
      <c r="UEH85" s="187"/>
      <c r="UEI85" s="187"/>
      <c r="UEJ85" s="187"/>
      <c r="UEK85" s="187"/>
      <c r="UEL85" s="187"/>
      <c r="UEM85" s="187"/>
      <c r="UEN85" s="187"/>
      <c r="UEO85" s="187"/>
      <c r="UEP85" s="187"/>
      <c r="UEQ85" s="187"/>
      <c r="UER85" s="187"/>
      <c r="UES85" s="187"/>
      <c r="UET85" s="187"/>
      <c r="UEU85" s="187"/>
      <c r="UEV85" s="187"/>
      <c r="UEW85" s="187"/>
      <c r="UEX85" s="187"/>
      <c r="UEY85" s="187"/>
      <c r="UEZ85" s="187"/>
      <c r="UFA85" s="187"/>
      <c r="UFB85" s="187"/>
      <c r="UFC85" s="187"/>
      <c r="UFD85" s="187"/>
      <c r="UFE85" s="187"/>
      <c r="UFF85" s="187"/>
      <c r="UFG85" s="187"/>
      <c r="UFH85" s="187"/>
      <c r="UFI85" s="187"/>
      <c r="UFJ85" s="187"/>
      <c r="UFK85" s="187"/>
      <c r="UFL85" s="187"/>
      <c r="UFM85" s="187"/>
      <c r="UFN85" s="187"/>
      <c r="UFO85" s="187"/>
      <c r="UFP85" s="187"/>
      <c r="UFQ85" s="187"/>
      <c r="UFR85" s="187"/>
      <c r="UFS85" s="187"/>
      <c r="UFT85" s="187"/>
      <c r="UFU85" s="187"/>
      <c r="UFV85" s="187"/>
      <c r="UFW85" s="187"/>
      <c r="UFX85" s="187"/>
      <c r="UFY85" s="187"/>
      <c r="UFZ85" s="187"/>
      <c r="UGA85" s="187"/>
      <c r="UGB85" s="187"/>
      <c r="UGC85" s="187"/>
      <c r="UGD85" s="187"/>
      <c r="UGE85" s="187"/>
      <c r="UGF85" s="187"/>
      <c r="UGG85" s="187"/>
      <c r="UGH85" s="187"/>
      <c r="UGI85" s="187"/>
      <c r="UGJ85" s="187"/>
      <c r="UGK85" s="187"/>
      <c r="UGL85" s="187"/>
      <c r="UGM85" s="187"/>
      <c r="UGN85" s="187"/>
      <c r="UGO85" s="187"/>
      <c r="UGP85" s="187"/>
      <c r="UGQ85" s="187"/>
      <c r="UGR85" s="187"/>
      <c r="UGS85" s="187"/>
      <c r="UGT85" s="187"/>
      <c r="UGU85" s="187"/>
      <c r="UGV85" s="187"/>
      <c r="UGW85" s="187"/>
      <c r="UGX85" s="187"/>
      <c r="UGY85" s="187"/>
      <c r="UGZ85" s="187"/>
      <c r="UHA85" s="187"/>
      <c r="UHB85" s="187"/>
      <c r="UHC85" s="187"/>
      <c r="UHD85" s="187"/>
      <c r="UHE85" s="187"/>
      <c r="UHF85" s="187"/>
      <c r="UHG85" s="187"/>
      <c r="UHH85" s="187"/>
      <c r="UHI85" s="187"/>
      <c r="UHJ85" s="187"/>
      <c r="UHK85" s="187"/>
      <c r="UHL85" s="187"/>
      <c r="UHM85" s="187"/>
      <c r="UHN85" s="187"/>
      <c r="UHO85" s="187"/>
      <c r="UHP85" s="187"/>
      <c r="UHQ85" s="187"/>
      <c r="UHR85" s="187"/>
      <c r="UHS85" s="187"/>
      <c r="UHT85" s="187"/>
      <c r="UHU85" s="187"/>
      <c r="UHV85" s="187"/>
      <c r="UHW85" s="187"/>
      <c r="UHX85" s="187"/>
      <c r="UHY85" s="187"/>
      <c r="UHZ85" s="187"/>
      <c r="UIA85" s="187"/>
      <c r="UIB85" s="187"/>
      <c r="UIC85" s="187"/>
      <c r="UID85" s="187"/>
      <c r="UIE85" s="187"/>
      <c r="UIF85" s="187"/>
      <c r="UIG85" s="187"/>
      <c r="UIH85" s="187"/>
      <c r="UII85" s="187"/>
      <c r="UIJ85" s="187"/>
      <c r="UIK85" s="187"/>
      <c r="UIL85" s="187"/>
      <c r="UIM85" s="187"/>
      <c r="UIN85" s="187"/>
      <c r="UIO85" s="187"/>
      <c r="UIP85" s="187"/>
      <c r="UIQ85" s="187"/>
      <c r="UIR85" s="187"/>
      <c r="UIS85" s="187"/>
      <c r="UIT85" s="187"/>
      <c r="UIU85" s="187"/>
      <c r="UIV85" s="187"/>
      <c r="UIW85" s="187"/>
      <c r="UIX85" s="187"/>
      <c r="UIY85" s="187"/>
      <c r="UIZ85" s="187"/>
      <c r="UJA85" s="187"/>
      <c r="UJB85" s="187"/>
      <c r="UJC85" s="187"/>
      <c r="UJD85" s="187"/>
      <c r="UJE85" s="187"/>
      <c r="UJF85" s="187"/>
      <c r="UJG85" s="187"/>
      <c r="UJH85" s="187"/>
      <c r="UJI85" s="187"/>
      <c r="UJJ85" s="187"/>
      <c r="UJK85" s="187"/>
      <c r="UJL85" s="187"/>
      <c r="UJM85" s="187"/>
      <c r="UJN85" s="187"/>
      <c r="UJO85" s="187"/>
      <c r="UJP85" s="187"/>
      <c r="UJQ85" s="187"/>
      <c r="UJR85" s="187"/>
      <c r="UJS85" s="187"/>
      <c r="UJT85" s="187"/>
      <c r="UJU85" s="187"/>
      <c r="UJV85" s="187"/>
      <c r="UJW85" s="187"/>
      <c r="UJX85" s="187"/>
      <c r="UJY85" s="187"/>
      <c r="UJZ85" s="187"/>
      <c r="UKA85" s="187"/>
      <c r="UKB85" s="187"/>
      <c r="UKC85" s="187"/>
      <c r="UKD85" s="187"/>
      <c r="UKE85" s="187"/>
      <c r="UKF85" s="187"/>
      <c r="UKG85" s="187"/>
      <c r="UKH85" s="187"/>
      <c r="UKI85" s="187"/>
      <c r="UKJ85" s="187"/>
      <c r="UKK85" s="187"/>
      <c r="UKL85" s="187"/>
      <c r="UKM85" s="187"/>
      <c r="UKN85" s="187"/>
      <c r="UKO85" s="187"/>
      <c r="UKP85" s="187"/>
      <c r="UKQ85" s="187"/>
      <c r="UKR85" s="187"/>
      <c r="UKS85" s="187"/>
      <c r="UKT85" s="187"/>
      <c r="UKU85" s="187"/>
      <c r="UKV85" s="187"/>
      <c r="UKW85" s="187"/>
      <c r="UKX85" s="187"/>
      <c r="UKY85" s="187"/>
      <c r="UKZ85" s="187"/>
      <c r="ULA85" s="187"/>
      <c r="ULB85" s="187"/>
      <c r="ULC85" s="187"/>
      <c r="ULD85" s="187"/>
      <c r="ULE85" s="187"/>
      <c r="ULF85" s="187"/>
      <c r="ULG85" s="187"/>
      <c r="ULH85" s="187"/>
      <c r="ULI85" s="187"/>
      <c r="ULJ85" s="187"/>
      <c r="ULK85" s="187"/>
      <c r="ULL85" s="187"/>
      <c r="ULM85" s="187"/>
      <c r="ULN85" s="187"/>
      <c r="ULO85" s="187"/>
      <c r="ULP85" s="187"/>
      <c r="ULQ85" s="187"/>
      <c r="ULR85" s="187"/>
      <c r="ULS85" s="187"/>
      <c r="ULT85" s="187"/>
      <c r="ULU85" s="187"/>
      <c r="ULV85" s="187"/>
      <c r="ULW85" s="187"/>
      <c r="ULX85" s="187"/>
      <c r="ULY85" s="187"/>
      <c r="ULZ85" s="187"/>
      <c r="UMA85" s="187"/>
      <c r="UMB85" s="187"/>
      <c r="UMC85" s="187"/>
      <c r="UMD85" s="187"/>
      <c r="UME85" s="187"/>
      <c r="UMF85" s="187"/>
      <c r="UMG85" s="187"/>
      <c r="UMH85" s="187"/>
      <c r="UMI85" s="187"/>
      <c r="UMJ85" s="187"/>
      <c r="UMK85" s="187"/>
      <c r="UML85" s="187"/>
      <c r="UMM85" s="187"/>
      <c r="UMN85" s="187"/>
      <c r="UMO85" s="187"/>
      <c r="UMP85" s="187"/>
      <c r="UMQ85" s="187"/>
      <c r="UMR85" s="187"/>
      <c r="UMS85" s="187"/>
      <c r="UMT85" s="187"/>
      <c r="UMU85" s="187"/>
      <c r="UMV85" s="187"/>
      <c r="UMW85" s="187"/>
      <c r="UMX85" s="187"/>
      <c r="UMY85" s="187"/>
      <c r="UMZ85" s="187"/>
      <c r="UNA85" s="187"/>
      <c r="UNB85" s="187"/>
      <c r="UNC85" s="187"/>
      <c r="UND85" s="187"/>
      <c r="UNE85" s="187"/>
      <c r="UNF85" s="187"/>
      <c r="UNG85" s="187"/>
      <c r="UNH85" s="187"/>
      <c r="UNI85" s="187"/>
      <c r="UNJ85" s="187"/>
      <c r="UNK85" s="187"/>
      <c r="UNL85" s="187"/>
      <c r="UNM85" s="187"/>
      <c r="UNN85" s="187"/>
      <c r="UNO85" s="187"/>
      <c r="UNP85" s="187"/>
      <c r="UNQ85" s="187"/>
      <c r="UNR85" s="187"/>
      <c r="UNS85" s="187"/>
      <c r="UNT85" s="187"/>
      <c r="UNU85" s="187"/>
      <c r="UNV85" s="187"/>
      <c r="UNW85" s="187"/>
      <c r="UNX85" s="187"/>
      <c r="UNY85" s="187"/>
      <c r="UNZ85" s="187"/>
      <c r="UOA85" s="187"/>
      <c r="UOB85" s="187"/>
      <c r="UOC85" s="187"/>
      <c r="UOD85" s="187"/>
      <c r="UOE85" s="187"/>
      <c r="UOF85" s="187"/>
      <c r="UOG85" s="187"/>
      <c r="UOH85" s="187"/>
      <c r="UOI85" s="187"/>
      <c r="UOJ85" s="187"/>
      <c r="UOK85" s="187"/>
      <c r="UOL85" s="187"/>
      <c r="UOM85" s="187"/>
      <c r="UON85" s="187"/>
      <c r="UOO85" s="187"/>
      <c r="UOP85" s="187"/>
      <c r="UOQ85" s="187"/>
      <c r="UOR85" s="187"/>
      <c r="UOS85" s="187"/>
      <c r="UOT85" s="187"/>
      <c r="UOU85" s="187"/>
      <c r="UOV85" s="187"/>
      <c r="UOW85" s="187"/>
      <c r="UOX85" s="187"/>
      <c r="UOY85" s="187"/>
      <c r="UOZ85" s="187"/>
      <c r="UPA85" s="187"/>
      <c r="UPB85" s="187"/>
      <c r="UPC85" s="187"/>
      <c r="UPD85" s="187"/>
      <c r="UPE85" s="187"/>
      <c r="UPF85" s="187"/>
      <c r="UPG85" s="187"/>
      <c r="UPH85" s="187"/>
      <c r="UPI85" s="187"/>
      <c r="UPJ85" s="187"/>
      <c r="UPK85" s="187"/>
      <c r="UPL85" s="187"/>
      <c r="UPM85" s="187"/>
      <c r="UPN85" s="187"/>
      <c r="UPO85" s="187"/>
      <c r="UPP85" s="187"/>
      <c r="UPQ85" s="187"/>
      <c r="UPR85" s="187"/>
      <c r="UPS85" s="187"/>
      <c r="UPT85" s="187"/>
      <c r="UPU85" s="187"/>
      <c r="UPV85" s="187"/>
      <c r="UPW85" s="187"/>
      <c r="UPX85" s="187"/>
      <c r="UPY85" s="187"/>
      <c r="UPZ85" s="187"/>
      <c r="UQA85" s="187"/>
      <c r="UQB85" s="187"/>
      <c r="UQC85" s="187"/>
      <c r="UQD85" s="187"/>
      <c r="UQE85" s="187"/>
      <c r="UQF85" s="187"/>
      <c r="UQG85" s="187"/>
      <c r="UQH85" s="187"/>
      <c r="UQI85" s="187"/>
      <c r="UQJ85" s="187"/>
      <c r="UQK85" s="187"/>
      <c r="UQL85" s="187"/>
      <c r="UQM85" s="187"/>
      <c r="UQN85" s="187"/>
      <c r="UQO85" s="187"/>
      <c r="UQP85" s="187"/>
      <c r="UQQ85" s="187"/>
      <c r="UQR85" s="187"/>
      <c r="UQS85" s="187"/>
      <c r="UQT85" s="187"/>
      <c r="UQU85" s="187"/>
      <c r="UQV85" s="187"/>
      <c r="UQW85" s="187"/>
      <c r="UQX85" s="187"/>
      <c r="UQY85" s="187"/>
      <c r="UQZ85" s="187"/>
      <c r="URA85" s="187"/>
      <c r="URB85" s="187"/>
      <c r="URC85" s="187"/>
      <c r="URD85" s="187"/>
      <c r="URE85" s="187"/>
      <c r="URF85" s="187"/>
      <c r="URG85" s="187"/>
      <c r="URH85" s="187"/>
      <c r="URI85" s="187"/>
      <c r="URJ85" s="187"/>
      <c r="URK85" s="187"/>
      <c r="URL85" s="187"/>
      <c r="URM85" s="187"/>
      <c r="URN85" s="187"/>
      <c r="URO85" s="187"/>
      <c r="URP85" s="187"/>
      <c r="URQ85" s="187"/>
      <c r="URR85" s="187"/>
      <c r="URS85" s="187"/>
      <c r="URT85" s="187"/>
      <c r="URU85" s="187"/>
      <c r="URV85" s="187"/>
      <c r="URW85" s="187"/>
      <c r="URX85" s="187"/>
      <c r="URY85" s="187"/>
      <c r="URZ85" s="187"/>
      <c r="USA85" s="187"/>
      <c r="USB85" s="187"/>
      <c r="USC85" s="187"/>
      <c r="USD85" s="187"/>
      <c r="USE85" s="187"/>
      <c r="USF85" s="187"/>
      <c r="USG85" s="187"/>
      <c r="USH85" s="187"/>
      <c r="USI85" s="187"/>
      <c r="USJ85" s="187"/>
      <c r="USK85" s="187"/>
      <c r="USL85" s="187"/>
      <c r="USM85" s="187"/>
      <c r="USN85" s="187"/>
      <c r="USO85" s="187"/>
      <c r="USP85" s="187"/>
      <c r="USQ85" s="187"/>
      <c r="USR85" s="187"/>
      <c r="USS85" s="187"/>
      <c r="UST85" s="187"/>
      <c r="USU85" s="187"/>
      <c r="USV85" s="187"/>
      <c r="USW85" s="187"/>
      <c r="USX85" s="187"/>
      <c r="USY85" s="187"/>
      <c r="USZ85" s="187"/>
      <c r="UTA85" s="187"/>
      <c r="UTB85" s="187"/>
      <c r="UTC85" s="187"/>
      <c r="UTD85" s="187"/>
      <c r="UTE85" s="187"/>
      <c r="UTF85" s="187"/>
      <c r="UTG85" s="187"/>
      <c r="UTH85" s="187"/>
      <c r="UTI85" s="187"/>
      <c r="UTJ85" s="187"/>
      <c r="UTK85" s="187"/>
      <c r="UTL85" s="187"/>
      <c r="UTM85" s="187"/>
      <c r="UTN85" s="187"/>
      <c r="UTO85" s="187"/>
      <c r="UTP85" s="187"/>
      <c r="UTQ85" s="187"/>
      <c r="UTR85" s="187"/>
      <c r="UTS85" s="187"/>
      <c r="UTT85" s="187"/>
      <c r="UTU85" s="187"/>
      <c r="UTV85" s="187"/>
      <c r="UTW85" s="187"/>
      <c r="UTX85" s="187"/>
      <c r="UTY85" s="187"/>
      <c r="UTZ85" s="187"/>
      <c r="UUA85" s="187"/>
      <c r="UUB85" s="187"/>
      <c r="UUC85" s="187"/>
      <c r="UUD85" s="187"/>
      <c r="UUE85" s="187"/>
      <c r="UUF85" s="187"/>
      <c r="UUG85" s="187"/>
      <c r="UUH85" s="187"/>
      <c r="UUI85" s="187"/>
      <c r="UUJ85" s="187"/>
      <c r="UUK85" s="187"/>
      <c r="UUL85" s="187"/>
      <c r="UUM85" s="187"/>
      <c r="UUN85" s="187"/>
      <c r="UUO85" s="187"/>
      <c r="UUP85" s="187"/>
      <c r="UUQ85" s="187"/>
      <c r="UUR85" s="187"/>
      <c r="UUS85" s="187"/>
      <c r="UUT85" s="187"/>
      <c r="UUU85" s="187"/>
      <c r="UUV85" s="187"/>
      <c r="UUW85" s="187"/>
      <c r="UUX85" s="187"/>
      <c r="UUY85" s="187"/>
      <c r="UUZ85" s="187"/>
      <c r="UVA85" s="187"/>
      <c r="UVB85" s="187"/>
      <c r="UVC85" s="187"/>
      <c r="UVD85" s="187"/>
      <c r="UVE85" s="187"/>
      <c r="UVF85" s="187"/>
      <c r="UVG85" s="187"/>
      <c r="UVH85" s="187"/>
      <c r="UVI85" s="187"/>
      <c r="UVJ85" s="187"/>
      <c r="UVK85" s="187"/>
      <c r="UVL85" s="187"/>
      <c r="UVM85" s="187"/>
      <c r="UVN85" s="187"/>
      <c r="UVO85" s="187"/>
      <c r="UVP85" s="187"/>
      <c r="UVQ85" s="187"/>
      <c r="UVR85" s="187"/>
      <c r="UVS85" s="187"/>
      <c r="UVT85" s="187"/>
      <c r="UVU85" s="187"/>
      <c r="UVV85" s="187"/>
      <c r="UVW85" s="187"/>
      <c r="UVX85" s="187"/>
      <c r="UVY85" s="187"/>
      <c r="UVZ85" s="187"/>
      <c r="UWA85" s="187"/>
      <c r="UWB85" s="187"/>
      <c r="UWC85" s="187"/>
      <c r="UWD85" s="187"/>
      <c r="UWE85" s="187"/>
      <c r="UWF85" s="187"/>
      <c r="UWG85" s="187"/>
      <c r="UWH85" s="187"/>
      <c r="UWI85" s="187"/>
      <c r="UWJ85" s="187"/>
      <c r="UWK85" s="187"/>
      <c r="UWL85" s="187"/>
      <c r="UWM85" s="187"/>
      <c r="UWN85" s="187"/>
      <c r="UWO85" s="187"/>
      <c r="UWP85" s="187"/>
      <c r="UWQ85" s="187"/>
      <c r="UWR85" s="187"/>
      <c r="UWS85" s="187"/>
      <c r="UWT85" s="187"/>
      <c r="UWU85" s="187"/>
      <c r="UWV85" s="187"/>
      <c r="UWW85" s="187"/>
      <c r="UWX85" s="187"/>
      <c r="UWY85" s="187"/>
      <c r="UWZ85" s="187"/>
      <c r="UXA85" s="187"/>
      <c r="UXB85" s="187"/>
      <c r="UXC85" s="187"/>
      <c r="UXD85" s="187"/>
      <c r="UXE85" s="187"/>
      <c r="UXF85" s="187"/>
      <c r="UXG85" s="187"/>
      <c r="UXH85" s="187"/>
      <c r="UXI85" s="187"/>
      <c r="UXJ85" s="187"/>
      <c r="UXK85" s="187"/>
      <c r="UXL85" s="187"/>
      <c r="UXM85" s="187"/>
      <c r="UXN85" s="187"/>
      <c r="UXO85" s="187"/>
      <c r="UXP85" s="187"/>
      <c r="UXQ85" s="187"/>
      <c r="UXR85" s="187"/>
      <c r="UXS85" s="187"/>
      <c r="UXT85" s="187"/>
      <c r="UXU85" s="187"/>
      <c r="UXV85" s="187"/>
      <c r="UXW85" s="187"/>
      <c r="UXX85" s="187"/>
      <c r="UXY85" s="187"/>
      <c r="UXZ85" s="187"/>
      <c r="UYA85" s="187"/>
      <c r="UYB85" s="187"/>
      <c r="UYC85" s="187"/>
      <c r="UYD85" s="187"/>
      <c r="UYE85" s="187"/>
      <c r="UYF85" s="187"/>
      <c r="UYG85" s="187"/>
      <c r="UYH85" s="187"/>
      <c r="UYI85" s="187"/>
      <c r="UYJ85" s="187"/>
      <c r="UYK85" s="187"/>
      <c r="UYL85" s="187"/>
      <c r="UYM85" s="187"/>
      <c r="UYN85" s="187"/>
      <c r="UYO85" s="187"/>
      <c r="UYP85" s="187"/>
      <c r="UYQ85" s="187"/>
      <c r="UYR85" s="187"/>
      <c r="UYS85" s="187"/>
      <c r="UYT85" s="187"/>
      <c r="UYU85" s="187"/>
      <c r="UYV85" s="187"/>
      <c r="UYW85" s="187"/>
      <c r="UYX85" s="187"/>
      <c r="UYY85" s="187"/>
      <c r="UYZ85" s="187"/>
      <c r="UZA85" s="187"/>
      <c r="UZB85" s="187"/>
      <c r="UZC85" s="187"/>
      <c r="UZD85" s="187"/>
      <c r="UZE85" s="187"/>
      <c r="UZF85" s="187"/>
      <c r="UZG85" s="187"/>
      <c r="UZH85" s="187"/>
      <c r="UZI85" s="187"/>
      <c r="UZJ85" s="187"/>
      <c r="UZK85" s="187"/>
      <c r="UZL85" s="187"/>
      <c r="UZM85" s="187"/>
      <c r="UZN85" s="187"/>
      <c r="UZO85" s="187"/>
      <c r="UZP85" s="187"/>
      <c r="UZQ85" s="187"/>
      <c r="UZR85" s="187"/>
      <c r="UZS85" s="187"/>
      <c r="UZT85" s="187"/>
      <c r="UZU85" s="187"/>
      <c r="UZV85" s="187"/>
      <c r="UZW85" s="187"/>
      <c r="UZX85" s="187"/>
      <c r="UZY85" s="187"/>
      <c r="UZZ85" s="187"/>
      <c r="VAA85" s="187"/>
      <c r="VAB85" s="187"/>
      <c r="VAC85" s="187"/>
      <c r="VAD85" s="187"/>
      <c r="VAE85" s="187"/>
      <c r="VAF85" s="187"/>
      <c r="VAG85" s="187"/>
      <c r="VAH85" s="187"/>
      <c r="VAI85" s="187"/>
      <c r="VAJ85" s="187"/>
      <c r="VAK85" s="187"/>
      <c r="VAL85" s="187"/>
      <c r="VAM85" s="187"/>
      <c r="VAN85" s="187"/>
      <c r="VAO85" s="187"/>
      <c r="VAP85" s="187"/>
      <c r="VAQ85" s="187"/>
      <c r="VAR85" s="187"/>
      <c r="VAS85" s="187"/>
      <c r="VAT85" s="187"/>
      <c r="VAU85" s="187"/>
      <c r="VAV85" s="187"/>
      <c r="VAW85" s="187"/>
      <c r="VAX85" s="187"/>
      <c r="VAY85" s="187"/>
      <c r="VAZ85" s="187"/>
      <c r="VBA85" s="187"/>
      <c r="VBB85" s="187"/>
      <c r="VBC85" s="187"/>
      <c r="VBD85" s="187"/>
      <c r="VBE85" s="187"/>
      <c r="VBF85" s="187"/>
      <c r="VBG85" s="187"/>
      <c r="VBH85" s="187"/>
      <c r="VBI85" s="187"/>
      <c r="VBJ85" s="187"/>
      <c r="VBK85" s="187"/>
      <c r="VBL85" s="187"/>
      <c r="VBM85" s="187"/>
      <c r="VBN85" s="187"/>
      <c r="VBO85" s="187"/>
      <c r="VBP85" s="187"/>
      <c r="VBQ85" s="187"/>
      <c r="VBR85" s="187"/>
      <c r="VBS85" s="187"/>
      <c r="VBT85" s="187"/>
      <c r="VBU85" s="187"/>
      <c r="VBV85" s="187"/>
      <c r="VBW85" s="187"/>
      <c r="VBX85" s="187"/>
      <c r="VBY85" s="187"/>
      <c r="VBZ85" s="187"/>
      <c r="VCA85" s="187"/>
      <c r="VCB85" s="187"/>
      <c r="VCC85" s="187"/>
      <c r="VCD85" s="187"/>
      <c r="VCE85" s="187"/>
      <c r="VCF85" s="187"/>
      <c r="VCG85" s="187"/>
      <c r="VCH85" s="187"/>
      <c r="VCI85" s="187"/>
      <c r="VCJ85" s="187"/>
      <c r="VCK85" s="187"/>
      <c r="VCL85" s="187"/>
      <c r="VCM85" s="187"/>
      <c r="VCN85" s="187"/>
      <c r="VCO85" s="187"/>
      <c r="VCP85" s="187"/>
      <c r="VCQ85" s="187"/>
      <c r="VCR85" s="187"/>
      <c r="VCS85" s="187"/>
      <c r="VCT85" s="187"/>
      <c r="VCU85" s="187"/>
      <c r="VCV85" s="187"/>
      <c r="VCW85" s="187"/>
      <c r="VCX85" s="187"/>
      <c r="VCY85" s="187"/>
      <c r="VCZ85" s="187"/>
      <c r="VDA85" s="187"/>
      <c r="VDB85" s="187"/>
      <c r="VDC85" s="187"/>
      <c r="VDD85" s="187"/>
      <c r="VDE85" s="187"/>
      <c r="VDF85" s="187"/>
      <c r="VDG85" s="187"/>
      <c r="VDH85" s="187"/>
      <c r="VDI85" s="187"/>
      <c r="VDJ85" s="187"/>
      <c r="VDK85" s="187"/>
      <c r="VDL85" s="187"/>
      <c r="VDM85" s="187"/>
      <c r="VDN85" s="187"/>
      <c r="VDO85" s="187"/>
      <c r="VDP85" s="187"/>
      <c r="VDQ85" s="187"/>
      <c r="VDR85" s="187"/>
      <c r="VDS85" s="187"/>
      <c r="VDT85" s="187"/>
      <c r="VDU85" s="187"/>
      <c r="VDV85" s="187"/>
      <c r="VDW85" s="187"/>
      <c r="VDX85" s="187"/>
      <c r="VDY85" s="187"/>
      <c r="VDZ85" s="187"/>
      <c r="VEA85" s="187"/>
      <c r="VEB85" s="187"/>
      <c r="VEC85" s="187"/>
      <c r="VED85" s="187"/>
      <c r="VEE85" s="187"/>
      <c r="VEF85" s="187"/>
      <c r="VEG85" s="187"/>
      <c r="VEH85" s="187"/>
      <c r="VEI85" s="187"/>
      <c r="VEJ85" s="187"/>
      <c r="VEK85" s="187"/>
      <c r="VEL85" s="187"/>
      <c r="VEM85" s="187"/>
      <c r="VEN85" s="187"/>
      <c r="VEO85" s="187"/>
      <c r="VEP85" s="187"/>
      <c r="VEQ85" s="187"/>
      <c r="VER85" s="187"/>
      <c r="VES85" s="187"/>
      <c r="VET85" s="187"/>
      <c r="VEU85" s="187"/>
      <c r="VEV85" s="187"/>
      <c r="VEW85" s="187"/>
      <c r="VEX85" s="187"/>
      <c r="VEY85" s="187"/>
      <c r="VEZ85" s="187"/>
      <c r="VFA85" s="187"/>
      <c r="VFB85" s="187"/>
      <c r="VFC85" s="187"/>
      <c r="VFD85" s="187"/>
      <c r="VFE85" s="187"/>
      <c r="VFF85" s="187"/>
      <c r="VFG85" s="187"/>
      <c r="VFH85" s="187"/>
      <c r="VFI85" s="187"/>
      <c r="VFJ85" s="187"/>
      <c r="VFK85" s="187"/>
      <c r="VFL85" s="187"/>
      <c r="VFM85" s="187"/>
      <c r="VFN85" s="187"/>
      <c r="VFO85" s="187"/>
      <c r="VFP85" s="187"/>
      <c r="VFQ85" s="187"/>
      <c r="VFR85" s="187"/>
      <c r="VFS85" s="187"/>
      <c r="VFT85" s="187"/>
      <c r="VFU85" s="187"/>
      <c r="VFV85" s="187"/>
      <c r="VFW85" s="187"/>
      <c r="VFX85" s="187"/>
      <c r="VFY85" s="187"/>
      <c r="VFZ85" s="187"/>
      <c r="VGA85" s="187"/>
      <c r="VGB85" s="187"/>
      <c r="VGC85" s="187"/>
      <c r="VGD85" s="187"/>
      <c r="VGE85" s="187"/>
      <c r="VGF85" s="187"/>
      <c r="VGG85" s="187"/>
      <c r="VGH85" s="187"/>
      <c r="VGI85" s="187"/>
      <c r="VGJ85" s="187"/>
      <c r="VGK85" s="187"/>
      <c r="VGL85" s="187"/>
      <c r="VGM85" s="187"/>
      <c r="VGN85" s="187"/>
      <c r="VGO85" s="187"/>
      <c r="VGP85" s="187"/>
      <c r="VGQ85" s="187"/>
      <c r="VGR85" s="187"/>
      <c r="VGS85" s="187"/>
      <c r="VGT85" s="187"/>
      <c r="VGU85" s="187"/>
      <c r="VGV85" s="187"/>
      <c r="VGW85" s="187"/>
      <c r="VGX85" s="187"/>
      <c r="VGY85" s="187"/>
      <c r="VGZ85" s="187"/>
      <c r="VHA85" s="187"/>
      <c r="VHB85" s="187"/>
      <c r="VHC85" s="187"/>
      <c r="VHD85" s="187"/>
      <c r="VHE85" s="187"/>
      <c r="VHF85" s="187"/>
      <c r="VHG85" s="187"/>
      <c r="VHH85" s="187"/>
      <c r="VHI85" s="187"/>
      <c r="VHJ85" s="187"/>
      <c r="VHK85" s="187"/>
      <c r="VHL85" s="187"/>
      <c r="VHM85" s="187"/>
      <c r="VHN85" s="187"/>
      <c r="VHO85" s="187"/>
      <c r="VHP85" s="187"/>
      <c r="VHQ85" s="187"/>
      <c r="VHR85" s="187"/>
      <c r="VHS85" s="187"/>
      <c r="VHT85" s="187"/>
      <c r="VHU85" s="187"/>
      <c r="VHV85" s="187"/>
      <c r="VHW85" s="187"/>
      <c r="VHX85" s="187"/>
      <c r="VHY85" s="187"/>
      <c r="VHZ85" s="187"/>
      <c r="VIA85" s="187"/>
      <c r="VIB85" s="187"/>
      <c r="VIC85" s="187"/>
      <c r="VID85" s="187"/>
      <c r="VIE85" s="187"/>
      <c r="VIF85" s="187"/>
      <c r="VIG85" s="187"/>
      <c r="VIH85" s="187"/>
      <c r="VII85" s="187"/>
      <c r="VIJ85" s="187"/>
      <c r="VIK85" s="187"/>
      <c r="VIL85" s="187"/>
      <c r="VIM85" s="187"/>
      <c r="VIN85" s="187"/>
      <c r="VIO85" s="187"/>
      <c r="VIP85" s="187"/>
      <c r="VIQ85" s="187"/>
      <c r="VIR85" s="187"/>
      <c r="VIS85" s="187"/>
      <c r="VIT85" s="187"/>
      <c r="VIU85" s="187"/>
      <c r="VIV85" s="187"/>
      <c r="VIW85" s="187"/>
      <c r="VIX85" s="187"/>
      <c r="VIY85" s="187"/>
      <c r="VIZ85" s="187"/>
      <c r="VJA85" s="187"/>
      <c r="VJB85" s="187"/>
      <c r="VJC85" s="187"/>
      <c r="VJD85" s="187"/>
      <c r="VJE85" s="187"/>
      <c r="VJF85" s="187"/>
      <c r="VJG85" s="187"/>
      <c r="VJH85" s="187"/>
      <c r="VJI85" s="187"/>
      <c r="VJJ85" s="187"/>
      <c r="VJK85" s="187"/>
      <c r="VJL85" s="187"/>
      <c r="VJM85" s="187"/>
      <c r="VJN85" s="187"/>
      <c r="VJO85" s="187"/>
      <c r="VJP85" s="187"/>
      <c r="VJQ85" s="187"/>
      <c r="VJR85" s="187"/>
      <c r="VJS85" s="187"/>
      <c r="VJT85" s="187"/>
      <c r="VJU85" s="187"/>
      <c r="VJV85" s="187"/>
      <c r="VJW85" s="187"/>
      <c r="VJX85" s="187"/>
      <c r="VJY85" s="187"/>
      <c r="VJZ85" s="187"/>
      <c r="VKA85" s="187"/>
      <c r="VKB85" s="187"/>
      <c r="VKC85" s="187"/>
      <c r="VKD85" s="187"/>
      <c r="VKE85" s="187"/>
      <c r="VKF85" s="187"/>
      <c r="VKG85" s="187"/>
      <c r="VKH85" s="187"/>
      <c r="VKI85" s="187"/>
      <c r="VKJ85" s="187"/>
      <c r="VKK85" s="187"/>
      <c r="VKL85" s="187"/>
      <c r="VKM85" s="187"/>
      <c r="VKN85" s="187"/>
      <c r="VKO85" s="187"/>
      <c r="VKP85" s="187"/>
      <c r="VKQ85" s="187"/>
      <c r="VKR85" s="187"/>
      <c r="VKS85" s="187"/>
      <c r="VKT85" s="187"/>
      <c r="VKU85" s="187"/>
      <c r="VKV85" s="187"/>
      <c r="VKW85" s="187"/>
      <c r="VKX85" s="187"/>
      <c r="VKY85" s="187"/>
      <c r="VKZ85" s="187"/>
      <c r="VLA85" s="187"/>
      <c r="VLB85" s="187"/>
      <c r="VLC85" s="187"/>
      <c r="VLD85" s="187"/>
      <c r="VLE85" s="187"/>
      <c r="VLF85" s="187"/>
      <c r="VLG85" s="187"/>
      <c r="VLH85" s="187"/>
      <c r="VLI85" s="187"/>
      <c r="VLJ85" s="187"/>
      <c r="VLK85" s="187"/>
      <c r="VLL85" s="187"/>
      <c r="VLM85" s="187"/>
      <c r="VLN85" s="187"/>
      <c r="VLO85" s="187"/>
      <c r="VLP85" s="187"/>
      <c r="VLQ85" s="187"/>
      <c r="VLR85" s="187"/>
      <c r="VLS85" s="187"/>
      <c r="VLT85" s="187"/>
      <c r="VLU85" s="187"/>
      <c r="VLV85" s="187"/>
      <c r="VLW85" s="187"/>
      <c r="VLX85" s="187"/>
      <c r="VLY85" s="187"/>
      <c r="VLZ85" s="187"/>
      <c r="VMA85" s="187"/>
      <c r="VMB85" s="187"/>
      <c r="VMC85" s="187"/>
      <c r="VMD85" s="187"/>
      <c r="VME85" s="187"/>
      <c r="VMF85" s="187"/>
      <c r="VMG85" s="187"/>
      <c r="VMH85" s="187"/>
      <c r="VMI85" s="187"/>
      <c r="VMJ85" s="187"/>
      <c r="VMK85" s="187"/>
      <c r="VML85" s="187"/>
      <c r="VMM85" s="187"/>
      <c r="VMN85" s="187"/>
      <c r="VMO85" s="187"/>
      <c r="VMP85" s="187"/>
      <c r="VMQ85" s="187"/>
      <c r="VMR85" s="187"/>
      <c r="VMS85" s="187"/>
      <c r="VMT85" s="187"/>
      <c r="VMU85" s="187"/>
      <c r="VMV85" s="187"/>
      <c r="VMW85" s="187"/>
      <c r="VMX85" s="187"/>
      <c r="VMY85" s="187"/>
      <c r="VMZ85" s="187"/>
      <c r="VNA85" s="187"/>
      <c r="VNB85" s="187"/>
      <c r="VNC85" s="187"/>
      <c r="VND85" s="187"/>
      <c r="VNE85" s="187"/>
      <c r="VNF85" s="187"/>
      <c r="VNG85" s="187"/>
      <c r="VNH85" s="187"/>
      <c r="VNI85" s="187"/>
      <c r="VNJ85" s="187"/>
      <c r="VNK85" s="187"/>
      <c r="VNL85" s="187"/>
      <c r="VNM85" s="187"/>
      <c r="VNN85" s="187"/>
      <c r="VNO85" s="187"/>
      <c r="VNP85" s="187"/>
      <c r="VNQ85" s="187"/>
      <c r="VNR85" s="187"/>
      <c r="VNS85" s="187"/>
      <c r="VNT85" s="187"/>
      <c r="VNU85" s="187"/>
      <c r="VNV85" s="187"/>
      <c r="VNW85" s="187"/>
      <c r="VNX85" s="187"/>
      <c r="VNY85" s="187"/>
      <c r="VNZ85" s="187"/>
      <c r="VOA85" s="187"/>
      <c r="VOB85" s="187"/>
      <c r="VOC85" s="187"/>
      <c r="VOD85" s="187"/>
      <c r="VOE85" s="187"/>
      <c r="VOF85" s="187"/>
      <c r="VOG85" s="187"/>
      <c r="VOH85" s="187"/>
      <c r="VOI85" s="187"/>
      <c r="VOJ85" s="187"/>
      <c r="VOK85" s="187"/>
      <c r="VOL85" s="187"/>
      <c r="VOM85" s="187"/>
      <c r="VON85" s="187"/>
      <c r="VOO85" s="187"/>
      <c r="VOP85" s="187"/>
      <c r="VOQ85" s="187"/>
      <c r="VOR85" s="187"/>
      <c r="VOS85" s="187"/>
      <c r="VOT85" s="187"/>
      <c r="VOU85" s="187"/>
      <c r="VOV85" s="187"/>
      <c r="VOW85" s="187"/>
      <c r="VOX85" s="187"/>
      <c r="VOY85" s="187"/>
      <c r="VOZ85" s="187"/>
      <c r="VPA85" s="187"/>
      <c r="VPB85" s="187"/>
      <c r="VPC85" s="187"/>
      <c r="VPD85" s="187"/>
      <c r="VPE85" s="187"/>
      <c r="VPF85" s="187"/>
      <c r="VPG85" s="187"/>
      <c r="VPH85" s="187"/>
      <c r="VPI85" s="187"/>
      <c r="VPJ85" s="187"/>
      <c r="VPK85" s="187"/>
      <c r="VPL85" s="187"/>
      <c r="VPM85" s="187"/>
      <c r="VPN85" s="187"/>
      <c r="VPO85" s="187"/>
      <c r="VPP85" s="187"/>
      <c r="VPQ85" s="187"/>
      <c r="VPR85" s="187"/>
      <c r="VPS85" s="187"/>
      <c r="VPT85" s="187"/>
      <c r="VPU85" s="187"/>
      <c r="VPV85" s="187"/>
      <c r="VPW85" s="187"/>
      <c r="VPX85" s="187"/>
      <c r="VPY85" s="187"/>
      <c r="VPZ85" s="187"/>
      <c r="VQA85" s="187"/>
      <c r="VQB85" s="187"/>
      <c r="VQC85" s="187"/>
      <c r="VQD85" s="187"/>
      <c r="VQE85" s="187"/>
      <c r="VQF85" s="187"/>
      <c r="VQG85" s="187"/>
      <c r="VQH85" s="187"/>
      <c r="VQI85" s="187"/>
      <c r="VQJ85" s="187"/>
      <c r="VQK85" s="187"/>
      <c r="VQL85" s="187"/>
      <c r="VQM85" s="187"/>
      <c r="VQN85" s="187"/>
      <c r="VQO85" s="187"/>
      <c r="VQP85" s="187"/>
      <c r="VQQ85" s="187"/>
      <c r="VQR85" s="187"/>
      <c r="VQS85" s="187"/>
      <c r="VQT85" s="187"/>
      <c r="VQU85" s="187"/>
      <c r="VQV85" s="187"/>
      <c r="VQW85" s="187"/>
      <c r="VQX85" s="187"/>
      <c r="VQY85" s="187"/>
      <c r="VQZ85" s="187"/>
      <c r="VRA85" s="187"/>
      <c r="VRB85" s="187"/>
      <c r="VRC85" s="187"/>
      <c r="VRD85" s="187"/>
      <c r="VRE85" s="187"/>
      <c r="VRF85" s="187"/>
      <c r="VRG85" s="187"/>
      <c r="VRH85" s="187"/>
      <c r="VRI85" s="187"/>
      <c r="VRJ85" s="187"/>
      <c r="VRK85" s="187"/>
      <c r="VRL85" s="187"/>
      <c r="VRM85" s="187"/>
      <c r="VRN85" s="187"/>
      <c r="VRO85" s="187"/>
      <c r="VRP85" s="187"/>
      <c r="VRQ85" s="187"/>
      <c r="VRR85" s="187"/>
      <c r="VRS85" s="187"/>
      <c r="VRT85" s="187"/>
      <c r="VRU85" s="187"/>
      <c r="VRV85" s="187"/>
      <c r="VRW85" s="187"/>
      <c r="VRX85" s="187"/>
      <c r="VRY85" s="187"/>
      <c r="VRZ85" s="187"/>
      <c r="VSA85" s="187"/>
      <c r="VSB85" s="187"/>
      <c r="VSC85" s="187"/>
      <c r="VSD85" s="187"/>
      <c r="VSE85" s="187"/>
      <c r="VSF85" s="187"/>
      <c r="VSG85" s="187"/>
      <c r="VSH85" s="187"/>
      <c r="VSI85" s="187"/>
      <c r="VSJ85" s="187"/>
      <c r="VSK85" s="187"/>
      <c r="VSL85" s="187"/>
      <c r="VSM85" s="187"/>
      <c r="VSN85" s="187"/>
      <c r="VSO85" s="187"/>
      <c r="VSP85" s="187"/>
      <c r="VSQ85" s="187"/>
      <c r="VSR85" s="187"/>
      <c r="VSS85" s="187"/>
      <c r="VST85" s="187"/>
      <c r="VSU85" s="187"/>
      <c r="VSV85" s="187"/>
      <c r="VSW85" s="187"/>
      <c r="VSX85" s="187"/>
      <c r="VSY85" s="187"/>
      <c r="VSZ85" s="187"/>
      <c r="VTA85" s="187"/>
      <c r="VTB85" s="187"/>
      <c r="VTC85" s="187"/>
      <c r="VTD85" s="187"/>
      <c r="VTE85" s="187"/>
      <c r="VTF85" s="187"/>
      <c r="VTG85" s="187"/>
      <c r="VTH85" s="187"/>
      <c r="VTI85" s="187"/>
      <c r="VTJ85" s="187"/>
      <c r="VTK85" s="187"/>
      <c r="VTL85" s="187"/>
      <c r="VTM85" s="187"/>
      <c r="VTN85" s="187"/>
      <c r="VTO85" s="187"/>
      <c r="VTP85" s="187"/>
      <c r="VTQ85" s="187"/>
      <c r="VTR85" s="187"/>
      <c r="VTS85" s="187"/>
      <c r="VTT85" s="187"/>
      <c r="VTU85" s="187"/>
      <c r="VTV85" s="187"/>
      <c r="VTW85" s="187"/>
      <c r="VTX85" s="187"/>
      <c r="VTY85" s="187"/>
      <c r="VTZ85" s="187"/>
      <c r="VUA85" s="187"/>
      <c r="VUB85" s="187"/>
      <c r="VUC85" s="187"/>
      <c r="VUD85" s="187"/>
      <c r="VUE85" s="187"/>
      <c r="VUF85" s="187"/>
      <c r="VUG85" s="187"/>
      <c r="VUH85" s="187"/>
      <c r="VUI85" s="187"/>
      <c r="VUJ85" s="187"/>
      <c r="VUK85" s="187"/>
      <c r="VUL85" s="187"/>
      <c r="VUM85" s="187"/>
      <c r="VUN85" s="187"/>
      <c r="VUO85" s="187"/>
      <c r="VUP85" s="187"/>
      <c r="VUQ85" s="187"/>
      <c r="VUR85" s="187"/>
      <c r="VUS85" s="187"/>
      <c r="VUT85" s="187"/>
      <c r="VUU85" s="187"/>
      <c r="VUV85" s="187"/>
      <c r="VUW85" s="187"/>
      <c r="VUX85" s="187"/>
      <c r="VUY85" s="187"/>
      <c r="VUZ85" s="187"/>
      <c r="VVA85" s="187"/>
      <c r="VVB85" s="187"/>
      <c r="VVC85" s="187"/>
      <c r="VVD85" s="187"/>
      <c r="VVE85" s="187"/>
      <c r="VVF85" s="187"/>
      <c r="VVG85" s="187"/>
      <c r="VVH85" s="187"/>
      <c r="VVI85" s="187"/>
      <c r="VVJ85" s="187"/>
      <c r="VVK85" s="187"/>
      <c r="VVL85" s="187"/>
      <c r="VVM85" s="187"/>
      <c r="VVN85" s="187"/>
      <c r="VVO85" s="187"/>
      <c r="VVP85" s="187"/>
      <c r="VVQ85" s="187"/>
      <c r="VVR85" s="187"/>
      <c r="VVS85" s="187"/>
      <c r="VVT85" s="187"/>
      <c r="VVU85" s="187"/>
      <c r="VVV85" s="187"/>
      <c r="VVW85" s="187"/>
      <c r="VVX85" s="187"/>
      <c r="VVY85" s="187"/>
      <c r="VVZ85" s="187"/>
      <c r="VWA85" s="187"/>
      <c r="VWB85" s="187"/>
      <c r="VWC85" s="187"/>
      <c r="VWD85" s="187"/>
      <c r="VWE85" s="187"/>
      <c r="VWF85" s="187"/>
      <c r="VWG85" s="187"/>
      <c r="VWH85" s="187"/>
      <c r="VWI85" s="187"/>
      <c r="VWJ85" s="187"/>
      <c r="VWK85" s="187"/>
      <c r="VWL85" s="187"/>
      <c r="VWM85" s="187"/>
      <c r="VWN85" s="187"/>
      <c r="VWO85" s="187"/>
      <c r="VWP85" s="187"/>
      <c r="VWQ85" s="187"/>
      <c r="VWR85" s="187"/>
      <c r="VWS85" s="187"/>
      <c r="VWT85" s="187"/>
      <c r="VWU85" s="187"/>
      <c r="VWV85" s="187"/>
      <c r="VWW85" s="187"/>
      <c r="VWX85" s="187"/>
      <c r="VWY85" s="187"/>
      <c r="VWZ85" s="187"/>
      <c r="VXA85" s="187"/>
      <c r="VXB85" s="187"/>
      <c r="VXC85" s="187"/>
      <c r="VXD85" s="187"/>
      <c r="VXE85" s="187"/>
      <c r="VXF85" s="187"/>
      <c r="VXG85" s="187"/>
      <c r="VXH85" s="187"/>
      <c r="VXI85" s="187"/>
      <c r="VXJ85" s="187"/>
      <c r="VXK85" s="187"/>
      <c r="VXL85" s="187"/>
      <c r="VXM85" s="187"/>
      <c r="VXN85" s="187"/>
      <c r="VXO85" s="187"/>
      <c r="VXP85" s="187"/>
      <c r="VXQ85" s="187"/>
      <c r="VXR85" s="187"/>
      <c r="VXS85" s="187"/>
      <c r="VXT85" s="187"/>
      <c r="VXU85" s="187"/>
      <c r="VXV85" s="187"/>
      <c r="VXW85" s="187"/>
      <c r="VXX85" s="187"/>
      <c r="VXY85" s="187"/>
      <c r="VXZ85" s="187"/>
      <c r="VYA85" s="187"/>
      <c r="VYB85" s="187"/>
      <c r="VYC85" s="187"/>
      <c r="VYD85" s="187"/>
      <c r="VYE85" s="187"/>
      <c r="VYF85" s="187"/>
      <c r="VYG85" s="187"/>
      <c r="VYH85" s="187"/>
      <c r="VYI85" s="187"/>
      <c r="VYJ85" s="187"/>
      <c r="VYK85" s="187"/>
      <c r="VYL85" s="187"/>
      <c r="VYM85" s="187"/>
      <c r="VYN85" s="187"/>
      <c r="VYO85" s="187"/>
      <c r="VYP85" s="187"/>
      <c r="VYQ85" s="187"/>
      <c r="VYR85" s="187"/>
      <c r="VYS85" s="187"/>
      <c r="VYT85" s="187"/>
      <c r="VYU85" s="187"/>
      <c r="VYV85" s="187"/>
      <c r="VYW85" s="187"/>
      <c r="VYX85" s="187"/>
      <c r="VYY85" s="187"/>
      <c r="VYZ85" s="187"/>
      <c r="VZA85" s="187"/>
      <c r="VZB85" s="187"/>
      <c r="VZC85" s="187"/>
      <c r="VZD85" s="187"/>
      <c r="VZE85" s="187"/>
      <c r="VZF85" s="187"/>
      <c r="VZG85" s="187"/>
      <c r="VZH85" s="187"/>
      <c r="VZI85" s="187"/>
      <c r="VZJ85" s="187"/>
      <c r="VZK85" s="187"/>
      <c r="VZL85" s="187"/>
      <c r="VZM85" s="187"/>
      <c r="VZN85" s="187"/>
      <c r="VZO85" s="187"/>
      <c r="VZP85" s="187"/>
      <c r="VZQ85" s="187"/>
      <c r="VZR85" s="187"/>
      <c r="VZS85" s="187"/>
      <c r="VZT85" s="187"/>
      <c r="VZU85" s="187"/>
      <c r="VZV85" s="187"/>
      <c r="VZW85" s="187"/>
      <c r="VZX85" s="187"/>
      <c r="VZY85" s="187"/>
      <c r="VZZ85" s="187"/>
      <c r="WAA85" s="187"/>
      <c r="WAB85" s="187"/>
      <c r="WAC85" s="187"/>
      <c r="WAD85" s="187"/>
      <c r="WAE85" s="187"/>
      <c r="WAF85" s="187"/>
      <c r="WAG85" s="187"/>
      <c r="WAH85" s="187"/>
      <c r="WAI85" s="187"/>
      <c r="WAJ85" s="187"/>
      <c r="WAK85" s="187"/>
      <c r="WAL85" s="187"/>
      <c r="WAM85" s="187"/>
      <c r="WAN85" s="187"/>
      <c r="WAO85" s="187"/>
      <c r="WAP85" s="187"/>
      <c r="WAQ85" s="187"/>
      <c r="WAR85" s="187"/>
      <c r="WAS85" s="187"/>
      <c r="WAT85" s="187"/>
      <c r="WAU85" s="187"/>
      <c r="WAV85" s="187"/>
      <c r="WAW85" s="187"/>
      <c r="WAX85" s="187"/>
      <c r="WAY85" s="187"/>
      <c r="WAZ85" s="187"/>
      <c r="WBA85" s="187"/>
      <c r="WBB85" s="187"/>
      <c r="WBC85" s="187"/>
      <c r="WBD85" s="187"/>
      <c r="WBE85" s="187"/>
      <c r="WBF85" s="187"/>
      <c r="WBG85" s="187"/>
      <c r="WBH85" s="187"/>
      <c r="WBI85" s="187"/>
      <c r="WBJ85" s="187"/>
      <c r="WBK85" s="187"/>
      <c r="WBL85" s="187"/>
      <c r="WBM85" s="187"/>
      <c r="WBN85" s="187"/>
      <c r="WBO85" s="187"/>
      <c r="WBP85" s="187"/>
      <c r="WBQ85" s="187"/>
      <c r="WBR85" s="187"/>
      <c r="WBS85" s="187"/>
      <c r="WBT85" s="187"/>
      <c r="WBU85" s="187"/>
      <c r="WBV85" s="187"/>
      <c r="WBW85" s="187"/>
      <c r="WBX85" s="187"/>
      <c r="WBY85" s="187"/>
      <c r="WBZ85" s="187"/>
      <c r="WCA85" s="187"/>
      <c r="WCB85" s="187"/>
      <c r="WCC85" s="187"/>
      <c r="WCD85" s="187"/>
      <c r="WCE85" s="187"/>
      <c r="WCF85" s="187"/>
      <c r="WCG85" s="187"/>
      <c r="WCH85" s="187"/>
      <c r="WCI85" s="187"/>
      <c r="WCJ85" s="187"/>
      <c r="WCK85" s="187"/>
      <c r="WCL85" s="187"/>
      <c r="WCM85" s="187"/>
      <c r="WCN85" s="187"/>
      <c r="WCO85" s="187"/>
      <c r="WCP85" s="187"/>
      <c r="WCQ85" s="187"/>
      <c r="WCR85" s="187"/>
      <c r="WCS85" s="187"/>
      <c r="WCT85" s="187"/>
      <c r="WCU85" s="187"/>
      <c r="WCV85" s="187"/>
      <c r="WCW85" s="187"/>
      <c r="WCX85" s="187"/>
      <c r="WCY85" s="187"/>
      <c r="WCZ85" s="187"/>
      <c r="WDA85" s="187"/>
      <c r="WDB85" s="187"/>
      <c r="WDC85" s="187"/>
      <c r="WDD85" s="187"/>
      <c r="WDE85" s="187"/>
      <c r="WDF85" s="187"/>
      <c r="WDG85" s="187"/>
      <c r="WDH85" s="187"/>
      <c r="WDI85" s="187"/>
      <c r="WDJ85" s="187"/>
      <c r="WDK85" s="187"/>
      <c r="WDL85" s="187"/>
      <c r="WDM85" s="187"/>
      <c r="WDN85" s="187"/>
      <c r="WDO85" s="187"/>
      <c r="WDP85" s="187"/>
      <c r="WDQ85" s="187"/>
      <c r="WDR85" s="187"/>
      <c r="WDS85" s="187"/>
      <c r="WDT85" s="187"/>
      <c r="WDU85" s="187"/>
      <c r="WDV85" s="187"/>
      <c r="WDW85" s="187"/>
      <c r="WDX85" s="187"/>
      <c r="WDY85" s="187"/>
      <c r="WDZ85" s="187"/>
      <c r="WEA85" s="187"/>
      <c r="WEB85" s="187"/>
      <c r="WEC85" s="187"/>
      <c r="WED85" s="187"/>
      <c r="WEE85" s="187"/>
      <c r="WEF85" s="187"/>
      <c r="WEG85" s="187"/>
      <c r="WEH85" s="187"/>
      <c r="WEI85" s="187"/>
      <c r="WEJ85" s="187"/>
      <c r="WEK85" s="187"/>
      <c r="WEL85" s="187"/>
      <c r="WEM85" s="187"/>
      <c r="WEN85" s="187"/>
      <c r="WEO85" s="187"/>
      <c r="WEP85" s="187"/>
      <c r="WEQ85" s="187"/>
      <c r="WER85" s="187"/>
      <c r="WES85" s="187"/>
      <c r="WET85" s="187"/>
      <c r="WEU85" s="187"/>
      <c r="WEV85" s="187"/>
      <c r="WEW85" s="187"/>
      <c r="WEX85" s="187"/>
      <c r="WEY85" s="187"/>
      <c r="WEZ85" s="187"/>
      <c r="WFA85" s="187"/>
      <c r="WFB85" s="187"/>
      <c r="WFC85" s="187"/>
      <c r="WFD85" s="187"/>
      <c r="WFE85" s="187"/>
      <c r="WFF85" s="187"/>
      <c r="WFG85" s="187"/>
      <c r="WFH85" s="187"/>
      <c r="WFI85" s="187"/>
      <c r="WFJ85" s="187"/>
      <c r="WFK85" s="187"/>
      <c r="WFL85" s="187"/>
      <c r="WFM85" s="187"/>
      <c r="WFN85" s="187"/>
      <c r="WFO85" s="187"/>
      <c r="WFP85" s="187"/>
      <c r="WFQ85" s="187"/>
      <c r="WFR85" s="187"/>
      <c r="WFS85" s="187"/>
      <c r="WFT85" s="187"/>
      <c r="WFU85" s="187"/>
      <c r="WFV85" s="187"/>
      <c r="WFW85" s="187"/>
      <c r="WFX85" s="187"/>
      <c r="WFY85" s="187"/>
      <c r="WFZ85" s="187"/>
      <c r="WGA85" s="187"/>
      <c r="WGB85" s="187"/>
      <c r="WGC85" s="187"/>
      <c r="WGD85" s="187"/>
      <c r="WGE85" s="187"/>
      <c r="WGF85" s="187"/>
      <c r="WGG85" s="187"/>
      <c r="WGH85" s="187"/>
      <c r="WGI85" s="187"/>
      <c r="WGJ85" s="187"/>
      <c r="WGK85" s="187"/>
      <c r="WGL85" s="187"/>
      <c r="WGM85" s="187"/>
      <c r="WGN85" s="187"/>
      <c r="WGO85" s="187"/>
      <c r="WGP85" s="187"/>
      <c r="WGQ85" s="187"/>
      <c r="WGR85" s="187"/>
      <c r="WGS85" s="187"/>
      <c r="WGT85" s="187"/>
      <c r="WGU85" s="187"/>
      <c r="WGV85" s="187"/>
      <c r="WGW85" s="187"/>
      <c r="WGX85" s="187"/>
      <c r="WGY85" s="187"/>
      <c r="WGZ85" s="187"/>
      <c r="WHA85" s="187"/>
      <c r="WHB85" s="187"/>
      <c r="WHC85" s="187"/>
      <c r="WHD85" s="187"/>
      <c r="WHE85" s="187"/>
      <c r="WHF85" s="187"/>
      <c r="WHG85" s="187"/>
      <c r="WHH85" s="187"/>
      <c r="WHI85" s="187"/>
      <c r="WHJ85" s="187"/>
      <c r="WHK85" s="187"/>
      <c r="WHL85" s="187"/>
      <c r="WHM85" s="187"/>
      <c r="WHN85" s="187"/>
      <c r="WHO85" s="187"/>
      <c r="WHP85" s="187"/>
      <c r="WHQ85" s="187"/>
      <c r="WHR85" s="187"/>
      <c r="WHS85" s="187"/>
      <c r="WHT85" s="187"/>
      <c r="WHU85" s="187"/>
      <c r="WHV85" s="187"/>
      <c r="WHW85" s="187"/>
      <c r="WHX85" s="187"/>
      <c r="WHY85" s="187"/>
      <c r="WHZ85" s="187"/>
      <c r="WIA85" s="187"/>
      <c r="WIB85" s="187"/>
      <c r="WIC85" s="187"/>
      <c r="WID85" s="187"/>
      <c r="WIE85" s="187"/>
      <c r="WIF85" s="187"/>
      <c r="WIG85" s="187"/>
      <c r="WIH85" s="187"/>
      <c r="WII85" s="187"/>
      <c r="WIJ85" s="187"/>
      <c r="WIK85" s="187"/>
      <c r="WIL85" s="187"/>
      <c r="WIM85" s="187"/>
      <c r="WIN85" s="187"/>
      <c r="WIO85" s="187"/>
      <c r="WIP85" s="187"/>
      <c r="WIQ85" s="187"/>
      <c r="WIR85" s="187"/>
      <c r="WIS85" s="187"/>
      <c r="WIT85" s="187"/>
      <c r="WIU85" s="187"/>
      <c r="WIV85" s="187"/>
      <c r="WIW85" s="187"/>
      <c r="WIX85" s="187"/>
      <c r="WIY85" s="187"/>
      <c r="WIZ85" s="187"/>
      <c r="WJA85" s="187"/>
      <c r="WJB85" s="187"/>
      <c r="WJC85" s="187"/>
      <c r="WJD85" s="187"/>
      <c r="WJE85" s="187"/>
      <c r="WJF85" s="187"/>
      <c r="WJG85" s="187"/>
      <c r="WJH85" s="187"/>
      <c r="WJI85" s="187"/>
      <c r="WJJ85" s="187"/>
      <c r="WJK85" s="187"/>
      <c r="WJL85" s="187"/>
      <c r="WJM85" s="187"/>
      <c r="WJN85" s="187"/>
      <c r="WJO85" s="187"/>
      <c r="WJP85" s="187"/>
      <c r="WJQ85" s="187"/>
      <c r="WJR85" s="187"/>
      <c r="WJS85" s="187"/>
      <c r="WJT85" s="187"/>
      <c r="WJU85" s="187"/>
      <c r="WJV85" s="187"/>
      <c r="WJW85" s="187"/>
      <c r="WJX85" s="187"/>
      <c r="WJY85" s="187"/>
      <c r="WJZ85" s="187"/>
      <c r="WKA85" s="187"/>
      <c r="WKB85" s="187"/>
      <c r="WKC85" s="187"/>
      <c r="WKD85" s="187"/>
      <c r="WKE85" s="187"/>
      <c r="WKF85" s="187"/>
      <c r="WKG85" s="187"/>
      <c r="WKH85" s="187"/>
      <c r="WKI85" s="187"/>
      <c r="WKJ85" s="187"/>
      <c r="WKK85" s="187"/>
      <c r="WKL85" s="187"/>
      <c r="WKM85" s="187"/>
      <c r="WKN85" s="187"/>
      <c r="WKO85" s="187"/>
      <c r="WKP85" s="187"/>
      <c r="WKQ85" s="187"/>
      <c r="WKR85" s="187"/>
      <c r="WKS85" s="187"/>
      <c r="WKT85" s="187"/>
      <c r="WKU85" s="187"/>
      <c r="WKV85" s="187"/>
      <c r="WKW85" s="187"/>
      <c r="WKX85" s="187"/>
      <c r="WKY85" s="187"/>
      <c r="WKZ85" s="187"/>
      <c r="WLA85" s="187"/>
      <c r="WLB85" s="187"/>
      <c r="WLC85" s="187"/>
      <c r="WLD85" s="187"/>
      <c r="WLE85" s="187"/>
      <c r="WLF85" s="187"/>
      <c r="WLG85" s="187"/>
      <c r="WLH85" s="187"/>
      <c r="WLI85" s="187"/>
      <c r="WLJ85" s="187"/>
      <c r="WLK85" s="187"/>
      <c r="WLL85" s="187"/>
      <c r="WLM85" s="187"/>
      <c r="WLN85" s="187"/>
      <c r="WLO85" s="187"/>
      <c r="WLP85" s="187"/>
      <c r="WLQ85" s="187"/>
      <c r="WLR85" s="187"/>
      <c r="WLS85" s="187"/>
      <c r="WLT85" s="187"/>
      <c r="WLU85" s="187"/>
      <c r="WLV85" s="187"/>
      <c r="WLW85" s="187"/>
      <c r="WLX85" s="187"/>
      <c r="WLY85" s="187"/>
      <c r="WLZ85" s="187"/>
      <c r="WMA85" s="187"/>
      <c r="WMB85" s="187"/>
      <c r="WMC85" s="187"/>
      <c r="WMD85" s="187"/>
      <c r="WME85" s="187"/>
      <c r="WMF85" s="187"/>
      <c r="WMG85" s="187"/>
      <c r="WMH85" s="187"/>
      <c r="WMI85" s="187"/>
      <c r="WMJ85" s="187"/>
      <c r="WMK85" s="187"/>
      <c r="WML85" s="187"/>
      <c r="WMM85" s="187"/>
      <c r="WMN85" s="187"/>
      <c r="WMO85" s="187"/>
      <c r="WMP85" s="187"/>
      <c r="WMQ85" s="187"/>
      <c r="WMR85" s="187"/>
      <c r="WMS85" s="187"/>
      <c r="WMT85" s="187"/>
      <c r="WMU85" s="187"/>
      <c r="WMV85" s="187"/>
      <c r="WMW85" s="187"/>
      <c r="WMX85" s="187"/>
      <c r="WMY85" s="187"/>
      <c r="WMZ85" s="187"/>
      <c r="WNA85" s="187"/>
      <c r="WNB85" s="187"/>
      <c r="WNC85" s="187"/>
      <c r="WND85" s="187"/>
      <c r="WNE85" s="187"/>
      <c r="WNF85" s="187"/>
      <c r="WNG85" s="187"/>
      <c r="WNH85" s="187"/>
      <c r="WNI85" s="187"/>
      <c r="WNJ85" s="187"/>
      <c r="WNK85" s="187"/>
      <c r="WNL85" s="187"/>
      <c r="WNM85" s="187"/>
      <c r="WNN85" s="187"/>
      <c r="WNO85" s="187"/>
      <c r="WNP85" s="187"/>
      <c r="WNQ85" s="187"/>
      <c r="WNR85" s="187"/>
      <c r="WNS85" s="187"/>
      <c r="WNT85" s="187"/>
      <c r="WNU85" s="187"/>
      <c r="WNV85" s="187"/>
      <c r="WNW85" s="187"/>
      <c r="WNX85" s="187"/>
      <c r="WNY85" s="187"/>
      <c r="WNZ85" s="187"/>
      <c r="WOA85" s="187"/>
      <c r="WOB85" s="187"/>
      <c r="WOC85" s="187"/>
      <c r="WOD85" s="187"/>
      <c r="WOE85" s="187"/>
      <c r="WOF85" s="187"/>
      <c r="WOG85" s="187"/>
      <c r="WOH85" s="187"/>
      <c r="WOI85" s="187"/>
      <c r="WOJ85" s="187"/>
      <c r="WOK85" s="187"/>
      <c r="WOL85" s="187"/>
      <c r="WOM85" s="187"/>
      <c r="WON85" s="187"/>
      <c r="WOO85" s="187"/>
      <c r="WOP85" s="187"/>
      <c r="WOQ85" s="187"/>
      <c r="WOR85" s="187"/>
      <c r="WOS85" s="187"/>
      <c r="WOT85" s="187"/>
      <c r="WOU85" s="187"/>
      <c r="WOV85" s="187"/>
      <c r="WOW85" s="187"/>
      <c r="WOX85" s="187"/>
      <c r="WOY85" s="187"/>
      <c r="WOZ85" s="187"/>
      <c r="WPA85" s="187"/>
      <c r="WPB85" s="187"/>
      <c r="WPC85" s="187"/>
      <c r="WPD85" s="187"/>
      <c r="WPE85" s="187"/>
      <c r="WPF85" s="187"/>
      <c r="WPG85" s="187"/>
      <c r="WPH85" s="187"/>
      <c r="WPI85" s="187"/>
      <c r="WPJ85" s="187"/>
      <c r="WPK85" s="187"/>
      <c r="WPL85" s="187"/>
      <c r="WPM85" s="187"/>
      <c r="WPN85" s="187"/>
      <c r="WPO85" s="187"/>
      <c r="WPP85" s="187"/>
      <c r="WPQ85" s="187"/>
      <c r="WPR85" s="187"/>
      <c r="WPS85" s="187"/>
      <c r="WPT85" s="187"/>
      <c r="WPU85" s="187"/>
      <c r="WPV85" s="187"/>
      <c r="WPW85" s="187"/>
      <c r="WPX85" s="187"/>
      <c r="WPY85" s="187"/>
      <c r="WPZ85" s="187"/>
      <c r="WQA85" s="187"/>
      <c r="WQB85" s="187"/>
      <c r="WQC85" s="187"/>
      <c r="WQD85" s="187"/>
      <c r="WQE85" s="187"/>
      <c r="WQF85" s="187"/>
      <c r="WQG85" s="187"/>
      <c r="WQH85" s="187"/>
      <c r="WQI85" s="187"/>
      <c r="WQJ85" s="187"/>
      <c r="WQK85" s="187"/>
      <c r="WQL85" s="187"/>
      <c r="WQM85" s="187"/>
      <c r="WQN85" s="187"/>
      <c r="WQO85" s="187"/>
      <c r="WQP85" s="187"/>
      <c r="WQQ85" s="187"/>
      <c r="WQR85" s="187"/>
      <c r="WQS85" s="187"/>
      <c r="WQT85" s="187"/>
      <c r="WQU85" s="187"/>
      <c r="WQV85" s="187"/>
      <c r="WQW85" s="187"/>
      <c r="WQX85" s="187"/>
      <c r="WQY85" s="187"/>
      <c r="WQZ85" s="187"/>
      <c r="WRA85" s="187"/>
      <c r="WRB85" s="187"/>
      <c r="WRC85" s="187"/>
      <c r="WRD85" s="187"/>
      <c r="WRE85" s="187"/>
      <c r="WRF85" s="187"/>
      <c r="WRG85" s="187"/>
      <c r="WRH85" s="187"/>
      <c r="WRI85" s="187"/>
      <c r="WRJ85" s="187"/>
      <c r="WRK85" s="187"/>
      <c r="WRL85" s="187"/>
      <c r="WRM85" s="187"/>
      <c r="WRN85" s="187"/>
      <c r="WRO85" s="187"/>
      <c r="WRP85" s="187"/>
      <c r="WRQ85" s="187"/>
      <c r="WRR85" s="187"/>
      <c r="WRS85" s="187"/>
      <c r="WRT85" s="187"/>
      <c r="WRU85" s="187"/>
      <c r="WRV85" s="187"/>
      <c r="WRW85" s="187"/>
      <c r="WRX85" s="187"/>
      <c r="WRY85" s="187"/>
      <c r="WRZ85" s="187"/>
      <c r="WSA85" s="187"/>
      <c r="WSB85" s="187"/>
      <c r="WSC85" s="187"/>
      <c r="WSD85" s="187"/>
      <c r="WSE85" s="187"/>
      <c r="WSF85" s="187"/>
      <c r="WSG85" s="187"/>
      <c r="WSH85" s="187"/>
      <c r="WSI85" s="187"/>
      <c r="WSJ85" s="187"/>
      <c r="WSK85" s="187"/>
      <c r="WSL85" s="187"/>
      <c r="WSM85" s="187"/>
      <c r="WSN85" s="187"/>
      <c r="WSO85" s="187"/>
      <c r="WSP85" s="187"/>
      <c r="WSQ85" s="187"/>
      <c r="WSR85" s="187"/>
      <c r="WSS85" s="187"/>
      <c r="WST85" s="187"/>
      <c r="WSU85" s="187"/>
      <c r="WSV85" s="187"/>
      <c r="WSW85" s="187"/>
      <c r="WSX85" s="187"/>
      <c r="WSY85" s="187"/>
      <c r="WSZ85" s="187"/>
      <c r="WTA85" s="187"/>
      <c r="WTB85" s="187"/>
      <c r="WTC85" s="187"/>
      <c r="WTD85" s="187"/>
      <c r="WTE85" s="187"/>
      <c r="WTF85" s="187"/>
      <c r="WTG85" s="187"/>
      <c r="WTH85" s="187"/>
      <c r="WTI85" s="187"/>
      <c r="WTJ85" s="187"/>
      <c r="WTK85" s="187"/>
      <c r="WTL85" s="187"/>
      <c r="WTM85" s="187"/>
      <c r="WTN85" s="187"/>
      <c r="WTO85" s="187"/>
      <c r="WTP85" s="187"/>
      <c r="WTQ85" s="187"/>
      <c r="WTR85" s="187"/>
      <c r="WTS85" s="187"/>
      <c r="WTT85" s="187"/>
      <c r="WTU85" s="187"/>
      <c r="WTV85" s="187"/>
      <c r="WTW85" s="187"/>
      <c r="WTX85" s="187"/>
      <c r="WTY85" s="187"/>
      <c r="WTZ85" s="187"/>
      <c r="WUA85" s="187"/>
      <c r="WUB85" s="187"/>
      <c r="WUC85" s="187"/>
      <c r="WUD85" s="187"/>
      <c r="WUE85" s="187"/>
      <c r="WUF85" s="187"/>
      <c r="WUG85" s="187"/>
      <c r="WUH85" s="187"/>
      <c r="WUI85" s="187"/>
      <c r="WUJ85" s="187"/>
      <c r="WUK85" s="187"/>
      <c r="WUL85" s="187"/>
      <c r="WUM85" s="187"/>
      <c r="WUN85" s="187"/>
      <c r="WUO85" s="187"/>
      <c r="WUP85" s="187"/>
      <c r="WUQ85" s="187"/>
      <c r="WUR85" s="187"/>
      <c r="WUS85" s="187"/>
      <c r="WUT85" s="187"/>
      <c r="WUU85" s="187"/>
      <c r="WUV85" s="187"/>
      <c r="WUW85" s="187"/>
      <c r="WUX85" s="187"/>
      <c r="WUY85" s="187"/>
      <c r="WUZ85" s="187"/>
      <c r="WVA85" s="187"/>
      <c r="WVB85" s="187"/>
      <c r="WVC85" s="187"/>
      <c r="WVD85" s="187"/>
      <c r="WVE85" s="187"/>
      <c r="WVF85" s="187"/>
      <c r="WVG85" s="187"/>
      <c r="WVH85" s="187"/>
      <c r="WVI85" s="187"/>
      <c r="WVJ85" s="187"/>
      <c r="WVK85" s="187"/>
      <c r="WVL85" s="187"/>
      <c r="WVM85" s="187"/>
      <c r="WVN85" s="187"/>
      <c r="WVO85" s="187"/>
      <c r="WVP85" s="187"/>
      <c r="WVQ85" s="187"/>
      <c r="WVR85" s="187"/>
      <c r="WVS85" s="187"/>
      <c r="WVT85" s="187"/>
      <c r="WVU85" s="187"/>
      <c r="WVV85" s="187"/>
      <c r="WVW85" s="187"/>
      <c r="WVX85" s="187"/>
      <c r="WVY85" s="187"/>
      <c r="WVZ85" s="187"/>
      <c r="WWA85" s="187"/>
      <c r="WWB85" s="187"/>
      <c r="WWC85" s="187"/>
      <c r="WWD85" s="187"/>
      <c r="WWE85" s="187"/>
      <c r="WWF85" s="187"/>
      <c r="WWG85" s="187"/>
      <c r="WWH85" s="187"/>
      <c r="WWI85" s="187"/>
      <c r="WWJ85" s="187"/>
      <c r="WWK85" s="187"/>
      <c r="WWL85" s="187"/>
      <c r="WWM85" s="187"/>
      <c r="WWN85" s="187"/>
      <c r="WWO85" s="187"/>
      <c r="WWP85" s="187"/>
      <c r="WWQ85" s="187"/>
      <c r="WWR85" s="187"/>
      <c r="WWS85" s="187"/>
      <c r="WWT85" s="187"/>
      <c r="WWU85" s="187"/>
      <c r="WWV85" s="187"/>
      <c r="WWW85" s="187"/>
      <c r="WWX85" s="187"/>
      <c r="WWY85" s="187"/>
      <c r="WWZ85" s="187"/>
      <c r="WXA85" s="187"/>
      <c r="WXB85" s="187"/>
      <c r="WXC85" s="187"/>
      <c r="WXD85" s="187"/>
      <c r="WXE85" s="187"/>
      <c r="WXF85" s="187"/>
      <c r="WXG85" s="187"/>
      <c r="WXH85" s="187"/>
      <c r="WXI85" s="187"/>
      <c r="WXJ85" s="187"/>
      <c r="WXK85" s="187"/>
      <c r="WXL85" s="187"/>
      <c r="WXM85" s="187"/>
      <c r="WXN85" s="187"/>
      <c r="WXO85" s="187"/>
      <c r="WXP85" s="187"/>
      <c r="WXQ85" s="187"/>
      <c r="WXR85" s="187"/>
      <c r="WXS85" s="187"/>
      <c r="WXT85" s="187"/>
      <c r="WXU85" s="187"/>
      <c r="WXV85" s="187"/>
      <c r="WXW85" s="187"/>
      <c r="WXX85" s="187"/>
      <c r="WXY85" s="187"/>
      <c r="WXZ85" s="187"/>
      <c r="WYA85" s="187"/>
      <c r="WYB85" s="187"/>
      <c r="WYC85" s="187"/>
      <c r="WYD85" s="187"/>
      <c r="WYE85" s="187"/>
      <c r="WYF85" s="187"/>
      <c r="WYG85" s="187"/>
      <c r="WYH85" s="187"/>
      <c r="WYI85" s="187"/>
      <c r="WYJ85" s="187"/>
      <c r="WYK85" s="187"/>
      <c r="WYL85" s="187"/>
      <c r="WYM85" s="187"/>
      <c r="WYN85" s="187"/>
      <c r="WYO85" s="187"/>
      <c r="WYP85" s="187"/>
      <c r="WYQ85" s="187"/>
      <c r="WYR85" s="187"/>
      <c r="WYS85" s="187"/>
      <c r="WYT85" s="187"/>
      <c r="WYU85" s="187"/>
      <c r="WYV85" s="187"/>
      <c r="WYW85" s="187"/>
      <c r="WYX85" s="187"/>
      <c r="WYY85" s="187"/>
      <c r="WYZ85" s="187"/>
      <c r="WZA85" s="187"/>
      <c r="WZB85" s="187"/>
      <c r="WZC85" s="187"/>
      <c r="WZD85" s="187"/>
      <c r="WZE85" s="187"/>
      <c r="WZF85" s="187"/>
      <c r="WZG85" s="187"/>
      <c r="WZH85" s="187"/>
      <c r="WZI85" s="187"/>
      <c r="WZJ85" s="187"/>
      <c r="WZK85" s="187"/>
      <c r="WZL85" s="187"/>
      <c r="WZM85" s="187"/>
      <c r="WZN85" s="187"/>
      <c r="WZO85" s="187"/>
      <c r="WZP85" s="187"/>
      <c r="WZQ85" s="187"/>
      <c r="WZR85" s="187"/>
      <c r="WZS85" s="187"/>
      <c r="WZT85" s="187"/>
      <c r="WZU85" s="187"/>
      <c r="WZV85" s="187"/>
      <c r="WZW85" s="187"/>
      <c r="WZX85" s="187"/>
      <c r="WZY85" s="187"/>
      <c r="WZZ85" s="187"/>
      <c r="XAA85" s="187"/>
      <c r="XAB85" s="187"/>
      <c r="XAC85" s="187"/>
      <c r="XAD85" s="187"/>
      <c r="XAE85" s="187"/>
      <c r="XAF85" s="187"/>
      <c r="XAG85" s="187"/>
      <c r="XAH85" s="187"/>
      <c r="XAI85" s="187"/>
      <c r="XAJ85" s="187"/>
      <c r="XAK85" s="187"/>
      <c r="XAL85" s="187"/>
      <c r="XAM85" s="187"/>
      <c r="XAN85" s="187"/>
      <c r="XAO85" s="187"/>
      <c r="XAP85" s="187"/>
      <c r="XAQ85" s="187"/>
      <c r="XAR85" s="187"/>
      <c r="XAS85" s="187"/>
      <c r="XAT85" s="187"/>
      <c r="XAU85" s="187"/>
      <c r="XAV85" s="187"/>
      <c r="XAW85" s="187"/>
      <c r="XAX85" s="187"/>
      <c r="XAY85" s="187"/>
      <c r="XAZ85" s="187"/>
      <c r="XBA85" s="187"/>
      <c r="XBB85" s="187"/>
      <c r="XBC85" s="187"/>
      <c r="XBD85" s="187"/>
      <c r="XBE85" s="187"/>
      <c r="XBF85" s="187"/>
      <c r="XBG85" s="187"/>
      <c r="XBH85" s="187"/>
      <c r="XBI85" s="187"/>
      <c r="XBJ85" s="187"/>
      <c r="XBK85" s="187"/>
      <c r="XBL85" s="187"/>
      <c r="XBM85" s="187"/>
      <c r="XBN85" s="187"/>
      <c r="XBO85" s="187"/>
      <c r="XBP85" s="187"/>
      <c r="XBQ85" s="187"/>
      <c r="XBR85" s="187"/>
      <c r="XBS85" s="187"/>
      <c r="XBT85" s="187"/>
      <c r="XBU85" s="187"/>
      <c r="XBV85" s="187"/>
      <c r="XBW85" s="187"/>
      <c r="XBX85" s="187"/>
      <c r="XBY85" s="187"/>
      <c r="XBZ85" s="187"/>
      <c r="XCA85" s="187"/>
      <c r="XCB85" s="187"/>
      <c r="XCC85" s="187"/>
      <c r="XCD85" s="187"/>
      <c r="XCE85" s="187"/>
      <c r="XCF85" s="187"/>
      <c r="XCG85" s="187"/>
      <c r="XCH85" s="187"/>
      <c r="XCI85" s="187"/>
      <c r="XCJ85" s="187"/>
      <c r="XCK85" s="187"/>
      <c r="XCL85" s="187"/>
      <c r="XCM85" s="187"/>
      <c r="XCN85" s="187"/>
      <c r="XCO85" s="187"/>
      <c r="XCP85" s="187"/>
      <c r="XCQ85" s="187"/>
      <c r="XCR85" s="187"/>
      <c r="XCS85" s="187"/>
      <c r="XCT85" s="187"/>
      <c r="XCU85" s="187"/>
      <c r="XCV85" s="187"/>
      <c r="XCW85" s="187"/>
      <c r="XCX85" s="187"/>
      <c r="XCY85" s="187"/>
      <c r="XCZ85" s="187"/>
      <c r="XDA85" s="187"/>
      <c r="XDB85" s="187"/>
      <c r="XDC85" s="187"/>
      <c r="XDD85" s="187"/>
      <c r="XDE85" s="187"/>
      <c r="XDF85" s="187"/>
      <c r="XDG85" s="187"/>
      <c r="XDH85" s="187"/>
      <c r="XDI85" s="187"/>
      <c r="XDJ85" s="187"/>
      <c r="XDK85" s="187"/>
      <c r="XDL85" s="187"/>
      <c r="XDM85" s="187"/>
      <c r="XDN85" s="187"/>
      <c r="XDO85" s="187"/>
      <c r="XDP85" s="187"/>
      <c r="XDQ85" s="187"/>
      <c r="XDR85" s="187"/>
      <c r="XDS85" s="187"/>
      <c r="XDT85" s="187"/>
      <c r="XDU85" s="187"/>
      <c r="XDV85" s="187"/>
      <c r="XDW85" s="187"/>
      <c r="XDX85" s="187"/>
      <c r="XDY85" s="187"/>
      <c r="XDZ85" s="187"/>
      <c r="XEA85" s="187"/>
      <c r="XEB85" s="187"/>
      <c r="XEC85" s="187"/>
      <c r="XED85" s="187"/>
      <c r="XEE85" s="187"/>
      <c r="XEF85" s="187"/>
      <c r="XEG85" s="187"/>
      <c r="XEH85" s="187"/>
      <c r="XEI85" s="187"/>
      <c r="XEJ85" s="187"/>
      <c r="XEK85" s="187"/>
      <c r="XEL85" s="187"/>
      <c r="XEM85" s="187"/>
      <c r="XEN85" s="187"/>
      <c r="XEO85" s="187"/>
      <c r="XEP85" s="187"/>
      <c r="XEQ85" s="187"/>
      <c r="XER85" s="187"/>
      <c r="XES85" s="187"/>
      <c r="XET85" s="187"/>
      <c r="XEU85" s="187"/>
      <c r="XEV85" s="187"/>
      <c r="XEW85" s="187"/>
      <c r="XEX85" s="187"/>
      <c r="XEY85" s="187"/>
      <c r="XEZ85" s="187"/>
      <c r="XFA85" s="187"/>
      <c r="XFB85" s="187"/>
      <c r="XFC85" s="187"/>
      <c r="XFD85" s="187"/>
    </row>
    <row r="86" spans="3:16384" x14ac:dyDescent="0.45">
      <c r="D86" s="87" t="s">
        <v>624</v>
      </c>
      <c r="E86" s="191"/>
      <c r="F86" s="191"/>
      <c r="M86" s="87" t="s">
        <v>625</v>
      </c>
      <c r="O86" s="241"/>
    </row>
    <row r="87" spans="3:16384" x14ac:dyDescent="0.45">
      <c r="D87" s="193"/>
      <c r="E87" s="192"/>
      <c r="F87" s="192"/>
      <c r="G87" s="193"/>
      <c r="H87" s="193"/>
      <c r="I87" s="193"/>
      <c r="J87" s="193"/>
      <c r="K87" s="198" t="s">
        <v>100</v>
      </c>
    </row>
    <row r="88" spans="3:16384" x14ac:dyDescent="0.45">
      <c r="D88" s="243"/>
      <c r="E88" s="243">
        <v>2014</v>
      </c>
      <c r="F88" s="243">
        <v>2015</v>
      </c>
      <c r="G88" s="243" t="s">
        <v>604</v>
      </c>
      <c r="H88" s="243" t="s">
        <v>605</v>
      </c>
      <c r="I88" s="243" t="s">
        <v>606</v>
      </c>
      <c r="J88" s="243" t="s">
        <v>607</v>
      </c>
      <c r="K88" s="243" t="s">
        <v>608</v>
      </c>
      <c r="M88" s="243"/>
      <c r="N88" s="243">
        <v>2014</v>
      </c>
      <c r="O88" s="243">
        <v>2015</v>
      </c>
      <c r="P88" s="243" t="s">
        <v>609</v>
      </c>
      <c r="Q88" s="243" t="s">
        <v>610</v>
      </c>
      <c r="R88" s="243" t="s">
        <v>611</v>
      </c>
      <c r="S88" s="243" t="s">
        <v>612</v>
      </c>
      <c r="T88" s="243" t="s">
        <v>613</v>
      </c>
    </row>
    <row r="89" spans="3:16384" x14ac:dyDescent="0.45">
      <c r="D89" s="193" t="s">
        <v>89</v>
      </c>
      <c r="E89" s="193"/>
      <c r="F89" s="195">
        <v>72680</v>
      </c>
      <c r="G89" s="195">
        <v>73185</v>
      </c>
      <c r="H89" s="195">
        <v>75212</v>
      </c>
      <c r="I89" s="195">
        <v>75458</v>
      </c>
      <c r="J89" s="195"/>
      <c r="K89" s="195"/>
      <c r="M89" s="190" t="s">
        <v>93</v>
      </c>
      <c r="N89" s="241"/>
      <c r="O89" s="199">
        <v>49521.4</v>
      </c>
      <c r="P89" s="199">
        <v>53747.5</v>
      </c>
      <c r="Q89" s="199">
        <v>56263.8</v>
      </c>
      <c r="R89" s="199">
        <v>57178.9</v>
      </c>
    </row>
    <row r="90" spans="3:16384" x14ac:dyDescent="0.45">
      <c r="D90" s="193" t="s">
        <v>92</v>
      </c>
      <c r="E90" s="193"/>
      <c r="F90" s="195">
        <v>72680</v>
      </c>
      <c r="G90" s="195">
        <v>74195</v>
      </c>
      <c r="H90" s="195"/>
      <c r="I90" s="195"/>
      <c r="J90" s="195"/>
      <c r="K90" s="195"/>
      <c r="M90" s="190" t="s">
        <v>97</v>
      </c>
      <c r="N90" s="241"/>
      <c r="O90" s="199">
        <v>49521</v>
      </c>
      <c r="P90" s="199">
        <v>52957</v>
      </c>
      <c r="Q90" s="199">
        <v>57744</v>
      </c>
      <c r="R90" s="199">
        <v>61688</v>
      </c>
    </row>
    <row r="91" spans="3:16384" x14ac:dyDescent="0.45">
      <c r="D91" s="193" t="s">
        <v>90</v>
      </c>
      <c r="E91" s="193"/>
      <c r="F91" s="195">
        <v>72680</v>
      </c>
      <c r="G91" s="195">
        <v>75110</v>
      </c>
      <c r="H91" s="195">
        <v>76629</v>
      </c>
      <c r="I91" s="195"/>
      <c r="J91" s="195"/>
      <c r="K91" s="195"/>
      <c r="M91" s="190" t="s">
        <v>92</v>
      </c>
      <c r="N91" s="241"/>
      <c r="O91" s="199">
        <v>49521</v>
      </c>
      <c r="P91" s="199">
        <v>52677</v>
      </c>
      <c r="Q91" s="199">
        <v>55202</v>
      </c>
      <c r="R91" s="199">
        <v>56857.8</v>
      </c>
    </row>
    <row r="92" spans="3:16384" ht="17.5" thickBot="1" x14ac:dyDescent="0.5">
      <c r="D92" s="248" t="s">
        <v>91</v>
      </c>
      <c r="E92" s="249">
        <v>72308</v>
      </c>
      <c r="F92" s="249">
        <v>72680</v>
      </c>
      <c r="G92" s="451">
        <v>75429</v>
      </c>
      <c r="H92" s="451">
        <v>76350</v>
      </c>
      <c r="I92" s="247"/>
      <c r="J92" s="247"/>
      <c r="K92" s="247"/>
      <c r="M92" s="190" t="s">
        <v>89</v>
      </c>
      <c r="N92" s="241"/>
      <c r="O92" s="199">
        <v>49521.4</v>
      </c>
      <c r="P92" s="199">
        <v>51543.1</v>
      </c>
      <c r="Q92" s="199">
        <v>55949.2</v>
      </c>
      <c r="R92" s="199">
        <v>57941</v>
      </c>
    </row>
    <row r="93" spans="3:16384" ht="17.5" thickBot="1" x14ac:dyDescent="0.5">
      <c r="D93" s="193"/>
      <c r="E93" s="195"/>
      <c r="F93" s="195"/>
      <c r="G93" s="195"/>
      <c r="H93" s="195"/>
      <c r="I93" s="195"/>
      <c r="J93" s="195"/>
      <c r="K93" s="193"/>
      <c r="M93" s="250" t="s">
        <v>91</v>
      </c>
      <c r="N93" s="250"/>
      <c r="O93" s="251">
        <v>49521</v>
      </c>
      <c r="P93" s="252">
        <v>52938</v>
      </c>
      <c r="Q93" s="252">
        <v>54747</v>
      </c>
      <c r="R93" s="252">
        <v>56719</v>
      </c>
      <c r="S93" s="252">
        <v>58261</v>
      </c>
      <c r="T93" s="251">
        <v>59616</v>
      </c>
    </row>
    <row r="94" spans="3:16384" x14ac:dyDescent="0.45">
      <c r="D94" s="193" t="s">
        <v>101</v>
      </c>
      <c r="E94" s="192">
        <f>E92/'R_Company Forecast'!E80</f>
        <v>0.81011920767231338</v>
      </c>
      <c r="F94" s="192">
        <f>F92/'R_Company Forecast'!F80</f>
        <v>0.79035222218597423</v>
      </c>
      <c r="G94" s="195"/>
      <c r="H94" s="195"/>
      <c r="I94" s="195"/>
      <c r="J94" s="195"/>
      <c r="K94" s="193"/>
    </row>
    <row r="95" spans="3:16384" x14ac:dyDescent="0.45">
      <c r="D95" s="193" t="s">
        <v>102</v>
      </c>
      <c r="E95" s="192">
        <f>AVERAGE(E94,F94)</f>
        <v>0.8002357149291438</v>
      </c>
      <c r="F95" s="195"/>
      <c r="G95" s="195"/>
      <c r="H95" s="195"/>
      <c r="I95" s="195"/>
      <c r="J95" s="195"/>
      <c r="K95" s="193"/>
    </row>
    <row r="100" spans="3:16384" x14ac:dyDescent="0.45">
      <c r="C100" s="216" t="s">
        <v>626</v>
      </c>
      <c r="D100" s="189"/>
      <c r="E100" s="189"/>
      <c r="F100" s="189"/>
      <c r="G100" s="189"/>
      <c r="H100" s="189"/>
      <c r="I100" s="189"/>
      <c r="J100" s="189"/>
      <c r="K100" s="189"/>
      <c r="L100" s="189"/>
      <c r="M100" s="189"/>
      <c r="N100" s="189"/>
      <c r="O100" s="184"/>
      <c r="P100" s="184"/>
      <c r="Q100" s="184"/>
      <c r="R100" s="184"/>
      <c r="S100" s="184"/>
      <c r="T100" s="184"/>
      <c r="U100" s="184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84"/>
      <c r="AF100" s="184"/>
      <c r="AG100" s="184"/>
      <c r="AH100" s="184"/>
      <c r="AI100" s="184"/>
      <c r="AJ100" s="184"/>
      <c r="AK100" s="184"/>
      <c r="AL100" s="184"/>
      <c r="AM100" s="184"/>
      <c r="AN100" s="184"/>
      <c r="AO100" s="184"/>
      <c r="AP100" s="184"/>
      <c r="AQ100" s="184"/>
      <c r="AR100" s="184"/>
      <c r="AS100" s="184"/>
      <c r="AT100" s="184"/>
      <c r="AU100" s="184"/>
      <c r="AV100" s="184"/>
      <c r="AW100" s="184"/>
      <c r="AX100" s="184"/>
      <c r="AY100" s="184"/>
      <c r="AZ100" s="184"/>
      <c r="BA100" s="184"/>
      <c r="BB100" s="184"/>
      <c r="BC100" s="184"/>
      <c r="BD100" s="184"/>
      <c r="BE100" s="184"/>
      <c r="BF100" s="184"/>
      <c r="BG100" s="184"/>
      <c r="BH100" s="184"/>
      <c r="BI100" s="184"/>
      <c r="BJ100" s="184"/>
      <c r="BK100" s="184"/>
      <c r="BL100" s="184"/>
      <c r="BM100" s="184"/>
      <c r="BN100" s="184"/>
      <c r="BO100" s="184"/>
      <c r="BP100" s="184"/>
      <c r="BQ100" s="184"/>
      <c r="BR100" s="184"/>
      <c r="BS100" s="184"/>
      <c r="BT100" s="184"/>
      <c r="BU100" s="184"/>
      <c r="BV100" s="184"/>
      <c r="BW100" s="184"/>
      <c r="BX100" s="184"/>
      <c r="BY100" s="184"/>
      <c r="BZ100" s="184"/>
      <c r="CA100" s="184"/>
      <c r="CB100" s="184"/>
      <c r="CC100" s="184"/>
      <c r="CD100" s="184"/>
      <c r="CE100" s="184"/>
      <c r="CF100" s="184"/>
      <c r="CG100" s="184"/>
      <c r="CH100" s="184"/>
      <c r="CI100" s="184"/>
      <c r="CJ100" s="184"/>
      <c r="CK100" s="184"/>
      <c r="CL100" s="184"/>
      <c r="CM100" s="184"/>
      <c r="CN100" s="184"/>
      <c r="CO100" s="184"/>
      <c r="CP100" s="184"/>
      <c r="CQ100" s="184"/>
      <c r="CR100" s="184"/>
      <c r="CS100" s="184"/>
      <c r="CT100" s="184"/>
      <c r="CU100" s="184"/>
      <c r="CV100" s="184"/>
      <c r="CW100" s="184"/>
      <c r="CX100" s="184"/>
      <c r="CY100" s="184"/>
      <c r="CZ100" s="184"/>
      <c r="DA100" s="184"/>
      <c r="DB100" s="184"/>
      <c r="DC100" s="184"/>
      <c r="DD100" s="184"/>
      <c r="DE100" s="184"/>
      <c r="DF100" s="184"/>
      <c r="DG100" s="184"/>
      <c r="DH100" s="184"/>
      <c r="DI100" s="184"/>
      <c r="DJ100" s="184"/>
      <c r="DK100" s="184"/>
      <c r="DL100" s="184"/>
      <c r="DM100" s="184"/>
      <c r="DN100" s="184"/>
      <c r="DO100" s="184"/>
      <c r="DP100" s="184"/>
      <c r="DQ100" s="184"/>
      <c r="DR100" s="184"/>
      <c r="DS100" s="184"/>
      <c r="DT100" s="184"/>
      <c r="DU100" s="184"/>
      <c r="DV100" s="184"/>
      <c r="DW100" s="184"/>
      <c r="DX100" s="184"/>
      <c r="DY100" s="184"/>
      <c r="DZ100" s="184"/>
      <c r="EA100" s="184"/>
      <c r="EB100" s="184"/>
      <c r="EC100" s="184"/>
      <c r="ED100" s="184"/>
      <c r="EE100" s="184"/>
      <c r="EF100" s="184"/>
      <c r="EG100" s="184"/>
      <c r="EH100" s="184"/>
      <c r="EI100" s="184"/>
      <c r="EJ100" s="184"/>
      <c r="EK100" s="184"/>
      <c r="EL100" s="184"/>
      <c r="EM100" s="184"/>
      <c r="EN100" s="184"/>
      <c r="EO100" s="184"/>
      <c r="EP100" s="184"/>
      <c r="EQ100" s="184"/>
      <c r="ER100" s="184"/>
      <c r="ES100" s="184"/>
      <c r="ET100" s="184"/>
      <c r="EU100" s="184"/>
      <c r="EV100" s="184"/>
      <c r="EW100" s="184"/>
      <c r="EX100" s="184"/>
      <c r="EY100" s="184"/>
      <c r="EZ100" s="184"/>
      <c r="FA100" s="184"/>
      <c r="FB100" s="184"/>
      <c r="FC100" s="184"/>
      <c r="FD100" s="184"/>
      <c r="FE100" s="184"/>
      <c r="FF100" s="184"/>
      <c r="FG100" s="184"/>
      <c r="FH100" s="184"/>
      <c r="FI100" s="184"/>
      <c r="FJ100" s="184"/>
      <c r="FK100" s="184"/>
      <c r="FL100" s="184"/>
      <c r="FM100" s="184"/>
      <c r="FN100" s="184"/>
      <c r="FO100" s="184"/>
      <c r="FP100" s="184"/>
      <c r="FQ100" s="184"/>
      <c r="FR100" s="184"/>
      <c r="FS100" s="184"/>
      <c r="FT100" s="184"/>
      <c r="FU100" s="184"/>
      <c r="FV100" s="184"/>
      <c r="FW100" s="184"/>
      <c r="FX100" s="184"/>
      <c r="FY100" s="184"/>
      <c r="FZ100" s="184"/>
      <c r="GA100" s="184"/>
      <c r="GB100" s="184"/>
      <c r="GC100" s="184"/>
      <c r="GD100" s="184"/>
      <c r="GE100" s="184"/>
      <c r="GF100" s="184"/>
      <c r="GG100" s="184"/>
      <c r="GH100" s="184"/>
      <c r="GI100" s="184"/>
      <c r="GJ100" s="184"/>
      <c r="GK100" s="184"/>
      <c r="GL100" s="184"/>
      <c r="GM100" s="184"/>
      <c r="GN100" s="184"/>
      <c r="GO100" s="184"/>
      <c r="GP100" s="184"/>
      <c r="GQ100" s="184"/>
      <c r="GR100" s="184"/>
      <c r="GS100" s="184"/>
      <c r="GT100" s="184"/>
      <c r="GU100" s="184"/>
      <c r="GV100" s="184"/>
      <c r="GW100" s="184"/>
      <c r="GX100" s="184"/>
      <c r="GY100" s="184"/>
      <c r="GZ100" s="184"/>
      <c r="HA100" s="184"/>
      <c r="HB100" s="184"/>
      <c r="HC100" s="184"/>
      <c r="HD100" s="184"/>
      <c r="HE100" s="184"/>
      <c r="HF100" s="184"/>
      <c r="HG100" s="184"/>
      <c r="HH100" s="184"/>
      <c r="HI100" s="184"/>
      <c r="HJ100" s="184"/>
      <c r="HK100" s="184"/>
      <c r="HL100" s="184"/>
      <c r="HM100" s="184"/>
      <c r="HN100" s="184"/>
      <c r="HO100" s="184"/>
      <c r="HP100" s="184"/>
      <c r="HQ100" s="184"/>
      <c r="HR100" s="184"/>
      <c r="HS100" s="184"/>
      <c r="HT100" s="184"/>
      <c r="HU100" s="184"/>
      <c r="HV100" s="184"/>
      <c r="HW100" s="184"/>
      <c r="HX100" s="184"/>
      <c r="HY100" s="184"/>
      <c r="HZ100" s="184"/>
      <c r="IA100" s="184"/>
      <c r="IB100" s="184"/>
      <c r="IC100" s="184"/>
      <c r="ID100" s="184"/>
      <c r="IE100" s="184"/>
      <c r="IF100" s="184"/>
      <c r="IG100" s="184"/>
      <c r="IH100" s="184"/>
      <c r="II100" s="184"/>
      <c r="IJ100" s="184"/>
      <c r="IK100" s="184"/>
      <c r="IL100" s="184"/>
      <c r="IM100" s="184"/>
      <c r="IN100" s="184"/>
      <c r="IO100" s="184"/>
      <c r="IP100" s="184"/>
      <c r="IQ100" s="184"/>
      <c r="IR100" s="184"/>
      <c r="IS100" s="184"/>
      <c r="IT100" s="184"/>
      <c r="IU100" s="184"/>
      <c r="IV100" s="184"/>
      <c r="IW100" s="184"/>
      <c r="IX100" s="184"/>
      <c r="IY100" s="184"/>
      <c r="IZ100" s="184"/>
      <c r="JA100" s="184"/>
      <c r="JB100" s="184"/>
      <c r="JC100" s="184"/>
      <c r="JD100" s="184"/>
      <c r="JE100" s="184"/>
      <c r="JF100" s="184"/>
      <c r="JG100" s="184"/>
      <c r="JH100" s="184"/>
      <c r="JI100" s="184"/>
      <c r="JJ100" s="184"/>
      <c r="JK100" s="184"/>
      <c r="JL100" s="184"/>
      <c r="JM100" s="184"/>
      <c r="JN100" s="184"/>
      <c r="JO100" s="184"/>
      <c r="JP100" s="184"/>
      <c r="JQ100" s="184"/>
      <c r="JR100" s="184"/>
      <c r="JS100" s="184"/>
      <c r="JT100" s="184"/>
      <c r="JU100" s="184"/>
      <c r="JV100" s="184"/>
      <c r="JW100" s="184"/>
      <c r="JX100" s="184"/>
      <c r="JY100" s="184"/>
      <c r="JZ100" s="184"/>
      <c r="KA100" s="184"/>
      <c r="KB100" s="184"/>
      <c r="KC100" s="184"/>
      <c r="KD100" s="184"/>
      <c r="KE100" s="184"/>
      <c r="KF100" s="184"/>
      <c r="KG100" s="184"/>
      <c r="KH100" s="184"/>
      <c r="KI100" s="184"/>
      <c r="KJ100" s="184"/>
      <c r="KK100" s="184"/>
      <c r="KL100" s="184"/>
      <c r="KM100" s="184"/>
      <c r="KN100" s="184"/>
      <c r="KO100" s="184"/>
      <c r="KP100" s="184"/>
      <c r="KQ100" s="184"/>
      <c r="KR100" s="184"/>
      <c r="KS100" s="184"/>
      <c r="KT100" s="184"/>
      <c r="KU100" s="184"/>
      <c r="KV100" s="184"/>
      <c r="KW100" s="184"/>
      <c r="KX100" s="184"/>
      <c r="KY100" s="184"/>
      <c r="KZ100" s="184"/>
      <c r="LA100" s="184"/>
      <c r="LB100" s="184"/>
      <c r="LC100" s="184"/>
      <c r="LD100" s="184"/>
      <c r="LE100" s="184"/>
      <c r="LF100" s="184"/>
      <c r="LG100" s="184"/>
      <c r="LH100" s="184"/>
      <c r="LI100" s="184"/>
      <c r="LJ100" s="184"/>
      <c r="LK100" s="184"/>
      <c r="LL100" s="184"/>
      <c r="LM100" s="184"/>
      <c r="LN100" s="184"/>
      <c r="LO100" s="184"/>
      <c r="LP100" s="184"/>
      <c r="LQ100" s="184"/>
      <c r="LR100" s="184"/>
      <c r="LS100" s="184"/>
      <c r="LT100" s="184"/>
      <c r="LU100" s="184"/>
      <c r="LV100" s="184"/>
      <c r="LW100" s="184"/>
      <c r="LX100" s="184"/>
      <c r="LY100" s="184"/>
      <c r="LZ100" s="184"/>
      <c r="MA100" s="184"/>
      <c r="MB100" s="184"/>
      <c r="MC100" s="184"/>
      <c r="MD100" s="184"/>
      <c r="ME100" s="184"/>
      <c r="MF100" s="184"/>
      <c r="MG100" s="184"/>
      <c r="MH100" s="184"/>
      <c r="MI100" s="184"/>
      <c r="MJ100" s="184"/>
      <c r="MK100" s="184"/>
      <c r="ML100" s="184"/>
      <c r="MM100" s="184"/>
      <c r="MN100" s="184"/>
      <c r="MO100" s="184"/>
      <c r="MP100" s="184"/>
      <c r="MQ100" s="184"/>
      <c r="MR100" s="184"/>
      <c r="MS100" s="184"/>
      <c r="MT100" s="184"/>
      <c r="MU100" s="184"/>
      <c r="MV100" s="184"/>
      <c r="MW100" s="184"/>
      <c r="MX100" s="184"/>
      <c r="MY100" s="184"/>
      <c r="MZ100" s="184"/>
      <c r="NA100" s="184"/>
      <c r="NB100" s="184"/>
      <c r="NC100" s="184"/>
      <c r="ND100" s="184"/>
      <c r="NE100" s="184"/>
      <c r="NF100" s="184"/>
      <c r="NG100" s="184"/>
      <c r="NH100" s="184"/>
      <c r="NI100" s="184"/>
      <c r="NJ100" s="184"/>
      <c r="NK100" s="184"/>
      <c r="NL100" s="184"/>
      <c r="NM100" s="184"/>
      <c r="NN100" s="184"/>
      <c r="NO100" s="184"/>
      <c r="NP100" s="184"/>
      <c r="NQ100" s="184"/>
      <c r="NR100" s="184"/>
      <c r="NS100" s="184"/>
      <c r="NT100" s="184"/>
      <c r="NU100" s="184"/>
      <c r="NV100" s="184"/>
      <c r="NW100" s="184"/>
      <c r="NX100" s="184"/>
      <c r="NY100" s="184"/>
      <c r="NZ100" s="184"/>
      <c r="OA100" s="184"/>
      <c r="OB100" s="184"/>
      <c r="OC100" s="184"/>
      <c r="OD100" s="184"/>
      <c r="OE100" s="184"/>
      <c r="OF100" s="184"/>
      <c r="OG100" s="184"/>
      <c r="OH100" s="184"/>
      <c r="OI100" s="184"/>
      <c r="OJ100" s="184"/>
      <c r="OK100" s="184"/>
      <c r="OL100" s="184"/>
      <c r="OM100" s="184"/>
      <c r="ON100" s="184"/>
      <c r="OO100" s="184"/>
      <c r="OP100" s="184"/>
      <c r="OQ100" s="184"/>
      <c r="OR100" s="184"/>
      <c r="OS100" s="184"/>
      <c r="OT100" s="184"/>
      <c r="OU100" s="184"/>
      <c r="OV100" s="184"/>
      <c r="OW100" s="184"/>
      <c r="OX100" s="184"/>
      <c r="OY100" s="184"/>
      <c r="OZ100" s="184"/>
      <c r="PA100" s="184"/>
      <c r="PB100" s="184"/>
      <c r="PC100" s="184"/>
      <c r="PD100" s="184"/>
      <c r="PE100" s="184"/>
      <c r="PF100" s="184"/>
      <c r="PG100" s="184"/>
      <c r="PH100" s="184"/>
      <c r="PI100" s="184"/>
      <c r="PJ100" s="184"/>
      <c r="PK100" s="184"/>
      <c r="PL100" s="184"/>
      <c r="PM100" s="184"/>
      <c r="PN100" s="184"/>
      <c r="PO100" s="184"/>
      <c r="PP100" s="184"/>
      <c r="PQ100" s="184"/>
      <c r="PR100" s="184"/>
      <c r="PS100" s="184"/>
      <c r="PT100" s="184"/>
      <c r="PU100" s="184"/>
      <c r="PV100" s="184"/>
      <c r="PW100" s="184"/>
      <c r="PX100" s="184"/>
      <c r="PY100" s="184"/>
      <c r="PZ100" s="184"/>
      <c r="QA100" s="184"/>
      <c r="QB100" s="184"/>
      <c r="QC100" s="184"/>
      <c r="QD100" s="184"/>
      <c r="QE100" s="184"/>
      <c r="QF100" s="184"/>
      <c r="QG100" s="184"/>
      <c r="QH100" s="184"/>
      <c r="QI100" s="184"/>
      <c r="QJ100" s="184"/>
      <c r="QK100" s="184"/>
      <c r="QL100" s="184"/>
      <c r="QM100" s="184"/>
      <c r="QN100" s="184"/>
      <c r="QO100" s="184"/>
      <c r="QP100" s="184"/>
      <c r="QQ100" s="184"/>
      <c r="QR100" s="184"/>
      <c r="QS100" s="184"/>
      <c r="QT100" s="184"/>
      <c r="QU100" s="184"/>
      <c r="QV100" s="184"/>
      <c r="QW100" s="184"/>
      <c r="QX100" s="184"/>
      <c r="QY100" s="184"/>
      <c r="QZ100" s="184"/>
      <c r="RA100" s="184"/>
      <c r="RB100" s="184"/>
      <c r="RC100" s="184"/>
      <c r="RD100" s="184"/>
      <c r="RE100" s="184"/>
      <c r="RF100" s="184"/>
      <c r="RG100" s="184"/>
      <c r="RH100" s="184"/>
      <c r="RI100" s="184"/>
      <c r="RJ100" s="184"/>
      <c r="RK100" s="184"/>
      <c r="RL100" s="184"/>
      <c r="RM100" s="184"/>
      <c r="RN100" s="184"/>
      <c r="RO100" s="184"/>
      <c r="RP100" s="184"/>
      <c r="RQ100" s="184"/>
      <c r="RR100" s="184"/>
      <c r="RS100" s="184"/>
      <c r="RT100" s="184"/>
      <c r="RU100" s="184"/>
      <c r="RV100" s="184"/>
      <c r="RW100" s="184"/>
      <c r="RX100" s="184"/>
      <c r="RY100" s="184"/>
      <c r="RZ100" s="184"/>
      <c r="SA100" s="184"/>
      <c r="SB100" s="184"/>
      <c r="SC100" s="184"/>
      <c r="SD100" s="184"/>
      <c r="SE100" s="184"/>
      <c r="SF100" s="184"/>
      <c r="SG100" s="184"/>
      <c r="SH100" s="184"/>
      <c r="SI100" s="184"/>
      <c r="SJ100" s="184"/>
      <c r="SK100" s="184"/>
      <c r="SL100" s="184"/>
      <c r="SM100" s="184"/>
      <c r="SN100" s="184"/>
      <c r="SO100" s="184"/>
      <c r="SP100" s="184"/>
      <c r="SQ100" s="184"/>
      <c r="SR100" s="184"/>
      <c r="SS100" s="184"/>
      <c r="ST100" s="184"/>
      <c r="SU100" s="184"/>
      <c r="SV100" s="184"/>
      <c r="SW100" s="184"/>
      <c r="SX100" s="184"/>
      <c r="SY100" s="184"/>
      <c r="SZ100" s="184"/>
      <c r="TA100" s="184"/>
      <c r="TB100" s="184"/>
      <c r="TC100" s="184"/>
      <c r="TD100" s="184"/>
      <c r="TE100" s="184"/>
      <c r="TF100" s="184"/>
      <c r="TG100" s="184"/>
      <c r="TH100" s="184"/>
      <c r="TI100" s="184"/>
      <c r="TJ100" s="184"/>
      <c r="TK100" s="184"/>
      <c r="TL100" s="184"/>
      <c r="TM100" s="184"/>
      <c r="TN100" s="184"/>
      <c r="TO100" s="184"/>
      <c r="TP100" s="184"/>
      <c r="TQ100" s="184"/>
      <c r="TR100" s="184"/>
      <c r="TS100" s="184"/>
      <c r="TT100" s="184"/>
      <c r="TU100" s="184"/>
      <c r="TV100" s="184"/>
      <c r="TW100" s="184"/>
      <c r="TX100" s="184"/>
      <c r="TY100" s="184"/>
      <c r="TZ100" s="184"/>
      <c r="UA100" s="184"/>
      <c r="UB100" s="184"/>
      <c r="UC100" s="184"/>
      <c r="UD100" s="184"/>
      <c r="UE100" s="184"/>
      <c r="UF100" s="184"/>
      <c r="UG100" s="184"/>
      <c r="UH100" s="184"/>
      <c r="UI100" s="184"/>
      <c r="UJ100" s="184"/>
      <c r="UK100" s="184"/>
      <c r="UL100" s="184"/>
      <c r="UM100" s="184"/>
      <c r="UN100" s="184"/>
      <c r="UO100" s="184"/>
      <c r="UP100" s="184"/>
      <c r="UQ100" s="184"/>
      <c r="UR100" s="184"/>
      <c r="US100" s="184"/>
      <c r="UT100" s="184"/>
      <c r="UU100" s="184"/>
      <c r="UV100" s="184"/>
      <c r="UW100" s="184"/>
      <c r="UX100" s="184"/>
      <c r="UY100" s="184"/>
      <c r="UZ100" s="184"/>
      <c r="VA100" s="184"/>
      <c r="VB100" s="184"/>
      <c r="VC100" s="184"/>
      <c r="VD100" s="184"/>
      <c r="VE100" s="184"/>
      <c r="VF100" s="184"/>
      <c r="VG100" s="184"/>
      <c r="VH100" s="184"/>
      <c r="VI100" s="184"/>
      <c r="VJ100" s="184"/>
      <c r="VK100" s="184"/>
      <c r="VL100" s="184"/>
      <c r="VM100" s="184"/>
      <c r="VN100" s="184"/>
      <c r="VO100" s="184"/>
      <c r="VP100" s="184"/>
      <c r="VQ100" s="184"/>
      <c r="VR100" s="184"/>
      <c r="VS100" s="184"/>
      <c r="VT100" s="184"/>
      <c r="VU100" s="184"/>
      <c r="VV100" s="184"/>
      <c r="VW100" s="184"/>
      <c r="VX100" s="184"/>
      <c r="VY100" s="184"/>
      <c r="VZ100" s="184"/>
      <c r="WA100" s="184"/>
      <c r="WB100" s="184"/>
      <c r="WC100" s="184"/>
      <c r="WD100" s="184"/>
      <c r="WE100" s="184"/>
      <c r="WF100" s="184"/>
      <c r="WG100" s="184"/>
      <c r="WH100" s="184"/>
      <c r="WI100" s="184"/>
      <c r="WJ100" s="184"/>
      <c r="WK100" s="184"/>
      <c r="WL100" s="184"/>
      <c r="WM100" s="184"/>
      <c r="WN100" s="184"/>
      <c r="WO100" s="184"/>
      <c r="WP100" s="184"/>
      <c r="WQ100" s="184"/>
      <c r="WR100" s="184"/>
      <c r="WS100" s="184"/>
      <c r="WT100" s="184"/>
      <c r="WU100" s="184"/>
      <c r="WV100" s="184"/>
      <c r="WW100" s="184"/>
      <c r="WX100" s="184"/>
      <c r="WY100" s="184"/>
      <c r="WZ100" s="184"/>
      <c r="XA100" s="184"/>
      <c r="XB100" s="184"/>
      <c r="XC100" s="184"/>
      <c r="XD100" s="184"/>
      <c r="XE100" s="184"/>
      <c r="XF100" s="184"/>
      <c r="XG100" s="184"/>
      <c r="XH100" s="184"/>
      <c r="XI100" s="184"/>
      <c r="XJ100" s="184"/>
      <c r="XK100" s="184"/>
      <c r="XL100" s="184"/>
      <c r="XM100" s="184"/>
      <c r="XN100" s="184"/>
      <c r="XO100" s="184"/>
      <c r="XP100" s="184"/>
      <c r="XQ100" s="184"/>
      <c r="XR100" s="184"/>
      <c r="XS100" s="184"/>
      <c r="XT100" s="184"/>
      <c r="XU100" s="184"/>
      <c r="XV100" s="184"/>
      <c r="XW100" s="184"/>
      <c r="XX100" s="184"/>
      <c r="XY100" s="184"/>
      <c r="XZ100" s="184"/>
      <c r="YA100" s="184"/>
      <c r="YB100" s="184"/>
      <c r="YC100" s="184"/>
      <c r="YD100" s="184"/>
      <c r="YE100" s="184"/>
      <c r="YF100" s="184"/>
      <c r="YG100" s="184"/>
      <c r="YH100" s="184"/>
      <c r="YI100" s="184"/>
      <c r="YJ100" s="184"/>
      <c r="YK100" s="184"/>
      <c r="YL100" s="184"/>
      <c r="YM100" s="184"/>
      <c r="YN100" s="184"/>
      <c r="YO100" s="184"/>
      <c r="YP100" s="184"/>
      <c r="YQ100" s="184"/>
      <c r="YR100" s="184"/>
      <c r="YS100" s="184"/>
      <c r="YT100" s="184"/>
      <c r="YU100" s="184"/>
      <c r="YV100" s="184"/>
      <c r="YW100" s="184"/>
      <c r="YX100" s="184"/>
      <c r="YY100" s="184"/>
      <c r="YZ100" s="184"/>
      <c r="ZA100" s="184"/>
      <c r="ZB100" s="184"/>
      <c r="ZC100" s="184"/>
      <c r="ZD100" s="184"/>
      <c r="ZE100" s="184"/>
      <c r="ZF100" s="184"/>
      <c r="ZG100" s="184"/>
      <c r="ZH100" s="184"/>
      <c r="ZI100" s="184"/>
      <c r="ZJ100" s="184"/>
      <c r="ZK100" s="184"/>
      <c r="ZL100" s="184"/>
      <c r="ZM100" s="184"/>
      <c r="ZN100" s="184"/>
      <c r="ZO100" s="184"/>
      <c r="ZP100" s="184"/>
      <c r="ZQ100" s="184"/>
      <c r="ZR100" s="184"/>
      <c r="ZS100" s="184"/>
      <c r="ZT100" s="184"/>
      <c r="ZU100" s="184"/>
      <c r="ZV100" s="184"/>
      <c r="ZW100" s="184"/>
      <c r="ZX100" s="184"/>
      <c r="ZY100" s="184"/>
      <c r="ZZ100" s="184"/>
      <c r="AAA100" s="184"/>
      <c r="AAB100" s="184"/>
      <c r="AAC100" s="184"/>
      <c r="AAD100" s="184"/>
      <c r="AAE100" s="184"/>
      <c r="AAF100" s="184"/>
      <c r="AAG100" s="184"/>
      <c r="AAH100" s="184"/>
      <c r="AAI100" s="184"/>
      <c r="AAJ100" s="184"/>
      <c r="AAK100" s="184"/>
      <c r="AAL100" s="184"/>
      <c r="AAM100" s="184"/>
      <c r="AAN100" s="184"/>
      <c r="AAO100" s="184"/>
      <c r="AAP100" s="184"/>
      <c r="AAQ100" s="184"/>
      <c r="AAR100" s="184"/>
      <c r="AAS100" s="184"/>
      <c r="AAT100" s="184"/>
      <c r="AAU100" s="184"/>
      <c r="AAV100" s="184"/>
      <c r="AAW100" s="184"/>
      <c r="AAX100" s="184"/>
      <c r="AAY100" s="184"/>
      <c r="AAZ100" s="184"/>
      <c r="ABA100" s="184"/>
      <c r="ABB100" s="184"/>
      <c r="ABC100" s="184"/>
      <c r="ABD100" s="184"/>
      <c r="ABE100" s="184"/>
      <c r="ABF100" s="184"/>
      <c r="ABG100" s="184"/>
      <c r="ABH100" s="184"/>
      <c r="ABI100" s="184"/>
      <c r="ABJ100" s="184"/>
      <c r="ABK100" s="184"/>
      <c r="ABL100" s="184"/>
      <c r="ABM100" s="184"/>
      <c r="ABN100" s="184"/>
      <c r="ABO100" s="184"/>
      <c r="ABP100" s="184"/>
      <c r="ABQ100" s="184"/>
      <c r="ABR100" s="184"/>
      <c r="ABS100" s="184"/>
      <c r="ABT100" s="184"/>
      <c r="ABU100" s="184"/>
      <c r="ABV100" s="184"/>
      <c r="ABW100" s="184"/>
      <c r="ABX100" s="184"/>
      <c r="ABY100" s="184"/>
      <c r="ABZ100" s="184"/>
      <c r="ACA100" s="184"/>
      <c r="ACB100" s="184"/>
      <c r="ACC100" s="184"/>
      <c r="ACD100" s="184"/>
      <c r="ACE100" s="184"/>
      <c r="ACF100" s="184"/>
      <c r="ACG100" s="184"/>
      <c r="ACH100" s="184"/>
      <c r="ACI100" s="184"/>
      <c r="ACJ100" s="184"/>
      <c r="ACK100" s="184"/>
      <c r="ACL100" s="184"/>
      <c r="ACM100" s="184"/>
      <c r="ACN100" s="184"/>
      <c r="ACO100" s="184"/>
      <c r="ACP100" s="184"/>
      <c r="ACQ100" s="184"/>
      <c r="ACR100" s="184"/>
      <c r="ACS100" s="184"/>
      <c r="ACT100" s="184"/>
      <c r="ACU100" s="184"/>
      <c r="ACV100" s="184"/>
      <c r="ACW100" s="184"/>
      <c r="ACX100" s="184"/>
      <c r="ACY100" s="184"/>
      <c r="ACZ100" s="184"/>
      <c r="ADA100" s="184"/>
      <c r="ADB100" s="184"/>
      <c r="ADC100" s="184"/>
      <c r="ADD100" s="184"/>
      <c r="ADE100" s="184"/>
      <c r="ADF100" s="184"/>
      <c r="ADG100" s="184"/>
      <c r="ADH100" s="184"/>
      <c r="ADI100" s="184"/>
      <c r="ADJ100" s="184"/>
      <c r="ADK100" s="184"/>
      <c r="ADL100" s="184"/>
      <c r="ADM100" s="184"/>
      <c r="ADN100" s="184"/>
      <c r="ADO100" s="184"/>
      <c r="ADP100" s="184"/>
      <c r="ADQ100" s="184"/>
      <c r="ADR100" s="184"/>
      <c r="ADS100" s="184"/>
      <c r="ADT100" s="184"/>
      <c r="ADU100" s="184"/>
      <c r="ADV100" s="184"/>
      <c r="ADW100" s="184"/>
      <c r="ADX100" s="184"/>
      <c r="ADY100" s="184"/>
      <c r="ADZ100" s="184"/>
      <c r="AEA100" s="184"/>
      <c r="AEB100" s="184"/>
      <c r="AEC100" s="184"/>
      <c r="AED100" s="184"/>
      <c r="AEE100" s="184"/>
      <c r="AEF100" s="184"/>
      <c r="AEG100" s="184"/>
      <c r="AEH100" s="184"/>
      <c r="AEI100" s="184"/>
      <c r="AEJ100" s="184"/>
      <c r="AEK100" s="184"/>
      <c r="AEL100" s="184"/>
      <c r="AEM100" s="184"/>
      <c r="AEN100" s="184"/>
      <c r="AEO100" s="184"/>
      <c r="AEP100" s="184"/>
      <c r="AEQ100" s="184"/>
      <c r="AER100" s="184"/>
      <c r="AES100" s="184"/>
      <c r="AET100" s="184"/>
      <c r="AEU100" s="184"/>
      <c r="AEV100" s="184"/>
      <c r="AEW100" s="184"/>
      <c r="AEX100" s="184"/>
      <c r="AEY100" s="184"/>
      <c r="AEZ100" s="184"/>
      <c r="AFA100" s="184"/>
      <c r="AFB100" s="184"/>
      <c r="AFC100" s="184"/>
      <c r="AFD100" s="184"/>
      <c r="AFE100" s="184"/>
      <c r="AFF100" s="184"/>
      <c r="AFG100" s="184"/>
      <c r="AFH100" s="184"/>
      <c r="AFI100" s="184"/>
      <c r="AFJ100" s="184"/>
      <c r="AFK100" s="184"/>
      <c r="AFL100" s="184"/>
      <c r="AFM100" s="184"/>
      <c r="AFN100" s="184"/>
      <c r="AFO100" s="184"/>
      <c r="AFP100" s="184"/>
      <c r="AFQ100" s="184"/>
      <c r="AFR100" s="184"/>
      <c r="AFS100" s="184"/>
      <c r="AFT100" s="184"/>
      <c r="AFU100" s="184"/>
      <c r="AFV100" s="184"/>
      <c r="AFW100" s="184"/>
      <c r="AFX100" s="184"/>
      <c r="AFY100" s="184"/>
      <c r="AFZ100" s="184"/>
      <c r="AGA100" s="184"/>
      <c r="AGB100" s="184"/>
      <c r="AGC100" s="184"/>
      <c r="AGD100" s="184"/>
      <c r="AGE100" s="184"/>
      <c r="AGF100" s="184"/>
      <c r="AGG100" s="184"/>
      <c r="AGH100" s="184"/>
      <c r="AGI100" s="184"/>
      <c r="AGJ100" s="184"/>
      <c r="AGK100" s="184"/>
      <c r="AGL100" s="184"/>
      <c r="AGM100" s="184"/>
      <c r="AGN100" s="184"/>
      <c r="AGO100" s="184"/>
      <c r="AGP100" s="184"/>
      <c r="AGQ100" s="184"/>
      <c r="AGR100" s="184"/>
      <c r="AGS100" s="184"/>
      <c r="AGT100" s="184"/>
      <c r="AGU100" s="184"/>
      <c r="AGV100" s="184"/>
      <c r="AGW100" s="184"/>
      <c r="AGX100" s="184"/>
      <c r="AGY100" s="184"/>
      <c r="AGZ100" s="184"/>
      <c r="AHA100" s="184"/>
      <c r="AHB100" s="184"/>
      <c r="AHC100" s="184"/>
      <c r="AHD100" s="184"/>
      <c r="AHE100" s="184"/>
      <c r="AHF100" s="184"/>
      <c r="AHG100" s="184"/>
      <c r="AHH100" s="184"/>
      <c r="AHI100" s="184"/>
      <c r="AHJ100" s="184"/>
      <c r="AHK100" s="184"/>
      <c r="AHL100" s="184"/>
      <c r="AHM100" s="184"/>
      <c r="AHN100" s="184"/>
      <c r="AHO100" s="184"/>
      <c r="AHP100" s="184"/>
      <c r="AHQ100" s="184"/>
      <c r="AHR100" s="184"/>
      <c r="AHS100" s="184"/>
      <c r="AHT100" s="184"/>
      <c r="AHU100" s="184"/>
      <c r="AHV100" s="184"/>
      <c r="AHW100" s="184"/>
      <c r="AHX100" s="184"/>
      <c r="AHY100" s="184"/>
      <c r="AHZ100" s="184"/>
      <c r="AIA100" s="184"/>
      <c r="AIB100" s="184"/>
      <c r="AIC100" s="184"/>
      <c r="AID100" s="184"/>
      <c r="AIE100" s="184"/>
      <c r="AIF100" s="184"/>
      <c r="AIG100" s="184"/>
      <c r="AIH100" s="184"/>
      <c r="AII100" s="184"/>
      <c r="AIJ100" s="184"/>
      <c r="AIK100" s="184"/>
      <c r="AIL100" s="184"/>
      <c r="AIM100" s="184"/>
      <c r="AIN100" s="184"/>
      <c r="AIO100" s="184"/>
      <c r="AIP100" s="184"/>
      <c r="AIQ100" s="184"/>
      <c r="AIR100" s="184"/>
      <c r="AIS100" s="184"/>
      <c r="AIT100" s="184"/>
      <c r="AIU100" s="184"/>
      <c r="AIV100" s="184"/>
      <c r="AIW100" s="184"/>
      <c r="AIX100" s="184"/>
      <c r="AIY100" s="184"/>
      <c r="AIZ100" s="184"/>
      <c r="AJA100" s="184"/>
      <c r="AJB100" s="184"/>
      <c r="AJC100" s="184"/>
      <c r="AJD100" s="184"/>
      <c r="AJE100" s="184"/>
      <c r="AJF100" s="184"/>
      <c r="AJG100" s="184"/>
      <c r="AJH100" s="184"/>
      <c r="AJI100" s="184"/>
      <c r="AJJ100" s="184"/>
      <c r="AJK100" s="184"/>
      <c r="AJL100" s="184"/>
      <c r="AJM100" s="184"/>
      <c r="AJN100" s="184"/>
      <c r="AJO100" s="184"/>
      <c r="AJP100" s="184"/>
      <c r="AJQ100" s="184"/>
      <c r="AJR100" s="184"/>
      <c r="AJS100" s="184"/>
      <c r="AJT100" s="184"/>
      <c r="AJU100" s="184"/>
      <c r="AJV100" s="184"/>
      <c r="AJW100" s="184"/>
      <c r="AJX100" s="184"/>
      <c r="AJY100" s="184"/>
      <c r="AJZ100" s="184"/>
      <c r="AKA100" s="184"/>
      <c r="AKB100" s="184"/>
      <c r="AKC100" s="184"/>
      <c r="AKD100" s="184"/>
      <c r="AKE100" s="184"/>
      <c r="AKF100" s="184"/>
      <c r="AKG100" s="184"/>
      <c r="AKH100" s="184"/>
      <c r="AKI100" s="184"/>
      <c r="AKJ100" s="184"/>
      <c r="AKK100" s="184"/>
      <c r="AKL100" s="184"/>
      <c r="AKM100" s="184"/>
      <c r="AKN100" s="184"/>
      <c r="AKO100" s="184"/>
      <c r="AKP100" s="184"/>
      <c r="AKQ100" s="184"/>
      <c r="AKR100" s="184"/>
      <c r="AKS100" s="184"/>
      <c r="AKT100" s="184"/>
      <c r="AKU100" s="184"/>
      <c r="AKV100" s="184"/>
      <c r="AKW100" s="184"/>
      <c r="AKX100" s="184"/>
      <c r="AKY100" s="184"/>
      <c r="AKZ100" s="184"/>
      <c r="ALA100" s="184"/>
      <c r="ALB100" s="184"/>
      <c r="ALC100" s="184"/>
      <c r="ALD100" s="184"/>
      <c r="ALE100" s="184"/>
      <c r="ALF100" s="184"/>
      <c r="ALG100" s="184"/>
      <c r="ALH100" s="184"/>
      <c r="ALI100" s="184"/>
      <c r="ALJ100" s="184"/>
      <c r="ALK100" s="184"/>
      <c r="ALL100" s="184"/>
      <c r="ALM100" s="184"/>
      <c r="ALN100" s="184"/>
      <c r="ALO100" s="184"/>
      <c r="ALP100" s="184"/>
      <c r="ALQ100" s="184"/>
      <c r="ALR100" s="184"/>
      <c r="ALS100" s="184"/>
      <c r="ALT100" s="184"/>
      <c r="ALU100" s="184"/>
      <c r="ALV100" s="184"/>
      <c r="ALW100" s="184"/>
      <c r="ALX100" s="184"/>
      <c r="ALY100" s="184"/>
      <c r="ALZ100" s="184"/>
      <c r="AMA100" s="184"/>
      <c r="AMB100" s="184"/>
      <c r="AMC100" s="184"/>
      <c r="AMD100" s="184"/>
      <c r="AME100" s="184"/>
      <c r="AMF100" s="184"/>
      <c r="AMG100" s="184"/>
      <c r="AMH100" s="184"/>
      <c r="AMI100" s="184"/>
      <c r="AMJ100" s="184"/>
      <c r="AMK100" s="184"/>
      <c r="AML100" s="184"/>
      <c r="AMM100" s="184"/>
      <c r="AMN100" s="184"/>
      <c r="AMO100" s="184"/>
      <c r="AMP100" s="184"/>
      <c r="AMQ100" s="184"/>
      <c r="AMR100" s="184"/>
      <c r="AMS100" s="184"/>
      <c r="AMT100" s="184"/>
      <c r="AMU100" s="184"/>
      <c r="AMV100" s="184"/>
      <c r="AMW100" s="184"/>
      <c r="AMX100" s="184"/>
      <c r="AMY100" s="184"/>
      <c r="AMZ100" s="184"/>
      <c r="ANA100" s="184"/>
      <c r="ANB100" s="184"/>
      <c r="ANC100" s="184"/>
      <c r="AND100" s="184"/>
      <c r="ANE100" s="184"/>
      <c r="ANF100" s="184"/>
      <c r="ANG100" s="184"/>
      <c r="ANH100" s="184"/>
      <c r="ANI100" s="184"/>
      <c r="ANJ100" s="184"/>
      <c r="ANK100" s="184"/>
      <c r="ANL100" s="184"/>
      <c r="ANM100" s="184"/>
      <c r="ANN100" s="184"/>
      <c r="ANO100" s="184"/>
      <c r="ANP100" s="184"/>
      <c r="ANQ100" s="184"/>
      <c r="ANR100" s="184"/>
      <c r="ANS100" s="184"/>
      <c r="ANT100" s="184"/>
      <c r="ANU100" s="184"/>
      <c r="ANV100" s="184"/>
      <c r="ANW100" s="184"/>
      <c r="ANX100" s="184"/>
      <c r="ANY100" s="184"/>
      <c r="ANZ100" s="184"/>
      <c r="AOA100" s="184"/>
      <c r="AOB100" s="184"/>
      <c r="AOC100" s="184"/>
      <c r="AOD100" s="184"/>
      <c r="AOE100" s="184"/>
      <c r="AOF100" s="184"/>
      <c r="AOG100" s="184"/>
      <c r="AOH100" s="184"/>
      <c r="AOI100" s="184"/>
      <c r="AOJ100" s="184"/>
      <c r="AOK100" s="184"/>
      <c r="AOL100" s="184"/>
      <c r="AOM100" s="184"/>
      <c r="AON100" s="184"/>
      <c r="AOO100" s="184"/>
      <c r="AOP100" s="184"/>
      <c r="AOQ100" s="184"/>
      <c r="AOR100" s="184"/>
      <c r="AOS100" s="184"/>
      <c r="AOT100" s="184"/>
      <c r="AOU100" s="184"/>
      <c r="AOV100" s="184"/>
      <c r="AOW100" s="184"/>
      <c r="AOX100" s="184"/>
      <c r="AOY100" s="184"/>
      <c r="AOZ100" s="184"/>
      <c r="APA100" s="184"/>
      <c r="APB100" s="184"/>
      <c r="APC100" s="184"/>
      <c r="APD100" s="184"/>
      <c r="APE100" s="184"/>
      <c r="APF100" s="184"/>
      <c r="APG100" s="184"/>
      <c r="APH100" s="184"/>
      <c r="API100" s="184"/>
      <c r="APJ100" s="184"/>
      <c r="APK100" s="184"/>
      <c r="APL100" s="184"/>
      <c r="APM100" s="184"/>
      <c r="APN100" s="184"/>
      <c r="APO100" s="184"/>
      <c r="APP100" s="184"/>
      <c r="APQ100" s="184"/>
      <c r="APR100" s="184"/>
      <c r="APS100" s="184"/>
      <c r="APT100" s="184"/>
      <c r="APU100" s="184"/>
      <c r="APV100" s="184"/>
      <c r="APW100" s="184"/>
      <c r="APX100" s="184"/>
      <c r="APY100" s="184"/>
      <c r="APZ100" s="184"/>
      <c r="AQA100" s="184"/>
      <c r="AQB100" s="184"/>
      <c r="AQC100" s="184"/>
      <c r="AQD100" s="184"/>
      <c r="AQE100" s="184"/>
      <c r="AQF100" s="184"/>
      <c r="AQG100" s="184"/>
      <c r="AQH100" s="184"/>
      <c r="AQI100" s="184"/>
      <c r="AQJ100" s="184"/>
      <c r="AQK100" s="184"/>
      <c r="AQL100" s="184"/>
      <c r="AQM100" s="184"/>
      <c r="AQN100" s="184"/>
      <c r="AQO100" s="184"/>
      <c r="AQP100" s="184"/>
      <c r="AQQ100" s="184"/>
      <c r="AQR100" s="184"/>
      <c r="AQS100" s="184"/>
      <c r="AQT100" s="184"/>
      <c r="AQU100" s="184"/>
      <c r="AQV100" s="184"/>
      <c r="AQW100" s="184"/>
      <c r="AQX100" s="184"/>
      <c r="AQY100" s="184"/>
      <c r="AQZ100" s="184"/>
      <c r="ARA100" s="184"/>
      <c r="ARB100" s="184"/>
      <c r="ARC100" s="184"/>
      <c r="ARD100" s="184"/>
      <c r="ARE100" s="184"/>
      <c r="ARF100" s="184"/>
      <c r="ARG100" s="184"/>
      <c r="ARH100" s="184"/>
      <c r="ARI100" s="184"/>
      <c r="ARJ100" s="184"/>
      <c r="ARK100" s="184"/>
      <c r="ARL100" s="184"/>
      <c r="ARM100" s="184"/>
      <c r="ARN100" s="184"/>
      <c r="ARO100" s="184"/>
      <c r="ARP100" s="184"/>
      <c r="ARQ100" s="184"/>
      <c r="ARR100" s="184"/>
      <c r="ARS100" s="184"/>
      <c r="ART100" s="184"/>
      <c r="ARU100" s="184"/>
      <c r="ARV100" s="184"/>
      <c r="ARW100" s="184"/>
      <c r="ARX100" s="184"/>
      <c r="ARY100" s="184"/>
      <c r="ARZ100" s="184"/>
      <c r="ASA100" s="184"/>
      <c r="ASB100" s="184"/>
      <c r="ASC100" s="184"/>
      <c r="ASD100" s="184"/>
      <c r="ASE100" s="184"/>
      <c r="ASF100" s="184"/>
      <c r="ASG100" s="184"/>
      <c r="ASH100" s="184"/>
      <c r="ASI100" s="184"/>
      <c r="ASJ100" s="184"/>
      <c r="ASK100" s="184"/>
      <c r="ASL100" s="184"/>
      <c r="ASM100" s="184"/>
      <c r="ASN100" s="184"/>
      <c r="ASO100" s="184"/>
      <c r="ASP100" s="184"/>
      <c r="ASQ100" s="184"/>
      <c r="ASR100" s="184"/>
      <c r="ASS100" s="184"/>
      <c r="AST100" s="184"/>
      <c r="ASU100" s="184"/>
      <c r="ASV100" s="184"/>
      <c r="ASW100" s="184"/>
      <c r="ASX100" s="184"/>
      <c r="ASY100" s="184"/>
      <c r="ASZ100" s="184"/>
      <c r="ATA100" s="184"/>
      <c r="ATB100" s="184"/>
      <c r="ATC100" s="184"/>
      <c r="ATD100" s="184"/>
      <c r="ATE100" s="184"/>
      <c r="ATF100" s="184"/>
      <c r="ATG100" s="184"/>
      <c r="ATH100" s="184"/>
      <c r="ATI100" s="184"/>
      <c r="ATJ100" s="184"/>
      <c r="ATK100" s="184"/>
      <c r="ATL100" s="184"/>
      <c r="ATM100" s="184"/>
      <c r="ATN100" s="184"/>
      <c r="ATO100" s="184"/>
      <c r="ATP100" s="184"/>
      <c r="ATQ100" s="184"/>
      <c r="ATR100" s="184"/>
      <c r="ATS100" s="184"/>
      <c r="ATT100" s="184"/>
      <c r="ATU100" s="184"/>
      <c r="ATV100" s="184"/>
      <c r="ATW100" s="184"/>
      <c r="ATX100" s="184"/>
      <c r="ATY100" s="184"/>
      <c r="ATZ100" s="184"/>
      <c r="AUA100" s="184"/>
      <c r="AUB100" s="184"/>
      <c r="AUC100" s="184"/>
      <c r="AUD100" s="184"/>
      <c r="AUE100" s="184"/>
      <c r="AUF100" s="184"/>
      <c r="AUG100" s="184"/>
      <c r="AUH100" s="184"/>
      <c r="AUI100" s="184"/>
      <c r="AUJ100" s="184"/>
      <c r="AUK100" s="184"/>
      <c r="AUL100" s="184"/>
      <c r="AUM100" s="184"/>
      <c r="AUN100" s="184"/>
      <c r="AUO100" s="184"/>
      <c r="AUP100" s="184"/>
      <c r="AUQ100" s="184"/>
      <c r="AUR100" s="184"/>
      <c r="AUS100" s="184"/>
      <c r="AUT100" s="184"/>
      <c r="AUU100" s="184"/>
      <c r="AUV100" s="184"/>
      <c r="AUW100" s="184"/>
      <c r="AUX100" s="184"/>
      <c r="AUY100" s="184"/>
      <c r="AUZ100" s="184"/>
      <c r="AVA100" s="184"/>
      <c r="AVB100" s="184"/>
      <c r="AVC100" s="184"/>
      <c r="AVD100" s="184"/>
      <c r="AVE100" s="184"/>
      <c r="AVF100" s="184"/>
      <c r="AVG100" s="184"/>
      <c r="AVH100" s="184"/>
      <c r="AVI100" s="184"/>
      <c r="AVJ100" s="184"/>
      <c r="AVK100" s="184"/>
      <c r="AVL100" s="184"/>
      <c r="AVM100" s="184"/>
      <c r="AVN100" s="184"/>
      <c r="AVO100" s="184"/>
      <c r="AVP100" s="184"/>
      <c r="AVQ100" s="184"/>
      <c r="AVR100" s="184"/>
      <c r="AVS100" s="184"/>
      <c r="AVT100" s="184"/>
      <c r="AVU100" s="184"/>
      <c r="AVV100" s="184"/>
      <c r="AVW100" s="184"/>
      <c r="AVX100" s="184"/>
      <c r="AVY100" s="184"/>
      <c r="AVZ100" s="184"/>
      <c r="AWA100" s="184"/>
      <c r="AWB100" s="184"/>
      <c r="AWC100" s="184"/>
      <c r="AWD100" s="184"/>
      <c r="AWE100" s="184"/>
      <c r="AWF100" s="184"/>
      <c r="AWG100" s="184"/>
      <c r="AWH100" s="184"/>
      <c r="AWI100" s="184"/>
      <c r="AWJ100" s="184"/>
      <c r="AWK100" s="184"/>
      <c r="AWL100" s="184"/>
      <c r="AWM100" s="184"/>
      <c r="AWN100" s="184"/>
      <c r="AWO100" s="184"/>
      <c r="AWP100" s="184"/>
      <c r="AWQ100" s="184"/>
      <c r="AWR100" s="184"/>
      <c r="AWS100" s="184"/>
      <c r="AWT100" s="184"/>
      <c r="AWU100" s="184"/>
      <c r="AWV100" s="184"/>
      <c r="AWW100" s="184"/>
      <c r="AWX100" s="184"/>
      <c r="AWY100" s="184"/>
      <c r="AWZ100" s="184"/>
      <c r="AXA100" s="184"/>
      <c r="AXB100" s="184"/>
      <c r="AXC100" s="184"/>
      <c r="AXD100" s="184"/>
      <c r="AXE100" s="184"/>
      <c r="AXF100" s="184"/>
      <c r="AXG100" s="184"/>
      <c r="AXH100" s="184"/>
      <c r="AXI100" s="184"/>
      <c r="AXJ100" s="184"/>
      <c r="AXK100" s="184"/>
      <c r="AXL100" s="184"/>
      <c r="AXM100" s="184"/>
      <c r="AXN100" s="184"/>
      <c r="AXO100" s="184"/>
      <c r="AXP100" s="184"/>
      <c r="AXQ100" s="184"/>
      <c r="AXR100" s="184"/>
      <c r="AXS100" s="184"/>
      <c r="AXT100" s="184"/>
      <c r="AXU100" s="184"/>
      <c r="AXV100" s="184"/>
      <c r="AXW100" s="184"/>
      <c r="AXX100" s="184"/>
      <c r="AXY100" s="184"/>
      <c r="AXZ100" s="184"/>
      <c r="AYA100" s="184"/>
      <c r="AYB100" s="184"/>
      <c r="AYC100" s="184"/>
      <c r="AYD100" s="184"/>
      <c r="AYE100" s="184"/>
      <c r="AYF100" s="184"/>
      <c r="AYG100" s="184"/>
      <c r="AYH100" s="184"/>
      <c r="AYI100" s="184"/>
      <c r="AYJ100" s="184"/>
      <c r="AYK100" s="184"/>
      <c r="AYL100" s="184"/>
      <c r="AYM100" s="184"/>
      <c r="AYN100" s="184"/>
      <c r="AYO100" s="184"/>
      <c r="AYP100" s="184"/>
      <c r="AYQ100" s="184"/>
      <c r="AYR100" s="184"/>
      <c r="AYS100" s="184"/>
      <c r="AYT100" s="184"/>
      <c r="AYU100" s="184"/>
      <c r="AYV100" s="184"/>
      <c r="AYW100" s="184"/>
      <c r="AYX100" s="184"/>
      <c r="AYY100" s="184"/>
      <c r="AYZ100" s="184"/>
      <c r="AZA100" s="184"/>
      <c r="AZB100" s="184"/>
      <c r="AZC100" s="184"/>
      <c r="AZD100" s="184"/>
      <c r="AZE100" s="184"/>
      <c r="AZF100" s="184"/>
      <c r="AZG100" s="184"/>
      <c r="AZH100" s="184"/>
      <c r="AZI100" s="184"/>
      <c r="AZJ100" s="184"/>
      <c r="AZK100" s="184"/>
      <c r="AZL100" s="184"/>
      <c r="AZM100" s="184"/>
      <c r="AZN100" s="184"/>
      <c r="AZO100" s="184"/>
      <c r="AZP100" s="184"/>
      <c r="AZQ100" s="184"/>
      <c r="AZR100" s="184"/>
      <c r="AZS100" s="184"/>
      <c r="AZT100" s="184"/>
      <c r="AZU100" s="184"/>
      <c r="AZV100" s="184"/>
      <c r="AZW100" s="184"/>
      <c r="AZX100" s="184"/>
      <c r="AZY100" s="184"/>
      <c r="AZZ100" s="184"/>
      <c r="BAA100" s="184"/>
      <c r="BAB100" s="184"/>
      <c r="BAC100" s="184"/>
      <c r="BAD100" s="184"/>
      <c r="BAE100" s="184"/>
      <c r="BAF100" s="184"/>
      <c r="BAG100" s="184"/>
      <c r="BAH100" s="184"/>
      <c r="BAI100" s="184"/>
      <c r="BAJ100" s="184"/>
      <c r="BAK100" s="184"/>
      <c r="BAL100" s="184"/>
      <c r="BAM100" s="184"/>
      <c r="BAN100" s="184"/>
      <c r="BAO100" s="184"/>
      <c r="BAP100" s="184"/>
      <c r="BAQ100" s="184"/>
      <c r="BAR100" s="184"/>
      <c r="BAS100" s="184"/>
      <c r="BAT100" s="184"/>
      <c r="BAU100" s="184"/>
      <c r="BAV100" s="184"/>
      <c r="BAW100" s="184"/>
      <c r="BAX100" s="184"/>
      <c r="BAY100" s="184"/>
      <c r="BAZ100" s="184"/>
      <c r="BBA100" s="184"/>
      <c r="BBB100" s="184"/>
      <c r="BBC100" s="184"/>
      <c r="BBD100" s="184"/>
      <c r="BBE100" s="184"/>
      <c r="BBF100" s="184"/>
      <c r="BBG100" s="184"/>
      <c r="BBH100" s="184"/>
      <c r="BBI100" s="184"/>
      <c r="BBJ100" s="184"/>
      <c r="BBK100" s="184"/>
      <c r="BBL100" s="184"/>
      <c r="BBM100" s="184"/>
      <c r="BBN100" s="184"/>
      <c r="BBO100" s="184"/>
      <c r="BBP100" s="184"/>
      <c r="BBQ100" s="184"/>
      <c r="BBR100" s="184"/>
      <c r="BBS100" s="184"/>
      <c r="BBT100" s="184"/>
      <c r="BBU100" s="184"/>
      <c r="BBV100" s="184"/>
      <c r="BBW100" s="184"/>
      <c r="BBX100" s="184"/>
      <c r="BBY100" s="184"/>
      <c r="BBZ100" s="184"/>
      <c r="BCA100" s="184"/>
      <c r="BCB100" s="184"/>
      <c r="BCC100" s="184"/>
      <c r="BCD100" s="184"/>
      <c r="BCE100" s="184"/>
      <c r="BCF100" s="184"/>
      <c r="BCG100" s="184"/>
      <c r="BCH100" s="184"/>
      <c r="BCI100" s="184"/>
      <c r="BCJ100" s="184"/>
      <c r="BCK100" s="184"/>
      <c r="BCL100" s="184"/>
      <c r="BCM100" s="184"/>
      <c r="BCN100" s="184"/>
      <c r="BCO100" s="184"/>
      <c r="BCP100" s="184"/>
      <c r="BCQ100" s="184"/>
      <c r="BCR100" s="184"/>
      <c r="BCS100" s="184"/>
      <c r="BCT100" s="184"/>
      <c r="BCU100" s="184"/>
      <c r="BCV100" s="184"/>
      <c r="BCW100" s="184"/>
      <c r="BCX100" s="184"/>
      <c r="BCY100" s="184"/>
      <c r="BCZ100" s="184"/>
      <c r="BDA100" s="184"/>
      <c r="BDB100" s="184"/>
      <c r="BDC100" s="184"/>
      <c r="BDD100" s="184"/>
      <c r="BDE100" s="184"/>
      <c r="BDF100" s="184"/>
      <c r="BDG100" s="184"/>
      <c r="BDH100" s="184"/>
      <c r="BDI100" s="184"/>
      <c r="BDJ100" s="184"/>
      <c r="BDK100" s="184"/>
      <c r="BDL100" s="184"/>
      <c r="BDM100" s="184"/>
      <c r="BDN100" s="184"/>
      <c r="BDO100" s="184"/>
      <c r="BDP100" s="184"/>
      <c r="BDQ100" s="184"/>
      <c r="BDR100" s="184"/>
      <c r="BDS100" s="184"/>
      <c r="BDT100" s="184"/>
      <c r="BDU100" s="184"/>
      <c r="BDV100" s="184"/>
      <c r="BDW100" s="184"/>
      <c r="BDX100" s="184"/>
      <c r="BDY100" s="184"/>
      <c r="BDZ100" s="184"/>
      <c r="BEA100" s="184"/>
      <c r="BEB100" s="184"/>
      <c r="BEC100" s="184"/>
      <c r="BED100" s="184"/>
      <c r="BEE100" s="184"/>
      <c r="BEF100" s="184"/>
      <c r="BEG100" s="184"/>
      <c r="BEH100" s="184"/>
      <c r="BEI100" s="184"/>
      <c r="BEJ100" s="184"/>
      <c r="BEK100" s="184"/>
      <c r="BEL100" s="184"/>
      <c r="BEM100" s="184"/>
      <c r="BEN100" s="184"/>
      <c r="BEO100" s="184"/>
      <c r="BEP100" s="184"/>
      <c r="BEQ100" s="184"/>
      <c r="BER100" s="184"/>
      <c r="BES100" s="184"/>
      <c r="BET100" s="184"/>
      <c r="BEU100" s="184"/>
      <c r="BEV100" s="184"/>
      <c r="BEW100" s="184"/>
      <c r="BEX100" s="184"/>
      <c r="BEY100" s="184"/>
      <c r="BEZ100" s="184"/>
      <c r="BFA100" s="184"/>
      <c r="BFB100" s="184"/>
      <c r="BFC100" s="184"/>
      <c r="BFD100" s="184"/>
      <c r="BFE100" s="184"/>
      <c r="BFF100" s="184"/>
      <c r="BFG100" s="184"/>
      <c r="BFH100" s="184"/>
      <c r="BFI100" s="184"/>
      <c r="BFJ100" s="184"/>
      <c r="BFK100" s="184"/>
      <c r="BFL100" s="184"/>
      <c r="BFM100" s="184"/>
      <c r="BFN100" s="184"/>
      <c r="BFO100" s="184"/>
      <c r="BFP100" s="184"/>
      <c r="BFQ100" s="184"/>
      <c r="BFR100" s="184"/>
      <c r="BFS100" s="184"/>
      <c r="BFT100" s="184"/>
      <c r="BFU100" s="184"/>
      <c r="BFV100" s="184"/>
      <c r="BFW100" s="184"/>
      <c r="BFX100" s="184"/>
      <c r="BFY100" s="184"/>
      <c r="BFZ100" s="184"/>
      <c r="BGA100" s="184"/>
      <c r="BGB100" s="184"/>
      <c r="BGC100" s="184"/>
      <c r="BGD100" s="184"/>
      <c r="BGE100" s="184"/>
      <c r="BGF100" s="184"/>
      <c r="BGG100" s="184"/>
      <c r="BGH100" s="184"/>
      <c r="BGI100" s="184"/>
      <c r="BGJ100" s="184"/>
      <c r="BGK100" s="184"/>
      <c r="BGL100" s="184"/>
      <c r="BGM100" s="184"/>
      <c r="BGN100" s="184"/>
      <c r="BGO100" s="184"/>
      <c r="BGP100" s="184"/>
      <c r="BGQ100" s="184"/>
      <c r="BGR100" s="184"/>
      <c r="BGS100" s="184"/>
      <c r="BGT100" s="184"/>
      <c r="BGU100" s="184"/>
      <c r="BGV100" s="184"/>
      <c r="BGW100" s="184"/>
      <c r="BGX100" s="184"/>
      <c r="BGY100" s="184"/>
      <c r="BGZ100" s="184"/>
      <c r="BHA100" s="184"/>
      <c r="BHB100" s="184"/>
      <c r="BHC100" s="184"/>
      <c r="BHD100" s="184"/>
      <c r="BHE100" s="184"/>
      <c r="BHF100" s="184"/>
      <c r="BHG100" s="184"/>
      <c r="BHH100" s="184"/>
      <c r="BHI100" s="184"/>
      <c r="BHJ100" s="184"/>
      <c r="BHK100" s="184"/>
      <c r="BHL100" s="184"/>
      <c r="BHM100" s="184"/>
      <c r="BHN100" s="184"/>
      <c r="BHO100" s="184"/>
      <c r="BHP100" s="184"/>
      <c r="BHQ100" s="184"/>
      <c r="BHR100" s="184"/>
      <c r="BHS100" s="184"/>
      <c r="BHT100" s="184"/>
      <c r="BHU100" s="184"/>
      <c r="BHV100" s="184"/>
      <c r="BHW100" s="184"/>
      <c r="BHX100" s="184"/>
      <c r="BHY100" s="184"/>
      <c r="BHZ100" s="184"/>
      <c r="BIA100" s="184"/>
      <c r="BIB100" s="184"/>
      <c r="BIC100" s="184"/>
      <c r="BID100" s="184"/>
      <c r="BIE100" s="184"/>
      <c r="BIF100" s="184"/>
      <c r="BIG100" s="184"/>
      <c r="BIH100" s="184"/>
      <c r="BII100" s="184"/>
      <c r="BIJ100" s="184"/>
      <c r="BIK100" s="184"/>
      <c r="BIL100" s="184"/>
      <c r="BIM100" s="184"/>
      <c r="BIN100" s="184"/>
      <c r="BIO100" s="184"/>
      <c r="BIP100" s="184"/>
      <c r="BIQ100" s="184"/>
      <c r="BIR100" s="184"/>
      <c r="BIS100" s="184"/>
      <c r="BIT100" s="184"/>
      <c r="BIU100" s="184"/>
      <c r="BIV100" s="184"/>
      <c r="BIW100" s="184"/>
      <c r="BIX100" s="184"/>
      <c r="BIY100" s="184"/>
      <c r="BIZ100" s="184"/>
      <c r="BJA100" s="184"/>
      <c r="BJB100" s="184"/>
      <c r="BJC100" s="184"/>
      <c r="BJD100" s="184"/>
      <c r="BJE100" s="184"/>
      <c r="BJF100" s="184"/>
      <c r="BJG100" s="184"/>
      <c r="BJH100" s="184"/>
      <c r="BJI100" s="184"/>
      <c r="BJJ100" s="184"/>
      <c r="BJK100" s="184"/>
      <c r="BJL100" s="184"/>
      <c r="BJM100" s="184"/>
      <c r="BJN100" s="184"/>
      <c r="BJO100" s="184"/>
      <c r="BJP100" s="184"/>
      <c r="BJQ100" s="184"/>
      <c r="BJR100" s="184"/>
      <c r="BJS100" s="184"/>
      <c r="BJT100" s="184"/>
      <c r="BJU100" s="184"/>
      <c r="BJV100" s="184"/>
      <c r="BJW100" s="184"/>
      <c r="BJX100" s="184"/>
      <c r="BJY100" s="184"/>
      <c r="BJZ100" s="184"/>
      <c r="BKA100" s="184"/>
      <c r="BKB100" s="184"/>
      <c r="BKC100" s="184"/>
      <c r="BKD100" s="184"/>
      <c r="BKE100" s="184"/>
      <c r="BKF100" s="184"/>
      <c r="BKG100" s="184"/>
      <c r="BKH100" s="184"/>
      <c r="BKI100" s="184"/>
      <c r="BKJ100" s="184"/>
      <c r="BKK100" s="184"/>
      <c r="BKL100" s="184"/>
      <c r="BKM100" s="184"/>
      <c r="BKN100" s="184"/>
      <c r="BKO100" s="184"/>
      <c r="BKP100" s="184"/>
      <c r="BKQ100" s="184"/>
      <c r="BKR100" s="184"/>
      <c r="BKS100" s="184"/>
      <c r="BKT100" s="184"/>
      <c r="BKU100" s="184"/>
      <c r="BKV100" s="184"/>
      <c r="BKW100" s="184"/>
      <c r="BKX100" s="184"/>
      <c r="BKY100" s="184"/>
      <c r="BKZ100" s="184"/>
      <c r="BLA100" s="184"/>
      <c r="BLB100" s="184"/>
      <c r="BLC100" s="184"/>
      <c r="BLD100" s="184"/>
      <c r="BLE100" s="184"/>
      <c r="BLF100" s="184"/>
      <c r="BLG100" s="184"/>
      <c r="BLH100" s="184"/>
      <c r="BLI100" s="184"/>
      <c r="BLJ100" s="184"/>
      <c r="BLK100" s="184"/>
      <c r="BLL100" s="184"/>
      <c r="BLM100" s="184"/>
      <c r="BLN100" s="184"/>
      <c r="BLO100" s="184"/>
      <c r="BLP100" s="184"/>
      <c r="BLQ100" s="184"/>
      <c r="BLR100" s="184"/>
      <c r="BLS100" s="184"/>
      <c r="BLT100" s="184"/>
      <c r="BLU100" s="184"/>
      <c r="BLV100" s="184"/>
      <c r="BLW100" s="184"/>
      <c r="BLX100" s="184"/>
      <c r="BLY100" s="184"/>
      <c r="BLZ100" s="184"/>
      <c r="BMA100" s="184"/>
      <c r="BMB100" s="184"/>
      <c r="BMC100" s="184"/>
      <c r="BMD100" s="184"/>
      <c r="BME100" s="184"/>
      <c r="BMF100" s="184"/>
      <c r="BMG100" s="184"/>
      <c r="BMH100" s="184"/>
      <c r="BMI100" s="184"/>
      <c r="BMJ100" s="184"/>
      <c r="BMK100" s="184"/>
      <c r="BML100" s="184"/>
      <c r="BMM100" s="184"/>
      <c r="BMN100" s="184"/>
      <c r="BMO100" s="184"/>
      <c r="BMP100" s="184"/>
      <c r="BMQ100" s="184"/>
      <c r="BMR100" s="184"/>
      <c r="BMS100" s="184"/>
      <c r="BMT100" s="184"/>
      <c r="BMU100" s="184"/>
      <c r="BMV100" s="184"/>
      <c r="BMW100" s="184"/>
      <c r="BMX100" s="184"/>
      <c r="BMY100" s="184"/>
      <c r="BMZ100" s="184"/>
      <c r="BNA100" s="184"/>
      <c r="BNB100" s="184"/>
      <c r="BNC100" s="184"/>
      <c r="BND100" s="184"/>
      <c r="BNE100" s="184"/>
      <c r="BNF100" s="184"/>
      <c r="BNG100" s="184"/>
      <c r="BNH100" s="184"/>
      <c r="BNI100" s="184"/>
      <c r="BNJ100" s="184"/>
      <c r="BNK100" s="184"/>
      <c r="BNL100" s="184"/>
      <c r="BNM100" s="184"/>
      <c r="BNN100" s="184"/>
      <c r="BNO100" s="184"/>
      <c r="BNP100" s="184"/>
      <c r="BNQ100" s="184"/>
      <c r="BNR100" s="184"/>
      <c r="BNS100" s="184"/>
      <c r="BNT100" s="184"/>
      <c r="BNU100" s="184"/>
      <c r="BNV100" s="184"/>
      <c r="BNW100" s="184"/>
      <c r="BNX100" s="184"/>
      <c r="BNY100" s="184"/>
      <c r="BNZ100" s="184"/>
      <c r="BOA100" s="184"/>
      <c r="BOB100" s="184"/>
      <c r="BOC100" s="184"/>
      <c r="BOD100" s="184"/>
      <c r="BOE100" s="184"/>
      <c r="BOF100" s="184"/>
      <c r="BOG100" s="184"/>
      <c r="BOH100" s="184"/>
      <c r="BOI100" s="184"/>
      <c r="BOJ100" s="184"/>
      <c r="BOK100" s="184"/>
      <c r="BOL100" s="184"/>
      <c r="BOM100" s="184"/>
      <c r="BON100" s="184"/>
      <c r="BOO100" s="184"/>
      <c r="BOP100" s="184"/>
      <c r="BOQ100" s="184"/>
      <c r="BOR100" s="184"/>
      <c r="BOS100" s="184"/>
      <c r="BOT100" s="184"/>
      <c r="BOU100" s="184"/>
      <c r="BOV100" s="184"/>
      <c r="BOW100" s="184"/>
      <c r="BOX100" s="184"/>
      <c r="BOY100" s="184"/>
      <c r="BOZ100" s="184"/>
      <c r="BPA100" s="184"/>
      <c r="BPB100" s="184"/>
      <c r="BPC100" s="184"/>
      <c r="BPD100" s="184"/>
      <c r="BPE100" s="184"/>
      <c r="BPF100" s="184"/>
      <c r="BPG100" s="184"/>
      <c r="BPH100" s="184"/>
      <c r="BPI100" s="184"/>
      <c r="BPJ100" s="184"/>
      <c r="BPK100" s="184"/>
      <c r="BPL100" s="184"/>
      <c r="BPM100" s="184"/>
      <c r="BPN100" s="184"/>
      <c r="BPO100" s="184"/>
      <c r="BPP100" s="184"/>
      <c r="BPQ100" s="184"/>
      <c r="BPR100" s="184"/>
      <c r="BPS100" s="184"/>
      <c r="BPT100" s="184"/>
      <c r="BPU100" s="184"/>
      <c r="BPV100" s="184"/>
      <c r="BPW100" s="184"/>
      <c r="BPX100" s="184"/>
      <c r="BPY100" s="184"/>
      <c r="BPZ100" s="184"/>
      <c r="BQA100" s="184"/>
      <c r="BQB100" s="184"/>
      <c r="BQC100" s="184"/>
      <c r="BQD100" s="184"/>
      <c r="BQE100" s="184"/>
      <c r="BQF100" s="184"/>
      <c r="BQG100" s="184"/>
      <c r="BQH100" s="184"/>
      <c r="BQI100" s="184"/>
      <c r="BQJ100" s="184"/>
      <c r="BQK100" s="184"/>
      <c r="BQL100" s="184"/>
      <c r="BQM100" s="184"/>
      <c r="BQN100" s="184"/>
      <c r="BQO100" s="184"/>
      <c r="BQP100" s="184"/>
      <c r="BQQ100" s="184"/>
      <c r="BQR100" s="184"/>
      <c r="BQS100" s="184"/>
      <c r="BQT100" s="184"/>
      <c r="BQU100" s="184"/>
      <c r="BQV100" s="184"/>
      <c r="BQW100" s="184"/>
      <c r="BQX100" s="184"/>
      <c r="BQY100" s="184"/>
      <c r="BQZ100" s="184"/>
      <c r="BRA100" s="184"/>
      <c r="BRB100" s="184"/>
      <c r="BRC100" s="184"/>
      <c r="BRD100" s="184"/>
      <c r="BRE100" s="184"/>
      <c r="BRF100" s="184"/>
      <c r="BRG100" s="184"/>
      <c r="BRH100" s="184"/>
      <c r="BRI100" s="184"/>
      <c r="BRJ100" s="184"/>
      <c r="BRK100" s="184"/>
      <c r="BRL100" s="184"/>
      <c r="BRM100" s="184"/>
      <c r="BRN100" s="184"/>
      <c r="BRO100" s="184"/>
      <c r="BRP100" s="184"/>
      <c r="BRQ100" s="184"/>
      <c r="BRR100" s="184"/>
      <c r="BRS100" s="184"/>
      <c r="BRT100" s="184"/>
      <c r="BRU100" s="184"/>
      <c r="BRV100" s="184"/>
      <c r="BRW100" s="184"/>
      <c r="BRX100" s="184"/>
      <c r="BRY100" s="184"/>
      <c r="BRZ100" s="184"/>
      <c r="BSA100" s="184"/>
      <c r="BSB100" s="184"/>
      <c r="BSC100" s="184"/>
      <c r="BSD100" s="184"/>
      <c r="BSE100" s="184"/>
      <c r="BSF100" s="184"/>
      <c r="BSG100" s="184"/>
      <c r="BSH100" s="184"/>
      <c r="BSI100" s="184"/>
      <c r="BSJ100" s="184"/>
      <c r="BSK100" s="184"/>
      <c r="BSL100" s="184"/>
      <c r="BSM100" s="184"/>
      <c r="BSN100" s="184"/>
      <c r="BSO100" s="184"/>
      <c r="BSP100" s="184"/>
      <c r="BSQ100" s="184"/>
      <c r="BSR100" s="184"/>
      <c r="BSS100" s="184"/>
      <c r="BST100" s="184"/>
      <c r="BSU100" s="184"/>
      <c r="BSV100" s="184"/>
      <c r="BSW100" s="184"/>
      <c r="BSX100" s="184"/>
      <c r="BSY100" s="184"/>
      <c r="BSZ100" s="184"/>
      <c r="BTA100" s="184"/>
      <c r="BTB100" s="184"/>
      <c r="BTC100" s="184"/>
      <c r="BTD100" s="184"/>
      <c r="BTE100" s="184"/>
      <c r="BTF100" s="184"/>
      <c r="BTG100" s="184"/>
      <c r="BTH100" s="184"/>
      <c r="BTI100" s="184"/>
      <c r="BTJ100" s="184"/>
      <c r="BTK100" s="184"/>
      <c r="BTL100" s="184"/>
      <c r="BTM100" s="184"/>
      <c r="BTN100" s="184"/>
      <c r="BTO100" s="184"/>
      <c r="BTP100" s="184"/>
      <c r="BTQ100" s="184"/>
      <c r="BTR100" s="184"/>
      <c r="BTS100" s="184"/>
      <c r="BTT100" s="184"/>
      <c r="BTU100" s="184"/>
      <c r="BTV100" s="184"/>
      <c r="BTW100" s="184"/>
      <c r="BTX100" s="184"/>
      <c r="BTY100" s="184"/>
      <c r="BTZ100" s="184"/>
      <c r="BUA100" s="184"/>
      <c r="BUB100" s="184"/>
      <c r="BUC100" s="184"/>
      <c r="BUD100" s="184"/>
      <c r="BUE100" s="184"/>
      <c r="BUF100" s="184"/>
      <c r="BUG100" s="184"/>
      <c r="BUH100" s="184"/>
      <c r="BUI100" s="184"/>
      <c r="BUJ100" s="184"/>
      <c r="BUK100" s="184"/>
      <c r="BUL100" s="184"/>
      <c r="BUM100" s="184"/>
      <c r="BUN100" s="184"/>
      <c r="BUO100" s="184"/>
      <c r="BUP100" s="184"/>
      <c r="BUQ100" s="184"/>
      <c r="BUR100" s="184"/>
      <c r="BUS100" s="184"/>
      <c r="BUT100" s="184"/>
      <c r="BUU100" s="184"/>
      <c r="BUV100" s="184"/>
      <c r="BUW100" s="184"/>
      <c r="BUX100" s="184"/>
      <c r="BUY100" s="184"/>
      <c r="BUZ100" s="184"/>
      <c r="BVA100" s="184"/>
      <c r="BVB100" s="184"/>
      <c r="BVC100" s="184"/>
      <c r="BVD100" s="184"/>
      <c r="BVE100" s="184"/>
      <c r="BVF100" s="184"/>
      <c r="BVG100" s="184"/>
      <c r="BVH100" s="184"/>
      <c r="BVI100" s="184"/>
      <c r="BVJ100" s="184"/>
      <c r="BVK100" s="184"/>
      <c r="BVL100" s="184"/>
      <c r="BVM100" s="184"/>
      <c r="BVN100" s="184"/>
      <c r="BVO100" s="184"/>
      <c r="BVP100" s="184"/>
      <c r="BVQ100" s="184"/>
      <c r="BVR100" s="184"/>
      <c r="BVS100" s="184"/>
      <c r="BVT100" s="184"/>
      <c r="BVU100" s="184"/>
      <c r="BVV100" s="184"/>
      <c r="BVW100" s="184"/>
      <c r="BVX100" s="184"/>
      <c r="BVY100" s="184"/>
      <c r="BVZ100" s="184"/>
      <c r="BWA100" s="184"/>
      <c r="BWB100" s="184"/>
      <c r="BWC100" s="184"/>
      <c r="BWD100" s="184"/>
      <c r="BWE100" s="184"/>
      <c r="BWF100" s="184"/>
      <c r="BWG100" s="184"/>
      <c r="BWH100" s="184"/>
      <c r="BWI100" s="184"/>
      <c r="BWJ100" s="184"/>
      <c r="BWK100" s="184"/>
      <c r="BWL100" s="184"/>
      <c r="BWM100" s="184"/>
      <c r="BWN100" s="184"/>
      <c r="BWO100" s="184"/>
      <c r="BWP100" s="184"/>
      <c r="BWQ100" s="184"/>
      <c r="BWR100" s="184"/>
      <c r="BWS100" s="184"/>
      <c r="BWT100" s="184"/>
      <c r="BWU100" s="184"/>
      <c r="BWV100" s="184"/>
      <c r="BWW100" s="184"/>
      <c r="BWX100" s="184"/>
      <c r="BWY100" s="184"/>
      <c r="BWZ100" s="184"/>
      <c r="BXA100" s="184"/>
      <c r="BXB100" s="184"/>
      <c r="BXC100" s="184"/>
      <c r="BXD100" s="184"/>
      <c r="BXE100" s="184"/>
      <c r="BXF100" s="184"/>
      <c r="BXG100" s="184"/>
      <c r="BXH100" s="184"/>
      <c r="BXI100" s="184"/>
      <c r="BXJ100" s="184"/>
      <c r="BXK100" s="184"/>
      <c r="BXL100" s="184"/>
      <c r="BXM100" s="184"/>
      <c r="BXN100" s="184"/>
      <c r="BXO100" s="184"/>
      <c r="BXP100" s="184"/>
      <c r="BXQ100" s="184"/>
      <c r="BXR100" s="184"/>
      <c r="BXS100" s="184"/>
      <c r="BXT100" s="184"/>
      <c r="BXU100" s="184"/>
      <c r="BXV100" s="184"/>
      <c r="BXW100" s="184"/>
      <c r="BXX100" s="184"/>
      <c r="BXY100" s="184"/>
      <c r="BXZ100" s="184"/>
      <c r="BYA100" s="184"/>
      <c r="BYB100" s="184"/>
      <c r="BYC100" s="184"/>
      <c r="BYD100" s="184"/>
      <c r="BYE100" s="184"/>
      <c r="BYF100" s="184"/>
      <c r="BYG100" s="184"/>
      <c r="BYH100" s="184"/>
      <c r="BYI100" s="184"/>
      <c r="BYJ100" s="184"/>
      <c r="BYK100" s="184"/>
      <c r="BYL100" s="184"/>
      <c r="BYM100" s="184"/>
      <c r="BYN100" s="184"/>
      <c r="BYO100" s="184"/>
      <c r="BYP100" s="184"/>
      <c r="BYQ100" s="184"/>
      <c r="BYR100" s="184"/>
      <c r="BYS100" s="184"/>
      <c r="BYT100" s="184"/>
      <c r="BYU100" s="184"/>
      <c r="BYV100" s="184"/>
      <c r="BYW100" s="184"/>
      <c r="BYX100" s="184"/>
      <c r="BYY100" s="184"/>
      <c r="BYZ100" s="184"/>
      <c r="BZA100" s="184"/>
      <c r="BZB100" s="184"/>
      <c r="BZC100" s="184"/>
      <c r="BZD100" s="184"/>
      <c r="BZE100" s="184"/>
      <c r="BZF100" s="184"/>
      <c r="BZG100" s="184"/>
      <c r="BZH100" s="184"/>
      <c r="BZI100" s="184"/>
      <c r="BZJ100" s="184"/>
      <c r="BZK100" s="184"/>
      <c r="BZL100" s="184"/>
      <c r="BZM100" s="184"/>
      <c r="BZN100" s="184"/>
      <c r="BZO100" s="184"/>
      <c r="BZP100" s="184"/>
      <c r="BZQ100" s="184"/>
      <c r="BZR100" s="184"/>
      <c r="BZS100" s="184"/>
      <c r="BZT100" s="184"/>
      <c r="BZU100" s="184"/>
      <c r="BZV100" s="184"/>
      <c r="BZW100" s="184"/>
      <c r="BZX100" s="184"/>
      <c r="BZY100" s="184"/>
      <c r="BZZ100" s="184"/>
      <c r="CAA100" s="184"/>
      <c r="CAB100" s="184"/>
      <c r="CAC100" s="184"/>
      <c r="CAD100" s="184"/>
      <c r="CAE100" s="184"/>
      <c r="CAF100" s="184"/>
      <c r="CAG100" s="184"/>
      <c r="CAH100" s="184"/>
      <c r="CAI100" s="184"/>
      <c r="CAJ100" s="184"/>
      <c r="CAK100" s="184"/>
      <c r="CAL100" s="184"/>
      <c r="CAM100" s="184"/>
      <c r="CAN100" s="184"/>
      <c r="CAO100" s="184"/>
      <c r="CAP100" s="184"/>
      <c r="CAQ100" s="184"/>
      <c r="CAR100" s="184"/>
      <c r="CAS100" s="184"/>
      <c r="CAT100" s="184"/>
      <c r="CAU100" s="184"/>
      <c r="CAV100" s="184"/>
      <c r="CAW100" s="184"/>
      <c r="CAX100" s="184"/>
      <c r="CAY100" s="184"/>
      <c r="CAZ100" s="184"/>
      <c r="CBA100" s="184"/>
      <c r="CBB100" s="184"/>
      <c r="CBC100" s="184"/>
      <c r="CBD100" s="184"/>
      <c r="CBE100" s="184"/>
      <c r="CBF100" s="184"/>
      <c r="CBG100" s="184"/>
      <c r="CBH100" s="184"/>
      <c r="CBI100" s="184"/>
      <c r="CBJ100" s="184"/>
      <c r="CBK100" s="184"/>
      <c r="CBL100" s="184"/>
      <c r="CBM100" s="184"/>
      <c r="CBN100" s="184"/>
      <c r="CBO100" s="184"/>
      <c r="CBP100" s="184"/>
      <c r="CBQ100" s="184"/>
      <c r="CBR100" s="184"/>
      <c r="CBS100" s="184"/>
      <c r="CBT100" s="184"/>
      <c r="CBU100" s="184"/>
      <c r="CBV100" s="184"/>
      <c r="CBW100" s="184"/>
      <c r="CBX100" s="184"/>
      <c r="CBY100" s="184"/>
      <c r="CBZ100" s="184"/>
      <c r="CCA100" s="184"/>
      <c r="CCB100" s="184"/>
      <c r="CCC100" s="184"/>
      <c r="CCD100" s="184"/>
      <c r="CCE100" s="184"/>
      <c r="CCF100" s="184"/>
      <c r="CCG100" s="184"/>
      <c r="CCH100" s="184"/>
      <c r="CCI100" s="184"/>
      <c r="CCJ100" s="184"/>
      <c r="CCK100" s="184"/>
      <c r="CCL100" s="184"/>
      <c r="CCM100" s="184"/>
      <c r="CCN100" s="184"/>
      <c r="CCO100" s="184"/>
      <c r="CCP100" s="184"/>
      <c r="CCQ100" s="184"/>
      <c r="CCR100" s="184"/>
      <c r="CCS100" s="184"/>
      <c r="CCT100" s="184"/>
      <c r="CCU100" s="184"/>
      <c r="CCV100" s="184"/>
      <c r="CCW100" s="184"/>
      <c r="CCX100" s="184"/>
      <c r="CCY100" s="184"/>
      <c r="CCZ100" s="184"/>
      <c r="CDA100" s="184"/>
      <c r="CDB100" s="184"/>
      <c r="CDC100" s="184"/>
      <c r="CDD100" s="184"/>
      <c r="CDE100" s="184"/>
      <c r="CDF100" s="184"/>
      <c r="CDG100" s="184"/>
      <c r="CDH100" s="184"/>
      <c r="CDI100" s="184"/>
      <c r="CDJ100" s="184"/>
      <c r="CDK100" s="184"/>
      <c r="CDL100" s="184"/>
      <c r="CDM100" s="184"/>
      <c r="CDN100" s="184"/>
      <c r="CDO100" s="184"/>
      <c r="CDP100" s="184"/>
      <c r="CDQ100" s="184"/>
      <c r="CDR100" s="184"/>
      <c r="CDS100" s="184"/>
      <c r="CDT100" s="184"/>
      <c r="CDU100" s="184"/>
      <c r="CDV100" s="184"/>
      <c r="CDW100" s="184"/>
      <c r="CDX100" s="184"/>
      <c r="CDY100" s="184"/>
      <c r="CDZ100" s="184"/>
      <c r="CEA100" s="184"/>
      <c r="CEB100" s="184"/>
      <c r="CEC100" s="184"/>
      <c r="CED100" s="184"/>
      <c r="CEE100" s="184"/>
      <c r="CEF100" s="184"/>
      <c r="CEG100" s="184"/>
      <c r="CEH100" s="184"/>
      <c r="CEI100" s="184"/>
      <c r="CEJ100" s="184"/>
      <c r="CEK100" s="184"/>
      <c r="CEL100" s="184"/>
      <c r="CEM100" s="184"/>
      <c r="CEN100" s="184"/>
      <c r="CEO100" s="184"/>
      <c r="CEP100" s="184"/>
      <c r="CEQ100" s="184"/>
      <c r="CER100" s="184"/>
      <c r="CES100" s="184"/>
      <c r="CET100" s="184"/>
      <c r="CEU100" s="184"/>
      <c r="CEV100" s="184"/>
      <c r="CEW100" s="184"/>
      <c r="CEX100" s="184"/>
      <c r="CEY100" s="184"/>
      <c r="CEZ100" s="184"/>
      <c r="CFA100" s="184"/>
      <c r="CFB100" s="184"/>
      <c r="CFC100" s="184"/>
      <c r="CFD100" s="184"/>
      <c r="CFE100" s="184"/>
      <c r="CFF100" s="184"/>
      <c r="CFG100" s="184"/>
      <c r="CFH100" s="184"/>
      <c r="CFI100" s="184"/>
      <c r="CFJ100" s="184"/>
      <c r="CFK100" s="184"/>
      <c r="CFL100" s="184"/>
      <c r="CFM100" s="184"/>
      <c r="CFN100" s="184"/>
      <c r="CFO100" s="184"/>
      <c r="CFP100" s="184"/>
      <c r="CFQ100" s="184"/>
      <c r="CFR100" s="184"/>
      <c r="CFS100" s="184"/>
      <c r="CFT100" s="184"/>
      <c r="CFU100" s="184"/>
      <c r="CFV100" s="184"/>
      <c r="CFW100" s="184"/>
      <c r="CFX100" s="184"/>
      <c r="CFY100" s="184"/>
      <c r="CFZ100" s="184"/>
      <c r="CGA100" s="184"/>
      <c r="CGB100" s="184"/>
      <c r="CGC100" s="184"/>
      <c r="CGD100" s="184"/>
      <c r="CGE100" s="184"/>
      <c r="CGF100" s="184"/>
      <c r="CGG100" s="184"/>
      <c r="CGH100" s="184"/>
      <c r="CGI100" s="184"/>
      <c r="CGJ100" s="184"/>
      <c r="CGK100" s="184"/>
      <c r="CGL100" s="184"/>
      <c r="CGM100" s="184"/>
      <c r="CGN100" s="184"/>
      <c r="CGO100" s="184"/>
      <c r="CGP100" s="184"/>
      <c r="CGQ100" s="184"/>
      <c r="CGR100" s="184"/>
      <c r="CGS100" s="184"/>
      <c r="CGT100" s="184"/>
      <c r="CGU100" s="184"/>
      <c r="CGV100" s="184"/>
      <c r="CGW100" s="184"/>
      <c r="CGX100" s="184"/>
      <c r="CGY100" s="184"/>
      <c r="CGZ100" s="184"/>
      <c r="CHA100" s="184"/>
      <c r="CHB100" s="184"/>
      <c r="CHC100" s="184"/>
      <c r="CHD100" s="184"/>
      <c r="CHE100" s="184"/>
      <c r="CHF100" s="184"/>
      <c r="CHG100" s="184"/>
      <c r="CHH100" s="184"/>
      <c r="CHI100" s="184"/>
      <c r="CHJ100" s="184"/>
      <c r="CHK100" s="184"/>
      <c r="CHL100" s="184"/>
      <c r="CHM100" s="184"/>
      <c r="CHN100" s="184"/>
      <c r="CHO100" s="184"/>
      <c r="CHP100" s="184"/>
      <c r="CHQ100" s="184"/>
      <c r="CHR100" s="184"/>
      <c r="CHS100" s="184"/>
      <c r="CHT100" s="184"/>
      <c r="CHU100" s="184"/>
      <c r="CHV100" s="184"/>
      <c r="CHW100" s="184"/>
      <c r="CHX100" s="184"/>
      <c r="CHY100" s="184"/>
      <c r="CHZ100" s="184"/>
      <c r="CIA100" s="184"/>
      <c r="CIB100" s="184"/>
      <c r="CIC100" s="184"/>
      <c r="CID100" s="184"/>
      <c r="CIE100" s="184"/>
      <c r="CIF100" s="184"/>
      <c r="CIG100" s="184"/>
      <c r="CIH100" s="184"/>
      <c r="CII100" s="184"/>
      <c r="CIJ100" s="184"/>
      <c r="CIK100" s="184"/>
      <c r="CIL100" s="184"/>
      <c r="CIM100" s="184"/>
      <c r="CIN100" s="184"/>
      <c r="CIO100" s="184"/>
      <c r="CIP100" s="184"/>
      <c r="CIQ100" s="184"/>
      <c r="CIR100" s="184"/>
      <c r="CIS100" s="184"/>
      <c r="CIT100" s="184"/>
      <c r="CIU100" s="184"/>
      <c r="CIV100" s="184"/>
      <c r="CIW100" s="184"/>
      <c r="CIX100" s="184"/>
      <c r="CIY100" s="184"/>
      <c r="CIZ100" s="184"/>
      <c r="CJA100" s="184"/>
      <c r="CJB100" s="184"/>
      <c r="CJC100" s="184"/>
      <c r="CJD100" s="184"/>
      <c r="CJE100" s="184"/>
      <c r="CJF100" s="184"/>
      <c r="CJG100" s="184"/>
      <c r="CJH100" s="184"/>
      <c r="CJI100" s="184"/>
      <c r="CJJ100" s="184"/>
      <c r="CJK100" s="184"/>
      <c r="CJL100" s="184"/>
      <c r="CJM100" s="184"/>
      <c r="CJN100" s="184"/>
      <c r="CJO100" s="184"/>
      <c r="CJP100" s="184"/>
      <c r="CJQ100" s="184"/>
      <c r="CJR100" s="184"/>
      <c r="CJS100" s="184"/>
      <c r="CJT100" s="184"/>
      <c r="CJU100" s="184"/>
      <c r="CJV100" s="184"/>
      <c r="CJW100" s="184"/>
      <c r="CJX100" s="184"/>
      <c r="CJY100" s="184"/>
      <c r="CJZ100" s="184"/>
      <c r="CKA100" s="184"/>
      <c r="CKB100" s="184"/>
      <c r="CKC100" s="184"/>
      <c r="CKD100" s="184"/>
      <c r="CKE100" s="184"/>
      <c r="CKF100" s="184"/>
      <c r="CKG100" s="184"/>
      <c r="CKH100" s="184"/>
      <c r="CKI100" s="184"/>
      <c r="CKJ100" s="184"/>
      <c r="CKK100" s="184"/>
      <c r="CKL100" s="184"/>
      <c r="CKM100" s="184"/>
      <c r="CKN100" s="184"/>
      <c r="CKO100" s="184"/>
      <c r="CKP100" s="184"/>
      <c r="CKQ100" s="184"/>
      <c r="CKR100" s="184"/>
      <c r="CKS100" s="184"/>
      <c r="CKT100" s="184"/>
      <c r="CKU100" s="184"/>
      <c r="CKV100" s="184"/>
      <c r="CKW100" s="184"/>
      <c r="CKX100" s="184"/>
      <c r="CKY100" s="184"/>
      <c r="CKZ100" s="184"/>
      <c r="CLA100" s="184"/>
      <c r="CLB100" s="184"/>
      <c r="CLC100" s="184"/>
      <c r="CLD100" s="184"/>
      <c r="CLE100" s="184"/>
      <c r="CLF100" s="184"/>
      <c r="CLG100" s="184"/>
      <c r="CLH100" s="184"/>
      <c r="CLI100" s="184"/>
      <c r="CLJ100" s="184"/>
      <c r="CLK100" s="184"/>
      <c r="CLL100" s="184"/>
      <c r="CLM100" s="184"/>
      <c r="CLN100" s="184"/>
      <c r="CLO100" s="184"/>
      <c r="CLP100" s="184"/>
      <c r="CLQ100" s="184"/>
      <c r="CLR100" s="184"/>
      <c r="CLS100" s="184"/>
      <c r="CLT100" s="184"/>
      <c r="CLU100" s="184"/>
      <c r="CLV100" s="184"/>
      <c r="CLW100" s="184"/>
      <c r="CLX100" s="184"/>
      <c r="CLY100" s="184"/>
      <c r="CLZ100" s="184"/>
      <c r="CMA100" s="184"/>
      <c r="CMB100" s="184"/>
      <c r="CMC100" s="184"/>
      <c r="CMD100" s="184"/>
      <c r="CME100" s="184"/>
      <c r="CMF100" s="184"/>
      <c r="CMG100" s="184"/>
      <c r="CMH100" s="184"/>
      <c r="CMI100" s="184"/>
      <c r="CMJ100" s="184"/>
      <c r="CMK100" s="184"/>
      <c r="CML100" s="184"/>
      <c r="CMM100" s="184"/>
      <c r="CMN100" s="184"/>
      <c r="CMO100" s="184"/>
      <c r="CMP100" s="184"/>
      <c r="CMQ100" s="184"/>
      <c r="CMR100" s="184"/>
      <c r="CMS100" s="184"/>
      <c r="CMT100" s="184"/>
      <c r="CMU100" s="184"/>
      <c r="CMV100" s="184"/>
      <c r="CMW100" s="184"/>
      <c r="CMX100" s="184"/>
      <c r="CMY100" s="184"/>
      <c r="CMZ100" s="184"/>
      <c r="CNA100" s="184"/>
      <c r="CNB100" s="184"/>
      <c r="CNC100" s="184"/>
      <c r="CND100" s="184"/>
      <c r="CNE100" s="184"/>
      <c r="CNF100" s="184"/>
      <c r="CNG100" s="184"/>
      <c r="CNH100" s="184"/>
      <c r="CNI100" s="184"/>
      <c r="CNJ100" s="184"/>
      <c r="CNK100" s="184"/>
      <c r="CNL100" s="184"/>
      <c r="CNM100" s="184"/>
      <c r="CNN100" s="184"/>
      <c r="CNO100" s="184"/>
      <c r="CNP100" s="184"/>
      <c r="CNQ100" s="184"/>
      <c r="CNR100" s="184"/>
      <c r="CNS100" s="184"/>
      <c r="CNT100" s="184"/>
      <c r="CNU100" s="184"/>
      <c r="CNV100" s="184"/>
      <c r="CNW100" s="184"/>
      <c r="CNX100" s="184"/>
      <c r="CNY100" s="184"/>
      <c r="CNZ100" s="184"/>
      <c r="COA100" s="184"/>
      <c r="COB100" s="184"/>
      <c r="COC100" s="184"/>
      <c r="COD100" s="184"/>
      <c r="COE100" s="184"/>
      <c r="COF100" s="184"/>
      <c r="COG100" s="184"/>
      <c r="COH100" s="184"/>
      <c r="COI100" s="184"/>
      <c r="COJ100" s="184"/>
      <c r="COK100" s="184"/>
      <c r="COL100" s="184"/>
      <c r="COM100" s="184"/>
      <c r="CON100" s="184"/>
      <c r="COO100" s="184"/>
      <c r="COP100" s="184"/>
      <c r="COQ100" s="184"/>
      <c r="COR100" s="184"/>
      <c r="COS100" s="184"/>
      <c r="COT100" s="184"/>
      <c r="COU100" s="184"/>
      <c r="COV100" s="184"/>
      <c r="COW100" s="184"/>
      <c r="COX100" s="184"/>
      <c r="COY100" s="184"/>
      <c r="COZ100" s="184"/>
      <c r="CPA100" s="184"/>
      <c r="CPB100" s="184"/>
      <c r="CPC100" s="184"/>
      <c r="CPD100" s="184"/>
      <c r="CPE100" s="184"/>
      <c r="CPF100" s="184"/>
      <c r="CPG100" s="184"/>
      <c r="CPH100" s="184"/>
      <c r="CPI100" s="184"/>
      <c r="CPJ100" s="184"/>
      <c r="CPK100" s="184"/>
      <c r="CPL100" s="184"/>
      <c r="CPM100" s="184"/>
      <c r="CPN100" s="184"/>
      <c r="CPO100" s="184"/>
      <c r="CPP100" s="184"/>
      <c r="CPQ100" s="184"/>
      <c r="CPR100" s="184"/>
      <c r="CPS100" s="184"/>
      <c r="CPT100" s="184"/>
      <c r="CPU100" s="184"/>
      <c r="CPV100" s="184"/>
      <c r="CPW100" s="184"/>
      <c r="CPX100" s="184"/>
      <c r="CPY100" s="184"/>
      <c r="CPZ100" s="184"/>
      <c r="CQA100" s="184"/>
      <c r="CQB100" s="184"/>
      <c r="CQC100" s="184"/>
      <c r="CQD100" s="184"/>
      <c r="CQE100" s="184"/>
      <c r="CQF100" s="184"/>
      <c r="CQG100" s="184"/>
      <c r="CQH100" s="184"/>
      <c r="CQI100" s="184"/>
      <c r="CQJ100" s="184"/>
      <c r="CQK100" s="184"/>
      <c r="CQL100" s="184"/>
      <c r="CQM100" s="184"/>
      <c r="CQN100" s="184"/>
      <c r="CQO100" s="184"/>
      <c r="CQP100" s="184"/>
      <c r="CQQ100" s="184"/>
      <c r="CQR100" s="184"/>
      <c r="CQS100" s="184"/>
      <c r="CQT100" s="184"/>
      <c r="CQU100" s="184"/>
      <c r="CQV100" s="184"/>
      <c r="CQW100" s="184"/>
      <c r="CQX100" s="184"/>
      <c r="CQY100" s="184"/>
      <c r="CQZ100" s="184"/>
      <c r="CRA100" s="184"/>
      <c r="CRB100" s="184"/>
      <c r="CRC100" s="184"/>
      <c r="CRD100" s="184"/>
      <c r="CRE100" s="184"/>
      <c r="CRF100" s="184"/>
      <c r="CRG100" s="184"/>
      <c r="CRH100" s="184"/>
      <c r="CRI100" s="184"/>
      <c r="CRJ100" s="184"/>
      <c r="CRK100" s="184"/>
      <c r="CRL100" s="184"/>
      <c r="CRM100" s="184"/>
      <c r="CRN100" s="184"/>
      <c r="CRO100" s="184"/>
      <c r="CRP100" s="184"/>
      <c r="CRQ100" s="184"/>
      <c r="CRR100" s="184"/>
      <c r="CRS100" s="184"/>
      <c r="CRT100" s="184"/>
      <c r="CRU100" s="184"/>
      <c r="CRV100" s="184"/>
      <c r="CRW100" s="184"/>
      <c r="CRX100" s="184"/>
      <c r="CRY100" s="184"/>
      <c r="CRZ100" s="184"/>
      <c r="CSA100" s="184"/>
      <c r="CSB100" s="184"/>
      <c r="CSC100" s="184"/>
      <c r="CSD100" s="184"/>
      <c r="CSE100" s="184"/>
      <c r="CSF100" s="184"/>
      <c r="CSG100" s="184"/>
      <c r="CSH100" s="184"/>
      <c r="CSI100" s="184"/>
      <c r="CSJ100" s="184"/>
      <c r="CSK100" s="184"/>
      <c r="CSL100" s="184"/>
      <c r="CSM100" s="184"/>
      <c r="CSN100" s="184"/>
      <c r="CSO100" s="184"/>
      <c r="CSP100" s="184"/>
      <c r="CSQ100" s="184"/>
      <c r="CSR100" s="184"/>
      <c r="CSS100" s="184"/>
      <c r="CST100" s="184"/>
      <c r="CSU100" s="184"/>
      <c r="CSV100" s="184"/>
      <c r="CSW100" s="184"/>
      <c r="CSX100" s="184"/>
      <c r="CSY100" s="184"/>
      <c r="CSZ100" s="184"/>
      <c r="CTA100" s="184"/>
      <c r="CTB100" s="184"/>
      <c r="CTC100" s="184"/>
      <c r="CTD100" s="184"/>
      <c r="CTE100" s="184"/>
      <c r="CTF100" s="184"/>
      <c r="CTG100" s="184"/>
      <c r="CTH100" s="184"/>
      <c r="CTI100" s="184"/>
      <c r="CTJ100" s="184"/>
      <c r="CTK100" s="184"/>
      <c r="CTL100" s="184"/>
      <c r="CTM100" s="184"/>
      <c r="CTN100" s="184"/>
      <c r="CTO100" s="184"/>
      <c r="CTP100" s="184"/>
      <c r="CTQ100" s="184"/>
      <c r="CTR100" s="184"/>
      <c r="CTS100" s="184"/>
      <c r="CTT100" s="184"/>
      <c r="CTU100" s="184"/>
      <c r="CTV100" s="184"/>
      <c r="CTW100" s="184"/>
      <c r="CTX100" s="184"/>
      <c r="CTY100" s="184"/>
      <c r="CTZ100" s="184"/>
      <c r="CUA100" s="184"/>
      <c r="CUB100" s="184"/>
      <c r="CUC100" s="184"/>
      <c r="CUD100" s="184"/>
      <c r="CUE100" s="184"/>
      <c r="CUF100" s="184"/>
      <c r="CUG100" s="184"/>
      <c r="CUH100" s="184"/>
      <c r="CUI100" s="184"/>
      <c r="CUJ100" s="184"/>
      <c r="CUK100" s="184"/>
      <c r="CUL100" s="184"/>
      <c r="CUM100" s="184"/>
      <c r="CUN100" s="184"/>
      <c r="CUO100" s="184"/>
      <c r="CUP100" s="184"/>
      <c r="CUQ100" s="184"/>
      <c r="CUR100" s="184"/>
      <c r="CUS100" s="184"/>
      <c r="CUT100" s="184"/>
      <c r="CUU100" s="184"/>
      <c r="CUV100" s="184"/>
      <c r="CUW100" s="184"/>
      <c r="CUX100" s="184"/>
      <c r="CUY100" s="184"/>
      <c r="CUZ100" s="184"/>
      <c r="CVA100" s="184"/>
      <c r="CVB100" s="184"/>
      <c r="CVC100" s="184"/>
      <c r="CVD100" s="184"/>
      <c r="CVE100" s="184"/>
      <c r="CVF100" s="184"/>
      <c r="CVG100" s="184"/>
      <c r="CVH100" s="184"/>
      <c r="CVI100" s="184"/>
      <c r="CVJ100" s="184"/>
      <c r="CVK100" s="184"/>
      <c r="CVL100" s="184"/>
      <c r="CVM100" s="184"/>
      <c r="CVN100" s="184"/>
      <c r="CVO100" s="184"/>
      <c r="CVP100" s="184"/>
      <c r="CVQ100" s="184"/>
      <c r="CVR100" s="184"/>
      <c r="CVS100" s="184"/>
      <c r="CVT100" s="184"/>
      <c r="CVU100" s="184"/>
      <c r="CVV100" s="184"/>
      <c r="CVW100" s="184"/>
      <c r="CVX100" s="184"/>
      <c r="CVY100" s="184"/>
      <c r="CVZ100" s="184"/>
      <c r="CWA100" s="184"/>
      <c r="CWB100" s="184"/>
      <c r="CWC100" s="184"/>
      <c r="CWD100" s="184"/>
      <c r="CWE100" s="184"/>
      <c r="CWF100" s="184"/>
      <c r="CWG100" s="184"/>
      <c r="CWH100" s="184"/>
      <c r="CWI100" s="184"/>
      <c r="CWJ100" s="184"/>
      <c r="CWK100" s="184"/>
      <c r="CWL100" s="184"/>
      <c r="CWM100" s="184"/>
      <c r="CWN100" s="184"/>
      <c r="CWO100" s="184"/>
      <c r="CWP100" s="184"/>
      <c r="CWQ100" s="184"/>
      <c r="CWR100" s="184"/>
      <c r="CWS100" s="184"/>
      <c r="CWT100" s="184"/>
      <c r="CWU100" s="184"/>
      <c r="CWV100" s="184"/>
      <c r="CWW100" s="184"/>
      <c r="CWX100" s="184"/>
      <c r="CWY100" s="184"/>
      <c r="CWZ100" s="184"/>
      <c r="CXA100" s="184"/>
      <c r="CXB100" s="184"/>
      <c r="CXC100" s="184"/>
      <c r="CXD100" s="184"/>
      <c r="CXE100" s="184"/>
      <c r="CXF100" s="184"/>
      <c r="CXG100" s="184"/>
      <c r="CXH100" s="184"/>
      <c r="CXI100" s="184"/>
      <c r="CXJ100" s="184"/>
      <c r="CXK100" s="184"/>
      <c r="CXL100" s="184"/>
      <c r="CXM100" s="184"/>
      <c r="CXN100" s="184"/>
      <c r="CXO100" s="184"/>
      <c r="CXP100" s="184"/>
      <c r="CXQ100" s="184"/>
      <c r="CXR100" s="184"/>
      <c r="CXS100" s="184"/>
      <c r="CXT100" s="184"/>
      <c r="CXU100" s="184"/>
      <c r="CXV100" s="184"/>
      <c r="CXW100" s="184"/>
      <c r="CXX100" s="184"/>
      <c r="CXY100" s="184"/>
      <c r="CXZ100" s="184"/>
      <c r="CYA100" s="184"/>
      <c r="CYB100" s="184"/>
      <c r="CYC100" s="184"/>
      <c r="CYD100" s="184"/>
      <c r="CYE100" s="184"/>
      <c r="CYF100" s="184"/>
      <c r="CYG100" s="184"/>
      <c r="CYH100" s="184"/>
      <c r="CYI100" s="184"/>
      <c r="CYJ100" s="184"/>
      <c r="CYK100" s="184"/>
      <c r="CYL100" s="184"/>
      <c r="CYM100" s="184"/>
      <c r="CYN100" s="184"/>
      <c r="CYO100" s="184"/>
      <c r="CYP100" s="184"/>
      <c r="CYQ100" s="184"/>
      <c r="CYR100" s="184"/>
      <c r="CYS100" s="184"/>
      <c r="CYT100" s="184"/>
      <c r="CYU100" s="184"/>
      <c r="CYV100" s="184"/>
      <c r="CYW100" s="184"/>
      <c r="CYX100" s="184"/>
      <c r="CYY100" s="184"/>
      <c r="CYZ100" s="184"/>
      <c r="CZA100" s="184"/>
      <c r="CZB100" s="184"/>
      <c r="CZC100" s="184"/>
      <c r="CZD100" s="184"/>
      <c r="CZE100" s="184"/>
      <c r="CZF100" s="184"/>
      <c r="CZG100" s="184"/>
      <c r="CZH100" s="184"/>
      <c r="CZI100" s="184"/>
      <c r="CZJ100" s="184"/>
      <c r="CZK100" s="184"/>
      <c r="CZL100" s="184"/>
      <c r="CZM100" s="184"/>
      <c r="CZN100" s="184"/>
      <c r="CZO100" s="184"/>
      <c r="CZP100" s="184"/>
      <c r="CZQ100" s="184"/>
      <c r="CZR100" s="184"/>
      <c r="CZS100" s="184"/>
      <c r="CZT100" s="184"/>
      <c r="CZU100" s="184"/>
      <c r="CZV100" s="184"/>
      <c r="CZW100" s="184"/>
      <c r="CZX100" s="184"/>
      <c r="CZY100" s="184"/>
      <c r="CZZ100" s="184"/>
      <c r="DAA100" s="184"/>
      <c r="DAB100" s="184"/>
      <c r="DAC100" s="184"/>
      <c r="DAD100" s="184"/>
      <c r="DAE100" s="184"/>
      <c r="DAF100" s="184"/>
      <c r="DAG100" s="184"/>
      <c r="DAH100" s="184"/>
      <c r="DAI100" s="184"/>
      <c r="DAJ100" s="184"/>
      <c r="DAK100" s="184"/>
      <c r="DAL100" s="184"/>
      <c r="DAM100" s="184"/>
      <c r="DAN100" s="184"/>
      <c r="DAO100" s="184"/>
      <c r="DAP100" s="184"/>
      <c r="DAQ100" s="184"/>
      <c r="DAR100" s="184"/>
      <c r="DAS100" s="184"/>
      <c r="DAT100" s="184"/>
      <c r="DAU100" s="184"/>
      <c r="DAV100" s="184"/>
      <c r="DAW100" s="184"/>
      <c r="DAX100" s="184"/>
      <c r="DAY100" s="184"/>
      <c r="DAZ100" s="184"/>
      <c r="DBA100" s="184"/>
      <c r="DBB100" s="184"/>
      <c r="DBC100" s="184"/>
      <c r="DBD100" s="184"/>
      <c r="DBE100" s="184"/>
      <c r="DBF100" s="184"/>
      <c r="DBG100" s="184"/>
      <c r="DBH100" s="184"/>
      <c r="DBI100" s="184"/>
      <c r="DBJ100" s="184"/>
      <c r="DBK100" s="184"/>
      <c r="DBL100" s="184"/>
      <c r="DBM100" s="184"/>
      <c r="DBN100" s="184"/>
      <c r="DBO100" s="184"/>
      <c r="DBP100" s="184"/>
      <c r="DBQ100" s="184"/>
      <c r="DBR100" s="184"/>
      <c r="DBS100" s="184"/>
      <c r="DBT100" s="184"/>
      <c r="DBU100" s="184"/>
      <c r="DBV100" s="184"/>
      <c r="DBW100" s="184"/>
      <c r="DBX100" s="184"/>
      <c r="DBY100" s="184"/>
      <c r="DBZ100" s="184"/>
      <c r="DCA100" s="184"/>
      <c r="DCB100" s="184"/>
      <c r="DCC100" s="184"/>
      <c r="DCD100" s="184"/>
      <c r="DCE100" s="184"/>
      <c r="DCF100" s="184"/>
      <c r="DCG100" s="184"/>
      <c r="DCH100" s="184"/>
      <c r="DCI100" s="184"/>
      <c r="DCJ100" s="184"/>
      <c r="DCK100" s="184"/>
      <c r="DCL100" s="184"/>
      <c r="DCM100" s="184"/>
      <c r="DCN100" s="184"/>
      <c r="DCO100" s="184"/>
      <c r="DCP100" s="184"/>
      <c r="DCQ100" s="184"/>
      <c r="DCR100" s="184"/>
      <c r="DCS100" s="184"/>
      <c r="DCT100" s="184"/>
      <c r="DCU100" s="184"/>
      <c r="DCV100" s="184"/>
      <c r="DCW100" s="184"/>
      <c r="DCX100" s="184"/>
      <c r="DCY100" s="184"/>
      <c r="DCZ100" s="184"/>
      <c r="DDA100" s="184"/>
      <c r="DDB100" s="184"/>
      <c r="DDC100" s="184"/>
      <c r="DDD100" s="184"/>
      <c r="DDE100" s="184"/>
      <c r="DDF100" s="184"/>
      <c r="DDG100" s="184"/>
      <c r="DDH100" s="184"/>
      <c r="DDI100" s="184"/>
      <c r="DDJ100" s="184"/>
      <c r="DDK100" s="184"/>
      <c r="DDL100" s="184"/>
      <c r="DDM100" s="184"/>
      <c r="DDN100" s="184"/>
      <c r="DDO100" s="184"/>
      <c r="DDP100" s="184"/>
      <c r="DDQ100" s="184"/>
      <c r="DDR100" s="184"/>
      <c r="DDS100" s="184"/>
      <c r="DDT100" s="184"/>
      <c r="DDU100" s="184"/>
      <c r="DDV100" s="184"/>
      <c r="DDW100" s="184"/>
      <c r="DDX100" s="184"/>
      <c r="DDY100" s="184"/>
      <c r="DDZ100" s="184"/>
      <c r="DEA100" s="184"/>
      <c r="DEB100" s="184"/>
      <c r="DEC100" s="184"/>
      <c r="DED100" s="184"/>
      <c r="DEE100" s="184"/>
      <c r="DEF100" s="184"/>
      <c r="DEG100" s="184"/>
      <c r="DEH100" s="184"/>
      <c r="DEI100" s="184"/>
      <c r="DEJ100" s="184"/>
      <c r="DEK100" s="184"/>
      <c r="DEL100" s="184"/>
      <c r="DEM100" s="184"/>
      <c r="DEN100" s="184"/>
      <c r="DEO100" s="184"/>
      <c r="DEP100" s="184"/>
      <c r="DEQ100" s="184"/>
      <c r="DER100" s="184"/>
      <c r="DES100" s="184"/>
      <c r="DET100" s="184"/>
      <c r="DEU100" s="184"/>
      <c r="DEV100" s="184"/>
      <c r="DEW100" s="184"/>
      <c r="DEX100" s="184"/>
      <c r="DEY100" s="184"/>
      <c r="DEZ100" s="184"/>
      <c r="DFA100" s="184"/>
      <c r="DFB100" s="184"/>
      <c r="DFC100" s="184"/>
      <c r="DFD100" s="184"/>
      <c r="DFE100" s="184"/>
      <c r="DFF100" s="184"/>
      <c r="DFG100" s="184"/>
      <c r="DFH100" s="184"/>
      <c r="DFI100" s="184"/>
      <c r="DFJ100" s="184"/>
      <c r="DFK100" s="184"/>
      <c r="DFL100" s="184"/>
      <c r="DFM100" s="184"/>
      <c r="DFN100" s="184"/>
      <c r="DFO100" s="184"/>
      <c r="DFP100" s="184"/>
      <c r="DFQ100" s="184"/>
      <c r="DFR100" s="184"/>
      <c r="DFS100" s="184"/>
      <c r="DFT100" s="184"/>
      <c r="DFU100" s="184"/>
      <c r="DFV100" s="184"/>
      <c r="DFW100" s="184"/>
      <c r="DFX100" s="184"/>
      <c r="DFY100" s="184"/>
      <c r="DFZ100" s="184"/>
      <c r="DGA100" s="184"/>
      <c r="DGB100" s="184"/>
      <c r="DGC100" s="184"/>
      <c r="DGD100" s="184"/>
      <c r="DGE100" s="184"/>
      <c r="DGF100" s="184"/>
      <c r="DGG100" s="184"/>
      <c r="DGH100" s="184"/>
      <c r="DGI100" s="184"/>
      <c r="DGJ100" s="184"/>
      <c r="DGK100" s="184"/>
      <c r="DGL100" s="184"/>
      <c r="DGM100" s="184"/>
      <c r="DGN100" s="184"/>
      <c r="DGO100" s="184"/>
      <c r="DGP100" s="184"/>
      <c r="DGQ100" s="184"/>
      <c r="DGR100" s="184"/>
      <c r="DGS100" s="184"/>
      <c r="DGT100" s="184"/>
      <c r="DGU100" s="184"/>
      <c r="DGV100" s="184"/>
      <c r="DGW100" s="184"/>
      <c r="DGX100" s="184"/>
      <c r="DGY100" s="184"/>
      <c r="DGZ100" s="184"/>
      <c r="DHA100" s="184"/>
      <c r="DHB100" s="184"/>
      <c r="DHC100" s="184"/>
      <c r="DHD100" s="184"/>
      <c r="DHE100" s="184"/>
      <c r="DHF100" s="184"/>
      <c r="DHG100" s="184"/>
      <c r="DHH100" s="184"/>
      <c r="DHI100" s="184"/>
      <c r="DHJ100" s="184"/>
      <c r="DHK100" s="184"/>
      <c r="DHL100" s="184"/>
      <c r="DHM100" s="184"/>
      <c r="DHN100" s="184"/>
      <c r="DHO100" s="184"/>
      <c r="DHP100" s="184"/>
      <c r="DHQ100" s="184"/>
      <c r="DHR100" s="184"/>
      <c r="DHS100" s="184"/>
      <c r="DHT100" s="184"/>
      <c r="DHU100" s="184"/>
      <c r="DHV100" s="184"/>
      <c r="DHW100" s="184"/>
      <c r="DHX100" s="184"/>
      <c r="DHY100" s="184"/>
      <c r="DHZ100" s="184"/>
      <c r="DIA100" s="184"/>
      <c r="DIB100" s="184"/>
      <c r="DIC100" s="184"/>
      <c r="DID100" s="184"/>
      <c r="DIE100" s="184"/>
      <c r="DIF100" s="184"/>
      <c r="DIG100" s="184"/>
      <c r="DIH100" s="184"/>
      <c r="DII100" s="184"/>
      <c r="DIJ100" s="184"/>
      <c r="DIK100" s="184"/>
      <c r="DIL100" s="184"/>
      <c r="DIM100" s="184"/>
      <c r="DIN100" s="184"/>
      <c r="DIO100" s="184"/>
      <c r="DIP100" s="184"/>
      <c r="DIQ100" s="184"/>
      <c r="DIR100" s="184"/>
      <c r="DIS100" s="184"/>
      <c r="DIT100" s="184"/>
      <c r="DIU100" s="184"/>
      <c r="DIV100" s="184"/>
      <c r="DIW100" s="184"/>
      <c r="DIX100" s="184"/>
      <c r="DIY100" s="184"/>
      <c r="DIZ100" s="184"/>
      <c r="DJA100" s="184"/>
      <c r="DJB100" s="184"/>
      <c r="DJC100" s="184"/>
      <c r="DJD100" s="184"/>
      <c r="DJE100" s="184"/>
      <c r="DJF100" s="184"/>
      <c r="DJG100" s="184"/>
      <c r="DJH100" s="184"/>
      <c r="DJI100" s="184"/>
      <c r="DJJ100" s="184"/>
      <c r="DJK100" s="184"/>
      <c r="DJL100" s="184"/>
      <c r="DJM100" s="184"/>
      <c r="DJN100" s="184"/>
      <c r="DJO100" s="184"/>
      <c r="DJP100" s="184"/>
      <c r="DJQ100" s="184"/>
      <c r="DJR100" s="184"/>
      <c r="DJS100" s="184"/>
      <c r="DJT100" s="184"/>
      <c r="DJU100" s="184"/>
      <c r="DJV100" s="184"/>
      <c r="DJW100" s="184"/>
      <c r="DJX100" s="184"/>
      <c r="DJY100" s="184"/>
      <c r="DJZ100" s="184"/>
      <c r="DKA100" s="184"/>
      <c r="DKB100" s="184"/>
      <c r="DKC100" s="184"/>
      <c r="DKD100" s="184"/>
      <c r="DKE100" s="184"/>
      <c r="DKF100" s="184"/>
      <c r="DKG100" s="184"/>
      <c r="DKH100" s="184"/>
      <c r="DKI100" s="184"/>
      <c r="DKJ100" s="184"/>
      <c r="DKK100" s="184"/>
      <c r="DKL100" s="184"/>
      <c r="DKM100" s="184"/>
      <c r="DKN100" s="184"/>
      <c r="DKO100" s="184"/>
      <c r="DKP100" s="184"/>
      <c r="DKQ100" s="184"/>
      <c r="DKR100" s="184"/>
      <c r="DKS100" s="184"/>
      <c r="DKT100" s="184"/>
      <c r="DKU100" s="184"/>
      <c r="DKV100" s="184"/>
      <c r="DKW100" s="184"/>
      <c r="DKX100" s="184"/>
      <c r="DKY100" s="184"/>
      <c r="DKZ100" s="184"/>
      <c r="DLA100" s="184"/>
      <c r="DLB100" s="184"/>
      <c r="DLC100" s="184"/>
      <c r="DLD100" s="184"/>
      <c r="DLE100" s="184"/>
      <c r="DLF100" s="184"/>
      <c r="DLG100" s="184"/>
      <c r="DLH100" s="184"/>
      <c r="DLI100" s="184"/>
      <c r="DLJ100" s="184"/>
      <c r="DLK100" s="184"/>
      <c r="DLL100" s="184"/>
      <c r="DLM100" s="184"/>
      <c r="DLN100" s="184"/>
      <c r="DLO100" s="184"/>
      <c r="DLP100" s="184"/>
      <c r="DLQ100" s="184"/>
      <c r="DLR100" s="184"/>
      <c r="DLS100" s="184"/>
      <c r="DLT100" s="184"/>
      <c r="DLU100" s="184"/>
      <c r="DLV100" s="184"/>
      <c r="DLW100" s="184"/>
      <c r="DLX100" s="184"/>
      <c r="DLY100" s="184"/>
      <c r="DLZ100" s="184"/>
      <c r="DMA100" s="184"/>
      <c r="DMB100" s="184"/>
      <c r="DMC100" s="184"/>
      <c r="DMD100" s="184"/>
      <c r="DME100" s="184"/>
      <c r="DMF100" s="184"/>
      <c r="DMG100" s="184"/>
      <c r="DMH100" s="184"/>
      <c r="DMI100" s="184"/>
      <c r="DMJ100" s="184"/>
      <c r="DMK100" s="184"/>
      <c r="DML100" s="184"/>
      <c r="DMM100" s="184"/>
      <c r="DMN100" s="184"/>
      <c r="DMO100" s="184"/>
      <c r="DMP100" s="184"/>
      <c r="DMQ100" s="184"/>
      <c r="DMR100" s="184"/>
      <c r="DMS100" s="184"/>
      <c r="DMT100" s="184"/>
      <c r="DMU100" s="184"/>
      <c r="DMV100" s="184"/>
      <c r="DMW100" s="184"/>
      <c r="DMX100" s="184"/>
      <c r="DMY100" s="184"/>
      <c r="DMZ100" s="184"/>
      <c r="DNA100" s="184"/>
      <c r="DNB100" s="184"/>
      <c r="DNC100" s="184"/>
      <c r="DND100" s="184"/>
      <c r="DNE100" s="184"/>
      <c r="DNF100" s="184"/>
      <c r="DNG100" s="184"/>
      <c r="DNH100" s="184"/>
      <c r="DNI100" s="184"/>
      <c r="DNJ100" s="184"/>
      <c r="DNK100" s="184"/>
      <c r="DNL100" s="184"/>
      <c r="DNM100" s="184"/>
      <c r="DNN100" s="184"/>
      <c r="DNO100" s="184"/>
      <c r="DNP100" s="184"/>
      <c r="DNQ100" s="184"/>
      <c r="DNR100" s="184"/>
      <c r="DNS100" s="184"/>
      <c r="DNT100" s="184"/>
      <c r="DNU100" s="184"/>
      <c r="DNV100" s="184"/>
      <c r="DNW100" s="184"/>
      <c r="DNX100" s="184"/>
      <c r="DNY100" s="184"/>
      <c r="DNZ100" s="184"/>
      <c r="DOA100" s="184"/>
      <c r="DOB100" s="184"/>
      <c r="DOC100" s="184"/>
      <c r="DOD100" s="184"/>
      <c r="DOE100" s="184"/>
      <c r="DOF100" s="184"/>
      <c r="DOG100" s="184"/>
      <c r="DOH100" s="184"/>
      <c r="DOI100" s="184"/>
      <c r="DOJ100" s="184"/>
      <c r="DOK100" s="184"/>
      <c r="DOL100" s="184"/>
      <c r="DOM100" s="184"/>
      <c r="DON100" s="184"/>
      <c r="DOO100" s="184"/>
      <c r="DOP100" s="184"/>
      <c r="DOQ100" s="184"/>
      <c r="DOR100" s="184"/>
      <c r="DOS100" s="184"/>
      <c r="DOT100" s="184"/>
      <c r="DOU100" s="184"/>
      <c r="DOV100" s="184"/>
      <c r="DOW100" s="184"/>
      <c r="DOX100" s="184"/>
      <c r="DOY100" s="184"/>
      <c r="DOZ100" s="184"/>
      <c r="DPA100" s="184"/>
      <c r="DPB100" s="184"/>
      <c r="DPC100" s="184"/>
      <c r="DPD100" s="184"/>
      <c r="DPE100" s="184"/>
      <c r="DPF100" s="184"/>
      <c r="DPG100" s="184"/>
      <c r="DPH100" s="184"/>
      <c r="DPI100" s="184"/>
      <c r="DPJ100" s="184"/>
      <c r="DPK100" s="184"/>
      <c r="DPL100" s="184"/>
      <c r="DPM100" s="184"/>
      <c r="DPN100" s="184"/>
      <c r="DPO100" s="184"/>
      <c r="DPP100" s="184"/>
      <c r="DPQ100" s="184"/>
      <c r="DPR100" s="184"/>
      <c r="DPS100" s="184"/>
      <c r="DPT100" s="184"/>
      <c r="DPU100" s="184"/>
      <c r="DPV100" s="184"/>
      <c r="DPW100" s="184"/>
      <c r="DPX100" s="184"/>
      <c r="DPY100" s="184"/>
      <c r="DPZ100" s="184"/>
      <c r="DQA100" s="184"/>
      <c r="DQB100" s="184"/>
      <c r="DQC100" s="184"/>
      <c r="DQD100" s="184"/>
      <c r="DQE100" s="184"/>
      <c r="DQF100" s="184"/>
      <c r="DQG100" s="184"/>
      <c r="DQH100" s="184"/>
      <c r="DQI100" s="184"/>
      <c r="DQJ100" s="184"/>
      <c r="DQK100" s="184"/>
      <c r="DQL100" s="184"/>
      <c r="DQM100" s="184"/>
      <c r="DQN100" s="184"/>
      <c r="DQO100" s="184"/>
      <c r="DQP100" s="184"/>
      <c r="DQQ100" s="184"/>
      <c r="DQR100" s="184"/>
      <c r="DQS100" s="184"/>
      <c r="DQT100" s="184"/>
      <c r="DQU100" s="184"/>
      <c r="DQV100" s="184"/>
      <c r="DQW100" s="184"/>
      <c r="DQX100" s="184"/>
      <c r="DQY100" s="184"/>
      <c r="DQZ100" s="184"/>
      <c r="DRA100" s="184"/>
      <c r="DRB100" s="184"/>
      <c r="DRC100" s="184"/>
      <c r="DRD100" s="184"/>
      <c r="DRE100" s="184"/>
      <c r="DRF100" s="184"/>
      <c r="DRG100" s="184"/>
      <c r="DRH100" s="184"/>
      <c r="DRI100" s="184"/>
      <c r="DRJ100" s="184"/>
      <c r="DRK100" s="184"/>
      <c r="DRL100" s="184"/>
      <c r="DRM100" s="184"/>
      <c r="DRN100" s="184"/>
      <c r="DRO100" s="184"/>
      <c r="DRP100" s="184"/>
      <c r="DRQ100" s="184"/>
      <c r="DRR100" s="184"/>
      <c r="DRS100" s="184"/>
      <c r="DRT100" s="184"/>
      <c r="DRU100" s="184"/>
      <c r="DRV100" s="184"/>
      <c r="DRW100" s="184"/>
      <c r="DRX100" s="184"/>
      <c r="DRY100" s="184"/>
      <c r="DRZ100" s="184"/>
      <c r="DSA100" s="184"/>
      <c r="DSB100" s="184"/>
      <c r="DSC100" s="184"/>
      <c r="DSD100" s="184"/>
      <c r="DSE100" s="184"/>
      <c r="DSF100" s="184"/>
      <c r="DSG100" s="184"/>
      <c r="DSH100" s="184"/>
      <c r="DSI100" s="184"/>
      <c r="DSJ100" s="184"/>
      <c r="DSK100" s="184"/>
      <c r="DSL100" s="184"/>
      <c r="DSM100" s="184"/>
      <c r="DSN100" s="184"/>
      <c r="DSO100" s="184"/>
      <c r="DSP100" s="184"/>
      <c r="DSQ100" s="184"/>
      <c r="DSR100" s="184"/>
      <c r="DSS100" s="184"/>
      <c r="DST100" s="184"/>
      <c r="DSU100" s="184"/>
      <c r="DSV100" s="184"/>
      <c r="DSW100" s="184"/>
      <c r="DSX100" s="184"/>
      <c r="DSY100" s="184"/>
      <c r="DSZ100" s="184"/>
      <c r="DTA100" s="184"/>
      <c r="DTB100" s="184"/>
      <c r="DTC100" s="184"/>
      <c r="DTD100" s="184"/>
      <c r="DTE100" s="184"/>
      <c r="DTF100" s="184"/>
      <c r="DTG100" s="184"/>
      <c r="DTH100" s="184"/>
      <c r="DTI100" s="184"/>
      <c r="DTJ100" s="184"/>
      <c r="DTK100" s="184"/>
      <c r="DTL100" s="184"/>
      <c r="DTM100" s="184"/>
      <c r="DTN100" s="184"/>
      <c r="DTO100" s="184"/>
      <c r="DTP100" s="184"/>
      <c r="DTQ100" s="184"/>
      <c r="DTR100" s="184"/>
      <c r="DTS100" s="184"/>
      <c r="DTT100" s="184"/>
      <c r="DTU100" s="184"/>
      <c r="DTV100" s="184"/>
      <c r="DTW100" s="184"/>
      <c r="DTX100" s="184"/>
      <c r="DTY100" s="184"/>
      <c r="DTZ100" s="184"/>
      <c r="DUA100" s="184"/>
      <c r="DUB100" s="184"/>
      <c r="DUC100" s="184"/>
      <c r="DUD100" s="184"/>
      <c r="DUE100" s="184"/>
      <c r="DUF100" s="184"/>
      <c r="DUG100" s="184"/>
      <c r="DUH100" s="184"/>
      <c r="DUI100" s="184"/>
      <c r="DUJ100" s="184"/>
      <c r="DUK100" s="184"/>
      <c r="DUL100" s="184"/>
      <c r="DUM100" s="184"/>
      <c r="DUN100" s="184"/>
      <c r="DUO100" s="184"/>
      <c r="DUP100" s="184"/>
      <c r="DUQ100" s="184"/>
      <c r="DUR100" s="184"/>
      <c r="DUS100" s="184"/>
      <c r="DUT100" s="184"/>
      <c r="DUU100" s="184"/>
      <c r="DUV100" s="184"/>
      <c r="DUW100" s="184"/>
      <c r="DUX100" s="184"/>
      <c r="DUY100" s="184"/>
      <c r="DUZ100" s="184"/>
      <c r="DVA100" s="184"/>
      <c r="DVB100" s="184"/>
      <c r="DVC100" s="184"/>
      <c r="DVD100" s="184"/>
      <c r="DVE100" s="184"/>
      <c r="DVF100" s="184"/>
      <c r="DVG100" s="184"/>
      <c r="DVH100" s="184"/>
      <c r="DVI100" s="184"/>
      <c r="DVJ100" s="184"/>
      <c r="DVK100" s="184"/>
      <c r="DVL100" s="184"/>
      <c r="DVM100" s="184"/>
      <c r="DVN100" s="184"/>
      <c r="DVO100" s="184"/>
      <c r="DVP100" s="184"/>
      <c r="DVQ100" s="184"/>
      <c r="DVR100" s="184"/>
      <c r="DVS100" s="184"/>
      <c r="DVT100" s="184"/>
      <c r="DVU100" s="184"/>
      <c r="DVV100" s="184"/>
      <c r="DVW100" s="184"/>
      <c r="DVX100" s="184"/>
      <c r="DVY100" s="184"/>
      <c r="DVZ100" s="184"/>
      <c r="DWA100" s="184"/>
      <c r="DWB100" s="184"/>
      <c r="DWC100" s="184"/>
      <c r="DWD100" s="184"/>
      <c r="DWE100" s="184"/>
      <c r="DWF100" s="184"/>
      <c r="DWG100" s="184"/>
      <c r="DWH100" s="184"/>
      <c r="DWI100" s="184"/>
      <c r="DWJ100" s="184"/>
      <c r="DWK100" s="184"/>
      <c r="DWL100" s="184"/>
      <c r="DWM100" s="184"/>
      <c r="DWN100" s="184"/>
      <c r="DWO100" s="184"/>
      <c r="DWP100" s="184"/>
      <c r="DWQ100" s="184"/>
      <c r="DWR100" s="184"/>
      <c r="DWS100" s="184"/>
      <c r="DWT100" s="184"/>
      <c r="DWU100" s="184"/>
      <c r="DWV100" s="184"/>
      <c r="DWW100" s="184"/>
      <c r="DWX100" s="184"/>
      <c r="DWY100" s="184"/>
      <c r="DWZ100" s="184"/>
      <c r="DXA100" s="184"/>
      <c r="DXB100" s="184"/>
      <c r="DXC100" s="184"/>
      <c r="DXD100" s="184"/>
      <c r="DXE100" s="184"/>
      <c r="DXF100" s="184"/>
      <c r="DXG100" s="184"/>
      <c r="DXH100" s="184"/>
      <c r="DXI100" s="184"/>
      <c r="DXJ100" s="184"/>
      <c r="DXK100" s="184"/>
      <c r="DXL100" s="184"/>
      <c r="DXM100" s="184"/>
      <c r="DXN100" s="184"/>
      <c r="DXO100" s="184"/>
      <c r="DXP100" s="184"/>
      <c r="DXQ100" s="184"/>
      <c r="DXR100" s="184"/>
      <c r="DXS100" s="184"/>
      <c r="DXT100" s="184"/>
      <c r="DXU100" s="184"/>
      <c r="DXV100" s="184"/>
      <c r="DXW100" s="184"/>
      <c r="DXX100" s="184"/>
      <c r="DXY100" s="184"/>
      <c r="DXZ100" s="184"/>
      <c r="DYA100" s="184"/>
      <c r="DYB100" s="184"/>
      <c r="DYC100" s="184"/>
      <c r="DYD100" s="184"/>
      <c r="DYE100" s="184"/>
      <c r="DYF100" s="184"/>
      <c r="DYG100" s="184"/>
      <c r="DYH100" s="184"/>
      <c r="DYI100" s="184"/>
      <c r="DYJ100" s="184"/>
      <c r="DYK100" s="184"/>
      <c r="DYL100" s="184"/>
      <c r="DYM100" s="184"/>
      <c r="DYN100" s="184"/>
      <c r="DYO100" s="184"/>
      <c r="DYP100" s="184"/>
      <c r="DYQ100" s="184"/>
      <c r="DYR100" s="184"/>
      <c r="DYS100" s="184"/>
      <c r="DYT100" s="184"/>
      <c r="DYU100" s="184"/>
      <c r="DYV100" s="184"/>
      <c r="DYW100" s="184"/>
      <c r="DYX100" s="184"/>
      <c r="DYY100" s="184"/>
      <c r="DYZ100" s="184"/>
      <c r="DZA100" s="184"/>
      <c r="DZB100" s="184"/>
      <c r="DZC100" s="184"/>
      <c r="DZD100" s="184"/>
      <c r="DZE100" s="184"/>
      <c r="DZF100" s="184"/>
      <c r="DZG100" s="184"/>
      <c r="DZH100" s="184"/>
      <c r="DZI100" s="184"/>
      <c r="DZJ100" s="184"/>
      <c r="DZK100" s="184"/>
      <c r="DZL100" s="184"/>
      <c r="DZM100" s="184"/>
      <c r="DZN100" s="184"/>
      <c r="DZO100" s="184"/>
      <c r="DZP100" s="184"/>
      <c r="DZQ100" s="184"/>
      <c r="DZR100" s="184"/>
      <c r="DZS100" s="184"/>
      <c r="DZT100" s="184"/>
      <c r="DZU100" s="184"/>
      <c r="DZV100" s="184"/>
      <c r="DZW100" s="184"/>
      <c r="DZX100" s="184"/>
      <c r="DZY100" s="184"/>
      <c r="DZZ100" s="184"/>
      <c r="EAA100" s="184"/>
      <c r="EAB100" s="184"/>
      <c r="EAC100" s="184"/>
      <c r="EAD100" s="184"/>
      <c r="EAE100" s="184"/>
      <c r="EAF100" s="184"/>
      <c r="EAG100" s="184"/>
      <c r="EAH100" s="184"/>
      <c r="EAI100" s="184"/>
      <c r="EAJ100" s="184"/>
      <c r="EAK100" s="184"/>
      <c r="EAL100" s="184"/>
      <c r="EAM100" s="184"/>
      <c r="EAN100" s="184"/>
      <c r="EAO100" s="184"/>
      <c r="EAP100" s="184"/>
      <c r="EAQ100" s="184"/>
      <c r="EAR100" s="184"/>
      <c r="EAS100" s="184"/>
      <c r="EAT100" s="184"/>
      <c r="EAU100" s="184"/>
      <c r="EAV100" s="184"/>
      <c r="EAW100" s="184"/>
      <c r="EAX100" s="184"/>
      <c r="EAY100" s="184"/>
      <c r="EAZ100" s="184"/>
      <c r="EBA100" s="184"/>
      <c r="EBB100" s="184"/>
      <c r="EBC100" s="184"/>
      <c r="EBD100" s="184"/>
      <c r="EBE100" s="184"/>
      <c r="EBF100" s="184"/>
      <c r="EBG100" s="184"/>
      <c r="EBH100" s="184"/>
      <c r="EBI100" s="184"/>
      <c r="EBJ100" s="184"/>
      <c r="EBK100" s="184"/>
      <c r="EBL100" s="184"/>
      <c r="EBM100" s="184"/>
      <c r="EBN100" s="184"/>
      <c r="EBO100" s="184"/>
      <c r="EBP100" s="184"/>
      <c r="EBQ100" s="184"/>
      <c r="EBR100" s="184"/>
      <c r="EBS100" s="184"/>
      <c r="EBT100" s="184"/>
      <c r="EBU100" s="184"/>
      <c r="EBV100" s="184"/>
      <c r="EBW100" s="184"/>
      <c r="EBX100" s="184"/>
      <c r="EBY100" s="184"/>
      <c r="EBZ100" s="184"/>
      <c r="ECA100" s="184"/>
      <c r="ECB100" s="184"/>
      <c r="ECC100" s="184"/>
      <c r="ECD100" s="184"/>
      <c r="ECE100" s="184"/>
      <c r="ECF100" s="184"/>
      <c r="ECG100" s="184"/>
      <c r="ECH100" s="184"/>
      <c r="ECI100" s="184"/>
      <c r="ECJ100" s="184"/>
      <c r="ECK100" s="184"/>
      <c r="ECL100" s="184"/>
      <c r="ECM100" s="184"/>
      <c r="ECN100" s="184"/>
      <c r="ECO100" s="184"/>
      <c r="ECP100" s="184"/>
      <c r="ECQ100" s="184"/>
      <c r="ECR100" s="184"/>
      <c r="ECS100" s="184"/>
      <c r="ECT100" s="184"/>
      <c r="ECU100" s="184"/>
      <c r="ECV100" s="184"/>
      <c r="ECW100" s="184"/>
      <c r="ECX100" s="184"/>
      <c r="ECY100" s="184"/>
      <c r="ECZ100" s="184"/>
      <c r="EDA100" s="184"/>
      <c r="EDB100" s="184"/>
      <c r="EDC100" s="184"/>
      <c r="EDD100" s="184"/>
      <c r="EDE100" s="184"/>
      <c r="EDF100" s="184"/>
      <c r="EDG100" s="184"/>
      <c r="EDH100" s="184"/>
      <c r="EDI100" s="184"/>
      <c r="EDJ100" s="184"/>
      <c r="EDK100" s="184"/>
      <c r="EDL100" s="184"/>
      <c r="EDM100" s="184"/>
      <c r="EDN100" s="184"/>
      <c r="EDO100" s="184"/>
      <c r="EDP100" s="184"/>
      <c r="EDQ100" s="184"/>
      <c r="EDR100" s="184"/>
      <c r="EDS100" s="184"/>
      <c r="EDT100" s="184"/>
      <c r="EDU100" s="184"/>
      <c r="EDV100" s="184"/>
      <c r="EDW100" s="184"/>
      <c r="EDX100" s="184"/>
      <c r="EDY100" s="184"/>
      <c r="EDZ100" s="184"/>
      <c r="EEA100" s="184"/>
      <c r="EEB100" s="184"/>
      <c r="EEC100" s="184"/>
      <c r="EED100" s="184"/>
      <c r="EEE100" s="184"/>
      <c r="EEF100" s="184"/>
      <c r="EEG100" s="184"/>
      <c r="EEH100" s="184"/>
      <c r="EEI100" s="184"/>
      <c r="EEJ100" s="184"/>
      <c r="EEK100" s="184"/>
      <c r="EEL100" s="184"/>
      <c r="EEM100" s="184"/>
      <c r="EEN100" s="184"/>
      <c r="EEO100" s="184"/>
      <c r="EEP100" s="184"/>
      <c r="EEQ100" s="184"/>
      <c r="EER100" s="184"/>
      <c r="EES100" s="184"/>
      <c r="EET100" s="184"/>
      <c r="EEU100" s="184"/>
      <c r="EEV100" s="184"/>
      <c r="EEW100" s="184"/>
      <c r="EEX100" s="184"/>
      <c r="EEY100" s="184"/>
      <c r="EEZ100" s="184"/>
      <c r="EFA100" s="184"/>
      <c r="EFB100" s="184"/>
      <c r="EFC100" s="184"/>
      <c r="EFD100" s="184"/>
      <c r="EFE100" s="184"/>
      <c r="EFF100" s="184"/>
      <c r="EFG100" s="184"/>
      <c r="EFH100" s="184"/>
      <c r="EFI100" s="184"/>
      <c r="EFJ100" s="184"/>
      <c r="EFK100" s="184"/>
      <c r="EFL100" s="184"/>
      <c r="EFM100" s="184"/>
      <c r="EFN100" s="184"/>
      <c r="EFO100" s="184"/>
      <c r="EFP100" s="184"/>
      <c r="EFQ100" s="184"/>
      <c r="EFR100" s="184"/>
      <c r="EFS100" s="184"/>
      <c r="EFT100" s="184"/>
      <c r="EFU100" s="184"/>
      <c r="EFV100" s="184"/>
      <c r="EFW100" s="184"/>
      <c r="EFX100" s="184"/>
      <c r="EFY100" s="184"/>
      <c r="EFZ100" s="184"/>
      <c r="EGA100" s="184"/>
      <c r="EGB100" s="184"/>
      <c r="EGC100" s="184"/>
      <c r="EGD100" s="184"/>
      <c r="EGE100" s="184"/>
      <c r="EGF100" s="184"/>
      <c r="EGG100" s="184"/>
      <c r="EGH100" s="184"/>
      <c r="EGI100" s="184"/>
      <c r="EGJ100" s="184"/>
      <c r="EGK100" s="184"/>
      <c r="EGL100" s="184"/>
      <c r="EGM100" s="184"/>
      <c r="EGN100" s="184"/>
      <c r="EGO100" s="184"/>
      <c r="EGP100" s="184"/>
      <c r="EGQ100" s="184"/>
      <c r="EGR100" s="184"/>
      <c r="EGS100" s="184"/>
      <c r="EGT100" s="184"/>
      <c r="EGU100" s="184"/>
      <c r="EGV100" s="184"/>
      <c r="EGW100" s="184"/>
      <c r="EGX100" s="184"/>
      <c r="EGY100" s="184"/>
      <c r="EGZ100" s="184"/>
      <c r="EHA100" s="184"/>
      <c r="EHB100" s="184"/>
      <c r="EHC100" s="184"/>
      <c r="EHD100" s="184"/>
      <c r="EHE100" s="184"/>
      <c r="EHF100" s="184"/>
      <c r="EHG100" s="184"/>
      <c r="EHH100" s="184"/>
      <c r="EHI100" s="184"/>
      <c r="EHJ100" s="184"/>
      <c r="EHK100" s="184"/>
      <c r="EHL100" s="184"/>
      <c r="EHM100" s="184"/>
      <c r="EHN100" s="184"/>
      <c r="EHO100" s="184"/>
      <c r="EHP100" s="184"/>
      <c r="EHQ100" s="184"/>
      <c r="EHR100" s="184"/>
      <c r="EHS100" s="184"/>
      <c r="EHT100" s="184"/>
      <c r="EHU100" s="184"/>
      <c r="EHV100" s="184"/>
      <c r="EHW100" s="184"/>
      <c r="EHX100" s="184"/>
      <c r="EHY100" s="184"/>
      <c r="EHZ100" s="184"/>
      <c r="EIA100" s="184"/>
      <c r="EIB100" s="184"/>
      <c r="EIC100" s="184"/>
      <c r="EID100" s="184"/>
      <c r="EIE100" s="184"/>
      <c r="EIF100" s="184"/>
      <c r="EIG100" s="184"/>
      <c r="EIH100" s="184"/>
      <c r="EII100" s="184"/>
      <c r="EIJ100" s="184"/>
      <c r="EIK100" s="184"/>
      <c r="EIL100" s="184"/>
      <c r="EIM100" s="184"/>
      <c r="EIN100" s="184"/>
      <c r="EIO100" s="184"/>
      <c r="EIP100" s="184"/>
      <c r="EIQ100" s="184"/>
      <c r="EIR100" s="184"/>
      <c r="EIS100" s="184"/>
      <c r="EIT100" s="184"/>
      <c r="EIU100" s="184"/>
      <c r="EIV100" s="184"/>
      <c r="EIW100" s="184"/>
      <c r="EIX100" s="184"/>
      <c r="EIY100" s="184"/>
      <c r="EIZ100" s="184"/>
      <c r="EJA100" s="184"/>
      <c r="EJB100" s="184"/>
      <c r="EJC100" s="184"/>
      <c r="EJD100" s="184"/>
      <c r="EJE100" s="184"/>
      <c r="EJF100" s="184"/>
      <c r="EJG100" s="184"/>
      <c r="EJH100" s="184"/>
      <c r="EJI100" s="184"/>
      <c r="EJJ100" s="184"/>
      <c r="EJK100" s="184"/>
      <c r="EJL100" s="184"/>
      <c r="EJM100" s="184"/>
      <c r="EJN100" s="184"/>
      <c r="EJO100" s="184"/>
      <c r="EJP100" s="184"/>
      <c r="EJQ100" s="184"/>
      <c r="EJR100" s="184"/>
      <c r="EJS100" s="184"/>
      <c r="EJT100" s="184"/>
      <c r="EJU100" s="184"/>
      <c r="EJV100" s="184"/>
      <c r="EJW100" s="184"/>
      <c r="EJX100" s="184"/>
      <c r="EJY100" s="184"/>
      <c r="EJZ100" s="184"/>
      <c r="EKA100" s="184"/>
      <c r="EKB100" s="184"/>
      <c r="EKC100" s="184"/>
      <c r="EKD100" s="184"/>
      <c r="EKE100" s="184"/>
      <c r="EKF100" s="184"/>
      <c r="EKG100" s="184"/>
      <c r="EKH100" s="184"/>
      <c r="EKI100" s="184"/>
      <c r="EKJ100" s="184"/>
      <c r="EKK100" s="184"/>
      <c r="EKL100" s="184"/>
      <c r="EKM100" s="184"/>
      <c r="EKN100" s="184"/>
      <c r="EKO100" s="184"/>
      <c r="EKP100" s="184"/>
      <c r="EKQ100" s="184"/>
      <c r="EKR100" s="184"/>
      <c r="EKS100" s="184"/>
      <c r="EKT100" s="184"/>
      <c r="EKU100" s="184"/>
      <c r="EKV100" s="184"/>
      <c r="EKW100" s="184"/>
      <c r="EKX100" s="184"/>
      <c r="EKY100" s="184"/>
      <c r="EKZ100" s="184"/>
      <c r="ELA100" s="184"/>
      <c r="ELB100" s="184"/>
      <c r="ELC100" s="184"/>
      <c r="ELD100" s="184"/>
      <c r="ELE100" s="184"/>
      <c r="ELF100" s="184"/>
      <c r="ELG100" s="184"/>
      <c r="ELH100" s="184"/>
      <c r="ELI100" s="184"/>
      <c r="ELJ100" s="184"/>
      <c r="ELK100" s="184"/>
      <c r="ELL100" s="184"/>
      <c r="ELM100" s="184"/>
      <c r="ELN100" s="184"/>
      <c r="ELO100" s="184"/>
      <c r="ELP100" s="184"/>
      <c r="ELQ100" s="184"/>
      <c r="ELR100" s="184"/>
      <c r="ELS100" s="184"/>
      <c r="ELT100" s="184"/>
      <c r="ELU100" s="184"/>
      <c r="ELV100" s="184"/>
      <c r="ELW100" s="184"/>
      <c r="ELX100" s="184"/>
      <c r="ELY100" s="184"/>
      <c r="ELZ100" s="184"/>
      <c r="EMA100" s="184"/>
      <c r="EMB100" s="184"/>
      <c r="EMC100" s="184"/>
      <c r="EMD100" s="184"/>
      <c r="EME100" s="184"/>
      <c r="EMF100" s="184"/>
      <c r="EMG100" s="184"/>
      <c r="EMH100" s="184"/>
      <c r="EMI100" s="184"/>
      <c r="EMJ100" s="184"/>
      <c r="EMK100" s="184"/>
      <c r="EML100" s="184"/>
      <c r="EMM100" s="184"/>
      <c r="EMN100" s="184"/>
      <c r="EMO100" s="184"/>
      <c r="EMP100" s="184"/>
      <c r="EMQ100" s="184"/>
      <c r="EMR100" s="184"/>
      <c r="EMS100" s="184"/>
      <c r="EMT100" s="184"/>
      <c r="EMU100" s="184"/>
      <c r="EMV100" s="184"/>
      <c r="EMW100" s="184"/>
      <c r="EMX100" s="184"/>
      <c r="EMY100" s="184"/>
      <c r="EMZ100" s="184"/>
      <c r="ENA100" s="184"/>
      <c r="ENB100" s="184"/>
      <c r="ENC100" s="184"/>
      <c r="END100" s="184"/>
      <c r="ENE100" s="184"/>
      <c r="ENF100" s="184"/>
      <c r="ENG100" s="184"/>
      <c r="ENH100" s="184"/>
      <c r="ENI100" s="184"/>
      <c r="ENJ100" s="184"/>
      <c r="ENK100" s="184"/>
      <c r="ENL100" s="184"/>
      <c r="ENM100" s="184"/>
      <c r="ENN100" s="184"/>
      <c r="ENO100" s="184"/>
      <c r="ENP100" s="184"/>
      <c r="ENQ100" s="184"/>
      <c r="ENR100" s="184"/>
      <c r="ENS100" s="184"/>
      <c r="ENT100" s="184"/>
      <c r="ENU100" s="184"/>
      <c r="ENV100" s="184"/>
      <c r="ENW100" s="184"/>
      <c r="ENX100" s="184"/>
      <c r="ENY100" s="184"/>
      <c r="ENZ100" s="184"/>
      <c r="EOA100" s="184"/>
      <c r="EOB100" s="184"/>
      <c r="EOC100" s="184"/>
      <c r="EOD100" s="184"/>
      <c r="EOE100" s="184"/>
      <c r="EOF100" s="184"/>
      <c r="EOG100" s="184"/>
      <c r="EOH100" s="184"/>
      <c r="EOI100" s="184"/>
      <c r="EOJ100" s="184"/>
      <c r="EOK100" s="184"/>
      <c r="EOL100" s="184"/>
      <c r="EOM100" s="184"/>
      <c r="EON100" s="184"/>
      <c r="EOO100" s="184"/>
      <c r="EOP100" s="184"/>
      <c r="EOQ100" s="184"/>
      <c r="EOR100" s="184"/>
      <c r="EOS100" s="184"/>
      <c r="EOT100" s="184"/>
      <c r="EOU100" s="184"/>
      <c r="EOV100" s="184"/>
      <c r="EOW100" s="184"/>
      <c r="EOX100" s="184"/>
      <c r="EOY100" s="184"/>
      <c r="EOZ100" s="184"/>
      <c r="EPA100" s="184"/>
      <c r="EPB100" s="184"/>
      <c r="EPC100" s="184"/>
      <c r="EPD100" s="184"/>
      <c r="EPE100" s="184"/>
      <c r="EPF100" s="184"/>
      <c r="EPG100" s="184"/>
      <c r="EPH100" s="184"/>
      <c r="EPI100" s="184"/>
      <c r="EPJ100" s="184"/>
      <c r="EPK100" s="184"/>
      <c r="EPL100" s="184"/>
      <c r="EPM100" s="184"/>
      <c r="EPN100" s="184"/>
      <c r="EPO100" s="184"/>
      <c r="EPP100" s="184"/>
      <c r="EPQ100" s="184"/>
      <c r="EPR100" s="184"/>
      <c r="EPS100" s="184"/>
      <c r="EPT100" s="184"/>
      <c r="EPU100" s="184"/>
      <c r="EPV100" s="184"/>
      <c r="EPW100" s="184"/>
      <c r="EPX100" s="184"/>
      <c r="EPY100" s="184"/>
      <c r="EPZ100" s="184"/>
      <c r="EQA100" s="184"/>
      <c r="EQB100" s="184"/>
      <c r="EQC100" s="184"/>
      <c r="EQD100" s="184"/>
      <c r="EQE100" s="184"/>
      <c r="EQF100" s="184"/>
      <c r="EQG100" s="184"/>
      <c r="EQH100" s="184"/>
      <c r="EQI100" s="184"/>
      <c r="EQJ100" s="184"/>
      <c r="EQK100" s="184"/>
      <c r="EQL100" s="184"/>
      <c r="EQM100" s="184"/>
      <c r="EQN100" s="184"/>
      <c r="EQO100" s="184"/>
      <c r="EQP100" s="184"/>
      <c r="EQQ100" s="184"/>
      <c r="EQR100" s="184"/>
      <c r="EQS100" s="184"/>
      <c r="EQT100" s="184"/>
      <c r="EQU100" s="184"/>
      <c r="EQV100" s="184"/>
      <c r="EQW100" s="184"/>
      <c r="EQX100" s="184"/>
      <c r="EQY100" s="184"/>
      <c r="EQZ100" s="184"/>
      <c r="ERA100" s="184"/>
      <c r="ERB100" s="184"/>
      <c r="ERC100" s="184"/>
      <c r="ERD100" s="184"/>
      <c r="ERE100" s="184"/>
      <c r="ERF100" s="184"/>
      <c r="ERG100" s="184"/>
      <c r="ERH100" s="184"/>
      <c r="ERI100" s="184"/>
      <c r="ERJ100" s="184"/>
      <c r="ERK100" s="184"/>
      <c r="ERL100" s="184"/>
      <c r="ERM100" s="184"/>
      <c r="ERN100" s="184"/>
      <c r="ERO100" s="184"/>
      <c r="ERP100" s="184"/>
      <c r="ERQ100" s="184"/>
      <c r="ERR100" s="184"/>
      <c r="ERS100" s="184"/>
      <c r="ERT100" s="184"/>
      <c r="ERU100" s="184"/>
      <c r="ERV100" s="184"/>
      <c r="ERW100" s="184"/>
      <c r="ERX100" s="184"/>
      <c r="ERY100" s="184"/>
      <c r="ERZ100" s="184"/>
      <c r="ESA100" s="184"/>
      <c r="ESB100" s="184"/>
      <c r="ESC100" s="184"/>
      <c r="ESD100" s="184"/>
      <c r="ESE100" s="184"/>
      <c r="ESF100" s="184"/>
      <c r="ESG100" s="184"/>
      <c r="ESH100" s="184"/>
      <c r="ESI100" s="184"/>
      <c r="ESJ100" s="184"/>
      <c r="ESK100" s="184"/>
      <c r="ESL100" s="184"/>
      <c r="ESM100" s="184"/>
      <c r="ESN100" s="184"/>
      <c r="ESO100" s="184"/>
      <c r="ESP100" s="184"/>
      <c r="ESQ100" s="184"/>
      <c r="ESR100" s="184"/>
      <c r="ESS100" s="184"/>
      <c r="EST100" s="184"/>
      <c r="ESU100" s="184"/>
      <c r="ESV100" s="184"/>
      <c r="ESW100" s="184"/>
      <c r="ESX100" s="184"/>
      <c r="ESY100" s="184"/>
      <c r="ESZ100" s="184"/>
      <c r="ETA100" s="184"/>
      <c r="ETB100" s="184"/>
      <c r="ETC100" s="184"/>
      <c r="ETD100" s="184"/>
      <c r="ETE100" s="184"/>
      <c r="ETF100" s="184"/>
      <c r="ETG100" s="184"/>
      <c r="ETH100" s="184"/>
      <c r="ETI100" s="184"/>
      <c r="ETJ100" s="184"/>
      <c r="ETK100" s="184"/>
      <c r="ETL100" s="184"/>
      <c r="ETM100" s="184"/>
      <c r="ETN100" s="184"/>
      <c r="ETO100" s="184"/>
      <c r="ETP100" s="184"/>
      <c r="ETQ100" s="184"/>
      <c r="ETR100" s="184"/>
      <c r="ETS100" s="184"/>
      <c r="ETT100" s="184"/>
      <c r="ETU100" s="184"/>
      <c r="ETV100" s="184"/>
      <c r="ETW100" s="184"/>
      <c r="ETX100" s="184"/>
      <c r="ETY100" s="184"/>
      <c r="ETZ100" s="184"/>
      <c r="EUA100" s="184"/>
      <c r="EUB100" s="184"/>
      <c r="EUC100" s="184"/>
      <c r="EUD100" s="184"/>
      <c r="EUE100" s="184"/>
      <c r="EUF100" s="184"/>
      <c r="EUG100" s="184"/>
      <c r="EUH100" s="184"/>
      <c r="EUI100" s="184"/>
      <c r="EUJ100" s="184"/>
      <c r="EUK100" s="184"/>
      <c r="EUL100" s="184"/>
      <c r="EUM100" s="184"/>
      <c r="EUN100" s="184"/>
      <c r="EUO100" s="184"/>
      <c r="EUP100" s="184"/>
      <c r="EUQ100" s="184"/>
      <c r="EUR100" s="184"/>
      <c r="EUS100" s="184"/>
      <c r="EUT100" s="184"/>
      <c r="EUU100" s="184"/>
      <c r="EUV100" s="184"/>
      <c r="EUW100" s="184"/>
      <c r="EUX100" s="184"/>
      <c r="EUY100" s="184"/>
      <c r="EUZ100" s="184"/>
      <c r="EVA100" s="184"/>
      <c r="EVB100" s="184"/>
      <c r="EVC100" s="184"/>
      <c r="EVD100" s="184"/>
      <c r="EVE100" s="184"/>
      <c r="EVF100" s="184"/>
      <c r="EVG100" s="184"/>
      <c r="EVH100" s="184"/>
      <c r="EVI100" s="184"/>
      <c r="EVJ100" s="184"/>
      <c r="EVK100" s="184"/>
      <c r="EVL100" s="184"/>
      <c r="EVM100" s="184"/>
      <c r="EVN100" s="184"/>
      <c r="EVO100" s="184"/>
      <c r="EVP100" s="184"/>
      <c r="EVQ100" s="184"/>
      <c r="EVR100" s="184"/>
      <c r="EVS100" s="184"/>
      <c r="EVT100" s="184"/>
      <c r="EVU100" s="184"/>
      <c r="EVV100" s="184"/>
      <c r="EVW100" s="184"/>
      <c r="EVX100" s="184"/>
      <c r="EVY100" s="184"/>
      <c r="EVZ100" s="184"/>
      <c r="EWA100" s="184"/>
      <c r="EWB100" s="184"/>
      <c r="EWC100" s="184"/>
      <c r="EWD100" s="184"/>
      <c r="EWE100" s="184"/>
      <c r="EWF100" s="184"/>
      <c r="EWG100" s="184"/>
      <c r="EWH100" s="184"/>
      <c r="EWI100" s="184"/>
      <c r="EWJ100" s="184"/>
      <c r="EWK100" s="184"/>
      <c r="EWL100" s="184"/>
      <c r="EWM100" s="184"/>
      <c r="EWN100" s="184"/>
      <c r="EWO100" s="184"/>
      <c r="EWP100" s="184"/>
      <c r="EWQ100" s="184"/>
      <c r="EWR100" s="184"/>
      <c r="EWS100" s="184"/>
      <c r="EWT100" s="184"/>
      <c r="EWU100" s="184"/>
      <c r="EWV100" s="184"/>
      <c r="EWW100" s="184"/>
      <c r="EWX100" s="184"/>
      <c r="EWY100" s="184"/>
      <c r="EWZ100" s="184"/>
      <c r="EXA100" s="184"/>
      <c r="EXB100" s="184"/>
      <c r="EXC100" s="184"/>
      <c r="EXD100" s="184"/>
      <c r="EXE100" s="184"/>
      <c r="EXF100" s="184"/>
      <c r="EXG100" s="184"/>
      <c r="EXH100" s="184"/>
      <c r="EXI100" s="184"/>
      <c r="EXJ100" s="184"/>
      <c r="EXK100" s="184"/>
      <c r="EXL100" s="184"/>
      <c r="EXM100" s="184"/>
      <c r="EXN100" s="184"/>
      <c r="EXO100" s="184"/>
      <c r="EXP100" s="184"/>
      <c r="EXQ100" s="184"/>
      <c r="EXR100" s="184"/>
      <c r="EXS100" s="184"/>
      <c r="EXT100" s="184"/>
      <c r="EXU100" s="184"/>
      <c r="EXV100" s="184"/>
      <c r="EXW100" s="184"/>
      <c r="EXX100" s="184"/>
      <c r="EXY100" s="184"/>
      <c r="EXZ100" s="184"/>
      <c r="EYA100" s="184"/>
      <c r="EYB100" s="184"/>
      <c r="EYC100" s="184"/>
      <c r="EYD100" s="184"/>
      <c r="EYE100" s="184"/>
      <c r="EYF100" s="184"/>
      <c r="EYG100" s="184"/>
      <c r="EYH100" s="184"/>
      <c r="EYI100" s="184"/>
      <c r="EYJ100" s="184"/>
      <c r="EYK100" s="184"/>
      <c r="EYL100" s="184"/>
      <c r="EYM100" s="184"/>
      <c r="EYN100" s="184"/>
      <c r="EYO100" s="184"/>
      <c r="EYP100" s="184"/>
      <c r="EYQ100" s="184"/>
      <c r="EYR100" s="184"/>
      <c r="EYS100" s="184"/>
      <c r="EYT100" s="184"/>
      <c r="EYU100" s="184"/>
      <c r="EYV100" s="184"/>
      <c r="EYW100" s="184"/>
      <c r="EYX100" s="184"/>
      <c r="EYY100" s="184"/>
      <c r="EYZ100" s="184"/>
      <c r="EZA100" s="184"/>
      <c r="EZB100" s="184"/>
      <c r="EZC100" s="184"/>
      <c r="EZD100" s="184"/>
      <c r="EZE100" s="184"/>
      <c r="EZF100" s="184"/>
      <c r="EZG100" s="184"/>
      <c r="EZH100" s="184"/>
      <c r="EZI100" s="184"/>
      <c r="EZJ100" s="184"/>
      <c r="EZK100" s="184"/>
      <c r="EZL100" s="184"/>
      <c r="EZM100" s="184"/>
      <c r="EZN100" s="184"/>
      <c r="EZO100" s="184"/>
      <c r="EZP100" s="184"/>
      <c r="EZQ100" s="184"/>
      <c r="EZR100" s="184"/>
      <c r="EZS100" s="184"/>
      <c r="EZT100" s="184"/>
      <c r="EZU100" s="184"/>
      <c r="EZV100" s="184"/>
      <c r="EZW100" s="184"/>
      <c r="EZX100" s="184"/>
      <c r="EZY100" s="184"/>
      <c r="EZZ100" s="184"/>
      <c r="FAA100" s="184"/>
      <c r="FAB100" s="184"/>
      <c r="FAC100" s="184"/>
      <c r="FAD100" s="184"/>
      <c r="FAE100" s="184"/>
      <c r="FAF100" s="184"/>
      <c r="FAG100" s="184"/>
      <c r="FAH100" s="184"/>
      <c r="FAI100" s="184"/>
      <c r="FAJ100" s="184"/>
      <c r="FAK100" s="184"/>
      <c r="FAL100" s="184"/>
      <c r="FAM100" s="184"/>
      <c r="FAN100" s="184"/>
      <c r="FAO100" s="184"/>
      <c r="FAP100" s="184"/>
      <c r="FAQ100" s="184"/>
      <c r="FAR100" s="184"/>
      <c r="FAS100" s="184"/>
      <c r="FAT100" s="184"/>
      <c r="FAU100" s="184"/>
      <c r="FAV100" s="184"/>
      <c r="FAW100" s="184"/>
      <c r="FAX100" s="184"/>
      <c r="FAY100" s="184"/>
      <c r="FAZ100" s="184"/>
      <c r="FBA100" s="184"/>
      <c r="FBB100" s="184"/>
      <c r="FBC100" s="184"/>
      <c r="FBD100" s="184"/>
      <c r="FBE100" s="184"/>
      <c r="FBF100" s="184"/>
      <c r="FBG100" s="184"/>
      <c r="FBH100" s="184"/>
      <c r="FBI100" s="184"/>
      <c r="FBJ100" s="184"/>
      <c r="FBK100" s="184"/>
      <c r="FBL100" s="184"/>
      <c r="FBM100" s="184"/>
      <c r="FBN100" s="184"/>
      <c r="FBO100" s="184"/>
      <c r="FBP100" s="184"/>
      <c r="FBQ100" s="184"/>
      <c r="FBR100" s="184"/>
      <c r="FBS100" s="184"/>
      <c r="FBT100" s="184"/>
      <c r="FBU100" s="184"/>
      <c r="FBV100" s="184"/>
      <c r="FBW100" s="184"/>
      <c r="FBX100" s="184"/>
      <c r="FBY100" s="184"/>
      <c r="FBZ100" s="184"/>
      <c r="FCA100" s="184"/>
      <c r="FCB100" s="184"/>
      <c r="FCC100" s="184"/>
      <c r="FCD100" s="184"/>
      <c r="FCE100" s="184"/>
      <c r="FCF100" s="184"/>
      <c r="FCG100" s="184"/>
      <c r="FCH100" s="184"/>
      <c r="FCI100" s="184"/>
      <c r="FCJ100" s="184"/>
      <c r="FCK100" s="184"/>
      <c r="FCL100" s="184"/>
      <c r="FCM100" s="184"/>
      <c r="FCN100" s="184"/>
      <c r="FCO100" s="184"/>
      <c r="FCP100" s="184"/>
      <c r="FCQ100" s="184"/>
      <c r="FCR100" s="184"/>
      <c r="FCS100" s="184"/>
      <c r="FCT100" s="184"/>
      <c r="FCU100" s="184"/>
      <c r="FCV100" s="184"/>
      <c r="FCW100" s="184"/>
      <c r="FCX100" s="184"/>
      <c r="FCY100" s="184"/>
      <c r="FCZ100" s="184"/>
      <c r="FDA100" s="184"/>
      <c r="FDB100" s="184"/>
      <c r="FDC100" s="184"/>
      <c r="FDD100" s="184"/>
      <c r="FDE100" s="184"/>
      <c r="FDF100" s="184"/>
      <c r="FDG100" s="184"/>
      <c r="FDH100" s="184"/>
      <c r="FDI100" s="184"/>
      <c r="FDJ100" s="184"/>
      <c r="FDK100" s="184"/>
      <c r="FDL100" s="184"/>
      <c r="FDM100" s="184"/>
      <c r="FDN100" s="184"/>
      <c r="FDO100" s="184"/>
      <c r="FDP100" s="184"/>
      <c r="FDQ100" s="184"/>
      <c r="FDR100" s="184"/>
      <c r="FDS100" s="184"/>
      <c r="FDT100" s="184"/>
      <c r="FDU100" s="184"/>
      <c r="FDV100" s="184"/>
      <c r="FDW100" s="184"/>
      <c r="FDX100" s="184"/>
      <c r="FDY100" s="184"/>
      <c r="FDZ100" s="184"/>
      <c r="FEA100" s="184"/>
      <c r="FEB100" s="184"/>
      <c r="FEC100" s="184"/>
      <c r="FED100" s="184"/>
      <c r="FEE100" s="184"/>
      <c r="FEF100" s="184"/>
      <c r="FEG100" s="184"/>
      <c r="FEH100" s="184"/>
      <c r="FEI100" s="184"/>
      <c r="FEJ100" s="184"/>
      <c r="FEK100" s="184"/>
      <c r="FEL100" s="184"/>
      <c r="FEM100" s="184"/>
      <c r="FEN100" s="184"/>
      <c r="FEO100" s="184"/>
      <c r="FEP100" s="184"/>
      <c r="FEQ100" s="184"/>
      <c r="FER100" s="184"/>
      <c r="FES100" s="184"/>
      <c r="FET100" s="184"/>
      <c r="FEU100" s="184"/>
      <c r="FEV100" s="184"/>
      <c r="FEW100" s="184"/>
      <c r="FEX100" s="184"/>
      <c r="FEY100" s="184"/>
      <c r="FEZ100" s="184"/>
      <c r="FFA100" s="184"/>
      <c r="FFB100" s="184"/>
      <c r="FFC100" s="184"/>
      <c r="FFD100" s="184"/>
      <c r="FFE100" s="184"/>
      <c r="FFF100" s="184"/>
      <c r="FFG100" s="184"/>
      <c r="FFH100" s="184"/>
      <c r="FFI100" s="184"/>
      <c r="FFJ100" s="184"/>
      <c r="FFK100" s="184"/>
      <c r="FFL100" s="184"/>
      <c r="FFM100" s="184"/>
      <c r="FFN100" s="184"/>
      <c r="FFO100" s="184"/>
      <c r="FFP100" s="184"/>
      <c r="FFQ100" s="184"/>
      <c r="FFR100" s="184"/>
      <c r="FFS100" s="184"/>
      <c r="FFT100" s="184"/>
      <c r="FFU100" s="184"/>
      <c r="FFV100" s="184"/>
      <c r="FFW100" s="184"/>
      <c r="FFX100" s="184"/>
      <c r="FFY100" s="184"/>
      <c r="FFZ100" s="184"/>
      <c r="FGA100" s="184"/>
      <c r="FGB100" s="184"/>
      <c r="FGC100" s="184"/>
      <c r="FGD100" s="184"/>
      <c r="FGE100" s="184"/>
      <c r="FGF100" s="184"/>
      <c r="FGG100" s="184"/>
      <c r="FGH100" s="184"/>
      <c r="FGI100" s="184"/>
      <c r="FGJ100" s="184"/>
      <c r="FGK100" s="184"/>
      <c r="FGL100" s="184"/>
      <c r="FGM100" s="184"/>
      <c r="FGN100" s="184"/>
      <c r="FGO100" s="184"/>
      <c r="FGP100" s="184"/>
      <c r="FGQ100" s="184"/>
      <c r="FGR100" s="184"/>
      <c r="FGS100" s="184"/>
      <c r="FGT100" s="184"/>
      <c r="FGU100" s="184"/>
      <c r="FGV100" s="184"/>
      <c r="FGW100" s="184"/>
      <c r="FGX100" s="184"/>
      <c r="FGY100" s="184"/>
      <c r="FGZ100" s="184"/>
      <c r="FHA100" s="184"/>
      <c r="FHB100" s="184"/>
      <c r="FHC100" s="184"/>
      <c r="FHD100" s="184"/>
      <c r="FHE100" s="184"/>
      <c r="FHF100" s="184"/>
      <c r="FHG100" s="184"/>
      <c r="FHH100" s="184"/>
      <c r="FHI100" s="184"/>
      <c r="FHJ100" s="184"/>
      <c r="FHK100" s="184"/>
      <c r="FHL100" s="184"/>
      <c r="FHM100" s="184"/>
      <c r="FHN100" s="184"/>
      <c r="FHO100" s="184"/>
      <c r="FHP100" s="184"/>
      <c r="FHQ100" s="184"/>
      <c r="FHR100" s="184"/>
      <c r="FHS100" s="184"/>
      <c r="FHT100" s="184"/>
      <c r="FHU100" s="184"/>
      <c r="FHV100" s="184"/>
      <c r="FHW100" s="184"/>
      <c r="FHX100" s="184"/>
      <c r="FHY100" s="184"/>
      <c r="FHZ100" s="184"/>
      <c r="FIA100" s="184"/>
      <c r="FIB100" s="184"/>
      <c r="FIC100" s="184"/>
      <c r="FID100" s="184"/>
      <c r="FIE100" s="184"/>
      <c r="FIF100" s="184"/>
      <c r="FIG100" s="184"/>
      <c r="FIH100" s="184"/>
      <c r="FII100" s="184"/>
      <c r="FIJ100" s="184"/>
      <c r="FIK100" s="184"/>
      <c r="FIL100" s="184"/>
      <c r="FIM100" s="184"/>
      <c r="FIN100" s="184"/>
      <c r="FIO100" s="184"/>
      <c r="FIP100" s="184"/>
      <c r="FIQ100" s="184"/>
      <c r="FIR100" s="184"/>
      <c r="FIS100" s="184"/>
      <c r="FIT100" s="184"/>
      <c r="FIU100" s="184"/>
      <c r="FIV100" s="184"/>
      <c r="FIW100" s="184"/>
      <c r="FIX100" s="184"/>
      <c r="FIY100" s="184"/>
      <c r="FIZ100" s="184"/>
      <c r="FJA100" s="184"/>
      <c r="FJB100" s="184"/>
      <c r="FJC100" s="184"/>
      <c r="FJD100" s="184"/>
      <c r="FJE100" s="184"/>
      <c r="FJF100" s="184"/>
      <c r="FJG100" s="184"/>
      <c r="FJH100" s="184"/>
      <c r="FJI100" s="184"/>
      <c r="FJJ100" s="184"/>
      <c r="FJK100" s="184"/>
      <c r="FJL100" s="184"/>
      <c r="FJM100" s="184"/>
      <c r="FJN100" s="184"/>
      <c r="FJO100" s="184"/>
      <c r="FJP100" s="184"/>
      <c r="FJQ100" s="184"/>
      <c r="FJR100" s="184"/>
      <c r="FJS100" s="184"/>
      <c r="FJT100" s="184"/>
      <c r="FJU100" s="184"/>
      <c r="FJV100" s="184"/>
      <c r="FJW100" s="184"/>
      <c r="FJX100" s="184"/>
      <c r="FJY100" s="184"/>
      <c r="FJZ100" s="184"/>
      <c r="FKA100" s="184"/>
      <c r="FKB100" s="184"/>
      <c r="FKC100" s="184"/>
      <c r="FKD100" s="184"/>
      <c r="FKE100" s="184"/>
      <c r="FKF100" s="184"/>
      <c r="FKG100" s="184"/>
      <c r="FKH100" s="184"/>
      <c r="FKI100" s="184"/>
      <c r="FKJ100" s="184"/>
      <c r="FKK100" s="184"/>
      <c r="FKL100" s="184"/>
      <c r="FKM100" s="184"/>
      <c r="FKN100" s="184"/>
      <c r="FKO100" s="184"/>
      <c r="FKP100" s="184"/>
      <c r="FKQ100" s="184"/>
      <c r="FKR100" s="184"/>
      <c r="FKS100" s="184"/>
      <c r="FKT100" s="184"/>
      <c r="FKU100" s="184"/>
      <c r="FKV100" s="184"/>
      <c r="FKW100" s="184"/>
      <c r="FKX100" s="184"/>
      <c r="FKY100" s="184"/>
      <c r="FKZ100" s="184"/>
      <c r="FLA100" s="184"/>
      <c r="FLB100" s="184"/>
      <c r="FLC100" s="184"/>
      <c r="FLD100" s="184"/>
      <c r="FLE100" s="184"/>
      <c r="FLF100" s="184"/>
      <c r="FLG100" s="184"/>
      <c r="FLH100" s="184"/>
      <c r="FLI100" s="184"/>
      <c r="FLJ100" s="184"/>
      <c r="FLK100" s="184"/>
      <c r="FLL100" s="184"/>
      <c r="FLM100" s="184"/>
      <c r="FLN100" s="184"/>
      <c r="FLO100" s="184"/>
      <c r="FLP100" s="184"/>
      <c r="FLQ100" s="184"/>
      <c r="FLR100" s="184"/>
      <c r="FLS100" s="184"/>
      <c r="FLT100" s="184"/>
      <c r="FLU100" s="184"/>
      <c r="FLV100" s="184"/>
      <c r="FLW100" s="184"/>
      <c r="FLX100" s="184"/>
      <c r="FLY100" s="184"/>
      <c r="FLZ100" s="184"/>
      <c r="FMA100" s="184"/>
      <c r="FMB100" s="184"/>
      <c r="FMC100" s="184"/>
      <c r="FMD100" s="184"/>
      <c r="FME100" s="184"/>
      <c r="FMF100" s="184"/>
      <c r="FMG100" s="184"/>
      <c r="FMH100" s="184"/>
      <c r="FMI100" s="184"/>
      <c r="FMJ100" s="184"/>
      <c r="FMK100" s="184"/>
      <c r="FML100" s="184"/>
      <c r="FMM100" s="184"/>
      <c r="FMN100" s="184"/>
      <c r="FMO100" s="184"/>
      <c r="FMP100" s="184"/>
      <c r="FMQ100" s="184"/>
      <c r="FMR100" s="184"/>
      <c r="FMS100" s="184"/>
      <c r="FMT100" s="184"/>
      <c r="FMU100" s="184"/>
      <c r="FMV100" s="184"/>
      <c r="FMW100" s="184"/>
      <c r="FMX100" s="184"/>
      <c r="FMY100" s="184"/>
      <c r="FMZ100" s="184"/>
      <c r="FNA100" s="184"/>
      <c r="FNB100" s="184"/>
      <c r="FNC100" s="184"/>
      <c r="FND100" s="184"/>
      <c r="FNE100" s="184"/>
      <c r="FNF100" s="184"/>
      <c r="FNG100" s="184"/>
      <c r="FNH100" s="184"/>
      <c r="FNI100" s="184"/>
      <c r="FNJ100" s="184"/>
      <c r="FNK100" s="184"/>
      <c r="FNL100" s="184"/>
      <c r="FNM100" s="184"/>
      <c r="FNN100" s="184"/>
      <c r="FNO100" s="184"/>
      <c r="FNP100" s="184"/>
      <c r="FNQ100" s="184"/>
      <c r="FNR100" s="184"/>
      <c r="FNS100" s="184"/>
      <c r="FNT100" s="184"/>
      <c r="FNU100" s="184"/>
      <c r="FNV100" s="184"/>
      <c r="FNW100" s="184"/>
      <c r="FNX100" s="184"/>
      <c r="FNY100" s="184"/>
      <c r="FNZ100" s="184"/>
      <c r="FOA100" s="184"/>
      <c r="FOB100" s="184"/>
      <c r="FOC100" s="184"/>
      <c r="FOD100" s="184"/>
      <c r="FOE100" s="184"/>
      <c r="FOF100" s="184"/>
      <c r="FOG100" s="184"/>
      <c r="FOH100" s="184"/>
      <c r="FOI100" s="184"/>
      <c r="FOJ100" s="184"/>
      <c r="FOK100" s="184"/>
      <c r="FOL100" s="184"/>
      <c r="FOM100" s="184"/>
      <c r="FON100" s="184"/>
      <c r="FOO100" s="184"/>
      <c r="FOP100" s="184"/>
      <c r="FOQ100" s="184"/>
      <c r="FOR100" s="184"/>
      <c r="FOS100" s="184"/>
      <c r="FOT100" s="184"/>
      <c r="FOU100" s="184"/>
      <c r="FOV100" s="184"/>
      <c r="FOW100" s="184"/>
      <c r="FOX100" s="184"/>
      <c r="FOY100" s="184"/>
      <c r="FOZ100" s="184"/>
      <c r="FPA100" s="184"/>
      <c r="FPB100" s="184"/>
      <c r="FPC100" s="184"/>
      <c r="FPD100" s="184"/>
      <c r="FPE100" s="184"/>
      <c r="FPF100" s="184"/>
      <c r="FPG100" s="184"/>
      <c r="FPH100" s="184"/>
      <c r="FPI100" s="184"/>
      <c r="FPJ100" s="184"/>
      <c r="FPK100" s="184"/>
      <c r="FPL100" s="184"/>
      <c r="FPM100" s="184"/>
      <c r="FPN100" s="184"/>
      <c r="FPO100" s="184"/>
      <c r="FPP100" s="184"/>
      <c r="FPQ100" s="184"/>
      <c r="FPR100" s="184"/>
      <c r="FPS100" s="184"/>
      <c r="FPT100" s="184"/>
      <c r="FPU100" s="184"/>
      <c r="FPV100" s="184"/>
      <c r="FPW100" s="184"/>
      <c r="FPX100" s="184"/>
      <c r="FPY100" s="184"/>
      <c r="FPZ100" s="184"/>
      <c r="FQA100" s="184"/>
      <c r="FQB100" s="184"/>
      <c r="FQC100" s="184"/>
      <c r="FQD100" s="184"/>
      <c r="FQE100" s="184"/>
      <c r="FQF100" s="184"/>
      <c r="FQG100" s="184"/>
      <c r="FQH100" s="184"/>
      <c r="FQI100" s="184"/>
      <c r="FQJ100" s="184"/>
      <c r="FQK100" s="184"/>
      <c r="FQL100" s="184"/>
      <c r="FQM100" s="184"/>
      <c r="FQN100" s="184"/>
      <c r="FQO100" s="184"/>
      <c r="FQP100" s="184"/>
      <c r="FQQ100" s="184"/>
      <c r="FQR100" s="184"/>
      <c r="FQS100" s="184"/>
      <c r="FQT100" s="184"/>
      <c r="FQU100" s="184"/>
      <c r="FQV100" s="184"/>
      <c r="FQW100" s="184"/>
      <c r="FQX100" s="184"/>
      <c r="FQY100" s="184"/>
      <c r="FQZ100" s="184"/>
      <c r="FRA100" s="184"/>
      <c r="FRB100" s="184"/>
      <c r="FRC100" s="184"/>
      <c r="FRD100" s="184"/>
      <c r="FRE100" s="184"/>
      <c r="FRF100" s="184"/>
      <c r="FRG100" s="184"/>
      <c r="FRH100" s="184"/>
      <c r="FRI100" s="184"/>
      <c r="FRJ100" s="184"/>
      <c r="FRK100" s="184"/>
      <c r="FRL100" s="184"/>
      <c r="FRM100" s="184"/>
      <c r="FRN100" s="184"/>
      <c r="FRO100" s="184"/>
      <c r="FRP100" s="184"/>
      <c r="FRQ100" s="184"/>
      <c r="FRR100" s="184"/>
      <c r="FRS100" s="184"/>
      <c r="FRT100" s="184"/>
      <c r="FRU100" s="184"/>
      <c r="FRV100" s="184"/>
      <c r="FRW100" s="184"/>
      <c r="FRX100" s="184"/>
      <c r="FRY100" s="184"/>
      <c r="FRZ100" s="184"/>
      <c r="FSA100" s="184"/>
      <c r="FSB100" s="184"/>
      <c r="FSC100" s="184"/>
      <c r="FSD100" s="184"/>
      <c r="FSE100" s="184"/>
      <c r="FSF100" s="184"/>
      <c r="FSG100" s="184"/>
      <c r="FSH100" s="184"/>
      <c r="FSI100" s="184"/>
      <c r="FSJ100" s="184"/>
      <c r="FSK100" s="184"/>
      <c r="FSL100" s="184"/>
      <c r="FSM100" s="184"/>
      <c r="FSN100" s="184"/>
      <c r="FSO100" s="184"/>
      <c r="FSP100" s="184"/>
      <c r="FSQ100" s="184"/>
      <c r="FSR100" s="184"/>
      <c r="FSS100" s="184"/>
      <c r="FST100" s="184"/>
      <c r="FSU100" s="184"/>
      <c r="FSV100" s="184"/>
      <c r="FSW100" s="184"/>
      <c r="FSX100" s="184"/>
      <c r="FSY100" s="184"/>
      <c r="FSZ100" s="184"/>
      <c r="FTA100" s="184"/>
      <c r="FTB100" s="184"/>
      <c r="FTC100" s="184"/>
      <c r="FTD100" s="184"/>
      <c r="FTE100" s="184"/>
      <c r="FTF100" s="184"/>
      <c r="FTG100" s="184"/>
      <c r="FTH100" s="184"/>
      <c r="FTI100" s="184"/>
      <c r="FTJ100" s="184"/>
      <c r="FTK100" s="184"/>
      <c r="FTL100" s="184"/>
      <c r="FTM100" s="184"/>
      <c r="FTN100" s="184"/>
      <c r="FTO100" s="184"/>
      <c r="FTP100" s="184"/>
      <c r="FTQ100" s="184"/>
      <c r="FTR100" s="184"/>
      <c r="FTS100" s="184"/>
      <c r="FTT100" s="184"/>
      <c r="FTU100" s="184"/>
      <c r="FTV100" s="184"/>
      <c r="FTW100" s="184"/>
      <c r="FTX100" s="184"/>
      <c r="FTY100" s="184"/>
      <c r="FTZ100" s="184"/>
      <c r="FUA100" s="184"/>
      <c r="FUB100" s="184"/>
      <c r="FUC100" s="184"/>
      <c r="FUD100" s="184"/>
      <c r="FUE100" s="184"/>
      <c r="FUF100" s="184"/>
      <c r="FUG100" s="184"/>
      <c r="FUH100" s="184"/>
      <c r="FUI100" s="184"/>
      <c r="FUJ100" s="184"/>
      <c r="FUK100" s="184"/>
      <c r="FUL100" s="184"/>
      <c r="FUM100" s="184"/>
      <c r="FUN100" s="184"/>
      <c r="FUO100" s="184"/>
      <c r="FUP100" s="184"/>
      <c r="FUQ100" s="184"/>
      <c r="FUR100" s="184"/>
      <c r="FUS100" s="184"/>
      <c r="FUT100" s="184"/>
      <c r="FUU100" s="184"/>
      <c r="FUV100" s="184"/>
      <c r="FUW100" s="184"/>
      <c r="FUX100" s="184"/>
      <c r="FUY100" s="184"/>
      <c r="FUZ100" s="184"/>
      <c r="FVA100" s="184"/>
      <c r="FVB100" s="184"/>
      <c r="FVC100" s="184"/>
      <c r="FVD100" s="184"/>
      <c r="FVE100" s="184"/>
      <c r="FVF100" s="184"/>
      <c r="FVG100" s="184"/>
      <c r="FVH100" s="184"/>
      <c r="FVI100" s="184"/>
      <c r="FVJ100" s="184"/>
      <c r="FVK100" s="184"/>
      <c r="FVL100" s="184"/>
      <c r="FVM100" s="184"/>
      <c r="FVN100" s="184"/>
      <c r="FVO100" s="184"/>
      <c r="FVP100" s="184"/>
      <c r="FVQ100" s="184"/>
      <c r="FVR100" s="184"/>
      <c r="FVS100" s="184"/>
      <c r="FVT100" s="184"/>
      <c r="FVU100" s="184"/>
      <c r="FVV100" s="184"/>
      <c r="FVW100" s="184"/>
      <c r="FVX100" s="184"/>
      <c r="FVY100" s="184"/>
      <c r="FVZ100" s="184"/>
      <c r="FWA100" s="184"/>
      <c r="FWB100" s="184"/>
      <c r="FWC100" s="184"/>
      <c r="FWD100" s="184"/>
      <c r="FWE100" s="184"/>
      <c r="FWF100" s="184"/>
      <c r="FWG100" s="184"/>
      <c r="FWH100" s="184"/>
      <c r="FWI100" s="184"/>
      <c r="FWJ100" s="184"/>
      <c r="FWK100" s="184"/>
      <c r="FWL100" s="184"/>
      <c r="FWM100" s="184"/>
      <c r="FWN100" s="184"/>
      <c r="FWO100" s="184"/>
      <c r="FWP100" s="184"/>
      <c r="FWQ100" s="184"/>
      <c r="FWR100" s="184"/>
      <c r="FWS100" s="184"/>
      <c r="FWT100" s="184"/>
      <c r="FWU100" s="184"/>
      <c r="FWV100" s="184"/>
      <c r="FWW100" s="184"/>
      <c r="FWX100" s="184"/>
      <c r="FWY100" s="184"/>
      <c r="FWZ100" s="184"/>
      <c r="FXA100" s="184"/>
      <c r="FXB100" s="184"/>
      <c r="FXC100" s="184"/>
      <c r="FXD100" s="184"/>
      <c r="FXE100" s="184"/>
      <c r="FXF100" s="184"/>
      <c r="FXG100" s="184"/>
      <c r="FXH100" s="184"/>
      <c r="FXI100" s="184"/>
      <c r="FXJ100" s="184"/>
      <c r="FXK100" s="184"/>
      <c r="FXL100" s="184"/>
      <c r="FXM100" s="184"/>
      <c r="FXN100" s="184"/>
      <c r="FXO100" s="184"/>
      <c r="FXP100" s="184"/>
      <c r="FXQ100" s="184"/>
      <c r="FXR100" s="184"/>
      <c r="FXS100" s="184"/>
      <c r="FXT100" s="184"/>
      <c r="FXU100" s="184"/>
      <c r="FXV100" s="184"/>
      <c r="FXW100" s="184"/>
      <c r="FXX100" s="184"/>
      <c r="FXY100" s="184"/>
      <c r="FXZ100" s="184"/>
      <c r="FYA100" s="184"/>
      <c r="FYB100" s="184"/>
      <c r="FYC100" s="184"/>
      <c r="FYD100" s="184"/>
      <c r="FYE100" s="184"/>
      <c r="FYF100" s="184"/>
      <c r="FYG100" s="184"/>
      <c r="FYH100" s="184"/>
      <c r="FYI100" s="184"/>
      <c r="FYJ100" s="184"/>
      <c r="FYK100" s="184"/>
      <c r="FYL100" s="184"/>
      <c r="FYM100" s="184"/>
      <c r="FYN100" s="184"/>
      <c r="FYO100" s="184"/>
      <c r="FYP100" s="184"/>
      <c r="FYQ100" s="184"/>
      <c r="FYR100" s="184"/>
      <c r="FYS100" s="184"/>
      <c r="FYT100" s="184"/>
      <c r="FYU100" s="184"/>
      <c r="FYV100" s="184"/>
      <c r="FYW100" s="184"/>
      <c r="FYX100" s="184"/>
      <c r="FYY100" s="184"/>
      <c r="FYZ100" s="184"/>
      <c r="FZA100" s="184"/>
      <c r="FZB100" s="184"/>
      <c r="FZC100" s="184"/>
      <c r="FZD100" s="184"/>
      <c r="FZE100" s="184"/>
      <c r="FZF100" s="184"/>
      <c r="FZG100" s="184"/>
      <c r="FZH100" s="184"/>
      <c r="FZI100" s="184"/>
      <c r="FZJ100" s="184"/>
      <c r="FZK100" s="184"/>
      <c r="FZL100" s="184"/>
      <c r="FZM100" s="184"/>
      <c r="FZN100" s="184"/>
      <c r="FZO100" s="184"/>
      <c r="FZP100" s="184"/>
      <c r="FZQ100" s="184"/>
      <c r="FZR100" s="184"/>
      <c r="FZS100" s="184"/>
      <c r="FZT100" s="184"/>
      <c r="FZU100" s="184"/>
      <c r="FZV100" s="184"/>
      <c r="FZW100" s="184"/>
      <c r="FZX100" s="184"/>
      <c r="FZY100" s="184"/>
      <c r="FZZ100" s="184"/>
      <c r="GAA100" s="184"/>
      <c r="GAB100" s="184"/>
      <c r="GAC100" s="184"/>
      <c r="GAD100" s="184"/>
      <c r="GAE100" s="184"/>
      <c r="GAF100" s="184"/>
      <c r="GAG100" s="184"/>
      <c r="GAH100" s="184"/>
      <c r="GAI100" s="184"/>
      <c r="GAJ100" s="184"/>
      <c r="GAK100" s="184"/>
      <c r="GAL100" s="184"/>
      <c r="GAM100" s="184"/>
      <c r="GAN100" s="184"/>
      <c r="GAO100" s="184"/>
      <c r="GAP100" s="184"/>
      <c r="GAQ100" s="184"/>
      <c r="GAR100" s="184"/>
      <c r="GAS100" s="184"/>
      <c r="GAT100" s="184"/>
      <c r="GAU100" s="184"/>
      <c r="GAV100" s="184"/>
      <c r="GAW100" s="184"/>
      <c r="GAX100" s="184"/>
      <c r="GAY100" s="184"/>
      <c r="GAZ100" s="184"/>
      <c r="GBA100" s="184"/>
      <c r="GBB100" s="184"/>
      <c r="GBC100" s="184"/>
      <c r="GBD100" s="184"/>
      <c r="GBE100" s="184"/>
      <c r="GBF100" s="184"/>
      <c r="GBG100" s="184"/>
      <c r="GBH100" s="184"/>
      <c r="GBI100" s="184"/>
      <c r="GBJ100" s="184"/>
      <c r="GBK100" s="184"/>
      <c r="GBL100" s="184"/>
      <c r="GBM100" s="184"/>
      <c r="GBN100" s="184"/>
      <c r="GBO100" s="184"/>
      <c r="GBP100" s="184"/>
      <c r="GBQ100" s="184"/>
      <c r="GBR100" s="184"/>
      <c r="GBS100" s="184"/>
      <c r="GBT100" s="184"/>
      <c r="GBU100" s="184"/>
      <c r="GBV100" s="184"/>
      <c r="GBW100" s="184"/>
      <c r="GBX100" s="184"/>
      <c r="GBY100" s="184"/>
      <c r="GBZ100" s="184"/>
      <c r="GCA100" s="184"/>
      <c r="GCB100" s="184"/>
      <c r="GCC100" s="184"/>
      <c r="GCD100" s="184"/>
      <c r="GCE100" s="184"/>
      <c r="GCF100" s="184"/>
      <c r="GCG100" s="184"/>
      <c r="GCH100" s="184"/>
      <c r="GCI100" s="184"/>
      <c r="GCJ100" s="184"/>
      <c r="GCK100" s="184"/>
      <c r="GCL100" s="184"/>
      <c r="GCM100" s="184"/>
      <c r="GCN100" s="184"/>
      <c r="GCO100" s="184"/>
      <c r="GCP100" s="184"/>
      <c r="GCQ100" s="184"/>
      <c r="GCR100" s="184"/>
      <c r="GCS100" s="184"/>
      <c r="GCT100" s="184"/>
      <c r="GCU100" s="184"/>
      <c r="GCV100" s="184"/>
      <c r="GCW100" s="184"/>
      <c r="GCX100" s="184"/>
      <c r="GCY100" s="184"/>
      <c r="GCZ100" s="184"/>
      <c r="GDA100" s="184"/>
      <c r="GDB100" s="184"/>
      <c r="GDC100" s="184"/>
      <c r="GDD100" s="184"/>
      <c r="GDE100" s="184"/>
      <c r="GDF100" s="184"/>
      <c r="GDG100" s="184"/>
      <c r="GDH100" s="184"/>
      <c r="GDI100" s="184"/>
      <c r="GDJ100" s="184"/>
      <c r="GDK100" s="184"/>
      <c r="GDL100" s="184"/>
      <c r="GDM100" s="184"/>
      <c r="GDN100" s="184"/>
      <c r="GDO100" s="184"/>
      <c r="GDP100" s="184"/>
      <c r="GDQ100" s="184"/>
      <c r="GDR100" s="184"/>
      <c r="GDS100" s="184"/>
      <c r="GDT100" s="184"/>
      <c r="GDU100" s="184"/>
      <c r="GDV100" s="184"/>
      <c r="GDW100" s="184"/>
      <c r="GDX100" s="184"/>
      <c r="GDY100" s="184"/>
      <c r="GDZ100" s="184"/>
      <c r="GEA100" s="184"/>
      <c r="GEB100" s="184"/>
      <c r="GEC100" s="184"/>
      <c r="GED100" s="184"/>
      <c r="GEE100" s="184"/>
      <c r="GEF100" s="184"/>
      <c r="GEG100" s="184"/>
      <c r="GEH100" s="184"/>
      <c r="GEI100" s="184"/>
      <c r="GEJ100" s="184"/>
      <c r="GEK100" s="184"/>
      <c r="GEL100" s="184"/>
      <c r="GEM100" s="184"/>
      <c r="GEN100" s="184"/>
      <c r="GEO100" s="184"/>
      <c r="GEP100" s="184"/>
      <c r="GEQ100" s="184"/>
      <c r="GER100" s="184"/>
      <c r="GES100" s="184"/>
      <c r="GET100" s="184"/>
      <c r="GEU100" s="184"/>
      <c r="GEV100" s="184"/>
      <c r="GEW100" s="184"/>
      <c r="GEX100" s="184"/>
      <c r="GEY100" s="184"/>
      <c r="GEZ100" s="184"/>
      <c r="GFA100" s="184"/>
      <c r="GFB100" s="184"/>
      <c r="GFC100" s="184"/>
      <c r="GFD100" s="184"/>
      <c r="GFE100" s="184"/>
      <c r="GFF100" s="184"/>
      <c r="GFG100" s="184"/>
      <c r="GFH100" s="184"/>
      <c r="GFI100" s="184"/>
      <c r="GFJ100" s="184"/>
      <c r="GFK100" s="184"/>
      <c r="GFL100" s="184"/>
      <c r="GFM100" s="184"/>
      <c r="GFN100" s="184"/>
      <c r="GFO100" s="184"/>
      <c r="GFP100" s="184"/>
      <c r="GFQ100" s="184"/>
      <c r="GFR100" s="184"/>
      <c r="GFS100" s="184"/>
      <c r="GFT100" s="184"/>
      <c r="GFU100" s="184"/>
      <c r="GFV100" s="184"/>
      <c r="GFW100" s="184"/>
      <c r="GFX100" s="184"/>
      <c r="GFY100" s="184"/>
      <c r="GFZ100" s="184"/>
      <c r="GGA100" s="184"/>
      <c r="GGB100" s="184"/>
      <c r="GGC100" s="184"/>
      <c r="GGD100" s="184"/>
      <c r="GGE100" s="184"/>
      <c r="GGF100" s="184"/>
      <c r="GGG100" s="184"/>
      <c r="GGH100" s="184"/>
      <c r="GGI100" s="184"/>
      <c r="GGJ100" s="184"/>
      <c r="GGK100" s="184"/>
      <c r="GGL100" s="184"/>
      <c r="GGM100" s="184"/>
      <c r="GGN100" s="184"/>
      <c r="GGO100" s="184"/>
      <c r="GGP100" s="184"/>
      <c r="GGQ100" s="184"/>
      <c r="GGR100" s="184"/>
      <c r="GGS100" s="184"/>
      <c r="GGT100" s="184"/>
      <c r="GGU100" s="184"/>
      <c r="GGV100" s="184"/>
      <c r="GGW100" s="184"/>
      <c r="GGX100" s="184"/>
      <c r="GGY100" s="184"/>
      <c r="GGZ100" s="184"/>
      <c r="GHA100" s="184"/>
      <c r="GHB100" s="184"/>
      <c r="GHC100" s="184"/>
      <c r="GHD100" s="184"/>
      <c r="GHE100" s="184"/>
      <c r="GHF100" s="184"/>
      <c r="GHG100" s="184"/>
      <c r="GHH100" s="184"/>
      <c r="GHI100" s="184"/>
      <c r="GHJ100" s="184"/>
      <c r="GHK100" s="184"/>
      <c r="GHL100" s="184"/>
      <c r="GHM100" s="184"/>
      <c r="GHN100" s="184"/>
      <c r="GHO100" s="184"/>
      <c r="GHP100" s="184"/>
      <c r="GHQ100" s="184"/>
      <c r="GHR100" s="184"/>
      <c r="GHS100" s="184"/>
      <c r="GHT100" s="184"/>
      <c r="GHU100" s="184"/>
      <c r="GHV100" s="184"/>
      <c r="GHW100" s="184"/>
      <c r="GHX100" s="184"/>
      <c r="GHY100" s="184"/>
      <c r="GHZ100" s="184"/>
      <c r="GIA100" s="184"/>
      <c r="GIB100" s="184"/>
      <c r="GIC100" s="184"/>
      <c r="GID100" s="184"/>
      <c r="GIE100" s="184"/>
      <c r="GIF100" s="184"/>
      <c r="GIG100" s="184"/>
      <c r="GIH100" s="184"/>
      <c r="GII100" s="184"/>
      <c r="GIJ100" s="184"/>
      <c r="GIK100" s="184"/>
      <c r="GIL100" s="184"/>
      <c r="GIM100" s="184"/>
      <c r="GIN100" s="184"/>
      <c r="GIO100" s="184"/>
      <c r="GIP100" s="184"/>
      <c r="GIQ100" s="184"/>
      <c r="GIR100" s="184"/>
      <c r="GIS100" s="184"/>
      <c r="GIT100" s="184"/>
      <c r="GIU100" s="184"/>
      <c r="GIV100" s="184"/>
      <c r="GIW100" s="184"/>
      <c r="GIX100" s="184"/>
      <c r="GIY100" s="184"/>
      <c r="GIZ100" s="184"/>
      <c r="GJA100" s="184"/>
      <c r="GJB100" s="184"/>
      <c r="GJC100" s="184"/>
      <c r="GJD100" s="184"/>
      <c r="GJE100" s="184"/>
      <c r="GJF100" s="184"/>
      <c r="GJG100" s="184"/>
      <c r="GJH100" s="184"/>
      <c r="GJI100" s="184"/>
      <c r="GJJ100" s="184"/>
      <c r="GJK100" s="184"/>
      <c r="GJL100" s="184"/>
      <c r="GJM100" s="184"/>
      <c r="GJN100" s="184"/>
      <c r="GJO100" s="184"/>
      <c r="GJP100" s="184"/>
      <c r="GJQ100" s="184"/>
      <c r="GJR100" s="184"/>
      <c r="GJS100" s="184"/>
      <c r="GJT100" s="184"/>
      <c r="GJU100" s="184"/>
      <c r="GJV100" s="184"/>
      <c r="GJW100" s="184"/>
      <c r="GJX100" s="184"/>
      <c r="GJY100" s="184"/>
      <c r="GJZ100" s="184"/>
      <c r="GKA100" s="184"/>
      <c r="GKB100" s="184"/>
      <c r="GKC100" s="184"/>
      <c r="GKD100" s="184"/>
      <c r="GKE100" s="184"/>
      <c r="GKF100" s="184"/>
      <c r="GKG100" s="184"/>
      <c r="GKH100" s="184"/>
      <c r="GKI100" s="184"/>
      <c r="GKJ100" s="184"/>
      <c r="GKK100" s="184"/>
      <c r="GKL100" s="184"/>
      <c r="GKM100" s="184"/>
      <c r="GKN100" s="184"/>
      <c r="GKO100" s="184"/>
      <c r="GKP100" s="184"/>
      <c r="GKQ100" s="184"/>
      <c r="GKR100" s="184"/>
      <c r="GKS100" s="184"/>
      <c r="GKT100" s="184"/>
      <c r="GKU100" s="184"/>
      <c r="GKV100" s="184"/>
      <c r="GKW100" s="184"/>
      <c r="GKX100" s="184"/>
      <c r="GKY100" s="184"/>
      <c r="GKZ100" s="184"/>
      <c r="GLA100" s="184"/>
      <c r="GLB100" s="184"/>
      <c r="GLC100" s="184"/>
      <c r="GLD100" s="184"/>
      <c r="GLE100" s="184"/>
      <c r="GLF100" s="184"/>
      <c r="GLG100" s="184"/>
      <c r="GLH100" s="184"/>
      <c r="GLI100" s="184"/>
      <c r="GLJ100" s="184"/>
      <c r="GLK100" s="184"/>
      <c r="GLL100" s="184"/>
      <c r="GLM100" s="184"/>
      <c r="GLN100" s="184"/>
      <c r="GLO100" s="184"/>
      <c r="GLP100" s="184"/>
      <c r="GLQ100" s="184"/>
      <c r="GLR100" s="184"/>
      <c r="GLS100" s="184"/>
      <c r="GLT100" s="184"/>
      <c r="GLU100" s="184"/>
      <c r="GLV100" s="184"/>
      <c r="GLW100" s="184"/>
      <c r="GLX100" s="184"/>
      <c r="GLY100" s="184"/>
      <c r="GLZ100" s="184"/>
      <c r="GMA100" s="184"/>
      <c r="GMB100" s="184"/>
      <c r="GMC100" s="184"/>
      <c r="GMD100" s="184"/>
      <c r="GME100" s="184"/>
      <c r="GMF100" s="184"/>
      <c r="GMG100" s="184"/>
      <c r="GMH100" s="184"/>
      <c r="GMI100" s="184"/>
      <c r="GMJ100" s="184"/>
      <c r="GMK100" s="184"/>
      <c r="GML100" s="184"/>
      <c r="GMM100" s="184"/>
      <c r="GMN100" s="184"/>
      <c r="GMO100" s="184"/>
      <c r="GMP100" s="184"/>
      <c r="GMQ100" s="184"/>
      <c r="GMR100" s="184"/>
      <c r="GMS100" s="184"/>
      <c r="GMT100" s="184"/>
      <c r="GMU100" s="184"/>
      <c r="GMV100" s="184"/>
      <c r="GMW100" s="184"/>
      <c r="GMX100" s="184"/>
      <c r="GMY100" s="184"/>
      <c r="GMZ100" s="184"/>
      <c r="GNA100" s="184"/>
      <c r="GNB100" s="184"/>
      <c r="GNC100" s="184"/>
      <c r="GND100" s="184"/>
      <c r="GNE100" s="184"/>
      <c r="GNF100" s="184"/>
      <c r="GNG100" s="184"/>
      <c r="GNH100" s="184"/>
      <c r="GNI100" s="184"/>
      <c r="GNJ100" s="184"/>
      <c r="GNK100" s="184"/>
      <c r="GNL100" s="184"/>
      <c r="GNM100" s="184"/>
      <c r="GNN100" s="184"/>
      <c r="GNO100" s="184"/>
      <c r="GNP100" s="184"/>
      <c r="GNQ100" s="184"/>
      <c r="GNR100" s="184"/>
      <c r="GNS100" s="184"/>
      <c r="GNT100" s="184"/>
      <c r="GNU100" s="184"/>
      <c r="GNV100" s="184"/>
      <c r="GNW100" s="184"/>
      <c r="GNX100" s="184"/>
      <c r="GNY100" s="184"/>
      <c r="GNZ100" s="184"/>
      <c r="GOA100" s="184"/>
      <c r="GOB100" s="184"/>
      <c r="GOC100" s="184"/>
      <c r="GOD100" s="184"/>
      <c r="GOE100" s="184"/>
      <c r="GOF100" s="184"/>
      <c r="GOG100" s="184"/>
      <c r="GOH100" s="184"/>
      <c r="GOI100" s="184"/>
      <c r="GOJ100" s="184"/>
      <c r="GOK100" s="184"/>
      <c r="GOL100" s="184"/>
      <c r="GOM100" s="184"/>
      <c r="GON100" s="184"/>
      <c r="GOO100" s="184"/>
      <c r="GOP100" s="184"/>
      <c r="GOQ100" s="184"/>
      <c r="GOR100" s="184"/>
      <c r="GOS100" s="184"/>
      <c r="GOT100" s="184"/>
      <c r="GOU100" s="184"/>
      <c r="GOV100" s="184"/>
      <c r="GOW100" s="184"/>
      <c r="GOX100" s="184"/>
      <c r="GOY100" s="184"/>
      <c r="GOZ100" s="184"/>
      <c r="GPA100" s="184"/>
      <c r="GPB100" s="184"/>
      <c r="GPC100" s="184"/>
      <c r="GPD100" s="184"/>
      <c r="GPE100" s="184"/>
      <c r="GPF100" s="184"/>
      <c r="GPG100" s="184"/>
      <c r="GPH100" s="184"/>
      <c r="GPI100" s="184"/>
      <c r="GPJ100" s="184"/>
      <c r="GPK100" s="184"/>
      <c r="GPL100" s="184"/>
      <c r="GPM100" s="184"/>
      <c r="GPN100" s="184"/>
      <c r="GPO100" s="184"/>
      <c r="GPP100" s="184"/>
      <c r="GPQ100" s="184"/>
      <c r="GPR100" s="184"/>
      <c r="GPS100" s="184"/>
      <c r="GPT100" s="184"/>
      <c r="GPU100" s="184"/>
      <c r="GPV100" s="184"/>
      <c r="GPW100" s="184"/>
      <c r="GPX100" s="184"/>
      <c r="GPY100" s="184"/>
      <c r="GPZ100" s="184"/>
      <c r="GQA100" s="184"/>
      <c r="GQB100" s="184"/>
      <c r="GQC100" s="184"/>
      <c r="GQD100" s="184"/>
      <c r="GQE100" s="184"/>
      <c r="GQF100" s="184"/>
      <c r="GQG100" s="184"/>
      <c r="GQH100" s="184"/>
      <c r="GQI100" s="184"/>
      <c r="GQJ100" s="184"/>
      <c r="GQK100" s="184"/>
      <c r="GQL100" s="184"/>
      <c r="GQM100" s="184"/>
      <c r="GQN100" s="184"/>
      <c r="GQO100" s="184"/>
      <c r="GQP100" s="184"/>
      <c r="GQQ100" s="184"/>
      <c r="GQR100" s="184"/>
      <c r="GQS100" s="184"/>
      <c r="GQT100" s="184"/>
      <c r="GQU100" s="184"/>
      <c r="GQV100" s="184"/>
      <c r="GQW100" s="184"/>
      <c r="GQX100" s="184"/>
      <c r="GQY100" s="184"/>
      <c r="GQZ100" s="184"/>
      <c r="GRA100" s="184"/>
      <c r="GRB100" s="184"/>
      <c r="GRC100" s="184"/>
      <c r="GRD100" s="184"/>
      <c r="GRE100" s="184"/>
      <c r="GRF100" s="184"/>
      <c r="GRG100" s="184"/>
      <c r="GRH100" s="184"/>
      <c r="GRI100" s="184"/>
      <c r="GRJ100" s="184"/>
      <c r="GRK100" s="184"/>
      <c r="GRL100" s="184"/>
      <c r="GRM100" s="184"/>
      <c r="GRN100" s="184"/>
      <c r="GRO100" s="184"/>
      <c r="GRP100" s="184"/>
      <c r="GRQ100" s="184"/>
      <c r="GRR100" s="184"/>
      <c r="GRS100" s="184"/>
      <c r="GRT100" s="184"/>
      <c r="GRU100" s="184"/>
      <c r="GRV100" s="184"/>
      <c r="GRW100" s="184"/>
      <c r="GRX100" s="184"/>
      <c r="GRY100" s="184"/>
      <c r="GRZ100" s="184"/>
      <c r="GSA100" s="184"/>
      <c r="GSB100" s="184"/>
      <c r="GSC100" s="184"/>
      <c r="GSD100" s="184"/>
      <c r="GSE100" s="184"/>
      <c r="GSF100" s="184"/>
      <c r="GSG100" s="184"/>
      <c r="GSH100" s="184"/>
      <c r="GSI100" s="184"/>
      <c r="GSJ100" s="184"/>
      <c r="GSK100" s="184"/>
      <c r="GSL100" s="184"/>
      <c r="GSM100" s="184"/>
      <c r="GSN100" s="184"/>
      <c r="GSO100" s="184"/>
      <c r="GSP100" s="184"/>
      <c r="GSQ100" s="184"/>
      <c r="GSR100" s="184"/>
      <c r="GSS100" s="184"/>
      <c r="GST100" s="184"/>
      <c r="GSU100" s="184"/>
      <c r="GSV100" s="184"/>
      <c r="GSW100" s="184"/>
      <c r="GSX100" s="184"/>
      <c r="GSY100" s="184"/>
      <c r="GSZ100" s="184"/>
      <c r="GTA100" s="184"/>
      <c r="GTB100" s="184"/>
      <c r="GTC100" s="184"/>
      <c r="GTD100" s="184"/>
      <c r="GTE100" s="184"/>
      <c r="GTF100" s="184"/>
      <c r="GTG100" s="184"/>
      <c r="GTH100" s="184"/>
      <c r="GTI100" s="184"/>
      <c r="GTJ100" s="184"/>
      <c r="GTK100" s="184"/>
      <c r="GTL100" s="184"/>
      <c r="GTM100" s="184"/>
      <c r="GTN100" s="184"/>
      <c r="GTO100" s="184"/>
      <c r="GTP100" s="184"/>
      <c r="GTQ100" s="184"/>
      <c r="GTR100" s="184"/>
      <c r="GTS100" s="184"/>
      <c r="GTT100" s="184"/>
      <c r="GTU100" s="184"/>
      <c r="GTV100" s="184"/>
      <c r="GTW100" s="184"/>
      <c r="GTX100" s="184"/>
      <c r="GTY100" s="184"/>
      <c r="GTZ100" s="184"/>
      <c r="GUA100" s="184"/>
      <c r="GUB100" s="184"/>
      <c r="GUC100" s="184"/>
      <c r="GUD100" s="184"/>
      <c r="GUE100" s="184"/>
      <c r="GUF100" s="184"/>
      <c r="GUG100" s="184"/>
      <c r="GUH100" s="184"/>
      <c r="GUI100" s="184"/>
      <c r="GUJ100" s="184"/>
      <c r="GUK100" s="184"/>
      <c r="GUL100" s="184"/>
      <c r="GUM100" s="184"/>
      <c r="GUN100" s="184"/>
      <c r="GUO100" s="184"/>
      <c r="GUP100" s="184"/>
      <c r="GUQ100" s="184"/>
      <c r="GUR100" s="184"/>
      <c r="GUS100" s="184"/>
      <c r="GUT100" s="184"/>
      <c r="GUU100" s="184"/>
      <c r="GUV100" s="184"/>
      <c r="GUW100" s="184"/>
      <c r="GUX100" s="184"/>
      <c r="GUY100" s="184"/>
      <c r="GUZ100" s="184"/>
      <c r="GVA100" s="184"/>
      <c r="GVB100" s="184"/>
      <c r="GVC100" s="184"/>
      <c r="GVD100" s="184"/>
      <c r="GVE100" s="184"/>
      <c r="GVF100" s="184"/>
      <c r="GVG100" s="184"/>
      <c r="GVH100" s="184"/>
      <c r="GVI100" s="184"/>
      <c r="GVJ100" s="184"/>
      <c r="GVK100" s="184"/>
      <c r="GVL100" s="184"/>
      <c r="GVM100" s="184"/>
      <c r="GVN100" s="184"/>
      <c r="GVO100" s="184"/>
      <c r="GVP100" s="184"/>
      <c r="GVQ100" s="184"/>
      <c r="GVR100" s="184"/>
      <c r="GVS100" s="184"/>
      <c r="GVT100" s="184"/>
      <c r="GVU100" s="184"/>
      <c r="GVV100" s="184"/>
      <c r="GVW100" s="184"/>
      <c r="GVX100" s="184"/>
      <c r="GVY100" s="184"/>
      <c r="GVZ100" s="184"/>
      <c r="GWA100" s="184"/>
      <c r="GWB100" s="184"/>
      <c r="GWC100" s="184"/>
      <c r="GWD100" s="184"/>
      <c r="GWE100" s="184"/>
      <c r="GWF100" s="184"/>
      <c r="GWG100" s="184"/>
      <c r="GWH100" s="184"/>
      <c r="GWI100" s="184"/>
      <c r="GWJ100" s="184"/>
      <c r="GWK100" s="184"/>
      <c r="GWL100" s="184"/>
      <c r="GWM100" s="184"/>
      <c r="GWN100" s="184"/>
      <c r="GWO100" s="184"/>
      <c r="GWP100" s="184"/>
      <c r="GWQ100" s="184"/>
      <c r="GWR100" s="184"/>
      <c r="GWS100" s="184"/>
      <c r="GWT100" s="184"/>
      <c r="GWU100" s="184"/>
      <c r="GWV100" s="184"/>
      <c r="GWW100" s="184"/>
      <c r="GWX100" s="184"/>
      <c r="GWY100" s="184"/>
      <c r="GWZ100" s="184"/>
      <c r="GXA100" s="184"/>
      <c r="GXB100" s="184"/>
      <c r="GXC100" s="184"/>
      <c r="GXD100" s="184"/>
      <c r="GXE100" s="184"/>
      <c r="GXF100" s="184"/>
      <c r="GXG100" s="184"/>
      <c r="GXH100" s="184"/>
      <c r="GXI100" s="184"/>
      <c r="GXJ100" s="184"/>
      <c r="GXK100" s="184"/>
      <c r="GXL100" s="184"/>
      <c r="GXM100" s="184"/>
      <c r="GXN100" s="184"/>
      <c r="GXO100" s="184"/>
      <c r="GXP100" s="184"/>
      <c r="GXQ100" s="184"/>
      <c r="GXR100" s="184"/>
      <c r="GXS100" s="184"/>
      <c r="GXT100" s="184"/>
      <c r="GXU100" s="184"/>
      <c r="GXV100" s="184"/>
      <c r="GXW100" s="184"/>
      <c r="GXX100" s="184"/>
      <c r="GXY100" s="184"/>
      <c r="GXZ100" s="184"/>
      <c r="GYA100" s="184"/>
      <c r="GYB100" s="184"/>
      <c r="GYC100" s="184"/>
      <c r="GYD100" s="184"/>
      <c r="GYE100" s="184"/>
      <c r="GYF100" s="184"/>
      <c r="GYG100" s="184"/>
      <c r="GYH100" s="184"/>
      <c r="GYI100" s="184"/>
      <c r="GYJ100" s="184"/>
      <c r="GYK100" s="184"/>
      <c r="GYL100" s="184"/>
      <c r="GYM100" s="184"/>
      <c r="GYN100" s="184"/>
      <c r="GYO100" s="184"/>
      <c r="GYP100" s="184"/>
      <c r="GYQ100" s="184"/>
      <c r="GYR100" s="184"/>
      <c r="GYS100" s="184"/>
      <c r="GYT100" s="184"/>
      <c r="GYU100" s="184"/>
      <c r="GYV100" s="184"/>
      <c r="GYW100" s="184"/>
      <c r="GYX100" s="184"/>
      <c r="GYY100" s="184"/>
      <c r="GYZ100" s="184"/>
      <c r="GZA100" s="184"/>
      <c r="GZB100" s="184"/>
      <c r="GZC100" s="184"/>
      <c r="GZD100" s="184"/>
      <c r="GZE100" s="184"/>
      <c r="GZF100" s="184"/>
      <c r="GZG100" s="184"/>
      <c r="GZH100" s="184"/>
      <c r="GZI100" s="184"/>
      <c r="GZJ100" s="184"/>
      <c r="GZK100" s="184"/>
      <c r="GZL100" s="184"/>
      <c r="GZM100" s="184"/>
      <c r="GZN100" s="184"/>
      <c r="GZO100" s="184"/>
      <c r="GZP100" s="184"/>
      <c r="GZQ100" s="184"/>
      <c r="GZR100" s="184"/>
      <c r="GZS100" s="184"/>
      <c r="GZT100" s="184"/>
      <c r="GZU100" s="184"/>
      <c r="GZV100" s="184"/>
      <c r="GZW100" s="184"/>
      <c r="GZX100" s="184"/>
      <c r="GZY100" s="184"/>
      <c r="GZZ100" s="184"/>
      <c r="HAA100" s="184"/>
      <c r="HAB100" s="184"/>
      <c r="HAC100" s="184"/>
      <c r="HAD100" s="184"/>
      <c r="HAE100" s="184"/>
      <c r="HAF100" s="184"/>
      <c r="HAG100" s="184"/>
      <c r="HAH100" s="184"/>
      <c r="HAI100" s="184"/>
      <c r="HAJ100" s="184"/>
      <c r="HAK100" s="184"/>
      <c r="HAL100" s="184"/>
      <c r="HAM100" s="184"/>
      <c r="HAN100" s="184"/>
      <c r="HAO100" s="184"/>
      <c r="HAP100" s="184"/>
      <c r="HAQ100" s="184"/>
      <c r="HAR100" s="184"/>
      <c r="HAS100" s="184"/>
      <c r="HAT100" s="184"/>
      <c r="HAU100" s="184"/>
      <c r="HAV100" s="184"/>
      <c r="HAW100" s="184"/>
      <c r="HAX100" s="184"/>
      <c r="HAY100" s="184"/>
      <c r="HAZ100" s="184"/>
      <c r="HBA100" s="184"/>
      <c r="HBB100" s="184"/>
      <c r="HBC100" s="184"/>
      <c r="HBD100" s="184"/>
      <c r="HBE100" s="184"/>
      <c r="HBF100" s="184"/>
      <c r="HBG100" s="184"/>
      <c r="HBH100" s="184"/>
      <c r="HBI100" s="184"/>
      <c r="HBJ100" s="184"/>
      <c r="HBK100" s="184"/>
      <c r="HBL100" s="184"/>
      <c r="HBM100" s="184"/>
      <c r="HBN100" s="184"/>
      <c r="HBO100" s="184"/>
      <c r="HBP100" s="184"/>
      <c r="HBQ100" s="184"/>
      <c r="HBR100" s="184"/>
      <c r="HBS100" s="184"/>
      <c r="HBT100" s="184"/>
      <c r="HBU100" s="184"/>
      <c r="HBV100" s="184"/>
      <c r="HBW100" s="184"/>
      <c r="HBX100" s="184"/>
      <c r="HBY100" s="184"/>
      <c r="HBZ100" s="184"/>
      <c r="HCA100" s="184"/>
      <c r="HCB100" s="184"/>
      <c r="HCC100" s="184"/>
      <c r="HCD100" s="184"/>
      <c r="HCE100" s="184"/>
      <c r="HCF100" s="184"/>
      <c r="HCG100" s="184"/>
      <c r="HCH100" s="184"/>
      <c r="HCI100" s="184"/>
      <c r="HCJ100" s="184"/>
      <c r="HCK100" s="184"/>
      <c r="HCL100" s="184"/>
      <c r="HCM100" s="184"/>
      <c r="HCN100" s="184"/>
      <c r="HCO100" s="184"/>
      <c r="HCP100" s="184"/>
      <c r="HCQ100" s="184"/>
      <c r="HCR100" s="184"/>
      <c r="HCS100" s="184"/>
      <c r="HCT100" s="184"/>
      <c r="HCU100" s="184"/>
      <c r="HCV100" s="184"/>
      <c r="HCW100" s="184"/>
      <c r="HCX100" s="184"/>
      <c r="HCY100" s="184"/>
      <c r="HCZ100" s="184"/>
      <c r="HDA100" s="184"/>
      <c r="HDB100" s="184"/>
      <c r="HDC100" s="184"/>
      <c r="HDD100" s="184"/>
      <c r="HDE100" s="184"/>
      <c r="HDF100" s="184"/>
      <c r="HDG100" s="184"/>
      <c r="HDH100" s="184"/>
      <c r="HDI100" s="184"/>
      <c r="HDJ100" s="184"/>
      <c r="HDK100" s="184"/>
      <c r="HDL100" s="184"/>
      <c r="HDM100" s="184"/>
      <c r="HDN100" s="184"/>
      <c r="HDO100" s="184"/>
      <c r="HDP100" s="184"/>
      <c r="HDQ100" s="184"/>
      <c r="HDR100" s="184"/>
      <c r="HDS100" s="184"/>
      <c r="HDT100" s="184"/>
      <c r="HDU100" s="184"/>
      <c r="HDV100" s="184"/>
      <c r="HDW100" s="184"/>
      <c r="HDX100" s="184"/>
      <c r="HDY100" s="184"/>
      <c r="HDZ100" s="184"/>
      <c r="HEA100" s="184"/>
      <c r="HEB100" s="184"/>
      <c r="HEC100" s="184"/>
      <c r="HED100" s="184"/>
      <c r="HEE100" s="184"/>
      <c r="HEF100" s="184"/>
      <c r="HEG100" s="184"/>
      <c r="HEH100" s="184"/>
      <c r="HEI100" s="184"/>
      <c r="HEJ100" s="184"/>
      <c r="HEK100" s="184"/>
      <c r="HEL100" s="184"/>
      <c r="HEM100" s="184"/>
      <c r="HEN100" s="184"/>
      <c r="HEO100" s="184"/>
      <c r="HEP100" s="184"/>
      <c r="HEQ100" s="184"/>
      <c r="HER100" s="184"/>
      <c r="HES100" s="184"/>
      <c r="HET100" s="184"/>
      <c r="HEU100" s="184"/>
      <c r="HEV100" s="184"/>
      <c r="HEW100" s="184"/>
      <c r="HEX100" s="184"/>
      <c r="HEY100" s="184"/>
      <c r="HEZ100" s="184"/>
      <c r="HFA100" s="184"/>
      <c r="HFB100" s="184"/>
      <c r="HFC100" s="184"/>
      <c r="HFD100" s="184"/>
      <c r="HFE100" s="184"/>
      <c r="HFF100" s="184"/>
      <c r="HFG100" s="184"/>
      <c r="HFH100" s="184"/>
      <c r="HFI100" s="184"/>
      <c r="HFJ100" s="184"/>
      <c r="HFK100" s="184"/>
      <c r="HFL100" s="184"/>
      <c r="HFM100" s="184"/>
      <c r="HFN100" s="184"/>
      <c r="HFO100" s="184"/>
      <c r="HFP100" s="184"/>
      <c r="HFQ100" s="184"/>
      <c r="HFR100" s="184"/>
      <c r="HFS100" s="184"/>
      <c r="HFT100" s="184"/>
      <c r="HFU100" s="184"/>
      <c r="HFV100" s="184"/>
      <c r="HFW100" s="184"/>
      <c r="HFX100" s="184"/>
      <c r="HFY100" s="184"/>
      <c r="HFZ100" s="184"/>
      <c r="HGA100" s="184"/>
      <c r="HGB100" s="184"/>
      <c r="HGC100" s="184"/>
      <c r="HGD100" s="184"/>
      <c r="HGE100" s="184"/>
      <c r="HGF100" s="184"/>
      <c r="HGG100" s="184"/>
      <c r="HGH100" s="184"/>
      <c r="HGI100" s="184"/>
      <c r="HGJ100" s="184"/>
      <c r="HGK100" s="184"/>
      <c r="HGL100" s="184"/>
      <c r="HGM100" s="184"/>
      <c r="HGN100" s="184"/>
      <c r="HGO100" s="184"/>
      <c r="HGP100" s="184"/>
      <c r="HGQ100" s="184"/>
      <c r="HGR100" s="184"/>
      <c r="HGS100" s="184"/>
      <c r="HGT100" s="184"/>
      <c r="HGU100" s="184"/>
      <c r="HGV100" s="184"/>
      <c r="HGW100" s="184"/>
      <c r="HGX100" s="184"/>
      <c r="HGY100" s="184"/>
      <c r="HGZ100" s="184"/>
      <c r="HHA100" s="184"/>
      <c r="HHB100" s="184"/>
      <c r="HHC100" s="184"/>
      <c r="HHD100" s="184"/>
      <c r="HHE100" s="184"/>
      <c r="HHF100" s="184"/>
      <c r="HHG100" s="184"/>
      <c r="HHH100" s="184"/>
      <c r="HHI100" s="184"/>
      <c r="HHJ100" s="184"/>
      <c r="HHK100" s="184"/>
      <c r="HHL100" s="184"/>
      <c r="HHM100" s="184"/>
      <c r="HHN100" s="184"/>
      <c r="HHO100" s="184"/>
      <c r="HHP100" s="184"/>
      <c r="HHQ100" s="184"/>
      <c r="HHR100" s="184"/>
      <c r="HHS100" s="184"/>
      <c r="HHT100" s="184"/>
      <c r="HHU100" s="184"/>
      <c r="HHV100" s="184"/>
      <c r="HHW100" s="184"/>
      <c r="HHX100" s="184"/>
      <c r="HHY100" s="184"/>
      <c r="HHZ100" s="184"/>
      <c r="HIA100" s="184"/>
      <c r="HIB100" s="184"/>
      <c r="HIC100" s="184"/>
      <c r="HID100" s="184"/>
      <c r="HIE100" s="184"/>
      <c r="HIF100" s="184"/>
      <c r="HIG100" s="184"/>
      <c r="HIH100" s="184"/>
      <c r="HII100" s="184"/>
      <c r="HIJ100" s="184"/>
      <c r="HIK100" s="184"/>
      <c r="HIL100" s="184"/>
      <c r="HIM100" s="184"/>
      <c r="HIN100" s="184"/>
      <c r="HIO100" s="184"/>
      <c r="HIP100" s="184"/>
      <c r="HIQ100" s="184"/>
      <c r="HIR100" s="184"/>
      <c r="HIS100" s="184"/>
      <c r="HIT100" s="184"/>
      <c r="HIU100" s="184"/>
      <c r="HIV100" s="184"/>
      <c r="HIW100" s="184"/>
      <c r="HIX100" s="184"/>
      <c r="HIY100" s="184"/>
      <c r="HIZ100" s="184"/>
      <c r="HJA100" s="184"/>
      <c r="HJB100" s="184"/>
      <c r="HJC100" s="184"/>
      <c r="HJD100" s="184"/>
      <c r="HJE100" s="184"/>
      <c r="HJF100" s="184"/>
      <c r="HJG100" s="184"/>
      <c r="HJH100" s="184"/>
      <c r="HJI100" s="184"/>
      <c r="HJJ100" s="184"/>
      <c r="HJK100" s="184"/>
      <c r="HJL100" s="184"/>
      <c r="HJM100" s="184"/>
      <c r="HJN100" s="184"/>
      <c r="HJO100" s="184"/>
      <c r="HJP100" s="184"/>
      <c r="HJQ100" s="184"/>
      <c r="HJR100" s="184"/>
      <c r="HJS100" s="184"/>
      <c r="HJT100" s="184"/>
      <c r="HJU100" s="184"/>
      <c r="HJV100" s="184"/>
      <c r="HJW100" s="184"/>
      <c r="HJX100" s="184"/>
      <c r="HJY100" s="184"/>
      <c r="HJZ100" s="184"/>
      <c r="HKA100" s="184"/>
      <c r="HKB100" s="184"/>
      <c r="HKC100" s="184"/>
      <c r="HKD100" s="184"/>
      <c r="HKE100" s="184"/>
      <c r="HKF100" s="184"/>
      <c r="HKG100" s="184"/>
      <c r="HKH100" s="184"/>
      <c r="HKI100" s="184"/>
      <c r="HKJ100" s="184"/>
      <c r="HKK100" s="184"/>
      <c r="HKL100" s="184"/>
      <c r="HKM100" s="184"/>
      <c r="HKN100" s="184"/>
      <c r="HKO100" s="184"/>
      <c r="HKP100" s="184"/>
      <c r="HKQ100" s="184"/>
      <c r="HKR100" s="184"/>
      <c r="HKS100" s="184"/>
      <c r="HKT100" s="184"/>
      <c r="HKU100" s="184"/>
      <c r="HKV100" s="184"/>
      <c r="HKW100" s="184"/>
      <c r="HKX100" s="184"/>
      <c r="HKY100" s="184"/>
      <c r="HKZ100" s="184"/>
      <c r="HLA100" s="184"/>
      <c r="HLB100" s="184"/>
      <c r="HLC100" s="184"/>
      <c r="HLD100" s="184"/>
      <c r="HLE100" s="184"/>
      <c r="HLF100" s="184"/>
      <c r="HLG100" s="184"/>
      <c r="HLH100" s="184"/>
      <c r="HLI100" s="184"/>
      <c r="HLJ100" s="184"/>
      <c r="HLK100" s="184"/>
      <c r="HLL100" s="184"/>
      <c r="HLM100" s="184"/>
      <c r="HLN100" s="184"/>
      <c r="HLO100" s="184"/>
      <c r="HLP100" s="184"/>
      <c r="HLQ100" s="184"/>
      <c r="HLR100" s="184"/>
      <c r="HLS100" s="184"/>
      <c r="HLT100" s="184"/>
      <c r="HLU100" s="184"/>
      <c r="HLV100" s="184"/>
      <c r="HLW100" s="184"/>
      <c r="HLX100" s="184"/>
      <c r="HLY100" s="184"/>
      <c r="HLZ100" s="184"/>
      <c r="HMA100" s="184"/>
      <c r="HMB100" s="184"/>
      <c r="HMC100" s="184"/>
      <c r="HMD100" s="184"/>
      <c r="HME100" s="184"/>
      <c r="HMF100" s="184"/>
      <c r="HMG100" s="184"/>
      <c r="HMH100" s="184"/>
      <c r="HMI100" s="184"/>
      <c r="HMJ100" s="184"/>
      <c r="HMK100" s="184"/>
      <c r="HML100" s="184"/>
      <c r="HMM100" s="184"/>
      <c r="HMN100" s="184"/>
      <c r="HMO100" s="184"/>
      <c r="HMP100" s="184"/>
      <c r="HMQ100" s="184"/>
      <c r="HMR100" s="184"/>
      <c r="HMS100" s="184"/>
      <c r="HMT100" s="184"/>
      <c r="HMU100" s="184"/>
      <c r="HMV100" s="184"/>
      <c r="HMW100" s="184"/>
      <c r="HMX100" s="184"/>
      <c r="HMY100" s="184"/>
      <c r="HMZ100" s="184"/>
      <c r="HNA100" s="184"/>
      <c r="HNB100" s="184"/>
      <c r="HNC100" s="184"/>
      <c r="HND100" s="184"/>
      <c r="HNE100" s="184"/>
      <c r="HNF100" s="184"/>
      <c r="HNG100" s="184"/>
      <c r="HNH100" s="184"/>
      <c r="HNI100" s="184"/>
      <c r="HNJ100" s="184"/>
      <c r="HNK100" s="184"/>
      <c r="HNL100" s="184"/>
      <c r="HNM100" s="184"/>
      <c r="HNN100" s="184"/>
      <c r="HNO100" s="184"/>
      <c r="HNP100" s="184"/>
      <c r="HNQ100" s="184"/>
      <c r="HNR100" s="184"/>
      <c r="HNS100" s="184"/>
      <c r="HNT100" s="184"/>
      <c r="HNU100" s="184"/>
      <c r="HNV100" s="184"/>
      <c r="HNW100" s="184"/>
      <c r="HNX100" s="184"/>
      <c r="HNY100" s="184"/>
      <c r="HNZ100" s="184"/>
      <c r="HOA100" s="184"/>
      <c r="HOB100" s="184"/>
      <c r="HOC100" s="184"/>
      <c r="HOD100" s="184"/>
      <c r="HOE100" s="184"/>
      <c r="HOF100" s="184"/>
      <c r="HOG100" s="184"/>
      <c r="HOH100" s="184"/>
      <c r="HOI100" s="184"/>
      <c r="HOJ100" s="184"/>
      <c r="HOK100" s="184"/>
      <c r="HOL100" s="184"/>
      <c r="HOM100" s="184"/>
      <c r="HON100" s="184"/>
      <c r="HOO100" s="184"/>
      <c r="HOP100" s="184"/>
      <c r="HOQ100" s="184"/>
      <c r="HOR100" s="184"/>
      <c r="HOS100" s="184"/>
      <c r="HOT100" s="184"/>
      <c r="HOU100" s="184"/>
      <c r="HOV100" s="184"/>
      <c r="HOW100" s="184"/>
      <c r="HOX100" s="184"/>
      <c r="HOY100" s="184"/>
      <c r="HOZ100" s="184"/>
      <c r="HPA100" s="184"/>
      <c r="HPB100" s="184"/>
      <c r="HPC100" s="184"/>
      <c r="HPD100" s="184"/>
      <c r="HPE100" s="184"/>
      <c r="HPF100" s="184"/>
      <c r="HPG100" s="184"/>
      <c r="HPH100" s="184"/>
      <c r="HPI100" s="184"/>
      <c r="HPJ100" s="184"/>
      <c r="HPK100" s="184"/>
      <c r="HPL100" s="184"/>
      <c r="HPM100" s="184"/>
      <c r="HPN100" s="184"/>
      <c r="HPO100" s="184"/>
      <c r="HPP100" s="184"/>
      <c r="HPQ100" s="184"/>
      <c r="HPR100" s="184"/>
      <c r="HPS100" s="184"/>
      <c r="HPT100" s="184"/>
      <c r="HPU100" s="184"/>
      <c r="HPV100" s="184"/>
      <c r="HPW100" s="184"/>
      <c r="HPX100" s="184"/>
      <c r="HPY100" s="184"/>
      <c r="HPZ100" s="184"/>
      <c r="HQA100" s="184"/>
      <c r="HQB100" s="184"/>
      <c r="HQC100" s="184"/>
      <c r="HQD100" s="184"/>
      <c r="HQE100" s="184"/>
      <c r="HQF100" s="184"/>
      <c r="HQG100" s="184"/>
      <c r="HQH100" s="184"/>
      <c r="HQI100" s="184"/>
      <c r="HQJ100" s="184"/>
      <c r="HQK100" s="184"/>
      <c r="HQL100" s="184"/>
      <c r="HQM100" s="184"/>
      <c r="HQN100" s="184"/>
      <c r="HQO100" s="184"/>
      <c r="HQP100" s="184"/>
      <c r="HQQ100" s="184"/>
      <c r="HQR100" s="184"/>
      <c r="HQS100" s="184"/>
      <c r="HQT100" s="184"/>
      <c r="HQU100" s="184"/>
      <c r="HQV100" s="184"/>
      <c r="HQW100" s="184"/>
      <c r="HQX100" s="184"/>
      <c r="HQY100" s="184"/>
      <c r="HQZ100" s="184"/>
      <c r="HRA100" s="184"/>
      <c r="HRB100" s="184"/>
      <c r="HRC100" s="184"/>
      <c r="HRD100" s="184"/>
      <c r="HRE100" s="184"/>
      <c r="HRF100" s="184"/>
      <c r="HRG100" s="184"/>
      <c r="HRH100" s="184"/>
      <c r="HRI100" s="184"/>
      <c r="HRJ100" s="184"/>
      <c r="HRK100" s="184"/>
      <c r="HRL100" s="184"/>
      <c r="HRM100" s="184"/>
      <c r="HRN100" s="184"/>
      <c r="HRO100" s="184"/>
      <c r="HRP100" s="184"/>
      <c r="HRQ100" s="184"/>
      <c r="HRR100" s="184"/>
      <c r="HRS100" s="184"/>
      <c r="HRT100" s="184"/>
      <c r="HRU100" s="184"/>
      <c r="HRV100" s="184"/>
      <c r="HRW100" s="184"/>
      <c r="HRX100" s="184"/>
      <c r="HRY100" s="184"/>
      <c r="HRZ100" s="184"/>
      <c r="HSA100" s="184"/>
      <c r="HSB100" s="184"/>
      <c r="HSC100" s="184"/>
      <c r="HSD100" s="184"/>
      <c r="HSE100" s="184"/>
      <c r="HSF100" s="184"/>
      <c r="HSG100" s="184"/>
      <c r="HSH100" s="184"/>
      <c r="HSI100" s="184"/>
      <c r="HSJ100" s="184"/>
      <c r="HSK100" s="184"/>
      <c r="HSL100" s="184"/>
      <c r="HSM100" s="184"/>
      <c r="HSN100" s="184"/>
      <c r="HSO100" s="184"/>
      <c r="HSP100" s="184"/>
      <c r="HSQ100" s="184"/>
      <c r="HSR100" s="184"/>
      <c r="HSS100" s="184"/>
      <c r="HST100" s="184"/>
      <c r="HSU100" s="184"/>
      <c r="HSV100" s="184"/>
      <c r="HSW100" s="184"/>
      <c r="HSX100" s="184"/>
      <c r="HSY100" s="184"/>
      <c r="HSZ100" s="184"/>
      <c r="HTA100" s="184"/>
      <c r="HTB100" s="184"/>
      <c r="HTC100" s="184"/>
      <c r="HTD100" s="184"/>
      <c r="HTE100" s="184"/>
      <c r="HTF100" s="184"/>
      <c r="HTG100" s="184"/>
      <c r="HTH100" s="184"/>
      <c r="HTI100" s="184"/>
      <c r="HTJ100" s="184"/>
      <c r="HTK100" s="184"/>
      <c r="HTL100" s="184"/>
      <c r="HTM100" s="184"/>
      <c r="HTN100" s="184"/>
      <c r="HTO100" s="184"/>
      <c r="HTP100" s="184"/>
      <c r="HTQ100" s="184"/>
      <c r="HTR100" s="184"/>
      <c r="HTS100" s="184"/>
      <c r="HTT100" s="184"/>
      <c r="HTU100" s="184"/>
      <c r="HTV100" s="184"/>
      <c r="HTW100" s="184"/>
      <c r="HTX100" s="184"/>
      <c r="HTY100" s="184"/>
      <c r="HTZ100" s="184"/>
      <c r="HUA100" s="184"/>
      <c r="HUB100" s="184"/>
      <c r="HUC100" s="184"/>
      <c r="HUD100" s="184"/>
      <c r="HUE100" s="184"/>
      <c r="HUF100" s="184"/>
      <c r="HUG100" s="184"/>
      <c r="HUH100" s="184"/>
      <c r="HUI100" s="184"/>
      <c r="HUJ100" s="184"/>
      <c r="HUK100" s="184"/>
      <c r="HUL100" s="184"/>
      <c r="HUM100" s="184"/>
      <c r="HUN100" s="184"/>
      <c r="HUO100" s="184"/>
      <c r="HUP100" s="184"/>
      <c r="HUQ100" s="184"/>
      <c r="HUR100" s="184"/>
      <c r="HUS100" s="184"/>
      <c r="HUT100" s="184"/>
      <c r="HUU100" s="184"/>
      <c r="HUV100" s="184"/>
      <c r="HUW100" s="184"/>
      <c r="HUX100" s="184"/>
      <c r="HUY100" s="184"/>
      <c r="HUZ100" s="184"/>
      <c r="HVA100" s="184"/>
      <c r="HVB100" s="184"/>
      <c r="HVC100" s="184"/>
      <c r="HVD100" s="184"/>
      <c r="HVE100" s="184"/>
      <c r="HVF100" s="184"/>
      <c r="HVG100" s="184"/>
      <c r="HVH100" s="184"/>
      <c r="HVI100" s="184"/>
      <c r="HVJ100" s="184"/>
      <c r="HVK100" s="184"/>
      <c r="HVL100" s="184"/>
      <c r="HVM100" s="184"/>
      <c r="HVN100" s="184"/>
      <c r="HVO100" s="184"/>
      <c r="HVP100" s="184"/>
      <c r="HVQ100" s="184"/>
      <c r="HVR100" s="184"/>
      <c r="HVS100" s="184"/>
      <c r="HVT100" s="184"/>
      <c r="HVU100" s="184"/>
      <c r="HVV100" s="184"/>
      <c r="HVW100" s="184"/>
      <c r="HVX100" s="184"/>
      <c r="HVY100" s="184"/>
      <c r="HVZ100" s="184"/>
      <c r="HWA100" s="184"/>
      <c r="HWB100" s="184"/>
      <c r="HWC100" s="184"/>
      <c r="HWD100" s="184"/>
      <c r="HWE100" s="184"/>
      <c r="HWF100" s="184"/>
      <c r="HWG100" s="184"/>
      <c r="HWH100" s="184"/>
      <c r="HWI100" s="184"/>
      <c r="HWJ100" s="184"/>
      <c r="HWK100" s="184"/>
      <c r="HWL100" s="184"/>
      <c r="HWM100" s="184"/>
      <c r="HWN100" s="184"/>
      <c r="HWO100" s="184"/>
      <c r="HWP100" s="184"/>
      <c r="HWQ100" s="184"/>
      <c r="HWR100" s="184"/>
      <c r="HWS100" s="184"/>
      <c r="HWT100" s="184"/>
      <c r="HWU100" s="184"/>
      <c r="HWV100" s="184"/>
      <c r="HWW100" s="184"/>
      <c r="HWX100" s="184"/>
      <c r="HWY100" s="184"/>
      <c r="HWZ100" s="184"/>
      <c r="HXA100" s="184"/>
      <c r="HXB100" s="184"/>
      <c r="HXC100" s="184"/>
      <c r="HXD100" s="184"/>
      <c r="HXE100" s="184"/>
      <c r="HXF100" s="184"/>
      <c r="HXG100" s="184"/>
      <c r="HXH100" s="184"/>
      <c r="HXI100" s="184"/>
      <c r="HXJ100" s="184"/>
      <c r="HXK100" s="184"/>
      <c r="HXL100" s="184"/>
      <c r="HXM100" s="184"/>
      <c r="HXN100" s="184"/>
      <c r="HXO100" s="184"/>
      <c r="HXP100" s="184"/>
      <c r="HXQ100" s="184"/>
      <c r="HXR100" s="184"/>
      <c r="HXS100" s="184"/>
      <c r="HXT100" s="184"/>
      <c r="HXU100" s="184"/>
      <c r="HXV100" s="184"/>
      <c r="HXW100" s="184"/>
      <c r="HXX100" s="184"/>
      <c r="HXY100" s="184"/>
      <c r="HXZ100" s="184"/>
      <c r="HYA100" s="184"/>
      <c r="HYB100" s="184"/>
      <c r="HYC100" s="184"/>
      <c r="HYD100" s="184"/>
      <c r="HYE100" s="184"/>
      <c r="HYF100" s="184"/>
      <c r="HYG100" s="184"/>
      <c r="HYH100" s="184"/>
      <c r="HYI100" s="184"/>
      <c r="HYJ100" s="184"/>
      <c r="HYK100" s="184"/>
      <c r="HYL100" s="184"/>
      <c r="HYM100" s="184"/>
      <c r="HYN100" s="184"/>
      <c r="HYO100" s="184"/>
      <c r="HYP100" s="184"/>
      <c r="HYQ100" s="184"/>
      <c r="HYR100" s="184"/>
      <c r="HYS100" s="184"/>
      <c r="HYT100" s="184"/>
      <c r="HYU100" s="184"/>
      <c r="HYV100" s="184"/>
      <c r="HYW100" s="184"/>
      <c r="HYX100" s="184"/>
      <c r="HYY100" s="184"/>
      <c r="HYZ100" s="184"/>
      <c r="HZA100" s="184"/>
      <c r="HZB100" s="184"/>
      <c r="HZC100" s="184"/>
      <c r="HZD100" s="184"/>
      <c r="HZE100" s="184"/>
      <c r="HZF100" s="184"/>
      <c r="HZG100" s="184"/>
      <c r="HZH100" s="184"/>
      <c r="HZI100" s="184"/>
      <c r="HZJ100" s="184"/>
      <c r="HZK100" s="184"/>
      <c r="HZL100" s="184"/>
      <c r="HZM100" s="184"/>
      <c r="HZN100" s="184"/>
      <c r="HZO100" s="184"/>
      <c r="HZP100" s="184"/>
      <c r="HZQ100" s="184"/>
      <c r="HZR100" s="184"/>
      <c r="HZS100" s="184"/>
      <c r="HZT100" s="184"/>
      <c r="HZU100" s="184"/>
      <c r="HZV100" s="184"/>
      <c r="HZW100" s="184"/>
      <c r="HZX100" s="184"/>
      <c r="HZY100" s="184"/>
      <c r="HZZ100" s="184"/>
      <c r="IAA100" s="184"/>
      <c r="IAB100" s="184"/>
      <c r="IAC100" s="184"/>
      <c r="IAD100" s="184"/>
      <c r="IAE100" s="184"/>
      <c r="IAF100" s="184"/>
      <c r="IAG100" s="184"/>
      <c r="IAH100" s="184"/>
      <c r="IAI100" s="184"/>
      <c r="IAJ100" s="184"/>
      <c r="IAK100" s="184"/>
      <c r="IAL100" s="184"/>
      <c r="IAM100" s="184"/>
      <c r="IAN100" s="184"/>
      <c r="IAO100" s="184"/>
      <c r="IAP100" s="184"/>
      <c r="IAQ100" s="184"/>
      <c r="IAR100" s="184"/>
      <c r="IAS100" s="184"/>
      <c r="IAT100" s="184"/>
      <c r="IAU100" s="184"/>
      <c r="IAV100" s="184"/>
      <c r="IAW100" s="184"/>
      <c r="IAX100" s="184"/>
      <c r="IAY100" s="184"/>
      <c r="IAZ100" s="184"/>
      <c r="IBA100" s="184"/>
      <c r="IBB100" s="184"/>
      <c r="IBC100" s="184"/>
      <c r="IBD100" s="184"/>
      <c r="IBE100" s="184"/>
      <c r="IBF100" s="184"/>
      <c r="IBG100" s="184"/>
      <c r="IBH100" s="184"/>
      <c r="IBI100" s="184"/>
      <c r="IBJ100" s="184"/>
      <c r="IBK100" s="184"/>
      <c r="IBL100" s="184"/>
      <c r="IBM100" s="184"/>
      <c r="IBN100" s="184"/>
      <c r="IBO100" s="184"/>
      <c r="IBP100" s="184"/>
      <c r="IBQ100" s="184"/>
      <c r="IBR100" s="184"/>
      <c r="IBS100" s="184"/>
      <c r="IBT100" s="184"/>
      <c r="IBU100" s="184"/>
      <c r="IBV100" s="184"/>
      <c r="IBW100" s="184"/>
      <c r="IBX100" s="184"/>
      <c r="IBY100" s="184"/>
      <c r="IBZ100" s="184"/>
      <c r="ICA100" s="184"/>
      <c r="ICB100" s="184"/>
      <c r="ICC100" s="184"/>
      <c r="ICD100" s="184"/>
      <c r="ICE100" s="184"/>
      <c r="ICF100" s="184"/>
      <c r="ICG100" s="184"/>
      <c r="ICH100" s="184"/>
      <c r="ICI100" s="184"/>
      <c r="ICJ100" s="184"/>
      <c r="ICK100" s="184"/>
      <c r="ICL100" s="184"/>
      <c r="ICM100" s="184"/>
      <c r="ICN100" s="184"/>
      <c r="ICO100" s="184"/>
      <c r="ICP100" s="184"/>
      <c r="ICQ100" s="184"/>
      <c r="ICR100" s="184"/>
      <c r="ICS100" s="184"/>
      <c r="ICT100" s="184"/>
      <c r="ICU100" s="184"/>
      <c r="ICV100" s="184"/>
      <c r="ICW100" s="184"/>
      <c r="ICX100" s="184"/>
      <c r="ICY100" s="184"/>
      <c r="ICZ100" s="184"/>
      <c r="IDA100" s="184"/>
      <c r="IDB100" s="184"/>
      <c r="IDC100" s="184"/>
      <c r="IDD100" s="184"/>
      <c r="IDE100" s="184"/>
      <c r="IDF100" s="184"/>
      <c r="IDG100" s="184"/>
      <c r="IDH100" s="184"/>
      <c r="IDI100" s="184"/>
      <c r="IDJ100" s="184"/>
      <c r="IDK100" s="184"/>
      <c r="IDL100" s="184"/>
      <c r="IDM100" s="184"/>
      <c r="IDN100" s="184"/>
      <c r="IDO100" s="184"/>
      <c r="IDP100" s="184"/>
      <c r="IDQ100" s="184"/>
      <c r="IDR100" s="184"/>
      <c r="IDS100" s="184"/>
      <c r="IDT100" s="184"/>
      <c r="IDU100" s="184"/>
      <c r="IDV100" s="184"/>
      <c r="IDW100" s="184"/>
      <c r="IDX100" s="184"/>
      <c r="IDY100" s="184"/>
      <c r="IDZ100" s="184"/>
      <c r="IEA100" s="184"/>
      <c r="IEB100" s="184"/>
      <c r="IEC100" s="184"/>
      <c r="IED100" s="184"/>
      <c r="IEE100" s="184"/>
      <c r="IEF100" s="184"/>
      <c r="IEG100" s="184"/>
      <c r="IEH100" s="184"/>
      <c r="IEI100" s="184"/>
      <c r="IEJ100" s="184"/>
      <c r="IEK100" s="184"/>
      <c r="IEL100" s="184"/>
      <c r="IEM100" s="184"/>
      <c r="IEN100" s="184"/>
      <c r="IEO100" s="184"/>
      <c r="IEP100" s="184"/>
      <c r="IEQ100" s="184"/>
      <c r="IER100" s="184"/>
      <c r="IES100" s="184"/>
      <c r="IET100" s="184"/>
      <c r="IEU100" s="184"/>
      <c r="IEV100" s="184"/>
      <c r="IEW100" s="184"/>
      <c r="IEX100" s="184"/>
      <c r="IEY100" s="184"/>
      <c r="IEZ100" s="184"/>
      <c r="IFA100" s="184"/>
      <c r="IFB100" s="184"/>
      <c r="IFC100" s="184"/>
      <c r="IFD100" s="184"/>
      <c r="IFE100" s="184"/>
      <c r="IFF100" s="184"/>
      <c r="IFG100" s="184"/>
      <c r="IFH100" s="184"/>
      <c r="IFI100" s="184"/>
      <c r="IFJ100" s="184"/>
      <c r="IFK100" s="184"/>
      <c r="IFL100" s="184"/>
      <c r="IFM100" s="184"/>
      <c r="IFN100" s="184"/>
      <c r="IFO100" s="184"/>
      <c r="IFP100" s="184"/>
      <c r="IFQ100" s="184"/>
      <c r="IFR100" s="184"/>
      <c r="IFS100" s="184"/>
      <c r="IFT100" s="184"/>
      <c r="IFU100" s="184"/>
      <c r="IFV100" s="184"/>
      <c r="IFW100" s="184"/>
      <c r="IFX100" s="184"/>
      <c r="IFY100" s="184"/>
      <c r="IFZ100" s="184"/>
      <c r="IGA100" s="184"/>
      <c r="IGB100" s="184"/>
      <c r="IGC100" s="184"/>
      <c r="IGD100" s="184"/>
      <c r="IGE100" s="184"/>
      <c r="IGF100" s="184"/>
      <c r="IGG100" s="184"/>
      <c r="IGH100" s="184"/>
      <c r="IGI100" s="184"/>
      <c r="IGJ100" s="184"/>
      <c r="IGK100" s="184"/>
      <c r="IGL100" s="184"/>
      <c r="IGM100" s="184"/>
      <c r="IGN100" s="184"/>
      <c r="IGO100" s="184"/>
      <c r="IGP100" s="184"/>
      <c r="IGQ100" s="184"/>
      <c r="IGR100" s="184"/>
      <c r="IGS100" s="184"/>
      <c r="IGT100" s="184"/>
      <c r="IGU100" s="184"/>
      <c r="IGV100" s="184"/>
      <c r="IGW100" s="184"/>
      <c r="IGX100" s="184"/>
      <c r="IGY100" s="184"/>
      <c r="IGZ100" s="184"/>
      <c r="IHA100" s="184"/>
      <c r="IHB100" s="184"/>
      <c r="IHC100" s="184"/>
      <c r="IHD100" s="184"/>
      <c r="IHE100" s="184"/>
      <c r="IHF100" s="184"/>
      <c r="IHG100" s="184"/>
      <c r="IHH100" s="184"/>
      <c r="IHI100" s="184"/>
      <c r="IHJ100" s="184"/>
      <c r="IHK100" s="184"/>
      <c r="IHL100" s="184"/>
      <c r="IHM100" s="184"/>
      <c r="IHN100" s="184"/>
      <c r="IHO100" s="184"/>
      <c r="IHP100" s="184"/>
      <c r="IHQ100" s="184"/>
      <c r="IHR100" s="184"/>
      <c r="IHS100" s="184"/>
      <c r="IHT100" s="184"/>
      <c r="IHU100" s="184"/>
      <c r="IHV100" s="184"/>
      <c r="IHW100" s="184"/>
      <c r="IHX100" s="184"/>
      <c r="IHY100" s="184"/>
      <c r="IHZ100" s="184"/>
      <c r="IIA100" s="184"/>
      <c r="IIB100" s="184"/>
      <c r="IIC100" s="184"/>
      <c r="IID100" s="184"/>
      <c r="IIE100" s="184"/>
      <c r="IIF100" s="184"/>
      <c r="IIG100" s="184"/>
      <c r="IIH100" s="184"/>
      <c r="III100" s="184"/>
      <c r="IIJ100" s="184"/>
      <c r="IIK100" s="184"/>
      <c r="IIL100" s="184"/>
      <c r="IIM100" s="184"/>
      <c r="IIN100" s="184"/>
      <c r="IIO100" s="184"/>
      <c r="IIP100" s="184"/>
      <c r="IIQ100" s="184"/>
      <c r="IIR100" s="184"/>
      <c r="IIS100" s="184"/>
      <c r="IIT100" s="184"/>
      <c r="IIU100" s="184"/>
      <c r="IIV100" s="184"/>
      <c r="IIW100" s="184"/>
      <c r="IIX100" s="184"/>
      <c r="IIY100" s="184"/>
      <c r="IIZ100" s="184"/>
      <c r="IJA100" s="184"/>
      <c r="IJB100" s="184"/>
      <c r="IJC100" s="184"/>
      <c r="IJD100" s="184"/>
      <c r="IJE100" s="184"/>
      <c r="IJF100" s="184"/>
      <c r="IJG100" s="184"/>
      <c r="IJH100" s="184"/>
      <c r="IJI100" s="184"/>
      <c r="IJJ100" s="184"/>
      <c r="IJK100" s="184"/>
      <c r="IJL100" s="184"/>
      <c r="IJM100" s="184"/>
      <c r="IJN100" s="184"/>
      <c r="IJO100" s="184"/>
      <c r="IJP100" s="184"/>
      <c r="IJQ100" s="184"/>
      <c r="IJR100" s="184"/>
      <c r="IJS100" s="184"/>
      <c r="IJT100" s="184"/>
      <c r="IJU100" s="184"/>
      <c r="IJV100" s="184"/>
      <c r="IJW100" s="184"/>
      <c r="IJX100" s="184"/>
      <c r="IJY100" s="184"/>
      <c r="IJZ100" s="184"/>
      <c r="IKA100" s="184"/>
      <c r="IKB100" s="184"/>
      <c r="IKC100" s="184"/>
      <c r="IKD100" s="184"/>
      <c r="IKE100" s="184"/>
      <c r="IKF100" s="184"/>
      <c r="IKG100" s="184"/>
      <c r="IKH100" s="184"/>
      <c r="IKI100" s="184"/>
      <c r="IKJ100" s="184"/>
      <c r="IKK100" s="184"/>
      <c r="IKL100" s="184"/>
      <c r="IKM100" s="184"/>
      <c r="IKN100" s="184"/>
      <c r="IKO100" s="184"/>
      <c r="IKP100" s="184"/>
      <c r="IKQ100" s="184"/>
      <c r="IKR100" s="184"/>
      <c r="IKS100" s="184"/>
      <c r="IKT100" s="184"/>
      <c r="IKU100" s="184"/>
      <c r="IKV100" s="184"/>
      <c r="IKW100" s="184"/>
      <c r="IKX100" s="184"/>
      <c r="IKY100" s="184"/>
      <c r="IKZ100" s="184"/>
      <c r="ILA100" s="184"/>
      <c r="ILB100" s="184"/>
      <c r="ILC100" s="184"/>
      <c r="ILD100" s="184"/>
      <c r="ILE100" s="184"/>
      <c r="ILF100" s="184"/>
      <c r="ILG100" s="184"/>
      <c r="ILH100" s="184"/>
      <c r="ILI100" s="184"/>
      <c r="ILJ100" s="184"/>
      <c r="ILK100" s="184"/>
      <c r="ILL100" s="184"/>
      <c r="ILM100" s="184"/>
      <c r="ILN100" s="184"/>
      <c r="ILO100" s="184"/>
      <c r="ILP100" s="184"/>
      <c r="ILQ100" s="184"/>
      <c r="ILR100" s="184"/>
      <c r="ILS100" s="184"/>
      <c r="ILT100" s="184"/>
      <c r="ILU100" s="184"/>
      <c r="ILV100" s="184"/>
      <c r="ILW100" s="184"/>
      <c r="ILX100" s="184"/>
      <c r="ILY100" s="184"/>
      <c r="ILZ100" s="184"/>
      <c r="IMA100" s="184"/>
      <c r="IMB100" s="184"/>
      <c r="IMC100" s="184"/>
      <c r="IMD100" s="184"/>
      <c r="IME100" s="184"/>
      <c r="IMF100" s="184"/>
      <c r="IMG100" s="184"/>
      <c r="IMH100" s="184"/>
      <c r="IMI100" s="184"/>
      <c r="IMJ100" s="184"/>
      <c r="IMK100" s="184"/>
      <c r="IML100" s="184"/>
      <c r="IMM100" s="184"/>
      <c r="IMN100" s="184"/>
      <c r="IMO100" s="184"/>
      <c r="IMP100" s="184"/>
      <c r="IMQ100" s="184"/>
      <c r="IMR100" s="184"/>
      <c r="IMS100" s="184"/>
      <c r="IMT100" s="184"/>
      <c r="IMU100" s="184"/>
      <c r="IMV100" s="184"/>
      <c r="IMW100" s="184"/>
      <c r="IMX100" s="184"/>
      <c r="IMY100" s="184"/>
      <c r="IMZ100" s="184"/>
      <c r="INA100" s="184"/>
      <c r="INB100" s="184"/>
      <c r="INC100" s="184"/>
      <c r="IND100" s="184"/>
      <c r="INE100" s="184"/>
      <c r="INF100" s="184"/>
      <c r="ING100" s="184"/>
      <c r="INH100" s="184"/>
      <c r="INI100" s="184"/>
      <c r="INJ100" s="184"/>
      <c r="INK100" s="184"/>
      <c r="INL100" s="184"/>
      <c r="INM100" s="184"/>
      <c r="INN100" s="184"/>
      <c r="INO100" s="184"/>
      <c r="INP100" s="184"/>
      <c r="INQ100" s="184"/>
      <c r="INR100" s="184"/>
      <c r="INS100" s="184"/>
      <c r="INT100" s="184"/>
      <c r="INU100" s="184"/>
      <c r="INV100" s="184"/>
      <c r="INW100" s="184"/>
      <c r="INX100" s="184"/>
      <c r="INY100" s="184"/>
      <c r="INZ100" s="184"/>
      <c r="IOA100" s="184"/>
      <c r="IOB100" s="184"/>
      <c r="IOC100" s="184"/>
      <c r="IOD100" s="184"/>
      <c r="IOE100" s="184"/>
      <c r="IOF100" s="184"/>
      <c r="IOG100" s="184"/>
      <c r="IOH100" s="184"/>
      <c r="IOI100" s="184"/>
      <c r="IOJ100" s="184"/>
      <c r="IOK100" s="184"/>
      <c r="IOL100" s="184"/>
      <c r="IOM100" s="184"/>
      <c r="ION100" s="184"/>
      <c r="IOO100" s="184"/>
      <c r="IOP100" s="184"/>
      <c r="IOQ100" s="184"/>
      <c r="IOR100" s="184"/>
      <c r="IOS100" s="184"/>
      <c r="IOT100" s="184"/>
      <c r="IOU100" s="184"/>
      <c r="IOV100" s="184"/>
      <c r="IOW100" s="184"/>
      <c r="IOX100" s="184"/>
      <c r="IOY100" s="184"/>
      <c r="IOZ100" s="184"/>
      <c r="IPA100" s="184"/>
      <c r="IPB100" s="184"/>
      <c r="IPC100" s="184"/>
      <c r="IPD100" s="184"/>
      <c r="IPE100" s="184"/>
      <c r="IPF100" s="184"/>
      <c r="IPG100" s="184"/>
      <c r="IPH100" s="184"/>
      <c r="IPI100" s="184"/>
      <c r="IPJ100" s="184"/>
      <c r="IPK100" s="184"/>
      <c r="IPL100" s="184"/>
      <c r="IPM100" s="184"/>
      <c r="IPN100" s="184"/>
      <c r="IPO100" s="184"/>
      <c r="IPP100" s="184"/>
      <c r="IPQ100" s="184"/>
      <c r="IPR100" s="184"/>
      <c r="IPS100" s="184"/>
      <c r="IPT100" s="184"/>
      <c r="IPU100" s="184"/>
      <c r="IPV100" s="184"/>
      <c r="IPW100" s="184"/>
      <c r="IPX100" s="184"/>
      <c r="IPY100" s="184"/>
      <c r="IPZ100" s="184"/>
      <c r="IQA100" s="184"/>
      <c r="IQB100" s="184"/>
      <c r="IQC100" s="184"/>
      <c r="IQD100" s="184"/>
      <c r="IQE100" s="184"/>
      <c r="IQF100" s="184"/>
      <c r="IQG100" s="184"/>
      <c r="IQH100" s="184"/>
      <c r="IQI100" s="184"/>
      <c r="IQJ100" s="184"/>
      <c r="IQK100" s="184"/>
      <c r="IQL100" s="184"/>
      <c r="IQM100" s="184"/>
      <c r="IQN100" s="184"/>
      <c r="IQO100" s="184"/>
      <c r="IQP100" s="184"/>
      <c r="IQQ100" s="184"/>
      <c r="IQR100" s="184"/>
      <c r="IQS100" s="184"/>
      <c r="IQT100" s="184"/>
      <c r="IQU100" s="184"/>
      <c r="IQV100" s="184"/>
      <c r="IQW100" s="184"/>
      <c r="IQX100" s="184"/>
      <c r="IQY100" s="184"/>
      <c r="IQZ100" s="184"/>
      <c r="IRA100" s="184"/>
      <c r="IRB100" s="184"/>
      <c r="IRC100" s="184"/>
      <c r="IRD100" s="184"/>
      <c r="IRE100" s="184"/>
      <c r="IRF100" s="184"/>
      <c r="IRG100" s="184"/>
      <c r="IRH100" s="184"/>
      <c r="IRI100" s="184"/>
      <c r="IRJ100" s="184"/>
      <c r="IRK100" s="184"/>
      <c r="IRL100" s="184"/>
      <c r="IRM100" s="184"/>
      <c r="IRN100" s="184"/>
      <c r="IRO100" s="184"/>
      <c r="IRP100" s="184"/>
      <c r="IRQ100" s="184"/>
      <c r="IRR100" s="184"/>
      <c r="IRS100" s="184"/>
      <c r="IRT100" s="184"/>
      <c r="IRU100" s="184"/>
      <c r="IRV100" s="184"/>
      <c r="IRW100" s="184"/>
      <c r="IRX100" s="184"/>
      <c r="IRY100" s="184"/>
      <c r="IRZ100" s="184"/>
      <c r="ISA100" s="184"/>
      <c r="ISB100" s="184"/>
      <c r="ISC100" s="184"/>
      <c r="ISD100" s="184"/>
      <c r="ISE100" s="184"/>
      <c r="ISF100" s="184"/>
      <c r="ISG100" s="184"/>
      <c r="ISH100" s="184"/>
      <c r="ISI100" s="184"/>
      <c r="ISJ100" s="184"/>
      <c r="ISK100" s="184"/>
      <c r="ISL100" s="184"/>
      <c r="ISM100" s="184"/>
      <c r="ISN100" s="184"/>
      <c r="ISO100" s="184"/>
      <c r="ISP100" s="184"/>
      <c r="ISQ100" s="184"/>
      <c r="ISR100" s="184"/>
      <c r="ISS100" s="184"/>
      <c r="IST100" s="184"/>
      <c r="ISU100" s="184"/>
      <c r="ISV100" s="184"/>
      <c r="ISW100" s="184"/>
      <c r="ISX100" s="184"/>
      <c r="ISY100" s="184"/>
      <c r="ISZ100" s="184"/>
      <c r="ITA100" s="184"/>
      <c r="ITB100" s="184"/>
      <c r="ITC100" s="184"/>
      <c r="ITD100" s="184"/>
      <c r="ITE100" s="184"/>
      <c r="ITF100" s="184"/>
      <c r="ITG100" s="184"/>
      <c r="ITH100" s="184"/>
      <c r="ITI100" s="184"/>
      <c r="ITJ100" s="184"/>
      <c r="ITK100" s="184"/>
      <c r="ITL100" s="184"/>
      <c r="ITM100" s="184"/>
      <c r="ITN100" s="184"/>
      <c r="ITO100" s="184"/>
      <c r="ITP100" s="184"/>
      <c r="ITQ100" s="184"/>
      <c r="ITR100" s="184"/>
      <c r="ITS100" s="184"/>
      <c r="ITT100" s="184"/>
      <c r="ITU100" s="184"/>
      <c r="ITV100" s="184"/>
      <c r="ITW100" s="184"/>
      <c r="ITX100" s="184"/>
      <c r="ITY100" s="184"/>
      <c r="ITZ100" s="184"/>
      <c r="IUA100" s="184"/>
      <c r="IUB100" s="184"/>
      <c r="IUC100" s="184"/>
      <c r="IUD100" s="184"/>
      <c r="IUE100" s="184"/>
      <c r="IUF100" s="184"/>
      <c r="IUG100" s="184"/>
      <c r="IUH100" s="184"/>
      <c r="IUI100" s="184"/>
      <c r="IUJ100" s="184"/>
      <c r="IUK100" s="184"/>
      <c r="IUL100" s="184"/>
      <c r="IUM100" s="184"/>
      <c r="IUN100" s="184"/>
      <c r="IUO100" s="184"/>
      <c r="IUP100" s="184"/>
      <c r="IUQ100" s="184"/>
      <c r="IUR100" s="184"/>
      <c r="IUS100" s="184"/>
      <c r="IUT100" s="184"/>
      <c r="IUU100" s="184"/>
      <c r="IUV100" s="184"/>
      <c r="IUW100" s="184"/>
      <c r="IUX100" s="184"/>
      <c r="IUY100" s="184"/>
      <c r="IUZ100" s="184"/>
      <c r="IVA100" s="184"/>
      <c r="IVB100" s="184"/>
      <c r="IVC100" s="184"/>
      <c r="IVD100" s="184"/>
      <c r="IVE100" s="184"/>
      <c r="IVF100" s="184"/>
      <c r="IVG100" s="184"/>
      <c r="IVH100" s="184"/>
      <c r="IVI100" s="184"/>
      <c r="IVJ100" s="184"/>
      <c r="IVK100" s="184"/>
      <c r="IVL100" s="184"/>
      <c r="IVM100" s="184"/>
      <c r="IVN100" s="184"/>
      <c r="IVO100" s="184"/>
      <c r="IVP100" s="184"/>
      <c r="IVQ100" s="184"/>
      <c r="IVR100" s="184"/>
      <c r="IVS100" s="184"/>
      <c r="IVT100" s="184"/>
      <c r="IVU100" s="184"/>
      <c r="IVV100" s="184"/>
      <c r="IVW100" s="184"/>
      <c r="IVX100" s="184"/>
      <c r="IVY100" s="184"/>
      <c r="IVZ100" s="184"/>
      <c r="IWA100" s="184"/>
      <c r="IWB100" s="184"/>
      <c r="IWC100" s="184"/>
      <c r="IWD100" s="184"/>
      <c r="IWE100" s="184"/>
      <c r="IWF100" s="184"/>
      <c r="IWG100" s="184"/>
      <c r="IWH100" s="184"/>
      <c r="IWI100" s="184"/>
      <c r="IWJ100" s="184"/>
      <c r="IWK100" s="184"/>
      <c r="IWL100" s="184"/>
      <c r="IWM100" s="184"/>
      <c r="IWN100" s="184"/>
      <c r="IWO100" s="184"/>
      <c r="IWP100" s="184"/>
      <c r="IWQ100" s="184"/>
      <c r="IWR100" s="184"/>
      <c r="IWS100" s="184"/>
      <c r="IWT100" s="184"/>
      <c r="IWU100" s="184"/>
      <c r="IWV100" s="184"/>
      <c r="IWW100" s="184"/>
      <c r="IWX100" s="184"/>
      <c r="IWY100" s="184"/>
      <c r="IWZ100" s="184"/>
      <c r="IXA100" s="184"/>
      <c r="IXB100" s="184"/>
      <c r="IXC100" s="184"/>
      <c r="IXD100" s="184"/>
      <c r="IXE100" s="184"/>
      <c r="IXF100" s="184"/>
      <c r="IXG100" s="184"/>
      <c r="IXH100" s="184"/>
      <c r="IXI100" s="184"/>
      <c r="IXJ100" s="184"/>
      <c r="IXK100" s="184"/>
      <c r="IXL100" s="184"/>
      <c r="IXM100" s="184"/>
      <c r="IXN100" s="184"/>
      <c r="IXO100" s="184"/>
      <c r="IXP100" s="184"/>
      <c r="IXQ100" s="184"/>
      <c r="IXR100" s="184"/>
      <c r="IXS100" s="184"/>
      <c r="IXT100" s="184"/>
      <c r="IXU100" s="184"/>
      <c r="IXV100" s="184"/>
      <c r="IXW100" s="184"/>
      <c r="IXX100" s="184"/>
      <c r="IXY100" s="184"/>
      <c r="IXZ100" s="184"/>
      <c r="IYA100" s="184"/>
      <c r="IYB100" s="184"/>
      <c r="IYC100" s="184"/>
      <c r="IYD100" s="184"/>
      <c r="IYE100" s="184"/>
      <c r="IYF100" s="184"/>
      <c r="IYG100" s="184"/>
      <c r="IYH100" s="184"/>
      <c r="IYI100" s="184"/>
      <c r="IYJ100" s="184"/>
      <c r="IYK100" s="184"/>
      <c r="IYL100" s="184"/>
      <c r="IYM100" s="184"/>
      <c r="IYN100" s="184"/>
      <c r="IYO100" s="184"/>
      <c r="IYP100" s="184"/>
      <c r="IYQ100" s="184"/>
      <c r="IYR100" s="184"/>
      <c r="IYS100" s="184"/>
      <c r="IYT100" s="184"/>
      <c r="IYU100" s="184"/>
      <c r="IYV100" s="184"/>
      <c r="IYW100" s="184"/>
      <c r="IYX100" s="184"/>
      <c r="IYY100" s="184"/>
      <c r="IYZ100" s="184"/>
      <c r="IZA100" s="184"/>
      <c r="IZB100" s="184"/>
      <c r="IZC100" s="184"/>
      <c r="IZD100" s="184"/>
      <c r="IZE100" s="184"/>
      <c r="IZF100" s="184"/>
      <c r="IZG100" s="184"/>
      <c r="IZH100" s="184"/>
      <c r="IZI100" s="184"/>
      <c r="IZJ100" s="184"/>
      <c r="IZK100" s="184"/>
      <c r="IZL100" s="184"/>
      <c r="IZM100" s="184"/>
      <c r="IZN100" s="184"/>
      <c r="IZO100" s="184"/>
      <c r="IZP100" s="184"/>
      <c r="IZQ100" s="184"/>
      <c r="IZR100" s="184"/>
      <c r="IZS100" s="184"/>
      <c r="IZT100" s="184"/>
      <c r="IZU100" s="184"/>
      <c r="IZV100" s="184"/>
      <c r="IZW100" s="184"/>
      <c r="IZX100" s="184"/>
      <c r="IZY100" s="184"/>
      <c r="IZZ100" s="184"/>
      <c r="JAA100" s="184"/>
      <c r="JAB100" s="184"/>
      <c r="JAC100" s="184"/>
      <c r="JAD100" s="184"/>
      <c r="JAE100" s="184"/>
      <c r="JAF100" s="184"/>
      <c r="JAG100" s="184"/>
      <c r="JAH100" s="184"/>
      <c r="JAI100" s="184"/>
      <c r="JAJ100" s="184"/>
      <c r="JAK100" s="184"/>
      <c r="JAL100" s="184"/>
      <c r="JAM100" s="184"/>
      <c r="JAN100" s="184"/>
      <c r="JAO100" s="184"/>
      <c r="JAP100" s="184"/>
      <c r="JAQ100" s="184"/>
      <c r="JAR100" s="184"/>
      <c r="JAS100" s="184"/>
      <c r="JAT100" s="184"/>
      <c r="JAU100" s="184"/>
      <c r="JAV100" s="184"/>
      <c r="JAW100" s="184"/>
      <c r="JAX100" s="184"/>
      <c r="JAY100" s="184"/>
      <c r="JAZ100" s="184"/>
      <c r="JBA100" s="184"/>
      <c r="JBB100" s="184"/>
      <c r="JBC100" s="184"/>
      <c r="JBD100" s="184"/>
      <c r="JBE100" s="184"/>
      <c r="JBF100" s="184"/>
      <c r="JBG100" s="184"/>
      <c r="JBH100" s="184"/>
      <c r="JBI100" s="184"/>
      <c r="JBJ100" s="184"/>
      <c r="JBK100" s="184"/>
      <c r="JBL100" s="184"/>
      <c r="JBM100" s="184"/>
      <c r="JBN100" s="184"/>
      <c r="JBO100" s="184"/>
      <c r="JBP100" s="184"/>
      <c r="JBQ100" s="184"/>
      <c r="JBR100" s="184"/>
      <c r="JBS100" s="184"/>
      <c r="JBT100" s="184"/>
      <c r="JBU100" s="184"/>
      <c r="JBV100" s="184"/>
      <c r="JBW100" s="184"/>
      <c r="JBX100" s="184"/>
      <c r="JBY100" s="184"/>
      <c r="JBZ100" s="184"/>
      <c r="JCA100" s="184"/>
      <c r="JCB100" s="184"/>
      <c r="JCC100" s="184"/>
      <c r="JCD100" s="184"/>
      <c r="JCE100" s="184"/>
      <c r="JCF100" s="184"/>
      <c r="JCG100" s="184"/>
      <c r="JCH100" s="184"/>
      <c r="JCI100" s="184"/>
      <c r="JCJ100" s="184"/>
      <c r="JCK100" s="184"/>
      <c r="JCL100" s="184"/>
      <c r="JCM100" s="184"/>
      <c r="JCN100" s="184"/>
      <c r="JCO100" s="184"/>
      <c r="JCP100" s="184"/>
      <c r="JCQ100" s="184"/>
      <c r="JCR100" s="184"/>
      <c r="JCS100" s="184"/>
      <c r="JCT100" s="184"/>
      <c r="JCU100" s="184"/>
      <c r="JCV100" s="184"/>
      <c r="JCW100" s="184"/>
      <c r="JCX100" s="184"/>
      <c r="JCY100" s="184"/>
      <c r="JCZ100" s="184"/>
      <c r="JDA100" s="184"/>
      <c r="JDB100" s="184"/>
      <c r="JDC100" s="184"/>
      <c r="JDD100" s="184"/>
      <c r="JDE100" s="184"/>
      <c r="JDF100" s="184"/>
      <c r="JDG100" s="184"/>
      <c r="JDH100" s="184"/>
      <c r="JDI100" s="184"/>
      <c r="JDJ100" s="184"/>
      <c r="JDK100" s="184"/>
      <c r="JDL100" s="184"/>
      <c r="JDM100" s="184"/>
      <c r="JDN100" s="184"/>
      <c r="JDO100" s="184"/>
      <c r="JDP100" s="184"/>
      <c r="JDQ100" s="184"/>
      <c r="JDR100" s="184"/>
      <c r="JDS100" s="184"/>
      <c r="JDT100" s="184"/>
      <c r="JDU100" s="184"/>
      <c r="JDV100" s="184"/>
      <c r="JDW100" s="184"/>
      <c r="JDX100" s="184"/>
      <c r="JDY100" s="184"/>
      <c r="JDZ100" s="184"/>
      <c r="JEA100" s="184"/>
      <c r="JEB100" s="184"/>
      <c r="JEC100" s="184"/>
      <c r="JED100" s="184"/>
      <c r="JEE100" s="184"/>
      <c r="JEF100" s="184"/>
      <c r="JEG100" s="184"/>
      <c r="JEH100" s="184"/>
      <c r="JEI100" s="184"/>
      <c r="JEJ100" s="184"/>
      <c r="JEK100" s="184"/>
      <c r="JEL100" s="184"/>
      <c r="JEM100" s="184"/>
      <c r="JEN100" s="184"/>
      <c r="JEO100" s="184"/>
      <c r="JEP100" s="184"/>
      <c r="JEQ100" s="184"/>
      <c r="JER100" s="184"/>
      <c r="JES100" s="184"/>
      <c r="JET100" s="184"/>
      <c r="JEU100" s="184"/>
      <c r="JEV100" s="184"/>
      <c r="JEW100" s="184"/>
      <c r="JEX100" s="184"/>
      <c r="JEY100" s="184"/>
      <c r="JEZ100" s="184"/>
      <c r="JFA100" s="184"/>
      <c r="JFB100" s="184"/>
      <c r="JFC100" s="184"/>
      <c r="JFD100" s="184"/>
      <c r="JFE100" s="184"/>
      <c r="JFF100" s="184"/>
      <c r="JFG100" s="184"/>
      <c r="JFH100" s="184"/>
      <c r="JFI100" s="184"/>
      <c r="JFJ100" s="184"/>
      <c r="JFK100" s="184"/>
      <c r="JFL100" s="184"/>
      <c r="JFM100" s="184"/>
      <c r="JFN100" s="184"/>
      <c r="JFO100" s="184"/>
      <c r="JFP100" s="184"/>
      <c r="JFQ100" s="184"/>
      <c r="JFR100" s="184"/>
      <c r="JFS100" s="184"/>
      <c r="JFT100" s="184"/>
      <c r="JFU100" s="184"/>
      <c r="JFV100" s="184"/>
      <c r="JFW100" s="184"/>
      <c r="JFX100" s="184"/>
      <c r="JFY100" s="184"/>
      <c r="JFZ100" s="184"/>
      <c r="JGA100" s="184"/>
      <c r="JGB100" s="184"/>
      <c r="JGC100" s="184"/>
      <c r="JGD100" s="184"/>
      <c r="JGE100" s="184"/>
      <c r="JGF100" s="184"/>
      <c r="JGG100" s="184"/>
      <c r="JGH100" s="184"/>
      <c r="JGI100" s="184"/>
      <c r="JGJ100" s="184"/>
      <c r="JGK100" s="184"/>
      <c r="JGL100" s="184"/>
      <c r="JGM100" s="184"/>
      <c r="JGN100" s="184"/>
      <c r="JGO100" s="184"/>
      <c r="JGP100" s="184"/>
      <c r="JGQ100" s="184"/>
      <c r="JGR100" s="184"/>
      <c r="JGS100" s="184"/>
      <c r="JGT100" s="184"/>
      <c r="JGU100" s="184"/>
      <c r="JGV100" s="184"/>
      <c r="JGW100" s="184"/>
      <c r="JGX100" s="184"/>
      <c r="JGY100" s="184"/>
      <c r="JGZ100" s="184"/>
      <c r="JHA100" s="184"/>
      <c r="JHB100" s="184"/>
      <c r="JHC100" s="184"/>
      <c r="JHD100" s="184"/>
      <c r="JHE100" s="184"/>
      <c r="JHF100" s="184"/>
      <c r="JHG100" s="184"/>
      <c r="JHH100" s="184"/>
      <c r="JHI100" s="184"/>
      <c r="JHJ100" s="184"/>
      <c r="JHK100" s="184"/>
      <c r="JHL100" s="184"/>
      <c r="JHM100" s="184"/>
      <c r="JHN100" s="184"/>
      <c r="JHO100" s="184"/>
      <c r="JHP100" s="184"/>
      <c r="JHQ100" s="184"/>
      <c r="JHR100" s="184"/>
      <c r="JHS100" s="184"/>
      <c r="JHT100" s="184"/>
      <c r="JHU100" s="184"/>
      <c r="JHV100" s="184"/>
      <c r="JHW100" s="184"/>
      <c r="JHX100" s="184"/>
      <c r="JHY100" s="184"/>
      <c r="JHZ100" s="184"/>
      <c r="JIA100" s="184"/>
      <c r="JIB100" s="184"/>
      <c r="JIC100" s="184"/>
      <c r="JID100" s="184"/>
      <c r="JIE100" s="184"/>
      <c r="JIF100" s="184"/>
      <c r="JIG100" s="184"/>
      <c r="JIH100" s="184"/>
      <c r="JII100" s="184"/>
      <c r="JIJ100" s="184"/>
      <c r="JIK100" s="184"/>
      <c r="JIL100" s="184"/>
      <c r="JIM100" s="184"/>
      <c r="JIN100" s="184"/>
      <c r="JIO100" s="184"/>
      <c r="JIP100" s="184"/>
      <c r="JIQ100" s="184"/>
      <c r="JIR100" s="184"/>
      <c r="JIS100" s="184"/>
      <c r="JIT100" s="184"/>
      <c r="JIU100" s="184"/>
      <c r="JIV100" s="184"/>
      <c r="JIW100" s="184"/>
      <c r="JIX100" s="184"/>
      <c r="JIY100" s="184"/>
      <c r="JIZ100" s="184"/>
      <c r="JJA100" s="184"/>
      <c r="JJB100" s="184"/>
      <c r="JJC100" s="184"/>
      <c r="JJD100" s="184"/>
      <c r="JJE100" s="184"/>
      <c r="JJF100" s="184"/>
      <c r="JJG100" s="184"/>
      <c r="JJH100" s="184"/>
      <c r="JJI100" s="184"/>
      <c r="JJJ100" s="184"/>
      <c r="JJK100" s="184"/>
      <c r="JJL100" s="184"/>
      <c r="JJM100" s="184"/>
      <c r="JJN100" s="184"/>
      <c r="JJO100" s="184"/>
      <c r="JJP100" s="184"/>
      <c r="JJQ100" s="184"/>
      <c r="JJR100" s="184"/>
      <c r="JJS100" s="184"/>
      <c r="JJT100" s="184"/>
      <c r="JJU100" s="184"/>
      <c r="JJV100" s="184"/>
      <c r="JJW100" s="184"/>
      <c r="JJX100" s="184"/>
      <c r="JJY100" s="184"/>
      <c r="JJZ100" s="184"/>
      <c r="JKA100" s="184"/>
      <c r="JKB100" s="184"/>
      <c r="JKC100" s="184"/>
      <c r="JKD100" s="184"/>
      <c r="JKE100" s="184"/>
      <c r="JKF100" s="184"/>
      <c r="JKG100" s="184"/>
      <c r="JKH100" s="184"/>
      <c r="JKI100" s="184"/>
      <c r="JKJ100" s="184"/>
      <c r="JKK100" s="184"/>
      <c r="JKL100" s="184"/>
      <c r="JKM100" s="184"/>
      <c r="JKN100" s="184"/>
      <c r="JKO100" s="184"/>
      <c r="JKP100" s="184"/>
      <c r="JKQ100" s="184"/>
      <c r="JKR100" s="184"/>
      <c r="JKS100" s="184"/>
      <c r="JKT100" s="184"/>
      <c r="JKU100" s="184"/>
      <c r="JKV100" s="184"/>
      <c r="JKW100" s="184"/>
      <c r="JKX100" s="184"/>
      <c r="JKY100" s="184"/>
      <c r="JKZ100" s="184"/>
      <c r="JLA100" s="184"/>
      <c r="JLB100" s="184"/>
      <c r="JLC100" s="184"/>
      <c r="JLD100" s="184"/>
      <c r="JLE100" s="184"/>
      <c r="JLF100" s="184"/>
      <c r="JLG100" s="184"/>
      <c r="JLH100" s="184"/>
      <c r="JLI100" s="184"/>
      <c r="JLJ100" s="184"/>
      <c r="JLK100" s="184"/>
      <c r="JLL100" s="184"/>
      <c r="JLM100" s="184"/>
      <c r="JLN100" s="184"/>
      <c r="JLO100" s="184"/>
      <c r="JLP100" s="184"/>
      <c r="JLQ100" s="184"/>
      <c r="JLR100" s="184"/>
      <c r="JLS100" s="184"/>
      <c r="JLT100" s="184"/>
      <c r="JLU100" s="184"/>
      <c r="JLV100" s="184"/>
      <c r="JLW100" s="184"/>
      <c r="JLX100" s="184"/>
      <c r="JLY100" s="184"/>
      <c r="JLZ100" s="184"/>
      <c r="JMA100" s="184"/>
      <c r="JMB100" s="184"/>
      <c r="JMC100" s="184"/>
      <c r="JMD100" s="184"/>
      <c r="JME100" s="184"/>
      <c r="JMF100" s="184"/>
      <c r="JMG100" s="184"/>
      <c r="JMH100" s="184"/>
      <c r="JMI100" s="184"/>
      <c r="JMJ100" s="184"/>
      <c r="JMK100" s="184"/>
      <c r="JML100" s="184"/>
      <c r="JMM100" s="184"/>
      <c r="JMN100" s="184"/>
      <c r="JMO100" s="184"/>
      <c r="JMP100" s="184"/>
      <c r="JMQ100" s="184"/>
      <c r="JMR100" s="184"/>
      <c r="JMS100" s="184"/>
      <c r="JMT100" s="184"/>
      <c r="JMU100" s="184"/>
      <c r="JMV100" s="184"/>
      <c r="JMW100" s="184"/>
      <c r="JMX100" s="184"/>
      <c r="JMY100" s="184"/>
      <c r="JMZ100" s="184"/>
      <c r="JNA100" s="184"/>
      <c r="JNB100" s="184"/>
      <c r="JNC100" s="184"/>
      <c r="JND100" s="184"/>
      <c r="JNE100" s="184"/>
      <c r="JNF100" s="184"/>
      <c r="JNG100" s="184"/>
      <c r="JNH100" s="184"/>
      <c r="JNI100" s="184"/>
      <c r="JNJ100" s="184"/>
      <c r="JNK100" s="184"/>
      <c r="JNL100" s="184"/>
      <c r="JNM100" s="184"/>
      <c r="JNN100" s="184"/>
      <c r="JNO100" s="184"/>
      <c r="JNP100" s="184"/>
      <c r="JNQ100" s="184"/>
      <c r="JNR100" s="184"/>
      <c r="JNS100" s="184"/>
      <c r="JNT100" s="184"/>
      <c r="JNU100" s="184"/>
      <c r="JNV100" s="184"/>
      <c r="JNW100" s="184"/>
      <c r="JNX100" s="184"/>
      <c r="JNY100" s="184"/>
      <c r="JNZ100" s="184"/>
      <c r="JOA100" s="184"/>
      <c r="JOB100" s="184"/>
      <c r="JOC100" s="184"/>
      <c r="JOD100" s="184"/>
      <c r="JOE100" s="184"/>
      <c r="JOF100" s="184"/>
      <c r="JOG100" s="184"/>
      <c r="JOH100" s="184"/>
      <c r="JOI100" s="184"/>
      <c r="JOJ100" s="184"/>
      <c r="JOK100" s="184"/>
      <c r="JOL100" s="184"/>
      <c r="JOM100" s="184"/>
      <c r="JON100" s="184"/>
      <c r="JOO100" s="184"/>
      <c r="JOP100" s="184"/>
      <c r="JOQ100" s="184"/>
      <c r="JOR100" s="184"/>
      <c r="JOS100" s="184"/>
      <c r="JOT100" s="184"/>
      <c r="JOU100" s="184"/>
      <c r="JOV100" s="184"/>
      <c r="JOW100" s="184"/>
      <c r="JOX100" s="184"/>
      <c r="JOY100" s="184"/>
      <c r="JOZ100" s="184"/>
      <c r="JPA100" s="184"/>
      <c r="JPB100" s="184"/>
      <c r="JPC100" s="184"/>
      <c r="JPD100" s="184"/>
      <c r="JPE100" s="184"/>
      <c r="JPF100" s="184"/>
      <c r="JPG100" s="184"/>
      <c r="JPH100" s="184"/>
      <c r="JPI100" s="184"/>
      <c r="JPJ100" s="184"/>
      <c r="JPK100" s="184"/>
      <c r="JPL100" s="184"/>
      <c r="JPM100" s="184"/>
      <c r="JPN100" s="184"/>
      <c r="JPO100" s="184"/>
      <c r="JPP100" s="184"/>
      <c r="JPQ100" s="184"/>
      <c r="JPR100" s="184"/>
      <c r="JPS100" s="184"/>
      <c r="JPT100" s="184"/>
      <c r="JPU100" s="184"/>
      <c r="JPV100" s="184"/>
      <c r="JPW100" s="184"/>
      <c r="JPX100" s="184"/>
      <c r="JPY100" s="184"/>
      <c r="JPZ100" s="184"/>
      <c r="JQA100" s="184"/>
      <c r="JQB100" s="184"/>
      <c r="JQC100" s="184"/>
      <c r="JQD100" s="184"/>
      <c r="JQE100" s="184"/>
      <c r="JQF100" s="184"/>
      <c r="JQG100" s="184"/>
      <c r="JQH100" s="184"/>
      <c r="JQI100" s="184"/>
      <c r="JQJ100" s="184"/>
      <c r="JQK100" s="184"/>
      <c r="JQL100" s="184"/>
      <c r="JQM100" s="184"/>
      <c r="JQN100" s="184"/>
      <c r="JQO100" s="184"/>
      <c r="JQP100" s="184"/>
      <c r="JQQ100" s="184"/>
      <c r="JQR100" s="184"/>
      <c r="JQS100" s="184"/>
      <c r="JQT100" s="184"/>
      <c r="JQU100" s="184"/>
      <c r="JQV100" s="184"/>
      <c r="JQW100" s="184"/>
      <c r="JQX100" s="184"/>
      <c r="JQY100" s="184"/>
      <c r="JQZ100" s="184"/>
      <c r="JRA100" s="184"/>
      <c r="JRB100" s="184"/>
      <c r="JRC100" s="184"/>
      <c r="JRD100" s="184"/>
      <c r="JRE100" s="184"/>
      <c r="JRF100" s="184"/>
      <c r="JRG100" s="184"/>
      <c r="JRH100" s="184"/>
      <c r="JRI100" s="184"/>
      <c r="JRJ100" s="184"/>
      <c r="JRK100" s="184"/>
      <c r="JRL100" s="184"/>
      <c r="JRM100" s="184"/>
      <c r="JRN100" s="184"/>
      <c r="JRO100" s="184"/>
      <c r="JRP100" s="184"/>
      <c r="JRQ100" s="184"/>
      <c r="JRR100" s="184"/>
      <c r="JRS100" s="184"/>
      <c r="JRT100" s="184"/>
      <c r="JRU100" s="184"/>
      <c r="JRV100" s="184"/>
      <c r="JRW100" s="184"/>
      <c r="JRX100" s="184"/>
      <c r="JRY100" s="184"/>
      <c r="JRZ100" s="184"/>
      <c r="JSA100" s="184"/>
      <c r="JSB100" s="184"/>
      <c r="JSC100" s="184"/>
      <c r="JSD100" s="184"/>
      <c r="JSE100" s="184"/>
      <c r="JSF100" s="184"/>
      <c r="JSG100" s="184"/>
      <c r="JSH100" s="184"/>
      <c r="JSI100" s="184"/>
      <c r="JSJ100" s="184"/>
      <c r="JSK100" s="184"/>
      <c r="JSL100" s="184"/>
      <c r="JSM100" s="184"/>
      <c r="JSN100" s="184"/>
      <c r="JSO100" s="184"/>
      <c r="JSP100" s="184"/>
      <c r="JSQ100" s="184"/>
      <c r="JSR100" s="184"/>
      <c r="JSS100" s="184"/>
      <c r="JST100" s="184"/>
      <c r="JSU100" s="184"/>
      <c r="JSV100" s="184"/>
      <c r="JSW100" s="184"/>
      <c r="JSX100" s="184"/>
      <c r="JSY100" s="184"/>
      <c r="JSZ100" s="184"/>
      <c r="JTA100" s="184"/>
      <c r="JTB100" s="184"/>
      <c r="JTC100" s="184"/>
      <c r="JTD100" s="184"/>
      <c r="JTE100" s="184"/>
      <c r="JTF100" s="184"/>
      <c r="JTG100" s="184"/>
      <c r="JTH100" s="184"/>
      <c r="JTI100" s="184"/>
      <c r="JTJ100" s="184"/>
      <c r="JTK100" s="184"/>
      <c r="JTL100" s="184"/>
      <c r="JTM100" s="184"/>
      <c r="JTN100" s="184"/>
      <c r="JTO100" s="184"/>
      <c r="JTP100" s="184"/>
      <c r="JTQ100" s="184"/>
      <c r="JTR100" s="184"/>
      <c r="JTS100" s="184"/>
      <c r="JTT100" s="184"/>
      <c r="JTU100" s="184"/>
      <c r="JTV100" s="184"/>
      <c r="JTW100" s="184"/>
      <c r="JTX100" s="184"/>
      <c r="JTY100" s="184"/>
      <c r="JTZ100" s="184"/>
      <c r="JUA100" s="184"/>
      <c r="JUB100" s="184"/>
      <c r="JUC100" s="184"/>
      <c r="JUD100" s="184"/>
      <c r="JUE100" s="184"/>
      <c r="JUF100" s="184"/>
      <c r="JUG100" s="184"/>
      <c r="JUH100" s="184"/>
      <c r="JUI100" s="184"/>
      <c r="JUJ100" s="184"/>
      <c r="JUK100" s="184"/>
      <c r="JUL100" s="184"/>
      <c r="JUM100" s="184"/>
      <c r="JUN100" s="184"/>
      <c r="JUO100" s="184"/>
      <c r="JUP100" s="184"/>
      <c r="JUQ100" s="184"/>
      <c r="JUR100" s="184"/>
      <c r="JUS100" s="184"/>
      <c r="JUT100" s="184"/>
      <c r="JUU100" s="184"/>
      <c r="JUV100" s="184"/>
      <c r="JUW100" s="184"/>
      <c r="JUX100" s="184"/>
      <c r="JUY100" s="184"/>
      <c r="JUZ100" s="184"/>
      <c r="JVA100" s="184"/>
      <c r="JVB100" s="184"/>
      <c r="JVC100" s="184"/>
      <c r="JVD100" s="184"/>
      <c r="JVE100" s="184"/>
      <c r="JVF100" s="184"/>
      <c r="JVG100" s="184"/>
      <c r="JVH100" s="184"/>
      <c r="JVI100" s="184"/>
      <c r="JVJ100" s="184"/>
      <c r="JVK100" s="184"/>
      <c r="JVL100" s="184"/>
      <c r="JVM100" s="184"/>
      <c r="JVN100" s="184"/>
      <c r="JVO100" s="184"/>
      <c r="JVP100" s="184"/>
      <c r="JVQ100" s="184"/>
      <c r="JVR100" s="184"/>
      <c r="JVS100" s="184"/>
      <c r="JVT100" s="184"/>
      <c r="JVU100" s="184"/>
      <c r="JVV100" s="184"/>
      <c r="JVW100" s="184"/>
      <c r="JVX100" s="184"/>
      <c r="JVY100" s="184"/>
      <c r="JVZ100" s="184"/>
      <c r="JWA100" s="184"/>
      <c r="JWB100" s="184"/>
      <c r="JWC100" s="184"/>
      <c r="JWD100" s="184"/>
      <c r="JWE100" s="184"/>
      <c r="JWF100" s="184"/>
      <c r="JWG100" s="184"/>
      <c r="JWH100" s="184"/>
      <c r="JWI100" s="184"/>
      <c r="JWJ100" s="184"/>
      <c r="JWK100" s="184"/>
      <c r="JWL100" s="184"/>
      <c r="JWM100" s="184"/>
      <c r="JWN100" s="184"/>
      <c r="JWO100" s="184"/>
      <c r="JWP100" s="184"/>
      <c r="JWQ100" s="184"/>
      <c r="JWR100" s="184"/>
      <c r="JWS100" s="184"/>
      <c r="JWT100" s="184"/>
      <c r="JWU100" s="184"/>
      <c r="JWV100" s="184"/>
      <c r="JWW100" s="184"/>
      <c r="JWX100" s="184"/>
      <c r="JWY100" s="184"/>
      <c r="JWZ100" s="184"/>
      <c r="JXA100" s="184"/>
      <c r="JXB100" s="184"/>
      <c r="JXC100" s="184"/>
      <c r="JXD100" s="184"/>
      <c r="JXE100" s="184"/>
      <c r="JXF100" s="184"/>
      <c r="JXG100" s="184"/>
      <c r="JXH100" s="184"/>
      <c r="JXI100" s="184"/>
      <c r="JXJ100" s="184"/>
      <c r="JXK100" s="184"/>
      <c r="JXL100" s="184"/>
      <c r="JXM100" s="184"/>
      <c r="JXN100" s="184"/>
      <c r="JXO100" s="184"/>
      <c r="JXP100" s="184"/>
      <c r="JXQ100" s="184"/>
      <c r="JXR100" s="184"/>
      <c r="JXS100" s="184"/>
      <c r="JXT100" s="184"/>
      <c r="JXU100" s="184"/>
      <c r="JXV100" s="184"/>
      <c r="JXW100" s="184"/>
      <c r="JXX100" s="184"/>
      <c r="JXY100" s="184"/>
      <c r="JXZ100" s="184"/>
      <c r="JYA100" s="184"/>
      <c r="JYB100" s="184"/>
      <c r="JYC100" s="184"/>
      <c r="JYD100" s="184"/>
      <c r="JYE100" s="184"/>
      <c r="JYF100" s="184"/>
      <c r="JYG100" s="184"/>
      <c r="JYH100" s="184"/>
      <c r="JYI100" s="184"/>
      <c r="JYJ100" s="184"/>
      <c r="JYK100" s="184"/>
      <c r="JYL100" s="184"/>
      <c r="JYM100" s="184"/>
      <c r="JYN100" s="184"/>
      <c r="JYO100" s="184"/>
      <c r="JYP100" s="184"/>
      <c r="JYQ100" s="184"/>
      <c r="JYR100" s="184"/>
      <c r="JYS100" s="184"/>
      <c r="JYT100" s="184"/>
      <c r="JYU100" s="184"/>
      <c r="JYV100" s="184"/>
      <c r="JYW100" s="184"/>
      <c r="JYX100" s="184"/>
      <c r="JYY100" s="184"/>
      <c r="JYZ100" s="184"/>
      <c r="JZA100" s="184"/>
      <c r="JZB100" s="184"/>
      <c r="JZC100" s="184"/>
      <c r="JZD100" s="184"/>
      <c r="JZE100" s="184"/>
      <c r="JZF100" s="184"/>
      <c r="JZG100" s="184"/>
      <c r="JZH100" s="184"/>
      <c r="JZI100" s="184"/>
      <c r="JZJ100" s="184"/>
      <c r="JZK100" s="184"/>
      <c r="JZL100" s="184"/>
      <c r="JZM100" s="184"/>
      <c r="JZN100" s="184"/>
      <c r="JZO100" s="184"/>
      <c r="JZP100" s="184"/>
      <c r="JZQ100" s="184"/>
      <c r="JZR100" s="184"/>
      <c r="JZS100" s="184"/>
      <c r="JZT100" s="184"/>
      <c r="JZU100" s="184"/>
      <c r="JZV100" s="184"/>
      <c r="JZW100" s="184"/>
      <c r="JZX100" s="184"/>
      <c r="JZY100" s="184"/>
      <c r="JZZ100" s="184"/>
      <c r="KAA100" s="184"/>
      <c r="KAB100" s="184"/>
      <c r="KAC100" s="184"/>
      <c r="KAD100" s="184"/>
      <c r="KAE100" s="184"/>
      <c r="KAF100" s="184"/>
      <c r="KAG100" s="184"/>
      <c r="KAH100" s="184"/>
      <c r="KAI100" s="184"/>
      <c r="KAJ100" s="184"/>
      <c r="KAK100" s="184"/>
      <c r="KAL100" s="184"/>
      <c r="KAM100" s="184"/>
      <c r="KAN100" s="184"/>
      <c r="KAO100" s="184"/>
      <c r="KAP100" s="184"/>
      <c r="KAQ100" s="184"/>
      <c r="KAR100" s="184"/>
      <c r="KAS100" s="184"/>
      <c r="KAT100" s="184"/>
      <c r="KAU100" s="184"/>
      <c r="KAV100" s="184"/>
      <c r="KAW100" s="184"/>
      <c r="KAX100" s="184"/>
      <c r="KAY100" s="184"/>
      <c r="KAZ100" s="184"/>
      <c r="KBA100" s="184"/>
      <c r="KBB100" s="184"/>
      <c r="KBC100" s="184"/>
      <c r="KBD100" s="184"/>
      <c r="KBE100" s="184"/>
      <c r="KBF100" s="184"/>
      <c r="KBG100" s="184"/>
      <c r="KBH100" s="184"/>
      <c r="KBI100" s="184"/>
      <c r="KBJ100" s="184"/>
      <c r="KBK100" s="184"/>
      <c r="KBL100" s="184"/>
      <c r="KBM100" s="184"/>
      <c r="KBN100" s="184"/>
      <c r="KBO100" s="184"/>
      <c r="KBP100" s="184"/>
      <c r="KBQ100" s="184"/>
      <c r="KBR100" s="184"/>
      <c r="KBS100" s="184"/>
      <c r="KBT100" s="184"/>
      <c r="KBU100" s="184"/>
      <c r="KBV100" s="184"/>
      <c r="KBW100" s="184"/>
      <c r="KBX100" s="184"/>
      <c r="KBY100" s="184"/>
      <c r="KBZ100" s="184"/>
      <c r="KCA100" s="184"/>
      <c r="KCB100" s="184"/>
      <c r="KCC100" s="184"/>
      <c r="KCD100" s="184"/>
      <c r="KCE100" s="184"/>
      <c r="KCF100" s="184"/>
      <c r="KCG100" s="184"/>
      <c r="KCH100" s="184"/>
      <c r="KCI100" s="184"/>
      <c r="KCJ100" s="184"/>
      <c r="KCK100" s="184"/>
      <c r="KCL100" s="184"/>
      <c r="KCM100" s="184"/>
      <c r="KCN100" s="184"/>
      <c r="KCO100" s="184"/>
      <c r="KCP100" s="184"/>
      <c r="KCQ100" s="184"/>
      <c r="KCR100" s="184"/>
      <c r="KCS100" s="184"/>
      <c r="KCT100" s="184"/>
      <c r="KCU100" s="184"/>
      <c r="KCV100" s="184"/>
      <c r="KCW100" s="184"/>
      <c r="KCX100" s="184"/>
      <c r="KCY100" s="184"/>
      <c r="KCZ100" s="184"/>
      <c r="KDA100" s="184"/>
      <c r="KDB100" s="184"/>
      <c r="KDC100" s="184"/>
      <c r="KDD100" s="184"/>
      <c r="KDE100" s="184"/>
      <c r="KDF100" s="184"/>
      <c r="KDG100" s="184"/>
      <c r="KDH100" s="184"/>
      <c r="KDI100" s="184"/>
      <c r="KDJ100" s="184"/>
      <c r="KDK100" s="184"/>
      <c r="KDL100" s="184"/>
      <c r="KDM100" s="184"/>
      <c r="KDN100" s="184"/>
      <c r="KDO100" s="184"/>
      <c r="KDP100" s="184"/>
      <c r="KDQ100" s="184"/>
      <c r="KDR100" s="184"/>
      <c r="KDS100" s="184"/>
      <c r="KDT100" s="184"/>
      <c r="KDU100" s="184"/>
      <c r="KDV100" s="184"/>
      <c r="KDW100" s="184"/>
      <c r="KDX100" s="184"/>
      <c r="KDY100" s="184"/>
      <c r="KDZ100" s="184"/>
      <c r="KEA100" s="184"/>
      <c r="KEB100" s="184"/>
      <c r="KEC100" s="184"/>
      <c r="KED100" s="184"/>
      <c r="KEE100" s="184"/>
      <c r="KEF100" s="184"/>
      <c r="KEG100" s="184"/>
      <c r="KEH100" s="184"/>
      <c r="KEI100" s="184"/>
      <c r="KEJ100" s="184"/>
      <c r="KEK100" s="184"/>
      <c r="KEL100" s="184"/>
      <c r="KEM100" s="184"/>
      <c r="KEN100" s="184"/>
      <c r="KEO100" s="184"/>
      <c r="KEP100" s="184"/>
      <c r="KEQ100" s="184"/>
      <c r="KER100" s="184"/>
      <c r="KES100" s="184"/>
      <c r="KET100" s="184"/>
      <c r="KEU100" s="184"/>
      <c r="KEV100" s="184"/>
      <c r="KEW100" s="184"/>
      <c r="KEX100" s="184"/>
      <c r="KEY100" s="184"/>
      <c r="KEZ100" s="184"/>
      <c r="KFA100" s="184"/>
      <c r="KFB100" s="184"/>
      <c r="KFC100" s="184"/>
      <c r="KFD100" s="184"/>
      <c r="KFE100" s="184"/>
      <c r="KFF100" s="184"/>
      <c r="KFG100" s="184"/>
      <c r="KFH100" s="184"/>
      <c r="KFI100" s="184"/>
      <c r="KFJ100" s="184"/>
      <c r="KFK100" s="184"/>
      <c r="KFL100" s="184"/>
      <c r="KFM100" s="184"/>
      <c r="KFN100" s="184"/>
      <c r="KFO100" s="184"/>
      <c r="KFP100" s="184"/>
      <c r="KFQ100" s="184"/>
      <c r="KFR100" s="184"/>
      <c r="KFS100" s="184"/>
      <c r="KFT100" s="184"/>
      <c r="KFU100" s="184"/>
      <c r="KFV100" s="184"/>
      <c r="KFW100" s="184"/>
      <c r="KFX100" s="184"/>
      <c r="KFY100" s="184"/>
      <c r="KFZ100" s="184"/>
      <c r="KGA100" s="184"/>
      <c r="KGB100" s="184"/>
      <c r="KGC100" s="184"/>
      <c r="KGD100" s="184"/>
      <c r="KGE100" s="184"/>
      <c r="KGF100" s="184"/>
      <c r="KGG100" s="184"/>
      <c r="KGH100" s="184"/>
      <c r="KGI100" s="184"/>
      <c r="KGJ100" s="184"/>
      <c r="KGK100" s="184"/>
      <c r="KGL100" s="184"/>
      <c r="KGM100" s="184"/>
      <c r="KGN100" s="184"/>
      <c r="KGO100" s="184"/>
      <c r="KGP100" s="184"/>
      <c r="KGQ100" s="184"/>
      <c r="KGR100" s="184"/>
      <c r="KGS100" s="184"/>
      <c r="KGT100" s="184"/>
      <c r="KGU100" s="184"/>
      <c r="KGV100" s="184"/>
      <c r="KGW100" s="184"/>
      <c r="KGX100" s="184"/>
      <c r="KGY100" s="184"/>
      <c r="KGZ100" s="184"/>
      <c r="KHA100" s="184"/>
      <c r="KHB100" s="184"/>
      <c r="KHC100" s="184"/>
      <c r="KHD100" s="184"/>
      <c r="KHE100" s="184"/>
      <c r="KHF100" s="184"/>
      <c r="KHG100" s="184"/>
      <c r="KHH100" s="184"/>
      <c r="KHI100" s="184"/>
      <c r="KHJ100" s="184"/>
      <c r="KHK100" s="184"/>
      <c r="KHL100" s="184"/>
      <c r="KHM100" s="184"/>
      <c r="KHN100" s="184"/>
      <c r="KHO100" s="184"/>
      <c r="KHP100" s="184"/>
      <c r="KHQ100" s="184"/>
      <c r="KHR100" s="184"/>
      <c r="KHS100" s="184"/>
      <c r="KHT100" s="184"/>
      <c r="KHU100" s="184"/>
      <c r="KHV100" s="184"/>
      <c r="KHW100" s="184"/>
      <c r="KHX100" s="184"/>
      <c r="KHY100" s="184"/>
      <c r="KHZ100" s="184"/>
      <c r="KIA100" s="184"/>
      <c r="KIB100" s="184"/>
      <c r="KIC100" s="184"/>
      <c r="KID100" s="184"/>
      <c r="KIE100" s="184"/>
      <c r="KIF100" s="184"/>
      <c r="KIG100" s="184"/>
      <c r="KIH100" s="184"/>
      <c r="KII100" s="184"/>
      <c r="KIJ100" s="184"/>
      <c r="KIK100" s="184"/>
      <c r="KIL100" s="184"/>
      <c r="KIM100" s="184"/>
      <c r="KIN100" s="184"/>
      <c r="KIO100" s="184"/>
      <c r="KIP100" s="184"/>
      <c r="KIQ100" s="184"/>
      <c r="KIR100" s="184"/>
      <c r="KIS100" s="184"/>
      <c r="KIT100" s="184"/>
      <c r="KIU100" s="184"/>
      <c r="KIV100" s="184"/>
      <c r="KIW100" s="184"/>
      <c r="KIX100" s="184"/>
      <c r="KIY100" s="184"/>
      <c r="KIZ100" s="184"/>
      <c r="KJA100" s="184"/>
      <c r="KJB100" s="184"/>
      <c r="KJC100" s="184"/>
      <c r="KJD100" s="184"/>
      <c r="KJE100" s="184"/>
      <c r="KJF100" s="184"/>
      <c r="KJG100" s="184"/>
      <c r="KJH100" s="184"/>
      <c r="KJI100" s="184"/>
      <c r="KJJ100" s="184"/>
      <c r="KJK100" s="184"/>
      <c r="KJL100" s="184"/>
      <c r="KJM100" s="184"/>
      <c r="KJN100" s="184"/>
      <c r="KJO100" s="184"/>
      <c r="KJP100" s="184"/>
      <c r="KJQ100" s="184"/>
      <c r="KJR100" s="184"/>
      <c r="KJS100" s="184"/>
      <c r="KJT100" s="184"/>
      <c r="KJU100" s="184"/>
      <c r="KJV100" s="184"/>
      <c r="KJW100" s="184"/>
      <c r="KJX100" s="184"/>
      <c r="KJY100" s="184"/>
      <c r="KJZ100" s="184"/>
      <c r="KKA100" s="184"/>
      <c r="KKB100" s="184"/>
      <c r="KKC100" s="184"/>
      <c r="KKD100" s="184"/>
      <c r="KKE100" s="184"/>
      <c r="KKF100" s="184"/>
      <c r="KKG100" s="184"/>
      <c r="KKH100" s="184"/>
      <c r="KKI100" s="184"/>
      <c r="KKJ100" s="184"/>
      <c r="KKK100" s="184"/>
      <c r="KKL100" s="184"/>
      <c r="KKM100" s="184"/>
      <c r="KKN100" s="184"/>
      <c r="KKO100" s="184"/>
      <c r="KKP100" s="184"/>
      <c r="KKQ100" s="184"/>
      <c r="KKR100" s="184"/>
      <c r="KKS100" s="184"/>
      <c r="KKT100" s="184"/>
      <c r="KKU100" s="184"/>
      <c r="KKV100" s="184"/>
      <c r="KKW100" s="184"/>
      <c r="KKX100" s="184"/>
      <c r="KKY100" s="184"/>
      <c r="KKZ100" s="184"/>
      <c r="KLA100" s="184"/>
      <c r="KLB100" s="184"/>
      <c r="KLC100" s="184"/>
      <c r="KLD100" s="184"/>
      <c r="KLE100" s="184"/>
      <c r="KLF100" s="184"/>
      <c r="KLG100" s="184"/>
      <c r="KLH100" s="184"/>
      <c r="KLI100" s="184"/>
      <c r="KLJ100" s="184"/>
      <c r="KLK100" s="184"/>
      <c r="KLL100" s="184"/>
      <c r="KLM100" s="184"/>
      <c r="KLN100" s="184"/>
      <c r="KLO100" s="184"/>
      <c r="KLP100" s="184"/>
      <c r="KLQ100" s="184"/>
      <c r="KLR100" s="184"/>
      <c r="KLS100" s="184"/>
      <c r="KLT100" s="184"/>
      <c r="KLU100" s="184"/>
      <c r="KLV100" s="184"/>
      <c r="KLW100" s="184"/>
      <c r="KLX100" s="184"/>
      <c r="KLY100" s="184"/>
      <c r="KLZ100" s="184"/>
      <c r="KMA100" s="184"/>
      <c r="KMB100" s="184"/>
      <c r="KMC100" s="184"/>
      <c r="KMD100" s="184"/>
      <c r="KME100" s="184"/>
      <c r="KMF100" s="184"/>
      <c r="KMG100" s="184"/>
      <c r="KMH100" s="184"/>
      <c r="KMI100" s="184"/>
      <c r="KMJ100" s="184"/>
      <c r="KMK100" s="184"/>
      <c r="KML100" s="184"/>
      <c r="KMM100" s="184"/>
      <c r="KMN100" s="184"/>
      <c r="KMO100" s="184"/>
      <c r="KMP100" s="184"/>
      <c r="KMQ100" s="184"/>
      <c r="KMR100" s="184"/>
      <c r="KMS100" s="184"/>
      <c r="KMT100" s="184"/>
      <c r="KMU100" s="184"/>
      <c r="KMV100" s="184"/>
      <c r="KMW100" s="184"/>
      <c r="KMX100" s="184"/>
      <c r="KMY100" s="184"/>
      <c r="KMZ100" s="184"/>
      <c r="KNA100" s="184"/>
      <c r="KNB100" s="184"/>
      <c r="KNC100" s="184"/>
      <c r="KND100" s="184"/>
      <c r="KNE100" s="184"/>
      <c r="KNF100" s="184"/>
      <c r="KNG100" s="184"/>
      <c r="KNH100" s="184"/>
      <c r="KNI100" s="184"/>
      <c r="KNJ100" s="184"/>
      <c r="KNK100" s="184"/>
      <c r="KNL100" s="184"/>
      <c r="KNM100" s="184"/>
      <c r="KNN100" s="184"/>
      <c r="KNO100" s="184"/>
      <c r="KNP100" s="184"/>
      <c r="KNQ100" s="184"/>
      <c r="KNR100" s="184"/>
      <c r="KNS100" s="184"/>
      <c r="KNT100" s="184"/>
      <c r="KNU100" s="184"/>
      <c r="KNV100" s="184"/>
      <c r="KNW100" s="184"/>
      <c r="KNX100" s="184"/>
      <c r="KNY100" s="184"/>
      <c r="KNZ100" s="184"/>
      <c r="KOA100" s="184"/>
      <c r="KOB100" s="184"/>
      <c r="KOC100" s="184"/>
      <c r="KOD100" s="184"/>
      <c r="KOE100" s="184"/>
      <c r="KOF100" s="184"/>
      <c r="KOG100" s="184"/>
      <c r="KOH100" s="184"/>
      <c r="KOI100" s="184"/>
      <c r="KOJ100" s="184"/>
      <c r="KOK100" s="184"/>
      <c r="KOL100" s="184"/>
      <c r="KOM100" s="184"/>
      <c r="KON100" s="184"/>
      <c r="KOO100" s="184"/>
      <c r="KOP100" s="184"/>
      <c r="KOQ100" s="184"/>
      <c r="KOR100" s="184"/>
      <c r="KOS100" s="184"/>
      <c r="KOT100" s="184"/>
      <c r="KOU100" s="184"/>
      <c r="KOV100" s="184"/>
      <c r="KOW100" s="184"/>
      <c r="KOX100" s="184"/>
      <c r="KOY100" s="184"/>
      <c r="KOZ100" s="184"/>
      <c r="KPA100" s="184"/>
      <c r="KPB100" s="184"/>
      <c r="KPC100" s="184"/>
      <c r="KPD100" s="184"/>
      <c r="KPE100" s="184"/>
      <c r="KPF100" s="184"/>
      <c r="KPG100" s="184"/>
      <c r="KPH100" s="184"/>
      <c r="KPI100" s="184"/>
      <c r="KPJ100" s="184"/>
      <c r="KPK100" s="184"/>
      <c r="KPL100" s="184"/>
      <c r="KPM100" s="184"/>
      <c r="KPN100" s="184"/>
      <c r="KPO100" s="184"/>
      <c r="KPP100" s="184"/>
      <c r="KPQ100" s="184"/>
      <c r="KPR100" s="184"/>
      <c r="KPS100" s="184"/>
      <c r="KPT100" s="184"/>
      <c r="KPU100" s="184"/>
      <c r="KPV100" s="184"/>
      <c r="KPW100" s="184"/>
      <c r="KPX100" s="184"/>
      <c r="KPY100" s="184"/>
      <c r="KPZ100" s="184"/>
      <c r="KQA100" s="184"/>
      <c r="KQB100" s="184"/>
      <c r="KQC100" s="184"/>
      <c r="KQD100" s="184"/>
      <c r="KQE100" s="184"/>
      <c r="KQF100" s="184"/>
      <c r="KQG100" s="184"/>
      <c r="KQH100" s="184"/>
      <c r="KQI100" s="184"/>
      <c r="KQJ100" s="184"/>
      <c r="KQK100" s="184"/>
      <c r="KQL100" s="184"/>
      <c r="KQM100" s="184"/>
      <c r="KQN100" s="184"/>
      <c r="KQO100" s="184"/>
      <c r="KQP100" s="184"/>
      <c r="KQQ100" s="184"/>
      <c r="KQR100" s="184"/>
      <c r="KQS100" s="184"/>
      <c r="KQT100" s="184"/>
      <c r="KQU100" s="184"/>
      <c r="KQV100" s="184"/>
      <c r="KQW100" s="184"/>
      <c r="KQX100" s="184"/>
      <c r="KQY100" s="184"/>
      <c r="KQZ100" s="184"/>
      <c r="KRA100" s="184"/>
      <c r="KRB100" s="184"/>
      <c r="KRC100" s="184"/>
      <c r="KRD100" s="184"/>
      <c r="KRE100" s="184"/>
      <c r="KRF100" s="184"/>
      <c r="KRG100" s="184"/>
      <c r="KRH100" s="184"/>
      <c r="KRI100" s="184"/>
      <c r="KRJ100" s="184"/>
      <c r="KRK100" s="184"/>
      <c r="KRL100" s="184"/>
      <c r="KRM100" s="184"/>
      <c r="KRN100" s="184"/>
      <c r="KRO100" s="184"/>
      <c r="KRP100" s="184"/>
      <c r="KRQ100" s="184"/>
      <c r="KRR100" s="184"/>
      <c r="KRS100" s="184"/>
      <c r="KRT100" s="184"/>
      <c r="KRU100" s="184"/>
      <c r="KRV100" s="184"/>
      <c r="KRW100" s="184"/>
      <c r="KRX100" s="184"/>
      <c r="KRY100" s="184"/>
      <c r="KRZ100" s="184"/>
      <c r="KSA100" s="184"/>
      <c r="KSB100" s="184"/>
      <c r="KSC100" s="184"/>
      <c r="KSD100" s="184"/>
      <c r="KSE100" s="184"/>
      <c r="KSF100" s="184"/>
      <c r="KSG100" s="184"/>
      <c r="KSH100" s="184"/>
      <c r="KSI100" s="184"/>
      <c r="KSJ100" s="184"/>
      <c r="KSK100" s="184"/>
      <c r="KSL100" s="184"/>
      <c r="KSM100" s="184"/>
      <c r="KSN100" s="184"/>
      <c r="KSO100" s="184"/>
      <c r="KSP100" s="184"/>
      <c r="KSQ100" s="184"/>
      <c r="KSR100" s="184"/>
      <c r="KSS100" s="184"/>
      <c r="KST100" s="184"/>
      <c r="KSU100" s="184"/>
      <c r="KSV100" s="184"/>
      <c r="KSW100" s="184"/>
      <c r="KSX100" s="184"/>
      <c r="KSY100" s="184"/>
      <c r="KSZ100" s="184"/>
      <c r="KTA100" s="184"/>
      <c r="KTB100" s="184"/>
      <c r="KTC100" s="184"/>
      <c r="KTD100" s="184"/>
      <c r="KTE100" s="184"/>
      <c r="KTF100" s="184"/>
      <c r="KTG100" s="184"/>
      <c r="KTH100" s="184"/>
      <c r="KTI100" s="184"/>
      <c r="KTJ100" s="184"/>
      <c r="KTK100" s="184"/>
      <c r="KTL100" s="184"/>
      <c r="KTM100" s="184"/>
      <c r="KTN100" s="184"/>
      <c r="KTO100" s="184"/>
      <c r="KTP100" s="184"/>
      <c r="KTQ100" s="184"/>
      <c r="KTR100" s="184"/>
      <c r="KTS100" s="184"/>
      <c r="KTT100" s="184"/>
      <c r="KTU100" s="184"/>
      <c r="KTV100" s="184"/>
      <c r="KTW100" s="184"/>
      <c r="KTX100" s="184"/>
      <c r="KTY100" s="184"/>
      <c r="KTZ100" s="184"/>
      <c r="KUA100" s="184"/>
      <c r="KUB100" s="184"/>
      <c r="KUC100" s="184"/>
      <c r="KUD100" s="184"/>
      <c r="KUE100" s="184"/>
      <c r="KUF100" s="184"/>
      <c r="KUG100" s="184"/>
      <c r="KUH100" s="184"/>
      <c r="KUI100" s="184"/>
      <c r="KUJ100" s="184"/>
      <c r="KUK100" s="184"/>
      <c r="KUL100" s="184"/>
      <c r="KUM100" s="184"/>
      <c r="KUN100" s="184"/>
      <c r="KUO100" s="184"/>
      <c r="KUP100" s="184"/>
      <c r="KUQ100" s="184"/>
      <c r="KUR100" s="184"/>
      <c r="KUS100" s="184"/>
      <c r="KUT100" s="184"/>
      <c r="KUU100" s="184"/>
      <c r="KUV100" s="184"/>
      <c r="KUW100" s="184"/>
      <c r="KUX100" s="184"/>
      <c r="KUY100" s="184"/>
      <c r="KUZ100" s="184"/>
      <c r="KVA100" s="184"/>
      <c r="KVB100" s="184"/>
      <c r="KVC100" s="184"/>
      <c r="KVD100" s="184"/>
      <c r="KVE100" s="184"/>
      <c r="KVF100" s="184"/>
      <c r="KVG100" s="184"/>
      <c r="KVH100" s="184"/>
      <c r="KVI100" s="184"/>
      <c r="KVJ100" s="184"/>
      <c r="KVK100" s="184"/>
      <c r="KVL100" s="184"/>
      <c r="KVM100" s="184"/>
      <c r="KVN100" s="184"/>
      <c r="KVO100" s="184"/>
      <c r="KVP100" s="184"/>
      <c r="KVQ100" s="184"/>
      <c r="KVR100" s="184"/>
      <c r="KVS100" s="184"/>
      <c r="KVT100" s="184"/>
      <c r="KVU100" s="184"/>
      <c r="KVV100" s="184"/>
      <c r="KVW100" s="184"/>
      <c r="KVX100" s="184"/>
      <c r="KVY100" s="184"/>
      <c r="KVZ100" s="184"/>
      <c r="KWA100" s="184"/>
      <c r="KWB100" s="184"/>
      <c r="KWC100" s="184"/>
      <c r="KWD100" s="184"/>
      <c r="KWE100" s="184"/>
      <c r="KWF100" s="184"/>
      <c r="KWG100" s="184"/>
      <c r="KWH100" s="184"/>
      <c r="KWI100" s="184"/>
      <c r="KWJ100" s="184"/>
      <c r="KWK100" s="184"/>
      <c r="KWL100" s="184"/>
      <c r="KWM100" s="184"/>
      <c r="KWN100" s="184"/>
      <c r="KWO100" s="184"/>
      <c r="KWP100" s="184"/>
      <c r="KWQ100" s="184"/>
      <c r="KWR100" s="184"/>
      <c r="KWS100" s="184"/>
      <c r="KWT100" s="184"/>
      <c r="KWU100" s="184"/>
      <c r="KWV100" s="184"/>
      <c r="KWW100" s="184"/>
      <c r="KWX100" s="184"/>
      <c r="KWY100" s="184"/>
      <c r="KWZ100" s="184"/>
      <c r="KXA100" s="184"/>
      <c r="KXB100" s="184"/>
      <c r="KXC100" s="184"/>
      <c r="KXD100" s="184"/>
      <c r="KXE100" s="184"/>
      <c r="KXF100" s="184"/>
      <c r="KXG100" s="184"/>
      <c r="KXH100" s="184"/>
      <c r="KXI100" s="184"/>
      <c r="KXJ100" s="184"/>
      <c r="KXK100" s="184"/>
      <c r="KXL100" s="184"/>
      <c r="KXM100" s="184"/>
      <c r="KXN100" s="184"/>
      <c r="KXO100" s="184"/>
      <c r="KXP100" s="184"/>
      <c r="KXQ100" s="184"/>
      <c r="KXR100" s="184"/>
      <c r="KXS100" s="184"/>
      <c r="KXT100" s="184"/>
      <c r="KXU100" s="184"/>
      <c r="KXV100" s="184"/>
      <c r="KXW100" s="184"/>
      <c r="KXX100" s="184"/>
      <c r="KXY100" s="184"/>
      <c r="KXZ100" s="184"/>
      <c r="KYA100" s="184"/>
      <c r="KYB100" s="184"/>
      <c r="KYC100" s="184"/>
      <c r="KYD100" s="184"/>
      <c r="KYE100" s="184"/>
      <c r="KYF100" s="184"/>
      <c r="KYG100" s="184"/>
      <c r="KYH100" s="184"/>
      <c r="KYI100" s="184"/>
      <c r="KYJ100" s="184"/>
      <c r="KYK100" s="184"/>
      <c r="KYL100" s="184"/>
      <c r="KYM100" s="184"/>
      <c r="KYN100" s="184"/>
      <c r="KYO100" s="184"/>
      <c r="KYP100" s="184"/>
      <c r="KYQ100" s="184"/>
      <c r="KYR100" s="184"/>
      <c r="KYS100" s="184"/>
      <c r="KYT100" s="184"/>
      <c r="KYU100" s="184"/>
      <c r="KYV100" s="184"/>
      <c r="KYW100" s="184"/>
      <c r="KYX100" s="184"/>
      <c r="KYY100" s="184"/>
      <c r="KYZ100" s="184"/>
      <c r="KZA100" s="184"/>
      <c r="KZB100" s="184"/>
      <c r="KZC100" s="184"/>
      <c r="KZD100" s="184"/>
      <c r="KZE100" s="184"/>
      <c r="KZF100" s="184"/>
      <c r="KZG100" s="184"/>
      <c r="KZH100" s="184"/>
      <c r="KZI100" s="184"/>
      <c r="KZJ100" s="184"/>
      <c r="KZK100" s="184"/>
      <c r="KZL100" s="184"/>
      <c r="KZM100" s="184"/>
      <c r="KZN100" s="184"/>
      <c r="KZO100" s="184"/>
      <c r="KZP100" s="184"/>
      <c r="KZQ100" s="184"/>
      <c r="KZR100" s="184"/>
      <c r="KZS100" s="184"/>
      <c r="KZT100" s="184"/>
      <c r="KZU100" s="184"/>
      <c r="KZV100" s="184"/>
      <c r="KZW100" s="184"/>
      <c r="KZX100" s="184"/>
      <c r="KZY100" s="184"/>
      <c r="KZZ100" s="184"/>
      <c r="LAA100" s="184"/>
      <c r="LAB100" s="184"/>
      <c r="LAC100" s="184"/>
      <c r="LAD100" s="184"/>
      <c r="LAE100" s="184"/>
      <c r="LAF100" s="184"/>
      <c r="LAG100" s="184"/>
      <c r="LAH100" s="184"/>
      <c r="LAI100" s="184"/>
      <c r="LAJ100" s="184"/>
      <c r="LAK100" s="184"/>
      <c r="LAL100" s="184"/>
      <c r="LAM100" s="184"/>
      <c r="LAN100" s="184"/>
      <c r="LAO100" s="184"/>
      <c r="LAP100" s="184"/>
      <c r="LAQ100" s="184"/>
      <c r="LAR100" s="184"/>
      <c r="LAS100" s="184"/>
      <c r="LAT100" s="184"/>
      <c r="LAU100" s="184"/>
      <c r="LAV100" s="184"/>
      <c r="LAW100" s="184"/>
      <c r="LAX100" s="184"/>
      <c r="LAY100" s="184"/>
      <c r="LAZ100" s="184"/>
      <c r="LBA100" s="184"/>
      <c r="LBB100" s="184"/>
      <c r="LBC100" s="184"/>
      <c r="LBD100" s="184"/>
      <c r="LBE100" s="184"/>
      <c r="LBF100" s="184"/>
      <c r="LBG100" s="184"/>
      <c r="LBH100" s="184"/>
      <c r="LBI100" s="184"/>
      <c r="LBJ100" s="184"/>
      <c r="LBK100" s="184"/>
      <c r="LBL100" s="184"/>
      <c r="LBM100" s="184"/>
      <c r="LBN100" s="184"/>
      <c r="LBO100" s="184"/>
      <c r="LBP100" s="184"/>
      <c r="LBQ100" s="184"/>
      <c r="LBR100" s="184"/>
      <c r="LBS100" s="184"/>
      <c r="LBT100" s="184"/>
      <c r="LBU100" s="184"/>
      <c r="LBV100" s="184"/>
      <c r="LBW100" s="184"/>
      <c r="LBX100" s="184"/>
      <c r="LBY100" s="184"/>
      <c r="LBZ100" s="184"/>
      <c r="LCA100" s="184"/>
      <c r="LCB100" s="184"/>
      <c r="LCC100" s="184"/>
      <c r="LCD100" s="184"/>
      <c r="LCE100" s="184"/>
      <c r="LCF100" s="184"/>
      <c r="LCG100" s="184"/>
      <c r="LCH100" s="184"/>
      <c r="LCI100" s="184"/>
      <c r="LCJ100" s="184"/>
      <c r="LCK100" s="184"/>
      <c r="LCL100" s="184"/>
      <c r="LCM100" s="184"/>
      <c r="LCN100" s="184"/>
      <c r="LCO100" s="184"/>
      <c r="LCP100" s="184"/>
      <c r="LCQ100" s="184"/>
      <c r="LCR100" s="184"/>
      <c r="LCS100" s="184"/>
      <c r="LCT100" s="184"/>
      <c r="LCU100" s="184"/>
      <c r="LCV100" s="184"/>
      <c r="LCW100" s="184"/>
      <c r="LCX100" s="184"/>
      <c r="LCY100" s="184"/>
      <c r="LCZ100" s="184"/>
      <c r="LDA100" s="184"/>
      <c r="LDB100" s="184"/>
      <c r="LDC100" s="184"/>
      <c r="LDD100" s="184"/>
      <c r="LDE100" s="184"/>
      <c r="LDF100" s="184"/>
      <c r="LDG100" s="184"/>
      <c r="LDH100" s="184"/>
      <c r="LDI100" s="184"/>
      <c r="LDJ100" s="184"/>
      <c r="LDK100" s="184"/>
      <c r="LDL100" s="184"/>
      <c r="LDM100" s="184"/>
      <c r="LDN100" s="184"/>
      <c r="LDO100" s="184"/>
      <c r="LDP100" s="184"/>
      <c r="LDQ100" s="184"/>
      <c r="LDR100" s="184"/>
      <c r="LDS100" s="184"/>
      <c r="LDT100" s="184"/>
      <c r="LDU100" s="184"/>
      <c r="LDV100" s="184"/>
      <c r="LDW100" s="184"/>
      <c r="LDX100" s="184"/>
      <c r="LDY100" s="184"/>
      <c r="LDZ100" s="184"/>
      <c r="LEA100" s="184"/>
      <c r="LEB100" s="184"/>
      <c r="LEC100" s="184"/>
      <c r="LED100" s="184"/>
      <c r="LEE100" s="184"/>
      <c r="LEF100" s="184"/>
      <c r="LEG100" s="184"/>
      <c r="LEH100" s="184"/>
      <c r="LEI100" s="184"/>
      <c r="LEJ100" s="184"/>
      <c r="LEK100" s="184"/>
      <c r="LEL100" s="184"/>
      <c r="LEM100" s="184"/>
      <c r="LEN100" s="184"/>
      <c r="LEO100" s="184"/>
      <c r="LEP100" s="184"/>
      <c r="LEQ100" s="184"/>
      <c r="LER100" s="184"/>
      <c r="LES100" s="184"/>
      <c r="LET100" s="184"/>
      <c r="LEU100" s="184"/>
      <c r="LEV100" s="184"/>
      <c r="LEW100" s="184"/>
      <c r="LEX100" s="184"/>
      <c r="LEY100" s="184"/>
      <c r="LEZ100" s="184"/>
      <c r="LFA100" s="184"/>
      <c r="LFB100" s="184"/>
      <c r="LFC100" s="184"/>
      <c r="LFD100" s="184"/>
      <c r="LFE100" s="184"/>
      <c r="LFF100" s="184"/>
      <c r="LFG100" s="184"/>
      <c r="LFH100" s="184"/>
      <c r="LFI100" s="184"/>
      <c r="LFJ100" s="184"/>
      <c r="LFK100" s="184"/>
      <c r="LFL100" s="184"/>
      <c r="LFM100" s="184"/>
      <c r="LFN100" s="184"/>
      <c r="LFO100" s="184"/>
      <c r="LFP100" s="184"/>
      <c r="LFQ100" s="184"/>
      <c r="LFR100" s="184"/>
      <c r="LFS100" s="184"/>
      <c r="LFT100" s="184"/>
      <c r="LFU100" s="184"/>
      <c r="LFV100" s="184"/>
      <c r="LFW100" s="184"/>
      <c r="LFX100" s="184"/>
      <c r="LFY100" s="184"/>
      <c r="LFZ100" s="184"/>
      <c r="LGA100" s="184"/>
      <c r="LGB100" s="184"/>
      <c r="LGC100" s="184"/>
      <c r="LGD100" s="184"/>
      <c r="LGE100" s="184"/>
      <c r="LGF100" s="184"/>
      <c r="LGG100" s="184"/>
      <c r="LGH100" s="184"/>
      <c r="LGI100" s="184"/>
      <c r="LGJ100" s="184"/>
      <c r="LGK100" s="184"/>
      <c r="LGL100" s="184"/>
      <c r="LGM100" s="184"/>
      <c r="LGN100" s="184"/>
      <c r="LGO100" s="184"/>
      <c r="LGP100" s="184"/>
      <c r="LGQ100" s="184"/>
      <c r="LGR100" s="184"/>
      <c r="LGS100" s="184"/>
      <c r="LGT100" s="184"/>
      <c r="LGU100" s="184"/>
      <c r="LGV100" s="184"/>
      <c r="LGW100" s="184"/>
      <c r="LGX100" s="184"/>
      <c r="LGY100" s="184"/>
      <c r="LGZ100" s="184"/>
      <c r="LHA100" s="184"/>
      <c r="LHB100" s="184"/>
      <c r="LHC100" s="184"/>
      <c r="LHD100" s="184"/>
      <c r="LHE100" s="184"/>
      <c r="LHF100" s="184"/>
      <c r="LHG100" s="184"/>
      <c r="LHH100" s="184"/>
      <c r="LHI100" s="184"/>
      <c r="LHJ100" s="184"/>
      <c r="LHK100" s="184"/>
      <c r="LHL100" s="184"/>
      <c r="LHM100" s="184"/>
      <c r="LHN100" s="184"/>
      <c r="LHO100" s="184"/>
      <c r="LHP100" s="184"/>
      <c r="LHQ100" s="184"/>
      <c r="LHR100" s="184"/>
      <c r="LHS100" s="184"/>
      <c r="LHT100" s="184"/>
      <c r="LHU100" s="184"/>
      <c r="LHV100" s="184"/>
      <c r="LHW100" s="184"/>
      <c r="LHX100" s="184"/>
      <c r="LHY100" s="184"/>
      <c r="LHZ100" s="184"/>
      <c r="LIA100" s="184"/>
      <c r="LIB100" s="184"/>
      <c r="LIC100" s="184"/>
      <c r="LID100" s="184"/>
      <c r="LIE100" s="184"/>
      <c r="LIF100" s="184"/>
      <c r="LIG100" s="184"/>
      <c r="LIH100" s="184"/>
      <c r="LII100" s="184"/>
      <c r="LIJ100" s="184"/>
      <c r="LIK100" s="184"/>
      <c r="LIL100" s="184"/>
      <c r="LIM100" s="184"/>
      <c r="LIN100" s="184"/>
      <c r="LIO100" s="184"/>
      <c r="LIP100" s="184"/>
      <c r="LIQ100" s="184"/>
      <c r="LIR100" s="184"/>
      <c r="LIS100" s="184"/>
      <c r="LIT100" s="184"/>
      <c r="LIU100" s="184"/>
      <c r="LIV100" s="184"/>
      <c r="LIW100" s="184"/>
      <c r="LIX100" s="184"/>
      <c r="LIY100" s="184"/>
      <c r="LIZ100" s="184"/>
      <c r="LJA100" s="184"/>
      <c r="LJB100" s="184"/>
      <c r="LJC100" s="184"/>
      <c r="LJD100" s="184"/>
      <c r="LJE100" s="184"/>
      <c r="LJF100" s="184"/>
      <c r="LJG100" s="184"/>
      <c r="LJH100" s="184"/>
      <c r="LJI100" s="184"/>
      <c r="LJJ100" s="184"/>
      <c r="LJK100" s="184"/>
      <c r="LJL100" s="184"/>
      <c r="LJM100" s="184"/>
      <c r="LJN100" s="184"/>
      <c r="LJO100" s="184"/>
      <c r="LJP100" s="184"/>
      <c r="LJQ100" s="184"/>
      <c r="LJR100" s="184"/>
      <c r="LJS100" s="184"/>
      <c r="LJT100" s="184"/>
      <c r="LJU100" s="184"/>
      <c r="LJV100" s="184"/>
      <c r="LJW100" s="184"/>
      <c r="LJX100" s="184"/>
      <c r="LJY100" s="184"/>
      <c r="LJZ100" s="184"/>
      <c r="LKA100" s="184"/>
      <c r="LKB100" s="184"/>
      <c r="LKC100" s="184"/>
      <c r="LKD100" s="184"/>
      <c r="LKE100" s="184"/>
      <c r="LKF100" s="184"/>
      <c r="LKG100" s="184"/>
      <c r="LKH100" s="184"/>
      <c r="LKI100" s="184"/>
      <c r="LKJ100" s="184"/>
      <c r="LKK100" s="184"/>
      <c r="LKL100" s="184"/>
      <c r="LKM100" s="184"/>
      <c r="LKN100" s="184"/>
      <c r="LKO100" s="184"/>
      <c r="LKP100" s="184"/>
      <c r="LKQ100" s="184"/>
      <c r="LKR100" s="184"/>
      <c r="LKS100" s="184"/>
      <c r="LKT100" s="184"/>
      <c r="LKU100" s="184"/>
      <c r="LKV100" s="184"/>
      <c r="LKW100" s="184"/>
      <c r="LKX100" s="184"/>
      <c r="LKY100" s="184"/>
      <c r="LKZ100" s="184"/>
      <c r="LLA100" s="184"/>
      <c r="LLB100" s="184"/>
      <c r="LLC100" s="184"/>
      <c r="LLD100" s="184"/>
      <c r="LLE100" s="184"/>
      <c r="LLF100" s="184"/>
      <c r="LLG100" s="184"/>
      <c r="LLH100" s="184"/>
      <c r="LLI100" s="184"/>
      <c r="LLJ100" s="184"/>
      <c r="LLK100" s="184"/>
      <c r="LLL100" s="184"/>
      <c r="LLM100" s="184"/>
      <c r="LLN100" s="184"/>
      <c r="LLO100" s="184"/>
      <c r="LLP100" s="184"/>
      <c r="LLQ100" s="184"/>
      <c r="LLR100" s="184"/>
      <c r="LLS100" s="184"/>
      <c r="LLT100" s="184"/>
      <c r="LLU100" s="184"/>
      <c r="LLV100" s="184"/>
      <c r="LLW100" s="184"/>
      <c r="LLX100" s="184"/>
      <c r="LLY100" s="184"/>
      <c r="LLZ100" s="184"/>
      <c r="LMA100" s="184"/>
      <c r="LMB100" s="184"/>
      <c r="LMC100" s="184"/>
      <c r="LMD100" s="184"/>
      <c r="LME100" s="184"/>
      <c r="LMF100" s="184"/>
      <c r="LMG100" s="184"/>
      <c r="LMH100" s="184"/>
      <c r="LMI100" s="184"/>
      <c r="LMJ100" s="184"/>
      <c r="LMK100" s="184"/>
      <c r="LML100" s="184"/>
      <c r="LMM100" s="184"/>
      <c r="LMN100" s="184"/>
      <c r="LMO100" s="184"/>
      <c r="LMP100" s="184"/>
      <c r="LMQ100" s="184"/>
      <c r="LMR100" s="184"/>
      <c r="LMS100" s="184"/>
      <c r="LMT100" s="184"/>
      <c r="LMU100" s="184"/>
      <c r="LMV100" s="184"/>
      <c r="LMW100" s="184"/>
      <c r="LMX100" s="184"/>
      <c r="LMY100" s="184"/>
      <c r="LMZ100" s="184"/>
      <c r="LNA100" s="184"/>
      <c r="LNB100" s="184"/>
      <c r="LNC100" s="184"/>
      <c r="LND100" s="184"/>
      <c r="LNE100" s="184"/>
      <c r="LNF100" s="184"/>
      <c r="LNG100" s="184"/>
      <c r="LNH100" s="184"/>
      <c r="LNI100" s="184"/>
      <c r="LNJ100" s="184"/>
      <c r="LNK100" s="184"/>
      <c r="LNL100" s="184"/>
      <c r="LNM100" s="184"/>
      <c r="LNN100" s="184"/>
      <c r="LNO100" s="184"/>
      <c r="LNP100" s="184"/>
      <c r="LNQ100" s="184"/>
      <c r="LNR100" s="184"/>
      <c r="LNS100" s="184"/>
      <c r="LNT100" s="184"/>
      <c r="LNU100" s="184"/>
      <c r="LNV100" s="184"/>
      <c r="LNW100" s="184"/>
      <c r="LNX100" s="184"/>
      <c r="LNY100" s="184"/>
      <c r="LNZ100" s="184"/>
      <c r="LOA100" s="184"/>
      <c r="LOB100" s="184"/>
      <c r="LOC100" s="184"/>
      <c r="LOD100" s="184"/>
      <c r="LOE100" s="184"/>
      <c r="LOF100" s="184"/>
      <c r="LOG100" s="184"/>
      <c r="LOH100" s="184"/>
      <c r="LOI100" s="184"/>
      <c r="LOJ100" s="184"/>
      <c r="LOK100" s="184"/>
      <c r="LOL100" s="184"/>
      <c r="LOM100" s="184"/>
      <c r="LON100" s="184"/>
      <c r="LOO100" s="184"/>
      <c r="LOP100" s="184"/>
      <c r="LOQ100" s="184"/>
      <c r="LOR100" s="184"/>
      <c r="LOS100" s="184"/>
      <c r="LOT100" s="184"/>
      <c r="LOU100" s="184"/>
      <c r="LOV100" s="184"/>
      <c r="LOW100" s="184"/>
      <c r="LOX100" s="184"/>
      <c r="LOY100" s="184"/>
      <c r="LOZ100" s="184"/>
      <c r="LPA100" s="184"/>
      <c r="LPB100" s="184"/>
      <c r="LPC100" s="184"/>
      <c r="LPD100" s="184"/>
      <c r="LPE100" s="184"/>
      <c r="LPF100" s="184"/>
      <c r="LPG100" s="184"/>
      <c r="LPH100" s="184"/>
      <c r="LPI100" s="184"/>
      <c r="LPJ100" s="184"/>
      <c r="LPK100" s="184"/>
      <c r="LPL100" s="184"/>
      <c r="LPM100" s="184"/>
      <c r="LPN100" s="184"/>
      <c r="LPO100" s="184"/>
      <c r="LPP100" s="184"/>
      <c r="LPQ100" s="184"/>
      <c r="LPR100" s="184"/>
      <c r="LPS100" s="184"/>
      <c r="LPT100" s="184"/>
      <c r="LPU100" s="184"/>
      <c r="LPV100" s="184"/>
      <c r="LPW100" s="184"/>
      <c r="LPX100" s="184"/>
      <c r="LPY100" s="184"/>
      <c r="LPZ100" s="184"/>
      <c r="LQA100" s="184"/>
      <c r="LQB100" s="184"/>
      <c r="LQC100" s="184"/>
      <c r="LQD100" s="184"/>
      <c r="LQE100" s="184"/>
      <c r="LQF100" s="184"/>
      <c r="LQG100" s="184"/>
      <c r="LQH100" s="184"/>
      <c r="LQI100" s="184"/>
      <c r="LQJ100" s="184"/>
      <c r="LQK100" s="184"/>
      <c r="LQL100" s="184"/>
      <c r="LQM100" s="184"/>
      <c r="LQN100" s="184"/>
      <c r="LQO100" s="184"/>
      <c r="LQP100" s="184"/>
      <c r="LQQ100" s="184"/>
      <c r="LQR100" s="184"/>
      <c r="LQS100" s="184"/>
      <c r="LQT100" s="184"/>
      <c r="LQU100" s="184"/>
      <c r="LQV100" s="184"/>
      <c r="LQW100" s="184"/>
      <c r="LQX100" s="184"/>
      <c r="LQY100" s="184"/>
      <c r="LQZ100" s="184"/>
      <c r="LRA100" s="184"/>
      <c r="LRB100" s="184"/>
      <c r="LRC100" s="184"/>
      <c r="LRD100" s="184"/>
      <c r="LRE100" s="184"/>
      <c r="LRF100" s="184"/>
      <c r="LRG100" s="184"/>
      <c r="LRH100" s="184"/>
      <c r="LRI100" s="184"/>
      <c r="LRJ100" s="184"/>
      <c r="LRK100" s="184"/>
      <c r="LRL100" s="184"/>
      <c r="LRM100" s="184"/>
      <c r="LRN100" s="184"/>
      <c r="LRO100" s="184"/>
      <c r="LRP100" s="184"/>
      <c r="LRQ100" s="184"/>
      <c r="LRR100" s="184"/>
      <c r="LRS100" s="184"/>
      <c r="LRT100" s="184"/>
      <c r="LRU100" s="184"/>
      <c r="LRV100" s="184"/>
      <c r="LRW100" s="184"/>
      <c r="LRX100" s="184"/>
      <c r="LRY100" s="184"/>
      <c r="LRZ100" s="184"/>
      <c r="LSA100" s="184"/>
      <c r="LSB100" s="184"/>
      <c r="LSC100" s="184"/>
      <c r="LSD100" s="184"/>
      <c r="LSE100" s="184"/>
      <c r="LSF100" s="184"/>
      <c r="LSG100" s="184"/>
      <c r="LSH100" s="184"/>
      <c r="LSI100" s="184"/>
      <c r="LSJ100" s="184"/>
      <c r="LSK100" s="184"/>
      <c r="LSL100" s="184"/>
      <c r="LSM100" s="184"/>
      <c r="LSN100" s="184"/>
      <c r="LSO100" s="184"/>
      <c r="LSP100" s="184"/>
      <c r="LSQ100" s="184"/>
      <c r="LSR100" s="184"/>
      <c r="LSS100" s="184"/>
      <c r="LST100" s="184"/>
      <c r="LSU100" s="184"/>
      <c r="LSV100" s="184"/>
      <c r="LSW100" s="184"/>
      <c r="LSX100" s="184"/>
      <c r="LSY100" s="184"/>
      <c r="LSZ100" s="184"/>
      <c r="LTA100" s="184"/>
      <c r="LTB100" s="184"/>
      <c r="LTC100" s="184"/>
      <c r="LTD100" s="184"/>
      <c r="LTE100" s="184"/>
      <c r="LTF100" s="184"/>
      <c r="LTG100" s="184"/>
      <c r="LTH100" s="184"/>
      <c r="LTI100" s="184"/>
      <c r="LTJ100" s="184"/>
      <c r="LTK100" s="184"/>
      <c r="LTL100" s="184"/>
      <c r="LTM100" s="184"/>
      <c r="LTN100" s="184"/>
      <c r="LTO100" s="184"/>
      <c r="LTP100" s="184"/>
      <c r="LTQ100" s="184"/>
      <c r="LTR100" s="184"/>
      <c r="LTS100" s="184"/>
      <c r="LTT100" s="184"/>
      <c r="LTU100" s="184"/>
      <c r="LTV100" s="184"/>
      <c r="LTW100" s="184"/>
      <c r="LTX100" s="184"/>
      <c r="LTY100" s="184"/>
      <c r="LTZ100" s="184"/>
      <c r="LUA100" s="184"/>
      <c r="LUB100" s="184"/>
      <c r="LUC100" s="184"/>
      <c r="LUD100" s="184"/>
      <c r="LUE100" s="184"/>
      <c r="LUF100" s="184"/>
      <c r="LUG100" s="184"/>
      <c r="LUH100" s="184"/>
      <c r="LUI100" s="184"/>
      <c r="LUJ100" s="184"/>
      <c r="LUK100" s="184"/>
      <c r="LUL100" s="184"/>
      <c r="LUM100" s="184"/>
      <c r="LUN100" s="184"/>
      <c r="LUO100" s="184"/>
      <c r="LUP100" s="184"/>
      <c r="LUQ100" s="184"/>
      <c r="LUR100" s="184"/>
      <c r="LUS100" s="184"/>
      <c r="LUT100" s="184"/>
      <c r="LUU100" s="184"/>
      <c r="LUV100" s="184"/>
      <c r="LUW100" s="184"/>
      <c r="LUX100" s="184"/>
      <c r="LUY100" s="184"/>
      <c r="LUZ100" s="184"/>
      <c r="LVA100" s="184"/>
      <c r="LVB100" s="184"/>
      <c r="LVC100" s="184"/>
      <c r="LVD100" s="184"/>
      <c r="LVE100" s="184"/>
      <c r="LVF100" s="184"/>
      <c r="LVG100" s="184"/>
      <c r="LVH100" s="184"/>
      <c r="LVI100" s="184"/>
      <c r="LVJ100" s="184"/>
      <c r="LVK100" s="184"/>
      <c r="LVL100" s="184"/>
      <c r="LVM100" s="184"/>
      <c r="LVN100" s="184"/>
      <c r="LVO100" s="184"/>
      <c r="LVP100" s="184"/>
      <c r="LVQ100" s="184"/>
      <c r="LVR100" s="184"/>
      <c r="LVS100" s="184"/>
      <c r="LVT100" s="184"/>
      <c r="LVU100" s="184"/>
      <c r="LVV100" s="184"/>
      <c r="LVW100" s="184"/>
      <c r="LVX100" s="184"/>
      <c r="LVY100" s="184"/>
      <c r="LVZ100" s="184"/>
      <c r="LWA100" s="184"/>
      <c r="LWB100" s="184"/>
      <c r="LWC100" s="184"/>
      <c r="LWD100" s="184"/>
      <c r="LWE100" s="184"/>
      <c r="LWF100" s="184"/>
      <c r="LWG100" s="184"/>
      <c r="LWH100" s="184"/>
      <c r="LWI100" s="184"/>
      <c r="LWJ100" s="184"/>
      <c r="LWK100" s="184"/>
      <c r="LWL100" s="184"/>
      <c r="LWM100" s="184"/>
      <c r="LWN100" s="184"/>
      <c r="LWO100" s="184"/>
      <c r="LWP100" s="184"/>
      <c r="LWQ100" s="184"/>
      <c r="LWR100" s="184"/>
      <c r="LWS100" s="184"/>
      <c r="LWT100" s="184"/>
      <c r="LWU100" s="184"/>
      <c r="LWV100" s="184"/>
      <c r="LWW100" s="184"/>
      <c r="LWX100" s="184"/>
      <c r="LWY100" s="184"/>
      <c r="LWZ100" s="184"/>
      <c r="LXA100" s="184"/>
      <c r="LXB100" s="184"/>
      <c r="LXC100" s="184"/>
      <c r="LXD100" s="184"/>
      <c r="LXE100" s="184"/>
      <c r="LXF100" s="184"/>
      <c r="LXG100" s="184"/>
      <c r="LXH100" s="184"/>
      <c r="LXI100" s="184"/>
      <c r="LXJ100" s="184"/>
      <c r="LXK100" s="184"/>
      <c r="LXL100" s="184"/>
      <c r="LXM100" s="184"/>
      <c r="LXN100" s="184"/>
      <c r="LXO100" s="184"/>
      <c r="LXP100" s="184"/>
      <c r="LXQ100" s="184"/>
      <c r="LXR100" s="184"/>
      <c r="LXS100" s="184"/>
      <c r="LXT100" s="184"/>
      <c r="LXU100" s="184"/>
      <c r="LXV100" s="184"/>
      <c r="LXW100" s="184"/>
      <c r="LXX100" s="184"/>
      <c r="LXY100" s="184"/>
      <c r="LXZ100" s="184"/>
      <c r="LYA100" s="184"/>
      <c r="LYB100" s="184"/>
      <c r="LYC100" s="184"/>
      <c r="LYD100" s="184"/>
      <c r="LYE100" s="184"/>
      <c r="LYF100" s="184"/>
      <c r="LYG100" s="184"/>
      <c r="LYH100" s="184"/>
      <c r="LYI100" s="184"/>
      <c r="LYJ100" s="184"/>
      <c r="LYK100" s="184"/>
      <c r="LYL100" s="184"/>
      <c r="LYM100" s="184"/>
      <c r="LYN100" s="184"/>
      <c r="LYO100" s="184"/>
      <c r="LYP100" s="184"/>
      <c r="LYQ100" s="184"/>
      <c r="LYR100" s="184"/>
      <c r="LYS100" s="184"/>
      <c r="LYT100" s="184"/>
      <c r="LYU100" s="184"/>
      <c r="LYV100" s="184"/>
      <c r="LYW100" s="184"/>
      <c r="LYX100" s="184"/>
      <c r="LYY100" s="184"/>
      <c r="LYZ100" s="184"/>
      <c r="LZA100" s="184"/>
      <c r="LZB100" s="184"/>
      <c r="LZC100" s="184"/>
      <c r="LZD100" s="184"/>
      <c r="LZE100" s="184"/>
      <c r="LZF100" s="184"/>
      <c r="LZG100" s="184"/>
      <c r="LZH100" s="184"/>
      <c r="LZI100" s="184"/>
      <c r="LZJ100" s="184"/>
      <c r="LZK100" s="184"/>
      <c r="LZL100" s="184"/>
      <c r="LZM100" s="184"/>
      <c r="LZN100" s="184"/>
      <c r="LZO100" s="184"/>
      <c r="LZP100" s="184"/>
      <c r="LZQ100" s="184"/>
      <c r="LZR100" s="184"/>
      <c r="LZS100" s="184"/>
      <c r="LZT100" s="184"/>
      <c r="LZU100" s="184"/>
      <c r="LZV100" s="184"/>
      <c r="LZW100" s="184"/>
      <c r="LZX100" s="184"/>
      <c r="LZY100" s="184"/>
      <c r="LZZ100" s="184"/>
      <c r="MAA100" s="184"/>
      <c r="MAB100" s="184"/>
      <c r="MAC100" s="184"/>
      <c r="MAD100" s="184"/>
      <c r="MAE100" s="184"/>
      <c r="MAF100" s="184"/>
      <c r="MAG100" s="184"/>
      <c r="MAH100" s="184"/>
      <c r="MAI100" s="184"/>
      <c r="MAJ100" s="184"/>
      <c r="MAK100" s="184"/>
      <c r="MAL100" s="184"/>
      <c r="MAM100" s="184"/>
      <c r="MAN100" s="184"/>
      <c r="MAO100" s="184"/>
      <c r="MAP100" s="184"/>
      <c r="MAQ100" s="184"/>
      <c r="MAR100" s="184"/>
      <c r="MAS100" s="184"/>
      <c r="MAT100" s="184"/>
      <c r="MAU100" s="184"/>
      <c r="MAV100" s="184"/>
      <c r="MAW100" s="184"/>
      <c r="MAX100" s="184"/>
      <c r="MAY100" s="184"/>
      <c r="MAZ100" s="184"/>
      <c r="MBA100" s="184"/>
      <c r="MBB100" s="184"/>
      <c r="MBC100" s="184"/>
      <c r="MBD100" s="184"/>
      <c r="MBE100" s="184"/>
      <c r="MBF100" s="184"/>
      <c r="MBG100" s="184"/>
      <c r="MBH100" s="184"/>
      <c r="MBI100" s="184"/>
      <c r="MBJ100" s="184"/>
      <c r="MBK100" s="184"/>
      <c r="MBL100" s="184"/>
      <c r="MBM100" s="184"/>
      <c r="MBN100" s="184"/>
      <c r="MBO100" s="184"/>
      <c r="MBP100" s="184"/>
      <c r="MBQ100" s="184"/>
      <c r="MBR100" s="184"/>
      <c r="MBS100" s="184"/>
      <c r="MBT100" s="184"/>
      <c r="MBU100" s="184"/>
      <c r="MBV100" s="184"/>
      <c r="MBW100" s="184"/>
      <c r="MBX100" s="184"/>
      <c r="MBY100" s="184"/>
      <c r="MBZ100" s="184"/>
      <c r="MCA100" s="184"/>
      <c r="MCB100" s="184"/>
      <c r="MCC100" s="184"/>
      <c r="MCD100" s="184"/>
      <c r="MCE100" s="184"/>
      <c r="MCF100" s="184"/>
      <c r="MCG100" s="184"/>
      <c r="MCH100" s="184"/>
      <c r="MCI100" s="184"/>
      <c r="MCJ100" s="184"/>
      <c r="MCK100" s="184"/>
      <c r="MCL100" s="184"/>
      <c r="MCM100" s="184"/>
      <c r="MCN100" s="184"/>
      <c r="MCO100" s="184"/>
      <c r="MCP100" s="184"/>
      <c r="MCQ100" s="184"/>
      <c r="MCR100" s="184"/>
      <c r="MCS100" s="184"/>
      <c r="MCT100" s="184"/>
      <c r="MCU100" s="184"/>
      <c r="MCV100" s="184"/>
      <c r="MCW100" s="184"/>
      <c r="MCX100" s="184"/>
      <c r="MCY100" s="184"/>
      <c r="MCZ100" s="184"/>
      <c r="MDA100" s="184"/>
      <c r="MDB100" s="184"/>
      <c r="MDC100" s="184"/>
      <c r="MDD100" s="184"/>
      <c r="MDE100" s="184"/>
      <c r="MDF100" s="184"/>
      <c r="MDG100" s="184"/>
      <c r="MDH100" s="184"/>
      <c r="MDI100" s="184"/>
      <c r="MDJ100" s="184"/>
      <c r="MDK100" s="184"/>
      <c r="MDL100" s="184"/>
      <c r="MDM100" s="184"/>
      <c r="MDN100" s="184"/>
      <c r="MDO100" s="184"/>
      <c r="MDP100" s="184"/>
      <c r="MDQ100" s="184"/>
      <c r="MDR100" s="184"/>
      <c r="MDS100" s="184"/>
      <c r="MDT100" s="184"/>
      <c r="MDU100" s="184"/>
      <c r="MDV100" s="184"/>
      <c r="MDW100" s="184"/>
      <c r="MDX100" s="184"/>
      <c r="MDY100" s="184"/>
      <c r="MDZ100" s="184"/>
      <c r="MEA100" s="184"/>
      <c r="MEB100" s="184"/>
      <c r="MEC100" s="184"/>
      <c r="MED100" s="184"/>
      <c r="MEE100" s="184"/>
      <c r="MEF100" s="184"/>
      <c r="MEG100" s="184"/>
      <c r="MEH100" s="184"/>
      <c r="MEI100" s="184"/>
      <c r="MEJ100" s="184"/>
      <c r="MEK100" s="184"/>
      <c r="MEL100" s="184"/>
      <c r="MEM100" s="184"/>
      <c r="MEN100" s="184"/>
      <c r="MEO100" s="184"/>
      <c r="MEP100" s="184"/>
      <c r="MEQ100" s="184"/>
      <c r="MER100" s="184"/>
      <c r="MES100" s="184"/>
      <c r="MET100" s="184"/>
      <c r="MEU100" s="184"/>
      <c r="MEV100" s="184"/>
      <c r="MEW100" s="184"/>
      <c r="MEX100" s="184"/>
      <c r="MEY100" s="184"/>
      <c r="MEZ100" s="184"/>
      <c r="MFA100" s="184"/>
      <c r="MFB100" s="184"/>
      <c r="MFC100" s="184"/>
      <c r="MFD100" s="184"/>
      <c r="MFE100" s="184"/>
      <c r="MFF100" s="184"/>
      <c r="MFG100" s="184"/>
      <c r="MFH100" s="184"/>
      <c r="MFI100" s="184"/>
      <c r="MFJ100" s="184"/>
      <c r="MFK100" s="184"/>
      <c r="MFL100" s="184"/>
      <c r="MFM100" s="184"/>
      <c r="MFN100" s="184"/>
      <c r="MFO100" s="184"/>
      <c r="MFP100" s="184"/>
      <c r="MFQ100" s="184"/>
      <c r="MFR100" s="184"/>
      <c r="MFS100" s="184"/>
      <c r="MFT100" s="184"/>
      <c r="MFU100" s="184"/>
      <c r="MFV100" s="184"/>
      <c r="MFW100" s="184"/>
      <c r="MFX100" s="184"/>
      <c r="MFY100" s="184"/>
      <c r="MFZ100" s="184"/>
      <c r="MGA100" s="184"/>
      <c r="MGB100" s="184"/>
      <c r="MGC100" s="184"/>
      <c r="MGD100" s="184"/>
      <c r="MGE100" s="184"/>
      <c r="MGF100" s="184"/>
      <c r="MGG100" s="184"/>
      <c r="MGH100" s="184"/>
      <c r="MGI100" s="184"/>
      <c r="MGJ100" s="184"/>
      <c r="MGK100" s="184"/>
      <c r="MGL100" s="184"/>
      <c r="MGM100" s="184"/>
      <c r="MGN100" s="184"/>
      <c r="MGO100" s="184"/>
      <c r="MGP100" s="184"/>
      <c r="MGQ100" s="184"/>
      <c r="MGR100" s="184"/>
      <c r="MGS100" s="184"/>
      <c r="MGT100" s="184"/>
      <c r="MGU100" s="184"/>
      <c r="MGV100" s="184"/>
      <c r="MGW100" s="184"/>
      <c r="MGX100" s="184"/>
      <c r="MGY100" s="184"/>
      <c r="MGZ100" s="184"/>
      <c r="MHA100" s="184"/>
      <c r="MHB100" s="184"/>
      <c r="MHC100" s="184"/>
      <c r="MHD100" s="184"/>
      <c r="MHE100" s="184"/>
      <c r="MHF100" s="184"/>
      <c r="MHG100" s="184"/>
      <c r="MHH100" s="184"/>
      <c r="MHI100" s="184"/>
      <c r="MHJ100" s="184"/>
      <c r="MHK100" s="184"/>
      <c r="MHL100" s="184"/>
      <c r="MHM100" s="184"/>
      <c r="MHN100" s="184"/>
      <c r="MHO100" s="184"/>
      <c r="MHP100" s="184"/>
      <c r="MHQ100" s="184"/>
      <c r="MHR100" s="184"/>
      <c r="MHS100" s="184"/>
      <c r="MHT100" s="184"/>
      <c r="MHU100" s="184"/>
      <c r="MHV100" s="184"/>
      <c r="MHW100" s="184"/>
      <c r="MHX100" s="184"/>
      <c r="MHY100" s="184"/>
      <c r="MHZ100" s="184"/>
      <c r="MIA100" s="184"/>
      <c r="MIB100" s="184"/>
      <c r="MIC100" s="184"/>
      <c r="MID100" s="184"/>
      <c r="MIE100" s="184"/>
      <c r="MIF100" s="184"/>
      <c r="MIG100" s="184"/>
      <c r="MIH100" s="184"/>
      <c r="MII100" s="184"/>
      <c r="MIJ100" s="184"/>
      <c r="MIK100" s="184"/>
      <c r="MIL100" s="184"/>
      <c r="MIM100" s="184"/>
      <c r="MIN100" s="184"/>
      <c r="MIO100" s="184"/>
      <c r="MIP100" s="184"/>
      <c r="MIQ100" s="184"/>
      <c r="MIR100" s="184"/>
      <c r="MIS100" s="184"/>
      <c r="MIT100" s="184"/>
      <c r="MIU100" s="184"/>
      <c r="MIV100" s="184"/>
      <c r="MIW100" s="184"/>
      <c r="MIX100" s="184"/>
      <c r="MIY100" s="184"/>
      <c r="MIZ100" s="184"/>
      <c r="MJA100" s="184"/>
      <c r="MJB100" s="184"/>
      <c r="MJC100" s="184"/>
      <c r="MJD100" s="184"/>
      <c r="MJE100" s="184"/>
      <c r="MJF100" s="184"/>
      <c r="MJG100" s="184"/>
      <c r="MJH100" s="184"/>
      <c r="MJI100" s="184"/>
      <c r="MJJ100" s="184"/>
      <c r="MJK100" s="184"/>
      <c r="MJL100" s="184"/>
      <c r="MJM100" s="184"/>
      <c r="MJN100" s="184"/>
      <c r="MJO100" s="184"/>
      <c r="MJP100" s="184"/>
      <c r="MJQ100" s="184"/>
      <c r="MJR100" s="184"/>
      <c r="MJS100" s="184"/>
      <c r="MJT100" s="184"/>
      <c r="MJU100" s="184"/>
      <c r="MJV100" s="184"/>
      <c r="MJW100" s="184"/>
      <c r="MJX100" s="184"/>
      <c r="MJY100" s="184"/>
      <c r="MJZ100" s="184"/>
      <c r="MKA100" s="184"/>
      <c r="MKB100" s="184"/>
      <c r="MKC100" s="184"/>
      <c r="MKD100" s="184"/>
      <c r="MKE100" s="184"/>
      <c r="MKF100" s="184"/>
      <c r="MKG100" s="184"/>
      <c r="MKH100" s="184"/>
      <c r="MKI100" s="184"/>
      <c r="MKJ100" s="184"/>
      <c r="MKK100" s="184"/>
      <c r="MKL100" s="184"/>
      <c r="MKM100" s="184"/>
      <c r="MKN100" s="184"/>
      <c r="MKO100" s="184"/>
      <c r="MKP100" s="184"/>
      <c r="MKQ100" s="184"/>
      <c r="MKR100" s="184"/>
      <c r="MKS100" s="184"/>
      <c r="MKT100" s="184"/>
      <c r="MKU100" s="184"/>
      <c r="MKV100" s="184"/>
      <c r="MKW100" s="184"/>
      <c r="MKX100" s="184"/>
      <c r="MKY100" s="184"/>
      <c r="MKZ100" s="184"/>
      <c r="MLA100" s="184"/>
      <c r="MLB100" s="184"/>
      <c r="MLC100" s="184"/>
      <c r="MLD100" s="184"/>
      <c r="MLE100" s="184"/>
      <c r="MLF100" s="184"/>
      <c r="MLG100" s="184"/>
      <c r="MLH100" s="184"/>
      <c r="MLI100" s="184"/>
      <c r="MLJ100" s="184"/>
      <c r="MLK100" s="184"/>
      <c r="MLL100" s="184"/>
      <c r="MLM100" s="184"/>
      <c r="MLN100" s="184"/>
      <c r="MLO100" s="184"/>
      <c r="MLP100" s="184"/>
      <c r="MLQ100" s="184"/>
      <c r="MLR100" s="184"/>
      <c r="MLS100" s="184"/>
      <c r="MLT100" s="184"/>
      <c r="MLU100" s="184"/>
      <c r="MLV100" s="184"/>
      <c r="MLW100" s="184"/>
      <c r="MLX100" s="184"/>
      <c r="MLY100" s="184"/>
      <c r="MLZ100" s="184"/>
      <c r="MMA100" s="184"/>
      <c r="MMB100" s="184"/>
      <c r="MMC100" s="184"/>
      <c r="MMD100" s="184"/>
      <c r="MME100" s="184"/>
      <c r="MMF100" s="184"/>
      <c r="MMG100" s="184"/>
      <c r="MMH100" s="184"/>
      <c r="MMI100" s="184"/>
      <c r="MMJ100" s="184"/>
      <c r="MMK100" s="184"/>
      <c r="MML100" s="184"/>
      <c r="MMM100" s="184"/>
      <c r="MMN100" s="184"/>
      <c r="MMO100" s="184"/>
      <c r="MMP100" s="184"/>
      <c r="MMQ100" s="184"/>
      <c r="MMR100" s="184"/>
      <c r="MMS100" s="184"/>
      <c r="MMT100" s="184"/>
      <c r="MMU100" s="184"/>
      <c r="MMV100" s="184"/>
      <c r="MMW100" s="184"/>
      <c r="MMX100" s="184"/>
      <c r="MMY100" s="184"/>
      <c r="MMZ100" s="184"/>
      <c r="MNA100" s="184"/>
      <c r="MNB100" s="184"/>
      <c r="MNC100" s="184"/>
      <c r="MND100" s="184"/>
      <c r="MNE100" s="184"/>
      <c r="MNF100" s="184"/>
      <c r="MNG100" s="184"/>
      <c r="MNH100" s="184"/>
      <c r="MNI100" s="184"/>
      <c r="MNJ100" s="184"/>
      <c r="MNK100" s="184"/>
      <c r="MNL100" s="184"/>
      <c r="MNM100" s="184"/>
      <c r="MNN100" s="184"/>
      <c r="MNO100" s="184"/>
      <c r="MNP100" s="184"/>
      <c r="MNQ100" s="184"/>
      <c r="MNR100" s="184"/>
      <c r="MNS100" s="184"/>
      <c r="MNT100" s="184"/>
      <c r="MNU100" s="184"/>
      <c r="MNV100" s="184"/>
      <c r="MNW100" s="184"/>
      <c r="MNX100" s="184"/>
      <c r="MNY100" s="184"/>
      <c r="MNZ100" s="184"/>
      <c r="MOA100" s="184"/>
      <c r="MOB100" s="184"/>
      <c r="MOC100" s="184"/>
      <c r="MOD100" s="184"/>
      <c r="MOE100" s="184"/>
      <c r="MOF100" s="184"/>
      <c r="MOG100" s="184"/>
      <c r="MOH100" s="184"/>
      <c r="MOI100" s="184"/>
      <c r="MOJ100" s="184"/>
      <c r="MOK100" s="184"/>
      <c r="MOL100" s="184"/>
      <c r="MOM100" s="184"/>
      <c r="MON100" s="184"/>
      <c r="MOO100" s="184"/>
      <c r="MOP100" s="184"/>
      <c r="MOQ100" s="184"/>
      <c r="MOR100" s="184"/>
      <c r="MOS100" s="184"/>
      <c r="MOT100" s="184"/>
      <c r="MOU100" s="184"/>
      <c r="MOV100" s="184"/>
      <c r="MOW100" s="184"/>
      <c r="MOX100" s="184"/>
      <c r="MOY100" s="184"/>
      <c r="MOZ100" s="184"/>
      <c r="MPA100" s="184"/>
      <c r="MPB100" s="184"/>
      <c r="MPC100" s="184"/>
      <c r="MPD100" s="184"/>
      <c r="MPE100" s="184"/>
      <c r="MPF100" s="184"/>
      <c r="MPG100" s="184"/>
      <c r="MPH100" s="184"/>
      <c r="MPI100" s="184"/>
      <c r="MPJ100" s="184"/>
      <c r="MPK100" s="184"/>
      <c r="MPL100" s="184"/>
      <c r="MPM100" s="184"/>
      <c r="MPN100" s="184"/>
      <c r="MPO100" s="184"/>
      <c r="MPP100" s="184"/>
      <c r="MPQ100" s="184"/>
      <c r="MPR100" s="184"/>
      <c r="MPS100" s="184"/>
      <c r="MPT100" s="184"/>
      <c r="MPU100" s="184"/>
      <c r="MPV100" s="184"/>
      <c r="MPW100" s="184"/>
      <c r="MPX100" s="184"/>
      <c r="MPY100" s="184"/>
      <c r="MPZ100" s="184"/>
      <c r="MQA100" s="184"/>
      <c r="MQB100" s="184"/>
      <c r="MQC100" s="184"/>
      <c r="MQD100" s="184"/>
      <c r="MQE100" s="184"/>
      <c r="MQF100" s="184"/>
      <c r="MQG100" s="184"/>
      <c r="MQH100" s="184"/>
      <c r="MQI100" s="184"/>
      <c r="MQJ100" s="184"/>
      <c r="MQK100" s="184"/>
      <c r="MQL100" s="184"/>
      <c r="MQM100" s="184"/>
      <c r="MQN100" s="184"/>
      <c r="MQO100" s="184"/>
      <c r="MQP100" s="184"/>
      <c r="MQQ100" s="184"/>
      <c r="MQR100" s="184"/>
      <c r="MQS100" s="184"/>
      <c r="MQT100" s="184"/>
      <c r="MQU100" s="184"/>
      <c r="MQV100" s="184"/>
      <c r="MQW100" s="184"/>
      <c r="MQX100" s="184"/>
      <c r="MQY100" s="184"/>
      <c r="MQZ100" s="184"/>
      <c r="MRA100" s="184"/>
      <c r="MRB100" s="184"/>
      <c r="MRC100" s="184"/>
      <c r="MRD100" s="184"/>
      <c r="MRE100" s="184"/>
      <c r="MRF100" s="184"/>
      <c r="MRG100" s="184"/>
      <c r="MRH100" s="184"/>
      <c r="MRI100" s="184"/>
      <c r="MRJ100" s="184"/>
      <c r="MRK100" s="184"/>
      <c r="MRL100" s="184"/>
      <c r="MRM100" s="184"/>
      <c r="MRN100" s="184"/>
      <c r="MRO100" s="184"/>
      <c r="MRP100" s="184"/>
      <c r="MRQ100" s="184"/>
      <c r="MRR100" s="184"/>
      <c r="MRS100" s="184"/>
      <c r="MRT100" s="184"/>
      <c r="MRU100" s="184"/>
      <c r="MRV100" s="184"/>
      <c r="MRW100" s="184"/>
      <c r="MRX100" s="184"/>
      <c r="MRY100" s="184"/>
      <c r="MRZ100" s="184"/>
      <c r="MSA100" s="184"/>
      <c r="MSB100" s="184"/>
      <c r="MSC100" s="184"/>
      <c r="MSD100" s="184"/>
      <c r="MSE100" s="184"/>
      <c r="MSF100" s="184"/>
      <c r="MSG100" s="184"/>
      <c r="MSH100" s="184"/>
      <c r="MSI100" s="184"/>
      <c r="MSJ100" s="184"/>
      <c r="MSK100" s="184"/>
      <c r="MSL100" s="184"/>
      <c r="MSM100" s="184"/>
      <c r="MSN100" s="184"/>
      <c r="MSO100" s="184"/>
      <c r="MSP100" s="184"/>
      <c r="MSQ100" s="184"/>
      <c r="MSR100" s="184"/>
      <c r="MSS100" s="184"/>
      <c r="MST100" s="184"/>
      <c r="MSU100" s="184"/>
      <c r="MSV100" s="184"/>
      <c r="MSW100" s="184"/>
      <c r="MSX100" s="184"/>
      <c r="MSY100" s="184"/>
      <c r="MSZ100" s="184"/>
      <c r="MTA100" s="184"/>
      <c r="MTB100" s="184"/>
      <c r="MTC100" s="184"/>
      <c r="MTD100" s="184"/>
      <c r="MTE100" s="184"/>
      <c r="MTF100" s="184"/>
      <c r="MTG100" s="184"/>
      <c r="MTH100" s="184"/>
      <c r="MTI100" s="184"/>
      <c r="MTJ100" s="184"/>
      <c r="MTK100" s="184"/>
      <c r="MTL100" s="184"/>
      <c r="MTM100" s="184"/>
      <c r="MTN100" s="184"/>
      <c r="MTO100" s="184"/>
      <c r="MTP100" s="184"/>
      <c r="MTQ100" s="184"/>
      <c r="MTR100" s="184"/>
      <c r="MTS100" s="184"/>
      <c r="MTT100" s="184"/>
      <c r="MTU100" s="184"/>
      <c r="MTV100" s="184"/>
      <c r="MTW100" s="184"/>
      <c r="MTX100" s="184"/>
      <c r="MTY100" s="184"/>
      <c r="MTZ100" s="184"/>
      <c r="MUA100" s="184"/>
      <c r="MUB100" s="184"/>
      <c r="MUC100" s="184"/>
      <c r="MUD100" s="184"/>
      <c r="MUE100" s="184"/>
      <c r="MUF100" s="184"/>
      <c r="MUG100" s="184"/>
      <c r="MUH100" s="184"/>
      <c r="MUI100" s="184"/>
      <c r="MUJ100" s="184"/>
      <c r="MUK100" s="184"/>
      <c r="MUL100" s="184"/>
      <c r="MUM100" s="184"/>
      <c r="MUN100" s="184"/>
      <c r="MUO100" s="184"/>
      <c r="MUP100" s="184"/>
      <c r="MUQ100" s="184"/>
      <c r="MUR100" s="184"/>
      <c r="MUS100" s="184"/>
      <c r="MUT100" s="184"/>
      <c r="MUU100" s="184"/>
      <c r="MUV100" s="184"/>
      <c r="MUW100" s="184"/>
      <c r="MUX100" s="184"/>
      <c r="MUY100" s="184"/>
      <c r="MUZ100" s="184"/>
      <c r="MVA100" s="184"/>
      <c r="MVB100" s="184"/>
      <c r="MVC100" s="184"/>
      <c r="MVD100" s="184"/>
      <c r="MVE100" s="184"/>
      <c r="MVF100" s="184"/>
      <c r="MVG100" s="184"/>
      <c r="MVH100" s="184"/>
      <c r="MVI100" s="184"/>
      <c r="MVJ100" s="184"/>
      <c r="MVK100" s="184"/>
      <c r="MVL100" s="184"/>
      <c r="MVM100" s="184"/>
      <c r="MVN100" s="184"/>
      <c r="MVO100" s="184"/>
      <c r="MVP100" s="184"/>
      <c r="MVQ100" s="184"/>
      <c r="MVR100" s="184"/>
      <c r="MVS100" s="184"/>
      <c r="MVT100" s="184"/>
      <c r="MVU100" s="184"/>
      <c r="MVV100" s="184"/>
      <c r="MVW100" s="184"/>
      <c r="MVX100" s="184"/>
      <c r="MVY100" s="184"/>
      <c r="MVZ100" s="184"/>
      <c r="MWA100" s="184"/>
      <c r="MWB100" s="184"/>
      <c r="MWC100" s="184"/>
      <c r="MWD100" s="184"/>
      <c r="MWE100" s="184"/>
      <c r="MWF100" s="184"/>
      <c r="MWG100" s="184"/>
      <c r="MWH100" s="184"/>
      <c r="MWI100" s="184"/>
      <c r="MWJ100" s="184"/>
      <c r="MWK100" s="184"/>
      <c r="MWL100" s="184"/>
      <c r="MWM100" s="184"/>
      <c r="MWN100" s="184"/>
      <c r="MWO100" s="184"/>
      <c r="MWP100" s="184"/>
      <c r="MWQ100" s="184"/>
      <c r="MWR100" s="184"/>
      <c r="MWS100" s="184"/>
      <c r="MWT100" s="184"/>
      <c r="MWU100" s="184"/>
      <c r="MWV100" s="184"/>
      <c r="MWW100" s="184"/>
      <c r="MWX100" s="184"/>
      <c r="MWY100" s="184"/>
      <c r="MWZ100" s="184"/>
      <c r="MXA100" s="184"/>
      <c r="MXB100" s="184"/>
      <c r="MXC100" s="184"/>
      <c r="MXD100" s="184"/>
      <c r="MXE100" s="184"/>
      <c r="MXF100" s="184"/>
      <c r="MXG100" s="184"/>
      <c r="MXH100" s="184"/>
      <c r="MXI100" s="184"/>
      <c r="MXJ100" s="184"/>
      <c r="MXK100" s="184"/>
      <c r="MXL100" s="184"/>
      <c r="MXM100" s="184"/>
      <c r="MXN100" s="184"/>
      <c r="MXO100" s="184"/>
      <c r="MXP100" s="184"/>
      <c r="MXQ100" s="184"/>
      <c r="MXR100" s="184"/>
      <c r="MXS100" s="184"/>
      <c r="MXT100" s="184"/>
      <c r="MXU100" s="184"/>
      <c r="MXV100" s="184"/>
      <c r="MXW100" s="184"/>
      <c r="MXX100" s="184"/>
      <c r="MXY100" s="184"/>
      <c r="MXZ100" s="184"/>
      <c r="MYA100" s="184"/>
      <c r="MYB100" s="184"/>
      <c r="MYC100" s="184"/>
      <c r="MYD100" s="184"/>
      <c r="MYE100" s="184"/>
      <c r="MYF100" s="184"/>
      <c r="MYG100" s="184"/>
      <c r="MYH100" s="184"/>
      <c r="MYI100" s="184"/>
      <c r="MYJ100" s="184"/>
      <c r="MYK100" s="184"/>
      <c r="MYL100" s="184"/>
      <c r="MYM100" s="184"/>
      <c r="MYN100" s="184"/>
      <c r="MYO100" s="184"/>
      <c r="MYP100" s="184"/>
      <c r="MYQ100" s="184"/>
      <c r="MYR100" s="184"/>
      <c r="MYS100" s="184"/>
      <c r="MYT100" s="184"/>
      <c r="MYU100" s="184"/>
      <c r="MYV100" s="184"/>
      <c r="MYW100" s="184"/>
      <c r="MYX100" s="184"/>
      <c r="MYY100" s="184"/>
      <c r="MYZ100" s="184"/>
      <c r="MZA100" s="184"/>
      <c r="MZB100" s="184"/>
      <c r="MZC100" s="184"/>
      <c r="MZD100" s="184"/>
      <c r="MZE100" s="184"/>
      <c r="MZF100" s="184"/>
      <c r="MZG100" s="184"/>
      <c r="MZH100" s="184"/>
      <c r="MZI100" s="184"/>
      <c r="MZJ100" s="184"/>
      <c r="MZK100" s="184"/>
      <c r="MZL100" s="184"/>
      <c r="MZM100" s="184"/>
      <c r="MZN100" s="184"/>
      <c r="MZO100" s="184"/>
      <c r="MZP100" s="184"/>
      <c r="MZQ100" s="184"/>
      <c r="MZR100" s="184"/>
      <c r="MZS100" s="184"/>
      <c r="MZT100" s="184"/>
      <c r="MZU100" s="184"/>
      <c r="MZV100" s="184"/>
      <c r="MZW100" s="184"/>
      <c r="MZX100" s="184"/>
      <c r="MZY100" s="184"/>
      <c r="MZZ100" s="184"/>
      <c r="NAA100" s="184"/>
      <c r="NAB100" s="184"/>
      <c r="NAC100" s="184"/>
      <c r="NAD100" s="184"/>
      <c r="NAE100" s="184"/>
      <c r="NAF100" s="184"/>
      <c r="NAG100" s="184"/>
      <c r="NAH100" s="184"/>
      <c r="NAI100" s="184"/>
      <c r="NAJ100" s="184"/>
      <c r="NAK100" s="184"/>
      <c r="NAL100" s="184"/>
      <c r="NAM100" s="184"/>
      <c r="NAN100" s="184"/>
      <c r="NAO100" s="184"/>
      <c r="NAP100" s="184"/>
      <c r="NAQ100" s="184"/>
      <c r="NAR100" s="184"/>
      <c r="NAS100" s="184"/>
      <c r="NAT100" s="184"/>
      <c r="NAU100" s="184"/>
      <c r="NAV100" s="184"/>
      <c r="NAW100" s="184"/>
      <c r="NAX100" s="184"/>
      <c r="NAY100" s="184"/>
      <c r="NAZ100" s="184"/>
      <c r="NBA100" s="184"/>
      <c r="NBB100" s="184"/>
      <c r="NBC100" s="184"/>
      <c r="NBD100" s="184"/>
      <c r="NBE100" s="184"/>
      <c r="NBF100" s="184"/>
      <c r="NBG100" s="184"/>
      <c r="NBH100" s="184"/>
      <c r="NBI100" s="184"/>
      <c r="NBJ100" s="184"/>
      <c r="NBK100" s="184"/>
      <c r="NBL100" s="184"/>
      <c r="NBM100" s="184"/>
      <c r="NBN100" s="184"/>
      <c r="NBO100" s="184"/>
      <c r="NBP100" s="184"/>
      <c r="NBQ100" s="184"/>
      <c r="NBR100" s="184"/>
      <c r="NBS100" s="184"/>
      <c r="NBT100" s="184"/>
      <c r="NBU100" s="184"/>
      <c r="NBV100" s="184"/>
      <c r="NBW100" s="184"/>
      <c r="NBX100" s="184"/>
      <c r="NBY100" s="184"/>
      <c r="NBZ100" s="184"/>
      <c r="NCA100" s="184"/>
      <c r="NCB100" s="184"/>
      <c r="NCC100" s="184"/>
      <c r="NCD100" s="184"/>
      <c r="NCE100" s="184"/>
      <c r="NCF100" s="184"/>
      <c r="NCG100" s="184"/>
      <c r="NCH100" s="184"/>
      <c r="NCI100" s="184"/>
      <c r="NCJ100" s="184"/>
      <c r="NCK100" s="184"/>
      <c r="NCL100" s="184"/>
      <c r="NCM100" s="184"/>
      <c r="NCN100" s="184"/>
      <c r="NCO100" s="184"/>
      <c r="NCP100" s="184"/>
      <c r="NCQ100" s="184"/>
      <c r="NCR100" s="184"/>
      <c r="NCS100" s="184"/>
      <c r="NCT100" s="184"/>
      <c r="NCU100" s="184"/>
      <c r="NCV100" s="184"/>
      <c r="NCW100" s="184"/>
      <c r="NCX100" s="184"/>
      <c r="NCY100" s="184"/>
      <c r="NCZ100" s="184"/>
      <c r="NDA100" s="184"/>
      <c r="NDB100" s="184"/>
      <c r="NDC100" s="184"/>
      <c r="NDD100" s="184"/>
      <c r="NDE100" s="184"/>
      <c r="NDF100" s="184"/>
      <c r="NDG100" s="184"/>
      <c r="NDH100" s="184"/>
      <c r="NDI100" s="184"/>
      <c r="NDJ100" s="184"/>
      <c r="NDK100" s="184"/>
      <c r="NDL100" s="184"/>
      <c r="NDM100" s="184"/>
      <c r="NDN100" s="184"/>
      <c r="NDO100" s="184"/>
      <c r="NDP100" s="184"/>
      <c r="NDQ100" s="184"/>
      <c r="NDR100" s="184"/>
      <c r="NDS100" s="184"/>
      <c r="NDT100" s="184"/>
      <c r="NDU100" s="184"/>
      <c r="NDV100" s="184"/>
      <c r="NDW100" s="184"/>
      <c r="NDX100" s="184"/>
      <c r="NDY100" s="184"/>
      <c r="NDZ100" s="184"/>
      <c r="NEA100" s="184"/>
      <c r="NEB100" s="184"/>
      <c r="NEC100" s="184"/>
      <c r="NED100" s="184"/>
      <c r="NEE100" s="184"/>
      <c r="NEF100" s="184"/>
      <c r="NEG100" s="184"/>
      <c r="NEH100" s="184"/>
      <c r="NEI100" s="184"/>
      <c r="NEJ100" s="184"/>
      <c r="NEK100" s="184"/>
      <c r="NEL100" s="184"/>
      <c r="NEM100" s="184"/>
      <c r="NEN100" s="184"/>
      <c r="NEO100" s="184"/>
      <c r="NEP100" s="184"/>
      <c r="NEQ100" s="184"/>
      <c r="NER100" s="184"/>
      <c r="NES100" s="184"/>
      <c r="NET100" s="184"/>
      <c r="NEU100" s="184"/>
      <c r="NEV100" s="184"/>
      <c r="NEW100" s="184"/>
      <c r="NEX100" s="184"/>
      <c r="NEY100" s="184"/>
      <c r="NEZ100" s="184"/>
      <c r="NFA100" s="184"/>
      <c r="NFB100" s="184"/>
      <c r="NFC100" s="184"/>
      <c r="NFD100" s="184"/>
      <c r="NFE100" s="184"/>
      <c r="NFF100" s="184"/>
      <c r="NFG100" s="184"/>
      <c r="NFH100" s="184"/>
      <c r="NFI100" s="184"/>
      <c r="NFJ100" s="184"/>
      <c r="NFK100" s="184"/>
      <c r="NFL100" s="184"/>
      <c r="NFM100" s="184"/>
      <c r="NFN100" s="184"/>
      <c r="NFO100" s="184"/>
      <c r="NFP100" s="184"/>
      <c r="NFQ100" s="184"/>
      <c r="NFR100" s="184"/>
      <c r="NFS100" s="184"/>
      <c r="NFT100" s="184"/>
      <c r="NFU100" s="184"/>
      <c r="NFV100" s="184"/>
      <c r="NFW100" s="184"/>
      <c r="NFX100" s="184"/>
      <c r="NFY100" s="184"/>
      <c r="NFZ100" s="184"/>
      <c r="NGA100" s="184"/>
      <c r="NGB100" s="184"/>
      <c r="NGC100" s="184"/>
      <c r="NGD100" s="184"/>
      <c r="NGE100" s="184"/>
      <c r="NGF100" s="184"/>
      <c r="NGG100" s="184"/>
      <c r="NGH100" s="184"/>
      <c r="NGI100" s="184"/>
      <c r="NGJ100" s="184"/>
      <c r="NGK100" s="184"/>
      <c r="NGL100" s="184"/>
      <c r="NGM100" s="184"/>
      <c r="NGN100" s="184"/>
      <c r="NGO100" s="184"/>
      <c r="NGP100" s="184"/>
      <c r="NGQ100" s="184"/>
      <c r="NGR100" s="184"/>
      <c r="NGS100" s="184"/>
      <c r="NGT100" s="184"/>
      <c r="NGU100" s="184"/>
      <c r="NGV100" s="184"/>
      <c r="NGW100" s="184"/>
      <c r="NGX100" s="184"/>
      <c r="NGY100" s="184"/>
      <c r="NGZ100" s="184"/>
      <c r="NHA100" s="184"/>
      <c r="NHB100" s="184"/>
      <c r="NHC100" s="184"/>
      <c r="NHD100" s="184"/>
      <c r="NHE100" s="184"/>
      <c r="NHF100" s="184"/>
      <c r="NHG100" s="184"/>
      <c r="NHH100" s="184"/>
      <c r="NHI100" s="184"/>
      <c r="NHJ100" s="184"/>
      <c r="NHK100" s="184"/>
      <c r="NHL100" s="184"/>
      <c r="NHM100" s="184"/>
      <c r="NHN100" s="184"/>
      <c r="NHO100" s="184"/>
      <c r="NHP100" s="184"/>
      <c r="NHQ100" s="184"/>
      <c r="NHR100" s="184"/>
      <c r="NHS100" s="184"/>
      <c r="NHT100" s="184"/>
      <c r="NHU100" s="184"/>
      <c r="NHV100" s="184"/>
      <c r="NHW100" s="184"/>
      <c r="NHX100" s="184"/>
      <c r="NHY100" s="184"/>
      <c r="NHZ100" s="184"/>
      <c r="NIA100" s="184"/>
      <c r="NIB100" s="184"/>
      <c r="NIC100" s="184"/>
      <c r="NID100" s="184"/>
      <c r="NIE100" s="184"/>
      <c r="NIF100" s="184"/>
      <c r="NIG100" s="184"/>
      <c r="NIH100" s="184"/>
      <c r="NII100" s="184"/>
      <c r="NIJ100" s="184"/>
      <c r="NIK100" s="184"/>
      <c r="NIL100" s="184"/>
      <c r="NIM100" s="184"/>
      <c r="NIN100" s="184"/>
      <c r="NIO100" s="184"/>
      <c r="NIP100" s="184"/>
      <c r="NIQ100" s="184"/>
      <c r="NIR100" s="184"/>
      <c r="NIS100" s="184"/>
      <c r="NIT100" s="184"/>
      <c r="NIU100" s="184"/>
      <c r="NIV100" s="184"/>
      <c r="NIW100" s="184"/>
      <c r="NIX100" s="184"/>
      <c r="NIY100" s="184"/>
      <c r="NIZ100" s="184"/>
      <c r="NJA100" s="184"/>
      <c r="NJB100" s="184"/>
      <c r="NJC100" s="184"/>
      <c r="NJD100" s="184"/>
      <c r="NJE100" s="184"/>
      <c r="NJF100" s="184"/>
      <c r="NJG100" s="184"/>
      <c r="NJH100" s="184"/>
      <c r="NJI100" s="184"/>
      <c r="NJJ100" s="184"/>
      <c r="NJK100" s="184"/>
      <c r="NJL100" s="184"/>
      <c r="NJM100" s="184"/>
      <c r="NJN100" s="184"/>
      <c r="NJO100" s="184"/>
      <c r="NJP100" s="184"/>
      <c r="NJQ100" s="184"/>
      <c r="NJR100" s="184"/>
      <c r="NJS100" s="184"/>
      <c r="NJT100" s="184"/>
      <c r="NJU100" s="184"/>
      <c r="NJV100" s="184"/>
      <c r="NJW100" s="184"/>
      <c r="NJX100" s="184"/>
      <c r="NJY100" s="184"/>
      <c r="NJZ100" s="184"/>
      <c r="NKA100" s="184"/>
      <c r="NKB100" s="184"/>
      <c r="NKC100" s="184"/>
      <c r="NKD100" s="184"/>
      <c r="NKE100" s="184"/>
      <c r="NKF100" s="184"/>
      <c r="NKG100" s="184"/>
      <c r="NKH100" s="184"/>
      <c r="NKI100" s="184"/>
      <c r="NKJ100" s="184"/>
      <c r="NKK100" s="184"/>
      <c r="NKL100" s="184"/>
      <c r="NKM100" s="184"/>
      <c r="NKN100" s="184"/>
      <c r="NKO100" s="184"/>
      <c r="NKP100" s="184"/>
      <c r="NKQ100" s="184"/>
      <c r="NKR100" s="184"/>
      <c r="NKS100" s="184"/>
      <c r="NKT100" s="184"/>
      <c r="NKU100" s="184"/>
      <c r="NKV100" s="184"/>
      <c r="NKW100" s="184"/>
      <c r="NKX100" s="184"/>
      <c r="NKY100" s="184"/>
      <c r="NKZ100" s="184"/>
      <c r="NLA100" s="184"/>
      <c r="NLB100" s="184"/>
      <c r="NLC100" s="184"/>
      <c r="NLD100" s="184"/>
      <c r="NLE100" s="184"/>
      <c r="NLF100" s="184"/>
      <c r="NLG100" s="184"/>
      <c r="NLH100" s="184"/>
      <c r="NLI100" s="184"/>
      <c r="NLJ100" s="184"/>
      <c r="NLK100" s="184"/>
      <c r="NLL100" s="184"/>
      <c r="NLM100" s="184"/>
      <c r="NLN100" s="184"/>
      <c r="NLO100" s="184"/>
      <c r="NLP100" s="184"/>
      <c r="NLQ100" s="184"/>
      <c r="NLR100" s="184"/>
      <c r="NLS100" s="184"/>
      <c r="NLT100" s="184"/>
      <c r="NLU100" s="184"/>
      <c r="NLV100" s="184"/>
      <c r="NLW100" s="184"/>
      <c r="NLX100" s="184"/>
      <c r="NLY100" s="184"/>
      <c r="NLZ100" s="184"/>
      <c r="NMA100" s="184"/>
      <c r="NMB100" s="184"/>
      <c r="NMC100" s="184"/>
      <c r="NMD100" s="184"/>
      <c r="NME100" s="184"/>
      <c r="NMF100" s="184"/>
      <c r="NMG100" s="184"/>
      <c r="NMH100" s="184"/>
      <c r="NMI100" s="184"/>
      <c r="NMJ100" s="184"/>
      <c r="NMK100" s="184"/>
      <c r="NML100" s="184"/>
      <c r="NMM100" s="184"/>
      <c r="NMN100" s="184"/>
      <c r="NMO100" s="184"/>
      <c r="NMP100" s="184"/>
      <c r="NMQ100" s="184"/>
      <c r="NMR100" s="184"/>
      <c r="NMS100" s="184"/>
      <c r="NMT100" s="184"/>
      <c r="NMU100" s="184"/>
      <c r="NMV100" s="184"/>
      <c r="NMW100" s="184"/>
      <c r="NMX100" s="184"/>
      <c r="NMY100" s="184"/>
      <c r="NMZ100" s="184"/>
      <c r="NNA100" s="184"/>
      <c r="NNB100" s="184"/>
      <c r="NNC100" s="184"/>
      <c r="NND100" s="184"/>
      <c r="NNE100" s="184"/>
      <c r="NNF100" s="184"/>
      <c r="NNG100" s="184"/>
      <c r="NNH100" s="184"/>
      <c r="NNI100" s="184"/>
      <c r="NNJ100" s="184"/>
      <c r="NNK100" s="184"/>
      <c r="NNL100" s="184"/>
      <c r="NNM100" s="184"/>
      <c r="NNN100" s="184"/>
      <c r="NNO100" s="184"/>
      <c r="NNP100" s="184"/>
      <c r="NNQ100" s="184"/>
      <c r="NNR100" s="184"/>
      <c r="NNS100" s="184"/>
      <c r="NNT100" s="184"/>
      <c r="NNU100" s="184"/>
      <c r="NNV100" s="184"/>
      <c r="NNW100" s="184"/>
      <c r="NNX100" s="184"/>
      <c r="NNY100" s="184"/>
      <c r="NNZ100" s="184"/>
      <c r="NOA100" s="184"/>
      <c r="NOB100" s="184"/>
      <c r="NOC100" s="184"/>
      <c r="NOD100" s="184"/>
      <c r="NOE100" s="184"/>
      <c r="NOF100" s="184"/>
      <c r="NOG100" s="184"/>
      <c r="NOH100" s="184"/>
      <c r="NOI100" s="184"/>
      <c r="NOJ100" s="184"/>
      <c r="NOK100" s="184"/>
      <c r="NOL100" s="184"/>
      <c r="NOM100" s="184"/>
      <c r="NON100" s="184"/>
      <c r="NOO100" s="184"/>
      <c r="NOP100" s="184"/>
      <c r="NOQ100" s="184"/>
      <c r="NOR100" s="184"/>
      <c r="NOS100" s="184"/>
      <c r="NOT100" s="184"/>
      <c r="NOU100" s="184"/>
      <c r="NOV100" s="184"/>
      <c r="NOW100" s="184"/>
      <c r="NOX100" s="184"/>
      <c r="NOY100" s="184"/>
      <c r="NOZ100" s="184"/>
      <c r="NPA100" s="184"/>
      <c r="NPB100" s="184"/>
      <c r="NPC100" s="184"/>
      <c r="NPD100" s="184"/>
      <c r="NPE100" s="184"/>
      <c r="NPF100" s="184"/>
      <c r="NPG100" s="184"/>
      <c r="NPH100" s="184"/>
      <c r="NPI100" s="184"/>
      <c r="NPJ100" s="184"/>
      <c r="NPK100" s="184"/>
      <c r="NPL100" s="184"/>
      <c r="NPM100" s="184"/>
      <c r="NPN100" s="184"/>
      <c r="NPO100" s="184"/>
      <c r="NPP100" s="184"/>
      <c r="NPQ100" s="184"/>
      <c r="NPR100" s="184"/>
      <c r="NPS100" s="184"/>
      <c r="NPT100" s="184"/>
      <c r="NPU100" s="184"/>
      <c r="NPV100" s="184"/>
      <c r="NPW100" s="184"/>
      <c r="NPX100" s="184"/>
      <c r="NPY100" s="184"/>
      <c r="NPZ100" s="184"/>
      <c r="NQA100" s="184"/>
      <c r="NQB100" s="184"/>
      <c r="NQC100" s="184"/>
      <c r="NQD100" s="184"/>
      <c r="NQE100" s="184"/>
      <c r="NQF100" s="184"/>
      <c r="NQG100" s="184"/>
      <c r="NQH100" s="184"/>
      <c r="NQI100" s="184"/>
      <c r="NQJ100" s="184"/>
      <c r="NQK100" s="184"/>
      <c r="NQL100" s="184"/>
      <c r="NQM100" s="184"/>
      <c r="NQN100" s="184"/>
      <c r="NQO100" s="184"/>
      <c r="NQP100" s="184"/>
      <c r="NQQ100" s="184"/>
      <c r="NQR100" s="184"/>
      <c r="NQS100" s="184"/>
      <c r="NQT100" s="184"/>
      <c r="NQU100" s="184"/>
      <c r="NQV100" s="184"/>
      <c r="NQW100" s="184"/>
      <c r="NQX100" s="184"/>
      <c r="NQY100" s="184"/>
      <c r="NQZ100" s="184"/>
      <c r="NRA100" s="184"/>
      <c r="NRB100" s="184"/>
      <c r="NRC100" s="184"/>
      <c r="NRD100" s="184"/>
      <c r="NRE100" s="184"/>
      <c r="NRF100" s="184"/>
      <c r="NRG100" s="184"/>
      <c r="NRH100" s="184"/>
      <c r="NRI100" s="184"/>
      <c r="NRJ100" s="184"/>
      <c r="NRK100" s="184"/>
      <c r="NRL100" s="184"/>
      <c r="NRM100" s="184"/>
      <c r="NRN100" s="184"/>
      <c r="NRO100" s="184"/>
      <c r="NRP100" s="184"/>
      <c r="NRQ100" s="184"/>
      <c r="NRR100" s="184"/>
      <c r="NRS100" s="184"/>
      <c r="NRT100" s="184"/>
      <c r="NRU100" s="184"/>
      <c r="NRV100" s="184"/>
      <c r="NRW100" s="184"/>
      <c r="NRX100" s="184"/>
      <c r="NRY100" s="184"/>
      <c r="NRZ100" s="184"/>
      <c r="NSA100" s="184"/>
      <c r="NSB100" s="184"/>
      <c r="NSC100" s="184"/>
      <c r="NSD100" s="184"/>
      <c r="NSE100" s="184"/>
      <c r="NSF100" s="184"/>
      <c r="NSG100" s="184"/>
      <c r="NSH100" s="184"/>
      <c r="NSI100" s="184"/>
      <c r="NSJ100" s="184"/>
      <c r="NSK100" s="184"/>
      <c r="NSL100" s="184"/>
      <c r="NSM100" s="184"/>
      <c r="NSN100" s="184"/>
      <c r="NSO100" s="184"/>
      <c r="NSP100" s="184"/>
      <c r="NSQ100" s="184"/>
      <c r="NSR100" s="184"/>
      <c r="NSS100" s="184"/>
      <c r="NST100" s="184"/>
      <c r="NSU100" s="184"/>
      <c r="NSV100" s="184"/>
      <c r="NSW100" s="184"/>
      <c r="NSX100" s="184"/>
      <c r="NSY100" s="184"/>
      <c r="NSZ100" s="184"/>
      <c r="NTA100" s="184"/>
      <c r="NTB100" s="184"/>
      <c r="NTC100" s="184"/>
      <c r="NTD100" s="184"/>
      <c r="NTE100" s="184"/>
      <c r="NTF100" s="184"/>
      <c r="NTG100" s="184"/>
      <c r="NTH100" s="184"/>
      <c r="NTI100" s="184"/>
      <c r="NTJ100" s="184"/>
      <c r="NTK100" s="184"/>
      <c r="NTL100" s="184"/>
      <c r="NTM100" s="184"/>
      <c r="NTN100" s="184"/>
      <c r="NTO100" s="184"/>
      <c r="NTP100" s="184"/>
      <c r="NTQ100" s="184"/>
      <c r="NTR100" s="184"/>
      <c r="NTS100" s="184"/>
      <c r="NTT100" s="184"/>
      <c r="NTU100" s="184"/>
      <c r="NTV100" s="184"/>
      <c r="NTW100" s="184"/>
      <c r="NTX100" s="184"/>
      <c r="NTY100" s="184"/>
      <c r="NTZ100" s="184"/>
      <c r="NUA100" s="184"/>
      <c r="NUB100" s="184"/>
      <c r="NUC100" s="184"/>
      <c r="NUD100" s="184"/>
      <c r="NUE100" s="184"/>
      <c r="NUF100" s="184"/>
      <c r="NUG100" s="184"/>
      <c r="NUH100" s="184"/>
      <c r="NUI100" s="184"/>
      <c r="NUJ100" s="184"/>
      <c r="NUK100" s="184"/>
      <c r="NUL100" s="184"/>
      <c r="NUM100" s="184"/>
      <c r="NUN100" s="184"/>
      <c r="NUO100" s="184"/>
      <c r="NUP100" s="184"/>
      <c r="NUQ100" s="184"/>
      <c r="NUR100" s="184"/>
      <c r="NUS100" s="184"/>
      <c r="NUT100" s="184"/>
      <c r="NUU100" s="184"/>
      <c r="NUV100" s="184"/>
      <c r="NUW100" s="184"/>
      <c r="NUX100" s="184"/>
      <c r="NUY100" s="184"/>
      <c r="NUZ100" s="184"/>
      <c r="NVA100" s="184"/>
      <c r="NVB100" s="184"/>
      <c r="NVC100" s="184"/>
      <c r="NVD100" s="184"/>
      <c r="NVE100" s="184"/>
      <c r="NVF100" s="184"/>
      <c r="NVG100" s="184"/>
      <c r="NVH100" s="184"/>
      <c r="NVI100" s="184"/>
      <c r="NVJ100" s="184"/>
      <c r="NVK100" s="184"/>
      <c r="NVL100" s="184"/>
      <c r="NVM100" s="184"/>
      <c r="NVN100" s="184"/>
      <c r="NVO100" s="184"/>
      <c r="NVP100" s="184"/>
      <c r="NVQ100" s="184"/>
      <c r="NVR100" s="184"/>
      <c r="NVS100" s="184"/>
      <c r="NVT100" s="184"/>
      <c r="NVU100" s="184"/>
      <c r="NVV100" s="184"/>
      <c r="NVW100" s="184"/>
      <c r="NVX100" s="184"/>
      <c r="NVY100" s="184"/>
      <c r="NVZ100" s="184"/>
      <c r="NWA100" s="184"/>
      <c r="NWB100" s="184"/>
      <c r="NWC100" s="184"/>
      <c r="NWD100" s="184"/>
      <c r="NWE100" s="184"/>
      <c r="NWF100" s="184"/>
      <c r="NWG100" s="184"/>
      <c r="NWH100" s="184"/>
      <c r="NWI100" s="184"/>
      <c r="NWJ100" s="184"/>
      <c r="NWK100" s="184"/>
      <c r="NWL100" s="184"/>
      <c r="NWM100" s="184"/>
      <c r="NWN100" s="184"/>
      <c r="NWO100" s="184"/>
      <c r="NWP100" s="184"/>
      <c r="NWQ100" s="184"/>
      <c r="NWR100" s="184"/>
      <c r="NWS100" s="184"/>
      <c r="NWT100" s="184"/>
      <c r="NWU100" s="184"/>
      <c r="NWV100" s="184"/>
      <c r="NWW100" s="184"/>
      <c r="NWX100" s="184"/>
      <c r="NWY100" s="184"/>
      <c r="NWZ100" s="184"/>
      <c r="NXA100" s="184"/>
      <c r="NXB100" s="184"/>
      <c r="NXC100" s="184"/>
      <c r="NXD100" s="184"/>
      <c r="NXE100" s="184"/>
      <c r="NXF100" s="184"/>
      <c r="NXG100" s="184"/>
      <c r="NXH100" s="184"/>
      <c r="NXI100" s="184"/>
      <c r="NXJ100" s="184"/>
      <c r="NXK100" s="184"/>
      <c r="NXL100" s="184"/>
      <c r="NXM100" s="184"/>
      <c r="NXN100" s="184"/>
      <c r="NXO100" s="184"/>
      <c r="NXP100" s="184"/>
      <c r="NXQ100" s="184"/>
      <c r="NXR100" s="184"/>
      <c r="NXS100" s="184"/>
      <c r="NXT100" s="184"/>
      <c r="NXU100" s="184"/>
      <c r="NXV100" s="184"/>
      <c r="NXW100" s="184"/>
      <c r="NXX100" s="184"/>
      <c r="NXY100" s="184"/>
      <c r="NXZ100" s="184"/>
      <c r="NYA100" s="184"/>
      <c r="NYB100" s="184"/>
      <c r="NYC100" s="184"/>
      <c r="NYD100" s="184"/>
      <c r="NYE100" s="184"/>
      <c r="NYF100" s="184"/>
      <c r="NYG100" s="184"/>
      <c r="NYH100" s="184"/>
      <c r="NYI100" s="184"/>
      <c r="NYJ100" s="184"/>
      <c r="NYK100" s="184"/>
      <c r="NYL100" s="184"/>
      <c r="NYM100" s="184"/>
      <c r="NYN100" s="184"/>
      <c r="NYO100" s="184"/>
      <c r="NYP100" s="184"/>
      <c r="NYQ100" s="184"/>
      <c r="NYR100" s="184"/>
      <c r="NYS100" s="184"/>
      <c r="NYT100" s="184"/>
      <c r="NYU100" s="184"/>
      <c r="NYV100" s="184"/>
      <c r="NYW100" s="184"/>
      <c r="NYX100" s="184"/>
      <c r="NYY100" s="184"/>
      <c r="NYZ100" s="184"/>
      <c r="NZA100" s="184"/>
      <c r="NZB100" s="184"/>
      <c r="NZC100" s="184"/>
      <c r="NZD100" s="184"/>
      <c r="NZE100" s="184"/>
      <c r="NZF100" s="184"/>
      <c r="NZG100" s="184"/>
      <c r="NZH100" s="184"/>
      <c r="NZI100" s="184"/>
      <c r="NZJ100" s="184"/>
      <c r="NZK100" s="184"/>
      <c r="NZL100" s="184"/>
      <c r="NZM100" s="184"/>
      <c r="NZN100" s="184"/>
      <c r="NZO100" s="184"/>
      <c r="NZP100" s="184"/>
      <c r="NZQ100" s="184"/>
      <c r="NZR100" s="184"/>
      <c r="NZS100" s="184"/>
      <c r="NZT100" s="184"/>
      <c r="NZU100" s="184"/>
      <c r="NZV100" s="184"/>
      <c r="NZW100" s="184"/>
      <c r="NZX100" s="184"/>
      <c r="NZY100" s="184"/>
      <c r="NZZ100" s="184"/>
      <c r="OAA100" s="184"/>
      <c r="OAB100" s="184"/>
      <c r="OAC100" s="184"/>
      <c r="OAD100" s="184"/>
      <c r="OAE100" s="184"/>
      <c r="OAF100" s="184"/>
      <c r="OAG100" s="184"/>
      <c r="OAH100" s="184"/>
      <c r="OAI100" s="184"/>
      <c r="OAJ100" s="184"/>
      <c r="OAK100" s="184"/>
      <c r="OAL100" s="184"/>
      <c r="OAM100" s="184"/>
      <c r="OAN100" s="184"/>
      <c r="OAO100" s="184"/>
      <c r="OAP100" s="184"/>
      <c r="OAQ100" s="184"/>
      <c r="OAR100" s="184"/>
      <c r="OAS100" s="184"/>
      <c r="OAT100" s="184"/>
      <c r="OAU100" s="184"/>
      <c r="OAV100" s="184"/>
      <c r="OAW100" s="184"/>
      <c r="OAX100" s="184"/>
      <c r="OAY100" s="184"/>
      <c r="OAZ100" s="184"/>
      <c r="OBA100" s="184"/>
      <c r="OBB100" s="184"/>
      <c r="OBC100" s="184"/>
      <c r="OBD100" s="184"/>
      <c r="OBE100" s="184"/>
      <c r="OBF100" s="184"/>
      <c r="OBG100" s="184"/>
      <c r="OBH100" s="184"/>
      <c r="OBI100" s="184"/>
      <c r="OBJ100" s="184"/>
      <c r="OBK100" s="184"/>
      <c r="OBL100" s="184"/>
      <c r="OBM100" s="184"/>
      <c r="OBN100" s="184"/>
      <c r="OBO100" s="184"/>
      <c r="OBP100" s="184"/>
      <c r="OBQ100" s="184"/>
      <c r="OBR100" s="184"/>
      <c r="OBS100" s="184"/>
      <c r="OBT100" s="184"/>
      <c r="OBU100" s="184"/>
      <c r="OBV100" s="184"/>
      <c r="OBW100" s="184"/>
      <c r="OBX100" s="184"/>
      <c r="OBY100" s="184"/>
      <c r="OBZ100" s="184"/>
      <c r="OCA100" s="184"/>
      <c r="OCB100" s="184"/>
      <c r="OCC100" s="184"/>
      <c r="OCD100" s="184"/>
      <c r="OCE100" s="184"/>
      <c r="OCF100" s="184"/>
      <c r="OCG100" s="184"/>
      <c r="OCH100" s="184"/>
      <c r="OCI100" s="184"/>
      <c r="OCJ100" s="184"/>
      <c r="OCK100" s="184"/>
      <c r="OCL100" s="184"/>
      <c r="OCM100" s="184"/>
      <c r="OCN100" s="184"/>
      <c r="OCO100" s="184"/>
      <c r="OCP100" s="184"/>
      <c r="OCQ100" s="184"/>
      <c r="OCR100" s="184"/>
      <c r="OCS100" s="184"/>
      <c r="OCT100" s="184"/>
      <c r="OCU100" s="184"/>
      <c r="OCV100" s="184"/>
      <c r="OCW100" s="184"/>
      <c r="OCX100" s="184"/>
      <c r="OCY100" s="184"/>
      <c r="OCZ100" s="184"/>
      <c r="ODA100" s="184"/>
      <c r="ODB100" s="184"/>
      <c r="ODC100" s="184"/>
      <c r="ODD100" s="184"/>
      <c r="ODE100" s="184"/>
      <c r="ODF100" s="184"/>
      <c r="ODG100" s="184"/>
      <c r="ODH100" s="184"/>
      <c r="ODI100" s="184"/>
      <c r="ODJ100" s="184"/>
      <c r="ODK100" s="184"/>
      <c r="ODL100" s="184"/>
      <c r="ODM100" s="184"/>
      <c r="ODN100" s="184"/>
      <c r="ODO100" s="184"/>
      <c r="ODP100" s="184"/>
      <c r="ODQ100" s="184"/>
      <c r="ODR100" s="184"/>
      <c r="ODS100" s="184"/>
      <c r="ODT100" s="184"/>
      <c r="ODU100" s="184"/>
      <c r="ODV100" s="184"/>
      <c r="ODW100" s="184"/>
      <c r="ODX100" s="184"/>
      <c r="ODY100" s="184"/>
      <c r="ODZ100" s="184"/>
      <c r="OEA100" s="184"/>
      <c r="OEB100" s="184"/>
      <c r="OEC100" s="184"/>
      <c r="OED100" s="184"/>
      <c r="OEE100" s="184"/>
      <c r="OEF100" s="184"/>
      <c r="OEG100" s="184"/>
      <c r="OEH100" s="184"/>
      <c r="OEI100" s="184"/>
      <c r="OEJ100" s="184"/>
      <c r="OEK100" s="184"/>
      <c r="OEL100" s="184"/>
      <c r="OEM100" s="184"/>
      <c r="OEN100" s="184"/>
      <c r="OEO100" s="184"/>
      <c r="OEP100" s="184"/>
      <c r="OEQ100" s="184"/>
      <c r="OER100" s="184"/>
      <c r="OES100" s="184"/>
      <c r="OET100" s="184"/>
      <c r="OEU100" s="184"/>
      <c r="OEV100" s="184"/>
      <c r="OEW100" s="184"/>
      <c r="OEX100" s="184"/>
      <c r="OEY100" s="184"/>
      <c r="OEZ100" s="184"/>
      <c r="OFA100" s="184"/>
      <c r="OFB100" s="184"/>
      <c r="OFC100" s="184"/>
      <c r="OFD100" s="184"/>
      <c r="OFE100" s="184"/>
      <c r="OFF100" s="184"/>
      <c r="OFG100" s="184"/>
      <c r="OFH100" s="184"/>
      <c r="OFI100" s="184"/>
      <c r="OFJ100" s="184"/>
      <c r="OFK100" s="184"/>
      <c r="OFL100" s="184"/>
      <c r="OFM100" s="184"/>
      <c r="OFN100" s="184"/>
      <c r="OFO100" s="184"/>
      <c r="OFP100" s="184"/>
      <c r="OFQ100" s="184"/>
      <c r="OFR100" s="184"/>
      <c r="OFS100" s="184"/>
      <c r="OFT100" s="184"/>
      <c r="OFU100" s="184"/>
      <c r="OFV100" s="184"/>
      <c r="OFW100" s="184"/>
      <c r="OFX100" s="184"/>
      <c r="OFY100" s="184"/>
      <c r="OFZ100" s="184"/>
      <c r="OGA100" s="184"/>
      <c r="OGB100" s="184"/>
      <c r="OGC100" s="184"/>
      <c r="OGD100" s="184"/>
      <c r="OGE100" s="184"/>
      <c r="OGF100" s="184"/>
      <c r="OGG100" s="184"/>
      <c r="OGH100" s="184"/>
      <c r="OGI100" s="184"/>
      <c r="OGJ100" s="184"/>
      <c r="OGK100" s="184"/>
      <c r="OGL100" s="184"/>
      <c r="OGM100" s="184"/>
      <c r="OGN100" s="184"/>
      <c r="OGO100" s="184"/>
      <c r="OGP100" s="184"/>
      <c r="OGQ100" s="184"/>
      <c r="OGR100" s="184"/>
      <c r="OGS100" s="184"/>
      <c r="OGT100" s="184"/>
      <c r="OGU100" s="184"/>
      <c r="OGV100" s="184"/>
      <c r="OGW100" s="184"/>
      <c r="OGX100" s="184"/>
      <c r="OGY100" s="184"/>
      <c r="OGZ100" s="184"/>
      <c r="OHA100" s="184"/>
      <c r="OHB100" s="184"/>
      <c r="OHC100" s="184"/>
      <c r="OHD100" s="184"/>
      <c r="OHE100" s="184"/>
      <c r="OHF100" s="184"/>
      <c r="OHG100" s="184"/>
      <c r="OHH100" s="184"/>
      <c r="OHI100" s="184"/>
      <c r="OHJ100" s="184"/>
      <c r="OHK100" s="184"/>
      <c r="OHL100" s="184"/>
      <c r="OHM100" s="184"/>
      <c r="OHN100" s="184"/>
      <c r="OHO100" s="184"/>
      <c r="OHP100" s="184"/>
      <c r="OHQ100" s="184"/>
      <c r="OHR100" s="184"/>
      <c r="OHS100" s="184"/>
      <c r="OHT100" s="184"/>
      <c r="OHU100" s="184"/>
      <c r="OHV100" s="184"/>
      <c r="OHW100" s="184"/>
      <c r="OHX100" s="184"/>
      <c r="OHY100" s="184"/>
      <c r="OHZ100" s="184"/>
      <c r="OIA100" s="184"/>
      <c r="OIB100" s="184"/>
      <c r="OIC100" s="184"/>
      <c r="OID100" s="184"/>
      <c r="OIE100" s="184"/>
      <c r="OIF100" s="184"/>
      <c r="OIG100" s="184"/>
      <c r="OIH100" s="184"/>
      <c r="OII100" s="184"/>
      <c r="OIJ100" s="184"/>
      <c r="OIK100" s="184"/>
      <c r="OIL100" s="184"/>
      <c r="OIM100" s="184"/>
      <c r="OIN100" s="184"/>
      <c r="OIO100" s="184"/>
      <c r="OIP100" s="184"/>
      <c r="OIQ100" s="184"/>
      <c r="OIR100" s="184"/>
      <c r="OIS100" s="184"/>
      <c r="OIT100" s="184"/>
      <c r="OIU100" s="184"/>
      <c r="OIV100" s="184"/>
      <c r="OIW100" s="184"/>
      <c r="OIX100" s="184"/>
      <c r="OIY100" s="184"/>
      <c r="OIZ100" s="184"/>
      <c r="OJA100" s="184"/>
      <c r="OJB100" s="184"/>
      <c r="OJC100" s="184"/>
      <c r="OJD100" s="184"/>
      <c r="OJE100" s="184"/>
      <c r="OJF100" s="184"/>
      <c r="OJG100" s="184"/>
      <c r="OJH100" s="184"/>
      <c r="OJI100" s="184"/>
      <c r="OJJ100" s="184"/>
      <c r="OJK100" s="184"/>
      <c r="OJL100" s="184"/>
      <c r="OJM100" s="184"/>
      <c r="OJN100" s="184"/>
      <c r="OJO100" s="184"/>
      <c r="OJP100" s="184"/>
      <c r="OJQ100" s="184"/>
      <c r="OJR100" s="184"/>
      <c r="OJS100" s="184"/>
      <c r="OJT100" s="184"/>
      <c r="OJU100" s="184"/>
      <c r="OJV100" s="184"/>
      <c r="OJW100" s="184"/>
      <c r="OJX100" s="184"/>
      <c r="OJY100" s="184"/>
      <c r="OJZ100" s="184"/>
      <c r="OKA100" s="184"/>
      <c r="OKB100" s="184"/>
      <c r="OKC100" s="184"/>
      <c r="OKD100" s="184"/>
      <c r="OKE100" s="184"/>
      <c r="OKF100" s="184"/>
      <c r="OKG100" s="184"/>
      <c r="OKH100" s="184"/>
      <c r="OKI100" s="184"/>
      <c r="OKJ100" s="184"/>
      <c r="OKK100" s="184"/>
      <c r="OKL100" s="184"/>
      <c r="OKM100" s="184"/>
      <c r="OKN100" s="184"/>
      <c r="OKO100" s="184"/>
      <c r="OKP100" s="184"/>
      <c r="OKQ100" s="184"/>
      <c r="OKR100" s="184"/>
      <c r="OKS100" s="184"/>
      <c r="OKT100" s="184"/>
      <c r="OKU100" s="184"/>
      <c r="OKV100" s="184"/>
      <c r="OKW100" s="184"/>
      <c r="OKX100" s="184"/>
      <c r="OKY100" s="184"/>
      <c r="OKZ100" s="184"/>
      <c r="OLA100" s="184"/>
      <c r="OLB100" s="184"/>
      <c r="OLC100" s="184"/>
      <c r="OLD100" s="184"/>
      <c r="OLE100" s="184"/>
      <c r="OLF100" s="184"/>
      <c r="OLG100" s="184"/>
      <c r="OLH100" s="184"/>
      <c r="OLI100" s="184"/>
      <c r="OLJ100" s="184"/>
      <c r="OLK100" s="184"/>
      <c r="OLL100" s="184"/>
      <c r="OLM100" s="184"/>
      <c r="OLN100" s="184"/>
      <c r="OLO100" s="184"/>
      <c r="OLP100" s="184"/>
      <c r="OLQ100" s="184"/>
      <c r="OLR100" s="184"/>
      <c r="OLS100" s="184"/>
      <c r="OLT100" s="184"/>
      <c r="OLU100" s="184"/>
      <c r="OLV100" s="184"/>
      <c r="OLW100" s="184"/>
      <c r="OLX100" s="184"/>
      <c r="OLY100" s="184"/>
      <c r="OLZ100" s="184"/>
      <c r="OMA100" s="184"/>
      <c r="OMB100" s="184"/>
      <c r="OMC100" s="184"/>
      <c r="OMD100" s="184"/>
      <c r="OME100" s="184"/>
      <c r="OMF100" s="184"/>
      <c r="OMG100" s="184"/>
      <c r="OMH100" s="184"/>
      <c r="OMI100" s="184"/>
      <c r="OMJ100" s="184"/>
      <c r="OMK100" s="184"/>
      <c r="OML100" s="184"/>
      <c r="OMM100" s="184"/>
      <c r="OMN100" s="184"/>
      <c r="OMO100" s="184"/>
      <c r="OMP100" s="184"/>
      <c r="OMQ100" s="184"/>
      <c r="OMR100" s="184"/>
      <c r="OMS100" s="184"/>
      <c r="OMT100" s="184"/>
      <c r="OMU100" s="184"/>
      <c r="OMV100" s="184"/>
      <c r="OMW100" s="184"/>
      <c r="OMX100" s="184"/>
      <c r="OMY100" s="184"/>
      <c r="OMZ100" s="184"/>
      <c r="ONA100" s="184"/>
      <c r="ONB100" s="184"/>
      <c r="ONC100" s="184"/>
      <c r="OND100" s="184"/>
      <c r="ONE100" s="184"/>
      <c r="ONF100" s="184"/>
      <c r="ONG100" s="184"/>
      <c r="ONH100" s="184"/>
      <c r="ONI100" s="184"/>
      <c r="ONJ100" s="184"/>
      <c r="ONK100" s="184"/>
      <c r="ONL100" s="184"/>
      <c r="ONM100" s="184"/>
      <c r="ONN100" s="184"/>
      <c r="ONO100" s="184"/>
      <c r="ONP100" s="184"/>
      <c r="ONQ100" s="184"/>
      <c r="ONR100" s="184"/>
      <c r="ONS100" s="184"/>
      <c r="ONT100" s="184"/>
      <c r="ONU100" s="184"/>
      <c r="ONV100" s="184"/>
      <c r="ONW100" s="184"/>
      <c r="ONX100" s="184"/>
      <c r="ONY100" s="184"/>
      <c r="ONZ100" s="184"/>
      <c r="OOA100" s="184"/>
      <c r="OOB100" s="184"/>
      <c r="OOC100" s="184"/>
      <c r="OOD100" s="184"/>
      <c r="OOE100" s="184"/>
      <c r="OOF100" s="184"/>
      <c r="OOG100" s="184"/>
      <c r="OOH100" s="184"/>
      <c r="OOI100" s="184"/>
      <c r="OOJ100" s="184"/>
      <c r="OOK100" s="184"/>
      <c r="OOL100" s="184"/>
      <c r="OOM100" s="184"/>
      <c r="OON100" s="184"/>
      <c r="OOO100" s="184"/>
      <c r="OOP100" s="184"/>
      <c r="OOQ100" s="184"/>
      <c r="OOR100" s="184"/>
      <c r="OOS100" s="184"/>
      <c r="OOT100" s="184"/>
      <c r="OOU100" s="184"/>
      <c r="OOV100" s="184"/>
      <c r="OOW100" s="184"/>
      <c r="OOX100" s="184"/>
      <c r="OOY100" s="184"/>
      <c r="OOZ100" s="184"/>
      <c r="OPA100" s="184"/>
      <c r="OPB100" s="184"/>
      <c r="OPC100" s="184"/>
      <c r="OPD100" s="184"/>
      <c r="OPE100" s="184"/>
      <c r="OPF100" s="184"/>
      <c r="OPG100" s="184"/>
      <c r="OPH100" s="184"/>
      <c r="OPI100" s="184"/>
      <c r="OPJ100" s="184"/>
      <c r="OPK100" s="184"/>
      <c r="OPL100" s="184"/>
      <c r="OPM100" s="184"/>
      <c r="OPN100" s="184"/>
      <c r="OPO100" s="184"/>
      <c r="OPP100" s="184"/>
      <c r="OPQ100" s="184"/>
      <c r="OPR100" s="184"/>
      <c r="OPS100" s="184"/>
      <c r="OPT100" s="184"/>
      <c r="OPU100" s="184"/>
      <c r="OPV100" s="184"/>
      <c r="OPW100" s="184"/>
      <c r="OPX100" s="184"/>
      <c r="OPY100" s="184"/>
      <c r="OPZ100" s="184"/>
      <c r="OQA100" s="184"/>
      <c r="OQB100" s="184"/>
      <c r="OQC100" s="184"/>
      <c r="OQD100" s="184"/>
      <c r="OQE100" s="184"/>
      <c r="OQF100" s="184"/>
      <c r="OQG100" s="184"/>
      <c r="OQH100" s="184"/>
      <c r="OQI100" s="184"/>
      <c r="OQJ100" s="184"/>
      <c r="OQK100" s="184"/>
      <c r="OQL100" s="184"/>
      <c r="OQM100" s="184"/>
      <c r="OQN100" s="184"/>
      <c r="OQO100" s="184"/>
      <c r="OQP100" s="184"/>
      <c r="OQQ100" s="184"/>
      <c r="OQR100" s="184"/>
      <c r="OQS100" s="184"/>
      <c r="OQT100" s="184"/>
      <c r="OQU100" s="184"/>
      <c r="OQV100" s="184"/>
      <c r="OQW100" s="184"/>
      <c r="OQX100" s="184"/>
      <c r="OQY100" s="184"/>
      <c r="OQZ100" s="184"/>
      <c r="ORA100" s="184"/>
      <c r="ORB100" s="184"/>
      <c r="ORC100" s="184"/>
      <c r="ORD100" s="184"/>
      <c r="ORE100" s="184"/>
      <c r="ORF100" s="184"/>
      <c r="ORG100" s="184"/>
      <c r="ORH100" s="184"/>
      <c r="ORI100" s="184"/>
      <c r="ORJ100" s="184"/>
      <c r="ORK100" s="184"/>
      <c r="ORL100" s="184"/>
      <c r="ORM100" s="184"/>
      <c r="ORN100" s="184"/>
      <c r="ORO100" s="184"/>
      <c r="ORP100" s="184"/>
      <c r="ORQ100" s="184"/>
      <c r="ORR100" s="184"/>
      <c r="ORS100" s="184"/>
      <c r="ORT100" s="184"/>
      <c r="ORU100" s="184"/>
      <c r="ORV100" s="184"/>
      <c r="ORW100" s="184"/>
      <c r="ORX100" s="184"/>
      <c r="ORY100" s="184"/>
      <c r="ORZ100" s="184"/>
      <c r="OSA100" s="184"/>
      <c r="OSB100" s="184"/>
      <c r="OSC100" s="184"/>
      <c r="OSD100" s="184"/>
      <c r="OSE100" s="184"/>
      <c r="OSF100" s="184"/>
      <c r="OSG100" s="184"/>
      <c r="OSH100" s="184"/>
      <c r="OSI100" s="184"/>
      <c r="OSJ100" s="184"/>
      <c r="OSK100" s="184"/>
      <c r="OSL100" s="184"/>
      <c r="OSM100" s="184"/>
      <c r="OSN100" s="184"/>
      <c r="OSO100" s="184"/>
      <c r="OSP100" s="184"/>
      <c r="OSQ100" s="184"/>
      <c r="OSR100" s="184"/>
      <c r="OSS100" s="184"/>
      <c r="OST100" s="184"/>
      <c r="OSU100" s="184"/>
      <c r="OSV100" s="184"/>
      <c r="OSW100" s="184"/>
      <c r="OSX100" s="184"/>
      <c r="OSY100" s="184"/>
      <c r="OSZ100" s="184"/>
      <c r="OTA100" s="184"/>
      <c r="OTB100" s="184"/>
      <c r="OTC100" s="184"/>
      <c r="OTD100" s="184"/>
      <c r="OTE100" s="184"/>
      <c r="OTF100" s="184"/>
      <c r="OTG100" s="184"/>
      <c r="OTH100" s="184"/>
      <c r="OTI100" s="184"/>
      <c r="OTJ100" s="184"/>
      <c r="OTK100" s="184"/>
      <c r="OTL100" s="184"/>
      <c r="OTM100" s="184"/>
      <c r="OTN100" s="184"/>
      <c r="OTO100" s="184"/>
      <c r="OTP100" s="184"/>
      <c r="OTQ100" s="184"/>
      <c r="OTR100" s="184"/>
      <c r="OTS100" s="184"/>
      <c r="OTT100" s="184"/>
      <c r="OTU100" s="184"/>
      <c r="OTV100" s="184"/>
      <c r="OTW100" s="184"/>
      <c r="OTX100" s="184"/>
      <c r="OTY100" s="184"/>
      <c r="OTZ100" s="184"/>
      <c r="OUA100" s="184"/>
      <c r="OUB100" s="184"/>
      <c r="OUC100" s="184"/>
      <c r="OUD100" s="184"/>
      <c r="OUE100" s="184"/>
      <c r="OUF100" s="184"/>
      <c r="OUG100" s="184"/>
      <c r="OUH100" s="184"/>
      <c r="OUI100" s="184"/>
      <c r="OUJ100" s="184"/>
      <c r="OUK100" s="184"/>
      <c r="OUL100" s="184"/>
      <c r="OUM100" s="184"/>
      <c r="OUN100" s="184"/>
      <c r="OUO100" s="184"/>
      <c r="OUP100" s="184"/>
      <c r="OUQ100" s="184"/>
      <c r="OUR100" s="184"/>
      <c r="OUS100" s="184"/>
      <c r="OUT100" s="184"/>
      <c r="OUU100" s="184"/>
      <c r="OUV100" s="184"/>
      <c r="OUW100" s="184"/>
      <c r="OUX100" s="184"/>
      <c r="OUY100" s="184"/>
      <c r="OUZ100" s="184"/>
      <c r="OVA100" s="184"/>
      <c r="OVB100" s="184"/>
      <c r="OVC100" s="184"/>
      <c r="OVD100" s="184"/>
      <c r="OVE100" s="184"/>
      <c r="OVF100" s="184"/>
      <c r="OVG100" s="184"/>
      <c r="OVH100" s="184"/>
      <c r="OVI100" s="184"/>
      <c r="OVJ100" s="184"/>
      <c r="OVK100" s="184"/>
      <c r="OVL100" s="184"/>
      <c r="OVM100" s="184"/>
      <c r="OVN100" s="184"/>
      <c r="OVO100" s="184"/>
      <c r="OVP100" s="184"/>
      <c r="OVQ100" s="184"/>
      <c r="OVR100" s="184"/>
      <c r="OVS100" s="184"/>
      <c r="OVT100" s="184"/>
      <c r="OVU100" s="184"/>
      <c r="OVV100" s="184"/>
      <c r="OVW100" s="184"/>
      <c r="OVX100" s="184"/>
      <c r="OVY100" s="184"/>
      <c r="OVZ100" s="184"/>
      <c r="OWA100" s="184"/>
      <c r="OWB100" s="184"/>
      <c r="OWC100" s="184"/>
      <c r="OWD100" s="184"/>
      <c r="OWE100" s="184"/>
      <c r="OWF100" s="184"/>
      <c r="OWG100" s="184"/>
      <c r="OWH100" s="184"/>
      <c r="OWI100" s="184"/>
      <c r="OWJ100" s="184"/>
      <c r="OWK100" s="184"/>
      <c r="OWL100" s="184"/>
      <c r="OWM100" s="184"/>
      <c r="OWN100" s="184"/>
      <c r="OWO100" s="184"/>
      <c r="OWP100" s="184"/>
      <c r="OWQ100" s="184"/>
      <c r="OWR100" s="184"/>
      <c r="OWS100" s="184"/>
      <c r="OWT100" s="184"/>
      <c r="OWU100" s="184"/>
      <c r="OWV100" s="184"/>
      <c r="OWW100" s="184"/>
      <c r="OWX100" s="184"/>
      <c r="OWY100" s="184"/>
      <c r="OWZ100" s="184"/>
      <c r="OXA100" s="184"/>
      <c r="OXB100" s="184"/>
      <c r="OXC100" s="184"/>
      <c r="OXD100" s="184"/>
      <c r="OXE100" s="184"/>
      <c r="OXF100" s="184"/>
      <c r="OXG100" s="184"/>
      <c r="OXH100" s="184"/>
      <c r="OXI100" s="184"/>
      <c r="OXJ100" s="184"/>
      <c r="OXK100" s="184"/>
      <c r="OXL100" s="184"/>
      <c r="OXM100" s="184"/>
      <c r="OXN100" s="184"/>
      <c r="OXO100" s="184"/>
      <c r="OXP100" s="184"/>
      <c r="OXQ100" s="184"/>
      <c r="OXR100" s="184"/>
      <c r="OXS100" s="184"/>
      <c r="OXT100" s="184"/>
      <c r="OXU100" s="184"/>
      <c r="OXV100" s="184"/>
      <c r="OXW100" s="184"/>
      <c r="OXX100" s="184"/>
      <c r="OXY100" s="184"/>
      <c r="OXZ100" s="184"/>
      <c r="OYA100" s="184"/>
      <c r="OYB100" s="184"/>
      <c r="OYC100" s="184"/>
      <c r="OYD100" s="184"/>
      <c r="OYE100" s="184"/>
      <c r="OYF100" s="184"/>
      <c r="OYG100" s="184"/>
      <c r="OYH100" s="184"/>
      <c r="OYI100" s="184"/>
      <c r="OYJ100" s="184"/>
      <c r="OYK100" s="184"/>
      <c r="OYL100" s="184"/>
      <c r="OYM100" s="184"/>
      <c r="OYN100" s="184"/>
      <c r="OYO100" s="184"/>
      <c r="OYP100" s="184"/>
      <c r="OYQ100" s="184"/>
      <c r="OYR100" s="184"/>
      <c r="OYS100" s="184"/>
      <c r="OYT100" s="184"/>
      <c r="OYU100" s="184"/>
      <c r="OYV100" s="184"/>
      <c r="OYW100" s="184"/>
      <c r="OYX100" s="184"/>
      <c r="OYY100" s="184"/>
      <c r="OYZ100" s="184"/>
      <c r="OZA100" s="184"/>
      <c r="OZB100" s="184"/>
      <c r="OZC100" s="184"/>
      <c r="OZD100" s="184"/>
      <c r="OZE100" s="184"/>
      <c r="OZF100" s="184"/>
      <c r="OZG100" s="184"/>
      <c r="OZH100" s="184"/>
      <c r="OZI100" s="184"/>
      <c r="OZJ100" s="184"/>
      <c r="OZK100" s="184"/>
      <c r="OZL100" s="184"/>
      <c r="OZM100" s="184"/>
      <c r="OZN100" s="184"/>
      <c r="OZO100" s="184"/>
      <c r="OZP100" s="184"/>
      <c r="OZQ100" s="184"/>
      <c r="OZR100" s="184"/>
      <c r="OZS100" s="184"/>
      <c r="OZT100" s="184"/>
      <c r="OZU100" s="184"/>
      <c r="OZV100" s="184"/>
      <c r="OZW100" s="184"/>
      <c r="OZX100" s="184"/>
      <c r="OZY100" s="184"/>
      <c r="OZZ100" s="184"/>
      <c r="PAA100" s="184"/>
      <c r="PAB100" s="184"/>
      <c r="PAC100" s="184"/>
      <c r="PAD100" s="184"/>
      <c r="PAE100" s="184"/>
      <c r="PAF100" s="184"/>
      <c r="PAG100" s="184"/>
      <c r="PAH100" s="184"/>
      <c r="PAI100" s="184"/>
      <c r="PAJ100" s="184"/>
      <c r="PAK100" s="184"/>
      <c r="PAL100" s="184"/>
      <c r="PAM100" s="184"/>
      <c r="PAN100" s="184"/>
      <c r="PAO100" s="184"/>
      <c r="PAP100" s="184"/>
      <c r="PAQ100" s="184"/>
      <c r="PAR100" s="184"/>
      <c r="PAS100" s="184"/>
      <c r="PAT100" s="184"/>
      <c r="PAU100" s="184"/>
      <c r="PAV100" s="184"/>
      <c r="PAW100" s="184"/>
      <c r="PAX100" s="184"/>
      <c r="PAY100" s="184"/>
      <c r="PAZ100" s="184"/>
      <c r="PBA100" s="184"/>
      <c r="PBB100" s="184"/>
      <c r="PBC100" s="184"/>
      <c r="PBD100" s="184"/>
      <c r="PBE100" s="184"/>
      <c r="PBF100" s="184"/>
      <c r="PBG100" s="184"/>
      <c r="PBH100" s="184"/>
      <c r="PBI100" s="184"/>
      <c r="PBJ100" s="184"/>
      <c r="PBK100" s="184"/>
      <c r="PBL100" s="184"/>
      <c r="PBM100" s="184"/>
      <c r="PBN100" s="184"/>
      <c r="PBO100" s="184"/>
      <c r="PBP100" s="184"/>
      <c r="PBQ100" s="184"/>
      <c r="PBR100" s="184"/>
      <c r="PBS100" s="184"/>
      <c r="PBT100" s="184"/>
      <c r="PBU100" s="184"/>
      <c r="PBV100" s="184"/>
      <c r="PBW100" s="184"/>
      <c r="PBX100" s="184"/>
      <c r="PBY100" s="184"/>
      <c r="PBZ100" s="184"/>
      <c r="PCA100" s="184"/>
      <c r="PCB100" s="184"/>
      <c r="PCC100" s="184"/>
      <c r="PCD100" s="184"/>
      <c r="PCE100" s="184"/>
      <c r="PCF100" s="184"/>
      <c r="PCG100" s="184"/>
      <c r="PCH100" s="184"/>
      <c r="PCI100" s="184"/>
      <c r="PCJ100" s="184"/>
      <c r="PCK100" s="184"/>
      <c r="PCL100" s="184"/>
      <c r="PCM100" s="184"/>
      <c r="PCN100" s="184"/>
      <c r="PCO100" s="184"/>
      <c r="PCP100" s="184"/>
      <c r="PCQ100" s="184"/>
      <c r="PCR100" s="184"/>
      <c r="PCS100" s="184"/>
      <c r="PCT100" s="184"/>
      <c r="PCU100" s="184"/>
      <c r="PCV100" s="184"/>
      <c r="PCW100" s="184"/>
      <c r="PCX100" s="184"/>
      <c r="PCY100" s="184"/>
      <c r="PCZ100" s="184"/>
      <c r="PDA100" s="184"/>
      <c r="PDB100" s="184"/>
      <c r="PDC100" s="184"/>
      <c r="PDD100" s="184"/>
      <c r="PDE100" s="184"/>
      <c r="PDF100" s="184"/>
      <c r="PDG100" s="184"/>
      <c r="PDH100" s="184"/>
      <c r="PDI100" s="184"/>
      <c r="PDJ100" s="184"/>
      <c r="PDK100" s="184"/>
      <c r="PDL100" s="184"/>
      <c r="PDM100" s="184"/>
      <c r="PDN100" s="184"/>
      <c r="PDO100" s="184"/>
      <c r="PDP100" s="184"/>
      <c r="PDQ100" s="184"/>
      <c r="PDR100" s="184"/>
      <c r="PDS100" s="184"/>
      <c r="PDT100" s="184"/>
      <c r="PDU100" s="184"/>
      <c r="PDV100" s="184"/>
      <c r="PDW100" s="184"/>
      <c r="PDX100" s="184"/>
      <c r="PDY100" s="184"/>
      <c r="PDZ100" s="184"/>
      <c r="PEA100" s="184"/>
      <c r="PEB100" s="184"/>
      <c r="PEC100" s="184"/>
      <c r="PED100" s="184"/>
      <c r="PEE100" s="184"/>
      <c r="PEF100" s="184"/>
      <c r="PEG100" s="184"/>
      <c r="PEH100" s="184"/>
      <c r="PEI100" s="184"/>
      <c r="PEJ100" s="184"/>
      <c r="PEK100" s="184"/>
      <c r="PEL100" s="184"/>
      <c r="PEM100" s="184"/>
      <c r="PEN100" s="184"/>
      <c r="PEO100" s="184"/>
      <c r="PEP100" s="184"/>
      <c r="PEQ100" s="184"/>
      <c r="PER100" s="184"/>
      <c r="PES100" s="184"/>
      <c r="PET100" s="184"/>
      <c r="PEU100" s="184"/>
      <c r="PEV100" s="184"/>
      <c r="PEW100" s="184"/>
      <c r="PEX100" s="184"/>
      <c r="PEY100" s="184"/>
      <c r="PEZ100" s="184"/>
      <c r="PFA100" s="184"/>
      <c r="PFB100" s="184"/>
      <c r="PFC100" s="184"/>
      <c r="PFD100" s="184"/>
      <c r="PFE100" s="184"/>
      <c r="PFF100" s="184"/>
      <c r="PFG100" s="184"/>
      <c r="PFH100" s="184"/>
      <c r="PFI100" s="184"/>
      <c r="PFJ100" s="184"/>
      <c r="PFK100" s="184"/>
      <c r="PFL100" s="184"/>
      <c r="PFM100" s="184"/>
      <c r="PFN100" s="184"/>
      <c r="PFO100" s="184"/>
      <c r="PFP100" s="184"/>
      <c r="PFQ100" s="184"/>
      <c r="PFR100" s="184"/>
      <c r="PFS100" s="184"/>
      <c r="PFT100" s="184"/>
      <c r="PFU100" s="184"/>
      <c r="PFV100" s="184"/>
      <c r="PFW100" s="184"/>
      <c r="PFX100" s="184"/>
      <c r="PFY100" s="184"/>
      <c r="PFZ100" s="184"/>
      <c r="PGA100" s="184"/>
      <c r="PGB100" s="184"/>
      <c r="PGC100" s="184"/>
      <c r="PGD100" s="184"/>
      <c r="PGE100" s="184"/>
      <c r="PGF100" s="184"/>
      <c r="PGG100" s="184"/>
      <c r="PGH100" s="184"/>
      <c r="PGI100" s="184"/>
      <c r="PGJ100" s="184"/>
      <c r="PGK100" s="184"/>
      <c r="PGL100" s="184"/>
      <c r="PGM100" s="184"/>
      <c r="PGN100" s="184"/>
      <c r="PGO100" s="184"/>
      <c r="PGP100" s="184"/>
      <c r="PGQ100" s="184"/>
      <c r="PGR100" s="184"/>
      <c r="PGS100" s="184"/>
      <c r="PGT100" s="184"/>
      <c r="PGU100" s="184"/>
      <c r="PGV100" s="184"/>
      <c r="PGW100" s="184"/>
      <c r="PGX100" s="184"/>
      <c r="PGY100" s="184"/>
      <c r="PGZ100" s="184"/>
      <c r="PHA100" s="184"/>
      <c r="PHB100" s="184"/>
      <c r="PHC100" s="184"/>
      <c r="PHD100" s="184"/>
      <c r="PHE100" s="184"/>
      <c r="PHF100" s="184"/>
      <c r="PHG100" s="184"/>
      <c r="PHH100" s="184"/>
      <c r="PHI100" s="184"/>
      <c r="PHJ100" s="184"/>
      <c r="PHK100" s="184"/>
      <c r="PHL100" s="184"/>
      <c r="PHM100" s="184"/>
      <c r="PHN100" s="184"/>
      <c r="PHO100" s="184"/>
      <c r="PHP100" s="184"/>
      <c r="PHQ100" s="184"/>
      <c r="PHR100" s="184"/>
      <c r="PHS100" s="184"/>
      <c r="PHT100" s="184"/>
      <c r="PHU100" s="184"/>
      <c r="PHV100" s="184"/>
      <c r="PHW100" s="184"/>
      <c r="PHX100" s="184"/>
      <c r="PHY100" s="184"/>
      <c r="PHZ100" s="184"/>
      <c r="PIA100" s="184"/>
      <c r="PIB100" s="184"/>
      <c r="PIC100" s="184"/>
      <c r="PID100" s="184"/>
      <c r="PIE100" s="184"/>
      <c r="PIF100" s="184"/>
      <c r="PIG100" s="184"/>
      <c r="PIH100" s="184"/>
      <c r="PII100" s="184"/>
      <c r="PIJ100" s="184"/>
      <c r="PIK100" s="184"/>
      <c r="PIL100" s="184"/>
      <c r="PIM100" s="184"/>
      <c r="PIN100" s="184"/>
      <c r="PIO100" s="184"/>
      <c r="PIP100" s="184"/>
      <c r="PIQ100" s="184"/>
      <c r="PIR100" s="184"/>
      <c r="PIS100" s="184"/>
      <c r="PIT100" s="184"/>
      <c r="PIU100" s="184"/>
      <c r="PIV100" s="184"/>
      <c r="PIW100" s="184"/>
      <c r="PIX100" s="184"/>
      <c r="PIY100" s="184"/>
      <c r="PIZ100" s="184"/>
      <c r="PJA100" s="184"/>
      <c r="PJB100" s="184"/>
      <c r="PJC100" s="184"/>
      <c r="PJD100" s="184"/>
      <c r="PJE100" s="184"/>
      <c r="PJF100" s="184"/>
      <c r="PJG100" s="184"/>
      <c r="PJH100" s="184"/>
      <c r="PJI100" s="184"/>
      <c r="PJJ100" s="184"/>
      <c r="PJK100" s="184"/>
      <c r="PJL100" s="184"/>
      <c r="PJM100" s="184"/>
      <c r="PJN100" s="184"/>
      <c r="PJO100" s="184"/>
      <c r="PJP100" s="184"/>
      <c r="PJQ100" s="184"/>
      <c r="PJR100" s="184"/>
      <c r="PJS100" s="184"/>
      <c r="PJT100" s="184"/>
      <c r="PJU100" s="184"/>
      <c r="PJV100" s="184"/>
      <c r="PJW100" s="184"/>
      <c r="PJX100" s="184"/>
      <c r="PJY100" s="184"/>
      <c r="PJZ100" s="184"/>
      <c r="PKA100" s="184"/>
      <c r="PKB100" s="184"/>
      <c r="PKC100" s="184"/>
      <c r="PKD100" s="184"/>
      <c r="PKE100" s="184"/>
      <c r="PKF100" s="184"/>
      <c r="PKG100" s="184"/>
      <c r="PKH100" s="184"/>
      <c r="PKI100" s="184"/>
      <c r="PKJ100" s="184"/>
      <c r="PKK100" s="184"/>
      <c r="PKL100" s="184"/>
      <c r="PKM100" s="184"/>
      <c r="PKN100" s="184"/>
      <c r="PKO100" s="184"/>
      <c r="PKP100" s="184"/>
      <c r="PKQ100" s="184"/>
      <c r="PKR100" s="184"/>
      <c r="PKS100" s="184"/>
      <c r="PKT100" s="184"/>
      <c r="PKU100" s="184"/>
      <c r="PKV100" s="184"/>
      <c r="PKW100" s="184"/>
      <c r="PKX100" s="184"/>
      <c r="PKY100" s="184"/>
      <c r="PKZ100" s="184"/>
      <c r="PLA100" s="184"/>
      <c r="PLB100" s="184"/>
      <c r="PLC100" s="184"/>
      <c r="PLD100" s="184"/>
      <c r="PLE100" s="184"/>
      <c r="PLF100" s="184"/>
      <c r="PLG100" s="184"/>
      <c r="PLH100" s="184"/>
      <c r="PLI100" s="184"/>
      <c r="PLJ100" s="184"/>
      <c r="PLK100" s="184"/>
      <c r="PLL100" s="184"/>
      <c r="PLM100" s="184"/>
      <c r="PLN100" s="184"/>
      <c r="PLO100" s="184"/>
      <c r="PLP100" s="184"/>
      <c r="PLQ100" s="184"/>
      <c r="PLR100" s="184"/>
      <c r="PLS100" s="184"/>
      <c r="PLT100" s="184"/>
      <c r="PLU100" s="184"/>
      <c r="PLV100" s="184"/>
      <c r="PLW100" s="184"/>
      <c r="PLX100" s="184"/>
      <c r="PLY100" s="184"/>
      <c r="PLZ100" s="184"/>
      <c r="PMA100" s="184"/>
      <c r="PMB100" s="184"/>
      <c r="PMC100" s="184"/>
      <c r="PMD100" s="184"/>
      <c r="PME100" s="184"/>
      <c r="PMF100" s="184"/>
      <c r="PMG100" s="184"/>
      <c r="PMH100" s="184"/>
      <c r="PMI100" s="184"/>
      <c r="PMJ100" s="184"/>
      <c r="PMK100" s="184"/>
      <c r="PML100" s="184"/>
      <c r="PMM100" s="184"/>
      <c r="PMN100" s="184"/>
      <c r="PMO100" s="184"/>
      <c r="PMP100" s="184"/>
      <c r="PMQ100" s="184"/>
      <c r="PMR100" s="184"/>
      <c r="PMS100" s="184"/>
      <c r="PMT100" s="184"/>
      <c r="PMU100" s="184"/>
      <c r="PMV100" s="184"/>
      <c r="PMW100" s="184"/>
      <c r="PMX100" s="184"/>
      <c r="PMY100" s="184"/>
      <c r="PMZ100" s="184"/>
      <c r="PNA100" s="184"/>
      <c r="PNB100" s="184"/>
      <c r="PNC100" s="184"/>
      <c r="PND100" s="184"/>
      <c r="PNE100" s="184"/>
      <c r="PNF100" s="184"/>
      <c r="PNG100" s="184"/>
      <c r="PNH100" s="184"/>
      <c r="PNI100" s="184"/>
      <c r="PNJ100" s="184"/>
      <c r="PNK100" s="184"/>
      <c r="PNL100" s="184"/>
      <c r="PNM100" s="184"/>
      <c r="PNN100" s="184"/>
      <c r="PNO100" s="184"/>
      <c r="PNP100" s="184"/>
      <c r="PNQ100" s="184"/>
      <c r="PNR100" s="184"/>
      <c r="PNS100" s="184"/>
      <c r="PNT100" s="184"/>
      <c r="PNU100" s="184"/>
      <c r="PNV100" s="184"/>
      <c r="PNW100" s="184"/>
      <c r="PNX100" s="184"/>
      <c r="PNY100" s="184"/>
      <c r="PNZ100" s="184"/>
      <c r="POA100" s="184"/>
      <c r="POB100" s="184"/>
      <c r="POC100" s="184"/>
      <c r="POD100" s="184"/>
      <c r="POE100" s="184"/>
      <c r="POF100" s="184"/>
      <c r="POG100" s="184"/>
      <c r="POH100" s="184"/>
      <c r="POI100" s="184"/>
      <c r="POJ100" s="184"/>
      <c r="POK100" s="184"/>
      <c r="POL100" s="184"/>
      <c r="POM100" s="184"/>
      <c r="PON100" s="184"/>
      <c r="POO100" s="184"/>
      <c r="POP100" s="184"/>
      <c r="POQ100" s="184"/>
      <c r="POR100" s="184"/>
      <c r="POS100" s="184"/>
      <c r="POT100" s="184"/>
      <c r="POU100" s="184"/>
      <c r="POV100" s="184"/>
      <c r="POW100" s="184"/>
      <c r="POX100" s="184"/>
      <c r="POY100" s="184"/>
      <c r="POZ100" s="184"/>
      <c r="PPA100" s="184"/>
      <c r="PPB100" s="184"/>
      <c r="PPC100" s="184"/>
      <c r="PPD100" s="184"/>
      <c r="PPE100" s="184"/>
      <c r="PPF100" s="184"/>
      <c r="PPG100" s="184"/>
      <c r="PPH100" s="184"/>
      <c r="PPI100" s="184"/>
      <c r="PPJ100" s="184"/>
      <c r="PPK100" s="184"/>
      <c r="PPL100" s="184"/>
      <c r="PPM100" s="184"/>
      <c r="PPN100" s="184"/>
      <c r="PPO100" s="184"/>
      <c r="PPP100" s="184"/>
      <c r="PPQ100" s="184"/>
      <c r="PPR100" s="184"/>
      <c r="PPS100" s="184"/>
      <c r="PPT100" s="184"/>
      <c r="PPU100" s="184"/>
      <c r="PPV100" s="184"/>
      <c r="PPW100" s="184"/>
      <c r="PPX100" s="184"/>
      <c r="PPY100" s="184"/>
      <c r="PPZ100" s="184"/>
      <c r="PQA100" s="184"/>
      <c r="PQB100" s="184"/>
      <c r="PQC100" s="184"/>
      <c r="PQD100" s="184"/>
      <c r="PQE100" s="184"/>
      <c r="PQF100" s="184"/>
      <c r="PQG100" s="184"/>
      <c r="PQH100" s="184"/>
      <c r="PQI100" s="184"/>
      <c r="PQJ100" s="184"/>
      <c r="PQK100" s="184"/>
      <c r="PQL100" s="184"/>
      <c r="PQM100" s="184"/>
      <c r="PQN100" s="184"/>
      <c r="PQO100" s="184"/>
      <c r="PQP100" s="184"/>
      <c r="PQQ100" s="184"/>
      <c r="PQR100" s="184"/>
      <c r="PQS100" s="184"/>
      <c r="PQT100" s="184"/>
      <c r="PQU100" s="184"/>
      <c r="PQV100" s="184"/>
      <c r="PQW100" s="184"/>
      <c r="PQX100" s="184"/>
      <c r="PQY100" s="184"/>
      <c r="PQZ100" s="184"/>
      <c r="PRA100" s="184"/>
      <c r="PRB100" s="184"/>
      <c r="PRC100" s="184"/>
      <c r="PRD100" s="184"/>
      <c r="PRE100" s="184"/>
      <c r="PRF100" s="184"/>
      <c r="PRG100" s="184"/>
      <c r="PRH100" s="184"/>
      <c r="PRI100" s="184"/>
      <c r="PRJ100" s="184"/>
      <c r="PRK100" s="184"/>
      <c r="PRL100" s="184"/>
      <c r="PRM100" s="184"/>
      <c r="PRN100" s="184"/>
      <c r="PRO100" s="184"/>
      <c r="PRP100" s="184"/>
      <c r="PRQ100" s="184"/>
      <c r="PRR100" s="184"/>
      <c r="PRS100" s="184"/>
      <c r="PRT100" s="184"/>
      <c r="PRU100" s="184"/>
      <c r="PRV100" s="184"/>
      <c r="PRW100" s="184"/>
      <c r="PRX100" s="184"/>
      <c r="PRY100" s="184"/>
      <c r="PRZ100" s="184"/>
      <c r="PSA100" s="184"/>
      <c r="PSB100" s="184"/>
      <c r="PSC100" s="184"/>
      <c r="PSD100" s="184"/>
      <c r="PSE100" s="184"/>
      <c r="PSF100" s="184"/>
      <c r="PSG100" s="184"/>
      <c r="PSH100" s="184"/>
      <c r="PSI100" s="184"/>
      <c r="PSJ100" s="184"/>
      <c r="PSK100" s="184"/>
      <c r="PSL100" s="184"/>
      <c r="PSM100" s="184"/>
      <c r="PSN100" s="184"/>
      <c r="PSO100" s="184"/>
      <c r="PSP100" s="184"/>
      <c r="PSQ100" s="184"/>
      <c r="PSR100" s="184"/>
      <c r="PSS100" s="184"/>
      <c r="PST100" s="184"/>
      <c r="PSU100" s="184"/>
      <c r="PSV100" s="184"/>
      <c r="PSW100" s="184"/>
      <c r="PSX100" s="184"/>
      <c r="PSY100" s="184"/>
      <c r="PSZ100" s="184"/>
      <c r="PTA100" s="184"/>
      <c r="PTB100" s="184"/>
      <c r="PTC100" s="184"/>
      <c r="PTD100" s="184"/>
      <c r="PTE100" s="184"/>
      <c r="PTF100" s="184"/>
      <c r="PTG100" s="184"/>
      <c r="PTH100" s="184"/>
      <c r="PTI100" s="184"/>
      <c r="PTJ100" s="184"/>
      <c r="PTK100" s="184"/>
      <c r="PTL100" s="184"/>
      <c r="PTM100" s="184"/>
      <c r="PTN100" s="184"/>
      <c r="PTO100" s="184"/>
      <c r="PTP100" s="184"/>
      <c r="PTQ100" s="184"/>
      <c r="PTR100" s="184"/>
      <c r="PTS100" s="184"/>
      <c r="PTT100" s="184"/>
      <c r="PTU100" s="184"/>
      <c r="PTV100" s="184"/>
      <c r="PTW100" s="184"/>
      <c r="PTX100" s="184"/>
      <c r="PTY100" s="184"/>
      <c r="PTZ100" s="184"/>
      <c r="PUA100" s="184"/>
      <c r="PUB100" s="184"/>
      <c r="PUC100" s="184"/>
      <c r="PUD100" s="184"/>
      <c r="PUE100" s="184"/>
      <c r="PUF100" s="184"/>
      <c r="PUG100" s="184"/>
      <c r="PUH100" s="184"/>
      <c r="PUI100" s="184"/>
      <c r="PUJ100" s="184"/>
      <c r="PUK100" s="184"/>
      <c r="PUL100" s="184"/>
      <c r="PUM100" s="184"/>
      <c r="PUN100" s="184"/>
      <c r="PUO100" s="184"/>
      <c r="PUP100" s="184"/>
      <c r="PUQ100" s="184"/>
      <c r="PUR100" s="184"/>
      <c r="PUS100" s="184"/>
      <c r="PUT100" s="184"/>
      <c r="PUU100" s="184"/>
      <c r="PUV100" s="184"/>
      <c r="PUW100" s="184"/>
      <c r="PUX100" s="184"/>
      <c r="PUY100" s="184"/>
      <c r="PUZ100" s="184"/>
      <c r="PVA100" s="184"/>
      <c r="PVB100" s="184"/>
      <c r="PVC100" s="184"/>
      <c r="PVD100" s="184"/>
      <c r="PVE100" s="184"/>
      <c r="PVF100" s="184"/>
      <c r="PVG100" s="184"/>
      <c r="PVH100" s="184"/>
      <c r="PVI100" s="184"/>
      <c r="PVJ100" s="184"/>
      <c r="PVK100" s="184"/>
      <c r="PVL100" s="184"/>
      <c r="PVM100" s="184"/>
      <c r="PVN100" s="184"/>
      <c r="PVO100" s="184"/>
      <c r="PVP100" s="184"/>
      <c r="PVQ100" s="184"/>
      <c r="PVR100" s="184"/>
      <c r="PVS100" s="184"/>
      <c r="PVT100" s="184"/>
      <c r="PVU100" s="184"/>
      <c r="PVV100" s="184"/>
      <c r="PVW100" s="184"/>
      <c r="PVX100" s="184"/>
      <c r="PVY100" s="184"/>
      <c r="PVZ100" s="184"/>
      <c r="PWA100" s="184"/>
      <c r="PWB100" s="184"/>
      <c r="PWC100" s="184"/>
      <c r="PWD100" s="184"/>
      <c r="PWE100" s="184"/>
      <c r="PWF100" s="184"/>
      <c r="PWG100" s="184"/>
      <c r="PWH100" s="184"/>
      <c r="PWI100" s="184"/>
      <c r="PWJ100" s="184"/>
      <c r="PWK100" s="184"/>
      <c r="PWL100" s="184"/>
      <c r="PWM100" s="184"/>
      <c r="PWN100" s="184"/>
      <c r="PWO100" s="184"/>
      <c r="PWP100" s="184"/>
      <c r="PWQ100" s="184"/>
      <c r="PWR100" s="184"/>
      <c r="PWS100" s="184"/>
      <c r="PWT100" s="184"/>
      <c r="PWU100" s="184"/>
      <c r="PWV100" s="184"/>
      <c r="PWW100" s="184"/>
      <c r="PWX100" s="184"/>
      <c r="PWY100" s="184"/>
      <c r="PWZ100" s="184"/>
      <c r="PXA100" s="184"/>
      <c r="PXB100" s="184"/>
      <c r="PXC100" s="184"/>
      <c r="PXD100" s="184"/>
      <c r="PXE100" s="184"/>
      <c r="PXF100" s="184"/>
      <c r="PXG100" s="184"/>
      <c r="PXH100" s="184"/>
      <c r="PXI100" s="184"/>
      <c r="PXJ100" s="184"/>
      <c r="PXK100" s="184"/>
      <c r="PXL100" s="184"/>
      <c r="PXM100" s="184"/>
      <c r="PXN100" s="184"/>
      <c r="PXO100" s="184"/>
      <c r="PXP100" s="184"/>
      <c r="PXQ100" s="184"/>
      <c r="PXR100" s="184"/>
      <c r="PXS100" s="184"/>
      <c r="PXT100" s="184"/>
      <c r="PXU100" s="184"/>
      <c r="PXV100" s="184"/>
      <c r="PXW100" s="184"/>
      <c r="PXX100" s="184"/>
      <c r="PXY100" s="184"/>
      <c r="PXZ100" s="184"/>
      <c r="PYA100" s="184"/>
      <c r="PYB100" s="184"/>
      <c r="PYC100" s="184"/>
      <c r="PYD100" s="184"/>
      <c r="PYE100" s="184"/>
      <c r="PYF100" s="184"/>
      <c r="PYG100" s="184"/>
      <c r="PYH100" s="184"/>
      <c r="PYI100" s="184"/>
      <c r="PYJ100" s="184"/>
      <c r="PYK100" s="184"/>
      <c r="PYL100" s="184"/>
      <c r="PYM100" s="184"/>
      <c r="PYN100" s="184"/>
      <c r="PYO100" s="184"/>
      <c r="PYP100" s="184"/>
      <c r="PYQ100" s="184"/>
      <c r="PYR100" s="184"/>
      <c r="PYS100" s="184"/>
      <c r="PYT100" s="184"/>
      <c r="PYU100" s="184"/>
      <c r="PYV100" s="184"/>
      <c r="PYW100" s="184"/>
      <c r="PYX100" s="184"/>
      <c r="PYY100" s="184"/>
      <c r="PYZ100" s="184"/>
      <c r="PZA100" s="184"/>
      <c r="PZB100" s="184"/>
      <c r="PZC100" s="184"/>
      <c r="PZD100" s="184"/>
      <c r="PZE100" s="184"/>
      <c r="PZF100" s="184"/>
      <c r="PZG100" s="184"/>
      <c r="PZH100" s="184"/>
      <c r="PZI100" s="184"/>
      <c r="PZJ100" s="184"/>
      <c r="PZK100" s="184"/>
      <c r="PZL100" s="184"/>
      <c r="PZM100" s="184"/>
      <c r="PZN100" s="184"/>
      <c r="PZO100" s="184"/>
      <c r="PZP100" s="184"/>
      <c r="PZQ100" s="184"/>
      <c r="PZR100" s="184"/>
      <c r="PZS100" s="184"/>
      <c r="PZT100" s="184"/>
      <c r="PZU100" s="184"/>
      <c r="PZV100" s="184"/>
      <c r="PZW100" s="184"/>
      <c r="PZX100" s="184"/>
      <c r="PZY100" s="184"/>
      <c r="PZZ100" s="184"/>
      <c r="QAA100" s="184"/>
      <c r="QAB100" s="184"/>
      <c r="QAC100" s="184"/>
      <c r="QAD100" s="184"/>
      <c r="QAE100" s="184"/>
      <c r="QAF100" s="184"/>
      <c r="QAG100" s="184"/>
      <c r="QAH100" s="184"/>
      <c r="QAI100" s="184"/>
      <c r="QAJ100" s="184"/>
      <c r="QAK100" s="184"/>
      <c r="QAL100" s="184"/>
      <c r="QAM100" s="184"/>
      <c r="QAN100" s="184"/>
      <c r="QAO100" s="184"/>
      <c r="QAP100" s="184"/>
      <c r="QAQ100" s="184"/>
      <c r="QAR100" s="184"/>
      <c r="QAS100" s="184"/>
      <c r="QAT100" s="184"/>
      <c r="QAU100" s="184"/>
      <c r="QAV100" s="184"/>
      <c r="QAW100" s="184"/>
      <c r="QAX100" s="184"/>
      <c r="QAY100" s="184"/>
      <c r="QAZ100" s="184"/>
      <c r="QBA100" s="184"/>
      <c r="QBB100" s="184"/>
      <c r="QBC100" s="184"/>
      <c r="QBD100" s="184"/>
      <c r="QBE100" s="184"/>
      <c r="QBF100" s="184"/>
      <c r="QBG100" s="184"/>
      <c r="QBH100" s="184"/>
      <c r="QBI100" s="184"/>
      <c r="QBJ100" s="184"/>
      <c r="QBK100" s="184"/>
      <c r="QBL100" s="184"/>
      <c r="QBM100" s="184"/>
      <c r="QBN100" s="184"/>
      <c r="QBO100" s="184"/>
      <c r="QBP100" s="184"/>
      <c r="QBQ100" s="184"/>
      <c r="QBR100" s="184"/>
      <c r="QBS100" s="184"/>
      <c r="QBT100" s="184"/>
      <c r="QBU100" s="184"/>
      <c r="QBV100" s="184"/>
      <c r="QBW100" s="184"/>
      <c r="QBX100" s="184"/>
      <c r="QBY100" s="184"/>
      <c r="QBZ100" s="184"/>
      <c r="QCA100" s="184"/>
      <c r="QCB100" s="184"/>
      <c r="QCC100" s="184"/>
      <c r="QCD100" s="184"/>
      <c r="QCE100" s="184"/>
      <c r="QCF100" s="184"/>
      <c r="QCG100" s="184"/>
      <c r="QCH100" s="184"/>
      <c r="QCI100" s="184"/>
      <c r="QCJ100" s="184"/>
      <c r="QCK100" s="184"/>
      <c r="QCL100" s="184"/>
      <c r="QCM100" s="184"/>
      <c r="QCN100" s="184"/>
      <c r="QCO100" s="184"/>
      <c r="QCP100" s="184"/>
      <c r="QCQ100" s="184"/>
      <c r="QCR100" s="184"/>
      <c r="QCS100" s="184"/>
      <c r="QCT100" s="184"/>
      <c r="QCU100" s="184"/>
      <c r="QCV100" s="184"/>
      <c r="QCW100" s="184"/>
      <c r="QCX100" s="184"/>
      <c r="QCY100" s="184"/>
      <c r="QCZ100" s="184"/>
      <c r="QDA100" s="184"/>
      <c r="QDB100" s="184"/>
      <c r="QDC100" s="184"/>
      <c r="QDD100" s="184"/>
      <c r="QDE100" s="184"/>
      <c r="QDF100" s="184"/>
      <c r="QDG100" s="184"/>
      <c r="QDH100" s="184"/>
      <c r="QDI100" s="184"/>
      <c r="QDJ100" s="184"/>
      <c r="QDK100" s="184"/>
      <c r="QDL100" s="184"/>
      <c r="QDM100" s="184"/>
      <c r="QDN100" s="184"/>
      <c r="QDO100" s="184"/>
      <c r="QDP100" s="184"/>
      <c r="QDQ100" s="184"/>
      <c r="QDR100" s="184"/>
      <c r="QDS100" s="184"/>
      <c r="QDT100" s="184"/>
      <c r="QDU100" s="184"/>
      <c r="QDV100" s="184"/>
      <c r="QDW100" s="184"/>
      <c r="QDX100" s="184"/>
      <c r="QDY100" s="184"/>
      <c r="QDZ100" s="184"/>
      <c r="QEA100" s="184"/>
      <c r="QEB100" s="184"/>
      <c r="QEC100" s="184"/>
      <c r="QED100" s="184"/>
      <c r="QEE100" s="184"/>
      <c r="QEF100" s="184"/>
      <c r="QEG100" s="184"/>
      <c r="QEH100" s="184"/>
      <c r="QEI100" s="184"/>
      <c r="QEJ100" s="184"/>
      <c r="QEK100" s="184"/>
      <c r="QEL100" s="184"/>
      <c r="QEM100" s="184"/>
      <c r="QEN100" s="184"/>
      <c r="QEO100" s="184"/>
      <c r="QEP100" s="184"/>
      <c r="QEQ100" s="184"/>
      <c r="QER100" s="184"/>
      <c r="QES100" s="184"/>
      <c r="QET100" s="184"/>
      <c r="QEU100" s="184"/>
      <c r="QEV100" s="184"/>
      <c r="QEW100" s="184"/>
      <c r="QEX100" s="184"/>
      <c r="QEY100" s="184"/>
      <c r="QEZ100" s="184"/>
      <c r="QFA100" s="184"/>
      <c r="QFB100" s="184"/>
      <c r="QFC100" s="184"/>
      <c r="QFD100" s="184"/>
      <c r="QFE100" s="184"/>
      <c r="QFF100" s="184"/>
      <c r="QFG100" s="184"/>
      <c r="QFH100" s="184"/>
      <c r="QFI100" s="184"/>
      <c r="QFJ100" s="184"/>
      <c r="QFK100" s="184"/>
      <c r="QFL100" s="184"/>
      <c r="QFM100" s="184"/>
      <c r="QFN100" s="184"/>
      <c r="QFO100" s="184"/>
      <c r="QFP100" s="184"/>
      <c r="QFQ100" s="184"/>
      <c r="QFR100" s="184"/>
      <c r="QFS100" s="184"/>
      <c r="QFT100" s="184"/>
      <c r="QFU100" s="184"/>
      <c r="QFV100" s="184"/>
      <c r="QFW100" s="184"/>
      <c r="QFX100" s="184"/>
      <c r="QFY100" s="184"/>
      <c r="QFZ100" s="184"/>
      <c r="QGA100" s="184"/>
      <c r="QGB100" s="184"/>
      <c r="QGC100" s="184"/>
      <c r="QGD100" s="184"/>
      <c r="QGE100" s="184"/>
      <c r="QGF100" s="184"/>
      <c r="QGG100" s="184"/>
      <c r="QGH100" s="184"/>
      <c r="QGI100" s="184"/>
      <c r="QGJ100" s="184"/>
      <c r="QGK100" s="184"/>
      <c r="QGL100" s="184"/>
      <c r="QGM100" s="184"/>
      <c r="QGN100" s="184"/>
      <c r="QGO100" s="184"/>
      <c r="QGP100" s="184"/>
      <c r="QGQ100" s="184"/>
      <c r="QGR100" s="184"/>
      <c r="QGS100" s="184"/>
      <c r="QGT100" s="184"/>
      <c r="QGU100" s="184"/>
      <c r="QGV100" s="184"/>
      <c r="QGW100" s="184"/>
      <c r="QGX100" s="184"/>
      <c r="QGY100" s="184"/>
      <c r="QGZ100" s="184"/>
      <c r="QHA100" s="184"/>
      <c r="QHB100" s="184"/>
      <c r="QHC100" s="184"/>
      <c r="QHD100" s="184"/>
      <c r="QHE100" s="184"/>
      <c r="QHF100" s="184"/>
      <c r="QHG100" s="184"/>
      <c r="QHH100" s="184"/>
      <c r="QHI100" s="184"/>
      <c r="QHJ100" s="184"/>
      <c r="QHK100" s="184"/>
      <c r="QHL100" s="184"/>
      <c r="QHM100" s="184"/>
      <c r="QHN100" s="184"/>
      <c r="QHO100" s="184"/>
      <c r="QHP100" s="184"/>
      <c r="QHQ100" s="184"/>
      <c r="QHR100" s="184"/>
      <c r="QHS100" s="184"/>
      <c r="QHT100" s="184"/>
      <c r="QHU100" s="184"/>
      <c r="QHV100" s="184"/>
      <c r="QHW100" s="184"/>
      <c r="QHX100" s="184"/>
      <c r="QHY100" s="184"/>
      <c r="QHZ100" s="184"/>
      <c r="QIA100" s="184"/>
      <c r="QIB100" s="184"/>
      <c r="QIC100" s="184"/>
      <c r="QID100" s="184"/>
      <c r="QIE100" s="184"/>
      <c r="QIF100" s="184"/>
      <c r="QIG100" s="184"/>
      <c r="QIH100" s="184"/>
      <c r="QII100" s="184"/>
      <c r="QIJ100" s="184"/>
      <c r="QIK100" s="184"/>
      <c r="QIL100" s="184"/>
      <c r="QIM100" s="184"/>
      <c r="QIN100" s="184"/>
      <c r="QIO100" s="184"/>
      <c r="QIP100" s="184"/>
      <c r="QIQ100" s="184"/>
      <c r="QIR100" s="184"/>
      <c r="QIS100" s="184"/>
      <c r="QIT100" s="184"/>
      <c r="QIU100" s="184"/>
      <c r="QIV100" s="184"/>
      <c r="QIW100" s="184"/>
      <c r="QIX100" s="184"/>
      <c r="QIY100" s="184"/>
      <c r="QIZ100" s="184"/>
      <c r="QJA100" s="184"/>
      <c r="QJB100" s="184"/>
      <c r="QJC100" s="184"/>
      <c r="QJD100" s="184"/>
      <c r="QJE100" s="184"/>
      <c r="QJF100" s="184"/>
      <c r="QJG100" s="184"/>
      <c r="QJH100" s="184"/>
      <c r="QJI100" s="184"/>
      <c r="QJJ100" s="184"/>
      <c r="QJK100" s="184"/>
      <c r="QJL100" s="184"/>
      <c r="QJM100" s="184"/>
      <c r="QJN100" s="184"/>
      <c r="QJO100" s="184"/>
      <c r="QJP100" s="184"/>
      <c r="QJQ100" s="184"/>
      <c r="QJR100" s="184"/>
      <c r="QJS100" s="184"/>
      <c r="QJT100" s="184"/>
      <c r="QJU100" s="184"/>
      <c r="QJV100" s="184"/>
      <c r="QJW100" s="184"/>
      <c r="QJX100" s="184"/>
      <c r="QJY100" s="184"/>
      <c r="QJZ100" s="184"/>
      <c r="QKA100" s="184"/>
      <c r="QKB100" s="184"/>
      <c r="QKC100" s="184"/>
      <c r="QKD100" s="184"/>
      <c r="QKE100" s="184"/>
      <c r="QKF100" s="184"/>
      <c r="QKG100" s="184"/>
      <c r="QKH100" s="184"/>
      <c r="QKI100" s="184"/>
      <c r="QKJ100" s="184"/>
      <c r="QKK100" s="184"/>
      <c r="QKL100" s="184"/>
      <c r="QKM100" s="184"/>
      <c r="QKN100" s="184"/>
      <c r="QKO100" s="184"/>
      <c r="QKP100" s="184"/>
      <c r="QKQ100" s="184"/>
      <c r="QKR100" s="184"/>
      <c r="QKS100" s="184"/>
      <c r="QKT100" s="184"/>
      <c r="QKU100" s="184"/>
      <c r="QKV100" s="184"/>
      <c r="QKW100" s="184"/>
      <c r="QKX100" s="184"/>
      <c r="QKY100" s="184"/>
      <c r="QKZ100" s="184"/>
      <c r="QLA100" s="184"/>
      <c r="QLB100" s="184"/>
      <c r="QLC100" s="184"/>
      <c r="QLD100" s="184"/>
      <c r="QLE100" s="184"/>
      <c r="QLF100" s="184"/>
      <c r="QLG100" s="184"/>
      <c r="QLH100" s="184"/>
      <c r="QLI100" s="184"/>
      <c r="QLJ100" s="184"/>
      <c r="QLK100" s="184"/>
      <c r="QLL100" s="184"/>
      <c r="QLM100" s="184"/>
      <c r="QLN100" s="184"/>
      <c r="QLO100" s="184"/>
      <c r="QLP100" s="184"/>
      <c r="QLQ100" s="184"/>
      <c r="QLR100" s="184"/>
      <c r="QLS100" s="184"/>
      <c r="QLT100" s="184"/>
      <c r="QLU100" s="184"/>
      <c r="QLV100" s="184"/>
      <c r="QLW100" s="184"/>
      <c r="QLX100" s="184"/>
      <c r="QLY100" s="184"/>
      <c r="QLZ100" s="184"/>
      <c r="QMA100" s="184"/>
      <c r="QMB100" s="184"/>
      <c r="QMC100" s="184"/>
      <c r="QMD100" s="184"/>
      <c r="QME100" s="184"/>
      <c r="QMF100" s="184"/>
      <c r="QMG100" s="184"/>
      <c r="QMH100" s="184"/>
      <c r="QMI100" s="184"/>
      <c r="QMJ100" s="184"/>
      <c r="QMK100" s="184"/>
      <c r="QML100" s="184"/>
      <c r="QMM100" s="184"/>
      <c r="QMN100" s="184"/>
      <c r="QMO100" s="184"/>
      <c r="QMP100" s="184"/>
      <c r="QMQ100" s="184"/>
      <c r="QMR100" s="184"/>
      <c r="QMS100" s="184"/>
      <c r="QMT100" s="184"/>
      <c r="QMU100" s="184"/>
      <c r="QMV100" s="184"/>
      <c r="QMW100" s="184"/>
      <c r="QMX100" s="184"/>
      <c r="QMY100" s="184"/>
      <c r="QMZ100" s="184"/>
      <c r="QNA100" s="184"/>
      <c r="QNB100" s="184"/>
      <c r="QNC100" s="184"/>
      <c r="QND100" s="184"/>
      <c r="QNE100" s="184"/>
      <c r="QNF100" s="184"/>
      <c r="QNG100" s="184"/>
      <c r="QNH100" s="184"/>
      <c r="QNI100" s="184"/>
      <c r="QNJ100" s="184"/>
      <c r="QNK100" s="184"/>
      <c r="QNL100" s="184"/>
      <c r="QNM100" s="184"/>
      <c r="QNN100" s="184"/>
      <c r="QNO100" s="184"/>
      <c r="QNP100" s="184"/>
      <c r="QNQ100" s="184"/>
      <c r="QNR100" s="184"/>
      <c r="QNS100" s="184"/>
      <c r="QNT100" s="184"/>
      <c r="QNU100" s="184"/>
      <c r="QNV100" s="184"/>
      <c r="QNW100" s="184"/>
      <c r="QNX100" s="184"/>
      <c r="QNY100" s="184"/>
      <c r="QNZ100" s="184"/>
      <c r="QOA100" s="184"/>
      <c r="QOB100" s="184"/>
      <c r="QOC100" s="184"/>
      <c r="QOD100" s="184"/>
      <c r="QOE100" s="184"/>
      <c r="QOF100" s="184"/>
      <c r="QOG100" s="184"/>
      <c r="QOH100" s="184"/>
      <c r="QOI100" s="184"/>
      <c r="QOJ100" s="184"/>
      <c r="QOK100" s="184"/>
      <c r="QOL100" s="184"/>
      <c r="QOM100" s="184"/>
      <c r="QON100" s="184"/>
      <c r="QOO100" s="184"/>
      <c r="QOP100" s="184"/>
      <c r="QOQ100" s="184"/>
      <c r="QOR100" s="184"/>
      <c r="QOS100" s="184"/>
      <c r="QOT100" s="184"/>
      <c r="QOU100" s="184"/>
      <c r="QOV100" s="184"/>
      <c r="QOW100" s="184"/>
      <c r="QOX100" s="184"/>
      <c r="QOY100" s="184"/>
      <c r="QOZ100" s="184"/>
      <c r="QPA100" s="184"/>
      <c r="QPB100" s="184"/>
      <c r="QPC100" s="184"/>
      <c r="QPD100" s="184"/>
      <c r="QPE100" s="184"/>
      <c r="QPF100" s="184"/>
      <c r="QPG100" s="184"/>
      <c r="QPH100" s="184"/>
      <c r="QPI100" s="184"/>
      <c r="QPJ100" s="184"/>
      <c r="QPK100" s="184"/>
      <c r="QPL100" s="184"/>
      <c r="QPM100" s="184"/>
      <c r="QPN100" s="184"/>
      <c r="QPO100" s="184"/>
      <c r="QPP100" s="184"/>
      <c r="QPQ100" s="184"/>
      <c r="QPR100" s="184"/>
      <c r="QPS100" s="184"/>
      <c r="QPT100" s="184"/>
      <c r="QPU100" s="184"/>
      <c r="QPV100" s="184"/>
      <c r="QPW100" s="184"/>
      <c r="QPX100" s="184"/>
      <c r="QPY100" s="184"/>
      <c r="QPZ100" s="184"/>
      <c r="QQA100" s="184"/>
      <c r="QQB100" s="184"/>
      <c r="QQC100" s="184"/>
      <c r="QQD100" s="184"/>
      <c r="QQE100" s="184"/>
      <c r="QQF100" s="184"/>
      <c r="QQG100" s="184"/>
      <c r="QQH100" s="184"/>
      <c r="QQI100" s="184"/>
      <c r="QQJ100" s="184"/>
      <c r="QQK100" s="184"/>
      <c r="QQL100" s="184"/>
      <c r="QQM100" s="184"/>
      <c r="QQN100" s="184"/>
      <c r="QQO100" s="184"/>
      <c r="QQP100" s="184"/>
      <c r="QQQ100" s="184"/>
      <c r="QQR100" s="184"/>
      <c r="QQS100" s="184"/>
      <c r="QQT100" s="184"/>
      <c r="QQU100" s="184"/>
      <c r="QQV100" s="184"/>
      <c r="QQW100" s="184"/>
      <c r="QQX100" s="184"/>
      <c r="QQY100" s="184"/>
      <c r="QQZ100" s="184"/>
      <c r="QRA100" s="184"/>
      <c r="QRB100" s="184"/>
      <c r="QRC100" s="184"/>
      <c r="QRD100" s="184"/>
      <c r="QRE100" s="184"/>
      <c r="QRF100" s="184"/>
      <c r="QRG100" s="184"/>
      <c r="QRH100" s="184"/>
      <c r="QRI100" s="184"/>
      <c r="QRJ100" s="184"/>
      <c r="QRK100" s="184"/>
      <c r="QRL100" s="184"/>
      <c r="QRM100" s="184"/>
      <c r="QRN100" s="184"/>
      <c r="QRO100" s="184"/>
      <c r="QRP100" s="184"/>
      <c r="QRQ100" s="184"/>
      <c r="QRR100" s="184"/>
      <c r="QRS100" s="184"/>
      <c r="QRT100" s="184"/>
      <c r="QRU100" s="184"/>
      <c r="QRV100" s="184"/>
      <c r="QRW100" s="184"/>
      <c r="QRX100" s="184"/>
      <c r="QRY100" s="184"/>
      <c r="QRZ100" s="184"/>
      <c r="QSA100" s="184"/>
      <c r="QSB100" s="184"/>
      <c r="QSC100" s="184"/>
      <c r="QSD100" s="184"/>
      <c r="QSE100" s="184"/>
      <c r="QSF100" s="184"/>
      <c r="QSG100" s="184"/>
      <c r="QSH100" s="184"/>
      <c r="QSI100" s="184"/>
      <c r="QSJ100" s="184"/>
      <c r="QSK100" s="184"/>
      <c r="QSL100" s="184"/>
      <c r="QSM100" s="184"/>
      <c r="QSN100" s="184"/>
      <c r="QSO100" s="184"/>
      <c r="QSP100" s="184"/>
      <c r="QSQ100" s="184"/>
      <c r="QSR100" s="184"/>
      <c r="QSS100" s="184"/>
      <c r="QST100" s="184"/>
      <c r="QSU100" s="184"/>
      <c r="QSV100" s="184"/>
      <c r="QSW100" s="184"/>
      <c r="QSX100" s="184"/>
      <c r="QSY100" s="184"/>
      <c r="QSZ100" s="184"/>
      <c r="QTA100" s="184"/>
      <c r="QTB100" s="184"/>
      <c r="QTC100" s="184"/>
      <c r="QTD100" s="184"/>
      <c r="QTE100" s="184"/>
      <c r="QTF100" s="184"/>
      <c r="QTG100" s="184"/>
      <c r="QTH100" s="184"/>
      <c r="QTI100" s="184"/>
      <c r="QTJ100" s="184"/>
      <c r="QTK100" s="184"/>
      <c r="QTL100" s="184"/>
      <c r="QTM100" s="184"/>
      <c r="QTN100" s="184"/>
      <c r="QTO100" s="184"/>
      <c r="QTP100" s="184"/>
      <c r="QTQ100" s="184"/>
      <c r="QTR100" s="184"/>
      <c r="QTS100" s="184"/>
      <c r="QTT100" s="184"/>
      <c r="QTU100" s="184"/>
      <c r="QTV100" s="184"/>
      <c r="QTW100" s="184"/>
      <c r="QTX100" s="184"/>
      <c r="QTY100" s="184"/>
      <c r="QTZ100" s="184"/>
      <c r="QUA100" s="184"/>
      <c r="QUB100" s="184"/>
      <c r="QUC100" s="184"/>
      <c r="QUD100" s="184"/>
      <c r="QUE100" s="184"/>
      <c r="QUF100" s="184"/>
      <c r="QUG100" s="184"/>
      <c r="QUH100" s="184"/>
      <c r="QUI100" s="184"/>
      <c r="QUJ100" s="184"/>
      <c r="QUK100" s="184"/>
      <c r="QUL100" s="184"/>
      <c r="QUM100" s="184"/>
      <c r="QUN100" s="184"/>
      <c r="QUO100" s="184"/>
      <c r="QUP100" s="184"/>
      <c r="QUQ100" s="184"/>
      <c r="QUR100" s="184"/>
      <c r="QUS100" s="184"/>
      <c r="QUT100" s="184"/>
      <c r="QUU100" s="184"/>
      <c r="QUV100" s="184"/>
      <c r="QUW100" s="184"/>
      <c r="QUX100" s="184"/>
      <c r="QUY100" s="184"/>
      <c r="QUZ100" s="184"/>
      <c r="QVA100" s="184"/>
      <c r="QVB100" s="184"/>
      <c r="QVC100" s="184"/>
      <c r="QVD100" s="184"/>
      <c r="QVE100" s="184"/>
      <c r="QVF100" s="184"/>
      <c r="QVG100" s="184"/>
      <c r="QVH100" s="184"/>
      <c r="QVI100" s="184"/>
      <c r="QVJ100" s="184"/>
      <c r="QVK100" s="184"/>
      <c r="QVL100" s="184"/>
      <c r="QVM100" s="184"/>
      <c r="QVN100" s="184"/>
      <c r="QVO100" s="184"/>
      <c r="QVP100" s="184"/>
      <c r="QVQ100" s="184"/>
      <c r="QVR100" s="184"/>
      <c r="QVS100" s="184"/>
      <c r="QVT100" s="184"/>
      <c r="QVU100" s="184"/>
      <c r="QVV100" s="184"/>
      <c r="QVW100" s="184"/>
      <c r="QVX100" s="184"/>
      <c r="QVY100" s="184"/>
      <c r="QVZ100" s="184"/>
      <c r="QWA100" s="184"/>
      <c r="QWB100" s="184"/>
      <c r="QWC100" s="184"/>
      <c r="QWD100" s="184"/>
      <c r="QWE100" s="184"/>
      <c r="QWF100" s="184"/>
      <c r="QWG100" s="184"/>
      <c r="QWH100" s="184"/>
      <c r="QWI100" s="184"/>
      <c r="QWJ100" s="184"/>
      <c r="QWK100" s="184"/>
      <c r="QWL100" s="184"/>
      <c r="QWM100" s="184"/>
      <c r="QWN100" s="184"/>
      <c r="QWO100" s="184"/>
      <c r="QWP100" s="184"/>
      <c r="QWQ100" s="184"/>
      <c r="QWR100" s="184"/>
      <c r="QWS100" s="184"/>
      <c r="QWT100" s="184"/>
      <c r="QWU100" s="184"/>
      <c r="QWV100" s="184"/>
      <c r="QWW100" s="184"/>
      <c r="QWX100" s="184"/>
      <c r="QWY100" s="184"/>
      <c r="QWZ100" s="184"/>
      <c r="QXA100" s="184"/>
      <c r="QXB100" s="184"/>
      <c r="QXC100" s="184"/>
      <c r="QXD100" s="184"/>
      <c r="QXE100" s="184"/>
      <c r="QXF100" s="184"/>
      <c r="QXG100" s="184"/>
      <c r="QXH100" s="184"/>
      <c r="QXI100" s="184"/>
      <c r="QXJ100" s="184"/>
      <c r="QXK100" s="184"/>
      <c r="QXL100" s="184"/>
      <c r="QXM100" s="184"/>
      <c r="QXN100" s="184"/>
      <c r="QXO100" s="184"/>
      <c r="QXP100" s="184"/>
      <c r="QXQ100" s="184"/>
      <c r="QXR100" s="184"/>
      <c r="QXS100" s="184"/>
      <c r="QXT100" s="184"/>
      <c r="QXU100" s="184"/>
      <c r="QXV100" s="184"/>
      <c r="QXW100" s="184"/>
      <c r="QXX100" s="184"/>
      <c r="QXY100" s="184"/>
      <c r="QXZ100" s="184"/>
      <c r="QYA100" s="184"/>
      <c r="QYB100" s="184"/>
      <c r="QYC100" s="184"/>
      <c r="QYD100" s="184"/>
      <c r="QYE100" s="184"/>
      <c r="QYF100" s="184"/>
      <c r="QYG100" s="184"/>
      <c r="QYH100" s="184"/>
      <c r="QYI100" s="184"/>
      <c r="QYJ100" s="184"/>
      <c r="QYK100" s="184"/>
      <c r="QYL100" s="184"/>
      <c r="QYM100" s="184"/>
      <c r="QYN100" s="184"/>
      <c r="QYO100" s="184"/>
      <c r="QYP100" s="184"/>
      <c r="QYQ100" s="184"/>
      <c r="QYR100" s="184"/>
      <c r="QYS100" s="184"/>
      <c r="QYT100" s="184"/>
      <c r="QYU100" s="184"/>
      <c r="QYV100" s="184"/>
      <c r="QYW100" s="184"/>
      <c r="QYX100" s="184"/>
      <c r="QYY100" s="184"/>
      <c r="QYZ100" s="184"/>
      <c r="QZA100" s="184"/>
      <c r="QZB100" s="184"/>
      <c r="QZC100" s="184"/>
      <c r="QZD100" s="184"/>
      <c r="QZE100" s="184"/>
      <c r="QZF100" s="184"/>
      <c r="QZG100" s="184"/>
      <c r="QZH100" s="184"/>
      <c r="QZI100" s="184"/>
      <c r="QZJ100" s="184"/>
      <c r="QZK100" s="184"/>
      <c r="QZL100" s="184"/>
      <c r="QZM100" s="184"/>
      <c r="QZN100" s="184"/>
      <c r="QZO100" s="184"/>
      <c r="QZP100" s="184"/>
      <c r="QZQ100" s="184"/>
      <c r="QZR100" s="184"/>
      <c r="QZS100" s="184"/>
      <c r="QZT100" s="184"/>
      <c r="QZU100" s="184"/>
      <c r="QZV100" s="184"/>
      <c r="QZW100" s="184"/>
      <c r="QZX100" s="184"/>
      <c r="QZY100" s="184"/>
      <c r="QZZ100" s="184"/>
      <c r="RAA100" s="184"/>
      <c r="RAB100" s="184"/>
      <c r="RAC100" s="184"/>
      <c r="RAD100" s="184"/>
      <c r="RAE100" s="184"/>
      <c r="RAF100" s="184"/>
      <c r="RAG100" s="184"/>
      <c r="RAH100" s="184"/>
      <c r="RAI100" s="184"/>
      <c r="RAJ100" s="184"/>
      <c r="RAK100" s="184"/>
      <c r="RAL100" s="184"/>
      <c r="RAM100" s="184"/>
      <c r="RAN100" s="184"/>
      <c r="RAO100" s="184"/>
      <c r="RAP100" s="184"/>
      <c r="RAQ100" s="184"/>
      <c r="RAR100" s="184"/>
      <c r="RAS100" s="184"/>
      <c r="RAT100" s="184"/>
      <c r="RAU100" s="184"/>
      <c r="RAV100" s="184"/>
      <c r="RAW100" s="184"/>
      <c r="RAX100" s="184"/>
      <c r="RAY100" s="184"/>
      <c r="RAZ100" s="184"/>
      <c r="RBA100" s="184"/>
      <c r="RBB100" s="184"/>
      <c r="RBC100" s="184"/>
      <c r="RBD100" s="184"/>
      <c r="RBE100" s="184"/>
      <c r="RBF100" s="184"/>
      <c r="RBG100" s="184"/>
      <c r="RBH100" s="184"/>
      <c r="RBI100" s="184"/>
      <c r="RBJ100" s="184"/>
      <c r="RBK100" s="184"/>
      <c r="RBL100" s="184"/>
      <c r="RBM100" s="184"/>
      <c r="RBN100" s="184"/>
      <c r="RBO100" s="184"/>
      <c r="RBP100" s="184"/>
      <c r="RBQ100" s="184"/>
      <c r="RBR100" s="184"/>
      <c r="RBS100" s="184"/>
      <c r="RBT100" s="184"/>
      <c r="RBU100" s="184"/>
      <c r="RBV100" s="184"/>
      <c r="RBW100" s="184"/>
      <c r="RBX100" s="184"/>
      <c r="RBY100" s="184"/>
      <c r="RBZ100" s="184"/>
      <c r="RCA100" s="184"/>
      <c r="RCB100" s="184"/>
      <c r="RCC100" s="184"/>
      <c r="RCD100" s="184"/>
      <c r="RCE100" s="184"/>
      <c r="RCF100" s="184"/>
      <c r="RCG100" s="184"/>
      <c r="RCH100" s="184"/>
      <c r="RCI100" s="184"/>
      <c r="RCJ100" s="184"/>
      <c r="RCK100" s="184"/>
      <c r="RCL100" s="184"/>
      <c r="RCM100" s="184"/>
      <c r="RCN100" s="184"/>
      <c r="RCO100" s="184"/>
      <c r="RCP100" s="184"/>
      <c r="RCQ100" s="184"/>
      <c r="RCR100" s="184"/>
      <c r="RCS100" s="184"/>
      <c r="RCT100" s="184"/>
      <c r="RCU100" s="184"/>
      <c r="RCV100" s="184"/>
      <c r="RCW100" s="184"/>
      <c r="RCX100" s="184"/>
      <c r="RCY100" s="184"/>
      <c r="RCZ100" s="184"/>
      <c r="RDA100" s="184"/>
      <c r="RDB100" s="184"/>
      <c r="RDC100" s="184"/>
      <c r="RDD100" s="184"/>
      <c r="RDE100" s="184"/>
      <c r="RDF100" s="184"/>
      <c r="RDG100" s="184"/>
      <c r="RDH100" s="184"/>
      <c r="RDI100" s="184"/>
      <c r="RDJ100" s="184"/>
      <c r="RDK100" s="184"/>
      <c r="RDL100" s="184"/>
      <c r="RDM100" s="184"/>
      <c r="RDN100" s="184"/>
      <c r="RDO100" s="184"/>
      <c r="RDP100" s="184"/>
      <c r="RDQ100" s="184"/>
      <c r="RDR100" s="184"/>
      <c r="RDS100" s="184"/>
      <c r="RDT100" s="184"/>
      <c r="RDU100" s="184"/>
      <c r="RDV100" s="184"/>
      <c r="RDW100" s="184"/>
      <c r="RDX100" s="184"/>
      <c r="RDY100" s="184"/>
      <c r="RDZ100" s="184"/>
      <c r="REA100" s="184"/>
      <c r="REB100" s="184"/>
      <c r="REC100" s="184"/>
      <c r="RED100" s="184"/>
      <c r="REE100" s="184"/>
      <c r="REF100" s="184"/>
      <c r="REG100" s="184"/>
      <c r="REH100" s="184"/>
      <c r="REI100" s="184"/>
      <c r="REJ100" s="184"/>
      <c r="REK100" s="184"/>
      <c r="REL100" s="184"/>
      <c r="REM100" s="184"/>
      <c r="REN100" s="184"/>
      <c r="REO100" s="184"/>
      <c r="REP100" s="184"/>
      <c r="REQ100" s="184"/>
      <c r="RER100" s="184"/>
      <c r="RES100" s="184"/>
      <c r="RET100" s="184"/>
      <c r="REU100" s="184"/>
      <c r="REV100" s="184"/>
      <c r="REW100" s="184"/>
      <c r="REX100" s="184"/>
      <c r="REY100" s="184"/>
      <c r="REZ100" s="184"/>
      <c r="RFA100" s="184"/>
      <c r="RFB100" s="184"/>
      <c r="RFC100" s="184"/>
      <c r="RFD100" s="184"/>
      <c r="RFE100" s="184"/>
      <c r="RFF100" s="184"/>
      <c r="RFG100" s="184"/>
      <c r="RFH100" s="184"/>
      <c r="RFI100" s="184"/>
      <c r="RFJ100" s="184"/>
      <c r="RFK100" s="184"/>
      <c r="RFL100" s="184"/>
      <c r="RFM100" s="184"/>
      <c r="RFN100" s="184"/>
      <c r="RFO100" s="184"/>
      <c r="RFP100" s="184"/>
      <c r="RFQ100" s="184"/>
      <c r="RFR100" s="184"/>
      <c r="RFS100" s="184"/>
      <c r="RFT100" s="184"/>
      <c r="RFU100" s="184"/>
      <c r="RFV100" s="184"/>
      <c r="RFW100" s="184"/>
      <c r="RFX100" s="184"/>
      <c r="RFY100" s="184"/>
      <c r="RFZ100" s="184"/>
      <c r="RGA100" s="184"/>
      <c r="RGB100" s="184"/>
      <c r="RGC100" s="184"/>
      <c r="RGD100" s="184"/>
      <c r="RGE100" s="184"/>
      <c r="RGF100" s="184"/>
      <c r="RGG100" s="184"/>
      <c r="RGH100" s="184"/>
      <c r="RGI100" s="184"/>
      <c r="RGJ100" s="184"/>
      <c r="RGK100" s="184"/>
      <c r="RGL100" s="184"/>
      <c r="RGM100" s="184"/>
      <c r="RGN100" s="184"/>
      <c r="RGO100" s="184"/>
      <c r="RGP100" s="184"/>
      <c r="RGQ100" s="184"/>
      <c r="RGR100" s="184"/>
      <c r="RGS100" s="184"/>
      <c r="RGT100" s="184"/>
      <c r="RGU100" s="184"/>
      <c r="RGV100" s="184"/>
      <c r="RGW100" s="184"/>
      <c r="RGX100" s="184"/>
      <c r="RGY100" s="184"/>
      <c r="RGZ100" s="184"/>
      <c r="RHA100" s="184"/>
      <c r="RHB100" s="184"/>
      <c r="RHC100" s="184"/>
      <c r="RHD100" s="184"/>
      <c r="RHE100" s="184"/>
      <c r="RHF100" s="184"/>
      <c r="RHG100" s="184"/>
      <c r="RHH100" s="184"/>
      <c r="RHI100" s="184"/>
      <c r="RHJ100" s="184"/>
      <c r="RHK100" s="184"/>
      <c r="RHL100" s="184"/>
      <c r="RHM100" s="184"/>
      <c r="RHN100" s="184"/>
      <c r="RHO100" s="184"/>
      <c r="RHP100" s="184"/>
      <c r="RHQ100" s="184"/>
      <c r="RHR100" s="184"/>
      <c r="RHS100" s="184"/>
      <c r="RHT100" s="184"/>
      <c r="RHU100" s="184"/>
      <c r="RHV100" s="184"/>
      <c r="RHW100" s="184"/>
      <c r="RHX100" s="184"/>
      <c r="RHY100" s="184"/>
      <c r="RHZ100" s="184"/>
      <c r="RIA100" s="184"/>
      <c r="RIB100" s="184"/>
      <c r="RIC100" s="184"/>
      <c r="RID100" s="184"/>
      <c r="RIE100" s="184"/>
      <c r="RIF100" s="184"/>
      <c r="RIG100" s="184"/>
      <c r="RIH100" s="184"/>
      <c r="RII100" s="184"/>
      <c r="RIJ100" s="184"/>
      <c r="RIK100" s="184"/>
      <c r="RIL100" s="184"/>
      <c r="RIM100" s="184"/>
      <c r="RIN100" s="184"/>
      <c r="RIO100" s="184"/>
      <c r="RIP100" s="184"/>
      <c r="RIQ100" s="184"/>
      <c r="RIR100" s="184"/>
      <c r="RIS100" s="184"/>
      <c r="RIT100" s="184"/>
      <c r="RIU100" s="184"/>
      <c r="RIV100" s="184"/>
      <c r="RIW100" s="184"/>
      <c r="RIX100" s="184"/>
      <c r="RIY100" s="184"/>
      <c r="RIZ100" s="184"/>
      <c r="RJA100" s="184"/>
      <c r="RJB100" s="184"/>
      <c r="RJC100" s="184"/>
      <c r="RJD100" s="184"/>
      <c r="RJE100" s="184"/>
      <c r="RJF100" s="184"/>
      <c r="RJG100" s="184"/>
      <c r="RJH100" s="184"/>
      <c r="RJI100" s="184"/>
      <c r="RJJ100" s="184"/>
      <c r="RJK100" s="184"/>
      <c r="RJL100" s="184"/>
      <c r="RJM100" s="184"/>
      <c r="RJN100" s="184"/>
      <c r="RJO100" s="184"/>
      <c r="RJP100" s="184"/>
      <c r="RJQ100" s="184"/>
      <c r="RJR100" s="184"/>
      <c r="RJS100" s="184"/>
      <c r="RJT100" s="184"/>
      <c r="RJU100" s="184"/>
      <c r="RJV100" s="184"/>
      <c r="RJW100" s="184"/>
      <c r="RJX100" s="184"/>
      <c r="RJY100" s="184"/>
      <c r="RJZ100" s="184"/>
      <c r="RKA100" s="184"/>
      <c r="RKB100" s="184"/>
      <c r="RKC100" s="184"/>
      <c r="RKD100" s="184"/>
      <c r="RKE100" s="184"/>
      <c r="RKF100" s="184"/>
      <c r="RKG100" s="184"/>
      <c r="RKH100" s="184"/>
      <c r="RKI100" s="184"/>
      <c r="RKJ100" s="184"/>
      <c r="RKK100" s="184"/>
      <c r="RKL100" s="184"/>
      <c r="RKM100" s="184"/>
      <c r="RKN100" s="184"/>
      <c r="RKO100" s="184"/>
      <c r="RKP100" s="184"/>
      <c r="RKQ100" s="184"/>
      <c r="RKR100" s="184"/>
      <c r="RKS100" s="184"/>
      <c r="RKT100" s="184"/>
      <c r="RKU100" s="184"/>
      <c r="RKV100" s="184"/>
      <c r="RKW100" s="184"/>
      <c r="RKX100" s="184"/>
      <c r="RKY100" s="184"/>
      <c r="RKZ100" s="184"/>
      <c r="RLA100" s="184"/>
      <c r="RLB100" s="184"/>
      <c r="RLC100" s="184"/>
      <c r="RLD100" s="184"/>
      <c r="RLE100" s="184"/>
      <c r="RLF100" s="184"/>
      <c r="RLG100" s="184"/>
      <c r="RLH100" s="184"/>
      <c r="RLI100" s="184"/>
      <c r="RLJ100" s="184"/>
      <c r="RLK100" s="184"/>
      <c r="RLL100" s="184"/>
      <c r="RLM100" s="184"/>
      <c r="RLN100" s="184"/>
      <c r="RLO100" s="184"/>
      <c r="RLP100" s="184"/>
      <c r="RLQ100" s="184"/>
      <c r="RLR100" s="184"/>
      <c r="RLS100" s="184"/>
      <c r="RLT100" s="184"/>
      <c r="RLU100" s="184"/>
      <c r="RLV100" s="184"/>
      <c r="RLW100" s="184"/>
      <c r="RLX100" s="184"/>
      <c r="RLY100" s="184"/>
      <c r="RLZ100" s="184"/>
      <c r="RMA100" s="184"/>
      <c r="RMB100" s="184"/>
      <c r="RMC100" s="184"/>
      <c r="RMD100" s="184"/>
      <c r="RME100" s="184"/>
      <c r="RMF100" s="184"/>
      <c r="RMG100" s="184"/>
      <c r="RMH100" s="184"/>
      <c r="RMI100" s="184"/>
      <c r="RMJ100" s="184"/>
      <c r="RMK100" s="184"/>
      <c r="RML100" s="184"/>
      <c r="RMM100" s="184"/>
      <c r="RMN100" s="184"/>
      <c r="RMO100" s="184"/>
      <c r="RMP100" s="184"/>
      <c r="RMQ100" s="184"/>
      <c r="RMR100" s="184"/>
      <c r="RMS100" s="184"/>
      <c r="RMT100" s="184"/>
      <c r="RMU100" s="184"/>
      <c r="RMV100" s="184"/>
      <c r="RMW100" s="184"/>
      <c r="RMX100" s="184"/>
      <c r="RMY100" s="184"/>
      <c r="RMZ100" s="184"/>
      <c r="RNA100" s="184"/>
      <c r="RNB100" s="184"/>
      <c r="RNC100" s="184"/>
      <c r="RND100" s="184"/>
      <c r="RNE100" s="184"/>
      <c r="RNF100" s="184"/>
      <c r="RNG100" s="184"/>
      <c r="RNH100" s="184"/>
      <c r="RNI100" s="184"/>
      <c r="RNJ100" s="184"/>
      <c r="RNK100" s="184"/>
      <c r="RNL100" s="184"/>
      <c r="RNM100" s="184"/>
      <c r="RNN100" s="184"/>
      <c r="RNO100" s="184"/>
      <c r="RNP100" s="184"/>
      <c r="RNQ100" s="184"/>
      <c r="RNR100" s="184"/>
      <c r="RNS100" s="184"/>
      <c r="RNT100" s="184"/>
      <c r="RNU100" s="184"/>
      <c r="RNV100" s="184"/>
      <c r="RNW100" s="184"/>
      <c r="RNX100" s="184"/>
      <c r="RNY100" s="184"/>
      <c r="RNZ100" s="184"/>
      <c r="ROA100" s="184"/>
      <c r="ROB100" s="184"/>
      <c r="ROC100" s="184"/>
      <c r="ROD100" s="184"/>
      <c r="ROE100" s="184"/>
      <c r="ROF100" s="184"/>
      <c r="ROG100" s="184"/>
      <c r="ROH100" s="184"/>
      <c r="ROI100" s="184"/>
      <c r="ROJ100" s="184"/>
      <c r="ROK100" s="184"/>
      <c r="ROL100" s="184"/>
      <c r="ROM100" s="184"/>
      <c r="RON100" s="184"/>
      <c r="ROO100" s="184"/>
      <c r="ROP100" s="184"/>
      <c r="ROQ100" s="184"/>
      <c r="ROR100" s="184"/>
      <c r="ROS100" s="184"/>
      <c r="ROT100" s="184"/>
      <c r="ROU100" s="184"/>
      <c r="ROV100" s="184"/>
      <c r="ROW100" s="184"/>
      <c r="ROX100" s="184"/>
      <c r="ROY100" s="184"/>
      <c r="ROZ100" s="184"/>
      <c r="RPA100" s="184"/>
      <c r="RPB100" s="184"/>
      <c r="RPC100" s="184"/>
      <c r="RPD100" s="184"/>
      <c r="RPE100" s="184"/>
      <c r="RPF100" s="184"/>
      <c r="RPG100" s="184"/>
      <c r="RPH100" s="184"/>
      <c r="RPI100" s="184"/>
      <c r="RPJ100" s="184"/>
      <c r="RPK100" s="184"/>
      <c r="RPL100" s="184"/>
      <c r="RPM100" s="184"/>
      <c r="RPN100" s="184"/>
      <c r="RPO100" s="184"/>
      <c r="RPP100" s="184"/>
      <c r="RPQ100" s="184"/>
      <c r="RPR100" s="184"/>
      <c r="RPS100" s="184"/>
      <c r="RPT100" s="184"/>
      <c r="RPU100" s="184"/>
      <c r="RPV100" s="184"/>
      <c r="RPW100" s="184"/>
      <c r="RPX100" s="184"/>
      <c r="RPY100" s="184"/>
      <c r="RPZ100" s="184"/>
      <c r="RQA100" s="184"/>
      <c r="RQB100" s="184"/>
      <c r="RQC100" s="184"/>
      <c r="RQD100" s="184"/>
      <c r="RQE100" s="184"/>
      <c r="RQF100" s="184"/>
      <c r="RQG100" s="184"/>
      <c r="RQH100" s="184"/>
      <c r="RQI100" s="184"/>
      <c r="RQJ100" s="184"/>
      <c r="RQK100" s="184"/>
      <c r="RQL100" s="184"/>
      <c r="RQM100" s="184"/>
      <c r="RQN100" s="184"/>
      <c r="RQO100" s="184"/>
      <c r="RQP100" s="184"/>
      <c r="RQQ100" s="184"/>
      <c r="RQR100" s="184"/>
      <c r="RQS100" s="184"/>
      <c r="RQT100" s="184"/>
      <c r="RQU100" s="184"/>
      <c r="RQV100" s="184"/>
      <c r="RQW100" s="184"/>
      <c r="RQX100" s="184"/>
      <c r="RQY100" s="184"/>
      <c r="RQZ100" s="184"/>
      <c r="RRA100" s="184"/>
      <c r="RRB100" s="184"/>
      <c r="RRC100" s="184"/>
      <c r="RRD100" s="184"/>
      <c r="RRE100" s="184"/>
      <c r="RRF100" s="184"/>
      <c r="RRG100" s="184"/>
      <c r="RRH100" s="184"/>
      <c r="RRI100" s="184"/>
      <c r="RRJ100" s="184"/>
      <c r="RRK100" s="184"/>
      <c r="RRL100" s="184"/>
      <c r="RRM100" s="184"/>
      <c r="RRN100" s="184"/>
      <c r="RRO100" s="184"/>
      <c r="RRP100" s="184"/>
      <c r="RRQ100" s="184"/>
      <c r="RRR100" s="184"/>
      <c r="RRS100" s="184"/>
      <c r="RRT100" s="184"/>
      <c r="RRU100" s="184"/>
      <c r="RRV100" s="184"/>
      <c r="RRW100" s="184"/>
      <c r="RRX100" s="184"/>
      <c r="RRY100" s="184"/>
      <c r="RRZ100" s="184"/>
      <c r="RSA100" s="184"/>
      <c r="RSB100" s="184"/>
      <c r="RSC100" s="184"/>
      <c r="RSD100" s="184"/>
      <c r="RSE100" s="184"/>
      <c r="RSF100" s="184"/>
      <c r="RSG100" s="184"/>
      <c r="RSH100" s="184"/>
      <c r="RSI100" s="184"/>
      <c r="RSJ100" s="184"/>
      <c r="RSK100" s="184"/>
      <c r="RSL100" s="184"/>
      <c r="RSM100" s="184"/>
      <c r="RSN100" s="184"/>
      <c r="RSO100" s="184"/>
      <c r="RSP100" s="184"/>
      <c r="RSQ100" s="184"/>
      <c r="RSR100" s="184"/>
      <c r="RSS100" s="184"/>
      <c r="RST100" s="184"/>
      <c r="RSU100" s="184"/>
      <c r="RSV100" s="184"/>
      <c r="RSW100" s="184"/>
      <c r="RSX100" s="184"/>
      <c r="RSY100" s="184"/>
      <c r="RSZ100" s="184"/>
      <c r="RTA100" s="184"/>
      <c r="RTB100" s="184"/>
      <c r="RTC100" s="184"/>
      <c r="RTD100" s="184"/>
      <c r="RTE100" s="184"/>
      <c r="RTF100" s="184"/>
      <c r="RTG100" s="184"/>
      <c r="RTH100" s="184"/>
      <c r="RTI100" s="184"/>
      <c r="RTJ100" s="184"/>
      <c r="RTK100" s="184"/>
      <c r="RTL100" s="184"/>
      <c r="RTM100" s="184"/>
      <c r="RTN100" s="184"/>
      <c r="RTO100" s="184"/>
      <c r="RTP100" s="184"/>
      <c r="RTQ100" s="184"/>
      <c r="RTR100" s="184"/>
      <c r="RTS100" s="184"/>
      <c r="RTT100" s="184"/>
      <c r="RTU100" s="184"/>
      <c r="RTV100" s="184"/>
      <c r="RTW100" s="184"/>
      <c r="RTX100" s="184"/>
      <c r="RTY100" s="184"/>
      <c r="RTZ100" s="184"/>
      <c r="RUA100" s="184"/>
      <c r="RUB100" s="184"/>
      <c r="RUC100" s="184"/>
      <c r="RUD100" s="184"/>
      <c r="RUE100" s="184"/>
      <c r="RUF100" s="184"/>
      <c r="RUG100" s="184"/>
      <c r="RUH100" s="184"/>
      <c r="RUI100" s="184"/>
      <c r="RUJ100" s="184"/>
      <c r="RUK100" s="184"/>
      <c r="RUL100" s="184"/>
      <c r="RUM100" s="184"/>
      <c r="RUN100" s="184"/>
      <c r="RUO100" s="184"/>
      <c r="RUP100" s="184"/>
      <c r="RUQ100" s="184"/>
      <c r="RUR100" s="184"/>
      <c r="RUS100" s="184"/>
      <c r="RUT100" s="184"/>
      <c r="RUU100" s="184"/>
      <c r="RUV100" s="184"/>
      <c r="RUW100" s="184"/>
      <c r="RUX100" s="184"/>
      <c r="RUY100" s="184"/>
      <c r="RUZ100" s="184"/>
      <c r="RVA100" s="184"/>
      <c r="RVB100" s="184"/>
      <c r="RVC100" s="184"/>
      <c r="RVD100" s="184"/>
      <c r="RVE100" s="184"/>
      <c r="RVF100" s="184"/>
      <c r="RVG100" s="184"/>
      <c r="RVH100" s="184"/>
      <c r="RVI100" s="184"/>
      <c r="RVJ100" s="184"/>
      <c r="RVK100" s="184"/>
      <c r="RVL100" s="184"/>
      <c r="RVM100" s="184"/>
      <c r="RVN100" s="184"/>
      <c r="RVO100" s="184"/>
      <c r="RVP100" s="184"/>
      <c r="RVQ100" s="184"/>
      <c r="RVR100" s="184"/>
      <c r="RVS100" s="184"/>
      <c r="RVT100" s="184"/>
      <c r="RVU100" s="184"/>
      <c r="RVV100" s="184"/>
      <c r="RVW100" s="184"/>
      <c r="RVX100" s="184"/>
      <c r="RVY100" s="184"/>
      <c r="RVZ100" s="184"/>
      <c r="RWA100" s="184"/>
      <c r="RWB100" s="184"/>
      <c r="RWC100" s="184"/>
      <c r="RWD100" s="184"/>
      <c r="RWE100" s="184"/>
      <c r="RWF100" s="184"/>
      <c r="RWG100" s="184"/>
      <c r="RWH100" s="184"/>
      <c r="RWI100" s="184"/>
      <c r="RWJ100" s="184"/>
      <c r="RWK100" s="184"/>
      <c r="RWL100" s="184"/>
      <c r="RWM100" s="184"/>
      <c r="RWN100" s="184"/>
      <c r="RWO100" s="184"/>
      <c r="RWP100" s="184"/>
      <c r="RWQ100" s="184"/>
      <c r="RWR100" s="184"/>
      <c r="RWS100" s="184"/>
      <c r="RWT100" s="184"/>
      <c r="RWU100" s="184"/>
      <c r="RWV100" s="184"/>
      <c r="RWW100" s="184"/>
      <c r="RWX100" s="184"/>
      <c r="RWY100" s="184"/>
      <c r="RWZ100" s="184"/>
      <c r="RXA100" s="184"/>
      <c r="RXB100" s="184"/>
      <c r="RXC100" s="184"/>
      <c r="RXD100" s="184"/>
      <c r="RXE100" s="184"/>
      <c r="RXF100" s="184"/>
      <c r="RXG100" s="184"/>
      <c r="RXH100" s="184"/>
      <c r="RXI100" s="184"/>
      <c r="RXJ100" s="184"/>
      <c r="RXK100" s="184"/>
      <c r="RXL100" s="184"/>
      <c r="RXM100" s="184"/>
      <c r="RXN100" s="184"/>
      <c r="RXO100" s="184"/>
      <c r="RXP100" s="184"/>
      <c r="RXQ100" s="184"/>
      <c r="RXR100" s="184"/>
      <c r="RXS100" s="184"/>
      <c r="RXT100" s="184"/>
      <c r="RXU100" s="184"/>
      <c r="RXV100" s="184"/>
      <c r="RXW100" s="184"/>
      <c r="RXX100" s="184"/>
      <c r="RXY100" s="184"/>
      <c r="RXZ100" s="184"/>
      <c r="RYA100" s="184"/>
      <c r="RYB100" s="184"/>
      <c r="RYC100" s="184"/>
      <c r="RYD100" s="184"/>
      <c r="RYE100" s="184"/>
      <c r="RYF100" s="184"/>
      <c r="RYG100" s="184"/>
      <c r="RYH100" s="184"/>
      <c r="RYI100" s="184"/>
      <c r="RYJ100" s="184"/>
      <c r="RYK100" s="184"/>
      <c r="RYL100" s="184"/>
      <c r="RYM100" s="184"/>
      <c r="RYN100" s="184"/>
      <c r="RYO100" s="184"/>
      <c r="RYP100" s="184"/>
      <c r="RYQ100" s="184"/>
      <c r="RYR100" s="184"/>
      <c r="RYS100" s="184"/>
      <c r="RYT100" s="184"/>
      <c r="RYU100" s="184"/>
      <c r="RYV100" s="184"/>
      <c r="RYW100" s="184"/>
      <c r="RYX100" s="184"/>
      <c r="RYY100" s="184"/>
      <c r="RYZ100" s="184"/>
      <c r="RZA100" s="184"/>
      <c r="RZB100" s="184"/>
      <c r="RZC100" s="184"/>
      <c r="RZD100" s="184"/>
      <c r="RZE100" s="184"/>
      <c r="RZF100" s="184"/>
      <c r="RZG100" s="184"/>
      <c r="RZH100" s="184"/>
      <c r="RZI100" s="184"/>
      <c r="RZJ100" s="184"/>
      <c r="RZK100" s="184"/>
      <c r="RZL100" s="184"/>
      <c r="RZM100" s="184"/>
      <c r="RZN100" s="184"/>
      <c r="RZO100" s="184"/>
      <c r="RZP100" s="184"/>
      <c r="RZQ100" s="184"/>
      <c r="RZR100" s="184"/>
      <c r="RZS100" s="184"/>
      <c r="RZT100" s="184"/>
      <c r="RZU100" s="184"/>
      <c r="RZV100" s="184"/>
      <c r="RZW100" s="184"/>
      <c r="RZX100" s="184"/>
      <c r="RZY100" s="184"/>
      <c r="RZZ100" s="184"/>
      <c r="SAA100" s="184"/>
      <c r="SAB100" s="184"/>
      <c r="SAC100" s="184"/>
      <c r="SAD100" s="184"/>
      <c r="SAE100" s="184"/>
      <c r="SAF100" s="184"/>
      <c r="SAG100" s="184"/>
      <c r="SAH100" s="184"/>
      <c r="SAI100" s="184"/>
      <c r="SAJ100" s="184"/>
      <c r="SAK100" s="184"/>
      <c r="SAL100" s="184"/>
      <c r="SAM100" s="184"/>
      <c r="SAN100" s="184"/>
      <c r="SAO100" s="184"/>
      <c r="SAP100" s="184"/>
      <c r="SAQ100" s="184"/>
      <c r="SAR100" s="184"/>
      <c r="SAS100" s="184"/>
      <c r="SAT100" s="184"/>
      <c r="SAU100" s="184"/>
      <c r="SAV100" s="184"/>
      <c r="SAW100" s="184"/>
      <c r="SAX100" s="184"/>
      <c r="SAY100" s="184"/>
      <c r="SAZ100" s="184"/>
      <c r="SBA100" s="184"/>
      <c r="SBB100" s="184"/>
      <c r="SBC100" s="184"/>
      <c r="SBD100" s="184"/>
      <c r="SBE100" s="184"/>
      <c r="SBF100" s="184"/>
      <c r="SBG100" s="184"/>
      <c r="SBH100" s="184"/>
      <c r="SBI100" s="184"/>
      <c r="SBJ100" s="184"/>
      <c r="SBK100" s="184"/>
      <c r="SBL100" s="184"/>
      <c r="SBM100" s="184"/>
      <c r="SBN100" s="184"/>
      <c r="SBO100" s="184"/>
      <c r="SBP100" s="184"/>
      <c r="SBQ100" s="184"/>
      <c r="SBR100" s="184"/>
      <c r="SBS100" s="184"/>
      <c r="SBT100" s="184"/>
      <c r="SBU100" s="184"/>
      <c r="SBV100" s="184"/>
      <c r="SBW100" s="184"/>
      <c r="SBX100" s="184"/>
      <c r="SBY100" s="184"/>
      <c r="SBZ100" s="184"/>
      <c r="SCA100" s="184"/>
      <c r="SCB100" s="184"/>
      <c r="SCC100" s="184"/>
      <c r="SCD100" s="184"/>
      <c r="SCE100" s="184"/>
      <c r="SCF100" s="184"/>
      <c r="SCG100" s="184"/>
      <c r="SCH100" s="184"/>
      <c r="SCI100" s="184"/>
      <c r="SCJ100" s="184"/>
      <c r="SCK100" s="184"/>
      <c r="SCL100" s="184"/>
      <c r="SCM100" s="184"/>
      <c r="SCN100" s="184"/>
      <c r="SCO100" s="184"/>
      <c r="SCP100" s="184"/>
      <c r="SCQ100" s="184"/>
      <c r="SCR100" s="184"/>
      <c r="SCS100" s="184"/>
      <c r="SCT100" s="184"/>
      <c r="SCU100" s="184"/>
      <c r="SCV100" s="184"/>
      <c r="SCW100" s="184"/>
      <c r="SCX100" s="184"/>
      <c r="SCY100" s="184"/>
      <c r="SCZ100" s="184"/>
      <c r="SDA100" s="184"/>
      <c r="SDB100" s="184"/>
      <c r="SDC100" s="184"/>
      <c r="SDD100" s="184"/>
      <c r="SDE100" s="184"/>
      <c r="SDF100" s="184"/>
      <c r="SDG100" s="184"/>
      <c r="SDH100" s="184"/>
      <c r="SDI100" s="184"/>
      <c r="SDJ100" s="184"/>
      <c r="SDK100" s="184"/>
      <c r="SDL100" s="184"/>
      <c r="SDM100" s="184"/>
      <c r="SDN100" s="184"/>
      <c r="SDO100" s="184"/>
      <c r="SDP100" s="184"/>
      <c r="SDQ100" s="184"/>
      <c r="SDR100" s="184"/>
      <c r="SDS100" s="184"/>
      <c r="SDT100" s="184"/>
      <c r="SDU100" s="184"/>
      <c r="SDV100" s="184"/>
      <c r="SDW100" s="184"/>
      <c r="SDX100" s="184"/>
      <c r="SDY100" s="184"/>
      <c r="SDZ100" s="184"/>
      <c r="SEA100" s="184"/>
      <c r="SEB100" s="184"/>
      <c r="SEC100" s="184"/>
      <c r="SED100" s="184"/>
      <c r="SEE100" s="184"/>
      <c r="SEF100" s="184"/>
      <c r="SEG100" s="184"/>
      <c r="SEH100" s="184"/>
      <c r="SEI100" s="184"/>
      <c r="SEJ100" s="184"/>
      <c r="SEK100" s="184"/>
      <c r="SEL100" s="184"/>
      <c r="SEM100" s="184"/>
      <c r="SEN100" s="184"/>
      <c r="SEO100" s="184"/>
      <c r="SEP100" s="184"/>
      <c r="SEQ100" s="184"/>
      <c r="SER100" s="184"/>
      <c r="SES100" s="184"/>
      <c r="SET100" s="184"/>
      <c r="SEU100" s="184"/>
      <c r="SEV100" s="184"/>
      <c r="SEW100" s="184"/>
      <c r="SEX100" s="184"/>
      <c r="SEY100" s="184"/>
      <c r="SEZ100" s="184"/>
      <c r="SFA100" s="184"/>
      <c r="SFB100" s="184"/>
      <c r="SFC100" s="184"/>
      <c r="SFD100" s="184"/>
      <c r="SFE100" s="184"/>
      <c r="SFF100" s="184"/>
      <c r="SFG100" s="184"/>
      <c r="SFH100" s="184"/>
      <c r="SFI100" s="184"/>
      <c r="SFJ100" s="184"/>
      <c r="SFK100" s="184"/>
      <c r="SFL100" s="184"/>
      <c r="SFM100" s="184"/>
      <c r="SFN100" s="184"/>
      <c r="SFO100" s="184"/>
      <c r="SFP100" s="184"/>
      <c r="SFQ100" s="184"/>
      <c r="SFR100" s="184"/>
      <c r="SFS100" s="184"/>
      <c r="SFT100" s="184"/>
      <c r="SFU100" s="184"/>
      <c r="SFV100" s="184"/>
      <c r="SFW100" s="184"/>
      <c r="SFX100" s="184"/>
      <c r="SFY100" s="184"/>
      <c r="SFZ100" s="184"/>
      <c r="SGA100" s="184"/>
      <c r="SGB100" s="184"/>
      <c r="SGC100" s="184"/>
      <c r="SGD100" s="184"/>
      <c r="SGE100" s="184"/>
      <c r="SGF100" s="184"/>
      <c r="SGG100" s="184"/>
      <c r="SGH100" s="184"/>
      <c r="SGI100" s="184"/>
      <c r="SGJ100" s="184"/>
      <c r="SGK100" s="184"/>
      <c r="SGL100" s="184"/>
      <c r="SGM100" s="184"/>
      <c r="SGN100" s="184"/>
      <c r="SGO100" s="184"/>
      <c r="SGP100" s="184"/>
      <c r="SGQ100" s="184"/>
      <c r="SGR100" s="184"/>
      <c r="SGS100" s="184"/>
      <c r="SGT100" s="184"/>
      <c r="SGU100" s="184"/>
      <c r="SGV100" s="184"/>
      <c r="SGW100" s="184"/>
      <c r="SGX100" s="184"/>
      <c r="SGY100" s="184"/>
      <c r="SGZ100" s="184"/>
      <c r="SHA100" s="184"/>
      <c r="SHB100" s="184"/>
      <c r="SHC100" s="184"/>
      <c r="SHD100" s="184"/>
      <c r="SHE100" s="184"/>
      <c r="SHF100" s="184"/>
      <c r="SHG100" s="184"/>
      <c r="SHH100" s="184"/>
      <c r="SHI100" s="184"/>
      <c r="SHJ100" s="184"/>
      <c r="SHK100" s="184"/>
      <c r="SHL100" s="184"/>
      <c r="SHM100" s="184"/>
      <c r="SHN100" s="184"/>
      <c r="SHO100" s="184"/>
      <c r="SHP100" s="184"/>
      <c r="SHQ100" s="184"/>
      <c r="SHR100" s="184"/>
      <c r="SHS100" s="184"/>
      <c r="SHT100" s="184"/>
      <c r="SHU100" s="184"/>
      <c r="SHV100" s="184"/>
      <c r="SHW100" s="184"/>
      <c r="SHX100" s="184"/>
      <c r="SHY100" s="184"/>
      <c r="SHZ100" s="184"/>
      <c r="SIA100" s="184"/>
      <c r="SIB100" s="184"/>
      <c r="SIC100" s="184"/>
      <c r="SID100" s="184"/>
      <c r="SIE100" s="184"/>
      <c r="SIF100" s="184"/>
      <c r="SIG100" s="184"/>
      <c r="SIH100" s="184"/>
      <c r="SII100" s="184"/>
      <c r="SIJ100" s="184"/>
      <c r="SIK100" s="184"/>
      <c r="SIL100" s="184"/>
      <c r="SIM100" s="184"/>
      <c r="SIN100" s="184"/>
      <c r="SIO100" s="184"/>
      <c r="SIP100" s="184"/>
      <c r="SIQ100" s="184"/>
      <c r="SIR100" s="184"/>
      <c r="SIS100" s="184"/>
      <c r="SIT100" s="184"/>
      <c r="SIU100" s="184"/>
      <c r="SIV100" s="184"/>
      <c r="SIW100" s="184"/>
      <c r="SIX100" s="184"/>
      <c r="SIY100" s="184"/>
      <c r="SIZ100" s="184"/>
      <c r="SJA100" s="184"/>
      <c r="SJB100" s="184"/>
      <c r="SJC100" s="184"/>
      <c r="SJD100" s="184"/>
      <c r="SJE100" s="184"/>
      <c r="SJF100" s="184"/>
      <c r="SJG100" s="184"/>
      <c r="SJH100" s="184"/>
      <c r="SJI100" s="184"/>
      <c r="SJJ100" s="184"/>
      <c r="SJK100" s="184"/>
      <c r="SJL100" s="184"/>
      <c r="SJM100" s="184"/>
      <c r="SJN100" s="184"/>
      <c r="SJO100" s="184"/>
      <c r="SJP100" s="184"/>
      <c r="SJQ100" s="184"/>
      <c r="SJR100" s="184"/>
      <c r="SJS100" s="184"/>
      <c r="SJT100" s="184"/>
      <c r="SJU100" s="184"/>
      <c r="SJV100" s="184"/>
      <c r="SJW100" s="184"/>
      <c r="SJX100" s="184"/>
      <c r="SJY100" s="184"/>
      <c r="SJZ100" s="184"/>
      <c r="SKA100" s="184"/>
      <c r="SKB100" s="184"/>
      <c r="SKC100" s="184"/>
      <c r="SKD100" s="184"/>
      <c r="SKE100" s="184"/>
      <c r="SKF100" s="184"/>
      <c r="SKG100" s="184"/>
      <c r="SKH100" s="184"/>
      <c r="SKI100" s="184"/>
      <c r="SKJ100" s="184"/>
      <c r="SKK100" s="184"/>
      <c r="SKL100" s="184"/>
      <c r="SKM100" s="184"/>
      <c r="SKN100" s="184"/>
      <c r="SKO100" s="184"/>
      <c r="SKP100" s="184"/>
      <c r="SKQ100" s="184"/>
      <c r="SKR100" s="184"/>
      <c r="SKS100" s="184"/>
      <c r="SKT100" s="184"/>
      <c r="SKU100" s="184"/>
      <c r="SKV100" s="184"/>
      <c r="SKW100" s="184"/>
      <c r="SKX100" s="184"/>
      <c r="SKY100" s="184"/>
      <c r="SKZ100" s="184"/>
      <c r="SLA100" s="184"/>
      <c r="SLB100" s="184"/>
      <c r="SLC100" s="184"/>
      <c r="SLD100" s="184"/>
      <c r="SLE100" s="184"/>
      <c r="SLF100" s="184"/>
      <c r="SLG100" s="184"/>
      <c r="SLH100" s="184"/>
      <c r="SLI100" s="184"/>
      <c r="SLJ100" s="184"/>
      <c r="SLK100" s="184"/>
      <c r="SLL100" s="184"/>
      <c r="SLM100" s="184"/>
      <c r="SLN100" s="184"/>
      <c r="SLO100" s="184"/>
      <c r="SLP100" s="184"/>
      <c r="SLQ100" s="184"/>
      <c r="SLR100" s="184"/>
      <c r="SLS100" s="184"/>
      <c r="SLT100" s="184"/>
      <c r="SLU100" s="184"/>
      <c r="SLV100" s="184"/>
      <c r="SLW100" s="184"/>
      <c r="SLX100" s="184"/>
      <c r="SLY100" s="184"/>
      <c r="SLZ100" s="184"/>
      <c r="SMA100" s="184"/>
      <c r="SMB100" s="184"/>
      <c r="SMC100" s="184"/>
      <c r="SMD100" s="184"/>
      <c r="SME100" s="184"/>
      <c r="SMF100" s="184"/>
      <c r="SMG100" s="184"/>
      <c r="SMH100" s="184"/>
      <c r="SMI100" s="184"/>
      <c r="SMJ100" s="184"/>
      <c r="SMK100" s="184"/>
      <c r="SML100" s="184"/>
      <c r="SMM100" s="184"/>
      <c r="SMN100" s="184"/>
      <c r="SMO100" s="184"/>
      <c r="SMP100" s="184"/>
      <c r="SMQ100" s="184"/>
      <c r="SMR100" s="184"/>
      <c r="SMS100" s="184"/>
      <c r="SMT100" s="184"/>
      <c r="SMU100" s="184"/>
      <c r="SMV100" s="184"/>
      <c r="SMW100" s="184"/>
      <c r="SMX100" s="184"/>
      <c r="SMY100" s="184"/>
      <c r="SMZ100" s="184"/>
      <c r="SNA100" s="184"/>
      <c r="SNB100" s="184"/>
      <c r="SNC100" s="184"/>
      <c r="SND100" s="184"/>
      <c r="SNE100" s="184"/>
      <c r="SNF100" s="184"/>
      <c r="SNG100" s="184"/>
      <c r="SNH100" s="184"/>
      <c r="SNI100" s="184"/>
      <c r="SNJ100" s="184"/>
      <c r="SNK100" s="184"/>
      <c r="SNL100" s="184"/>
      <c r="SNM100" s="184"/>
      <c r="SNN100" s="184"/>
      <c r="SNO100" s="184"/>
      <c r="SNP100" s="184"/>
      <c r="SNQ100" s="184"/>
      <c r="SNR100" s="184"/>
      <c r="SNS100" s="184"/>
      <c r="SNT100" s="184"/>
      <c r="SNU100" s="184"/>
      <c r="SNV100" s="184"/>
      <c r="SNW100" s="184"/>
      <c r="SNX100" s="184"/>
      <c r="SNY100" s="184"/>
      <c r="SNZ100" s="184"/>
      <c r="SOA100" s="184"/>
      <c r="SOB100" s="184"/>
      <c r="SOC100" s="184"/>
      <c r="SOD100" s="184"/>
      <c r="SOE100" s="184"/>
      <c r="SOF100" s="184"/>
      <c r="SOG100" s="184"/>
      <c r="SOH100" s="184"/>
      <c r="SOI100" s="184"/>
      <c r="SOJ100" s="184"/>
      <c r="SOK100" s="184"/>
      <c r="SOL100" s="184"/>
      <c r="SOM100" s="184"/>
      <c r="SON100" s="184"/>
      <c r="SOO100" s="184"/>
      <c r="SOP100" s="184"/>
      <c r="SOQ100" s="184"/>
      <c r="SOR100" s="184"/>
      <c r="SOS100" s="184"/>
      <c r="SOT100" s="184"/>
      <c r="SOU100" s="184"/>
      <c r="SOV100" s="184"/>
      <c r="SOW100" s="184"/>
      <c r="SOX100" s="184"/>
      <c r="SOY100" s="184"/>
      <c r="SOZ100" s="184"/>
      <c r="SPA100" s="184"/>
      <c r="SPB100" s="184"/>
      <c r="SPC100" s="184"/>
      <c r="SPD100" s="184"/>
      <c r="SPE100" s="184"/>
      <c r="SPF100" s="184"/>
      <c r="SPG100" s="184"/>
      <c r="SPH100" s="184"/>
      <c r="SPI100" s="184"/>
      <c r="SPJ100" s="184"/>
      <c r="SPK100" s="184"/>
      <c r="SPL100" s="184"/>
      <c r="SPM100" s="184"/>
      <c r="SPN100" s="184"/>
      <c r="SPO100" s="184"/>
      <c r="SPP100" s="184"/>
      <c r="SPQ100" s="184"/>
      <c r="SPR100" s="184"/>
      <c r="SPS100" s="184"/>
      <c r="SPT100" s="184"/>
      <c r="SPU100" s="184"/>
      <c r="SPV100" s="184"/>
      <c r="SPW100" s="184"/>
      <c r="SPX100" s="184"/>
      <c r="SPY100" s="184"/>
      <c r="SPZ100" s="184"/>
      <c r="SQA100" s="184"/>
      <c r="SQB100" s="184"/>
      <c r="SQC100" s="184"/>
      <c r="SQD100" s="184"/>
      <c r="SQE100" s="184"/>
      <c r="SQF100" s="184"/>
      <c r="SQG100" s="184"/>
      <c r="SQH100" s="184"/>
      <c r="SQI100" s="184"/>
      <c r="SQJ100" s="184"/>
      <c r="SQK100" s="184"/>
      <c r="SQL100" s="184"/>
      <c r="SQM100" s="184"/>
      <c r="SQN100" s="184"/>
      <c r="SQO100" s="184"/>
      <c r="SQP100" s="184"/>
      <c r="SQQ100" s="184"/>
      <c r="SQR100" s="184"/>
      <c r="SQS100" s="184"/>
      <c r="SQT100" s="184"/>
      <c r="SQU100" s="184"/>
      <c r="SQV100" s="184"/>
      <c r="SQW100" s="184"/>
      <c r="SQX100" s="184"/>
      <c r="SQY100" s="184"/>
      <c r="SQZ100" s="184"/>
      <c r="SRA100" s="184"/>
      <c r="SRB100" s="184"/>
      <c r="SRC100" s="184"/>
      <c r="SRD100" s="184"/>
      <c r="SRE100" s="184"/>
      <c r="SRF100" s="184"/>
      <c r="SRG100" s="184"/>
      <c r="SRH100" s="184"/>
      <c r="SRI100" s="184"/>
      <c r="SRJ100" s="184"/>
      <c r="SRK100" s="184"/>
      <c r="SRL100" s="184"/>
      <c r="SRM100" s="184"/>
      <c r="SRN100" s="184"/>
      <c r="SRO100" s="184"/>
      <c r="SRP100" s="184"/>
      <c r="SRQ100" s="184"/>
      <c r="SRR100" s="184"/>
      <c r="SRS100" s="184"/>
      <c r="SRT100" s="184"/>
      <c r="SRU100" s="184"/>
      <c r="SRV100" s="184"/>
      <c r="SRW100" s="184"/>
      <c r="SRX100" s="184"/>
      <c r="SRY100" s="184"/>
      <c r="SRZ100" s="184"/>
      <c r="SSA100" s="184"/>
      <c r="SSB100" s="184"/>
      <c r="SSC100" s="184"/>
      <c r="SSD100" s="184"/>
      <c r="SSE100" s="184"/>
      <c r="SSF100" s="184"/>
      <c r="SSG100" s="184"/>
      <c r="SSH100" s="184"/>
      <c r="SSI100" s="184"/>
      <c r="SSJ100" s="184"/>
      <c r="SSK100" s="184"/>
      <c r="SSL100" s="184"/>
      <c r="SSM100" s="184"/>
      <c r="SSN100" s="184"/>
      <c r="SSO100" s="184"/>
      <c r="SSP100" s="184"/>
      <c r="SSQ100" s="184"/>
      <c r="SSR100" s="184"/>
      <c r="SSS100" s="184"/>
      <c r="SST100" s="184"/>
      <c r="SSU100" s="184"/>
      <c r="SSV100" s="184"/>
      <c r="SSW100" s="184"/>
      <c r="SSX100" s="184"/>
      <c r="SSY100" s="184"/>
      <c r="SSZ100" s="184"/>
      <c r="STA100" s="184"/>
      <c r="STB100" s="184"/>
      <c r="STC100" s="184"/>
      <c r="STD100" s="184"/>
      <c r="STE100" s="184"/>
      <c r="STF100" s="184"/>
      <c r="STG100" s="184"/>
      <c r="STH100" s="184"/>
      <c r="STI100" s="184"/>
      <c r="STJ100" s="184"/>
      <c r="STK100" s="184"/>
      <c r="STL100" s="184"/>
      <c r="STM100" s="184"/>
      <c r="STN100" s="184"/>
      <c r="STO100" s="184"/>
      <c r="STP100" s="184"/>
      <c r="STQ100" s="184"/>
      <c r="STR100" s="184"/>
      <c r="STS100" s="184"/>
      <c r="STT100" s="184"/>
      <c r="STU100" s="184"/>
      <c r="STV100" s="184"/>
      <c r="STW100" s="184"/>
      <c r="STX100" s="184"/>
      <c r="STY100" s="184"/>
      <c r="STZ100" s="184"/>
      <c r="SUA100" s="184"/>
      <c r="SUB100" s="184"/>
      <c r="SUC100" s="184"/>
      <c r="SUD100" s="184"/>
      <c r="SUE100" s="184"/>
      <c r="SUF100" s="184"/>
      <c r="SUG100" s="184"/>
      <c r="SUH100" s="184"/>
      <c r="SUI100" s="184"/>
      <c r="SUJ100" s="184"/>
      <c r="SUK100" s="184"/>
      <c r="SUL100" s="184"/>
      <c r="SUM100" s="184"/>
      <c r="SUN100" s="184"/>
      <c r="SUO100" s="184"/>
      <c r="SUP100" s="184"/>
      <c r="SUQ100" s="184"/>
      <c r="SUR100" s="184"/>
      <c r="SUS100" s="184"/>
      <c r="SUT100" s="184"/>
      <c r="SUU100" s="184"/>
      <c r="SUV100" s="184"/>
      <c r="SUW100" s="184"/>
      <c r="SUX100" s="184"/>
      <c r="SUY100" s="184"/>
      <c r="SUZ100" s="184"/>
      <c r="SVA100" s="184"/>
      <c r="SVB100" s="184"/>
      <c r="SVC100" s="184"/>
      <c r="SVD100" s="184"/>
      <c r="SVE100" s="184"/>
      <c r="SVF100" s="184"/>
      <c r="SVG100" s="184"/>
      <c r="SVH100" s="184"/>
      <c r="SVI100" s="184"/>
      <c r="SVJ100" s="184"/>
      <c r="SVK100" s="184"/>
      <c r="SVL100" s="184"/>
      <c r="SVM100" s="184"/>
      <c r="SVN100" s="184"/>
      <c r="SVO100" s="184"/>
      <c r="SVP100" s="184"/>
      <c r="SVQ100" s="184"/>
      <c r="SVR100" s="184"/>
      <c r="SVS100" s="184"/>
      <c r="SVT100" s="184"/>
      <c r="SVU100" s="184"/>
      <c r="SVV100" s="184"/>
      <c r="SVW100" s="184"/>
      <c r="SVX100" s="184"/>
      <c r="SVY100" s="184"/>
      <c r="SVZ100" s="184"/>
      <c r="SWA100" s="184"/>
      <c r="SWB100" s="184"/>
      <c r="SWC100" s="184"/>
      <c r="SWD100" s="184"/>
      <c r="SWE100" s="184"/>
      <c r="SWF100" s="184"/>
      <c r="SWG100" s="184"/>
      <c r="SWH100" s="184"/>
      <c r="SWI100" s="184"/>
      <c r="SWJ100" s="184"/>
      <c r="SWK100" s="184"/>
      <c r="SWL100" s="184"/>
      <c r="SWM100" s="184"/>
      <c r="SWN100" s="184"/>
      <c r="SWO100" s="184"/>
      <c r="SWP100" s="184"/>
      <c r="SWQ100" s="184"/>
      <c r="SWR100" s="184"/>
      <c r="SWS100" s="184"/>
      <c r="SWT100" s="184"/>
      <c r="SWU100" s="184"/>
      <c r="SWV100" s="184"/>
      <c r="SWW100" s="184"/>
      <c r="SWX100" s="184"/>
      <c r="SWY100" s="184"/>
      <c r="SWZ100" s="184"/>
      <c r="SXA100" s="184"/>
      <c r="SXB100" s="184"/>
      <c r="SXC100" s="184"/>
      <c r="SXD100" s="184"/>
      <c r="SXE100" s="184"/>
      <c r="SXF100" s="184"/>
      <c r="SXG100" s="184"/>
      <c r="SXH100" s="184"/>
      <c r="SXI100" s="184"/>
      <c r="SXJ100" s="184"/>
      <c r="SXK100" s="184"/>
      <c r="SXL100" s="184"/>
      <c r="SXM100" s="184"/>
      <c r="SXN100" s="184"/>
      <c r="SXO100" s="184"/>
      <c r="SXP100" s="184"/>
      <c r="SXQ100" s="184"/>
      <c r="SXR100" s="184"/>
      <c r="SXS100" s="184"/>
      <c r="SXT100" s="184"/>
      <c r="SXU100" s="184"/>
      <c r="SXV100" s="184"/>
      <c r="SXW100" s="184"/>
      <c r="SXX100" s="184"/>
      <c r="SXY100" s="184"/>
      <c r="SXZ100" s="184"/>
      <c r="SYA100" s="184"/>
      <c r="SYB100" s="184"/>
      <c r="SYC100" s="184"/>
      <c r="SYD100" s="184"/>
      <c r="SYE100" s="184"/>
      <c r="SYF100" s="184"/>
      <c r="SYG100" s="184"/>
      <c r="SYH100" s="184"/>
      <c r="SYI100" s="184"/>
      <c r="SYJ100" s="184"/>
      <c r="SYK100" s="184"/>
      <c r="SYL100" s="184"/>
      <c r="SYM100" s="184"/>
      <c r="SYN100" s="184"/>
      <c r="SYO100" s="184"/>
      <c r="SYP100" s="184"/>
      <c r="SYQ100" s="184"/>
      <c r="SYR100" s="184"/>
      <c r="SYS100" s="184"/>
      <c r="SYT100" s="184"/>
      <c r="SYU100" s="184"/>
      <c r="SYV100" s="184"/>
      <c r="SYW100" s="184"/>
      <c r="SYX100" s="184"/>
      <c r="SYY100" s="184"/>
      <c r="SYZ100" s="184"/>
      <c r="SZA100" s="184"/>
      <c r="SZB100" s="184"/>
      <c r="SZC100" s="184"/>
      <c r="SZD100" s="184"/>
      <c r="SZE100" s="184"/>
      <c r="SZF100" s="184"/>
      <c r="SZG100" s="184"/>
      <c r="SZH100" s="184"/>
      <c r="SZI100" s="184"/>
      <c r="SZJ100" s="184"/>
      <c r="SZK100" s="184"/>
      <c r="SZL100" s="184"/>
      <c r="SZM100" s="184"/>
      <c r="SZN100" s="184"/>
      <c r="SZO100" s="184"/>
      <c r="SZP100" s="184"/>
      <c r="SZQ100" s="184"/>
      <c r="SZR100" s="184"/>
      <c r="SZS100" s="184"/>
      <c r="SZT100" s="184"/>
      <c r="SZU100" s="184"/>
      <c r="SZV100" s="184"/>
      <c r="SZW100" s="184"/>
      <c r="SZX100" s="184"/>
      <c r="SZY100" s="184"/>
      <c r="SZZ100" s="184"/>
      <c r="TAA100" s="184"/>
      <c r="TAB100" s="184"/>
      <c r="TAC100" s="184"/>
      <c r="TAD100" s="184"/>
      <c r="TAE100" s="184"/>
      <c r="TAF100" s="184"/>
      <c r="TAG100" s="184"/>
      <c r="TAH100" s="184"/>
      <c r="TAI100" s="184"/>
      <c r="TAJ100" s="184"/>
      <c r="TAK100" s="184"/>
      <c r="TAL100" s="184"/>
      <c r="TAM100" s="184"/>
      <c r="TAN100" s="184"/>
      <c r="TAO100" s="184"/>
      <c r="TAP100" s="184"/>
      <c r="TAQ100" s="184"/>
      <c r="TAR100" s="184"/>
      <c r="TAS100" s="184"/>
      <c r="TAT100" s="184"/>
      <c r="TAU100" s="184"/>
      <c r="TAV100" s="184"/>
      <c r="TAW100" s="184"/>
      <c r="TAX100" s="184"/>
      <c r="TAY100" s="184"/>
      <c r="TAZ100" s="184"/>
      <c r="TBA100" s="184"/>
      <c r="TBB100" s="184"/>
      <c r="TBC100" s="184"/>
      <c r="TBD100" s="184"/>
      <c r="TBE100" s="184"/>
      <c r="TBF100" s="184"/>
      <c r="TBG100" s="184"/>
      <c r="TBH100" s="184"/>
      <c r="TBI100" s="184"/>
      <c r="TBJ100" s="184"/>
      <c r="TBK100" s="184"/>
      <c r="TBL100" s="184"/>
      <c r="TBM100" s="184"/>
      <c r="TBN100" s="184"/>
      <c r="TBO100" s="184"/>
      <c r="TBP100" s="184"/>
      <c r="TBQ100" s="184"/>
      <c r="TBR100" s="184"/>
      <c r="TBS100" s="184"/>
      <c r="TBT100" s="184"/>
      <c r="TBU100" s="184"/>
      <c r="TBV100" s="184"/>
      <c r="TBW100" s="184"/>
      <c r="TBX100" s="184"/>
      <c r="TBY100" s="184"/>
      <c r="TBZ100" s="184"/>
      <c r="TCA100" s="184"/>
      <c r="TCB100" s="184"/>
      <c r="TCC100" s="184"/>
      <c r="TCD100" s="184"/>
      <c r="TCE100" s="184"/>
      <c r="TCF100" s="184"/>
      <c r="TCG100" s="184"/>
      <c r="TCH100" s="184"/>
      <c r="TCI100" s="184"/>
      <c r="TCJ100" s="184"/>
      <c r="TCK100" s="184"/>
      <c r="TCL100" s="184"/>
      <c r="TCM100" s="184"/>
      <c r="TCN100" s="184"/>
      <c r="TCO100" s="184"/>
      <c r="TCP100" s="184"/>
      <c r="TCQ100" s="184"/>
      <c r="TCR100" s="184"/>
      <c r="TCS100" s="184"/>
      <c r="TCT100" s="184"/>
      <c r="TCU100" s="184"/>
      <c r="TCV100" s="184"/>
      <c r="TCW100" s="184"/>
      <c r="TCX100" s="184"/>
      <c r="TCY100" s="184"/>
      <c r="TCZ100" s="184"/>
      <c r="TDA100" s="184"/>
      <c r="TDB100" s="184"/>
      <c r="TDC100" s="184"/>
      <c r="TDD100" s="184"/>
      <c r="TDE100" s="184"/>
      <c r="TDF100" s="184"/>
      <c r="TDG100" s="184"/>
      <c r="TDH100" s="184"/>
      <c r="TDI100" s="184"/>
      <c r="TDJ100" s="184"/>
      <c r="TDK100" s="184"/>
      <c r="TDL100" s="184"/>
      <c r="TDM100" s="184"/>
      <c r="TDN100" s="184"/>
      <c r="TDO100" s="184"/>
      <c r="TDP100" s="184"/>
      <c r="TDQ100" s="184"/>
      <c r="TDR100" s="184"/>
      <c r="TDS100" s="184"/>
      <c r="TDT100" s="184"/>
      <c r="TDU100" s="184"/>
      <c r="TDV100" s="184"/>
      <c r="TDW100" s="184"/>
      <c r="TDX100" s="184"/>
      <c r="TDY100" s="184"/>
      <c r="TDZ100" s="184"/>
      <c r="TEA100" s="184"/>
      <c r="TEB100" s="184"/>
      <c r="TEC100" s="184"/>
      <c r="TED100" s="184"/>
      <c r="TEE100" s="184"/>
      <c r="TEF100" s="184"/>
      <c r="TEG100" s="184"/>
      <c r="TEH100" s="184"/>
      <c r="TEI100" s="184"/>
      <c r="TEJ100" s="184"/>
      <c r="TEK100" s="184"/>
      <c r="TEL100" s="184"/>
      <c r="TEM100" s="184"/>
      <c r="TEN100" s="184"/>
      <c r="TEO100" s="184"/>
      <c r="TEP100" s="184"/>
      <c r="TEQ100" s="184"/>
      <c r="TER100" s="184"/>
      <c r="TES100" s="184"/>
      <c r="TET100" s="184"/>
      <c r="TEU100" s="184"/>
      <c r="TEV100" s="184"/>
      <c r="TEW100" s="184"/>
      <c r="TEX100" s="184"/>
      <c r="TEY100" s="184"/>
      <c r="TEZ100" s="184"/>
      <c r="TFA100" s="184"/>
      <c r="TFB100" s="184"/>
      <c r="TFC100" s="184"/>
      <c r="TFD100" s="184"/>
      <c r="TFE100" s="184"/>
      <c r="TFF100" s="184"/>
      <c r="TFG100" s="184"/>
      <c r="TFH100" s="184"/>
      <c r="TFI100" s="184"/>
      <c r="TFJ100" s="184"/>
      <c r="TFK100" s="184"/>
      <c r="TFL100" s="184"/>
      <c r="TFM100" s="184"/>
      <c r="TFN100" s="184"/>
      <c r="TFO100" s="184"/>
      <c r="TFP100" s="184"/>
      <c r="TFQ100" s="184"/>
      <c r="TFR100" s="184"/>
      <c r="TFS100" s="184"/>
      <c r="TFT100" s="184"/>
      <c r="TFU100" s="184"/>
      <c r="TFV100" s="184"/>
      <c r="TFW100" s="184"/>
      <c r="TFX100" s="184"/>
      <c r="TFY100" s="184"/>
      <c r="TFZ100" s="184"/>
      <c r="TGA100" s="184"/>
      <c r="TGB100" s="184"/>
      <c r="TGC100" s="184"/>
      <c r="TGD100" s="184"/>
      <c r="TGE100" s="184"/>
      <c r="TGF100" s="184"/>
      <c r="TGG100" s="184"/>
      <c r="TGH100" s="184"/>
      <c r="TGI100" s="184"/>
      <c r="TGJ100" s="184"/>
      <c r="TGK100" s="184"/>
      <c r="TGL100" s="184"/>
      <c r="TGM100" s="184"/>
      <c r="TGN100" s="184"/>
      <c r="TGO100" s="184"/>
      <c r="TGP100" s="184"/>
      <c r="TGQ100" s="184"/>
      <c r="TGR100" s="184"/>
      <c r="TGS100" s="184"/>
      <c r="TGT100" s="184"/>
      <c r="TGU100" s="184"/>
      <c r="TGV100" s="184"/>
      <c r="TGW100" s="184"/>
      <c r="TGX100" s="184"/>
      <c r="TGY100" s="184"/>
      <c r="TGZ100" s="184"/>
      <c r="THA100" s="184"/>
      <c r="THB100" s="184"/>
      <c r="THC100" s="184"/>
      <c r="THD100" s="184"/>
      <c r="THE100" s="184"/>
      <c r="THF100" s="184"/>
      <c r="THG100" s="184"/>
      <c r="THH100" s="184"/>
      <c r="THI100" s="184"/>
      <c r="THJ100" s="184"/>
      <c r="THK100" s="184"/>
      <c r="THL100" s="184"/>
      <c r="THM100" s="184"/>
      <c r="THN100" s="184"/>
      <c r="THO100" s="184"/>
      <c r="THP100" s="184"/>
      <c r="THQ100" s="184"/>
      <c r="THR100" s="184"/>
      <c r="THS100" s="184"/>
      <c r="THT100" s="184"/>
      <c r="THU100" s="184"/>
      <c r="THV100" s="184"/>
      <c r="THW100" s="184"/>
      <c r="THX100" s="184"/>
      <c r="THY100" s="184"/>
      <c r="THZ100" s="184"/>
      <c r="TIA100" s="184"/>
      <c r="TIB100" s="184"/>
      <c r="TIC100" s="184"/>
      <c r="TID100" s="184"/>
      <c r="TIE100" s="184"/>
      <c r="TIF100" s="184"/>
      <c r="TIG100" s="184"/>
      <c r="TIH100" s="184"/>
      <c r="TII100" s="184"/>
      <c r="TIJ100" s="184"/>
      <c r="TIK100" s="184"/>
      <c r="TIL100" s="184"/>
      <c r="TIM100" s="184"/>
      <c r="TIN100" s="184"/>
      <c r="TIO100" s="184"/>
      <c r="TIP100" s="184"/>
      <c r="TIQ100" s="184"/>
      <c r="TIR100" s="184"/>
      <c r="TIS100" s="184"/>
      <c r="TIT100" s="184"/>
      <c r="TIU100" s="184"/>
      <c r="TIV100" s="184"/>
      <c r="TIW100" s="184"/>
      <c r="TIX100" s="184"/>
      <c r="TIY100" s="184"/>
      <c r="TIZ100" s="184"/>
      <c r="TJA100" s="184"/>
      <c r="TJB100" s="184"/>
      <c r="TJC100" s="184"/>
      <c r="TJD100" s="184"/>
      <c r="TJE100" s="184"/>
      <c r="TJF100" s="184"/>
      <c r="TJG100" s="184"/>
      <c r="TJH100" s="184"/>
      <c r="TJI100" s="184"/>
      <c r="TJJ100" s="184"/>
      <c r="TJK100" s="184"/>
      <c r="TJL100" s="184"/>
      <c r="TJM100" s="184"/>
      <c r="TJN100" s="184"/>
      <c r="TJO100" s="184"/>
      <c r="TJP100" s="184"/>
      <c r="TJQ100" s="184"/>
      <c r="TJR100" s="184"/>
      <c r="TJS100" s="184"/>
      <c r="TJT100" s="184"/>
      <c r="TJU100" s="184"/>
      <c r="TJV100" s="184"/>
      <c r="TJW100" s="184"/>
      <c r="TJX100" s="184"/>
      <c r="TJY100" s="184"/>
      <c r="TJZ100" s="184"/>
      <c r="TKA100" s="184"/>
      <c r="TKB100" s="184"/>
      <c r="TKC100" s="184"/>
      <c r="TKD100" s="184"/>
      <c r="TKE100" s="184"/>
      <c r="TKF100" s="184"/>
      <c r="TKG100" s="184"/>
      <c r="TKH100" s="184"/>
      <c r="TKI100" s="184"/>
      <c r="TKJ100" s="184"/>
      <c r="TKK100" s="184"/>
      <c r="TKL100" s="184"/>
      <c r="TKM100" s="184"/>
      <c r="TKN100" s="184"/>
      <c r="TKO100" s="184"/>
      <c r="TKP100" s="184"/>
      <c r="TKQ100" s="184"/>
      <c r="TKR100" s="184"/>
      <c r="TKS100" s="184"/>
      <c r="TKT100" s="184"/>
      <c r="TKU100" s="184"/>
      <c r="TKV100" s="184"/>
      <c r="TKW100" s="184"/>
      <c r="TKX100" s="184"/>
      <c r="TKY100" s="184"/>
      <c r="TKZ100" s="184"/>
      <c r="TLA100" s="184"/>
      <c r="TLB100" s="184"/>
      <c r="TLC100" s="184"/>
      <c r="TLD100" s="184"/>
      <c r="TLE100" s="184"/>
      <c r="TLF100" s="184"/>
      <c r="TLG100" s="184"/>
      <c r="TLH100" s="184"/>
      <c r="TLI100" s="184"/>
      <c r="TLJ100" s="184"/>
      <c r="TLK100" s="184"/>
      <c r="TLL100" s="184"/>
      <c r="TLM100" s="184"/>
      <c r="TLN100" s="184"/>
      <c r="TLO100" s="184"/>
      <c r="TLP100" s="184"/>
      <c r="TLQ100" s="184"/>
      <c r="TLR100" s="184"/>
      <c r="TLS100" s="184"/>
      <c r="TLT100" s="184"/>
      <c r="TLU100" s="184"/>
      <c r="TLV100" s="184"/>
      <c r="TLW100" s="184"/>
      <c r="TLX100" s="184"/>
      <c r="TLY100" s="184"/>
      <c r="TLZ100" s="184"/>
      <c r="TMA100" s="184"/>
      <c r="TMB100" s="184"/>
      <c r="TMC100" s="184"/>
      <c r="TMD100" s="184"/>
      <c r="TME100" s="184"/>
      <c r="TMF100" s="184"/>
      <c r="TMG100" s="184"/>
      <c r="TMH100" s="184"/>
      <c r="TMI100" s="184"/>
      <c r="TMJ100" s="184"/>
      <c r="TMK100" s="184"/>
      <c r="TML100" s="184"/>
      <c r="TMM100" s="184"/>
      <c r="TMN100" s="184"/>
      <c r="TMO100" s="184"/>
      <c r="TMP100" s="184"/>
      <c r="TMQ100" s="184"/>
      <c r="TMR100" s="184"/>
      <c r="TMS100" s="184"/>
      <c r="TMT100" s="184"/>
      <c r="TMU100" s="184"/>
      <c r="TMV100" s="184"/>
      <c r="TMW100" s="184"/>
      <c r="TMX100" s="184"/>
      <c r="TMY100" s="184"/>
      <c r="TMZ100" s="184"/>
      <c r="TNA100" s="184"/>
      <c r="TNB100" s="184"/>
      <c r="TNC100" s="184"/>
      <c r="TND100" s="184"/>
      <c r="TNE100" s="184"/>
      <c r="TNF100" s="184"/>
      <c r="TNG100" s="184"/>
      <c r="TNH100" s="184"/>
      <c r="TNI100" s="184"/>
      <c r="TNJ100" s="184"/>
      <c r="TNK100" s="184"/>
      <c r="TNL100" s="184"/>
      <c r="TNM100" s="184"/>
      <c r="TNN100" s="184"/>
      <c r="TNO100" s="184"/>
      <c r="TNP100" s="184"/>
      <c r="TNQ100" s="184"/>
      <c r="TNR100" s="184"/>
      <c r="TNS100" s="184"/>
      <c r="TNT100" s="184"/>
      <c r="TNU100" s="184"/>
      <c r="TNV100" s="184"/>
      <c r="TNW100" s="184"/>
      <c r="TNX100" s="184"/>
      <c r="TNY100" s="184"/>
      <c r="TNZ100" s="184"/>
      <c r="TOA100" s="184"/>
      <c r="TOB100" s="184"/>
      <c r="TOC100" s="184"/>
      <c r="TOD100" s="184"/>
      <c r="TOE100" s="184"/>
      <c r="TOF100" s="184"/>
      <c r="TOG100" s="184"/>
      <c r="TOH100" s="184"/>
      <c r="TOI100" s="184"/>
      <c r="TOJ100" s="184"/>
      <c r="TOK100" s="184"/>
      <c r="TOL100" s="184"/>
      <c r="TOM100" s="184"/>
      <c r="TON100" s="184"/>
      <c r="TOO100" s="184"/>
      <c r="TOP100" s="184"/>
      <c r="TOQ100" s="184"/>
      <c r="TOR100" s="184"/>
      <c r="TOS100" s="184"/>
      <c r="TOT100" s="184"/>
      <c r="TOU100" s="184"/>
      <c r="TOV100" s="184"/>
      <c r="TOW100" s="184"/>
      <c r="TOX100" s="184"/>
      <c r="TOY100" s="184"/>
      <c r="TOZ100" s="184"/>
      <c r="TPA100" s="184"/>
      <c r="TPB100" s="184"/>
      <c r="TPC100" s="184"/>
      <c r="TPD100" s="184"/>
      <c r="TPE100" s="184"/>
      <c r="TPF100" s="184"/>
      <c r="TPG100" s="184"/>
      <c r="TPH100" s="184"/>
      <c r="TPI100" s="184"/>
      <c r="TPJ100" s="184"/>
      <c r="TPK100" s="184"/>
      <c r="TPL100" s="184"/>
      <c r="TPM100" s="184"/>
      <c r="TPN100" s="184"/>
      <c r="TPO100" s="184"/>
      <c r="TPP100" s="184"/>
      <c r="TPQ100" s="184"/>
      <c r="TPR100" s="184"/>
      <c r="TPS100" s="184"/>
      <c r="TPT100" s="184"/>
      <c r="TPU100" s="184"/>
      <c r="TPV100" s="184"/>
      <c r="TPW100" s="184"/>
      <c r="TPX100" s="184"/>
      <c r="TPY100" s="184"/>
      <c r="TPZ100" s="184"/>
      <c r="TQA100" s="184"/>
      <c r="TQB100" s="184"/>
      <c r="TQC100" s="184"/>
      <c r="TQD100" s="184"/>
      <c r="TQE100" s="184"/>
      <c r="TQF100" s="184"/>
      <c r="TQG100" s="184"/>
      <c r="TQH100" s="184"/>
      <c r="TQI100" s="184"/>
      <c r="TQJ100" s="184"/>
      <c r="TQK100" s="184"/>
      <c r="TQL100" s="184"/>
      <c r="TQM100" s="184"/>
      <c r="TQN100" s="184"/>
      <c r="TQO100" s="184"/>
      <c r="TQP100" s="184"/>
      <c r="TQQ100" s="184"/>
      <c r="TQR100" s="184"/>
      <c r="TQS100" s="184"/>
      <c r="TQT100" s="184"/>
      <c r="TQU100" s="184"/>
      <c r="TQV100" s="184"/>
      <c r="TQW100" s="184"/>
      <c r="TQX100" s="184"/>
      <c r="TQY100" s="184"/>
      <c r="TQZ100" s="184"/>
      <c r="TRA100" s="184"/>
      <c r="TRB100" s="184"/>
      <c r="TRC100" s="184"/>
      <c r="TRD100" s="184"/>
      <c r="TRE100" s="184"/>
      <c r="TRF100" s="184"/>
      <c r="TRG100" s="184"/>
      <c r="TRH100" s="184"/>
      <c r="TRI100" s="184"/>
      <c r="TRJ100" s="184"/>
      <c r="TRK100" s="184"/>
      <c r="TRL100" s="184"/>
      <c r="TRM100" s="184"/>
      <c r="TRN100" s="184"/>
      <c r="TRO100" s="184"/>
      <c r="TRP100" s="184"/>
      <c r="TRQ100" s="184"/>
      <c r="TRR100" s="184"/>
      <c r="TRS100" s="184"/>
      <c r="TRT100" s="184"/>
      <c r="TRU100" s="184"/>
      <c r="TRV100" s="184"/>
      <c r="TRW100" s="184"/>
      <c r="TRX100" s="184"/>
      <c r="TRY100" s="184"/>
      <c r="TRZ100" s="184"/>
      <c r="TSA100" s="184"/>
      <c r="TSB100" s="184"/>
      <c r="TSC100" s="184"/>
      <c r="TSD100" s="184"/>
      <c r="TSE100" s="184"/>
      <c r="TSF100" s="184"/>
      <c r="TSG100" s="184"/>
      <c r="TSH100" s="184"/>
      <c r="TSI100" s="184"/>
      <c r="TSJ100" s="184"/>
      <c r="TSK100" s="184"/>
      <c r="TSL100" s="184"/>
      <c r="TSM100" s="184"/>
      <c r="TSN100" s="184"/>
      <c r="TSO100" s="184"/>
      <c r="TSP100" s="184"/>
      <c r="TSQ100" s="184"/>
      <c r="TSR100" s="184"/>
      <c r="TSS100" s="184"/>
      <c r="TST100" s="184"/>
      <c r="TSU100" s="184"/>
      <c r="TSV100" s="184"/>
      <c r="TSW100" s="184"/>
      <c r="TSX100" s="184"/>
      <c r="TSY100" s="184"/>
      <c r="TSZ100" s="184"/>
      <c r="TTA100" s="184"/>
      <c r="TTB100" s="184"/>
      <c r="TTC100" s="184"/>
      <c r="TTD100" s="184"/>
      <c r="TTE100" s="184"/>
      <c r="TTF100" s="184"/>
      <c r="TTG100" s="184"/>
      <c r="TTH100" s="184"/>
      <c r="TTI100" s="184"/>
      <c r="TTJ100" s="184"/>
      <c r="TTK100" s="184"/>
      <c r="TTL100" s="184"/>
      <c r="TTM100" s="184"/>
      <c r="TTN100" s="184"/>
      <c r="TTO100" s="184"/>
      <c r="TTP100" s="184"/>
      <c r="TTQ100" s="184"/>
      <c r="TTR100" s="184"/>
      <c r="TTS100" s="184"/>
      <c r="TTT100" s="184"/>
      <c r="TTU100" s="184"/>
      <c r="TTV100" s="184"/>
      <c r="TTW100" s="184"/>
      <c r="TTX100" s="184"/>
      <c r="TTY100" s="184"/>
      <c r="TTZ100" s="184"/>
      <c r="TUA100" s="184"/>
      <c r="TUB100" s="184"/>
      <c r="TUC100" s="184"/>
      <c r="TUD100" s="184"/>
      <c r="TUE100" s="184"/>
      <c r="TUF100" s="184"/>
      <c r="TUG100" s="184"/>
      <c r="TUH100" s="184"/>
      <c r="TUI100" s="184"/>
      <c r="TUJ100" s="184"/>
      <c r="TUK100" s="184"/>
      <c r="TUL100" s="184"/>
      <c r="TUM100" s="184"/>
      <c r="TUN100" s="184"/>
      <c r="TUO100" s="184"/>
      <c r="TUP100" s="184"/>
      <c r="TUQ100" s="184"/>
      <c r="TUR100" s="184"/>
      <c r="TUS100" s="184"/>
      <c r="TUT100" s="184"/>
      <c r="TUU100" s="184"/>
      <c r="TUV100" s="184"/>
      <c r="TUW100" s="184"/>
      <c r="TUX100" s="184"/>
      <c r="TUY100" s="184"/>
      <c r="TUZ100" s="184"/>
      <c r="TVA100" s="184"/>
      <c r="TVB100" s="184"/>
      <c r="TVC100" s="184"/>
      <c r="TVD100" s="184"/>
      <c r="TVE100" s="184"/>
      <c r="TVF100" s="184"/>
      <c r="TVG100" s="184"/>
      <c r="TVH100" s="184"/>
      <c r="TVI100" s="184"/>
      <c r="TVJ100" s="184"/>
      <c r="TVK100" s="184"/>
      <c r="TVL100" s="184"/>
      <c r="TVM100" s="184"/>
      <c r="TVN100" s="184"/>
      <c r="TVO100" s="184"/>
      <c r="TVP100" s="184"/>
      <c r="TVQ100" s="184"/>
      <c r="TVR100" s="184"/>
      <c r="TVS100" s="184"/>
      <c r="TVT100" s="184"/>
      <c r="TVU100" s="184"/>
      <c r="TVV100" s="184"/>
      <c r="TVW100" s="184"/>
      <c r="TVX100" s="184"/>
      <c r="TVY100" s="184"/>
      <c r="TVZ100" s="184"/>
      <c r="TWA100" s="184"/>
      <c r="TWB100" s="184"/>
      <c r="TWC100" s="184"/>
      <c r="TWD100" s="184"/>
      <c r="TWE100" s="184"/>
      <c r="TWF100" s="184"/>
      <c r="TWG100" s="184"/>
      <c r="TWH100" s="184"/>
      <c r="TWI100" s="184"/>
      <c r="TWJ100" s="184"/>
      <c r="TWK100" s="184"/>
      <c r="TWL100" s="184"/>
      <c r="TWM100" s="184"/>
      <c r="TWN100" s="184"/>
      <c r="TWO100" s="184"/>
      <c r="TWP100" s="184"/>
      <c r="TWQ100" s="184"/>
      <c r="TWR100" s="184"/>
      <c r="TWS100" s="184"/>
      <c r="TWT100" s="184"/>
      <c r="TWU100" s="184"/>
      <c r="TWV100" s="184"/>
      <c r="TWW100" s="184"/>
      <c r="TWX100" s="184"/>
      <c r="TWY100" s="184"/>
      <c r="TWZ100" s="184"/>
      <c r="TXA100" s="184"/>
      <c r="TXB100" s="184"/>
      <c r="TXC100" s="184"/>
      <c r="TXD100" s="184"/>
      <c r="TXE100" s="184"/>
      <c r="TXF100" s="184"/>
      <c r="TXG100" s="184"/>
      <c r="TXH100" s="184"/>
      <c r="TXI100" s="184"/>
      <c r="TXJ100" s="184"/>
      <c r="TXK100" s="184"/>
      <c r="TXL100" s="184"/>
      <c r="TXM100" s="184"/>
      <c r="TXN100" s="184"/>
      <c r="TXO100" s="184"/>
      <c r="TXP100" s="184"/>
      <c r="TXQ100" s="184"/>
      <c r="TXR100" s="184"/>
      <c r="TXS100" s="184"/>
      <c r="TXT100" s="184"/>
      <c r="TXU100" s="184"/>
      <c r="TXV100" s="184"/>
      <c r="TXW100" s="184"/>
      <c r="TXX100" s="184"/>
      <c r="TXY100" s="184"/>
      <c r="TXZ100" s="184"/>
      <c r="TYA100" s="184"/>
      <c r="TYB100" s="184"/>
      <c r="TYC100" s="184"/>
      <c r="TYD100" s="184"/>
      <c r="TYE100" s="184"/>
      <c r="TYF100" s="184"/>
      <c r="TYG100" s="184"/>
      <c r="TYH100" s="184"/>
      <c r="TYI100" s="184"/>
      <c r="TYJ100" s="184"/>
      <c r="TYK100" s="184"/>
      <c r="TYL100" s="184"/>
      <c r="TYM100" s="184"/>
      <c r="TYN100" s="184"/>
      <c r="TYO100" s="184"/>
      <c r="TYP100" s="184"/>
      <c r="TYQ100" s="184"/>
      <c r="TYR100" s="184"/>
      <c r="TYS100" s="184"/>
      <c r="TYT100" s="184"/>
      <c r="TYU100" s="184"/>
      <c r="TYV100" s="184"/>
      <c r="TYW100" s="184"/>
      <c r="TYX100" s="184"/>
      <c r="TYY100" s="184"/>
      <c r="TYZ100" s="184"/>
      <c r="TZA100" s="184"/>
      <c r="TZB100" s="184"/>
      <c r="TZC100" s="184"/>
      <c r="TZD100" s="184"/>
      <c r="TZE100" s="184"/>
      <c r="TZF100" s="184"/>
      <c r="TZG100" s="184"/>
      <c r="TZH100" s="184"/>
      <c r="TZI100" s="184"/>
      <c r="TZJ100" s="184"/>
      <c r="TZK100" s="184"/>
      <c r="TZL100" s="184"/>
      <c r="TZM100" s="184"/>
      <c r="TZN100" s="184"/>
      <c r="TZO100" s="184"/>
      <c r="TZP100" s="184"/>
      <c r="TZQ100" s="184"/>
      <c r="TZR100" s="184"/>
      <c r="TZS100" s="184"/>
      <c r="TZT100" s="184"/>
      <c r="TZU100" s="184"/>
      <c r="TZV100" s="184"/>
      <c r="TZW100" s="184"/>
      <c r="TZX100" s="184"/>
      <c r="TZY100" s="184"/>
      <c r="TZZ100" s="184"/>
      <c r="UAA100" s="184"/>
      <c r="UAB100" s="184"/>
      <c r="UAC100" s="184"/>
      <c r="UAD100" s="184"/>
      <c r="UAE100" s="184"/>
      <c r="UAF100" s="184"/>
      <c r="UAG100" s="184"/>
      <c r="UAH100" s="184"/>
      <c r="UAI100" s="184"/>
      <c r="UAJ100" s="184"/>
      <c r="UAK100" s="184"/>
      <c r="UAL100" s="184"/>
      <c r="UAM100" s="184"/>
      <c r="UAN100" s="184"/>
      <c r="UAO100" s="184"/>
      <c r="UAP100" s="184"/>
      <c r="UAQ100" s="184"/>
      <c r="UAR100" s="184"/>
      <c r="UAS100" s="184"/>
      <c r="UAT100" s="184"/>
      <c r="UAU100" s="184"/>
      <c r="UAV100" s="184"/>
      <c r="UAW100" s="184"/>
      <c r="UAX100" s="184"/>
      <c r="UAY100" s="184"/>
      <c r="UAZ100" s="184"/>
      <c r="UBA100" s="184"/>
      <c r="UBB100" s="184"/>
      <c r="UBC100" s="184"/>
      <c r="UBD100" s="184"/>
      <c r="UBE100" s="184"/>
      <c r="UBF100" s="184"/>
      <c r="UBG100" s="184"/>
      <c r="UBH100" s="184"/>
      <c r="UBI100" s="184"/>
      <c r="UBJ100" s="184"/>
      <c r="UBK100" s="184"/>
      <c r="UBL100" s="184"/>
      <c r="UBM100" s="184"/>
      <c r="UBN100" s="184"/>
      <c r="UBO100" s="184"/>
      <c r="UBP100" s="184"/>
      <c r="UBQ100" s="184"/>
      <c r="UBR100" s="184"/>
      <c r="UBS100" s="184"/>
      <c r="UBT100" s="184"/>
      <c r="UBU100" s="184"/>
      <c r="UBV100" s="184"/>
      <c r="UBW100" s="184"/>
      <c r="UBX100" s="184"/>
      <c r="UBY100" s="184"/>
      <c r="UBZ100" s="184"/>
      <c r="UCA100" s="184"/>
      <c r="UCB100" s="184"/>
      <c r="UCC100" s="184"/>
      <c r="UCD100" s="184"/>
      <c r="UCE100" s="184"/>
      <c r="UCF100" s="184"/>
      <c r="UCG100" s="184"/>
      <c r="UCH100" s="184"/>
      <c r="UCI100" s="184"/>
      <c r="UCJ100" s="184"/>
      <c r="UCK100" s="184"/>
      <c r="UCL100" s="184"/>
      <c r="UCM100" s="184"/>
      <c r="UCN100" s="184"/>
      <c r="UCO100" s="184"/>
      <c r="UCP100" s="184"/>
      <c r="UCQ100" s="184"/>
      <c r="UCR100" s="184"/>
      <c r="UCS100" s="184"/>
      <c r="UCT100" s="184"/>
      <c r="UCU100" s="184"/>
      <c r="UCV100" s="184"/>
      <c r="UCW100" s="184"/>
      <c r="UCX100" s="184"/>
      <c r="UCY100" s="184"/>
      <c r="UCZ100" s="184"/>
      <c r="UDA100" s="184"/>
      <c r="UDB100" s="184"/>
      <c r="UDC100" s="184"/>
      <c r="UDD100" s="184"/>
      <c r="UDE100" s="184"/>
      <c r="UDF100" s="184"/>
      <c r="UDG100" s="184"/>
      <c r="UDH100" s="184"/>
      <c r="UDI100" s="184"/>
      <c r="UDJ100" s="184"/>
      <c r="UDK100" s="184"/>
      <c r="UDL100" s="184"/>
      <c r="UDM100" s="184"/>
      <c r="UDN100" s="184"/>
      <c r="UDO100" s="184"/>
      <c r="UDP100" s="184"/>
      <c r="UDQ100" s="184"/>
      <c r="UDR100" s="184"/>
      <c r="UDS100" s="184"/>
      <c r="UDT100" s="184"/>
      <c r="UDU100" s="184"/>
      <c r="UDV100" s="184"/>
      <c r="UDW100" s="184"/>
      <c r="UDX100" s="184"/>
      <c r="UDY100" s="184"/>
      <c r="UDZ100" s="184"/>
      <c r="UEA100" s="184"/>
      <c r="UEB100" s="184"/>
      <c r="UEC100" s="184"/>
      <c r="UED100" s="184"/>
      <c r="UEE100" s="184"/>
      <c r="UEF100" s="184"/>
      <c r="UEG100" s="184"/>
      <c r="UEH100" s="184"/>
      <c r="UEI100" s="184"/>
      <c r="UEJ100" s="184"/>
      <c r="UEK100" s="184"/>
      <c r="UEL100" s="184"/>
      <c r="UEM100" s="184"/>
      <c r="UEN100" s="184"/>
      <c r="UEO100" s="184"/>
      <c r="UEP100" s="184"/>
      <c r="UEQ100" s="184"/>
      <c r="UER100" s="184"/>
      <c r="UES100" s="184"/>
      <c r="UET100" s="184"/>
      <c r="UEU100" s="184"/>
      <c r="UEV100" s="184"/>
      <c r="UEW100" s="184"/>
      <c r="UEX100" s="184"/>
      <c r="UEY100" s="184"/>
      <c r="UEZ100" s="184"/>
      <c r="UFA100" s="184"/>
      <c r="UFB100" s="184"/>
      <c r="UFC100" s="184"/>
      <c r="UFD100" s="184"/>
      <c r="UFE100" s="184"/>
      <c r="UFF100" s="184"/>
      <c r="UFG100" s="184"/>
      <c r="UFH100" s="184"/>
      <c r="UFI100" s="184"/>
      <c r="UFJ100" s="184"/>
      <c r="UFK100" s="184"/>
      <c r="UFL100" s="184"/>
      <c r="UFM100" s="184"/>
      <c r="UFN100" s="184"/>
      <c r="UFO100" s="184"/>
      <c r="UFP100" s="184"/>
      <c r="UFQ100" s="184"/>
      <c r="UFR100" s="184"/>
      <c r="UFS100" s="184"/>
      <c r="UFT100" s="184"/>
      <c r="UFU100" s="184"/>
      <c r="UFV100" s="184"/>
      <c r="UFW100" s="184"/>
      <c r="UFX100" s="184"/>
      <c r="UFY100" s="184"/>
      <c r="UFZ100" s="184"/>
      <c r="UGA100" s="184"/>
      <c r="UGB100" s="184"/>
      <c r="UGC100" s="184"/>
      <c r="UGD100" s="184"/>
      <c r="UGE100" s="184"/>
      <c r="UGF100" s="184"/>
      <c r="UGG100" s="184"/>
      <c r="UGH100" s="184"/>
      <c r="UGI100" s="184"/>
      <c r="UGJ100" s="184"/>
      <c r="UGK100" s="184"/>
      <c r="UGL100" s="184"/>
      <c r="UGM100" s="184"/>
      <c r="UGN100" s="184"/>
      <c r="UGO100" s="184"/>
      <c r="UGP100" s="184"/>
      <c r="UGQ100" s="184"/>
      <c r="UGR100" s="184"/>
      <c r="UGS100" s="184"/>
      <c r="UGT100" s="184"/>
      <c r="UGU100" s="184"/>
      <c r="UGV100" s="184"/>
      <c r="UGW100" s="184"/>
      <c r="UGX100" s="184"/>
      <c r="UGY100" s="184"/>
      <c r="UGZ100" s="184"/>
      <c r="UHA100" s="184"/>
      <c r="UHB100" s="184"/>
      <c r="UHC100" s="184"/>
      <c r="UHD100" s="184"/>
      <c r="UHE100" s="184"/>
      <c r="UHF100" s="184"/>
      <c r="UHG100" s="184"/>
      <c r="UHH100" s="184"/>
      <c r="UHI100" s="184"/>
      <c r="UHJ100" s="184"/>
      <c r="UHK100" s="184"/>
      <c r="UHL100" s="184"/>
      <c r="UHM100" s="184"/>
      <c r="UHN100" s="184"/>
      <c r="UHO100" s="184"/>
      <c r="UHP100" s="184"/>
      <c r="UHQ100" s="184"/>
      <c r="UHR100" s="184"/>
      <c r="UHS100" s="184"/>
      <c r="UHT100" s="184"/>
      <c r="UHU100" s="184"/>
      <c r="UHV100" s="184"/>
      <c r="UHW100" s="184"/>
      <c r="UHX100" s="184"/>
      <c r="UHY100" s="184"/>
      <c r="UHZ100" s="184"/>
      <c r="UIA100" s="184"/>
      <c r="UIB100" s="184"/>
      <c r="UIC100" s="184"/>
      <c r="UID100" s="184"/>
      <c r="UIE100" s="184"/>
      <c r="UIF100" s="184"/>
      <c r="UIG100" s="184"/>
      <c r="UIH100" s="184"/>
      <c r="UII100" s="184"/>
      <c r="UIJ100" s="184"/>
      <c r="UIK100" s="184"/>
      <c r="UIL100" s="184"/>
      <c r="UIM100" s="184"/>
      <c r="UIN100" s="184"/>
      <c r="UIO100" s="184"/>
      <c r="UIP100" s="184"/>
      <c r="UIQ100" s="184"/>
      <c r="UIR100" s="184"/>
      <c r="UIS100" s="184"/>
      <c r="UIT100" s="184"/>
      <c r="UIU100" s="184"/>
      <c r="UIV100" s="184"/>
      <c r="UIW100" s="184"/>
      <c r="UIX100" s="184"/>
      <c r="UIY100" s="184"/>
      <c r="UIZ100" s="184"/>
      <c r="UJA100" s="184"/>
      <c r="UJB100" s="184"/>
      <c r="UJC100" s="184"/>
      <c r="UJD100" s="184"/>
      <c r="UJE100" s="184"/>
      <c r="UJF100" s="184"/>
      <c r="UJG100" s="184"/>
      <c r="UJH100" s="184"/>
      <c r="UJI100" s="184"/>
      <c r="UJJ100" s="184"/>
      <c r="UJK100" s="184"/>
      <c r="UJL100" s="184"/>
      <c r="UJM100" s="184"/>
      <c r="UJN100" s="184"/>
      <c r="UJO100" s="184"/>
      <c r="UJP100" s="184"/>
      <c r="UJQ100" s="184"/>
      <c r="UJR100" s="184"/>
      <c r="UJS100" s="184"/>
      <c r="UJT100" s="184"/>
      <c r="UJU100" s="184"/>
      <c r="UJV100" s="184"/>
      <c r="UJW100" s="184"/>
      <c r="UJX100" s="184"/>
      <c r="UJY100" s="184"/>
      <c r="UJZ100" s="184"/>
      <c r="UKA100" s="184"/>
      <c r="UKB100" s="184"/>
      <c r="UKC100" s="184"/>
      <c r="UKD100" s="184"/>
      <c r="UKE100" s="184"/>
      <c r="UKF100" s="184"/>
      <c r="UKG100" s="184"/>
      <c r="UKH100" s="184"/>
      <c r="UKI100" s="184"/>
      <c r="UKJ100" s="184"/>
      <c r="UKK100" s="184"/>
      <c r="UKL100" s="184"/>
      <c r="UKM100" s="184"/>
      <c r="UKN100" s="184"/>
      <c r="UKO100" s="184"/>
      <c r="UKP100" s="184"/>
      <c r="UKQ100" s="184"/>
      <c r="UKR100" s="184"/>
      <c r="UKS100" s="184"/>
      <c r="UKT100" s="184"/>
      <c r="UKU100" s="184"/>
      <c r="UKV100" s="184"/>
      <c r="UKW100" s="184"/>
      <c r="UKX100" s="184"/>
      <c r="UKY100" s="184"/>
      <c r="UKZ100" s="184"/>
      <c r="ULA100" s="184"/>
      <c r="ULB100" s="184"/>
      <c r="ULC100" s="184"/>
      <c r="ULD100" s="184"/>
      <c r="ULE100" s="184"/>
      <c r="ULF100" s="184"/>
      <c r="ULG100" s="184"/>
      <c r="ULH100" s="184"/>
      <c r="ULI100" s="184"/>
      <c r="ULJ100" s="184"/>
      <c r="ULK100" s="184"/>
      <c r="ULL100" s="184"/>
      <c r="ULM100" s="184"/>
      <c r="ULN100" s="184"/>
      <c r="ULO100" s="184"/>
      <c r="ULP100" s="184"/>
      <c r="ULQ100" s="184"/>
      <c r="ULR100" s="184"/>
      <c r="ULS100" s="184"/>
      <c r="ULT100" s="184"/>
      <c r="ULU100" s="184"/>
      <c r="ULV100" s="184"/>
      <c r="ULW100" s="184"/>
      <c r="ULX100" s="184"/>
      <c r="ULY100" s="184"/>
      <c r="ULZ100" s="184"/>
      <c r="UMA100" s="184"/>
      <c r="UMB100" s="184"/>
      <c r="UMC100" s="184"/>
      <c r="UMD100" s="184"/>
      <c r="UME100" s="184"/>
      <c r="UMF100" s="184"/>
      <c r="UMG100" s="184"/>
      <c r="UMH100" s="184"/>
      <c r="UMI100" s="184"/>
      <c r="UMJ100" s="184"/>
      <c r="UMK100" s="184"/>
      <c r="UML100" s="184"/>
      <c r="UMM100" s="184"/>
      <c r="UMN100" s="184"/>
      <c r="UMO100" s="184"/>
      <c r="UMP100" s="184"/>
      <c r="UMQ100" s="184"/>
      <c r="UMR100" s="184"/>
      <c r="UMS100" s="184"/>
      <c r="UMT100" s="184"/>
      <c r="UMU100" s="184"/>
      <c r="UMV100" s="184"/>
      <c r="UMW100" s="184"/>
      <c r="UMX100" s="184"/>
      <c r="UMY100" s="184"/>
      <c r="UMZ100" s="184"/>
      <c r="UNA100" s="184"/>
      <c r="UNB100" s="184"/>
      <c r="UNC100" s="184"/>
      <c r="UND100" s="184"/>
      <c r="UNE100" s="184"/>
      <c r="UNF100" s="184"/>
      <c r="UNG100" s="184"/>
      <c r="UNH100" s="184"/>
      <c r="UNI100" s="184"/>
      <c r="UNJ100" s="184"/>
      <c r="UNK100" s="184"/>
      <c r="UNL100" s="184"/>
      <c r="UNM100" s="184"/>
      <c r="UNN100" s="184"/>
      <c r="UNO100" s="184"/>
      <c r="UNP100" s="184"/>
      <c r="UNQ100" s="184"/>
      <c r="UNR100" s="184"/>
      <c r="UNS100" s="184"/>
      <c r="UNT100" s="184"/>
      <c r="UNU100" s="184"/>
      <c r="UNV100" s="184"/>
      <c r="UNW100" s="184"/>
      <c r="UNX100" s="184"/>
      <c r="UNY100" s="184"/>
      <c r="UNZ100" s="184"/>
      <c r="UOA100" s="184"/>
      <c r="UOB100" s="184"/>
      <c r="UOC100" s="184"/>
      <c r="UOD100" s="184"/>
      <c r="UOE100" s="184"/>
      <c r="UOF100" s="184"/>
      <c r="UOG100" s="184"/>
      <c r="UOH100" s="184"/>
      <c r="UOI100" s="184"/>
      <c r="UOJ100" s="184"/>
      <c r="UOK100" s="184"/>
      <c r="UOL100" s="184"/>
      <c r="UOM100" s="184"/>
      <c r="UON100" s="184"/>
      <c r="UOO100" s="184"/>
      <c r="UOP100" s="184"/>
      <c r="UOQ100" s="184"/>
      <c r="UOR100" s="184"/>
      <c r="UOS100" s="184"/>
      <c r="UOT100" s="184"/>
      <c r="UOU100" s="184"/>
      <c r="UOV100" s="184"/>
      <c r="UOW100" s="184"/>
      <c r="UOX100" s="184"/>
      <c r="UOY100" s="184"/>
      <c r="UOZ100" s="184"/>
      <c r="UPA100" s="184"/>
      <c r="UPB100" s="184"/>
      <c r="UPC100" s="184"/>
      <c r="UPD100" s="184"/>
      <c r="UPE100" s="184"/>
      <c r="UPF100" s="184"/>
      <c r="UPG100" s="184"/>
      <c r="UPH100" s="184"/>
      <c r="UPI100" s="184"/>
      <c r="UPJ100" s="184"/>
      <c r="UPK100" s="184"/>
      <c r="UPL100" s="184"/>
      <c r="UPM100" s="184"/>
      <c r="UPN100" s="184"/>
      <c r="UPO100" s="184"/>
      <c r="UPP100" s="184"/>
      <c r="UPQ100" s="184"/>
      <c r="UPR100" s="184"/>
      <c r="UPS100" s="184"/>
      <c r="UPT100" s="184"/>
      <c r="UPU100" s="184"/>
      <c r="UPV100" s="184"/>
      <c r="UPW100" s="184"/>
      <c r="UPX100" s="184"/>
      <c r="UPY100" s="184"/>
      <c r="UPZ100" s="184"/>
      <c r="UQA100" s="184"/>
      <c r="UQB100" s="184"/>
      <c r="UQC100" s="184"/>
      <c r="UQD100" s="184"/>
      <c r="UQE100" s="184"/>
      <c r="UQF100" s="184"/>
      <c r="UQG100" s="184"/>
      <c r="UQH100" s="184"/>
      <c r="UQI100" s="184"/>
      <c r="UQJ100" s="184"/>
      <c r="UQK100" s="184"/>
      <c r="UQL100" s="184"/>
      <c r="UQM100" s="184"/>
      <c r="UQN100" s="184"/>
      <c r="UQO100" s="184"/>
      <c r="UQP100" s="184"/>
      <c r="UQQ100" s="184"/>
      <c r="UQR100" s="184"/>
      <c r="UQS100" s="184"/>
      <c r="UQT100" s="184"/>
      <c r="UQU100" s="184"/>
      <c r="UQV100" s="184"/>
      <c r="UQW100" s="184"/>
      <c r="UQX100" s="184"/>
      <c r="UQY100" s="184"/>
      <c r="UQZ100" s="184"/>
      <c r="URA100" s="184"/>
      <c r="URB100" s="184"/>
      <c r="URC100" s="184"/>
      <c r="URD100" s="184"/>
      <c r="URE100" s="184"/>
      <c r="URF100" s="184"/>
      <c r="URG100" s="184"/>
      <c r="URH100" s="184"/>
      <c r="URI100" s="184"/>
      <c r="URJ100" s="184"/>
      <c r="URK100" s="184"/>
      <c r="URL100" s="184"/>
      <c r="URM100" s="184"/>
      <c r="URN100" s="184"/>
      <c r="URO100" s="184"/>
      <c r="URP100" s="184"/>
      <c r="URQ100" s="184"/>
      <c r="URR100" s="184"/>
      <c r="URS100" s="184"/>
      <c r="URT100" s="184"/>
      <c r="URU100" s="184"/>
      <c r="URV100" s="184"/>
      <c r="URW100" s="184"/>
      <c r="URX100" s="184"/>
      <c r="URY100" s="184"/>
      <c r="URZ100" s="184"/>
      <c r="USA100" s="184"/>
      <c r="USB100" s="184"/>
      <c r="USC100" s="184"/>
      <c r="USD100" s="184"/>
      <c r="USE100" s="184"/>
      <c r="USF100" s="184"/>
      <c r="USG100" s="184"/>
      <c r="USH100" s="184"/>
      <c r="USI100" s="184"/>
      <c r="USJ100" s="184"/>
      <c r="USK100" s="184"/>
      <c r="USL100" s="184"/>
      <c r="USM100" s="184"/>
      <c r="USN100" s="184"/>
      <c r="USO100" s="184"/>
      <c r="USP100" s="184"/>
      <c r="USQ100" s="184"/>
      <c r="USR100" s="184"/>
      <c r="USS100" s="184"/>
      <c r="UST100" s="184"/>
      <c r="USU100" s="184"/>
      <c r="USV100" s="184"/>
      <c r="USW100" s="184"/>
      <c r="USX100" s="184"/>
      <c r="USY100" s="184"/>
      <c r="USZ100" s="184"/>
      <c r="UTA100" s="184"/>
      <c r="UTB100" s="184"/>
      <c r="UTC100" s="184"/>
      <c r="UTD100" s="184"/>
      <c r="UTE100" s="184"/>
      <c r="UTF100" s="184"/>
      <c r="UTG100" s="184"/>
      <c r="UTH100" s="184"/>
      <c r="UTI100" s="184"/>
      <c r="UTJ100" s="184"/>
      <c r="UTK100" s="184"/>
      <c r="UTL100" s="184"/>
      <c r="UTM100" s="184"/>
      <c r="UTN100" s="184"/>
      <c r="UTO100" s="184"/>
      <c r="UTP100" s="184"/>
      <c r="UTQ100" s="184"/>
      <c r="UTR100" s="184"/>
      <c r="UTS100" s="184"/>
      <c r="UTT100" s="184"/>
      <c r="UTU100" s="184"/>
      <c r="UTV100" s="184"/>
      <c r="UTW100" s="184"/>
      <c r="UTX100" s="184"/>
      <c r="UTY100" s="184"/>
      <c r="UTZ100" s="184"/>
      <c r="UUA100" s="184"/>
      <c r="UUB100" s="184"/>
      <c r="UUC100" s="184"/>
      <c r="UUD100" s="184"/>
      <c r="UUE100" s="184"/>
      <c r="UUF100" s="184"/>
      <c r="UUG100" s="184"/>
      <c r="UUH100" s="184"/>
      <c r="UUI100" s="184"/>
      <c r="UUJ100" s="184"/>
      <c r="UUK100" s="184"/>
      <c r="UUL100" s="184"/>
      <c r="UUM100" s="184"/>
      <c r="UUN100" s="184"/>
      <c r="UUO100" s="184"/>
      <c r="UUP100" s="184"/>
      <c r="UUQ100" s="184"/>
      <c r="UUR100" s="184"/>
      <c r="UUS100" s="184"/>
      <c r="UUT100" s="184"/>
      <c r="UUU100" s="184"/>
      <c r="UUV100" s="184"/>
      <c r="UUW100" s="184"/>
      <c r="UUX100" s="184"/>
      <c r="UUY100" s="184"/>
      <c r="UUZ100" s="184"/>
      <c r="UVA100" s="184"/>
      <c r="UVB100" s="184"/>
      <c r="UVC100" s="184"/>
      <c r="UVD100" s="184"/>
      <c r="UVE100" s="184"/>
      <c r="UVF100" s="184"/>
      <c r="UVG100" s="184"/>
      <c r="UVH100" s="184"/>
      <c r="UVI100" s="184"/>
      <c r="UVJ100" s="184"/>
      <c r="UVK100" s="184"/>
      <c r="UVL100" s="184"/>
      <c r="UVM100" s="184"/>
      <c r="UVN100" s="184"/>
      <c r="UVO100" s="184"/>
      <c r="UVP100" s="184"/>
      <c r="UVQ100" s="184"/>
      <c r="UVR100" s="184"/>
      <c r="UVS100" s="184"/>
      <c r="UVT100" s="184"/>
      <c r="UVU100" s="184"/>
      <c r="UVV100" s="184"/>
      <c r="UVW100" s="184"/>
      <c r="UVX100" s="184"/>
      <c r="UVY100" s="184"/>
      <c r="UVZ100" s="184"/>
      <c r="UWA100" s="184"/>
      <c r="UWB100" s="184"/>
      <c r="UWC100" s="184"/>
      <c r="UWD100" s="184"/>
      <c r="UWE100" s="184"/>
      <c r="UWF100" s="184"/>
      <c r="UWG100" s="184"/>
      <c r="UWH100" s="184"/>
      <c r="UWI100" s="184"/>
      <c r="UWJ100" s="184"/>
      <c r="UWK100" s="184"/>
      <c r="UWL100" s="184"/>
      <c r="UWM100" s="184"/>
      <c r="UWN100" s="184"/>
      <c r="UWO100" s="184"/>
      <c r="UWP100" s="184"/>
      <c r="UWQ100" s="184"/>
      <c r="UWR100" s="184"/>
      <c r="UWS100" s="184"/>
      <c r="UWT100" s="184"/>
      <c r="UWU100" s="184"/>
      <c r="UWV100" s="184"/>
      <c r="UWW100" s="184"/>
      <c r="UWX100" s="184"/>
      <c r="UWY100" s="184"/>
      <c r="UWZ100" s="184"/>
      <c r="UXA100" s="184"/>
      <c r="UXB100" s="184"/>
      <c r="UXC100" s="184"/>
      <c r="UXD100" s="184"/>
      <c r="UXE100" s="184"/>
      <c r="UXF100" s="184"/>
      <c r="UXG100" s="184"/>
      <c r="UXH100" s="184"/>
      <c r="UXI100" s="184"/>
      <c r="UXJ100" s="184"/>
      <c r="UXK100" s="184"/>
      <c r="UXL100" s="184"/>
      <c r="UXM100" s="184"/>
      <c r="UXN100" s="184"/>
      <c r="UXO100" s="184"/>
      <c r="UXP100" s="184"/>
      <c r="UXQ100" s="184"/>
      <c r="UXR100" s="184"/>
      <c r="UXS100" s="184"/>
      <c r="UXT100" s="184"/>
      <c r="UXU100" s="184"/>
      <c r="UXV100" s="184"/>
      <c r="UXW100" s="184"/>
      <c r="UXX100" s="184"/>
      <c r="UXY100" s="184"/>
      <c r="UXZ100" s="184"/>
      <c r="UYA100" s="184"/>
      <c r="UYB100" s="184"/>
      <c r="UYC100" s="184"/>
      <c r="UYD100" s="184"/>
      <c r="UYE100" s="184"/>
      <c r="UYF100" s="184"/>
      <c r="UYG100" s="184"/>
      <c r="UYH100" s="184"/>
      <c r="UYI100" s="184"/>
      <c r="UYJ100" s="184"/>
      <c r="UYK100" s="184"/>
      <c r="UYL100" s="184"/>
      <c r="UYM100" s="184"/>
      <c r="UYN100" s="184"/>
      <c r="UYO100" s="184"/>
      <c r="UYP100" s="184"/>
      <c r="UYQ100" s="184"/>
      <c r="UYR100" s="184"/>
      <c r="UYS100" s="184"/>
      <c r="UYT100" s="184"/>
      <c r="UYU100" s="184"/>
      <c r="UYV100" s="184"/>
      <c r="UYW100" s="184"/>
      <c r="UYX100" s="184"/>
      <c r="UYY100" s="184"/>
      <c r="UYZ100" s="184"/>
      <c r="UZA100" s="184"/>
      <c r="UZB100" s="184"/>
      <c r="UZC100" s="184"/>
      <c r="UZD100" s="184"/>
      <c r="UZE100" s="184"/>
      <c r="UZF100" s="184"/>
      <c r="UZG100" s="184"/>
      <c r="UZH100" s="184"/>
      <c r="UZI100" s="184"/>
      <c r="UZJ100" s="184"/>
      <c r="UZK100" s="184"/>
      <c r="UZL100" s="184"/>
      <c r="UZM100" s="184"/>
      <c r="UZN100" s="184"/>
      <c r="UZO100" s="184"/>
      <c r="UZP100" s="184"/>
      <c r="UZQ100" s="184"/>
      <c r="UZR100" s="184"/>
      <c r="UZS100" s="184"/>
      <c r="UZT100" s="184"/>
      <c r="UZU100" s="184"/>
      <c r="UZV100" s="184"/>
      <c r="UZW100" s="184"/>
      <c r="UZX100" s="184"/>
      <c r="UZY100" s="184"/>
      <c r="UZZ100" s="184"/>
      <c r="VAA100" s="184"/>
      <c r="VAB100" s="184"/>
      <c r="VAC100" s="184"/>
      <c r="VAD100" s="184"/>
      <c r="VAE100" s="184"/>
      <c r="VAF100" s="184"/>
      <c r="VAG100" s="184"/>
      <c r="VAH100" s="184"/>
      <c r="VAI100" s="184"/>
      <c r="VAJ100" s="184"/>
      <c r="VAK100" s="184"/>
      <c r="VAL100" s="184"/>
      <c r="VAM100" s="184"/>
      <c r="VAN100" s="184"/>
      <c r="VAO100" s="184"/>
      <c r="VAP100" s="184"/>
      <c r="VAQ100" s="184"/>
      <c r="VAR100" s="184"/>
      <c r="VAS100" s="184"/>
      <c r="VAT100" s="184"/>
      <c r="VAU100" s="184"/>
      <c r="VAV100" s="184"/>
      <c r="VAW100" s="184"/>
      <c r="VAX100" s="184"/>
      <c r="VAY100" s="184"/>
      <c r="VAZ100" s="184"/>
      <c r="VBA100" s="184"/>
      <c r="VBB100" s="184"/>
      <c r="VBC100" s="184"/>
      <c r="VBD100" s="184"/>
      <c r="VBE100" s="184"/>
      <c r="VBF100" s="184"/>
      <c r="VBG100" s="184"/>
      <c r="VBH100" s="184"/>
      <c r="VBI100" s="184"/>
      <c r="VBJ100" s="184"/>
      <c r="VBK100" s="184"/>
      <c r="VBL100" s="184"/>
      <c r="VBM100" s="184"/>
      <c r="VBN100" s="184"/>
      <c r="VBO100" s="184"/>
      <c r="VBP100" s="184"/>
      <c r="VBQ100" s="184"/>
      <c r="VBR100" s="184"/>
      <c r="VBS100" s="184"/>
      <c r="VBT100" s="184"/>
      <c r="VBU100" s="184"/>
      <c r="VBV100" s="184"/>
      <c r="VBW100" s="184"/>
      <c r="VBX100" s="184"/>
      <c r="VBY100" s="184"/>
      <c r="VBZ100" s="184"/>
      <c r="VCA100" s="184"/>
      <c r="VCB100" s="184"/>
      <c r="VCC100" s="184"/>
      <c r="VCD100" s="184"/>
      <c r="VCE100" s="184"/>
      <c r="VCF100" s="184"/>
      <c r="VCG100" s="184"/>
      <c r="VCH100" s="184"/>
      <c r="VCI100" s="184"/>
      <c r="VCJ100" s="184"/>
      <c r="VCK100" s="184"/>
      <c r="VCL100" s="184"/>
      <c r="VCM100" s="184"/>
      <c r="VCN100" s="184"/>
      <c r="VCO100" s="184"/>
      <c r="VCP100" s="184"/>
      <c r="VCQ100" s="184"/>
      <c r="VCR100" s="184"/>
      <c r="VCS100" s="184"/>
      <c r="VCT100" s="184"/>
      <c r="VCU100" s="184"/>
      <c r="VCV100" s="184"/>
      <c r="VCW100" s="184"/>
      <c r="VCX100" s="184"/>
      <c r="VCY100" s="184"/>
      <c r="VCZ100" s="184"/>
      <c r="VDA100" s="184"/>
      <c r="VDB100" s="184"/>
      <c r="VDC100" s="184"/>
      <c r="VDD100" s="184"/>
      <c r="VDE100" s="184"/>
      <c r="VDF100" s="184"/>
      <c r="VDG100" s="184"/>
      <c r="VDH100" s="184"/>
      <c r="VDI100" s="184"/>
      <c r="VDJ100" s="184"/>
      <c r="VDK100" s="184"/>
      <c r="VDL100" s="184"/>
      <c r="VDM100" s="184"/>
      <c r="VDN100" s="184"/>
      <c r="VDO100" s="184"/>
      <c r="VDP100" s="184"/>
      <c r="VDQ100" s="184"/>
      <c r="VDR100" s="184"/>
      <c r="VDS100" s="184"/>
      <c r="VDT100" s="184"/>
      <c r="VDU100" s="184"/>
      <c r="VDV100" s="184"/>
      <c r="VDW100" s="184"/>
      <c r="VDX100" s="184"/>
      <c r="VDY100" s="184"/>
      <c r="VDZ100" s="184"/>
      <c r="VEA100" s="184"/>
      <c r="VEB100" s="184"/>
      <c r="VEC100" s="184"/>
      <c r="VED100" s="184"/>
      <c r="VEE100" s="184"/>
      <c r="VEF100" s="184"/>
      <c r="VEG100" s="184"/>
      <c r="VEH100" s="184"/>
      <c r="VEI100" s="184"/>
      <c r="VEJ100" s="184"/>
      <c r="VEK100" s="184"/>
      <c r="VEL100" s="184"/>
      <c r="VEM100" s="184"/>
      <c r="VEN100" s="184"/>
      <c r="VEO100" s="184"/>
      <c r="VEP100" s="184"/>
      <c r="VEQ100" s="184"/>
      <c r="VER100" s="184"/>
      <c r="VES100" s="184"/>
      <c r="VET100" s="184"/>
      <c r="VEU100" s="184"/>
      <c r="VEV100" s="184"/>
      <c r="VEW100" s="184"/>
      <c r="VEX100" s="184"/>
      <c r="VEY100" s="184"/>
      <c r="VEZ100" s="184"/>
      <c r="VFA100" s="184"/>
      <c r="VFB100" s="184"/>
      <c r="VFC100" s="184"/>
      <c r="VFD100" s="184"/>
      <c r="VFE100" s="184"/>
      <c r="VFF100" s="184"/>
      <c r="VFG100" s="184"/>
      <c r="VFH100" s="184"/>
      <c r="VFI100" s="184"/>
      <c r="VFJ100" s="184"/>
      <c r="VFK100" s="184"/>
      <c r="VFL100" s="184"/>
      <c r="VFM100" s="184"/>
      <c r="VFN100" s="184"/>
      <c r="VFO100" s="184"/>
      <c r="VFP100" s="184"/>
      <c r="VFQ100" s="184"/>
      <c r="VFR100" s="184"/>
      <c r="VFS100" s="184"/>
      <c r="VFT100" s="184"/>
      <c r="VFU100" s="184"/>
      <c r="VFV100" s="184"/>
      <c r="VFW100" s="184"/>
      <c r="VFX100" s="184"/>
      <c r="VFY100" s="184"/>
      <c r="VFZ100" s="184"/>
      <c r="VGA100" s="184"/>
      <c r="VGB100" s="184"/>
      <c r="VGC100" s="184"/>
      <c r="VGD100" s="184"/>
      <c r="VGE100" s="184"/>
      <c r="VGF100" s="184"/>
      <c r="VGG100" s="184"/>
      <c r="VGH100" s="184"/>
      <c r="VGI100" s="184"/>
      <c r="VGJ100" s="184"/>
      <c r="VGK100" s="184"/>
      <c r="VGL100" s="184"/>
      <c r="VGM100" s="184"/>
      <c r="VGN100" s="184"/>
      <c r="VGO100" s="184"/>
      <c r="VGP100" s="184"/>
      <c r="VGQ100" s="184"/>
      <c r="VGR100" s="184"/>
      <c r="VGS100" s="184"/>
      <c r="VGT100" s="184"/>
      <c r="VGU100" s="184"/>
      <c r="VGV100" s="184"/>
      <c r="VGW100" s="184"/>
      <c r="VGX100" s="184"/>
      <c r="VGY100" s="184"/>
      <c r="VGZ100" s="184"/>
      <c r="VHA100" s="184"/>
      <c r="VHB100" s="184"/>
      <c r="VHC100" s="184"/>
      <c r="VHD100" s="184"/>
      <c r="VHE100" s="184"/>
      <c r="VHF100" s="184"/>
      <c r="VHG100" s="184"/>
      <c r="VHH100" s="184"/>
      <c r="VHI100" s="184"/>
      <c r="VHJ100" s="184"/>
      <c r="VHK100" s="184"/>
      <c r="VHL100" s="184"/>
      <c r="VHM100" s="184"/>
      <c r="VHN100" s="184"/>
      <c r="VHO100" s="184"/>
      <c r="VHP100" s="184"/>
      <c r="VHQ100" s="184"/>
      <c r="VHR100" s="184"/>
      <c r="VHS100" s="184"/>
      <c r="VHT100" s="184"/>
      <c r="VHU100" s="184"/>
      <c r="VHV100" s="184"/>
      <c r="VHW100" s="184"/>
      <c r="VHX100" s="184"/>
      <c r="VHY100" s="184"/>
      <c r="VHZ100" s="184"/>
      <c r="VIA100" s="184"/>
      <c r="VIB100" s="184"/>
      <c r="VIC100" s="184"/>
      <c r="VID100" s="184"/>
      <c r="VIE100" s="184"/>
      <c r="VIF100" s="184"/>
      <c r="VIG100" s="184"/>
      <c r="VIH100" s="184"/>
      <c r="VII100" s="184"/>
      <c r="VIJ100" s="184"/>
      <c r="VIK100" s="184"/>
      <c r="VIL100" s="184"/>
      <c r="VIM100" s="184"/>
      <c r="VIN100" s="184"/>
      <c r="VIO100" s="184"/>
      <c r="VIP100" s="184"/>
      <c r="VIQ100" s="184"/>
      <c r="VIR100" s="184"/>
      <c r="VIS100" s="184"/>
      <c r="VIT100" s="184"/>
      <c r="VIU100" s="184"/>
      <c r="VIV100" s="184"/>
      <c r="VIW100" s="184"/>
      <c r="VIX100" s="184"/>
      <c r="VIY100" s="184"/>
      <c r="VIZ100" s="184"/>
      <c r="VJA100" s="184"/>
      <c r="VJB100" s="184"/>
      <c r="VJC100" s="184"/>
      <c r="VJD100" s="184"/>
      <c r="VJE100" s="184"/>
      <c r="VJF100" s="184"/>
      <c r="VJG100" s="184"/>
      <c r="VJH100" s="184"/>
      <c r="VJI100" s="184"/>
      <c r="VJJ100" s="184"/>
      <c r="VJK100" s="184"/>
      <c r="VJL100" s="184"/>
      <c r="VJM100" s="184"/>
      <c r="VJN100" s="184"/>
      <c r="VJO100" s="184"/>
      <c r="VJP100" s="184"/>
      <c r="VJQ100" s="184"/>
      <c r="VJR100" s="184"/>
      <c r="VJS100" s="184"/>
      <c r="VJT100" s="184"/>
      <c r="VJU100" s="184"/>
      <c r="VJV100" s="184"/>
      <c r="VJW100" s="184"/>
      <c r="VJX100" s="184"/>
      <c r="VJY100" s="184"/>
      <c r="VJZ100" s="184"/>
      <c r="VKA100" s="184"/>
      <c r="VKB100" s="184"/>
      <c r="VKC100" s="184"/>
      <c r="VKD100" s="184"/>
      <c r="VKE100" s="184"/>
      <c r="VKF100" s="184"/>
      <c r="VKG100" s="184"/>
      <c r="VKH100" s="184"/>
      <c r="VKI100" s="184"/>
      <c r="VKJ100" s="184"/>
      <c r="VKK100" s="184"/>
      <c r="VKL100" s="184"/>
      <c r="VKM100" s="184"/>
      <c r="VKN100" s="184"/>
      <c r="VKO100" s="184"/>
      <c r="VKP100" s="184"/>
      <c r="VKQ100" s="184"/>
      <c r="VKR100" s="184"/>
      <c r="VKS100" s="184"/>
      <c r="VKT100" s="184"/>
      <c r="VKU100" s="184"/>
      <c r="VKV100" s="184"/>
      <c r="VKW100" s="184"/>
      <c r="VKX100" s="184"/>
      <c r="VKY100" s="184"/>
      <c r="VKZ100" s="184"/>
      <c r="VLA100" s="184"/>
      <c r="VLB100" s="184"/>
      <c r="VLC100" s="184"/>
      <c r="VLD100" s="184"/>
      <c r="VLE100" s="184"/>
      <c r="VLF100" s="184"/>
      <c r="VLG100" s="184"/>
      <c r="VLH100" s="184"/>
      <c r="VLI100" s="184"/>
      <c r="VLJ100" s="184"/>
      <c r="VLK100" s="184"/>
      <c r="VLL100" s="184"/>
      <c r="VLM100" s="184"/>
      <c r="VLN100" s="184"/>
      <c r="VLO100" s="184"/>
      <c r="VLP100" s="184"/>
      <c r="VLQ100" s="184"/>
      <c r="VLR100" s="184"/>
      <c r="VLS100" s="184"/>
      <c r="VLT100" s="184"/>
      <c r="VLU100" s="184"/>
      <c r="VLV100" s="184"/>
      <c r="VLW100" s="184"/>
      <c r="VLX100" s="184"/>
      <c r="VLY100" s="184"/>
      <c r="VLZ100" s="184"/>
      <c r="VMA100" s="184"/>
      <c r="VMB100" s="184"/>
      <c r="VMC100" s="184"/>
      <c r="VMD100" s="184"/>
      <c r="VME100" s="184"/>
      <c r="VMF100" s="184"/>
      <c r="VMG100" s="184"/>
      <c r="VMH100" s="184"/>
      <c r="VMI100" s="184"/>
      <c r="VMJ100" s="184"/>
      <c r="VMK100" s="184"/>
      <c r="VML100" s="184"/>
      <c r="VMM100" s="184"/>
      <c r="VMN100" s="184"/>
      <c r="VMO100" s="184"/>
      <c r="VMP100" s="184"/>
      <c r="VMQ100" s="184"/>
      <c r="VMR100" s="184"/>
      <c r="VMS100" s="184"/>
      <c r="VMT100" s="184"/>
      <c r="VMU100" s="184"/>
      <c r="VMV100" s="184"/>
      <c r="VMW100" s="184"/>
      <c r="VMX100" s="184"/>
      <c r="VMY100" s="184"/>
      <c r="VMZ100" s="184"/>
      <c r="VNA100" s="184"/>
      <c r="VNB100" s="184"/>
      <c r="VNC100" s="184"/>
      <c r="VND100" s="184"/>
      <c r="VNE100" s="184"/>
      <c r="VNF100" s="184"/>
      <c r="VNG100" s="184"/>
      <c r="VNH100" s="184"/>
      <c r="VNI100" s="184"/>
      <c r="VNJ100" s="184"/>
      <c r="VNK100" s="184"/>
      <c r="VNL100" s="184"/>
      <c r="VNM100" s="184"/>
      <c r="VNN100" s="184"/>
      <c r="VNO100" s="184"/>
      <c r="VNP100" s="184"/>
      <c r="VNQ100" s="184"/>
      <c r="VNR100" s="184"/>
      <c r="VNS100" s="184"/>
      <c r="VNT100" s="184"/>
      <c r="VNU100" s="184"/>
      <c r="VNV100" s="184"/>
      <c r="VNW100" s="184"/>
      <c r="VNX100" s="184"/>
      <c r="VNY100" s="184"/>
      <c r="VNZ100" s="184"/>
      <c r="VOA100" s="184"/>
      <c r="VOB100" s="184"/>
      <c r="VOC100" s="184"/>
      <c r="VOD100" s="184"/>
      <c r="VOE100" s="184"/>
      <c r="VOF100" s="184"/>
      <c r="VOG100" s="184"/>
      <c r="VOH100" s="184"/>
      <c r="VOI100" s="184"/>
      <c r="VOJ100" s="184"/>
      <c r="VOK100" s="184"/>
      <c r="VOL100" s="184"/>
      <c r="VOM100" s="184"/>
      <c r="VON100" s="184"/>
      <c r="VOO100" s="184"/>
      <c r="VOP100" s="184"/>
      <c r="VOQ100" s="184"/>
      <c r="VOR100" s="184"/>
      <c r="VOS100" s="184"/>
      <c r="VOT100" s="184"/>
      <c r="VOU100" s="184"/>
      <c r="VOV100" s="184"/>
      <c r="VOW100" s="184"/>
      <c r="VOX100" s="184"/>
      <c r="VOY100" s="184"/>
      <c r="VOZ100" s="184"/>
      <c r="VPA100" s="184"/>
      <c r="VPB100" s="184"/>
      <c r="VPC100" s="184"/>
      <c r="VPD100" s="184"/>
      <c r="VPE100" s="184"/>
      <c r="VPF100" s="184"/>
      <c r="VPG100" s="184"/>
      <c r="VPH100" s="184"/>
      <c r="VPI100" s="184"/>
      <c r="VPJ100" s="184"/>
      <c r="VPK100" s="184"/>
      <c r="VPL100" s="184"/>
      <c r="VPM100" s="184"/>
      <c r="VPN100" s="184"/>
      <c r="VPO100" s="184"/>
      <c r="VPP100" s="184"/>
      <c r="VPQ100" s="184"/>
      <c r="VPR100" s="184"/>
      <c r="VPS100" s="184"/>
      <c r="VPT100" s="184"/>
      <c r="VPU100" s="184"/>
      <c r="VPV100" s="184"/>
      <c r="VPW100" s="184"/>
      <c r="VPX100" s="184"/>
      <c r="VPY100" s="184"/>
      <c r="VPZ100" s="184"/>
      <c r="VQA100" s="184"/>
      <c r="VQB100" s="184"/>
      <c r="VQC100" s="184"/>
      <c r="VQD100" s="184"/>
      <c r="VQE100" s="184"/>
      <c r="VQF100" s="184"/>
      <c r="VQG100" s="184"/>
      <c r="VQH100" s="184"/>
      <c r="VQI100" s="184"/>
      <c r="VQJ100" s="184"/>
      <c r="VQK100" s="184"/>
      <c r="VQL100" s="184"/>
      <c r="VQM100" s="184"/>
      <c r="VQN100" s="184"/>
      <c r="VQO100" s="184"/>
      <c r="VQP100" s="184"/>
      <c r="VQQ100" s="184"/>
      <c r="VQR100" s="184"/>
      <c r="VQS100" s="184"/>
      <c r="VQT100" s="184"/>
      <c r="VQU100" s="184"/>
      <c r="VQV100" s="184"/>
      <c r="VQW100" s="184"/>
      <c r="VQX100" s="184"/>
      <c r="VQY100" s="184"/>
      <c r="VQZ100" s="184"/>
      <c r="VRA100" s="184"/>
      <c r="VRB100" s="184"/>
      <c r="VRC100" s="184"/>
      <c r="VRD100" s="184"/>
      <c r="VRE100" s="184"/>
      <c r="VRF100" s="184"/>
      <c r="VRG100" s="184"/>
      <c r="VRH100" s="184"/>
      <c r="VRI100" s="184"/>
      <c r="VRJ100" s="184"/>
      <c r="VRK100" s="184"/>
      <c r="VRL100" s="184"/>
      <c r="VRM100" s="184"/>
      <c r="VRN100" s="184"/>
      <c r="VRO100" s="184"/>
      <c r="VRP100" s="184"/>
      <c r="VRQ100" s="184"/>
      <c r="VRR100" s="184"/>
      <c r="VRS100" s="184"/>
      <c r="VRT100" s="184"/>
      <c r="VRU100" s="184"/>
      <c r="VRV100" s="184"/>
      <c r="VRW100" s="184"/>
      <c r="VRX100" s="184"/>
      <c r="VRY100" s="184"/>
      <c r="VRZ100" s="184"/>
      <c r="VSA100" s="184"/>
      <c r="VSB100" s="184"/>
      <c r="VSC100" s="184"/>
      <c r="VSD100" s="184"/>
      <c r="VSE100" s="184"/>
      <c r="VSF100" s="184"/>
      <c r="VSG100" s="184"/>
      <c r="VSH100" s="184"/>
      <c r="VSI100" s="184"/>
      <c r="VSJ100" s="184"/>
      <c r="VSK100" s="184"/>
      <c r="VSL100" s="184"/>
      <c r="VSM100" s="184"/>
      <c r="VSN100" s="184"/>
      <c r="VSO100" s="184"/>
      <c r="VSP100" s="184"/>
      <c r="VSQ100" s="184"/>
      <c r="VSR100" s="184"/>
      <c r="VSS100" s="184"/>
      <c r="VST100" s="184"/>
      <c r="VSU100" s="184"/>
      <c r="VSV100" s="184"/>
      <c r="VSW100" s="184"/>
      <c r="VSX100" s="184"/>
      <c r="VSY100" s="184"/>
      <c r="VSZ100" s="184"/>
      <c r="VTA100" s="184"/>
      <c r="VTB100" s="184"/>
      <c r="VTC100" s="184"/>
      <c r="VTD100" s="184"/>
      <c r="VTE100" s="184"/>
      <c r="VTF100" s="184"/>
      <c r="VTG100" s="184"/>
      <c r="VTH100" s="184"/>
      <c r="VTI100" s="184"/>
      <c r="VTJ100" s="184"/>
      <c r="VTK100" s="184"/>
      <c r="VTL100" s="184"/>
      <c r="VTM100" s="184"/>
      <c r="VTN100" s="184"/>
      <c r="VTO100" s="184"/>
      <c r="VTP100" s="184"/>
      <c r="VTQ100" s="184"/>
      <c r="VTR100" s="184"/>
      <c r="VTS100" s="184"/>
      <c r="VTT100" s="184"/>
      <c r="VTU100" s="184"/>
      <c r="VTV100" s="184"/>
      <c r="VTW100" s="184"/>
      <c r="VTX100" s="184"/>
      <c r="VTY100" s="184"/>
      <c r="VTZ100" s="184"/>
      <c r="VUA100" s="184"/>
      <c r="VUB100" s="184"/>
      <c r="VUC100" s="184"/>
      <c r="VUD100" s="184"/>
      <c r="VUE100" s="184"/>
      <c r="VUF100" s="184"/>
      <c r="VUG100" s="184"/>
      <c r="VUH100" s="184"/>
      <c r="VUI100" s="184"/>
      <c r="VUJ100" s="184"/>
      <c r="VUK100" s="184"/>
      <c r="VUL100" s="184"/>
      <c r="VUM100" s="184"/>
      <c r="VUN100" s="184"/>
      <c r="VUO100" s="184"/>
      <c r="VUP100" s="184"/>
      <c r="VUQ100" s="184"/>
      <c r="VUR100" s="184"/>
      <c r="VUS100" s="184"/>
      <c r="VUT100" s="184"/>
      <c r="VUU100" s="184"/>
      <c r="VUV100" s="184"/>
      <c r="VUW100" s="184"/>
      <c r="VUX100" s="184"/>
      <c r="VUY100" s="184"/>
      <c r="VUZ100" s="184"/>
      <c r="VVA100" s="184"/>
      <c r="VVB100" s="184"/>
      <c r="VVC100" s="184"/>
      <c r="VVD100" s="184"/>
      <c r="VVE100" s="184"/>
      <c r="VVF100" s="184"/>
      <c r="VVG100" s="184"/>
      <c r="VVH100" s="184"/>
      <c r="VVI100" s="184"/>
      <c r="VVJ100" s="184"/>
      <c r="VVK100" s="184"/>
      <c r="VVL100" s="184"/>
      <c r="VVM100" s="184"/>
      <c r="VVN100" s="184"/>
      <c r="VVO100" s="184"/>
      <c r="VVP100" s="184"/>
      <c r="VVQ100" s="184"/>
      <c r="VVR100" s="184"/>
      <c r="VVS100" s="184"/>
      <c r="VVT100" s="184"/>
      <c r="VVU100" s="184"/>
      <c r="VVV100" s="184"/>
      <c r="VVW100" s="184"/>
      <c r="VVX100" s="184"/>
      <c r="VVY100" s="184"/>
      <c r="VVZ100" s="184"/>
      <c r="VWA100" s="184"/>
      <c r="VWB100" s="184"/>
      <c r="VWC100" s="184"/>
      <c r="VWD100" s="184"/>
      <c r="VWE100" s="184"/>
      <c r="VWF100" s="184"/>
      <c r="VWG100" s="184"/>
      <c r="VWH100" s="184"/>
      <c r="VWI100" s="184"/>
      <c r="VWJ100" s="184"/>
      <c r="VWK100" s="184"/>
      <c r="VWL100" s="184"/>
      <c r="VWM100" s="184"/>
      <c r="VWN100" s="184"/>
      <c r="VWO100" s="184"/>
      <c r="VWP100" s="184"/>
      <c r="VWQ100" s="184"/>
      <c r="VWR100" s="184"/>
      <c r="VWS100" s="184"/>
      <c r="VWT100" s="184"/>
      <c r="VWU100" s="184"/>
      <c r="VWV100" s="184"/>
      <c r="VWW100" s="184"/>
      <c r="VWX100" s="184"/>
      <c r="VWY100" s="184"/>
      <c r="VWZ100" s="184"/>
      <c r="VXA100" s="184"/>
      <c r="VXB100" s="184"/>
      <c r="VXC100" s="184"/>
      <c r="VXD100" s="184"/>
      <c r="VXE100" s="184"/>
      <c r="VXF100" s="184"/>
      <c r="VXG100" s="184"/>
      <c r="VXH100" s="184"/>
      <c r="VXI100" s="184"/>
      <c r="VXJ100" s="184"/>
      <c r="VXK100" s="184"/>
      <c r="VXL100" s="184"/>
      <c r="VXM100" s="184"/>
      <c r="VXN100" s="184"/>
      <c r="VXO100" s="184"/>
      <c r="VXP100" s="184"/>
      <c r="VXQ100" s="184"/>
      <c r="VXR100" s="184"/>
      <c r="VXS100" s="184"/>
      <c r="VXT100" s="184"/>
      <c r="VXU100" s="184"/>
      <c r="VXV100" s="184"/>
      <c r="VXW100" s="184"/>
      <c r="VXX100" s="184"/>
      <c r="VXY100" s="184"/>
      <c r="VXZ100" s="184"/>
      <c r="VYA100" s="184"/>
      <c r="VYB100" s="184"/>
      <c r="VYC100" s="184"/>
      <c r="VYD100" s="184"/>
      <c r="VYE100" s="184"/>
      <c r="VYF100" s="184"/>
      <c r="VYG100" s="184"/>
      <c r="VYH100" s="184"/>
      <c r="VYI100" s="184"/>
      <c r="VYJ100" s="184"/>
      <c r="VYK100" s="184"/>
      <c r="VYL100" s="184"/>
      <c r="VYM100" s="184"/>
      <c r="VYN100" s="184"/>
      <c r="VYO100" s="184"/>
      <c r="VYP100" s="184"/>
      <c r="VYQ100" s="184"/>
      <c r="VYR100" s="184"/>
      <c r="VYS100" s="184"/>
      <c r="VYT100" s="184"/>
      <c r="VYU100" s="184"/>
      <c r="VYV100" s="184"/>
      <c r="VYW100" s="184"/>
      <c r="VYX100" s="184"/>
      <c r="VYY100" s="184"/>
      <c r="VYZ100" s="184"/>
      <c r="VZA100" s="184"/>
      <c r="VZB100" s="184"/>
      <c r="VZC100" s="184"/>
      <c r="VZD100" s="184"/>
      <c r="VZE100" s="184"/>
      <c r="VZF100" s="184"/>
      <c r="VZG100" s="184"/>
      <c r="VZH100" s="184"/>
      <c r="VZI100" s="184"/>
      <c r="VZJ100" s="184"/>
      <c r="VZK100" s="184"/>
      <c r="VZL100" s="184"/>
      <c r="VZM100" s="184"/>
      <c r="VZN100" s="184"/>
      <c r="VZO100" s="184"/>
      <c r="VZP100" s="184"/>
      <c r="VZQ100" s="184"/>
      <c r="VZR100" s="184"/>
      <c r="VZS100" s="184"/>
      <c r="VZT100" s="184"/>
      <c r="VZU100" s="184"/>
      <c r="VZV100" s="184"/>
      <c r="VZW100" s="184"/>
      <c r="VZX100" s="184"/>
      <c r="VZY100" s="184"/>
      <c r="VZZ100" s="184"/>
      <c r="WAA100" s="184"/>
      <c r="WAB100" s="184"/>
      <c r="WAC100" s="184"/>
      <c r="WAD100" s="184"/>
      <c r="WAE100" s="184"/>
      <c r="WAF100" s="184"/>
      <c r="WAG100" s="184"/>
      <c r="WAH100" s="184"/>
      <c r="WAI100" s="184"/>
      <c r="WAJ100" s="184"/>
      <c r="WAK100" s="184"/>
      <c r="WAL100" s="184"/>
      <c r="WAM100" s="184"/>
      <c r="WAN100" s="184"/>
      <c r="WAO100" s="184"/>
      <c r="WAP100" s="184"/>
      <c r="WAQ100" s="184"/>
      <c r="WAR100" s="184"/>
      <c r="WAS100" s="184"/>
      <c r="WAT100" s="184"/>
      <c r="WAU100" s="184"/>
      <c r="WAV100" s="184"/>
      <c r="WAW100" s="184"/>
      <c r="WAX100" s="184"/>
      <c r="WAY100" s="184"/>
      <c r="WAZ100" s="184"/>
      <c r="WBA100" s="184"/>
      <c r="WBB100" s="184"/>
      <c r="WBC100" s="184"/>
      <c r="WBD100" s="184"/>
      <c r="WBE100" s="184"/>
      <c r="WBF100" s="184"/>
      <c r="WBG100" s="184"/>
      <c r="WBH100" s="184"/>
      <c r="WBI100" s="184"/>
      <c r="WBJ100" s="184"/>
      <c r="WBK100" s="184"/>
      <c r="WBL100" s="184"/>
      <c r="WBM100" s="184"/>
      <c r="WBN100" s="184"/>
      <c r="WBO100" s="184"/>
      <c r="WBP100" s="184"/>
      <c r="WBQ100" s="184"/>
      <c r="WBR100" s="184"/>
      <c r="WBS100" s="184"/>
      <c r="WBT100" s="184"/>
      <c r="WBU100" s="184"/>
      <c r="WBV100" s="184"/>
      <c r="WBW100" s="184"/>
      <c r="WBX100" s="184"/>
      <c r="WBY100" s="184"/>
      <c r="WBZ100" s="184"/>
      <c r="WCA100" s="184"/>
      <c r="WCB100" s="184"/>
      <c r="WCC100" s="184"/>
      <c r="WCD100" s="184"/>
      <c r="WCE100" s="184"/>
      <c r="WCF100" s="184"/>
      <c r="WCG100" s="184"/>
      <c r="WCH100" s="184"/>
      <c r="WCI100" s="184"/>
      <c r="WCJ100" s="184"/>
      <c r="WCK100" s="184"/>
      <c r="WCL100" s="184"/>
      <c r="WCM100" s="184"/>
      <c r="WCN100" s="184"/>
      <c r="WCO100" s="184"/>
      <c r="WCP100" s="184"/>
      <c r="WCQ100" s="184"/>
      <c r="WCR100" s="184"/>
      <c r="WCS100" s="184"/>
      <c r="WCT100" s="184"/>
      <c r="WCU100" s="184"/>
      <c r="WCV100" s="184"/>
      <c r="WCW100" s="184"/>
      <c r="WCX100" s="184"/>
      <c r="WCY100" s="184"/>
      <c r="WCZ100" s="184"/>
      <c r="WDA100" s="184"/>
      <c r="WDB100" s="184"/>
      <c r="WDC100" s="184"/>
      <c r="WDD100" s="184"/>
      <c r="WDE100" s="184"/>
      <c r="WDF100" s="184"/>
      <c r="WDG100" s="184"/>
      <c r="WDH100" s="184"/>
      <c r="WDI100" s="184"/>
      <c r="WDJ100" s="184"/>
      <c r="WDK100" s="184"/>
      <c r="WDL100" s="184"/>
      <c r="WDM100" s="184"/>
      <c r="WDN100" s="184"/>
      <c r="WDO100" s="184"/>
      <c r="WDP100" s="184"/>
      <c r="WDQ100" s="184"/>
      <c r="WDR100" s="184"/>
      <c r="WDS100" s="184"/>
      <c r="WDT100" s="184"/>
      <c r="WDU100" s="184"/>
      <c r="WDV100" s="184"/>
      <c r="WDW100" s="184"/>
      <c r="WDX100" s="184"/>
      <c r="WDY100" s="184"/>
      <c r="WDZ100" s="184"/>
      <c r="WEA100" s="184"/>
      <c r="WEB100" s="184"/>
      <c r="WEC100" s="184"/>
      <c r="WED100" s="184"/>
      <c r="WEE100" s="184"/>
      <c r="WEF100" s="184"/>
      <c r="WEG100" s="184"/>
      <c r="WEH100" s="184"/>
      <c r="WEI100" s="184"/>
      <c r="WEJ100" s="184"/>
      <c r="WEK100" s="184"/>
      <c r="WEL100" s="184"/>
      <c r="WEM100" s="184"/>
      <c r="WEN100" s="184"/>
      <c r="WEO100" s="184"/>
      <c r="WEP100" s="184"/>
      <c r="WEQ100" s="184"/>
      <c r="WER100" s="184"/>
      <c r="WES100" s="184"/>
      <c r="WET100" s="184"/>
      <c r="WEU100" s="184"/>
      <c r="WEV100" s="184"/>
      <c r="WEW100" s="184"/>
      <c r="WEX100" s="184"/>
      <c r="WEY100" s="184"/>
      <c r="WEZ100" s="184"/>
      <c r="WFA100" s="184"/>
      <c r="WFB100" s="184"/>
      <c r="WFC100" s="184"/>
      <c r="WFD100" s="184"/>
      <c r="WFE100" s="184"/>
      <c r="WFF100" s="184"/>
      <c r="WFG100" s="184"/>
      <c r="WFH100" s="184"/>
      <c r="WFI100" s="184"/>
      <c r="WFJ100" s="184"/>
      <c r="WFK100" s="184"/>
      <c r="WFL100" s="184"/>
      <c r="WFM100" s="184"/>
      <c r="WFN100" s="184"/>
      <c r="WFO100" s="184"/>
      <c r="WFP100" s="184"/>
      <c r="WFQ100" s="184"/>
      <c r="WFR100" s="184"/>
      <c r="WFS100" s="184"/>
      <c r="WFT100" s="184"/>
      <c r="WFU100" s="184"/>
      <c r="WFV100" s="184"/>
      <c r="WFW100" s="184"/>
      <c r="WFX100" s="184"/>
      <c r="WFY100" s="184"/>
      <c r="WFZ100" s="184"/>
      <c r="WGA100" s="184"/>
      <c r="WGB100" s="184"/>
      <c r="WGC100" s="184"/>
      <c r="WGD100" s="184"/>
      <c r="WGE100" s="184"/>
      <c r="WGF100" s="184"/>
      <c r="WGG100" s="184"/>
      <c r="WGH100" s="184"/>
      <c r="WGI100" s="184"/>
      <c r="WGJ100" s="184"/>
      <c r="WGK100" s="184"/>
      <c r="WGL100" s="184"/>
      <c r="WGM100" s="184"/>
      <c r="WGN100" s="184"/>
      <c r="WGO100" s="184"/>
      <c r="WGP100" s="184"/>
      <c r="WGQ100" s="184"/>
      <c r="WGR100" s="184"/>
      <c r="WGS100" s="184"/>
      <c r="WGT100" s="184"/>
      <c r="WGU100" s="184"/>
      <c r="WGV100" s="184"/>
      <c r="WGW100" s="184"/>
      <c r="WGX100" s="184"/>
      <c r="WGY100" s="184"/>
      <c r="WGZ100" s="184"/>
      <c r="WHA100" s="184"/>
      <c r="WHB100" s="184"/>
      <c r="WHC100" s="184"/>
      <c r="WHD100" s="184"/>
      <c r="WHE100" s="184"/>
      <c r="WHF100" s="184"/>
      <c r="WHG100" s="184"/>
      <c r="WHH100" s="184"/>
      <c r="WHI100" s="184"/>
      <c r="WHJ100" s="184"/>
      <c r="WHK100" s="184"/>
      <c r="WHL100" s="184"/>
      <c r="WHM100" s="184"/>
      <c r="WHN100" s="184"/>
      <c r="WHO100" s="184"/>
      <c r="WHP100" s="184"/>
      <c r="WHQ100" s="184"/>
      <c r="WHR100" s="184"/>
      <c r="WHS100" s="184"/>
      <c r="WHT100" s="184"/>
      <c r="WHU100" s="184"/>
      <c r="WHV100" s="184"/>
      <c r="WHW100" s="184"/>
      <c r="WHX100" s="184"/>
      <c r="WHY100" s="184"/>
      <c r="WHZ100" s="184"/>
      <c r="WIA100" s="184"/>
      <c r="WIB100" s="184"/>
      <c r="WIC100" s="184"/>
      <c r="WID100" s="184"/>
      <c r="WIE100" s="184"/>
      <c r="WIF100" s="184"/>
      <c r="WIG100" s="184"/>
      <c r="WIH100" s="184"/>
      <c r="WII100" s="184"/>
      <c r="WIJ100" s="184"/>
      <c r="WIK100" s="184"/>
      <c r="WIL100" s="184"/>
      <c r="WIM100" s="184"/>
      <c r="WIN100" s="184"/>
      <c r="WIO100" s="184"/>
      <c r="WIP100" s="184"/>
      <c r="WIQ100" s="184"/>
      <c r="WIR100" s="184"/>
      <c r="WIS100" s="184"/>
      <c r="WIT100" s="184"/>
      <c r="WIU100" s="184"/>
      <c r="WIV100" s="184"/>
      <c r="WIW100" s="184"/>
      <c r="WIX100" s="184"/>
      <c r="WIY100" s="184"/>
      <c r="WIZ100" s="184"/>
      <c r="WJA100" s="184"/>
      <c r="WJB100" s="184"/>
      <c r="WJC100" s="184"/>
      <c r="WJD100" s="184"/>
      <c r="WJE100" s="184"/>
      <c r="WJF100" s="184"/>
      <c r="WJG100" s="184"/>
      <c r="WJH100" s="184"/>
      <c r="WJI100" s="184"/>
      <c r="WJJ100" s="184"/>
      <c r="WJK100" s="184"/>
      <c r="WJL100" s="184"/>
      <c r="WJM100" s="184"/>
      <c r="WJN100" s="184"/>
      <c r="WJO100" s="184"/>
      <c r="WJP100" s="184"/>
      <c r="WJQ100" s="184"/>
      <c r="WJR100" s="184"/>
      <c r="WJS100" s="184"/>
      <c r="WJT100" s="184"/>
      <c r="WJU100" s="184"/>
      <c r="WJV100" s="184"/>
      <c r="WJW100" s="184"/>
      <c r="WJX100" s="184"/>
      <c r="WJY100" s="184"/>
      <c r="WJZ100" s="184"/>
      <c r="WKA100" s="184"/>
      <c r="WKB100" s="184"/>
      <c r="WKC100" s="184"/>
      <c r="WKD100" s="184"/>
      <c r="WKE100" s="184"/>
      <c r="WKF100" s="184"/>
      <c r="WKG100" s="184"/>
      <c r="WKH100" s="184"/>
      <c r="WKI100" s="184"/>
      <c r="WKJ100" s="184"/>
      <c r="WKK100" s="184"/>
      <c r="WKL100" s="184"/>
      <c r="WKM100" s="184"/>
      <c r="WKN100" s="184"/>
      <c r="WKO100" s="184"/>
      <c r="WKP100" s="184"/>
      <c r="WKQ100" s="184"/>
      <c r="WKR100" s="184"/>
      <c r="WKS100" s="184"/>
      <c r="WKT100" s="184"/>
      <c r="WKU100" s="184"/>
      <c r="WKV100" s="184"/>
      <c r="WKW100" s="184"/>
      <c r="WKX100" s="184"/>
      <c r="WKY100" s="184"/>
      <c r="WKZ100" s="184"/>
      <c r="WLA100" s="184"/>
      <c r="WLB100" s="184"/>
      <c r="WLC100" s="184"/>
      <c r="WLD100" s="184"/>
      <c r="WLE100" s="184"/>
      <c r="WLF100" s="184"/>
      <c r="WLG100" s="184"/>
      <c r="WLH100" s="184"/>
      <c r="WLI100" s="184"/>
      <c r="WLJ100" s="184"/>
      <c r="WLK100" s="184"/>
      <c r="WLL100" s="184"/>
      <c r="WLM100" s="184"/>
      <c r="WLN100" s="184"/>
      <c r="WLO100" s="184"/>
      <c r="WLP100" s="184"/>
      <c r="WLQ100" s="184"/>
      <c r="WLR100" s="184"/>
      <c r="WLS100" s="184"/>
      <c r="WLT100" s="184"/>
      <c r="WLU100" s="184"/>
      <c r="WLV100" s="184"/>
      <c r="WLW100" s="184"/>
      <c r="WLX100" s="184"/>
      <c r="WLY100" s="184"/>
      <c r="WLZ100" s="184"/>
      <c r="WMA100" s="184"/>
      <c r="WMB100" s="184"/>
      <c r="WMC100" s="184"/>
      <c r="WMD100" s="184"/>
      <c r="WME100" s="184"/>
      <c r="WMF100" s="184"/>
      <c r="WMG100" s="184"/>
      <c r="WMH100" s="184"/>
      <c r="WMI100" s="184"/>
      <c r="WMJ100" s="184"/>
      <c r="WMK100" s="184"/>
      <c r="WML100" s="184"/>
      <c r="WMM100" s="184"/>
      <c r="WMN100" s="184"/>
      <c r="WMO100" s="184"/>
      <c r="WMP100" s="184"/>
      <c r="WMQ100" s="184"/>
      <c r="WMR100" s="184"/>
      <c r="WMS100" s="184"/>
      <c r="WMT100" s="184"/>
      <c r="WMU100" s="184"/>
      <c r="WMV100" s="184"/>
      <c r="WMW100" s="184"/>
      <c r="WMX100" s="184"/>
      <c r="WMY100" s="184"/>
      <c r="WMZ100" s="184"/>
      <c r="WNA100" s="184"/>
      <c r="WNB100" s="184"/>
      <c r="WNC100" s="184"/>
      <c r="WND100" s="184"/>
      <c r="WNE100" s="184"/>
      <c r="WNF100" s="184"/>
      <c r="WNG100" s="184"/>
      <c r="WNH100" s="184"/>
      <c r="WNI100" s="184"/>
      <c r="WNJ100" s="184"/>
      <c r="WNK100" s="184"/>
      <c r="WNL100" s="184"/>
      <c r="WNM100" s="184"/>
      <c r="WNN100" s="184"/>
      <c r="WNO100" s="184"/>
      <c r="WNP100" s="184"/>
      <c r="WNQ100" s="184"/>
      <c r="WNR100" s="184"/>
      <c r="WNS100" s="184"/>
      <c r="WNT100" s="184"/>
      <c r="WNU100" s="184"/>
      <c r="WNV100" s="184"/>
      <c r="WNW100" s="184"/>
      <c r="WNX100" s="184"/>
      <c r="WNY100" s="184"/>
      <c r="WNZ100" s="184"/>
      <c r="WOA100" s="184"/>
      <c r="WOB100" s="184"/>
      <c r="WOC100" s="184"/>
      <c r="WOD100" s="184"/>
      <c r="WOE100" s="184"/>
      <c r="WOF100" s="184"/>
      <c r="WOG100" s="184"/>
      <c r="WOH100" s="184"/>
      <c r="WOI100" s="184"/>
      <c r="WOJ100" s="184"/>
      <c r="WOK100" s="184"/>
      <c r="WOL100" s="184"/>
      <c r="WOM100" s="184"/>
      <c r="WON100" s="184"/>
      <c r="WOO100" s="184"/>
      <c r="WOP100" s="184"/>
      <c r="WOQ100" s="184"/>
      <c r="WOR100" s="184"/>
      <c r="WOS100" s="184"/>
      <c r="WOT100" s="184"/>
      <c r="WOU100" s="184"/>
      <c r="WOV100" s="184"/>
      <c r="WOW100" s="184"/>
      <c r="WOX100" s="184"/>
      <c r="WOY100" s="184"/>
      <c r="WOZ100" s="184"/>
      <c r="WPA100" s="184"/>
      <c r="WPB100" s="184"/>
      <c r="WPC100" s="184"/>
      <c r="WPD100" s="184"/>
      <c r="WPE100" s="184"/>
      <c r="WPF100" s="184"/>
      <c r="WPG100" s="184"/>
      <c r="WPH100" s="184"/>
      <c r="WPI100" s="184"/>
      <c r="WPJ100" s="184"/>
      <c r="WPK100" s="184"/>
      <c r="WPL100" s="184"/>
      <c r="WPM100" s="184"/>
      <c r="WPN100" s="184"/>
      <c r="WPO100" s="184"/>
      <c r="WPP100" s="184"/>
      <c r="WPQ100" s="184"/>
      <c r="WPR100" s="184"/>
      <c r="WPS100" s="184"/>
      <c r="WPT100" s="184"/>
      <c r="WPU100" s="184"/>
      <c r="WPV100" s="184"/>
      <c r="WPW100" s="184"/>
      <c r="WPX100" s="184"/>
      <c r="WPY100" s="184"/>
      <c r="WPZ100" s="184"/>
      <c r="WQA100" s="184"/>
      <c r="WQB100" s="184"/>
      <c r="WQC100" s="184"/>
      <c r="WQD100" s="184"/>
      <c r="WQE100" s="184"/>
      <c r="WQF100" s="184"/>
      <c r="WQG100" s="184"/>
      <c r="WQH100" s="184"/>
      <c r="WQI100" s="184"/>
      <c r="WQJ100" s="184"/>
      <c r="WQK100" s="184"/>
      <c r="WQL100" s="184"/>
      <c r="WQM100" s="184"/>
      <c r="WQN100" s="184"/>
      <c r="WQO100" s="184"/>
      <c r="WQP100" s="184"/>
      <c r="WQQ100" s="184"/>
      <c r="WQR100" s="184"/>
      <c r="WQS100" s="184"/>
      <c r="WQT100" s="184"/>
      <c r="WQU100" s="184"/>
      <c r="WQV100" s="184"/>
      <c r="WQW100" s="184"/>
      <c r="WQX100" s="184"/>
      <c r="WQY100" s="184"/>
      <c r="WQZ100" s="184"/>
      <c r="WRA100" s="184"/>
      <c r="WRB100" s="184"/>
      <c r="WRC100" s="184"/>
      <c r="WRD100" s="184"/>
      <c r="WRE100" s="184"/>
      <c r="WRF100" s="184"/>
      <c r="WRG100" s="184"/>
      <c r="WRH100" s="184"/>
      <c r="WRI100" s="184"/>
      <c r="WRJ100" s="184"/>
      <c r="WRK100" s="184"/>
      <c r="WRL100" s="184"/>
      <c r="WRM100" s="184"/>
      <c r="WRN100" s="184"/>
      <c r="WRO100" s="184"/>
      <c r="WRP100" s="184"/>
      <c r="WRQ100" s="184"/>
      <c r="WRR100" s="184"/>
      <c r="WRS100" s="184"/>
      <c r="WRT100" s="184"/>
      <c r="WRU100" s="184"/>
      <c r="WRV100" s="184"/>
      <c r="WRW100" s="184"/>
      <c r="WRX100" s="184"/>
      <c r="WRY100" s="184"/>
      <c r="WRZ100" s="184"/>
      <c r="WSA100" s="184"/>
      <c r="WSB100" s="184"/>
      <c r="WSC100" s="184"/>
      <c r="WSD100" s="184"/>
      <c r="WSE100" s="184"/>
      <c r="WSF100" s="184"/>
      <c r="WSG100" s="184"/>
      <c r="WSH100" s="184"/>
      <c r="WSI100" s="184"/>
      <c r="WSJ100" s="184"/>
      <c r="WSK100" s="184"/>
      <c r="WSL100" s="184"/>
      <c r="WSM100" s="184"/>
      <c r="WSN100" s="184"/>
      <c r="WSO100" s="184"/>
      <c r="WSP100" s="184"/>
      <c r="WSQ100" s="184"/>
      <c r="WSR100" s="184"/>
      <c r="WSS100" s="184"/>
      <c r="WST100" s="184"/>
      <c r="WSU100" s="184"/>
      <c r="WSV100" s="184"/>
      <c r="WSW100" s="184"/>
      <c r="WSX100" s="184"/>
      <c r="WSY100" s="184"/>
      <c r="WSZ100" s="184"/>
      <c r="WTA100" s="184"/>
      <c r="WTB100" s="184"/>
      <c r="WTC100" s="184"/>
      <c r="WTD100" s="184"/>
      <c r="WTE100" s="184"/>
      <c r="WTF100" s="184"/>
      <c r="WTG100" s="184"/>
      <c r="WTH100" s="184"/>
      <c r="WTI100" s="184"/>
      <c r="WTJ100" s="184"/>
      <c r="WTK100" s="184"/>
      <c r="WTL100" s="184"/>
      <c r="WTM100" s="184"/>
      <c r="WTN100" s="184"/>
      <c r="WTO100" s="184"/>
      <c r="WTP100" s="184"/>
      <c r="WTQ100" s="184"/>
      <c r="WTR100" s="184"/>
      <c r="WTS100" s="184"/>
      <c r="WTT100" s="184"/>
      <c r="WTU100" s="184"/>
      <c r="WTV100" s="184"/>
      <c r="WTW100" s="184"/>
      <c r="WTX100" s="184"/>
      <c r="WTY100" s="184"/>
      <c r="WTZ100" s="184"/>
      <c r="WUA100" s="184"/>
      <c r="WUB100" s="184"/>
      <c r="WUC100" s="184"/>
      <c r="WUD100" s="184"/>
      <c r="WUE100" s="184"/>
      <c r="WUF100" s="184"/>
      <c r="WUG100" s="184"/>
      <c r="WUH100" s="184"/>
      <c r="WUI100" s="184"/>
      <c r="WUJ100" s="184"/>
      <c r="WUK100" s="184"/>
      <c r="WUL100" s="184"/>
      <c r="WUM100" s="184"/>
      <c r="WUN100" s="184"/>
      <c r="WUO100" s="184"/>
      <c r="WUP100" s="184"/>
      <c r="WUQ100" s="184"/>
      <c r="WUR100" s="184"/>
      <c r="WUS100" s="184"/>
      <c r="WUT100" s="184"/>
      <c r="WUU100" s="184"/>
      <c r="WUV100" s="184"/>
      <c r="WUW100" s="184"/>
      <c r="WUX100" s="184"/>
      <c r="WUY100" s="184"/>
      <c r="WUZ100" s="184"/>
      <c r="WVA100" s="184"/>
      <c r="WVB100" s="184"/>
      <c r="WVC100" s="184"/>
      <c r="WVD100" s="184"/>
      <c r="WVE100" s="184"/>
      <c r="WVF100" s="184"/>
      <c r="WVG100" s="184"/>
      <c r="WVH100" s="184"/>
      <c r="WVI100" s="184"/>
      <c r="WVJ100" s="184"/>
      <c r="WVK100" s="184"/>
      <c r="WVL100" s="184"/>
      <c r="WVM100" s="184"/>
      <c r="WVN100" s="184"/>
      <c r="WVO100" s="184"/>
      <c r="WVP100" s="184"/>
      <c r="WVQ100" s="184"/>
      <c r="WVR100" s="184"/>
      <c r="WVS100" s="184"/>
      <c r="WVT100" s="184"/>
      <c r="WVU100" s="184"/>
      <c r="WVV100" s="184"/>
      <c r="WVW100" s="184"/>
      <c r="WVX100" s="184"/>
      <c r="WVY100" s="184"/>
      <c r="WVZ100" s="184"/>
      <c r="WWA100" s="184"/>
      <c r="WWB100" s="184"/>
      <c r="WWC100" s="184"/>
      <c r="WWD100" s="184"/>
      <c r="WWE100" s="184"/>
      <c r="WWF100" s="184"/>
      <c r="WWG100" s="184"/>
      <c r="WWH100" s="184"/>
      <c r="WWI100" s="184"/>
      <c r="WWJ100" s="184"/>
      <c r="WWK100" s="184"/>
      <c r="WWL100" s="184"/>
      <c r="WWM100" s="184"/>
      <c r="WWN100" s="184"/>
      <c r="WWO100" s="184"/>
      <c r="WWP100" s="184"/>
      <c r="WWQ100" s="184"/>
      <c r="WWR100" s="184"/>
      <c r="WWS100" s="184"/>
      <c r="WWT100" s="184"/>
      <c r="WWU100" s="184"/>
      <c r="WWV100" s="184"/>
      <c r="WWW100" s="184"/>
      <c r="WWX100" s="184"/>
      <c r="WWY100" s="184"/>
      <c r="WWZ100" s="184"/>
      <c r="WXA100" s="184"/>
      <c r="WXB100" s="184"/>
      <c r="WXC100" s="184"/>
      <c r="WXD100" s="184"/>
      <c r="WXE100" s="184"/>
      <c r="WXF100" s="184"/>
      <c r="WXG100" s="184"/>
      <c r="WXH100" s="184"/>
      <c r="WXI100" s="184"/>
      <c r="WXJ100" s="184"/>
      <c r="WXK100" s="184"/>
      <c r="WXL100" s="184"/>
      <c r="WXM100" s="184"/>
      <c r="WXN100" s="184"/>
      <c r="WXO100" s="184"/>
      <c r="WXP100" s="184"/>
      <c r="WXQ100" s="184"/>
      <c r="WXR100" s="184"/>
      <c r="WXS100" s="184"/>
      <c r="WXT100" s="184"/>
      <c r="WXU100" s="184"/>
      <c r="WXV100" s="184"/>
      <c r="WXW100" s="184"/>
      <c r="WXX100" s="184"/>
      <c r="WXY100" s="184"/>
      <c r="WXZ100" s="184"/>
      <c r="WYA100" s="184"/>
      <c r="WYB100" s="184"/>
      <c r="WYC100" s="184"/>
      <c r="WYD100" s="184"/>
      <c r="WYE100" s="184"/>
      <c r="WYF100" s="184"/>
      <c r="WYG100" s="184"/>
      <c r="WYH100" s="184"/>
      <c r="WYI100" s="184"/>
      <c r="WYJ100" s="184"/>
      <c r="WYK100" s="184"/>
      <c r="WYL100" s="184"/>
      <c r="WYM100" s="184"/>
      <c r="WYN100" s="184"/>
      <c r="WYO100" s="184"/>
      <c r="WYP100" s="184"/>
      <c r="WYQ100" s="184"/>
      <c r="WYR100" s="184"/>
      <c r="WYS100" s="184"/>
      <c r="WYT100" s="184"/>
      <c r="WYU100" s="184"/>
      <c r="WYV100" s="184"/>
      <c r="WYW100" s="184"/>
      <c r="WYX100" s="184"/>
      <c r="WYY100" s="184"/>
      <c r="WYZ100" s="184"/>
      <c r="WZA100" s="184"/>
      <c r="WZB100" s="184"/>
      <c r="WZC100" s="184"/>
      <c r="WZD100" s="184"/>
      <c r="WZE100" s="184"/>
      <c r="WZF100" s="184"/>
      <c r="WZG100" s="184"/>
      <c r="WZH100" s="184"/>
      <c r="WZI100" s="184"/>
      <c r="WZJ100" s="184"/>
      <c r="WZK100" s="184"/>
      <c r="WZL100" s="184"/>
      <c r="WZM100" s="184"/>
      <c r="WZN100" s="184"/>
      <c r="WZO100" s="184"/>
      <c r="WZP100" s="184"/>
      <c r="WZQ100" s="184"/>
      <c r="WZR100" s="184"/>
      <c r="WZS100" s="184"/>
      <c r="WZT100" s="184"/>
      <c r="WZU100" s="184"/>
      <c r="WZV100" s="184"/>
      <c r="WZW100" s="184"/>
      <c r="WZX100" s="184"/>
      <c r="WZY100" s="184"/>
      <c r="WZZ100" s="184"/>
      <c r="XAA100" s="184"/>
      <c r="XAB100" s="184"/>
      <c r="XAC100" s="184"/>
      <c r="XAD100" s="184"/>
      <c r="XAE100" s="184"/>
      <c r="XAF100" s="184"/>
      <c r="XAG100" s="184"/>
      <c r="XAH100" s="184"/>
      <c r="XAI100" s="184"/>
      <c r="XAJ100" s="184"/>
      <c r="XAK100" s="184"/>
      <c r="XAL100" s="184"/>
      <c r="XAM100" s="184"/>
      <c r="XAN100" s="184"/>
      <c r="XAO100" s="184"/>
      <c r="XAP100" s="184"/>
      <c r="XAQ100" s="184"/>
      <c r="XAR100" s="184"/>
      <c r="XAS100" s="184"/>
      <c r="XAT100" s="184"/>
      <c r="XAU100" s="184"/>
      <c r="XAV100" s="184"/>
      <c r="XAW100" s="184"/>
      <c r="XAX100" s="184"/>
      <c r="XAY100" s="184"/>
      <c r="XAZ100" s="184"/>
      <c r="XBA100" s="184"/>
      <c r="XBB100" s="184"/>
      <c r="XBC100" s="184"/>
      <c r="XBD100" s="184"/>
      <c r="XBE100" s="184"/>
      <c r="XBF100" s="184"/>
      <c r="XBG100" s="184"/>
      <c r="XBH100" s="184"/>
      <c r="XBI100" s="184"/>
      <c r="XBJ100" s="184"/>
      <c r="XBK100" s="184"/>
      <c r="XBL100" s="184"/>
      <c r="XBM100" s="184"/>
      <c r="XBN100" s="184"/>
      <c r="XBO100" s="184"/>
      <c r="XBP100" s="184"/>
      <c r="XBQ100" s="184"/>
      <c r="XBR100" s="184"/>
      <c r="XBS100" s="184"/>
      <c r="XBT100" s="184"/>
      <c r="XBU100" s="184"/>
      <c r="XBV100" s="184"/>
      <c r="XBW100" s="184"/>
      <c r="XBX100" s="184"/>
      <c r="XBY100" s="184"/>
      <c r="XBZ100" s="184"/>
      <c r="XCA100" s="184"/>
      <c r="XCB100" s="184"/>
      <c r="XCC100" s="184"/>
      <c r="XCD100" s="184"/>
      <c r="XCE100" s="184"/>
      <c r="XCF100" s="184"/>
      <c r="XCG100" s="184"/>
      <c r="XCH100" s="184"/>
      <c r="XCI100" s="184"/>
      <c r="XCJ100" s="184"/>
      <c r="XCK100" s="184"/>
      <c r="XCL100" s="184"/>
      <c r="XCM100" s="184"/>
      <c r="XCN100" s="184"/>
      <c r="XCO100" s="184"/>
      <c r="XCP100" s="184"/>
      <c r="XCQ100" s="184"/>
      <c r="XCR100" s="184"/>
      <c r="XCS100" s="184"/>
      <c r="XCT100" s="184"/>
      <c r="XCU100" s="184"/>
      <c r="XCV100" s="184"/>
      <c r="XCW100" s="184"/>
      <c r="XCX100" s="184"/>
      <c r="XCY100" s="184"/>
      <c r="XCZ100" s="184"/>
      <c r="XDA100" s="184"/>
      <c r="XDB100" s="184"/>
      <c r="XDC100" s="184"/>
      <c r="XDD100" s="184"/>
      <c r="XDE100" s="184"/>
      <c r="XDF100" s="184"/>
      <c r="XDG100" s="184"/>
      <c r="XDH100" s="184"/>
      <c r="XDI100" s="184"/>
      <c r="XDJ100" s="184"/>
      <c r="XDK100" s="184"/>
      <c r="XDL100" s="184"/>
      <c r="XDM100" s="184"/>
      <c r="XDN100" s="184"/>
      <c r="XDO100" s="184"/>
      <c r="XDP100" s="184"/>
      <c r="XDQ100" s="184"/>
      <c r="XDR100" s="184"/>
      <c r="XDS100" s="184"/>
      <c r="XDT100" s="184"/>
      <c r="XDU100" s="184"/>
      <c r="XDV100" s="184"/>
      <c r="XDW100" s="184"/>
      <c r="XDX100" s="184"/>
      <c r="XDY100" s="184"/>
      <c r="XDZ100" s="184"/>
      <c r="XEA100" s="184"/>
      <c r="XEB100" s="184"/>
      <c r="XEC100" s="184"/>
      <c r="XED100" s="184"/>
      <c r="XEE100" s="184"/>
      <c r="XEF100" s="184"/>
      <c r="XEG100" s="184"/>
      <c r="XEH100" s="184"/>
      <c r="XEI100" s="184"/>
      <c r="XEJ100" s="184"/>
      <c r="XEK100" s="184"/>
      <c r="XEL100" s="184"/>
      <c r="XEM100" s="184"/>
      <c r="XEN100" s="184"/>
      <c r="XEO100" s="184"/>
      <c r="XEP100" s="184"/>
      <c r="XEQ100" s="184"/>
      <c r="XER100" s="184"/>
      <c r="XES100" s="184"/>
      <c r="XET100" s="184"/>
      <c r="XEU100" s="184"/>
      <c r="XEV100" s="184"/>
      <c r="XEW100" s="184"/>
      <c r="XEX100" s="184"/>
      <c r="XEY100" s="184"/>
      <c r="XEZ100" s="184"/>
      <c r="XFA100" s="184"/>
      <c r="XFB100" s="184"/>
      <c r="XFC100" s="184"/>
      <c r="XFD100" s="184"/>
    </row>
    <row r="102" spans="3:16384" x14ac:dyDescent="0.45">
      <c r="D102" s="2" t="s">
        <v>627</v>
      </c>
      <c r="M102" s="2" t="s">
        <v>628</v>
      </c>
    </row>
    <row r="104" spans="3:16384" x14ac:dyDescent="0.45">
      <c r="D104" s="243"/>
      <c r="E104" s="243">
        <v>2014</v>
      </c>
      <c r="F104" s="243">
        <v>2015</v>
      </c>
      <c r="G104" s="243" t="s">
        <v>615</v>
      </c>
      <c r="H104" s="243" t="s">
        <v>616</v>
      </c>
      <c r="I104" s="243" t="s">
        <v>617</v>
      </c>
      <c r="J104" s="243" t="s">
        <v>618</v>
      </c>
      <c r="M104" s="243"/>
      <c r="N104" s="243">
        <v>2014</v>
      </c>
      <c r="O104" s="243">
        <v>2015</v>
      </c>
      <c r="P104" s="243" t="s">
        <v>609</v>
      </c>
      <c r="Q104" s="243" t="s">
        <v>610</v>
      </c>
      <c r="R104" s="243" t="s">
        <v>611</v>
      </c>
      <c r="S104" s="243" t="s">
        <v>612</v>
      </c>
      <c r="T104" s="243" t="s">
        <v>613</v>
      </c>
    </row>
    <row r="105" spans="3:16384" x14ac:dyDescent="0.45">
      <c r="D105" s="193" t="s">
        <v>619</v>
      </c>
      <c r="E105" s="195"/>
      <c r="F105" s="195">
        <f>'R_Company Forecast'!F92</f>
        <v>72680</v>
      </c>
      <c r="G105" s="452">
        <f>'R_Company Forecast'!G92</f>
        <v>75429</v>
      </c>
      <c r="H105" s="452">
        <f>'R_Company Forecast'!H92</f>
        <v>76350</v>
      </c>
      <c r="I105" s="450">
        <f>'R_Company Forecast'!I80*'R_Company Forecast'!E95</f>
        <v>78812.814856226585</v>
      </c>
      <c r="J105" s="450">
        <f>'R_Company Forecast'!J80*'R_Company Forecast'!E95</f>
        <v>80402.082986075868</v>
      </c>
      <c r="M105" s="242" t="s">
        <v>91</v>
      </c>
      <c r="N105" s="242"/>
      <c r="O105" s="202">
        <v>49521</v>
      </c>
      <c r="P105" s="201">
        <v>52938</v>
      </c>
      <c r="Q105" s="201">
        <v>54747</v>
      </c>
      <c r="R105" s="201">
        <v>56719</v>
      </c>
      <c r="S105" s="201">
        <v>58261</v>
      </c>
      <c r="T105" s="202">
        <v>59616</v>
      </c>
    </row>
    <row r="106" spans="3:16384" x14ac:dyDescent="0.45">
      <c r="D106" s="238" t="s">
        <v>103</v>
      </c>
      <c r="E106" s="195"/>
      <c r="G106" s="192">
        <f>G105/F105-1</f>
        <v>3.7823335167859184E-2</v>
      </c>
      <c r="H106" s="192">
        <f>H105/G105-1</f>
        <v>1.2210157896830109E-2</v>
      </c>
      <c r="I106" s="192">
        <f>I105/H105-1</f>
        <v>3.2256907088756837E-2</v>
      </c>
      <c r="J106" s="192">
        <f>J105/I105-1</f>
        <v>2.0165097931706732E-2</v>
      </c>
      <c r="M106" s="203" t="s">
        <v>103</v>
      </c>
      <c r="N106" s="241"/>
      <c r="O106" s="199"/>
      <c r="P106" s="204">
        <f>(P93/O93)-1</f>
        <v>6.9001029866117447E-2</v>
      </c>
      <c r="Q106" s="204">
        <f>(Q93/P93)-1</f>
        <v>3.4172050323019398E-2</v>
      </c>
      <c r="R106" s="204">
        <f>(R93/Q93)-1</f>
        <v>3.6020238551884187E-2</v>
      </c>
      <c r="S106" s="204">
        <f>(S93/R93)-1</f>
        <v>2.7186657028508865E-2</v>
      </c>
      <c r="T106" s="204">
        <f>(T93/S93)-1</f>
        <v>2.3257410617737451E-2</v>
      </c>
    </row>
    <row r="107" spans="3:16384" x14ac:dyDescent="0.45">
      <c r="D107" s="253" t="s">
        <v>104</v>
      </c>
      <c r="E107" s="195"/>
      <c r="G107" s="207">
        <f>RATE(19-16, 0, -G105, J105)</f>
        <v>2.1510848849576797E-2</v>
      </c>
      <c r="H107" s="195"/>
      <c r="I107" s="195"/>
      <c r="J107" s="195"/>
      <c r="M107" s="205" t="s">
        <v>104</v>
      </c>
      <c r="N107" s="241"/>
      <c r="O107" s="199"/>
      <c r="P107" s="206">
        <f>RATE(19-16, 0, -P93, S93)</f>
        <v>3.2452630259277415E-2</v>
      </c>
      <c r="Q107" s="199"/>
      <c r="R107" s="199"/>
    </row>
    <row r="108" spans="3:16384" x14ac:dyDescent="0.45">
      <c r="N108" s="241"/>
      <c r="O108" s="199"/>
      <c r="P108" s="199"/>
      <c r="Q108" s="199"/>
      <c r="R108" s="199"/>
    </row>
    <row r="110" spans="3:16384" x14ac:dyDescent="0.45">
      <c r="D110" s="2" t="s">
        <v>629</v>
      </c>
    </row>
    <row r="112" spans="3:16384" x14ac:dyDescent="0.45">
      <c r="D112" s="53"/>
      <c r="E112" s="53"/>
      <c r="F112" s="53"/>
      <c r="G112" s="46"/>
      <c r="H112" s="46"/>
      <c r="I112" s="46"/>
      <c r="J112" s="51" t="s">
        <v>100</v>
      </c>
    </row>
    <row r="113" spans="4:10" x14ac:dyDescent="0.45">
      <c r="D113" s="400"/>
      <c r="E113" s="400"/>
      <c r="F113" s="400">
        <f>'R_Company Forecast'!F104</f>
        <v>2015</v>
      </c>
      <c r="G113" s="400" t="str">
        <f>'R_Company Forecast'!G104</f>
        <v>2016E</v>
      </c>
      <c r="H113" s="400" t="str">
        <f>'R_Company Forecast'!H104</f>
        <v>2017E</v>
      </c>
      <c r="I113" s="400" t="str">
        <f>'R_Company Forecast'!I104</f>
        <v>2018E</v>
      </c>
      <c r="J113" s="400" t="str">
        <f>'R_Company Forecast'!J104</f>
        <v>2019E</v>
      </c>
    </row>
    <row r="114" spans="4:10" x14ac:dyDescent="0.45">
      <c r="D114" s="706" t="s">
        <v>105</v>
      </c>
      <c r="E114" s="254" t="s">
        <v>115</v>
      </c>
      <c r="F114" s="254">
        <f>'R_Company Forecast'!F105</f>
        <v>72680</v>
      </c>
      <c r="G114" s="254">
        <f>'R_Company Forecast'!G105</f>
        <v>75429</v>
      </c>
      <c r="H114" s="254">
        <f>'R_Company Forecast'!H105</f>
        <v>76350</v>
      </c>
      <c r="I114" s="254">
        <f>'R_Company Forecast'!I105</f>
        <v>78812.814856226585</v>
      </c>
      <c r="J114" s="254">
        <f>'R_Company Forecast'!J105</f>
        <v>80402.082986075868</v>
      </c>
    </row>
    <row r="115" spans="4:10" x14ac:dyDescent="0.45">
      <c r="D115" s="706"/>
      <c r="E115" s="258" t="s">
        <v>108</v>
      </c>
      <c r="F115" s="254"/>
      <c r="G115" s="259">
        <f>'R_Company Forecast'!G106</f>
        <v>3.7823335167859184E-2</v>
      </c>
      <c r="H115" s="259">
        <f>'R_Company Forecast'!H106</f>
        <v>1.2210157896830109E-2</v>
      </c>
      <c r="I115" s="259">
        <f>'R_Company Forecast'!I106</f>
        <v>3.2256907088756837E-2</v>
      </c>
      <c r="J115" s="259">
        <f>'R_Company Forecast'!J106</f>
        <v>2.0165097931706732E-2</v>
      </c>
    </row>
    <row r="116" spans="4:10" x14ac:dyDescent="0.45">
      <c r="D116" s="708"/>
      <c r="E116" s="245" t="s">
        <v>113</v>
      </c>
      <c r="F116" s="244">
        <f>'R_Company Forecast'!F80-F114</f>
        <v>19279</v>
      </c>
      <c r="G116" s="244">
        <f>'R_Company Forecast'!G80-G114</f>
        <v>18942</v>
      </c>
      <c r="H116" s="244">
        <f>'R_Company Forecast'!H80-H114</f>
        <v>19911</v>
      </c>
      <c r="I116" s="244">
        <f>'R_Company Forecast'!I80-I114</f>
        <v>19674.185143773415</v>
      </c>
      <c r="J116" s="244">
        <f>'R_Company Forecast'!J80-J114</f>
        <v>20070.917013924132</v>
      </c>
    </row>
    <row r="117" spans="4:10" x14ac:dyDescent="0.45">
      <c r="D117" s="705" t="s">
        <v>106</v>
      </c>
      <c r="E117" s="260" t="s">
        <v>115</v>
      </c>
      <c r="F117" s="260">
        <f>'R_Company Forecast'!O93</f>
        <v>49521</v>
      </c>
      <c r="G117" s="260">
        <f>'R_Company Forecast'!P93</f>
        <v>52938</v>
      </c>
      <c r="H117" s="260">
        <f>'R_Company Forecast'!Q93</f>
        <v>54747</v>
      </c>
      <c r="I117" s="260">
        <f>'R_Company Forecast'!R93</f>
        <v>56719</v>
      </c>
      <c r="J117" s="260">
        <f>'R_Company Forecast'!S93</f>
        <v>58261</v>
      </c>
    </row>
    <row r="118" spans="4:10" x14ac:dyDescent="0.45">
      <c r="D118" s="708"/>
      <c r="E118" s="261" t="s">
        <v>107</v>
      </c>
      <c r="F118" s="244"/>
      <c r="G118" s="262">
        <f>'R_Company Forecast'!P106</f>
        <v>6.9001029866117447E-2</v>
      </c>
      <c r="H118" s="262">
        <f>'R_Company Forecast'!Q106</f>
        <v>3.4172050323019398E-2</v>
      </c>
      <c r="I118" s="262">
        <f>'R_Company Forecast'!R106</f>
        <v>3.6020238551884187E-2</v>
      </c>
      <c r="J118" s="262">
        <f>'R_Company Forecast'!S106</f>
        <v>2.7186657028508865E-2</v>
      </c>
    </row>
    <row r="119" spans="4:10" x14ac:dyDescent="0.45">
      <c r="D119" s="705" t="s">
        <v>114</v>
      </c>
      <c r="E119" s="263" t="s">
        <v>115</v>
      </c>
      <c r="F119" s="263">
        <f>SUM(F114,F117)</f>
        <v>122201</v>
      </c>
      <c r="G119" s="263">
        <f>SUM(G114,G117)</f>
        <v>128367</v>
      </c>
      <c r="H119" s="263">
        <f>SUM(H114,H117)</f>
        <v>131097</v>
      </c>
      <c r="I119" s="263">
        <f>SUM(I114,I117)</f>
        <v>135531.81485622659</v>
      </c>
      <c r="J119" s="263">
        <f>SUM(J114,J117)</f>
        <v>138663.08298607587</v>
      </c>
    </row>
    <row r="120" spans="4:10" x14ac:dyDescent="0.45">
      <c r="D120" s="706"/>
      <c r="E120" s="255" t="s">
        <v>108</v>
      </c>
      <c r="F120" s="256"/>
      <c r="G120" s="257">
        <f>G119/F119-1</f>
        <v>5.0457852227068445E-2</v>
      </c>
      <c r="H120" s="257">
        <f>H119/G119-1</f>
        <v>2.1267148098810473E-2</v>
      </c>
      <c r="I120" s="257">
        <f>I119/H119-1</f>
        <v>3.3828499936890966E-2</v>
      </c>
      <c r="J120" s="257">
        <f>J119/I119-1</f>
        <v>2.3103565263779213E-2</v>
      </c>
    </row>
    <row r="121" spans="4:10" ht="17.5" thickBot="1" x14ac:dyDescent="0.5">
      <c r="D121" s="707"/>
      <c r="E121" s="264" t="s">
        <v>109</v>
      </c>
      <c r="F121" s="265"/>
      <c r="G121" s="266"/>
      <c r="H121" s="265"/>
      <c r="I121" s="265"/>
      <c r="J121" s="267">
        <f>RATE(19-16, 0, -G119, J119)</f>
        <v>2.6051485385399527E-2</v>
      </c>
    </row>
  </sheetData>
  <mergeCells count="16">
    <mergeCell ref="D75:K75"/>
    <mergeCell ref="M75:T75"/>
    <mergeCell ref="D119:D121"/>
    <mergeCell ref="D114:D116"/>
    <mergeCell ref="D117:D118"/>
    <mergeCell ref="L42:L43"/>
    <mergeCell ref="M42:N42"/>
    <mergeCell ref="O42:P42"/>
    <mergeCell ref="Q42:R42"/>
    <mergeCell ref="E11:F11"/>
    <mergeCell ref="E25:F25"/>
    <mergeCell ref="D26:F26"/>
    <mergeCell ref="I42:J42"/>
    <mergeCell ref="D42:D43"/>
    <mergeCell ref="E42:F42"/>
    <mergeCell ref="G42:H42"/>
  </mergeCells>
  <phoneticPr fontId="2" type="noConversion"/>
  <hyperlinks>
    <hyperlink ref="D36" r:id="rId1" xr:uid="{00000000-0004-0000-0200-000000000000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2:XFD89"/>
  <sheetViews>
    <sheetView workbookViewId="0"/>
  </sheetViews>
  <sheetFormatPr defaultColWidth="9" defaultRowHeight="17" x14ac:dyDescent="0.45"/>
  <cols>
    <col min="1" max="2" width="2.58203125" style="418" customWidth="1"/>
    <col min="3" max="3" width="2.58203125" style="422" customWidth="1"/>
    <col min="4" max="30" width="13.75" customWidth="1"/>
  </cols>
  <sheetData>
    <row r="2" spans="1:18" s="416" customFormat="1" x14ac:dyDescent="0.45">
      <c r="A2" s="417" t="s">
        <v>859</v>
      </c>
      <c r="B2" s="417"/>
      <c r="C2" s="420"/>
    </row>
    <row r="4" spans="1:18" s="432" customFormat="1" x14ac:dyDescent="0.45">
      <c r="A4" s="418"/>
      <c r="B4" s="430" t="s">
        <v>873</v>
      </c>
      <c r="C4" s="431"/>
    </row>
    <row r="6" spans="1:18" s="419" customFormat="1" x14ac:dyDescent="0.45">
      <c r="A6" s="418"/>
      <c r="B6" s="418"/>
      <c r="C6" s="421" t="s">
        <v>860</v>
      </c>
    </row>
    <row r="8" spans="1:18" x14ac:dyDescent="0.45">
      <c r="D8" t="s">
        <v>867</v>
      </c>
    </row>
    <row r="10" spans="1:18" x14ac:dyDescent="0.45">
      <c r="D10" s="417" t="s">
        <v>47</v>
      </c>
      <c r="E10" s="417" t="s">
        <v>48</v>
      </c>
      <c r="F10" s="417">
        <v>2007</v>
      </c>
      <c r="G10" s="417">
        <v>2008</v>
      </c>
      <c r="H10" s="417">
        <v>2009</v>
      </c>
      <c r="I10" s="417">
        <v>2010</v>
      </c>
      <c r="J10" s="417">
        <v>2011</v>
      </c>
      <c r="K10" s="417">
        <v>2012</v>
      </c>
      <c r="L10" s="417">
        <v>2013</v>
      </c>
      <c r="M10" s="417">
        <v>2014</v>
      </c>
      <c r="N10" s="417">
        <v>2015</v>
      </c>
      <c r="O10" s="417">
        <v>2016</v>
      </c>
      <c r="P10" s="417">
        <v>2017</v>
      </c>
      <c r="Q10" s="417">
        <v>2018</v>
      </c>
      <c r="R10" s="417">
        <v>2019</v>
      </c>
    </row>
    <row r="11" spans="1:18" ht="17.5" thickBot="1" x14ac:dyDescent="0.5">
      <c r="D11" s="425" t="s">
        <v>71</v>
      </c>
      <c r="E11" s="425" t="s">
        <v>868</v>
      </c>
      <c r="F11" s="428">
        <v>73.07829289736172</v>
      </c>
      <c r="G11" s="428">
        <v>69.628981411436783</v>
      </c>
      <c r="H11" s="428">
        <v>66.727523461165646</v>
      </c>
      <c r="I11" s="428">
        <v>75.883046375823071</v>
      </c>
      <c r="J11" s="428">
        <v>79.13185852374302</v>
      </c>
      <c r="K11" s="428">
        <v>83.07056688592273</v>
      </c>
      <c r="L11" s="428">
        <v>86.25384241955075</v>
      </c>
      <c r="M11" s="428">
        <v>88.441726482291998</v>
      </c>
      <c r="N11" s="428">
        <v>91.565570894095629</v>
      </c>
      <c r="O11" s="428">
        <v>96.350084744592095</v>
      </c>
      <c r="P11" s="428">
        <v>100.93539426453745</v>
      </c>
      <c r="Q11" s="428">
        <v>105.37719919326754</v>
      </c>
      <c r="R11" s="428">
        <v>109.39129242912738</v>
      </c>
    </row>
    <row r="13" spans="1:18" x14ac:dyDescent="0.45">
      <c r="D13" t="s">
        <v>869</v>
      </c>
      <c r="E13" t="s">
        <v>870</v>
      </c>
      <c r="F13" s="370">
        <f>RATE(R10-H10, 0, -H11, R11)</f>
        <v>5.0673490375849298E-2</v>
      </c>
    </row>
    <row r="14" spans="1:18" x14ac:dyDescent="0.45">
      <c r="E14" t="s">
        <v>871</v>
      </c>
      <c r="F14" s="370">
        <f>RATE(R10-O10, 0, -O11, R11)</f>
        <v>4.3222353218399616E-2</v>
      </c>
    </row>
    <row r="16" spans="1:18" s="419" customFormat="1" x14ac:dyDescent="0.45">
      <c r="A16" s="418"/>
      <c r="B16" s="418"/>
      <c r="C16" s="429" t="s">
        <v>872</v>
      </c>
    </row>
    <row r="18" spans="4:11" x14ac:dyDescent="0.45">
      <c r="D18" t="s">
        <v>861</v>
      </c>
    </row>
    <row r="19" spans="4:11" x14ac:dyDescent="0.45">
      <c r="D19" t="s">
        <v>874</v>
      </c>
    </row>
    <row r="20" spans="4:11" x14ac:dyDescent="0.45">
      <c r="K20" t="s">
        <v>862</v>
      </c>
    </row>
    <row r="21" spans="4:11" x14ac:dyDescent="0.45">
      <c r="D21" s="417" t="s">
        <v>863</v>
      </c>
      <c r="E21" s="427">
        <v>2015</v>
      </c>
      <c r="F21" s="427" t="s">
        <v>572</v>
      </c>
      <c r="G21" s="427" t="s">
        <v>573</v>
      </c>
      <c r="H21" s="427" t="s">
        <v>574</v>
      </c>
      <c r="I21" s="427" t="s">
        <v>865</v>
      </c>
      <c r="J21" s="427" t="s">
        <v>866</v>
      </c>
      <c r="K21" s="417"/>
    </row>
    <row r="22" spans="4:11" ht="17.5" thickBot="1" x14ac:dyDescent="0.5">
      <c r="D22" s="425" t="s">
        <v>864</v>
      </c>
      <c r="E22" s="434">
        <f>R_Global!H305/100</f>
        <v>88.832916999999995</v>
      </c>
      <c r="F22" s="425">
        <v>95</v>
      </c>
      <c r="G22" s="425">
        <v>100</v>
      </c>
      <c r="H22" s="425">
        <v>104</v>
      </c>
      <c r="I22" s="425">
        <v>107</v>
      </c>
      <c r="J22" s="425">
        <v>111</v>
      </c>
      <c r="K22" s="426"/>
    </row>
    <row r="23" spans="4:11" x14ac:dyDescent="0.45">
      <c r="E23" s="433" t="s">
        <v>878</v>
      </c>
      <c r="J23" s="435" t="s">
        <v>880</v>
      </c>
      <c r="K23" s="44">
        <f>RATE(20-15, 0, -E22, J22)</f>
        <v>4.5562048843670842E-2</v>
      </c>
    </row>
    <row r="24" spans="4:11" x14ac:dyDescent="0.45">
      <c r="E24" s="433" t="s">
        <v>879</v>
      </c>
      <c r="J24" s="435" t="s">
        <v>881</v>
      </c>
      <c r="K24" s="44">
        <f>RATE(20-16, 0, -F22, J22)</f>
        <v>3.968036797333846E-2</v>
      </c>
    </row>
    <row r="33" spans="3:16384" x14ac:dyDescent="0.45">
      <c r="C33" s="421" t="s">
        <v>876</v>
      </c>
      <c r="D33" s="419"/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19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19"/>
      <c r="AL33" s="419"/>
      <c r="AM33" s="419"/>
      <c r="AN33" s="419"/>
      <c r="AO33" s="419"/>
      <c r="AP33" s="419"/>
      <c r="AQ33" s="419"/>
      <c r="AR33" s="419"/>
      <c r="AS33" s="419"/>
      <c r="AT33" s="419"/>
      <c r="AU33" s="419"/>
      <c r="AV33" s="419"/>
      <c r="AW33" s="419"/>
      <c r="AX33" s="419"/>
      <c r="AY33" s="419"/>
      <c r="AZ33" s="419"/>
      <c r="BA33" s="419"/>
      <c r="BB33" s="419"/>
      <c r="BC33" s="419"/>
      <c r="BD33" s="419"/>
      <c r="BE33" s="419"/>
      <c r="BF33" s="419"/>
      <c r="BG33" s="419"/>
      <c r="BH33" s="419"/>
      <c r="BI33" s="419"/>
      <c r="BJ33" s="419"/>
      <c r="BK33" s="419"/>
      <c r="BL33" s="419"/>
      <c r="BM33" s="419"/>
      <c r="BN33" s="419"/>
      <c r="BO33" s="419"/>
      <c r="BP33" s="419"/>
      <c r="BQ33" s="419"/>
      <c r="BR33" s="419"/>
      <c r="BS33" s="419"/>
      <c r="BT33" s="419"/>
      <c r="BU33" s="419"/>
      <c r="BV33" s="419"/>
      <c r="BW33" s="419"/>
      <c r="BX33" s="419"/>
      <c r="BY33" s="419"/>
      <c r="BZ33" s="419"/>
      <c r="CA33" s="419"/>
      <c r="CB33" s="419"/>
      <c r="CC33" s="419"/>
      <c r="CD33" s="419"/>
      <c r="CE33" s="419"/>
      <c r="CF33" s="419"/>
      <c r="CG33" s="419"/>
      <c r="CH33" s="419"/>
      <c r="CI33" s="419"/>
      <c r="CJ33" s="419"/>
      <c r="CK33" s="419"/>
      <c r="CL33" s="419"/>
      <c r="CM33" s="419"/>
      <c r="CN33" s="419"/>
      <c r="CO33" s="419"/>
      <c r="CP33" s="419"/>
      <c r="CQ33" s="419"/>
      <c r="CR33" s="419"/>
      <c r="CS33" s="419"/>
      <c r="CT33" s="419"/>
      <c r="CU33" s="419"/>
      <c r="CV33" s="419"/>
      <c r="CW33" s="419"/>
      <c r="CX33" s="419"/>
      <c r="CY33" s="419"/>
      <c r="CZ33" s="419"/>
      <c r="DA33" s="419"/>
      <c r="DB33" s="419"/>
      <c r="DC33" s="419"/>
      <c r="DD33" s="419"/>
      <c r="DE33" s="419"/>
      <c r="DF33" s="419"/>
      <c r="DG33" s="419"/>
      <c r="DH33" s="419"/>
      <c r="DI33" s="419"/>
      <c r="DJ33" s="419"/>
      <c r="DK33" s="419"/>
      <c r="DL33" s="419"/>
      <c r="DM33" s="419"/>
      <c r="DN33" s="419"/>
      <c r="DO33" s="419"/>
      <c r="DP33" s="419"/>
      <c r="DQ33" s="419"/>
      <c r="DR33" s="419"/>
      <c r="DS33" s="419"/>
      <c r="DT33" s="419"/>
      <c r="DU33" s="419"/>
      <c r="DV33" s="419"/>
      <c r="DW33" s="419"/>
      <c r="DX33" s="419"/>
      <c r="DY33" s="419"/>
      <c r="DZ33" s="419"/>
      <c r="EA33" s="419"/>
      <c r="EB33" s="419"/>
      <c r="EC33" s="419"/>
      <c r="ED33" s="419"/>
      <c r="EE33" s="419"/>
      <c r="EF33" s="419"/>
      <c r="EG33" s="419"/>
      <c r="EH33" s="419"/>
      <c r="EI33" s="419"/>
      <c r="EJ33" s="419"/>
      <c r="EK33" s="419"/>
      <c r="EL33" s="419"/>
      <c r="EM33" s="419"/>
      <c r="EN33" s="419"/>
      <c r="EO33" s="419"/>
      <c r="EP33" s="419"/>
      <c r="EQ33" s="419"/>
      <c r="ER33" s="419"/>
      <c r="ES33" s="419"/>
      <c r="ET33" s="419"/>
      <c r="EU33" s="419"/>
      <c r="EV33" s="419"/>
      <c r="EW33" s="419"/>
      <c r="EX33" s="419"/>
      <c r="EY33" s="419"/>
      <c r="EZ33" s="419"/>
      <c r="FA33" s="419"/>
      <c r="FB33" s="419"/>
      <c r="FC33" s="419"/>
      <c r="FD33" s="419"/>
      <c r="FE33" s="419"/>
      <c r="FF33" s="419"/>
      <c r="FG33" s="419"/>
      <c r="FH33" s="419"/>
      <c r="FI33" s="419"/>
      <c r="FJ33" s="419"/>
      <c r="FK33" s="419"/>
      <c r="FL33" s="419"/>
      <c r="FM33" s="419"/>
      <c r="FN33" s="419"/>
      <c r="FO33" s="419"/>
      <c r="FP33" s="419"/>
      <c r="FQ33" s="419"/>
      <c r="FR33" s="419"/>
      <c r="FS33" s="419"/>
      <c r="FT33" s="419"/>
      <c r="FU33" s="419"/>
      <c r="FV33" s="419"/>
      <c r="FW33" s="419"/>
      <c r="FX33" s="419"/>
      <c r="FY33" s="419"/>
      <c r="FZ33" s="419"/>
      <c r="GA33" s="419"/>
      <c r="GB33" s="419"/>
      <c r="GC33" s="419"/>
      <c r="GD33" s="419"/>
      <c r="GE33" s="419"/>
      <c r="GF33" s="419"/>
      <c r="GG33" s="419"/>
      <c r="GH33" s="419"/>
      <c r="GI33" s="419"/>
      <c r="GJ33" s="419"/>
      <c r="GK33" s="419"/>
      <c r="GL33" s="419"/>
      <c r="GM33" s="419"/>
      <c r="GN33" s="419"/>
      <c r="GO33" s="419"/>
      <c r="GP33" s="419"/>
      <c r="GQ33" s="419"/>
      <c r="GR33" s="419"/>
      <c r="GS33" s="419"/>
      <c r="GT33" s="419"/>
      <c r="GU33" s="419"/>
      <c r="GV33" s="419"/>
      <c r="GW33" s="419"/>
      <c r="GX33" s="419"/>
      <c r="GY33" s="419"/>
      <c r="GZ33" s="419"/>
      <c r="HA33" s="419"/>
      <c r="HB33" s="419"/>
      <c r="HC33" s="419"/>
      <c r="HD33" s="419"/>
      <c r="HE33" s="419"/>
      <c r="HF33" s="419"/>
      <c r="HG33" s="419"/>
      <c r="HH33" s="419"/>
      <c r="HI33" s="419"/>
      <c r="HJ33" s="419"/>
      <c r="HK33" s="419"/>
      <c r="HL33" s="419"/>
      <c r="HM33" s="419"/>
      <c r="HN33" s="419"/>
      <c r="HO33" s="419"/>
      <c r="HP33" s="419"/>
      <c r="HQ33" s="419"/>
      <c r="HR33" s="419"/>
      <c r="HS33" s="419"/>
      <c r="HT33" s="419"/>
      <c r="HU33" s="419"/>
      <c r="HV33" s="419"/>
      <c r="HW33" s="419"/>
      <c r="HX33" s="419"/>
      <c r="HY33" s="419"/>
      <c r="HZ33" s="419"/>
      <c r="IA33" s="419"/>
      <c r="IB33" s="419"/>
      <c r="IC33" s="419"/>
      <c r="ID33" s="419"/>
      <c r="IE33" s="419"/>
      <c r="IF33" s="419"/>
      <c r="IG33" s="419"/>
      <c r="IH33" s="419"/>
      <c r="II33" s="419"/>
      <c r="IJ33" s="419"/>
      <c r="IK33" s="419"/>
      <c r="IL33" s="419"/>
      <c r="IM33" s="419"/>
      <c r="IN33" s="419"/>
      <c r="IO33" s="419"/>
      <c r="IP33" s="419"/>
      <c r="IQ33" s="419"/>
      <c r="IR33" s="419"/>
      <c r="IS33" s="419"/>
      <c r="IT33" s="419"/>
      <c r="IU33" s="419"/>
      <c r="IV33" s="419"/>
      <c r="IW33" s="419"/>
      <c r="IX33" s="419"/>
      <c r="IY33" s="419"/>
      <c r="IZ33" s="419"/>
      <c r="JA33" s="419"/>
      <c r="JB33" s="419"/>
      <c r="JC33" s="419"/>
      <c r="JD33" s="419"/>
      <c r="JE33" s="419"/>
      <c r="JF33" s="419"/>
      <c r="JG33" s="419"/>
      <c r="JH33" s="419"/>
      <c r="JI33" s="419"/>
      <c r="JJ33" s="419"/>
      <c r="JK33" s="419"/>
      <c r="JL33" s="419"/>
      <c r="JM33" s="419"/>
      <c r="JN33" s="419"/>
      <c r="JO33" s="419"/>
      <c r="JP33" s="419"/>
      <c r="JQ33" s="419"/>
      <c r="JR33" s="419"/>
      <c r="JS33" s="419"/>
      <c r="JT33" s="419"/>
      <c r="JU33" s="419"/>
      <c r="JV33" s="419"/>
      <c r="JW33" s="419"/>
      <c r="JX33" s="419"/>
      <c r="JY33" s="419"/>
      <c r="JZ33" s="419"/>
      <c r="KA33" s="419"/>
      <c r="KB33" s="419"/>
      <c r="KC33" s="419"/>
      <c r="KD33" s="419"/>
      <c r="KE33" s="419"/>
      <c r="KF33" s="419"/>
      <c r="KG33" s="419"/>
      <c r="KH33" s="419"/>
      <c r="KI33" s="419"/>
      <c r="KJ33" s="419"/>
      <c r="KK33" s="419"/>
      <c r="KL33" s="419"/>
      <c r="KM33" s="419"/>
      <c r="KN33" s="419"/>
      <c r="KO33" s="419"/>
      <c r="KP33" s="419"/>
      <c r="KQ33" s="419"/>
      <c r="KR33" s="419"/>
      <c r="KS33" s="419"/>
      <c r="KT33" s="419"/>
      <c r="KU33" s="419"/>
      <c r="KV33" s="419"/>
      <c r="KW33" s="419"/>
      <c r="KX33" s="419"/>
      <c r="KY33" s="419"/>
      <c r="KZ33" s="419"/>
      <c r="LA33" s="419"/>
      <c r="LB33" s="419"/>
      <c r="LC33" s="419"/>
      <c r="LD33" s="419"/>
      <c r="LE33" s="419"/>
      <c r="LF33" s="419"/>
      <c r="LG33" s="419"/>
      <c r="LH33" s="419"/>
      <c r="LI33" s="419"/>
      <c r="LJ33" s="419"/>
      <c r="LK33" s="419"/>
      <c r="LL33" s="419"/>
      <c r="LM33" s="419"/>
      <c r="LN33" s="419"/>
      <c r="LO33" s="419"/>
      <c r="LP33" s="419"/>
      <c r="LQ33" s="419"/>
      <c r="LR33" s="419"/>
      <c r="LS33" s="419"/>
      <c r="LT33" s="419"/>
      <c r="LU33" s="419"/>
      <c r="LV33" s="419"/>
      <c r="LW33" s="419"/>
      <c r="LX33" s="419"/>
      <c r="LY33" s="419"/>
      <c r="LZ33" s="419"/>
      <c r="MA33" s="419"/>
      <c r="MB33" s="419"/>
      <c r="MC33" s="419"/>
      <c r="MD33" s="419"/>
      <c r="ME33" s="419"/>
      <c r="MF33" s="419"/>
      <c r="MG33" s="419"/>
      <c r="MH33" s="419"/>
      <c r="MI33" s="419"/>
      <c r="MJ33" s="419"/>
      <c r="MK33" s="419"/>
      <c r="ML33" s="419"/>
      <c r="MM33" s="419"/>
      <c r="MN33" s="419"/>
      <c r="MO33" s="419"/>
      <c r="MP33" s="419"/>
      <c r="MQ33" s="419"/>
      <c r="MR33" s="419"/>
      <c r="MS33" s="419"/>
      <c r="MT33" s="419"/>
      <c r="MU33" s="419"/>
      <c r="MV33" s="419"/>
      <c r="MW33" s="419"/>
      <c r="MX33" s="419"/>
      <c r="MY33" s="419"/>
      <c r="MZ33" s="419"/>
      <c r="NA33" s="419"/>
      <c r="NB33" s="419"/>
      <c r="NC33" s="419"/>
      <c r="ND33" s="419"/>
      <c r="NE33" s="419"/>
      <c r="NF33" s="419"/>
      <c r="NG33" s="419"/>
      <c r="NH33" s="419"/>
      <c r="NI33" s="419"/>
      <c r="NJ33" s="419"/>
      <c r="NK33" s="419"/>
      <c r="NL33" s="419"/>
      <c r="NM33" s="419"/>
      <c r="NN33" s="419"/>
      <c r="NO33" s="419"/>
      <c r="NP33" s="419"/>
      <c r="NQ33" s="419"/>
      <c r="NR33" s="419"/>
      <c r="NS33" s="419"/>
      <c r="NT33" s="419"/>
      <c r="NU33" s="419"/>
      <c r="NV33" s="419"/>
      <c r="NW33" s="419"/>
      <c r="NX33" s="419"/>
      <c r="NY33" s="419"/>
      <c r="NZ33" s="419"/>
      <c r="OA33" s="419"/>
      <c r="OB33" s="419"/>
      <c r="OC33" s="419"/>
      <c r="OD33" s="419"/>
      <c r="OE33" s="419"/>
      <c r="OF33" s="419"/>
      <c r="OG33" s="419"/>
      <c r="OH33" s="419"/>
      <c r="OI33" s="419"/>
      <c r="OJ33" s="419"/>
      <c r="OK33" s="419"/>
      <c r="OL33" s="419"/>
      <c r="OM33" s="419"/>
      <c r="ON33" s="419"/>
      <c r="OO33" s="419"/>
      <c r="OP33" s="419"/>
      <c r="OQ33" s="419"/>
      <c r="OR33" s="419"/>
      <c r="OS33" s="419"/>
      <c r="OT33" s="419"/>
      <c r="OU33" s="419"/>
      <c r="OV33" s="419"/>
      <c r="OW33" s="419"/>
      <c r="OX33" s="419"/>
      <c r="OY33" s="419"/>
      <c r="OZ33" s="419"/>
      <c r="PA33" s="419"/>
      <c r="PB33" s="419"/>
      <c r="PC33" s="419"/>
      <c r="PD33" s="419"/>
      <c r="PE33" s="419"/>
      <c r="PF33" s="419"/>
      <c r="PG33" s="419"/>
      <c r="PH33" s="419"/>
      <c r="PI33" s="419"/>
      <c r="PJ33" s="419"/>
      <c r="PK33" s="419"/>
      <c r="PL33" s="419"/>
      <c r="PM33" s="419"/>
      <c r="PN33" s="419"/>
      <c r="PO33" s="419"/>
      <c r="PP33" s="419"/>
      <c r="PQ33" s="419"/>
      <c r="PR33" s="419"/>
      <c r="PS33" s="419"/>
      <c r="PT33" s="419"/>
      <c r="PU33" s="419"/>
      <c r="PV33" s="419"/>
      <c r="PW33" s="419"/>
      <c r="PX33" s="419"/>
      <c r="PY33" s="419"/>
      <c r="PZ33" s="419"/>
      <c r="QA33" s="419"/>
      <c r="QB33" s="419"/>
      <c r="QC33" s="419"/>
      <c r="QD33" s="419"/>
      <c r="QE33" s="419"/>
      <c r="QF33" s="419"/>
      <c r="QG33" s="419"/>
      <c r="QH33" s="419"/>
      <c r="QI33" s="419"/>
      <c r="QJ33" s="419"/>
      <c r="QK33" s="419"/>
      <c r="QL33" s="419"/>
      <c r="QM33" s="419"/>
      <c r="QN33" s="419"/>
      <c r="QO33" s="419"/>
      <c r="QP33" s="419"/>
      <c r="QQ33" s="419"/>
      <c r="QR33" s="419"/>
      <c r="QS33" s="419"/>
      <c r="QT33" s="419"/>
      <c r="QU33" s="419"/>
      <c r="QV33" s="419"/>
      <c r="QW33" s="419"/>
      <c r="QX33" s="419"/>
      <c r="QY33" s="419"/>
      <c r="QZ33" s="419"/>
      <c r="RA33" s="419"/>
      <c r="RB33" s="419"/>
      <c r="RC33" s="419"/>
      <c r="RD33" s="419"/>
      <c r="RE33" s="419"/>
      <c r="RF33" s="419"/>
      <c r="RG33" s="419"/>
      <c r="RH33" s="419"/>
      <c r="RI33" s="419"/>
      <c r="RJ33" s="419"/>
      <c r="RK33" s="419"/>
      <c r="RL33" s="419"/>
      <c r="RM33" s="419"/>
      <c r="RN33" s="419"/>
      <c r="RO33" s="419"/>
      <c r="RP33" s="419"/>
      <c r="RQ33" s="419"/>
      <c r="RR33" s="419"/>
      <c r="RS33" s="419"/>
      <c r="RT33" s="419"/>
      <c r="RU33" s="419"/>
      <c r="RV33" s="419"/>
      <c r="RW33" s="419"/>
      <c r="RX33" s="419"/>
      <c r="RY33" s="419"/>
      <c r="RZ33" s="419"/>
      <c r="SA33" s="419"/>
      <c r="SB33" s="419"/>
      <c r="SC33" s="419"/>
      <c r="SD33" s="419"/>
      <c r="SE33" s="419"/>
      <c r="SF33" s="419"/>
      <c r="SG33" s="419"/>
      <c r="SH33" s="419"/>
      <c r="SI33" s="419"/>
      <c r="SJ33" s="419"/>
      <c r="SK33" s="419"/>
      <c r="SL33" s="419"/>
      <c r="SM33" s="419"/>
      <c r="SN33" s="419"/>
      <c r="SO33" s="419"/>
      <c r="SP33" s="419"/>
      <c r="SQ33" s="419"/>
      <c r="SR33" s="419"/>
      <c r="SS33" s="419"/>
      <c r="ST33" s="419"/>
      <c r="SU33" s="419"/>
      <c r="SV33" s="419"/>
      <c r="SW33" s="419"/>
      <c r="SX33" s="419"/>
      <c r="SY33" s="419"/>
      <c r="SZ33" s="419"/>
      <c r="TA33" s="419"/>
      <c r="TB33" s="419"/>
      <c r="TC33" s="419"/>
      <c r="TD33" s="419"/>
      <c r="TE33" s="419"/>
      <c r="TF33" s="419"/>
      <c r="TG33" s="419"/>
      <c r="TH33" s="419"/>
      <c r="TI33" s="419"/>
      <c r="TJ33" s="419"/>
      <c r="TK33" s="419"/>
      <c r="TL33" s="419"/>
      <c r="TM33" s="419"/>
      <c r="TN33" s="419"/>
      <c r="TO33" s="419"/>
      <c r="TP33" s="419"/>
      <c r="TQ33" s="419"/>
      <c r="TR33" s="419"/>
      <c r="TS33" s="419"/>
      <c r="TT33" s="419"/>
      <c r="TU33" s="419"/>
      <c r="TV33" s="419"/>
      <c r="TW33" s="419"/>
      <c r="TX33" s="419"/>
      <c r="TY33" s="419"/>
      <c r="TZ33" s="419"/>
      <c r="UA33" s="419"/>
      <c r="UB33" s="419"/>
      <c r="UC33" s="419"/>
      <c r="UD33" s="419"/>
      <c r="UE33" s="419"/>
      <c r="UF33" s="419"/>
      <c r="UG33" s="419"/>
      <c r="UH33" s="419"/>
      <c r="UI33" s="419"/>
      <c r="UJ33" s="419"/>
      <c r="UK33" s="419"/>
      <c r="UL33" s="419"/>
      <c r="UM33" s="419"/>
      <c r="UN33" s="419"/>
      <c r="UO33" s="419"/>
      <c r="UP33" s="419"/>
      <c r="UQ33" s="419"/>
      <c r="UR33" s="419"/>
      <c r="US33" s="419"/>
      <c r="UT33" s="419"/>
      <c r="UU33" s="419"/>
      <c r="UV33" s="419"/>
      <c r="UW33" s="419"/>
      <c r="UX33" s="419"/>
      <c r="UY33" s="419"/>
      <c r="UZ33" s="419"/>
      <c r="VA33" s="419"/>
      <c r="VB33" s="419"/>
      <c r="VC33" s="419"/>
      <c r="VD33" s="419"/>
      <c r="VE33" s="419"/>
      <c r="VF33" s="419"/>
      <c r="VG33" s="419"/>
      <c r="VH33" s="419"/>
      <c r="VI33" s="419"/>
      <c r="VJ33" s="419"/>
      <c r="VK33" s="419"/>
      <c r="VL33" s="419"/>
      <c r="VM33" s="419"/>
      <c r="VN33" s="419"/>
      <c r="VO33" s="419"/>
      <c r="VP33" s="419"/>
      <c r="VQ33" s="419"/>
      <c r="VR33" s="419"/>
      <c r="VS33" s="419"/>
      <c r="VT33" s="419"/>
      <c r="VU33" s="419"/>
      <c r="VV33" s="419"/>
      <c r="VW33" s="419"/>
      <c r="VX33" s="419"/>
      <c r="VY33" s="419"/>
      <c r="VZ33" s="419"/>
      <c r="WA33" s="419"/>
      <c r="WB33" s="419"/>
      <c r="WC33" s="419"/>
      <c r="WD33" s="419"/>
      <c r="WE33" s="419"/>
      <c r="WF33" s="419"/>
      <c r="WG33" s="419"/>
      <c r="WH33" s="419"/>
      <c r="WI33" s="419"/>
      <c r="WJ33" s="419"/>
      <c r="WK33" s="419"/>
      <c r="WL33" s="419"/>
      <c r="WM33" s="419"/>
      <c r="WN33" s="419"/>
      <c r="WO33" s="419"/>
      <c r="WP33" s="419"/>
      <c r="WQ33" s="419"/>
      <c r="WR33" s="419"/>
      <c r="WS33" s="419"/>
      <c r="WT33" s="419"/>
      <c r="WU33" s="419"/>
      <c r="WV33" s="419"/>
      <c r="WW33" s="419"/>
      <c r="WX33" s="419"/>
      <c r="WY33" s="419"/>
      <c r="WZ33" s="419"/>
      <c r="XA33" s="419"/>
      <c r="XB33" s="419"/>
      <c r="XC33" s="419"/>
      <c r="XD33" s="419"/>
      <c r="XE33" s="419"/>
      <c r="XF33" s="419"/>
      <c r="XG33" s="419"/>
      <c r="XH33" s="419"/>
      <c r="XI33" s="419"/>
      <c r="XJ33" s="419"/>
      <c r="XK33" s="419"/>
      <c r="XL33" s="419"/>
      <c r="XM33" s="419"/>
      <c r="XN33" s="419"/>
      <c r="XO33" s="419"/>
      <c r="XP33" s="419"/>
      <c r="XQ33" s="419"/>
      <c r="XR33" s="419"/>
      <c r="XS33" s="419"/>
      <c r="XT33" s="419"/>
      <c r="XU33" s="419"/>
      <c r="XV33" s="419"/>
      <c r="XW33" s="419"/>
      <c r="XX33" s="419"/>
      <c r="XY33" s="419"/>
      <c r="XZ33" s="419"/>
      <c r="YA33" s="419"/>
      <c r="YB33" s="419"/>
      <c r="YC33" s="419"/>
      <c r="YD33" s="419"/>
      <c r="YE33" s="419"/>
      <c r="YF33" s="419"/>
      <c r="YG33" s="419"/>
      <c r="YH33" s="419"/>
      <c r="YI33" s="419"/>
      <c r="YJ33" s="419"/>
      <c r="YK33" s="419"/>
      <c r="YL33" s="419"/>
      <c r="YM33" s="419"/>
      <c r="YN33" s="419"/>
      <c r="YO33" s="419"/>
      <c r="YP33" s="419"/>
      <c r="YQ33" s="419"/>
      <c r="YR33" s="419"/>
      <c r="YS33" s="419"/>
      <c r="YT33" s="419"/>
      <c r="YU33" s="419"/>
      <c r="YV33" s="419"/>
      <c r="YW33" s="419"/>
      <c r="YX33" s="419"/>
      <c r="YY33" s="419"/>
      <c r="YZ33" s="419"/>
      <c r="ZA33" s="419"/>
      <c r="ZB33" s="419"/>
      <c r="ZC33" s="419"/>
      <c r="ZD33" s="419"/>
      <c r="ZE33" s="419"/>
      <c r="ZF33" s="419"/>
      <c r="ZG33" s="419"/>
      <c r="ZH33" s="419"/>
      <c r="ZI33" s="419"/>
      <c r="ZJ33" s="419"/>
      <c r="ZK33" s="419"/>
      <c r="ZL33" s="419"/>
      <c r="ZM33" s="419"/>
      <c r="ZN33" s="419"/>
      <c r="ZO33" s="419"/>
      <c r="ZP33" s="419"/>
      <c r="ZQ33" s="419"/>
      <c r="ZR33" s="419"/>
      <c r="ZS33" s="419"/>
      <c r="ZT33" s="419"/>
      <c r="ZU33" s="419"/>
      <c r="ZV33" s="419"/>
      <c r="ZW33" s="419"/>
      <c r="ZX33" s="419"/>
      <c r="ZY33" s="419"/>
      <c r="ZZ33" s="419"/>
      <c r="AAA33" s="419"/>
      <c r="AAB33" s="419"/>
      <c r="AAC33" s="419"/>
      <c r="AAD33" s="419"/>
      <c r="AAE33" s="419"/>
      <c r="AAF33" s="419"/>
      <c r="AAG33" s="419"/>
      <c r="AAH33" s="419"/>
      <c r="AAI33" s="419"/>
      <c r="AAJ33" s="419"/>
      <c r="AAK33" s="419"/>
      <c r="AAL33" s="419"/>
      <c r="AAM33" s="419"/>
      <c r="AAN33" s="419"/>
      <c r="AAO33" s="419"/>
      <c r="AAP33" s="419"/>
      <c r="AAQ33" s="419"/>
      <c r="AAR33" s="419"/>
      <c r="AAS33" s="419"/>
      <c r="AAT33" s="419"/>
      <c r="AAU33" s="419"/>
      <c r="AAV33" s="419"/>
      <c r="AAW33" s="419"/>
      <c r="AAX33" s="419"/>
      <c r="AAY33" s="419"/>
      <c r="AAZ33" s="419"/>
      <c r="ABA33" s="419"/>
      <c r="ABB33" s="419"/>
      <c r="ABC33" s="419"/>
      <c r="ABD33" s="419"/>
      <c r="ABE33" s="419"/>
      <c r="ABF33" s="419"/>
      <c r="ABG33" s="419"/>
      <c r="ABH33" s="419"/>
      <c r="ABI33" s="419"/>
      <c r="ABJ33" s="419"/>
      <c r="ABK33" s="419"/>
      <c r="ABL33" s="419"/>
      <c r="ABM33" s="419"/>
      <c r="ABN33" s="419"/>
      <c r="ABO33" s="419"/>
      <c r="ABP33" s="419"/>
      <c r="ABQ33" s="419"/>
      <c r="ABR33" s="419"/>
      <c r="ABS33" s="419"/>
      <c r="ABT33" s="419"/>
      <c r="ABU33" s="419"/>
      <c r="ABV33" s="419"/>
      <c r="ABW33" s="419"/>
      <c r="ABX33" s="419"/>
      <c r="ABY33" s="419"/>
      <c r="ABZ33" s="419"/>
      <c r="ACA33" s="419"/>
      <c r="ACB33" s="419"/>
      <c r="ACC33" s="419"/>
      <c r="ACD33" s="419"/>
      <c r="ACE33" s="419"/>
      <c r="ACF33" s="419"/>
      <c r="ACG33" s="419"/>
      <c r="ACH33" s="419"/>
      <c r="ACI33" s="419"/>
      <c r="ACJ33" s="419"/>
      <c r="ACK33" s="419"/>
      <c r="ACL33" s="419"/>
      <c r="ACM33" s="419"/>
      <c r="ACN33" s="419"/>
      <c r="ACO33" s="419"/>
      <c r="ACP33" s="419"/>
      <c r="ACQ33" s="419"/>
      <c r="ACR33" s="419"/>
      <c r="ACS33" s="419"/>
      <c r="ACT33" s="419"/>
      <c r="ACU33" s="419"/>
      <c r="ACV33" s="419"/>
      <c r="ACW33" s="419"/>
      <c r="ACX33" s="419"/>
      <c r="ACY33" s="419"/>
      <c r="ACZ33" s="419"/>
      <c r="ADA33" s="419"/>
      <c r="ADB33" s="419"/>
      <c r="ADC33" s="419"/>
      <c r="ADD33" s="419"/>
      <c r="ADE33" s="419"/>
      <c r="ADF33" s="419"/>
      <c r="ADG33" s="419"/>
      <c r="ADH33" s="419"/>
      <c r="ADI33" s="419"/>
      <c r="ADJ33" s="419"/>
      <c r="ADK33" s="419"/>
      <c r="ADL33" s="419"/>
      <c r="ADM33" s="419"/>
      <c r="ADN33" s="419"/>
      <c r="ADO33" s="419"/>
      <c r="ADP33" s="419"/>
      <c r="ADQ33" s="419"/>
      <c r="ADR33" s="419"/>
      <c r="ADS33" s="419"/>
      <c r="ADT33" s="419"/>
      <c r="ADU33" s="419"/>
      <c r="ADV33" s="419"/>
      <c r="ADW33" s="419"/>
      <c r="ADX33" s="419"/>
      <c r="ADY33" s="419"/>
      <c r="ADZ33" s="419"/>
      <c r="AEA33" s="419"/>
      <c r="AEB33" s="419"/>
      <c r="AEC33" s="419"/>
      <c r="AED33" s="419"/>
      <c r="AEE33" s="419"/>
      <c r="AEF33" s="419"/>
      <c r="AEG33" s="419"/>
      <c r="AEH33" s="419"/>
      <c r="AEI33" s="419"/>
      <c r="AEJ33" s="419"/>
      <c r="AEK33" s="419"/>
      <c r="AEL33" s="419"/>
      <c r="AEM33" s="419"/>
      <c r="AEN33" s="419"/>
      <c r="AEO33" s="419"/>
      <c r="AEP33" s="419"/>
      <c r="AEQ33" s="419"/>
      <c r="AER33" s="419"/>
      <c r="AES33" s="419"/>
      <c r="AET33" s="419"/>
      <c r="AEU33" s="419"/>
      <c r="AEV33" s="419"/>
      <c r="AEW33" s="419"/>
      <c r="AEX33" s="419"/>
      <c r="AEY33" s="419"/>
      <c r="AEZ33" s="419"/>
      <c r="AFA33" s="419"/>
      <c r="AFB33" s="419"/>
      <c r="AFC33" s="419"/>
      <c r="AFD33" s="419"/>
      <c r="AFE33" s="419"/>
      <c r="AFF33" s="419"/>
      <c r="AFG33" s="419"/>
      <c r="AFH33" s="419"/>
      <c r="AFI33" s="419"/>
      <c r="AFJ33" s="419"/>
      <c r="AFK33" s="419"/>
      <c r="AFL33" s="419"/>
      <c r="AFM33" s="419"/>
      <c r="AFN33" s="419"/>
      <c r="AFO33" s="419"/>
      <c r="AFP33" s="419"/>
      <c r="AFQ33" s="419"/>
      <c r="AFR33" s="419"/>
      <c r="AFS33" s="419"/>
      <c r="AFT33" s="419"/>
      <c r="AFU33" s="419"/>
      <c r="AFV33" s="419"/>
      <c r="AFW33" s="419"/>
      <c r="AFX33" s="419"/>
      <c r="AFY33" s="419"/>
      <c r="AFZ33" s="419"/>
      <c r="AGA33" s="419"/>
      <c r="AGB33" s="419"/>
      <c r="AGC33" s="419"/>
      <c r="AGD33" s="419"/>
      <c r="AGE33" s="419"/>
      <c r="AGF33" s="419"/>
      <c r="AGG33" s="419"/>
      <c r="AGH33" s="419"/>
      <c r="AGI33" s="419"/>
      <c r="AGJ33" s="419"/>
      <c r="AGK33" s="419"/>
      <c r="AGL33" s="419"/>
      <c r="AGM33" s="419"/>
      <c r="AGN33" s="419"/>
      <c r="AGO33" s="419"/>
      <c r="AGP33" s="419"/>
      <c r="AGQ33" s="419"/>
      <c r="AGR33" s="419"/>
      <c r="AGS33" s="419"/>
      <c r="AGT33" s="419"/>
      <c r="AGU33" s="419"/>
      <c r="AGV33" s="419"/>
      <c r="AGW33" s="419"/>
      <c r="AGX33" s="419"/>
      <c r="AGY33" s="419"/>
      <c r="AGZ33" s="419"/>
      <c r="AHA33" s="419"/>
      <c r="AHB33" s="419"/>
      <c r="AHC33" s="419"/>
      <c r="AHD33" s="419"/>
      <c r="AHE33" s="419"/>
      <c r="AHF33" s="419"/>
      <c r="AHG33" s="419"/>
      <c r="AHH33" s="419"/>
      <c r="AHI33" s="419"/>
      <c r="AHJ33" s="419"/>
      <c r="AHK33" s="419"/>
      <c r="AHL33" s="419"/>
      <c r="AHM33" s="419"/>
      <c r="AHN33" s="419"/>
      <c r="AHO33" s="419"/>
      <c r="AHP33" s="419"/>
      <c r="AHQ33" s="419"/>
      <c r="AHR33" s="419"/>
      <c r="AHS33" s="419"/>
      <c r="AHT33" s="419"/>
      <c r="AHU33" s="419"/>
      <c r="AHV33" s="419"/>
      <c r="AHW33" s="419"/>
      <c r="AHX33" s="419"/>
      <c r="AHY33" s="419"/>
      <c r="AHZ33" s="419"/>
      <c r="AIA33" s="419"/>
      <c r="AIB33" s="419"/>
      <c r="AIC33" s="419"/>
      <c r="AID33" s="419"/>
      <c r="AIE33" s="419"/>
      <c r="AIF33" s="419"/>
      <c r="AIG33" s="419"/>
      <c r="AIH33" s="419"/>
      <c r="AII33" s="419"/>
      <c r="AIJ33" s="419"/>
      <c r="AIK33" s="419"/>
      <c r="AIL33" s="419"/>
      <c r="AIM33" s="419"/>
      <c r="AIN33" s="419"/>
      <c r="AIO33" s="419"/>
      <c r="AIP33" s="419"/>
      <c r="AIQ33" s="419"/>
      <c r="AIR33" s="419"/>
      <c r="AIS33" s="419"/>
      <c r="AIT33" s="419"/>
      <c r="AIU33" s="419"/>
      <c r="AIV33" s="419"/>
      <c r="AIW33" s="419"/>
      <c r="AIX33" s="419"/>
      <c r="AIY33" s="419"/>
      <c r="AIZ33" s="419"/>
      <c r="AJA33" s="419"/>
      <c r="AJB33" s="419"/>
      <c r="AJC33" s="419"/>
      <c r="AJD33" s="419"/>
      <c r="AJE33" s="419"/>
      <c r="AJF33" s="419"/>
      <c r="AJG33" s="419"/>
      <c r="AJH33" s="419"/>
      <c r="AJI33" s="419"/>
      <c r="AJJ33" s="419"/>
      <c r="AJK33" s="419"/>
      <c r="AJL33" s="419"/>
      <c r="AJM33" s="419"/>
      <c r="AJN33" s="419"/>
      <c r="AJO33" s="419"/>
      <c r="AJP33" s="419"/>
      <c r="AJQ33" s="419"/>
      <c r="AJR33" s="419"/>
      <c r="AJS33" s="419"/>
      <c r="AJT33" s="419"/>
      <c r="AJU33" s="419"/>
      <c r="AJV33" s="419"/>
      <c r="AJW33" s="419"/>
      <c r="AJX33" s="419"/>
      <c r="AJY33" s="419"/>
      <c r="AJZ33" s="419"/>
      <c r="AKA33" s="419"/>
      <c r="AKB33" s="419"/>
      <c r="AKC33" s="419"/>
      <c r="AKD33" s="419"/>
      <c r="AKE33" s="419"/>
      <c r="AKF33" s="419"/>
      <c r="AKG33" s="419"/>
      <c r="AKH33" s="419"/>
      <c r="AKI33" s="419"/>
      <c r="AKJ33" s="419"/>
      <c r="AKK33" s="419"/>
      <c r="AKL33" s="419"/>
      <c r="AKM33" s="419"/>
      <c r="AKN33" s="419"/>
      <c r="AKO33" s="419"/>
      <c r="AKP33" s="419"/>
      <c r="AKQ33" s="419"/>
      <c r="AKR33" s="419"/>
      <c r="AKS33" s="419"/>
      <c r="AKT33" s="419"/>
      <c r="AKU33" s="419"/>
      <c r="AKV33" s="419"/>
      <c r="AKW33" s="419"/>
      <c r="AKX33" s="419"/>
      <c r="AKY33" s="419"/>
      <c r="AKZ33" s="419"/>
      <c r="ALA33" s="419"/>
      <c r="ALB33" s="419"/>
      <c r="ALC33" s="419"/>
      <c r="ALD33" s="419"/>
      <c r="ALE33" s="419"/>
      <c r="ALF33" s="419"/>
      <c r="ALG33" s="419"/>
      <c r="ALH33" s="419"/>
      <c r="ALI33" s="419"/>
      <c r="ALJ33" s="419"/>
      <c r="ALK33" s="419"/>
      <c r="ALL33" s="419"/>
      <c r="ALM33" s="419"/>
      <c r="ALN33" s="419"/>
      <c r="ALO33" s="419"/>
      <c r="ALP33" s="419"/>
      <c r="ALQ33" s="419"/>
      <c r="ALR33" s="419"/>
      <c r="ALS33" s="419"/>
      <c r="ALT33" s="419"/>
      <c r="ALU33" s="419"/>
      <c r="ALV33" s="419"/>
      <c r="ALW33" s="419"/>
      <c r="ALX33" s="419"/>
      <c r="ALY33" s="419"/>
      <c r="ALZ33" s="419"/>
      <c r="AMA33" s="419"/>
      <c r="AMB33" s="419"/>
      <c r="AMC33" s="419"/>
      <c r="AMD33" s="419"/>
      <c r="AME33" s="419"/>
      <c r="AMF33" s="419"/>
      <c r="AMG33" s="419"/>
      <c r="AMH33" s="419"/>
      <c r="AMI33" s="419"/>
      <c r="AMJ33" s="419"/>
      <c r="AMK33" s="419"/>
      <c r="AML33" s="419"/>
      <c r="AMM33" s="419"/>
      <c r="AMN33" s="419"/>
      <c r="AMO33" s="419"/>
      <c r="AMP33" s="419"/>
      <c r="AMQ33" s="419"/>
      <c r="AMR33" s="419"/>
      <c r="AMS33" s="419"/>
      <c r="AMT33" s="419"/>
      <c r="AMU33" s="419"/>
      <c r="AMV33" s="419"/>
      <c r="AMW33" s="419"/>
      <c r="AMX33" s="419"/>
      <c r="AMY33" s="419"/>
      <c r="AMZ33" s="419"/>
      <c r="ANA33" s="419"/>
      <c r="ANB33" s="419"/>
      <c r="ANC33" s="419"/>
      <c r="AND33" s="419"/>
      <c r="ANE33" s="419"/>
      <c r="ANF33" s="419"/>
      <c r="ANG33" s="419"/>
      <c r="ANH33" s="419"/>
      <c r="ANI33" s="419"/>
      <c r="ANJ33" s="419"/>
      <c r="ANK33" s="419"/>
      <c r="ANL33" s="419"/>
      <c r="ANM33" s="419"/>
      <c r="ANN33" s="419"/>
      <c r="ANO33" s="419"/>
      <c r="ANP33" s="419"/>
      <c r="ANQ33" s="419"/>
      <c r="ANR33" s="419"/>
      <c r="ANS33" s="419"/>
      <c r="ANT33" s="419"/>
      <c r="ANU33" s="419"/>
      <c r="ANV33" s="419"/>
      <c r="ANW33" s="419"/>
      <c r="ANX33" s="419"/>
      <c r="ANY33" s="419"/>
      <c r="ANZ33" s="419"/>
      <c r="AOA33" s="419"/>
      <c r="AOB33" s="419"/>
      <c r="AOC33" s="419"/>
      <c r="AOD33" s="419"/>
      <c r="AOE33" s="419"/>
      <c r="AOF33" s="419"/>
      <c r="AOG33" s="419"/>
      <c r="AOH33" s="419"/>
      <c r="AOI33" s="419"/>
      <c r="AOJ33" s="419"/>
      <c r="AOK33" s="419"/>
      <c r="AOL33" s="419"/>
      <c r="AOM33" s="419"/>
      <c r="AON33" s="419"/>
      <c r="AOO33" s="419"/>
      <c r="AOP33" s="419"/>
      <c r="AOQ33" s="419"/>
      <c r="AOR33" s="419"/>
      <c r="AOS33" s="419"/>
      <c r="AOT33" s="419"/>
      <c r="AOU33" s="419"/>
      <c r="AOV33" s="419"/>
      <c r="AOW33" s="419"/>
      <c r="AOX33" s="419"/>
      <c r="AOY33" s="419"/>
      <c r="AOZ33" s="419"/>
      <c r="APA33" s="419"/>
      <c r="APB33" s="419"/>
      <c r="APC33" s="419"/>
      <c r="APD33" s="419"/>
      <c r="APE33" s="419"/>
      <c r="APF33" s="419"/>
      <c r="APG33" s="419"/>
      <c r="APH33" s="419"/>
      <c r="API33" s="419"/>
      <c r="APJ33" s="419"/>
      <c r="APK33" s="419"/>
      <c r="APL33" s="419"/>
      <c r="APM33" s="419"/>
      <c r="APN33" s="419"/>
      <c r="APO33" s="419"/>
      <c r="APP33" s="419"/>
      <c r="APQ33" s="419"/>
      <c r="APR33" s="419"/>
      <c r="APS33" s="419"/>
      <c r="APT33" s="419"/>
      <c r="APU33" s="419"/>
      <c r="APV33" s="419"/>
      <c r="APW33" s="419"/>
      <c r="APX33" s="419"/>
      <c r="APY33" s="419"/>
      <c r="APZ33" s="419"/>
      <c r="AQA33" s="419"/>
      <c r="AQB33" s="419"/>
      <c r="AQC33" s="419"/>
      <c r="AQD33" s="419"/>
      <c r="AQE33" s="419"/>
      <c r="AQF33" s="419"/>
      <c r="AQG33" s="419"/>
      <c r="AQH33" s="419"/>
      <c r="AQI33" s="419"/>
      <c r="AQJ33" s="419"/>
      <c r="AQK33" s="419"/>
      <c r="AQL33" s="419"/>
      <c r="AQM33" s="419"/>
      <c r="AQN33" s="419"/>
      <c r="AQO33" s="419"/>
      <c r="AQP33" s="419"/>
      <c r="AQQ33" s="419"/>
      <c r="AQR33" s="419"/>
      <c r="AQS33" s="419"/>
      <c r="AQT33" s="419"/>
      <c r="AQU33" s="419"/>
      <c r="AQV33" s="419"/>
      <c r="AQW33" s="419"/>
      <c r="AQX33" s="419"/>
      <c r="AQY33" s="419"/>
      <c r="AQZ33" s="419"/>
      <c r="ARA33" s="419"/>
      <c r="ARB33" s="419"/>
      <c r="ARC33" s="419"/>
      <c r="ARD33" s="419"/>
      <c r="ARE33" s="419"/>
      <c r="ARF33" s="419"/>
      <c r="ARG33" s="419"/>
      <c r="ARH33" s="419"/>
      <c r="ARI33" s="419"/>
      <c r="ARJ33" s="419"/>
      <c r="ARK33" s="419"/>
      <c r="ARL33" s="419"/>
      <c r="ARM33" s="419"/>
      <c r="ARN33" s="419"/>
      <c r="ARO33" s="419"/>
      <c r="ARP33" s="419"/>
      <c r="ARQ33" s="419"/>
      <c r="ARR33" s="419"/>
      <c r="ARS33" s="419"/>
      <c r="ART33" s="419"/>
      <c r="ARU33" s="419"/>
      <c r="ARV33" s="419"/>
      <c r="ARW33" s="419"/>
      <c r="ARX33" s="419"/>
      <c r="ARY33" s="419"/>
      <c r="ARZ33" s="419"/>
      <c r="ASA33" s="419"/>
      <c r="ASB33" s="419"/>
      <c r="ASC33" s="419"/>
      <c r="ASD33" s="419"/>
      <c r="ASE33" s="419"/>
      <c r="ASF33" s="419"/>
      <c r="ASG33" s="419"/>
      <c r="ASH33" s="419"/>
      <c r="ASI33" s="419"/>
      <c r="ASJ33" s="419"/>
      <c r="ASK33" s="419"/>
      <c r="ASL33" s="419"/>
      <c r="ASM33" s="419"/>
      <c r="ASN33" s="419"/>
      <c r="ASO33" s="419"/>
      <c r="ASP33" s="419"/>
      <c r="ASQ33" s="419"/>
      <c r="ASR33" s="419"/>
      <c r="ASS33" s="419"/>
      <c r="AST33" s="419"/>
      <c r="ASU33" s="419"/>
      <c r="ASV33" s="419"/>
      <c r="ASW33" s="419"/>
      <c r="ASX33" s="419"/>
      <c r="ASY33" s="419"/>
      <c r="ASZ33" s="419"/>
      <c r="ATA33" s="419"/>
      <c r="ATB33" s="419"/>
      <c r="ATC33" s="419"/>
      <c r="ATD33" s="419"/>
      <c r="ATE33" s="419"/>
      <c r="ATF33" s="419"/>
      <c r="ATG33" s="419"/>
      <c r="ATH33" s="419"/>
      <c r="ATI33" s="419"/>
      <c r="ATJ33" s="419"/>
      <c r="ATK33" s="419"/>
      <c r="ATL33" s="419"/>
      <c r="ATM33" s="419"/>
      <c r="ATN33" s="419"/>
      <c r="ATO33" s="419"/>
      <c r="ATP33" s="419"/>
      <c r="ATQ33" s="419"/>
      <c r="ATR33" s="419"/>
      <c r="ATS33" s="419"/>
      <c r="ATT33" s="419"/>
      <c r="ATU33" s="419"/>
      <c r="ATV33" s="419"/>
      <c r="ATW33" s="419"/>
      <c r="ATX33" s="419"/>
      <c r="ATY33" s="419"/>
      <c r="ATZ33" s="419"/>
      <c r="AUA33" s="419"/>
      <c r="AUB33" s="419"/>
      <c r="AUC33" s="419"/>
      <c r="AUD33" s="419"/>
      <c r="AUE33" s="419"/>
      <c r="AUF33" s="419"/>
      <c r="AUG33" s="419"/>
      <c r="AUH33" s="419"/>
      <c r="AUI33" s="419"/>
      <c r="AUJ33" s="419"/>
      <c r="AUK33" s="419"/>
      <c r="AUL33" s="419"/>
      <c r="AUM33" s="419"/>
      <c r="AUN33" s="419"/>
      <c r="AUO33" s="419"/>
      <c r="AUP33" s="419"/>
      <c r="AUQ33" s="419"/>
      <c r="AUR33" s="419"/>
      <c r="AUS33" s="419"/>
      <c r="AUT33" s="419"/>
      <c r="AUU33" s="419"/>
      <c r="AUV33" s="419"/>
      <c r="AUW33" s="419"/>
      <c r="AUX33" s="419"/>
      <c r="AUY33" s="419"/>
      <c r="AUZ33" s="419"/>
      <c r="AVA33" s="419"/>
      <c r="AVB33" s="419"/>
      <c r="AVC33" s="419"/>
      <c r="AVD33" s="419"/>
      <c r="AVE33" s="419"/>
      <c r="AVF33" s="419"/>
      <c r="AVG33" s="419"/>
      <c r="AVH33" s="419"/>
      <c r="AVI33" s="419"/>
      <c r="AVJ33" s="419"/>
      <c r="AVK33" s="419"/>
      <c r="AVL33" s="419"/>
      <c r="AVM33" s="419"/>
      <c r="AVN33" s="419"/>
      <c r="AVO33" s="419"/>
      <c r="AVP33" s="419"/>
      <c r="AVQ33" s="419"/>
      <c r="AVR33" s="419"/>
      <c r="AVS33" s="419"/>
      <c r="AVT33" s="419"/>
      <c r="AVU33" s="419"/>
      <c r="AVV33" s="419"/>
      <c r="AVW33" s="419"/>
      <c r="AVX33" s="419"/>
      <c r="AVY33" s="419"/>
      <c r="AVZ33" s="419"/>
      <c r="AWA33" s="419"/>
      <c r="AWB33" s="419"/>
      <c r="AWC33" s="419"/>
      <c r="AWD33" s="419"/>
      <c r="AWE33" s="419"/>
      <c r="AWF33" s="419"/>
      <c r="AWG33" s="419"/>
      <c r="AWH33" s="419"/>
      <c r="AWI33" s="419"/>
      <c r="AWJ33" s="419"/>
      <c r="AWK33" s="419"/>
      <c r="AWL33" s="419"/>
      <c r="AWM33" s="419"/>
      <c r="AWN33" s="419"/>
      <c r="AWO33" s="419"/>
      <c r="AWP33" s="419"/>
      <c r="AWQ33" s="419"/>
      <c r="AWR33" s="419"/>
      <c r="AWS33" s="419"/>
      <c r="AWT33" s="419"/>
      <c r="AWU33" s="419"/>
      <c r="AWV33" s="419"/>
      <c r="AWW33" s="419"/>
      <c r="AWX33" s="419"/>
      <c r="AWY33" s="419"/>
      <c r="AWZ33" s="419"/>
      <c r="AXA33" s="419"/>
      <c r="AXB33" s="419"/>
      <c r="AXC33" s="419"/>
      <c r="AXD33" s="419"/>
      <c r="AXE33" s="419"/>
      <c r="AXF33" s="419"/>
      <c r="AXG33" s="419"/>
      <c r="AXH33" s="419"/>
      <c r="AXI33" s="419"/>
      <c r="AXJ33" s="419"/>
      <c r="AXK33" s="419"/>
      <c r="AXL33" s="419"/>
      <c r="AXM33" s="419"/>
      <c r="AXN33" s="419"/>
      <c r="AXO33" s="419"/>
      <c r="AXP33" s="419"/>
      <c r="AXQ33" s="419"/>
      <c r="AXR33" s="419"/>
      <c r="AXS33" s="419"/>
      <c r="AXT33" s="419"/>
      <c r="AXU33" s="419"/>
      <c r="AXV33" s="419"/>
      <c r="AXW33" s="419"/>
      <c r="AXX33" s="419"/>
      <c r="AXY33" s="419"/>
      <c r="AXZ33" s="419"/>
      <c r="AYA33" s="419"/>
      <c r="AYB33" s="419"/>
      <c r="AYC33" s="419"/>
      <c r="AYD33" s="419"/>
      <c r="AYE33" s="419"/>
      <c r="AYF33" s="419"/>
      <c r="AYG33" s="419"/>
      <c r="AYH33" s="419"/>
      <c r="AYI33" s="419"/>
      <c r="AYJ33" s="419"/>
      <c r="AYK33" s="419"/>
      <c r="AYL33" s="419"/>
      <c r="AYM33" s="419"/>
      <c r="AYN33" s="419"/>
      <c r="AYO33" s="419"/>
      <c r="AYP33" s="419"/>
      <c r="AYQ33" s="419"/>
      <c r="AYR33" s="419"/>
      <c r="AYS33" s="419"/>
      <c r="AYT33" s="419"/>
      <c r="AYU33" s="419"/>
      <c r="AYV33" s="419"/>
      <c r="AYW33" s="419"/>
      <c r="AYX33" s="419"/>
      <c r="AYY33" s="419"/>
      <c r="AYZ33" s="419"/>
      <c r="AZA33" s="419"/>
      <c r="AZB33" s="419"/>
      <c r="AZC33" s="419"/>
      <c r="AZD33" s="419"/>
      <c r="AZE33" s="419"/>
      <c r="AZF33" s="419"/>
      <c r="AZG33" s="419"/>
      <c r="AZH33" s="419"/>
      <c r="AZI33" s="419"/>
      <c r="AZJ33" s="419"/>
      <c r="AZK33" s="419"/>
      <c r="AZL33" s="419"/>
      <c r="AZM33" s="419"/>
      <c r="AZN33" s="419"/>
      <c r="AZO33" s="419"/>
      <c r="AZP33" s="419"/>
      <c r="AZQ33" s="419"/>
      <c r="AZR33" s="419"/>
      <c r="AZS33" s="419"/>
      <c r="AZT33" s="419"/>
      <c r="AZU33" s="419"/>
      <c r="AZV33" s="419"/>
      <c r="AZW33" s="419"/>
      <c r="AZX33" s="419"/>
      <c r="AZY33" s="419"/>
      <c r="AZZ33" s="419"/>
      <c r="BAA33" s="419"/>
      <c r="BAB33" s="419"/>
      <c r="BAC33" s="419"/>
      <c r="BAD33" s="419"/>
      <c r="BAE33" s="419"/>
      <c r="BAF33" s="419"/>
      <c r="BAG33" s="419"/>
      <c r="BAH33" s="419"/>
      <c r="BAI33" s="419"/>
      <c r="BAJ33" s="419"/>
      <c r="BAK33" s="419"/>
      <c r="BAL33" s="419"/>
      <c r="BAM33" s="419"/>
      <c r="BAN33" s="419"/>
      <c r="BAO33" s="419"/>
      <c r="BAP33" s="419"/>
      <c r="BAQ33" s="419"/>
      <c r="BAR33" s="419"/>
      <c r="BAS33" s="419"/>
      <c r="BAT33" s="419"/>
      <c r="BAU33" s="419"/>
      <c r="BAV33" s="419"/>
      <c r="BAW33" s="419"/>
      <c r="BAX33" s="419"/>
      <c r="BAY33" s="419"/>
      <c r="BAZ33" s="419"/>
      <c r="BBA33" s="419"/>
      <c r="BBB33" s="419"/>
      <c r="BBC33" s="419"/>
      <c r="BBD33" s="419"/>
      <c r="BBE33" s="419"/>
      <c r="BBF33" s="419"/>
      <c r="BBG33" s="419"/>
      <c r="BBH33" s="419"/>
      <c r="BBI33" s="419"/>
      <c r="BBJ33" s="419"/>
      <c r="BBK33" s="419"/>
      <c r="BBL33" s="419"/>
      <c r="BBM33" s="419"/>
      <c r="BBN33" s="419"/>
      <c r="BBO33" s="419"/>
      <c r="BBP33" s="419"/>
      <c r="BBQ33" s="419"/>
      <c r="BBR33" s="419"/>
      <c r="BBS33" s="419"/>
      <c r="BBT33" s="419"/>
      <c r="BBU33" s="419"/>
      <c r="BBV33" s="419"/>
      <c r="BBW33" s="419"/>
      <c r="BBX33" s="419"/>
      <c r="BBY33" s="419"/>
      <c r="BBZ33" s="419"/>
      <c r="BCA33" s="419"/>
      <c r="BCB33" s="419"/>
      <c r="BCC33" s="419"/>
      <c r="BCD33" s="419"/>
      <c r="BCE33" s="419"/>
      <c r="BCF33" s="419"/>
      <c r="BCG33" s="419"/>
      <c r="BCH33" s="419"/>
      <c r="BCI33" s="419"/>
      <c r="BCJ33" s="419"/>
      <c r="BCK33" s="419"/>
      <c r="BCL33" s="419"/>
      <c r="BCM33" s="419"/>
      <c r="BCN33" s="419"/>
      <c r="BCO33" s="419"/>
      <c r="BCP33" s="419"/>
      <c r="BCQ33" s="419"/>
      <c r="BCR33" s="419"/>
      <c r="BCS33" s="419"/>
      <c r="BCT33" s="419"/>
      <c r="BCU33" s="419"/>
      <c r="BCV33" s="419"/>
      <c r="BCW33" s="419"/>
      <c r="BCX33" s="419"/>
      <c r="BCY33" s="419"/>
      <c r="BCZ33" s="419"/>
      <c r="BDA33" s="419"/>
      <c r="BDB33" s="419"/>
      <c r="BDC33" s="419"/>
      <c r="BDD33" s="419"/>
      <c r="BDE33" s="419"/>
      <c r="BDF33" s="419"/>
      <c r="BDG33" s="419"/>
      <c r="BDH33" s="419"/>
      <c r="BDI33" s="419"/>
      <c r="BDJ33" s="419"/>
      <c r="BDK33" s="419"/>
      <c r="BDL33" s="419"/>
      <c r="BDM33" s="419"/>
      <c r="BDN33" s="419"/>
      <c r="BDO33" s="419"/>
      <c r="BDP33" s="419"/>
      <c r="BDQ33" s="419"/>
      <c r="BDR33" s="419"/>
      <c r="BDS33" s="419"/>
      <c r="BDT33" s="419"/>
      <c r="BDU33" s="419"/>
      <c r="BDV33" s="419"/>
      <c r="BDW33" s="419"/>
      <c r="BDX33" s="419"/>
      <c r="BDY33" s="419"/>
      <c r="BDZ33" s="419"/>
      <c r="BEA33" s="419"/>
      <c r="BEB33" s="419"/>
      <c r="BEC33" s="419"/>
      <c r="BED33" s="419"/>
      <c r="BEE33" s="419"/>
      <c r="BEF33" s="419"/>
      <c r="BEG33" s="419"/>
      <c r="BEH33" s="419"/>
      <c r="BEI33" s="419"/>
      <c r="BEJ33" s="419"/>
      <c r="BEK33" s="419"/>
      <c r="BEL33" s="419"/>
      <c r="BEM33" s="419"/>
      <c r="BEN33" s="419"/>
      <c r="BEO33" s="419"/>
      <c r="BEP33" s="419"/>
      <c r="BEQ33" s="419"/>
      <c r="BER33" s="419"/>
      <c r="BES33" s="419"/>
      <c r="BET33" s="419"/>
      <c r="BEU33" s="419"/>
      <c r="BEV33" s="419"/>
      <c r="BEW33" s="419"/>
      <c r="BEX33" s="419"/>
      <c r="BEY33" s="419"/>
      <c r="BEZ33" s="419"/>
      <c r="BFA33" s="419"/>
      <c r="BFB33" s="419"/>
      <c r="BFC33" s="419"/>
      <c r="BFD33" s="419"/>
      <c r="BFE33" s="419"/>
      <c r="BFF33" s="419"/>
      <c r="BFG33" s="419"/>
      <c r="BFH33" s="419"/>
      <c r="BFI33" s="419"/>
      <c r="BFJ33" s="419"/>
      <c r="BFK33" s="419"/>
      <c r="BFL33" s="419"/>
      <c r="BFM33" s="419"/>
      <c r="BFN33" s="419"/>
      <c r="BFO33" s="419"/>
      <c r="BFP33" s="419"/>
      <c r="BFQ33" s="419"/>
      <c r="BFR33" s="419"/>
      <c r="BFS33" s="419"/>
      <c r="BFT33" s="419"/>
      <c r="BFU33" s="419"/>
      <c r="BFV33" s="419"/>
      <c r="BFW33" s="419"/>
      <c r="BFX33" s="419"/>
      <c r="BFY33" s="419"/>
      <c r="BFZ33" s="419"/>
      <c r="BGA33" s="419"/>
      <c r="BGB33" s="419"/>
      <c r="BGC33" s="419"/>
      <c r="BGD33" s="419"/>
      <c r="BGE33" s="419"/>
      <c r="BGF33" s="419"/>
      <c r="BGG33" s="419"/>
      <c r="BGH33" s="419"/>
      <c r="BGI33" s="419"/>
      <c r="BGJ33" s="419"/>
      <c r="BGK33" s="419"/>
      <c r="BGL33" s="419"/>
      <c r="BGM33" s="419"/>
      <c r="BGN33" s="419"/>
      <c r="BGO33" s="419"/>
      <c r="BGP33" s="419"/>
      <c r="BGQ33" s="419"/>
      <c r="BGR33" s="419"/>
      <c r="BGS33" s="419"/>
      <c r="BGT33" s="419"/>
      <c r="BGU33" s="419"/>
      <c r="BGV33" s="419"/>
      <c r="BGW33" s="419"/>
      <c r="BGX33" s="419"/>
      <c r="BGY33" s="419"/>
      <c r="BGZ33" s="419"/>
      <c r="BHA33" s="419"/>
      <c r="BHB33" s="419"/>
      <c r="BHC33" s="419"/>
      <c r="BHD33" s="419"/>
      <c r="BHE33" s="419"/>
      <c r="BHF33" s="419"/>
      <c r="BHG33" s="419"/>
      <c r="BHH33" s="419"/>
      <c r="BHI33" s="419"/>
      <c r="BHJ33" s="419"/>
      <c r="BHK33" s="419"/>
      <c r="BHL33" s="419"/>
      <c r="BHM33" s="419"/>
      <c r="BHN33" s="419"/>
      <c r="BHO33" s="419"/>
      <c r="BHP33" s="419"/>
      <c r="BHQ33" s="419"/>
      <c r="BHR33" s="419"/>
      <c r="BHS33" s="419"/>
      <c r="BHT33" s="419"/>
      <c r="BHU33" s="419"/>
      <c r="BHV33" s="419"/>
      <c r="BHW33" s="419"/>
      <c r="BHX33" s="419"/>
      <c r="BHY33" s="419"/>
      <c r="BHZ33" s="419"/>
      <c r="BIA33" s="419"/>
      <c r="BIB33" s="419"/>
      <c r="BIC33" s="419"/>
      <c r="BID33" s="419"/>
      <c r="BIE33" s="419"/>
      <c r="BIF33" s="419"/>
      <c r="BIG33" s="419"/>
      <c r="BIH33" s="419"/>
      <c r="BII33" s="419"/>
      <c r="BIJ33" s="419"/>
      <c r="BIK33" s="419"/>
      <c r="BIL33" s="419"/>
      <c r="BIM33" s="419"/>
      <c r="BIN33" s="419"/>
      <c r="BIO33" s="419"/>
      <c r="BIP33" s="419"/>
      <c r="BIQ33" s="419"/>
      <c r="BIR33" s="419"/>
      <c r="BIS33" s="419"/>
      <c r="BIT33" s="419"/>
      <c r="BIU33" s="419"/>
      <c r="BIV33" s="419"/>
      <c r="BIW33" s="419"/>
      <c r="BIX33" s="419"/>
      <c r="BIY33" s="419"/>
      <c r="BIZ33" s="419"/>
      <c r="BJA33" s="419"/>
      <c r="BJB33" s="419"/>
      <c r="BJC33" s="419"/>
      <c r="BJD33" s="419"/>
      <c r="BJE33" s="419"/>
      <c r="BJF33" s="419"/>
      <c r="BJG33" s="419"/>
      <c r="BJH33" s="419"/>
      <c r="BJI33" s="419"/>
      <c r="BJJ33" s="419"/>
      <c r="BJK33" s="419"/>
      <c r="BJL33" s="419"/>
      <c r="BJM33" s="419"/>
      <c r="BJN33" s="419"/>
      <c r="BJO33" s="419"/>
      <c r="BJP33" s="419"/>
      <c r="BJQ33" s="419"/>
      <c r="BJR33" s="419"/>
      <c r="BJS33" s="419"/>
      <c r="BJT33" s="419"/>
      <c r="BJU33" s="419"/>
      <c r="BJV33" s="419"/>
      <c r="BJW33" s="419"/>
      <c r="BJX33" s="419"/>
      <c r="BJY33" s="419"/>
      <c r="BJZ33" s="419"/>
      <c r="BKA33" s="419"/>
      <c r="BKB33" s="419"/>
      <c r="BKC33" s="419"/>
      <c r="BKD33" s="419"/>
      <c r="BKE33" s="419"/>
      <c r="BKF33" s="419"/>
      <c r="BKG33" s="419"/>
      <c r="BKH33" s="419"/>
      <c r="BKI33" s="419"/>
      <c r="BKJ33" s="419"/>
      <c r="BKK33" s="419"/>
      <c r="BKL33" s="419"/>
      <c r="BKM33" s="419"/>
      <c r="BKN33" s="419"/>
      <c r="BKO33" s="419"/>
      <c r="BKP33" s="419"/>
      <c r="BKQ33" s="419"/>
      <c r="BKR33" s="419"/>
      <c r="BKS33" s="419"/>
      <c r="BKT33" s="419"/>
      <c r="BKU33" s="419"/>
      <c r="BKV33" s="419"/>
      <c r="BKW33" s="419"/>
      <c r="BKX33" s="419"/>
      <c r="BKY33" s="419"/>
      <c r="BKZ33" s="419"/>
      <c r="BLA33" s="419"/>
      <c r="BLB33" s="419"/>
      <c r="BLC33" s="419"/>
      <c r="BLD33" s="419"/>
      <c r="BLE33" s="419"/>
      <c r="BLF33" s="419"/>
      <c r="BLG33" s="419"/>
      <c r="BLH33" s="419"/>
      <c r="BLI33" s="419"/>
      <c r="BLJ33" s="419"/>
      <c r="BLK33" s="419"/>
      <c r="BLL33" s="419"/>
      <c r="BLM33" s="419"/>
      <c r="BLN33" s="419"/>
      <c r="BLO33" s="419"/>
      <c r="BLP33" s="419"/>
      <c r="BLQ33" s="419"/>
      <c r="BLR33" s="419"/>
      <c r="BLS33" s="419"/>
      <c r="BLT33" s="419"/>
      <c r="BLU33" s="419"/>
      <c r="BLV33" s="419"/>
      <c r="BLW33" s="419"/>
      <c r="BLX33" s="419"/>
      <c r="BLY33" s="419"/>
      <c r="BLZ33" s="419"/>
      <c r="BMA33" s="419"/>
      <c r="BMB33" s="419"/>
      <c r="BMC33" s="419"/>
      <c r="BMD33" s="419"/>
      <c r="BME33" s="419"/>
      <c r="BMF33" s="419"/>
      <c r="BMG33" s="419"/>
      <c r="BMH33" s="419"/>
      <c r="BMI33" s="419"/>
      <c r="BMJ33" s="419"/>
      <c r="BMK33" s="419"/>
      <c r="BML33" s="419"/>
      <c r="BMM33" s="419"/>
      <c r="BMN33" s="419"/>
      <c r="BMO33" s="419"/>
      <c r="BMP33" s="419"/>
      <c r="BMQ33" s="419"/>
      <c r="BMR33" s="419"/>
      <c r="BMS33" s="419"/>
      <c r="BMT33" s="419"/>
      <c r="BMU33" s="419"/>
      <c r="BMV33" s="419"/>
      <c r="BMW33" s="419"/>
      <c r="BMX33" s="419"/>
      <c r="BMY33" s="419"/>
      <c r="BMZ33" s="419"/>
      <c r="BNA33" s="419"/>
      <c r="BNB33" s="419"/>
      <c r="BNC33" s="419"/>
      <c r="BND33" s="419"/>
      <c r="BNE33" s="419"/>
      <c r="BNF33" s="419"/>
      <c r="BNG33" s="419"/>
      <c r="BNH33" s="419"/>
      <c r="BNI33" s="419"/>
      <c r="BNJ33" s="419"/>
      <c r="BNK33" s="419"/>
      <c r="BNL33" s="419"/>
      <c r="BNM33" s="419"/>
      <c r="BNN33" s="419"/>
      <c r="BNO33" s="419"/>
      <c r="BNP33" s="419"/>
      <c r="BNQ33" s="419"/>
      <c r="BNR33" s="419"/>
      <c r="BNS33" s="419"/>
      <c r="BNT33" s="419"/>
      <c r="BNU33" s="419"/>
      <c r="BNV33" s="419"/>
      <c r="BNW33" s="419"/>
      <c r="BNX33" s="419"/>
      <c r="BNY33" s="419"/>
      <c r="BNZ33" s="419"/>
      <c r="BOA33" s="419"/>
      <c r="BOB33" s="419"/>
      <c r="BOC33" s="419"/>
      <c r="BOD33" s="419"/>
      <c r="BOE33" s="419"/>
      <c r="BOF33" s="419"/>
      <c r="BOG33" s="419"/>
      <c r="BOH33" s="419"/>
      <c r="BOI33" s="419"/>
      <c r="BOJ33" s="419"/>
      <c r="BOK33" s="419"/>
      <c r="BOL33" s="419"/>
      <c r="BOM33" s="419"/>
      <c r="BON33" s="419"/>
      <c r="BOO33" s="419"/>
      <c r="BOP33" s="419"/>
      <c r="BOQ33" s="419"/>
      <c r="BOR33" s="419"/>
      <c r="BOS33" s="419"/>
      <c r="BOT33" s="419"/>
      <c r="BOU33" s="419"/>
      <c r="BOV33" s="419"/>
      <c r="BOW33" s="419"/>
      <c r="BOX33" s="419"/>
      <c r="BOY33" s="419"/>
      <c r="BOZ33" s="419"/>
      <c r="BPA33" s="419"/>
      <c r="BPB33" s="419"/>
      <c r="BPC33" s="419"/>
      <c r="BPD33" s="419"/>
      <c r="BPE33" s="419"/>
      <c r="BPF33" s="419"/>
      <c r="BPG33" s="419"/>
      <c r="BPH33" s="419"/>
      <c r="BPI33" s="419"/>
      <c r="BPJ33" s="419"/>
      <c r="BPK33" s="419"/>
      <c r="BPL33" s="419"/>
      <c r="BPM33" s="419"/>
      <c r="BPN33" s="419"/>
      <c r="BPO33" s="419"/>
      <c r="BPP33" s="419"/>
      <c r="BPQ33" s="419"/>
      <c r="BPR33" s="419"/>
      <c r="BPS33" s="419"/>
      <c r="BPT33" s="419"/>
      <c r="BPU33" s="419"/>
      <c r="BPV33" s="419"/>
      <c r="BPW33" s="419"/>
      <c r="BPX33" s="419"/>
      <c r="BPY33" s="419"/>
      <c r="BPZ33" s="419"/>
      <c r="BQA33" s="419"/>
      <c r="BQB33" s="419"/>
      <c r="BQC33" s="419"/>
      <c r="BQD33" s="419"/>
      <c r="BQE33" s="419"/>
      <c r="BQF33" s="419"/>
      <c r="BQG33" s="419"/>
      <c r="BQH33" s="419"/>
      <c r="BQI33" s="419"/>
      <c r="BQJ33" s="419"/>
      <c r="BQK33" s="419"/>
      <c r="BQL33" s="419"/>
      <c r="BQM33" s="419"/>
      <c r="BQN33" s="419"/>
      <c r="BQO33" s="419"/>
      <c r="BQP33" s="419"/>
      <c r="BQQ33" s="419"/>
      <c r="BQR33" s="419"/>
      <c r="BQS33" s="419"/>
      <c r="BQT33" s="419"/>
      <c r="BQU33" s="419"/>
      <c r="BQV33" s="419"/>
      <c r="BQW33" s="419"/>
      <c r="BQX33" s="419"/>
      <c r="BQY33" s="419"/>
      <c r="BQZ33" s="419"/>
      <c r="BRA33" s="419"/>
      <c r="BRB33" s="419"/>
      <c r="BRC33" s="419"/>
      <c r="BRD33" s="419"/>
      <c r="BRE33" s="419"/>
      <c r="BRF33" s="419"/>
      <c r="BRG33" s="419"/>
      <c r="BRH33" s="419"/>
      <c r="BRI33" s="419"/>
      <c r="BRJ33" s="419"/>
      <c r="BRK33" s="419"/>
      <c r="BRL33" s="419"/>
      <c r="BRM33" s="419"/>
      <c r="BRN33" s="419"/>
      <c r="BRO33" s="419"/>
      <c r="BRP33" s="419"/>
      <c r="BRQ33" s="419"/>
      <c r="BRR33" s="419"/>
      <c r="BRS33" s="419"/>
      <c r="BRT33" s="419"/>
      <c r="BRU33" s="419"/>
      <c r="BRV33" s="419"/>
      <c r="BRW33" s="419"/>
      <c r="BRX33" s="419"/>
      <c r="BRY33" s="419"/>
      <c r="BRZ33" s="419"/>
      <c r="BSA33" s="419"/>
      <c r="BSB33" s="419"/>
      <c r="BSC33" s="419"/>
      <c r="BSD33" s="419"/>
      <c r="BSE33" s="419"/>
      <c r="BSF33" s="419"/>
      <c r="BSG33" s="419"/>
      <c r="BSH33" s="419"/>
      <c r="BSI33" s="419"/>
      <c r="BSJ33" s="419"/>
      <c r="BSK33" s="419"/>
      <c r="BSL33" s="419"/>
      <c r="BSM33" s="419"/>
      <c r="BSN33" s="419"/>
      <c r="BSO33" s="419"/>
      <c r="BSP33" s="419"/>
      <c r="BSQ33" s="419"/>
      <c r="BSR33" s="419"/>
      <c r="BSS33" s="419"/>
      <c r="BST33" s="419"/>
      <c r="BSU33" s="419"/>
      <c r="BSV33" s="419"/>
      <c r="BSW33" s="419"/>
      <c r="BSX33" s="419"/>
      <c r="BSY33" s="419"/>
      <c r="BSZ33" s="419"/>
      <c r="BTA33" s="419"/>
      <c r="BTB33" s="419"/>
      <c r="BTC33" s="419"/>
      <c r="BTD33" s="419"/>
      <c r="BTE33" s="419"/>
      <c r="BTF33" s="419"/>
      <c r="BTG33" s="419"/>
      <c r="BTH33" s="419"/>
      <c r="BTI33" s="419"/>
      <c r="BTJ33" s="419"/>
      <c r="BTK33" s="419"/>
      <c r="BTL33" s="419"/>
      <c r="BTM33" s="419"/>
      <c r="BTN33" s="419"/>
      <c r="BTO33" s="419"/>
      <c r="BTP33" s="419"/>
      <c r="BTQ33" s="419"/>
      <c r="BTR33" s="419"/>
      <c r="BTS33" s="419"/>
      <c r="BTT33" s="419"/>
      <c r="BTU33" s="419"/>
      <c r="BTV33" s="419"/>
      <c r="BTW33" s="419"/>
      <c r="BTX33" s="419"/>
      <c r="BTY33" s="419"/>
      <c r="BTZ33" s="419"/>
      <c r="BUA33" s="419"/>
      <c r="BUB33" s="419"/>
      <c r="BUC33" s="419"/>
      <c r="BUD33" s="419"/>
      <c r="BUE33" s="419"/>
      <c r="BUF33" s="419"/>
      <c r="BUG33" s="419"/>
      <c r="BUH33" s="419"/>
      <c r="BUI33" s="419"/>
      <c r="BUJ33" s="419"/>
      <c r="BUK33" s="419"/>
      <c r="BUL33" s="419"/>
      <c r="BUM33" s="419"/>
      <c r="BUN33" s="419"/>
      <c r="BUO33" s="419"/>
      <c r="BUP33" s="419"/>
      <c r="BUQ33" s="419"/>
      <c r="BUR33" s="419"/>
      <c r="BUS33" s="419"/>
      <c r="BUT33" s="419"/>
      <c r="BUU33" s="419"/>
      <c r="BUV33" s="419"/>
      <c r="BUW33" s="419"/>
      <c r="BUX33" s="419"/>
      <c r="BUY33" s="419"/>
      <c r="BUZ33" s="419"/>
      <c r="BVA33" s="419"/>
      <c r="BVB33" s="419"/>
      <c r="BVC33" s="419"/>
      <c r="BVD33" s="419"/>
      <c r="BVE33" s="419"/>
      <c r="BVF33" s="419"/>
      <c r="BVG33" s="419"/>
      <c r="BVH33" s="419"/>
      <c r="BVI33" s="419"/>
      <c r="BVJ33" s="419"/>
      <c r="BVK33" s="419"/>
      <c r="BVL33" s="419"/>
      <c r="BVM33" s="419"/>
      <c r="BVN33" s="419"/>
      <c r="BVO33" s="419"/>
      <c r="BVP33" s="419"/>
      <c r="BVQ33" s="419"/>
      <c r="BVR33" s="419"/>
      <c r="BVS33" s="419"/>
      <c r="BVT33" s="419"/>
      <c r="BVU33" s="419"/>
      <c r="BVV33" s="419"/>
      <c r="BVW33" s="419"/>
      <c r="BVX33" s="419"/>
      <c r="BVY33" s="419"/>
      <c r="BVZ33" s="419"/>
      <c r="BWA33" s="419"/>
      <c r="BWB33" s="419"/>
      <c r="BWC33" s="419"/>
      <c r="BWD33" s="419"/>
      <c r="BWE33" s="419"/>
      <c r="BWF33" s="419"/>
      <c r="BWG33" s="419"/>
      <c r="BWH33" s="419"/>
      <c r="BWI33" s="419"/>
      <c r="BWJ33" s="419"/>
      <c r="BWK33" s="419"/>
      <c r="BWL33" s="419"/>
      <c r="BWM33" s="419"/>
      <c r="BWN33" s="419"/>
      <c r="BWO33" s="419"/>
      <c r="BWP33" s="419"/>
      <c r="BWQ33" s="419"/>
      <c r="BWR33" s="419"/>
      <c r="BWS33" s="419"/>
      <c r="BWT33" s="419"/>
      <c r="BWU33" s="419"/>
      <c r="BWV33" s="419"/>
      <c r="BWW33" s="419"/>
      <c r="BWX33" s="419"/>
      <c r="BWY33" s="419"/>
      <c r="BWZ33" s="419"/>
      <c r="BXA33" s="419"/>
      <c r="BXB33" s="419"/>
      <c r="BXC33" s="419"/>
      <c r="BXD33" s="419"/>
      <c r="BXE33" s="419"/>
      <c r="BXF33" s="419"/>
      <c r="BXG33" s="419"/>
      <c r="BXH33" s="419"/>
      <c r="BXI33" s="419"/>
      <c r="BXJ33" s="419"/>
      <c r="BXK33" s="419"/>
      <c r="BXL33" s="419"/>
      <c r="BXM33" s="419"/>
      <c r="BXN33" s="419"/>
      <c r="BXO33" s="419"/>
      <c r="BXP33" s="419"/>
      <c r="BXQ33" s="419"/>
      <c r="BXR33" s="419"/>
      <c r="BXS33" s="419"/>
      <c r="BXT33" s="419"/>
      <c r="BXU33" s="419"/>
      <c r="BXV33" s="419"/>
      <c r="BXW33" s="419"/>
      <c r="BXX33" s="419"/>
      <c r="BXY33" s="419"/>
      <c r="BXZ33" s="419"/>
      <c r="BYA33" s="419"/>
      <c r="BYB33" s="419"/>
      <c r="BYC33" s="419"/>
      <c r="BYD33" s="419"/>
      <c r="BYE33" s="419"/>
      <c r="BYF33" s="419"/>
      <c r="BYG33" s="419"/>
      <c r="BYH33" s="419"/>
      <c r="BYI33" s="419"/>
      <c r="BYJ33" s="419"/>
      <c r="BYK33" s="419"/>
      <c r="BYL33" s="419"/>
      <c r="BYM33" s="419"/>
      <c r="BYN33" s="419"/>
      <c r="BYO33" s="419"/>
      <c r="BYP33" s="419"/>
      <c r="BYQ33" s="419"/>
      <c r="BYR33" s="419"/>
      <c r="BYS33" s="419"/>
      <c r="BYT33" s="419"/>
      <c r="BYU33" s="419"/>
      <c r="BYV33" s="419"/>
      <c r="BYW33" s="419"/>
      <c r="BYX33" s="419"/>
      <c r="BYY33" s="419"/>
      <c r="BYZ33" s="419"/>
      <c r="BZA33" s="419"/>
      <c r="BZB33" s="419"/>
      <c r="BZC33" s="419"/>
      <c r="BZD33" s="419"/>
      <c r="BZE33" s="419"/>
      <c r="BZF33" s="419"/>
      <c r="BZG33" s="419"/>
      <c r="BZH33" s="419"/>
      <c r="BZI33" s="419"/>
      <c r="BZJ33" s="419"/>
      <c r="BZK33" s="419"/>
      <c r="BZL33" s="419"/>
      <c r="BZM33" s="419"/>
      <c r="BZN33" s="419"/>
      <c r="BZO33" s="419"/>
      <c r="BZP33" s="419"/>
      <c r="BZQ33" s="419"/>
      <c r="BZR33" s="419"/>
      <c r="BZS33" s="419"/>
      <c r="BZT33" s="419"/>
      <c r="BZU33" s="419"/>
      <c r="BZV33" s="419"/>
      <c r="BZW33" s="419"/>
      <c r="BZX33" s="419"/>
      <c r="BZY33" s="419"/>
      <c r="BZZ33" s="419"/>
      <c r="CAA33" s="419"/>
      <c r="CAB33" s="419"/>
      <c r="CAC33" s="419"/>
      <c r="CAD33" s="419"/>
      <c r="CAE33" s="419"/>
      <c r="CAF33" s="419"/>
      <c r="CAG33" s="419"/>
      <c r="CAH33" s="419"/>
      <c r="CAI33" s="419"/>
      <c r="CAJ33" s="419"/>
      <c r="CAK33" s="419"/>
      <c r="CAL33" s="419"/>
      <c r="CAM33" s="419"/>
      <c r="CAN33" s="419"/>
      <c r="CAO33" s="419"/>
      <c r="CAP33" s="419"/>
      <c r="CAQ33" s="419"/>
      <c r="CAR33" s="419"/>
      <c r="CAS33" s="419"/>
      <c r="CAT33" s="419"/>
      <c r="CAU33" s="419"/>
      <c r="CAV33" s="419"/>
      <c r="CAW33" s="419"/>
      <c r="CAX33" s="419"/>
      <c r="CAY33" s="419"/>
      <c r="CAZ33" s="419"/>
      <c r="CBA33" s="419"/>
      <c r="CBB33" s="419"/>
      <c r="CBC33" s="419"/>
      <c r="CBD33" s="419"/>
      <c r="CBE33" s="419"/>
      <c r="CBF33" s="419"/>
      <c r="CBG33" s="419"/>
      <c r="CBH33" s="419"/>
      <c r="CBI33" s="419"/>
      <c r="CBJ33" s="419"/>
      <c r="CBK33" s="419"/>
      <c r="CBL33" s="419"/>
      <c r="CBM33" s="419"/>
      <c r="CBN33" s="419"/>
      <c r="CBO33" s="419"/>
      <c r="CBP33" s="419"/>
      <c r="CBQ33" s="419"/>
      <c r="CBR33" s="419"/>
      <c r="CBS33" s="419"/>
      <c r="CBT33" s="419"/>
      <c r="CBU33" s="419"/>
      <c r="CBV33" s="419"/>
      <c r="CBW33" s="419"/>
      <c r="CBX33" s="419"/>
      <c r="CBY33" s="419"/>
      <c r="CBZ33" s="419"/>
      <c r="CCA33" s="419"/>
      <c r="CCB33" s="419"/>
      <c r="CCC33" s="419"/>
      <c r="CCD33" s="419"/>
      <c r="CCE33" s="419"/>
      <c r="CCF33" s="419"/>
      <c r="CCG33" s="419"/>
      <c r="CCH33" s="419"/>
      <c r="CCI33" s="419"/>
      <c r="CCJ33" s="419"/>
      <c r="CCK33" s="419"/>
      <c r="CCL33" s="419"/>
      <c r="CCM33" s="419"/>
      <c r="CCN33" s="419"/>
      <c r="CCO33" s="419"/>
      <c r="CCP33" s="419"/>
      <c r="CCQ33" s="419"/>
      <c r="CCR33" s="419"/>
      <c r="CCS33" s="419"/>
      <c r="CCT33" s="419"/>
      <c r="CCU33" s="419"/>
      <c r="CCV33" s="419"/>
      <c r="CCW33" s="419"/>
      <c r="CCX33" s="419"/>
      <c r="CCY33" s="419"/>
      <c r="CCZ33" s="419"/>
      <c r="CDA33" s="419"/>
      <c r="CDB33" s="419"/>
      <c r="CDC33" s="419"/>
      <c r="CDD33" s="419"/>
      <c r="CDE33" s="419"/>
      <c r="CDF33" s="419"/>
      <c r="CDG33" s="419"/>
      <c r="CDH33" s="419"/>
      <c r="CDI33" s="419"/>
      <c r="CDJ33" s="419"/>
      <c r="CDK33" s="419"/>
      <c r="CDL33" s="419"/>
      <c r="CDM33" s="419"/>
      <c r="CDN33" s="419"/>
      <c r="CDO33" s="419"/>
      <c r="CDP33" s="419"/>
      <c r="CDQ33" s="419"/>
      <c r="CDR33" s="419"/>
      <c r="CDS33" s="419"/>
      <c r="CDT33" s="419"/>
      <c r="CDU33" s="419"/>
      <c r="CDV33" s="419"/>
      <c r="CDW33" s="419"/>
      <c r="CDX33" s="419"/>
      <c r="CDY33" s="419"/>
      <c r="CDZ33" s="419"/>
      <c r="CEA33" s="419"/>
      <c r="CEB33" s="419"/>
      <c r="CEC33" s="419"/>
      <c r="CED33" s="419"/>
      <c r="CEE33" s="419"/>
      <c r="CEF33" s="419"/>
      <c r="CEG33" s="419"/>
      <c r="CEH33" s="419"/>
      <c r="CEI33" s="419"/>
      <c r="CEJ33" s="419"/>
      <c r="CEK33" s="419"/>
      <c r="CEL33" s="419"/>
      <c r="CEM33" s="419"/>
      <c r="CEN33" s="419"/>
      <c r="CEO33" s="419"/>
      <c r="CEP33" s="419"/>
      <c r="CEQ33" s="419"/>
      <c r="CER33" s="419"/>
      <c r="CES33" s="419"/>
      <c r="CET33" s="419"/>
      <c r="CEU33" s="419"/>
      <c r="CEV33" s="419"/>
      <c r="CEW33" s="419"/>
      <c r="CEX33" s="419"/>
      <c r="CEY33" s="419"/>
      <c r="CEZ33" s="419"/>
      <c r="CFA33" s="419"/>
      <c r="CFB33" s="419"/>
      <c r="CFC33" s="419"/>
      <c r="CFD33" s="419"/>
      <c r="CFE33" s="419"/>
      <c r="CFF33" s="419"/>
      <c r="CFG33" s="419"/>
      <c r="CFH33" s="419"/>
      <c r="CFI33" s="419"/>
      <c r="CFJ33" s="419"/>
      <c r="CFK33" s="419"/>
      <c r="CFL33" s="419"/>
      <c r="CFM33" s="419"/>
      <c r="CFN33" s="419"/>
      <c r="CFO33" s="419"/>
      <c r="CFP33" s="419"/>
      <c r="CFQ33" s="419"/>
      <c r="CFR33" s="419"/>
      <c r="CFS33" s="419"/>
      <c r="CFT33" s="419"/>
      <c r="CFU33" s="419"/>
      <c r="CFV33" s="419"/>
      <c r="CFW33" s="419"/>
      <c r="CFX33" s="419"/>
      <c r="CFY33" s="419"/>
      <c r="CFZ33" s="419"/>
      <c r="CGA33" s="419"/>
      <c r="CGB33" s="419"/>
      <c r="CGC33" s="419"/>
      <c r="CGD33" s="419"/>
      <c r="CGE33" s="419"/>
      <c r="CGF33" s="419"/>
      <c r="CGG33" s="419"/>
      <c r="CGH33" s="419"/>
      <c r="CGI33" s="419"/>
      <c r="CGJ33" s="419"/>
      <c r="CGK33" s="419"/>
      <c r="CGL33" s="419"/>
      <c r="CGM33" s="419"/>
      <c r="CGN33" s="419"/>
      <c r="CGO33" s="419"/>
      <c r="CGP33" s="419"/>
      <c r="CGQ33" s="419"/>
      <c r="CGR33" s="419"/>
      <c r="CGS33" s="419"/>
      <c r="CGT33" s="419"/>
      <c r="CGU33" s="419"/>
      <c r="CGV33" s="419"/>
      <c r="CGW33" s="419"/>
      <c r="CGX33" s="419"/>
      <c r="CGY33" s="419"/>
      <c r="CGZ33" s="419"/>
      <c r="CHA33" s="419"/>
      <c r="CHB33" s="419"/>
      <c r="CHC33" s="419"/>
      <c r="CHD33" s="419"/>
      <c r="CHE33" s="419"/>
      <c r="CHF33" s="419"/>
      <c r="CHG33" s="419"/>
      <c r="CHH33" s="419"/>
      <c r="CHI33" s="419"/>
      <c r="CHJ33" s="419"/>
      <c r="CHK33" s="419"/>
      <c r="CHL33" s="419"/>
      <c r="CHM33" s="419"/>
      <c r="CHN33" s="419"/>
      <c r="CHO33" s="419"/>
      <c r="CHP33" s="419"/>
      <c r="CHQ33" s="419"/>
      <c r="CHR33" s="419"/>
      <c r="CHS33" s="419"/>
      <c r="CHT33" s="419"/>
      <c r="CHU33" s="419"/>
      <c r="CHV33" s="419"/>
      <c r="CHW33" s="419"/>
      <c r="CHX33" s="419"/>
      <c r="CHY33" s="419"/>
      <c r="CHZ33" s="419"/>
      <c r="CIA33" s="419"/>
      <c r="CIB33" s="419"/>
      <c r="CIC33" s="419"/>
      <c r="CID33" s="419"/>
      <c r="CIE33" s="419"/>
      <c r="CIF33" s="419"/>
      <c r="CIG33" s="419"/>
      <c r="CIH33" s="419"/>
      <c r="CII33" s="419"/>
      <c r="CIJ33" s="419"/>
      <c r="CIK33" s="419"/>
      <c r="CIL33" s="419"/>
      <c r="CIM33" s="419"/>
      <c r="CIN33" s="419"/>
      <c r="CIO33" s="419"/>
      <c r="CIP33" s="419"/>
      <c r="CIQ33" s="419"/>
      <c r="CIR33" s="419"/>
      <c r="CIS33" s="419"/>
      <c r="CIT33" s="419"/>
      <c r="CIU33" s="419"/>
      <c r="CIV33" s="419"/>
      <c r="CIW33" s="419"/>
      <c r="CIX33" s="419"/>
      <c r="CIY33" s="419"/>
      <c r="CIZ33" s="419"/>
      <c r="CJA33" s="419"/>
      <c r="CJB33" s="419"/>
      <c r="CJC33" s="419"/>
      <c r="CJD33" s="419"/>
      <c r="CJE33" s="419"/>
      <c r="CJF33" s="419"/>
      <c r="CJG33" s="419"/>
      <c r="CJH33" s="419"/>
      <c r="CJI33" s="419"/>
      <c r="CJJ33" s="419"/>
      <c r="CJK33" s="419"/>
      <c r="CJL33" s="419"/>
      <c r="CJM33" s="419"/>
      <c r="CJN33" s="419"/>
      <c r="CJO33" s="419"/>
      <c r="CJP33" s="419"/>
      <c r="CJQ33" s="419"/>
      <c r="CJR33" s="419"/>
      <c r="CJS33" s="419"/>
      <c r="CJT33" s="419"/>
      <c r="CJU33" s="419"/>
      <c r="CJV33" s="419"/>
      <c r="CJW33" s="419"/>
      <c r="CJX33" s="419"/>
      <c r="CJY33" s="419"/>
      <c r="CJZ33" s="419"/>
      <c r="CKA33" s="419"/>
      <c r="CKB33" s="419"/>
      <c r="CKC33" s="419"/>
      <c r="CKD33" s="419"/>
      <c r="CKE33" s="419"/>
      <c r="CKF33" s="419"/>
      <c r="CKG33" s="419"/>
      <c r="CKH33" s="419"/>
      <c r="CKI33" s="419"/>
      <c r="CKJ33" s="419"/>
      <c r="CKK33" s="419"/>
      <c r="CKL33" s="419"/>
      <c r="CKM33" s="419"/>
      <c r="CKN33" s="419"/>
      <c r="CKO33" s="419"/>
      <c r="CKP33" s="419"/>
      <c r="CKQ33" s="419"/>
      <c r="CKR33" s="419"/>
      <c r="CKS33" s="419"/>
      <c r="CKT33" s="419"/>
      <c r="CKU33" s="419"/>
      <c r="CKV33" s="419"/>
      <c r="CKW33" s="419"/>
      <c r="CKX33" s="419"/>
      <c r="CKY33" s="419"/>
      <c r="CKZ33" s="419"/>
      <c r="CLA33" s="419"/>
      <c r="CLB33" s="419"/>
      <c r="CLC33" s="419"/>
      <c r="CLD33" s="419"/>
      <c r="CLE33" s="419"/>
      <c r="CLF33" s="419"/>
      <c r="CLG33" s="419"/>
      <c r="CLH33" s="419"/>
      <c r="CLI33" s="419"/>
      <c r="CLJ33" s="419"/>
      <c r="CLK33" s="419"/>
      <c r="CLL33" s="419"/>
      <c r="CLM33" s="419"/>
      <c r="CLN33" s="419"/>
      <c r="CLO33" s="419"/>
      <c r="CLP33" s="419"/>
      <c r="CLQ33" s="419"/>
      <c r="CLR33" s="419"/>
      <c r="CLS33" s="419"/>
      <c r="CLT33" s="419"/>
      <c r="CLU33" s="419"/>
      <c r="CLV33" s="419"/>
      <c r="CLW33" s="419"/>
      <c r="CLX33" s="419"/>
      <c r="CLY33" s="419"/>
      <c r="CLZ33" s="419"/>
      <c r="CMA33" s="419"/>
      <c r="CMB33" s="419"/>
      <c r="CMC33" s="419"/>
      <c r="CMD33" s="419"/>
      <c r="CME33" s="419"/>
      <c r="CMF33" s="419"/>
      <c r="CMG33" s="419"/>
      <c r="CMH33" s="419"/>
      <c r="CMI33" s="419"/>
      <c r="CMJ33" s="419"/>
      <c r="CMK33" s="419"/>
      <c r="CML33" s="419"/>
      <c r="CMM33" s="419"/>
      <c r="CMN33" s="419"/>
      <c r="CMO33" s="419"/>
      <c r="CMP33" s="419"/>
      <c r="CMQ33" s="419"/>
      <c r="CMR33" s="419"/>
      <c r="CMS33" s="419"/>
      <c r="CMT33" s="419"/>
      <c r="CMU33" s="419"/>
      <c r="CMV33" s="419"/>
      <c r="CMW33" s="419"/>
      <c r="CMX33" s="419"/>
      <c r="CMY33" s="419"/>
      <c r="CMZ33" s="419"/>
      <c r="CNA33" s="419"/>
      <c r="CNB33" s="419"/>
      <c r="CNC33" s="419"/>
      <c r="CND33" s="419"/>
      <c r="CNE33" s="419"/>
      <c r="CNF33" s="419"/>
      <c r="CNG33" s="419"/>
      <c r="CNH33" s="419"/>
      <c r="CNI33" s="419"/>
      <c r="CNJ33" s="419"/>
      <c r="CNK33" s="419"/>
      <c r="CNL33" s="419"/>
      <c r="CNM33" s="419"/>
      <c r="CNN33" s="419"/>
      <c r="CNO33" s="419"/>
      <c r="CNP33" s="419"/>
      <c r="CNQ33" s="419"/>
      <c r="CNR33" s="419"/>
      <c r="CNS33" s="419"/>
      <c r="CNT33" s="419"/>
      <c r="CNU33" s="419"/>
      <c r="CNV33" s="419"/>
      <c r="CNW33" s="419"/>
      <c r="CNX33" s="419"/>
      <c r="CNY33" s="419"/>
      <c r="CNZ33" s="419"/>
      <c r="COA33" s="419"/>
      <c r="COB33" s="419"/>
      <c r="COC33" s="419"/>
      <c r="COD33" s="419"/>
      <c r="COE33" s="419"/>
      <c r="COF33" s="419"/>
      <c r="COG33" s="419"/>
      <c r="COH33" s="419"/>
      <c r="COI33" s="419"/>
      <c r="COJ33" s="419"/>
      <c r="COK33" s="419"/>
      <c r="COL33" s="419"/>
      <c r="COM33" s="419"/>
      <c r="CON33" s="419"/>
      <c r="COO33" s="419"/>
      <c r="COP33" s="419"/>
      <c r="COQ33" s="419"/>
      <c r="COR33" s="419"/>
      <c r="COS33" s="419"/>
      <c r="COT33" s="419"/>
      <c r="COU33" s="419"/>
      <c r="COV33" s="419"/>
      <c r="COW33" s="419"/>
      <c r="COX33" s="419"/>
      <c r="COY33" s="419"/>
      <c r="COZ33" s="419"/>
      <c r="CPA33" s="419"/>
      <c r="CPB33" s="419"/>
      <c r="CPC33" s="419"/>
      <c r="CPD33" s="419"/>
      <c r="CPE33" s="419"/>
      <c r="CPF33" s="419"/>
      <c r="CPG33" s="419"/>
      <c r="CPH33" s="419"/>
      <c r="CPI33" s="419"/>
      <c r="CPJ33" s="419"/>
      <c r="CPK33" s="419"/>
      <c r="CPL33" s="419"/>
      <c r="CPM33" s="419"/>
      <c r="CPN33" s="419"/>
      <c r="CPO33" s="419"/>
      <c r="CPP33" s="419"/>
      <c r="CPQ33" s="419"/>
      <c r="CPR33" s="419"/>
      <c r="CPS33" s="419"/>
      <c r="CPT33" s="419"/>
      <c r="CPU33" s="419"/>
      <c r="CPV33" s="419"/>
      <c r="CPW33" s="419"/>
      <c r="CPX33" s="419"/>
      <c r="CPY33" s="419"/>
      <c r="CPZ33" s="419"/>
      <c r="CQA33" s="419"/>
      <c r="CQB33" s="419"/>
      <c r="CQC33" s="419"/>
      <c r="CQD33" s="419"/>
      <c r="CQE33" s="419"/>
      <c r="CQF33" s="419"/>
      <c r="CQG33" s="419"/>
      <c r="CQH33" s="419"/>
      <c r="CQI33" s="419"/>
      <c r="CQJ33" s="419"/>
      <c r="CQK33" s="419"/>
      <c r="CQL33" s="419"/>
      <c r="CQM33" s="419"/>
      <c r="CQN33" s="419"/>
      <c r="CQO33" s="419"/>
      <c r="CQP33" s="419"/>
      <c r="CQQ33" s="419"/>
      <c r="CQR33" s="419"/>
      <c r="CQS33" s="419"/>
      <c r="CQT33" s="419"/>
      <c r="CQU33" s="419"/>
      <c r="CQV33" s="419"/>
      <c r="CQW33" s="419"/>
      <c r="CQX33" s="419"/>
      <c r="CQY33" s="419"/>
      <c r="CQZ33" s="419"/>
      <c r="CRA33" s="419"/>
      <c r="CRB33" s="419"/>
      <c r="CRC33" s="419"/>
      <c r="CRD33" s="419"/>
      <c r="CRE33" s="419"/>
      <c r="CRF33" s="419"/>
      <c r="CRG33" s="419"/>
      <c r="CRH33" s="419"/>
      <c r="CRI33" s="419"/>
      <c r="CRJ33" s="419"/>
      <c r="CRK33" s="419"/>
      <c r="CRL33" s="419"/>
      <c r="CRM33" s="419"/>
      <c r="CRN33" s="419"/>
      <c r="CRO33" s="419"/>
      <c r="CRP33" s="419"/>
      <c r="CRQ33" s="419"/>
      <c r="CRR33" s="419"/>
      <c r="CRS33" s="419"/>
      <c r="CRT33" s="419"/>
      <c r="CRU33" s="419"/>
      <c r="CRV33" s="419"/>
      <c r="CRW33" s="419"/>
      <c r="CRX33" s="419"/>
      <c r="CRY33" s="419"/>
      <c r="CRZ33" s="419"/>
      <c r="CSA33" s="419"/>
      <c r="CSB33" s="419"/>
      <c r="CSC33" s="419"/>
      <c r="CSD33" s="419"/>
      <c r="CSE33" s="419"/>
      <c r="CSF33" s="419"/>
      <c r="CSG33" s="419"/>
      <c r="CSH33" s="419"/>
      <c r="CSI33" s="419"/>
      <c r="CSJ33" s="419"/>
      <c r="CSK33" s="419"/>
      <c r="CSL33" s="419"/>
      <c r="CSM33" s="419"/>
      <c r="CSN33" s="419"/>
      <c r="CSO33" s="419"/>
      <c r="CSP33" s="419"/>
      <c r="CSQ33" s="419"/>
      <c r="CSR33" s="419"/>
      <c r="CSS33" s="419"/>
      <c r="CST33" s="419"/>
      <c r="CSU33" s="419"/>
      <c r="CSV33" s="419"/>
      <c r="CSW33" s="419"/>
      <c r="CSX33" s="419"/>
      <c r="CSY33" s="419"/>
      <c r="CSZ33" s="419"/>
      <c r="CTA33" s="419"/>
      <c r="CTB33" s="419"/>
      <c r="CTC33" s="419"/>
      <c r="CTD33" s="419"/>
      <c r="CTE33" s="419"/>
      <c r="CTF33" s="419"/>
      <c r="CTG33" s="419"/>
      <c r="CTH33" s="419"/>
      <c r="CTI33" s="419"/>
      <c r="CTJ33" s="419"/>
      <c r="CTK33" s="419"/>
      <c r="CTL33" s="419"/>
      <c r="CTM33" s="419"/>
      <c r="CTN33" s="419"/>
      <c r="CTO33" s="419"/>
      <c r="CTP33" s="419"/>
      <c r="CTQ33" s="419"/>
      <c r="CTR33" s="419"/>
      <c r="CTS33" s="419"/>
      <c r="CTT33" s="419"/>
      <c r="CTU33" s="419"/>
      <c r="CTV33" s="419"/>
      <c r="CTW33" s="419"/>
      <c r="CTX33" s="419"/>
      <c r="CTY33" s="419"/>
      <c r="CTZ33" s="419"/>
      <c r="CUA33" s="419"/>
      <c r="CUB33" s="419"/>
      <c r="CUC33" s="419"/>
      <c r="CUD33" s="419"/>
      <c r="CUE33" s="419"/>
      <c r="CUF33" s="419"/>
      <c r="CUG33" s="419"/>
      <c r="CUH33" s="419"/>
      <c r="CUI33" s="419"/>
      <c r="CUJ33" s="419"/>
      <c r="CUK33" s="419"/>
      <c r="CUL33" s="419"/>
      <c r="CUM33" s="419"/>
      <c r="CUN33" s="419"/>
      <c r="CUO33" s="419"/>
      <c r="CUP33" s="419"/>
      <c r="CUQ33" s="419"/>
      <c r="CUR33" s="419"/>
      <c r="CUS33" s="419"/>
      <c r="CUT33" s="419"/>
      <c r="CUU33" s="419"/>
      <c r="CUV33" s="419"/>
      <c r="CUW33" s="419"/>
      <c r="CUX33" s="419"/>
      <c r="CUY33" s="419"/>
      <c r="CUZ33" s="419"/>
      <c r="CVA33" s="419"/>
      <c r="CVB33" s="419"/>
      <c r="CVC33" s="419"/>
      <c r="CVD33" s="419"/>
      <c r="CVE33" s="419"/>
      <c r="CVF33" s="419"/>
      <c r="CVG33" s="419"/>
      <c r="CVH33" s="419"/>
      <c r="CVI33" s="419"/>
      <c r="CVJ33" s="419"/>
      <c r="CVK33" s="419"/>
      <c r="CVL33" s="419"/>
      <c r="CVM33" s="419"/>
      <c r="CVN33" s="419"/>
      <c r="CVO33" s="419"/>
      <c r="CVP33" s="419"/>
      <c r="CVQ33" s="419"/>
      <c r="CVR33" s="419"/>
      <c r="CVS33" s="419"/>
      <c r="CVT33" s="419"/>
      <c r="CVU33" s="419"/>
      <c r="CVV33" s="419"/>
      <c r="CVW33" s="419"/>
      <c r="CVX33" s="419"/>
      <c r="CVY33" s="419"/>
      <c r="CVZ33" s="419"/>
      <c r="CWA33" s="419"/>
      <c r="CWB33" s="419"/>
      <c r="CWC33" s="419"/>
      <c r="CWD33" s="419"/>
      <c r="CWE33" s="419"/>
      <c r="CWF33" s="419"/>
      <c r="CWG33" s="419"/>
      <c r="CWH33" s="419"/>
      <c r="CWI33" s="419"/>
      <c r="CWJ33" s="419"/>
      <c r="CWK33" s="419"/>
      <c r="CWL33" s="419"/>
      <c r="CWM33" s="419"/>
      <c r="CWN33" s="419"/>
      <c r="CWO33" s="419"/>
      <c r="CWP33" s="419"/>
      <c r="CWQ33" s="419"/>
      <c r="CWR33" s="419"/>
      <c r="CWS33" s="419"/>
      <c r="CWT33" s="419"/>
      <c r="CWU33" s="419"/>
      <c r="CWV33" s="419"/>
      <c r="CWW33" s="419"/>
      <c r="CWX33" s="419"/>
      <c r="CWY33" s="419"/>
      <c r="CWZ33" s="419"/>
      <c r="CXA33" s="419"/>
      <c r="CXB33" s="419"/>
      <c r="CXC33" s="419"/>
      <c r="CXD33" s="419"/>
      <c r="CXE33" s="419"/>
      <c r="CXF33" s="419"/>
      <c r="CXG33" s="419"/>
      <c r="CXH33" s="419"/>
      <c r="CXI33" s="419"/>
      <c r="CXJ33" s="419"/>
      <c r="CXK33" s="419"/>
      <c r="CXL33" s="419"/>
      <c r="CXM33" s="419"/>
      <c r="CXN33" s="419"/>
      <c r="CXO33" s="419"/>
      <c r="CXP33" s="419"/>
      <c r="CXQ33" s="419"/>
      <c r="CXR33" s="419"/>
      <c r="CXS33" s="419"/>
      <c r="CXT33" s="419"/>
      <c r="CXU33" s="419"/>
      <c r="CXV33" s="419"/>
      <c r="CXW33" s="419"/>
      <c r="CXX33" s="419"/>
      <c r="CXY33" s="419"/>
      <c r="CXZ33" s="419"/>
      <c r="CYA33" s="419"/>
      <c r="CYB33" s="419"/>
      <c r="CYC33" s="419"/>
      <c r="CYD33" s="419"/>
      <c r="CYE33" s="419"/>
      <c r="CYF33" s="419"/>
      <c r="CYG33" s="419"/>
      <c r="CYH33" s="419"/>
      <c r="CYI33" s="419"/>
      <c r="CYJ33" s="419"/>
      <c r="CYK33" s="419"/>
      <c r="CYL33" s="419"/>
      <c r="CYM33" s="419"/>
      <c r="CYN33" s="419"/>
      <c r="CYO33" s="419"/>
      <c r="CYP33" s="419"/>
      <c r="CYQ33" s="419"/>
      <c r="CYR33" s="419"/>
      <c r="CYS33" s="419"/>
      <c r="CYT33" s="419"/>
      <c r="CYU33" s="419"/>
      <c r="CYV33" s="419"/>
      <c r="CYW33" s="419"/>
      <c r="CYX33" s="419"/>
      <c r="CYY33" s="419"/>
      <c r="CYZ33" s="419"/>
      <c r="CZA33" s="419"/>
      <c r="CZB33" s="419"/>
      <c r="CZC33" s="419"/>
      <c r="CZD33" s="419"/>
      <c r="CZE33" s="419"/>
      <c r="CZF33" s="419"/>
      <c r="CZG33" s="419"/>
      <c r="CZH33" s="419"/>
      <c r="CZI33" s="419"/>
      <c r="CZJ33" s="419"/>
      <c r="CZK33" s="419"/>
      <c r="CZL33" s="419"/>
      <c r="CZM33" s="419"/>
      <c r="CZN33" s="419"/>
      <c r="CZO33" s="419"/>
      <c r="CZP33" s="419"/>
      <c r="CZQ33" s="419"/>
      <c r="CZR33" s="419"/>
      <c r="CZS33" s="419"/>
      <c r="CZT33" s="419"/>
      <c r="CZU33" s="419"/>
      <c r="CZV33" s="419"/>
      <c r="CZW33" s="419"/>
      <c r="CZX33" s="419"/>
      <c r="CZY33" s="419"/>
      <c r="CZZ33" s="419"/>
      <c r="DAA33" s="419"/>
      <c r="DAB33" s="419"/>
      <c r="DAC33" s="419"/>
      <c r="DAD33" s="419"/>
      <c r="DAE33" s="419"/>
      <c r="DAF33" s="419"/>
      <c r="DAG33" s="419"/>
      <c r="DAH33" s="419"/>
      <c r="DAI33" s="419"/>
      <c r="DAJ33" s="419"/>
      <c r="DAK33" s="419"/>
      <c r="DAL33" s="419"/>
      <c r="DAM33" s="419"/>
      <c r="DAN33" s="419"/>
      <c r="DAO33" s="419"/>
      <c r="DAP33" s="419"/>
      <c r="DAQ33" s="419"/>
      <c r="DAR33" s="419"/>
      <c r="DAS33" s="419"/>
      <c r="DAT33" s="419"/>
      <c r="DAU33" s="419"/>
      <c r="DAV33" s="419"/>
      <c r="DAW33" s="419"/>
      <c r="DAX33" s="419"/>
      <c r="DAY33" s="419"/>
      <c r="DAZ33" s="419"/>
      <c r="DBA33" s="419"/>
      <c r="DBB33" s="419"/>
      <c r="DBC33" s="419"/>
      <c r="DBD33" s="419"/>
      <c r="DBE33" s="419"/>
      <c r="DBF33" s="419"/>
      <c r="DBG33" s="419"/>
      <c r="DBH33" s="419"/>
      <c r="DBI33" s="419"/>
      <c r="DBJ33" s="419"/>
      <c r="DBK33" s="419"/>
      <c r="DBL33" s="419"/>
      <c r="DBM33" s="419"/>
      <c r="DBN33" s="419"/>
      <c r="DBO33" s="419"/>
      <c r="DBP33" s="419"/>
      <c r="DBQ33" s="419"/>
      <c r="DBR33" s="419"/>
      <c r="DBS33" s="419"/>
      <c r="DBT33" s="419"/>
      <c r="DBU33" s="419"/>
      <c r="DBV33" s="419"/>
      <c r="DBW33" s="419"/>
      <c r="DBX33" s="419"/>
      <c r="DBY33" s="419"/>
      <c r="DBZ33" s="419"/>
      <c r="DCA33" s="419"/>
      <c r="DCB33" s="419"/>
      <c r="DCC33" s="419"/>
      <c r="DCD33" s="419"/>
      <c r="DCE33" s="419"/>
      <c r="DCF33" s="419"/>
      <c r="DCG33" s="419"/>
      <c r="DCH33" s="419"/>
      <c r="DCI33" s="419"/>
      <c r="DCJ33" s="419"/>
      <c r="DCK33" s="419"/>
      <c r="DCL33" s="419"/>
      <c r="DCM33" s="419"/>
      <c r="DCN33" s="419"/>
      <c r="DCO33" s="419"/>
      <c r="DCP33" s="419"/>
      <c r="DCQ33" s="419"/>
      <c r="DCR33" s="419"/>
      <c r="DCS33" s="419"/>
      <c r="DCT33" s="419"/>
      <c r="DCU33" s="419"/>
      <c r="DCV33" s="419"/>
      <c r="DCW33" s="419"/>
      <c r="DCX33" s="419"/>
      <c r="DCY33" s="419"/>
      <c r="DCZ33" s="419"/>
      <c r="DDA33" s="419"/>
      <c r="DDB33" s="419"/>
      <c r="DDC33" s="419"/>
      <c r="DDD33" s="419"/>
      <c r="DDE33" s="419"/>
      <c r="DDF33" s="419"/>
      <c r="DDG33" s="419"/>
      <c r="DDH33" s="419"/>
      <c r="DDI33" s="419"/>
      <c r="DDJ33" s="419"/>
      <c r="DDK33" s="419"/>
      <c r="DDL33" s="419"/>
      <c r="DDM33" s="419"/>
      <c r="DDN33" s="419"/>
      <c r="DDO33" s="419"/>
      <c r="DDP33" s="419"/>
      <c r="DDQ33" s="419"/>
      <c r="DDR33" s="419"/>
      <c r="DDS33" s="419"/>
      <c r="DDT33" s="419"/>
      <c r="DDU33" s="419"/>
      <c r="DDV33" s="419"/>
      <c r="DDW33" s="419"/>
      <c r="DDX33" s="419"/>
      <c r="DDY33" s="419"/>
      <c r="DDZ33" s="419"/>
      <c r="DEA33" s="419"/>
      <c r="DEB33" s="419"/>
      <c r="DEC33" s="419"/>
      <c r="DED33" s="419"/>
      <c r="DEE33" s="419"/>
      <c r="DEF33" s="419"/>
      <c r="DEG33" s="419"/>
      <c r="DEH33" s="419"/>
      <c r="DEI33" s="419"/>
      <c r="DEJ33" s="419"/>
      <c r="DEK33" s="419"/>
      <c r="DEL33" s="419"/>
      <c r="DEM33" s="419"/>
      <c r="DEN33" s="419"/>
      <c r="DEO33" s="419"/>
      <c r="DEP33" s="419"/>
      <c r="DEQ33" s="419"/>
      <c r="DER33" s="419"/>
      <c r="DES33" s="419"/>
      <c r="DET33" s="419"/>
      <c r="DEU33" s="419"/>
      <c r="DEV33" s="419"/>
      <c r="DEW33" s="419"/>
      <c r="DEX33" s="419"/>
      <c r="DEY33" s="419"/>
      <c r="DEZ33" s="419"/>
      <c r="DFA33" s="419"/>
      <c r="DFB33" s="419"/>
      <c r="DFC33" s="419"/>
      <c r="DFD33" s="419"/>
      <c r="DFE33" s="419"/>
      <c r="DFF33" s="419"/>
      <c r="DFG33" s="419"/>
      <c r="DFH33" s="419"/>
      <c r="DFI33" s="419"/>
      <c r="DFJ33" s="419"/>
      <c r="DFK33" s="419"/>
      <c r="DFL33" s="419"/>
      <c r="DFM33" s="419"/>
      <c r="DFN33" s="419"/>
      <c r="DFO33" s="419"/>
      <c r="DFP33" s="419"/>
      <c r="DFQ33" s="419"/>
      <c r="DFR33" s="419"/>
      <c r="DFS33" s="419"/>
      <c r="DFT33" s="419"/>
      <c r="DFU33" s="419"/>
      <c r="DFV33" s="419"/>
      <c r="DFW33" s="419"/>
      <c r="DFX33" s="419"/>
      <c r="DFY33" s="419"/>
      <c r="DFZ33" s="419"/>
      <c r="DGA33" s="419"/>
      <c r="DGB33" s="419"/>
      <c r="DGC33" s="419"/>
      <c r="DGD33" s="419"/>
      <c r="DGE33" s="419"/>
      <c r="DGF33" s="419"/>
      <c r="DGG33" s="419"/>
      <c r="DGH33" s="419"/>
      <c r="DGI33" s="419"/>
      <c r="DGJ33" s="419"/>
      <c r="DGK33" s="419"/>
      <c r="DGL33" s="419"/>
      <c r="DGM33" s="419"/>
      <c r="DGN33" s="419"/>
      <c r="DGO33" s="419"/>
      <c r="DGP33" s="419"/>
      <c r="DGQ33" s="419"/>
      <c r="DGR33" s="419"/>
      <c r="DGS33" s="419"/>
      <c r="DGT33" s="419"/>
      <c r="DGU33" s="419"/>
      <c r="DGV33" s="419"/>
      <c r="DGW33" s="419"/>
      <c r="DGX33" s="419"/>
      <c r="DGY33" s="419"/>
      <c r="DGZ33" s="419"/>
      <c r="DHA33" s="419"/>
      <c r="DHB33" s="419"/>
      <c r="DHC33" s="419"/>
      <c r="DHD33" s="419"/>
      <c r="DHE33" s="419"/>
      <c r="DHF33" s="419"/>
      <c r="DHG33" s="419"/>
      <c r="DHH33" s="419"/>
      <c r="DHI33" s="419"/>
      <c r="DHJ33" s="419"/>
      <c r="DHK33" s="419"/>
      <c r="DHL33" s="419"/>
      <c r="DHM33" s="419"/>
      <c r="DHN33" s="419"/>
      <c r="DHO33" s="419"/>
      <c r="DHP33" s="419"/>
      <c r="DHQ33" s="419"/>
      <c r="DHR33" s="419"/>
      <c r="DHS33" s="419"/>
      <c r="DHT33" s="419"/>
      <c r="DHU33" s="419"/>
      <c r="DHV33" s="419"/>
      <c r="DHW33" s="419"/>
      <c r="DHX33" s="419"/>
      <c r="DHY33" s="419"/>
      <c r="DHZ33" s="419"/>
      <c r="DIA33" s="419"/>
      <c r="DIB33" s="419"/>
      <c r="DIC33" s="419"/>
      <c r="DID33" s="419"/>
      <c r="DIE33" s="419"/>
      <c r="DIF33" s="419"/>
      <c r="DIG33" s="419"/>
      <c r="DIH33" s="419"/>
      <c r="DII33" s="419"/>
      <c r="DIJ33" s="419"/>
      <c r="DIK33" s="419"/>
      <c r="DIL33" s="419"/>
      <c r="DIM33" s="419"/>
      <c r="DIN33" s="419"/>
      <c r="DIO33" s="419"/>
      <c r="DIP33" s="419"/>
      <c r="DIQ33" s="419"/>
      <c r="DIR33" s="419"/>
      <c r="DIS33" s="419"/>
      <c r="DIT33" s="419"/>
      <c r="DIU33" s="419"/>
      <c r="DIV33" s="419"/>
      <c r="DIW33" s="419"/>
      <c r="DIX33" s="419"/>
      <c r="DIY33" s="419"/>
      <c r="DIZ33" s="419"/>
      <c r="DJA33" s="419"/>
      <c r="DJB33" s="419"/>
      <c r="DJC33" s="419"/>
      <c r="DJD33" s="419"/>
      <c r="DJE33" s="419"/>
      <c r="DJF33" s="419"/>
      <c r="DJG33" s="419"/>
      <c r="DJH33" s="419"/>
      <c r="DJI33" s="419"/>
      <c r="DJJ33" s="419"/>
      <c r="DJK33" s="419"/>
      <c r="DJL33" s="419"/>
      <c r="DJM33" s="419"/>
      <c r="DJN33" s="419"/>
      <c r="DJO33" s="419"/>
      <c r="DJP33" s="419"/>
      <c r="DJQ33" s="419"/>
      <c r="DJR33" s="419"/>
      <c r="DJS33" s="419"/>
      <c r="DJT33" s="419"/>
      <c r="DJU33" s="419"/>
      <c r="DJV33" s="419"/>
      <c r="DJW33" s="419"/>
      <c r="DJX33" s="419"/>
      <c r="DJY33" s="419"/>
      <c r="DJZ33" s="419"/>
      <c r="DKA33" s="419"/>
      <c r="DKB33" s="419"/>
      <c r="DKC33" s="419"/>
      <c r="DKD33" s="419"/>
      <c r="DKE33" s="419"/>
      <c r="DKF33" s="419"/>
      <c r="DKG33" s="419"/>
      <c r="DKH33" s="419"/>
      <c r="DKI33" s="419"/>
      <c r="DKJ33" s="419"/>
      <c r="DKK33" s="419"/>
      <c r="DKL33" s="419"/>
      <c r="DKM33" s="419"/>
      <c r="DKN33" s="419"/>
      <c r="DKO33" s="419"/>
      <c r="DKP33" s="419"/>
      <c r="DKQ33" s="419"/>
      <c r="DKR33" s="419"/>
      <c r="DKS33" s="419"/>
      <c r="DKT33" s="419"/>
      <c r="DKU33" s="419"/>
      <c r="DKV33" s="419"/>
      <c r="DKW33" s="419"/>
      <c r="DKX33" s="419"/>
      <c r="DKY33" s="419"/>
      <c r="DKZ33" s="419"/>
      <c r="DLA33" s="419"/>
      <c r="DLB33" s="419"/>
      <c r="DLC33" s="419"/>
      <c r="DLD33" s="419"/>
      <c r="DLE33" s="419"/>
      <c r="DLF33" s="419"/>
      <c r="DLG33" s="419"/>
      <c r="DLH33" s="419"/>
      <c r="DLI33" s="419"/>
      <c r="DLJ33" s="419"/>
      <c r="DLK33" s="419"/>
      <c r="DLL33" s="419"/>
      <c r="DLM33" s="419"/>
      <c r="DLN33" s="419"/>
      <c r="DLO33" s="419"/>
      <c r="DLP33" s="419"/>
      <c r="DLQ33" s="419"/>
      <c r="DLR33" s="419"/>
      <c r="DLS33" s="419"/>
      <c r="DLT33" s="419"/>
      <c r="DLU33" s="419"/>
      <c r="DLV33" s="419"/>
      <c r="DLW33" s="419"/>
      <c r="DLX33" s="419"/>
      <c r="DLY33" s="419"/>
      <c r="DLZ33" s="419"/>
      <c r="DMA33" s="419"/>
      <c r="DMB33" s="419"/>
      <c r="DMC33" s="419"/>
      <c r="DMD33" s="419"/>
      <c r="DME33" s="419"/>
      <c r="DMF33" s="419"/>
      <c r="DMG33" s="419"/>
      <c r="DMH33" s="419"/>
      <c r="DMI33" s="419"/>
      <c r="DMJ33" s="419"/>
      <c r="DMK33" s="419"/>
      <c r="DML33" s="419"/>
      <c r="DMM33" s="419"/>
      <c r="DMN33" s="419"/>
      <c r="DMO33" s="419"/>
      <c r="DMP33" s="419"/>
      <c r="DMQ33" s="419"/>
      <c r="DMR33" s="419"/>
      <c r="DMS33" s="419"/>
      <c r="DMT33" s="419"/>
      <c r="DMU33" s="419"/>
      <c r="DMV33" s="419"/>
      <c r="DMW33" s="419"/>
      <c r="DMX33" s="419"/>
      <c r="DMY33" s="419"/>
      <c r="DMZ33" s="419"/>
      <c r="DNA33" s="419"/>
      <c r="DNB33" s="419"/>
      <c r="DNC33" s="419"/>
      <c r="DND33" s="419"/>
      <c r="DNE33" s="419"/>
      <c r="DNF33" s="419"/>
      <c r="DNG33" s="419"/>
      <c r="DNH33" s="419"/>
      <c r="DNI33" s="419"/>
      <c r="DNJ33" s="419"/>
      <c r="DNK33" s="419"/>
      <c r="DNL33" s="419"/>
      <c r="DNM33" s="419"/>
      <c r="DNN33" s="419"/>
      <c r="DNO33" s="419"/>
      <c r="DNP33" s="419"/>
      <c r="DNQ33" s="419"/>
      <c r="DNR33" s="419"/>
      <c r="DNS33" s="419"/>
      <c r="DNT33" s="419"/>
      <c r="DNU33" s="419"/>
      <c r="DNV33" s="419"/>
      <c r="DNW33" s="419"/>
      <c r="DNX33" s="419"/>
      <c r="DNY33" s="419"/>
      <c r="DNZ33" s="419"/>
      <c r="DOA33" s="419"/>
      <c r="DOB33" s="419"/>
      <c r="DOC33" s="419"/>
      <c r="DOD33" s="419"/>
      <c r="DOE33" s="419"/>
      <c r="DOF33" s="419"/>
      <c r="DOG33" s="419"/>
      <c r="DOH33" s="419"/>
      <c r="DOI33" s="419"/>
      <c r="DOJ33" s="419"/>
      <c r="DOK33" s="419"/>
      <c r="DOL33" s="419"/>
      <c r="DOM33" s="419"/>
      <c r="DON33" s="419"/>
      <c r="DOO33" s="419"/>
      <c r="DOP33" s="419"/>
      <c r="DOQ33" s="419"/>
      <c r="DOR33" s="419"/>
      <c r="DOS33" s="419"/>
      <c r="DOT33" s="419"/>
      <c r="DOU33" s="419"/>
      <c r="DOV33" s="419"/>
      <c r="DOW33" s="419"/>
      <c r="DOX33" s="419"/>
      <c r="DOY33" s="419"/>
      <c r="DOZ33" s="419"/>
      <c r="DPA33" s="419"/>
      <c r="DPB33" s="419"/>
      <c r="DPC33" s="419"/>
      <c r="DPD33" s="419"/>
      <c r="DPE33" s="419"/>
      <c r="DPF33" s="419"/>
      <c r="DPG33" s="419"/>
      <c r="DPH33" s="419"/>
      <c r="DPI33" s="419"/>
      <c r="DPJ33" s="419"/>
      <c r="DPK33" s="419"/>
      <c r="DPL33" s="419"/>
      <c r="DPM33" s="419"/>
      <c r="DPN33" s="419"/>
      <c r="DPO33" s="419"/>
      <c r="DPP33" s="419"/>
      <c r="DPQ33" s="419"/>
      <c r="DPR33" s="419"/>
      <c r="DPS33" s="419"/>
      <c r="DPT33" s="419"/>
      <c r="DPU33" s="419"/>
      <c r="DPV33" s="419"/>
      <c r="DPW33" s="419"/>
      <c r="DPX33" s="419"/>
      <c r="DPY33" s="419"/>
      <c r="DPZ33" s="419"/>
      <c r="DQA33" s="419"/>
      <c r="DQB33" s="419"/>
      <c r="DQC33" s="419"/>
      <c r="DQD33" s="419"/>
      <c r="DQE33" s="419"/>
      <c r="DQF33" s="419"/>
      <c r="DQG33" s="419"/>
      <c r="DQH33" s="419"/>
      <c r="DQI33" s="419"/>
      <c r="DQJ33" s="419"/>
      <c r="DQK33" s="419"/>
      <c r="DQL33" s="419"/>
      <c r="DQM33" s="419"/>
      <c r="DQN33" s="419"/>
      <c r="DQO33" s="419"/>
      <c r="DQP33" s="419"/>
      <c r="DQQ33" s="419"/>
      <c r="DQR33" s="419"/>
      <c r="DQS33" s="419"/>
      <c r="DQT33" s="419"/>
      <c r="DQU33" s="419"/>
      <c r="DQV33" s="419"/>
      <c r="DQW33" s="419"/>
      <c r="DQX33" s="419"/>
      <c r="DQY33" s="419"/>
      <c r="DQZ33" s="419"/>
      <c r="DRA33" s="419"/>
      <c r="DRB33" s="419"/>
      <c r="DRC33" s="419"/>
      <c r="DRD33" s="419"/>
      <c r="DRE33" s="419"/>
      <c r="DRF33" s="419"/>
      <c r="DRG33" s="419"/>
      <c r="DRH33" s="419"/>
      <c r="DRI33" s="419"/>
      <c r="DRJ33" s="419"/>
      <c r="DRK33" s="419"/>
      <c r="DRL33" s="419"/>
      <c r="DRM33" s="419"/>
      <c r="DRN33" s="419"/>
      <c r="DRO33" s="419"/>
      <c r="DRP33" s="419"/>
      <c r="DRQ33" s="419"/>
      <c r="DRR33" s="419"/>
      <c r="DRS33" s="419"/>
      <c r="DRT33" s="419"/>
      <c r="DRU33" s="419"/>
      <c r="DRV33" s="419"/>
      <c r="DRW33" s="419"/>
      <c r="DRX33" s="419"/>
      <c r="DRY33" s="419"/>
      <c r="DRZ33" s="419"/>
      <c r="DSA33" s="419"/>
      <c r="DSB33" s="419"/>
      <c r="DSC33" s="419"/>
      <c r="DSD33" s="419"/>
      <c r="DSE33" s="419"/>
      <c r="DSF33" s="419"/>
      <c r="DSG33" s="419"/>
      <c r="DSH33" s="419"/>
      <c r="DSI33" s="419"/>
      <c r="DSJ33" s="419"/>
      <c r="DSK33" s="419"/>
      <c r="DSL33" s="419"/>
      <c r="DSM33" s="419"/>
      <c r="DSN33" s="419"/>
      <c r="DSO33" s="419"/>
      <c r="DSP33" s="419"/>
      <c r="DSQ33" s="419"/>
      <c r="DSR33" s="419"/>
      <c r="DSS33" s="419"/>
      <c r="DST33" s="419"/>
      <c r="DSU33" s="419"/>
      <c r="DSV33" s="419"/>
      <c r="DSW33" s="419"/>
      <c r="DSX33" s="419"/>
      <c r="DSY33" s="419"/>
      <c r="DSZ33" s="419"/>
      <c r="DTA33" s="419"/>
      <c r="DTB33" s="419"/>
      <c r="DTC33" s="419"/>
      <c r="DTD33" s="419"/>
      <c r="DTE33" s="419"/>
      <c r="DTF33" s="419"/>
      <c r="DTG33" s="419"/>
      <c r="DTH33" s="419"/>
      <c r="DTI33" s="419"/>
      <c r="DTJ33" s="419"/>
      <c r="DTK33" s="419"/>
      <c r="DTL33" s="419"/>
      <c r="DTM33" s="419"/>
      <c r="DTN33" s="419"/>
      <c r="DTO33" s="419"/>
      <c r="DTP33" s="419"/>
      <c r="DTQ33" s="419"/>
      <c r="DTR33" s="419"/>
      <c r="DTS33" s="419"/>
      <c r="DTT33" s="419"/>
      <c r="DTU33" s="419"/>
      <c r="DTV33" s="419"/>
      <c r="DTW33" s="419"/>
      <c r="DTX33" s="419"/>
      <c r="DTY33" s="419"/>
      <c r="DTZ33" s="419"/>
      <c r="DUA33" s="419"/>
      <c r="DUB33" s="419"/>
      <c r="DUC33" s="419"/>
      <c r="DUD33" s="419"/>
      <c r="DUE33" s="419"/>
      <c r="DUF33" s="419"/>
      <c r="DUG33" s="419"/>
      <c r="DUH33" s="419"/>
      <c r="DUI33" s="419"/>
      <c r="DUJ33" s="419"/>
      <c r="DUK33" s="419"/>
      <c r="DUL33" s="419"/>
      <c r="DUM33" s="419"/>
      <c r="DUN33" s="419"/>
      <c r="DUO33" s="419"/>
      <c r="DUP33" s="419"/>
      <c r="DUQ33" s="419"/>
      <c r="DUR33" s="419"/>
      <c r="DUS33" s="419"/>
      <c r="DUT33" s="419"/>
      <c r="DUU33" s="419"/>
      <c r="DUV33" s="419"/>
      <c r="DUW33" s="419"/>
      <c r="DUX33" s="419"/>
      <c r="DUY33" s="419"/>
      <c r="DUZ33" s="419"/>
      <c r="DVA33" s="419"/>
      <c r="DVB33" s="419"/>
      <c r="DVC33" s="419"/>
      <c r="DVD33" s="419"/>
      <c r="DVE33" s="419"/>
      <c r="DVF33" s="419"/>
      <c r="DVG33" s="419"/>
      <c r="DVH33" s="419"/>
      <c r="DVI33" s="419"/>
      <c r="DVJ33" s="419"/>
      <c r="DVK33" s="419"/>
      <c r="DVL33" s="419"/>
      <c r="DVM33" s="419"/>
      <c r="DVN33" s="419"/>
      <c r="DVO33" s="419"/>
      <c r="DVP33" s="419"/>
      <c r="DVQ33" s="419"/>
      <c r="DVR33" s="419"/>
      <c r="DVS33" s="419"/>
      <c r="DVT33" s="419"/>
      <c r="DVU33" s="419"/>
      <c r="DVV33" s="419"/>
      <c r="DVW33" s="419"/>
      <c r="DVX33" s="419"/>
      <c r="DVY33" s="419"/>
      <c r="DVZ33" s="419"/>
      <c r="DWA33" s="419"/>
      <c r="DWB33" s="419"/>
      <c r="DWC33" s="419"/>
      <c r="DWD33" s="419"/>
      <c r="DWE33" s="419"/>
      <c r="DWF33" s="419"/>
      <c r="DWG33" s="419"/>
      <c r="DWH33" s="419"/>
      <c r="DWI33" s="419"/>
      <c r="DWJ33" s="419"/>
      <c r="DWK33" s="419"/>
      <c r="DWL33" s="419"/>
      <c r="DWM33" s="419"/>
      <c r="DWN33" s="419"/>
      <c r="DWO33" s="419"/>
      <c r="DWP33" s="419"/>
      <c r="DWQ33" s="419"/>
      <c r="DWR33" s="419"/>
      <c r="DWS33" s="419"/>
      <c r="DWT33" s="419"/>
      <c r="DWU33" s="419"/>
      <c r="DWV33" s="419"/>
      <c r="DWW33" s="419"/>
      <c r="DWX33" s="419"/>
      <c r="DWY33" s="419"/>
      <c r="DWZ33" s="419"/>
      <c r="DXA33" s="419"/>
      <c r="DXB33" s="419"/>
      <c r="DXC33" s="419"/>
      <c r="DXD33" s="419"/>
      <c r="DXE33" s="419"/>
      <c r="DXF33" s="419"/>
      <c r="DXG33" s="419"/>
      <c r="DXH33" s="419"/>
      <c r="DXI33" s="419"/>
      <c r="DXJ33" s="419"/>
      <c r="DXK33" s="419"/>
      <c r="DXL33" s="419"/>
      <c r="DXM33" s="419"/>
      <c r="DXN33" s="419"/>
      <c r="DXO33" s="419"/>
      <c r="DXP33" s="419"/>
      <c r="DXQ33" s="419"/>
      <c r="DXR33" s="419"/>
      <c r="DXS33" s="419"/>
      <c r="DXT33" s="419"/>
      <c r="DXU33" s="419"/>
      <c r="DXV33" s="419"/>
      <c r="DXW33" s="419"/>
      <c r="DXX33" s="419"/>
      <c r="DXY33" s="419"/>
      <c r="DXZ33" s="419"/>
      <c r="DYA33" s="419"/>
      <c r="DYB33" s="419"/>
      <c r="DYC33" s="419"/>
      <c r="DYD33" s="419"/>
      <c r="DYE33" s="419"/>
      <c r="DYF33" s="419"/>
      <c r="DYG33" s="419"/>
      <c r="DYH33" s="419"/>
      <c r="DYI33" s="419"/>
      <c r="DYJ33" s="419"/>
      <c r="DYK33" s="419"/>
      <c r="DYL33" s="419"/>
      <c r="DYM33" s="419"/>
      <c r="DYN33" s="419"/>
      <c r="DYO33" s="419"/>
      <c r="DYP33" s="419"/>
      <c r="DYQ33" s="419"/>
      <c r="DYR33" s="419"/>
      <c r="DYS33" s="419"/>
      <c r="DYT33" s="419"/>
      <c r="DYU33" s="419"/>
      <c r="DYV33" s="419"/>
      <c r="DYW33" s="419"/>
      <c r="DYX33" s="419"/>
      <c r="DYY33" s="419"/>
      <c r="DYZ33" s="419"/>
      <c r="DZA33" s="419"/>
      <c r="DZB33" s="419"/>
      <c r="DZC33" s="419"/>
      <c r="DZD33" s="419"/>
      <c r="DZE33" s="419"/>
      <c r="DZF33" s="419"/>
      <c r="DZG33" s="419"/>
      <c r="DZH33" s="419"/>
      <c r="DZI33" s="419"/>
      <c r="DZJ33" s="419"/>
      <c r="DZK33" s="419"/>
      <c r="DZL33" s="419"/>
      <c r="DZM33" s="419"/>
      <c r="DZN33" s="419"/>
      <c r="DZO33" s="419"/>
      <c r="DZP33" s="419"/>
      <c r="DZQ33" s="419"/>
      <c r="DZR33" s="419"/>
      <c r="DZS33" s="419"/>
      <c r="DZT33" s="419"/>
      <c r="DZU33" s="419"/>
      <c r="DZV33" s="419"/>
      <c r="DZW33" s="419"/>
      <c r="DZX33" s="419"/>
      <c r="DZY33" s="419"/>
      <c r="DZZ33" s="419"/>
      <c r="EAA33" s="419"/>
      <c r="EAB33" s="419"/>
      <c r="EAC33" s="419"/>
      <c r="EAD33" s="419"/>
      <c r="EAE33" s="419"/>
      <c r="EAF33" s="419"/>
      <c r="EAG33" s="419"/>
      <c r="EAH33" s="419"/>
      <c r="EAI33" s="419"/>
      <c r="EAJ33" s="419"/>
      <c r="EAK33" s="419"/>
      <c r="EAL33" s="419"/>
      <c r="EAM33" s="419"/>
      <c r="EAN33" s="419"/>
      <c r="EAO33" s="419"/>
      <c r="EAP33" s="419"/>
      <c r="EAQ33" s="419"/>
      <c r="EAR33" s="419"/>
      <c r="EAS33" s="419"/>
      <c r="EAT33" s="419"/>
      <c r="EAU33" s="419"/>
      <c r="EAV33" s="419"/>
      <c r="EAW33" s="419"/>
      <c r="EAX33" s="419"/>
      <c r="EAY33" s="419"/>
      <c r="EAZ33" s="419"/>
      <c r="EBA33" s="419"/>
      <c r="EBB33" s="419"/>
      <c r="EBC33" s="419"/>
      <c r="EBD33" s="419"/>
      <c r="EBE33" s="419"/>
      <c r="EBF33" s="419"/>
      <c r="EBG33" s="419"/>
      <c r="EBH33" s="419"/>
      <c r="EBI33" s="419"/>
      <c r="EBJ33" s="419"/>
      <c r="EBK33" s="419"/>
      <c r="EBL33" s="419"/>
      <c r="EBM33" s="419"/>
      <c r="EBN33" s="419"/>
      <c r="EBO33" s="419"/>
      <c r="EBP33" s="419"/>
      <c r="EBQ33" s="419"/>
      <c r="EBR33" s="419"/>
      <c r="EBS33" s="419"/>
      <c r="EBT33" s="419"/>
      <c r="EBU33" s="419"/>
      <c r="EBV33" s="419"/>
      <c r="EBW33" s="419"/>
      <c r="EBX33" s="419"/>
      <c r="EBY33" s="419"/>
      <c r="EBZ33" s="419"/>
      <c r="ECA33" s="419"/>
      <c r="ECB33" s="419"/>
      <c r="ECC33" s="419"/>
      <c r="ECD33" s="419"/>
      <c r="ECE33" s="419"/>
      <c r="ECF33" s="419"/>
      <c r="ECG33" s="419"/>
      <c r="ECH33" s="419"/>
      <c r="ECI33" s="419"/>
      <c r="ECJ33" s="419"/>
      <c r="ECK33" s="419"/>
      <c r="ECL33" s="419"/>
      <c r="ECM33" s="419"/>
      <c r="ECN33" s="419"/>
      <c r="ECO33" s="419"/>
      <c r="ECP33" s="419"/>
      <c r="ECQ33" s="419"/>
      <c r="ECR33" s="419"/>
      <c r="ECS33" s="419"/>
      <c r="ECT33" s="419"/>
      <c r="ECU33" s="419"/>
      <c r="ECV33" s="419"/>
      <c r="ECW33" s="419"/>
      <c r="ECX33" s="419"/>
      <c r="ECY33" s="419"/>
      <c r="ECZ33" s="419"/>
      <c r="EDA33" s="419"/>
      <c r="EDB33" s="419"/>
      <c r="EDC33" s="419"/>
      <c r="EDD33" s="419"/>
      <c r="EDE33" s="419"/>
      <c r="EDF33" s="419"/>
      <c r="EDG33" s="419"/>
      <c r="EDH33" s="419"/>
      <c r="EDI33" s="419"/>
      <c r="EDJ33" s="419"/>
      <c r="EDK33" s="419"/>
      <c r="EDL33" s="419"/>
      <c r="EDM33" s="419"/>
      <c r="EDN33" s="419"/>
      <c r="EDO33" s="419"/>
      <c r="EDP33" s="419"/>
      <c r="EDQ33" s="419"/>
      <c r="EDR33" s="419"/>
      <c r="EDS33" s="419"/>
      <c r="EDT33" s="419"/>
      <c r="EDU33" s="419"/>
      <c r="EDV33" s="419"/>
      <c r="EDW33" s="419"/>
      <c r="EDX33" s="419"/>
      <c r="EDY33" s="419"/>
      <c r="EDZ33" s="419"/>
      <c r="EEA33" s="419"/>
      <c r="EEB33" s="419"/>
      <c r="EEC33" s="419"/>
      <c r="EED33" s="419"/>
      <c r="EEE33" s="419"/>
      <c r="EEF33" s="419"/>
      <c r="EEG33" s="419"/>
      <c r="EEH33" s="419"/>
      <c r="EEI33" s="419"/>
      <c r="EEJ33" s="419"/>
      <c r="EEK33" s="419"/>
      <c r="EEL33" s="419"/>
      <c r="EEM33" s="419"/>
      <c r="EEN33" s="419"/>
      <c r="EEO33" s="419"/>
      <c r="EEP33" s="419"/>
      <c r="EEQ33" s="419"/>
      <c r="EER33" s="419"/>
      <c r="EES33" s="419"/>
      <c r="EET33" s="419"/>
      <c r="EEU33" s="419"/>
      <c r="EEV33" s="419"/>
      <c r="EEW33" s="419"/>
      <c r="EEX33" s="419"/>
      <c r="EEY33" s="419"/>
      <c r="EEZ33" s="419"/>
      <c r="EFA33" s="419"/>
      <c r="EFB33" s="419"/>
      <c r="EFC33" s="419"/>
      <c r="EFD33" s="419"/>
      <c r="EFE33" s="419"/>
      <c r="EFF33" s="419"/>
      <c r="EFG33" s="419"/>
      <c r="EFH33" s="419"/>
      <c r="EFI33" s="419"/>
      <c r="EFJ33" s="419"/>
      <c r="EFK33" s="419"/>
      <c r="EFL33" s="419"/>
      <c r="EFM33" s="419"/>
      <c r="EFN33" s="419"/>
      <c r="EFO33" s="419"/>
      <c r="EFP33" s="419"/>
      <c r="EFQ33" s="419"/>
      <c r="EFR33" s="419"/>
      <c r="EFS33" s="419"/>
      <c r="EFT33" s="419"/>
      <c r="EFU33" s="419"/>
      <c r="EFV33" s="419"/>
      <c r="EFW33" s="419"/>
      <c r="EFX33" s="419"/>
      <c r="EFY33" s="419"/>
      <c r="EFZ33" s="419"/>
      <c r="EGA33" s="419"/>
      <c r="EGB33" s="419"/>
      <c r="EGC33" s="419"/>
      <c r="EGD33" s="419"/>
      <c r="EGE33" s="419"/>
      <c r="EGF33" s="419"/>
      <c r="EGG33" s="419"/>
      <c r="EGH33" s="419"/>
      <c r="EGI33" s="419"/>
      <c r="EGJ33" s="419"/>
      <c r="EGK33" s="419"/>
      <c r="EGL33" s="419"/>
      <c r="EGM33" s="419"/>
      <c r="EGN33" s="419"/>
      <c r="EGO33" s="419"/>
      <c r="EGP33" s="419"/>
      <c r="EGQ33" s="419"/>
      <c r="EGR33" s="419"/>
      <c r="EGS33" s="419"/>
      <c r="EGT33" s="419"/>
      <c r="EGU33" s="419"/>
      <c r="EGV33" s="419"/>
      <c r="EGW33" s="419"/>
      <c r="EGX33" s="419"/>
      <c r="EGY33" s="419"/>
      <c r="EGZ33" s="419"/>
      <c r="EHA33" s="419"/>
      <c r="EHB33" s="419"/>
      <c r="EHC33" s="419"/>
      <c r="EHD33" s="419"/>
      <c r="EHE33" s="419"/>
      <c r="EHF33" s="419"/>
      <c r="EHG33" s="419"/>
      <c r="EHH33" s="419"/>
      <c r="EHI33" s="419"/>
      <c r="EHJ33" s="419"/>
      <c r="EHK33" s="419"/>
      <c r="EHL33" s="419"/>
      <c r="EHM33" s="419"/>
      <c r="EHN33" s="419"/>
      <c r="EHO33" s="419"/>
      <c r="EHP33" s="419"/>
      <c r="EHQ33" s="419"/>
      <c r="EHR33" s="419"/>
      <c r="EHS33" s="419"/>
      <c r="EHT33" s="419"/>
      <c r="EHU33" s="419"/>
      <c r="EHV33" s="419"/>
      <c r="EHW33" s="419"/>
      <c r="EHX33" s="419"/>
      <c r="EHY33" s="419"/>
      <c r="EHZ33" s="419"/>
      <c r="EIA33" s="419"/>
      <c r="EIB33" s="419"/>
      <c r="EIC33" s="419"/>
      <c r="EID33" s="419"/>
      <c r="EIE33" s="419"/>
      <c r="EIF33" s="419"/>
      <c r="EIG33" s="419"/>
      <c r="EIH33" s="419"/>
      <c r="EII33" s="419"/>
      <c r="EIJ33" s="419"/>
      <c r="EIK33" s="419"/>
      <c r="EIL33" s="419"/>
      <c r="EIM33" s="419"/>
      <c r="EIN33" s="419"/>
      <c r="EIO33" s="419"/>
      <c r="EIP33" s="419"/>
      <c r="EIQ33" s="419"/>
      <c r="EIR33" s="419"/>
      <c r="EIS33" s="419"/>
      <c r="EIT33" s="419"/>
      <c r="EIU33" s="419"/>
      <c r="EIV33" s="419"/>
      <c r="EIW33" s="419"/>
      <c r="EIX33" s="419"/>
      <c r="EIY33" s="419"/>
      <c r="EIZ33" s="419"/>
      <c r="EJA33" s="419"/>
      <c r="EJB33" s="419"/>
      <c r="EJC33" s="419"/>
      <c r="EJD33" s="419"/>
      <c r="EJE33" s="419"/>
      <c r="EJF33" s="419"/>
      <c r="EJG33" s="419"/>
      <c r="EJH33" s="419"/>
      <c r="EJI33" s="419"/>
      <c r="EJJ33" s="419"/>
      <c r="EJK33" s="419"/>
      <c r="EJL33" s="419"/>
      <c r="EJM33" s="419"/>
      <c r="EJN33" s="419"/>
      <c r="EJO33" s="419"/>
      <c r="EJP33" s="419"/>
      <c r="EJQ33" s="419"/>
      <c r="EJR33" s="419"/>
      <c r="EJS33" s="419"/>
      <c r="EJT33" s="419"/>
      <c r="EJU33" s="419"/>
      <c r="EJV33" s="419"/>
      <c r="EJW33" s="419"/>
      <c r="EJX33" s="419"/>
      <c r="EJY33" s="419"/>
      <c r="EJZ33" s="419"/>
      <c r="EKA33" s="419"/>
      <c r="EKB33" s="419"/>
      <c r="EKC33" s="419"/>
      <c r="EKD33" s="419"/>
      <c r="EKE33" s="419"/>
      <c r="EKF33" s="419"/>
      <c r="EKG33" s="419"/>
      <c r="EKH33" s="419"/>
      <c r="EKI33" s="419"/>
      <c r="EKJ33" s="419"/>
      <c r="EKK33" s="419"/>
      <c r="EKL33" s="419"/>
      <c r="EKM33" s="419"/>
      <c r="EKN33" s="419"/>
      <c r="EKO33" s="419"/>
      <c r="EKP33" s="419"/>
      <c r="EKQ33" s="419"/>
      <c r="EKR33" s="419"/>
      <c r="EKS33" s="419"/>
      <c r="EKT33" s="419"/>
      <c r="EKU33" s="419"/>
      <c r="EKV33" s="419"/>
      <c r="EKW33" s="419"/>
      <c r="EKX33" s="419"/>
      <c r="EKY33" s="419"/>
      <c r="EKZ33" s="419"/>
      <c r="ELA33" s="419"/>
      <c r="ELB33" s="419"/>
      <c r="ELC33" s="419"/>
      <c r="ELD33" s="419"/>
      <c r="ELE33" s="419"/>
      <c r="ELF33" s="419"/>
      <c r="ELG33" s="419"/>
      <c r="ELH33" s="419"/>
      <c r="ELI33" s="419"/>
      <c r="ELJ33" s="419"/>
      <c r="ELK33" s="419"/>
      <c r="ELL33" s="419"/>
      <c r="ELM33" s="419"/>
      <c r="ELN33" s="419"/>
      <c r="ELO33" s="419"/>
      <c r="ELP33" s="419"/>
      <c r="ELQ33" s="419"/>
      <c r="ELR33" s="419"/>
      <c r="ELS33" s="419"/>
      <c r="ELT33" s="419"/>
      <c r="ELU33" s="419"/>
      <c r="ELV33" s="419"/>
      <c r="ELW33" s="419"/>
      <c r="ELX33" s="419"/>
      <c r="ELY33" s="419"/>
      <c r="ELZ33" s="419"/>
      <c r="EMA33" s="419"/>
      <c r="EMB33" s="419"/>
      <c r="EMC33" s="419"/>
      <c r="EMD33" s="419"/>
      <c r="EME33" s="419"/>
      <c r="EMF33" s="419"/>
      <c r="EMG33" s="419"/>
      <c r="EMH33" s="419"/>
      <c r="EMI33" s="419"/>
      <c r="EMJ33" s="419"/>
      <c r="EMK33" s="419"/>
      <c r="EML33" s="419"/>
      <c r="EMM33" s="419"/>
      <c r="EMN33" s="419"/>
      <c r="EMO33" s="419"/>
      <c r="EMP33" s="419"/>
      <c r="EMQ33" s="419"/>
      <c r="EMR33" s="419"/>
      <c r="EMS33" s="419"/>
      <c r="EMT33" s="419"/>
      <c r="EMU33" s="419"/>
      <c r="EMV33" s="419"/>
      <c r="EMW33" s="419"/>
      <c r="EMX33" s="419"/>
      <c r="EMY33" s="419"/>
      <c r="EMZ33" s="419"/>
      <c r="ENA33" s="419"/>
      <c r="ENB33" s="419"/>
      <c r="ENC33" s="419"/>
      <c r="END33" s="419"/>
      <c r="ENE33" s="419"/>
      <c r="ENF33" s="419"/>
      <c r="ENG33" s="419"/>
      <c r="ENH33" s="419"/>
      <c r="ENI33" s="419"/>
      <c r="ENJ33" s="419"/>
      <c r="ENK33" s="419"/>
      <c r="ENL33" s="419"/>
      <c r="ENM33" s="419"/>
      <c r="ENN33" s="419"/>
      <c r="ENO33" s="419"/>
      <c r="ENP33" s="419"/>
      <c r="ENQ33" s="419"/>
      <c r="ENR33" s="419"/>
      <c r="ENS33" s="419"/>
      <c r="ENT33" s="419"/>
      <c r="ENU33" s="419"/>
      <c r="ENV33" s="419"/>
      <c r="ENW33" s="419"/>
      <c r="ENX33" s="419"/>
      <c r="ENY33" s="419"/>
      <c r="ENZ33" s="419"/>
      <c r="EOA33" s="419"/>
      <c r="EOB33" s="419"/>
      <c r="EOC33" s="419"/>
      <c r="EOD33" s="419"/>
      <c r="EOE33" s="419"/>
      <c r="EOF33" s="419"/>
      <c r="EOG33" s="419"/>
      <c r="EOH33" s="419"/>
      <c r="EOI33" s="419"/>
      <c r="EOJ33" s="419"/>
      <c r="EOK33" s="419"/>
      <c r="EOL33" s="419"/>
      <c r="EOM33" s="419"/>
      <c r="EON33" s="419"/>
      <c r="EOO33" s="419"/>
      <c r="EOP33" s="419"/>
      <c r="EOQ33" s="419"/>
      <c r="EOR33" s="419"/>
      <c r="EOS33" s="419"/>
      <c r="EOT33" s="419"/>
      <c r="EOU33" s="419"/>
      <c r="EOV33" s="419"/>
      <c r="EOW33" s="419"/>
      <c r="EOX33" s="419"/>
      <c r="EOY33" s="419"/>
      <c r="EOZ33" s="419"/>
      <c r="EPA33" s="419"/>
      <c r="EPB33" s="419"/>
      <c r="EPC33" s="419"/>
      <c r="EPD33" s="419"/>
      <c r="EPE33" s="419"/>
      <c r="EPF33" s="419"/>
      <c r="EPG33" s="419"/>
      <c r="EPH33" s="419"/>
      <c r="EPI33" s="419"/>
      <c r="EPJ33" s="419"/>
      <c r="EPK33" s="419"/>
      <c r="EPL33" s="419"/>
      <c r="EPM33" s="419"/>
      <c r="EPN33" s="419"/>
      <c r="EPO33" s="419"/>
      <c r="EPP33" s="419"/>
      <c r="EPQ33" s="419"/>
      <c r="EPR33" s="419"/>
      <c r="EPS33" s="419"/>
      <c r="EPT33" s="419"/>
      <c r="EPU33" s="419"/>
      <c r="EPV33" s="419"/>
      <c r="EPW33" s="419"/>
      <c r="EPX33" s="419"/>
      <c r="EPY33" s="419"/>
      <c r="EPZ33" s="419"/>
      <c r="EQA33" s="419"/>
      <c r="EQB33" s="419"/>
      <c r="EQC33" s="419"/>
      <c r="EQD33" s="419"/>
      <c r="EQE33" s="419"/>
      <c r="EQF33" s="419"/>
      <c r="EQG33" s="419"/>
      <c r="EQH33" s="419"/>
      <c r="EQI33" s="419"/>
      <c r="EQJ33" s="419"/>
      <c r="EQK33" s="419"/>
      <c r="EQL33" s="419"/>
      <c r="EQM33" s="419"/>
      <c r="EQN33" s="419"/>
      <c r="EQO33" s="419"/>
      <c r="EQP33" s="419"/>
      <c r="EQQ33" s="419"/>
      <c r="EQR33" s="419"/>
      <c r="EQS33" s="419"/>
      <c r="EQT33" s="419"/>
      <c r="EQU33" s="419"/>
      <c r="EQV33" s="419"/>
      <c r="EQW33" s="419"/>
      <c r="EQX33" s="419"/>
      <c r="EQY33" s="419"/>
      <c r="EQZ33" s="419"/>
      <c r="ERA33" s="419"/>
      <c r="ERB33" s="419"/>
      <c r="ERC33" s="419"/>
      <c r="ERD33" s="419"/>
      <c r="ERE33" s="419"/>
      <c r="ERF33" s="419"/>
      <c r="ERG33" s="419"/>
      <c r="ERH33" s="419"/>
      <c r="ERI33" s="419"/>
      <c r="ERJ33" s="419"/>
      <c r="ERK33" s="419"/>
      <c r="ERL33" s="419"/>
      <c r="ERM33" s="419"/>
      <c r="ERN33" s="419"/>
      <c r="ERO33" s="419"/>
      <c r="ERP33" s="419"/>
      <c r="ERQ33" s="419"/>
      <c r="ERR33" s="419"/>
      <c r="ERS33" s="419"/>
      <c r="ERT33" s="419"/>
      <c r="ERU33" s="419"/>
      <c r="ERV33" s="419"/>
      <c r="ERW33" s="419"/>
      <c r="ERX33" s="419"/>
      <c r="ERY33" s="419"/>
      <c r="ERZ33" s="419"/>
      <c r="ESA33" s="419"/>
      <c r="ESB33" s="419"/>
      <c r="ESC33" s="419"/>
      <c r="ESD33" s="419"/>
      <c r="ESE33" s="419"/>
      <c r="ESF33" s="419"/>
      <c r="ESG33" s="419"/>
      <c r="ESH33" s="419"/>
      <c r="ESI33" s="419"/>
      <c r="ESJ33" s="419"/>
      <c r="ESK33" s="419"/>
      <c r="ESL33" s="419"/>
      <c r="ESM33" s="419"/>
      <c r="ESN33" s="419"/>
      <c r="ESO33" s="419"/>
      <c r="ESP33" s="419"/>
      <c r="ESQ33" s="419"/>
      <c r="ESR33" s="419"/>
      <c r="ESS33" s="419"/>
      <c r="EST33" s="419"/>
      <c r="ESU33" s="419"/>
      <c r="ESV33" s="419"/>
      <c r="ESW33" s="419"/>
      <c r="ESX33" s="419"/>
      <c r="ESY33" s="419"/>
      <c r="ESZ33" s="419"/>
      <c r="ETA33" s="419"/>
      <c r="ETB33" s="419"/>
      <c r="ETC33" s="419"/>
      <c r="ETD33" s="419"/>
      <c r="ETE33" s="419"/>
      <c r="ETF33" s="419"/>
      <c r="ETG33" s="419"/>
      <c r="ETH33" s="419"/>
      <c r="ETI33" s="419"/>
      <c r="ETJ33" s="419"/>
      <c r="ETK33" s="419"/>
      <c r="ETL33" s="419"/>
      <c r="ETM33" s="419"/>
      <c r="ETN33" s="419"/>
      <c r="ETO33" s="419"/>
      <c r="ETP33" s="419"/>
      <c r="ETQ33" s="419"/>
      <c r="ETR33" s="419"/>
      <c r="ETS33" s="419"/>
      <c r="ETT33" s="419"/>
      <c r="ETU33" s="419"/>
      <c r="ETV33" s="419"/>
      <c r="ETW33" s="419"/>
      <c r="ETX33" s="419"/>
      <c r="ETY33" s="419"/>
      <c r="ETZ33" s="419"/>
      <c r="EUA33" s="419"/>
      <c r="EUB33" s="419"/>
      <c r="EUC33" s="419"/>
      <c r="EUD33" s="419"/>
      <c r="EUE33" s="419"/>
      <c r="EUF33" s="419"/>
      <c r="EUG33" s="419"/>
      <c r="EUH33" s="419"/>
      <c r="EUI33" s="419"/>
      <c r="EUJ33" s="419"/>
      <c r="EUK33" s="419"/>
      <c r="EUL33" s="419"/>
      <c r="EUM33" s="419"/>
      <c r="EUN33" s="419"/>
      <c r="EUO33" s="419"/>
      <c r="EUP33" s="419"/>
      <c r="EUQ33" s="419"/>
      <c r="EUR33" s="419"/>
      <c r="EUS33" s="419"/>
      <c r="EUT33" s="419"/>
      <c r="EUU33" s="419"/>
      <c r="EUV33" s="419"/>
      <c r="EUW33" s="419"/>
      <c r="EUX33" s="419"/>
      <c r="EUY33" s="419"/>
      <c r="EUZ33" s="419"/>
      <c r="EVA33" s="419"/>
      <c r="EVB33" s="419"/>
      <c r="EVC33" s="419"/>
      <c r="EVD33" s="419"/>
      <c r="EVE33" s="419"/>
      <c r="EVF33" s="419"/>
      <c r="EVG33" s="419"/>
      <c r="EVH33" s="419"/>
      <c r="EVI33" s="419"/>
      <c r="EVJ33" s="419"/>
      <c r="EVK33" s="419"/>
      <c r="EVL33" s="419"/>
      <c r="EVM33" s="419"/>
      <c r="EVN33" s="419"/>
      <c r="EVO33" s="419"/>
      <c r="EVP33" s="419"/>
      <c r="EVQ33" s="419"/>
      <c r="EVR33" s="419"/>
      <c r="EVS33" s="419"/>
      <c r="EVT33" s="419"/>
      <c r="EVU33" s="419"/>
      <c r="EVV33" s="419"/>
      <c r="EVW33" s="419"/>
      <c r="EVX33" s="419"/>
      <c r="EVY33" s="419"/>
      <c r="EVZ33" s="419"/>
      <c r="EWA33" s="419"/>
      <c r="EWB33" s="419"/>
      <c r="EWC33" s="419"/>
      <c r="EWD33" s="419"/>
      <c r="EWE33" s="419"/>
      <c r="EWF33" s="419"/>
      <c r="EWG33" s="419"/>
      <c r="EWH33" s="419"/>
      <c r="EWI33" s="419"/>
      <c r="EWJ33" s="419"/>
      <c r="EWK33" s="419"/>
      <c r="EWL33" s="419"/>
      <c r="EWM33" s="419"/>
      <c r="EWN33" s="419"/>
      <c r="EWO33" s="419"/>
      <c r="EWP33" s="419"/>
      <c r="EWQ33" s="419"/>
      <c r="EWR33" s="419"/>
      <c r="EWS33" s="419"/>
      <c r="EWT33" s="419"/>
      <c r="EWU33" s="419"/>
      <c r="EWV33" s="419"/>
      <c r="EWW33" s="419"/>
      <c r="EWX33" s="419"/>
      <c r="EWY33" s="419"/>
      <c r="EWZ33" s="419"/>
      <c r="EXA33" s="419"/>
      <c r="EXB33" s="419"/>
      <c r="EXC33" s="419"/>
      <c r="EXD33" s="419"/>
      <c r="EXE33" s="419"/>
      <c r="EXF33" s="419"/>
      <c r="EXG33" s="419"/>
      <c r="EXH33" s="419"/>
      <c r="EXI33" s="419"/>
      <c r="EXJ33" s="419"/>
      <c r="EXK33" s="419"/>
      <c r="EXL33" s="419"/>
      <c r="EXM33" s="419"/>
      <c r="EXN33" s="419"/>
      <c r="EXO33" s="419"/>
      <c r="EXP33" s="419"/>
      <c r="EXQ33" s="419"/>
      <c r="EXR33" s="419"/>
      <c r="EXS33" s="419"/>
      <c r="EXT33" s="419"/>
      <c r="EXU33" s="419"/>
      <c r="EXV33" s="419"/>
      <c r="EXW33" s="419"/>
      <c r="EXX33" s="419"/>
      <c r="EXY33" s="419"/>
      <c r="EXZ33" s="419"/>
      <c r="EYA33" s="419"/>
      <c r="EYB33" s="419"/>
      <c r="EYC33" s="419"/>
      <c r="EYD33" s="419"/>
      <c r="EYE33" s="419"/>
      <c r="EYF33" s="419"/>
      <c r="EYG33" s="419"/>
      <c r="EYH33" s="419"/>
      <c r="EYI33" s="419"/>
      <c r="EYJ33" s="419"/>
      <c r="EYK33" s="419"/>
      <c r="EYL33" s="419"/>
      <c r="EYM33" s="419"/>
      <c r="EYN33" s="419"/>
      <c r="EYO33" s="419"/>
      <c r="EYP33" s="419"/>
      <c r="EYQ33" s="419"/>
      <c r="EYR33" s="419"/>
      <c r="EYS33" s="419"/>
      <c r="EYT33" s="419"/>
      <c r="EYU33" s="419"/>
      <c r="EYV33" s="419"/>
      <c r="EYW33" s="419"/>
      <c r="EYX33" s="419"/>
      <c r="EYY33" s="419"/>
      <c r="EYZ33" s="419"/>
      <c r="EZA33" s="419"/>
      <c r="EZB33" s="419"/>
      <c r="EZC33" s="419"/>
      <c r="EZD33" s="419"/>
      <c r="EZE33" s="419"/>
      <c r="EZF33" s="419"/>
      <c r="EZG33" s="419"/>
      <c r="EZH33" s="419"/>
      <c r="EZI33" s="419"/>
      <c r="EZJ33" s="419"/>
      <c r="EZK33" s="419"/>
      <c r="EZL33" s="419"/>
      <c r="EZM33" s="419"/>
      <c r="EZN33" s="419"/>
      <c r="EZO33" s="419"/>
      <c r="EZP33" s="419"/>
      <c r="EZQ33" s="419"/>
      <c r="EZR33" s="419"/>
      <c r="EZS33" s="419"/>
      <c r="EZT33" s="419"/>
      <c r="EZU33" s="419"/>
      <c r="EZV33" s="419"/>
      <c r="EZW33" s="419"/>
      <c r="EZX33" s="419"/>
      <c r="EZY33" s="419"/>
      <c r="EZZ33" s="419"/>
      <c r="FAA33" s="419"/>
      <c r="FAB33" s="419"/>
      <c r="FAC33" s="419"/>
      <c r="FAD33" s="419"/>
      <c r="FAE33" s="419"/>
      <c r="FAF33" s="419"/>
      <c r="FAG33" s="419"/>
      <c r="FAH33" s="419"/>
      <c r="FAI33" s="419"/>
      <c r="FAJ33" s="419"/>
      <c r="FAK33" s="419"/>
      <c r="FAL33" s="419"/>
      <c r="FAM33" s="419"/>
      <c r="FAN33" s="419"/>
      <c r="FAO33" s="419"/>
      <c r="FAP33" s="419"/>
      <c r="FAQ33" s="419"/>
      <c r="FAR33" s="419"/>
      <c r="FAS33" s="419"/>
      <c r="FAT33" s="419"/>
      <c r="FAU33" s="419"/>
      <c r="FAV33" s="419"/>
      <c r="FAW33" s="419"/>
      <c r="FAX33" s="419"/>
      <c r="FAY33" s="419"/>
      <c r="FAZ33" s="419"/>
      <c r="FBA33" s="419"/>
      <c r="FBB33" s="419"/>
      <c r="FBC33" s="419"/>
      <c r="FBD33" s="419"/>
      <c r="FBE33" s="419"/>
      <c r="FBF33" s="419"/>
      <c r="FBG33" s="419"/>
      <c r="FBH33" s="419"/>
      <c r="FBI33" s="419"/>
      <c r="FBJ33" s="419"/>
      <c r="FBK33" s="419"/>
      <c r="FBL33" s="419"/>
      <c r="FBM33" s="419"/>
      <c r="FBN33" s="419"/>
      <c r="FBO33" s="419"/>
      <c r="FBP33" s="419"/>
      <c r="FBQ33" s="419"/>
      <c r="FBR33" s="419"/>
      <c r="FBS33" s="419"/>
      <c r="FBT33" s="419"/>
      <c r="FBU33" s="419"/>
      <c r="FBV33" s="419"/>
      <c r="FBW33" s="419"/>
      <c r="FBX33" s="419"/>
      <c r="FBY33" s="419"/>
      <c r="FBZ33" s="419"/>
      <c r="FCA33" s="419"/>
      <c r="FCB33" s="419"/>
      <c r="FCC33" s="419"/>
      <c r="FCD33" s="419"/>
      <c r="FCE33" s="419"/>
      <c r="FCF33" s="419"/>
      <c r="FCG33" s="419"/>
      <c r="FCH33" s="419"/>
      <c r="FCI33" s="419"/>
      <c r="FCJ33" s="419"/>
      <c r="FCK33" s="419"/>
      <c r="FCL33" s="419"/>
      <c r="FCM33" s="419"/>
      <c r="FCN33" s="419"/>
      <c r="FCO33" s="419"/>
      <c r="FCP33" s="419"/>
      <c r="FCQ33" s="419"/>
      <c r="FCR33" s="419"/>
      <c r="FCS33" s="419"/>
      <c r="FCT33" s="419"/>
      <c r="FCU33" s="419"/>
      <c r="FCV33" s="419"/>
      <c r="FCW33" s="419"/>
      <c r="FCX33" s="419"/>
      <c r="FCY33" s="419"/>
      <c r="FCZ33" s="419"/>
      <c r="FDA33" s="419"/>
      <c r="FDB33" s="419"/>
      <c r="FDC33" s="419"/>
      <c r="FDD33" s="419"/>
      <c r="FDE33" s="419"/>
      <c r="FDF33" s="419"/>
      <c r="FDG33" s="419"/>
      <c r="FDH33" s="419"/>
      <c r="FDI33" s="419"/>
      <c r="FDJ33" s="419"/>
      <c r="FDK33" s="419"/>
      <c r="FDL33" s="419"/>
      <c r="FDM33" s="419"/>
      <c r="FDN33" s="419"/>
      <c r="FDO33" s="419"/>
      <c r="FDP33" s="419"/>
      <c r="FDQ33" s="419"/>
      <c r="FDR33" s="419"/>
      <c r="FDS33" s="419"/>
      <c r="FDT33" s="419"/>
      <c r="FDU33" s="419"/>
      <c r="FDV33" s="419"/>
      <c r="FDW33" s="419"/>
      <c r="FDX33" s="419"/>
      <c r="FDY33" s="419"/>
      <c r="FDZ33" s="419"/>
      <c r="FEA33" s="419"/>
      <c r="FEB33" s="419"/>
      <c r="FEC33" s="419"/>
      <c r="FED33" s="419"/>
      <c r="FEE33" s="419"/>
      <c r="FEF33" s="419"/>
      <c r="FEG33" s="419"/>
      <c r="FEH33" s="419"/>
      <c r="FEI33" s="419"/>
      <c r="FEJ33" s="419"/>
      <c r="FEK33" s="419"/>
      <c r="FEL33" s="419"/>
      <c r="FEM33" s="419"/>
      <c r="FEN33" s="419"/>
      <c r="FEO33" s="419"/>
      <c r="FEP33" s="419"/>
      <c r="FEQ33" s="419"/>
      <c r="FER33" s="419"/>
      <c r="FES33" s="419"/>
      <c r="FET33" s="419"/>
      <c r="FEU33" s="419"/>
      <c r="FEV33" s="419"/>
      <c r="FEW33" s="419"/>
      <c r="FEX33" s="419"/>
      <c r="FEY33" s="419"/>
      <c r="FEZ33" s="419"/>
      <c r="FFA33" s="419"/>
      <c r="FFB33" s="419"/>
      <c r="FFC33" s="419"/>
      <c r="FFD33" s="419"/>
      <c r="FFE33" s="419"/>
      <c r="FFF33" s="419"/>
      <c r="FFG33" s="419"/>
      <c r="FFH33" s="419"/>
      <c r="FFI33" s="419"/>
      <c r="FFJ33" s="419"/>
      <c r="FFK33" s="419"/>
      <c r="FFL33" s="419"/>
      <c r="FFM33" s="419"/>
      <c r="FFN33" s="419"/>
      <c r="FFO33" s="419"/>
      <c r="FFP33" s="419"/>
      <c r="FFQ33" s="419"/>
      <c r="FFR33" s="419"/>
      <c r="FFS33" s="419"/>
      <c r="FFT33" s="419"/>
      <c r="FFU33" s="419"/>
      <c r="FFV33" s="419"/>
      <c r="FFW33" s="419"/>
      <c r="FFX33" s="419"/>
      <c r="FFY33" s="419"/>
      <c r="FFZ33" s="419"/>
      <c r="FGA33" s="419"/>
      <c r="FGB33" s="419"/>
      <c r="FGC33" s="419"/>
      <c r="FGD33" s="419"/>
      <c r="FGE33" s="419"/>
      <c r="FGF33" s="419"/>
      <c r="FGG33" s="419"/>
      <c r="FGH33" s="419"/>
      <c r="FGI33" s="419"/>
      <c r="FGJ33" s="419"/>
      <c r="FGK33" s="419"/>
      <c r="FGL33" s="419"/>
      <c r="FGM33" s="419"/>
      <c r="FGN33" s="419"/>
      <c r="FGO33" s="419"/>
      <c r="FGP33" s="419"/>
      <c r="FGQ33" s="419"/>
      <c r="FGR33" s="419"/>
      <c r="FGS33" s="419"/>
      <c r="FGT33" s="419"/>
      <c r="FGU33" s="419"/>
      <c r="FGV33" s="419"/>
      <c r="FGW33" s="419"/>
      <c r="FGX33" s="419"/>
      <c r="FGY33" s="419"/>
      <c r="FGZ33" s="419"/>
      <c r="FHA33" s="419"/>
      <c r="FHB33" s="419"/>
      <c r="FHC33" s="419"/>
      <c r="FHD33" s="419"/>
      <c r="FHE33" s="419"/>
      <c r="FHF33" s="419"/>
      <c r="FHG33" s="419"/>
      <c r="FHH33" s="419"/>
      <c r="FHI33" s="419"/>
      <c r="FHJ33" s="419"/>
      <c r="FHK33" s="419"/>
      <c r="FHL33" s="419"/>
      <c r="FHM33" s="419"/>
      <c r="FHN33" s="419"/>
      <c r="FHO33" s="419"/>
      <c r="FHP33" s="419"/>
      <c r="FHQ33" s="419"/>
      <c r="FHR33" s="419"/>
      <c r="FHS33" s="419"/>
      <c r="FHT33" s="419"/>
      <c r="FHU33" s="419"/>
      <c r="FHV33" s="419"/>
      <c r="FHW33" s="419"/>
      <c r="FHX33" s="419"/>
      <c r="FHY33" s="419"/>
      <c r="FHZ33" s="419"/>
      <c r="FIA33" s="419"/>
      <c r="FIB33" s="419"/>
      <c r="FIC33" s="419"/>
      <c r="FID33" s="419"/>
      <c r="FIE33" s="419"/>
      <c r="FIF33" s="419"/>
      <c r="FIG33" s="419"/>
      <c r="FIH33" s="419"/>
      <c r="FII33" s="419"/>
      <c r="FIJ33" s="419"/>
      <c r="FIK33" s="419"/>
      <c r="FIL33" s="419"/>
      <c r="FIM33" s="419"/>
      <c r="FIN33" s="419"/>
      <c r="FIO33" s="419"/>
      <c r="FIP33" s="419"/>
      <c r="FIQ33" s="419"/>
      <c r="FIR33" s="419"/>
      <c r="FIS33" s="419"/>
      <c r="FIT33" s="419"/>
      <c r="FIU33" s="419"/>
      <c r="FIV33" s="419"/>
      <c r="FIW33" s="419"/>
      <c r="FIX33" s="419"/>
      <c r="FIY33" s="419"/>
      <c r="FIZ33" s="419"/>
      <c r="FJA33" s="419"/>
      <c r="FJB33" s="419"/>
      <c r="FJC33" s="419"/>
      <c r="FJD33" s="419"/>
      <c r="FJE33" s="419"/>
      <c r="FJF33" s="419"/>
      <c r="FJG33" s="419"/>
      <c r="FJH33" s="419"/>
      <c r="FJI33" s="419"/>
      <c r="FJJ33" s="419"/>
      <c r="FJK33" s="419"/>
      <c r="FJL33" s="419"/>
      <c r="FJM33" s="419"/>
      <c r="FJN33" s="419"/>
      <c r="FJO33" s="419"/>
      <c r="FJP33" s="419"/>
      <c r="FJQ33" s="419"/>
      <c r="FJR33" s="419"/>
      <c r="FJS33" s="419"/>
      <c r="FJT33" s="419"/>
      <c r="FJU33" s="419"/>
      <c r="FJV33" s="419"/>
      <c r="FJW33" s="419"/>
      <c r="FJX33" s="419"/>
      <c r="FJY33" s="419"/>
      <c r="FJZ33" s="419"/>
      <c r="FKA33" s="419"/>
      <c r="FKB33" s="419"/>
      <c r="FKC33" s="419"/>
      <c r="FKD33" s="419"/>
      <c r="FKE33" s="419"/>
      <c r="FKF33" s="419"/>
      <c r="FKG33" s="419"/>
      <c r="FKH33" s="419"/>
      <c r="FKI33" s="419"/>
      <c r="FKJ33" s="419"/>
      <c r="FKK33" s="419"/>
      <c r="FKL33" s="419"/>
      <c r="FKM33" s="419"/>
      <c r="FKN33" s="419"/>
      <c r="FKO33" s="419"/>
      <c r="FKP33" s="419"/>
      <c r="FKQ33" s="419"/>
      <c r="FKR33" s="419"/>
      <c r="FKS33" s="419"/>
      <c r="FKT33" s="419"/>
      <c r="FKU33" s="419"/>
      <c r="FKV33" s="419"/>
      <c r="FKW33" s="419"/>
      <c r="FKX33" s="419"/>
      <c r="FKY33" s="419"/>
      <c r="FKZ33" s="419"/>
      <c r="FLA33" s="419"/>
      <c r="FLB33" s="419"/>
      <c r="FLC33" s="419"/>
      <c r="FLD33" s="419"/>
      <c r="FLE33" s="419"/>
      <c r="FLF33" s="419"/>
      <c r="FLG33" s="419"/>
      <c r="FLH33" s="419"/>
      <c r="FLI33" s="419"/>
      <c r="FLJ33" s="419"/>
      <c r="FLK33" s="419"/>
      <c r="FLL33" s="419"/>
      <c r="FLM33" s="419"/>
      <c r="FLN33" s="419"/>
      <c r="FLO33" s="419"/>
      <c r="FLP33" s="419"/>
      <c r="FLQ33" s="419"/>
      <c r="FLR33" s="419"/>
      <c r="FLS33" s="419"/>
      <c r="FLT33" s="419"/>
      <c r="FLU33" s="419"/>
      <c r="FLV33" s="419"/>
      <c r="FLW33" s="419"/>
      <c r="FLX33" s="419"/>
      <c r="FLY33" s="419"/>
      <c r="FLZ33" s="419"/>
      <c r="FMA33" s="419"/>
      <c r="FMB33" s="419"/>
      <c r="FMC33" s="419"/>
      <c r="FMD33" s="419"/>
      <c r="FME33" s="419"/>
      <c r="FMF33" s="419"/>
      <c r="FMG33" s="419"/>
      <c r="FMH33" s="419"/>
      <c r="FMI33" s="419"/>
      <c r="FMJ33" s="419"/>
      <c r="FMK33" s="419"/>
      <c r="FML33" s="419"/>
      <c r="FMM33" s="419"/>
      <c r="FMN33" s="419"/>
      <c r="FMO33" s="419"/>
      <c r="FMP33" s="419"/>
      <c r="FMQ33" s="419"/>
      <c r="FMR33" s="419"/>
      <c r="FMS33" s="419"/>
      <c r="FMT33" s="419"/>
      <c r="FMU33" s="419"/>
      <c r="FMV33" s="419"/>
      <c r="FMW33" s="419"/>
      <c r="FMX33" s="419"/>
      <c r="FMY33" s="419"/>
      <c r="FMZ33" s="419"/>
      <c r="FNA33" s="419"/>
      <c r="FNB33" s="419"/>
      <c r="FNC33" s="419"/>
      <c r="FND33" s="419"/>
      <c r="FNE33" s="419"/>
      <c r="FNF33" s="419"/>
      <c r="FNG33" s="419"/>
      <c r="FNH33" s="419"/>
      <c r="FNI33" s="419"/>
      <c r="FNJ33" s="419"/>
      <c r="FNK33" s="419"/>
      <c r="FNL33" s="419"/>
      <c r="FNM33" s="419"/>
      <c r="FNN33" s="419"/>
      <c r="FNO33" s="419"/>
      <c r="FNP33" s="419"/>
      <c r="FNQ33" s="419"/>
      <c r="FNR33" s="419"/>
      <c r="FNS33" s="419"/>
      <c r="FNT33" s="419"/>
      <c r="FNU33" s="419"/>
      <c r="FNV33" s="419"/>
      <c r="FNW33" s="419"/>
      <c r="FNX33" s="419"/>
      <c r="FNY33" s="419"/>
      <c r="FNZ33" s="419"/>
      <c r="FOA33" s="419"/>
      <c r="FOB33" s="419"/>
      <c r="FOC33" s="419"/>
      <c r="FOD33" s="419"/>
      <c r="FOE33" s="419"/>
      <c r="FOF33" s="419"/>
      <c r="FOG33" s="419"/>
      <c r="FOH33" s="419"/>
      <c r="FOI33" s="419"/>
      <c r="FOJ33" s="419"/>
      <c r="FOK33" s="419"/>
      <c r="FOL33" s="419"/>
      <c r="FOM33" s="419"/>
      <c r="FON33" s="419"/>
      <c r="FOO33" s="419"/>
      <c r="FOP33" s="419"/>
      <c r="FOQ33" s="419"/>
      <c r="FOR33" s="419"/>
      <c r="FOS33" s="419"/>
      <c r="FOT33" s="419"/>
      <c r="FOU33" s="419"/>
      <c r="FOV33" s="419"/>
      <c r="FOW33" s="419"/>
      <c r="FOX33" s="419"/>
      <c r="FOY33" s="419"/>
      <c r="FOZ33" s="419"/>
      <c r="FPA33" s="419"/>
      <c r="FPB33" s="419"/>
      <c r="FPC33" s="419"/>
      <c r="FPD33" s="419"/>
      <c r="FPE33" s="419"/>
      <c r="FPF33" s="419"/>
      <c r="FPG33" s="419"/>
      <c r="FPH33" s="419"/>
      <c r="FPI33" s="419"/>
      <c r="FPJ33" s="419"/>
      <c r="FPK33" s="419"/>
      <c r="FPL33" s="419"/>
      <c r="FPM33" s="419"/>
      <c r="FPN33" s="419"/>
      <c r="FPO33" s="419"/>
      <c r="FPP33" s="419"/>
      <c r="FPQ33" s="419"/>
      <c r="FPR33" s="419"/>
      <c r="FPS33" s="419"/>
      <c r="FPT33" s="419"/>
      <c r="FPU33" s="419"/>
      <c r="FPV33" s="419"/>
      <c r="FPW33" s="419"/>
      <c r="FPX33" s="419"/>
      <c r="FPY33" s="419"/>
      <c r="FPZ33" s="419"/>
      <c r="FQA33" s="419"/>
      <c r="FQB33" s="419"/>
      <c r="FQC33" s="419"/>
      <c r="FQD33" s="419"/>
      <c r="FQE33" s="419"/>
      <c r="FQF33" s="419"/>
      <c r="FQG33" s="419"/>
      <c r="FQH33" s="419"/>
      <c r="FQI33" s="419"/>
      <c r="FQJ33" s="419"/>
      <c r="FQK33" s="419"/>
      <c r="FQL33" s="419"/>
      <c r="FQM33" s="419"/>
      <c r="FQN33" s="419"/>
      <c r="FQO33" s="419"/>
      <c r="FQP33" s="419"/>
      <c r="FQQ33" s="419"/>
      <c r="FQR33" s="419"/>
      <c r="FQS33" s="419"/>
      <c r="FQT33" s="419"/>
      <c r="FQU33" s="419"/>
      <c r="FQV33" s="419"/>
      <c r="FQW33" s="419"/>
      <c r="FQX33" s="419"/>
      <c r="FQY33" s="419"/>
      <c r="FQZ33" s="419"/>
      <c r="FRA33" s="419"/>
      <c r="FRB33" s="419"/>
      <c r="FRC33" s="419"/>
      <c r="FRD33" s="419"/>
      <c r="FRE33" s="419"/>
      <c r="FRF33" s="419"/>
      <c r="FRG33" s="419"/>
      <c r="FRH33" s="419"/>
      <c r="FRI33" s="419"/>
      <c r="FRJ33" s="419"/>
      <c r="FRK33" s="419"/>
      <c r="FRL33" s="419"/>
      <c r="FRM33" s="419"/>
      <c r="FRN33" s="419"/>
      <c r="FRO33" s="419"/>
      <c r="FRP33" s="419"/>
      <c r="FRQ33" s="419"/>
      <c r="FRR33" s="419"/>
      <c r="FRS33" s="419"/>
      <c r="FRT33" s="419"/>
      <c r="FRU33" s="419"/>
      <c r="FRV33" s="419"/>
      <c r="FRW33" s="419"/>
      <c r="FRX33" s="419"/>
      <c r="FRY33" s="419"/>
      <c r="FRZ33" s="419"/>
      <c r="FSA33" s="419"/>
      <c r="FSB33" s="419"/>
      <c r="FSC33" s="419"/>
      <c r="FSD33" s="419"/>
      <c r="FSE33" s="419"/>
      <c r="FSF33" s="419"/>
      <c r="FSG33" s="419"/>
      <c r="FSH33" s="419"/>
      <c r="FSI33" s="419"/>
      <c r="FSJ33" s="419"/>
      <c r="FSK33" s="419"/>
      <c r="FSL33" s="419"/>
      <c r="FSM33" s="419"/>
      <c r="FSN33" s="419"/>
      <c r="FSO33" s="419"/>
      <c r="FSP33" s="419"/>
      <c r="FSQ33" s="419"/>
      <c r="FSR33" s="419"/>
      <c r="FSS33" s="419"/>
      <c r="FST33" s="419"/>
      <c r="FSU33" s="419"/>
      <c r="FSV33" s="419"/>
      <c r="FSW33" s="419"/>
      <c r="FSX33" s="419"/>
      <c r="FSY33" s="419"/>
      <c r="FSZ33" s="419"/>
      <c r="FTA33" s="419"/>
      <c r="FTB33" s="419"/>
      <c r="FTC33" s="419"/>
      <c r="FTD33" s="419"/>
      <c r="FTE33" s="419"/>
      <c r="FTF33" s="419"/>
      <c r="FTG33" s="419"/>
      <c r="FTH33" s="419"/>
      <c r="FTI33" s="419"/>
      <c r="FTJ33" s="419"/>
      <c r="FTK33" s="419"/>
      <c r="FTL33" s="419"/>
      <c r="FTM33" s="419"/>
      <c r="FTN33" s="419"/>
      <c r="FTO33" s="419"/>
      <c r="FTP33" s="419"/>
      <c r="FTQ33" s="419"/>
      <c r="FTR33" s="419"/>
      <c r="FTS33" s="419"/>
      <c r="FTT33" s="419"/>
      <c r="FTU33" s="419"/>
      <c r="FTV33" s="419"/>
      <c r="FTW33" s="419"/>
      <c r="FTX33" s="419"/>
      <c r="FTY33" s="419"/>
      <c r="FTZ33" s="419"/>
      <c r="FUA33" s="419"/>
      <c r="FUB33" s="419"/>
      <c r="FUC33" s="419"/>
      <c r="FUD33" s="419"/>
      <c r="FUE33" s="419"/>
      <c r="FUF33" s="419"/>
      <c r="FUG33" s="419"/>
      <c r="FUH33" s="419"/>
      <c r="FUI33" s="419"/>
      <c r="FUJ33" s="419"/>
      <c r="FUK33" s="419"/>
      <c r="FUL33" s="419"/>
      <c r="FUM33" s="419"/>
      <c r="FUN33" s="419"/>
      <c r="FUO33" s="419"/>
      <c r="FUP33" s="419"/>
      <c r="FUQ33" s="419"/>
      <c r="FUR33" s="419"/>
      <c r="FUS33" s="419"/>
      <c r="FUT33" s="419"/>
      <c r="FUU33" s="419"/>
      <c r="FUV33" s="419"/>
      <c r="FUW33" s="419"/>
      <c r="FUX33" s="419"/>
      <c r="FUY33" s="419"/>
      <c r="FUZ33" s="419"/>
      <c r="FVA33" s="419"/>
      <c r="FVB33" s="419"/>
      <c r="FVC33" s="419"/>
      <c r="FVD33" s="419"/>
      <c r="FVE33" s="419"/>
      <c r="FVF33" s="419"/>
      <c r="FVG33" s="419"/>
      <c r="FVH33" s="419"/>
      <c r="FVI33" s="419"/>
      <c r="FVJ33" s="419"/>
      <c r="FVK33" s="419"/>
      <c r="FVL33" s="419"/>
      <c r="FVM33" s="419"/>
      <c r="FVN33" s="419"/>
      <c r="FVO33" s="419"/>
      <c r="FVP33" s="419"/>
      <c r="FVQ33" s="419"/>
      <c r="FVR33" s="419"/>
      <c r="FVS33" s="419"/>
      <c r="FVT33" s="419"/>
      <c r="FVU33" s="419"/>
      <c r="FVV33" s="419"/>
      <c r="FVW33" s="419"/>
      <c r="FVX33" s="419"/>
      <c r="FVY33" s="419"/>
      <c r="FVZ33" s="419"/>
      <c r="FWA33" s="419"/>
      <c r="FWB33" s="419"/>
      <c r="FWC33" s="419"/>
      <c r="FWD33" s="419"/>
      <c r="FWE33" s="419"/>
      <c r="FWF33" s="419"/>
      <c r="FWG33" s="419"/>
      <c r="FWH33" s="419"/>
      <c r="FWI33" s="419"/>
      <c r="FWJ33" s="419"/>
      <c r="FWK33" s="419"/>
      <c r="FWL33" s="419"/>
      <c r="FWM33" s="419"/>
      <c r="FWN33" s="419"/>
      <c r="FWO33" s="419"/>
      <c r="FWP33" s="419"/>
      <c r="FWQ33" s="419"/>
      <c r="FWR33" s="419"/>
      <c r="FWS33" s="419"/>
      <c r="FWT33" s="419"/>
      <c r="FWU33" s="419"/>
      <c r="FWV33" s="419"/>
      <c r="FWW33" s="419"/>
      <c r="FWX33" s="419"/>
      <c r="FWY33" s="419"/>
      <c r="FWZ33" s="419"/>
      <c r="FXA33" s="419"/>
      <c r="FXB33" s="419"/>
      <c r="FXC33" s="419"/>
      <c r="FXD33" s="419"/>
      <c r="FXE33" s="419"/>
      <c r="FXF33" s="419"/>
      <c r="FXG33" s="419"/>
      <c r="FXH33" s="419"/>
      <c r="FXI33" s="419"/>
      <c r="FXJ33" s="419"/>
      <c r="FXK33" s="419"/>
      <c r="FXL33" s="419"/>
      <c r="FXM33" s="419"/>
      <c r="FXN33" s="419"/>
      <c r="FXO33" s="419"/>
      <c r="FXP33" s="419"/>
      <c r="FXQ33" s="419"/>
      <c r="FXR33" s="419"/>
      <c r="FXS33" s="419"/>
      <c r="FXT33" s="419"/>
      <c r="FXU33" s="419"/>
      <c r="FXV33" s="419"/>
      <c r="FXW33" s="419"/>
      <c r="FXX33" s="419"/>
      <c r="FXY33" s="419"/>
      <c r="FXZ33" s="419"/>
      <c r="FYA33" s="419"/>
      <c r="FYB33" s="419"/>
      <c r="FYC33" s="419"/>
      <c r="FYD33" s="419"/>
      <c r="FYE33" s="419"/>
      <c r="FYF33" s="419"/>
      <c r="FYG33" s="419"/>
      <c r="FYH33" s="419"/>
      <c r="FYI33" s="419"/>
      <c r="FYJ33" s="419"/>
      <c r="FYK33" s="419"/>
      <c r="FYL33" s="419"/>
      <c r="FYM33" s="419"/>
      <c r="FYN33" s="419"/>
      <c r="FYO33" s="419"/>
      <c r="FYP33" s="419"/>
      <c r="FYQ33" s="419"/>
      <c r="FYR33" s="419"/>
      <c r="FYS33" s="419"/>
      <c r="FYT33" s="419"/>
      <c r="FYU33" s="419"/>
      <c r="FYV33" s="419"/>
      <c r="FYW33" s="419"/>
      <c r="FYX33" s="419"/>
      <c r="FYY33" s="419"/>
      <c r="FYZ33" s="419"/>
      <c r="FZA33" s="419"/>
      <c r="FZB33" s="419"/>
      <c r="FZC33" s="419"/>
      <c r="FZD33" s="419"/>
      <c r="FZE33" s="419"/>
      <c r="FZF33" s="419"/>
      <c r="FZG33" s="419"/>
      <c r="FZH33" s="419"/>
      <c r="FZI33" s="419"/>
      <c r="FZJ33" s="419"/>
      <c r="FZK33" s="419"/>
      <c r="FZL33" s="419"/>
      <c r="FZM33" s="419"/>
      <c r="FZN33" s="419"/>
      <c r="FZO33" s="419"/>
      <c r="FZP33" s="419"/>
      <c r="FZQ33" s="419"/>
      <c r="FZR33" s="419"/>
      <c r="FZS33" s="419"/>
      <c r="FZT33" s="419"/>
      <c r="FZU33" s="419"/>
      <c r="FZV33" s="419"/>
      <c r="FZW33" s="419"/>
      <c r="FZX33" s="419"/>
      <c r="FZY33" s="419"/>
      <c r="FZZ33" s="419"/>
      <c r="GAA33" s="419"/>
      <c r="GAB33" s="419"/>
      <c r="GAC33" s="419"/>
      <c r="GAD33" s="419"/>
      <c r="GAE33" s="419"/>
      <c r="GAF33" s="419"/>
      <c r="GAG33" s="419"/>
      <c r="GAH33" s="419"/>
      <c r="GAI33" s="419"/>
      <c r="GAJ33" s="419"/>
      <c r="GAK33" s="419"/>
      <c r="GAL33" s="419"/>
      <c r="GAM33" s="419"/>
      <c r="GAN33" s="419"/>
      <c r="GAO33" s="419"/>
      <c r="GAP33" s="419"/>
      <c r="GAQ33" s="419"/>
      <c r="GAR33" s="419"/>
      <c r="GAS33" s="419"/>
      <c r="GAT33" s="419"/>
      <c r="GAU33" s="419"/>
      <c r="GAV33" s="419"/>
      <c r="GAW33" s="419"/>
      <c r="GAX33" s="419"/>
      <c r="GAY33" s="419"/>
      <c r="GAZ33" s="419"/>
      <c r="GBA33" s="419"/>
      <c r="GBB33" s="419"/>
      <c r="GBC33" s="419"/>
      <c r="GBD33" s="419"/>
      <c r="GBE33" s="419"/>
      <c r="GBF33" s="419"/>
      <c r="GBG33" s="419"/>
      <c r="GBH33" s="419"/>
      <c r="GBI33" s="419"/>
      <c r="GBJ33" s="419"/>
      <c r="GBK33" s="419"/>
      <c r="GBL33" s="419"/>
      <c r="GBM33" s="419"/>
      <c r="GBN33" s="419"/>
      <c r="GBO33" s="419"/>
      <c r="GBP33" s="419"/>
      <c r="GBQ33" s="419"/>
      <c r="GBR33" s="419"/>
      <c r="GBS33" s="419"/>
      <c r="GBT33" s="419"/>
      <c r="GBU33" s="419"/>
      <c r="GBV33" s="419"/>
      <c r="GBW33" s="419"/>
      <c r="GBX33" s="419"/>
      <c r="GBY33" s="419"/>
      <c r="GBZ33" s="419"/>
      <c r="GCA33" s="419"/>
      <c r="GCB33" s="419"/>
      <c r="GCC33" s="419"/>
      <c r="GCD33" s="419"/>
      <c r="GCE33" s="419"/>
      <c r="GCF33" s="419"/>
      <c r="GCG33" s="419"/>
      <c r="GCH33" s="419"/>
      <c r="GCI33" s="419"/>
      <c r="GCJ33" s="419"/>
      <c r="GCK33" s="419"/>
      <c r="GCL33" s="419"/>
      <c r="GCM33" s="419"/>
      <c r="GCN33" s="419"/>
      <c r="GCO33" s="419"/>
      <c r="GCP33" s="419"/>
      <c r="GCQ33" s="419"/>
      <c r="GCR33" s="419"/>
      <c r="GCS33" s="419"/>
      <c r="GCT33" s="419"/>
      <c r="GCU33" s="419"/>
      <c r="GCV33" s="419"/>
      <c r="GCW33" s="419"/>
      <c r="GCX33" s="419"/>
      <c r="GCY33" s="419"/>
      <c r="GCZ33" s="419"/>
      <c r="GDA33" s="419"/>
      <c r="GDB33" s="419"/>
      <c r="GDC33" s="419"/>
      <c r="GDD33" s="419"/>
      <c r="GDE33" s="419"/>
      <c r="GDF33" s="419"/>
      <c r="GDG33" s="419"/>
      <c r="GDH33" s="419"/>
      <c r="GDI33" s="419"/>
      <c r="GDJ33" s="419"/>
      <c r="GDK33" s="419"/>
      <c r="GDL33" s="419"/>
      <c r="GDM33" s="419"/>
      <c r="GDN33" s="419"/>
      <c r="GDO33" s="419"/>
      <c r="GDP33" s="419"/>
      <c r="GDQ33" s="419"/>
      <c r="GDR33" s="419"/>
      <c r="GDS33" s="419"/>
      <c r="GDT33" s="419"/>
      <c r="GDU33" s="419"/>
      <c r="GDV33" s="419"/>
      <c r="GDW33" s="419"/>
      <c r="GDX33" s="419"/>
      <c r="GDY33" s="419"/>
      <c r="GDZ33" s="419"/>
      <c r="GEA33" s="419"/>
      <c r="GEB33" s="419"/>
      <c r="GEC33" s="419"/>
      <c r="GED33" s="419"/>
      <c r="GEE33" s="419"/>
      <c r="GEF33" s="419"/>
      <c r="GEG33" s="419"/>
      <c r="GEH33" s="419"/>
      <c r="GEI33" s="419"/>
      <c r="GEJ33" s="419"/>
      <c r="GEK33" s="419"/>
      <c r="GEL33" s="419"/>
      <c r="GEM33" s="419"/>
      <c r="GEN33" s="419"/>
      <c r="GEO33" s="419"/>
      <c r="GEP33" s="419"/>
      <c r="GEQ33" s="419"/>
      <c r="GER33" s="419"/>
      <c r="GES33" s="419"/>
      <c r="GET33" s="419"/>
      <c r="GEU33" s="419"/>
      <c r="GEV33" s="419"/>
      <c r="GEW33" s="419"/>
      <c r="GEX33" s="419"/>
      <c r="GEY33" s="419"/>
      <c r="GEZ33" s="419"/>
      <c r="GFA33" s="419"/>
      <c r="GFB33" s="419"/>
      <c r="GFC33" s="419"/>
      <c r="GFD33" s="419"/>
      <c r="GFE33" s="419"/>
      <c r="GFF33" s="419"/>
      <c r="GFG33" s="419"/>
      <c r="GFH33" s="419"/>
      <c r="GFI33" s="419"/>
      <c r="GFJ33" s="419"/>
      <c r="GFK33" s="419"/>
      <c r="GFL33" s="419"/>
      <c r="GFM33" s="419"/>
      <c r="GFN33" s="419"/>
      <c r="GFO33" s="419"/>
      <c r="GFP33" s="419"/>
      <c r="GFQ33" s="419"/>
      <c r="GFR33" s="419"/>
      <c r="GFS33" s="419"/>
      <c r="GFT33" s="419"/>
      <c r="GFU33" s="419"/>
      <c r="GFV33" s="419"/>
      <c r="GFW33" s="419"/>
      <c r="GFX33" s="419"/>
      <c r="GFY33" s="419"/>
      <c r="GFZ33" s="419"/>
      <c r="GGA33" s="419"/>
      <c r="GGB33" s="419"/>
      <c r="GGC33" s="419"/>
      <c r="GGD33" s="419"/>
      <c r="GGE33" s="419"/>
      <c r="GGF33" s="419"/>
      <c r="GGG33" s="419"/>
      <c r="GGH33" s="419"/>
      <c r="GGI33" s="419"/>
      <c r="GGJ33" s="419"/>
      <c r="GGK33" s="419"/>
      <c r="GGL33" s="419"/>
      <c r="GGM33" s="419"/>
      <c r="GGN33" s="419"/>
      <c r="GGO33" s="419"/>
      <c r="GGP33" s="419"/>
      <c r="GGQ33" s="419"/>
      <c r="GGR33" s="419"/>
      <c r="GGS33" s="419"/>
      <c r="GGT33" s="419"/>
      <c r="GGU33" s="419"/>
      <c r="GGV33" s="419"/>
      <c r="GGW33" s="419"/>
      <c r="GGX33" s="419"/>
      <c r="GGY33" s="419"/>
      <c r="GGZ33" s="419"/>
      <c r="GHA33" s="419"/>
      <c r="GHB33" s="419"/>
      <c r="GHC33" s="419"/>
      <c r="GHD33" s="419"/>
      <c r="GHE33" s="419"/>
      <c r="GHF33" s="419"/>
      <c r="GHG33" s="419"/>
      <c r="GHH33" s="419"/>
      <c r="GHI33" s="419"/>
      <c r="GHJ33" s="419"/>
      <c r="GHK33" s="419"/>
      <c r="GHL33" s="419"/>
      <c r="GHM33" s="419"/>
      <c r="GHN33" s="419"/>
      <c r="GHO33" s="419"/>
      <c r="GHP33" s="419"/>
      <c r="GHQ33" s="419"/>
      <c r="GHR33" s="419"/>
      <c r="GHS33" s="419"/>
      <c r="GHT33" s="419"/>
      <c r="GHU33" s="419"/>
      <c r="GHV33" s="419"/>
      <c r="GHW33" s="419"/>
      <c r="GHX33" s="419"/>
      <c r="GHY33" s="419"/>
      <c r="GHZ33" s="419"/>
      <c r="GIA33" s="419"/>
      <c r="GIB33" s="419"/>
      <c r="GIC33" s="419"/>
      <c r="GID33" s="419"/>
      <c r="GIE33" s="419"/>
      <c r="GIF33" s="419"/>
      <c r="GIG33" s="419"/>
      <c r="GIH33" s="419"/>
      <c r="GII33" s="419"/>
      <c r="GIJ33" s="419"/>
      <c r="GIK33" s="419"/>
      <c r="GIL33" s="419"/>
      <c r="GIM33" s="419"/>
      <c r="GIN33" s="419"/>
      <c r="GIO33" s="419"/>
      <c r="GIP33" s="419"/>
      <c r="GIQ33" s="419"/>
      <c r="GIR33" s="419"/>
      <c r="GIS33" s="419"/>
      <c r="GIT33" s="419"/>
      <c r="GIU33" s="419"/>
      <c r="GIV33" s="419"/>
      <c r="GIW33" s="419"/>
      <c r="GIX33" s="419"/>
      <c r="GIY33" s="419"/>
      <c r="GIZ33" s="419"/>
      <c r="GJA33" s="419"/>
      <c r="GJB33" s="419"/>
      <c r="GJC33" s="419"/>
      <c r="GJD33" s="419"/>
      <c r="GJE33" s="419"/>
      <c r="GJF33" s="419"/>
      <c r="GJG33" s="419"/>
      <c r="GJH33" s="419"/>
      <c r="GJI33" s="419"/>
      <c r="GJJ33" s="419"/>
      <c r="GJK33" s="419"/>
      <c r="GJL33" s="419"/>
      <c r="GJM33" s="419"/>
      <c r="GJN33" s="419"/>
      <c r="GJO33" s="419"/>
      <c r="GJP33" s="419"/>
      <c r="GJQ33" s="419"/>
      <c r="GJR33" s="419"/>
      <c r="GJS33" s="419"/>
      <c r="GJT33" s="419"/>
      <c r="GJU33" s="419"/>
      <c r="GJV33" s="419"/>
      <c r="GJW33" s="419"/>
      <c r="GJX33" s="419"/>
      <c r="GJY33" s="419"/>
      <c r="GJZ33" s="419"/>
      <c r="GKA33" s="419"/>
      <c r="GKB33" s="419"/>
      <c r="GKC33" s="419"/>
      <c r="GKD33" s="419"/>
      <c r="GKE33" s="419"/>
      <c r="GKF33" s="419"/>
      <c r="GKG33" s="419"/>
      <c r="GKH33" s="419"/>
      <c r="GKI33" s="419"/>
      <c r="GKJ33" s="419"/>
      <c r="GKK33" s="419"/>
      <c r="GKL33" s="419"/>
      <c r="GKM33" s="419"/>
      <c r="GKN33" s="419"/>
      <c r="GKO33" s="419"/>
      <c r="GKP33" s="419"/>
      <c r="GKQ33" s="419"/>
      <c r="GKR33" s="419"/>
      <c r="GKS33" s="419"/>
      <c r="GKT33" s="419"/>
      <c r="GKU33" s="419"/>
      <c r="GKV33" s="419"/>
      <c r="GKW33" s="419"/>
      <c r="GKX33" s="419"/>
      <c r="GKY33" s="419"/>
      <c r="GKZ33" s="419"/>
      <c r="GLA33" s="419"/>
      <c r="GLB33" s="419"/>
      <c r="GLC33" s="419"/>
      <c r="GLD33" s="419"/>
      <c r="GLE33" s="419"/>
      <c r="GLF33" s="419"/>
      <c r="GLG33" s="419"/>
      <c r="GLH33" s="419"/>
      <c r="GLI33" s="419"/>
      <c r="GLJ33" s="419"/>
      <c r="GLK33" s="419"/>
      <c r="GLL33" s="419"/>
      <c r="GLM33" s="419"/>
      <c r="GLN33" s="419"/>
      <c r="GLO33" s="419"/>
      <c r="GLP33" s="419"/>
      <c r="GLQ33" s="419"/>
      <c r="GLR33" s="419"/>
      <c r="GLS33" s="419"/>
      <c r="GLT33" s="419"/>
      <c r="GLU33" s="419"/>
      <c r="GLV33" s="419"/>
      <c r="GLW33" s="419"/>
      <c r="GLX33" s="419"/>
      <c r="GLY33" s="419"/>
      <c r="GLZ33" s="419"/>
      <c r="GMA33" s="419"/>
      <c r="GMB33" s="419"/>
      <c r="GMC33" s="419"/>
      <c r="GMD33" s="419"/>
      <c r="GME33" s="419"/>
      <c r="GMF33" s="419"/>
      <c r="GMG33" s="419"/>
      <c r="GMH33" s="419"/>
      <c r="GMI33" s="419"/>
      <c r="GMJ33" s="419"/>
      <c r="GMK33" s="419"/>
      <c r="GML33" s="419"/>
      <c r="GMM33" s="419"/>
      <c r="GMN33" s="419"/>
      <c r="GMO33" s="419"/>
      <c r="GMP33" s="419"/>
      <c r="GMQ33" s="419"/>
      <c r="GMR33" s="419"/>
      <c r="GMS33" s="419"/>
      <c r="GMT33" s="419"/>
      <c r="GMU33" s="419"/>
      <c r="GMV33" s="419"/>
      <c r="GMW33" s="419"/>
      <c r="GMX33" s="419"/>
      <c r="GMY33" s="419"/>
      <c r="GMZ33" s="419"/>
      <c r="GNA33" s="419"/>
      <c r="GNB33" s="419"/>
      <c r="GNC33" s="419"/>
      <c r="GND33" s="419"/>
      <c r="GNE33" s="419"/>
      <c r="GNF33" s="419"/>
      <c r="GNG33" s="419"/>
      <c r="GNH33" s="419"/>
      <c r="GNI33" s="419"/>
      <c r="GNJ33" s="419"/>
      <c r="GNK33" s="419"/>
      <c r="GNL33" s="419"/>
      <c r="GNM33" s="419"/>
      <c r="GNN33" s="419"/>
      <c r="GNO33" s="419"/>
      <c r="GNP33" s="419"/>
      <c r="GNQ33" s="419"/>
      <c r="GNR33" s="419"/>
      <c r="GNS33" s="419"/>
      <c r="GNT33" s="419"/>
      <c r="GNU33" s="419"/>
      <c r="GNV33" s="419"/>
      <c r="GNW33" s="419"/>
      <c r="GNX33" s="419"/>
      <c r="GNY33" s="419"/>
      <c r="GNZ33" s="419"/>
      <c r="GOA33" s="419"/>
      <c r="GOB33" s="419"/>
      <c r="GOC33" s="419"/>
      <c r="GOD33" s="419"/>
      <c r="GOE33" s="419"/>
      <c r="GOF33" s="419"/>
      <c r="GOG33" s="419"/>
      <c r="GOH33" s="419"/>
      <c r="GOI33" s="419"/>
      <c r="GOJ33" s="419"/>
      <c r="GOK33" s="419"/>
      <c r="GOL33" s="419"/>
      <c r="GOM33" s="419"/>
      <c r="GON33" s="419"/>
      <c r="GOO33" s="419"/>
      <c r="GOP33" s="419"/>
      <c r="GOQ33" s="419"/>
      <c r="GOR33" s="419"/>
      <c r="GOS33" s="419"/>
      <c r="GOT33" s="419"/>
      <c r="GOU33" s="419"/>
      <c r="GOV33" s="419"/>
      <c r="GOW33" s="419"/>
      <c r="GOX33" s="419"/>
      <c r="GOY33" s="419"/>
      <c r="GOZ33" s="419"/>
      <c r="GPA33" s="419"/>
      <c r="GPB33" s="419"/>
      <c r="GPC33" s="419"/>
      <c r="GPD33" s="419"/>
      <c r="GPE33" s="419"/>
      <c r="GPF33" s="419"/>
      <c r="GPG33" s="419"/>
      <c r="GPH33" s="419"/>
      <c r="GPI33" s="419"/>
      <c r="GPJ33" s="419"/>
      <c r="GPK33" s="419"/>
      <c r="GPL33" s="419"/>
      <c r="GPM33" s="419"/>
      <c r="GPN33" s="419"/>
      <c r="GPO33" s="419"/>
      <c r="GPP33" s="419"/>
      <c r="GPQ33" s="419"/>
      <c r="GPR33" s="419"/>
      <c r="GPS33" s="419"/>
      <c r="GPT33" s="419"/>
      <c r="GPU33" s="419"/>
      <c r="GPV33" s="419"/>
      <c r="GPW33" s="419"/>
      <c r="GPX33" s="419"/>
      <c r="GPY33" s="419"/>
      <c r="GPZ33" s="419"/>
      <c r="GQA33" s="419"/>
      <c r="GQB33" s="419"/>
      <c r="GQC33" s="419"/>
      <c r="GQD33" s="419"/>
      <c r="GQE33" s="419"/>
      <c r="GQF33" s="419"/>
      <c r="GQG33" s="419"/>
      <c r="GQH33" s="419"/>
      <c r="GQI33" s="419"/>
      <c r="GQJ33" s="419"/>
      <c r="GQK33" s="419"/>
      <c r="GQL33" s="419"/>
      <c r="GQM33" s="419"/>
      <c r="GQN33" s="419"/>
      <c r="GQO33" s="419"/>
      <c r="GQP33" s="419"/>
      <c r="GQQ33" s="419"/>
      <c r="GQR33" s="419"/>
      <c r="GQS33" s="419"/>
      <c r="GQT33" s="419"/>
      <c r="GQU33" s="419"/>
      <c r="GQV33" s="419"/>
      <c r="GQW33" s="419"/>
      <c r="GQX33" s="419"/>
      <c r="GQY33" s="419"/>
      <c r="GQZ33" s="419"/>
      <c r="GRA33" s="419"/>
      <c r="GRB33" s="419"/>
      <c r="GRC33" s="419"/>
      <c r="GRD33" s="419"/>
      <c r="GRE33" s="419"/>
      <c r="GRF33" s="419"/>
      <c r="GRG33" s="419"/>
      <c r="GRH33" s="419"/>
      <c r="GRI33" s="419"/>
      <c r="GRJ33" s="419"/>
      <c r="GRK33" s="419"/>
      <c r="GRL33" s="419"/>
      <c r="GRM33" s="419"/>
      <c r="GRN33" s="419"/>
      <c r="GRO33" s="419"/>
      <c r="GRP33" s="419"/>
      <c r="GRQ33" s="419"/>
      <c r="GRR33" s="419"/>
      <c r="GRS33" s="419"/>
      <c r="GRT33" s="419"/>
      <c r="GRU33" s="419"/>
      <c r="GRV33" s="419"/>
      <c r="GRW33" s="419"/>
      <c r="GRX33" s="419"/>
      <c r="GRY33" s="419"/>
      <c r="GRZ33" s="419"/>
      <c r="GSA33" s="419"/>
      <c r="GSB33" s="419"/>
      <c r="GSC33" s="419"/>
      <c r="GSD33" s="419"/>
      <c r="GSE33" s="419"/>
      <c r="GSF33" s="419"/>
      <c r="GSG33" s="419"/>
      <c r="GSH33" s="419"/>
      <c r="GSI33" s="419"/>
      <c r="GSJ33" s="419"/>
      <c r="GSK33" s="419"/>
      <c r="GSL33" s="419"/>
      <c r="GSM33" s="419"/>
      <c r="GSN33" s="419"/>
      <c r="GSO33" s="419"/>
      <c r="GSP33" s="419"/>
      <c r="GSQ33" s="419"/>
      <c r="GSR33" s="419"/>
      <c r="GSS33" s="419"/>
      <c r="GST33" s="419"/>
      <c r="GSU33" s="419"/>
      <c r="GSV33" s="419"/>
      <c r="GSW33" s="419"/>
      <c r="GSX33" s="419"/>
      <c r="GSY33" s="419"/>
      <c r="GSZ33" s="419"/>
      <c r="GTA33" s="419"/>
      <c r="GTB33" s="419"/>
      <c r="GTC33" s="419"/>
      <c r="GTD33" s="419"/>
      <c r="GTE33" s="419"/>
      <c r="GTF33" s="419"/>
      <c r="GTG33" s="419"/>
      <c r="GTH33" s="419"/>
      <c r="GTI33" s="419"/>
      <c r="GTJ33" s="419"/>
      <c r="GTK33" s="419"/>
      <c r="GTL33" s="419"/>
      <c r="GTM33" s="419"/>
      <c r="GTN33" s="419"/>
      <c r="GTO33" s="419"/>
      <c r="GTP33" s="419"/>
      <c r="GTQ33" s="419"/>
      <c r="GTR33" s="419"/>
      <c r="GTS33" s="419"/>
      <c r="GTT33" s="419"/>
      <c r="GTU33" s="419"/>
      <c r="GTV33" s="419"/>
      <c r="GTW33" s="419"/>
      <c r="GTX33" s="419"/>
      <c r="GTY33" s="419"/>
      <c r="GTZ33" s="419"/>
      <c r="GUA33" s="419"/>
      <c r="GUB33" s="419"/>
      <c r="GUC33" s="419"/>
      <c r="GUD33" s="419"/>
      <c r="GUE33" s="419"/>
      <c r="GUF33" s="419"/>
      <c r="GUG33" s="419"/>
      <c r="GUH33" s="419"/>
      <c r="GUI33" s="419"/>
      <c r="GUJ33" s="419"/>
      <c r="GUK33" s="419"/>
      <c r="GUL33" s="419"/>
      <c r="GUM33" s="419"/>
      <c r="GUN33" s="419"/>
      <c r="GUO33" s="419"/>
      <c r="GUP33" s="419"/>
      <c r="GUQ33" s="419"/>
      <c r="GUR33" s="419"/>
      <c r="GUS33" s="419"/>
      <c r="GUT33" s="419"/>
      <c r="GUU33" s="419"/>
      <c r="GUV33" s="419"/>
      <c r="GUW33" s="419"/>
      <c r="GUX33" s="419"/>
      <c r="GUY33" s="419"/>
      <c r="GUZ33" s="419"/>
      <c r="GVA33" s="419"/>
      <c r="GVB33" s="419"/>
      <c r="GVC33" s="419"/>
      <c r="GVD33" s="419"/>
      <c r="GVE33" s="419"/>
      <c r="GVF33" s="419"/>
      <c r="GVG33" s="419"/>
      <c r="GVH33" s="419"/>
      <c r="GVI33" s="419"/>
      <c r="GVJ33" s="419"/>
      <c r="GVK33" s="419"/>
      <c r="GVL33" s="419"/>
      <c r="GVM33" s="419"/>
      <c r="GVN33" s="419"/>
      <c r="GVO33" s="419"/>
      <c r="GVP33" s="419"/>
      <c r="GVQ33" s="419"/>
      <c r="GVR33" s="419"/>
      <c r="GVS33" s="419"/>
      <c r="GVT33" s="419"/>
      <c r="GVU33" s="419"/>
      <c r="GVV33" s="419"/>
      <c r="GVW33" s="419"/>
      <c r="GVX33" s="419"/>
      <c r="GVY33" s="419"/>
      <c r="GVZ33" s="419"/>
      <c r="GWA33" s="419"/>
      <c r="GWB33" s="419"/>
      <c r="GWC33" s="419"/>
      <c r="GWD33" s="419"/>
      <c r="GWE33" s="419"/>
      <c r="GWF33" s="419"/>
      <c r="GWG33" s="419"/>
      <c r="GWH33" s="419"/>
      <c r="GWI33" s="419"/>
      <c r="GWJ33" s="419"/>
      <c r="GWK33" s="419"/>
      <c r="GWL33" s="419"/>
      <c r="GWM33" s="419"/>
      <c r="GWN33" s="419"/>
      <c r="GWO33" s="419"/>
      <c r="GWP33" s="419"/>
      <c r="GWQ33" s="419"/>
      <c r="GWR33" s="419"/>
      <c r="GWS33" s="419"/>
      <c r="GWT33" s="419"/>
      <c r="GWU33" s="419"/>
      <c r="GWV33" s="419"/>
      <c r="GWW33" s="419"/>
      <c r="GWX33" s="419"/>
      <c r="GWY33" s="419"/>
      <c r="GWZ33" s="419"/>
      <c r="GXA33" s="419"/>
      <c r="GXB33" s="419"/>
      <c r="GXC33" s="419"/>
      <c r="GXD33" s="419"/>
      <c r="GXE33" s="419"/>
      <c r="GXF33" s="419"/>
      <c r="GXG33" s="419"/>
      <c r="GXH33" s="419"/>
      <c r="GXI33" s="419"/>
      <c r="GXJ33" s="419"/>
      <c r="GXK33" s="419"/>
      <c r="GXL33" s="419"/>
      <c r="GXM33" s="419"/>
      <c r="GXN33" s="419"/>
      <c r="GXO33" s="419"/>
      <c r="GXP33" s="419"/>
      <c r="GXQ33" s="419"/>
      <c r="GXR33" s="419"/>
      <c r="GXS33" s="419"/>
      <c r="GXT33" s="419"/>
      <c r="GXU33" s="419"/>
      <c r="GXV33" s="419"/>
      <c r="GXW33" s="419"/>
      <c r="GXX33" s="419"/>
      <c r="GXY33" s="419"/>
      <c r="GXZ33" s="419"/>
      <c r="GYA33" s="419"/>
      <c r="GYB33" s="419"/>
      <c r="GYC33" s="419"/>
      <c r="GYD33" s="419"/>
      <c r="GYE33" s="419"/>
      <c r="GYF33" s="419"/>
      <c r="GYG33" s="419"/>
      <c r="GYH33" s="419"/>
      <c r="GYI33" s="419"/>
      <c r="GYJ33" s="419"/>
      <c r="GYK33" s="419"/>
      <c r="GYL33" s="419"/>
      <c r="GYM33" s="419"/>
      <c r="GYN33" s="419"/>
      <c r="GYO33" s="419"/>
      <c r="GYP33" s="419"/>
      <c r="GYQ33" s="419"/>
      <c r="GYR33" s="419"/>
      <c r="GYS33" s="419"/>
      <c r="GYT33" s="419"/>
      <c r="GYU33" s="419"/>
      <c r="GYV33" s="419"/>
      <c r="GYW33" s="419"/>
      <c r="GYX33" s="419"/>
      <c r="GYY33" s="419"/>
      <c r="GYZ33" s="419"/>
      <c r="GZA33" s="419"/>
      <c r="GZB33" s="419"/>
      <c r="GZC33" s="419"/>
      <c r="GZD33" s="419"/>
      <c r="GZE33" s="419"/>
      <c r="GZF33" s="419"/>
      <c r="GZG33" s="419"/>
      <c r="GZH33" s="419"/>
      <c r="GZI33" s="419"/>
      <c r="GZJ33" s="419"/>
      <c r="GZK33" s="419"/>
      <c r="GZL33" s="419"/>
      <c r="GZM33" s="419"/>
      <c r="GZN33" s="419"/>
      <c r="GZO33" s="419"/>
      <c r="GZP33" s="419"/>
      <c r="GZQ33" s="419"/>
      <c r="GZR33" s="419"/>
      <c r="GZS33" s="419"/>
      <c r="GZT33" s="419"/>
      <c r="GZU33" s="419"/>
      <c r="GZV33" s="419"/>
      <c r="GZW33" s="419"/>
      <c r="GZX33" s="419"/>
      <c r="GZY33" s="419"/>
      <c r="GZZ33" s="419"/>
      <c r="HAA33" s="419"/>
      <c r="HAB33" s="419"/>
      <c r="HAC33" s="419"/>
      <c r="HAD33" s="419"/>
      <c r="HAE33" s="419"/>
      <c r="HAF33" s="419"/>
      <c r="HAG33" s="419"/>
      <c r="HAH33" s="419"/>
      <c r="HAI33" s="419"/>
      <c r="HAJ33" s="419"/>
      <c r="HAK33" s="419"/>
      <c r="HAL33" s="419"/>
      <c r="HAM33" s="419"/>
      <c r="HAN33" s="419"/>
      <c r="HAO33" s="419"/>
      <c r="HAP33" s="419"/>
      <c r="HAQ33" s="419"/>
      <c r="HAR33" s="419"/>
      <c r="HAS33" s="419"/>
      <c r="HAT33" s="419"/>
      <c r="HAU33" s="419"/>
      <c r="HAV33" s="419"/>
      <c r="HAW33" s="419"/>
      <c r="HAX33" s="419"/>
      <c r="HAY33" s="419"/>
      <c r="HAZ33" s="419"/>
      <c r="HBA33" s="419"/>
      <c r="HBB33" s="419"/>
      <c r="HBC33" s="419"/>
      <c r="HBD33" s="419"/>
      <c r="HBE33" s="419"/>
      <c r="HBF33" s="419"/>
      <c r="HBG33" s="419"/>
      <c r="HBH33" s="419"/>
      <c r="HBI33" s="419"/>
      <c r="HBJ33" s="419"/>
      <c r="HBK33" s="419"/>
      <c r="HBL33" s="419"/>
      <c r="HBM33" s="419"/>
      <c r="HBN33" s="419"/>
      <c r="HBO33" s="419"/>
      <c r="HBP33" s="419"/>
      <c r="HBQ33" s="419"/>
      <c r="HBR33" s="419"/>
      <c r="HBS33" s="419"/>
      <c r="HBT33" s="419"/>
      <c r="HBU33" s="419"/>
      <c r="HBV33" s="419"/>
      <c r="HBW33" s="419"/>
      <c r="HBX33" s="419"/>
      <c r="HBY33" s="419"/>
      <c r="HBZ33" s="419"/>
      <c r="HCA33" s="419"/>
      <c r="HCB33" s="419"/>
      <c r="HCC33" s="419"/>
      <c r="HCD33" s="419"/>
      <c r="HCE33" s="419"/>
      <c r="HCF33" s="419"/>
      <c r="HCG33" s="419"/>
      <c r="HCH33" s="419"/>
      <c r="HCI33" s="419"/>
      <c r="HCJ33" s="419"/>
      <c r="HCK33" s="419"/>
      <c r="HCL33" s="419"/>
      <c r="HCM33" s="419"/>
      <c r="HCN33" s="419"/>
      <c r="HCO33" s="419"/>
      <c r="HCP33" s="419"/>
      <c r="HCQ33" s="419"/>
      <c r="HCR33" s="419"/>
      <c r="HCS33" s="419"/>
      <c r="HCT33" s="419"/>
      <c r="HCU33" s="419"/>
      <c r="HCV33" s="419"/>
      <c r="HCW33" s="419"/>
      <c r="HCX33" s="419"/>
      <c r="HCY33" s="419"/>
      <c r="HCZ33" s="419"/>
      <c r="HDA33" s="419"/>
      <c r="HDB33" s="419"/>
      <c r="HDC33" s="419"/>
      <c r="HDD33" s="419"/>
      <c r="HDE33" s="419"/>
      <c r="HDF33" s="419"/>
      <c r="HDG33" s="419"/>
      <c r="HDH33" s="419"/>
      <c r="HDI33" s="419"/>
      <c r="HDJ33" s="419"/>
      <c r="HDK33" s="419"/>
      <c r="HDL33" s="419"/>
      <c r="HDM33" s="419"/>
      <c r="HDN33" s="419"/>
      <c r="HDO33" s="419"/>
      <c r="HDP33" s="419"/>
      <c r="HDQ33" s="419"/>
      <c r="HDR33" s="419"/>
      <c r="HDS33" s="419"/>
      <c r="HDT33" s="419"/>
      <c r="HDU33" s="419"/>
      <c r="HDV33" s="419"/>
      <c r="HDW33" s="419"/>
      <c r="HDX33" s="419"/>
      <c r="HDY33" s="419"/>
      <c r="HDZ33" s="419"/>
      <c r="HEA33" s="419"/>
      <c r="HEB33" s="419"/>
      <c r="HEC33" s="419"/>
      <c r="HED33" s="419"/>
      <c r="HEE33" s="419"/>
      <c r="HEF33" s="419"/>
      <c r="HEG33" s="419"/>
      <c r="HEH33" s="419"/>
      <c r="HEI33" s="419"/>
      <c r="HEJ33" s="419"/>
      <c r="HEK33" s="419"/>
      <c r="HEL33" s="419"/>
      <c r="HEM33" s="419"/>
      <c r="HEN33" s="419"/>
      <c r="HEO33" s="419"/>
      <c r="HEP33" s="419"/>
      <c r="HEQ33" s="419"/>
      <c r="HER33" s="419"/>
      <c r="HES33" s="419"/>
      <c r="HET33" s="419"/>
      <c r="HEU33" s="419"/>
      <c r="HEV33" s="419"/>
      <c r="HEW33" s="419"/>
      <c r="HEX33" s="419"/>
      <c r="HEY33" s="419"/>
      <c r="HEZ33" s="419"/>
      <c r="HFA33" s="419"/>
      <c r="HFB33" s="419"/>
      <c r="HFC33" s="419"/>
      <c r="HFD33" s="419"/>
      <c r="HFE33" s="419"/>
      <c r="HFF33" s="419"/>
      <c r="HFG33" s="419"/>
      <c r="HFH33" s="419"/>
      <c r="HFI33" s="419"/>
      <c r="HFJ33" s="419"/>
      <c r="HFK33" s="419"/>
      <c r="HFL33" s="419"/>
      <c r="HFM33" s="419"/>
      <c r="HFN33" s="419"/>
      <c r="HFO33" s="419"/>
      <c r="HFP33" s="419"/>
      <c r="HFQ33" s="419"/>
      <c r="HFR33" s="419"/>
      <c r="HFS33" s="419"/>
      <c r="HFT33" s="419"/>
      <c r="HFU33" s="419"/>
      <c r="HFV33" s="419"/>
      <c r="HFW33" s="419"/>
      <c r="HFX33" s="419"/>
      <c r="HFY33" s="419"/>
      <c r="HFZ33" s="419"/>
      <c r="HGA33" s="419"/>
      <c r="HGB33" s="419"/>
      <c r="HGC33" s="419"/>
      <c r="HGD33" s="419"/>
      <c r="HGE33" s="419"/>
      <c r="HGF33" s="419"/>
      <c r="HGG33" s="419"/>
      <c r="HGH33" s="419"/>
      <c r="HGI33" s="419"/>
      <c r="HGJ33" s="419"/>
      <c r="HGK33" s="419"/>
      <c r="HGL33" s="419"/>
      <c r="HGM33" s="419"/>
      <c r="HGN33" s="419"/>
      <c r="HGO33" s="419"/>
      <c r="HGP33" s="419"/>
      <c r="HGQ33" s="419"/>
      <c r="HGR33" s="419"/>
      <c r="HGS33" s="419"/>
      <c r="HGT33" s="419"/>
      <c r="HGU33" s="419"/>
      <c r="HGV33" s="419"/>
      <c r="HGW33" s="419"/>
      <c r="HGX33" s="419"/>
      <c r="HGY33" s="419"/>
      <c r="HGZ33" s="419"/>
      <c r="HHA33" s="419"/>
      <c r="HHB33" s="419"/>
      <c r="HHC33" s="419"/>
      <c r="HHD33" s="419"/>
      <c r="HHE33" s="419"/>
      <c r="HHF33" s="419"/>
      <c r="HHG33" s="419"/>
      <c r="HHH33" s="419"/>
      <c r="HHI33" s="419"/>
      <c r="HHJ33" s="419"/>
      <c r="HHK33" s="419"/>
      <c r="HHL33" s="419"/>
      <c r="HHM33" s="419"/>
      <c r="HHN33" s="419"/>
      <c r="HHO33" s="419"/>
      <c r="HHP33" s="419"/>
      <c r="HHQ33" s="419"/>
      <c r="HHR33" s="419"/>
      <c r="HHS33" s="419"/>
      <c r="HHT33" s="419"/>
      <c r="HHU33" s="419"/>
      <c r="HHV33" s="419"/>
      <c r="HHW33" s="419"/>
      <c r="HHX33" s="419"/>
      <c r="HHY33" s="419"/>
      <c r="HHZ33" s="419"/>
      <c r="HIA33" s="419"/>
      <c r="HIB33" s="419"/>
      <c r="HIC33" s="419"/>
      <c r="HID33" s="419"/>
      <c r="HIE33" s="419"/>
      <c r="HIF33" s="419"/>
      <c r="HIG33" s="419"/>
      <c r="HIH33" s="419"/>
      <c r="HII33" s="419"/>
      <c r="HIJ33" s="419"/>
      <c r="HIK33" s="419"/>
      <c r="HIL33" s="419"/>
      <c r="HIM33" s="419"/>
      <c r="HIN33" s="419"/>
      <c r="HIO33" s="419"/>
      <c r="HIP33" s="419"/>
      <c r="HIQ33" s="419"/>
      <c r="HIR33" s="419"/>
      <c r="HIS33" s="419"/>
      <c r="HIT33" s="419"/>
      <c r="HIU33" s="419"/>
      <c r="HIV33" s="419"/>
      <c r="HIW33" s="419"/>
      <c r="HIX33" s="419"/>
      <c r="HIY33" s="419"/>
      <c r="HIZ33" s="419"/>
      <c r="HJA33" s="419"/>
      <c r="HJB33" s="419"/>
      <c r="HJC33" s="419"/>
      <c r="HJD33" s="419"/>
      <c r="HJE33" s="419"/>
      <c r="HJF33" s="419"/>
      <c r="HJG33" s="419"/>
      <c r="HJH33" s="419"/>
      <c r="HJI33" s="419"/>
      <c r="HJJ33" s="419"/>
      <c r="HJK33" s="419"/>
      <c r="HJL33" s="419"/>
      <c r="HJM33" s="419"/>
      <c r="HJN33" s="419"/>
      <c r="HJO33" s="419"/>
      <c r="HJP33" s="419"/>
      <c r="HJQ33" s="419"/>
      <c r="HJR33" s="419"/>
      <c r="HJS33" s="419"/>
      <c r="HJT33" s="419"/>
      <c r="HJU33" s="419"/>
      <c r="HJV33" s="419"/>
      <c r="HJW33" s="419"/>
      <c r="HJX33" s="419"/>
      <c r="HJY33" s="419"/>
      <c r="HJZ33" s="419"/>
      <c r="HKA33" s="419"/>
      <c r="HKB33" s="419"/>
      <c r="HKC33" s="419"/>
      <c r="HKD33" s="419"/>
      <c r="HKE33" s="419"/>
      <c r="HKF33" s="419"/>
      <c r="HKG33" s="419"/>
      <c r="HKH33" s="419"/>
      <c r="HKI33" s="419"/>
      <c r="HKJ33" s="419"/>
      <c r="HKK33" s="419"/>
      <c r="HKL33" s="419"/>
      <c r="HKM33" s="419"/>
      <c r="HKN33" s="419"/>
      <c r="HKO33" s="419"/>
      <c r="HKP33" s="419"/>
      <c r="HKQ33" s="419"/>
      <c r="HKR33" s="419"/>
      <c r="HKS33" s="419"/>
      <c r="HKT33" s="419"/>
      <c r="HKU33" s="419"/>
      <c r="HKV33" s="419"/>
      <c r="HKW33" s="419"/>
      <c r="HKX33" s="419"/>
      <c r="HKY33" s="419"/>
      <c r="HKZ33" s="419"/>
      <c r="HLA33" s="419"/>
      <c r="HLB33" s="419"/>
      <c r="HLC33" s="419"/>
      <c r="HLD33" s="419"/>
      <c r="HLE33" s="419"/>
      <c r="HLF33" s="419"/>
      <c r="HLG33" s="419"/>
      <c r="HLH33" s="419"/>
      <c r="HLI33" s="419"/>
      <c r="HLJ33" s="419"/>
      <c r="HLK33" s="419"/>
      <c r="HLL33" s="419"/>
      <c r="HLM33" s="419"/>
      <c r="HLN33" s="419"/>
      <c r="HLO33" s="419"/>
      <c r="HLP33" s="419"/>
      <c r="HLQ33" s="419"/>
      <c r="HLR33" s="419"/>
      <c r="HLS33" s="419"/>
      <c r="HLT33" s="419"/>
      <c r="HLU33" s="419"/>
      <c r="HLV33" s="419"/>
      <c r="HLW33" s="419"/>
      <c r="HLX33" s="419"/>
      <c r="HLY33" s="419"/>
      <c r="HLZ33" s="419"/>
      <c r="HMA33" s="419"/>
      <c r="HMB33" s="419"/>
      <c r="HMC33" s="419"/>
      <c r="HMD33" s="419"/>
      <c r="HME33" s="419"/>
      <c r="HMF33" s="419"/>
      <c r="HMG33" s="419"/>
      <c r="HMH33" s="419"/>
      <c r="HMI33" s="419"/>
      <c r="HMJ33" s="419"/>
      <c r="HMK33" s="419"/>
      <c r="HML33" s="419"/>
      <c r="HMM33" s="419"/>
      <c r="HMN33" s="419"/>
      <c r="HMO33" s="419"/>
      <c r="HMP33" s="419"/>
      <c r="HMQ33" s="419"/>
      <c r="HMR33" s="419"/>
      <c r="HMS33" s="419"/>
      <c r="HMT33" s="419"/>
      <c r="HMU33" s="419"/>
      <c r="HMV33" s="419"/>
      <c r="HMW33" s="419"/>
      <c r="HMX33" s="419"/>
      <c r="HMY33" s="419"/>
      <c r="HMZ33" s="419"/>
      <c r="HNA33" s="419"/>
      <c r="HNB33" s="419"/>
      <c r="HNC33" s="419"/>
      <c r="HND33" s="419"/>
      <c r="HNE33" s="419"/>
      <c r="HNF33" s="419"/>
      <c r="HNG33" s="419"/>
      <c r="HNH33" s="419"/>
      <c r="HNI33" s="419"/>
      <c r="HNJ33" s="419"/>
      <c r="HNK33" s="419"/>
      <c r="HNL33" s="419"/>
      <c r="HNM33" s="419"/>
      <c r="HNN33" s="419"/>
      <c r="HNO33" s="419"/>
      <c r="HNP33" s="419"/>
      <c r="HNQ33" s="419"/>
      <c r="HNR33" s="419"/>
      <c r="HNS33" s="419"/>
      <c r="HNT33" s="419"/>
      <c r="HNU33" s="419"/>
      <c r="HNV33" s="419"/>
      <c r="HNW33" s="419"/>
      <c r="HNX33" s="419"/>
      <c r="HNY33" s="419"/>
      <c r="HNZ33" s="419"/>
      <c r="HOA33" s="419"/>
      <c r="HOB33" s="419"/>
      <c r="HOC33" s="419"/>
      <c r="HOD33" s="419"/>
      <c r="HOE33" s="419"/>
      <c r="HOF33" s="419"/>
      <c r="HOG33" s="419"/>
      <c r="HOH33" s="419"/>
      <c r="HOI33" s="419"/>
      <c r="HOJ33" s="419"/>
      <c r="HOK33" s="419"/>
      <c r="HOL33" s="419"/>
      <c r="HOM33" s="419"/>
      <c r="HON33" s="419"/>
      <c r="HOO33" s="419"/>
      <c r="HOP33" s="419"/>
      <c r="HOQ33" s="419"/>
      <c r="HOR33" s="419"/>
      <c r="HOS33" s="419"/>
      <c r="HOT33" s="419"/>
      <c r="HOU33" s="419"/>
      <c r="HOV33" s="419"/>
      <c r="HOW33" s="419"/>
      <c r="HOX33" s="419"/>
      <c r="HOY33" s="419"/>
      <c r="HOZ33" s="419"/>
      <c r="HPA33" s="419"/>
      <c r="HPB33" s="419"/>
      <c r="HPC33" s="419"/>
      <c r="HPD33" s="419"/>
      <c r="HPE33" s="419"/>
      <c r="HPF33" s="419"/>
      <c r="HPG33" s="419"/>
      <c r="HPH33" s="419"/>
      <c r="HPI33" s="419"/>
      <c r="HPJ33" s="419"/>
      <c r="HPK33" s="419"/>
      <c r="HPL33" s="419"/>
      <c r="HPM33" s="419"/>
      <c r="HPN33" s="419"/>
      <c r="HPO33" s="419"/>
      <c r="HPP33" s="419"/>
      <c r="HPQ33" s="419"/>
      <c r="HPR33" s="419"/>
      <c r="HPS33" s="419"/>
      <c r="HPT33" s="419"/>
      <c r="HPU33" s="419"/>
      <c r="HPV33" s="419"/>
      <c r="HPW33" s="419"/>
      <c r="HPX33" s="419"/>
      <c r="HPY33" s="419"/>
      <c r="HPZ33" s="419"/>
      <c r="HQA33" s="419"/>
      <c r="HQB33" s="419"/>
      <c r="HQC33" s="419"/>
      <c r="HQD33" s="419"/>
      <c r="HQE33" s="419"/>
      <c r="HQF33" s="419"/>
      <c r="HQG33" s="419"/>
      <c r="HQH33" s="419"/>
      <c r="HQI33" s="419"/>
      <c r="HQJ33" s="419"/>
      <c r="HQK33" s="419"/>
      <c r="HQL33" s="419"/>
      <c r="HQM33" s="419"/>
      <c r="HQN33" s="419"/>
      <c r="HQO33" s="419"/>
      <c r="HQP33" s="419"/>
      <c r="HQQ33" s="419"/>
      <c r="HQR33" s="419"/>
      <c r="HQS33" s="419"/>
      <c r="HQT33" s="419"/>
      <c r="HQU33" s="419"/>
      <c r="HQV33" s="419"/>
      <c r="HQW33" s="419"/>
      <c r="HQX33" s="419"/>
      <c r="HQY33" s="419"/>
      <c r="HQZ33" s="419"/>
      <c r="HRA33" s="419"/>
      <c r="HRB33" s="419"/>
      <c r="HRC33" s="419"/>
      <c r="HRD33" s="419"/>
      <c r="HRE33" s="419"/>
      <c r="HRF33" s="419"/>
      <c r="HRG33" s="419"/>
      <c r="HRH33" s="419"/>
      <c r="HRI33" s="419"/>
      <c r="HRJ33" s="419"/>
      <c r="HRK33" s="419"/>
      <c r="HRL33" s="419"/>
      <c r="HRM33" s="419"/>
      <c r="HRN33" s="419"/>
      <c r="HRO33" s="419"/>
      <c r="HRP33" s="419"/>
      <c r="HRQ33" s="419"/>
      <c r="HRR33" s="419"/>
      <c r="HRS33" s="419"/>
      <c r="HRT33" s="419"/>
      <c r="HRU33" s="419"/>
      <c r="HRV33" s="419"/>
      <c r="HRW33" s="419"/>
      <c r="HRX33" s="419"/>
      <c r="HRY33" s="419"/>
      <c r="HRZ33" s="419"/>
      <c r="HSA33" s="419"/>
      <c r="HSB33" s="419"/>
      <c r="HSC33" s="419"/>
      <c r="HSD33" s="419"/>
      <c r="HSE33" s="419"/>
      <c r="HSF33" s="419"/>
      <c r="HSG33" s="419"/>
      <c r="HSH33" s="419"/>
      <c r="HSI33" s="419"/>
      <c r="HSJ33" s="419"/>
      <c r="HSK33" s="419"/>
      <c r="HSL33" s="419"/>
      <c r="HSM33" s="419"/>
      <c r="HSN33" s="419"/>
      <c r="HSO33" s="419"/>
      <c r="HSP33" s="419"/>
      <c r="HSQ33" s="419"/>
      <c r="HSR33" s="419"/>
      <c r="HSS33" s="419"/>
      <c r="HST33" s="419"/>
      <c r="HSU33" s="419"/>
      <c r="HSV33" s="419"/>
      <c r="HSW33" s="419"/>
      <c r="HSX33" s="419"/>
      <c r="HSY33" s="419"/>
      <c r="HSZ33" s="419"/>
      <c r="HTA33" s="419"/>
      <c r="HTB33" s="419"/>
      <c r="HTC33" s="419"/>
      <c r="HTD33" s="419"/>
      <c r="HTE33" s="419"/>
      <c r="HTF33" s="419"/>
      <c r="HTG33" s="419"/>
      <c r="HTH33" s="419"/>
      <c r="HTI33" s="419"/>
      <c r="HTJ33" s="419"/>
      <c r="HTK33" s="419"/>
      <c r="HTL33" s="419"/>
      <c r="HTM33" s="419"/>
      <c r="HTN33" s="419"/>
      <c r="HTO33" s="419"/>
      <c r="HTP33" s="419"/>
      <c r="HTQ33" s="419"/>
      <c r="HTR33" s="419"/>
      <c r="HTS33" s="419"/>
      <c r="HTT33" s="419"/>
      <c r="HTU33" s="419"/>
      <c r="HTV33" s="419"/>
      <c r="HTW33" s="419"/>
      <c r="HTX33" s="419"/>
      <c r="HTY33" s="419"/>
      <c r="HTZ33" s="419"/>
      <c r="HUA33" s="419"/>
      <c r="HUB33" s="419"/>
      <c r="HUC33" s="419"/>
      <c r="HUD33" s="419"/>
      <c r="HUE33" s="419"/>
      <c r="HUF33" s="419"/>
      <c r="HUG33" s="419"/>
      <c r="HUH33" s="419"/>
      <c r="HUI33" s="419"/>
      <c r="HUJ33" s="419"/>
      <c r="HUK33" s="419"/>
      <c r="HUL33" s="419"/>
      <c r="HUM33" s="419"/>
      <c r="HUN33" s="419"/>
      <c r="HUO33" s="419"/>
      <c r="HUP33" s="419"/>
      <c r="HUQ33" s="419"/>
      <c r="HUR33" s="419"/>
      <c r="HUS33" s="419"/>
      <c r="HUT33" s="419"/>
      <c r="HUU33" s="419"/>
      <c r="HUV33" s="419"/>
      <c r="HUW33" s="419"/>
      <c r="HUX33" s="419"/>
      <c r="HUY33" s="419"/>
      <c r="HUZ33" s="419"/>
      <c r="HVA33" s="419"/>
      <c r="HVB33" s="419"/>
      <c r="HVC33" s="419"/>
      <c r="HVD33" s="419"/>
      <c r="HVE33" s="419"/>
      <c r="HVF33" s="419"/>
      <c r="HVG33" s="419"/>
      <c r="HVH33" s="419"/>
      <c r="HVI33" s="419"/>
      <c r="HVJ33" s="419"/>
      <c r="HVK33" s="419"/>
      <c r="HVL33" s="419"/>
      <c r="HVM33" s="419"/>
      <c r="HVN33" s="419"/>
      <c r="HVO33" s="419"/>
      <c r="HVP33" s="419"/>
      <c r="HVQ33" s="419"/>
      <c r="HVR33" s="419"/>
      <c r="HVS33" s="419"/>
      <c r="HVT33" s="419"/>
      <c r="HVU33" s="419"/>
      <c r="HVV33" s="419"/>
      <c r="HVW33" s="419"/>
      <c r="HVX33" s="419"/>
      <c r="HVY33" s="419"/>
      <c r="HVZ33" s="419"/>
      <c r="HWA33" s="419"/>
      <c r="HWB33" s="419"/>
      <c r="HWC33" s="419"/>
      <c r="HWD33" s="419"/>
      <c r="HWE33" s="419"/>
      <c r="HWF33" s="419"/>
      <c r="HWG33" s="419"/>
      <c r="HWH33" s="419"/>
      <c r="HWI33" s="419"/>
      <c r="HWJ33" s="419"/>
      <c r="HWK33" s="419"/>
      <c r="HWL33" s="419"/>
      <c r="HWM33" s="419"/>
      <c r="HWN33" s="419"/>
      <c r="HWO33" s="419"/>
      <c r="HWP33" s="419"/>
      <c r="HWQ33" s="419"/>
      <c r="HWR33" s="419"/>
      <c r="HWS33" s="419"/>
      <c r="HWT33" s="419"/>
      <c r="HWU33" s="419"/>
      <c r="HWV33" s="419"/>
      <c r="HWW33" s="419"/>
      <c r="HWX33" s="419"/>
      <c r="HWY33" s="419"/>
      <c r="HWZ33" s="419"/>
      <c r="HXA33" s="419"/>
      <c r="HXB33" s="419"/>
      <c r="HXC33" s="419"/>
      <c r="HXD33" s="419"/>
      <c r="HXE33" s="419"/>
      <c r="HXF33" s="419"/>
      <c r="HXG33" s="419"/>
      <c r="HXH33" s="419"/>
      <c r="HXI33" s="419"/>
      <c r="HXJ33" s="419"/>
      <c r="HXK33" s="419"/>
      <c r="HXL33" s="419"/>
      <c r="HXM33" s="419"/>
      <c r="HXN33" s="419"/>
      <c r="HXO33" s="419"/>
      <c r="HXP33" s="419"/>
      <c r="HXQ33" s="419"/>
      <c r="HXR33" s="419"/>
      <c r="HXS33" s="419"/>
      <c r="HXT33" s="419"/>
      <c r="HXU33" s="419"/>
      <c r="HXV33" s="419"/>
      <c r="HXW33" s="419"/>
      <c r="HXX33" s="419"/>
      <c r="HXY33" s="419"/>
      <c r="HXZ33" s="419"/>
      <c r="HYA33" s="419"/>
      <c r="HYB33" s="419"/>
      <c r="HYC33" s="419"/>
      <c r="HYD33" s="419"/>
      <c r="HYE33" s="419"/>
      <c r="HYF33" s="419"/>
      <c r="HYG33" s="419"/>
      <c r="HYH33" s="419"/>
      <c r="HYI33" s="419"/>
      <c r="HYJ33" s="419"/>
      <c r="HYK33" s="419"/>
      <c r="HYL33" s="419"/>
      <c r="HYM33" s="419"/>
      <c r="HYN33" s="419"/>
      <c r="HYO33" s="419"/>
      <c r="HYP33" s="419"/>
      <c r="HYQ33" s="419"/>
      <c r="HYR33" s="419"/>
      <c r="HYS33" s="419"/>
      <c r="HYT33" s="419"/>
      <c r="HYU33" s="419"/>
      <c r="HYV33" s="419"/>
      <c r="HYW33" s="419"/>
      <c r="HYX33" s="419"/>
      <c r="HYY33" s="419"/>
      <c r="HYZ33" s="419"/>
      <c r="HZA33" s="419"/>
      <c r="HZB33" s="419"/>
      <c r="HZC33" s="419"/>
      <c r="HZD33" s="419"/>
      <c r="HZE33" s="419"/>
      <c r="HZF33" s="419"/>
      <c r="HZG33" s="419"/>
      <c r="HZH33" s="419"/>
      <c r="HZI33" s="419"/>
      <c r="HZJ33" s="419"/>
      <c r="HZK33" s="419"/>
      <c r="HZL33" s="419"/>
      <c r="HZM33" s="419"/>
      <c r="HZN33" s="419"/>
      <c r="HZO33" s="419"/>
      <c r="HZP33" s="419"/>
      <c r="HZQ33" s="419"/>
      <c r="HZR33" s="419"/>
      <c r="HZS33" s="419"/>
      <c r="HZT33" s="419"/>
      <c r="HZU33" s="419"/>
      <c r="HZV33" s="419"/>
      <c r="HZW33" s="419"/>
      <c r="HZX33" s="419"/>
      <c r="HZY33" s="419"/>
      <c r="HZZ33" s="419"/>
      <c r="IAA33" s="419"/>
      <c r="IAB33" s="419"/>
      <c r="IAC33" s="419"/>
      <c r="IAD33" s="419"/>
      <c r="IAE33" s="419"/>
      <c r="IAF33" s="419"/>
      <c r="IAG33" s="419"/>
      <c r="IAH33" s="419"/>
      <c r="IAI33" s="419"/>
      <c r="IAJ33" s="419"/>
      <c r="IAK33" s="419"/>
      <c r="IAL33" s="419"/>
      <c r="IAM33" s="419"/>
      <c r="IAN33" s="419"/>
      <c r="IAO33" s="419"/>
      <c r="IAP33" s="419"/>
      <c r="IAQ33" s="419"/>
      <c r="IAR33" s="419"/>
      <c r="IAS33" s="419"/>
      <c r="IAT33" s="419"/>
      <c r="IAU33" s="419"/>
      <c r="IAV33" s="419"/>
      <c r="IAW33" s="419"/>
      <c r="IAX33" s="419"/>
      <c r="IAY33" s="419"/>
      <c r="IAZ33" s="419"/>
      <c r="IBA33" s="419"/>
      <c r="IBB33" s="419"/>
      <c r="IBC33" s="419"/>
      <c r="IBD33" s="419"/>
      <c r="IBE33" s="419"/>
      <c r="IBF33" s="419"/>
      <c r="IBG33" s="419"/>
      <c r="IBH33" s="419"/>
      <c r="IBI33" s="419"/>
      <c r="IBJ33" s="419"/>
      <c r="IBK33" s="419"/>
      <c r="IBL33" s="419"/>
      <c r="IBM33" s="419"/>
      <c r="IBN33" s="419"/>
      <c r="IBO33" s="419"/>
      <c r="IBP33" s="419"/>
      <c r="IBQ33" s="419"/>
      <c r="IBR33" s="419"/>
      <c r="IBS33" s="419"/>
      <c r="IBT33" s="419"/>
      <c r="IBU33" s="419"/>
      <c r="IBV33" s="419"/>
      <c r="IBW33" s="419"/>
      <c r="IBX33" s="419"/>
      <c r="IBY33" s="419"/>
      <c r="IBZ33" s="419"/>
      <c r="ICA33" s="419"/>
      <c r="ICB33" s="419"/>
      <c r="ICC33" s="419"/>
      <c r="ICD33" s="419"/>
      <c r="ICE33" s="419"/>
      <c r="ICF33" s="419"/>
      <c r="ICG33" s="419"/>
      <c r="ICH33" s="419"/>
      <c r="ICI33" s="419"/>
      <c r="ICJ33" s="419"/>
      <c r="ICK33" s="419"/>
      <c r="ICL33" s="419"/>
      <c r="ICM33" s="419"/>
      <c r="ICN33" s="419"/>
      <c r="ICO33" s="419"/>
      <c r="ICP33" s="419"/>
      <c r="ICQ33" s="419"/>
      <c r="ICR33" s="419"/>
      <c r="ICS33" s="419"/>
      <c r="ICT33" s="419"/>
      <c r="ICU33" s="419"/>
      <c r="ICV33" s="419"/>
      <c r="ICW33" s="419"/>
      <c r="ICX33" s="419"/>
      <c r="ICY33" s="419"/>
      <c r="ICZ33" s="419"/>
      <c r="IDA33" s="419"/>
      <c r="IDB33" s="419"/>
      <c r="IDC33" s="419"/>
      <c r="IDD33" s="419"/>
      <c r="IDE33" s="419"/>
      <c r="IDF33" s="419"/>
      <c r="IDG33" s="419"/>
      <c r="IDH33" s="419"/>
      <c r="IDI33" s="419"/>
      <c r="IDJ33" s="419"/>
      <c r="IDK33" s="419"/>
      <c r="IDL33" s="419"/>
      <c r="IDM33" s="419"/>
      <c r="IDN33" s="419"/>
      <c r="IDO33" s="419"/>
      <c r="IDP33" s="419"/>
      <c r="IDQ33" s="419"/>
      <c r="IDR33" s="419"/>
      <c r="IDS33" s="419"/>
      <c r="IDT33" s="419"/>
      <c r="IDU33" s="419"/>
      <c r="IDV33" s="419"/>
      <c r="IDW33" s="419"/>
      <c r="IDX33" s="419"/>
      <c r="IDY33" s="419"/>
      <c r="IDZ33" s="419"/>
      <c r="IEA33" s="419"/>
      <c r="IEB33" s="419"/>
      <c r="IEC33" s="419"/>
      <c r="IED33" s="419"/>
      <c r="IEE33" s="419"/>
      <c r="IEF33" s="419"/>
      <c r="IEG33" s="419"/>
      <c r="IEH33" s="419"/>
      <c r="IEI33" s="419"/>
      <c r="IEJ33" s="419"/>
      <c r="IEK33" s="419"/>
      <c r="IEL33" s="419"/>
      <c r="IEM33" s="419"/>
      <c r="IEN33" s="419"/>
      <c r="IEO33" s="419"/>
      <c r="IEP33" s="419"/>
      <c r="IEQ33" s="419"/>
      <c r="IER33" s="419"/>
      <c r="IES33" s="419"/>
      <c r="IET33" s="419"/>
      <c r="IEU33" s="419"/>
      <c r="IEV33" s="419"/>
      <c r="IEW33" s="419"/>
      <c r="IEX33" s="419"/>
      <c r="IEY33" s="419"/>
      <c r="IEZ33" s="419"/>
      <c r="IFA33" s="419"/>
      <c r="IFB33" s="419"/>
      <c r="IFC33" s="419"/>
      <c r="IFD33" s="419"/>
      <c r="IFE33" s="419"/>
      <c r="IFF33" s="419"/>
      <c r="IFG33" s="419"/>
      <c r="IFH33" s="419"/>
      <c r="IFI33" s="419"/>
      <c r="IFJ33" s="419"/>
      <c r="IFK33" s="419"/>
      <c r="IFL33" s="419"/>
      <c r="IFM33" s="419"/>
      <c r="IFN33" s="419"/>
      <c r="IFO33" s="419"/>
      <c r="IFP33" s="419"/>
      <c r="IFQ33" s="419"/>
      <c r="IFR33" s="419"/>
      <c r="IFS33" s="419"/>
      <c r="IFT33" s="419"/>
      <c r="IFU33" s="419"/>
      <c r="IFV33" s="419"/>
      <c r="IFW33" s="419"/>
      <c r="IFX33" s="419"/>
      <c r="IFY33" s="419"/>
      <c r="IFZ33" s="419"/>
      <c r="IGA33" s="419"/>
      <c r="IGB33" s="419"/>
      <c r="IGC33" s="419"/>
      <c r="IGD33" s="419"/>
      <c r="IGE33" s="419"/>
      <c r="IGF33" s="419"/>
      <c r="IGG33" s="419"/>
      <c r="IGH33" s="419"/>
      <c r="IGI33" s="419"/>
      <c r="IGJ33" s="419"/>
      <c r="IGK33" s="419"/>
      <c r="IGL33" s="419"/>
      <c r="IGM33" s="419"/>
      <c r="IGN33" s="419"/>
      <c r="IGO33" s="419"/>
      <c r="IGP33" s="419"/>
      <c r="IGQ33" s="419"/>
      <c r="IGR33" s="419"/>
      <c r="IGS33" s="419"/>
      <c r="IGT33" s="419"/>
      <c r="IGU33" s="419"/>
      <c r="IGV33" s="419"/>
      <c r="IGW33" s="419"/>
      <c r="IGX33" s="419"/>
      <c r="IGY33" s="419"/>
      <c r="IGZ33" s="419"/>
      <c r="IHA33" s="419"/>
      <c r="IHB33" s="419"/>
      <c r="IHC33" s="419"/>
      <c r="IHD33" s="419"/>
      <c r="IHE33" s="419"/>
      <c r="IHF33" s="419"/>
      <c r="IHG33" s="419"/>
      <c r="IHH33" s="419"/>
      <c r="IHI33" s="419"/>
      <c r="IHJ33" s="419"/>
      <c r="IHK33" s="419"/>
      <c r="IHL33" s="419"/>
      <c r="IHM33" s="419"/>
      <c r="IHN33" s="419"/>
      <c r="IHO33" s="419"/>
      <c r="IHP33" s="419"/>
      <c r="IHQ33" s="419"/>
      <c r="IHR33" s="419"/>
      <c r="IHS33" s="419"/>
      <c r="IHT33" s="419"/>
      <c r="IHU33" s="419"/>
      <c r="IHV33" s="419"/>
      <c r="IHW33" s="419"/>
      <c r="IHX33" s="419"/>
      <c r="IHY33" s="419"/>
      <c r="IHZ33" s="419"/>
      <c r="IIA33" s="419"/>
      <c r="IIB33" s="419"/>
      <c r="IIC33" s="419"/>
      <c r="IID33" s="419"/>
      <c r="IIE33" s="419"/>
      <c r="IIF33" s="419"/>
      <c r="IIG33" s="419"/>
      <c r="IIH33" s="419"/>
      <c r="III33" s="419"/>
      <c r="IIJ33" s="419"/>
      <c r="IIK33" s="419"/>
      <c r="IIL33" s="419"/>
      <c r="IIM33" s="419"/>
      <c r="IIN33" s="419"/>
      <c r="IIO33" s="419"/>
      <c r="IIP33" s="419"/>
      <c r="IIQ33" s="419"/>
      <c r="IIR33" s="419"/>
      <c r="IIS33" s="419"/>
      <c r="IIT33" s="419"/>
      <c r="IIU33" s="419"/>
      <c r="IIV33" s="419"/>
      <c r="IIW33" s="419"/>
      <c r="IIX33" s="419"/>
      <c r="IIY33" s="419"/>
      <c r="IIZ33" s="419"/>
      <c r="IJA33" s="419"/>
      <c r="IJB33" s="419"/>
      <c r="IJC33" s="419"/>
      <c r="IJD33" s="419"/>
      <c r="IJE33" s="419"/>
      <c r="IJF33" s="419"/>
      <c r="IJG33" s="419"/>
      <c r="IJH33" s="419"/>
      <c r="IJI33" s="419"/>
      <c r="IJJ33" s="419"/>
      <c r="IJK33" s="419"/>
      <c r="IJL33" s="419"/>
      <c r="IJM33" s="419"/>
      <c r="IJN33" s="419"/>
      <c r="IJO33" s="419"/>
      <c r="IJP33" s="419"/>
      <c r="IJQ33" s="419"/>
      <c r="IJR33" s="419"/>
      <c r="IJS33" s="419"/>
      <c r="IJT33" s="419"/>
      <c r="IJU33" s="419"/>
      <c r="IJV33" s="419"/>
      <c r="IJW33" s="419"/>
      <c r="IJX33" s="419"/>
      <c r="IJY33" s="419"/>
      <c r="IJZ33" s="419"/>
      <c r="IKA33" s="419"/>
      <c r="IKB33" s="419"/>
      <c r="IKC33" s="419"/>
      <c r="IKD33" s="419"/>
      <c r="IKE33" s="419"/>
      <c r="IKF33" s="419"/>
      <c r="IKG33" s="419"/>
      <c r="IKH33" s="419"/>
      <c r="IKI33" s="419"/>
      <c r="IKJ33" s="419"/>
      <c r="IKK33" s="419"/>
      <c r="IKL33" s="419"/>
      <c r="IKM33" s="419"/>
      <c r="IKN33" s="419"/>
      <c r="IKO33" s="419"/>
      <c r="IKP33" s="419"/>
      <c r="IKQ33" s="419"/>
      <c r="IKR33" s="419"/>
      <c r="IKS33" s="419"/>
      <c r="IKT33" s="419"/>
      <c r="IKU33" s="419"/>
      <c r="IKV33" s="419"/>
      <c r="IKW33" s="419"/>
      <c r="IKX33" s="419"/>
      <c r="IKY33" s="419"/>
      <c r="IKZ33" s="419"/>
      <c r="ILA33" s="419"/>
      <c r="ILB33" s="419"/>
      <c r="ILC33" s="419"/>
      <c r="ILD33" s="419"/>
      <c r="ILE33" s="419"/>
      <c r="ILF33" s="419"/>
      <c r="ILG33" s="419"/>
      <c r="ILH33" s="419"/>
      <c r="ILI33" s="419"/>
      <c r="ILJ33" s="419"/>
      <c r="ILK33" s="419"/>
      <c r="ILL33" s="419"/>
      <c r="ILM33" s="419"/>
      <c r="ILN33" s="419"/>
      <c r="ILO33" s="419"/>
      <c r="ILP33" s="419"/>
      <c r="ILQ33" s="419"/>
      <c r="ILR33" s="419"/>
      <c r="ILS33" s="419"/>
      <c r="ILT33" s="419"/>
      <c r="ILU33" s="419"/>
      <c r="ILV33" s="419"/>
      <c r="ILW33" s="419"/>
      <c r="ILX33" s="419"/>
      <c r="ILY33" s="419"/>
      <c r="ILZ33" s="419"/>
      <c r="IMA33" s="419"/>
      <c r="IMB33" s="419"/>
      <c r="IMC33" s="419"/>
      <c r="IMD33" s="419"/>
      <c r="IME33" s="419"/>
      <c r="IMF33" s="419"/>
      <c r="IMG33" s="419"/>
      <c r="IMH33" s="419"/>
      <c r="IMI33" s="419"/>
      <c r="IMJ33" s="419"/>
      <c r="IMK33" s="419"/>
      <c r="IML33" s="419"/>
      <c r="IMM33" s="419"/>
      <c r="IMN33" s="419"/>
      <c r="IMO33" s="419"/>
      <c r="IMP33" s="419"/>
      <c r="IMQ33" s="419"/>
      <c r="IMR33" s="419"/>
      <c r="IMS33" s="419"/>
      <c r="IMT33" s="419"/>
      <c r="IMU33" s="419"/>
      <c r="IMV33" s="419"/>
      <c r="IMW33" s="419"/>
      <c r="IMX33" s="419"/>
      <c r="IMY33" s="419"/>
      <c r="IMZ33" s="419"/>
      <c r="INA33" s="419"/>
      <c r="INB33" s="419"/>
      <c r="INC33" s="419"/>
      <c r="IND33" s="419"/>
      <c r="INE33" s="419"/>
      <c r="INF33" s="419"/>
      <c r="ING33" s="419"/>
      <c r="INH33" s="419"/>
      <c r="INI33" s="419"/>
      <c r="INJ33" s="419"/>
      <c r="INK33" s="419"/>
      <c r="INL33" s="419"/>
      <c r="INM33" s="419"/>
      <c r="INN33" s="419"/>
      <c r="INO33" s="419"/>
      <c r="INP33" s="419"/>
      <c r="INQ33" s="419"/>
      <c r="INR33" s="419"/>
      <c r="INS33" s="419"/>
      <c r="INT33" s="419"/>
      <c r="INU33" s="419"/>
      <c r="INV33" s="419"/>
      <c r="INW33" s="419"/>
      <c r="INX33" s="419"/>
      <c r="INY33" s="419"/>
      <c r="INZ33" s="419"/>
      <c r="IOA33" s="419"/>
      <c r="IOB33" s="419"/>
      <c r="IOC33" s="419"/>
      <c r="IOD33" s="419"/>
      <c r="IOE33" s="419"/>
      <c r="IOF33" s="419"/>
      <c r="IOG33" s="419"/>
      <c r="IOH33" s="419"/>
      <c r="IOI33" s="419"/>
      <c r="IOJ33" s="419"/>
      <c r="IOK33" s="419"/>
      <c r="IOL33" s="419"/>
      <c r="IOM33" s="419"/>
      <c r="ION33" s="419"/>
      <c r="IOO33" s="419"/>
      <c r="IOP33" s="419"/>
      <c r="IOQ33" s="419"/>
      <c r="IOR33" s="419"/>
      <c r="IOS33" s="419"/>
      <c r="IOT33" s="419"/>
      <c r="IOU33" s="419"/>
      <c r="IOV33" s="419"/>
      <c r="IOW33" s="419"/>
      <c r="IOX33" s="419"/>
      <c r="IOY33" s="419"/>
      <c r="IOZ33" s="419"/>
      <c r="IPA33" s="419"/>
      <c r="IPB33" s="419"/>
      <c r="IPC33" s="419"/>
      <c r="IPD33" s="419"/>
      <c r="IPE33" s="419"/>
      <c r="IPF33" s="419"/>
      <c r="IPG33" s="419"/>
      <c r="IPH33" s="419"/>
      <c r="IPI33" s="419"/>
      <c r="IPJ33" s="419"/>
      <c r="IPK33" s="419"/>
      <c r="IPL33" s="419"/>
      <c r="IPM33" s="419"/>
      <c r="IPN33" s="419"/>
      <c r="IPO33" s="419"/>
      <c r="IPP33" s="419"/>
      <c r="IPQ33" s="419"/>
      <c r="IPR33" s="419"/>
      <c r="IPS33" s="419"/>
      <c r="IPT33" s="419"/>
      <c r="IPU33" s="419"/>
      <c r="IPV33" s="419"/>
      <c r="IPW33" s="419"/>
      <c r="IPX33" s="419"/>
      <c r="IPY33" s="419"/>
      <c r="IPZ33" s="419"/>
      <c r="IQA33" s="419"/>
      <c r="IQB33" s="419"/>
      <c r="IQC33" s="419"/>
      <c r="IQD33" s="419"/>
      <c r="IQE33" s="419"/>
      <c r="IQF33" s="419"/>
      <c r="IQG33" s="419"/>
      <c r="IQH33" s="419"/>
      <c r="IQI33" s="419"/>
      <c r="IQJ33" s="419"/>
      <c r="IQK33" s="419"/>
      <c r="IQL33" s="419"/>
      <c r="IQM33" s="419"/>
      <c r="IQN33" s="419"/>
      <c r="IQO33" s="419"/>
      <c r="IQP33" s="419"/>
      <c r="IQQ33" s="419"/>
      <c r="IQR33" s="419"/>
      <c r="IQS33" s="419"/>
      <c r="IQT33" s="419"/>
      <c r="IQU33" s="419"/>
      <c r="IQV33" s="419"/>
      <c r="IQW33" s="419"/>
      <c r="IQX33" s="419"/>
      <c r="IQY33" s="419"/>
      <c r="IQZ33" s="419"/>
      <c r="IRA33" s="419"/>
      <c r="IRB33" s="419"/>
      <c r="IRC33" s="419"/>
      <c r="IRD33" s="419"/>
      <c r="IRE33" s="419"/>
      <c r="IRF33" s="419"/>
      <c r="IRG33" s="419"/>
      <c r="IRH33" s="419"/>
      <c r="IRI33" s="419"/>
      <c r="IRJ33" s="419"/>
      <c r="IRK33" s="419"/>
      <c r="IRL33" s="419"/>
      <c r="IRM33" s="419"/>
      <c r="IRN33" s="419"/>
      <c r="IRO33" s="419"/>
      <c r="IRP33" s="419"/>
      <c r="IRQ33" s="419"/>
      <c r="IRR33" s="419"/>
      <c r="IRS33" s="419"/>
      <c r="IRT33" s="419"/>
      <c r="IRU33" s="419"/>
      <c r="IRV33" s="419"/>
      <c r="IRW33" s="419"/>
      <c r="IRX33" s="419"/>
      <c r="IRY33" s="419"/>
      <c r="IRZ33" s="419"/>
      <c r="ISA33" s="419"/>
      <c r="ISB33" s="419"/>
      <c r="ISC33" s="419"/>
      <c r="ISD33" s="419"/>
      <c r="ISE33" s="419"/>
      <c r="ISF33" s="419"/>
      <c r="ISG33" s="419"/>
      <c r="ISH33" s="419"/>
      <c r="ISI33" s="419"/>
      <c r="ISJ33" s="419"/>
      <c r="ISK33" s="419"/>
      <c r="ISL33" s="419"/>
      <c r="ISM33" s="419"/>
      <c r="ISN33" s="419"/>
      <c r="ISO33" s="419"/>
      <c r="ISP33" s="419"/>
      <c r="ISQ33" s="419"/>
      <c r="ISR33" s="419"/>
      <c r="ISS33" s="419"/>
      <c r="IST33" s="419"/>
      <c r="ISU33" s="419"/>
      <c r="ISV33" s="419"/>
      <c r="ISW33" s="419"/>
      <c r="ISX33" s="419"/>
      <c r="ISY33" s="419"/>
      <c r="ISZ33" s="419"/>
      <c r="ITA33" s="419"/>
      <c r="ITB33" s="419"/>
      <c r="ITC33" s="419"/>
      <c r="ITD33" s="419"/>
      <c r="ITE33" s="419"/>
      <c r="ITF33" s="419"/>
      <c r="ITG33" s="419"/>
      <c r="ITH33" s="419"/>
      <c r="ITI33" s="419"/>
      <c r="ITJ33" s="419"/>
      <c r="ITK33" s="419"/>
      <c r="ITL33" s="419"/>
      <c r="ITM33" s="419"/>
      <c r="ITN33" s="419"/>
      <c r="ITO33" s="419"/>
      <c r="ITP33" s="419"/>
      <c r="ITQ33" s="419"/>
      <c r="ITR33" s="419"/>
      <c r="ITS33" s="419"/>
      <c r="ITT33" s="419"/>
      <c r="ITU33" s="419"/>
      <c r="ITV33" s="419"/>
      <c r="ITW33" s="419"/>
      <c r="ITX33" s="419"/>
      <c r="ITY33" s="419"/>
      <c r="ITZ33" s="419"/>
      <c r="IUA33" s="419"/>
      <c r="IUB33" s="419"/>
      <c r="IUC33" s="419"/>
      <c r="IUD33" s="419"/>
      <c r="IUE33" s="419"/>
      <c r="IUF33" s="419"/>
      <c r="IUG33" s="419"/>
      <c r="IUH33" s="419"/>
      <c r="IUI33" s="419"/>
      <c r="IUJ33" s="419"/>
      <c r="IUK33" s="419"/>
      <c r="IUL33" s="419"/>
      <c r="IUM33" s="419"/>
      <c r="IUN33" s="419"/>
      <c r="IUO33" s="419"/>
      <c r="IUP33" s="419"/>
      <c r="IUQ33" s="419"/>
      <c r="IUR33" s="419"/>
      <c r="IUS33" s="419"/>
      <c r="IUT33" s="419"/>
      <c r="IUU33" s="419"/>
      <c r="IUV33" s="419"/>
      <c r="IUW33" s="419"/>
      <c r="IUX33" s="419"/>
      <c r="IUY33" s="419"/>
      <c r="IUZ33" s="419"/>
      <c r="IVA33" s="419"/>
      <c r="IVB33" s="419"/>
      <c r="IVC33" s="419"/>
      <c r="IVD33" s="419"/>
      <c r="IVE33" s="419"/>
      <c r="IVF33" s="419"/>
      <c r="IVG33" s="419"/>
      <c r="IVH33" s="419"/>
      <c r="IVI33" s="419"/>
      <c r="IVJ33" s="419"/>
      <c r="IVK33" s="419"/>
      <c r="IVL33" s="419"/>
      <c r="IVM33" s="419"/>
      <c r="IVN33" s="419"/>
      <c r="IVO33" s="419"/>
      <c r="IVP33" s="419"/>
      <c r="IVQ33" s="419"/>
      <c r="IVR33" s="419"/>
      <c r="IVS33" s="419"/>
      <c r="IVT33" s="419"/>
      <c r="IVU33" s="419"/>
      <c r="IVV33" s="419"/>
      <c r="IVW33" s="419"/>
      <c r="IVX33" s="419"/>
      <c r="IVY33" s="419"/>
      <c r="IVZ33" s="419"/>
      <c r="IWA33" s="419"/>
      <c r="IWB33" s="419"/>
      <c r="IWC33" s="419"/>
      <c r="IWD33" s="419"/>
      <c r="IWE33" s="419"/>
      <c r="IWF33" s="419"/>
      <c r="IWG33" s="419"/>
      <c r="IWH33" s="419"/>
      <c r="IWI33" s="419"/>
      <c r="IWJ33" s="419"/>
      <c r="IWK33" s="419"/>
      <c r="IWL33" s="419"/>
      <c r="IWM33" s="419"/>
      <c r="IWN33" s="419"/>
      <c r="IWO33" s="419"/>
      <c r="IWP33" s="419"/>
      <c r="IWQ33" s="419"/>
      <c r="IWR33" s="419"/>
      <c r="IWS33" s="419"/>
      <c r="IWT33" s="419"/>
      <c r="IWU33" s="419"/>
      <c r="IWV33" s="419"/>
      <c r="IWW33" s="419"/>
      <c r="IWX33" s="419"/>
      <c r="IWY33" s="419"/>
      <c r="IWZ33" s="419"/>
      <c r="IXA33" s="419"/>
      <c r="IXB33" s="419"/>
      <c r="IXC33" s="419"/>
      <c r="IXD33" s="419"/>
      <c r="IXE33" s="419"/>
      <c r="IXF33" s="419"/>
      <c r="IXG33" s="419"/>
      <c r="IXH33" s="419"/>
      <c r="IXI33" s="419"/>
      <c r="IXJ33" s="419"/>
      <c r="IXK33" s="419"/>
      <c r="IXL33" s="419"/>
      <c r="IXM33" s="419"/>
      <c r="IXN33" s="419"/>
      <c r="IXO33" s="419"/>
      <c r="IXP33" s="419"/>
      <c r="IXQ33" s="419"/>
      <c r="IXR33" s="419"/>
      <c r="IXS33" s="419"/>
      <c r="IXT33" s="419"/>
      <c r="IXU33" s="419"/>
      <c r="IXV33" s="419"/>
      <c r="IXW33" s="419"/>
      <c r="IXX33" s="419"/>
      <c r="IXY33" s="419"/>
      <c r="IXZ33" s="419"/>
      <c r="IYA33" s="419"/>
      <c r="IYB33" s="419"/>
      <c r="IYC33" s="419"/>
      <c r="IYD33" s="419"/>
      <c r="IYE33" s="419"/>
      <c r="IYF33" s="419"/>
      <c r="IYG33" s="419"/>
      <c r="IYH33" s="419"/>
      <c r="IYI33" s="419"/>
      <c r="IYJ33" s="419"/>
      <c r="IYK33" s="419"/>
      <c r="IYL33" s="419"/>
      <c r="IYM33" s="419"/>
      <c r="IYN33" s="419"/>
      <c r="IYO33" s="419"/>
      <c r="IYP33" s="419"/>
      <c r="IYQ33" s="419"/>
      <c r="IYR33" s="419"/>
      <c r="IYS33" s="419"/>
      <c r="IYT33" s="419"/>
      <c r="IYU33" s="419"/>
      <c r="IYV33" s="419"/>
      <c r="IYW33" s="419"/>
      <c r="IYX33" s="419"/>
      <c r="IYY33" s="419"/>
      <c r="IYZ33" s="419"/>
      <c r="IZA33" s="419"/>
      <c r="IZB33" s="419"/>
      <c r="IZC33" s="419"/>
      <c r="IZD33" s="419"/>
      <c r="IZE33" s="419"/>
      <c r="IZF33" s="419"/>
      <c r="IZG33" s="419"/>
      <c r="IZH33" s="419"/>
      <c r="IZI33" s="419"/>
      <c r="IZJ33" s="419"/>
      <c r="IZK33" s="419"/>
      <c r="IZL33" s="419"/>
      <c r="IZM33" s="419"/>
      <c r="IZN33" s="419"/>
      <c r="IZO33" s="419"/>
      <c r="IZP33" s="419"/>
      <c r="IZQ33" s="419"/>
      <c r="IZR33" s="419"/>
      <c r="IZS33" s="419"/>
      <c r="IZT33" s="419"/>
      <c r="IZU33" s="419"/>
      <c r="IZV33" s="419"/>
      <c r="IZW33" s="419"/>
      <c r="IZX33" s="419"/>
      <c r="IZY33" s="419"/>
      <c r="IZZ33" s="419"/>
      <c r="JAA33" s="419"/>
      <c r="JAB33" s="419"/>
      <c r="JAC33" s="419"/>
      <c r="JAD33" s="419"/>
      <c r="JAE33" s="419"/>
      <c r="JAF33" s="419"/>
      <c r="JAG33" s="419"/>
      <c r="JAH33" s="419"/>
      <c r="JAI33" s="419"/>
      <c r="JAJ33" s="419"/>
      <c r="JAK33" s="419"/>
      <c r="JAL33" s="419"/>
      <c r="JAM33" s="419"/>
      <c r="JAN33" s="419"/>
      <c r="JAO33" s="419"/>
      <c r="JAP33" s="419"/>
      <c r="JAQ33" s="419"/>
      <c r="JAR33" s="419"/>
      <c r="JAS33" s="419"/>
      <c r="JAT33" s="419"/>
      <c r="JAU33" s="419"/>
      <c r="JAV33" s="419"/>
      <c r="JAW33" s="419"/>
      <c r="JAX33" s="419"/>
      <c r="JAY33" s="419"/>
      <c r="JAZ33" s="419"/>
      <c r="JBA33" s="419"/>
      <c r="JBB33" s="419"/>
      <c r="JBC33" s="419"/>
      <c r="JBD33" s="419"/>
      <c r="JBE33" s="419"/>
      <c r="JBF33" s="419"/>
      <c r="JBG33" s="419"/>
      <c r="JBH33" s="419"/>
      <c r="JBI33" s="419"/>
      <c r="JBJ33" s="419"/>
      <c r="JBK33" s="419"/>
      <c r="JBL33" s="419"/>
      <c r="JBM33" s="419"/>
      <c r="JBN33" s="419"/>
      <c r="JBO33" s="419"/>
      <c r="JBP33" s="419"/>
      <c r="JBQ33" s="419"/>
      <c r="JBR33" s="419"/>
      <c r="JBS33" s="419"/>
      <c r="JBT33" s="419"/>
      <c r="JBU33" s="419"/>
      <c r="JBV33" s="419"/>
      <c r="JBW33" s="419"/>
      <c r="JBX33" s="419"/>
      <c r="JBY33" s="419"/>
      <c r="JBZ33" s="419"/>
      <c r="JCA33" s="419"/>
      <c r="JCB33" s="419"/>
      <c r="JCC33" s="419"/>
      <c r="JCD33" s="419"/>
      <c r="JCE33" s="419"/>
      <c r="JCF33" s="419"/>
      <c r="JCG33" s="419"/>
      <c r="JCH33" s="419"/>
      <c r="JCI33" s="419"/>
      <c r="JCJ33" s="419"/>
      <c r="JCK33" s="419"/>
      <c r="JCL33" s="419"/>
      <c r="JCM33" s="419"/>
      <c r="JCN33" s="419"/>
      <c r="JCO33" s="419"/>
      <c r="JCP33" s="419"/>
      <c r="JCQ33" s="419"/>
      <c r="JCR33" s="419"/>
      <c r="JCS33" s="419"/>
      <c r="JCT33" s="419"/>
      <c r="JCU33" s="419"/>
      <c r="JCV33" s="419"/>
      <c r="JCW33" s="419"/>
      <c r="JCX33" s="419"/>
      <c r="JCY33" s="419"/>
      <c r="JCZ33" s="419"/>
      <c r="JDA33" s="419"/>
      <c r="JDB33" s="419"/>
      <c r="JDC33" s="419"/>
      <c r="JDD33" s="419"/>
      <c r="JDE33" s="419"/>
      <c r="JDF33" s="419"/>
      <c r="JDG33" s="419"/>
      <c r="JDH33" s="419"/>
      <c r="JDI33" s="419"/>
      <c r="JDJ33" s="419"/>
      <c r="JDK33" s="419"/>
      <c r="JDL33" s="419"/>
      <c r="JDM33" s="419"/>
      <c r="JDN33" s="419"/>
      <c r="JDO33" s="419"/>
      <c r="JDP33" s="419"/>
      <c r="JDQ33" s="419"/>
      <c r="JDR33" s="419"/>
      <c r="JDS33" s="419"/>
      <c r="JDT33" s="419"/>
      <c r="JDU33" s="419"/>
      <c r="JDV33" s="419"/>
      <c r="JDW33" s="419"/>
      <c r="JDX33" s="419"/>
      <c r="JDY33" s="419"/>
      <c r="JDZ33" s="419"/>
      <c r="JEA33" s="419"/>
      <c r="JEB33" s="419"/>
      <c r="JEC33" s="419"/>
      <c r="JED33" s="419"/>
      <c r="JEE33" s="419"/>
      <c r="JEF33" s="419"/>
      <c r="JEG33" s="419"/>
      <c r="JEH33" s="419"/>
      <c r="JEI33" s="419"/>
      <c r="JEJ33" s="419"/>
      <c r="JEK33" s="419"/>
      <c r="JEL33" s="419"/>
      <c r="JEM33" s="419"/>
      <c r="JEN33" s="419"/>
      <c r="JEO33" s="419"/>
      <c r="JEP33" s="419"/>
      <c r="JEQ33" s="419"/>
      <c r="JER33" s="419"/>
      <c r="JES33" s="419"/>
      <c r="JET33" s="419"/>
      <c r="JEU33" s="419"/>
      <c r="JEV33" s="419"/>
      <c r="JEW33" s="419"/>
      <c r="JEX33" s="419"/>
      <c r="JEY33" s="419"/>
      <c r="JEZ33" s="419"/>
      <c r="JFA33" s="419"/>
      <c r="JFB33" s="419"/>
      <c r="JFC33" s="419"/>
      <c r="JFD33" s="419"/>
      <c r="JFE33" s="419"/>
      <c r="JFF33" s="419"/>
      <c r="JFG33" s="419"/>
      <c r="JFH33" s="419"/>
      <c r="JFI33" s="419"/>
      <c r="JFJ33" s="419"/>
      <c r="JFK33" s="419"/>
      <c r="JFL33" s="419"/>
      <c r="JFM33" s="419"/>
      <c r="JFN33" s="419"/>
      <c r="JFO33" s="419"/>
      <c r="JFP33" s="419"/>
      <c r="JFQ33" s="419"/>
      <c r="JFR33" s="419"/>
      <c r="JFS33" s="419"/>
      <c r="JFT33" s="419"/>
      <c r="JFU33" s="419"/>
      <c r="JFV33" s="419"/>
      <c r="JFW33" s="419"/>
      <c r="JFX33" s="419"/>
      <c r="JFY33" s="419"/>
      <c r="JFZ33" s="419"/>
      <c r="JGA33" s="419"/>
      <c r="JGB33" s="419"/>
      <c r="JGC33" s="419"/>
      <c r="JGD33" s="419"/>
      <c r="JGE33" s="419"/>
      <c r="JGF33" s="419"/>
      <c r="JGG33" s="419"/>
      <c r="JGH33" s="419"/>
      <c r="JGI33" s="419"/>
      <c r="JGJ33" s="419"/>
      <c r="JGK33" s="419"/>
      <c r="JGL33" s="419"/>
      <c r="JGM33" s="419"/>
      <c r="JGN33" s="419"/>
      <c r="JGO33" s="419"/>
      <c r="JGP33" s="419"/>
      <c r="JGQ33" s="419"/>
      <c r="JGR33" s="419"/>
      <c r="JGS33" s="419"/>
      <c r="JGT33" s="419"/>
      <c r="JGU33" s="419"/>
      <c r="JGV33" s="419"/>
      <c r="JGW33" s="419"/>
      <c r="JGX33" s="419"/>
      <c r="JGY33" s="419"/>
      <c r="JGZ33" s="419"/>
      <c r="JHA33" s="419"/>
      <c r="JHB33" s="419"/>
      <c r="JHC33" s="419"/>
      <c r="JHD33" s="419"/>
      <c r="JHE33" s="419"/>
      <c r="JHF33" s="419"/>
      <c r="JHG33" s="419"/>
      <c r="JHH33" s="419"/>
      <c r="JHI33" s="419"/>
      <c r="JHJ33" s="419"/>
      <c r="JHK33" s="419"/>
      <c r="JHL33" s="419"/>
      <c r="JHM33" s="419"/>
      <c r="JHN33" s="419"/>
      <c r="JHO33" s="419"/>
      <c r="JHP33" s="419"/>
      <c r="JHQ33" s="419"/>
      <c r="JHR33" s="419"/>
      <c r="JHS33" s="419"/>
      <c r="JHT33" s="419"/>
      <c r="JHU33" s="419"/>
      <c r="JHV33" s="419"/>
      <c r="JHW33" s="419"/>
      <c r="JHX33" s="419"/>
      <c r="JHY33" s="419"/>
      <c r="JHZ33" s="419"/>
      <c r="JIA33" s="419"/>
      <c r="JIB33" s="419"/>
      <c r="JIC33" s="419"/>
      <c r="JID33" s="419"/>
      <c r="JIE33" s="419"/>
      <c r="JIF33" s="419"/>
      <c r="JIG33" s="419"/>
      <c r="JIH33" s="419"/>
      <c r="JII33" s="419"/>
      <c r="JIJ33" s="419"/>
      <c r="JIK33" s="419"/>
      <c r="JIL33" s="419"/>
      <c r="JIM33" s="419"/>
      <c r="JIN33" s="419"/>
      <c r="JIO33" s="419"/>
      <c r="JIP33" s="419"/>
      <c r="JIQ33" s="419"/>
      <c r="JIR33" s="419"/>
      <c r="JIS33" s="419"/>
      <c r="JIT33" s="419"/>
      <c r="JIU33" s="419"/>
      <c r="JIV33" s="419"/>
      <c r="JIW33" s="419"/>
      <c r="JIX33" s="419"/>
      <c r="JIY33" s="419"/>
      <c r="JIZ33" s="419"/>
      <c r="JJA33" s="419"/>
      <c r="JJB33" s="419"/>
      <c r="JJC33" s="419"/>
      <c r="JJD33" s="419"/>
      <c r="JJE33" s="419"/>
      <c r="JJF33" s="419"/>
      <c r="JJG33" s="419"/>
      <c r="JJH33" s="419"/>
      <c r="JJI33" s="419"/>
      <c r="JJJ33" s="419"/>
      <c r="JJK33" s="419"/>
      <c r="JJL33" s="419"/>
      <c r="JJM33" s="419"/>
      <c r="JJN33" s="419"/>
      <c r="JJO33" s="419"/>
      <c r="JJP33" s="419"/>
      <c r="JJQ33" s="419"/>
      <c r="JJR33" s="419"/>
      <c r="JJS33" s="419"/>
      <c r="JJT33" s="419"/>
      <c r="JJU33" s="419"/>
      <c r="JJV33" s="419"/>
      <c r="JJW33" s="419"/>
      <c r="JJX33" s="419"/>
      <c r="JJY33" s="419"/>
      <c r="JJZ33" s="419"/>
      <c r="JKA33" s="419"/>
      <c r="JKB33" s="419"/>
      <c r="JKC33" s="419"/>
      <c r="JKD33" s="419"/>
      <c r="JKE33" s="419"/>
      <c r="JKF33" s="419"/>
      <c r="JKG33" s="419"/>
      <c r="JKH33" s="419"/>
      <c r="JKI33" s="419"/>
      <c r="JKJ33" s="419"/>
      <c r="JKK33" s="419"/>
      <c r="JKL33" s="419"/>
      <c r="JKM33" s="419"/>
      <c r="JKN33" s="419"/>
      <c r="JKO33" s="419"/>
      <c r="JKP33" s="419"/>
      <c r="JKQ33" s="419"/>
      <c r="JKR33" s="419"/>
      <c r="JKS33" s="419"/>
      <c r="JKT33" s="419"/>
      <c r="JKU33" s="419"/>
      <c r="JKV33" s="419"/>
      <c r="JKW33" s="419"/>
      <c r="JKX33" s="419"/>
      <c r="JKY33" s="419"/>
      <c r="JKZ33" s="419"/>
      <c r="JLA33" s="419"/>
      <c r="JLB33" s="419"/>
      <c r="JLC33" s="419"/>
      <c r="JLD33" s="419"/>
      <c r="JLE33" s="419"/>
      <c r="JLF33" s="419"/>
      <c r="JLG33" s="419"/>
      <c r="JLH33" s="419"/>
      <c r="JLI33" s="419"/>
      <c r="JLJ33" s="419"/>
      <c r="JLK33" s="419"/>
      <c r="JLL33" s="419"/>
      <c r="JLM33" s="419"/>
      <c r="JLN33" s="419"/>
      <c r="JLO33" s="419"/>
      <c r="JLP33" s="419"/>
      <c r="JLQ33" s="419"/>
      <c r="JLR33" s="419"/>
      <c r="JLS33" s="419"/>
      <c r="JLT33" s="419"/>
      <c r="JLU33" s="419"/>
      <c r="JLV33" s="419"/>
      <c r="JLW33" s="419"/>
      <c r="JLX33" s="419"/>
      <c r="JLY33" s="419"/>
      <c r="JLZ33" s="419"/>
      <c r="JMA33" s="419"/>
      <c r="JMB33" s="419"/>
      <c r="JMC33" s="419"/>
      <c r="JMD33" s="419"/>
      <c r="JME33" s="419"/>
      <c r="JMF33" s="419"/>
      <c r="JMG33" s="419"/>
      <c r="JMH33" s="419"/>
      <c r="JMI33" s="419"/>
      <c r="JMJ33" s="419"/>
      <c r="JMK33" s="419"/>
      <c r="JML33" s="419"/>
      <c r="JMM33" s="419"/>
      <c r="JMN33" s="419"/>
      <c r="JMO33" s="419"/>
      <c r="JMP33" s="419"/>
      <c r="JMQ33" s="419"/>
      <c r="JMR33" s="419"/>
      <c r="JMS33" s="419"/>
      <c r="JMT33" s="419"/>
      <c r="JMU33" s="419"/>
      <c r="JMV33" s="419"/>
      <c r="JMW33" s="419"/>
      <c r="JMX33" s="419"/>
      <c r="JMY33" s="419"/>
      <c r="JMZ33" s="419"/>
      <c r="JNA33" s="419"/>
      <c r="JNB33" s="419"/>
      <c r="JNC33" s="419"/>
      <c r="JND33" s="419"/>
      <c r="JNE33" s="419"/>
      <c r="JNF33" s="419"/>
      <c r="JNG33" s="419"/>
      <c r="JNH33" s="419"/>
      <c r="JNI33" s="419"/>
      <c r="JNJ33" s="419"/>
      <c r="JNK33" s="419"/>
      <c r="JNL33" s="419"/>
      <c r="JNM33" s="419"/>
      <c r="JNN33" s="419"/>
      <c r="JNO33" s="419"/>
      <c r="JNP33" s="419"/>
      <c r="JNQ33" s="419"/>
      <c r="JNR33" s="419"/>
      <c r="JNS33" s="419"/>
      <c r="JNT33" s="419"/>
      <c r="JNU33" s="419"/>
      <c r="JNV33" s="419"/>
      <c r="JNW33" s="419"/>
      <c r="JNX33" s="419"/>
      <c r="JNY33" s="419"/>
      <c r="JNZ33" s="419"/>
      <c r="JOA33" s="419"/>
      <c r="JOB33" s="419"/>
      <c r="JOC33" s="419"/>
      <c r="JOD33" s="419"/>
      <c r="JOE33" s="419"/>
      <c r="JOF33" s="419"/>
      <c r="JOG33" s="419"/>
      <c r="JOH33" s="419"/>
      <c r="JOI33" s="419"/>
      <c r="JOJ33" s="419"/>
      <c r="JOK33" s="419"/>
      <c r="JOL33" s="419"/>
      <c r="JOM33" s="419"/>
      <c r="JON33" s="419"/>
      <c r="JOO33" s="419"/>
      <c r="JOP33" s="419"/>
      <c r="JOQ33" s="419"/>
      <c r="JOR33" s="419"/>
      <c r="JOS33" s="419"/>
      <c r="JOT33" s="419"/>
      <c r="JOU33" s="419"/>
      <c r="JOV33" s="419"/>
      <c r="JOW33" s="419"/>
      <c r="JOX33" s="419"/>
      <c r="JOY33" s="419"/>
      <c r="JOZ33" s="419"/>
      <c r="JPA33" s="419"/>
      <c r="JPB33" s="419"/>
      <c r="JPC33" s="419"/>
      <c r="JPD33" s="419"/>
      <c r="JPE33" s="419"/>
      <c r="JPF33" s="419"/>
      <c r="JPG33" s="419"/>
      <c r="JPH33" s="419"/>
      <c r="JPI33" s="419"/>
      <c r="JPJ33" s="419"/>
      <c r="JPK33" s="419"/>
      <c r="JPL33" s="419"/>
      <c r="JPM33" s="419"/>
      <c r="JPN33" s="419"/>
      <c r="JPO33" s="419"/>
      <c r="JPP33" s="419"/>
      <c r="JPQ33" s="419"/>
      <c r="JPR33" s="419"/>
      <c r="JPS33" s="419"/>
      <c r="JPT33" s="419"/>
      <c r="JPU33" s="419"/>
      <c r="JPV33" s="419"/>
      <c r="JPW33" s="419"/>
      <c r="JPX33" s="419"/>
      <c r="JPY33" s="419"/>
      <c r="JPZ33" s="419"/>
      <c r="JQA33" s="419"/>
      <c r="JQB33" s="419"/>
      <c r="JQC33" s="419"/>
      <c r="JQD33" s="419"/>
      <c r="JQE33" s="419"/>
      <c r="JQF33" s="419"/>
      <c r="JQG33" s="419"/>
      <c r="JQH33" s="419"/>
      <c r="JQI33" s="419"/>
      <c r="JQJ33" s="419"/>
      <c r="JQK33" s="419"/>
      <c r="JQL33" s="419"/>
      <c r="JQM33" s="419"/>
      <c r="JQN33" s="419"/>
      <c r="JQO33" s="419"/>
      <c r="JQP33" s="419"/>
      <c r="JQQ33" s="419"/>
      <c r="JQR33" s="419"/>
      <c r="JQS33" s="419"/>
      <c r="JQT33" s="419"/>
      <c r="JQU33" s="419"/>
      <c r="JQV33" s="419"/>
      <c r="JQW33" s="419"/>
      <c r="JQX33" s="419"/>
      <c r="JQY33" s="419"/>
      <c r="JQZ33" s="419"/>
      <c r="JRA33" s="419"/>
      <c r="JRB33" s="419"/>
      <c r="JRC33" s="419"/>
      <c r="JRD33" s="419"/>
      <c r="JRE33" s="419"/>
      <c r="JRF33" s="419"/>
      <c r="JRG33" s="419"/>
      <c r="JRH33" s="419"/>
      <c r="JRI33" s="419"/>
      <c r="JRJ33" s="419"/>
      <c r="JRK33" s="419"/>
      <c r="JRL33" s="419"/>
      <c r="JRM33" s="419"/>
      <c r="JRN33" s="419"/>
      <c r="JRO33" s="419"/>
      <c r="JRP33" s="419"/>
      <c r="JRQ33" s="419"/>
      <c r="JRR33" s="419"/>
      <c r="JRS33" s="419"/>
      <c r="JRT33" s="419"/>
      <c r="JRU33" s="419"/>
      <c r="JRV33" s="419"/>
      <c r="JRW33" s="419"/>
      <c r="JRX33" s="419"/>
      <c r="JRY33" s="419"/>
      <c r="JRZ33" s="419"/>
      <c r="JSA33" s="419"/>
      <c r="JSB33" s="419"/>
      <c r="JSC33" s="419"/>
      <c r="JSD33" s="419"/>
      <c r="JSE33" s="419"/>
      <c r="JSF33" s="419"/>
      <c r="JSG33" s="419"/>
      <c r="JSH33" s="419"/>
      <c r="JSI33" s="419"/>
      <c r="JSJ33" s="419"/>
      <c r="JSK33" s="419"/>
      <c r="JSL33" s="419"/>
      <c r="JSM33" s="419"/>
      <c r="JSN33" s="419"/>
      <c r="JSO33" s="419"/>
      <c r="JSP33" s="419"/>
      <c r="JSQ33" s="419"/>
      <c r="JSR33" s="419"/>
      <c r="JSS33" s="419"/>
      <c r="JST33" s="419"/>
      <c r="JSU33" s="419"/>
      <c r="JSV33" s="419"/>
      <c r="JSW33" s="419"/>
      <c r="JSX33" s="419"/>
      <c r="JSY33" s="419"/>
      <c r="JSZ33" s="419"/>
      <c r="JTA33" s="419"/>
      <c r="JTB33" s="419"/>
      <c r="JTC33" s="419"/>
      <c r="JTD33" s="419"/>
      <c r="JTE33" s="419"/>
      <c r="JTF33" s="419"/>
      <c r="JTG33" s="419"/>
      <c r="JTH33" s="419"/>
      <c r="JTI33" s="419"/>
      <c r="JTJ33" s="419"/>
      <c r="JTK33" s="419"/>
      <c r="JTL33" s="419"/>
      <c r="JTM33" s="419"/>
      <c r="JTN33" s="419"/>
      <c r="JTO33" s="419"/>
      <c r="JTP33" s="419"/>
      <c r="JTQ33" s="419"/>
      <c r="JTR33" s="419"/>
      <c r="JTS33" s="419"/>
      <c r="JTT33" s="419"/>
      <c r="JTU33" s="419"/>
      <c r="JTV33" s="419"/>
      <c r="JTW33" s="419"/>
      <c r="JTX33" s="419"/>
      <c r="JTY33" s="419"/>
      <c r="JTZ33" s="419"/>
      <c r="JUA33" s="419"/>
      <c r="JUB33" s="419"/>
      <c r="JUC33" s="419"/>
      <c r="JUD33" s="419"/>
      <c r="JUE33" s="419"/>
      <c r="JUF33" s="419"/>
      <c r="JUG33" s="419"/>
      <c r="JUH33" s="419"/>
      <c r="JUI33" s="419"/>
      <c r="JUJ33" s="419"/>
      <c r="JUK33" s="419"/>
      <c r="JUL33" s="419"/>
      <c r="JUM33" s="419"/>
      <c r="JUN33" s="419"/>
      <c r="JUO33" s="419"/>
      <c r="JUP33" s="419"/>
      <c r="JUQ33" s="419"/>
      <c r="JUR33" s="419"/>
      <c r="JUS33" s="419"/>
      <c r="JUT33" s="419"/>
      <c r="JUU33" s="419"/>
      <c r="JUV33" s="419"/>
      <c r="JUW33" s="419"/>
      <c r="JUX33" s="419"/>
      <c r="JUY33" s="419"/>
      <c r="JUZ33" s="419"/>
      <c r="JVA33" s="419"/>
      <c r="JVB33" s="419"/>
      <c r="JVC33" s="419"/>
      <c r="JVD33" s="419"/>
      <c r="JVE33" s="419"/>
      <c r="JVF33" s="419"/>
      <c r="JVG33" s="419"/>
      <c r="JVH33" s="419"/>
      <c r="JVI33" s="419"/>
      <c r="JVJ33" s="419"/>
      <c r="JVK33" s="419"/>
      <c r="JVL33" s="419"/>
      <c r="JVM33" s="419"/>
      <c r="JVN33" s="419"/>
      <c r="JVO33" s="419"/>
      <c r="JVP33" s="419"/>
      <c r="JVQ33" s="419"/>
      <c r="JVR33" s="419"/>
      <c r="JVS33" s="419"/>
      <c r="JVT33" s="419"/>
      <c r="JVU33" s="419"/>
      <c r="JVV33" s="419"/>
      <c r="JVW33" s="419"/>
      <c r="JVX33" s="419"/>
      <c r="JVY33" s="419"/>
      <c r="JVZ33" s="419"/>
      <c r="JWA33" s="419"/>
      <c r="JWB33" s="419"/>
      <c r="JWC33" s="419"/>
      <c r="JWD33" s="419"/>
      <c r="JWE33" s="419"/>
      <c r="JWF33" s="419"/>
      <c r="JWG33" s="419"/>
      <c r="JWH33" s="419"/>
      <c r="JWI33" s="419"/>
      <c r="JWJ33" s="419"/>
      <c r="JWK33" s="419"/>
      <c r="JWL33" s="419"/>
      <c r="JWM33" s="419"/>
      <c r="JWN33" s="419"/>
      <c r="JWO33" s="419"/>
      <c r="JWP33" s="419"/>
      <c r="JWQ33" s="419"/>
      <c r="JWR33" s="419"/>
      <c r="JWS33" s="419"/>
      <c r="JWT33" s="419"/>
      <c r="JWU33" s="419"/>
      <c r="JWV33" s="419"/>
      <c r="JWW33" s="419"/>
      <c r="JWX33" s="419"/>
      <c r="JWY33" s="419"/>
      <c r="JWZ33" s="419"/>
      <c r="JXA33" s="419"/>
      <c r="JXB33" s="419"/>
      <c r="JXC33" s="419"/>
      <c r="JXD33" s="419"/>
      <c r="JXE33" s="419"/>
      <c r="JXF33" s="419"/>
      <c r="JXG33" s="419"/>
      <c r="JXH33" s="419"/>
      <c r="JXI33" s="419"/>
      <c r="JXJ33" s="419"/>
      <c r="JXK33" s="419"/>
      <c r="JXL33" s="419"/>
      <c r="JXM33" s="419"/>
      <c r="JXN33" s="419"/>
      <c r="JXO33" s="419"/>
      <c r="JXP33" s="419"/>
      <c r="JXQ33" s="419"/>
      <c r="JXR33" s="419"/>
      <c r="JXS33" s="419"/>
      <c r="JXT33" s="419"/>
      <c r="JXU33" s="419"/>
      <c r="JXV33" s="419"/>
      <c r="JXW33" s="419"/>
      <c r="JXX33" s="419"/>
      <c r="JXY33" s="419"/>
      <c r="JXZ33" s="419"/>
      <c r="JYA33" s="419"/>
      <c r="JYB33" s="419"/>
      <c r="JYC33" s="419"/>
      <c r="JYD33" s="419"/>
      <c r="JYE33" s="419"/>
      <c r="JYF33" s="419"/>
      <c r="JYG33" s="419"/>
      <c r="JYH33" s="419"/>
      <c r="JYI33" s="419"/>
      <c r="JYJ33" s="419"/>
      <c r="JYK33" s="419"/>
      <c r="JYL33" s="419"/>
      <c r="JYM33" s="419"/>
      <c r="JYN33" s="419"/>
      <c r="JYO33" s="419"/>
      <c r="JYP33" s="419"/>
      <c r="JYQ33" s="419"/>
      <c r="JYR33" s="419"/>
      <c r="JYS33" s="419"/>
      <c r="JYT33" s="419"/>
      <c r="JYU33" s="419"/>
      <c r="JYV33" s="419"/>
      <c r="JYW33" s="419"/>
      <c r="JYX33" s="419"/>
      <c r="JYY33" s="419"/>
      <c r="JYZ33" s="419"/>
      <c r="JZA33" s="419"/>
      <c r="JZB33" s="419"/>
      <c r="JZC33" s="419"/>
      <c r="JZD33" s="419"/>
      <c r="JZE33" s="419"/>
      <c r="JZF33" s="419"/>
      <c r="JZG33" s="419"/>
      <c r="JZH33" s="419"/>
      <c r="JZI33" s="419"/>
      <c r="JZJ33" s="419"/>
      <c r="JZK33" s="419"/>
      <c r="JZL33" s="419"/>
      <c r="JZM33" s="419"/>
      <c r="JZN33" s="419"/>
      <c r="JZO33" s="419"/>
      <c r="JZP33" s="419"/>
      <c r="JZQ33" s="419"/>
      <c r="JZR33" s="419"/>
      <c r="JZS33" s="419"/>
      <c r="JZT33" s="419"/>
      <c r="JZU33" s="419"/>
      <c r="JZV33" s="419"/>
      <c r="JZW33" s="419"/>
      <c r="JZX33" s="419"/>
      <c r="JZY33" s="419"/>
      <c r="JZZ33" s="419"/>
      <c r="KAA33" s="419"/>
      <c r="KAB33" s="419"/>
      <c r="KAC33" s="419"/>
      <c r="KAD33" s="419"/>
      <c r="KAE33" s="419"/>
      <c r="KAF33" s="419"/>
      <c r="KAG33" s="419"/>
      <c r="KAH33" s="419"/>
      <c r="KAI33" s="419"/>
      <c r="KAJ33" s="419"/>
      <c r="KAK33" s="419"/>
      <c r="KAL33" s="419"/>
      <c r="KAM33" s="419"/>
      <c r="KAN33" s="419"/>
      <c r="KAO33" s="419"/>
      <c r="KAP33" s="419"/>
      <c r="KAQ33" s="419"/>
      <c r="KAR33" s="419"/>
      <c r="KAS33" s="419"/>
      <c r="KAT33" s="419"/>
      <c r="KAU33" s="419"/>
      <c r="KAV33" s="419"/>
      <c r="KAW33" s="419"/>
      <c r="KAX33" s="419"/>
      <c r="KAY33" s="419"/>
      <c r="KAZ33" s="419"/>
      <c r="KBA33" s="419"/>
      <c r="KBB33" s="419"/>
      <c r="KBC33" s="419"/>
      <c r="KBD33" s="419"/>
      <c r="KBE33" s="419"/>
      <c r="KBF33" s="419"/>
      <c r="KBG33" s="419"/>
      <c r="KBH33" s="419"/>
      <c r="KBI33" s="419"/>
      <c r="KBJ33" s="419"/>
      <c r="KBK33" s="419"/>
      <c r="KBL33" s="419"/>
      <c r="KBM33" s="419"/>
      <c r="KBN33" s="419"/>
      <c r="KBO33" s="419"/>
      <c r="KBP33" s="419"/>
      <c r="KBQ33" s="419"/>
      <c r="KBR33" s="419"/>
      <c r="KBS33" s="419"/>
      <c r="KBT33" s="419"/>
      <c r="KBU33" s="419"/>
      <c r="KBV33" s="419"/>
      <c r="KBW33" s="419"/>
      <c r="KBX33" s="419"/>
      <c r="KBY33" s="419"/>
      <c r="KBZ33" s="419"/>
      <c r="KCA33" s="419"/>
      <c r="KCB33" s="419"/>
      <c r="KCC33" s="419"/>
      <c r="KCD33" s="419"/>
      <c r="KCE33" s="419"/>
      <c r="KCF33" s="419"/>
      <c r="KCG33" s="419"/>
      <c r="KCH33" s="419"/>
      <c r="KCI33" s="419"/>
      <c r="KCJ33" s="419"/>
      <c r="KCK33" s="419"/>
      <c r="KCL33" s="419"/>
      <c r="KCM33" s="419"/>
      <c r="KCN33" s="419"/>
      <c r="KCO33" s="419"/>
      <c r="KCP33" s="419"/>
      <c r="KCQ33" s="419"/>
      <c r="KCR33" s="419"/>
      <c r="KCS33" s="419"/>
      <c r="KCT33" s="419"/>
      <c r="KCU33" s="419"/>
      <c r="KCV33" s="419"/>
      <c r="KCW33" s="419"/>
      <c r="KCX33" s="419"/>
      <c r="KCY33" s="419"/>
      <c r="KCZ33" s="419"/>
      <c r="KDA33" s="419"/>
      <c r="KDB33" s="419"/>
      <c r="KDC33" s="419"/>
      <c r="KDD33" s="419"/>
      <c r="KDE33" s="419"/>
      <c r="KDF33" s="419"/>
      <c r="KDG33" s="419"/>
      <c r="KDH33" s="419"/>
      <c r="KDI33" s="419"/>
      <c r="KDJ33" s="419"/>
      <c r="KDK33" s="419"/>
      <c r="KDL33" s="419"/>
      <c r="KDM33" s="419"/>
      <c r="KDN33" s="419"/>
      <c r="KDO33" s="419"/>
      <c r="KDP33" s="419"/>
      <c r="KDQ33" s="419"/>
      <c r="KDR33" s="419"/>
      <c r="KDS33" s="419"/>
      <c r="KDT33" s="419"/>
      <c r="KDU33" s="419"/>
      <c r="KDV33" s="419"/>
      <c r="KDW33" s="419"/>
      <c r="KDX33" s="419"/>
      <c r="KDY33" s="419"/>
      <c r="KDZ33" s="419"/>
      <c r="KEA33" s="419"/>
      <c r="KEB33" s="419"/>
      <c r="KEC33" s="419"/>
      <c r="KED33" s="419"/>
      <c r="KEE33" s="419"/>
      <c r="KEF33" s="419"/>
      <c r="KEG33" s="419"/>
      <c r="KEH33" s="419"/>
      <c r="KEI33" s="419"/>
      <c r="KEJ33" s="419"/>
      <c r="KEK33" s="419"/>
      <c r="KEL33" s="419"/>
      <c r="KEM33" s="419"/>
      <c r="KEN33" s="419"/>
      <c r="KEO33" s="419"/>
      <c r="KEP33" s="419"/>
      <c r="KEQ33" s="419"/>
      <c r="KER33" s="419"/>
      <c r="KES33" s="419"/>
      <c r="KET33" s="419"/>
      <c r="KEU33" s="419"/>
      <c r="KEV33" s="419"/>
      <c r="KEW33" s="419"/>
      <c r="KEX33" s="419"/>
      <c r="KEY33" s="419"/>
      <c r="KEZ33" s="419"/>
      <c r="KFA33" s="419"/>
      <c r="KFB33" s="419"/>
      <c r="KFC33" s="419"/>
      <c r="KFD33" s="419"/>
      <c r="KFE33" s="419"/>
      <c r="KFF33" s="419"/>
      <c r="KFG33" s="419"/>
      <c r="KFH33" s="419"/>
      <c r="KFI33" s="419"/>
      <c r="KFJ33" s="419"/>
      <c r="KFK33" s="419"/>
      <c r="KFL33" s="419"/>
      <c r="KFM33" s="419"/>
      <c r="KFN33" s="419"/>
      <c r="KFO33" s="419"/>
      <c r="KFP33" s="419"/>
      <c r="KFQ33" s="419"/>
      <c r="KFR33" s="419"/>
      <c r="KFS33" s="419"/>
      <c r="KFT33" s="419"/>
      <c r="KFU33" s="419"/>
      <c r="KFV33" s="419"/>
      <c r="KFW33" s="419"/>
      <c r="KFX33" s="419"/>
      <c r="KFY33" s="419"/>
      <c r="KFZ33" s="419"/>
      <c r="KGA33" s="419"/>
      <c r="KGB33" s="419"/>
      <c r="KGC33" s="419"/>
      <c r="KGD33" s="419"/>
      <c r="KGE33" s="419"/>
      <c r="KGF33" s="419"/>
      <c r="KGG33" s="419"/>
      <c r="KGH33" s="419"/>
      <c r="KGI33" s="419"/>
      <c r="KGJ33" s="419"/>
      <c r="KGK33" s="419"/>
      <c r="KGL33" s="419"/>
      <c r="KGM33" s="419"/>
      <c r="KGN33" s="419"/>
      <c r="KGO33" s="419"/>
      <c r="KGP33" s="419"/>
      <c r="KGQ33" s="419"/>
      <c r="KGR33" s="419"/>
      <c r="KGS33" s="419"/>
      <c r="KGT33" s="419"/>
      <c r="KGU33" s="419"/>
      <c r="KGV33" s="419"/>
      <c r="KGW33" s="419"/>
      <c r="KGX33" s="419"/>
      <c r="KGY33" s="419"/>
      <c r="KGZ33" s="419"/>
      <c r="KHA33" s="419"/>
      <c r="KHB33" s="419"/>
      <c r="KHC33" s="419"/>
      <c r="KHD33" s="419"/>
      <c r="KHE33" s="419"/>
      <c r="KHF33" s="419"/>
      <c r="KHG33" s="419"/>
      <c r="KHH33" s="419"/>
      <c r="KHI33" s="419"/>
      <c r="KHJ33" s="419"/>
      <c r="KHK33" s="419"/>
      <c r="KHL33" s="419"/>
      <c r="KHM33" s="419"/>
      <c r="KHN33" s="419"/>
      <c r="KHO33" s="419"/>
      <c r="KHP33" s="419"/>
      <c r="KHQ33" s="419"/>
      <c r="KHR33" s="419"/>
      <c r="KHS33" s="419"/>
      <c r="KHT33" s="419"/>
      <c r="KHU33" s="419"/>
      <c r="KHV33" s="419"/>
      <c r="KHW33" s="419"/>
      <c r="KHX33" s="419"/>
      <c r="KHY33" s="419"/>
      <c r="KHZ33" s="419"/>
      <c r="KIA33" s="419"/>
      <c r="KIB33" s="419"/>
      <c r="KIC33" s="419"/>
      <c r="KID33" s="419"/>
      <c r="KIE33" s="419"/>
      <c r="KIF33" s="419"/>
      <c r="KIG33" s="419"/>
      <c r="KIH33" s="419"/>
      <c r="KII33" s="419"/>
      <c r="KIJ33" s="419"/>
      <c r="KIK33" s="419"/>
      <c r="KIL33" s="419"/>
      <c r="KIM33" s="419"/>
      <c r="KIN33" s="419"/>
      <c r="KIO33" s="419"/>
      <c r="KIP33" s="419"/>
      <c r="KIQ33" s="419"/>
      <c r="KIR33" s="419"/>
      <c r="KIS33" s="419"/>
      <c r="KIT33" s="419"/>
      <c r="KIU33" s="419"/>
      <c r="KIV33" s="419"/>
      <c r="KIW33" s="419"/>
      <c r="KIX33" s="419"/>
      <c r="KIY33" s="419"/>
      <c r="KIZ33" s="419"/>
      <c r="KJA33" s="419"/>
      <c r="KJB33" s="419"/>
      <c r="KJC33" s="419"/>
      <c r="KJD33" s="419"/>
      <c r="KJE33" s="419"/>
      <c r="KJF33" s="419"/>
      <c r="KJG33" s="419"/>
      <c r="KJH33" s="419"/>
      <c r="KJI33" s="419"/>
      <c r="KJJ33" s="419"/>
      <c r="KJK33" s="419"/>
      <c r="KJL33" s="419"/>
      <c r="KJM33" s="419"/>
      <c r="KJN33" s="419"/>
      <c r="KJO33" s="419"/>
      <c r="KJP33" s="419"/>
      <c r="KJQ33" s="419"/>
      <c r="KJR33" s="419"/>
      <c r="KJS33" s="419"/>
      <c r="KJT33" s="419"/>
      <c r="KJU33" s="419"/>
      <c r="KJV33" s="419"/>
      <c r="KJW33" s="419"/>
      <c r="KJX33" s="419"/>
      <c r="KJY33" s="419"/>
      <c r="KJZ33" s="419"/>
      <c r="KKA33" s="419"/>
      <c r="KKB33" s="419"/>
      <c r="KKC33" s="419"/>
      <c r="KKD33" s="419"/>
      <c r="KKE33" s="419"/>
      <c r="KKF33" s="419"/>
      <c r="KKG33" s="419"/>
      <c r="KKH33" s="419"/>
      <c r="KKI33" s="419"/>
      <c r="KKJ33" s="419"/>
      <c r="KKK33" s="419"/>
      <c r="KKL33" s="419"/>
      <c r="KKM33" s="419"/>
      <c r="KKN33" s="419"/>
      <c r="KKO33" s="419"/>
      <c r="KKP33" s="419"/>
      <c r="KKQ33" s="419"/>
      <c r="KKR33" s="419"/>
      <c r="KKS33" s="419"/>
      <c r="KKT33" s="419"/>
      <c r="KKU33" s="419"/>
      <c r="KKV33" s="419"/>
      <c r="KKW33" s="419"/>
      <c r="KKX33" s="419"/>
      <c r="KKY33" s="419"/>
      <c r="KKZ33" s="419"/>
      <c r="KLA33" s="419"/>
      <c r="KLB33" s="419"/>
      <c r="KLC33" s="419"/>
      <c r="KLD33" s="419"/>
      <c r="KLE33" s="419"/>
      <c r="KLF33" s="419"/>
      <c r="KLG33" s="419"/>
      <c r="KLH33" s="419"/>
      <c r="KLI33" s="419"/>
      <c r="KLJ33" s="419"/>
      <c r="KLK33" s="419"/>
      <c r="KLL33" s="419"/>
      <c r="KLM33" s="419"/>
      <c r="KLN33" s="419"/>
      <c r="KLO33" s="419"/>
      <c r="KLP33" s="419"/>
      <c r="KLQ33" s="419"/>
      <c r="KLR33" s="419"/>
      <c r="KLS33" s="419"/>
      <c r="KLT33" s="419"/>
      <c r="KLU33" s="419"/>
      <c r="KLV33" s="419"/>
      <c r="KLW33" s="419"/>
      <c r="KLX33" s="419"/>
      <c r="KLY33" s="419"/>
      <c r="KLZ33" s="419"/>
      <c r="KMA33" s="419"/>
      <c r="KMB33" s="419"/>
      <c r="KMC33" s="419"/>
      <c r="KMD33" s="419"/>
      <c r="KME33" s="419"/>
      <c r="KMF33" s="419"/>
      <c r="KMG33" s="419"/>
      <c r="KMH33" s="419"/>
      <c r="KMI33" s="419"/>
      <c r="KMJ33" s="419"/>
      <c r="KMK33" s="419"/>
      <c r="KML33" s="419"/>
      <c r="KMM33" s="419"/>
      <c r="KMN33" s="419"/>
      <c r="KMO33" s="419"/>
      <c r="KMP33" s="419"/>
      <c r="KMQ33" s="419"/>
      <c r="KMR33" s="419"/>
      <c r="KMS33" s="419"/>
      <c r="KMT33" s="419"/>
      <c r="KMU33" s="419"/>
      <c r="KMV33" s="419"/>
      <c r="KMW33" s="419"/>
      <c r="KMX33" s="419"/>
      <c r="KMY33" s="419"/>
      <c r="KMZ33" s="419"/>
      <c r="KNA33" s="419"/>
      <c r="KNB33" s="419"/>
      <c r="KNC33" s="419"/>
      <c r="KND33" s="419"/>
      <c r="KNE33" s="419"/>
      <c r="KNF33" s="419"/>
      <c r="KNG33" s="419"/>
      <c r="KNH33" s="419"/>
      <c r="KNI33" s="419"/>
      <c r="KNJ33" s="419"/>
      <c r="KNK33" s="419"/>
      <c r="KNL33" s="419"/>
      <c r="KNM33" s="419"/>
      <c r="KNN33" s="419"/>
      <c r="KNO33" s="419"/>
      <c r="KNP33" s="419"/>
      <c r="KNQ33" s="419"/>
      <c r="KNR33" s="419"/>
      <c r="KNS33" s="419"/>
      <c r="KNT33" s="419"/>
      <c r="KNU33" s="419"/>
      <c r="KNV33" s="419"/>
      <c r="KNW33" s="419"/>
      <c r="KNX33" s="419"/>
      <c r="KNY33" s="419"/>
      <c r="KNZ33" s="419"/>
      <c r="KOA33" s="419"/>
      <c r="KOB33" s="419"/>
      <c r="KOC33" s="419"/>
      <c r="KOD33" s="419"/>
      <c r="KOE33" s="419"/>
      <c r="KOF33" s="419"/>
      <c r="KOG33" s="419"/>
      <c r="KOH33" s="419"/>
      <c r="KOI33" s="419"/>
      <c r="KOJ33" s="419"/>
      <c r="KOK33" s="419"/>
      <c r="KOL33" s="419"/>
      <c r="KOM33" s="419"/>
      <c r="KON33" s="419"/>
      <c r="KOO33" s="419"/>
      <c r="KOP33" s="419"/>
      <c r="KOQ33" s="419"/>
      <c r="KOR33" s="419"/>
      <c r="KOS33" s="419"/>
      <c r="KOT33" s="419"/>
      <c r="KOU33" s="419"/>
      <c r="KOV33" s="419"/>
      <c r="KOW33" s="419"/>
      <c r="KOX33" s="419"/>
      <c r="KOY33" s="419"/>
      <c r="KOZ33" s="419"/>
      <c r="KPA33" s="419"/>
      <c r="KPB33" s="419"/>
      <c r="KPC33" s="419"/>
      <c r="KPD33" s="419"/>
      <c r="KPE33" s="419"/>
      <c r="KPF33" s="419"/>
      <c r="KPG33" s="419"/>
      <c r="KPH33" s="419"/>
      <c r="KPI33" s="419"/>
      <c r="KPJ33" s="419"/>
      <c r="KPK33" s="419"/>
      <c r="KPL33" s="419"/>
      <c r="KPM33" s="419"/>
      <c r="KPN33" s="419"/>
      <c r="KPO33" s="419"/>
      <c r="KPP33" s="419"/>
      <c r="KPQ33" s="419"/>
      <c r="KPR33" s="419"/>
      <c r="KPS33" s="419"/>
      <c r="KPT33" s="419"/>
      <c r="KPU33" s="419"/>
      <c r="KPV33" s="419"/>
      <c r="KPW33" s="419"/>
      <c r="KPX33" s="419"/>
      <c r="KPY33" s="419"/>
      <c r="KPZ33" s="419"/>
      <c r="KQA33" s="419"/>
      <c r="KQB33" s="419"/>
      <c r="KQC33" s="419"/>
      <c r="KQD33" s="419"/>
      <c r="KQE33" s="419"/>
      <c r="KQF33" s="419"/>
      <c r="KQG33" s="419"/>
      <c r="KQH33" s="419"/>
      <c r="KQI33" s="419"/>
      <c r="KQJ33" s="419"/>
      <c r="KQK33" s="419"/>
      <c r="KQL33" s="419"/>
      <c r="KQM33" s="419"/>
      <c r="KQN33" s="419"/>
      <c r="KQO33" s="419"/>
      <c r="KQP33" s="419"/>
      <c r="KQQ33" s="419"/>
      <c r="KQR33" s="419"/>
      <c r="KQS33" s="419"/>
      <c r="KQT33" s="419"/>
      <c r="KQU33" s="419"/>
      <c r="KQV33" s="419"/>
      <c r="KQW33" s="419"/>
      <c r="KQX33" s="419"/>
      <c r="KQY33" s="419"/>
      <c r="KQZ33" s="419"/>
      <c r="KRA33" s="419"/>
      <c r="KRB33" s="419"/>
      <c r="KRC33" s="419"/>
      <c r="KRD33" s="419"/>
      <c r="KRE33" s="419"/>
      <c r="KRF33" s="419"/>
      <c r="KRG33" s="419"/>
      <c r="KRH33" s="419"/>
      <c r="KRI33" s="419"/>
      <c r="KRJ33" s="419"/>
      <c r="KRK33" s="419"/>
      <c r="KRL33" s="419"/>
      <c r="KRM33" s="419"/>
      <c r="KRN33" s="419"/>
      <c r="KRO33" s="419"/>
      <c r="KRP33" s="419"/>
      <c r="KRQ33" s="419"/>
      <c r="KRR33" s="419"/>
      <c r="KRS33" s="419"/>
      <c r="KRT33" s="419"/>
      <c r="KRU33" s="419"/>
      <c r="KRV33" s="419"/>
      <c r="KRW33" s="419"/>
      <c r="KRX33" s="419"/>
      <c r="KRY33" s="419"/>
      <c r="KRZ33" s="419"/>
      <c r="KSA33" s="419"/>
      <c r="KSB33" s="419"/>
      <c r="KSC33" s="419"/>
      <c r="KSD33" s="419"/>
      <c r="KSE33" s="419"/>
      <c r="KSF33" s="419"/>
      <c r="KSG33" s="419"/>
      <c r="KSH33" s="419"/>
      <c r="KSI33" s="419"/>
      <c r="KSJ33" s="419"/>
      <c r="KSK33" s="419"/>
      <c r="KSL33" s="419"/>
      <c r="KSM33" s="419"/>
      <c r="KSN33" s="419"/>
      <c r="KSO33" s="419"/>
      <c r="KSP33" s="419"/>
      <c r="KSQ33" s="419"/>
      <c r="KSR33" s="419"/>
      <c r="KSS33" s="419"/>
      <c r="KST33" s="419"/>
      <c r="KSU33" s="419"/>
      <c r="KSV33" s="419"/>
      <c r="KSW33" s="419"/>
      <c r="KSX33" s="419"/>
      <c r="KSY33" s="419"/>
      <c r="KSZ33" s="419"/>
      <c r="KTA33" s="419"/>
      <c r="KTB33" s="419"/>
      <c r="KTC33" s="419"/>
      <c r="KTD33" s="419"/>
      <c r="KTE33" s="419"/>
      <c r="KTF33" s="419"/>
      <c r="KTG33" s="419"/>
      <c r="KTH33" s="419"/>
      <c r="KTI33" s="419"/>
      <c r="KTJ33" s="419"/>
      <c r="KTK33" s="419"/>
      <c r="KTL33" s="419"/>
      <c r="KTM33" s="419"/>
      <c r="KTN33" s="419"/>
      <c r="KTO33" s="419"/>
      <c r="KTP33" s="419"/>
      <c r="KTQ33" s="419"/>
      <c r="KTR33" s="419"/>
      <c r="KTS33" s="419"/>
      <c r="KTT33" s="419"/>
      <c r="KTU33" s="419"/>
      <c r="KTV33" s="419"/>
      <c r="KTW33" s="419"/>
      <c r="KTX33" s="419"/>
      <c r="KTY33" s="419"/>
      <c r="KTZ33" s="419"/>
      <c r="KUA33" s="419"/>
      <c r="KUB33" s="419"/>
      <c r="KUC33" s="419"/>
      <c r="KUD33" s="419"/>
      <c r="KUE33" s="419"/>
      <c r="KUF33" s="419"/>
      <c r="KUG33" s="419"/>
      <c r="KUH33" s="419"/>
      <c r="KUI33" s="419"/>
      <c r="KUJ33" s="419"/>
      <c r="KUK33" s="419"/>
      <c r="KUL33" s="419"/>
      <c r="KUM33" s="419"/>
      <c r="KUN33" s="419"/>
      <c r="KUO33" s="419"/>
      <c r="KUP33" s="419"/>
      <c r="KUQ33" s="419"/>
      <c r="KUR33" s="419"/>
      <c r="KUS33" s="419"/>
      <c r="KUT33" s="419"/>
      <c r="KUU33" s="419"/>
      <c r="KUV33" s="419"/>
      <c r="KUW33" s="419"/>
      <c r="KUX33" s="419"/>
      <c r="KUY33" s="419"/>
      <c r="KUZ33" s="419"/>
      <c r="KVA33" s="419"/>
      <c r="KVB33" s="419"/>
      <c r="KVC33" s="419"/>
      <c r="KVD33" s="419"/>
      <c r="KVE33" s="419"/>
      <c r="KVF33" s="419"/>
      <c r="KVG33" s="419"/>
      <c r="KVH33" s="419"/>
      <c r="KVI33" s="419"/>
      <c r="KVJ33" s="419"/>
      <c r="KVK33" s="419"/>
      <c r="KVL33" s="419"/>
      <c r="KVM33" s="419"/>
      <c r="KVN33" s="419"/>
      <c r="KVO33" s="419"/>
      <c r="KVP33" s="419"/>
      <c r="KVQ33" s="419"/>
      <c r="KVR33" s="419"/>
      <c r="KVS33" s="419"/>
      <c r="KVT33" s="419"/>
      <c r="KVU33" s="419"/>
      <c r="KVV33" s="419"/>
      <c r="KVW33" s="419"/>
      <c r="KVX33" s="419"/>
      <c r="KVY33" s="419"/>
      <c r="KVZ33" s="419"/>
      <c r="KWA33" s="419"/>
      <c r="KWB33" s="419"/>
      <c r="KWC33" s="419"/>
      <c r="KWD33" s="419"/>
      <c r="KWE33" s="419"/>
      <c r="KWF33" s="419"/>
      <c r="KWG33" s="419"/>
      <c r="KWH33" s="419"/>
      <c r="KWI33" s="419"/>
      <c r="KWJ33" s="419"/>
      <c r="KWK33" s="419"/>
      <c r="KWL33" s="419"/>
      <c r="KWM33" s="419"/>
      <c r="KWN33" s="419"/>
      <c r="KWO33" s="419"/>
      <c r="KWP33" s="419"/>
      <c r="KWQ33" s="419"/>
      <c r="KWR33" s="419"/>
      <c r="KWS33" s="419"/>
      <c r="KWT33" s="419"/>
      <c r="KWU33" s="419"/>
      <c r="KWV33" s="419"/>
      <c r="KWW33" s="419"/>
      <c r="KWX33" s="419"/>
      <c r="KWY33" s="419"/>
      <c r="KWZ33" s="419"/>
      <c r="KXA33" s="419"/>
      <c r="KXB33" s="419"/>
      <c r="KXC33" s="419"/>
      <c r="KXD33" s="419"/>
      <c r="KXE33" s="419"/>
      <c r="KXF33" s="419"/>
      <c r="KXG33" s="419"/>
      <c r="KXH33" s="419"/>
      <c r="KXI33" s="419"/>
      <c r="KXJ33" s="419"/>
      <c r="KXK33" s="419"/>
      <c r="KXL33" s="419"/>
      <c r="KXM33" s="419"/>
      <c r="KXN33" s="419"/>
      <c r="KXO33" s="419"/>
      <c r="KXP33" s="419"/>
      <c r="KXQ33" s="419"/>
      <c r="KXR33" s="419"/>
      <c r="KXS33" s="419"/>
      <c r="KXT33" s="419"/>
      <c r="KXU33" s="419"/>
      <c r="KXV33" s="419"/>
      <c r="KXW33" s="419"/>
      <c r="KXX33" s="419"/>
      <c r="KXY33" s="419"/>
      <c r="KXZ33" s="419"/>
      <c r="KYA33" s="419"/>
      <c r="KYB33" s="419"/>
      <c r="KYC33" s="419"/>
      <c r="KYD33" s="419"/>
      <c r="KYE33" s="419"/>
      <c r="KYF33" s="419"/>
      <c r="KYG33" s="419"/>
      <c r="KYH33" s="419"/>
      <c r="KYI33" s="419"/>
      <c r="KYJ33" s="419"/>
      <c r="KYK33" s="419"/>
      <c r="KYL33" s="419"/>
      <c r="KYM33" s="419"/>
      <c r="KYN33" s="419"/>
      <c r="KYO33" s="419"/>
      <c r="KYP33" s="419"/>
      <c r="KYQ33" s="419"/>
      <c r="KYR33" s="419"/>
      <c r="KYS33" s="419"/>
      <c r="KYT33" s="419"/>
      <c r="KYU33" s="419"/>
      <c r="KYV33" s="419"/>
      <c r="KYW33" s="419"/>
      <c r="KYX33" s="419"/>
      <c r="KYY33" s="419"/>
      <c r="KYZ33" s="419"/>
      <c r="KZA33" s="419"/>
      <c r="KZB33" s="419"/>
      <c r="KZC33" s="419"/>
      <c r="KZD33" s="419"/>
      <c r="KZE33" s="419"/>
      <c r="KZF33" s="419"/>
      <c r="KZG33" s="419"/>
      <c r="KZH33" s="419"/>
      <c r="KZI33" s="419"/>
      <c r="KZJ33" s="419"/>
      <c r="KZK33" s="419"/>
      <c r="KZL33" s="419"/>
      <c r="KZM33" s="419"/>
      <c r="KZN33" s="419"/>
      <c r="KZO33" s="419"/>
      <c r="KZP33" s="419"/>
      <c r="KZQ33" s="419"/>
      <c r="KZR33" s="419"/>
      <c r="KZS33" s="419"/>
      <c r="KZT33" s="419"/>
      <c r="KZU33" s="419"/>
      <c r="KZV33" s="419"/>
      <c r="KZW33" s="419"/>
      <c r="KZX33" s="419"/>
      <c r="KZY33" s="419"/>
      <c r="KZZ33" s="419"/>
      <c r="LAA33" s="419"/>
      <c r="LAB33" s="419"/>
      <c r="LAC33" s="419"/>
      <c r="LAD33" s="419"/>
      <c r="LAE33" s="419"/>
      <c r="LAF33" s="419"/>
      <c r="LAG33" s="419"/>
      <c r="LAH33" s="419"/>
      <c r="LAI33" s="419"/>
      <c r="LAJ33" s="419"/>
      <c r="LAK33" s="419"/>
      <c r="LAL33" s="419"/>
      <c r="LAM33" s="419"/>
      <c r="LAN33" s="419"/>
      <c r="LAO33" s="419"/>
      <c r="LAP33" s="419"/>
      <c r="LAQ33" s="419"/>
      <c r="LAR33" s="419"/>
      <c r="LAS33" s="419"/>
      <c r="LAT33" s="419"/>
      <c r="LAU33" s="419"/>
      <c r="LAV33" s="419"/>
      <c r="LAW33" s="419"/>
      <c r="LAX33" s="419"/>
      <c r="LAY33" s="419"/>
      <c r="LAZ33" s="419"/>
      <c r="LBA33" s="419"/>
      <c r="LBB33" s="419"/>
      <c r="LBC33" s="419"/>
      <c r="LBD33" s="419"/>
      <c r="LBE33" s="419"/>
      <c r="LBF33" s="419"/>
      <c r="LBG33" s="419"/>
      <c r="LBH33" s="419"/>
      <c r="LBI33" s="419"/>
      <c r="LBJ33" s="419"/>
      <c r="LBK33" s="419"/>
      <c r="LBL33" s="419"/>
      <c r="LBM33" s="419"/>
      <c r="LBN33" s="419"/>
      <c r="LBO33" s="419"/>
      <c r="LBP33" s="419"/>
      <c r="LBQ33" s="419"/>
      <c r="LBR33" s="419"/>
      <c r="LBS33" s="419"/>
      <c r="LBT33" s="419"/>
      <c r="LBU33" s="419"/>
      <c r="LBV33" s="419"/>
      <c r="LBW33" s="419"/>
      <c r="LBX33" s="419"/>
      <c r="LBY33" s="419"/>
      <c r="LBZ33" s="419"/>
      <c r="LCA33" s="419"/>
      <c r="LCB33" s="419"/>
      <c r="LCC33" s="419"/>
      <c r="LCD33" s="419"/>
      <c r="LCE33" s="419"/>
      <c r="LCF33" s="419"/>
      <c r="LCG33" s="419"/>
      <c r="LCH33" s="419"/>
      <c r="LCI33" s="419"/>
      <c r="LCJ33" s="419"/>
      <c r="LCK33" s="419"/>
      <c r="LCL33" s="419"/>
      <c r="LCM33" s="419"/>
      <c r="LCN33" s="419"/>
      <c r="LCO33" s="419"/>
      <c r="LCP33" s="419"/>
      <c r="LCQ33" s="419"/>
      <c r="LCR33" s="419"/>
      <c r="LCS33" s="419"/>
      <c r="LCT33" s="419"/>
      <c r="LCU33" s="419"/>
      <c r="LCV33" s="419"/>
      <c r="LCW33" s="419"/>
      <c r="LCX33" s="419"/>
      <c r="LCY33" s="419"/>
      <c r="LCZ33" s="419"/>
      <c r="LDA33" s="419"/>
      <c r="LDB33" s="419"/>
      <c r="LDC33" s="419"/>
      <c r="LDD33" s="419"/>
      <c r="LDE33" s="419"/>
      <c r="LDF33" s="419"/>
      <c r="LDG33" s="419"/>
      <c r="LDH33" s="419"/>
      <c r="LDI33" s="419"/>
      <c r="LDJ33" s="419"/>
      <c r="LDK33" s="419"/>
      <c r="LDL33" s="419"/>
      <c r="LDM33" s="419"/>
      <c r="LDN33" s="419"/>
      <c r="LDO33" s="419"/>
      <c r="LDP33" s="419"/>
      <c r="LDQ33" s="419"/>
      <c r="LDR33" s="419"/>
      <c r="LDS33" s="419"/>
      <c r="LDT33" s="419"/>
      <c r="LDU33" s="419"/>
      <c r="LDV33" s="419"/>
      <c r="LDW33" s="419"/>
      <c r="LDX33" s="419"/>
      <c r="LDY33" s="419"/>
      <c r="LDZ33" s="419"/>
      <c r="LEA33" s="419"/>
      <c r="LEB33" s="419"/>
      <c r="LEC33" s="419"/>
      <c r="LED33" s="419"/>
      <c r="LEE33" s="419"/>
      <c r="LEF33" s="419"/>
      <c r="LEG33" s="419"/>
      <c r="LEH33" s="419"/>
      <c r="LEI33" s="419"/>
      <c r="LEJ33" s="419"/>
      <c r="LEK33" s="419"/>
      <c r="LEL33" s="419"/>
      <c r="LEM33" s="419"/>
      <c r="LEN33" s="419"/>
      <c r="LEO33" s="419"/>
      <c r="LEP33" s="419"/>
      <c r="LEQ33" s="419"/>
      <c r="LER33" s="419"/>
      <c r="LES33" s="419"/>
      <c r="LET33" s="419"/>
      <c r="LEU33" s="419"/>
      <c r="LEV33" s="419"/>
      <c r="LEW33" s="419"/>
      <c r="LEX33" s="419"/>
      <c r="LEY33" s="419"/>
      <c r="LEZ33" s="419"/>
      <c r="LFA33" s="419"/>
      <c r="LFB33" s="419"/>
      <c r="LFC33" s="419"/>
      <c r="LFD33" s="419"/>
      <c r="LFE33" s="419"/>
      <c r="LFF33" s="419"/>
      <c r="LFG33" s="419"/>
      <c r="LFH33" s="419"/>
      <c r="LFI33" s="419"/>
      <c r="LFJ33" s="419"/>
      <c r="LFK33" s="419"/>
      <c r="LFL33" s="419"/>
      <c r="LFM33" s="419"/>
      <c r="LFN33" s="419"/>
      <c r="LFO33" s="419"/>
      <c r="LFP33" s="419"/>
      <c r="LFQ33" s="419"/>
      <c r="LFR33" s="419"/>
      <c r="LFS33" s="419"/>
      <c r="LFT33" s="419"/>
      <c r="LFU33" s="419"/>
      <c r="LFV33" s="419"/>
      <c r="LFW33" s="419"/>
      <c r="LFX33" s="419"/>
      <c r="LFY33" s="419"/>
      <c r="LFZ33" s="419"/>
      <c r="LGA33" s="419"/>
      <c r="LGB33" s="419"/>
      <c r="LGC33" s="419"/>
      <c r="LGD33" s="419"/>
      <c r="LGE33" s="419"/>
      <c r="LGF33" s="419"/>
      <c r="LGG33" s="419"/>
      <c r="LGH33" s="419"/>
      <c r="LGI33" s="419"/>
      <c r="LGJ33" s="419"/>
      <c r="LGK33" s="419"/>
      <c r="LGL33" s="419"/>
      <c r="LGM33" s="419"/>
      <c r="LGN33" s="419"/>
      <c r="LGO33" s="419"/>
      <c r="LGP33" s="419"/>
      <c r="LGQ33" s="419"/>
      <c r="LGR33" s="419"/>
      <c r="LGS33" s="419"/>
      <c r="LGT33" s="419"/>
      <c r="LGU33" s="419"/>
      <c r="LGV33" s="419"/>
      <c r="LGW33" s="419"/>
      <c r="LGX33" s="419"/>
      <c r="LGY33" s="419"/>
      <c r="LGZ33" s="419"/>
      <c r="LHA33" s="419"/>
      <c r="LHB33" s="419"/>
      <c r="LHC33" s="419"/>
      <c r="LHD33" s="419"/>
      <c r="LHE33" s="419"/>
      <c r="LHF33" s="419"/>
      <c r="LHG33" s="419"/>
      <c r="LHH33" s="419"/>
      <c r="LHI33" s="419"/>
      <c r="LHJ33" s="419"/>
      <c r="LHK33" s="419"/>
      <c r="LHL33" s="419"/>
      <c r="LHM33" s="419"/>
      <c r="LHN33" s="419"/>
      <c r="LHO33" s="419"/>
      <c r="LHP33" s="419"/>
      <c r="LHQ33" s="419"/>
      <c r="LHR33" s="419"/>
      <c r="LHS33" s="419"/>
      <c r="LHT33" s="419"/>
      <c r="LHU33" s="419"/>
      <c r="LHV33" s="419"/>
      <c r="LHW33" s="419"/>
      <c r="LHX33" s="419"/>
      <c r="LHY33" s="419"/>
      <c r="LHZ33" s="419"/>
      <c r="LIA33" s="419"/>
      <c r="LIB33" s="419"/>
      <c r="LIC33" s="419"/>
      <c r="LID33" s="419"/>
      <c r="LIE33" s="419"/>
      <c r="LIF33" s="419"/>
      <c r="LIG33" s="419"/>
      <c r="LIH33" s="419"/>
      <c r="LII33" s="419"/>
      <c r="LIJ33" s="419"/>
      <c r="LIK33" s="419"/>
      <c r="LIL33" s="419"/>
      <c r="LIM33" s="419"/>
      <c r="LIN33" s="419"/>
      <c r="LIO33" s="419"/>
      <c r="LIP33" s="419"/>
      <c r="LIQ33" s="419"/>
      <c r="LIR33" s="419"/>
      <c r="LIS33" s="419"/>
      <c r="LIT33" s="419"/>
      <c r="LIU33" s="419"/>
      <c r="LIV33" s="419"/>
      <c r="LIW33" s="419"/>
      <c r="LIX33" s="419"/>
      <c r="LIY33" s="419"/>
      <c r="LIZ33" s="419"/>
      <c r="LJA33" s="419"/>
      <c r="LJB33" s="419"/>
      <c r="LJC33" s="419"/>
      <c r="LJD33" s="419"/>
      <c r="LJE33" s="419"/>
      <c r="LJF33" s="419"/>
      <c r="LJG33" s="419"/>
      <c r="LJH33" s="419"/>
      <c r="LJI33" s="419"/>
      <c r="LJJ33" s="419"/>
      <c r="LJK33" s="419"/>
      <c r="LJL33" s="419"/>
      <c r="LJM33" s="419"/>
      <c r="LJN33" s="419"/>
      <c r="LJO33" s="419"/>
      <c r="LJP33" s="419"/>
      <c r="LJQ33" s="419"/>
      <c r="LJR33" s="419"/>
      <c r="LJS33" s="419"/>
      <c r="LJT33" s="419"/>
      <c r="LJU33" s="419"/>
      <c r="LJV33" s="419"/>
      <c r="LJW33" s="419"/>
      <c r="LJX33" s="419"/>
      <c r="LJY33" s="419"/>
      <c r="LJZ33" s="419"/>
      <c r="LKA33" s="419"/>
      <c r="LKB33" s="419"/>
      <c r="LKC33" s="419"/>
      <c r="LKD33" s="419"/>
      <c r="LKE33" s="419"/>
      <c r="LKF33" s="419"/>
      <c r="LKG33" s="419"/>
      <c r="LKH33" s="419"/>
      <c r="LKI33" s="419"/>
      <c r="LKJ33" s="419"/>
      <c r="LKK33" s="419"/>
      <c r="LKL33" s="419"/>
      <c r="LKM33" s="419"/>
      <c r="LKN33" s="419"/>
      <c r="LKO33" s="419"/>
      <c r="LKP33" s="419"/>
      <c r="LKQ33" s="419"/>
      <c r="LKR33" s="419"/>
      <c r="LKS33" s="419"/>
      <c r="LKT33" s="419"/>
      <c r="LKU33" s="419"/>
      <c r="LKV33" s="419"/>
      <c r="LKW33" s="419"/>
      <c r="LKX33" s="419"/>
      <c r="LKY33" s="419"/>
      <c r="LKZ33" s="419"/>
      <c r="LLA33" s="419"/>
      <c r="LLB33" s="419"/>
      <c r="LLC33" s="419"/>
      <c r="LLD33" s="419"/>
      <c r="LLE33" s="419"/>
      <c r="LLF33" s="419"/>
      <c r="LLG33" s="419"/>
      <c r="LLH33" s="419"/>
      <c r="LLI33" s="419"/>
      <c r="LLJ33" s="419"/>
      <c r="LLK33" s="419"/>
      <c r="LLL33" s="419"/>
      <c r="LLM33" s="419"/>
      <c r="LLN33" s="419"/>
      <c r="LLO33" s="419"/>
      <c r="LLP33" s="419"/>
      <c r="LLQ33" s="419"/>
      <c r="LLR33" s="419"/>
      <c r="LLS33" s="419"/>
      <c r="LLT33" s="419"/>
      <c r="LLU33" s="419"/>
      <c r="LLV33" s="419"/>
      <c r="LLW33" s="419"/>
      <c r="LLX33" s="419"/>
      <c r="LLY33" s="419"/>
      <c r="LLZ33" s="419"/>
      <c r="LMA33" s="419"/>
      <c r="LMB33" s="419"/>
      <c r="LMC33" s="419"/>
      <c r="LMD33" s="419"/>
      <c r="LME33" s="419"/>
      <c r="LMF33" s="419"/>
      <c r="LMG33" s="419"/>
      <c r="LMH33" s="419"/>
      <c r="LMI33" s="419"/>
      <c r="LMJ33" s="419"/>
      <c r="LMK33" s="419"/>
      <c r="LML33" s="419"/>
      <c r="LMM33" s="419"/>
      <c r="LMN33" s="419"/>
      <c r="LMO33" s="419"/>
      <c r="LMP33" s="419"/>
      <c r="LMQ33" s="419"/>
      <c r="LMR33" s="419"/>
      <c r="LMS33" s="419"/>
      <c r="LMT33" s="419"/>
      <c r="LMU33" s="419"/>
      <c r="LMV33" s="419"/>
      <c r="LMW33" s="419"/>
      <c r="LMX33" s="419"/>
      <c r="LMY33" s="419"/>
      <c r="LMZ33" s="419"/>
      <c r="LNA33" s="419"/>
      <c r="LNB33" s="419"/>
      <c r="LNC33" s="419"/>
      <c r="LND33" s="419"/>
      <c r="LNE33" s="419"/>
      <c r="LNF33" s="419"/>
      <c r="LNG33" s="419"/>
      <c r="LNH33" s="419"/>
      <c r="LNI33" s="419"/>
      <c r="LNJ33" s="419"/>
      <c r="LNK33" s="419"/>
      <c r="LNL33" s="419"/>
      <c r="LNM33" s="419"/>
      <c r="LNN33" s="419"/>
      <c r="LNO33" s="419"/>
      <c r="LNP33" s="419"/>
      <c r="LNQ33" s="419"/>
      <c r="LNR33" s="419"/>
      <c r="LNS33" s="419"/>
      <c r="LNT33" s="419"/>
      <c r="LNU33" s="419"/>
      <c r="LNV33" s="419"/>
      <c r="LNW33" s="419"/>
      <c r="LNX33" s="419"/>
      <c r="LNY33" s="419"/>
      <c r="LNZ33" s="419"/>
      <c r="LOA33" s="419"/>
      <c r="LOB33" s="419"/>
      <c r="LOC33" s="419"/>
      <c r="LOD33" s="419"/>
      <c r="LOE33" s="419"/>
      <c r="LOF33" s="419"/>
      <c r="LOG33" s="419"/>
      <c r="LOH33" s="419"/>
      <c r="LOI33" s="419"/>
      <c r="LOJ33" s="419"/>
      <c r="LOK33" s="419"/>
      <c r="LOL33" s="419"/>
      <c r="LOM33" s="419"/>
      <c r="LON33" s="419"/>
      <c r="LOO33" s="419"/>
      <c r="LOP33" s="419"/>
      <c r="LOQ33" s="419"/>
      <c r="LOR33" s="419"/>
      <c r="LOS33" s="419"/>
      <c r="LOT33" s="419"/>
      <c r="LOU33" s="419"/>
      <c r="LOV33" s="419"/>
      <c r="LOW33" s="419"/>
      <c r="LOX33" s="419"/>
      <c r="LOY33" s="419"/>
      <c r="LOZ33" s="419"/>
      <c r="LPA33" s="419"/>
      <c r="LPB33" s="419"/>
      <c r="LPC33" s="419"/>
      <c r="LPD33" s="419"/>
      <c r="LPE33" s="419"/>
      <c r="LPF33" s="419"/>
      <c r="LPG33" s="419"/>
      <c r="LPH33" s="419"/>
      <c r="LPI33" s="419"/>
      <c r="LPJ33" s="419"/>
      <c r="LPK33" s="419"/>
      <c r="LPL33" s="419"/>
      <c r="LPM33" s="419"/>
      <c r="LPN33" s="419"/>
      <c r="LPO33" s="419"/>
      <c r="LPP33" s="419"/>
      <c r="LPQ33" s="419"/>
      <c r="LPR33" s="419"/>
      <c r="LPS33" s="419"/>
      <c r="LPT33" s="419"/>
      <c r="LPU33" s="419"/>
      <c r="LPV33" s="419"/>
      <c r="LPW33" s="419"/>
      <c r="LPX33" s="419"/>
      <c r="LPY33" s="419"/>
      <c r="LPZ33" s="419"/>
      <c r="LQA33" s="419"/>
      <c r="LQB33" s="419"/>
      <c r="LQC33" s="419"/>
      <c r="LQD33" s="419"/>
      <c r="LQE33" s="419"/>
      <c r="LQF33" s="419"/>
      <c r="LQG33" s="419"/>
      <c r="LQH33" s="419"/>
      <c r="LQI33" s="419"/>
      <c r="LQJ33" s="419"/>
      <c r="LQK33" s="419"/>
      <c r="LQL33" s="419"/>
      <c r="LQM33" s="419"/>
      <c r="LQN33" s="419"/>
      <c r="LQO33" s="419"/>
      <c r="LQP33" s="419"/>
      <c r="LQQ33" s="419"/>
      <c r="LQR33" s="419"/>
      <c r="LQS33" s="419"/>
      <c r="LQT33" s="419"/>
      <c r="LQU33" s="419"/>
      <c r="LQV33" s="419"/>
      <c r="LQW33" s="419"/>
      <c r="LQX33" s="419"/>
      <c r="LQY33" s="419"/>
      <c r="LQZ33" s="419"/>
      <c r="LRA33" s="419"/>
      <c r="LRB33" s="419"/>
      <c r="LRC33" s="419"/>
      <c r="LRD33" s="419"/>
      <c r="LRE33" s="419"/>
      <c r="LRF33" s="419"/>
      <c r="LRG33" s="419"/>
      <c r="LRH33" s="419"/>
      <c r="LRI33" s="419"/>
      <c r="LRJ33" s="419"/>
      <c r="LRK33" s="419"/>
      <c r="LRL33" s="419"/>
      <c r="LRM33" s="419"/>
      <c r="LRN33" s="419"/>
      <c r="LRO33" s="419"/>
      <c r="LRP33" s="419"/>
      <c r="LRQ33" s="419"/>
      <c r="LRR33" s="419"/>
      <c r="LRS33" s="419"/>
      <c r="LRT33" s="419"/>
      <c r="LRU33" s="419"/>
      <c r="LRV33" s="419"/>
      <c r="LRW33" s="419"/>
      <c r="LRX33" s="419"/>
      <c r="LRY33" s="419"/>
      <c r="LRZ33" s="419"/>
      <c r="LSA33" s="419"/>
      <c r="LSB33" s="419"/>
      <c r="LSC33" s="419"/>
      <c r="LSD33" s="419"/>
      <c r="LSE33" s="419"/>
      <c r="LSF33" s="419"/>
      <c r="LSG33" s="419"/>
      <c r="LSH33" s="419"/>
      <c r="LSI33" s="419"/>
      <c r="LSJ33" s="419"/>
      <c r="LSK33" s="419"/>
      <c r="LSL33" s="419"/>
      <c r="LSM33" s="419"/>
      <c r="LSN33" s="419"/>
      <c r="LSO33" s="419"/>
      <c r="LSP33" s="419"/>
      <c r="LSQ33" s="419"/>
      <c r="LSR33" s="419"/>
      <c r="LSS33" s="419"/>
      <c r="LST33" s="419"/>
      <c r="LSU33" s="419"/>
      <c r="LSV33" s="419"/>
      <c r="LSW33" s="419"/>
      <c r="LSX33" s="419"/>
      <c r="LSY33" s="419"/>
      <c r="LSZ33" s="419"/>
      <c r="LTA33" s="419"/>
      <c r="LTB33" s="419"/>
      <c r="LTC33" s="419"/>
      <c r="LTD33" s="419"/>
      <c r="LTE33" s="419"/>
      <c r="LTF33" s="419"/>
      <c r="LTG33" s="419"/>
      <c r="LTH33" s="419"/>
      <c r="LTI33" s="419"/>
      <c r="LTJ33" s="419"/>
      <c r="LTK33" s="419"/>
      <c r="LTL33" s="419"/>
      <c r="LTM33" s="419"/>
      <c r="LTN33" s="419"/>
      <c r="LTO33" s="419"/>
      <c r="LTP33" s="419"/>
      <c r="LTQ33" s="419"/>
      <c r="LTR33" s="419"/>
      <c r="LTS33" s="419"/>
      <c r="LTT33" s="419"/>
      <c r="LTU33" s="419"/>
      <c r="LTV33" s="419"/>
      <c r="LTW33" s="419"/>
      <c r="LTX33" s="419"/>
      <c r="LTY33" s="419"/>
      <c r="LTZ33" s="419"/>
      <c r="LUA33" s="419"/>
      <c r="LUB33" s="419"/>
      <c r="LUC33" s="419"/>
      <c r="LUD33" s="419"/>
      <c r="LUE33" s="419"/>
      <c r="LUF33" s="419"/>
      <c r="LUG33" s="419"/>
      <c r="LUH33" s="419"/>
      <c r="LUI33" s="419"/>
      <c r="LUJ33" s="419"/>
      <c r="LUK33" s="419"/>
      <c r="LUL33" s="419"/>
      <c r="LUM33" s="419"/>
      <c r="LUN33" s="419"/>
      <c r="LUO33" s="419"/>
      <c r="LUP33" s="419"/>
      <c r="LUQ33" s="419"/>
      <c r="LUR33" s="419"/>
      <c r="LUS33" s="419"/>
      <c r="LUT33" s="419"/>
      <c r="LUU33" s="419"/>
      <c r="LUV33" s="419"/>
      <c r="LUW33" s="419"/>
      <c r="LUX33" s="419"/>
      <c r="LUY33" s="419"/>
      <c r="LUZ33" s="419"/>
      <c r="LVA33" s="419"/>
      <c r="LVB33" s="419"/>
      <c r="LVC33" s="419"/>
      <c r="LVD33" s="419"/>
      <c r="LVE33" s="419"/>
      <c r="LVF33" s="419"/>
      <c r="LVG33" s="419"/>
      <c r="LVH33" s="419"/>
      <c r="LVI33" s="419"/>
      <c r="LVJ33" s="419"/>
      <c r="LVK33" s="419"/>
      <c r="LVL33" s="419"/>
      <c r="LVM33" s="419"/>
      <c r="LVN33" s="419"/>
      <c r="LVO33" s="419"/>
      <c r="LVP33" s="419"/>
      <c r="LVQ33" s="419"/>
      <c r="LVR33" s="419"/>
      <c r="LVS33" s="419"/>
      <c r="LVT33" s="419"/>
      <c r="LVU33" s="419"/>
      <c r="LVV33" s="419"/>
      <c r="LVW33" s="419"/>
      <c r="LVX33" s="419"/>
      <c r="LVY33" s="419"/>
      <c r="LVZ33" s="419"/>
      <c r="LWA33" s="419"/>
      <c r="LWB33" s="419"/>
      <c r="LWC33" s="419"/>
      <c r="LWD33" s="419"/>
      <c r="LWE33" s="419"/>
      <c r="LWF33" s="419"/>
      <c r="LWG33" s="419"/>
      <c r="LWH33" s="419"/>
      <c r="LWI33" s="419"/>
      <c r="LWJ33" s="419"/>
      <c r="LWK33" s="419"/>
      <c r="LWL33" s="419"/>
      <c r="LWM33" s="419"/>
      <c r="LWN33" s="419"/>
      <c r="LWO33" s="419"/>
      <c r="LWP33" s="419"/>
      <c r="LWQ33" s="419"/>
      <c r="LWR33" s="419"/>
      <c r="LWS33" s="419"/>
      <c r="LWT33" s="419"/>
      <c r="LWU33" s="419"/>
      <c r="LWV33" s="419"/>
      <c r="LWW33" s="419"/>
      <c r="LWX33" s="419"/>
      <c r="LWY33" s="419"/>
      <c r="LWZ33" s="419"/>
      <c r="LXA33" s="419"/>
      <c r="LXB33" s="419"/>
      <c r="LXC33" s="419"/>
      <c r="LXD33" s="419"/>
      <c r="LXE33" s="419"/>
      <c r="LXF33" s="419"/>
      <c r="LXG33" s="419"/>
      <c r="LXH33" s="419"/>
      <c r="LXI33" s="419"/>
      <c r="LXJ33" s="419"/>
      <c r="LXK33" s="419"/>
      <c r="LXL33" s="419"/>
      <c r="LXM33" s="419"/>
      <c r="LXN33" s="419"/>
      <c r="LXO33" s="419"/>
      <c r="LXP33" s="419"/>
      <c r="LXQ33" s="419"/>
      <c r="LXR33" s="419"/>
      <c r="LXS33" s="419"/>
      <c r="LXT33" s="419"/>
      <c r="LXU33" s="419"/>
      <c r="LXV33" s="419"/>
      <c r="LXW33" s="419"/>
      <c r="LXX33" s="419"/>
      <c r="LXY33" s="419"/>
      <c r="LXZ33" s="419"/>
      <c r="LYA33" s="419"/>
      <c r="LYB33" s="419"/>
      <c r="LYC33" s="419"/>
      <c r="LYD33" s="419"/>
      <c r="LYE33" s="419"/>
      <c r="LYF33" s="419"/>
      <c r="LYG33" s="419"/>
      <c r="LYH33" s="419"/>
      <c r="LYI33" s="419"/>
      <c r="LYJ33" s="419"/>
      <c r="LYK33" s="419"/>
      <c r="LYL33" s="419"/>
      <c r="LYM33" s="419"/>
      <c r="LYN33" s="419"/>
      <c r="LYO33" s="419"/>
      <c r="LYP33" s="419"/>
      <c r="LYQ33" s="419"/>
      <c r="LYR33" s="419"/>
      <c r="LYS33" s="419"/>
      <c r="LYT33" s="419"/>
      <c r="LYU33" s="419"/>
      <c r="LYV33" s="419"/>
      <c r="LYW33" s="419"/>
      <c r="LYX33" s="419"/>
      <c r="LYY33" s="419"/>
      <c r="LYZ33" s="419"/>
      <c r="LZA33" s="419"/>
      <c r="LZB33" s="419"/>
      <c r="LZC33" s="419"/>
      <c r="LZD33" s="419"/>
      <c r="LZE33" s="419"/>
      <c r="LZF33" s="419"/>
      <c r="LZG33" s="419"/>
      <c r="LZH33" s="419"/>
      <c r="LZI33" s="419"/>
      <c r="LZJ33" s="419"/>
      <c r="LZK33" s="419"/>
      <c r="LZL33" s="419"/>
      <c r="LZM33" s="419"/>
      <c r="LZN33" s="419"/>
      <c r="LZO33" s="419"/>
      <c r="LZP33" s="419"/>
      <c r="LZQ33" s="419"/>
      <c r="LZR33" s="419"/>
      <c r="LZS33" s="419"/>
      <c r="LZT33" s="419"/>
      <c r="LZU33" s="419"/>
      <c r="LZV33" s="419"/>
      <c r="LZW33" s="419"/>
      <c r="LZX33" s="419"/>
      <c r="LZY33" s="419"/>
      <c r="LZZ33" s="419"/>
      <c r="MAA33" s="419"/>
      <c r="MAB33" s="419"/>
      <c r="MAC33" s="419"/>
      <c r="MAD33" s="419"/>
      <c r="MAE33" s="419"/>
      <c r="MAF33" s="419"/>
      <c r="MAG33" s="419"/>
      <c r="MAH33" s="419"/>
      <c r="MAI33" s="419"/>
      <c r="MAJ33" s="419"/>
      <c r="MAK33" s="419"/>
      <c r="MAL33" s="419"/>
      <c r="MAM33" s="419"/>
      <c r="MAN33" s="419"/>
      <c r="MAO33" s="419"/>
      <c r="MAP33" s="419"/>
      <c r="MAQ33" s="419"/>
      <c r="MAR33" s="419"/>
      <c r="MAS33" s="419"/>
      <c r="MAT33" s="419"/>
      <c r="MAU33" s="419"/>
      <c r="MAV33" s="419"/>
      <c r="MAW33" s="419"/>
      <c r="MAX33" s="419"/>
      <c r="MAY33" s="419"/>
      <c r="MAZ33" s="419"/>
      <c r="MBA33" s="419"/>
      <c r="MBB33" s="419"/>
      <c r="MBC33" s="419"/>
      <c r="MBD33" s="419"/>
      <c r="MBE33" s="419"/>
      <c r="MBF33" s="419"/>
      <c r="MBG33" s="419"/>
      <c r="MBH33" s="419"/>
      <c r="MBI33" s="419"/>
      <c r="MBJ33" s="419"/>
      <c r="MBK33" s="419"/>
      <c r="MBL33" s="419"/>
      <c r="MBM33" s="419"/>
      <c r="MBN33" s="419"/>
      <c r="MBO33" s="419"/>
      <c r="MBP33" s="419"/>
      <c r="MBQ33" s="419"/>
      <c r="MBR33" s="419"/>
      <c r="MBS33" s="419"/>
      <c r="MBT33" s="419"/>
      <c r="MBU33" s="419"/>
      <c r="MBV33" s="419"/>
      <c r="MBW33" s="419"/>
      <c r="MBX33" s="419"/>
      <c r="MBY33" s="419"/>
      <c r="MBZ33" s="419"/>
      <c r="MCA33" s="419"/>
      <c r="MCB33" s="419"/>
      <c r="MCC33" s="419"/>
      <c r="MCD33" s="419"/>
      <c r="MCE33" s="419"/>
      <c r="MCF33" s="419"/>
      <c r="MCG33" s="419"/>
      <c r="MCH33" s="419"/>
      <c r="MCI33" s="419"/>
      <c r="MCJ33" s="419"/>
      <c r="MCK33" s="419"/>
      <c r="MCL33" s="419"/>
      <c r="MCM33" s="419"/>
      <c r="MCN33" s="419"/>
      <c r="MCO33" s="419"/>
      <c r="MCP33" s="419"/>
      <c r="MCQ33" s="419"/>
      <c r="MCR33" s="419"/>
      <c r="MCS33" s="419"/>
      <c r="MCT33" s="419"/>
      <c r="MCU33" s="419"/>
      <c r="MCV33" s="419"/>
      <c r="MCW33" s="419"/>
      <c r="MCX33" s="419"/>
      <c r="MCY33" s="419"/>
      <c r="MCZ33" s="419"/>
      <c r="MDA33" s="419"/>
      <c r="MDB33" s="419"/>
      <c r="MDC33" s="419"/>
      <c r="MDD33" s="419"/>
      <c r="MDE33" s="419"/>
      <c r="MDF33" s="419"/>
      <c r="MDG33" s="419"/>
      <c r="MDH33" s="419"/>
      <c r="MDI33" s="419"/>
      <c r="MDJ33" s="419"/>
      <c r="MDK33" s="419"/>
      <c r="MDL33" s="419"/>
      <c r="MDM33" s="419"/>
      <c r="MDN33" s="419"/>
      <c r="MDO33" s="419"/>
      <c r="MDP33" s="419"/>
      <c r="MDQ33" s="419"/>
      <c r="MDR33" s="419"/>
      <c r="MDS33" s="419"/>
      <c r="MDT33" s="419"/>
      <c r="MDU33" s="419"/>
      <c r="MDV33" s="419"/>
      <c r="MDW33" s="419"/>
      <c r="MDX33" s="419"/>
      <c r="MDY33" s="419"/>
      <c r="MDZ33" s="419"/>
      <c r="MEA33" s="419"/>
      <c r="MEB33" s="419"/>
      <c r="MEC33" s="419"/>
      <c r="MED33" s="419"/>
      <c r="MEE33" s="419"/>
      <c r="MEF33" s="419"/>
      <c r="MEG33" s="419"/>
      <c r="MEH33" s="419"/>
      <c r="MEI33" s="419"/>
      <c r="MEJ33" s="419"/>
      <c r="MEK33" s="419"/>
      <c r="MEL33" s="419"/>
      <c r="MEM33" s="419"/>
      <c r="MEN33" s="419"/>
      <c r="MEO33" s="419"/>
      <c r="MEP33" s="419"/>
      <c r="MEQ33" s="419"/>
      <c r="MER33" s="419"/>
      <c r="MES33" s="419"/>
      <c r="MET33" s="419"/>
      <c r="MEU33" s="419"/>
      <c r="MEV33" s="419"/>
      <c r="MEW33" s="419"/>
      <c r="MEX33" s="419"/>
      <c r="MEY33" s="419"/>
      <c r="MEZ33" s="419"/>
      <c r="MFA33" s="419"/>
      <c r="MFB33" s="419"/>
      <c r="MFC33" s="419"/>
      <c r="MFD33" s="419"/>
      <c r="MFE33" s="419"/>
      <c r="MFF33" s="419"/>
      <c r="MFG33" s="419"/>
      <c r="MFH33" s="419"/>
      <c r="MFI33" s="419"/>
      <c r="MFJ33" s="419"/>
      <c r="MFK33" s="419"/>
      <c r="MFL33" s="419"/>
      <c r="MFM33" s="419"/>
      <c r="MFN33" s="419"/>
      <c r="MFO33" s="419"/>
      <c r="MFP33" s="419"/>
      <c r="MFQ33" s="419"/>
      <c r="MFR33" s="419"/>
      <c r="MFS33" s="419"/>
      <c r="MFT33" s="419"/>
      <c r="MFU33" s="419"/>
      <c r="MFV33" s="419"/>
      <c r="MFW33" s="419"/>
      <c r="MFX33" s="419"/>
      <c r="MFY33" s="419"/>
      <c r="MFZ33" s="419"/>
      <c r="MGA33" s="419"/>
      <c r="MGB33" s="419"/>
      <c r="MGC33" s="419"/>
      <c r="MGD33" s="419"/>
      <c r="MGE33" s="419"/>
      <c r="MGF33" s="419"/>
      <c r="MGG33" s="419"/>
      <c r="MGH33" s="419"/>
      <c r="MGI33" s="419"/>
      <c r="MGJ33" s="419"/>
      <c r="MGK33" s="419"/>
      <c r="MGL33" s="419"/>
      <c r="MGM33" s="419"/>
      <c r="MGN33" s="419"/>
      <c r="MGO33" s="419"/>
      <c r="MGP33" s="419"/>
      <c r="MGQ33" s="419"/>
      <c r="MGR33" s="419"/>
      <c r="MGS33" s="419"/>
      <c r="MGT33" s="419"/>
      <c r="MGU33" s="419"/>
      <c r="MGV33" s="419"/>
      <c r="MGW33" s="419"/>
      <c r="MGX33" s="419"/>
      <c r="MGY33" s="419"/>
      <c r="MGZ33" s="419"/>
      <c r="MHA33" s="419"/>
      <c r="MHB33" s="419"/>
      <c r="MHC33" s="419"/>
      <c r="MHD33" s="419"/>
      <c r="MHE33" s="419"/>
      <c r="MHF33" s="419"/>
      <c r="MHG33" s="419"/>
      <c r="MHH33" s="419"/>
      <c r="MHI33" s="419"/>
      <c r="MHJ33" s="419"/>
      <c r="MHK33" s="419"/>
      <c r="MHL33" s="419"/>
      <c r="MHM33" s="419"/>
      <c r="MHN33" s="419"/>
      <c r="MHO33" s="419"/>
      <c r="MHP33" s="419"/>
      <c r="MHQ33" s="419"/>
      <c r="MHR33" s="419"/>
      <c r="MHS33" s="419"/>
      <c r="MHT33" s="419"/>
      <c r="MHU33" s="419"/>
      <c r="MHV33" s="419"/>
      <c r="MHW33" s="419"/>
      <c r="MHX33" s="419"/>
      <c r="MHY33" s="419"/>
      <c r="MHZ33" s="419"/>
      <c r="MIA33" s="419"/>
      <c r="MIB33" s="419"/>
      <c r="MIC33" s="419"/>
      <c r="MID33" s="419"/>
      <c r="MIE33" s="419"/>
      <c r="MIF33" s="419"/>
      <c r="MIG33" s="419"/>
      <c r="MIH33" s="419"/>
      <c r="MII33" s="419"/>
      <c r="MIJ33" s="419"/>
      <c r="MIK33" s="419"/>
      <c r="MIL33" s="419"/>
      <c r="MIM33" s="419"/>
      <c r="MIN33" s="419"/>
      <c r="MIO33" s="419"/>
      <c r="MIP33" s="419"/>
      <c r="MIQ33" s="419"/>
      <c r="MIR33" s="419"/>
      <c r="MIS33" s="419"/>
      <c r="MIT33" s="419"/>
      <c r="MIU33" s="419"/>
      <c r="MIV33" s="419"/>
      <c r="MIW33" s="419"/>
      <c r="MIX33" s="419"/>
      <c r="MIY33" s="419"/>
      <c r="MIZ33" s="419"/>
      <c r="MJA33" s="419"/>
      <c r="MJB33" s="419"/>
      <c r="MJC33" s="419"/>
      <c r="MJD33" s="419"/>
      <c r="MJE33" s="419"/>
      <c r="MJF33" s="419"/>
      <c r="MJG33" s="419"/>
      <c r="MJH33" s="419"/>
      <c r="MJI33" s="419"/>
      <c r="MJJ33" s="419"/>
      <c r="MJK33" s="419"/>
      <c r="MJL33" s="419"/>
      <c r="MJM33" s="419"/>
      <c r="MJN33" s="419"/>
      <c r="MJO33" s="419"/>
      <c r="MJP33" s="419"/>
      <c r="MJQ33" s="419"/>
      <c r="MJR33" s="419"/>
      <c r="MJS33" s="419"/>
      <c r="MJT33" s="419"/>
      <c r="MJU33" s="419"/>
      <c r="MJV33" s="419"/>
      <c r="MJW33" s="419"/>
      <c r="MJX33" s="419"/>
      <c r="MJY33" s="419"/>
      <c r="MJZ33" s="419"/>
      <c r="MKA33" s="419"/>
      <c r="MKB33" s="419"/>
      <c r="MKC33" s="419"/>
      <c r="MKD33" s="419"/>
      <c r="MKE33" s="419"/>
      <c r="MKF33" s="419"/>
      <c r="MKG33" s="419"/>
      <c r="MKH33" s="419"/>
      <c r="MKI33" s="419"/>
      <c r="MKJ33" s="419"/>
      <c r="MKK33" s="419"/>
      <c r="MKL33" s="419"/>
      <c r="MKM33" s="419"/>
      <c r="MKN33" s="419"/>
      <c r="MKO33" s="419"/>
      <c r="MKP33" s="419"/>
      <c r="MKQ33" s="419"/>
      <c r="MKR33" s="419"/>
      <c r="MKS33" s="419"/>
      <c r="MKT33" s="419"/>
      <c r="MKU33" s="419"/>
      <c r="MKV33" s="419"/>
      <c r="MKW33" s="419"/>
      <c r="MKX33" s="419"/>
      <c r="MKY33" s="419"/>
      <c r="MKZ33" s="419"/>
      <c r="MLA33" s="419"/>
      <c r="MLB33" s="419"/>
      <c r="MLC33" s="419"/>
      <c r="MLD33" s="419"/>
      <c r="MLE33" s="419"/>
      <c r="MLF33" s="419"/>
      <c r="MLG33" s="419"/>
      <c r="MLH33" s="419"/>
      <c r="MLI33" s="419"/>
      <c r="MLJ33" s="419"/>
      <c r="MLK33" s="419"/>
      <c r="MLL33" s="419"/>
      <c r="MLM33" s="419"/>
      <c r="MLN33" s="419"/>
      <c r="MLO33" s="419"/>
      <c r="MLP33" s="419"/>
      <c r="MLQ33" s="419"/>
      <c r="MLR33" s="419"/>
      <c r="MLS33" s="419"/>
      <c r="MLT33" s="419"/>
      <c r="MLU33" s="419"/>
      <c r="MLV33" s="419"/>
      <c r="MLW33" s="419"/>
      <c r="MLX33" s="419"/>
      <c r="MLY33" s="419"/>
      <c r="MLZ33" s="419"/>
      <c r="MMA33" s="419"/>
      <c r="MMB33" s="419"/>
      <c r="MMC33" s="419"/>
      <c r="MMD33" s="419"/>
      <c r="MME33" s="419"/>
      <c r="MMF33" s="419"/>
      <c r="MMG33" s="419"/>
      <c r="MMH33" s="419"/>
      <c r="MMI33" s="419"/>
      <c r="MMJ33" s="419"/>
      <c r="MMK33" s="419"/>
      <c r="MML33" s="419"/>
      <c r="MMM33" s="419"/>
      <c r="MMN33" s="419"/>
      <c r="MMO33" s="419"/>
      <c r="MMP33" s="419"/>
      <c r="MMQ33" s="419"/>
      <c r="MMR33" s="419"/>
      <c r="MMS33" s="419"/>
      <c r="MMT33" s="419"/>
      <c r="MMU33" s="419"/>
      <c r="MMV33" s="419"/>
      <c r="MMW33" s="419"/>
      <c r="MMX33" s="419"/>
      <c r="MMY33" s="419"/>
      <c r="MMZ33" s="419"/>
      <c r="MNA33" s="419"/>
      <c r="MNB33" s="419"/>
      <c r="MNC33" s="419"/>
      <c r="MND33" s="419"/>
      <c r="MNE33" s="419"/>
      <c r="MNF33" s="419"/>
      <c r="MNG33" s="419"/>
      <c r="MNH33" s="419"/>
      <c r="MNI33" s="419"/>
      <c r="MNJ33" s="419"/>
      <c r="MNK33" s="419"/>
      <c r="MNL33" s="419"/>
      <c r="MNM33" s="419"/>
      <c r="MNN33" s="419"/>
      <c r="MNO33" s="419"/>
      <c r="MNP33" s="419"/>
      <c r="MNQ33" s="419"/>
      <c r="MNR33" s="419"/>
      <c r="MNS33" s="419"/>
      <c r="MNT33" s="419"/>
      <c r="MNU33" s="419"/>
      <c r="MNV33" s="419"/>
      <c r="MNW33" s="419"/>
      <c r="MNX33" s="419"/>
      <c r="MNY33" s="419"/>
      <c r="MNZ33" s="419"/>
      <c r="MOA33" s="419"/>
      <c r="MOB33" s="419"/>
      <c r="MOC33" s="419"/>
      <c r="MOD33" s="419"/>
      <c r="MOE33" s="419"/>
      <c r="MOF33" s="419"/>
      <c r="MOG33" s="419"/>
      <c r="MOH33" s="419"/>
      <c r="MOI33" s="419"/>
      <c r="MOJ33" s="419"/>
      <c r="MOK33" s="419"/>
      <c r="MOL33" s="419"/>
      <c r="MOM33" s="419"/>
      <c r="MON33" s="419"/>
      <c r="MOO33" s="419"/>
      <c r="MOP33" s="419"/>
      <c r="MOQ33" s="419"/>
      <c r="MOR33" s="419"/>
      <c r="MOS33" s="419"/>
      <c r="MOT33" s="419"/>
      <c r="MOU33" s="419"/>
      <c r="MOV33" s="419"/>
      <c r="MOW33" s="419"/>
      <c r="MOX33" s="419"/>
      <c r="MOY33" s="419"/>
      <c r="MOZ33" s="419"/>
      <c r="MPA33" s="419"/>
      <c r="MPB33" s="419"/>
      <c r="MPC33" s="419"/>
      <c r="MPD33" s="419"/>
      <c r="MPE33" s="419"/>
      <c r="MPF33" s="419"/>
      <c r="MPG33" s="419"/>
      <c r="MPH33" s="419"/>
      <c r="MPI33" s="419"/>
      <c r="MPJ33" s="419"/>
      <c r="MPK33" s="419"/>
      <c r="MPL33" s="419"/>
      <c r="MPM33" s="419"/>
      <c r="MPN33" s="419"/>
      <c r="MPO33" s="419"/>
      <c r="MPP33" s="419"/>
      <c r="MPQ33" s="419"/>
      <c r="MPR33" s="419"/>
      <c r="MPS33" s="419"/>
      <c r="MPT33" s="419"/>
      <c r="MPU33" s="419"/>
      <c r="MPV33" s="419"/>
      <c r="MPW33" s="419"/>
      <c r="MPX33" s="419"/>
      <c r="MPY33" s="419"/>
      <c r="MPZ33" s="419"/>
      <c r="MQA33" s="419"/>
      <c r="MQB33" s="419"/>
      <c r="MQC33" s="419"/>
      <c r="MQD33" s="419"/>
      <c r="MQE33" s="419"/>
      <c r="MQF33" s="419"/>
      <c r="MQG33" s="419"/>
      <c r="MQH33" s="419"/>
      <c r="MQI33" s="419"/>
      <c r="MQJ33" s="419"/>
      <c r="MQK33" s="419"/>
      <c r="MQL33" s="419"/>
      <c r="MQM33" s="419"/>
      <c r="MQN33" s="419"/>
      <c r="MQO33" s="419"/>
      <c r="MQP33" s="419"/>
      <c r="MQQ33" s="419"/>
      <c r="MQR33" s="419"/>
      <c r="MQS33" s="419"/>
      <c r="MQT33" s="419"/>
      <c r="MQU33" s="419"/>
      <c r="MQV33" s="419"/>
      <c r="MQW33" s="419"/>
      <c r="MQX33" s="419"/>
      <c r="MQY33" s="419"/>
      <c r="MQZ33" s="419"/>
      <c r="MRA33" s="419"/>
      <c r="MRB33" s="419"/>
      <c r="MRC33" s="419"/>
      <c r="MRD33" s="419"/>
      <c r="MRE33" s="419"/>
      <c r="MRF33" s="419"/>
      <c r="MRG33" s="419"/>
      <c r="MRH33" s="419"/>
      <c r="MRI33" s="419"/>
      <c r="MRJ33" s="419"/>
      <c r="MRK33" s="419"/>
      <c r="MRL33" s="419"/>
      <c r="MRM33" s="419"/>
      <c r="MRN33" s="419"/>
      <c r="MRO33" s="419"/>
      <c r="MRP33" s="419"/>
      <c r="MRQ33" s="419"/>
      <c r="MRR33" s="419"/>
      <c r="MRS33" s="419"/>
      <c r="MRT33" s="419"/>
      <c r="MRU33" s="419"/>
      <c r="MRV33" s="419"/>
      <c r="MRW33" s="419"/>
      <c r="MRX33" s="419"/>
      <c r="MRY33" s="419"/>
      <c r="MRZ33" s="419"/>
      <c r="MSA33" s="419"/>
      <c r="MSB33" s="419"/>
      <c r="MSC33" s="419"/>
      <c r="MSD33" s="419"/>
      <c r="MSE33" s="419"/>
      <c r="MSF33" s="419"/>
      <c r="MSG33" s="419"/>
      <c r="MSH33" s="419"/>
      <c r="MSI33" s="419"/>
      <c r="MSJ33" s="419"/>
      <c r="MSK33" s="419"/>
      <c r="MSL33" s="419"/>
      <c r="MSM33" s="419"/>
      <c r="MSN33" s="419"/>
      <c r="MSO33" s="419"/>
      <c r="MSP33" s="419"/>
      <c r="MSQ33" s="419"/>
      <c r="MSR33" s="419"/>
      <c r="MSS33" s="419"/>
      <c r="MST33" s="419"/>
      <c r="MSU33" s="419"/>
      <c r="MSV33" s="419"/>
      <c r="MSW33" s="419"/>
      <c r="MSX33" s="419"/>
      <c r="MSY33" s="419"/>
      <c r="MSZ33" s="419"/>
      <c r="MTA33" s="419"/>
      <c r="MTB33" s="419"/>
      <c r="MTC33" s="419"/>
      <c r="MTD33" s="419"/>
      <c r="MTE33" s="419"/>
      <c r="MTF33" s="419"/>
      <c r="MTG33" s="419"/>
      <c r="MTH33" s="419"/>
      <c r="MTI33" s="419"/>
      <c r="MTJ33" s="419"/>
      <c r="MTK33" s="419"/>
      <c r="MTL33" s="419"/>
      <c r="MTM33" s="419"/>
      <c r="MTN33" s="419"/>
      <c r="MTO33" s="419"/>
      <c r="MTP33" s="419"/>
      <c r="MTQ33" s="419"/>
      <c r="MTR33" s="419"/>
      <c r="MTS33" s="419"/>
      <c r="MTT33" s="419"/>
      <c r="MTU33" s="419"/>
      <c r="MTV33" s="419"/>
      <c r="MTW33" s="419"/>
      <c r="MTX33" s="419"/>
      <c r="MTY33" s="419"/>
      <c r="MTZ33" s="419"/>
      <c r="MUA33" s="419"/>
      <c r="MUB33" s="419"/>
      <c r="MUC33" s="419"/>
      <c r="MUD33" s="419"/>
      <c r="MUE33" s="419"/>
      <c r="MUF33" s="419"/>
      <c r="MUG33" s="419"/>
      <c r="MUH33" s="419"/>
      <c r="MUI33" s="419"/>
      <c r="MUJ33" s="419"/>
      <c r="MUK33" s="419"/>
      <c r="MUL33" s="419"/>
      <c r="MUM33" s="419"/>
      <c r="MUN33" s="419"/>
      <c r="MUO33" s="419"/>
      <c r="MUP33" s="419"/>
      <c r="MUQ33" s="419"/>
      <c r="MUR33" s="419"/>
      <c r="MUS33" s="419"/>
      <c r="MUT33" s="419"/>
      <c r="MUU33" s="419"/>
      <c r="MUV33" s="419"/>
      <c r="MUW33" s="419"/>
      <c r="MUX33" s="419"/>
      <c r="MUY33" s="419"/>
      <c r="MUZ33" s="419"/>
      <c r="MVA33" s="419"/>
      <c r="MVB33" s="419"/>
      <c r="MVC33" s="419"/>
      <c r="MVD33" s="419"/>
      <c r="MVE33" s="419"/>
      <c r="MVF33" s="419"/>
      <c r="MVG33" s="419"/>
      <c r="MVH33" s="419"/>
      <c r="MVI33" s="419"/>
      <c r="MVJ33" s="419"/>
      <c r="MVK33" s="419"/>
      <c r="MVL33" s="419"/>
      <c r="MVM33" s="419"/>
      <c r="MVN33" s="419"/>
      <c r="MVO33" s="419"/>
      <c r="MVP33" s="419"/>
      <c r="MVQ33" s="419"/>
      <c r="MVR33" s="419"/>
      <c r="MVS33" s="419"/>
      <c r="MVT33" s="419"/>
      <c r="MVU33" s="419"/>
      <c r="MVV33" s="419"/>
      <c r="MVW33" s="419"/>
      <c r="MVX33" s="419"/>
      <c r="MVY33" s="419"/>
      <c r="MVZ33" s="419"/>
      <c r="MWA33" s="419"/>
      <c r="MWB33" s="419"/>
      <c r="MWC33" s="419"/>
      <c r="MWD33" s="419"/>
      <c r="MWE33" s="419"/>
      <c r="MWF33" s="419"/>
      <c r="MWG33" s="419"/>
      <c r="MWH33" s="419"/>
      <c r="MWI33" s="419"/>
      <c r="MWJ33" s="419"/>
      <c r="MWK33" s="419"/>
      <c r="MWL33" s="419"/>
      <c r="MWM33" s="419"/>
      <c r="MWN33" s="419"/>
      <c r="MWO33" s="419"/>
      <c r="MWP33" s="419"/>
      <c r="MWQ33" s="419"/>
      <c r="MWR33" s="419"/>
      <c r="MWS33" s="419"/>
      <c r="MWT33" s="419"/>
      <c r="MWU33" s="419"/>
      <c r="MWV33" s="419"/>
      <c r="MWW33" s="419"/>
      <c r="MWX33" s="419"/>
      <c r="MWY33" s="419"/>
      <c r="MWZ33" s="419"/>
      <c r="MXA33" s="419"/>
      <c r="MXB33" s="419"/>
      <c r="MXC33" s="419"/>
      <c r="MXD33" s="419"/>
      <c r="MXE33" s="419"/>
      <c r="MXF33" s="419"/>
      <c r="MXG33" s="419"/>
      <c r="MXH33" s="419"/>
      <c r="MXI33" s="419"/>
      <c r="MXJ33" s="419"/>
      <c r="MXK33" s="419"/>
      <c r="MXL33" s="419"/>
      <c r="MXM33" s="419"/>
      <c r="MXN33" s="419"/>
      <c r="MXO33" s="419"/>
      <c r="MXP33" s="419"/>
      <c r="MXQ33" s="419"/>
      <c r="MXR33" s="419"/>
      <c r="MXS33" s="419"/>
      <c r="MXT33" s="419"/>
      <c r="MXU33" s="419"/>
      <c r="MXV33" s="419"/>
      <c r="MXW33" s="419"/>
      <c r="MXX33" s="419"/>
      <c r="MXY33" s="419"/>
      <c r="MXZ33" s="419"/>
      <c r="MYA33" s="419"/>
      <c r="MYB33" s="419"/>
      <c r="MYC33" s="419"/>
      <c r="MYD33" s="419"/>
      <c r="MYE33" s="419"/>
      <c r="MYF33" s="419"/>
      <c r="MYG33" s="419"/>
      <c r="MYH33" s="419"/>
      <c r="MYI33" s="419"/>
      <c r="MYJ33" s="419"/>
      <c r="MYK33" s="419"/>
      <c r="MYL33" s="419"/>
      <c r="MYM33" s="419"/>
      <c r="MYN33" s="419"/>
      <c r="MYO33" s="419"/>
      <c r="MYP33" s="419"/>
      <c r="MYQ33" s="419"/>
      <c r="MYR33" s="419"/>
      <c r="MYS33" s="419"/>
      <c r="MYT33" s="419"/>
      <c r="MYU33" s="419"/>
      <c r="MYV33" s="419"/>
      <c r="MYW33" s="419"/>
      <c r="MYX33" s="419"/>
      <c r="MYY33" s="419"/>
      <c r="MYZ33" s="419"/>
      <c r="MZA33" s="419"/>
      <c r="MZB33" s="419"/>
      <c r="MZC33" s="419"/>
      <c r="MZD33" s="419"/>
      <c r="MZE33" s="419"/>
      <c r="MZF33" s="419"/>
      <c r="MZG33" s="419"/>
      <c r="MZH33" s="419"/>
      <c r="MZI33" s="419"/>
      <c r="MZJ33" s="419"/>
      <c r="MZK33" s="419"/>
      <c r="MZL33" s="419"/>
      <c r="MZM33" s="419"/>
      <c r="MZN33" s="419"/>
      <c r="MZO33" s="419"/>
      <c r="MZP33" s="419"/>
      <c r="MZQ33" s="419"/>
      <c r="MZR33" s="419"/>
      <c r="MZS33" s="419"/>
      <c r="MZT33" s="419"/>
      <c r="MZU33" s="419"/>
      <c r="MZV33" s="419"/>
      <c r="MZW33" s="419"/>
      <c r="MZX33" s="419"/>
      <c r="MZY33" s="419"/>
      <c r="MZZ33" s="419"/>
      <c r="NAA33" s="419"/>
      <c r="NAB33" s="419"/>
      <c r="NAC33" s="419"/>
      <c r="NAD33" s="419"/>
      <c r="NAE33" s="419"/>
      <c r="NAF33" s="419"/>
      <c r="NAG33" s="419"/>
      <c r="NAH33" s="419"/>
      <c r="NAI33" s="419"/>
      <c r="NAJ33" s="419"/>
      <c r="NAK33" s="419"/>
      <c r="NAL33" s="419"/>
      <c r="NAM33" s="419"/>
      <c r="NAN33" s="419"/>
      <c r="NAO33" s="419"/>
      <c r="NAP33" s="419"/>
      <c r="NAQ33" s="419"/>
      <c r="NAR33" s="419"/>
      <c r="NAS33" s="419"/>
      <c r="NAT33" s="419"/>
      <c r="NAU33" s="419"/>
      <c r="NAV33" s="419"/>
      <c r="NAW33" s="419"/>
      <c r="NAX33" s="419"/>
      <c r="NAY33" s="419"/>
      <c r="NAZ33" s="419"/>
      <c r="NBA33" s="419"/>
      <c r="NBB33" s="419"/>
      <c r="NBC33" s="419"/>
      <c r="NBD33" s="419"/>
      <c r="NBE33" s="419"/>
      <c r="NBF33" s="419"/>
      <c r="NBG33" s="419"/>
      <c r="NBH33" s="419"/>
      <c r="NBI33" s="419"/>
      <c r="NBJ33" s="419"/>
      <c r="NBK33" s="419"/>
      <c r="NBL33" s="419"/>
      <c r="NBM33" s="419"/>
      <c r="NBN33" s="419"/>
      <c r="NBO33" s="419"/>
      <c r="NBP33" s="419"/>
      <c r="NBQ33" s="419"/>
      <c r="NBR33" s="419"/>
      <c r="NBS33" s="419"/>
      <c r="NBT33" s="419"/>
      <c r="NBU33" s="419"/>
      <c r="NBV33" s="419"/>
      <c r="NBW33" s="419"/>
      <c r="NBX33" s="419"/>
      <c r="NBY33" s="419"/>
      <c r="NBZ33" s="419"/>
      <c r="NCA33" s="419"/>
      <c r="NCB33" s="419"/>
      <c r="NCC33" s="419"/>
      <c r="NCD33" s="419"/>
      <c r="NCE33" s="419"/>
      <c r="NCF33" s="419"/>
      <c r="NCG33" s="419"/>
      <c r="NCH33" s="419"/>
      <c r="NCI33" s="419"/>
      <c r="NCJ33" s="419"/>
      <c r="NCK33" s="419"/>
      <c r="NCL33" s="419"/>
      <c r="NCM33" s="419"/>
      <c r="NCN33" s="419"/>
      <c r="NCO33" s="419"/>
      <c r="NCP33" s="419"/>
      <c r="NCQ33" s="419"/>
      <c r="NCR33" s="419"/>
      <c r="NCS33" s="419"/>
      <c r="NCT33" s="419"/>
      <c r="NCU33" s="419"/>
      <c r="NCV33" s="419"/>
      <c r="NCW33" s="419"/>
      <c r="NCX33" s="419"/>
      <c r="NCY33" s="419"/>
      <c r="NCZ33" s="419"/>
      <c r="NDA33" s="419"/>
      <c r="NDB33" s="419"/>
      <c r="NDC33" s="419"/>
      <c r="NDD33" s="419"/>
      <c r="NDE33" s="419"/>
      <c r="NDF33" s="419"/>
      <c r="NDG33" s="419"/>
      <c r="NDH33" s="419"/>
      <c r="NDI33" s="419"/>
      <c r="NDJ33" s="419"/>
      <c r="NDK33" s="419"/>
      <c r="NDL33" s="419"/>
      <c r="NDM33" s="419"/>
      <c r="NDN33" s="419"/>
      <c r="NDO33" s="419"/>
      <c r="NDP33" s="419"/>
      <c r="NDQ33" s="419"/>
      <c r="NDR33" s="419"/>
      <c r="NDS33" s="419"/>
      <c r="NDT33" s="419"/>
      <c r="NDU33" s="419"/>
      <c r="NDV33" s="419"/>
      <c r="NDW33" s="419"/>
      <c r="NDX33" s="419"/>
      <c r="NDY33" s="419"/>
      <c r="NDZ33" s="419"/>
      <c r="NEA33" s="419"/>
      <c r="NEB33" s="419"/>
      <c r="NEC33" s="419"/>
      <c r="NED33" s="419"/>
      <c r="NEE33" s="419"/>
      <c r="NEF33" s="419"/>
      <c r="NEG33" s="419"/>
      <c r="NEH33" s="419"/>
      <c r="NEI33" s="419"/>
      <c r="NEJ33" s="419"/>
      <c r="NEK33" s="419"/>
      <c r="NEL33" s="419"/>
      <c r="NEM33" s="419"/>
      <c r="NEN33" s="419"/>
      <c r="NEO33" s="419"/>
      <c r="NEP33" s="419"/>
      <c r="NEQ33" s="419"/>
      <c r="NER33" s="419"/>
      <c r="NES33" s="419"/>
      <c r="NET33" s="419"/>
      <c r="NEU33" s="419"/>
      <c r="NEV33" s="419"/>
      <c r="NEW33" s="419"/>
      <c r="NEX33" s="419"/>
      <c r="NEY33" s="419"/>
      <c r="NEZ33" s="419"/>
      <c r="NFA33" s="419"/>
      <c r="NFB33" s="419"/>
      <c r="NFC33" s="419"/>
      <c r="NFD33" s="419"/>
      <c r="NFE33" s="419"/>
      <c r="NFF33" s="419"/>
      <c r="NFG33" s="419"/>
      <c r="NFH33" s="419"/>
      <c r="NFI33" s="419"/>
      <c r="NFJ33" s="419"/>
      <c r="NFK33" s="419"/>
      <c r="NFL33" s="419"/>
      <c r="NFM33" s="419"/>
      <c r="NFN33" s="419"/>
      <c r="NFO33" s="419"/>
      <c r="NFP33" s="419"/>
      <c r="NFQ33" s="419"/>
      <c r="NFR33" s="419"/>
      <c r="NFS33" s="419"/>
      <c r="NFT33" s="419"/>
      <c r="NFU33" s="419"/>
      <c r="NFV33" s="419"/>
      <c r="NFW33" s="419"/>
      <c r="NFX33" s="419"/>
      <c r="NFY33" s="419"/>
      <c r="NFZ33" s="419"/>
      <c r="NGA33" s="419"/>
      <c r="NGB33" s="419"/>
      <c r="NGC33" s="419"/>
      <c r="NGD33" s="419"/>
      <c r="NGE33" s="419"/>
      <c r="NGF33" s="419"/>
      <c r="NGG33" s="419"/>
      <c r="NGH33" s="419"/>
      <c r="NGI33" s="419"/>
      <c r="NGJ33" s="419"/>
      <c r="NGK33" s="419"/>
      <c r="NGL33" s="419"/>
      <c r="NGM33" s="419"/>
      <c r="NGN33" s="419"/>
      <c r="NGO33" s="419"/>
      <c r="NGP33" s="419"/>
      <c r="NGQ33" s="419"/>
      <c r="NGR33" s="419"/>
      <c r="NGS33" s="419"/>
      <c r="NGT33" s="419"/>
      <c r="NGU33" s="419"/>
      <c r="NGV33" s="419"/>
      <c r="NGW33" s="419"/>
      <c r="NGX33" s="419"/>
      <c r="NGY33" s="419"/>
      <c r="NGZ33" s="419"/>
      <c r="NHA33" s="419"/>
      <c r="NHB33" s="419"/>
      <c r="NHC33" s="419"/>
      <c r="NHD33" s="419"/>
      <c r="NHE33" s="419"/>
      <c r="NHF33" s="419"/>
      <c r="NHG33" s="419"/>
      <c r="NHH33" s="419"/>
      <c r="NHI33" s="419"/>
      <c r="NHJ33" s="419"/>
      <c r="NHK33" s="419"/>
      <c r="NHL33" s="419"/>
      <c r="NHM33" s="419"/>
      <c r="NHN33" s="419"/>
      <c r="NHO33" s="419"/>
      <c r="NHP33" s="419"/>
      <c r="NHQ33" s="419"/>
      <c r="NHR33" s="419"/>
      <c r="NHS33" s="419"/>
      <c r="NHT33" s="419"/>
      <c r="NHU33" s="419"/>
      <c r="NHV33" s="419"/>
      <c r="NHW33" s="419"/>
      <c r="NHX33" s="419"/>
      <c r="NHY33" s="419"/>
      <c r="NHZ33" s="419"/>
      <c r="NIA33" s="419"/>
      <c r="NIB33" s="419"/>
      <c r="NIC33" s="419"/>
      <c r="NID33" s="419"/>
      <c r="NIE33" s="419"/>
      <c r="NIF33" s="419"/>
      <c r="NIG33" s="419"/>
      <c r="NIH33" s="419"/>
      <c r="NII33" s="419"/>
      <c r="NIJ33" s="419"/>
      <c r="NIK33" s="419"/>
      <c r="NIL33" s="419"/>
      <c r="NIM33" s="419"/>
      <c r="NIN33" s="419"/>
      <c r="NIO33" s="419"/>
      <c r="NIP33" s="419"/>
      <c r="NIQ33" s="419"/>
      <c r="NIR33" s="419"/>
      <c r="NIS33" s="419"/>
      <c r="NIT33" s="419"/>
      <c r="NIU33" s="419"/>
      <c r="NIV33" s="419"/>
      <c r="NIW33" s="419"/>
      <c r="NIX33" s="419"/>
      <c r="NIY33" s="419"/>
      <c r="NIZ33" s="419"/>
      <c r="NJA33" s="419"/>
      <c r="NJB33" s="419"/>
      <c r="NJC33" s="419"/>
      <c r="NJD33" s="419"/>
      <c r="NJE33" s="419"/>
      <c r="NJF33" s="419"/>
      <c r="NJG33" s="419"/>
      <c r="NJH33" s="419"/>
      <c r="NJI33" s="419"/>
      <c r="NJJ33" s="419"/>
      <c r="NJK33" s="419"/>
      <c r="NJL33" s="419"/>
      <c r="NJM33" s="419"/>
      <c r="NJN33" s="419"/>
      <c r="NJO33" s="419"/>
      <c r="NJP33" s="419"/>
      <c r="NJQ33" s="419"/>
      <c r="NJR33" s="419"/>
      <c r="NJS33" s="419"/>
      <c r="NJT33" s="419"/>
      <c r="NJU33" s="419"/>
      <c r="NJV33" s="419"/>
      <c r="NJW33" s="419"/>
      <c r="NJX33" s="419"/>
      <c r="NJY33" s="419"/>
      <c r="NJZ33" s="419"/>
      <c r="NKA33" s="419"/>
      <c r="NKB33" s="419"/>
      <c r="NKC33" s="419"/>
      <c r="NKD33" s="419"/>
      <c r="NKE33" s="419"/>
      <c r="NKF33" s="419"/>
      <c r="NKG33" s="419"/>
      <c r="NKH33" s="419"/>
      <c r="NKI33" s="419"/>
      <c r="NKJ33" s="419"/>
      <c r="NKK33" s="419"/>
      <c r="NKL33" s="419"/>
      <c r="NKM33" s="419"/>
      <c r="NKN33" s="419"/>
      <c r="NKO33" s="419"/>
      <c r="NKP33" s="419"/>
      <c r="NKQ33" s="419"/>
      <c r="NKR33" s="419"/>
      <c r="NKS33" s="419"/>
      <c r="NKT33" s="419"/>
      <c r="NKU33" s="419"/>
      <c r="NKV33" s="419"/>
      <c r="NKW33" s="419"/>
      <c r="NKX33" s="419"/>
      <c r="NKY33" s="419"/>
      <c r="NKZ33" s="419"/>
      <c r="NLA33" s="419"/>
      <c r="NLB33" s="419"/>
      <c r="NLC33" s="419"/>
      <c r="NLD33" s="419"/>
      <c r="NLE33" s="419"/>
      <c r="NLF33" s="419"/>
      <c r="NLG33" s="419"/>
      <c r="NLH33" s="419"/>
      <c r="NLI33" s="419"/>
      <c r="NLJ33" s="419"/>
      <c r="NLK33" s="419"/>
      <c r="NLL33" s="419"/>
      <c r="NLM33" s="419"/>
      <c r="NLN33" s="419"/>
      <c r="NLO33" s="419"/>
      <c r="NLP33" s="419"/>
      <c r="NLQ33" s="419"/>
      <c r="NLR33" s="419"/>
      <c r="NLS33" s="419"/>
      <c r="NLT33" s="419"/>
      <c r="NLU33" s="419"/>
      <c r="NLV33" s="419"/>
      <c r="NLW33" s="419"/>
      <c r="NLX33" s="419"/>
      <c r="NLY33" s="419"/>
      <c r="NLZ33" s="419"/>
      <c r="NMA33" s="419"/>
      <c r="NMB33" s="419"/>
      <c r="NMC33" s="419"/>
      <c r="NMD33" s="419"/>
      <c r="NME33" s="419"/>
      <c r="NMF33" s="419"/>
      <c r="NMG33" s="419"/>
      <c r="NMH33" s="419"/>
      <c r="NMI33" s="419"/>
      <c r="NMJ33" s="419"/>
      <c r="NMK33" s="419"/>
      <c r="NML33" s="419"/>
      <c r="NMM33" s="419"/>
      <c r="NMN33" s="419"/>
      <c r="NMO33" s="419"/>
      <c r="NMP33" s="419"/>
      <c r="NMQ33" s="419"/>
      <c r="NMR33" s="419"/>
      <c r="NMS33" s="419"/>
      <c r="NMT33" s="419"/>
      <c r="NMU33" s="419"/>
      <c r="NMV33" s="419"/>
      <c r="NMW33" s="419"/>
      <c r="NMX33" s="419"/>
      <c r="NMY33" s="419"/>
      <c r="NMZ33" s="419"/>
      <c r="NNA33" s="419"/>
      <c r="NNB33" s="419"/>
      <c r="NNC33" s="419"/>
      <c r="NND33" s="419"/>
      <c r="NNE33" s="419"/>
      <c r="NNF33" s="419"/>
      <c r="NNG33" s="419"/>
      <c r="NNH33" s="419"/>
      <c r="NNI33" s="419"/>
      <c r="NNJ33" s="419"/>
      <c r="NNK33" s="419"/>
      <c r="NNL33" s="419"/>
      <c r="NNM33" s="419"/>
      <c r="NNN33" s="419"/>
      <c r="NNO33" s="419"/>
      <c r="NNP33" s="419"/>
      <c r="NNQ33" s="419"/>
      <c r="NNR33" s="419"/>
      <c r="NNS33" s="419"/>
      <c r="NNT33" s="419"/>
      <c r="NNU33" s="419"/>
      <c r="NNV33" s="419"/>
      <c r="NNW33" s="419"/>
      <c r="NNX33" s="419"/>
      <c r="NNY33" s="419"/>
      <c r="NNZ33" s="419"/>
      <c r="NOA33" s="419"/>
      <c r="NOB33" s="419"/>
      <c r="NOC33" s="419"/>
      <c r="NOD33" s="419"/>
      <c r="NOE33" s="419"/>
      <c r="NOF33" s="419"/>
      <c r="NOG33" s="419"/>
      <c r="NOH33" s="419"/>
      <c r="NOI33" s="419"/>
      <c r="NOJ33" s="419"/>
      <c r="NOK33" s="419"/>
      <c r="NOL33" s="419"/>
      <c r="NOM33" s="419"/>
      <c r="NON33" s="419"/>
      <c r="NOO33" s="419"/>
      <c r="NOP33" s="419"/>
      <c r="NOQ33" s="419"/>
      <c r="NOR33" s="419"/>
      <c r="NOS33" s="419"/>
      <c r="NOT33" s="419"/>
      <c r="NOU33" s="419"/>
      <c r="NOV33" s="419"/>
      <c r="NOW33" s="419"/>
      <c r="NOX33" s="419"/>
      <c r="NOY33" s="419"/>
      <c r="NOZ33" s="419"/>
      <c r="NPA33" s="419"/>
      <c r="NPB33" s="419"/>
      <c r="NPC33" s="419"/>
      <c r="NPD33" s="419"/>
      <c r="NPE33" s="419"/>
      <c r="NPF33" s="419"/>
      <c r="NPG33" s="419"/>
      <c r="NPH33" s="419"/>
      <c r="NPI33" s="419"/>
      <c r="NPJ33" s="419"/>
      <c r="NPK33" s="419"/>
      <c r="NPL33" s="419"/>
      <c r="NPM33" s="419"/>
      <c r="NPN33" s="419"/>
      <c r="NPO33" s="419"/>
      <c r="NPP33" s="419"/>
      <c r="NPQ33" s="419"/>
      <c r="NPR33" s="419"/>
      <c r="NPS33" s="419"/>
      <c r="NPT33" s="419"/>
      <c r="NPU33" s="419"/>
      <c r="NPV33" s="419"/>
      <c r="NPW33" s="419"/>
      <c r="NPX33" s="419"/>
      <c r="NPY33" s="419"/>
      <c r="NPZ33" s="419"/>
      <c r="NQA33" s="419"/>
      <c r="NQB33" s="419"/>
      <c r="NQC33" s="419"/>
      <c r="NQD33" s="419"/>
      <c r="NQE33" s="419"/>
      <c r="NQF33" s="419"/>
      <c r="NQG33" s="419"/>
      <c r="NQH33" s="419"/>
      <c r="NQI33" s="419"/>
      <c r="NQJ33" s="419"/>
      <c r="NQK33" s="419"/>
      <c r="NQL33" s="419"/>
      <c r="NQM33" s="419"/>
      <c r="NQN33" s="419"/>
      <c r="NQO33" s="419"/>
      <c r="NQP33" s="419"/>
      <c r="NQQ33" s="419"/>
      <c r="NQR33" s="419"/>
      <c r="NQS33" s="419"/>
      <c r="NQT33" s="419"/>
      <c r="NQU33" s="419"/>
      <c r="NQV33" s="419"/>
      <c r="NQW33" s="419"/>
      <c r="NQX33" s="419"/>
      <c r="NQY33" s="419"/>
      <c r="NQZ33" s="419"/>
      <c r="NRA33" s="419"/>
      <c r="NRB33" s="419"/>
      <c r="NRC33" s="419"/>
      <c r="NRD33" s="419"/>
      <c r="NRE33" s="419"/>
      <c r="NRF33" s="419"/>
      <c r="NRG33" s="419"/>
      <c r="NRH33" s="419"/>
      <c r="NRI33" s="419"/>
      <c r="NRJ33" s="419"/>
      <c r="NRK33" s="419"/>
      <c r="NRL33" s="419"/>
      <c r="NRM33" s="419"/>
      <c r="NRN33" s="419"/>
      <c r="NRO33" s="419"/>
      <c r="NRP33" s="419"/>
      <c r="NRQ33" s="419"/>
      <c r="NRR33" s="419"/>
      <c r="NRS33" s="419"/>
      <c r="NRT33" s="419"/>
      <c r="NRU33" s="419"/>
      <c r="NRV33" s="419"/>
      <c r="NRW33" s="419"/>
      <c r="NRX33" s="419"/>
      <c r="NRY33" s="419"/>
      <c r="NRZ33" s="419"/>
      <c r="NSA33" s="419"/>
      <c r="NSB33" s="419"/>
      <c r="NSC33" s="419"/>
      <c r="NSD33" s="419"/>
      <c r="NSE33" s="419"/>
      <c r="NSF33" s="419"/>
      <c r="NSG33" s="419"/>
      <c r="NSH33" s="419"/>
      <c r="NSI33" s="419"/>
      <c r="NSJ33" s="419"/>
      <c r="NSK33" s="419"/>
      <c r="NSL33" s="419"/>
      <c r="NSM33" s="419"/>
      <c r="NSN33" s="419"/>
      <c r="NSO33" s="419"/>
      <c r="NSP33" s="419"/>
      <c r="NSQ33" s="419"/>
      <c r="NSR33" s="419"/>
      <c r="NSS33" s="419"/>
      <c r="NST33" s="419"/>
      <c r="NSU33" s="419"/>
      <c r="NSV33" s="419"/>
      <c r="NSW33" s="419"/>
      <c r="NSX33" s="419"/>
      <c r="NSY33" s="419"/>
      <c r="NSZ33" s="419"/>
      <c r="NTA33" s="419"/>
      <c r="NTB33" s="419"/>
      <c r="NTC33" s="419"/>
      <c r="NTD33" s="419"/>
      <c r="NTE33" s="419"/>
      <c r="NTF33" s="419"/>
      <c r="NTG33" s="419"/>
      <c r="NTH33" s="419"/>
      <c r="NTI33" s="419"/>
      <c r="NTJ33" s="419"/>
      <c r="NTK33" s="419"/>
      <c r="NTL33" s="419"/>
      <c r="NTM33" s="419"/>
      <c r="NTN33" s="419"/>
      <c r="NTO33" s="419"/>
      <c r="NTP33" s="419"/>
      <c r="NTQ33" s="419"/>
      <c r="NTR33" s="419"/>
      <c r="NTS33" s="419"/>
      <c r="NTT33" s="419"/>
      <c r="NTU33" s="419"/>
      <c r="NTV33" s="419"/>
      <c r="NTW33" s="419"/>
      <c r="NTX33" s="419"/>
      <c r="NTY33" s="419"/>
      <c r="NTZ33" s="419"/>
      <c r="NUA33" s="419"/>
      <c r="NUB33" s="419"/>
      <c r="NUC33" s="419"/>
      <c r="NUD33" s="419"/>
      <c r="NUE33" s="419"/>
      <c r="NUF33" s="419"/>
      <c r="NUG33" s="419"/>
      <c r="NUH33" s="419"/>
      <c r="NUI33" s="419"/>
      <c r="NUJ33" s="419"/>
      <c r="NUK33" s="419"/>
      <c r="NUL33" s="419"/>
      <c r="NUM33" s="419"/>
      <c r="NUN33" s="419"/>
      <c r="NUO33" s="419"/>
      <c r="NUP33" s="419"/>
      <c r="NUQ33" s="419"/>
      <c r="NUR33" s="419"/>
      <c r="NUS33" s="419"/>
      <c r="NUT33" s="419"/>
      <c r="NUU33" s="419"/>
      <c r="NUV33" s="419"/>
      <c r="NUW33" s="419"/>
      <c r="NUX33" s="419"/>
      <c r="NUY33" s="419"/>
      <c r="NUZ33" s="419"/>
      <c r="NVA33" s="419"/>
      <c r="NVB33" s="419"/>
      <c r="NVC33" s="419"/>
      <c r="NVD33" s="419"/>
      <c r="NVE33" s="419"/>
      <c r="NVF33" s="419"/>
      <c r="NVG33" s="419"/>
      <c r="NVH33" s="419"/>
      <c r="NVI33" s="419"/>
      <c r="NVJ33" s="419"/>
      <c r="NVK33" s="419"/>
      <c r="NVL33" s="419"/>
      <c r="NVM33" s="419"/>
      <c r="NVN33" s="419"/>
      <c r="NVO33" s="419"/>
      <c r="NVP33" s="419"/>
      <c r="NVQ33" s="419"/>
      <c r="NVR33" s="419"/>
      <c r="NVS33" s="419"/>
      <c r="NVT33" s="419"/>
      <c r="NVU33" s="419"/>
      <c r="NVV33" s="419"/>
      <c r="NVW33" s="419"/>
      <c r="NVX33" s="419"/>
      <c r="NVY33" s="419"/>
      <c r="NVZ33" s="419"/>
      <c r="NWA33" s="419"/>
      <c r="NWB33" s="419"/>
      <c r="NWC33" s="419"/>
      <c r="NWD33" s="419"/>
      <c r="NWE33" s="419"/>
      <c r="NWF33" s="419"/>
      <c r="NWG33" s="419"/>
      <c r="NWH33" s="419"/>
      <c r="NWI33" s="419"/>
      <c r="NWJ33" s="419"/>
      <c r="NWK33" s="419"/>
      <c r="NWL33" s="419"/>
      <c r="NWM33" s="419"/>
      <c r="NWN33" s="419"/>
      <c r="NWO33" s="419"/>
      <c r="NWP33" s="419"/>
      <c r="NWQ33" s="419"/>
      <c r="NWR33" s="419"/>
      <c r="NWS33" s="419"/>
      <c r="NWT33" s="419"/>
      <c r="NWU33" s="419"/>
      <c r="NWV33" s="419"/>
      <c r="NWW33" s="419"/>
      <c r="NWX33" s="419"/>
      <c r="NWY33" s="419"/>
      <c r="NWZ33" s="419"/>
      <c r="NXA33" s="419"/>
      <c r="NXB33" s="419"/>
      <c r="NXC33" s="419"/>
      <c r="NXD33" s="419"/>
      <c r="NXE33" s="419"/>
      <c r="NXF33" s="419"/>
      <c r="NXG33" s="419"/>
      <c r="NXH33" s="419"/>
      <c r="NXI33" s="419"/>
      <c r="NXJ33" s="419"/>
      <c r="NXK33" s="419"/>
      <c r="NXL33" s="419"/>
      <c r="NXM33" s="419"/>
      <c r="NXN33" s="419"/>
      <c r="NXO33" s="419"/>
      <c r="NXP33" s="419"/>
      <c r="NXQ33" s="419"/>
      <c r="NXR33" s="419"/>
      <c r="NXS33" s="419"/>
      <c r="NXT33" s="419"/>
      <c r="NXU33" s="419"/>
      <c r="NXV33" s="419"/>
      <c r="NXW33" s="419"/>
      <c r="NXX33" s="419"/>
      <c r="NXY33" s="419"/>
      <c r="NXZ33" s="419"/>
      <c r="NYA33" s="419"/>
      <c r="NYB33" s="419"/>
      <c r="NYC33" s="419"/>
      <c r="NYD33" s="419"/>
      <c r="NYE33" s="419"/>
      <c r="NYF33" s="419"/>
      <c r="NYG33" s="419"/>
      <c r="NYH33" s="419"/>
      <c r="NYI33" s="419"/>
      <c r="NYJ33" s="419"/>
      <c r="NYK33" s="419"/>
      <c r="NYL33" s="419"/>
      <c r="NYM33" s="419"/>
      <c r="NYN33" s="419"/>
      <c r="NYO33" s="419"/>
      <c r="NYP33" s="419"/>
      <c r="NYQ33" s="419"/>
      <c r="NYR33" s="419"/>
      <c r="NYS33" s="419"/>
      <c r="NYT33" s="419"/>
      <c r="NYU33" s="419"/>
      <c r="NYV33" s="419"/>
      <c r="NYW33" s="419"/>
      <c r="NYX33" s="419"/>
      <c r="NYY33" s="419"/>
      <c r="NYZ33" s="419"/>
      <c r="NZA33" s="419"/>
      <c r="NZB33" s="419"/>
      <c r="NZC33" s="419"/>
      <c r="NZD33" s="419"/>
      <c r="NZE33" s="419"/>
      <c r="NZF33" s="419"/>
      <c r="NZG33" s="419"/>
      <c r="NZH33" s="419"/>
      <c r="NZI33" s="419"/>
      <c r="NZJ33" s="419"/>
      <c r="NZK33" s="419"/>
      <c r="NZL33" s="419"/>
      <c r="NZM33" s="419"/>
      <c r="NZN33" s="419"/>
      <c r="NZO33" s="419"/>
      <c r="NZP33" s="419"/>
      <c r="NZQ33" s="419"/>
      <c r="NZR33" s="419"/>
      <c r="NZS33" s="419"/>
      <c r="NZT33" s="419"/>
      <c r="NZU33" s="419"/>
      <c r="NZV33" s="419"/>
      <c r="NZW33" s="419"/>
      <c r="NZX33" s="419"/>
      <c r="NZY33" s="419"/>
      <c r="NZZ33" s="419"/>
      <c r="OAA33" s="419"/>
      <c r="OAB33" s="419"/>
      <c r="OAC33" s="419"/>
      <c r="OAD33" s="419"/>
      <c r="OAE33" s="419"/>
      <c r="OAF33" s="419"/>
      <c r="OAG33" s="419"/>
      <c r="OAH33" s="419"/>
      <c r="OAI33" s="419"/>
      <c r="OAJ33" s="419"/>
      <c r="OAK33" s="419"/>
      <c r="OAL33" s="419"/>
      <c r="OAM33" s="419"/>
      <c r="OAN33" s="419"/>
      <c r="OAO33" s="419"/>
      <c r="OAP33" s="419"/>
      <c r="OAQ33" s="419"/>
      <c r="OAR33" s="419"/>
      <c r="OAS33" s="419"/>
      <c r="OAT33" s="419"/>
      <c r="OAU33" s="419"/>
      <c r="OAV33" s="419"/>
      <c r="OAW33" s="419"/>
      <c r="OAX33" s="419"/>
      <c r="OAY33" s="419"/>
      <c r="OAZ33" s="419"/>
      <c r="OBA33" s="419"/>
      <c r="OBB33" s="419"/>
      <c r="OBC33" s="419"/>
      <c r="OBD33" s="419"/>
      <c r="OBE33" s="419"/>
      <c r="OBF33" s="419"/>
      <c r="OBG33" s="419"/>
      <c r="OBH33" s="419"/>
      <c r="OBI33" s="419"/>
      <c r="OBJ33" s="419"/>
      <c r="OBK33" s="419"/>
      <c r="OBL33" s="419"/>
      <c r="OBM33" s="419"/>
      <c r="OBN33" s="419"/>
      <c r="OBO33" s="419"/>
      <c r="OBP33" s="419"/>
      <c r="OBQ33" s="419"/>
      <c r="OBR33" s="419"/>
      <c r="OBS33" s="419"/>
      <c r="OBT33" s="419"/>
      <c r="OBU33" s="419"/>
      <c r="OBV33" s="419"/>
      <c r="OBW33" s="419"/>
      <c r="OBX33" s="419"/>
      <c r="OBY33" s="419"/>
      <c r="OBZ33" s="419"/>
      <c r="OCA33" s="419"/>
      <c r="OCB33" s="419"/>
      <c r="OCC33" s="419"/>
      <c r="OCD33" s="419"/>
      <c r="OCE33" s="419"/>
      <c r="OCF33" s="419"/>
      <c r="OCG33" s="419"/>
      <c r="OCH33" s="419"/>
      <c r="OCI33" s="419"/>
      <c r="OCJ33" s="419"/>
      <c r="OCK33" s="419"/>
      <c r="OCL33" s="419"/>
      <c r="OCM33" s="419"/>
      <c r="OCN33" s="419"/>
      <c r="OCO33" s="419"/>
      <c r="OCP33" s="419"/>
      <c r="OCQ33" s="419"/>
      <c r="OCR33" s="419"/>
      <c r="OCS33" s="419"/>
      <c r="OCT33" s="419"/>
      <c r="OCU33" s="419"/>
      <c r="OCV33" s="419"/>
      <c r="OCW33" s="419"/>
      <c r="OCX33" s="419"/>
      <c r="OCY33" s="419"/>
      <c r="OCZ33" s="419"/>
      <c r="ODA33" s="419"/>
      <c r="ODB33" s="419"/>
      <c r="ODC33" s="419"/>
      <c r="ODD33" s="419"/>
      <c r="ODE33" s="419"/>
      <c r="ODF33" s="419"/>
      <c r="ODG33" s="419"/>
      <c r="ODH33" s="419"/>
      <c r="ODI33" s="419"/>
      <c r="ODJ33" s="419"/>
      <c r="ODK33" s="419"/>
      <c r="ODL33" s="419"/>
      <c r="ODM33" s="419"/>
      <c r="ODN33" s="419"/>
      <c r="ODO33" s="419"/>
      <c r="ODP33" s="419"/>
      <c r="ODQ33" s="419"/>
      <c r="ODR33" s="419"/>
      <c r="ODS33" s="419"/>
      <c r="ODT33" s="419"/>
      <c r="ODU33" s="419"/>
      <c r="ODV33" s="419"/>
      <c r="ODW33" s="419"/>
      <c r="ODX33" s="419"/>
      <c r="ODY33" s="419"/>
      <c r="ODZ33" s="419"/>
      <c r="OEA33" s="419"/>
      <c r="OEB33" s="419"/>
      <c r="OEC33" s="419"/>
      <c r="OED33" s="419"/>
      <c r="OEE33" s="419"/>
      <c r="OEF33" s="419"/>
      <c r="OEG33" s="419"/>
      <c r="OEH33" s="419"/>
      <c r="OEI33" s="419"/>
      <c r="OEJ33" s="419"/>
      <c r="OEK33" s="419"/>
      <c r="OEL33" s="419"/>
      <c r="OEM33" s="419"/>
      <c r="OEN33" s="419"/>
      <c r="OEO33" s="419"/>
      <c r="OEP33" s="419"/>
      <c r="OEQ33" s="419"/>
      <c r="OER33" s="419"/>
      <c r="OES33" s="419"/>
      <c r="OET33" s="419"/>
      <c r="OEU33" s="419"/>
      <c r="OEV33" s="419"/>
      <c r="OEW33" s="419"/>
      <c r="OEX33" s="419"/>
      <c r="OEY33" s="419"/>
      <c r="OEZ33" s="419"/>
      <c r="OFA33" s="419"/>
      <c r="OFB33" s="419"/>
      <c r="OFC33" s="419"/>
      <c r="OFD33" s="419"/>
      <c r="OFE33" s="419"/>
      <c r="OFF33" s="419"/>
      <c r="OFG33" s="419"/>
      <c r="OFH33" s="419"/>
      <c r="OFI33" s="419"/>
      <c r="OFJ33" s="419"/>
      <c r="OFK33" s="419"/>
      <c r="OFL33" s="419"/>
      <c r="OFM33" s="419"/>
      <c r="OFN33" s="419"/>
      <c r="OFO33" s="419"/>
      <c r="OFP33" s="419"/>
      <c r="OFQ33" s="419"/>
      <c r="OFR33" s="419"/>
      <c r="OFS33" s="419"/>
      <c r="OFT33" s="419"/>
      <c r="OFU33" s="419"/>
      <c r="OFV33" s="419"/>
      <c r="OFW33" s="419"/>
      <c r="OFX33" s="419"/>
      <c r="OFY33" s="419"/>
      <c r="OFZ33" s="419"/>
      <c r="OGA33" s="419"/>
      <c r="OGB33" s="419"/>
      <c r="OGC33" s="419"/>
      <c r="OGD33" s="419"/>
      <c r="OGE33" s="419"/>
      <c r="OGF33" s="419"/>
      <c r="OGG33" s="419"/>
      <c r="OGH33" s="419"/>
      <c r="OGI33" s="419"/>
      <c r="OGJ33" s="419"/>
      <c r="OGK33" s="419"/>
      <c r="OGL33" s="419"/>
      <c r="OGM33" s="419"/>
      <c r="OGN33" s="419"/>
      <c r="OGO33" s="419"/>
      <c r="OGP33" s="419"/>
      <c r="OGQ33" s="419"/>
      <c r="OGR33" s="419"/>
      <c r="OGS33" s="419"/>
      <c r="OGT33" s="419"/>
      <c r="OGU33" s="419"/>
      <c r="OGV33" s="419"/>
      <c r="OGW33" s="419"/>
      <c r="OGX33" s="419"/>
      <c r="OGY33" s="419"/>
      <c r="OGZ33" s="419"/>
      <c r="OHA33" s="419"/>
      <c r="OHB33" s="419"/>
      <c r="OHC33" s="419"/>
      <c r="OHD33" s="419"/>
      <c r="OHE33" s="419"/>
      <c r="OHF33" s="419"/>
      <c r="OHG33" s="419"/>
      <c r="OHH33" s="419"/>
      <c r="OHI33" s="419"/>
      <c r="OHJ33" s="419"/>
      <c r="OHK33" s="419"/>
      <c r="OHL33" s="419"/>
      <c r="OHM33" s="419"/>
      <c r="OHN33" s="419"/>
      <c r="OHO33" s="419"/>
      <c r="OHP33" s="419"/>
      <c r="OHQ33" s="419"/>
      <c r="OHR33" s="419"/>
      <c r="OHS33" s="419"/>
      <c r="OHT33" s="419"/>
      <c r="OHU33" s="419"/>
      <c r="OHV33" s="419"/>
      <c r="OHW33" s="419"/>
      <c r="OHX33" s="419"/>
      <c r="OHY33" s="419"/>
      <c r="OHZ33" s="419"/>
      <c r="OIA33" s="419"/>
      <c r="OIB33" s="419"/>
      <c r="OIC33" s="419"/>
      <c r="OID33" s="419"/>
      <c r="OIE33" s="419"/>
      <c r="OIF33" s="419"/>
      <c r="OIG33" s="419"/>
      <c r="OIH33" s="419"/>
      <c r="OII33" s="419"/>
      <c r="OIJ33" s="419"/>
      <c r="OIK33" s="419"/>
      <c r="OIL33" s="419"/>
      <c r="OIM33" s="419"/>
      <c r="OIN33" s="419"/>
      <c r="OIO33" s="419"/>
      <c r="OIP33" s="419"/>
      <c r="OIQ33" s="419"/>
      <c r="OIR33" s="419"/>
      <c r="OIS33" s="419"/>
      <c r="OIT33" s="419"/>
      <c r="OIU33" s="419"/>
      <c r="OIV33" s="419"/>
      <c r="OIW33" s="419"/>
      <c r="OIX33" s="419"/>
      <c r="OIY33" s="419"/>
      <c r="OIZ33" s="419"/>
      <c r="OJA33" s="419"/>
      <c r="OJB33" s="419"/>
      <c r="OJC33" s="419"/>
      <c r="OJD33" s="419"/>
      <c r="OJE33" s="419"/>
      <c r="OJF33" s="419"/>
      <c r="OJG33" s="419"/>
      <c r="OJH33" s="419"/>
      <c r="OJI33" s="419"/>
      <c r="OJJ33" s="419"/>
      <c r="OJK33" s="419"/>
      <c r="OJL33" s="419"/>
      <c r="OJM33" s="419"/>
      <c r="OJN33" s="419"/>
      <c r="OJO33" s="419"/>
      <c r="OJP33" s="419"/>
      <c r="OJQ33" s="419"/>
      <c r="OJR33" s="419"/>
      <c r="OJS33" s="419"/>
      <c r="OJT33" s="419"/>
      <c r="OJU33" s="419"/>
      <c r="OJV33" s="419"/>
      <c r="OJW33" s="419"/>
      <c r="OJX33" s="419"/>
      <c r="OJY33" s="419"/>
      <c r="OJZ33" s="419"/>
      <c r="OKA33" s="419"/>
      <c r="OKB33" s="419"/>
      <c r="OKC33" s="419"/>
      <c r="OKD33" s="419"/>
      <c r="OKE33" s="419"/>
      <c r="OKF33" s="419"/>
      <c r="OKG33" s="419"/>
      <c r="OKH33" s="419"/>
      <c r="OKI33" s="419"/>
      <c r="OKJ33" s="419"/>
      <c r="OKK33" s="419"/>
      <c r="OKL33" s="419"/>
      <c r="OKM33" s="419"/>
      <c r="OKN33" s="419"/>
      <c r="OKO33" s="419"/>
      <c r="OKP33" s="419"/>
      <c r="OKQ33" s="419"/>
      <c r="OKR33" s="419"/>
      <c r="OKS33" s="419"/>
      <c r="OKT33" s="419"/>
      <c r="OKU33" s="419"/>
      <c r="OKV33" s="419"/>
      <c r="OKW33" s="419"/>
      <c r="OKX33" s="419"/>
      <c r="OKY33" s="419"/>
      <c r="OKZ33" s="419"/>
      <c r="OLA33" s="419"/>
      <c r="OLB33" s="419"/>
      <c r="OLC33" s="419"/>
      <c r="OLD33" s="419"/>
      <c r="OLE33" s="419"/>
      <c r="OLF33" s="419"/>
      <c r="OLG33" s="419"/>
      <c r="OLH33" s="419"/>
      <c r="OLI33" s="419"/>
      <c r="OLJ33" s="419"/>
      <c r="OLK33" s="419"/>
      <c r="OLL33" s="419"/>
      <c r="OLM33" s="419"/>
      <c r="OLN33" s="419"/>
      <c r="OLO33" s="419"/>
      <c r="OLP33" s="419"/>
      <c r="OLQ33" s="419"/>
      <c r="OLR33" s="419"/>
      <c r="OLS33" s="419"/>
      <c r="OLT33" s="419"/>
      <c r="OLU33" s="419"/>
      <c r="OLV33" s="419"/>
      <c r="OLW33" s="419"/>
      <c r="OLX33" s="419"/>
      <c r="OLY33" s="419"/>
      <c r="OLZ33" s="419"/>
      <c r="OMA33" s="419"/>
      <c r="OMB33" s="419"/>
      <c r="OMC33" s="419"/>
      <c r="OMD33" s="419"/>
      <c r="OME33" s="419"/>
      <c r="OMF33" s="419"/>
      <c r="OMG33" s="419"/>
      <c r="OMH33" s="419"/>
      <c r="OMI33" s="419"/>
      <c r="OMJ33" s="419"/>
      <c r="OMK33" s="419"/>
      <c r="OML33" s="419"/>
      <c r="OMM33" s="419"/>
      <c r="OMN33" s="419"/>
      <c r="OMO33" s="419"/>
      <c r="OMP33" s="419"/>
      <c r="OMQ33" s="419"/>
      <c r="OMR33" s="419"/>
      <c r="OMS33" s="419"/>
      <c r="OMT33" s="419"/>
      <c r="OMU33" s="419"/>
      <c r="OMV33" s="419"/>
      <c r="OMW33" s="419"/>
      <c r="OMX33" s="419"/>
      <c r="OMY33" s="419"/>
      <c r="OMZ33" s="419"/>
      <c r="ONA33" s="419"/>
      <c r="ONB33" s="419"/>
      <c r="ONC33" s="419"/>
      <c r="OND33" s="419"/>
      <c r="ONE33" s="419"/>
      <c r="ONF33" s="419"/>
      <c r="ONG33" s="419"/>
      <c r="ONH33" s="419"/>
      <c r="ONI33" s="419"/>
      <c r="ONJ33" s="419"/>
      <c r="ONK33" s="419"/>
      <c r="ONL33" s="419"/>
      <c r="ONM33" s="419"/>
      <c r="ONN33" s="419"/>
      <c r="ONO33" s="419"/>
      <c r="ONP33" s="419"/>
      <c r="ONQ33" s="419"/>
      <c r="ONR33" s="419"/>
      <c r="ONS33" s="419"/>
      <c r="ONT33" s="419"/>
      <c r="ONU33" s="419"/>
      <c r="ONV33" s="419"/>
      <c r="ONW33" s="419"/>
      <c r="ONX33" s="419"/>
      <c r="ONY33" s="419"/>
      <c r="ONZ33" s="419"/>
      <c r="OOA33" s="419"/>
      <c r="OOB33" s="419"/>
      <c r="OOC33" s="419"/>
      <c r="OOD33" s="419"/>
      <c r="OOE33" s="419"/>
      <c r="OOF33" s="419"/>
      <c r="OOG33" s="419"/>
      <c r="OOH33" s="419"/>
      <c r="OOI33" s="419"/>
      <c r="OOJ33" s="419"/>
      <c r="OOK33" s="419"/>
      <c r="OOL33" s="419"/>
      <c r="OOM33" s="419"/>
      <c r="OON33" s="419"/>
      <c r="OOO33" s="419"/>
      <c r="OOP33" s="419"/>
      <c r="OOQ33" s="419"/>
      <c r="OOR33" s="419"/>
      <c r="OOS33" s="419"/>
      <c r="OOT33" s="419"/>
      <c r="OOU33" s="419"/>
      <c r="OOV33" s="419"/>
      <c r="OOW33" s="419"/>
      <c r="OOX33" s="419"/>
      <c r="OOY33" s="419"/>
      <c r="OOZ33" s="419"/>
      <c r="OPA33" s="419"/>
      <c r="OPB33" s="419"/>
      <c r="OPC33" s="419"/>
      <c r="OPD33" s="419"/>
      <c r="OPE33" s="419"/>
      <c r="OPF33" s="419"/>
      <c r="OPG33" s="419"/>
      <c r="OPH33" s="419"/>
      <c r="OPI33" s="419"/>
      <c r="OPJ33" s="419"/>
      <c r="OPK33" s="419"/>
      <c r="OPL33" s="419"/>
      <c r="OPM33" s="419"/>
      <c r="OPN33" s="419"/>
      <c r="OPO33" s="419"/>
      <c r="OPP33" s="419"/>
      <c r="OPQ33" s="419"/>
      <c r="OPR33" s="419"/>
      <c r="OPS33" s="419"/>
      <c r="OPT33" s="419"/>
      <c r="OPU33" s="419"/>
      <c r="OPV33" s="419"/>
      <c r="OPW33" s="419"/>
      <c r="OPX33" s="419"/>
      <c r="OPY33" s="419"/>
      <c r="OPZ33" s="419"/>
      <c r="OQA33" s="419"/>
      <c r="OQB33" s="419"/>
      <c r="OQC33" s="419"/>
      <c r="OQD33" s="419"/>
      <c r="OQE33" s="419"/>
      <c r="OQF33" s="419"/>
      <c r="OQG33" s="419"/>
      <c r="OQH33" s="419"/>
      <c r="OQI33" s="419"/>
      <c r="OQJ33" s="419"/>
      <c r="OQK33" s="419"/>
      <c r="OQL33" s="419"/>
      <c r="OQM33" s="419"/>
      <c r="OQN33" s="419"/>
      <c r="OQO33" s="419"/>
      <c r="OQP33" s="419"/>
      <c r="OQQ33" s="419"/>
      <c r="OQR33" s="419"/>
      <c r="OQS33" s="419"/>
      <c r="OQT33" s="419"/>
      <c r="OQU33" s="419"/>
      <c r="OQV33" s="419"/>
      <c r="OQW33" s="419"/>
      <c r="OQX33" s="419"/>
      <c r="OQY33" s="419"/>
      <c r="OQZ33" s="419"/>
      <c r="ORA33" s="419"/>
      <c r="ORB33" s="419"/>
      <c r="ORC33" s="419"/>
      <c r="ORD33" s="419"/>
      <c r="ORE33" s="419"/>
      <c r="ORF33" s="419"/>
      <c r="ORG33" s="419"/>
      <c r="ORH33" s="419"/>
      <c r="ORI33" s="419"/>
      <c r="ORJ33" s="419"/>
      <c r="ORK33" s="419"/>
      <c r="ORL33" s="419"/>
      <c r="ORM33" s="419"/>
      <c r="ORN33" s="419"/>
      <c r="ORO33" s="419"/>
      <c r="ORP33" s="419"/>
      <c r="ORQ33" s="419"/>
      <c r="ORR33" s="419"/>
      <c r="ORS33" s="419"/>
      <c r="ORT33" s="419"/>
      <c r="ORU33" s="419"/>
      <c r="ORV33" s="419"/>
      <c r="ORW33" s="419"/>
      <c r="ORX33" s="419"/>
      <c r="ORY33" s="419"/>
      <c r="ORZ33" s="419"/>
      <c r="OSA33" s="419"/>
      <c r="OSB33" s="419"/>
      <c r="OSC33" s="419"/>
      <c r="OSD33" s="419"/>
      <c r="OSE33" s="419"/>
      <c r="OSF33" s="419"/>
      <c r="OSG33" s="419"/>
      <c r="OSH33" s="419"/>
      <c r="OSI33" s="419"/>
      <c r="OSJ33" s="419"/>
      <c r="OSK33" s="419"/>
      <c r="OSL33" s="419"/>
      <c r="OSM33" s="419"/>
      <c r="OSN33" s="419"/>
      <c r="OSO33" s="419"/>
      <c r="OSP33" s="419"/>
      <c r="OSQ33" s="419"/>
      <c r="OSR33" s="419"/>
      <c r="OSS33" s="419"/>
      <c r="OST33" s="419"/>
      <c r="OSU33" s="419"/>
      <c r="OSV33" s="419"/>
      <c r="OSW33" s="419"/>
      <c r="OSX33" s="419"/>
      <c r="OSY33" s="419"/>
      <c r="OSZ33" s="419"/>
      <c r="OTA33" s="419"/>
      <c r="OTB33" s="419"/>
      <c r="OTC33" s="419"/>
      <c r="OTD33" s="419"/>
      <c r="OTE33" s="419"/>
      <c r="OTF33" s="419"/>
      <c r="OTG33" s="419"/>
      <c r="OTH33" s="419"/>
      <c r="OTI33" s="419"/>
      <c r="OTJ33" s="419"/>
      <c r="OTK33" s="419"/>
      <c r="OTL33" s="419"/>
      <c r="OTM33" s="419"/>
      <c r="OTN33" s="419"/>
      <c r="OTO33" s="419"/>
      <c r="OTP33" s="419"/>
      <c r="OTQ33" s="419"/>
      <c r="OTR33" s="419"/>
      <c r="OTS33" s="419"/>
      <c r="OTT33" s="419"/>
      <c r="OTU33" s="419"/>
      <c r="OTV33" s="419"/>
      <c r="OTW33" s="419"/>
      <c r="OTX33" s="419"/>
      <c r="OTY33" s="419"/>
      <c r="OTZ33" s="419"/>
      <c r="OUA33" s="419"/>
      <c r="OUB33" s="419"/>
      <c r="OUC33" s="419"/>
      <c r="OUD33" s="419"/>
      <c r="OUE33" s="419"/>
      <c r="OUF33" s="419"/>
      <c r="OUG33" s="419"/>
      <c r="OUH33" s="419"/>
      <c r="OUI33" s="419"/>
      <c r="OUJ33" s="419"/>
      <c r="OUK33" s="419"/>
      <c r="OUL33" s="419"/>
      <c r="OUM33" s="419"/>
      <c r="OUN33" s="419"/>
      <c r="OUO33" s="419"/>
      <c r="OUP33" s="419"/>
      <c r="OUQ33" s="419"/>
      <c r="OUR33" s="419"/>
      <c r="OUS33" s="419"/>
      <c r="OUT33" s="419"/>
      <c r="OUU33" s="419"/>
      <c r="OUV33" s="419"/>
      <c r="OUW33" s="419"/>
      <c r="OUX33" s="419"/>
      <c r="OUY33" s="419"/>
      <c r="OUZ33" s="419"/>
      <c r="OVA33" s="419"/>
      <c r="OVB33" s="419"/>
      <c r="OVC33" s="419"/>
      <c r="OVD33" s="419"/>
      <c r="OVE33" s="419"/>
      <c r="OVF33" s="419"/>
      <c r="OVG33" s="419"/>
      <c r="OVH33" s="419"/>
      <c r="OVI33" s="419"/>
      <c r="OVJ33" s="419"/>
      <c r="OVK33" s="419"/>
      <c r="OVL33" s="419"/>
      <c r="OVM33" s="419"/>
      <c r="OVN33" s="419"/>
      <c r="OVO33" s="419"/>
      <c r="OVP33" s="419"/>
      <c r="OVQ33" s="419"/>
      <c r="OVR33" s="419"/>
      <c r="OVS33" s="419"/>
      <c r="OVT33" s="419"/>
      <c r="OVU33" s="419"/>
      <c r="OVV33" s="419"/>
      <c r="OVW33" s="419"/>
      <c r="OVX33" s="419"/>
      <c r="OVY33" s="419"/>
      <c r="OVZ33" s="419"/>
      <c r="OWA33" s="419"/>
      <c r="OWB33" s="419"/>
      <c r="OWC33" s="419"/>
      <c r="OWD33" s="419"/>
      <c r="OWE33" s="419"/>
      <c r="OWF33" s="419"/>
      <c r="OWG33" s="419"/>
      <c r="OWH33" s="419"/>
      <c r="OWI33" s="419"/>
      <c r="OWJ33" s="419"/>
      <c r="OWK33" s="419"/>
      <c r="OWL33" s="419"/>
      <c r="OWM33" s="419"/>
      <c r="OWN33" s="419"/>
      <c r="OWO33" s="419"/>
      <c r="OWP33" s="419"/>
      <c r="OWQ33" s="419"/>
      <c r="OWR33" s="419"/>
      <c r="OWS33" s="419"/>
      <c r="OWT33" s="419"/>
      <c r="OWU33" s="419"/>
      <c r="OWV33" s="419"/>
      <c r="OWW33" s="419"/>
      <c r="OWX33" s="419"/>
      <c r="OWY33" s="419"/>
      <c r="OWZ33" s="419"/>
      <c r="OXA33" s="419"/>
      <c r="OXB33" s="419"/>
      <c r="OXC33" s="419"/>
      <c r="OXD33" s="419"/>
      <c r="OXE33" s="419"/>
      <c r="OXF33" s="419"/>
      <c r="OXG33" s="419"/>
      <c r="OXH33" s="419"/>
      <c r="OXI33" s="419"/>
      <c r="OXJ33" s="419"/>
      <c r="OXK33" s="419"/>
      <c r="OXL33" s="419"/>
      <c r="OXM33" s="419"/>
      <c r="OXN33" s="419"/>
      <c r="OXO33" s="419"/>
      <c r="OXP33" s="419"/>
      <c r="OXQ33" s="419"/>
      <c r="OXR33" s="419"/>
      <c r="OXS33" s="419"/>
      <c r="OXT33" s="419"/>
      <c r="OXU33" s="419"/>
      <c r="OXV33" s="419"/>
      <c r="OXW33" s="419"/>
      <c r="OXX33" s="419"/>
      <c r="OXY33" s="419"/>
      <c r="OXZ33" s="419"/>
      <c r="OYA33" s="419"/>
      <c r="OYB33" s="419"/>
      <c r="OYC33" s="419"/>
      <c r="OYD33" s="419"/>
      <c r="OYE33" s="419"/>
      <c r="OYF33" s="419"/>
      <c r="OYG33" s="419"/>
      <c r="OYH33" s="419"/>
      <c r="OYI33" s="419"/>
      <c r="OYJ33" s="419"/>
      <c r="OYK33" s="419"/>
      <c r="OYL33" s="419"/>
      <c r="OYM33" s="419"/>
      <c r="OYN33" s="419"/>
      <c r="OYO33" s="419"/>
      <c r="OYP33" s="419"/>
      <c r="OYQ33" s="419"/>
      <c r="OYR33" s="419"/>
      <c r="OYS33" s="419"/>
      <c r="OYT33" s="419"/>
      <c r="OYU33" s="419"/>
      <c r="OYV33" s="419"/>
      <c r="OYW33" s="419"/>
      <c r="OYX33" s="419"/>
      <c r="OYY33" s="419"/>
      <c r="OYZ33" s="419"/>
      <c r="OZA33" s="419"/>
      <c r="OZB33" s="419"/>
      <c r="OZC33" s="419"/>
      <c r="OZD33" s="419"/>
      <c r="OZE33" s="419"/>
      <c r="OZF33" s="419"/>
      <c r="OZG33" s="419"/>
      <c r="OZH33" s="419"/>
      <c r="OZI33" s="419"/>
      <c r="OZJ33" s="419"/>
      <c r="OZK33" s="419"/>
      <c r="OZL33" s="419"/>
      <c r="OZM33" s="419"/>
      <c r="OZN33" s="419"/>
      <c r="OZO33" s="419"/>
      <c r="OZP33" s="419"/>
      <c r="OZQ33" s="419"/>
      <c r="OZR33" s="419"/>
      <c r="OZS33" s="419"/>
      <c r="OZT33" s="419"/>
      <c r="OZU33" s="419"/>
      <c r="OZV33" s="419"/>
      <c r="OZW33" s="419"/>
      <c r="OZX33" s="419"/>
      <c r="OZY33" s="419"/>
      <c r="OZZ33" s="419"/>
      <c r="PAA33" s="419"/>
      <c r="PAB33" s="419"/>
      <c r="PAC33" s="419"/>
      <c r="PAD33" s="419"/>
      <c r="PAE33" s="419"/>
      <c r="PAF33" s="419"/>
      <c r="PAG33" s="419"/>
      <c r="PAH33" s="419"/>
      <c r="PAI33" s="419"/>
      <c r="PAJ33" s="419"/>
      <c r="PAK33" s="419"/>
      <c r="PAL33" s="419"/>
      <c r="PAM33" s="419"/>
      <c r="PAN33" s="419"/>
      <c r="PAO33" s="419"/>
      <c r="PAP33" s="419"/>
      <c r="PAQ33" s="419"/>
      <c r="PAR33" s="419"/>
      <c r="PAS33" s="419"/>
      <c r="PAT33" s="419"/>
      <c r="PAU33" s="419"/>
      <c r="PAV33" s="419"/>
      <c r="PAW33" s="419"/>
      <c r="PAX33" s="419"/>
      <c r="PAY33" s="419"/>
      <c r="PAZ33" s="419"/>
      <c r="PBA33" s="419"/>
      <c r="PBB33" s="419"/>
      <c r="PBC33" s="419"/>
      <c r="PBD33" s="419"/>
      <c r="PBE33" s="419"/>
      <c r="PBF33" s="419"/>
      <c r="PBG33" s="419"/>
      <c r="PBH33" s="419"/>
      <c r="PBI33" s="419"/>
      <c r="PBJ33" s="419"/>
      <c r="PBK33" s="419"/>
      <c r="PBL33" s="419"/>
      <c r="PBM33" s="419"/>
      <c r="PBN33" s="419"/>
      <c r="PBO33" s="419"/>
      <c r="PBP33" s="419"/>
      <c r="PBQ33" s="419"/>
      <c r="PBR33" s="419"/>
      <c r="PBS33" s="419"/>
      <c r="PBT33" s="419"/>
      <c r="PBU33" s="419"/>
      <c r="PBV33" s="419"/>
      <c r="PBW33" s="419"/>
      <c r="PBX33" s="419"/>
      <c r="PBY33" s="419"/>
      <c r="PBZ33" s="419"/>
      <c r="PCA33" s="419"/>
      <c r="PCB33" s="419"/>
      <c r="PCC33" s="419"/>
      <c r="PCD33" s="419"/>
      <c r="PCE33" s="419"/>
      <c r="PCF33" s="419"/>
      <c r="PCG33" s="419"/>
      <c r="PCH33" s="419"/>
      <c r="PCI33" s="419"/>
      <c r="PCJ33" s="419"/>
      <c r="PCK33" s="419"/>
      <c r="PCL33" s="419"/>
      <c r="PCM33" s="419"/>
      <c r="PCN33" s="419"/>
      <c r="PCO33" s="419"/>
      <c r="PCP33" s="419"/>
      <c r="PCQ33" s="419"/>
      <c r="PCR33" s="419"/>
      <c r="PCS33" s="419"/>
      <c r="PCT33" s="419"/>
      <c r="PCU33" s="419"/>
      <c r="PCV33" s="419"/>
      <c r="PCW33" s="419"/>
      <c r="PCX33" s="419"/>
      <c r="PCY33" s="419"/>
      <c r="PCZ33" s="419"/>
      <c r="PDA33" s="419"/>
      <c r="PDB33" s="419"/>
      <c r="PDC33" s="419"/>
      <c r="PDD33" s="419"/>
      <c r="PDE33" s="419"/>
      <c r="PDF33" s="419"/>
      <c r="PDG33" s="419"/>
      <c r="PDH33" s="419"/>
      <c r="PDI33" s="419"/>
      <c r="PDJ33" s="419"/>
      <c r="PDK33" s="419"/>
      <c r="PDL33" s="419"/>
      <c r="PDM33" s="419"/>
      <c r="PDN33" s="419"/>
      <c r="PDO33" s="419"/>
      <c r="PDP33" s="419"/>
      <c r="PDQ33" s="419"/>
      <c r="PDR33" s="419"/>
      <c r="PDS33" s="419"/>
      <c r="PDT33" s="419"/>
      <c r="PDU33" s="419"/>
      <c r="PDV33" s="419"/>
      <c r="PDW33" s="419"/>
      <c r="PDX33" s="419"/>
      <c r="PDY33" s="419"/>
      <c r="PDZ33" s="419"/>
      <c r="PEA33" s="419"/>
      <c r="PEB33" s="419"/>
      <c r="PEC33" s="419"/>
      <c r="PED33" s="419"/>
      <c r="PEE33" s="419"/>
      <c r="PEF33" s="419"/>
      <c r="PEG33" s="419"/>
      <c r="PEH33" s="419"/>
      <c r="PEI33" s="419"/>
      <c r="PEJ33" s="419"/>
      <c r="PEK33" s="419"/>
      <c r="PEL33" s="419"/>
      <c r="PEM33" s="419"/>
      <c r="PEN33" s="419"/>
      <c r="PEO33" s="419"/>
      <c r="PEP33" s="419"/>
      <c r="PEQ33" s="419"/>
      <c r="PER33" s="419"/>
      <c r="PES33" s="419"/>
      <c r="PET33" s="419"/>
      <c r="PEU33" s="419"/>
      <c r="PEV33" s="419"/>
      <c r="PEW33" s="419"/>
      <c r="PEX33" s="419"/>
      <c r="PEY33" s="419"/>
      <c r="PEZ33" s="419"/>
      <c r="PFA33" s="419"/>
      <c r="PFB33" s="419"/>
      <c r="PFC33" s="419"/>
      <c r="PFD33" s="419"/>
      <c r="PFE33" s="419"/>
      <c r="PFF33" s="419"/>
      <c r="PFG33" s="419"/>
      <c r="PFH33" s="419"/>
      <c r="PFI33" s="419"/>
      <c r="PFJ33" s="419"/>
      <c r="PFK33" s="419"/>
      <c r="PFL33" s="419"/>
      <c r="PFM33" s="419"/>
      <c r="PFN33" s="419"/>
      <c r="PFO33" s="419"/>
      <c r="PFP33" s="419"/>
      <c r="PFQ33" s="419"/>
      <c r="PFR33" s="419"/>
      <c r="PFS33" s="419"/>
      <c r="PFT33" s="419"/>
      <c r="PFU33" s="419"/>
      <c r="PFV33" s="419"/>
      <c r="PFW33" s="419"/>
      <c r="PFX33" s="419"/>
      <c r="PFY33" s="419"/>
      <c r="PFZ33" s="419"/>
      <c r="PGA33" s="419"/>
      <c r="PGB33" s="419"/>
      <c r="PGC33" s="419"/>
      <c r="PGD33" s="419"/>
      <c r="PGE33" s="419"/>
      <c r="PGF33" s="419"/>
      <c r="PGG33" s="419"/>
      <c r="PGH33" s="419"/>
      <c r="PGI33" s="419"/>
      <c r="PGJ33" s="419"/>
      <c r="PGK33" s="419"/>
      <c r="PGL33" s="419"/>
      <c r="PGM33" s="419"/>
      <c r="PGN33" s="419"/>
      <c r="PGO33" s="419"/>
      <c r="PGP33" s="419"/>
      <c r="PGQ33" s="419"/>
      <c r="PGR33" s="419"/>
      <c r="PGS33" s="419"/>
      <c r="PGT33" s="419"/>
      <c r="PGU33" s="419"/>
      <c r="PGV33" s="419"/>
      <c r="PGW33" s="419"/>
      <c r="PGX33" s="419"/>
      <c r="PGY33" s="419"/>
      <c r="PGZ33" s="419"/>
      <c r="PHA33" s="419"/>
      <c r="PHB33" s="419"/>
      <c r="PHC33" s="419"/>
      <c r="PHD33" s="419"/>
      <c r="PHE33" s="419"/>
      <c r="PHF33" s="419"/>
      <c r="PHG33" s="419"/>
      <c r="PHH33" s="419"/>
      <c r="PHI33" s="419"/>
      <c r="PHJ33" s="419"/>
      <c r="PHK33" s="419"/>
      <c r="PHL33" s="419"/>
      <c r="PHM33" s="419"/>
      <c r="PHN33" s="419"/>
      <c r="PHO33" s="419"/>
      <c r="PHP33" s="419"/>
      <c r="PHQ33" s="419"/>
      <c r="PHR33" s="419"/>
      <c r="PHS33" s="419"/>
      <c r="PHT33" s="419"/>
      <c r="PHU33" s="419"/>
      <c r="PHV33" s="419"/>
      <c r="PHW33" s="419"/>
      <c r="PHX33" s="419"/>
      <c r="PHY33" s="419"/>
      <c r="PHZ33" s="419"/>
      <c r="PIA33" s="419"/>
      <c r="PIB33" s="419"/>
      <c r="PIC33" s="419"/>
      <c r="PID33" s="419"/>
      <c r="PIE33" s="419"/>
      <c r="PIF33" s="419"/>
      <c r="PIG33" s="419"/>
      <c r="PIH33" s="419"/>
      <c r="PII33" s="419"/>
      <c r="PIJ33" s="419"/>
      <c r="PIK33" s="419"/>
      <c r="PIL33" s="419"/>
      <c r="PIM33" s="419"/>
      <c r="PIN33" s="419"/>
      <c r="PIO33" s="419"/>
      <c r="PIP33" s="419"/>
      <c r="PIQ33" s="419"/>
      <c r="PIR33" s="419"/>
      <c r="PIS33" s="419"/>
      <c r="PIT33" s="419"/>
      <c r="PIU33" s="419"/>
      <c r="PIV33" s="419"/>
      <c r="PIW33" s="419"/>
      <c r="PIX33" s="419"/>
      <c r="PIY33" s="419"/>
      <c r="PIZ33" s="419"/>
      <c r="PJA33" s="419"/>
      <c r="PJB33" s="419"/>
      <c r="PJC33" s="419"/>
      <c r="PJD33" s="419"/>
      <c r="PJE33" s="419"/>
      <c r="PJF33" s="419"/>
      <c r="PJG33" s="419"/>
      <c r="PJH33" s="419"/>
      <c r="PJI33" s="419"/>
      <c r="PJJ33" s="419"/>
      <c r="PJK33" s="419"/>
      <c r="PJL33" s="419"/>
      <c r="PJM33" s="419"/>
      <c r="PJN33" s="419"/>
      <c r="PJO33" s="419"/>
      <c r="PJP33" s="419"/>
      <c r="PJQ33" s="419"/>
      <c r="PJR33" s="419"/>
      <c r="PJS33" s="419"/>
      <c r="PJT33" s="419"/>
      <c r="PJU33" s="419"/>
      <c r="PJV33" s="419"/>
      <c r="PJW33" s="419"/>
      <c r="PJX33" s="419"/>
      <c r="PJY33" s="419"/>
      <c r="PJZ33" s="419"/>
      <c r="PKA33" s="419"/>
      <c r="PKB33" s="419"/>
      <c r="PKC33" s="419"/>
      <c r="PKD33" s="419"/>
      <c r="PKE33" s="419"/>
      <c r="PKF33" s="419"/>
      <c r="PKG33" s="419"/>
      <c r="PKH33" s="419"/>
      <c r="PKI33" s="419"/>
      <c r="PKJ33" s="419"/>
      <c r="PKK33" s="419"/>
      <c r="PKL33" s="419"/>
      <c r="PKM33" s="419"/>
      <c r="PKN33" s="419"/>
      <c r="PKO33" s="419"/>
      <c r="PKP33" s="419"/>
      <c r="PKQ33" s="419"/>
      <c r="PKR33" s="419"/>
      <c r="PKS33" s="419"/>
      <c r="PKT33" s="419"/>
      <c r="PKU33" s="419"/>
      <c r="PKV33" s="419"/>
      <c r="PKW33" s="419"/>
      <c r="PKX33" s="419"/>
      <c r="PKY33" s="419"/>
      <c r="PKZ33" s="419"/>
      <c r="PLA33" s="419"/>
      <c r="PLB33" s="419"/>
      <c r="PLC33" s="419"/>
      <c r="PLD33" s="419"/>
      <c r="PLE33" s="419"/>
      <c r="PLF33" s="419"/>
      <c r="PLG33" s="419"/>
      <c r="PLH33" s="419"/>
      <c r="PLI33" s="419"/>
      <c r="PLJ33" s="419"/>
      <c r="PLK33" s="419"/>
      <c r="PLL33" s="419"/>
      <c r="PLM33" s="419"/>
      <c r="PLN33" s="419"/>
      <c r="PLO33" s="419"/>
      <c r="PLP33" s="419"/>
      <c r="PLQ33" s="419"/>
      <c r="PLR33" s="419"/>
      <c r="PLS33" s="419"/>
      <c r="PLT33" s="419"/>
      <c r="PLU33" s="419"/>
      <c r="PLV33" s="419"/>
      <c r="PLW33" s="419"/>
      <c r="PLX33" s="419"/>
      <c r="PLY33" s="419"/>
      <c r="PLZ33" s="419"/>
      <c r="PMA33" s="419"/>
      <c r="PMB33" s="419"/>
      <c r="PMC33" s="419"/>
      <c r="PMD33" s="419"/>
      <c r="PME33" s="419"/>
      <c r="PMF33" s="419"/>
      <c r="PMG33" s="419"/>
      <c r="PMH33" s="419"/>
      <c r="PMI33" s="419"/>
      <c r="PMJ33" s="419"/>
      <c r="PMK33" s="419"/>
      <c r="PML33" s="419"/>
      <c r="PMM33" s="419"/>
      <c r="PMN33" s="419"/>
      <c r="PMO33" s="419"/>
      <c r="PMP33" s="419"/>
      <c r="PMQ33" s="419"/>
      <c r="PMR33" s="419"/>
      <c r="PMS33" s="419"/>
      <c r="PMT33" s="419"/>
      <c r="PMU33" s="419"/>
      <c r="PMV33" s="419"/>
      <c r="PMW33" s="419"/>
      <c r="PMX33" s="419"/>
      <c r="PMY33" s="419"/>
      <c r="PMZ33" s="419"/>
      <c r="PNA33" s="419"/>
      <c r="PNB33" s="419"/>
      <c r="PNC33" s="419"/>
      <c r="PND33" s="419"/>
      <c r="PNE33" s="419"/>
      <c r="PNF33" s="419"/>
      <c r="PNG33" s="419"/>
      <c r="PNH33" s="419"/>
      <c r="PNI33" s="419"/>
      <c r="PNJ33" s="419"/>
      <c r="PNK33" s="419"/>
      <c r="PNL33" s="419"/>
      <c r="PNM33" s="419"/>
      <c r="PNN33" s="419"/>
      <c r="PNO33" s="419"/>
      <c r="PNP33" s="419"/>
      <c r="PNQ33" s="419"/>
      <c r="PNR33" s="419"/>
      <c r="PNS33" s="419"/>
      <c r="PNT33" s="419"/>
      <c r="PNU33" s="419"/>
      <c r="PNV33" s="419"/>
      <c r="PNW33" s="419"/>
      <c r="PNX33" s="419"/>
      <c r="PNY33" s="419"/>
      <c r="PNZ33" s="419"/>
      <c r="POA33" s="419"/>
      <c r="POB33" s="419"/>
      <c r="POC33" s="419"/>
      <c r="POD33" s="419"/>
      <c r="POE33" s="419"/>
      <c r="POF33" s="419"/>
      <c r="POG33" s="419"/>
      <c r="POH33" s="419"/>
      <c r="POI33" s="419"/>
      <c r="POJ33" s="419"/>
      <c r="POK33" s="419"/>
      <c r="POL33" s="419"/>
      <c r="POM33" s="419"/>
      <c r="PON33" s="419"/>
      <c r="POO33" s="419"/>
      <c r="POP33" s="419"/>
      <c r="POQ33" s="419"/>
      <c r="POR33" s="419"/>
      <c r="POS33" s="419"/>
      <c r="POT33" s="419"/>
      <c r="POU33" s="419"/>
      <c r="POV33" s="419"/>
      <c r="POW33" s="419"/>
      <c r="POX33" s="419"/>
      <c r="POY33" s="419"/>
      <c r="POZ33" s="419"/>
      <c r="PPA33" s="419"/>
      <c r="PPB33" s="419"/>
      <c r="PPC33" s="419"/>
      <c r="PPD33" s="419"/>
      <c r="PPE33" s="419"/>
      <c r="PPF33" s="419"/>
      <c r="PPG33" s="419"/>
      <c r="PPH33" s="419"/>
      <c r="PPI33" s="419"/>
      <c r="PPJ33" s="419"/>
      <c r="PPK33" s="419"/>
      <c r="PPL33" s="419"/>
      <c r="PPM33" s="419"/>
      <c r="PPN33" s="419"/>
      <c r="PPO33" s="419"/>
      <c r="PPP33" s="419"/>
      <c r="PPQ33" s="419"/>
      <c r="PPR33" s="419"/>
      <c r="PPS33" s="419"/>
      <c r="PPT33" s="419"/>
      <c r="PPU33" s="419"/>
      <c r="PPV33" s="419"/>
      <c r="PPW33" s="419"/>
      <c r="PPX33" s="419"/>
      <c r="PPY33" s="419"/>
      <c r="PPZ33" s="419"/>
      <c r="PQA33" s="419"/>
      <c r="PQB33" s="419"/>
      <c r="PQC33" s="419"/>
      <c r="PQD33" s="419"/>
      <c r="PQE33" s="419"/>
      <c r="PQF33" s="419"/>
      <c r="PQG33" s="419"/>
      <c r="PQH33" s="419"/>
      <c r="PQI33" s="419"/>
      <c r="PQJ33" s="419"/>
      <c r="PQK33" s="419"/>
      <c r="PQL33" s="419"/>
      <c r="PQM33" s="419"/>
      <c r="PQN33" s="419"/>
      <c r="PQO33" s="419"/>
      <c r="PQP33" s="419"/>
      <c r="PQQ33" s="419"/>
      <c r="PQR33" s="419"/>
      <c r="PQS33" s="419"/>
      <c r="PQT33" s="419"/>
      <c r="PQU33" s="419"/>
      <c r="PQV33" s="419"/>
      <c r="PQW33" s="419"/>
      <c r="PQX33" s="419"/>
      <c r="PQY33" s="419"/>
      <c r="PQZ33" s="419"/>
      <c r="PRA33" s="419"/>
      <c r="PRB33" s="419"/>
      <c r="PRC33" s="419"/>
      <c r="PRD33" s="419"/>
      <c r="PRE33" s="419"/>
      <c r="PRF33" s="419"/>
      <c r="PRG33" s="419"/>
      <c r="PRH33" s="419"/>
      <c r="PRI33" s="419"/>
      <c r="PRJ33" s="419"/>
      <c r="PRK33" s="419"/>
      <c r="PRL33" s="419"/>
      <c r="PRM33" s="419"/>
      <c r="PRN33" s="419"/>
      <c r="PRO33" s="419"/>
      <c r="PRP33" s="419"/>
      <c r="PRQ33" s="419"/>
      <c r="PRR33" s="419"/>
      <c r="PRS33" s="419"/>
      <c r="PRT33" s="419"/>
      <c r="PRU33" s="419"/>
      <c r="PRV33" s="419"/>
      <c r="PRW33" s="419"/>
      <c r="PRX33" s="419"/>
      <c r="PRY33" s="419"/>
      <c r="PRZ33" s="419"/>
      <c r="PSA33" s="419"/>
      <c r="PSB33" s="419"/>
      <c r="PSC33" s="419"/>
      <c r="PSD33" s="419"/>
      <c r="PSE33" s="419"/>
      <c r="PSF33" s="419"/>
      <c r="PSG33" s="419"/>
      <c r="PSH33" s="419"/>
      <c r="PSI33" s="419"/>
      <c r="PSJ33" s="419"/>
      <c r="PSK33" s="419"/>
      <c r="PSL33" s="419"/>
      <c r="PSM33" s="419"/>
      <c r="PSN33" s="419"/>
      <c r="PSO33" s="419"/>
      <c r="PSP33" s="419"/>
      <c r="PSQ33" s="419"/>
      <c r="PSR33" s="419"/>
      <c r="PSS33" s="419"/>
      <c r="PST33" s="419"/>
      <c r="PSU33" s="419"/>
      <c r="PSV33" s="419"/>
      <c r="PSW33" s="419"/>
      <c r="PSX33" s="419"/>
      <c r="PSY33" s="419"/>
      <c r="PSZ33" s="419"/>
      <c r="PTA33" s="419"/>
      <c r="PTB33" s="419"/>
      <c r="PTC33" s="419"/>
      <c r="PTD33" s="419"/>
      <c r="PTE33" s="419"/>
      <c r="PTF33" s="419"/>
      <c r="PTG33" s="419"/>
      <c r="PTH33" s="419"/>
      <c r="PTI33" s="419"/>
      <c r="PTJ33" s="419"/>
      <c r="PTK33" s="419"/>
      <c r="PTL33" s="419"/>
      <c r="PTM33" s="419"/>
      <c r="PTN33" s="419"/>
      <c r="PTO33" s="419"/>
      <c r="PTP33" s="419"/>
      <c r="PTQ33" s="419"/>
      <c r="PTR33" s="419"/>
      <c r="PTS33" s="419"/>
      <c r="PTT33" s="419"/>
      <c r="PTU33" s="419"/>
      <c r="PTV33" s="419"/>
      <c r="PTW33" s="419"/>
      <c r="PTX33" s="419"/>
      <c r="PTY33" s="419"/>
      <c r="PTZ33" s="419"/>
      <c r="PUA33" s="419"/>
      <c r="PUB33" s="419"/>
      <c r="PUC33" s="419"/>
      <c r="PUD33" s="419"/>
      <c r="PUE33" s="419"/>
      <c r="PUF33" s="419"/>
      <c r="PUG33" s="419"/>
      <c r="PUH33" s="419"/>
      <c r="PUI33" s="419"/>
      <c r="PUJ33" s="419"/>
      <c r="PUK33" s="419"/>
      <c r="PUL33" s="419"/>
      <c r="PUM33" s="419"/>
      <c r="PUN33" s="419"/>
      <c r="PUO33" s="419"/>
      <c r="PUP33" s="419"/>
      <c r="PUQ33" s="419"/>
      <c r="PUR33" s="419"/>
      <c r="PUS33" s="419"/>
      <c r="PUT33" s="419"/>
      <c r="PUU33" s="419"/>
      <c r="PUV33" s="419"/>
      <c r="PUW33" s="419"/>
      <c r="PUX33" s="419"/>
      <c r="PUY33" s="419"/>
      <c r="PUZ33" s="419"/>
      <c r="PVA33" s="419"/>
      <c r="PVB33" s="419"/>
      <c r="PVC33" s="419"/>
      <c r="PVD33" s="419"/>
      <c r="PVE33" s="419"/>
      <c r="PVF33" s="419"/>
      <c r="PVG33" s="419"/>
      <c r="PVH33" s="419"/>
      <c r="PVI33" s="419"/>
      <c r="PVJ33" s="419"/>
      <c r="PVK33" s="419"/>
      <c r="PVL33" s="419"/>
      <c r="PVM33" s="419"/>
      <c r="PVN33" s="419"/>
      <c r="PVO33" s="419"/>
      <c r="PVP33" s="419"/>
      <c r="PVQ33" s="419"/>
      <c r="PVR33" s="419"/>
      <c r="PVS33" s="419"/>
      <c r="PVT33" s="419"/>
      <c r="PVU33" s="419"/>
      <c r="PVV33" s="419"/>
      <c r="PVW33" s="419"/>
      <c r="PVX33" s="419"/>
      <c r="PVY33" s="419"/>
      <c r="PVZ33" s="419"/>
      <c r="PWA33" s="419"/>
      <c r="PWB33" s="419"/>
      <c r="PWC33" s="419"/>
      <c r="PWD33" s="419"/>
      <c r="PWE33" s="419"/>
      <c r="PWF33" s="419"/>
      <c r="PWG33" s="419"/>
      <c r="PWH33" s="419"/>
      <c r="PWI33" s="419"/>
      <c r="PWJ33" s="419"/>
      <c r="PWK33" s="419"/>
      <c r="PWL33" s="419"/>
      <c r="PWM33" s="419"/>
      <c r="PWN33" s="419"/>
      <c r="PWO33" s="419"/>
      <c r="PWP33" s="419"/>
      <c r="PWQ33" s="419"/>
      <c r="PWR33" s="419"/>
      <c r="PWS33" s="419"/>
      <c r="PWT33" s="419"/>
      <c r="PWU33" s="419"/>
      <c r="PWV33" s="419"/>
      <c r="PWW33" s="419"/>
      <c r="PWX33" s="419"/>
      <c r="PWY33" s="419"/>
      <c r="PWZ33" s="419"/>
      <c r="PXA33" s="419"/>
      <c r="PXB33" s="419"/>
      <c r="PXC33" s="419"/>
      <c r="PXD33" s="419"/>
      <c r="PXE33" s="419"/>
      <c r="PXF33" s="419"/>
      <c r="PXG33" s="419"/>
      <c r="PXH33" s="419"/>
      <c r="PXI33" s="419"/>
      <c r="PXJ33" s="419"/>
      <c r="PXK33" s="419"/>
      <c r="PXL33" s="419"/>
      <c r="PXM33" s="419"/>
      <c r="PXN33" s="419"/>
      <c r="PXO33" s="419"/>
      <c r="PXP33" s="419"/>
      <c r="PXQ33" s="419"/>
      <c r="PXR33" s="419"/>
      <c r="PXS33" s="419"/>
      <c r="PXT33" s="419"/>
      <c r="PXU33" s="419"/>
      <c r="PXV33" s="419"/>
      <c r="PXW33" s="419"/>
      <c r="PXX33" s="419"/>
      <c r="PXY33" s="419"/>
      <c r="PXZ33" s="419"/>
      <c r="PYA33" s="419"/>
      <c r="PYB33" s="419"/>
      <c r="PYC33" s="419"/>
      <c r="PYD33" s="419"/>
      <c r="PYE33" s="419"/>
      <c r="PYF33" s="419"/>
      <c r="PYG33" s="419"/>
      <c r="PYH33" s="419"/>
      <c r="PYI33" s="419"/>
      <c r="PYJ33" s="419"/>
      <c r="PYK33" s="419"/>
      <c r="PYL33" s="419"/>
      <c r="PYM33" s="419"/>
      <c r="PYN33" s="419"/>
      <c r="PYO33" s="419"/>
      <c r="PYP33" s="419"/>
      <c r="PYQ33" s="419"/>
      <c r="PYR33" s="419"/>
      <c r="PYS33" s="419"/>
      <c r="PYT33" s="419"/>
      <c r="PYU33" s="419"/>
      <c r="PYV33" s="419"/>
      <c r="PYW33" s="419"/>
      <c r="PYX33" s="419"/>
      <c r="PYY33" s="419"/>
      <c r="PYZ33" s="419"/>
      <c r="PZA33" s="419"/>
      <c r="PZB33" s="419"/>
      <c r="PZC33" s="419"/>
      <c r="PZD33" s="419"/>
      <c r="PZE33" s="419"/>
      <c r="PZF33" s="419"/>
      <c r="PZG33" s="419"/>
      <c r="PZH33" s="419"/>
      <c r="PZI33" s="419"/>
      <c r="PZJ33" s="419"/>
      <c r="PZK33" s="419"/>
      <c r="PZL33" s="419"/>
      <c r="PZM33" s="419"/>
      <c r="PZN33" s="419"/>
      <c r="PZO33" s="419"/>
      <c r="PZP33" s="419"/>
      <c r="PZQ33" s="419"/>
      <c r="PZR33" s="419"/>
      <c r="PZS33" s="419"/>
      <c r="PZT33" s="419"/>
      <c r="PZU33" s="419"/>
      <c r="PZV33" s="419"/>
      <c r="PZW33" s="419"/>
      <c r="PZX33" s="419"/>
      <c r="PZY33" s="419"/>
      <c r="PZZ33" s="419"/>
      <c r="QAA33" s="419"/>
      <c r="QAB33" s="419"/>
      <c r="QAC33" s="419"/>
      <c r="QAD33" s="419"/>
      <c r="QAE33" s="419"/>
      <c r="QAF33" s="419"/>
      <c r="QAG33" s="419"/>
      <c r="QAH33" s="419"/>
      <c r="QAI33" s="419"/>
      <c r="QAJ33" s="419"/>
      <c r="QAK33" s="419"/>
      <c r="QAL33" s="419"/>
      <c r="QAM33" s="419"/>
      <c r="QAN33" s="419"/>
      <c r="QAO33" s="419"/>
      <c r="QAP33" s="419"/>
      <c r="QAQ33" s="419"/>
      <c r="QAR33" s="419"/>
      <c r="QAS33" s="419"/>
      <c r="QAT33" s="419"/>
      <c r="QAU33" s="419"/>
      <c r="QAV33" s="419"/>
      <c r="QAW33" s="419"/>
      <c r="QAX33" s="419"/>
      <c r="QAY33" s="419"/>
      <c r="QAZ33" s="419"/>
      <c r="QBA33" s="419"/>
      <c r="QBB33" s="419"/>
      <c r="QBC33" s="419"/>
      <c r="QBD33" s="419"/>
      <c r="QBE33" s="419"/>
      <c r="QBF33" s="419"/>
      <c r="QBG33" s="419"/>
      <c r="QBH33" s="419"/>
      <c r="QBI33" s="419"/>
      <c r="QBJ33" s="419"/>
      <c r="QBK33" s="419"/>
      <c r="QBL33" s="419"/>
      <c r="QBM33" s="419"/>
      <c r="QBN33" s="419"/>
      <c r="QBO33" s="419"/>
      <c r="QBP33" s="419"/>
      <c r="QBQ33" s="419"/>
      <c r="QBR33" s="419"/>
      <c r="QBS33" s="419"/>
      <c r="QBT33" s="419"/>
      <c r="QBU33" s="419"/>
      <c r="QBV33" s="419"/>
      <c r="QBW33" s="419"/>
      <c r="QBX33" s="419"/>
      <c r="QBY33" s="419"/>
      <c r="QBZ33" s="419"/>
      <c r="QCA33" s="419"/>
      <c r="QCB33" s="419"/>
      <c r="QCC33" s="419"/>
      <c r="QCD33" s="419"/>
      <c r="QCE33" s="419"/>
      <c r="QCF33" s="419"/>
      <c r="QCG33" s="419"/>
      <c r="QCH33" s="419"/>
      <c r="QCI33" s="419"/>
      <c r="QCJ33" s="419"/>
      <c r="QCK33" s="419"/>
      <c r="QCL33" s="419"/>
      <c r="QCM33" s="419"/>
      <c r="QCN33" s="419"/>
      <c r="QCO33" s="419"/>
      <c r="QCP33" s="419"/>
      <c r="QCQ33" s="419"/>
      <c r="QCR33" s="419"/>
      <c r="QCS33" s="419"/>
      <c r="QCT33" s="419"/>
      <c r="QCU33" s="419"/>
      <c r="QCV33" s="419"/>
      <c r="QCW33" s="419"/>
      <c r="QCX33" s="419"/>
      <c r="QCY33" s="419"/>
      <c r="QCZ33" s="419"/>
      <c r="QDA33" s="419"/>
      <c r="QDB33" s="419"/>
      <c r="QDC33" s="419"/>
      <c r="QDD33" s="419"/>
      <c r="QDE33" s="419"/>
      <c r="QDF33" s="419"/>
      <c r="QDG33" s="419"/>
      <c r="QDH33" s="419"/>
      <c r="QDI33" s="419"/>
      <c r="QDJ33" s="419"/>
      <c r="QDK33" s="419"/>
      <c r="QDL33" s="419"/>
      <c r="QDM33" s="419"/>
      <c r="QDN33" s="419"/>
      <c r="QDO33" s="419"/>
      <c r="QDP33" s="419"/>
      <c r="QDQ33" s="419"/>
      <c r="QDR33" s="419"/>
      <c r="QDS33" s="419"/>
      <c r="QDT33" s="419"/>
      <c r="QDU33" s="419"/>
      <c r="QDV33" s="419"/>
      <c r="QDW33" s="419"/>
      <c r="QDX33" s="419"/>
      <c r="QDY33" s="419"/>
      <c r="QDZ33" s="419"/>
      <c r="QEA33" s="419"/>
      <c r="QEB33" s="419"/>
      <c r="QEC33" s="419"/>
      <c r="QED33" s="419"/>
      <c r="QEE33" s="419"/>
      <c r="QEF33" s="419"/>
      <c r="QEG33" s="419"/>
      <c r="QEH33" s="419"/>
      <c r="QEI33" s="419"/>
      <c r="QEJ33" s="419"/>
      <c r="QEK33" s="419"/>
      <c r="QEL33" s="419"/>
      <c r="QEM33" s="419"/>
      <c r="QEN33" s="419"/>
      <c r="QEO33" s="419"/>
      <c r="QEP33" s="419"/>
      <c r="QEQ33" s="419"/>
      <c r="QER33" s="419"/>
      <c r="QES33" s="419"/>
      <c r="QET33" s="419"/>
      <c r="QEU33" s="419"/>
      <c r="QEV33" s="419"/>
      <c r="QEW33" s="419"/>
      <c r="QEX33" s="419"/>
      <c r="QEY33" s="419"/>
      <c r="QEZ33" s="419"/>
      <c r="QFA33" s="419"/>
      <c r="QFB33" s="419"/>
      <c r="QFC33" s="419"/>
      <c r="QFD33" s="419"/>
      <c r="QFE33" s="419"/>
      <c r="QFF33" s="419"/>
      <c r="QFG33" s="419"/>
      <c r="QFH33" s="419"/>
      <c r="QFI33" s="419"/>
      <c r="QFJ33" s="419"/>
      <c r="QFK33" s="419"/>
      <c r="QFL33" s="419"/>
      <c r="QFM33" s="419"/>
      <c r="QFN33" s="419"/>
      <c r="QFO33" s="419"/>
      <c r="QFP33" s="419"/>
      <c r="QFQ33" s="419"/>
      <c r="QFR33" s="419"/>
      <c r="QFS33" s="419"/>
      <c r="QFT33" s="419"/>
      <c r="QFU33" s="419"/>
      <c r="QFV33" s="419"/>
      <c r="QFW33" s="419"/>
      <c r="QFX33" s="419"/>
      <c r="QFY33" s="419"/>
      <c r="QFZ33" s="419"/>
      <c r="QGA33" s="419"/>
      <c r="QGB33" s="419"/>
      <c r="QGC33" s="419"/>
      <c r="QGD33" s="419"/>
      <c r="QGE33" s="419"/>
      <c r="QGF33" s="419"/>
      <c r="QGG33" s="419"/>
      <c r="QGH33" s="419"/>
      <c r="QGI33" s="419"/>
      <c r="QGJ33" s="419"/>
      <c r="QGK33" s="419"/>
      <c r="QGL33" s="419"/>
      <c r="QGM33" s="419"/>
      <c r="QGN33" s="419"/>
      <c r="QGO33" s="419"/>
      <c r="QGP33" s="419"/>
      <c r="QGQ33" s="419"/>
      <c r="QGR33" s="419"/>
      <c r="QGS33" s="419"/>
      <c r="QGT33" s="419"/>
      <c r="QGU33" s="419"/>
      <c r="QGV33" s="419"/>
      <c r="QGW33" s="419"/>
      <c r="QGX33" s="419"/>
      <c r="QGY33" s="419"/>
      <c r="QGZ33" s="419"/>
      <c r="QHA33" s="419"/>
      <c r="QHB33" s="419"/>
      <c r="QHC33" s="419"/>
      <c r="QHD33" s="419"/>
      <c r="QHE33" s="419"/>
      <c r="QHF33" s="419"/>
      <c r="QHG33" s="419"/>
      <c r="QHH33" s="419"/>
      <c r="QHI33" s="419"/>
      <c r="QHJ33" s="419"/>
      <c r="QHK33" s="419"/>
      <c r="QHL33" s="419"/>
      <c r="QHM33" s="419"/>
      <c r="QHN33" s="419"/>
      <c r="QHO33" s="419"/>
      <c r="QHP33" s="419"/>
      <c r="QHQ33" s="419"/>
      <c r="QHR33" s="419"/>
      <c r="QHS33" s="419"/>
      <c r="QHT33" s="419"/>
      <c r="QHU33" s="419"/>
      <c r="QHV33" s="419"/>
      <c r="QHW33" s="419"/>
      <c r="QHX33" s="419"/>
      <c r="QHY33" s="419"/>
      <c r="QHZ33" s="419"/>
      <c r="QIA33" s="419"/>
      <c r="QIB33" s="419"/>
      <c r="QIC33" s="419"/>
      <c r="QID33" s="419"/>
      <c r="QIE33" s="419"/>
      <c r="QIF33" s="419"/>
      <c r="QIG33" s="419"/>
      <c r="QIH33" s="419"/>
      <c r="QII33" s="419"/>
      <c r="QIJ33" s="419"/>
      <c r="QIK33" s="419"/>
      <c r="QIL33" s="419"/>
      <c r="QIM33" s="419"/>
      <c r="QIN33" s="419"/>
      <c r="QIO33" s="419"/>
      <c r="QIP33" s="419"/>
      <c r="QIQ33" s="419"/>
      <c r="QIR33" s="419"/>
      <c r="QIS33" s="419"/>
      <c r="QIT33" s="419"/>
      <c r="QIU33" s="419"/>
      <c r="QIV33" s="419"/>
      <c r="QIW33" s="419"/>
      <c r="QIX33" s="419"/>
      <c r="QIY33" s="419"/>
      <c r="QIZ33" s="419"/>
      <c r="QJA33" s="419"/>
      <c r="QJB33" s="419"/>
      <c r="QJC33" s="419"/>
      <c r="QJD33" s="419"/>
      <c r="QJE33" s="419"/>
      <c r="QJF33" s="419"/>
      <c r="QJG33" s="419"/>
      <c r="QJH33" s="419"/>
      <c r="QJI33" s="419"/>
      <c r="QJJ33" s="419"/>
      <c r="QJK33" s="419"/>
      <c r="QJL33" s="419"/>
      <c r="QJM33" s="419"/>
      <c r="QJN33" s="419"/>
      <c r="QJO33" s="419"/>
      <c r="QJP33" s="419"/>
      <c r="QJQ33" s="419"/>
      <c r="QJR33" s="419"/>
      <c r="QJS33" s="419"/>
      <c r="QJT33" s="419"/>
      <c r="QJU33" s="419"/>
      <c r="QJV33" s="419"/>
      <c r="QJW33" s="419"/>
      <c r="QJX33" s="419"/>
      <c r="QJY33" s="419"/>
      <c r="QJZ33" s="419"/>
      <c r="QKA33" s="419"/>
      <c r="QKB33" s="419"/>
      <c r="QKC33" s="419"/>
      <c r="QKD33" s="419"/>
      <c r="QKE33" s="419"/>
      <c r="QKF33" s="419"/>
      <c r="QKG33" s="419"/>
      <c r="QKH33" s="419"/>
      <c r="QKI33" s="419"/>
      <c r="QKJ33" s="419"/>
      <c r="QKK33" s="419"/>
      <c r="QKL33" s="419"/>
      <c r="QKM33" s="419"/>
      <c r="QKN33" s="419"/>
      <c r="QKO33" s="419"/>
      <c r="QKP33" s="419"/>
      <c r="QKQ33" s="419"/>
      <c r="QKR33" s="419"/>
      <c r="QKS33" s="419"/>
      <c r="QKT33" s="419"/>
      <c r="QKU33" s="419"/>
      <c r="QKV33" s="419"/>
      <c r="QKW33" s="419"/>
      <c r="QKX33" s="419"/>
      <c r="QKY33" s="419"/>
      <c r="QKZ33" s="419"/>
      <c r="QLA33" s="419"/>
      <c r="QLB33" s="419"/>
      <c r="QLC33" s="419"/>
      <c r="QLD33" s="419"/>
      <c r="QLE33" s="419"/>
      <c r="QLF33" s="419"/>
      <c r="QLG33" s="419"/>
      <c r="QLH33" s="419"/>
      <c r="QLI33" s="419"/>
      <c r="QLJ33" s="419"/>
      <c r="QLK33" s="419"/>
      <c r="QLL33" s="419"/>
      <c r="QLM33" s="419"/>
      <c r="QLN33" s="419"/>
      <c r="QLO33" s="419"/>
      <c r="QLP33" s="419"/>
      <c r="QLQ33" s="419"/>
      <c r="QLR33" s="419"/>
      <c r="QLS33" s="419"/>
      <c r="QLT33" s="419"/>
      <c r="QLU33" s="419"/>
      <c r="QLV33" s="419"/>
      <c r="QLW33" s="419"/>
      <c r="QLX33" s="419"/>
      <c r="QLY33" s="419"/>
      <c r="QLZ33" s="419"/>
      <c r="QMA33" s="419"/>
      <c r="QMB33" s="419"/>
      <c r="QMC33" s="419"/>
      <c r="QMD33" s="419"/>
      <c r="QME33" s="419"/>
      <c r="QMF33" s="419"/>
      <c r="QMG33" s="419"/>
      <c r="QMH33" s="419"/>
      <c r="QMI33" s="419"/>
      <c r="QMJ33" s="419"/>
      <c r="QMK33" s="419"/>
      <c r="QML33" s="419"/>
      <c r="QMM33" s="419"/>
      <c r="QMN33" s="419"/>
      <c r="QMO33" s="419"/>
      <c r="QMP33" s="419"/>
      <c r="QMQ33" s="419"/>
      <c r="QMR33" s="419"/>
      <c r="QMS33" s="419"/>
      <c r="QMT33" s="419"/>
      <c r="QMU33" s="419"/>
      <c r="QMV33" s="419"/>
      <c r="QMW33" s="419"/>
      <c r="QMX33" s="419"/>
      <c r="QMY33" s="419"/>
      <c r="QMZ33" s="419"/>
      <c r="QNA33" s="419"/>
      <c r="QNB33" s="419"/>
      <c r="QNC33" s="419"/>
      <c r="QND33" s="419"/>
      <c r="QNE33" s="419"/>
      <c r="QNF33" s="419"/>
      <c r="QNG33" s="419"/>
      <c r="QNH33" s="419"/>
      <c r="QNI33" s="419"/>
      <c r="QNJ33" s="419"/>
      <c r="QNK33" s="419"/>
      <c r="QNL33" s="419"/>
      <c r="QNM33" s="419"/>
      <c r="QNN33" s="419"/>
      <c r="QNO33" s="419"/>
      <c r="QNP33" s="419"/>
      <c r="QNQ33" s="419"/>
      <c r="QNR33" s="419"/>
      <c r="QNS33" s="419"/>
      <c r="QNT33" s="419"/>
      <c r="QNU33" s="419"/>
      <c r="QNV33" s="419"/>
      <c r="QNW33" s="419"/>
      <c r="QNX33" s="419"/>
      <c r="QNY33" s="419"/>
      <c r="QNZ33" s="419"/>
      <c r="QOA33" s="419"/>
      <c r="QOB33" s="419"/>
      <c r="QOC33" s="419"/>
      <c r="QOD33" s="419"/>
      <c r="QOE33" s="419"/>
      <c r="QOF33" s="419"/>
      <c r="QOG33" s="419"/>
      <c r="QOH33" s="419"/>
      <c r="QOI33" s="419"/>
      <c r="QOJ33" s="419"/>
      <c r="QOK33" s="419"/>
      <c r="QOL33" s="419"/>
      <c r="QOM33" s="419"/>
      <c r="QON33" s="419"/>
      <c r="QOO33" s="419"/>
      <c r="QOP33" s="419"/>
      <c r="QOQ33" s="419"/>
      <c r="QOR33" s="419"/>
      <c r="QOS33" s="419"/>
      <c r="QOT33" s="419"/>
      <c r="QOU33" s="419"/>
      <c r="QOV33" s="419"/>
      <c r="QOW33" s="419"/>
      <c r="QOX33" s="419"/>
      <c r="QOY33" s="419"/>
      <c r="QOZ33" s="419"/>
      <c r="QPA33" s="419"/>
      <c r="QPB33" s="419"/>
      <c r="QPC33" s="419"/>
      <c r="QPD33" s="419"/>
      <c r="QPE33" s="419"/>
      <c r="QPF33" s="419"/>
      <c r="QPG33" s="419"/>
      <c r="QPH33" s="419"/>
      <c r="QPI33" s="419"/>
      <c r="QPJ33" s="419"/>
      <c r="QPK33" s="419"/>
      <c r="QPL33" s="419"/>
      <c r="QPM33" s="419"/>
      <c r="QPN33" s="419"/>
      <c r="QPO33" s="419"/>
      <c r="QPP33" s="419"/>
      <c r="QPQ33" s="419"/>
      <c r="QPR33" s="419"/>
      <c r="QPS33" s="419"/>
      <c r="QPT33" s="419"/>
      <c r="QPU33" s="419"/>
      <c r="QPV33" s="419"/>
      <c r="QPW33" s="419"/>
      <c r="QPX33" s="419"/>
      <c r="QPY33" s="419"/>
      <c r="QPZ33" s="419"/>
      <c r="QQA33" s="419"/>
      <c r="QQB33" s="419"/>
      <c r="QQC33" s="419"/>
      <c r="QQD33" s="419"/>
      <c r="QQE33" s="419"/>
      <c r="QQF33" s="419"/>
      <c r="QQG33" s="419"/>
      <c r="QQH33" s="419"/>
      <c r="QQI33" s="419"/>
      <c r="QQJ33" s="419"/>
      <c r="QQK33" s="419"/>
      <c r="QQL33" s="419"/>
      <c r="QQM33" s="419"/>
      <c r="QQN33" s="419"/>
      <c r="QQO33" s="419"/>
      <c r="QQP33" s="419"/>
      <c r="QQQ33" s="419"/>
      <c r="QQR33" s="419"/>
      <c r="QQS33" s="419"/>
      <c r="QQT33" s="419"/>
      <c r="QQU33" s="419"/>
      <c r="QQV33" s="419"/>
      <c r="QQW33" s="419"/>
      <c r="QQX33" s="419"/>
      <c r="QQY33" s="419"/>
      <c r="QQZ33" s="419"/>
      <c r="QRA33" s="419"/>
      <c r="QRB33" s="419"/>
      <c r="QRC33" s="419"/>
      <c r="QRD33" s="419"/>
      <c r="QRE33" s="419"/>
      <c r="QRF33" s="419"/>
      <c r="QRG33" s="419"/>
      <c r="QRH33" s="419"/>
      <c r="QRI33" s="419"/>
      <c r="QRJ33" s="419"/>
      <c r="QRK33" s="419"/>
      <c r="QRL33" s="419"/>
      <c r="QRM33" s="419"/>
      <c r="QRN33" s="419"/>
      <c r="QRO33" s="419"/>
      <c r="QRP33" s="419"/>
      <c r="QRQ33" s="419"/>
      <c r="QRR33" s="419"/>
      <c r="QRS33" s="419"/>
      <c r="QRT33" s="419"/>
      <c r="QRU33" s="419"/>
      <c r="QRV33" s="419"/>
      <c r="QRW33" s="419"/>
      <c r="QRX33" s="419"/>
      <c r="QRY33" s="419"/>
      <c r="QRZ33" s="419"/>
      <c r="QSA33" s="419"/>
      <c r="QSB33" s="419"/>
      <c r="QSC33" s="419"/>
      <c r="QSD33" s="419"/>
      <c r="QSE33" s="419"/>
      <c r="QSF33" s="419"/>
      <c r="QSG33" s="419"/>
      <c r="QSH33" s="419"/>
      <c r="QSI33" s="419"/>
      <c r="QSJ33" s="419"/>
      <c r="QSK33" s="419"/>
      <c r="QSL33" s="419"/>
      <c r="QSM33" s="419"/>
      <c r="QSN33" s="419"/>
      <c r="QSO33" s="419"/>
      <c r="QSP33" s="419"/>
      <c r="QSQ33" s="419"/>
      <c r="QSR33" s="419"/>
      <c r="QSS33" s="419"/>
      <c r="QST33" s="419"/>
      <c r="QSU33" s="419"/>
      <c r="QSV33" s="419"/>
      <c r="QSW33" s="419"/>
      <c r="QSX33" s="419"/>
      <c r="QSY33" s="419"/>
      <c r="QSZ33" s="419"/>
      <c r="QTA33" s="419"/>
      <c r="QTB33" s="419"/>
      <c r="QTC33" s="419"/>
      <c r="QTD33" s="419"/>
      <c r="QTE33" s="419"/>
      <c r="QTF33" s="419"/>
      <c r="QTG33" s="419"/>
      <c r="QTH33" s="419"/>
      <c r="QTI33" s="419"/>
      <c r="QTJ33" s="419"/>
      <c r="QTK33" s="419"/>
      <c r="QTL33" s="419"/>
      <c r="QTM33" s="419"/>
      <c r="QTN33" s="419"/>
      <c r="QTO33" s="419"/>
      <c r="QTP33" s="419"/>
      <c r="QTQ33" s="419"/>
      <c r="QTR33" s="419"/>
      <c r="QTS33" s="419"/>
      <c r="QTT33" s="419"/>
      <c r="QTU33" s="419"/>
      <c r="QTV33" s="419"/>
      <c r="QTW33" s="419"/>
      <c r="QTX33" s="419"/>
      <c r="QTY33" s="419"/>
      <c r="QTZ33" s="419"/>
      <c r="QUA33" s="419"/>
      <c r="QUB33" s="419"/>
      <c r="QUC33" s="419"/>
      <c r="QUD33" s="419"/>
      <c r="QUE33" s="419"/>
      <c r="QUF33" s="419"/>
      <c r="QUG33" s="419"/>
      <c r="QUH33" s="419"/>
      <c r="QUI33" s="419"/>
      <c r="QUJ33" s="419"/>
      <c r="QUK33" s="419"/>
      <c r="QUL33" s="419"/>
      <c r="QUM33" s="419"/>
      <c r="QUN33" s="419"/>
      <c r="QUO33" s="419"/>
      <c r="QUP33" s="419"/>
      <c r="QUQ33" s="419"/>
      <c r="QUR33" s="419"/>
      <c r="QUS33" s="419"/>
      <c r="QUT33" s="419"/>
      <c r="QUU33" s="419"/>
      <c r="QUV33" s="419"/>
      <c r="QUW33" s="419"/>
      <c r="QUX33" s="419"/>
      <c r="QUY33" s="419"/>
      <c r="QUZ33" s="419"/>
      <c r="QVA33" s="419"/>
      <c r="QVB33" s="419"/>
      <c r="QVC33" s="419"/>
      <c r="QVD33" s="419"/>
      <c r="QVE33" s="419"/>
      <c r="QVF33" s="419"/>
      <c r="QVG33" s="419"/>
      <c r="QVH33" s="419"/>
      <c r="QVI33" s="419"/>
      <c r="QVJ33" s="419"/>
      <c r="QVK33" s="419"/>
      <c r="QVL33" s="419"/>
      <c r="QVM33" s="419"/>
      <c r="QVN33" s="419"/>
      <c r="QVO33" s="419"/>
      <c r="QVP33" s="419"/>
      <c r="QVQ33" s="419"/>
      <c r="QVR33" s="419"/>
      <c r="QVS33" s="419"/>
      <c r="QVT33" s="419"/>
      <c r="QVU33" s="419"/>
      <c r="QVV33" s="419"/>
      <c r="QVW33" s="419"/>
      <c r="QVX33" s="419"/>
      <c r="QVY33" s="419"/>
      <c r="QVZ33" s="419"/>
      <c r="QWA33" s="419"/>
      <c r="QWB33" s="419"/>
      <c r="QWC33" s="419"/>
      <c r="QWD33" s="419"/>
      <c r="QWE33" s="419"/>
      <c r="QWF33" s="419"/>
      <c r="QWG33" s="419"/>
      <c r="QWH33" s="419"/>
      <c r="QWI33" s="419"/>
      <c r="QWJ33" s="419"/>
      <c r="QWK33" s="419"/>
      <c r="QWL33" s="419"/>
      <c r="QWM33" s="419"/>
      <c r="QWN33" s="419"/>
      <c r="QWO33" s="419"/>
      <c r="QWP33" s="419"/>
      <c r="QWQ33" s="419"/>
      <c r="QWR33" s="419"/>
      <c r="QWS33" s="419"/>
      <c r="QWT33" s="419"/>
      <c r="QWU33" s="419"/>
      <c r="QWV33" s="419"/>
      <c r="QWW33" s="419"/>
      <c r="QWX33" s="419"/>
      <c r="QWY33" s="419"/>
      <c r="QWZ33" s="419"/>
      <c r="QXA33" s="419"/>
      <c r="QXB33" s="419"/>
      <c r="QXC33" s="419"/>
      <c r="QXD33" s="419"/>
      <c r="QXE33" s="419"/>
      <c r="QXF33" s="419"/>
      <c r="QXG33" s="419"/>
      <c r="QXH33" s="419"/>
      <c r="QXI33" s="419"/>
      <c r="QXJ33" s="419"/>
      <c r="QXK33" s="419"/>
      <c r="QXL33" s="419"/>
      <c r="QXM33" s="419"/>
      <c r="QXN33" s="419"/>
      <c r="QXO33" s="419"/>
      <c r="QXP33" s="419"/>
      <c r="QXQ33" s="419"/>
      <c r="QXR33" s="419"/>
      <c r="QXS33" s="419"/>
      <c r="QXT33" s="419"/>
      <c r="QXU33" s="419"/>
      <c r="QXV33" s="419"/>
      <c r="QXW33" s="419"/>
      <c r="QXX33" s="419"/>
      <c r="QXY33" s="419"/>
      <c r="QXZ33" s="419"/>
      <c r="QYA33" s="419"/>
      <c r="QYB33" s="419"/>
      <c r="QYC33" s="419"/>
      <c r="QYD33" s="419"/>
      <c r="QYE33" s="419"/>
      <c r="QYF33" s="419"/>
      <c r="QYG33" s="419"/>
      <c r="QYH33" s="419"/>
      <c r="QYI33" s="419"/>
      <c r="QYJ33" s="419"/>
      <c r="QYK33" s="419"/>
      <c r="QYL33" s="419"/>
      <c r="QYM33" s="419"/>
      <c r="QYN33" s="419"/>
      <c r="QYO33" s="419"/>
      <c r="QYP33" s="419"/>
      <c r="QYQ33" s="419"/>
      <c r="QYR33" s="419"/>
      <c r="QYS33" s="419"/>
      <c r="QYT33" s="419"/>
      <c r="QYU33" s="419"/>
      <c r="QYV33" s="419"/>
      <c r="QYW33" s="419"/>
      <c r="QYX33" s="419"/>
      <c r="QYY33" s="419"/>
      <c r="QYZ33" s="419"/>
      <c r="QZA33" s="419"/>
      <c r="QZB33" s="419"/>
      <c r="QZC33" s="419"/>
      <c r="QZD33" s="419"/>
      <c r="QZE33" s="419"/>
      <c r="QZF33" s="419"/>
      <c r="QZG33" s="419"/>
      <c r="QZH33" s="419"/>
      <c r="QZI33" s="419"/>
      <c r="QZJ33" s="419"/>
      <c r="QZK33" s="419"/>
      <c r="QZL33" s="419"/>
      <c r="QZM33" s="419"/>
      <c r="QZN33" s="419"/>
      <c r="QZO33" s="419"/>
      <c r="QZP33" s="419"/>
      <c r="QZQ33" s="419"/>
      <c r="QZR33" s="419"/>
      <c r="QZS33" s="419"/>
      <c r="QZT33" s="419"/>
      <c r="QZU33" s="419"/>
      <c r="QZV33" s="419"/>
      <c r="QZW33" s="419"/>
      <c r="QZX33" s="419"/>
      <c r="QZY33" s="419"/>
      <c r="QZZ33" s="419"/>
      <c r="RAA33" s="419"/>
      <c r="RAB33" s="419"/>
      <c r="RAC33" s="419"/>
      <c r="RAD33" s="419"/>
      <c r="RAE33" s="419"/>
      <c r="RAF33" s="419"/>
      <c r="RAG33" s="419"/>
      <c r="RAH33" s="419"/>
      <c r="RAI33" s="419"/>
      <c r="RAJ33" s="419"/>
      <c r="RAK33" s="419"/>
      <c r="RAL33" s="419"/>
      <c r="RAM33" s="419"/>
      <c r="RAN33" s="419"/>
      <c r="RAO33" s="419"/>
      <c r="RAP33" s="419"/>
      <c r="RAQ33" s="419"/>
      <c r="RAR33" s="419"/>
      <c r="RAS33" s="419"/>
      <c r="RAT33" s="419"/>
      <c r="RAU33" s="419"/>
      <c r="RAV33" s="419"/>
      <c r="RAW33" s="419"/>
      <c r="RAX33" s="419"/>
      <c r="RAY33" s="419"/>
      <c r="RAZ33" s="419"/>
      <c r="RBA33" s="419"/>
      <c r="RBB33" s="419"/>
      <c r="RBC33" s="419"/>
      <c r="RBD33" s="419"/>
      <c r="RBE33" s="419"/>
      <c r="RBF33" s="419"/>
      <c r="RBG33" s="419"/>
      <c r="RBH33" s="419"/>
      <c r="RBI33" s="419"/>
      <c r="RBJ33" s="419"/>
      <c r="RBK33" s="419"/>
      <c r="RBL33" s="419"/>
      <c r="RBM33" s="419"/>
      <c r="RBN33" s="419"/>
      <c r="RBO33" s="419"/>
      <c r="RBP33" s="419"/>
      <c r="RBQ33" s="419"/>
      <c r="RBR33" s="419"/>
      <c r="RBS33" s="419"/>
      <c r="RBT33" s="419"/>
      <c r="RBU33" s="419"/>
      <c r="RBV33" s="419"/>
      <c r="RBW33" s="419"/>
      <c r="RBX33" s="419"/>
      <c r="RBY33" s="419"/>
      <c r="RBZ33" s="419"/>
      <c r="RCA33" s="419"/>
      <c r="RCB33" s="419"/>
      <c r="RCC33" s="419"/>
      <c r="RCD33" s="419"/>
      <c r="RCE33" s="419"/>
      <c r="RCF33" s="419"/>
      <c r="RCG33" s="419"/>
      <c r="RCH33" s="419"/>
      <c r="RCI33" s="419"/>
      <c r="RCJ33" s="419"/>
      <c r="RCK33" s="419"/>
      <c r="RCL33" s="419"/>
      <c r="RCM33" s="419"/>
      <c r="RCN33" s="419"/>
      <c r="RCO33" s="419"/>
      <c r="RCP33" s="419"/>
      <c r="RCQ33" s="419"/>
      <c r="RCR33" s="419"/>
      <c r="RCS33" s="419"/>
      <c r="RCT33" s="419"/>
      <c r="RCU33" s="419"/>
      <c r="RCV33" s="419"/>
      <c r="RCW33" s="419"/>
      <c r="RCX33" s="419"/>
      <c r="RCY33" s="419"/>
      <c r="RCZ33" s="419"/>
      <c r="RDA33" s="419"/>
      <c r="RDB33" s="419"/>
      <c r="RDC33" s="419"/>
      <c r="RDD33" s="419"/>
      <c r="RDE33" s="419"/>
      <c r="RDF33" s="419"/>
      <c r="RDG33" s="419"/>
      <c r="RDH33" s="419"/>
      <c r="RDI33" s="419"/>
      <c r="RDJ33" s="419"/>
      <c r="RDK33" s="419"/>
      <c r="RDL33" s="419"/>
      <c r="RDM33" s="419"/>
      <c r="RDN33" s="419"/>
      <c r="RDO33" s="419"/>
      <c r="RDP33" s="419"/>
      <c r="RDQ33" s="419"/>
      <c r="RDR33" s="419"/>
      <c r="RDS33" s="419"/>
      <c r="RDT33" s="419"/>
      <c r="RDU33" s="419"/>
      <c r="RDV33" s="419"/>
      <c r="RDW33" s="419"/>
      <c r="RDX33" s="419"/>
      <c r="RDY33" s="419"/>
      <c r="RDZ33" s="419"/>
      <c r="REA33" s="419"/>
      <c r="REB33" s="419"/>
      <c r="REC33" s="419"/>
      <c r="RED33" s="419"/>
      <c r="REE33" s="419"/>
      <c r="REF33" s="419"/>
      <c r="REG33" s="419"/>
      <c r="REH33" s="419"/>
      <c r="REI33" s="419"/>
      <c r="REJ33" s="419"/>
      <c r="REK33" s="419"/>
      <c r="REL33" s="419"/>
      <c r="REM33" s="419"/>
      <c r="REN33" s="419"/>
      <c r="REO33" s="419"/>
      <c r="REP33" s="419"/>
      <c r="REQ33" s="419"/>
      <c r="RER33" s="419"/>
      <c r="RES33" s="419"/>
      <c r="RET33" s="419"/>
      <c r="REU33" s="419"/>
      <c r="REV33" s="419"/>
      <c r="REW33" s="419"/>
      <c r="REX33" s="419"/>
      <c r="REY33" s="419"/>
      <c r="REZ33" s="419"/>
      <c r="RFA33" s="419"/>
      <c r="RFB33" s="419"/>
      <c r="RFC33" s="419"/>
      <c r="RFD33" s="419"/>
      <c r="RFE33" s="419"/>
      <c r="RFF33" s="419"/>
      <c r="RFG33" s="419"/>
      <c r="RFH33" s="419"/>
      <c r="RFI33" s="419"/>
      <c r="RFJ33" s="419"/>
      <c r="RFK33" s="419"/>
      <c r="RFL33" s="419"/>
      <c r="RFM33" s="419"/>
      <c r="RFN33" s="419"/>
      <c r="RFO33" s="419"/>
      <c r="RFP33" s="419"/>
      <c r="RFQ33" s="419"/>
      <c r="RFR33" s="419"/>
      <c r="RFS33" s="419"/>
      <c r="RFT33" s="419"/>
      <c r="RFU33" s="419"/>
      <c r="RFV33" s="419"/>
      <c r="RFW33" s="419"/>
      <c r="RFX33" s="419"/>
      <c r="RFY33" s="419"/>
      <c r="RFZ33" s="419"/>
      <c r="RGA33" s="419"/>
      <c r="RGB33" s="419"/>
      <c r="RGC33" s="419"/>
      <c r="RGD33" s="419"/>
      <c r="RGE33" s="419"/>
      <c r="RGF33" s="419"/>
      <c r="RGG33" s="419"/>
      <c r="RGH33" s="419"/>
      <c r="RGI33" s="419"/>
      <c r="RGJ33" s="419"/>
      <c r="RGK33" s="419"/>
      <c r="RGL33" s="419"/>
      <c r="RGM33" s="419"/>
      <c r="RGN33" s="419"/>
      <c r="RGO33" s="419"/>
      <c r="RGP33" s="419"/>
      <c r="RGQ33" s="419"/>
      <c r="RGR33" s="419"/>
      <c r="RGS33" s="419"/>
      <c r="RGT33" s="419"/>
      <c r="RGU33" s="419"/>
      <c r="RGV33" s="419"/>
      <c r="RGW33" s="419"/>
      <c r="RGX33" s="419"/>
      <c r="RGY33" s="419"/>
      <c r="RGZ33" s="419"/>
      <c r="RHA33" s="419"/>
      <c r="RHB33" s="419"/>
      <c r="RHC33" s="419"/>
      <c r="RHD33" s="419"/>
      <c r="RHE33" s="419"/>
      <c r="RHF33" s="419"/>
      <c r="RHG33" s="419"/>
      <c r="RHH33" s="419"/>
      <c r="RHI33" s="419"/>
      <c r="RHJ33" s="419"/>
      <c r="RHK33" s="419"/>
      <c r="RHL33" s="419"/>
      <c r="RHM33" s="419"/>
      <c r="RHN33" s="419"/>
      <c r="RHO33" s="419"/>
      <c r="RHP33" s="419"/>
      <c r="RHQ33" s="419"/>
      <c r="RHR33" s="419"/>
      <c r="RHS33" s="419"/>
      <c r="RHT33" s="419"/>
      <c r="RHU33" s="419"/>
      <c r="RHV33" s="419"/>
      <c r="RHW33" s="419"/>
      <c r="RHX33" s="419"/>
      <c r="RHY33" s="419"/>
      <c r="RHZ33" s="419"/>
      <c r="RIA33" s="419"/>
      <c r="RIB33" s="419"/>
      <c r="RIC33" s="419"/>
      <c r="RID33" s="419"/>
      <c r="RIE33" s="419"/>
      <c r="RIF33" s="419"/>
      <c r="RIG33" s="419"/>
      <c r="RIH33" s="419"/>
      <c r="RII33" s="419"/>
      <c r="RIJ33" s="419"/>
      <c r="RIK33" s="419"/>
      <c r="RIL33" s="419"/>
      <c r="RIM33" s="419"/>
      <c r="RIN33" s="419"/>
      <c r="RIO33" s="419"/>
      <c r="RIP33" s="419"/>
      <c r="RIQ33" s="419"/>
      <c r="RIR33" s="419"/>
      <c r="RIS33" s="419"/>
      <c r="RIT33" s="419"/>
      <c r="RIU33" s="419"/>
      <c r="RIV33" s="419"/>
      <c r="RIW33" s="419"/>
      <c r="RIX33" s="419"/>
      <c r="RIY33" s="419"/>
      <c r="RIZ33" s="419"/>
      <c r="RJA33" s="419"/>
      <c r="RJB33" s="419"/>
      <c r="RJC33" s="419"/>
      <c r="RJD33" s="419"/>
      <c r="RJE33" s="419"/>
      <c r="RJF33" s="419"/>
      <c r="RJG33" s="419"/>
      <c r="RJH33" s="419"/>
      <c r="RJI33" s="419"/>
      <c r="RJJ33" s="419"/>
      <c r="RJK33" s="419"/>
      <c r="RJL33" s="419"/>
      <c r="RJM33" s="419"/>
      <c r="RJN33" s="419"/>
      <c r="RJO33" s="419"/>
      <c r="RJP33" s="419"/>
      <c r="RJQ33" s="419"/>
      <c r="RJR33" s="419"/>
      <c r="RJS33" s="419"/>
      <c r="RJT33" s="419"/>
      <c r="RJU33" s="419"/>
      <c r="RJV33" s="419"/>
      <c r="RJW33" s="419"/>
      <c r="RJX33" s="419"/>
      <c r="RJY33" s="419"/>
      <c r="RJZ33" s="419"/>
      <c r="RKA33" s="419"/>
      <c r="RKB33" s="419"/>
      <c r="RKC33" s="419"/>
      <c r="RKD33" s="419"/>
      <c r="RKE33" s="419"/>
      <c r="RKF33" s="419"/>
      <c r="RKG33" s="419"/>
      <c r="RKH33" s="419"/>
      <c r="RKI33" s="419"/>
      <c r="RKJ33" s="419"/>
      <c r="RKK33" s="419"/>
      <c r="RKL33" s="419"/>
      <c r="RKM33" s="419"/>
      <c r="RKN33" s="419"/>
      <c r="RKO33" s="419"/>
      <c r="RKP33" s="419"/>
      <c r="RKQ33" s="419"/>
      <c r="RKR33" s="419"/>
      <c r="RKS33" s="419"/>
      <c r="RKT33" s="419"/>
      <c r="RKU33" s="419"/>
      <c r="RKV33" s="419"/>
      <c r="RKW33" s="419"/>
      <c r="RKX33" s="419"/>
      <c r="RKY33" s="419"/>
      <c r="RKZ33" s="419"/>
      <c r="RLA33" s="419"/>
      <c r="RLB33" s="419"/>
      <c r="RLC33" s="419"/>
      <c r="RLD33" s="419"/>
      <c r="RLE33" s="419"/>
      <c r="RLF33" s="419"/>
      <c r="RLG33" s="419"/>
      <c r="RLH33" s="419"/>
      <c r="RLI33" s="419"/>
      <c r="RLJ33" s="419"/>
      <c r="RLK33" s="419"/>
      <c r="RLL33" s="419"/>
      <c r="RLM33" s="419"/>
      <c r="RLN33" s="419"/>
      <c r="RLO33" s="419"/>
      <c r="RLP33" s="419"/>
      <c r="RLQ33" s="419"/>
      <c r="RLR33" s="419"/>
      <c r="RLS33" s="419"/>
      <c r="RLT33" s="419"/>
      <c r="RLU33" s="419"/>
      <c r="RLV33" s="419"/>
      <c r="RLW33" s="419"/>
      <c r="RLX33" s="419"/>
      <c r="RLY33" s="419"/>
      <c r="RLZ33" s="419"/>
      <c r="RMA33" s="419"/>
      <c r="RMB33" s="419"/>
      <c r="RMC33" s="419"/>
      <c r="RMD33" s="419"/>
      <c r="RME33" s="419"/>
      <c r="RMF33" s="419"/>
      <c r="RMG33" s="419"/>
      <c r="RMH33" s="419"/>
      <c r="RMI33" s="419"/>
      <c r="RMJ33" s="419"/>
      <c r="RMK33" s="419"/>
      <c r="RML33" s="419"/>
      <c r="RMM33" s="419"/>
      <c r="RMN33" s="419"/>
      <c r="RMO33" s="419"/>
      <c r="RMP33" s="419"/>
      <c r="RMQ33" s="419"/>
      <c r="RMR33" s="419"/>
      <c r="RMS33" s="419"/>
      <c r="RMT33" s="419"/>
      <c r="RMU33" s="419"/>
      <c r="RMV33" s="419"/>
      <c r="RMW33" s="419"/>
      <c r="RMX33" s="419"/>
      <c r="RMY33" s="419"/>
      <c r="RMZ33" s="419"/>
      <c r="RNA33" s="419"/>
      <c r="RNB33" s="419"/>
      <c r="RNC33" s="419"/>
      <c r="RND33" s="419"/>
      <c r="RNE33" s="419"/>
      <c r="RNF33" s="419"/>
      <c r="RNG33" s="419"/>
      <c r="RNH33" s="419"/>
      <c r="RNI33" s="419"/>
      <c r="RNJ33" s="419"/>
      <c r="RNK33" s="419"/>
      <c r="RNL33" s="419"/>
      <c r="RNM33" s="419"/>
      <c r="RNN33" s="419"/>
      <c r="RNO33" s="419"/>
      <c r="RNP33" s="419"/>
      <c r="RNQ33" s="419"/>
      <c r="RNR33" s="419"/>
      <c r="RNS33" s="419"/>
      <c r="RNT33" s="419"/>
      <c r="RNU33" s="419"/>
      <c r="RNV33" s="419"/>
      <c r="RNW33" s="419"/>
      <c r="RNX33" s="419"/>
      <c r="RNY33" s="419"/>
      <c r="RNZ33" s="419"/>
      <c r="ROA33" s="419"/>
      <c r="ROB33" s="419"/>
      <c r="ROC33" s="419"/>
      <c r="ROD33" s="419"/>
      <c r="ROE33" s="419"/>
      <c r="ROF33" s="419"/>
      <c r="ROG33" s="419"/>
      <c r="ROH33" s="419"/>
      <c r="ROI33" s="419"/>
      <c r="ROJ33" s="419"/>
      <c r="ROK33" s="419"/>
      <c r="ROL33" s="419"/>
      <c r="ROM33" s="419"/>
      <c r="RON33" s="419"/>
      <c r="ROO33" s="419"/>
      <c r="ROP33" s="419"/>
      <c r="ROQ33" s="419"/>
      <c r="ROR33" s="419"/>
      <c r="ROS33" s="419"/>
      <c r="ROT33" s="419"/>
      <c r="ROU33" s="419"/>
      <c r="ROV33" s="419"/>
      <c r="ROW33" s="419"/>
      <c r="ROX33" s="419"/>
      <c r="ROY33" s="419"/>
      <c r="ROZ33" s="419"/>
      <c r="RPA33" s="419"/>
      <c r="RPB33" s="419"/>
      <c r="RPC33" s="419"/>
      <c r="RPD33" s="419"/>
      <c r="RPE33" s="419"/>
      <c r="RPF33" s="419"/>
      <c r="RPG33" s="419"/>
      <c r="RPH33" s="419"/>
      <c r="RPI33" s="419"/>
      <c r="RPJ33" s="419"/>
      <c r="RPK33" s="419"/>
      <c r="RPL33" s="419"/>
      <c r="RPM33" s="419"/>
      <c r="RPN33" s="419"/>
      <c r="RPO33" s="419"/>
      <c r="RPP33" s="419"/>
      <c r="RPQ33" s="419"/>
      <c r="RPR33" s="419"/>
      <c r="RPS33" s="419"/>
      <c r="RPT33" s="419"/>
      <c r="RPU33" s="419"/>
      <c r="RPV33" s="419"/>
      <c r="RPW33" s="419"/>
      <c r="RPX33" s="419"/>
      <c r="RPY33" s="419"/>
      <c r="RPZ33" s="419"/>
      <c r="RQA33" s="419"/>
      <c r="RQB33" s="419"/>
      <c r="RQC33" s="419"/>
      <c r="RQD33" s="419"/>
      <c r="RQE33" s="419"/>
      <c r="RQF33" s="419"/>
      <c r="RQG33" s="419"/>
      <c r="RQH33" s="419"/>
      <c r="RQI33" s="419"/>
      <c r="RQJ33" s="419"/>
      <c r="RQK33" s="419"/>
      <c r="RQL33" s="419"/>
      <c r="RQM33" s="419"/>
      <c r="RQN33" s="419"/>
      <c r="RQO33" s="419"/>
      <c r="RQP33" s="419"/>
      <c r="RQQ33" s="419"/>
      <c r="RQR33" s="419"/>
      <c r="RQS33" s="419"/>
      <c r="RQT33" s="419"/>
      <c r="RQU33" s="419"/>
      <c r="RQV33" s="419"/>
      <c r="RQW33" s="419"/>
      <c r="RQX33" s="419"/>
      <c r="RQY33" s="419"/>
      <c r="RQZ33" s="419"/>
      <c r="RRA33" s="419"/>
      <c r="RRB33" s="419"/>
      <c r="RRC33" s="419"/>
      <c r="RRD33" s="419"/>
      <c r="RRE33" s="419"/>
      <c r="RRF33" s="419"/>
      <c r="RRG33" s="419"/>
      <c r="RRH33" s="419"/>
      <c r="RRI33" s="419"/>
      <c r="RRJ33" s="419"/>
      <c r="RRK33" s="419"/>
      <c r="RRL33" s="419"/>
      <c r="RRM33" s="419"/>
      <c r="RRN33" s="419"/>
      <c r="RRO33" s="419"/>
      <c r="RRP33" s="419"/>
      <c r="RRQ33" s="419"/>
      <c r="RRR33" s="419"/>
      <c r="RRS33" s="419"/>
      <c r="RRT33" s="419"/>
      <c r="RRU33" s="419"/>
      <c r="RRV33" s="419"/>
      <c r="RRW33" s="419"/>
      <c r="RRX33" s="419"/>
      <c r="RRY33" s="419"/>
      <c r="RRZ33" s="419"/>
      <c r="RSA33" s="419"/>
      <c r="RSB33" s="419"/>
      <c r="RSC33" s="419"/>
      <c r="RSD33" s="419"/>
      <c r="RSE33" s="419"/>
      <c r="RSF33" s="419"/>
      <c r="RSG33" s="419"/>
      <c r="RSH33" s="419"/>
      <c r="RSI33" s="419"/>
      <c r="RSJ33" s="419"/>
      <c r="RSK33" s="419"/>
      <c r="RSL33" s="419"/>
      <c r="RSM33" s="419"/>
      <c r="RSN33" s="419"/>
      <c r="RSO33" s="419"/>
      <c r="RSP33" s="419"/>
      <c r="RSQ33" s="419"/>
      <c r="RSR33" s="419"/>
      <c r="RSS33" s="419"/>
      <c r="RST33" s="419"/>
      <c r="RSU33" s="419"/>
      <c r="RSV33" s="419"/>
      <c r="RSW33" s="419"/>
      <c r="RSX33" s="419"/>
      <c r="RSY33" s="419"/>
      <c r="RSZ33" s="419"/>
      <c r="RTA33" s="419"/>
      <c r="RTB33" s="419"/>
      <c r="RTC33" s="419"/>
      <c r="RTD33" s="419"/>
      <c r="RTE33" s="419"/>
      <c r="RTF33" s="419"/>
      <c r="RTG33" s="419"/>
      <c r="RTH33" s="419"/>
      <c r="RTI33" s="419"/>
      <c r="RTJ33" s="419"/>
      <c r="RTK33" s="419"/>
      <c r="RTL33" s="419"/>
      <c r="RTM33" s="419"/>
      <c r="RTN33" s="419"/>
      <c r="RTO33" s="419"/>
      <c r="RTP33" s="419"/>
      <c r="RTQ33" s="419"/>
      <c r="RTR33" s="419"/>
      <c r="RTS33" s="419"/>
      <c r="RTT33" s="419"/>
      <c r="RTU33" s="419"/>
      <c r="RTV33" s="419"/>
      <c r="RTW33" s="419"/>
      <c r="RTX33" s="419"/>
      <c r="RTY33" s="419"/>
      <c r="RTZ33" s="419"/>
      <c r="RUA33" s="419"/>
      <c r="RUB33" s="419"/>
      <c r="RUC33" s="419"/>
      <c r="RUD33" s="419"/>
      <c r="RUE33" s="419"/>
      <c r="RUF33" s="419"/>
      <c r="RUG33" s="419"/>
      <c r="RUH33" s="419"/>
      <c r="RUI33" s="419"/>
      <c r="RUJ33" s="419"/>
      <c r="RUK33" s="419"/>
      <c r="RUL33" s="419"/>
      <c r="RUM33" s="419"/>
      <c r="RUN33" s="419"/>
      <c r="RUO33" s="419"/>
      <c r="RUP33" s="419"/>
      <c r="RUQ33" s="419"/>
      <c r="RUR33" s="419"/>
      <c r="RUS33" s="419"/>
      <c r="RUT33" s="419"/>
      <c r="RUU33" s="419"/>
      <c r="RUV33" s="419"/>
      <c r="RUW33" s="419"/>
      <c r="RUX33" s="419"/>
      <c r="RUY33" s="419"/>
      <c r="RUZ33" s="419"/>
      <c r="RVA33" s="419"/>
      <c r="RVB33" s="419"/>
      <c r="RVC33" s="419"/>
      <c r="RVD33" s="419"/>
      <c r="RVE33" s="419"/>
      <c r="RVF33" s="419"/>
      <c r="RVG33" s="419"/>
      <c r="RVH33" s="419"/>
      <c r="RVI33" s="419"/>
      <c r="RVJ33" s="419"/>
      <c r="RVK33" s="419"/>
      <c r="RVL33" s="419"/>
      <c r="RVM33" s="419"/>
      <c r="RVN33" s="419"/>
      <c r="RVO33" s="419"/>
      <c r="RVP33" s="419"/>
      <c r="RVQ33" s="419"/>
      <c r="RVR33" s="419"/>
      <c r="RVS33" s="419"/>
      <c r="RVT33" s="419"/>
      <c r="RVU33" s="419"/>
      <c r="RVV33" s="419"/>
      <c r="RVW33" s="419"/>
      <c r="RVX33" s="419"/>
      <c r="RVY33" s="419"/>
      <c r="RVZ33" s="419"/>
      <c r="RWA33" s="419"/>
      <c r="RWB33" s="419"/>
      <c r="RWC33" s="419"/>
      <c r="RWD33" s="419"/>
      <c r="RWE33" s="419"/>
      <c r="RWF33" s="419"/>
      <c r="RWG33" s="419"/>
      <c r="RWH33" s="419"/>
      <c r="RWI33" s="419"/>
      <c r="RWJ33" s="419"/>
      <c r="RWK33" s="419"/>
      <c r="RWL33" s="419"/>
      <c r="RWM33" s="419"/>
      <c r="RWN33" s="419"/>
      <c r="RWO33" s="419"/>
      <c r="RWP33" s="419"/>
      <c r="RWQ33" s="419"/>
      <c r="RWR33" s="419"/>
      <c r="RWS33" s="419"/>
      <c r="RWT33" s="419"/>
      <c r="RWU33" s="419"/>
      <c r="RWV33" s="419"/>
      <c r="RWW33" s="419"/>
      <c r="RWX33" s="419"/>
      <c r="RWY33" s="419"/>
      <c r="RWZ33" s="419"/>
      <c r="RXA33" s="419"/>
      <c r="RXB33" s="419"/>
      <c r="RXC33" s="419"/>
      <c r="RXD33" s="419"/>
      <c r="RXE33" s="419"/>
      <c r="RXF33" s="419"/>
      <c r="RXG33" s="419"/>
      <c r="RXH33" s="419"/>
      <c r="RXI33" s="419"/>
      <c r="RXJ33" s="419"/>
      <c r="RXK33" s="419"/>
      <c r="RXL33" s="419"/>
      <c r="RXM33" s="419"/>
      <c r="RXN33" s="419"/>
      <c r="RXO33" s="419"/>
      <c r="RXP33" s="419"/>
      <c r="RXQ33" s="419"/>
      <c r="RXR33" s="419"/>
      <c r="RXS33" s="419"/>
      <c r="RXT33" s="419"/>
      <c r="RXU33" s="419"/>
      <c r="RXV33" s="419"/>
      <c r="RXW33" s="419"/>
      <c r="RXX33" s="419"/>
      <c r="RXY33" s="419"/>
      <c r="RXZ33" s="419"/>
      <c r="RYA33" s="419"/>
      <c r="RYB33" s="419"/>
      <c r="RYC33" s="419"/>
      <c r="RYD33" s="419"/>
      <c r="RYE33" s="419"/>
      <c r="RYF33" s="419"/>
      <c r="RYG33" s="419"/>
      <c r="RYH33" s="419"/>
      <c r="RYI33" s="419"/>
      <c r="RYJ33" s="419"/>
      <c r="RYK33" s="419"/>
      <c r="RYL33" s="419"/>
      <c r="RYM33" s="419"/>
      <c r="RYN33" s="419"/>
      <c r="RYO33" s="419"/>
      <c r="RYP33" s="419"/>
      <c r="RYQ33" s="419"/>
      <c r="RYR33" s="419"/>
      <c r="RYS33" s="419"/>
      <c r="RYT33" s="419"/>
      <c r="RYU33" s="419"/>
      <c r="RYV33" s="419"/>
      <c r="RYW33" s="419"/>
      <c r="RYX33" s="419"/>
      <c r="RYY33" s="419"/>
      <c r="RYZ33" s="419"/>
      <c r="RZA33" s="419"/>
      <c r="RZB33" s="419"/>
      <c r="RZC33" s="419"/>
      <c r="RZD33" s="419"/>
      <c r="RZE33" s="419"/>
      <c r="RZF33" s="419"/>
      <c r="RZG33" s="419"/>
      <c r="RZH33" s="419"/>
      <c r="RZI33" s="419"/>
      <c r="RZJ33" s="419"/>
      <c r="RZK33" s="419"/>
      <c r="RZL33" s="419"/>
      <c r="RZM33" s="419"/>
      <c r="RZN33" s="419"/>
      <c r="RZO33" s="419"/>
      <c r="RZP33" s="419"/>
      <c r="RZQ33" s="419"/>
      <c r="RZR33" s="419"/>
      <c r="RZS33" s="419"/>
      <c r="RZT33" s="419"/>
      <c r="RZU33" s="419"/>
      <c r="RZV33" s="419"/>
      <c r="RZW33" s="419"/>
      <c r="RZX33" s="419"/>
      <c r="RZY33" s="419"/>
      <c r="RZZ33" s="419"/>
      <c r="SAA33" s="419"/>
      <c r="SAB33" s="419"/>
      <c r="SAC33" s="419"/>
      <c r="SAD33" s="419"/>
      <c r="SAE33" s="419"/>
      <c r="SAF33" s="419"/>
      <c r="SAG33" s="419"/>
      <c r="SAH33" s="419"/>
      <c r="SAI33" s="419"/>
      <c r="SAJ33" s="419"/>
      <c r="SAK33" s="419"/>
      <c r="SAL33" s="419"/>
      <c r="SAM33" s="419"/>
      <c r="SAN33" s="419"/>
      <c r="SAO33" s="419"/>
      <c r="SAP33" s="419"/>
      <c r="SAQ33" s="419"/>
      <c r="SAR33" s="419"/>
      <c r="SAS33" s="419"/>
      <c r="SAT33" s="419"/>
      <c r="SAU33" s="419"/>
      <c r="SAV33" s="419"/>
      <c r="SAW33" s="419"/>
      <c r="SAX33" s="419"/>
      <c r="SAY33" s="419"/>
      <c r="SAZ33" s="419"/>
      <c r="SBA33" s="419"/>
      <c r="SBB33" s="419"/>
      <c r="SBC33" s="419"/>
      <c r="SBD33" s="419"/>
      <c r="SBE33" s="419"/>
      <c r="SBF33" s="419"/>
      <c r="SBG33" s="419"/>
      <c r="SBH33" s="419"/>
      <c r="SBI33" s="419"/>
      <c r="SBJ33" s="419"/>
      <c r="SBK33" s="419"/>
      <c r="SBL33" s="419"/>
      <c r="SBM33" s="419"/>
      <c r="SBN33" s="419"/>
      <c r="SBO33" s="419"/>
      <c r="SBP33" s="419"/>
      <c r="SBQ33" s="419"/>
      <c r="SBR33" s="419"/>
      <c r="SBS33" s="419"/>
      <c r="SBT33" s="419"/>
      <c r="SBU33" s="419"/>
      <c r="SBV33" s="419"/>
      <c r="SBW33" s="419"/>
      <c r="SBX33" s="419"/>
      <c r="SBY33" s="419"/>
      <c r="SBZ33" s="419"/>
      <c r="SCA33" s="419"/>
      <c r="SCB33" s="419"/>
      <c r="SCC33" s="419"/>
      <c r="SCD33" s="419"/>
      <c r="SCE33" s="419"/>
      <c r="SCF33" s="419"/>
      <c r="SCG33" s="419"/>
      <c r="SCH33" s="419"/>
      <c r="SCI33" s="419"/>
      <c r="SCJ33" s="419"/>
      <c r="SCK33" s="419"/>
      <c r="SCL33" s="419"/>
      <c r="SCM33" s="419"/>
      <c r="SCN33" s="419"/>
      <c r="SCO33" s="419"/>
      <c r="SCP33" s="419"/>
      <c r="SCQ33" s="419"/>
      <c r="SCR33" s="419"/>
      <c r="SCS33" s="419"/>
      <c r="SCT33" s="419"/>
      <c r="SCU33" s="419"/>
      <c r="SCV33" s="419"/>
      <c r="SCW33" s="419"/>
      <c r="SCX33" s="419"/>
      <c r="SCY33" s="419"/>
      <c r="SCZ33" s="419"/>
      <c r="SDA33" s="419"/>
      <c r="SDB33" s="419"/>
      <c r="SDC33" s="419"/>
      <c r="SDD33" s="419"/>
      <c r="SDE33" s="419"/>
      <c r="SDF33" s="419"/>
      <c r="SDG33" s="419"/>
      <c r="SDH33" s="419"/>
      <c r="SDI33" s="419"/>
      <c r="SDJ33" s="419"/>
      <c r="SDK33" s="419"/>
      <c r="SDL33" s="419"/>
      <c r="SDM33" s="419"/>
      <c r="SDN33" s="419"/>
      <c r="SDO33" s="419"/>
      <c r="SDP33" s="419"/>
      <c r="SDQ33" s="419"/>
      <c r="SDR33" s="419"/>
      <c r="SDS33" s="419"/>
      <c r="SDT33" s="419"/>
      <c r="SDU33" s="419"/>
      <c r="SDV33" s="419"/>
      <c r="SDW33" s="419"/>
      <c r="SDX33" s="419"/>
      <c r="SDY33" s="419"/>
      <c r="SDZ33" s="419"/>
      <c r="SEA33" s="419"/>
      <c r="SEB33" s="419"/>
      <c r="SEC33" s="419"/>
      <c r="SED33" s="419"/>
      <c r="SEE33" s="419"/>
      <c r="SEF33" s="419"/>
      <c r="SEG33" s="419"/>
      <c r="SEH33" s="419"/>
      <c r="SEI33" s="419"/>
      <c r="SEJ33" s="419"/>
      <c r="SEK33" s="419"/>
      <c r="SEL33" s="419"/>
      <c r="SEM33" s="419"/>
      <c r="SEN33" s="419"/>
      <c r="SEO33" s="419"/>
      <c r="SEP33" s="419"/>
      <c r="SEQ33" s="419"/>
      <c r="SER33" s="419"/>
      <c r="SES33" s="419"/>
      <c r="SET33" s="419"/>
      <c r="SEU33" s="419"/>
      <c r="SEV33" s="419"/>
      <c r="SEW33" s="419"/>
      <c r="SEX33" s="419"/>
      <c r="SEY33" s="419"/>
      <c r="SEZ33" s="419"/>
      <c r="SFA33" s="419"/>
      <c r="SFB33" s="419"/>
      <c r="SFC33" s="419"/>
      <c r="SFD33" s="419"/>
      <c r="SFE33" s="419"/>
      <c r="SFF33" s="419"/>
      <c r="SFG33" s="419"/>
      <c r="SFH33" s="419"/>
      <c r="SFI33" s="419"/>
      <c r="SFJ33" s="419"/>
      <c r="SFK33" s="419"/>
      <c r="SFL33" s="419"/>
      <c r="SFM33" s="419"/>
      <c r="SFN33" s="419"/>
      <c r="SFO33" s="419"/>
      <c r="SFP33" s="419"/>
      <c r="SFQ33" s="419"/>
      <c r="SFR33" s="419"/>
      <c r="SFS33" s="419"/>
      <c r="SFT33" s="419"/>
      <c r="SFU33" s="419"/>
      <c r="SFV33" s="419"/>
      <c r="SFW33" s="419"/>
      <c r="SFX33" s="419"/>
      <c r="SFY33" s="419"/>
      <c r="SFZ33" s="419"/>
      <c r="SGA33" s="419"/>
      <c r="SGB33" s="419"/>
      <c r="SGC33" s="419"/>
      <c r="SGD33" s="419"/>
      <c r="SGE33" s="419"/>
      <c r="SGF33" s="419"/>
      <c r="SGG33" s="419"/>
      <c r="SGH33" s="419"/>
      <c r="SGI33" s="419"/>
      <c r="SGJ33" s="419"/>
      <c r="SGK33" s="419"/>
      <c r="SGL33" s="419"/>
      <c r="SGM33" s="419"/>
      <c r="SGN33" s="419"/>
      <c r="SGO33" s="419"/>
      <c r="SGP33" s="419"/>
      <c r="SGQ33" s="419"/>
      <c r="SGR33" s="419"/>
      <c r="SGS33" s="419"/>
      <c r="SGT33" s="419"/>
      <c r="SGU33" s="419"/>
      <c r="SGV33" s="419"/>
      <c r="SGW33" s="419"/>
      <c r="SGX33" s="419"/>
      <c r="SGY33" s="419"/>
      <c r="SGZ33" s="419"/>
      <c r="SHA33" s="419"/>
      <c r="SHB33" s="419"/>
      <c r="SHC33" s="419"/>
      <c r="SHD33" s="419"/>
      <c r="SHE33" s="419"/>
      <c r="SHF33" s="419"/>
      <c r="SHG33" s="419"/>
      <c r="SHH33" s="419"/>
      <c r="SHI33" s="419"/>
      <c r="SHJ33" s="419"/>
      <c r="SHK33" s="419"/>
      <c r="SHL33" s="419"/>
      <c r="SHM33" s="419"/>
      <c r="SHN33" s="419"/>
      <c r="SHO33" s="419"/>
      <c r="SHP33" s="419"/>
      <c r="SHQ33" s="419"/>
      <c r="SHR33" s="419"/>
      <c r="SHS33" s="419"/>
      <c r="SHT33" s="419"/>
      <c r="SHU33" s="419"/>
      <c r="SHV33" s="419"/>
      <c r="SHW33" s="419"/>
      <c r="SHX33" s="419"/>
      <c r="SHY33" s="419"/>
      <c r="SHZ33" s="419"/>
      <c r="SIA33" s="419"/>
      <c r="SIB33" s="419"/>
      <c r="SIC33" s="419"/>
      <c r="SID33" s="419"/>
      <c r="SIE33" s="419"/>
      <c r="SIF33" s="419"/>
      <c r="SIG33" s="419"/>
      <c r="SIH33" s="419"/>
      <c r="SII33" s="419"/>
      <c r="SIJ33" s="419"/>
      <c r="SIK33" s="419"/>
      <c r="SIL33" s="419"/>
      <c r="SIM33" s="419"/>
      <c r="SIN33" s="419"/>
      <c r="SIO33" s="419"/>
      <c r="SIP33" s="419"/>
      <c r="SIQ33" s="419"/>
      <c r="SIR33" s="419"/>
      <c r="SIS33" s="419"/>
      <c r="SIT33" s="419"/>
      <c r="SIU33" s="419"/>
      <c r="SIV33" s="419"/>
      <c r="SIW33" s="419"/>
      <c r="SIX33" s="419"/>
      <c r="SIY33" s="419"/>
      <c r="SIZ33" s="419"/>
      <c r="SJA33" s="419"/>
      <c r="SJB33" s="419"/>
      <c r="SJC33" s="419"/>
      <c r="SJD33" s="419"/>
      <c r="SJE33" s="419"/>
      <c r="SJF33" s="419"/>
      <c r="SJG33" s="419"/>
      <c r="SJH33" s="419"/>
      <c r="SJI33" s="419"/>
      <c r="SJJ33" s="419"/>
      <c r="SJK33" s="419"/>
      <c r="SJL33" s="419"/>
      <c r="SJM33" s="419"/>
      <c r="SJN33" s="419"/>
      <c r="SJO33" s="419"/>
      <c r="SJP33" s="419"/>
      <c r="SJQ33" s="419"/>
      <c r="SJR33" s="419"/>
      <c r="SJS33" s="419"/>
      <c r="SJT33" s="419"/>
      <c r="SJU33" s="419"/>
      <c r="SJV33" s="419"/>
      <c r="SJW33" s="419"/>
      <c r="SJX33" s="419"/>
      <c r="SJY33" s="419"/>
      <c r="SJZ33" s="419"/>
      <c r="SKA33" s="419"/>
      <c r="SKB33" s="419"/>
      <c r="SKC33" s="419"/>
      <c r="SKD33" s="419"/>
      <c r="SKE33" s="419"/>
      <c r="SKF33" s="419"/>
      <c r="SKG33" s="419"/>
      <c r="SKH33" s="419"/>
      <c r="SKI33" s="419"/>
      <c r="SKJ33" s="419"/>
      <c r="SKK33" s="419"/>
      <c r="SKL33" s="419"/>
      <c r="SKM33" s="419"/>
      <c r="SKN33" s="419"/>
      <c r="SKO33" s="419"/>
      <c r="SKP33" s="419"/>
      <c r="SKQ33" s="419"/>
      <c r="SKR33" s="419"/>
      <c r="SKS33" s="419"/>
      <c r="SKT33" s="419"/>
      <c r="SKU33" s="419"/>
      <c r="SKV33" s="419"/>
      <c r="SKW33" s="419"/>
      <c r="SKX33" s="419"/>
      <c r="SKY33" s="419"/>
      <c r="SKZ33" s="419"/>
      <c r="SLA33" s="419"/>
      <c r="SLB33" s="419"/>
      <c r="SLC33" s="419"/>
      <c r="SLD33" s="419"/>
      <c r="SLE33" s="419"/>
      <c r="SLF33" s="419"/>
      <c r="SLG33" s="419"/>
      <c r="SLH33" s="419"/>
      <c r="SLI33" s="419"/>
      <c r="SLJ33" s="419"/>
      <c r="SLK33" s="419"/>
      <c r="SLL33" s="419"/>
      <c r="SLM33" s="419"/>
      <c r="SLN33" s="419"/>
      <c r="SLO33" s="419"/>
      <c r="SLP33" s="419"/>
      <c r="SLQ33" s="419"/>
      <c r="SLR33" s="419"/>
      <c r="SLS33" s="419"/>
      <c r="SLT33" s="419"/>
      <c r="SLU33" s="419"/>
      <c r="SLV33" s="419"/>
      <c r="SLW33" s="419"/>
      <c r="SLX33" s="419"/>
      <c r="SLY33" s="419"/>
      <c r="SLZ33" s="419"/>
      <c r="SMA33" s="419"/>
      <c r="SMB33" s="419"/>
      <c r="SMC33" s="419"/>
      <c r="SMD33" s="419"/>
      <c r="SME33" s="419"/>
      <c r="SMF33" s="419"/>
      <c r="SMG33" s="419"/>
      <c r="SMH33" s="419"/>
      <c r="SMI33" s="419"/>
      <c r="SMJ33" s="419"/>
      <c r="SMK33" s="419"/>
      <c r="SML33" s="419"/>
      <c r="SMM33" s="419"/>
      <c r="SMN33" s="419"/>
      <c r="SMO33" s="419"/>
      <c r="SMP33" s="419"/>
      <c r="SMQ33" s="419"/>
      <c r="SMR33" s="419"/>
      <c r="SMS33" s="419"/>
      <c r="SMT33" s="419"/>
      <c r="SMU33" s="419"/>
      <c r="SMV33" s="419"/>
      <c r="SMW33" s="419"/>
      <c r="SMX33" s="419"/>
      <c r="SMY33" s="419"/>
      <c r="SMZ33" s="419"/>
      <c r="SNA33" s="419"/>
      <c r="SNB33" s="419"/>
      <c r="SNC33" s="419"/>
      <c r="SND33" s="419"/>
      <c r="SNE33" s="419"/>
      <c r="SNF33" s="419"/>
      <c r="SNG33" s="419"/>
      <c r="SNH33" s="419"/>
      <c r="SNI33" s="419"/>
      <c r="SNJ33" s="419"/>
      <c r="SNK33" s="419"/>
      <c r="SNL33" s="419"/>
      <c r="SNM33" s="419"/>
      <c r="SNN33" s="419"/>
      <c r="SNO33" s="419"/>
      <c r="SNP33" s="419"/>
      <c r="SNQ33" s="419"/>
      <c r="SNR33" s="419"/>
      <c r="SNS33" s="419"/>
      <c r="SNT33" s="419"/>
      <c r="SNU33" s="419"/>
      <c r="SNV33" s="419"/>
      <c r="SNW33" s="419"/>
      <c r="SNX33" s="419"/>
      <c r="SNY33" s="419"/>
      <c r="SNZ33" s="419"/>
      <c r="SOA33" s="419"/>
      <c r="SOB33" s="419"/>
      <c r="SOC33" s="419"/>
      <c r="SOD33" s="419"/>
      <c r="SOE33" s="419"/>
      <c r="SOF33" s="419"/>
      <c r="SOG33" s="419"/>
      <c r="SOH33" s="419"/>
      <c r="SOI33" s="419"/>
      <c r="SOJ33" s="419"/>
      <c r="SOK33" s="419"/>
      <c r="SOL33" s="419"/>
      <c r="SOM33" s="419"/>
      <c r="SON33" s="419"/>
      <c r="SOO33" s="419"/>
      <c r="SOP33" s="419"/>
      <c r="SOQ33" s="419"/>
      <c r="SOR33" s="419"/>
      <c r="SOS33" s="419"/>
      <c r="SOT33" s="419"/>
      <c r="SOU33" s="419"/>
      <c r="SOV33" s="419"/>
      <c r="SOW33" s="419"/>
      <c r="SOX33" s="419"/>
      <c r="SOY33" s="419"/>
      <c r="SOZ33" s="419"/>
      <c r="SPA33" s="419"/>
      <c r="SPB33" s="419"/>
      <c r="SPC33" s="419"/>
      <c r="SPD33" s="419"/>
      <c r="SPE33" s="419"/>
      <c r="SPF33" s="419"/>
      <c r="SPG33" s="419"/>
      <c r="SPH33" s="419"/>
      <c r="SPI33" s="419"/>
      <c r="SPJ33" s="419"/>
      <c r="SPK33" s="419"/>
      <c r="SPL33" s="419"/>
      <c r="SPM33" s="419"/>
      <c r="SPN33" s="419"/>
      <c r="SPO33" s="419"/>
      <c r="SPP33" s="419"/>
      <c r="SPQ33" s="419"/>
      <c r="SPR33" s="419"/>
      <c r="SPS33" s="419"/>
      <c r="SPT33" s="419"/>
      <c r="SPU33" s="419"/>
      <c r="SPV33" s="419"/>
      <c r="SPW33" s="419"/>
      <c r="SPX33" s="419"/>
      <c r="SPY33" s="419"/>
      <c r="SPZ33" s="419"/>
      <c r="SQA33" s="419"/>
      <c r="SQB33" s="419"/>
      <c r="SQC33" s="419"/>
      <c r="SQD33" s="419"/>
      <c r="SQE33" s="419"/>
      <c r="SQF33" s="419"/>
      <c r="SQG33" s="419"/>
      <c r="SQH33" s="419"/>
      <c r="SQI33" s="419"/>
      <c r="SQJ33" s="419"/>
      <c r="SQK33" s="419"/>
      <c r="SQL33" s="419"/>
      <c r="SQM33" s="419"/>
      <c r="SQN33" s="419"/>
      <c r="SQO33" s="419"/>
      <c r="SQP33" s="419"/>
      <c r="SQQ33" s="419"/>
      <c r="SQR33" s="419"/>
      <c r="SQS33" s="419"/>
      <c r="SQT33" s="419"/>
      <c r="SQU33" s="419"/>
      <c r="SQV33" s="419"/>
      <c r="SQW33" s="419"/>
      <c r="SQX33" s="419"/>
      <c r="SQY33" s="419"/>
      <c r="SQZ33" s="419"/>
      <c r="SRA33" s="419"/>
      <c r="SRB33" s="419"/>
      <c r="SRC33" s="419"/>
      <c r="SRD33" s="419"/>
      <c r="SRE33" s="419"/>
      <c r="SRF33" s="419"/>
      <c r="SRG33" s="419"/>
      <c r="SRH33" s="419"/>
      <c r="SRI33" s="419"/>
      <c r="SRJ33" s="419"/>
      <c r="SRK33" s="419"/>
      <c r="SRL33" s="419"/>
      <c r="SRM33" s="419"/>
      <c r="SRN33" s="419"/>
      <c r="SRO33" s="419"/>
      <c r="SRP33" s="419"/>
      <c r="SRQ33" s="419"/>
      <c r="SRR33" s="419"/>
      <c r="SRS33" s="419"/>
      <c r="SRT33" s="419"/>
      <c r="SRU33" s="419"/>
      <c r="SRV33" s="419"/>
      <c r="SRW33" s="419"/>
      <c r="SRX33" s="419"/>
      <c r="SRY33" s="419"/>
      <c r="SRZ33" s="419"/>
      <c r="SSA33" s="419"/>
      <c r="SSB33" s="419"/>
      <c r="SSC33" s="419"/>
      <c r="SSD33" s="419"/>
      <c r="SSE33" s="419"/>
      <c r="SSF33" s="419"/>
      <c r="SSG33" s="419"/>
      <c r="SSH33" s="419"/>
      <c r="SSI33" s="419"/>
      <c r="SSJ33" s="419"/>
      <c r="SSK33" s="419"/>
      <c r="SSL33" s="419"/>
      <c r="SSM33" s="419"/>
      <c r="SSN33" s="419"/>
      <c r="SSO33" s="419"/>
      <c r="SSP33" s="419"/>
      <c r="SSQ33" s="419"/>
      <c r="SSR33" s="419"/>
      <c r="SSS33" s="419"/>
      <c r="SST33" s="419"/>
      <c r="SSU33" s="419"/>
      <c r="SSV33" s="419"/>
      <c r="SSW33" s="419"/>
      <c r="SSX33" s="419"/>
      <c r="SSY33" s="419"/>
      <c r="SSZ33" s="419"/>
      <c r="STA33" s="419"/>
      <c r="STB33" s="419"/>
      <c r="STC33" s="419"/>
      <c r="STD33" s="419"/>
      <c r="STE33" s="419"/>
      <c r="STF33" s="419"/>
      <c r="STG33" s="419"/>
      <c r="STH33" s="419"/>
      <c r="STI33" s="419"/>
      <c r="STJ33" s="419"/>
      <c r="STK33" s="419"/>
      <c r="STL33" s="419"/>
      <c r="STM33" s="419"/>
      <c r="STN33" s="419"/>
      <c r="STO33" s="419"/>
      <c r="STP33" s="419"/>
      <c r="STQ33" s="419"/>
      <c r="STR33" s="419"/>
      <c r="STS33" s="419"/>
      <c r="STT33" s="419"/>
      <c r="STU33" s="419"/>
      <c r="STV33" s="419"/>
      <c r="STW33" s="419"/>
      <c r="STX33" s="419"/>
      <c r="STY33" s="419"/>
      <c r="STZ33" s="419"/>
      <c r="SUA33" s="419"/>
      <c r="SUB33" s="419"/>
      <c r="SUC33" s="419"/>
      <c r="SUD33" s="419"/>
      <c r="SUE33" s="419"/>
      <c r="SUF33" s="419"/>
      <c r="SUG33" s="419"/>
      <c r="SUH33" s="419"/>
      <c r="SUI33" s="419"/>
      <c r="SUJ33" s="419"/>
      <c r="SUK33" s="419"/>
      <c r="SUL33" s="419"/>
      <c r="SUM33" s="419"/>
      <c r="SUN33" s="419"/>
      <c r="SUO33" s="419"/>
      <c r="SUP33" s="419"/>
      <c r="SUQ33" s="419"/>
      <c r="SUR33" s="419"/>
      <c r="SUS33" s="419"/>
      <c r="SUT33" s="419"/>
      <c r="SUU33" s="419"/>
      <c r="SUV33" s="419"/>
      <c r="SUW33" s="419"/>
      <c r="SUX33" s="419"/>
      <c r="SUY33" s="419"/>
      <c r="SUZ33" s="419"/>
      <c r="SVA33" s="419"/>
      <c r="SVB33" s="419"/>
      <c r="SVC33" s="419"/>
      <c r="SVD33" s="419"/>
      <c r="SVE33" s="419"/>
      <c r="SVF33" s="419"/>
      <c r="SVG33" s="419"/>
      <c r="SVH33" s="419"/>
      <c r="SVI33" s="419"/>
      <c r="SVJ33" s="419"/>
      <c r="SVK33" s="419"/>
      <c r="SVL33" s="419"/>
      <c r="SVM33" s="419"/>
      <c r="SVN33" s="419"/>
      <c r="SVO33" s="419"/>
      <c r="SVP33" s="419"/>
      <c r="SVQ33" s="419"/>
      <c r="SVR33" s="419"/>
      <c r="SVS33" s="419"/>
      <c r="SVT33" s="419"/>
      <c r="SVU33" s="419"/>
      <c r="SVV33" s="419"/>
      <c r="SVW33" s="419"/>
      <c r="SVX33" s="419"/>
      <c r="SVY33" s="419"/>
      <c r="SVZ33" s="419"/>
      <c r="SWA33" s="419"/>
      <c r="SWB33" s="419"/>
      <c r="SWC33" s="419"/>
      <c r="SWD33" s="419"/>
      <c r="SWE33" s="419"/>
      <c r="SWF33" s="419"/>
      <c r="SWG33" s="419"/>
      <c r="SWH33" s="419"/>
      <c r="SWI33" s="419"/>
      <c r="SWJ33" s="419"/>
      <c r="SWK33" s="419"/>
      <c r="SWL33" s="419"/>
      <c r="SWM33" s="419"/>
      <c r="SWN33" s="419"/>
      <c r="SWO33" s="419"/>
      <c r="SWP33" s="419"/>
      <c r="SWQ33" s="419"/>
      <c r="SWR33" s="419"/>
      <c r="SWS33" s="419"/>
      <c r="SWT33" s="419"/>
      <c r="SWU33" s="419"/>
      <c r="SWV33" s="419"/>
      <c r="SWW33" s="419"/>
      <c r="SWX33" s="419"/>
      <c r="SWY33" s="419"/>
      <c r="SWZ33" s="419"/>
      <c r="SXA33" s="419"/>
      <c r="SXB33" s="419"/>
      <c r="SXC33" s="419"/>
      <c r="SXD33" s="419"/>
      <c r="SXE33" s="419"/>
      <c r="SXF33" s="419"/>
      <c r="SXG33" s="419"/>
      <c r="SXH33" s="419"/>
      <c r="SXI33" s="419"/>
      <c r="SXJ33" s="419"/>
      <c r="SXK33" s="419"/>
      <c r="SXL33" s="419"/>
      <c r="SXM33" s="419"/>
      <c r="SXN33" s="419"/>
      <c r="SXO33" s="419"/>
      <c r="SXP33" s="419"/>
      <c r="SXQ33" s="419"/>
      <c r="SXR33" s="419"/>
      <c r="SXS33" s="419"/>
      <c r="SXT33" s="419"/>
      <c r="SXU33" s="419"/>
      <c r="SXV33" s="419"/>
      <c r="SXW33" s="419"/>
      <c r="SXX33" s="419"/>
      <c r="SXY33" s="419"/>
      <c r="SXZ33" s="419"/>
      <c r="SYA33" s="419"/>
      <c r="SYB33" s="419"/>
      <c r="SYC33" s="419"/>
      <c r="SYD33" s="419"/>
      <c r="SYE33" s="419"/>
      <c r="SYF33" s="419"/>
      <c r="SYG33" s="419"/>
      <c r="SYH33" s="419"/>
      <c r="SYI33" s="419"/>
      <c r="SYJ33" s="419"/>
      <c r="SYK33" s="419"/>
      <c r="SYL33" s="419"/>
      <c r="SYM33" s="419"/>
      <c r="SYN33" s="419"/>
      <c r="SYO33" s="419"/>
      <c r="SYP33" s="419"/>
      <c r="SYQ33" s="419"/>
      <c r="SYR33" s="419"/>
      <c r="SYS33" s="419"/>
      <c r="SYT33" s="419"/>
      <c r="SYU33" s="419"/>
      <c r="SYV33" s="419"/>
      <c r="SYW33" s="419"/>
      <c r="SYX33" s="419"/>
      <c r="SYY33" s="419"/>
      <c r="SYZ33" s="419"/>
      <c r="SZA33" s="419"/>
      <c r="SZB33" s="419"/>
      <c r="SZC33" s="419"/>
      <c r="SZD33" s="419"/>
      <c r="SZE33" s="419"/>
      <c r="SZF33" s="419"/>
      <c r="SZG33" s="419"/>
      <c r="SZH33" s="419"/>
      <c r="SZI33" s="419"/>
      <c r="SZJ33" s="419"/>
      <c r="SZK33" s="419"/>
      <c r="SZL33" s="419"/>
      <c r="SZM33" s="419"/>
      <c r="SZN33" s="419"/>
      <c r="SZO33" s="419"/>
      <c r="SZP33" s="419"/>
      <c r="SZQ33" s="419"/>
      <c r="SZR33" s="419"/>
      <c r="SZS33" s="419"/>
      <c r="SZT33" s="419"/>
      <c r="SZU33" s="419"/>
      <c r="SZV33" s="419"/>
      <c r="SZW33" s="419"/>
      <c r="SZX33" s="419"/>
      <c r="SZY33" s="419"/>
      <c r="SZZ33" s="419"/>
      <c r="TAA33" s="419"/>
      <c r="TAB33" s="419"/>
      <c r="TAC33" s="419"/>
      <c r="TAD33" s="419"/>
      <c r="TAE33" s="419"/>
      <c r="TAF33" s="419"/>
      <c r="TAG33" s="419"/>
      <c r="TAH33" s="419"/>
      <c r="TAI33" s="419"/>
      <c r="TAJ33" s="419"/>
      <c r="TAK33" s="419"/>
      <c r="TAL33" s="419"/>
      <c r="TAM33" s="419"/>
      <c r="TAN33" s="419"/>
      <c r="TAO33" s="419"/>
      <c r="TAP33" s="419"/>
      <c r="TAQ33" s="419"/>
      <c r="TAR33" s="419"/>
      <c r="TAS33" s="419"/>
      <c r="TAT33" s="419"/>
      <c r="TAU33" s="419"/>
      <c r="TAV33" s="419"/>
      <c r="TAW33" s="419"/>
      <c r="TAX33" s="419"/>
      <c r="TAY33" s="419"/>
      <c r="TAZ33" s="419"/>
      <c r="TBA33" s="419"/>
      <c r="TBB33" s="419"/>
      <c r="TBC33" s="419"/>
      <c r="TBD33" s="419"/>
      <c r="TBE33" s="419"/>
      <c r="TBF33" s="419"/>
      <c r="TBG33" s="419"/>
      <c r="TBH33" s="419"/>
      <c r="TBI33" s="419"/>
      <c r="TBJ33" s="419"/>
      <c r="TBK33" s="419"/>
      <c r="TBL33" s="419"/>
      <c r="TBM33" s="419"/>
      <c r="TBN33" s="419"/>
      <c r="TBO33" s="419"/>
      <c r="TBP33" s="419"/>
      <c r="TBQ33" s="419"/>
      <c r="TBR33" s="419"/>
      <c r="TBS33" s="419"/>
      <c r="TBT33" s="419"/>
      <c r="TBU33" s="419"/>
      <c r="TBV33" s="419"/>
      <c r="TBW33" s="419"/>
      <c r="TBX33" s="419"/>
      <c r="TBY33" s="419"/>
      <c r="TBZ33" s="419"/>
      <c r="TCA33" s="419"/>
      <c r="TCB33" s="419"/>
      <c r="TCC33" s="419"/>
      <c r="TCD33" s="419"/>
      <c r="TCE33" s="419"/>
      <c r="TCF33" s="419"/>
      <c r="TCG33" s="419"/>
      <c r="TCH33" s="419"/>
      <c r="TCI33" s="419"/>
      <c r="TCJ33" s="419"/>
      <c r="TCK33" s="419"/>
      <c r="TCL33" s="419"/>
      <c r="TCM33" s="419"/>
      <c r="TCN33" s="419"/>
      <c r="TCO33" s="419"/>
      <c r="TCP33" s="419"/>
      <c r="TCQ33" s="419"/>
      <c r="TCR33" s="419"/>
      <c r="TCS33" s="419"/>
      <c r="TCT33" s="419"/>
      <c r="TCU33" s="419"/>
      <c r="TCV33" s="419"/>
      <c r="TCW33" s="419"/>
      <c r="TCX33" s="419"/>
      <c r="TCY33" s="419"/>
      <c r="TCZ33" s="419"/>
      <c r="TDA33" s="419"/>
      <c r="TDB33" s="419"/>
      <c r="TDC33" s="419"/>
      <c r="TDD33" s="419"/>
      <c r="TDE33" s="419"/>
      <c r="TDF33" s="419"/>
      <c r="TDG33" s="419"/>
      <c r="TDH33" s="419"/>
      <c r="TDI33" s="419"/>
      <c r="TDJ33" s="419"/>
      <c r="TDK33" s="419"/>
      <c r="TDL33" s="419"/>
      <c r="TDM33" s="419"/>
      <c r="TDN33" s="419"/>
      <c r="TDO33" s="419"/>
      <c r="TDP33" s="419"/>
      <c r="TDQ33" s="419"/>
      <c r="TDR33" s="419"/>
      <c r="TDS33" s="419"/>
      <c r="TDT33" s="419"/>
      <c r="TDU33" s="419"/>
      <c r="TDV33" s="419"/>
      <c r="TDW33" s="419"/>
      <c r="TDX33" s="419"/>
      <c r="TDY33" s="419"/>
      <c r="TDZ33" s="419"/>
      <c r="TEA33" s="419"/>
      <c r="TEB33" s="419"/>
      <c r="TEC33" s="419"/>
      <c r="TED33" s="419"/>
      <c r="TEE33" s="419"/>
      <c r="TEF33" s="419"/>
      <c r="TEG33" s="419"/>
      <c r="TEH33" s="419"/>
      <c r="TEI33" s="419"/>
      <c r="TEJ33" s="419"/>
      <c r="TEK33" s="419"/>
      <c r="TEL33" s="419"/>
      <c r="TEM33" s="419"/>
      <c r="TEN33" s="419"/>
      <c r="TEO33" s="419"/>
      <c r="TEP33" s="419"/>
      <c r="TEQ33" s="419"/>
      <c r="TER33" s="419"/>
      <c r="TES33" s="419"/>
      <c r="TET33" s="419"/>
      <c r="TEU33" s="419"/>
      <c r="TEV33" s="419"/>
      <c r="TEW33" s="419"/>
      <c r="TEX33" s="419"/>
      <c r="TEY33" s="419"/>
      <c r="TEZ33" s="419"/>
      <c r="TFA33" s="419"/>
      <c r="TFB33" s="419"/>
      <c r="TFC33" s="419"/>
      <c r="TFD33" s="419"/>
      <c r="TFE33" s="419"/>
      <c r="TFF33" s="419"/>
      <c r="TFG33" s="419"/>
      <c r="TFH33" s="419"/>
      <c r="TFI33" s="419"/>
      <c r="TFJ33" s="419"/>
      <c r="TFK33" s="419"/>
      <c r="TFL33" s="419"/>
      <c r="TFM33" s="419"/>
      <c r="TFN33" s="419"/>
      <c r="TFO33" s="419"/>
      <c r="TFP33" s="419"/>
      <c r="TFQ33" s="419"/>
      <c r="TFR33" s="419"/>
      <c r="TFS33" s="419"/>
      <c r="TFT33" s="419"/>
      <c r="TFU33" s="419"/>
      <c r="TFV33" s="419"/>
      <c r="TFW33" s="419"/>
      <c r="TFX33" s="419"/>
      <c r="TFY33" s="419"/>
      <c r="TFZ33" s="419"/>
      <c r="TGA33" s="419"/>
      <c r="TGB33" s="419"/>
      <c r="TGC33" s="419"/>
      <c r="TGD33" s="419"/>
      <c r="TGE33" s="419"/>
      <c r="TGF33" s="419"/>
      <c r="TGG33" s="419"/>
      <c r="TGH33" s="419"/>
      <c r="TGI33" s="419"/>
      <c r="TGJ33" s="419"/>
      <c r="TGK33" s="419"/>
      <c r="TGL33" s="419"/>
      <c r="TGM33" s="419"/>
      <c r="TGN33" s="419"/>
      <c r="TGO33" s="419"/>
      <c r="TGP33" s="419"/>
      <c r="TGQ33" s="419"/>
      <c r="TGR33" s="419"/>
      <c r="TGS33" s="419"/>
      <c r="TGT33" s="419"/>
      <c r="TGU33" s="419"/>
      <c r="TGV33" s="419"/>
      <c r="TGW33" s="419"/>
      <c r="TGX33" s="419"/>
      <c r="TGY33" s="419"/>
      <c r="TGZ33" s="419"/>
      <c r="THA33" s="419"/>
      <c r="THB33" s="419"/>
      <c r="THC33" s="419"/>
      <c r="THD33" s="419"/>
      <c r="THE33" s="419"/>
      <c r="THF33" s="419"/>
      <c r="THG33" s="419"/>
      <c r="THH33" s="419"/>
      <c r="THI33" s="419"/>
      <c r="THJ33" s="419"/>
      <c r="THK33" s="419"/>
      <c r="THL33" s="419"/>
      <c r="THM33" s="419"/>
      <c r="THN33" s="419"/>
      <c r="THO33" s="419"/>
      <c r="THP33" s="419"/>
      <c r="THQ33" s="419"/>
      <c r="THR33" s="419"/>
      <c r="THS33" s="419"/>
      <c r="THT33" s="419"/>
      <c r="THU33" s="419"/>
      <c r="THV33" s="419"/>
      <c r="THW33" s="419"/>
      <c r="THX33" s="419"/>
      <c r="THY33" s="419"/>
      <c r="THZ33" s="419"/>
      <c r="TIA33" s="419"/>
      <c r="TIB33" s="419"/>
      <c r="TIC33" s="419"/>
      <c r="TID33" s="419"/>
      <c r="TIE33" s="419"/>
      <c r="TIF33" s="419"/>
      <c r="TIG33" s="419"/>
      <c r="TIH33" s="419"/>
      <c r="TII33" s="419"/>
      <c r="TIJ33" s="419"/>
      <c r="TIK33" s="419"/>
      <c r="TIL33" s="419"/>
      <c r="TIM33" s="419"/>
      <c r="TIN33" s="419"/>
      <c r="TIO33" s="419"/>
      <c r="TIP33" s="419"/>
      <c r="TIQ33" s="419"/>
      <c r="TIR33" s="419"/>
      <c r="TIS33" s="419"/>
      <c r="TIT33" s="419"/>
      <c r="TIU33" s="419"/>
      <c r="TIV33" s="419"/>
      <c r="TIW33" s="419"/>
      <c r="TIX33" s="419"/>
      <c r="TIY33" s="419"/>
      <c r="TIZ33" s="419"/>
      <c r="TJA33" s="419"/>
      <c r="TJB33" s="419"/>
      <c r="TJC33" s="419"/>
      <c r="TJD33" s="419"/>
      <c r="TJE33" s="419"/>
      <c r="TJF33" s="419"/>
      <c r="TJG33" s="419"/>
      <c r="TJH33" s="419"/>
      <c r="TJI33" s="419"/>
      <c r="TJJ33" s="419"/>
      <c r="TJK33" s="419"/>
      <c r="TJL33" s="419"/>
      <c r="TJM33" s="419"/>
      <c r="TJN33" s="419"/>
      <c r="TJO33" s="419"/>
      <c r="TJP33" s="419"/>
      <c r="TJQ33" s="419"/>
      <c r="TJR33" s="419"/>
      <c r="TJS33" s="419"/>
      <c r="TJT33" s="419"/>
      <c r="TJU33" s="419"/>
      <c r="TJV33" s="419"/>
      <c r="TJW33" s="419"/>
      <c r="TJX33" s="419"/>
      <c r="TJY33" s="419"/>
      <c r="TJZ33" s="419"/>
      <c r="TKA33" s="419"/>
      <c r="TKB33" s="419"/>
      <c r="TKC33" s="419"/>
      <c r="TKD33" s="419"/>
      <c r="TKE33" s="419"/>
      <c r="TKF33" s="419"/>
      <c r="TKG33" s="419"/>
      <c r="TKH33" s="419"/>
      <c r="TKI33" s="419"/>
      <c r="TKJ33" s="419"/>
      <c r="TKK33" s="419"/>
      <c r="TKL33" s="419"/>
      <c r="TKM33" s="419"/>
      <c r="TKN33" s="419"/>
      <c r="TKO33" s="419"/>
      <c r="TKP33" s="419"/>
      <c r="TKQ33" s="419"/>
      <c r="TKR33" s="419"/>
      <c r="TKS33" s="419"/>
      <c r="TKT33" s="419"/>
      <c r="TKU33" s="419"/>
      <c r="TKV33" s="419"/>
      <c r="TKW33" s="419"/>
      <c r="TKX33" s="419"/>
      <c r="TKY33" s="419"/>
      <c r="TKZ33" s="419"/>
      <c r="TLA33" s="419"/>
      <c r="TLB33" s="419"/>
      <c r="TLC33" s="419"/>
      <c r="TLD33" s="419"/>
      <c r="TLE33" s="419"/>
      <c r="TLF33" s="419"/>
      <c r="TLG33" s="419"/>
      <c r="TLH33" s="419"/>
      <c r="TLI33" s="419"/>
      <c r="TLJ33" s="419"/>
      <c r="TLK33" s="419"/>
      <c r="TLL33" s="419"/>
      <c r="TLM33" s="419"/>
      <c r="TLN33" s="419"/>
      <c r="TLO33" s="419"/>
      <c r="TLP33" s="419"/>
      <c r="TLQ33" s="419"/>
      <c r="TLR33" s="419"/>
      <c r="TLS33" s="419"/>
      <c r="TLT33" s="419"/>
      <c r="TLU33" s="419"/>
      <c r="TLV33" s="419"/>
      <c r="TLW33" s="419"/>
      <c r="TLX33" s="419"/>
      <c r="TLY33" s="419"/>
      <c r="TLZ33" s="419"/>
      <c r="TMA33" s="419"/>
      <c r="TMB33" s="419"/>
      <c r="TMC33" s="419"/>
      <c r="TMD33" s="419"/>
      <c r="TME33" s="419"/>
      <c r="TMF33" s="419"/>
      <c r="TMG33" s="419"/>
      <c r="TMH33" s="419"/>
      <c r="TMI33" s="419"/>
      <c r="TMJ33" s="419"/>
      <c r="TMK33" s="419"/>
      <c r="TML33" s="419"/>
      <c r="TMM33" s="419"/>
      <c r="TMN33" s="419"/>
      <c r="TMO33" s="419"/>
      <c r="TMP33" s="419"/>
      <c r="TMQ33" s="419"/>
      <c r="TMR33" s="419"/>
      <c r="TMS33" s="419"/>
      <c r="TMT33" s="419"/>
      <c r="TMU33" s="419"/>
      <c r="TMV33" s="419"/>
      <c r="TMW33" s="419"/>
      <c r="TMX33" s="419"/>
      <c r="TMY33" s="419"/>
      <c r="TMZ33" s="419"/>
      <c r="TNA33" s="419"/>
      <c r="TNB33" s="419"/>
      <c r="TNC33" s="419"/>
      <c r="TND33" s="419"/>
      <c r="TNE33" s="419"/>
      <c r="TNF33" s="419"/>
      <c r="TNG33" s="419"/>
      <c r="TNH33" s="419"/>
      <c r="TNI33" s="419"/>
      <c r="TNJ33" s="419"/>
      <c r="TNK33" s="419"/>
      <c r="TNL33" s="419"/>
      <c r="TNM33" s="419"/>
      <c r="TNN33" s="419"/>
      <c r="TNO33" s="419"/>
      <c r="TNP33" s="419"/>
      <c r="TNQ33" s="419"/>
      <c r="TNR33" s="419"/>
      <c r="TNS33" s="419"/>
      <c r="TNT33" s="419"/>
      <c r="TNU33" s="419"/>
      <c r="TNV33" s="419"/>
      <c r="TNW33" s="419"/>
      <c r="TNX33" s="419"/>
      <c r="TNY33" s="419"/>
      <c r="TNZ33" s="419"/>
      <c r="TOA33" s="419"/>
      <c r="TOB33" s="419"/>
      <c r="TOC33" s="419"/>
      <c r="TOD33" s="419"/>
      <c r="TOE33" s="419"/>
      <c r="TOF33" s="419"/>
      <c r="TOG33" s="419"/>
      <c r="TOH33" s="419"/>
      <c r="TOI33" s="419"/>
      <c r="TOJ33" s="419"/>
      <c r="TOK33" s="419"/>
      <c r="TOL33" s="419"/>
      <c r="TOM33" s="419"/>
      <c r="TON33" s="419"/>
      <c r="TOO33" s="419"/>
      <c r="TOP33" s="419"/>
      <c r="TOQ33" s="419"/>
      <c r="TOR33" s="419"/>
      <c r="TOS33" s="419"/>
      <c r="TOT33" s="419"/>
      <c r="TOU33" s="419"/>
      <c r="TOV33" s="419"/>
      <c r="TOW33" s="419"/>
      <c r="TOX33" s="419"/>
      <c r="TOY33" s="419"/>
      <c r="TOZ33" s="419"/>
      <c r="TPA33" s="419"/>
      <c r="TPB33" s="419"/>
      <c r="TPC33" s="419"/>
      <c r="TPD33" s="419"/>
      <c r="TPE33" s="419"/>
      <c r="TPF33" s="419"/>
      <c r="TPG33" s="419"/>
      <c r="TPH33" s="419"/>
      <c r="TPI33" s="419"/>
      <c r="TPJ33" s="419"/>
      <c r="TPK33" s="419"/>
      <c r="TPL33" s="419"/>
      <c r="TPM33" s="419"/>
      <c r="TPN33" s="419"/>
      <c r="TPO33" s="419"/>
      <c r="TPP33" s="419"/>
      <c r="TPQ33" s="419"/>
      <c r="TPR33" s="419"/>
      <c r="TPS33" s="419"/>
      <c r="TPT33" s="419"/>
      <c r="TPU33" s="419"/>
      <c r="TPV33" s="419"/>
      <c r="TPW33" s="419"/>
      <c r="TPX33" s="419"/>
      <c r="TPY33" s="419"/>
      <c r="TPZ33" s="419"/>
      <c r="TQA33" s="419"/>
      <c r="TQB33" s="419"/>
      <c r="TQC33" s="419"/>
      <c r="TQD33" s="419"/>
      <c r="TQE33" s="419"/>
      <c r="TQF33" s="419"/>
      <c r="TQG33" s="419"/>
      <c r="TQH33" s="419"/>
      <c r="TQI33" s="419"/>
      <c r="TQJ33" s="419"/>
      <c r="TQK33" s="419"/>
      <c r="TQL33" s="419"/>
      <c r="TQM33" s="419"/>
      <c r="TQN33" s="419"/>
      <c r="TQO33" s="419"/>
      <c r="TQP33" s="419"/>
      <c r="TQQ33" s="419"/>
      <c r="TQR33" s="419"/>
      <c r="TQS33" s="419"/>
      <c r="TQT33" s="419"/>
      <c r="TQU33" s="419"/>
      <c r="TQV33" s="419"/>
      <c r="TQW33" s="419"/>
      <c r="TQX33" s="419"/>
      <c r="TQY33" s="419"/>
      <c r="TQZ33" s="419"/>
      <c r="TRA33" s="419"/>
      <c r="TRB33" s="419"/>
      <c r="TRC33" s="419"/>
      <c r="TRD33" s="419"/>
      <c r="TRE33" s="419"/>
      <c r="TRF33" s="419"/>
      <c r="TRG33" s="419"/>
      <c r="TRH33" s="419"/>
      <c r="TRI33" s="419"/>
      <c r="TRJ33" s="419"/>
      <c r="TRK33" s="419"/>
      <c r="TRL33" s="419"/>
      <c r="TRM33" s="419"/>
      <c r="TRN33" s="419"/>
      <c r="TRO33" s="419"/>
      <c r="TRP33" s="419"/>
      <c r="TRQ33" s="419"/>
      <c r="TRR33" s="419"/>
      <c r="TRS33" s="419"/>
      <c r="TRT33" s="419"/>
      <c r="TRU33" s="419"/>
      <c r="TRV33" s="419"/>
      <c r="TRW33" s="419"/>
      <c r="TRX33" s="419"/>
      <c r="TRY33" s="419"/>
      <c r="TRZ33" s="419"/>
      <c r="TSA33" s="419"/>
      <c r="TSB33" s="419"/>
      <c r="TSC33" s="419"/>
      <c r="TSD33" s="419"/>
      <c r="TSE33" s="419"/>
      <c r="TSF33" s="419"/>
      <c r="TSG33" s="419"/>
      <c r="TSH33" s="419"/>
      <c r="TSI33" s="419"/>
      <c r="TSJ33" s="419"/>
      <c r="TSK33" s="419"/>
      <c r="TSL33" s="419"/>
      <c r="TSM33" s="419"/>
      <c r="TSN33" s="419"/>
      <c r="TSO33" s="419"/>
      <c r="TSP33" s="419"/>
      <c r="TSQ33" s="419"/>
      <c r="TSR33" s="419"/>
      <c r="TSS33" s="419"/>
      <c r="TST33" s="419"/>
      <c r="TSU33" s="419"/>
      <c r="TSV33" s="419"/>
      <c r="TSW33" s="419"/>
      <c r="TSX33" s="419"/>
      <c r="TSY33" s="419"/>
      <c r="TSZ33" s="419"/>
      <c r="TTA33" s="419"/>
      <c r="TTB33" s="419"/>
      <c r="TTC33" s="419"/>
      <c r="TTD33" s="419"/>
      <c r="TTE33" s="419"/>
      <c r="TTF33" s="419"/>
      <c r="TTG33" s="419"/>
      <c r="TTH33" s="419"/>
      <c r="TTI33" s="419"/>
      <c r="TTJ33" s="419"/>
      <c r="TTK33" s="419"/>
      <c r="TTL33" s="419"/>
      <c r="TTM33" s="419"/>
      <c r="TTN33" s="419"/>
      <c r="TTO33" s="419"/>
      <c r="TTP33" s="419"/>
      <c r="TTQ33" s="419"/>
      <c r="TTR33" s="419"/>
      <c r="TTS33" s="419"/>
      <c r="TTT33" s="419"/>
      <c r="TTU33" s="419"/>
      <c r="TTV33" s="419"/>
      <c r="TTW33" s="419"/>
      <c r="TTX33" s="419"/>
      <c r="TTY33" s="419"/>
      <c r="TTZ33" s="419"/>
      <c r="TUA33" s="419"/>
      <c r="TUB33" s="419"/>
      <c r="TUC33" s="419"/>
      <c r="TUD33" s="419"/>
      <c r="TUE33" s="419"/>
      <c r="TUF33" s="419"/>
      <c r="TUG33" s="419"/>
      <c r="TUH33" s="419"/>
      <c r="TUI33" s="419"/>
      <c r="TUJ33" s="419"/>
      <c r="TUK33" s="419"/>
      <c r="TUL33" s="419"/>
      <c r="TUM33" s="419"/>
      <c r="TUN33" s="419"/>
      <c r="TUO33" s="419"/>
      <c r="TUP33" s="419"/>
      <c r="TUQ33" s="419"/>
      <c r="TUR33" s="419"/>
      <c r="TUS33" s="419"/>
      <c r="TUT33" s="419"/>
      <c r="TUU33" s="419"/>
      <c r="TUV33" s="419"/>
      <c r="TUW33" s="419"/>
      <c r="TUX33" s="419"/>
      <c r="TUY33" s="419"/>
      <c r="TUZ33" s="419"/>
      <c r="TVA33" s="419"/>
      <c r="TVB33" s="419"/>
      <c r="TVC33" s="419"/>
      <c r="TVD33" s="419"/>
      <c r="TVE33" s="419"/>
      <c r="TVF33" s="419"/>
      <c r="TVG33" s="419"/>
      <c r="TVH33" s="419"/>
      <c r="TVI33" s="419"/>
      <c r="TVJ33" s="419"/>
      <c r="TVK33" s="419"/>
      <c r="TVL33" s="419"/>
      <c r="TVM33" s="419"/>
      <c r="TVN33" s="419"/>
      <c r="TVO33" s="419"/>
      <c r="TVP33" s="419"/>
      <c r="TVQ33" s="419"/>
      <c r="TVR33" s="419"/>
      <c r="TVS33" s="419"/>
      <c r="TVT33" s="419"/>
      <c r="TVU33" s="419"/>
      <c r="TVV33" s="419"/>
      <c r="TVW33" s="419"/>
      <c r="TVX33" s="419"/>
      <c r="TVY33" s="419"/>
      <c r="TVZ33" s="419"/>
      <c r="TWA33" s="419"/>
      <c r="TWB33" s="419"/>
      <c r="TWC33" s="419"/>
      <c r="TWD33" s="419"/>
      <c r="TWE33" s="419"/>
      <c r="TWF33" s="419"/>
      <c r="TWG33" s="419"/>
      <c r="TWH33" s="419"/>
      <c r="TWI33" s="419"/>
      <c r="TWJ33" s="419"/>
      <c r="TWK33" s="419"/>
      <c r="TWL33" s="419"/>
      <c r="TWM33" s="419"/>
      <c r="TWN33" s="419"/>
      <c r="TWO33" s="419"/>
      <c r="TWP33" s="419"/>
      <c r="TWQ33" s="419"/>
      <c r="TWR33" s="419"/>
      <c r="TWS33" s="419"/>
      <c r="TWT33" s="419"/>
      <c r="TWU33" s="419"/>
      <c r="TWV33" s="419"/>
      <c r="TWW33" s="419"/>
      <c r="TWX33" s="419"/>
      <c r="TWY33" s="419"/>
      <c r="TWZ33" s="419"/>
      <c r="TXA33" s="419"/>
      <c r="TXB33" s="419"/>
      <c r="TXC33" s="419"/>
      <c r="TXD33" s="419"/>
      <c r="TXE33" s="419"/>
      <c r="TXF33" s="419"/>
      <c r="TXG33" s="419"/>
      <c r="TXH33" s="419"/>
      <c r="TXI33" s="419"/>
      <c r="TXJ33" s="419"/>
      <c r="TXK33" s="419"/>
      <c r="TXL33" s="419"/>
      <c r="TXM33" s="419"/>
      <c r="TXN33" s="419"/>
      <c r="TXO33" s="419"/>
      <c r="TXP33" s="419"/>
      <c r="TXQ33" s="419"/>
      <c r="TXR33" s="419"/>
      <c r="TXS33" s="419"/>
      <c r="TXT33" s="419"/>
      <c r="TXU33" s="419"/>
      <c r="TXV33" s="419"/>
      <c r="TXW33" s="419"/>
      <c r="TXX33" s="419"/>
      <c r="TXY33" s="419"/>
      <c r="TXZ33" s="419"/>
      <c r="TYA33" s="419"/>
      <c r="TYB33" s="419"/>
      <c r="TYC33" s="419"/>
      <c r="TYD33" s="419"/>
      <c r="TYE33" s="419"/>
      <c r="TYF33" s="419"/>
      <c r="TYG33" s="419"/>
      <c r="TYH33" s="419"/>
      <c r="TYI33" s="419"/>
      <c r="TYJ33" s="419"/>
      <c r="TYK33" s="419"/>
      <c r="TYL33" s="419"/>
      <c r="TYM33" s="419"/>
      <c r="TYN33" s="419"/>
      <c r="TYO33" s="419"/>
      <c r="TYP33" s="419"/>
      <c r="TYQ33" s="419"/>
      <c r="TYR33" s="419"/>
      <c r="TYS33" s="419"/>
      <c r="TYT33" s="419"/>
      <c r="TYU33" s="419"/>
      <c r="TYV33" s="419"/>
      <c r="TYW33" s="419"/>
      <c r="TYX33" s="419"/>
      <c r="TYY33" s="419"/>
      <c r="TYZ33" s="419"/>
      <c r="TZA33" s="419"/>
      <c r="TZB33" s="419"/>
      <c r="TZC33" s="419"/>
      <c r="TZD33" s="419"/>
      <c r="TZE33" s="419"/>
      <c r="TZF33" s="419"/>
      <c r="TZG33" s="419"/>
      <c r="TZH33" s="419"/>
      <c r="TZI33" s="419"/>
      <c r="TZJ33" s="419"/>
      <c r="TZK33" s="419"/>
      <c r="TZL33" s="419"/>
      <c r="TZM33" s="419"/>
      <c r="TZN33" s="419"/>
      <c r="TZO33" s="419"/>
      <c r="TZP33" s="419"/>
      <c r="TZQ33" s="419"/>
      <c r="TZR33" s="419"/>
      <c r="TZS33" s="419"/>
      <c r="TZT33" s="419"/>
      <c r="TZU33" s="419"/>
      <c r="TZV33" s="419"/>
      <c r="TZW33" s="419"/>
      <c r="TZX33" s="419"/>
      <c r="TZY33" s="419"/>
      <c r="TZZ33" s="419"/>
      <c r="UAA33" s="419"/>
      <c r="UAB33" s="419"/>
      <c r="UAC33" s="419"/>
      <c r="UAD33" s="419"/>
      <c r="UAE33" s="419"/>
      <c r="UAF33" s="419"/>
      <c r="UAG33" s="419"/>
      <c r="UAH33" s="419"/>
      <c r="UAI33" s="419"/>
      <c r="UAJ33" s="419"/>
      <c r="UAK33" s="419"/>
      <c r="UAL33" s="419"/>
      <c r="UAM33" s="419"/>
      <c r="UAN33" s="419"/>
      <c r="UAO33" s="419"/>
      <c r="UAP33" s="419"/>
      <c r="UAQ33" s="419"/>
      <c r="UAR33" s="419"/>
      <c r="UAS33" s="419"/>
      <c r="UAT33" s="419"/>
      <c r="UAU33" s="419"/>
      <c r="UAV33" s="419"/>
      <c r="UAW33" s="419"/>
      <c r="UAX33" s="419"/>
      <c r="UAY33" s="419"/>
      <c r="UAZ33" s="419"/>
      <c r="UBA33" s="419"/>
      <c r="UBB33" s="419"/>
      <c r="UBC33" s="419"/>
      <c r="UBD33" s="419"/>
      <c r="UBE33" s="419"/>
      <c r="UBF33" s="419"/>
      <c r="UBG33" s="419"/>
      <c r="UBH33" s="419"/>
      <c r="UBI33" s="419"/>
      <c r="UBJ33" s="419"/>
      <c r="UBK33" s="419"/>
      <c r="UBL33" s="419"/>
      <c r="UBM33" s="419"/>
      <c r="UBN33" s="419"/>
      <c r="UBO33" s="419"/>
      <c r="UBP33" s="419"/>
      <c r="UBQ33" s="419"/>
      <c r="UBR33" s="419"/>
      <c r="UBS33" s="419"/>
      <c r="UBT33" s="419"/>
      <c r="UBU33" s="419"/>
      <c r="UBV33" s="419"/>
      <c r="UBW33" s="419"/>
      <c r="UBX33" s="419"/>
      <c r="UBY33" s="419"/>
      <c r="UBZ33" s="419"/>
      <c r="UCA33" s="419"/>
      <c r="UCB33" s="419"/>
      <c r="UCC33" s="419"/>
      <c r="UCD33" s="419"/>
      <c r="UCE33" s="419"/>
      <c r="UCF33" s="419"/>
      <c r="UCG33" s="419"/>
      <c r="UCH33" s="419"/>
      <c r="UCI33" s="419"/>
      <c r="UCJ33" s="419"/>
      <c r="UCK33" s="419"/>
      <c r="UCL33" s="419"/>
      <c r="UCM33" s="419"/>
      <c r="UCN33" s="419"/>
      <c r="UCO33" s="419"/>
      <c r="UCP33" s="419"/>
      <c r="UCQ33" s="419"/>
      <c r="UCR33" s="419"/>
      <c r="UCS33" s="419"/>
      <c r="UCT33" s="419"/>
      <c r="UCU33" s="419"/>
      <c r="UCV33" s="419"/>
      <c r="UCW33" s="419"/>
      <c r="UCX33" s="419"/>
      <c r="UCY33" s="419"/>
      <c r="UCZ33" s="419"/>
      <c r="UDA33" s="419"/>
      <c r="UDB33" s="419"/>
      <c r="UDC33" s="419"/>
      <c r="UDD33" s="419"/>
      <c r="UDE33" s="419"/>
      <c r="UDF33" s="419"/>
      <c r="UDG33" s="419"/>
      <c r="UDH33" s="419"/>
      <c r="UDI33" s="419"/>
      <c r="UDJ33" s="419"/>
      <c r="UDK33" s="419"/>
      <c r="UDL33" s="419"/>
      <c r="UDM33" s="419"/>
      <c r="UDN33" s="419"/>
      <c r="UDO33" s="419"/>
      <c r="UDP33" s="419"/>
      <c r="UDQ33" s="419"/>
      <c r="UDR33" s="419"/>
      <c r="UDS33" s="419"/>
      <c r="UDT33" s="419"/>
      <c r="UDU33" s="419"/>
      <c r="UDV33" s="419"/>
      <c r="UDW33" s="419"/>
      <c r="UDX33" s="419"/>
      <c r="UDY33" s="419"/>
      <c r="UDZ33" s="419"/>
      <c r="UEA33" s="419"/>
      <c r="UEB33" s="419"/>
      <c r="UEC33" s="419"/>
      <c r="UED33" s="419"/>
      <c r="UEE33" s="419"/>
      <c r="UEF33" s="419"/>
      <c r="UEG33" s="419"/>
      <c r="UEH33" s="419"/>
      <c r="UEI33" s="419"/>
      <c r="UEJ33" s="419"/>
      <c r="UEK33" s="419"/>
      <c r="UEL33" s="419"/>
      <c r="UEM33" s="419"/>
      <c r="UEN33" s="419"/>
      <c r="UEO33" s="419"/>
      <c r="UEP33" s="419"/>
      <c r="UEQ33" s="419"/>
      <c r="UER33" s="419"/>
      <c r="UES33" s="419"/>
      <c r="UET33" s="419"/>
      <c r="UEU33" s="419"/>
      <c r="UEV33" s="419"/>
      <c r="UEW33" s="419"/>
      <c r="UEX33" s="419"/>
      <c r="UEY33" s="419"/>
      <c r="UEZ33" s="419"/>
      <c r="UFA33" s="419"/>
      <c r="UFB33" s="419"/>
      <c r="UFC33" s="419"/>
      <c r="UFD33" s="419"/>
      <c r="UFE33" s="419"/>
      <c r="UFF33" s="419"/>
      <c r="UFG33" s="419"/>
      <c r="UFH33" s="419"/>
      <c r="UFI33" s="419"/>
      <c r="UFJ33" s="419"/>
      <c r="UFK33" s="419"/>
      <c r="UFL33" s="419"/>
      <c r="UFM33" s="419"/>
      <c r="UFN33" s="419"/>
      <c r="UFO33" s="419"/>
      <c r="UFP33" s="419"/>
      <c r="UFQ33" s="419"/>
      <c r="UFR33" s="419"/>
      <c r="UFS33" s="419"/>
      <c r="UFT33" s="419"/>
      <c r="UFU33" s="419"/>
      <c r="UFV33" s="419"/>
      <c r="UFW33" s="419"/>
      <c r="UFX33" s="419"/>
      <c r="UFY33" s="419"/>
      <c r="UFZ33" s="419"/>
      <c r="UGA33" s="419"/>
      <c r="UGB33" s="419"/>
      <c r="UGC33" s="419"/>
      <c r="UGD33" s="419"/>
      <c r="UGE33" s="419"/>
      <c r="UGF33" s="419"/>
      <c r="UGG33" s="419"/>
      <c r="UGH33" s="419"/>
      <c r="UGI33" s="419"/>
      <c r="UGJ33" s="419"/>
      <c r="UGK33" s="419"/>
      <c r="UGL33" s="419"/>
      <c r="UGM33" s="419"/>
      <c r="UGN33" s="419"/>
      <c r="UGO33" s="419"/>
      <c r="UGP33" s="419"/>
      <c r="UGQ33" s="419"/>
      <c r="UGR33" s="419"/>
      <c r="UGS33" s="419"/>
      <c r="UGT33" s="419"/>
      <c r="UGU33" s="419"/>
      <c r="UGV33" s="419"/>
      <c r="UGW33" s="419"/>
      <c r="UGX33" s="419"/>
      <c r="UGY33" s="419"/>
      <c r="UGZ33" s="419"/>
      <c r="UHA33" s="419"/>
      <c r="UHB33" s="419"/>
      <c r="UHC33" s="419"/>
      <c r="UHD33" s="419"/>
      <c r="UHE33" s="419"/>
      <c r="UHF33" s="419"/>
      <c r="UHG33" s="419"/>
      <c r="UHH33" s="419"/>
      <c r="UHI33" s="419"/>
      <c r="UHJ33" s="419"/>
      <c r="UHK33" s="419"/>
      <c r="UHL33" s="419"/>
      <c r="UHM33" s="419"/>
      <c r="UHN33" s="419"/>
      <c r="UHO33" s="419"/>
      <c r="UHP33" s="419"/>
      <c r="UHQ33" s="419"/>
      <c r="UHR33" s="419"/>
      <c r="UHS33" s="419"/>
      <c r="UHT33" s="419"/>
      <c r="UHU33" s="419"/>
      <c r="UHV33" s="419"/>
      <c r="UHW33" s="419"/>
      <c r="UHX33" s="419"/>
      <c r="UHY33" s="419"/>
      <c r="UHZ33" s="419"/>
      <c r="UIA33" s="419"/>
      <c r="UIB33" s="419"/>
      <c r="UIC33" s="419"/>
      <c r="UID33" s="419"/>
      <c r="UIE33" s="419"/>
      <c r="UIF33" s="419"/>
      <c r="UIG33" s="419"/>
      <c r="UIH33" s="419"/>
      <c r="UII33" s="419"/>
      <c r="UIJ33" s="419"/>
      <c r="UIK33" s="419"/>
      <c r="UIL33" s="419"/>
      <c r="UIM33" s="419"/>
      <c r="UIN33" s="419"/>
      <c r="UIO33" s="419"/>
      <c r="UIP33" s="419"/>
      <c r="UIQ33" s="419"/>
      <c r="UIR33" s="419"/>
      <c r="UIS33" s="419"/>
      <c r="UIT33" s="419"/>
      <c r="UIU33" s="419"/>
      <c r="UIV33" s="419"/>
      <c r="UIW33" s="419"/>
      <c r="UIX33" s="419"/>
      <c r="UIY33" s="419"/>
      <c r="UIZ33" s="419"/>
      <c r="UJA33" s="419"/>
      <c r="UJB33" s="419"/>
      <c r="UJC33" s="419"/>
      <c r="UJD33" s="419"/>
      <c r="UJE33" s="419"/>
      <c r="UJF33" s="419"/>
      <c r="UJG33" s="419"/>
      <c r="UJH33" s="419"/>
      <c r="UJI33" s="419"/>
      <c r="UJJ33" s="419"/>
      <c r="UJK33" s="419"/>
      <c r="UJL33" s="419"/>
      <c r="UJM33" s="419"/>
      <c r="UJN33" s="419"/>
      <c r="UJO33" s="419"/>
      <c r="UJP33" s="419"/>
      <c r="UJQ33" s="419"/>
      <c r="UJR33" s="419"/>
      <c r="UJS33" s="419"/>
      <c r="UJT33" s="419"/>
      <c r="UJU33" s="419"/>
      <c r="UJV33" s="419"/>
      <c r="UJW33" s="419"/>
      <c r="UJX33" s="419"/>
      <c r="UJY33" s="419"/>
      <c r="UJZ33" s="419"/>
      <c r="UKA33" s="419"/>
      <c r="UKB33" s="419"/>
      <c r="UKC33" s="419"/>
      <c r="UKD33" s="419"/>
      <c r="UKE33" s="419"/>
      <c r="UKF33" s="419"/>
      <c r="UKG33" s="419"/>
      <c r="UKH33" s="419"/>
      <c r="UKI33" s="419"/>
      <c r="UKJ33" s="419"/>
      <c r="UKK33" s="419"/>
      <c r="UKL33" s="419"/>
      <c r="UKM33" s="419"/>
      <c r="UKN33" s="419"/>
      <c r="UKO33" s="419"/>
      <c r="UKP33" s="419"/>
      <c r="UKQ33" s="419"/>
      <c r="UKR33" s="419"/>
      <c r="UKS33" s="419"/>
      <c r="UKT33" s="419"/>
      <c r="UKU33" s="419"/>
      <c r="UKV33" s="419"/>
      <c r="UKW33" s="419"/>
      <c r="UKX33" s="419"/>
      <c r="UKY33" s="419"/>
      <c r="UKZ33" s="419"/>
      <c r="ULA33" s="419"/>
      <c r="ULB33" s="419"/>
      <c r="ULC33" s="419"/>
      <c r="ULD33" s="419"/>
      <c r="ULE33" s="419"/>
      <c r="ULF33" s="419"/>
      <c r="ULG33" s="419"/>
      <c r="ULH33" s="419"/>
      <c r="ULI33" s="419"/>
      <c r="ULJ33" s="419"/>
      <c r="ULK33" s="419"/>
      <c r="ULL33" s="419"/>
      <c r="ULM33" s="419"/>
      <c r="ULN33" s="419"/>
      <c r="ULO33" s="419"/>
      <c r="ULP33" s="419"/>
      <c r="ULQ33" s="419"/>
      <c r="ULR33" s="419"/>
      <c r="ULS33" s="419"/>
      <c r="ULT33" s="419"/>
      <c r="ULU33" s="419"/>
      <c r="ULV33" s="419"/>
      <c r="ULW33" s="419"/>
      <c r="ULX33" s="419"/>
      <c r="ULY33" s="419"/>
      <c r="ULZ33" s="419"/>
      <c r="UMA33" s="419"/>
      <c r="UMB33" s="419"/>
      <c r="UMC33" s="419"/>
      <c r="UMD33" s="419"/>
      <c r="UME33" s="419"/>
      <c r="UMF33" s="419"/>
      <c r="UMG33" s="419"/>
      <c r="UMH33" s="419"/>
      <c r="UMI33" s="419"/>
      <c r="UMJ33" s="419"/>
      <c r="UMK33" s="419"/>
      <c r="UML33" s="419"/>
      <c r="UMM33" s="419"/>
      <c r="UMN33" s="419"/>
      <c r="UMO33" s="419"/>
      <c r="UMP33" s="419"/>
      <c r="UMQ33" s="419"/>
      <c r="UMR33" s="419"/>
      <c r="UMS33" s="419"/>
      <c r="UMT33" s="419"/>
      <c r="UMU33" s="419"/>
      <c r="UMV33" s="419"/>
      <c r="UMW33" s="419"/>
      <c r="UMX33" s="419"/>
      <c r="UMY33" s="419"/>
      <c r="UMZ33" s="419"/>
      <c r="UNA33" s="419"/>
      <c r="UNB33" s="419"/>
      <c r="UNC33" s="419"/>
      <c r="UND33" s="419"/>
      <c r="UNE33" s="419"/>
      <c r="UNF33" s="419"/>
      <c r="UNG33" s="419"/>
      <c r="UNH33" s="419"/>
      <c r="UNI33" s="419"/>
      <c r="UNJ33" s="419"/>
      <c r="UNK33" s="419"/>
      <c r="UNL33" s="419"/>
      <c r="UNM33" s="419"/>
      <c r="UNN33" s="419"/>
      <c r="UNO33" s="419"/>
      <c r="UNP33" s="419"/>
      <c r="UNQ33" s="419"/>
      <c r="UNR33" s="419"/>
      <c r="UNS33" s="419"/>
      <c r="UNT33" s="419"/>
      <c r="UNU33" s="419"/>
      <c r="UNV33" s="419"/>
      <c r="UNW33" s="419"/>
      <c r="UNX33" s="419"/>
      <c r="UNY33" s="419"/>
      <c r="UNZ33" s="419"/>
      <c r="UOA33" s="419"/>
      <c r="UOB33" s="419"/>
      <c r="UOC33" s="419"/>
      <c r="UOD33" s="419"/>
      <c r="UOE33" s="419"/>
      <c r="UOF33" s="419"/>
      <c r="UOG33" s="419"/>
      <c r="UOH33" s="419"/>
      <c r="UOI33" s="419"/>
      <c r="UOJ33" s="419"/>
      <c r="UOK33" s="419"/>
      <c r="UOL33" s="419"/>
      <c r="UOM33" s="419"/>
      <c r="UON33" s="419"/>
      <c r="UOO33" s="419"/>
      <c r="UOP33" s="419"/>
      <c r="UOQ33" s="419"/>
      <c r="UOR33" s="419"/>
      <c r="UOS33" s="419"/>
      <c r="UOT33" s="419"/>
      <c r="UOU33" s="419"/>
      <c r="UOV33" s="419"/>
      <c r="UOW33" s="419"/>
      <c r="UOX33" s="419"/>
      <c r="UOY33" s="419"/>
      <c r="UOZ33" s="419"/>
      <c r="UPA33" s="419"/>
      <c r="UPB33" s="419"/>
      <c r="UPC33" s="419"/>
      <c r="UPD33" s="419"/>
      <c r="UPE33" s="419"/>
      <c r="UPF33" s="419"/>
      <c r="UPG33" s="419"/>
      <c r="UPH33" s="419"/>
      <c r="UPI33" s="419"/>
      <c r="UPJ33" s="419"/>
      <c r="UPK33" s="419"/>
      <c r="UPL33" s="419"/>
      <c r="UPM33" s="419"/>
      <c r="UPN33" s="419"/>
      <c r="UPO33" s="419"/>
      <c r="UPP33" s="419"/>
      <c r="UPQ33" s="419"/>
      <c r="UPR33" s="419"/>
      <c r="UPS33" s="419"/>
      <c r="UPT33" s="419"/>
      <c r="UPU33" s="419"/>
      <c r="UPV33" s="419"/>
      <c r="UPW33" s="419"/>
      <c r="UPX33" s="419"/>
      <c r="UPY33" s="419"/>
      <c r="UPZ33" s="419"/>
      <c r="UQA33" s="419"/>
      <c r="UQB33" s="419"/>
      <c r="UQC33" s="419"/>
      <c r="UQD33" s="419"/>
      <c r="UQE33" s="419"/>
      <c r="UQF33" s="419"/>
      <c r="UQG33" s="419"/>
      <c r="UQH33" s="419"/>
      <c r="UQI33" s="419"/>
      <c r="UQJ33" s="419"/>
      <c r="UQK33" s="419"/>
      <c r="UQL33" s="419"/>
      <c r="UQM33" s="419"/>
      <c r="UQN33" s="419"/>
      <c r="UQO33" s="419"/>
      <c r="UQP33" s="419"/>
      <c r="UQQ33" s="419"/>
      <c r="UQR33" s="419"/>
      <c r="UQS33" s="419"/>
      <c r="UQT33" s="419"/>
      <c r="UQU33" s="419"/>
      <c r="UQV33" s="419"/>
      <c r="UQW33" s="419"/>
      <c r="UQX33" s="419"/>
      <c r="UQY33" s="419"/>
      <c r="UQZ33" s="419"/>
      <c r="URA33" s="419"/>
      <c r="URB33" s="419"/>
      <c r="URC33" s="419"/>
      <c r="URD33" s="419"/>
      <c r="URE33" s="419"/>
      <c r="URF33" s="419"/>
      <c r="URG33" s="419"/>
      <c r="URH33" s="419"/>
      <c r="URI33" s="419"/>
      <c r="URJ33" s="419"/>
      <c r="URK33" s="419"/>
      <c r="URL33" s="419"/>
      <c r="URM33" s="419"/>
      <c r="URN33" s="419"/>
      <c r="URO33" s="419"/>
      <c r="URP33" s="419"/>
      <c r="URQ33" s="419"/>
      <c r="URR33" s="419"/>
      <c r="URS33" s="419"/>
      <c r="URT33" s="419"/>
      <c r="URU33" s="419"/>
      <c r="URV33" s="419"/>
      <c r="URW33" s="419"/>
      <c r="URX33" s="419"/>
      <c r="URY33" s="419"/>
      <c r="URZ33" s="419"/>
      <c r="USA33" s="419"/>
      <c r="USB33" s="419"/>
      <c r="USC33" s="419"/>
      <c r="USD33" s="419"/>
      <c r="USE33" s="419"/>
      <c r="USF33" s="419"/>
      <c r="USG33" s="419"/>
      <c r="USH33" s="419"/>
      <c r="USI33" s="419"/>
      <c r="USJ33" s="419"/>
      <c r="USK33" s="419"/>
      <c r="USL33" s="419"/>
      <c r="USM33" s="419"/>
      <c r="USN33" s="419"/>
      <c r="USO33" s="419"/>
      <c r="USP33" s="419"/>
      <c r="USQ33" s="419"/>
      <c r="USR33" s="419"/>
      <c r="USS33" s="419"/>
      <c r="UST33" s="419"/>
      <c r="USU33" s="419"/>
      <c r="USV33" s="419"/>
      <c r="USW33" s="419"/>
      <c r="USX33" s="419"/>
      <c r="USY33" s="419"/>
      <c r="USZ33" s="419"/>
      <c r="UTA33" s="419"/>
      <c r="UTB33" s="419"/>
      <c r="UTC33" s="419"/>
      <c r="UTD33" s="419"/>
      <c r="UTE33" s="419"/>
      <c r="UTF33" s="419"/>
      <c r="UTG33" s="419"/>
      <c r="UTH33" s="419"/>
      <c r="UTI33" s="419"/>
      <c r="UTJ33" s="419"/>
      <c r="UTK33" s="419"/>
      <c r="UTL33" s="419"/>
      <c r="UTM33" s="419"/>
      <c r="UTN33" s="419"/>
      <c r="UTO33" s="419"/>
      <c r="UTP33" s="419"/>
      <c r="UTQ33" s="419"/>
      <c r="UTR33" s="419"/>
      <c r="UTS33" s="419"/>
      <c r="UTT33" s="419"/>
      <c r="UTU33" s="419"/>
      <c r="UTV33" s="419"/>
      <c r="UTW33" s="419"/>
      <c r="UTX33" s="419"/>
      <c r="UTY33" s="419"/>
      <c r="UTZ33" s="419"/>
      <c r="UUA33" s="419"/>
      <c r="UUB33" s="419"/>
      <c r="UUC33" s="419"/>
      <c r="UUD33" s="419"/>
      <c r="UUE33" s="419"/>
      <c r="UUF33" s="419"/>
      <c r="UUG33" s="419"/>
      <c r="UUH33" s="419"/>
      <c r="UUI33" s="419"/>
      <c r="UUJ33" s="419"/>
      <c r="UUK33" s="419"/>
      <c r="UUL33" s="419"/>
      <c r="UUM33" s="419"/>
      <c r="UUN33" s="419"/>
      <c r="UUO33" s="419"/>
      <c r="UUP33" s="419"/>
      <c r="UUQ33" s="419"/>
      <c r="UUR33" s="419"/>
      <c r="UUS33" s="419"/>
      <c r="UUT33" s="419"/>
      <c r="UUU33" s="419"/>
      <c r="UUV33" s="419"/>
      <c r="UUW33" s="419"/>
      <c r="UUX33" s="419"/>
      <c r="UUY33" s="419"/>
      <c r="UUZ33" s="419"/>
      <c r="UVA33" s="419"/>
      <c r="UVB33" s="419"/>
      <c r="UVC33" s="419"/>
      <c r="UVD33" s="419"/>
      <c r="UVE33" s="419"/>
      <c r="UVF33" s="419"/>
      <c r="UVG33" s="419"/>
      <c r="UVH33" s="419"/>
      <c r="UVI33" s="419"/>
      <c r="UVJ33" s="419"/>
      <c r="UVK33" s="419"/>
      <c r="UVL33" s="419"/>
      <c r="UVM33" s="419"/>
      <c r="UVN33" s="419"/>
      <c r="UVO33" s="419"/>
      <c r="UVP33" s="419"/>
      <c r="UVQ33" s="419"/>
      <c r="UVR33" s="419"/>
      <c r="UVS33" s="419"/>
      <c r="UVT33" s="419"/>
      <c r="UVU33" s="419"/>
      <c r="UVV33" s="419"/>
      <c r="UVW33" s="419"/>
      <c r="UVX33" s="419"/>
      <c r="UVY33" s="419"/>
      <c r="UVZ33" s="419"/>
      <c r="UWA33" s="419"/>
      <c r="UWB33" s="419"/>
      <c r="UWC33" s="419"/>
      <c r="UWD33" s="419"/>
      <c r="UWE33" s="419"/>
      <c r="UWF33" s="419"/>
      <c r="UWG33" s="419"/>
      <c r="UWH33" s="419"/>
      <c r="UWI33" s="419"/>
      <c r="UWJ33" s="419"/>
      <c r="UWK33" s="419"/>
      <c r="UWL33" s="419"/>
      <c r="UWM33" s="419"/>
      <c r="UWN33" s="419"/>
      <c r="UWO33" s="419"/>
      <c r="UWP33" s="419"/>
      <c r="UWQ33" s="419"/>
      <c r="UWR33" s="419"/>
      <c r="UWS33" s="419"/>
      <c r="UWT33" s="419"/>
      <c r="UWU33" s="419"/>
      <c r="UWV33" s="419"/>
      <c r="UWW33" s="419"/>
      <c r="UWX33" s="419"/>
      <c r="UWY33" s="419"/>
      <c r="UWZ33" s="419"/>
      <c r="UXA33" s="419"/>
      <c r="UXB33" s="419"/>
      <c r="UXC33" s="419"/>
      <c r="UXD33" s="419"/>
      <c r="UXE33" s="419"/>
      <c r="UXF33" s="419"/>
      <c r="UXG33" s="419"/>
      <c r="UXH33" s="419"/>
      <c r="UXI33" s="419"/>
      <c r="UXJ33" s="419"/>
      <c r="UXK33" s="419"/>
      <c r="UXL33" s="419"/>
      <c r="UXM33" s="419"/>
      <c r="UXN33" s="419"/>
      <c r="UXO33" s="419"/>
      <c r="UXP33" s="419"/>
      <c r="UXQ33" s="419"/>
      <c r="UXR33" s="419"/>
      <c r="UXS33" s="419"/>
      <c r="UXT33" s="419"/>
      <c r="UXU33" s="419"/>
      <c r="UXV33" s="419"/>
      <c r="UXW33" s="419"/>
      <c r="UXX33" s="419"/>
      <c r="UXY33" s="419"/>
      <c r="UXZ33" s="419"/>
      <c r="UYA33" s="419"/>
      <c r="UYB33" s="419"/>
      <c r="UYC33" s="419"/>
      <c r="UYD33" s="419"/>
      <c r="UYE33" s="419"/>
      <c r="UYF33" s="419"/>
      <c r="UYG33" s="419"/>
      <c r="UYH33" s="419"/>
      <c r="UYI33" s="419"/>
      <c r="UYJ33" s="419"/>
      <c r="UYK33" s="419"/>
      <c r="UYL33" s="419"/>
      <c r="UYM33" s="419"/>
      <c r="UYN33" s="419"/>
      <c r="UYO33" s="419"/>
      <c r="UYP33" s="419"/>
      <c r="UYQ33" s="419"/>
      <c r="UYR33" s="419"/>
      <c r="UYS33" s="419"/>
      <c r="UYT33" s="419"/>
      <c r="UYU33" s="419"/>
      <c r="UYV33" s="419"/>
      <c r="UYW33" s="419"/>
      <c r="UYX33" s="419"/>
      <c r="UYY33" s="419"/>
      <c r="UYZ33" s="419"/>
      <c r="UZA33" s="419"/>
      <c r="UZB33" s="419"/>
      <c r="UZC33" s="419"/>
      <c r="UZD33" s="419"/>
      <c r="UZE33" s="419"/>
      <c r="UZF33" s="419"/>
      <c r="UZG33" s="419"/>
      <c r="UZH33" s="419"/>
      <c r="UZI33" s="419"/>
      <c r="UZJ33" s="419"/>
      <c r="UZK33" s="419"/>
      <c r="UZL33" s="419"/>
      <c r="UZM33" s="419"/>
      <c r="UZN33" s="419"/>
      <c r="UZO33" s="419"/>
      <c r="UZP33" s="419"/>
      <c r="UZQ33" s="419"/>
      <c r="UZR33" s="419"/>
      <c r="UZS33" s="419"/>
      <c r="UZT33" s="419"/>
      <c r="UZU33" s="419"/>
      <c r="UZV33" s="419"/>
      <c r="UZW33" s="419"/>
      <c r="UZX33" s="419"/>
      <c r="UZY33" s="419"/>
      <c r="UZZ33" s="419"/>
      <c r="VAA33" s="419"/>
      <c r="VAB33" s="419"/>
      <c r="VAC33" s="419"/>
      <c r="VAD33" s="419"/>
      <c r="VAE33" s="419"/>
      <c r="VAF33" s="419"/>
      <c r="VAG33" s="419"/>
      <c r="VAH33" s="419"/>
      <c r="VAI33" s="419"/>
      <c r="VAJ33" s="419"/>
      <c r="VAK33" s="419"/>
      <c r="VAL33" s="419"/>
      <c r="VAM33" s="419"/>
      <c r="VAN33" s="419"/>
      <c r="VAO33" s="419"/>
      <c r="VAP33" s="419"/>
      <c r="VAQ33" s="419"/>
      <c r="VAR33" s="419"/>
      <c r="VAS33" s="419"/>
      <c r="VAT33" s="419"/>
      <c r="VAU33" s="419"/>
      <c r="VAV33" s="419"/>
      <c r="VAW33" s="419"/>
      <c r="VAX33" s="419"/>
      <c r="VAY33" s="419"/>
      <c r="VAZ33" s="419"/>
      <c r="VBA33" s="419"/>
      <c r="VBB33" s="419"/>
      <c r="VBC33" s="419"/>
      <c r="VBD33" s="419"/>
      <c r="VBE33" s="419"/>
      <c r="VBF33" s="419"/>
      <c r="VBG33" s="419"/>
      <c r="VBH33" s="419"/>
      <c r="VBI33" s="419"/>
      <c r="VBJ33" s="419"/>
      <c r="VBK33" s="419"/>
      <c r="VBL33" s="419"/>
      <c r="VBM33" s="419"/>
      <c r="VBN33" s="419"/>
      <c r="VBO33" s="419"/>
      <c r="VBP33" s="419"/>
      <c r="VBQ33" s="419"/>
      <c r="VBR33" s="419"/>
      <c r="VBS33" s="419"/>
      <c r="VBT33" s="419"/>
      <c r="VBU33" s="419"/>
      <c r="VBV33" s="419"/>
      <c r="VBW33" s="419"/>
      <c r="VBX33" s="419"/>
      <c r="VBY33" s="419"/>
      <c r="VBZ33" s="419"/>
      <c r="VCA33" s="419"/>
      <c r="VCB33" s="419"/>
      <c r="VCC33" s="419"/>
      <c r="VCD33" s="419"/>
      <c r="VCE33" s="419"/>
      <c r="VCF33" s="419"/>
      <c r="VCG33" s="419"/>
      <c r="VCH33" s="419"/>
      <c r="VCI33" s="419"/>
      <c r="VCJ33" s="419"/>
      <c r="VCK33" s="419"/>
      <c r="VCL33" s="419"/>
      <c r="VCM33" s="419"/>
      <c r="VCN33" s="419"/>
      <c r="VCO33" s="419"/>
      <c r="VCP33" s="419"/>
      <c r="VCQ33" s="419"/>
      <c r="VCR33" s="419"/>
      <c r="VCS33" s="419"/>
      <c r="VCT33" s="419"/>
      <c r="VCU33" s="419"/>
      <c r="VCV33" s="419"/>
      <c r="VCW33" s="419"/>
      <c r="VCX33" s="419"/>
      <c r="VCY33" s="419"/>
      <c r="VCZ33" s="419"/>
      <c r="VDA33" s="419"/>
      <c r="VDB33" s="419"/>
      <c r="VDC33" s="419"/>
      <c r="VDD33" s="419"/>
      <c r="VDE33" s="419"/>
      <c r="VDF33" s="419"/>
      <c r="VDG33" s="419"/>
      <c r="VDH33" s="419"/>
      <c r="VDI33" s="419"/>
      <c r="VDJ33" s="419"/>
      <c r="VDK33" s="419"/>
      <c r="VDL33" s="419"/>
      <c r="VDM33" s="419"/>
      <c r="VDN33" s="419"/>
      <c r="VDO33" s="419"/>
      <c r="VDP33" s="419"/>
      <c r="VDQ33" s="419"/>
      <c r="VDR33" s="419"/>
      <c r="VDS33" s="419"/>
      <c r="VDT33" s="419"/>
      <c r="VDU33" s="419"/>
      <c r="VDV33" s="419"/>
      <c r="VDW33" s="419"/>
      <c r="VDX33" s="419"/>
      <c r="VDY33" s="419"/>
      <c r="VDZ33" s="419"/>
      <c r="VEA33" s="419"/>
      <c r="VEB33" s="419"/>
      <c r="VEC33" s="419"/>
      <c r="VED33" s="419"/>
      <c r="VEE33" s="419"/>
      <c r="VEF33" s="419"/>
      <c r="VEG33" s="419"/>
      <c r="VEH33" s="419"/>
      <c r="VEI33" s="419"/>
      <c r="VEJ33" s="419"/>
      <c r="VEK33" s="419"/>
      <c r="VEL33" s="419"/>
      <c r="VEM33" s="419"/>
      <c r="VEN33" s="419"/>
      <c r="VEO33" s="419"/>
      <c r="VEP33" s="419"/>
      <c r="VEQ33" s="419"/>
      <c r="VER33" s="419"/>
      <c r="VES33" s="419"/>
      <c r="VET33" s="419"/>
      <c r="VEU33" s="419"/>
      <c r="VEV33" s="419"/>
      <c r="VEW33" s="419"/>
      <c r="VEX33" s="419"/>
      <c r="VEY33" s="419"/>
      <c r="VEZ33" s="419"/>
      <c r="VFA33" s="419"/>
      <c r="VFB33" s="419"/>
      <c r="VFC33" s="419"/>
      <c r="VFD33" s="419"/>
      <c r="VFE33" s="419"/>
      <c r="VFF33" s="419"/>
      <c r="VFG33" s="419"/>
      <c r="VFH33" s="419"/>
      <c r="VFI33" s="419"/>
      <c r="VFJ33" s="419"/>
      <c r="VFK33" s="419"/>
      <c r="VFL33" s="419"/>
      <c r="VFM33" s="419"/>
      <c r="VFN33" s="419"/>
      <c r="VFO33" s="419"/>
      <c r="VFP33" s="419"/>
      <c r="VFQ33" s="419"/>
      <c r="VFR33" s="419"/>
      <c r="VFS33" s="419"/>
      <c r="VFT33" s="419"/>
      <c r="VFU33" s="419"/>
      <c r="VFV33" s="419"/>
      <c r="VFW33" s="419"/>
      <c r="VFX33" s="419"/>
      <c r="VFY33" s="419"/>
      <c r="VFZ33" s="419"/>
      <c r="VGA33" s="419"/>
      <c r="VGB33" s="419"/>
      <c r="VGC33" s="419"/>
      <c r="VGD33" s="419"/>
      <c r="VGE33" s="419"/>
      <c r="VGF33" s="419"/>
      <c r="VGG33" s="419"/>
      <c r="VGH33" s="419"/>
      <c r="VGI33" s="419"/>
      <c r="VGJ33" s="419"/>
      <c r="VGK33" s="419"/>
      <c r="VGL33" s="419"/>
      <c r="VGM33" s="419"/>
      <c r="VGN33" s="419"/>
      <c r="VGO33" s="419"/>
      <c r="VGP33" s="419"/>
      <c r="VGQ33" s="419"/>
      <c r="VGR33" s="419"/>
      <c r="VGS33" s="419"/>
      <c r="VGT33" s="419"/>
      <c r="VGU33" s="419"/>
      <c r="VGV33" s="419"/>
      <c r="VGW33" s="419"/>
      <c r="VGX33" s="419"/>
      <c r="VGY33" s="419"/>
      <c r="VGZ33" s="419"/>
      <c r="VHA33" s="419"/>
      <c r="VHB33" s="419"/>
      <c r="VHC33" s="419"/>
      <c r="VHD33" s="419"/>
      <c r="VHE33" s="419"/>
      <c r="VHF33" s="419"/>
      <c r="VHG33" s="419"/>
      <c r="VHH33" s="419"/>
      <c r="VHI33" s="419"/>
      <c r="VHJ33" s="419"/>
      <c r="VHK33" s="419"/>
      <c r="VHL33" s="419"/>
      <c r="VHM33" s="419"/>
      <c r="VHN33" s="419"/>
      <c r="VHO33" s="419"/>
      <c r="VHP33" s="419"/>
      <c r="VHQ33" s="419"/>
      <c r="VHR33" s="419"/>
      <c r="VHS33" s="419"/>
      <c r="VHT33" s="419"/>
      <c r="VHU33" s="419"/>
      <c r="VHV33" s="419"/>
      <c r="VHW33" s="419"/>
      <c r="VHX33" s="419"/>
      <c r="VHY33" s="419"/>
      <c r="VHZ33" s="419"/>
      <c r="VIA33" s="419"/>
      <c r="VIB33" s="419"/>
      <c r="VIC33" s="419"/>
      <c r="VID33" s="419"/>
      <c r="VIE33" s="419"/>
      <c r="VIF33" s="419"/>
      <c r="VIG33" s="419"/>
      <c r="VIH33" s="419"/>
      <c r="VII33" s="419"/>
      <c r="VIJ33" s="419"/>
      <c r="VIK33" s="419"/>
      <c r="VIL33" s="419"/>
      <c r="VIM33" s="419"/>
      <c r="VIN33" s="419"/>
      <c r="VIO33" s="419"/>
      <c r="VIP33" s="419"/>
      <c r="VIQ33" s="419"/>
      <c r="VIR33" s="419"/>
      <c r="VIS33" s="419"/>
      <c r="VIT33" s="419"/>
      <c r="VIU33" s="419"/>
      <c r="VIV33" s="419"/>
      <c r="VIW33" s="419"/>
      <c r="VIX33" s="419"/>
      <c r="VIY33" s="419"/>
      <c r="VIZ33" s="419"/>
      <c r="VJA33" s="419"/>
      <c r="VJB33" s="419"/>
      <c r="VJC33" s="419"/>
      <c r="VJD33" s="419"/>
      <c r="VJE33" s="419"/>
      <c r="VJF33" s="419"/>
      <c r="VJG33" s="419"/>
      <c r="VJH33" s="419"/>
      <c r="VJI33" s="419"/>
      <c r="VJJ33" s="419"/>
      <c r="VJK33" s="419"/>
      <c r="VJL33" s="419"/>
      <c r="VJM33" s="419"/>
      <c r="VJN33" s="419"/>
      <c r="VJO33" s="419"/>
      <c r="VJP33" s="419"/>
      <c r="VJQ33" s="419"/>
      <c r="VJR33" s="419"/>
      <c r="VJS33" s="419"/>
      <c r="VJT33" s="419"/>
      <c r="VJU33" s="419"/>
      <c r="VJV33" s="419"/>
      <c r="VJW33" s="419"/>
      <c r="VJX33" s="419"/>
      <c r="VJY33" s="419"/>
      <c r="VJZ33" s="419"/>
      <c r="VKA33" s="419"/>
      <c r="VKB33" s="419"/>
      <c r="VKC33" s="419"/>
      <c r="VKD33" s="419"/>
      <c r="VKE33" s="419"/>
      <c r="VKF33" s="419"/>
      <c r="VKG33" s="419"/>
      <c r="VKH33" s="419"/>
      <c r="VKI33" s="419"/>
      <c r="VKJ33" s="419"/>
      <c r="VKK33" s="419"/>
      <c r="VKL33" s="419"/>
      <c r="VKM33" s="419"/>
      <c r="VKN33" s="419"/>
      <c r="VKO33" s="419"/>
      <c r="VKP33" s="419"/>
      <c r="VKQ33" s="419"/>
      <c r="VKR33" s="419"/>
      <c r="VKS33" s="419"/>
      <c r="VKT33" s="419"/>
      <c r="VKU33" s="419"/>
      <c r="VKV33" s="419"/>
      <c r="VKW33" s="419"/>
      <c r="VKX33" s="419"/>
      <c r="VKY33" s="419"/>
      <c r="VKZ33" s="419"/>
      <c r="VLA33" s="419"/>
      <c r="VLB33" s="419"/>
      <c r="VLC33" s="419"/>
      <c r="VLD33" s="419"/>
      <c r="VLE33" s="419"/>
      <c r="VLF33" s="419"/>
      <c r="VLG33" s="419"/>
      <c r="VLH33" s="419"/>
      <c r="VLI33" s="419"/>
      <c r="VLJ33" s="419"/>
      <c r="VLK33" s="419"/>
      <c r="VLL33" s="419"/>
      <c r="VLM33" s="419"/>
      <c r="VLN33" s="419"/>
      <c r="VLO33" s="419"/>
      <c r="VLP33" s="419"/>
      <c r="VLQ33" s="419"/>
      <c r="VLR33" s="419"/>
      <c r="VLS33" s="419"/>
      <c r="VLT33" s="419"/>
      <c r="VLU33" s="419"/>
      <c r="VLV33" s="419"/>
      <c r="VLW33" s="419"/>
      <c r="VLX33" s="419"/>
      <c r="VLY33" s="419"/>
      <c r="VLZ33" s="419"/>
      <c r="VMA33" s="419"/>
      <c r="VMB33" s="419"/>
      <c r="VMC33" s="419"/>
      <c r="VMD33" s="419"/>
      <c r="VME33" s="419"/>
      <c r="VMF33" s="419"/>
      <c r="VMG33" s="419"/>
      <c r="VMH33" s="419"/>
      <c r="VMI33" s="419"/>
      <c r="VMJ33" s="419"/>
      <c r="VMK33" s="419"/>
      <c r="VML33" s="419"/>
      <c r="VMM33" s="419"/>
      <c r="VMN33" s="419"/>
      <c r="VMO33" s="419"/>
      <c r="VMP33" s="419"/>
      <c r="VMQ33" s="419"/>
      <c r="VMR33" s="419"/>
      <c r="VMS33" s="419"/>
      <c r="VMT33" s="419"/>
      <c r="VMU33" s="419"/>
      <c r="VMV33" s="419"/>
      <c r="VMW33" s="419"/>
      <c r="VMX33" s="419"/>
      <c r="VMY33" s="419"/>
      <c r="VMZ33" s="419"/>
      <c r="VNA33" s="419"/>
      <c r="VNB33" s="419"/>
      <c r="VNC33" s="419"/>
      <c r="VND33" s="419"/>
      <c r="VNE33" s="419"/>
      <c r="VNF33" s="419"/>
      <c r="VNG33" s="419"/>
      <c r="VNH33" s="419"/>
      <c r="VNI33" s="419"/>
      <c r="VNJ33" s="419"/>
      <c r="VNK33" s="419"/>
      <c r="VNL33" s="419"/>
      <c r="VNM33" s="419"/>
      <c r="VNN33" s="419"/>
      <c r="VNO33" s="419"/>
      <c r="VNP33" s="419"/>
      <c r="VNQ33" s="419"/>
      <c r="VNR33" s="419"/>
      <c r="VNS33" s="419"/>
      <c r="VNT33" s="419"/>
      <c r="VNU33" s="419"/>
      <c r="VNV33" s="419"/>
      <c r="VNW33" s="419"/>
      <c r="VNX33" s="419"/>
      <c r="VNY33" s="419"/>
      <c r="VNZ33" s="419"/>
      <c r="VOA33" s="419"/>
      <c r="VOB33" s="419"/>
      <c r="VOC33" s="419"/>
      <c r="VOD33" s="419"/>
      <c r="VOE33" s="419"/>
      <c r="VOF33" s="419"/>
      <c r="VOG33" s="419"/>
      <c r="VOH33" s="419"/>
      <c r="VOI33" s="419"/>
      <c r="VOJ33" s="419"/>
      <c r="VOK33" s="419"/>
      <c r="VOL33" s="419"/>
      <c r="VOM33" s="419"/>
      <c r="VON33" s="419"/>
      <c r="VOO33" s="419"/>
      <c r="VOP33" s="419"/>
      <c r="VOQ33" s="419"/>
      <c r="VOR33" s="419"/>
      <c r="VOS33" s="419"/>
      <c r="VOT33" s="419"/>
      <c r="VOU33" s="419"/>
      <c r="VOV33" s="419"/>
      <c r="VOW33" s="419"/>
      <c r="VOX33" s="419"/>
      <c r="VOY33" s="419"/>
      <c r="VOZ33" s="419"/>
      <c r="VPA33" s="419"/>
      <c r="VPB33" s="419"/>
      <c r="VPC33" s="419"/>
      <c r="VPD33" s="419"/>
      <c r="VPE33" s="419"/>
      <c r="VPF33" s="419"/>
      <c r="VPG33" s="419"/>
      <c r="VPH33" s="419"/>
      <c r="VPI33" s="419"/>
      <c r="VPJ33" s="419"/>
      <c r="VPK33" s="419"/>
      <c r="VPL33" s="419"/>
      <c r="VPM33" s="419"/>
      <c r="VPN33" s="419"/>
      <c r="VPO33" s="419"/>
      <c r="VPP33" s="419"/>
      <c r="VPQ33" s="419"/>
      <c r="VPR33" s="419"/>
      <c r="VPS33" s="419"/>
      <c r="VPT33" s="419"/>
      <c r="VPU33" s="419"/>
      <c r="VPV33" s="419"/>
      <c r="VPW33" s="419"/>
      <c r="VPX33" s="419"/>
      <c r="VPY33" s="419"/>
      <c r="VPZ33" s="419"/>
      <c r="VQA33" s="419"/>
      <c r="VQB33" s="419"/>
      <c r="VQC33" s="419"/>
      <c r="VQD33" s="419"/>
      <c r="VQE33" s="419"/>
      <c r="VQF33" s="419"/>
      <c r="VQG33" s="419"/>
      <c r="VQH33" s="419"/>
      <c r="VQI33" s="419"/>
      <c r="VQJ33" s="419"/>
      <c r="VQK33" s="419"/>
      <c r="VQL33" s="419"/>
      <c r="VQM33" s="419"/>
      <c r="VQN33" s="419"/>
      <c r="VQO33" s="419"/>
      <c r="VQP33" s="419"/>
      <c r="VQQ33" s="419"/>
      <c r="VQR33" s="419"/>
      <c r="VQS33" s="419"/>
      <c r="VQT33" s="419"/>
      <c r="VQU33" s="419"/>
      <c r="VQV33" s="419"/>
      <c r="VQW33" s="419"/>
      <c r="VQX33" s="419"/>
      <c r="VQY33" s="419"/>
      <c r="VQZ33" s="419"/>
      <c r="VRA33" s="419"/>
      <c r="VRB33" s="419"/>
      <c r="VRC33" s="419"/>
      <c r="VRD33" s="419"/>
      <c r="VRE33" s="419"/>
      <c r="VRF33" s="419"/>
      <c r="VRG33" s="419"/>
      <c r="VRH33" s="419"/>
      <c r="VRI33" s="419"/>
      <c r="VRJ33" s="419"/>
      <c r="VRK33" s="419"/>
      <c r="VRL33" s="419"/>
      <c r="VRM33" s="419"/>
      <c r="VRN33" s="419"/>
      <c r="VRO33" s="419"/>
      <c r="VRP33" s="419"/>
      <c r="VRQ33" s="419"/>
      <c r="VRR33" s="419"/>
      <c r="VRS33" s="419"/>
      <c r="VRT33" s="419"/>
      <c r="VRU33" s="419"/>
      <c r="VRV33" s="419"/>
      <c r="VRW33" s="419"/>
      <c r="VRX33" s="419"/>
      <c r="VRY33" s="419"/>
      <c r="VRZ33" s="419"/>
      <c r="VSA33" s="419"/>
      <c r="VSB33" s="419"/>
      <c r="VSC33" s="419"/>
      <c r="VSD33" s="419"/>
      <c r="VSE33" s="419"/>
      <c r="VSF33" s="419"/>
      <c r="VSG33" s="419"/>
      <c r="VSH33" s="419"/>
      <c r="VSI33" s="419"/>
      <c r="VSJ33" s="419"/>
      <c r="VSK33" s="419"/>
      <c r="VSL33" s="419"/>
      <c r="VSM33" s="419"/>
      <c r="VSN33" s="419"/>
      <c r="VSO33" s="419"/>
      <c r="VSP33" s="419"/>
      <c r="VSQ33" s="419"/>
      <c r="VSR33" s="419"/>
      <c r="VSS33" s="419"/>
      <c r="VST33" s="419"/>
      <c r="VSU33" s="419"/>
      <c r="VSV33" s="419"/>
      <c r="VSW33" s="419"/>
      <c r="VSX33" s="419"/>
      <c r="VSY33" s="419"/>
      <c r="VSZ33" s="419"/>
      <c r="VTA33" s="419"/>
      <c r="VTB33" s="419"/>
      <c r="VTC33" s="419"/>
      <c r="VTD33" s="419"/>
      <c r="VTE33" s="419"/>
      <c r="VTF33" s="419"/>
      <c r="VTG33" s="419"/>
      <c r="VTH33" s="419"/>
      <c r="VTI33" s="419"/>
      <c r="VTJ33" s="419"/>
      <c r="VTK33" s="419"/>
      <c r="VTL33" s="419"/>
      <c r="VTM33" s="419"/>
      <c r="VTN33" s="419"/>
      <c r="VTO33" s="419"/>
      <c r="VTP33" s="419"/>
      <c r="VTQ33" s="419"/>
      <c r="VTR33" s="419"/>
      <c r="VTS33" s="419"/>
      <c r="VTT33" s="419"/>
      <c r="VTU33" s="419"/>
      <c r="VTV33" s="419"/>
      <c r="VTW33" s="419"/>
      <c r="VTX33" s="419"/>
      <c r="VTY33" s="419"/>
      <c r="VTZ33" s="419"/>
      <c r="VUA33" s="419"/>
      <c r="VUB33" s="419"/>
      <c r="VUC33" s="419"/>
      <c r="VUD33" s="419"/>
      <c r="VUE33" s="419"/>
      <c r="VUF33" s="419"/>
      <c r="VUG33" s="419"/>
      <c r="VUH33" s="419"/>
      <c r="VUI33" s="419"/>
      <c r="VUJ33" s="419"/>
      <c r="VUK33" s="419"/>
      <c r="VUL33" s="419"/>
      <c r="VUM33" s="419"/>
      <c r="VUN33" s="419"/>
      <c r="VUO33" s="419"/>
      <c r="VUP33" s="419"/>
      <c r="VUQ33" s="419"/>
      <c r="VUR33" s="419"/>
      <c r="VUS33" s="419"/>
      <c r="VUT33" s="419"/>
      <c r="VUU33" s="419"/>
      <c r="VUV33" s="419"/>
      <c r="VUW33" s="419"/>
      <c r="VUX33" s="419"/>
      <c r="VUY33" s="419"/>
      <c r="VUZ33" s="419"/>
      <c r="VVA33" s="419"/>
      <c r="VVB33" s="419"/>
      <c r="VVC33" s="419"/>
      <c r="VVD33" s="419"/>
      <c r="VVE33" s="419"/>
      <c r="VVF33" s="419"/>
      <c r="VVG33" s="419"/>
      <c r="VVH33" s="419"/>
      <c r="VVI33" s="419"/>
      <c r="VVJ33" s="419"/>
      <c r="VVK33" s="419"/>
      <c r="VVL33" s="419"/>
      <c r="VVM33" s="419"/>
      <c r="VVN33" s="419"/>
      <c r="VVO33" s="419"/>
      <c r="VVP33" s="419"/>
      <c r="VVQ33" s="419"/>
      <c r="VVR33" s="419"/>
      <c r="VVS33" s="419"/>
      <c r="VVT33" s="419"/>
      <c r="VVU33" s="419"/>
      <c r="VVV33" s="419"/>
      <c r="VVW33" s="419"/>
      <c r="VVX33" s="419"/>
      <c r="VVY33" s="419"/>
      <c r="VVZ33" s="419"/>
      <c r="VWA33" s="419"/>
      <c r="VWB33" s="419"/>
      <c r="VWC33" s="419"/>
      <c r="VWD33" s="419"/>
      <c r="VWE33" s="419"/>
      <c r="VWF33" s="419"/>
      <c r="VWG33" s="419"/>
      <c r="VWH33" s="419"/>
      <c r="VWI33" s="419"/>
      <c r="VWJ33" s="419"/>
      <c r="VWK33" s="419"/>
      <c r="VWL33" s="419"/>
      <c r="VWM33" s="419"/>
      <c r="VWN33" s="419"/>
      <c r="VWO33" s="419"/>
      <c r="VWP33" s="419"/>
      <c r="VWQ33" s="419"/>
      <c r="VWR33" s="419"/>
      <c r="VWS33" s="419"/>
      <c r="VWT33" s="419"/>
      <c r="VWU33" s="419"/>
      <c r="VWV33" s="419"/>
      <c r="VWW33" s="419"/>
      <c r="VWX33" s="419"/>
      <c r="VWY33" s="419"/>
      <c r="VWZ33" s="419"/>
      <c r="VXA33" s="419"/>
      <c r="VXB33" s="419"/>
      <c r="VXC33" s="419"/>
      <c r="VXD33" s="419"/>
      <c r="VXE33" s="419"/>
      <c r="VXF33" s="419"/>
      <c r="VXG33" s="419"/>
      <c r="VXH33" s="419"/>
      <c r="VXI33" s="419"/>
      <c r="VXJ33" s="419"/>
      <c r="VXK33" s="419"/>
      <c r="VXL33" s="419"/>
      <c r="VXM33" s="419"/>
      <c r="VXN33" s="419"/>
      <c r="VXO33" s="419"/>
      <c r="VXP33" s="419"/>
      <c r="VXQ33" s="419"/>
      <c r="VXR33" s="419"/>
      <c r="VXS33" s="419"/>
      <c r="VXT33" s="419"/>
      <c r="VXU33" s="419"/>
      <c r="VXV33" s="419"/>
      <c r="VXW33" s="419"/>
      <c r="VXX33" s="419"/>
      <c r="VXY33" s="419"/>
      <c r="VXZ33" s="419"/>
      <c r="VYA33" s="419"/>
      <c r="VYB33" s="419"/>
      <c r="VYC33" s="419"/>
      <c r="VYD33" s="419"/>
      <c r="VYE33" s="419"/>
      <c r="VYF33" s="419"/>
      <c r="VYG33" s="419"/>
      <c r="VYH33" s="419"/>
      <c r="VYI33" s="419"/>
      <c r="VYJ33" s="419"/>
      <c r="VYK33" s="419"/>
      <c r="VYL33" s="419"/>
      <c r="VYM33" s="419"/>
      <c r="VYN33" s="419"/>
      <c r="VYO33" s="419"/>
      <c r="VYP33" s="419"/>
      <c r="VYQ33" s="419"/>
      <c r="VYR33" s="419"/>
      <c r="VYS33" s="419"/>
      <c r="VYT33" s="419"/>
      <c r="VYU33" s="419"/>
      <c r="VYV33" s="419"/>
      <c r="VYW33" s="419"/>
      <c r="VYX33" s="419"/>
      <c r="VYY33" s="419"/>
      <c r="VYZ33" s="419"/>
      <c r="VZA33" s="419"/>
      <c r="VZB33" s="419"/>
      <c r="VZC33" s="419"/>
      <c r="VZD33" s="419"/>
      <c r="VZE33" s="419"/>
      <c r="VZF33" s="419"/>
      <c r="VZG33" s="419"/>
      <c r="VZH33" s="419"/>
      <c r="VZI33" s="419"/>
      <c r="VZJ33" s="419"/>
      <c r="VZK33" s="419"/>
      <c r="VZL33" s="419"/>
      <c r="VZM33" s="419"/>
      <c r="VZN33" s="419"/>
      <c r="VZO33" s="419"/>
      <c r="VZP33" s="419"/>
      <c r="VZQ33" s="419"/>
      <c r="VZR33" s="419"/>
      <c r="VZS33" s="419"/>
      <c r="VZT33" s="419"/>
      <c r="VZU33" s="419"/>
      <c r="VZV33" s="419"/>
      <c r="VZW33" s="419"/>
      <c r="VZX33" s="419"/>
      <c r="VZY33" s="419"/>
      <c r="VZZ33" s="419"/>
      <c r="WAA33" s="419"/>
      <c r="WAB33" s="419"/>
      <c r="WAC33" s="419"/>
      <c r="WAD33" s="419"/>
      <c r="WAE33" s="419"/>
      <c r="WAF33" s="419"/>
      <c r="WAG33" s="419"/>
      <c r="WAH33" s="419"/>
      <c r="WAI33" s="419"/>
      <c r="WAJ33" s="419"/>
      <c r="WAK33" s="419"/>
      <c r="WAL33" s="419"/>
      <c r="WAM33" s="419"/>
      <c r="WAN33" s="419"/>
      <c r="WAO33" s="419"/>
      <c r="WAP33" s="419"/>
      <c r="WAQ33" s="419"/>
      <c r="WAR33" s="419"/>
      <c r="WAS33" s="419"/>
      <c r="WAT33" s="419"/>
      <c r="WAU33" s="419"/>
      <c r="WAV33" s="419"/>
      <c r="WAW33" s="419"/>
      <c r="WAX33" s="419"/>
      <c r="WAY33" s="419"/>
      <c r="WAZ33" s="419"/>
      <c r="WBA33" s="419"/>
      <c r="WBB33" s="419"/>
      <c r="WBC33" s="419"/>
      <c r="WBD33" s="419"/>
      <c r="WBE33" s="419"/>
      <c r="WBF33" s="419"/>
      <c r="WBG33" s="419"/>
      <c r="WBH33" s="419"/>
      <c r="WBI33" s="419"/>
      <c r="WBJ33" s="419"/>
      <c r="WBK33" s="419"/>
      <c r="WBL33" s="419"/>
      <c r="WBM33" s="419"/>
      <c r="WBN33" s="419"/>
      <c r="WBO33" s="419"/>
      <c r="WBP33" s="419"/>
      <c r="WBQ33" s="419"/>
      <c r="WBR33" s="419"/>
      <c r="WBS33" s="419"/>
      <c r="WBT33" s="419"/>
      <c r="WBU33" s="419"/>
      <c r="WBV33" s="419"/>
      <c r="WBW33" s="419"/>
      <c r="WBX33" s="419"/>
      <c r="WBY33" s="419"/>
      <c r="WBZ33" s="419"/>
      <c r="WCA33" s="419"/>
      <c r="WCB33" s="419"/>
      <c r="WCC33" s="419"/>
      <c r="WCD33" s="419"/>
      <c r="WCE33" s="419"/>
      <c r="WCF33" s="419"/>
      <c r="WCG33" s="419"/>
      <c r="WCH33" s="419"/>
      <c r="WCI33" s="419"/>
      <c r="WCJ33" s="419"/>
      <c r="WCK33" s="419"/>
      <c r="WCL33" s="419"/>
      <c r="WCM33" s="419"/>
      <c r="WCN33" s="419"/>
      <c r="WCO33" s="419"/>
      <c r="WCP33" s="419"/>
      <c r="WCQ33" s="419"/>
      <c r="WCR33" s="419"/>
      <c r="WCS33" s="419"/>
      <c r="WCT33" s="419"/>
      <c r="WCU33" s="419"/>
      <c r="WCV33" s="419"/>
      <c r="WCW33" s="419"/>
      <c r="WCX33" s="419"/>
      <c r="WCY33" s="419"/>
      <c r="WCZ33" s="419"/>
      <c r="WDA33" s="419"/>
      <c r="WDB33" s="419"/>
      <c r="WDC33" s="419"/>
      <c r="WDD33" s="419"/>
      <c r="WDE33" s="419"/>
      <c r="WDF33" s="419"/>
      <c r="WDG33" s="419"/>
      <c r="WDH33" s="419"/>
      <c r="WDI33" s="419"/>
      <c r="WDJ33" s="419"/>
      <c r="WDK33" s="419"/>
      <c r="WDL33" s="419"/>
      <c r="WDM33" s="419"/>
      <c r="WDN33" s="419"/>
      <c r="WDO33" s="419"/>
      <c r="WDP33" s="419"/>
      <c r="WDQ33" s="419"/>
      <c r="WDR33" s="419"/>
      <c r="WDS33" s="419"/>
      <c r="WDT33" s="419"/>
      <c r="WDU33" s="419"/>
      <c r="WDV33" s="419"/>
      <c r="WDW33" s="419"/>
      <c r="WDX33" s="419"/>
      <c r="WDY33" s="419"/>
      <c r="WDZ33" s="419"/>
      <c r="WEA33" s="419"/>
      <c r="WEB33" s="419"/>
      <c r="WEC33" s="419"/>
      <c r="WED33" s="419"/>
      <c r="WEE33" s="419"/>
      <c r="WEF33" s="419"/>
      <c r="WEG33" s="419"/>
      <c r="WEH33" s="419"/>
      <c r="WEI33" s="419"/>
      <c r="WEJ33" s="419"/>
      <c r="WEK33" s="419"/>
      <c r="WEL33" s="419"/>
      <c r="WEM33" s="419"/>
      <c r="WEN33" s="419"/>
      <c r="WEO33" s="419"/>
      <c r="WEP33" s="419"/>
      <c r="WEQ33" s="419"/>
      <c r="WER33" s="419"/>
      <c r="WES33" s="419"/>
      <c r="WET33" s="419"/>
      <c r="WEU33" s="419"/>
      <c r="WEV33" s="419"/>
      <c r="WEW33" s="419"/>
      <c r="WEX33" s="419"/>
      <c r="WEY33" s="419"/>
      <c r="WEZ33" s="419"/>
      <c r="WFA33" s="419"/>
      <c r="WFB33" s="419"/>
      <c r="WFC33" s="419"/>
      <c r="WFD33" s="419"/>
      <c r="WFE33" s="419"/>
      <c r="WFF33" s="419"/>
      <c r="WFG33" s="419"/>
      <c r="WFH33" s="419"/>
      <c r="WFI33" s="419"/>
      <c r="WFJ33" s="419"/>
      <c r="WFK33" s="419"/>
      <c r="WFL33" s="419"/>
      <c r="WFM33" s="419"/>
      <c r="WFN33" s="419"/>
      <c r="WFO33" s="419"/>
      <c r="WFP33" s="419"/>
      <c r="WFQ33" s="419"/>
      <c r="WFR33" s="419"/>
      <c r="WFS33" s="419"/>
      <c r="WFT33" s="419"/>
      <c r="WFU33" s="419"/>
      <c r="WFV33" s="419"/>
      <c r="WFW33" s="419"/>
      <c r="WFX33" s="419"/>
      <c r="WFY33" s="419"/>
      <c r="WFZ33" s="419"/>
      <c r="WGA33" s="419"/>
      <c r="WGB33" s="419"/>
      <c r="WGC33" s="419"/>
      <c r="WGD33" s="419"/>
      <c r="WGE33" s="419"/>
      <c r="WGF33" s="419"/>
      <c r="WGG33" s="419"/>
      <c r="WGH33" s="419"/>
      <c r="WGI33" s="419"/>
      <c r="WGJ33" s="419"/>
      <c r="WGK33" s="419"/>
      <c r="WGL33" s="419"/>
      <c r="WGM33" s="419"/>
      <c r="WGN33" s="419"/>
      <c r="WGO33" s="419"/>
      <c r="WGP33" s="419"/>
      <c r="WGQ33" s="419"/>
      <c r="WGR33" s="419"/>
      <c r="WGS33" s="419"/>
      <c r="WGT33" s="419"/>
      <c r="WGU33" s="419"/>
      <c r="WGV33" s="419"/>
      <c r="WGW33" s="419"/>
      <c r="WGX33" s="419"/>
      <c r="WGY33" s="419"/>
      <c r="WGZ33" s="419"/>
      <c r="WHA33" s="419"/>
      <c r="WHB33" s="419"/>
      <c r="WHC33" s="419"/>
      <c r="WHD33" s="419"/>
      <c r="WHE33" s="419"/>
      <c r="WHF33" s="419"/>
      <c r="WHG33" s="419"/>
      <c r="WHH33" s="419"/>
      <c r="WHI33" s="419"/>
      <c r="WHJ33" s="419"/>
      <c r="WHK33" s="419"/>
      <c r="WHL33" s="419"/>
      <c r="WHM33" s="419"/>
      <c r="WHN33" s="419"/>
      <c r="WHO33" s="419"/>
      <c r="WHP33" s="419"/>
      <c r="WHQ33" s="419"/>
      <c r="WHR33" s="419"/>
      <c r="WHS33" s="419"/>
      <c r="WHT33" s="419"/>
      <c r="WHU33" s="419"/>
      <c r="WHV33" s="419"/>
      <c r="WHW33" s="419"/>
      <c r="WHX33" s="419"/>
      <c r="WHY33" s="419"/>
      <c r="WHZ33" s="419"/>
      <c r="WIA33" s="419"/>
      <c r="WIB33" s="419"/>
      <c r="WIC33" s="419"/>
      <c r="WID33" s="419"/>
      <c r="WIE33" s="419"/>
      <c r="WIF33" s="419"/>
      <c r="WIG33" s="419"/>
      <c r="WIH33" s="419"/>
      <c r="WII33" s="419"/>
      <c r="WIJ33" s="419"/>
      <c r="WIK33" s="419"/>
      <c r="WIL33" s="419"/>
      <c r="WIM33" s="419"/>
      <c r="WIN33" s="419"/>
      <c r="WIO33" s="419"/>
      <c r="WIP33" s="419"/>
      <c r="WIQ33" s="419"/>
      <c r="WIR33" s="419"/>
      <c r="WIS33" s="419"/>
      <c r="WIT33" s="419"/>
      <c r="WIU33" s="419"/>
      <c r="WIV33" s="419"/>
      <c r="WIW33" s="419"/>
      <c r="WIX33" s="419"/>
      <c r="WIY33" s="419"/>
      <c r="WIZ33" s="419"/>
      <c r="WJA33" s="419"/>
      <c r="WJB33" s="419"/>
      <c r="WJC33" s="419"/>
      <c r="WJD33" s="419"/>
      <c r="WJE33" s="419"/>
      <c r="WJF33" s="419"/>
      <c r="WJG33" s="419"/>
      <c r="WJH33" s="419"/>
      <c r="WJI33" s="419"/>
      <c r="WJJ33" s="419"/>
      <c r="WJK33" s="419"/>
      <c r="WJL33" s="419"/>
      <c r="WJM33" s="419"/>
      <c r="WJN33" s="419"/>
      <c r="WJO33" s="419"/>
      <c r="WJP33" s="419"/>
      <c r="WJQ33" s="419"/>
      <c r="WJR33" s="419"/>
      <c r="WJS33" s="419"/>
      <c r="WJT33" s="419"/>
      <c r="WJU33" s="419"/>
      <c r="WJV33" s="419"/>
      <c r="WJW33" s="419"/>
      <c r="WJX33" s="419"/>
      <c r="WJY33" s="419"/>
      <c r="WJZ33" s="419"/>
      <c r="WKA33" s="419"/>
      <c r="WKB33" s="419"/>
      <c r="WKC33" s="419"/>
      <c r="WKD33" s="419"/>
      <c r="WKE33" s="419"/>
      <c r="WKF33" s="419"/>
      <c r="WKG33" s="419"/>
      <c r="WKH33" s="419"/>
      <c r="WKI33" s="419"/>
      <c r="WKJ33" s="419"/>
      <c r="WKK33" s="419"/>
      <c r="WKL33" s="419"/>
      <c r="WKM33" s="419"/>
      <c r="WKN33" s="419"/>
      <c r="WKO33" s="419"/>
      <c r="WKP33" s="419"/>
      <c r="WKQ33" s="419"/>
      <c r="WKR33" s="419"/>
      <c r="WKS33" s="419"/>
      <c r="WKT33" s="419"/>
      <c r="WKU33" s="419"/>
      <c r="WKV33" s="419"/>
      <c r="WKW33" s="419"/>
      <c r="WKX33" s="419"/>
      <c r="WKY33" s="419"/>
      <c r="WKZ33" s="419"/>
      <c r="WLA33" s="419"/>
      <c r="WLB33" s="419"/>
      <c r="WLC33" s="419"/>
      <c r="WLD33" s="419"/>
      <c r="WLE33" s="419"/>
      <c r="WLF33" s="419"/>
      <c r="WLG33" s="419"/>
      <c r="WLH33" s="419"/>
      <c r="WLI33" s="419"/>
      <c r="WLJ33" s="419"/>
      <c r="WLK33" s="419"/>
      <c r="WLL33" s="419"/>
      <c r="WLM33" s="419"/>
      <c r="WLN33" s="419"/>
      <c r="WLO33" s="419"/>
      <c r="WLP33" s="419"/>
      <c r="WLQ33" s="419"/>
      <c r="WLR33" s="419"/>
      <c r="WLS33" s="419"/>
      <c r="WLT33" s="419"/>
      <c r="WLU33" s="419"/>
      <c r="WLV33" s="419"/>
      <c r="WLW33" s="419"/>
      <c r="WLX33" s="419"/>
      <c r="WLY33" s="419"/>
      <c r="WLZ33" s="419"/>
      <c r="WMA33" s="419"/>
      <c r="WMB33" s="419"/>
      <c r="WMC33" s="419"/>
      <c r="WMD33" s="419"/>
      <c r="WME33" s="419"/>
      <c r="WMF33" s="419"/>
      <c r="WMG33" s="419"/>
      <c r="WMH33" s="419"/>
      <c r="WMI33" s="419"/>
      <c r="WMJ33" s="419"/>
      <c r="WMK33" s="419"/>
      <c r="WML33" s="419"/>
      <c r="WMM33" s="419"/>
      <c r="WMN33" s="419"/>
      <c r="WMO33" s="419"/>
      <c r="WMP33" s="419"/>
      <c r="WMQ33" s="419"/>
      <c r="WMR33" s="419"/>
      <c r="WMS33" s="419"/>
      <c r="WMT33" s="419"/>
      <c r="WMU33" s="419"/>
      <c r="WMV33" s="419"/>
      <c r="WMW33" s="419"/>
      <c r="WMX33" s="419"/>
      <c r="WMY33" s="419"/>
      <c r="WMZ33" s="419"/>
      <c r="WNA33" s="419"/>
      <c r="WNB33" s="419"/>
      <c r="WNC33" s="419"/>
      <c r="WND33" s="419"/>
      <c r="WNE33" s="419"/>
      <c r="WNF33" s="419"/>
      <c r="WNG33" s="419"/>
      <c r="WNH33" s="419"/>
      <c r="WNI33" s="419"/>
      <c r="WNJ33" s="419"/>
      <c r="WNK33" s="419"/>
      <c r="WNL33" s="419"/>
      <c r="WNM33" s="419"/>
      <c r="WNN33" s="419"/>
      <c r="WNO33" s="419"/>
      <c r="WNP33" s="419"/>
      <c r="WNQ33" s="419"/>
      <c r="WNR33" s="419"/>
      <c r="WNS33" s="419"/>
      <c r="WNT33" s="419"/>
      <c r="WNU33" s="419"/>
      <c r="WNV33" s="419"/>
      <c r="WNW33" s="419"/>
      <c r="WNX33" s="419"/>
      <c r="WNY33" s="419"/>
      <c r="WNZ33" s="419"/>
      <c r="WOA33" s="419"/>
      <c r="WOB33" s="419"/>
      <c r="WOC33" s="419"/>
      <c r="WOD33" s="419"/>
      <c r="WOE33" s="419"/>
      <c r="WOF33" s="419"/>
      <c r="WOG33" s="419"/>
      <c r="WOH33" s="419"/>
      <c r="WOI33" s="419"/>
      <c r="WOJ33" s="419"/>
      <c r="WOK33" s="419"/>
      <c r="WOL33" s="419"/>
      <c r="WOM33" s="419"/>
      <c r="WON33" s="419"/>
      <c r="WOO33" s="419"/>
      <c r="WOP33" s="419"/>
      <c r="WOQ33" s="419"/>
      <c r="WOR33" s="419"/>
      <c r="WOS33" s="419"/>
      <c r="WOT33" s="419"/>
      <c r="WOU33" s="419"/>
      <c r="WOV33" s="419"/>
      <c r="WOW33" s="419"/>
      <c r="WOX33" s="419"/>
      <c r="WOY33" s="419"/>
      <c r="WOZ33" s="419"/>
      <c r="WPA33" s="419"/>
      <c r="WPB33" s="419"/>
      <c r="WPC33" s="419"/>
      <c r="WPD33" s="419"/>
      <c r="WPE33" s="419"/>
      <c r="WPF33" s="419"/>
      <c r="WPG33" s="419"/>
      <c r="WPH33" s="419"/>
      <c r="WPI33" s="419"/>
      <c r="WPJ33" s="419"/>
      <c r="WPK33" s="419"/>
      <c r="WPL33" s="419"/>
      <c r="WPM33" s="419"/>
      <c r="WPN33" s="419"/>
      <c r="WPO33" s="419"/>
      <c r="WPP33" s="419"/>
      <c r="WPQ33" s="419"/>
      <c r="WPR33" s="419"/>
      <c r="WPS33" s="419"/>
      <c r="WPT33" s="419"/>
      <c r="WPU33" s="419"/>
      <c r="WPV33" s="419"/>
      <c r="WPW33" s="419"/>
      <c r="WPX33" s="419"/>
      <c r="WPY33" s="419"/>
      <c r="WPZ33" s="419"/>
      <c r="WQA33" s="419"/>
      <c r="WQB33" s="419"/>
      <c r="WQC33" s="419"/>
      <c r="WQD33" s="419"/>
      <c r="WQE33" s="419"/>
      <c r="WQF33" s="419"/>
      <c r="WQG33" s="419"/>
      <c r="WQH33" s="419"/>
      <c r="WQI33" s="419"/>
      <c r="WQJ33" s="419"/>
      <c r="WQK33" s="419"/>
      <c r="WQL33" s="419"/>
      <c r="WQM33" s="419"/>
      <c r="WQN33" s="419"/>
      <c r="WQO33" s="419"/>
      <c r="WQP33" s="419"/>
      <c r="WQQ33" s="419"/>
      <c r="WQR33" s="419"/>
      <c r="WQS33" s="419"/>
      <c r="WQT33" s="419"/>
      <c r="WQU33" s="419"/>
      <c r="WQV33" s="419"/>
      <c r="WQW33" s="419"/>
      <c r="WQX33" s="419"/>
      <c r="WQY33" s="419"/>
      <c r="WQZ33" s="419"/>
      <c r="WRA33" s="419"/>
      <c r="WRB33" s="419"/>
      <c r="WRC33" s="419"/>
      <c r="WRD33" s="419"/>
      <c r="WRE33" s="419"/>
      <c r="WRF33" s="419"/>
      <c r="WRG33" s="419"/>
      <c r="WRH33" s="419"/>
      <c r="WRI33" s="419"/>
      <c r="WRJ33" s="419"/>
      <c r="WRK33" s="419"/>
      <c r="WRL33" s="419"/>
      <c r="WRM33" s="419"/>
      <c r="WRN33" s="419"/>
      <c r="WRO33" s="419"/>
      <c r="WRP33" s="419"/>
      <c r="WRQ33" s="419"/>
      <c r="WRR33" s="419"/>
      <c r="WRS33" s="419"/>
      <c r="WRT33" s="419"/>
      <c r="WRU33" s="419"/>
      <c r="WRV33" s="419"/>
      <c r="WRW33" s="419"/>
      <c r="WRX33" s="419"/>
      <c r="WRY33" s="419"/>
      <c r="WRZ33" s="419"/>
      <c r="WSA33" s="419"/>
      <c r="WSB33" s="419"/>
      <c r="WSC33" s="419"/>
      <c r="WSD33" s="419"/>
      <c r="WSE33" s="419"/>
      <c r="WSF33" s="419"/>
      <c r="WSG33" s="419"/>
      <c r="WSH33" s="419"/>
      <c r="WSI33" s="419"/>
      <c r="WSJ33" s="419"/>
      <c r="WSK33" s="419"/>
      <c r="WSL33" s="419"/>
      <c r="WSM33" s="419"/>
      <c r="WSN33" s="419"/>
      <c r="WSO33" s="419"/>
      <c r="WSP33" s="419"/>
      <c r="WSQ33" s="419"/>
      <c r="WSR33" s="419"/>
      <c r="WSS33" s="419"/>
      <c r="WST33" s="419"/>
      <c r="WSU33" s="419"/>
      <c r="WSV33" s="419"/>
      <c r="WSW33" s="419"/>
      <c r="WSX33" s="419"/>
      <c r="WSY33" s="419"/>
      <c r="WSZ33" s="419"/>
      <c r="WTA33" s="419"/>
      <c r="WTB33" s="419"/>
      <c r="WTC33" s="419"/>
      <c r="WTD33" s="419"/>
      <c r="WTE33" s="419"/>
      <c r="WTF33" s="419"/>
      <c r="WTG33" s="419"/>
      <c r="WTH33" s="419"/>
      <c r="WTI33" s="419"/>
      <c r="WTJ33" s="419"/>
      <c r="WTK33" s="419"/>
      <c r="WTL33" s="419"/>
      <c r="WTM33" s="419"/>
      <c r="WTN33" s="419"/>
      <c r="WTO33" s="419"/>
      <c r="WTP33" s="419"/>
      <c r="WTQ33" s="419"/>
      <c r="WTR33" s="419"/>
      <c r="WTS33" s="419"/>
      <c r="WTT33" s="419"/>
      <c r="WTU33" s="419"/>
      <c r="WTV33" s="419"/>
      <c r="WTW33" s="419"/>
      <c r="WTX33" s="419"/>
      <c r="WTY33" s="419"/>
      <c r="WTZ33" s="419"/>
      <c r="WUA33" s="419"/>
      <c r="WUB33" s="419"/>
      <c r="WUC33" s="419"/>
      <c r="WUD33" s="419"/>
      <c r="WUE33" s="419"/>
      <c r="WUF33" s="419"/>
      <c r="WUG33" s="419"/>
      <c r="WUH33" s="419"/>
      <c r="WUI33" s="419"/>
      <c r="WUJ33" s="419"/>
      <c r="WUK33" s="419"/>
      <c r="WUL33" s="419"/>
      <c r="WUM33" s="419"/>
      <c r="WUN33" s="419"/>
      <c r="WUO33" s="419"/>
      <c r="WUP33" s="419"/>
      <c r="WUQ33" s="419"/>
      <c r="WUR33" s="419"/>
      <c r="WUS33" s="419"/>
      <c r="WUT33" s="419"/>
      <c r="WUU33" s="419"/>
      <c r="WUV33" s="419"/>
      <c r="WUW33" s="419"/>
      <c r="WUX33" s="419"/>
      <c r="WUY33" s="419"/>
      <c r="WUZ33" s="419"/>
      <c r="WVA33" s="419"/>
      <c r="WVB33" s="419"/>
      <c r="WVC33" s="419"/>
      <c r="WVD33" s="419"/>
      <c r="WVE33" s="419"/>
      <c r="WVF33" s="419"/>
      <c r="WVG33" s="419"/>
      <c r="WVH33" s="419"/>
      <c r="WVI33" s="419"/>
      <c r="WVJ33" s="419"/>
      <c r="WVK33" s="419"/>
      <c r="WVL33" s="419"/>
      <c r="WVM33" s="419"/>
      <c r="WVN33" s="419"/>
      <c r="WVO33" s="419"/>
      <c r="WVP33" s="419"/>
      <c r="WVQ33" s="419"/>
      <c r="WVR33" s="419"/>
      <c r="WVS33" s="419"/>
      <c r="WVT33" s="419"/>
      <c r="WVU33" s="419"/>
      <c r="WVV33" s="419"/>
      <c r="WVW33" s="419"/>
      <c r="WVX33" s="419"/>
      <c r="WVY33" s="419"/>
      <c r="WVZ33" s="419"/>
      <c r="WWA33" s="419"/>
      <c r="WWB33" s="419"/>
      <c r="WWC33" s="419"/>
      <c r="WWD33" s="419"/>
      <c r="WWE33" s="419"/>
      <c r="WWF33" s="419"/>
      <c r="WWG33" s="419"/>
      <c r="WWH33" s="419"/>
      <c r="WWI33" s="419"/>
      <c r="WWJ33" s="419"/>
      <c r="WWK33" s="419"/>
      <c r="WWL33" s="419"/>
      <c r="WWM33" s="419"/>
      <c r="WWN33" s="419"/>
      <c r="WWO33" s="419"/>
      <c r="WWP33" s="419"/>
      <c r="WWQ33" s="419"/>
      <c r="WWR33" s="419"/>
      <c r="WWS33" s="419"/>
      <c r="WWT33" s="419"/>
      <c r="WWU33" s="419"/>
      <c r="WWV33" s="419"/>
      <c r="WWW33" s="419"/>
      <c r="WWX33" s="419"/>
      <c r="WWY33" s="419"/>
      <c r="WWZ33" s="419"/>
      <c r="WXA33" s="419"/>
      <c r="WXB33" s="419"/>
      <c r="WXC33" s="419"/>
      <c r="WXD33" s="419"/>
      <c r="WXE33" s="419"/>
      <c r="WXF33" s="419"/>
      <c r="WXG33" s="419"/>
      <c r="WXH33" s="419"/>
      <c r="WXI33" s="419"/>
      <c r="WXJ33" s="419"/>
      <c r="WXK33" s="419"/>
      <c r="WXL33" s="419"/>
      <c r="WXM33" s="419"/>
      <c r="WXN33" s="419"/>
      <c r="WXO33" s="419"/>
      <c r="WXP33" s="419"/>
      <c r="WXQ33" s="419"/>
      <c r="WXR33" s="419"/>
      <c r="WXS33" s="419"/>
      <c r="WXT33" s="419"/>
      <c r="WXU33" s="419"/>
      <c r="WXV33" s="419"/>
      <c r="WXW33" s="419"/>
      <c r="WXX33" s="419"/>
      <c r="WXY33" s="419"/>
      <c r="WXZ33" s="419"/>
      <c r="WYA33" s="419"/>
      <c r="WYB33" s="419"/>
      <c r="WYC33" s="419"/>
      <c r="WYD33" s="419"/>
      <c r="WYE33" s="419"/>
      <c r="WYF33" s="419"/>
      <c r="WYG33" s="419"/>
      <c r="WYH33" s="419"/>
      <c r="WYI33" s="419"/>
      <c r="WYJ33" s="419"/>
      <c r="WYK33" s="419"/>
      <c r="WYL33" s="419"/>
      <c r="WYM33" s="419"/>
      <c r="WYN33" s="419"/>
      <c r="WYO33" s="419"/>
      <c r="WYP33" s="419"/>
      <c r="WYQ33" s="419"/>
      <c r="WYR33" s="419"/>
      <c r="WYS33" s="419"/>
      <c r="WYT33" s="419"/>
      <c r="WYU33" s="419"/>
      <c r="WYV33" s="419"/>
      <c r="WYW33" s="419"/>
      <c r="WYX33" s="419"/>
      <c r="WYY33" s="419"/>
      <c r="WYZ33" s="419"/>
      <c r="WZA33" s="419"/>
      <c r="WZB33" s="419"/>
      <c r="WZC33" s="419"/>
      <c r="WZD33" s="419"/>
      <c r="WZE33" s="419"/>
      <c r="WZF33" s="419"/>
      <c r="WZG33" s="419"/>
      <c r="WZH33" s="419"/>
      <c r="WZI33" s="419"/>
      <c r="WZJ33" s="419"/>
      <c r="WZK33" s="419"/>
      <c r="WZL33" s="419"/>
      <c r="WZM33" s="419"/>
      <c r="WZN33" s="419"/>
      <c r="WZO33" s="419"/>
      <c r="WZP33" s="419"/>
      <c r="WZQ33" s="419"/>
      <c r="WZR33" s="419"/>
      <c r="WZS33" s="419"/>
      <c r="WZT33" s="419"/>
      <c r="WZU33" s="419"/>
      <c r="WZV33" s="419"/>
      <c r="WZW33" s="419"/>
      <c r="WZX33" s="419"/>
      <c r="WZY33" s="419"/>
      <c r="WZZ33" s="419"/>
      <c r="XAA33" s="419"/>
      <c r="XAB33" s="419"/>
      <c r="XAC33" s="419"/>
      <c r="XAD33" s="419"/>
      <c r="XAE33" s="419"/>
      <c r="XAF33" s="419"/>
      <c r="XAG33" s="419"/>
      <c r="XAH33" s="419"/>
      <c r="XAI33" s="419"/>
      <c r="XAJ33" s="419"/>
      <c r="XAK33" s="419"/>
      <c r="XAL33" s="419"/>
      <c r="XAM33" s="419"/>
      <c r="XAN33" s="419"/>
      <c r="XAO33" s="419"/>
      <c r="XAP33" s="419"/>
      <c r="XAQ33" s="419"/>
      <c r="XAR33" s="419"/>
      <c r="XAS33" s="419"/>
      <c r="XAT33" s="419"/>
      <c r="XAU33" s="419"/>
      <c r="XAV33" s="419"/>
      <c r="XAW33" s="419"/>
      <c r="XAX33" s="419"/>
      <c r="XAY33" s="419"/>
      <c r="XAZ33" s="419"/>
      <c r="XBA33" s="419"/>
      <c r="XBB33" s="419"/>
      <c r="XBC33" s="419"/>
      <c r="XBD33" s="419"/>
      <c r="XBE33" s="419"/>
      <c r="XBF33" s="419"/>
      <c r="XBG33" s="419"/>
      <c r="XBH33" s="419"/>
      <c r="XBI33" s="419"/>
      <c r="XBJ33" s="419"/>
      <c r="XBK33" s="419"/>
      <c r="XBL33" s="419"/>
      <c r="XBM33" s="419"/>
      <c r="XBN33" s="419"/>
      <c r="XBO33" s="419"/>
      <c r="XBP33" s="419"/>
      <c r="XBQ33" s="419"/>
      <c r="XBR33" s="419"/>
      <c r="XBS33" s="419"/>
      <c r="XBT33" s="419"/>
      <c r="XBU33" s="419"/>
      <c r="XBV33" s="419"/>
      <c r="XBW33" s="419"/>
      <c r="XBX33" s="419"/>
      <c r="XBY33" s="419"/>
      <c r="XBZ33" s="419"/>
      <c r="XCA33" s="419"/>
      <c r="XCB33" s="419"/>
      <c r="XCC33" s="419"/>
      <c r="XCD33" s="419"/>
      <c r="XCE33" s="419"/>
      <c r="XCF33" s="419"/>
      <c r="XCG33" s="419"/>
      <c r="XCH33" s="419"/>
      <c r="XCI33" s="419"/>
      <c r="XCJ33" s="419"/>
      <c r="XCK33" s="419"/>
      <c r="XCL33" s="419"/>
      <c r="XCM33" s="419"/>
      <c r="XCN33" s="419"/>
      <c r="XCO33" s="419"/>
      <c r="XCP33" s="419"/>
      <c r="XCQ33" s="419"/>
      <c r="XCR33" s="419"/>
      <c r="XCS33" s="419"/>
      <c r="XCT33" s="419"/>
      <c r="XCU33" s="419"/>
      <c r="XCV33" s="419"/>
      <c r="XCW33" s="419"/>
      <c r="XCX33" s="419"/>
      <c r="XCY33" s="419"/>
      <c r="XCZ33" s="419"/>
      <c r="XDA33" s="419"/>
      <c r="XDB33" s="419"/>
      <c r="XDC33" s="419"/>
      <c r="XDD33" s="419"/>
      <c r="XDE33" s="419"/>
      <c r="XDF33" s="419"/>
      <c r="XDG33" s="419"/>
      <c r="XDH33" s="419"/>
      <c r="XDI33" s="419"/>
      <c r="XDJ33" s="419"/>
      <c r="XDK33" s="419"/>
      <c r="XDL33" s="419"/>
      <c r="XDM33" s="419"/>
      <c r="XDN33" s="419"/>
      <c r="XDO33" s="419"/>
      <c r="XDP33" s="419"/>
      <c r="XDQ33" s="419"/>
      <c r="XDR33" s="419"/>
      <c r="XDS33" s="419"/>
      <c r="XDT33" s="419"/>
      <c r="XDU33" s="419"/>
      <c r="XDV33" s="419"/>
      <c r="XDW33" s="419"/>
      <c r="XDX33" s="419"/>
      <c r="XDY33" s="419"/>
      <c r="XDZ33" s="419"/>
      <c r="XEA33" s="419"/>
      <c r="XEB33" s="419"/>
      <c r="XEC33" s="419"/>
      <c r="XED33" s="419"/>
      <c r="XEE33" s="419"/>
      <c r="XEF33" s="419"/>
      <c r="XEG33" s="419"/>
      <c r="XEH33" s="419"/>
      <c r="XEI33" s="419"/>
      <c r="XEJ33" s="419"/>
      <c r="XEK33" s="419"/>
      <c r="XEL33" s="419"/>
      <c r="XEM33" s="419"/>
      <c r="XEN33" s="419"/>
      <c r="XEO33" s="419"/>
      <c r="XEP33" s="419"/>
      <c r="XEQ33" s="419"/>
      <c r="XER33" s="419"/>
      <c r="XES33" s="419"/>
      <c r="XET33" s="419"/>
      <c r="XEU33" s="419"/>
      <c r="XEV33" s="419"/>
      <c r="XEW33" s="419"/>
      <c r="XEX33" s="419"/>
      <c r="XEY33" s="419"/>
      <c r="XEZ33" s="419"/>
      <c r="XFA33" s="419"/>
      <c r="XFB33" s="419"/>
      <c r="XFC33" s="419"/>
      <c r="XFD33" s="419"/>
    </row>
    <row r="35" spans="3:16384" x14ac:dyDescent="0.45">
      <c r="D35" t="s">
        <v>877</v>
      </c>
      <c r="I35" t="s">
        <v>875</v>
      </c>
    </row>
    <row r="67" spans="3:16384" x14ac:dyDescent="0.45">
      <c r="C67" s="421" t="s">
        <v>887</v>
      </c>
      <c r="D67" s="419"/>
      <c r="E67" s="419"/>
      <c r="F67" s="419"/>
      <c r="G67" s="419"/>
      <c r="H67" s="419"/>
      <c r="I67" s="419"/>
      <c r="J67" s="419"/>
      <c r="K67" s="419"/>
      <c r="L67" s="419"/>
      <c r="M67" s="419"/>
      <c r="N67" s="419"/>
      <c r="O67" s="419"/>
      <c r="P67" s="419"/>
      <c r="Q67" s="419"/>
      <c r="R67" s="419"/>
      <c r="S67" s="419"/>
      <c r="T67" s="419"/>
      <c r="U67" s="419"/>
      <c r="V67" s="419"/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419"/>
      <c r="AK67" s="419"/>
      <c r="AL67" s="419"/>
      <c r="AM67" s="419"/>
      <c r="AN67" s="419"/>
      <c r="AO67" s="419"/>
      <c r="AP67" s="419"/>
      <c r="AQ67" s="419"/>
      <c r="AR67" s="419"/>
      <c r="AS67" s="419"/>
      <c r="AT67" s="419"/>
      <c r="AU67" s="419"/>
      <c r="AV67" s="419"/>
      <c r="AW67" s="419"/>
      <c r="AX67" s="419"/>
      <c r="AY67" s="419"/>
      <c r="AZ67" s="419"/>
      <c r="BA67" s="419"/>
      <c r="BB67" s="419"/>
      <c r="BC67" s="419"/>
      <c r="BD67" s="419"/>
      <c r="BE67" s="419"/>
      <c r="BF67" s="419"/>
      <c r="BG67" s="419"/>
      <c r="BH67" s="419"/>
      <c r="BI67" s="419"/>
      <c r="BJ67" s="419"/>
      <c r="BK67" s="419"/>
      <c r="BL67" s="419"/>
      <c r="BM67" s="419"/>
      <c r="BN67" s="419"/>
      <c r="BO67" s="419"/>
      <c r="BP67" s="419"/>
      <c r="BQ67" s="419"/>
      <c r="BR67" s="419"/>
      <c r="BS67" s="419"/>
      <c r="BT67" s="419"/>
      <c r="BU67" s="419"/>
      <c r="BV67" s="419"/>
      <c r="BW67" s="419"/>
      <c r="BX67" s="419"/>
      <c r="BY67" s="419"/>
      <c r="BZ67" s="419"/>
      <c r="CA67" s="419"/>
      <c r="CB67" s="419"/>
      <c r="CC67" s="419"/>
      <c r="CD67" s="419"/>
      <c r="CE67" s="419"/>
      <c r="CF67" s="419"/>
      <c r="CG67" s="419"/>
      <c r="CH67" s="419"/>
      <c r="CI67" s="419"/>
      <c r="CJ67" s="419"/>
      <c r="CK67" s="419"/>
      <c r="CL67" s="419"/>
      <c r="CM67" s="419"/>
      <c r="CN67" s="419"/>
      <c r="CO67" s="419"/>
      <c r="CP67" s="419"/>
      <c r="CQ67" s="419"/>
      <c r="CR67" s="419"/>
      <c r="CS67" s="419"/>
      <c r="CT67" s="419"/>
      <c r="CU67" s="419"/>
      <c r="CV67" s="419"/>
      <c r="CW67" s="419"/>
      <c r="CX67" s="419"/>
      <c r="CY67" s="419"/>
      <c r="CZ67" s="419"/>
      <c r="DA67" s="419"/>
      <c r="DB67" s="419"/>
      <c r="DC67" s="419"/>
      <c r="DD67" s="419"/>
      <c r="DE67" s="419"/>
      <c r="DF67" s="419"/>
      <c r="DG67" s="419"/>
      <c r="DH67" s="419"/>
      <c r="DI67" s="419"/>
      <c r="DJ67" s="419"/>
      <c r="DK67" s="419"/>
      <c r="DL67" s="419"/>
      <c r="DM67" s="419"/>
      <c r="DN67" s="419"/>
      <c r="DO67" s="419"/>
      <c r="DP67" s="419"/>
      <c r="DQ67" s="419"/>
      <c r="DR67" s="419"/>
      <c r="DS67" s="419"/>
      <c r="DT67" s="419"/>
      <c r="DU67" s="419"/>
      <c r="DV67" s="419"/>
      <c r="DW67" s="419"/>
      <c r="DX67" s="419"/>
      <c r="DY67" s="419"/>
      <c r="DZ67" s="419"/>
      <c r="EA67" s="419"/>
      <c r="EB67" s="419"/>
      <c r="EC67" s="419"/>
      <c r="ED67" s="419"/>
      <c r="EE67" s="419"/>
      <c r="EF67" s="419"/>
      <c r="EG67" s="419"/>
      <c r="EH67" s="419"/>
      <c r="EI67" s="419"/>
      <c r="EJ67" s="419"/>
      <c r="EK67" s="419"/>
      <c r="EL67" s="419"/>
      <c r="EM67" s="419"/>
      <c r="EN67" s="419"/>
      <c r="EO67" s="419"/>
      <c r="EP67" s="419"/>
      <c r="EQ67" s="419"/>
      <c r="ER67" s="419"/>
      <c r="ES67" s="419"/>
      <c r="ET67" s="419"/>
      <c r="EU67" s="419"/>
      <c r="EV67" s="419"/>
      <c r="EW67" s="419"/>
      <c r="EX67" s="419"/>
      <c r="EY67" s="419"/>
      <c r="EZ67" s="419"/>
      <c r="FA67" s="419"/>
      <c r="FB67" s="419"/>
      <c r="FC67" s="419"/>
      <c r="FD67" s="419"/>
      <c r="FE67" s="419"/>
      <c r="FF67" s="419"/>
      <c r="FG67" s="419"/>
      <c r="FH67" s="419"/>
      <c r="FI67" s="419"/>
      <c r="FJ67" s="419"/>
      <c r="FK67" s="419"/>
      <c r="FL67" s="419"/>
      <c r="FM67" s="419"/>
      <c r="FN67" s="419"/>
      <c r="FO67" s="419"/>
      <c r="FP67" s="419"/>
      <c r="FQ67" s="419"/>
      <c r="FR67" s="419"/>
      <c r="FS67" s="419"/>
      <c r="FT67" s="419"/>
      <c r="FU67" s="419"/>
      <c r="FV67" s="419"/>
      <c r="FW67" s="419"/>
      <c r="FX67" s="419"/>
      <c r="FY67" s="419"/>
      <c r="FZ67" s="419"/>
      <c r="GA67" s="419"/>
      <c r="GB67" s="419"/>
      <c r="GC67" s="419"/>
      <c r="GD67" s="419"/>
      <c r="GE67" s="419"/>
      <c r="GF67" s="419"/>
      <c r="GG67" s="419"/>
      <c r="GH67" s="419"/>
      <c r="GI67" s="419"/>
      <c r="GJ67" s="419"/>
      <c r="GK67" s="419"/>
      <c r="GL67" s="419"/>
      <c r="GM67" s="419"/>
      <c r="GN67" s="419"/>
      <c r="GO67" s="419"/>
      <c r="GP67" s="419"/>
      <c r="GQ67" s="419"/>
      <c r="GR67" s="419"/>
      <c r="GS67" s="419"/>
      <c r="GT67" s="419"/>
      <c r="GU67" s="419"/>
      <c r="GV67" s="419"/>
      <c r="GW67" s="419"/>
      <c r="GX67" s="419"/>
      <c r="GY67" s="419"/>
      <c r="GZ67" s="419"/>
      <c r="HA67" s="419"/>
      <c r="HB67" s="419"/>
      <c r="HC67" s="419"/>
      <c r="HD67" s="419"/>
      <c r="HE67" s="419"/>
      <c r="HF67" s="419"/>
      <c r="HG67" s="419"/>
      <c r="HH67" s="419"/>
      <c r="HI67" s="419"/>
      <c r="HJ67" s="419"/>
      <c r="HK67" s="419"/>
      <c r="HL67" s="419"/>
      <c r="HM67" s="419"/>
      <c r="HN67" s="419"/>
      <c r="HO67" s="419"/>
      <c r="HP67" s="419"/>
      <c r="HQ67" s="419"/>
      <c r="HR67" s="419"/>
      <c r="HS67" s="419"/>
      <c r="HT67" s="419"/>
      <c r="HU67" s="419"/>
      <c r="HV67" s="419"/>
      <c r="HW67" s="419"/>
      <c r="HX67" s="419"/>
      <c r="HY67" s="419"/>
      <c r="HZ67" s="419"/>
      <c r="IA67" s="419"/>
      <c r="IB67" s="419"/>
      <c r="IC67" s="419"/>
      <c r="ID67" s="419"/>
      <c r="IE67" s="419"/>
      <c r="IF67" s="419"/>
      <c r="IG67" s="419"/>
      <c r="IH67" s="419"/>
      <c r="II67" s="419"/>
      <c r="IJ67" s="419"/>
      <c r="IK67" s="419"/>
      <c r="IL67" s="419"/>
      <c r="IM67" s="419"/>
      <c r="IN67" s="419"/>
      <c r="IO67" s="419"/>
      <c r="IP67" s="419"/>
      <c r="IQ67" s="419"/>
      <c r="IR67" s="419"/>
      <c r="IS67" s="419"/>
      <c r="IT67" s="419"/>
      <c r="IU67" s="419"/>
      <c r="IV67" s="419"/>
      <c r="IW67" s="419"/>
      <c r="IX67" s="419"/>
      <c r="IY67" s="419"/>
      <c r="IZ67" s="419"/>
      <c r="JA67" s="419"/>
      <c r="JB67" s="419"/>
      <c r="JC67" s="419"/>
      <c r="JD67" s="419"/>
      <c r="JE67" s="419"/>
      <c r="JF67" s="419"/>
      <c r="JG67" s="419"/>
      <c r="JH67" s="419"/>
      <c r="JI67" s="419"/>
      <c r="JJ67" s="419"/>
      <c r="JK67" s="419"/>
      <c r="JL67" s="419"/>
      <c r="JM67" s="419"/>
      <c r="JN67" s="419"/>
      <c r="JO67" s="419"/>
      <c r="JP67" s="419"/>
      <c r="JQ67" s="419"/>
      <c r="JR67" s="419"/>
      <c r="JS67" s="419"/>
      <c r="JT67" s="419"/>
      <c r="JU67" s="419"/>
      <c r="JV67" s="419"/>
      <c r="JW67" s="419"/>
      <c r="JX67" s="419"/>
      <c r="JY67" s="419"/>
      <c r="JZ67" s="419"/>
      <c r="KA67" s="419"/>
      <c r="KB67" s="419"/>
      <c r="KC67" s="419"/>
      <c r="KD67" s="419"/>
      <c r="KE67" s="419"/>
      <c r="KF67" s="419"/>
      <c r="KG67" s="419"/>
      <c r="KH67" s="419"/>
      <c r="KI67" s="419"/>
      <c r="KJ67" s="419"/>
      <c r="KK67" s="419"/>
      <c r="KL67" s="419"/>
      <c r="KM67" s="419"/>
      <c r="KN67" s="419"/>
      <c r="KO67" s="419"/>
      <c r="KP67" s="419"/>
      <c r="KQ67" s="419"/>
      <c r="KR67" s="419"/>
      <c r="KS67" s="419"/>
      <c r="KT67" s="419"/>
      <c r="KU67" s="419"/>
      <c r="KV67" s="419"/>
      <c r="KW67" s="419"/>
      <c r="KX67" s="419"/>
      <c r="KY67" s="419"/>
      <c r="KZ67" s="419"/>
      <c r="LA67" s="419"/>
      <c r="LB67" s="419"/>
      <c r="LC67" s="419"/>
      <c r="LD67" s="419"/>
      <c r="LE67" s="419"/>
      <c r="LF67" s="419"/>
      <c r="LG67" s="419"/>
      <c r="LH67" s="419"/>
      <c r="LI67" s="419"/>
      <c r="LJ67" s="419"/>
      <c r="LK67" s="419"/>
      <c r="LL67" s="419"/>
      <c r="LM67" s="419"/>
      <c r="LN67" s="419"/>
      <c r="LO67" s="419"/>
      <c r="LP67" s="419"/>
      <c r="LQ67" s="419"/>
      <c r="LR67" s="419"/>
      <c r="LS67" s="419"/>
      <c r="LT67" s="419"/>
      <c r="LU67" s="419"/>
      <c r="LV67" s="419"/>
      <c r="LW67" s="419"/>
      <c r="LX67" s="419"/>
      <c r="LY67" s="419"/>
      <c r="LZ67" s="419"/>
      <c r="MA67" s="419"/>
      <c r="MB67" s="419"/>
      <c r="MC67" s="419"/>
      <c r="MD67" s="419"/>
      <c r="ME67" s="419"/>
      <c r="MF67" s="419"/>
      <c r="MG67" s="419"/>
      <c r="MH67" s="419"/>
      <c r="MI67" s="419"/>
      <c r="MJ67" s="419"/>
      <c r="MK67" s="419"/>
      <c r="ML67" s="419"/>
      <c r="MM67" s="419"/>
      <c r="MN67" s="419"/>
      <c r="MO67" s="419"/>
      <c r="MP67" s="419"/>
      <c r="MQ67" s="419"/>
      <c r="MR67" s="419"/>
      <c r="MS67" s="419"/>
      <c r="MT67" s="419"/>
      <c r="MU67" s="419"/>
      <c r="MV67" s="419"/>
      <c r="MW67" s="419"/>
      <c r="MX67" s="419"/>
      <c r="MY67" s="419"/>
      <c r="MZ67" s="419"/>
      <c r="NA67" s="419"/>
      <c r="NB67" s="419"/>
      <c r="NC67" s="419"/>
      <c r="ND67" s="419"/>
      <c r="NE67" s="419"/>
      <c r="NF67" s="419"/>
      <c r="NG67" s="419"/>
      <c r="NH67" s="419"/>
      <c r="NI67" s="419"/>
      <c r="NJ67" s="419"/>
      <c r="NK67" s="419"/>
      <c r="NL67" s="419"/>
      <c r="NM67" s="419"/>
      <c r="NN67" s="419"/>
      <c r="NO67" s="419"/>
      <c r="NP67" s="419"/>
      <c r="NQ67" s="419"/>
      <c r="NR67" s="419"/>
      <c r="NS67" s="419"/>
      <c r="NT67" s="419"/>
      <c r="NU67" s="419"/>
      <c r="NV67" s="419"/>
      <c r="NW67" s="419"/>
      <c r="NX67" s="419"/>
      <c r="NY67" s="419"/>
      <c r="NZ67" s="419"/>
      <c r="OA67" s="419"/>
      <c r="OB67" s="419"/>
      <c r="OC67" s="419"/>
      <c r="OD67" s="419"/>
      <c r="OE67" s="419"/>
      <c r="OF67" s="419"/>
      <c r="OG67" s="419"/>
      <c r="OH67" s="419"/>
      <c r="OI67" s="419"/>
      <c r="OJ67" s="419"/>
      <c r="OK67" s="419"/>
      <c r="OL67" s="419"/>
      <c r="OM67" s="419"/>
      <c r="ON67" s="419"/>
      <c r="OO67" s="419"/>
      <c r="OP67" s="419"/>
      <c r="OQ67" s="419"/>
      <c r="OR67" s="419"/>
      <c r="OS67" s="419"/>
      <c r="OT67" s="419"/>
      <c r="OU67" s="419"/>
      <c r="OV67" s="419"/>
      <c r="OW67" s="419"/>
      <c r="OX67" s="419"/>
      <c r="OY67" s="419"/>
      <c r="OZ67" s="419"/>
      <c r="PA67" s="419"/>
      <c r="PB67" s="419"/>
      <c r="PC67" s="419"/>
      <c r="PD67" s="419"/>
      <c r="PE67" s="419"/>
      <c r="PF67" s="419"/>
      <c r="PG67" s="419"/>
      <c r="PH67" s="419"/>
      <c r="PI67" s="419"/>
      <c r="PJ67" s="419"/>
      <c r="PK67" s="419"/>
      <c r="PL67" s="419"/>
      <c r="PM67" s="419"/>
      <c r="PN67" s="419"/>
      <c r="PO67" s="419"/>
      <c r="PP67" s="419"/>
      <c r="PQ67" s="419"/>
      <c r="PR67" s="419"/>
      <c r="PS67" s="419"/>
      <c r="PT67" s="419"/>
      <c r="PU67" s="419"/>
      <c r="PV67" s="419"/>
      <c r="PW67" s="419"/>
      <c r="PX67" s="419"/>
      <c r="PY67" s="419"/>
      <c r="PZ67" s="419"/>
      <c r="QA67" s="419"/>
      <c r="QB67" s="419"/>
      <c r="QC67" s="419"/>
      <c r="QD67" s="419"/>
      <c r="QE67" s="419"/>
      <c r="QF67" s="419"/>
      <c r="QG67" s="419"/>
      <c r="QH67" s="419"/>
      <c r="QI67" s="419"/>
      <c r="QJ67" s="419"/>
      <c r="QK67" s="419"/>
      <c r="QL67" s="419"/>
      <c r="QM67" s="419"/>
      <c r="QN67" s="419"/>
      <c r="QO67" s="419"/>
      <c r="QP67" s="419"/>
      <c r="QQ67" s="419"/>
      <c r="QR67" s="419"/>
      <c r="QS67" s="419"/>
      <c r="QT67" s="419"/>
      <c r="QU67" s="419"/>
      <c r="QV67" s="419"/>
      <c r="QW67" s="419"/>
      <c r="QX67" s="419"/>
      <c r="QY67" s="419"/>
      <c r="QZ67" s="419"/>
      <c r="RA67" s="419"/>
      <c r="RB67" s="419"/>
      <c r="RC67" s="419"/>
      <c r="RD67" s="419"/>
      <c r="RE67" s="419"/>
      <c r="RF67" s="419"/>
      <c r="RG67" s="419"/>
      <c r="RH67" s="419"/>
      <c r="RI67" s="419"/>
      <c r="RJ67" s="419"/>
      <c r="RK67" s="419"/>
      <c r="RL67" s="419"/>
      <c r="RM67" s="419"/>
      <c r="RN67" s="419"/>
      <c r="RO67" s="419"/>
      <c r="RP67" s="419"/>
      <c r="RQ67" s="419"/>
      <c r="RR67" s="419"/>
      <c r="RS67" s="419"/>
      <c r="RT67" s="419"/>
      <c r="RU67" s="419"/>
      <c r="RV67" s="419"/>
      <c r="RW67" s="419"/>
      <c r="RX67" s="419"/>
      <c r="RY67" s="419"/>
      <c r="RZ67" s="419"/>
      <c r="SA67" s="419"/>
      <c r="SB67" s="419"/>
      <c r="SC67" s="419"/>
      <c r="SD67" s="419"/>
      <c r="SE67" s="419"/>
      <c r="SF67" s="419"/>
      <c r="SG67" s="419"/>
      <c r="SH67" s="419"/>
      <c r="SI67" s="419"/>
      <c r="SJ67" s="419"/>
      <c r="SK67" s="419"/>
      <c r="SL67" s="419"/>
      <c r="SM67" s="419"/>
      <c r="SN67" s="419"/>
      <c r="SO67" s="419"/>
      <c r="SP67" s="419"/>
      <c r="SQ67" s="419"/>
      <c r="SR67" s="419"/>
      <c r="SS67" s="419"/>
      <c r="ST67" s="419"/>
      <c r="SU67" s="419"/>
      <c r="SV67" s="419"/>
      <c r="SW67" s="419"/>
      <c r="SX67" s="419"/>
      <c r="SY67" s="419"/>
      <c r="SZ67" s="419"/>
      <c r="TA67" s="419"/>
      <c r="TB67" s="419"/>
      <c r="TC67" s="419"/>
      <c r="TD67" s="419"/>
      <c r="TE67" s="419"/>
      <c r="TF67" s="419"/>
      <c r="TG67" s="419"/>
      <c r="TH67" s="419"/>
      <c r="TI67" s="419"/>
      <c r="TJ67" s="419"/>
      <c r="TK67" s="419"/>
      <c r="TL67" s="419"/>
      <c r="TM67" s="419"/>
      <c r="TN67" s="419"/>
      <c r="TO67" s="419"/>
      <c r="TP67" s="419"/>
      <c r="TQ67" s="419"/>
      <c r="TR67" s="419"/>
      <c r="TS67" s="419"/>
      <c r="TT67" s="419"/>
      <c r="TU67" s="419"/>
      <c r="TV67" s="419"/>
      <c r="TW67" s="419"/>
      <c r="TX67" s="419"/>
      <c r="TY67" s="419"/>
      <c r="TZ67" s="419"/>
      <c r="UA67" s="419"/>
      <c r="UB67" s="419"/>
      <c r="UC67" s="419"/>
      <c r="UD67" s="419"/>
      <c r="UE67" s="419"/>
      <c r="UF67" s="419"/>
      <c r="UG67" s="419"/>
      <c r="UH67" s="419"/>
      <c r="UI67" s="419"/>
      <c r="UJ67" s="419"/>
      <c r="UK67" s="419"/>
      <c r="UL67" s="419"/>
      <c r="UM67" s="419"/>
      <c r="UN67" s="419"/>
      <c r="UO67" s="419"/>
      <c r="UP67" s="419"/>
      <c r="UQ67" s="419"/>
      <c r="UR67" s="419"/>
      <c r="US67" s="419"/>
      <c r="UT67" s="419"/>
      <c r="UU67" s="419"/>
      <c r="UV67" s="419"/>
      <c r="UW67" s="419"/>
      <c r="UX67" s="419"/>
      <c r="UY67" s="419"/>
      <c r="UZ67" s="419"/>
      <c r="VA67" s="419"/>
      <c r="VB67" s="419"/>
      <c r="VC67" s="419"/>
      <c r="VD67" s="419"/>
      <c r="VE67" s="419"/>
      <c r="VF67" s="419"/>
      <c r="VG67" s="419"/>
      <c r="VH67" s="419"/>
      <c r="VI67" s="419"/>
      <c r="VJ67" s="419"/>
      <c r="VK67" s="419"/>
      <c r="VL67" s="419"/>
      <c r="VM67" s="419"/>
      <c r="VN67" s="419"/>
      <c r="VO67" s="419"/>
      <c r="VP67" s="419"/>
      <c r="VQ67" s="419"/>
      <c r="VR67" s="419"/>
      <c r="VS67" s="419"/>
      <c r="VT67" s="419"/>
      <c r="VU67" s="419"/>
      <c r="VV67" s="419"/>
      <c r="VW67" s="419"/>
      <c r="VX67" s="419"/>
      <c r="VY67" s="419"/>
      <c r="VZ67" s="419"/>
      <c r="WA67" s="419"/>
      <c r="WB67" s="419"/>
      <c r="WC67" s="419"/>
      <c r="WD67" s="419"/>
      <c r="WE67" s="419"/>
      <c r="WF67" s="419"/>
      <c r="WG67" s="419"/>
      <c r="WH67" s="419"/>
      <c r="WI67" s="419"/>
      <c r="WJ67" s="419"/>
      <c r="WK67" s="419"/>
      <c r="WL67" s="419"/>
      <c r="WM67" s="419"/>
      <c r="WN67" s="419"/>
      <c r="WO67" s="419"/>
      <c r="WP67" s="419"/>
      <c r="WQ67" s="419"/>
      <c r="WR67" s="419"/>
      <c r="WS67" s="419"/>
      <c r="WT67" s="419"/>
      <c r="WU67" s="419"/>
      <c r="WV67" s="419"/>
      <c r="WW67" s="419"/>
      <c r="WX67" s="419"/>
      <c r="WY67" s="419"/>
      <c r="WZ67" s="419"/>
      <c r="XA67" s="419"/>
      <c r="XB67" s="419"/>
      <c r="XC67" s="419"/>
      <c r="XD67" s="419"/>
      <c r="XE67" s="419"/>
      <c r="XF67" s="419"/>
      <c r="XG67" s="419"/>
      <c r="XH67" s="419"/>
      <c r="XI67" s="419"/>
      <c r="XJ67" s="419"/>
      <c r="XK67" s="419"/>
      <c r="XL67" s="419"/>
      <c r="XM67" s="419"/>
      <c r="XN67" s="419"/>
      <c r="XO67" s="419"/>
      <c r="XP67" s="419"/>
      <c r="XQ67" s="419"/>
      <c r="XR67" s="419"/>
      <c r="XS67" s="419"/>
      <c r="XT67" s="419"/>
      <c r="XU67" s="419"/>
      <c r="XV67" s="419"/>
      <c r="XW67" s="419"/>
      <c r="XX67" s="419"/>
      <c r="XY67" s="419"/>
      <c r="XZ67" s="419"/>
      <c r="YA67" s="419"/>
      <c r="YB67" s="419"/>
      <c r="YC67" s="419"/>
      <c r="YD67" s="419"/>
      <c r="YE67" s="419"/>
      <c r="YF67" s="419"/>
      <c r="YG67" s="419"/>
      <c r="YH67" s="419"/>
      <c r="YI67" s="419"/>
      <c r="YJ67" s="419"/>
      <c r="YK67" s="419"/>
      <c r="YL67" s="419"/>
      <c r="YM67" s="419"/>
      <c r="YN67" s="419"/>
      <c r="YO67" s="419"/>
      <c r="YP67" s="419"/>
      <c r="YQ67" s="419"/>
      <c r="YR67" s="419"/>
      <c r="YS67" s="419"/>
      <c r="YT67" s="419"/>
      <c r="YU67" s="419"/>
      <c r="YV67" s="419"/>
      <c r="YW67" s="419"/>
      <c r="YX67" s="419"/>
      <c r="YY67" s="419"/>
      <c r="YZ67" s="419"/>
      <c r="ZA67" s="419"/>
      <c r="ZB67" s="419"/>
      <c r="ZC67" s="419"/>
      <c r="ZD67" s="419"/>
      <c r="ZE67" s="419"/>
      <c r="ZF67" s="419"/>
      <c r="ZG67" s="419"/>
      <c r="ZH67" s="419"/>
      <c r="ZI67" s="419"/>
      <c r="ZJ67" s="419"/>
      <c r="ZK67" s="419"/>
      <c r="ZL67" s="419"/>
      <c r="ZM67" s="419"/>
      <c r="ZN67" s="419"/>
      <c r="ZO67" s="419"/>
      <c r="ZP67" s="419"/>
      <c r="ZQ67" s="419"/>
      <c r="ZR67" s="419"/>
      <c r="ZS67" s="419"/>
      <c r="ZT67" s="419"/>
      <c r="ZU67" s="419"/>
      <c r="ZV67" s="419"/>
      <c r="ZW67" s="419"/>
      <c r="ZX67" s="419"/>
      <c r="ZY67" s="419"/>
      <c r="ZZ67" s="419"/>
      <c r="AAA67" s="419"/>
      <c r="AAB67" s="419"/>
      <c r="AAC67" s="419"/>
      <c r="AAD67" s="419"/>
      <c r="AAE67" s="419"/>
      <c r="AAF67" s="419"/>
      <c r="AAG67" s="419"/>
      <c r="AAH67" s="419"/>
      <c r="AAI67" s="419"/>
      <c r="AAJ67" s="419"/>
      <c r="AAK67" s="419"/>
      <c r="AAL67" s="419"/>
      <c r="AAM67" s="419"/>
      <c r="AAN67" s="419"/>
      <c r="AAO67" s="419"/>
      <c r="AAP67" s="419"/>
      <c r="AAQ67" s="419"/>
      <c r="AAR67" s="419"/>
      <c r="AAS67" s="419"/>
      <c r="AAT67" s="419"/>
      <c r="AAU67" s="419"/>
      <c r="AAV67" s="419"/>
      <c r="AAW67" s="419"/>
      <c r="AAX67" s="419"/>
      <c r="AAY67" s="419"/>
      <c r="AAZ67" s="419"/>
      <c r="ABA67" s="419"/>
      <c r="ABB67" s="419"/>
      <c r="ABC67" s="419"/>
      <c r="ABD67" s="419"/>
      <c r="ABE67" s="419"/>
      <c r="ABF67" s="419"/>
      <c r="ABG67" s="419"/>
      <c r="ABH67" s="419"/>
      <c r="ABI67" s="419"/>
      <c r="ABJ67" s="419"/>
      <c r="ABK67" s="419"/>
      <c r="ABL67" s="419"/>
      <c r="ABM67" s="419"/>
      <c r="ABN67" s="419"/>
      <c r="ABO67" s="419"/>
      <c r="ABP67" s="419"/>
      <c r="ABQ67" s="419"/>
      <c r="ABR67" s="419"/>
      <c r="ABS67" s="419"/>
      <c r="ABT67" s="419"/>
      <c r="ABU67" s="419"/>
      <c r="ABV67" s="419"/>
      <c r="ABW67" s="419"/>
      <c r="ABX67" s="419"/>
      <c r="ABY67" s="419"/>
      <c r="ABZ67" s="419"/>
      <c r="ACA67" s="419"/>
      <c r="ACB67" s="419"/>
      <c r="ACC67" s="419"/>
      <c r="ACD67" s="419"/>
      <c r="ACE67" s="419"/>
      <c r="ACF67" s="419"/>
      <c r="ACG67" s="419"/>
      <c r="ACH67" s="419"/>
      <c r="ACI67" s="419"/>
      <c r="ACJ67" s="419"/>
      <c r="ACK67" s="419"/>
      <c r="ACL67" s="419"/>
      <c r="ACM67" s="419"/>
      <c r="ACN67" s="419"/>
      <c r="ACO67" s="419"/>
      <c r="ACP67" s="419"/>
      <c r="ACQ67" s="419"/>
      <c r="ACR67" s="419"/>
      <c r="ACS67" s="419"/>
      <c r="ACT67" s="419"/>
      <c r="ACU67" s="419"/>
      <c r="ACV67" s="419"/>
      <c r="ACW67" s="419"/>
      <c r="ACX67" s="419"/>
      <c r="ACY67" s="419"/>
      <c r="ACZ67" s="419"/>
      <c r="ADA67" s="419"/>
      <c r="ADB67" s="419"/>
      <c r="ADC67" s="419"/>
      <c r="ADD67" s="419"/>
      <c r="ADE67" s="419"/>
      <c r="ADF67" s="419"/>
      <c r="ADG67" s="419"/>
      <c r="ADH67" s="419"/>
      <c r="ADI67" s="419"/>
      <c r="ADJ67" s="419"/>
      <c r="ADK67" s="419"/>
      <c r="ADL67" s="419"/>
      <c r="ADM67" s="419"/>
      <c r="ADN67" s="419"/>
      <c r="ADO67" s="419"/>
      <c r="ADP67" s="419"/>
      <c r="ADQ67" s="419"/>
      <c r="ADR67" s="419"/>
      <c r="ADS67" s="419"/>
      <c r="ADT67" s="419"/>
      <c r="ADU67" s="419"/>
      <c r="ADV67" s="419"/>
      <c r="ADW67" s="419"/>
      <c r="ADX67" s="419"/>
      <c r="ADY67" s="419"/>
      <c r="ADZ67" s="419"/>
      <c r="AEA67" s="419"/>
      <c r="AEB67" s="419"/>
      <c r="AEC67" s="419"/>
      <c r="AED67" s="419"/>
      <c r="AEE67" s="419"/>
      <c r="AEF67" s="419"/>
      <c r="AEG67" s="419"/>
      <c r="AEH67" s="419"/>
      <c r="AEI67" s="419"/>
      <c r="AEJ67" s="419"/>
      <c r="AEK67" s="419"/>
      <c r="AEL67" s="419"/>
      <c r="AEM67" s="419"/>
      <c r="AEN67" s="419"/>
      <c r="AEO67" s="419"/>
      <c r="AEP67" s="419"/>
      <c r="AEQ67" s="419"/>
      <c r="AER67" s="419"/>
      <c r="AES67" s="419"/>
      <c r="AET67" s="419"/>
      <c r="AEU67" s="419"/>
      <c r="AEV67" s="419"/>
      <c r="AEW67" s="419"/>
      <c r="AEX67" s="419"/>
      <c r="AEY67" s="419"/>
      <c r="AEZ67" s="419"/>
      <c r="AFA67" s="419"/>
      <c r="AFB67" s="419"/>
      <c r="AFC67" s="419"/>
      <c r="AFD67" s="419"/>
      <c r="AFE67" s="419"/>
      <c r="AFF67" s="419"/>
      <c r="AFG67" s="419"/>
      <c r="AFH67" s="419"/>
      <c r="AFI67" s="419"/>
      <c r="AFJ67" s="419"/>
      <c r="AFK67" s="419"/>
      <c r="AFL67" s="419"/>
      <c r="AFM67" s="419"/>
      <c r="AFN67" s="419"/>
      <c r="AFO67" s="419"/>
      <c r="AFP67" s="419"/>
      <c r="AFQ67" s="419"/>
      <c r="AFR67" s="419"/>
      <c r="AFS67" s="419"/>
      <c r="AFT67" s="419"/>
      <c r="AFU67" s="419"/>
      <c r="AFV67" s="419"/>
      <c r="AFW67" s="419"/>
      <c r="AFX67" s="419"/>
      <c r="AFY67" s="419"/>
      <c r="AFZ67" s="419"/>
      <c r="AGA67" s="419"/>
      <c r="AGB67" s="419"/>
      <c r="AGC67" s="419"/>
      <c r="AGD67" s="419"/>
      <c r="AGE67" s="419"/>
      <c r="AGF67" s="419"/>
      <c r="AGG67" s="419"/>
      <c r="AGH67" s="419"/>
      <c r="AGI67" s="419"/>
      <c r="AGJ67" s="419"/>
      <c r="AGK67" s="419"/>
      <c r="AGL67" s="419"/>
      <c r="AGM67" s="419"/>
      <c r="AGN67" s="419"/>
      <c r="AGO67" s="419"/>
      <c r="AGP67" s="419"/>
      <c r="AGQ67" s="419"/>
      <c r="AGR67" s="419"/>
      <c r="AGS67" s="419"/>
      <c r="AGT67" s="419"/>
      <c r="AGU67" s="419"/>
      <c r="AGV67" s="419"/>
      <c r="AGW67" s="419"/>
      <c r="AGX67" s="419"/>
      <c r="AGY67" s="419"/>
      <c r="AGZ67" s="419"/>
      <c r="AHA67" s="419"/>
      <c r="AHB67" s="419"/>
      <c r="AHC67" s="419"/>
      <c r="AHD67" s="419"/>
      <c r="AHE67" s="419"/>
      <c r="AHF67" s="419"/>
      <c r="AHG67" s="419"/>
      <c r="AHH67" s="419"/>
      <c r="AHI67" s="419"/>
      <c r="AHJ67" s="419"/>
      <c r="AHK67" s="419"/>
      <c r="AHL67" s="419"/>
      <c r="AHM67" s="419"/>
      <c r="AHN67" s="419"/>
      <c r="AHO67" s="419"/>
      <c r="AHP67" s="419"/>
      <c r="AHQ67" s="419"/>
      <c r="AHR67" s="419"/>
      <c r="AHS67" s="419"/>
      <c r="AHT67" s="419"/>
      <c r="AHU67" s="419"/>
      <c r="AHV67" s="419"/>
      <c r="AHW67" s="419"/>
      <c r="AHX67" s="419"/>
      <c r="AHY67" s="419"/>
      <c r="AHZ67" s="419"/>
      <c r="AIA67" s="419"/>
      <c r="AIB67" s="419"/>
      <c r="AIC67" s="419"/>
      <c r="AID67" s="419"/>
      <c r="AIE67" s="419"/>
      <c r="AIF67" s="419"/>
      <c r="AIG67" s="419"/>
      <c r="AIH67" s="419"/>
      <c r="AII67" s="419"/>
      <c r="AIJ67" s="419"/>
      <c r="AIK67" s="419"/>
      <c r="AIL67" s="419"/>
      <c r="AIM67" s="419"/>
      <c r="AIN67" s="419"/>
      <c r="AIO67" s="419"/>
      <c r="AIP67" s="419"/>
      <c r="AIQ67" s="419"/>
      <c r="AIR67" s="419"/>
      <c r="AIS67" s="419"/>
      <c r="AIT67" s="419"/>
      <c r="AIU67" s="419"/>
      <c r="AIV67" s="419"/>
      <c r="AIW67" s="419"/>
      <c r="AIX67" s="419"/>
      <c r="AIY67" s="419"/>
      <c r="AIZ67" s="419"/>
      <c r="AJA67" s="419"/>
      <c r="AJB67" s="419"/>
      <c r="AJC67" s="419"/>
      <c r="AJD67" s="419"/>
      <c r="AJE67" s="419"/>
      <c r="AJF67" s="419"/>
      <c r="AJG67" s="419"/>
      <c r="AJH67" s="419"/>
      <c r="AJI67" s="419"/>
      <c r="AJJ67" s="419"/>
      <c r="AJK67" s="419"/>
      <c r="AJL67" s="419"/>
      <c r="AJM67" s="419"/>
      <c r="AJN67" s="419"/>
      <c r="AJO67" s="419"/>
      <c r="AJP67" s="419"/>
      <c r="AJQ67" s="419"/>
      <c r="AJR67" s="419"/>
      <c r="AJS67" s="419"/>
      <c r="AJT67" s="419"/>
      <c r="AJU67" s="419"/>
      <c r="AJV67" s="419"/>
      <c r="AJW67" s="419"/>
      <c r="AJX67" s="419"/>
      <c r="AJY67" s="419"/>
      <c r="AJZ67" s="419"/>
      <c r="AKA67" s="419"/>
      <c r="AKB67" s="419"/>
      <c r="AKC67" s="419"/>
      <c r="AKD67" s="419"/>
      <c r="AKE67" s="419"/>
      <c r="AKF67" s="419"/>
      <c r="AKG67" s="419"/>
      <c r="AKH67" s="419"/>
      <c r="AKI67" s="419"/>
      <c r="AKJ67" s="419"/>
      <c r="AKK67" s="419"/>
      <c r="AKL67" s="419"/>
      <c r="AKM67" s="419"/>
      <c r="AKN67" s="419"/>
      <c r="AKO67" s="419"/>
      <c r="AKP67" s="419"/>
      <c r="AKQ67" s="419"/>
      <c r="AKR67" s="419"/>
      <c r="AKS67" s="419"/>
      <c r="AKT67" s="419"/>
      <c r="AKU67" s="419"/>
      <c r="AKV67" s="419"/>
      <c r="AKW67" s="419"/>
      <c r="AKX67" s="419"/>
      <c r="AKY67" s="419"/>
      <c r="AKZ67" s="419"/>
      <c r="ALA67" s="419"/>
      <c r="ALB67" s="419"/>
      <c r="ALC67" s="419"/>
      <c r="ALD67" s="419"/>
      <c r="ALE67" s="419"/>
      <c r="ALF67" s="419"/>
      <c r="ALG67" s="419"/>
      <c r="ALH67" s="419"/>
      <c r="ALI67" s="419"/>
      <c r="ALJ67" s="419"/>
      <c r="ALK67" s="419"/>
      <c r="ALL67" s="419"/>
      <c r="ALM67" s="419"/>
      <c r="ALN67" s="419"/>
      <c r="ALO67" s="419"/>
      <c r="ALP67" s="419"/>
      <c r="ALQ67" s="419"/>
      <c r="ALR67" s="419"/>
      <c r="ALS67" s="419"/>
      <c r="ALT67" s="419"/>
      <c r="ALU67" s="419"/>
      <c r="ALV67" s="419"/>
      <c r="ALW67" s="419"/>
      <c r="ALX67" s="419"/>
      <c r="ALY67" s="419"/>
      <c r="ALZ67" s="419"/>
      <c r="AMA67" s="419"/>
      <c r="AMB67" s="419"/>
      <c r="AMC67" s="419"/>
      <c r="AMD67" s="419"/>
      <c r="AME67" s="419"/>
      <c r="AMF67" s="419"/>
      <c r="AMG67" s="419"/>
      <c r="AMH67" s="419"/>
      <c r="AMI67" s="419"/>
      <c r="AMJ67" s="419"/>
      <c r="AMK67" s="419"/>
      <c r="AML67" s="419"/>
      <c r="AMM67" s="419"/>
      <c r="AMN67" s="419"/>
      <c r="AMO67" s="419"/>
      <c r="AMP67" s="419"/>
      <c r="AMQ67" s="419"/>
      <c r="AMR67" s="419"/>
      <c r="AMS67" s="419"/>
      <c r="AMT67" s="419"/>
      <c r="AMU67" s="419"/>
      <c r="AMV67" s="419"/>
      <c r="AMW67" s="419"/>
      <c r="AMX67" s="419"/>
      <c r="AMY67" s="419"/>
      <c r="AMZ67" s="419"/>
      <c r="ANA67" s="419"/>
      <c r="ANB67" s="419"/>
      <c r="ANC67" s="419"/>
      <c r="AND67" s="419"/>
      <c r="ANE67" s="419"/>
      <c r="ANF67" s="419"/>
      <c r="ANG67" s="419"/>
      <c r="ANH67" s="419"/>
      <c r="ANI67" s="419"/>
      <c r="ANJ67" s="419"/>
      <c r="ANK67" s="419"/>
      <c r="ANL67" s="419"/>
      <c r="ANM67" s="419"/>
      <c r="ANN67" s="419"/>
      <c r="ANO67" s="419"/>
      <c r="ANP67" s="419"/>
      <c r="ANQ67" s="419"/>
      <c r="ANR67" s="419"/>
      <c r="ANS67" s="419"/>
      <c r="ANT67" s="419"/>
      <c r="ANU67" s="419"/>
      <c r="ANV67" s="419"/>
      <c r="ANW67" s="419"/>
      <c r="ANX67" s="419"/>
      <c r="ANY67" s="419"/>
      <c r="ANZ67" s="419"/>
      <c r="AOA67" s="419"/>
      <c r="AOB67" s="419"/>
      <c r="AOC67" s="419"/>
      <c r="AOD67" s="419"/>
      <c r="AOE67" s="419"/>
      <c r="AOF67" s="419"/>
      <c r="AOG67" s="419"/>
      <c r="AOH67" s="419"/>
      <c r="AOI67" s="419"/>
      <c r="AOJ67" s="419"/>
      <c r="AOK67" s="419"/>
      <c r="AOL67" s="419"/>
      <c r="AOM67" s="419"/>
      <c r="AON67" s="419"/>
      <c r="AOO67" s="419"/>
      <c r="AOP67" s="419"/>
      <c r="AOQ67" s="419"/>
      <c r="AOR67" s="419"/>
      <c r="AOS67" s="419"/>
      <c r="AOT67" s="419"/>
      <c r="AOU67" s="419"/>
      <c r="AOV67" s="419"/>
      <c r="AOW67" s="419"/>
      <c r="AOX67" s="419"/>
      <c r="AOY67" s="419"/>
      <c r="AOZ67" s="419"/>
      <c r="APA67" s="419"/>
      <c r="APB67" s="419"/>
      <c r="APC67" s="419"/>
      <c r="APD67" s="419"/>
      <c r="APE67" s="419"/>
      <c r="APF67" s="419"/>
      <c r="APG67" s="419"/>
      <c r="APH67" s="419"/>
      <c r="API67" s="419"/>
      <c r="APJ67" s="419"/>
      <c r="APK67" s="419"/>
      <c r="APL67" s="419"/>
      <c r="APM67" s="419"/>
      <c r="APN67" s="419"/>
      <c r="APO67" s="419"/>
      <c r="APP67" s="419"/>
      <c r="APQ67" s="419"/>
      <c r="APR67" s="419"/>
      <c r="APS67" s="419"/>
      <c r="APT67" s="419"/>
      <c r="APU67" s="419"/>
      <c r="APV67" s="419"/>
      <c r="APW67" s="419"/>
      <c r="APX67" s="419"/>
      <c r="APY67" s="419"/>
      <c r="APZ67" s="419"/>
      <c r="AQA67" s="419"/>
      <c r="AQB67" s="419"/>
      <c r="AQC67" s="419"/>
      <c r="AQD67" s="419"/>
      <c r="AQE67" s="419"/>
      <c r="AQF67" s="419"/>
      <c r="AQG67" s="419"/>
      <c r="AQH67" s="419"/>
      <c r="AQI67" s="419"/>
      <c r="AQJ67" s="419"/>
      <c r="AQK67" s="419"/>
      <c r="AQL67" s="419"/>
      <c r="AQM67" s="419"/>
      <c r="AQN67" s="419"/>
      <c r="AQO67" s="419"/>
      <c r="AQP67" s="419"/>
      <c r="AQQ67" s="419"/>
      <c r="AQR67" s="419"/>
      <c r="AQS67" s="419"/>
      <c r="AQT67" s="419"/>
      <c r="AQU67" s="419"/>
      <c r="AQV67" s="419"/>
      <c r="AQW67" s="419"/>
      <c r="AQX67" s="419"/>
      <c r="AQY67" s="419"/>
      <c r="AQZ67" s="419"/>
      <c r="ARA67" s="419"/>
      <c r="ARB67" s="419"/>
      <c r="ARC67" s="419"/>
      <c r="ARD67" s="419"/>
      <c r="ARE67" s="419"/>
      <c r="ARF67" s="419"/>
      <c r="ARG67" s="419"/>
      <c r="ARH67" s="419"/>
      <c r="ARI67" s="419"/>
      <c r="ARJ67" s="419"/>
      <c r="ARK67" s="419"/>
      <c r="ARL67" s="419"/>
      <c r="ARM67" s="419"/>
      <c r="ARN67" s="419"/>
      <c r="ARO67" s="419"/>
      <c r="ARP67" s="419"/>
      <c r="ARQ67" s="419"/>
      <c r="ARR67" s="419"/>
      <c r="ARS67" s="419"/>
      <c r="ART67" s="419"/>
      <c r="ARU67" s="419"/>
      <c r="ARV67" s="419"/>
      <c r="ARW67" s="419"/>
      <c r="ARX67" s="419"/>
      <c r="ARY67" s="419"/>
      <c r="ARZ67" s="419"/>
      <c r="ASA67" s="419"/>
      <c r="ASB67" s="419"/>
      <c r="ASC67" s="419"/>
      <c r="ASD67" s="419"/>
      <c r="ASE67" s="419"/>
      <c r="ASF67" s="419"/>
      <c r="ASG67" s="419"/>
      <c r="ASH67" s="419"/>
      <c r="ASI67" s="419"/>
      <c r="ASJ67" s="419"/>
      <c r="ASK67" s="419"/>
      <c r="ASL67" s="419"/>
      <c r="ASM67" s="419"/>
      <c r="ASN67" s="419"/>
      <c r="ASO67" s="419"/>
      <c r="ASP67" s="419"/>
      <c r="ASQ67" s="419"/>
      <c r="ASR67" s="419"/>
      <c r="ASS67" s="419"/>
      <c r="AST67" s="419"/>
      <c r="ASU67" s="419"/>
      <c r="ASV67" s="419"/>
      <c r="ASW67" s="419"/>
      <c r="ASX67" s="419"/>
      <c r="ASY67" s="419"/>
      <c r="ASZ67" s="419"/>
      <c r="ATA67" s="419"/>
      <c r="ATB67" s="419"/>
      <c r="ATC67" s="419"/>
      <c r="ATD67" s="419"/>
      <c r="ATE67" s="419"/>
      <c r="ATF67" s="419"/>
      <c r="ATG67" s="419"/>
      <c r="ATH67" s="419"/>
      <c r="ATI67" s="419"/>
      <c r="ATJ67" s="419"/>
      <c r="ATK67" s="419"/>
      <c r="ATL67" s="419"/>
      <c r="ATM67" s="419"/>
      <c r="ATN67" s="419"/>
      <c r="ATO67" s="419"/>
      <c r="ATP67" s="419"/>
      <c r="ATQ67" s="419"/>
      <c r="ATR67" s="419"/>
      <c r="ATS67" s="419"/>
      <c r="ATT67" s="419"/>
      <c r="ATU67" s="419"/>
      <c r="ATV67" s="419"/>
      <c r="ATW67" s="419"/>
      <c r="ATX67" s="419"/>
      <c r="ATY67" s="419"/>
      <c r="ATZ67" s="419"/>
      <c r="AUA67" s="419"/>
      <c r="AUB67" s="419"/>
      <c r="AUC67" s="419"/>
      <c r="AUD67" s="419"/>
      <c r="AUE67" s="419"/>
      <c r="AUF67" s="419"/>
      <c r="AUG67" s="419"/>
      <c r="AUH67" s="419"/>
      <c r="AUI67" s="419"/>
      <c r="AUJ67" s="419"/>
      <c r="AUK67" s="419"/>
      <c r="AUL67" s="419"/>
      <c r="AUM67" s="419"/>
      <c r="AUN67" s="419"/>
      <c r="AUO67" s="419"/>
      <c r="AUP67" s="419"/>
      <c r="AUQ67" s="419"/>
      <c r="AUR67" s="419"/>
      <c r="AUS67" s="419"/>
      <c r="AUT67" s="419"/>
      <c r="AUU67" s="419"/>
      <c r="AUV67" s="419"/>
      <c r="AUW67" s="419"/>
      <c r="AUX67" s="419"/>
      <c r="AUY67" s="419"/>
      <c r="AUZ67" s="419"/>
      <c r="AVA67" s="419"/>
      <c r="AVB67" s="419"/>
      <c r="AVC67" s="419"/>
      <c r="AVD67" s="419"/>
      <c r="AVE67" s="419"/>
      <c r="AVF67" s="419"/>
      <c r="AVG67" s="419"/>
      <c r="AVH67" s="419"/>
      <c r="AVI67" s="419"/>
      <c r="AVJ67" s="419"/>
      <c r="AVK67" s="419"/>
      <c r="AVL67" s="419"/>
      <c r="AVM67" s="419"/>
      <c r="AVN67" s="419"/>
      <c r="AVO67" s="419"/>
      <c r="AVP67" s="419"/>
      <c r="AVQ67" s="419"/>
      <c r="AVR67" s="419"/>
      <c r="AVS67" s="419"/>
      <c r="AVT67" s="419"/>
      <c r="AVU67" s="419"/>
      <c r="AVV67" s="419"/>
      <c r="AVW67" s="419"/>
      <c r="AVX67" s="419"/>
      <c r="AVY67" s="419"/>
      <c r="AVZ67" s="419"/>
      <c r="AWA67" s="419"/>
      <c r="AWB67" s="419"/>
      <c r="AWC67" s="419"/>
      <c r="AWD67" s="419"/>
      <c r="AWE67" s="419"/>
      <c r="AWF67" s="419"/>
      <c r="AWG67" s="419"/>
      <c r="AWH67" s="419"/>
      <c r="AWI67" s="419"/>
      <c r="AWJ67" s="419"/>
      <c r="AWK67" s="419"/>
      <c r="AWL67" s="419"/>
      <c r="AWM67" s="419"/>
      <c r="AWN67" s="419"/>
      <c r="AWO67" s="419"/>
      <c r="AWP67" s="419"/>
      <c r="AWQ67" s="419"/>
      <c r="AWR67" s="419"/>
      <c r="AWS67" s="419"/>
      <c r="AWT67" s="419"/>
      <c r="AWU67" s="419"/>
      <c r="AWV67" s="419"/>
      <c r="AWW67" s="419"/>
      <c r="AWX67" s="419"/>
      <c r="AWY67" s="419"/>
      <c r="AWZ67" s="419"/>
      <c r="AXA67" s="419"/>
      <c r="AXB67" s="419"/>
      <c r="AXC67" s="419"/>
      <c r="AXD67" s="419"/>
      <c r="AXE67" s="419"/>
      <c r="AXF67" s="419"/>
      <c r="AXG67" s="419"/>
      <c r="AXH67" s="419"/>
      <c r="AXI67" s="419"/>
      <c r="AXJ67" s="419"/>
      <c r="AXK67" s="419"/>
      <c r="AXL67" s="419"/>
      <c r="AXM67" s="419"/>
      <c r="AXN67" s="419"/>
      <c r="AXO67" s="419"/>
      <c r="AXP67" s="419"/>
      <c r="AXQ67" s="419"/>
      <c r="AXR67" s="419"/>
      <c r="AXS67" s="419"/>
      <c r="AXT67" s="419"/>
      <c r="AXU67" s="419"/>
      <c r="AXV67" s="419"/>
      <c r="AXW67" s="419"/>
      <c r="AXX67" s="419"/>
      <c r="AXY67" s="419"/>
      <c r="AXZ67" s="419"/>
      <c r="AYA67" s="419"/>
      <c r="AYB67" s="419"/>
      <c r="AYC67" s="419"/>
      <c r="AYD67" s="419"/>
      <c r="AYE67" s="419"/>
      <c r="AYF67" s="419"/>
      <c r="AYG67" s="419"/>
      <c r="AYH67" s="419"/>
      <c r="AYI67" s="419"/>
      <c r="AYJ67" s="419"/>
      <c r="AYK67" s="419"/>
      <c r="AYL67" s="419"/>
      <c r="AYM67" s="419"/>
      <c r="AYN67" s="419"/>
      <c r="AYO67" s="419"/>
      <c r="AYP67" s="419"/>
      <c r="AYQ67" s="419"/>
      <c r="AYR67" s="419"/>
      <c r="AYS67" s="419"/>
      <c r="AYT67" s="419"/>
      <c r="AYU67" s="419"/>
      <c r="AYV67" s="419"/>
      <c r="AYW67" s="419"/>
      <c r="AYX67" s="419"/>
      <c r="AYY67" s="419"/>
      <c r="AYZ67" s="419"/>
      <c r="AZA67" s="419"/>
      <c r="AZB67" s="419"/>
      <c r="AZC67" s="419"/>
      <c r="AZD67" s="419"/>
      <c r="AZE67" s="419"/>
      <c r="AZF67" s="419"/>
      <c r="AZG67" s="419"/>
      <c r="AZH67" s="419"/>
      <c r="AZI67" s="419"/>
      <c r="AZJ67" s="419"/>
      <c r="AZK67" s="419"/>
      <c r="AZL67" s="419"/>
      <c r="AZM67" s="419"/>
      <c r="AZN67" s="419"/>
      <c r="AZO67" s="419"/>
      <c r="AZP67" s="419"/>
      <c r="AZQ67" s="419"/>
      <c r="AZR67" s="419"/>
      <c r="AZS67" s="419"/>
      <c r="AZT67" s="419"/>
      <c r="AZU67" s="419"/>
      <c r="AZV67" s="419"/>
      <c r="AZW67" s="419"/>
      <c r="AZX67" s="419"/>
      <c r="AZY67" s="419"/>
      <c r="AZZ67" s="419"/>
      <c r="BAA67" s="419"/>
      <c r="BAB67" s="419"/>
      <c r="BAC67" s="419"/>
      <c r="BAD67" s="419"/>
      <c r="BAE67" s="419"/>
      <c r="BAF67" s="419"/>
      <c r="BAG67" s="419"/>
      <c r="BAH67" s="419"/>
      <c r="BAI67" s="419"/>
      <c r="BAJ67" s="419"/>
      <c r="BAK67" s="419"/>
      <c r="BAL67" s="419"/>
      <c r="BAM67" s="419"/>
      <c r="BAN67" s="419"/>
      <c r="BAO67" s="419"/>
      <c r="BAP67" s="419"/>
      <c r="BAQ67" s="419"/>
      <c r="BAR67" s="419"/>
      <c r="BAS67" s="419"/>
      <c r="BAT67" s="419"/>
      <c r="BAU67" s="419"/>
      <c r="BAV67" s="419"/>
      <c r="BAW67" s="419"/>
      <c r="BAX67" s="419"/>
      <c r="BAY67" s="419"/>
      <c r="BAZ67" s="419"/>
      <c r="BBA67" s="419"/>
      <c r="BBB67" s="419"/>
      <c r="BBC67" s="419"/>
      <c r="BBD67" s="419"/>
      <c r="BBE67" s="419"/>
      <c r="BBF67" s="419"/>
      <c r="BBG67" s="419"/>
      <c r="BBH67" s="419"/>
      <c r="BBI67" s="419"/>
      <c r="BBJ67" s="419"/>
      <c r="BBK67" s="419"/>
      <c r="BBL67" s="419"/>
      <c r="BBM67" s="419"/>
      <c r="BBN67" s="419"/>
      <c r="BBO67" s="419"/>
      <c r="BBP67" s="419"/>
      <c r="BBQ67" s="419"/>
      <c r="BBR67" s="419"/>
      <c r="BBS67" s="419"/>
      <c r="BBT67" s="419"/>
      <c r="BBU67" s="419"/>
      <c r="BBV67" s="419"/>
      <c r="BBW67" s="419"/>
      <c r="BBX67" s="419"/>
      <c r="BBY67" s="419"/>
      <c r="BBZ67" s="419"/>
      <c r="BCA67" s="419"/>
      <c r="BCB67" s="419"/>
      <c r="BCC67" s="419"/>
      <c r="BCD67" s="419"/>
      <c r="BCE67" s="419"/>
      <c r="BCF67" s="419"/>
      <c r="BCG67" s="419"/>
      <c r="BCH67" s="419"/>
      <c r="BCI67" s="419"/>
      <c r="BCJ67" s="419"/>
      <c r="BCK67" s="419"/>
      <c r="BCL67" s="419"/>
      <c r="BCM67" s="419"/>
      <c r="BCN67" s="419"/>
      <c r="BCO67" s="419"/>
      <c r="BCP67" s="419"/>
      <c r="BCQ67" s="419"/>
      <c r="BCR67" s="419"/>
      <c r="BCS67" s="419"/>
      <c r="BCT67" s="419"/>
      <c r="BCU67" s="419"/>
      <c r="BCV67" s="419"/>
      <c r="BCW67" s="419"/>
      <c r="BCX67" s="419"/>
      <c r="BCY67" s="419"/>
      <c r="BCZ67" s="419"/>
      <c r="BDA67" s="419"/>
      <c r="BDB67" s="419"/>
      <c r="BDC67" s="419"/>
      <c r="BDD67" s="419"/>
      <c r="BDE67" s="419"/>
      <c r="BDF67" s="419"/>
      <c r="BDG67" s="419"/>
      <c r="BDH67" s="419"/>
      <c r="BDI67" s="419"/>
      <c r="BDJ67" s="419"/>
      <c r="BDK67" s="419"/>
      <c r="BDL67" s="419"/>
      <c r="BDM67" s="419"/>
      <c r="BDN67" s="419"/>
      <c r="BDO67" s="419"/>
      <c r="BDP67" s="419"/>
      <c r="BDQ67" s="419"/>
      <c r="BDR67" s="419"/>
      <c r="BDS67" s="419"/>
      <c r="BDT67" s="419"/>
      <c r="BDU67" s="419"/>
      <c r="BDV67" s="419"/>
      <c r="BDW67" s="419"/>
      <c r="BDX67" s="419"/>
      <c r="BDY67" s="419"/>
      <c r="BDZ67" s="419"/>
      <c r="BEA67" s="419"/>
      <c r="BEB67" s="419"/>
      <c r="BEC67" s="419"/>
      <c r="BED67" s="419"/>
      <c r="BEE67" s="419"/>
      <c r="BEF67" s="419"/>
      <c r="BEG67" s="419"/>
      <c r="BEH67" s="419"/>
      <c r="BEI67" s="419"/>
      <c r="BEJ67" s="419"/>
      <c r="BEK67" s="419"/>
      <c r="BEL67" s="419"/>
      <c r="BEM67" s="419"/>
      <c r="BEN67" s="419"/>
      <c r="BEO67" s="419"/>
      <c r="BEP67" s="419"/>
      <c r="BEQ67" s="419"/>
      <c r="BER67" s="419"/>
      <c r="BES67" s="419"/>
      <c r="BET67" s="419"/>
      <c r="BEU67" s="419"/>
      <c r="BEV67" s="419"/>
      <c r="BEW67" s="419"/>
      <c r="BEX67" s="419"/>
      <c r="BEY67" s="419"/>
      <c r="BEZ67" s="419"/>
      <c r="BFA67" s="419"/>
      <c r="BFB67" s="419"/>
      <c r="BFC67" s="419"/>
      <c r="BFD67" s="419"/>
      <c r="BFE67" s="419"/>
      <c r="BFF67" s="419"/>
      <c r="BFG67" s="419"/>
      <c r="BFH67" s="419"/>
      <c r="BFI67" s="419"/>
      <c r="BFJ67" s="419"/>
      <c r="BFK67" s="419"/>
      <c r="BFL67" s="419"/>
      <c r="BFM67" s="419"/>
      <c r="BFN67" s="419"/>
      <c r="BFO67" s="419"/>
      <c r="BFP67" s="419"/>
      <c r="BFQ67" s="419"/>
      <c r="BFR67" s="419"/>
      <c r="BFS67" s="419"/>
      <c r="BFT67" s="419"/>
      <c r="BFU67" s="419"/>
      <c r="BFV67" s="419"/>
      <c r="BFW67" s="419"/>
      <c r="BFX67" s="419"/>
      <c r="BFY67" s="419"/>
      <c r="BFZ67" s="419"/>
      <c r="BGA67" s="419"/>
      <c r="BGB67" s="419"/>
      <c r="BGC67" s="419"/>
      <c r="BGD67" s="419"/>
      <c r="BGE67" s="419"/>
      <c r="BGF67" s="419"/>
      <c r="BGG67" s="419"/>
      <c r="BGH67" s="419"/>
      <c r="BGI67" s="419"/>
      <c r="BGJ67" s="419"/>
      <c r="BGK67" s="419"/>
      <c r="BGL67" s="419"/>
      <c r="BGM67" s="419"/>
      <c r="BGN67" s="419"/>
      <c r="BGO67" s="419"/>
      <c r="BGP67" s="419"/>
      <c r="BGQ67" s="419"/>
      <c r="BGR67" s="419"/>
      <c r="BGS67" s="419"/>
      <c r="BGT67" s="419"/>
      <c r="BGU67" s="419"/>
      <c r="BGV67" s="419"/>
      <c r="BGW67" s="419"/>
      <c r="BGX67" s="419"/>
      <c r="BGY67" s="419"/>
      <c r="BGZ67" s="419"/>
      <c r="BHA67" s="419"/>
      <c r="BHB67" s="419"/>
      <c r="BHC67" s="419"/>
      <c r="BHD67" s="419"/>
      <c r="BHE67" s="419"/>
      <c r="BHF67" s="419"/>
      <c r="BHG67" s="419"/>
      <c r="BHH67" s="419"/>
      <c r="BHI67" s="419"/>
      <c r="BHJ67" s="419"/>
      <c r="BHK67" s="419"/>
      <c r="BHL67" s="419"/>
      <c r="BHM67" s="419"/>
      <c r="BHN67" s="419"/>
      <c r="BHO67" s="419"/>
      <c r="BHP67" s="419"/>
      <c r="BHQ67" s="419"/>
      <c r="BHR67" s="419"/>
      <c r="BHS67" s="419"/>
      <c r="BHT67" s="419"/>
      <c r="BHU67" s="419"/>
      <c r="BHV67" s="419"/>
      <c r="BHW67" s="419"/>
      <c r="BHX67" s="419"/>
      <c r="BHY67" s="419"/>
      <c r="BHZ67" s="419"/>
      <c r="BIA67" s="419"/>
      <c r="BIB67" s="419"/>
      <c r="BIC67" s="419"/>
      <c r="BID67" s="419"/>
      <c r="BIE67" s="419"/>
      <c r="BIF67" s="419"/>
      <c r="BIG67" s="419"/>
      <c r="BIH67" s="419"/>
      <c r="BII67" s="419"/>
      <c r="BIJ67" s="419"/>
      <c r="BIK67" s="419"/>
      <c r="BIL67" s="419"/>
      <c r="BIM67" s="419"/>
      <c r="BIN67" s="419"/>
      <c r="BIO67" s="419"/>
      <c r="BIP67" s="419"/>
      <c r="BIQ67" s="419"/>
      <c r="BIR67" s="419"/>
      <c r="BIS67" s="419"/>
      <c r="BIT67" s="419"/>
      <c r="BIU67" s="419"/>
      <c r="BIV67" s="419"/>
      <c r="BIW67" s="419"/>
      <c r="BIX67" s="419"/>
      <c r="BIY67" s="419"/>
      <c r="BIZ67" s="419"/>
      <c r="BJA67" s="419"/>
      <c r="BJB67" s="419"/>
      <c r="BJC67" s="419"/>
      <c r="BJD67" s="419"/>
      <c r="BJE67" s="419"/>
      <c r="BJF67" s="419"/>
      <c r="BJG67" s="419"/>
      <c r="BJH67" s="419"/>
      <c r="BJI67" s="419"/>
      <c r="BJJ67" s="419"/>
      <c r="BJK67" s="419"/>
      <c r="BJL67" s="419"/>
      <c r="BJM67" s="419"/>
      <c r="BJN67" s="419"/>
      <c r="BJO67" s="419"/>
      <c r="BJP67" s="419"/>
      <c r="BJQ67" s="419"/>
      <c r="BJR67" s="419"/>
      <c r="BJS67" s="419"/>
      <c r="BJT67" s="419"/>
      <c r="BJU67" s="419"/>
      <c r="BJV67" s="419"/>
      <c r="BJW67" s="419"/>
      <c r="BJX67" s="419"/>
      <c r="BJY67" s="419"/>
      <c r="BJZ67" s="419"/>
      <c r="BKA67" s="419"/>
      <c r="BKB67" s="419"/>
      <c r="BKC67" s="419"/>
      <c r="BKD67" s="419"/>
      <c r="BKE67" s="419"/>
      <c r="BKF67" s="419"/>
      <c r="BKG67" s="419"/>
      <c r="BKH67" s="419"/>
      <c r="BKI67" s="419"/>
      <c r="BKJ67" s="419"/>
      <c r="BKK67" s="419"/>
      <c r="BKL67" s="419"/>
      <c r="BKM67" s="419"/>
      <c r="BKN67" s="419"/>
      <c r="BKO67" s="419"/>
      <c r="BKP67" s="419"/>
      <c r="BKQ67" s="419"/>
      <c r="BKR67" s="419"/>
      <c r="BKS67" s="419"/>
      <c r="BKT67" s="419"/>
      <c r="BKU67" s="419"/>
      <c r="BKV67" s="419"/>
      <c r="BKW67" s="419"/>
      <c r="BKX67" s="419"/>
      <c r="BKY67" s="419"/>
      <c r="BKZ67" s="419"/>
      <c r="BLA67" s="419"/>
      <c r="BLB67" s="419"/>
      <c r="BLC67" s="419"/>
      <c r="BLD67" s="419"/>
      <c r="BLE67" s="419"/>
      <c r="BLF67" s="419"/>
      <c r="BLG67" s="419"/>
      <c r="BLH67" s="419"/>
      <c r="BLI67" s="419"/>
      <c r="BLJ67" s="419"/>
      <c r="BLK67" s="419"/>
      <c r="BLL67" s="419"/>
      <c r="BLM67" s="419"/>
      <c r="BLN67" s="419"/>
      <c r="BLO67" s="419"/>
      <c r="BLP67" s="419"/>
      <c r="BLQ67" s="419"/>
      <c r="BLR67" s="419"/>
      <c r="BLS67" s="419"/>
      <c r="BLT67" s="419"/>
      <c r="BLU67" s="419"/>
      <c r="BLV67" s="419"/>
      <c r="BLW67" s="419"/>
      <c r="BLX67" s="419"/>
      <c r="BLY67" s="419"/>
      <c r="BLZ67" s="419"/>
      <c r="BMA67" s="419"/>
      <c r="BMB67" s="419"/>
      <c r="BMC67" s="419"/>
      <c r="BMD67" s="419"/>
      <c r="BME67" s="419"/>
      <c r="BMF67" s="419"/>
      <c r="BMG67" s="419"/>
      <c r="BMH67" s="419"/>
      <c r="BMI67" s="419"/>
      <c r="BMJ67" s="419"/>
      <c r="BMK67" s="419"/>
      <c r="BML67" s="419"/>
      <c r="BMM67" s="419"/>
      <c r="BMN67" s="419"/>
      <c r="BMO67" s="419"/>
      <c r="BMP67" s="419"/>
      <c r="BMQ67" s="419"/>
      <c r="BMR67" s="419"/>
      <c r="BMS67" s="419"/>
      <c r="BMT67" s="419"/>
      <c r="BMU67" s="419"/>
      <c r="BMV67" s="419"/>
      <c r="BMW67" s="419"/>
      <c r="BMX67" s="419"/>
      <c r="BMY67" s="419"/>
      <c r="BMZ67" s="419"/>
      <c r="BNA67" s="419"/>
      <c r="BNB67" s="419"/>
      <c r="BNC67" s="419"/>
      <c r="BND67" s="419"/>
      <c r="BNE67" s="419"/>
      <c r="BNF67" s="419"/>
      <c r="BNG67" s="419"/>
      <c r="BNH67" s="419"/>
      <c r="BNI67" s="419"/>
      <c r="BNJ67" s="419"/>
      <c r="BNK67" s="419"/>
      <c r="BNL67" s="419"/>
      <c r="BNM67" s="419"/>
      <c r="BNN67" s="419"/>
      <c r="BNO67" s="419"/>
      <c r="BNP67" s="419"/>
      <c r="BNQ67" s="419"/>
      <c r="BNR67" s="419"/>
      <c r="BNS67" s="419"/>
      <c r="BNT67" s="419"/>
      <c r="BNU67" s="419"/>
      <c r="BNV67" s="419"/>
      <c r="BNW67" s="419"/>
      <c r="BNX67" s="419"/>
      <c r="BNY67" s="419"/>
      <c r="BNZ67" s="419"/>
      <c r="BOA67" s="419"/>
      <c r="BOB67" s="419"/>
      <c r="BOC67" s="419"/>
      <c r="BOD67" s="419"/>
      <c r="BOE67" s="419"/>
      <c r="BOF67" s="419"/>
      <c r="BOG67" s="419"/>
      <c r="BOH67" s="419"/>
      <c r="BOI67" s="419"/>
      <c r="BOJ67" s="419"/>
      <c r="BOK67" s="419"/>
      <c r="BOL67" s="419"/>
      <c r="BOM67" s="419"/>
      <c r="BON67" s="419"/>
      <c r="BOO67" s="419"/>
      <c r="BOP67" s="419"/>
      <c r="BOQ67" s="419"/>
      <c r="BOR67" s="419"/>
      <c r="BOS67" s="419"/>
      <c r="BOT67" s="419"/>
      <c r="BOU67" s="419"/>
      <c r="BOV67" s="419"/>
      <c r="BOW67" s="419"/>
      <c r="BOX67" s="419"/>
      <c r="BOY67" s="419"/>
      <c r="BOZ67" s="419"/>
      <c r="BPA67" s="419"/>
      <c r="BPB67" s="419"/>
      <c r="BPC67" s="419"/>
      <c r="BPD67" s="419"/>
      <c r="BPE67" s="419"/>
      <c r="BPF67" s="419"/>
      <c r="BPG67" s="419"/>
      <c r="BPH67" s="419"/>
      <c r="BPI67" s="419"/>
      <c r="BPJ67" s="419"/>
      <c r="BPK67" s="419"/>
      <c r="BPL67" s="419"/>
      <c r="BPM67" s="419"/>
      <c r="BPN67" s="419"/>
      <c r="BPO67" s="419"/>
      <c r="BPP67" s="419"/>
      <c r="BPQ67" s="419"/>
      <c r="BPR67" s="419"/>
      <c r="BPS67" s="419"/>
      <c r="BPT67" s="419"/>
      <c r="BPU67" s="419"/>
      <c r="BPV67" s="419"/>
      <c r="BPW67" s="419"/>
      <c r="BPX67" s="419"/>
      <c r="BPY67" s="419"/>
      <c r="BPZ67" s="419"/>
      <c r="BQA67" s="419"/>
      <c r="BQB67" s="419"/>
      <c r="BQC67" s="419"/>
      <c r="BQD67" s="419"/>
      <c r="BQE67" s="419"/>
      <c r="BQF67" s="419"/>
      <c r="BQG67" s="419"/>
      <c r="BQH67" s="419"/>
      <c r="BQI67" s="419"/>
      <c r="BQJ67" s="419"/>
      <c r="BQK67" s="419"/>
      <c r="BQL67" s="419"/>
      <c r="BQM67" s="419"/>
      <c r="BQN67" s="419"/>
      <c r="BQO67" s="419"/>
      <c r="BQP67" s="419"/>
      <c r="BQQ67" s="419"/>
      <c r="BQR67" s="419"/>
      <c r="BQS67" s="419"/>
      <c r="BQT67" s="419"/>
      <c r="BQU67" s="419"/>
      <c r="BQV67" s="419"/>
      <c r="BQW67" s="419"/>
      <c r="BQX67" s="419"/>
      <c r="BQY67" s="419"/>
      <c r="BQZ67" s="419"/>
      <c r="BRA67" s="419"/>
      <c r="BRB67" s="419"/>
      <c r="BRC67" s="419"/>
      <c r="BRD67" s="419"/>
      <c r="BRE67" s="419"/>
      <c r="BRF67" s="419"/>
      <c r="BRG67" s="419"/>
      <c r="BRH67" s="419"/>
      <c r="BRI67" s="419"/>
      <c r="BRJ67" s="419"/>
      <c r="BRK67" s="419"/>
      <c r="BRL67" s="419"/>
      <c r="BRM67" s="419"/>
      <c r="BRN67" s="419"/>
      <c r="BRO67" s="419"/>
      <c r="BRP67" s="419"/>
      <c r="BRQ67" s="419"/>
      <c r="BRR67" s="419"/>
      <c r="BRS67" s="419"/>
      <c r="BRT67" s="419"/>
      <c r="BRU67" s="419"/>
      <c r="BRV67" s="419"/>
      <c r="BRW67" s="419"/>
      <c r="BRX67" s="419"/>
      <c r="BRY67" s="419"/>
      <c r="BRZ67" s="419"/>
      <c r="BSA67" s="419"/>
      <c r="BSB67" s="419"/>
      <c r="BSC67" s="419"/>
      <c r="BSD67" s="419"/>
      <c r="BSE67" s="419"/>
      <c r="BSF67" s="419"/>
      <c r="BSG67" s="419"/>
      <c r="BSH67" s="419"/>
      <c r="BSI67" s="419"/>
      <c r="BSJ67" s="419"/>
      <c r="BSK67" s="419"/>
      <c r="BSL67" s="419"/>
      <c r="BSM67" s="419"/>
      <c r="BSN67" s="419"/>
      <c r="BSO67" s="419"/>
      <c r="BSP67" s="419"/>
      <c r="BSQ67" s="419"/>
      <c r="BSR67" s="419"/>
      <c r="BSS67" s="419"/>
      <c r="BST67" s="419"/>
      <c r="BSU67" s="419"/>
      <c r="BSV67" s="419"/>
      <c r="BSW67" s="419"/>
      <c r="BSX67" s="419"/>
      <c r="BSY67" s="419"/>
      <c r="BSZ67" s="419"/>
      <c r="BTA67" s="419"/>
      <c r="BTB67" s="419"/>
      <c r="BTC67" s="419"/>
      <c r="BTD67" s="419"/>
      <c r="BTE67" s="419"/>
      <c r="BTF67" s="419"/>
      <c r="BTG67" s="419"/>
      <c r="BTH67" s="419"/>
      <c r="BTI67" s="419"/>
      <c r="BTJ67" s="419"/>
      <c r="BTK67" s="419"/>
      <c r="BTL67" s="419"/>
      <c r="BTM67" s="419"/>
      <c r="BTN67" s="419"/>
      <c r="BTO67" s="419"/>
      <c r="BTP67" s="419"/>
      <c r="BTQ67" s="419"/>
      <c r="BTR67" s="419"/>
      <c r="BTS67" s="419"/>
      <c r="BTT67" s="419"/>
      <c r="BTU67" s="419"/>
      <c r="BTV67" s="419"/>
      <c r="BTW67" s="419"/>
      <c r="BTX67" s="419"/>
      <c r="BTY67" s="419"/>
      <c r="BTZ67" s="419"/>
      <c r="BUA67" s="419"/>
      <c r="BUB67" s="419"/>
      <c r="BUC67" s="419"/>
      <c r="BUD67" s="419"/>
      <c r="BUE67" s="419"/>
      <c r="BUF67" s="419"/>
      <c r="BUG67" s="419"/>
      <c r="BUH67" s="419"/>
      <c r="BUI67" s="419"/>
      <c r="BUJ67" s="419"/>
      <c r="BUK67" s="419"/>
      <c r="BUL67" s="419"/>
      <c r="BUM67" s="419"/>
      <c r="BUN67" s="419"/>
      <c r="BUO67" s="419"/>
      <c r="BUP67" s="419"/>
      <c r="BUQ67" s="419"/>
      <c r="BUR67" s="419"/>
      <c r="BUS67" s="419"/>
      <c r="BUT67" s="419"/>
      <c r="BUU67" s="419"/>
      <c r="BUV67" s="419"/>
      <c r="BUW67" s="419"/>
      <c r="BUX67" s="419"/>
      <c r="BUY67" s="419"/>
      <c r="BUZ67" s="419"/>
      <c r="BVA67" s="419"/>
      <c r="BVB67" s="419"/>
      <c r="BVC67" s="419"/>
      <c r="BVD67" s="419"/>
      <c r="BVE67" s="419"/>
      <c r="BVF67" s="419"/>
      <c r="BVG67" s="419"/>
      <c r="BVH67" s="419"/>
      <c r="BVI67" s="419"/>
      <c r="BVJ67" s="419"/>
      <c r="BVK67" s="419"/>
      <c r="BVL67" s="419"/>
      <c r="BVM67" s="419"/>
      <c r="BVN67" s="419"/>
      <c r="BVO67" s="419"/>
      <c r="BVP67" s="419"/>
      <c r="BVQ67" s="419"/>
      <c r="BVR67" s="419"/>
      <c r="BVS67" s="419"/>
      <c r="BVT67" s="419"/>
      <c r="BVU67" s="419"/>
      <c r="BVV67" s="419"/>
      <c r="BVW67" s="419"/>
      <c r="BVX67" s="419"/>
      <c r="BVY67" s="419"/>
      <c r="BVZ67" s="419"/>
      <c r="BWA67" s="419"/>
      <c r="BWB67" s="419"/>
      <c r="BWC67" s="419"/>
      <c r="BWD67" s="419"/>
      <c r="BWE67" s="419"/>
      <c r="BWF67" s="419"/>
      <c r="BWG67" s="419"/>
      <c r="BWH67" s="419"/>
      <c r="BWI67" s="419"/>
      <c r="BWJ67" s="419"/>
      <c r="BWK67" s="419"/>
      <c r="BWL67" s="419"/>
      <c r="BWM67" s="419"/>
      <c r="BWN67" s="419"/>
      <c r="BWO67" s="419"/>
      <c r="BWP67" s="419"/>
      <c r="BWQ67" s="419"/>
      <c r="BWR67" s="419"/>
      <c r="BWS67" s="419"/>
      <c r="BWT67" s="419"/>
      <c r="BWU67" s="419"/>
      <c r="BWV67" s="419"/>
      <c r="BWW67" s="419"/>
      <c r="BWX67" s="419"/>
      <c r="BWY67" s="419"/>
      <c r="BWZ67" s="419"/>
      <c r="BXA67" s="419"/>
      <c r="BXB67" s="419"/>
      <c r="BXC67" s="419"/>
      <c r="BXD67" s="419"/>
      <c r="BXE67" s="419"/>
      <c r="BXF67" s="419"/>
      <c r="BXG67" s="419"/>
      <c r="BXH67" s="419"/>
      <c r="BXI67" s="419"/>
      <c r="BXJ67" s="419"/>
      <c r="BXK67" s="419"/>
      <c r="BXL67" s="419"/>
      <c r="BXM67" s="419"/>
      <c r="BXN67" s="419"/>
      <c r="BXO67" s="419"/>
      <c r="BXP67" s="419"/>
      <c r="BXQ67" s="419"/>
      <c r="BXR67" s="419"/>
      <c r="BXS67" s="419"/>
      <c r="BXT67" s="419"/>
      <c r="BXU67" s="419"/>
      <c r="BXV67" s="419"/>
      <c r="BXW67" s="419"/>
      <c r="BXX67" s="419"/>
      <c r="BXY67" s="419"/>
      <c r="BXZ67" s="419"/>
      <c r="BYA67" s="419"/>
      <c r="BYB67" s="419"/>
      <c r="BYC67" s="419"/>
      <c r="BYD67" s="419"/>
      <c r="BYE67" s="419"/>
      <c r="BYF67" s="419"/>
      <c r="BYG67" s="419"/>
      <c r="BYH67" s="419"/>
      <c r="BYI67" s="419"/>
      <c r="BYJ67" s="419"/>
      <c r="BYK67" s="419"/>
      <c r="BYL67" s="419"/>
      <c r="BYM67" s="419"/>
      <c r="BYN67" s="419"/>
      <c r="BYO67" s="419"/>
      <c r="BYP67" s="419"/>
      <c r="BYQ67" s="419"/>
      <c r="BYR67" s="419"/>
      <c r="BYS67" s="419"/>
      <c r="BYT67" s="419"/>
      <c r="BYU67" s="419"/>
      <c r="BYV67" s="419"/>
      <c r="BYW67" s="419"/>
      <c r="BYX67" s="419"/>
      <c r="BYY67" s="419"/>
      <c r="BYZ67" s="419"/>
      <c r="BZA67" s="419"/>
      <c r="BZB67" s="419"/>
      <c r="BZC67" s="419"/>
      <c r="BZD67" s="419"/>
      <c r="BZE67" s="419"/>
      <c r="BZF67" s="419"/>
      <c r="BZG67" s="419"/>
      <c r="BZH67" s="419"/>
      <c r="BZI67" s="419"/>
      <c r="BZJ67" s="419"/>
      <c r="BZK67" s="419"/>
      <c r="BZL67" s="419"/>
      <c r="BZM67" s="419"/>
      <c r="BZN67" s="419"/>
      <c r="BZO67" s="419"/>
      <c r="BZP67" s="419"/>
      <c r="BZQ67" s="419"/>
      <c r="BZR67" s="419"/>
      <c r="BZS67" s="419"/>
      <c r="BZT67" s="419"/>
      <c r="BZU67" s="419"/>
      <c r="BZV67" s="419"/>
      <c r="BZW67" s="419"/>
      <c r="BZX67" s="419"/>
      <c r="BZY67" s="419"/>
      <c r="BZZ67" s="419"/>
      <c r="CAA67" s="419"/>
      <c r="CAB67" s="419"/>
      <c r="CAC67" s="419"/>
      <c r="CAD67" s="419"/>
      <c r="CAE67" s="419"/>
      <c r="CAF67" s="419"/>
      <c r="CAG67" s="419"/>
      <c r="CAH67" s="419"/>
      <c r="CAI67" s="419"/>
      <c r="CAJ67" s="419"/>
      <c r="CAK67" s="419"/>
      <c r="CAL67" s="419"/>
      <c r="CAM67" s="419"/>
      <c r="CAN67" s="419"/>
      <c r="CAO67" s="419"/>
      <c r="CAP67" s="419"/>
      <c r="CAQ67" s="419"/>
      <c r="CAR67" s="419"/>
      <c r="CAS67" s="419"/>
      <c r="CAT67" s="419"/>
      <c r="CAU67" s="419"/>
      <c r="CAV67" s="419"/>
      <c r="CAW67" s="419"/>
      <c r="CAX67" s="419"/>
      <c r="CAY67" s="419"/>
      <c r="CAZ67" s="419"/>
      <c r="CBA67" s="419"/>
      <c r="CBB67" s="419"/>
      <c r="CBC67" s="419"/>
      <c r="CBD67" s="419"/>
      <c r="CBE67" s="419"/>
      <c r="CBF67" s="419"/>
      <c r="CBG67" s="419"/>
      <c r="CBH67" s="419"/>
      <c r="CBI67" s="419"/>
      <c r="CBJ67" s="419"/>
      <c r="CBK67" s="419"/>
      <c r="CBL67" s="419"/>
      <c r="CBM67" s="419"/>
      <c r="CBN67" s="419"/>
      <c r="CBO67" s="419"/>
      <c r="CBP67" s="419"/>
      <c r="CBQ67" s="419"/>
      <c r="CBR67" s="419"/>
      <c r="CBS67" s="419"/>
      <c r="CBT67" s="419"/>
      <c r="CBU67" s="419"/>
      <c r="CBV67" s="419"/>
      <c r="CBW67" s="419"/>
      <c r="CBX67" s="419"/>
      <c r="CBY67" s="419"/>
      <c r="CBZ67" s="419"/>
      <c r="CCA67" s="419"/>
      <c r="CCB67" s="419"/>
      <c r="CCC67" s="419"/>
      <c r="CCD67" s="419"/>
      <c r="CCE67" s="419"/>
      <c r="CCF67" s="419"/>
      <c r="CCG67" s="419"/>
      <c r="CCH67" s="419"/>
      <c r="CCI67" s="419"/>
      <c r="CCJ67" s="419"/>
      <c r="CCK67" s="419"/>
      <c r="CCL67" s="419"/>
      <c r="CCM67" s="419"/>
      <c r="CCN67" s="419"/>
      <c r="CCO67" s="419"/>
      <c r="CCP67" s="419"/>
      <c r="CCQ67" s="419"/>
      <c r="CCR67" s="419"/>
      <c r="CCS67" s="419"/>
      <c r="CCT67" s="419"/>
      <c r="CCU67" s="419"/>
      <c r="CCV67" s="419"/>
      <c r="CCW67" s="419"/>
      <c r="CCX67" s="419"/>
      <c r="CCY67" s="419"/>
      <c r="CCZ67" s="419"/>
      <c r="CDA67" s="419"/>
      <c r="CDB67" s="419"/>
      <c r="CDC67" s="419"/>
      <c r="CDD67" s="419"/>
      <c r="CDE67" s="419"/>
      <c r="CDF67" s="419"/>
      <c r="CDG67" s="419"/>
      <c r="CDH67" s="419"/>
      <c r="CDI67" s="419"/>
      <c r="CDJ67" s="419"/>
      <c r="CDK67" s="419"/>
      <c r="CDL67" s="419"/>
      <c r="CDM67" s="419"/>
      <c r="CDN67" s="419"/>
      <c r="CDO67" s="419"/>
      <c r="CDP67" s="419"/>
      <c r="CDQ67" s="419"/>
      <c r="CDR67" s="419"/>
      <c r="CDS67" s="419"/>
      <c r="CDT67" s="419"/>
      <c r="CDU67" s="419"/>
      <c r="CDV67" s="419"/>
      <c r="CDW67" s="419"/>
      <c r="CDX67" s="419"/>
      <c r="CDY67" s="419"/>
      <c r="CDZ67" s="419"/>
      <c r="CEA67" s="419"/>
      <c r="CEB67" s="419"/>
      <c r="CEC67" s="419"/>
      <c r="CED67" s="419"/>
      <c r="CEE67" s="419"/>
      <c r="CEF67" s="419"/>
      <c r="CEG67" s="419"/>
      <c r="CEH67" s="419"/>
      <c r="CEI67" s="419"/>
      <c r="CEJ67" s="419"/>
      <c r="CEK67" s="419"/>
      <c r="CEL67" s="419"/>
      <c r="CEM67" s="419"/>
      <c r="CEN67" s="419"/>
      <c r="CEO67" s="419"/>
      <c r="CEP67" s="419"/>
      <c r="CEQ67" s="419"/>
      <c r="CER67" s="419"/>
      <c r="CES67" s="419"/>
      <c r="CET67" s="419"/>
      <c r="CEU67" s="419"/>
      <c r="CEV67" s="419"/>
      <c r="CEW67" s="419"/>
      <c r="CEX67" s="419"/>
      <c r="CEY67" s="419"/>
      <c r="CEZ67" s="419"/>
      <c r="CFA67" s="419"/>
      <c r="CFB67" s="419"/>
      <c r="CFC67" s="419"/>
      <c r="CFD67" s="419"/>
      <c r="CFE67" s="419"/>
      <c r="CFF67" s="419"/>
      <c r="CFG67" s="419"/>
      <c r="CFH67" s="419"/>
      <c r="CFI67" s="419"/>
      <c r="CFJ67" s="419"/>
      <c r="CFK67" s="419"/>
      <c r="CFL67" s="419"/>
      <c r="CFM67" s="419"/>
      <c r="CFN67" s="419"/>
      <c r="CFO67" s="419"/>
      <c r="CFP67" s="419"/>
      <c r="CFQ67" s="419"/>
      <c r="CFR67" s="419"/>
      <c r="CFS67" s="419"/>
      <c r="CFT67" s="419"/>
      <c r="CFU67" s="419"/>
      <c r="CFV67" s="419"/>
      <c r="CFW67" s="419"/>
      <c r="CFX67" s="419"/>
      <c r="CFY67" s="419"/>
      <c r="CFZ67" s="419"/>
      <c r="CGA67" s="419"/>
      <c r="CGB67" s="419"/>
      <c r="CGC67" s="419"/>
      <c r="CGD67" s="419"/>
      <c r="CGE67" s="419"/>
      <c r="CGF67" s="419"/>
      <c r="CGG67" s="419"/>
      <c r="CGH67" s="419"/>
      <c r="CGI67" s="419"/>
      <c r="CGJ67" s="419"/>
      <c r="CGK67" s="419"/>
      <c r="CGL67" s="419"/>
      <c r="CGM67" s="419"/>
      <c r="CGN67" s="419"/>
      <c r="CGO67" s="419"/>
      <c r="CGP67" s="419"/>
      <c r="CGQ67" s="419"/>
      <c r="CGR67" s="419"/>
      <c r="CGS67" s="419"/>
      <c r="CGT67" s="419"/>
      <c r="CGU67" s="419"/>
      <c r="CGV67" s="419"/>
      <c r="CGW67" s="419"/>
      <c r="CGX67" s="419"/>
      <c r="CGY67" s="419"/>
      <c r="CGZ67" s="419"/>
      <c r="CHA67" s="419"/>
      <c r="CHB67" s="419"/>
      <c r="CHC67" s="419"/>
      <c r="CHD67" s="419"/>
      <c r="CHE67" s="419"/>
      <c r="CHF67" s="419"/>
      <c r="CHG67" s="419"/>
      <c r="CHH67" s="419"/>
      <c r="CHI67" s="419"/>
      <c r="CHJ67" s="419"/>
      <c r="CHK67" s="419"/>
      <c r="CHL67" s="419"/>
      <c r="CHM67" s="419"/>
      <c r="CHN67" s="419"/>
      <c r="CHO67" s="419"/>
      <c r="CHP67" s="419"/>
      <c r="CHQ67" s="419"/>
      <c r="CHR67" s="419"/>
      <c r="CHS67" s="419"/>
      <c r="CHT67" s="419"/>
      <c r="CHU67" s="419"/>
      <c r="CHV67" s="419"/>
      <c r="CHW67" s="419"/>
      <c r="CHX67" s="419"/>
      <c r="CHY67" s="419"/>
      <c r="CHZ67" s="419"/>
      <c r="CIA67" s="419"/>
      <c r="CIB67" s="419"/>
      <c r="CIC67" s="419"/>
      <c r="CID67" s="419"/>
      <c r="CIE67" s="419"/>
      <c r="CIF67" s="419"/>
      <c r="CIG67" s="419"/>
      <c r="CIH67" s="419"/>
      <c r="CII67" s="419"/>
      <c r="CIJ67" s="419"/>
      <c r="CIK67" s="419"/>
      <c r="CIL67" s="419"/>
      <c r="CIM67" s="419"/>
      <c r="CIN67" s="419"/>
      <c r="CIO67" s="419"/>
      <c r="CIP67" s="419"/>
      <c r="CIQ67" s="419"/>
      <c r="CIR67" s="419"/>
      <c r="CIS67" s="419"/>
      <c r="CIT67" s="419"/>
      <c r="CIU67" s="419"/>
      <c r="CIV67" s="419"/>
      <c r="CIW67" s="419"/>
      <c r="CIX67" s="419"/>
      <c r="CIY67" s="419"/>
      <c r="CIZ67" s="419"/>
      <c r="CJA67" s="419"/>
      <c r="CJB67" s="419"/>
      <c r="CJC67" s="419"/>
      <c r="CJD67" s="419"/>
      <c r="CJE67" s="419"/>
      <c r="CJF67" s="419"/>
      <c r="CJG67" s="419"/>
      <c r="CJH67" s="419"/>
      <c r="CJI67" s="419"/>
      <c r="CJJ67" s="419"/>
      <c r="CJK67" s="419"/>
      <c r="CJL67" s="419"/>
      <c r="CJM67" s="419"/>
      <c r="CJN67" s="419"/>
      <c r="CJO67" s="419"/>
      <c r="CJP67" s="419"/>
      <c r="CJQ67" s="419"/>
      <c r="CJR67" s="419"/>
      <c r="CJS67" s="419"/>
      <c r="CJT67" s="419"/>
      <c r="CJU67" s="419"/>
      <c r="CJV67" s="419"/>
      <c r="CJW67" s="419"/>
      <c r="CJX67" s="419"/>
      <c r="CJY67" s="419"/>
      <c r="CJZ67" s="419"/>
      <c r="CKA67" s="419"/>
      <c r="CKB67" s="419"/>
      <c r="CKC67" s="419"/>
      <c r="CKD67" s="419"/>
      <c r="CKE67" s="419"/>
      <c r="CKF67" s="419"/>
      <c r="CKG67" s="419"/>
      <c r="CKH67" s="419"/>
      <c r="CKI67" s="419"/>
      <c r="CKJ67" s="419"/>
      <c r="CKK67" s="419"/>
      <c r="CKL67" s="419"/>
      <c r="CKM67" s="419"/>
      <c r="CKN67" s="419"/>
      <c r="CKO67" s="419"/>
      <c r="CKP67" s="419"/>
      <c r="CKQ67" s="419"/>
      <c r="CKR67" s="419"/>
      <c r="CKS67" s="419"/>
      <c r="CKT67" s="419"/>
      <c r="CKU67" s="419"/>
      <c r="CKV67" s="419"/>
      <c r="CKW67" s="419"/>
      <c r="CKX67" s="419"/>
      <c r="CKY67" s="419"/>
      <c r="CKZ67" s="419"/>
      <c r="CLA67" s="419"/>
      <c r="CLB67" s="419"/>
      <c r="CLC67" s="419"/>
      <c r="CLD67" s="419"/>
      <c r="CLE67" s="419"/>
      <c r="CLF67" s="419"/>
      <c r="CLG67" s="419"/>
      <c r="CLH67" s="419"/>
      <c r="CLI67" s="419"/>
      <c r="CLJ67" s="419"/>
      <c r="CLK67" s="419"/>
      <c r="CLL67" s="419"/>
      <c r="CLM67" s="419"/>
      <c r="CLN67" s="419"/>
      <c r="CLO67" s="419"/>
      <c r="CLP67" s="419"/>
      <c r="CLQ67" s="419"/>
      <c r="CLR67" s="419"/>
      <c r="CLS67" s="419"/>
      <c r="CLT67" s="419"/>
      <c r="CLU67" s="419"/>
      <c r="CLV67" s="419"/>
      <c r="CLW67" s="419"/>
      <c r="CLX67" s="419"/>
      <c r="CLY67" s="419"/>
      <c r="CLZ67" s="419"/>
      <c r="CMA67" s="419"/>
      <c r="CMB67" s="419"/>
      <c r="CMC67" s="419"/>
      <c r="CMD67" s="419"/>
      <c r="CME67" s="419"/>
      <c r="CMF67" s="419"/>
      <c r="CMG67" s="419"/>
      <c r="CMH67" s="419"/>
      <c r="CMI67" s="419"/>
      <c r="CMJ67" s="419"/>
      <c r="CMK67" s="419"/>
      <c r="CML67" s="419"/>
      <c r="CMM67" s="419"/>
      <c r="CMN67" s="419"/>
      <c r="CMO67" s="419"/>
      <c r="CMP67" s="419"/>
      <c r="CMQ67" s="419"/>
      <c r="CMR67" s="419"/>
      <c r="CMS67" s="419"/>
      <c r="CMT67" s="419"/>
      <c r="CMU67" s="419"/>
      <c r="CMV67" s="419"/>
      <c r="CMW67" s="419"/>
      <c r="CMX67" s="419"/>
      <c r="CMY67" s="419"/>
      <c r="CMZ67" s="419"/>
      <c r="CNA67" s="419"/>
      <c r="CNB67" s="419"/>
      <c r="CNC67" s="419"/>
      <c r="CND67" s="419"/>
      <c r="CNE67" s="419"/>
      <c r="CNF67" s="419"/>
      <c r="CNG67" s="419"/>
      <c r="CNH67" s="419"/>
      <c r="CNI67" s="419"/>
      <c r="CNJ67" s="419"/>
      <c r="CNK67" s="419"/>
      <c r="CNL67" s="419"/>
      <c r="CNM67" s="419"/>
      <c r="CNN67" s="419"/>
      <c r="CNO67" s="419"/>
      <c r="CNP67" s="419"/>
      <c r="CNQ67" s="419"/>
      <c r="CNR67" s="419"/>
      <c r="CNS67" s="419"/>
      <c r="CNT67" s="419"/>
      <c r="CNU67" s="419"/>
      <c r="CNV67" s="419"/>
      <c r="CNW67" s="419"/>
      <c r="CNX67" s="419"/>
      <c r="CNY67" s="419"/>
      <c r="CNZ67" s="419"/>
      <c r="COA67" s="419"/>
      <c r="COB67" s="419"/>
      <c r="COC67" s="419"/>
      <c r="COD67" s="419"/>
      <c r="COE67" s="419"/>
      <c r="COF67" s="419"/>
      <c r="COG67" s="419"/>
      <c r="COH67" s="419"/>
      <c r="COI67" s="419"/>
      <c r="COJ67" s="419"/>
      <c r="COK67" s="419"/>
      <c r="COL67" s="419"/>
      <c r="COM67" s="419"/>
      <c r="CON67" s="419"/>
      <c r="COO67" s="419"/>
      <c r="COP67" s="419"/>
      <c r="COQ67" s="419"/>
      <c r="COR67" s="419"/>
      <c r="COS67" s="419"/>
      <c r="COT67" s="419"/>
      <c r="COU67" s="419"/>
      <c r="COV67" s="419"/>
      <c r="COW67" s="419"/>
      <c r="COX67" s="419"/>
      <c r="COY67" s="419"/>
      <c r="COZ67" s="419"/>
      <c r="CPA67" s="419"/>
      <c r="CPB67" s="419"/>
      <c r="CPC67" s="419"/>
      <c r="CPD67" s="419"/>
      <c r="CPE67" s="419"/>
      <c r="CPF67" s="419"/>
      <c r="CPG67" s="419"/>
      <c r="CPH67" s="419"/>
      <c r="CPI67" s="419"/>
      <c r="CPJ67" s="419"/>
      <c r="CPK67" s="419"/>
      <c r="CPL67" s="419"/>
      <c r="CPM67" s="419"/>
      <c r="CPN67" s="419"/>
      <c r="CPO67" s="419"/>
      <c r="CPP67" s="419"/>
      <c r="CPQ67" s="419"/>
      <c r="CPR67" s="419"/>
      <c r="CPS67" s="419"/>
      <c r="CPT67" s="419"/>
      <c r="CPU67" s="419"/>
      <c r="CPV67" s="419"/>
      <c r="CPW67" s="419"/>
      <c r="CPX67" s="419"/>
      <c r="CPY67" s="419"/>
      <c r="CPZ67" s="419"/>
      <c r="CQA67" s="419"/>
      <c r="CQB67" s="419"/>
      <c r="CQC67" s="419"/>
      <c r="CQD67" s="419"/>
      <c r="CQE67" s="419"/>
      <c r="CQF67" s="419"/>
      <c r="CQG67" s="419"/>
      <c r="CQH67" s="419"/>
      <c r="CQI67" s="419"/>
      <c r="CQJ67" s="419"/>
      <c r="CQK67" s="419"/>
      <c r="CQL67" s="419"/>
      <c r="CQM67" s="419"/>
      <c r="CQN67" s="419"/>
      <c r="CQO67" s="419"/>
      <c r="CQP67" s="419"/>
      <c r="CQQ67" s="419"/>
      <c r="CQR67" s="419"/>
      <c r="CQS67" s="419"/>
      <c r="CQT67" s="419"/>
      <c r="CQU67" s="419"/>
      <c r="CQV67" s="419"/>
      <c r="CQW67" s="419"/>
      <c r="CQX67" s="419"/>
      <c r="CQY67" s="419"/>
      <c r="CQZ67" s="419"/>
      <c r="CRA67" s="419"/>
      <c r="CRB67" s="419"/>
      <c r="CRC67" s="419"/>
      <c r="CRD67" s="419"/>
      <c r="CRE67" s="419"/>
      <c r="CRF67" s="419"/>
      <c r="CRG67" s="419"/>
      <c r="CRH67" s="419"/>
      <c r="CRI67" s="419"/>
      <c r="CRJ67" s="419"/>
      <c r="CRK67" s="419"/>
      <c r="CRL67" s="419"/>
      <c r="CRM67" s="419"/>
      <c r="CRN67" s="419"/>
      <c r="CRO67" s="419"/>
      <c r="CRP67" s="419"/>
      <c r="CRQ67" s="419"/>
      <c r="CRR67" s="419"/>
      <c r="CRS67" s="419"/>
      <c r="CRT67" s="419"/>
      <c r="CRU67" s="419"/>
      <c r="CRV67" s="419"/>
      <c r="CRW67" s="419"/>
      <c r="CRX67" s="419"/>
      <c r="CRY67" s="419"/>
      <c r="CRZ67" s="419"/>
      <c r="CSA67" s="419"/>
      <c r="CSB67" s="419"/>
      <c r="CSC67" s="419"/>
      <c r="CSD67" s="419"/>
      <c r="CSE67" s="419"/>
      <c r="CSF67" s="419"/>
      <c r="CSG67" s="419"/>
      <c r="CSH67" s="419"/>
      <c r="CSI67" s="419"/>
      <c r="CSJ67" s="419"/>
      <c r="CSK67" s="419"/>
      <c r="CSL67" s="419"/>
      <c r="CSM67" s="419"/>
      <c r="CSN67" s="419"/>
      <c r="CSO67" s="419"/>
      <c r="CSP67" s="419"/>
      <c r="CSQ67" s="419"/>
      <c r="CSR67" s="419"/>
      <c r="CSS67" s="419"/>
      <c r="CST67" s="419"/>
      <c r="CSU67" s="419"/>
      <c r="CSV67" s="419"/>
      <c r="CSW67" s="419"/>
      <c r="CSX67" s="419"/>
      <c r="CSY67" s="419"/>
      <c r="CSZ67" s="419"/>
      <c r="CTA67" s="419"/>
      <c r="CTB67" s="419"/>
      <c r="CTC67" s="419"/>
      <c r="CTD67" s="419"/>
      <c r="CTE67" s="419"/>
      <c r="CTF67" s="419"/>
      <c r="CTG67" s="419"/>
      <c r="CTH67" s="419"/>
      <c r="CTI67" s="419"/>
      <c r="CTJ67" s="419"/>
      <c r="CTK67" s="419"/>
      <c r="CTL67" s="419"/>
      <c r="CTM67" s="419"/>
      <c r="CTN67" s="419"/>
      <c r="CTO67" s="419"/>
      <c r="CTP67" s="419"/>
      <c r="CTQ67" s="419"/>
      <c r="CTR67" s="419"/>
      <c r="CTS67" s="419"/>
      <c r="CTT67" s="419"/>
      <c r="CTU67" s="419"/>
      <c r="CTV67" s="419"/>
      <c r="CTW67" s="419"/>
      <c r="CTX67" s="419"/>
      <c r="CTY67" s="419"/>
      <c r="CTZ67" s="419"/>
      <c r="CUA67" s="419"/>
      <c r="CUB67" s="419"/>
      <c r="CUC67" s="419"/>
      <c r="CUD67" s="419"/>
      <c r="CUE67" s="419"/>
      <c r="CUF67" s="419"/>
      <c r="CUG67" s="419"/>
      <c r="CUH67" s="419"/>
      <c r="CUI67" s="419"/>
      <c r="CUJ67" s="419"/>
      <c r="CUK67" s="419"/>
      <c r="CUL67" s="419"/>
      <c r="CUM67" s="419"/>
      <c r="CUN67" s="419"/>
      <c r="CUO67" s="419"/>
      <c r="CUP67" s="419"/>
      <c r="CUQ67" s="419"/>
      <c r="CUR67" s="419"/>
      <c r="CUS67" s="419"/>
      <c r="CUT67" s="419"/>
      <c r="CUU67" s="419"/>
      <c r="CUV67" s="419"/>
      <c r="CUW67" s="419"/>
      <c r="CUX67" s="419"/>
      <c r="CUY67" s="419"/>
      <c r="CUZ67" s="419"/>
      <c r="CVA67" s="419"/>
      <c r="CVB67" s="419"/>
      <c r="CVC67" s="419"/>
      <c r="CVD67" s="419"/>
      <c r="CVE67" s="419"/>
      <c r="CVF67" s="419"/>
      <c r="CVG67" s="419"/>
      <c r="CVH67" s="419"/>
      <c r="CVI67" s="419"/>
      <c r="CVJ67" s="419"/>
      <c r="CVK67" s="419"/>
      <c r="CVL67" s="419"/>
      <c r="CVM67" s="419"/>
      <c r="CVN67" s="419"/>
      <c r="CVO67" s="419"/>
      <c r="CVP67" s="419"/>
      <c r="CVQ67" s="419"/>
      <c r="CVR67" s="419"/>
      <c r="CVS67" s="419"/>
      <c r="CVT67" s="419"/>
      <c r="CVU67" s="419"/>
      <c r="CVV67" s="419"/>
      <c r="CVW67" s="419"/>
      <c r="CVX67" s="419"/>
      <c r="CVY67" s="419"/>
      <c r="CVZ67" s="419"/>
      <c r="CWA67" s="419"/>
      <c r="CWB67" s="419"/>
      <c r="CWC67" s="419"/>
      <c r="CWD67" s="419"/>
      <c r="CWE67" s="419"/>
      <c r="CWF67" s="419"/>
      <c r="CWG67" s="419"/>
      <c r="CWH67" s="419"/>
      <c r="CWI67" s="419"/>
      <c r="CWJ67" s="419"/>
      <c r="CWK67" s="419"/>
      <c r="CWL67" s="419"/>
      <c r="CWM67" s="419"/>
      <c r="CWN67" s="419"/>
      <c r="CWO67" s="419"/>
      <c r="CWP67" s="419"/>
      <c r="CWQ67" s="419"/>
      <c r="CWR67" s="419"/>
      <c r="CWS67" s="419"/>
      <c r="CWT67" s="419"/>
      <c r="CWU67" s="419"/>
      <c r="CWV67" s="419"/>
      <c r="CWW67" s="419"/>
      <c r="CWX67" s="419"/>
      <c r="CWY67" s="419"/>
      <c r="CWZ67" s="419"/>
      <c r="CXA67" s="419"/>
      <c r="CXB67" s="419"/>
      <c r="CXC67" s="419"/>
      <c r="CXD67" s="419"/>
      <c r="CXE67" s="419"/>
      <c r="CXF67" s="419"/>
      <c r="CXG67" s="419"/>
      <c r="CXH67" s="419"/>
      <c r="CXI67" s="419"/>
      <c r="CXJ67" s="419"/>
      <c r="CXK67" s="419"/>
      <c r="CXL67" s="419"/>
      <c r="CXM67" s="419"/>
      <c r="CXN67" s="419"/>
      <c r="CXO67" s="419"/>
      <c r="CXP67" s="419"/>
      <c r="CXQ67" s="419"/>
      <c r="CXR67" s="419"/>
      <c r="CXS67" s="419"/>
      <c r="CXT67" s="419"/>
      <c r="CXU67" s="419"/>
      <c r="CXV67" s="419"/>
      <c r="CXW67" s="419"/>
      <c r="CXX67" s="419"/>
      <c r="CXY67" s="419"/>
      <c r="CXZ67" s="419"/>
      <c r="CYA67" s="419"/>
      <c r="CYB67" s="419"/>
      <c r="CYC67" s="419"/>
      <c r="CYD67" s="419"/>
      <c r="CYE67" s="419"/>
      <c r="CYF67" s="419"/>
      <c r="CYG67" s="419"/>
      <c r="CYH67" s="419"/>
      <c r="CYI67" s="419"/>
      <c r="CYJ67" s="419"/>
      <c r="CYK67" s="419"/>
      <c r="CYL67" s="419"/>
      <c r="CYM67" s="419"/>
      <c r="CYN67" s="419"/>
      <c r="CYO67" s="419"/>
      <c r="CYP67" s="419"/>
      <c r="CYQ67" s="419"/>
      <c r="CYR67" s="419"/>
      <c r="CYS67" s="419"/>
      <c r="CYT67" s="419"/>
      <c r="CYU67" s="419"/>
      <c r="CYV67" s="419"/>
      <c r="CYW67" s="419"/>
      <c r="CYX67" s="419"/>
      <c r="CYY67" s="419"/>
      <c r="CYZ67" s="419"/>
      <c r="CZA67" s="419"/>
      <c r="CZB67" s="419"/>
      <c r="CZC67" s="419"/>
      <c r="CZD67" s="419"/>
      <c r="CZE67" s="419"/>
      <c r="CZF67" s="419"/>
      <c r="CZG67" s="419"/>
      <c r="CZH67" s="419"/>
      <c r="CZI67" s="419"/>
      <c r="CZJ67" s="419"/>
      <c r="CZK67" s="419"/>
      <c r="CZL67" s="419"/>
      <c r="CZM67" s="419"/>
      <c r="CZN67" s="419"/>
      <c r="CZO67" s="419"/>
      <c r="CZP67" s="419"/>
      <c r="CZQ67" s="419"/>
      <c r="CZR67" s="419"/>
      <c r="CZS67" s="419"/>
      <c r="CZT67" s="419"/>
      <c r="CZU67" s="419"/>
      <c r="CZV67" s="419"/>
      <c r="CZW67" s="419"/>
      <c r="CZX67" s="419"/>
      <c r="CZY67" s="419"/>
      <c r="CZZ67" s="419"/>
      <c r="DAA67" s="419"/>
      <c r="DAB67" s="419"/>
      <c r="DAC67" s="419"/>
      <c r="DAD67" s="419"/>
      <c r="DAE67" s="419"/>
      <c r="DAF67" s="419"/>
      <c r="DAG67" s="419"/>
      <c r="DAH67" s="419"/>
      <c r="DAI67" s="419"/>
      <c r="DAJ67" s="419"/>
      <c r="DAK67" s="419"/>
      <c r="DAL67" s="419"/>
      <c r="DAM67" s="419"/>
      <c r="DAN67" s="419"/>
      <c r="DAO67" s="419"/>
      <c r="DAP67" s="419"/>
      <c r="DAQ67" s="419"/>
      <c r="DAR67" s="419"/>
      <c r="DAS67" s="419"/>
      <c r="DAT67" s="419"/>
      <c r="DAU67" s="419"/>
      <c r="DAV67" s="419"/>
      <c r="DAW67" s="419"/>
      <c r="DAX67" s="419"/>
      <c r="DAY67" s="419"/>
      <c r="DAZ67" s="419"/>
      <c r="DBA67" s="419"/>
      <c r="DBB67" s="419"/>
      <c r="DBC67" s="419"/>
      <c r="DBD67" s="419"/>
      <c r="DBE67" s="419"/>
      <c r="DBF67" s="419"/>
      <c r="DBG67" s="419"/>
      <c r="DBH67" s="419"/>
      <c r="DBI67" s="419"/>
      <c r="DBJ67" s="419"/>
      <c r="DBK67" s="419"/>
      <c r="DBL67" s="419"/>
      <c r="DBM67" s="419"/>
      <c r="DBN67" s="419"/>
      <c r="DBO67" s="419"/>
      <c r="DBP67" s="419"/>
      <c r="DBQ67" s="419"/>
      <c r="DBR67" s="419"/>
      <c r="DBS67" s="419"/>
      <c r="DBT67" s="419"/>
      <c r="DBU67" s="419"/>
      <c r="DBV67" s="419"/>
      <c r="DBW67" s="419"/>
      <c r="DBX67" s="419"/>
      <c r="DBY67" s="419"/>
      <c r="DBZ67" s="419"/>
      <c r="DCA67" s="419"/>
      <c r="DCB67" s="419"/>
      <c r="DCC67" s="419"/>
      <c r="DCD67" s="419"/>
      <c r="DCE67" s="419"/>
      <c r="DCF67" s="419"/>
      <c r="DCG67" s="419"/>
      <c r="DCH67" s="419"/>
      <c r="DCI67" s="419"/>
      <c r="DCJ67" s="419"/>
      <c r="DCK67" s="419"/>
      <c r="DCL67" s="419"/>
      <c r="DCM67" s="419"/>
      <c r="DCN67" s="419"/>
      <c r="DCO67" s="419"/>
      <c r="DCP67" s="419"/>
      <c r="DCQ67" s="419"/>
      <c r="DCR67" s="419"/>
      <c r="DCS67" s="419"/>
      <c r="DCT67" s="419"/>
      <c r="DCU67" s="419"/>
      <c r="DCV67" s="419"/>
      <c r="DCW67" s="419"/>
      <c r="DCX67" s="419"/>
      <c r="DCY67" s="419"/>
      <c r="DCZ67" s="419"/>
      <c r="DDA67" s="419"/>
      <c r="DDB67" s="419"/>
      <c r="DDC67" s="419"/>
      <c r="DDD67" s="419"/>
      <c r="DDE67" s="419"/>
      <c r="DDF67" s="419"/>
      <c r="DDG67" s="419"/>
      <c r="DDH67" s="419"/>
      <c r="DDI67" s="419"/>
      <c r="DDJ67" s="419"/>
      <c r="DDK67" s="419"/>
      <c r="DDL67" s="419"/>
      <c r="DDM67" s="419"/>
      <c r="DDN67" s="419"/>
      <c r="DDO67" s="419"/>
      <c r="DDP67" s="419"/>
      <c r="DDQ67" s="419"/>
      <c r="DDR67" s="419"/>
      <c r="DDS67" s="419"/>
      <c r="DDT67" s="419"/>
      <c r="DDU67" s="419"/>
      <c r="DDV67" s="419"/>
      <c r="DDW67" s="419"/>
      <c r="DDX67" s="419"/>
      <c r="DDY67" s="419"/>
      <c r="DDZ67" s="419"/>
      <c r="DEA67" s="419"/>
      <c r="DEB67" s="419"/>
      <c r="DEC67" s="419"/>
      <c r="DED67" s="419"/>
      <c r="DEE67" s="419"/>
      <c r="DEF67" s="419"/>
      <c r="DEG67" s="419"/>
      <c r="DEH67" s="419"/>
      <c r="DEI67" s="419"/>
      <c r="DEJ67" s="419"/>
      <c r="DEK67" s="419"/>
      <c r="DEL67" s="419"/>
      <c r="DEM67" s="419"/>
      <c r="DEN67" s="419"/>
      <c r="DEO67" s="419"/>
      <c r="DEP67" s="419"/>
      <c r="DEQ67" s="419"/>
      <c r="DER67" s="419"/>
      <c r="DES67" s="419"/>
      <c r="DET67" s="419"/>
      <c r="DEU67" s="419"/>
      <c r="DEV67" s="419"/>
      <c r="DEW67" s="419"/>
      <c r="DEX67" s="419"/>
      <c r="DEY67" s="419"/>
      <c r="DEZ67" s="419"/>
      <c r="DFA67" s="419"/>
      <c r="DFB67" s="419"/>
      <c r="DFC67" s="419"/>
      <c r="DFD67" s="419"/>
      <c r="DFE67" s="419"/>
      <c r="DFF67" s="419"/>
      <c r="DFG67" s="419"/>
      <c r="DFH67" s="419"/>
      <c r="DFI67" s="419"/>
      <c r="DFJ67" s="419"/>
      <c r="DFK67" s="419"/>
      <c r="DFL67" s="419"/>
      <c r="DFM67" s="419"/>
      <c r="DFN67" s="419"/>
      <c r="DFO67" s="419"/>
      <c r="DFP67" s="419"/>
      <c r="DFQ67" s="419"/>
      <c r="DFR67" s="419"/>
      <c r="DFS67" s="419"/>
      <c r="DFT67" s="419"/>
      <c r="DFU67" s="419"/>
      <c r="DFV67" s="419"/>
      <c r="DFW67" s="419"/>
      <c r="DFX67" s="419"/>
      <c r="DFY67" s="419"/>
      <c r="DFZ67" s="419"/>
      <c r="DGA67" s="419"/>
      <c r="DGB67" s="419"/>
      <c r="DGC67" s="419"/>
      <c r="DGD67" s="419"/>
      <c r="DGE67" s="419"/>
      <c r="DGF67" s="419"/>
      <c r="DGG67" s="419"/>
      <c r="DGH67" s="419"/>
      <c r="DGI67" s="419"/>
      <c r="DGJ67" s="419"/>
      <c r="DGK67" s="419"/>
      <c r="DGL67" s="419"/>
      <c r="DGM67" s="419"/>
      <c r="DGN67" s="419"/>
      <c r="DGO67" s="419"/>
      <c r="DGP67" s="419"/>
      <c r="DGQ67" s="419"/>
      <c r="DGR67" s="419"/>
      <c r="DGS67" s="419"/>
      <c r="DGT67" s="419"/>
      <c r="DGU67" s="419"/>
      <c r="DGV67" s="419"/>
      <c r="DGW67" s="419"/>
      <c r="DGX67" s="419"/>
      <c r="DGY67" s="419"/>
      <c r="DGZ67" s="419"/>
      <c r="DHA67" s="419"/>
      <c r="DHB67" s="419"/>
      <c r="DHC67" s="419"/>
      <c r="DHD67" s="419"/>
      <c r="DHE67" s="419"/>
      <c r="DHF67" s="419"/>
      <c r="DHG67" s="419"/>
      <c r="DHH67" s="419"/>
      <c r="DHI67" s="419"/>
      <c r="DHJ67" s="419"/>
      <c r="DHK67" s="419"/>
      <c r="DHL67" s="419"/>
      <c r="DHM67" s="419"/>
      <c r="DHN67" s="419"/>
      <c r="DHO67" s="419"/>
      <c r="DHP67" s="419"/>
      <c r="DHQ67" s="419"/>
      <c r="DHR67" s="419"/>
      <c r="DHS67" s="419"/>
      <c r="DHT67" s="419"/>
      <c r="DHU67" s="419"/>
      <c r="DHV67" s="419"/>
      <c r="DHW67" s="419"/>
      <c r="DHX67" s="419"/>
      <c r="DHY67" s="419"/>
      <c r="DHZ67" s="419"/>
      <c r="DIA67" s="419"/>
      <c r="DIB67" s="419"/>
      <c r="DIC67" s="419"/>
      <c r="DID67" s="419"/>
      <c r="DIE67" s="419"/>
      <c r="DIF67" s="419"/>
      <c r="DIG67" s="419"/>
      <c r="DIH67" s="419"/>
      <c r="DII67" s="419"/>
      <c r="DIJ67" s="419"/>
      <c r="DIK67" s="419"/>
      <c r="DIL67" s="419"/>
      <c r="DIM67" s="419"/>
      <c r="DIN67" s="419"/>
      <c r="DIO67" s="419"/>
      <c r="DIP67" s="419"/>
      <c r="DIQ67" s="419"/>
      <c r="DIR67" s="419"/>
      <c r="DIS67" s="419"/>
      <c r="DIT67" s="419"/>
      <c r="DIU67" s="419"/>
      <c r="DIV67" s="419"/>
      <c r="DIW67" s="419"/>
      <c r="DIX67" s="419"/>
      <c r="DIY67" s="419"/>
      <c r="DIZ67" s="419"/>
      <c r="DJA67" s="419"/>
      <c r="DJB67" s="419"/>
      <c r="DJC67" s="419"/>
      <c r="DJD67" s="419"/>
      <c r="DJE67" s="419"/>
      <c r="DJF67" s="419"/>
      <c r="DJG67" s="419"/>
      <c r="DJH67" s="419"/>
      <c r="DJI67" s="419"/>
      <c r="DJJ67" s="419"/>
      <c r="DJK67" s="419"/>
      <c r="DJL67" s="419"/>
      <c r="DJM67" s="419"/>
      <c r="DJN67" s="419"/>
      <c r="DJO67" s="419"/>
      <c r="DJP67" s="419"/>
      <c r="DJQ67" s="419"/>
      <c r="DJR67" s="419"/>
      <c r="DJS67" s="419"/>
      <c r="DJT67" s="419"/>
      <c r="DJU67" s="419"/>
      <c r="DJV67" s="419"/>
      <c r="DJW67" s="419"/>
      <c r="DJX67" s="419"/>
      <c r="DJY67" s="419"/>
      <c r="DJZ67" s="419"/>
      <c r="DKA67" s="419"/>
      <c r="DKB67" s="419"/>
      <c r="DKC67" s="419"/>
      <c r="DKD67" s="419"/>
      <c r="DKE67" s="419"/>
      <c r="DKF67" s="419"/>
      <c r="DKG67" s="419"/>
      <c r="DKH67" s="419"/>
      <c r="DKI67" s="419"/>
      <c r="DKJ67" s="419"/>
      <c r="DKK67" s="419"/>
      <c r="DKL67" s="419"/>
      <c r="DKM67" s="419"/>
      <c r="DKN67" s="419"/>
      <c r="DKO67" s="419"/>
      <c r="DKP67" s="419"/>
      <c r="DKQ67" s="419"/>
      <c r="DKR67" s="419"/>
      <c r="DKS67" s="419"/>
      <c r="DKT67" s="419"/>
      <c r="DKU67" s="419"/>
      <c r="DKV67" s="419"/>
      <c r="DKW67" s="419"/>
      <c r="DKX67" s="419"/>
      <c r="DKY67" s="419"/>
      <c r="DKZ67" s="419"/>
      <c r="DLA67" s="419"/>
      <c r="DLB67" s="419"/>
      <c r="DLC67" s="419"/>
      <c r="DLD67" s="419"/>
      <c r="DLE67" s="419"/>
      <c r="DLF67" s="419"/>
      <c r="DLG67" s="419"/>
      <c r="DLH67" s="419"/>
      <c r="DLI67" s="419"/>
      <c r="DLJ67" s="419"/>
      <c r="DLK67" s="419"/>
      <c r="DLL67" s="419"/>
      <c r="DLM67" s="419"/>
      <c r="DLN67" s="419"/>
      <c r="DLO67" s="419"/>
      <c r="DLP67" s="419"/>
      <c r="DLQ67" s="419"/>
      <c r="DLR67" s="419"/>
      <c r="DLS67" s="419"/>
      <c r="DLT67" s="419"/>
      <c r="DLU67" s="419"/>
      <c r="DLV67" s="419"/>
      <c r="DLW67" s="419"/>
      <c r="DLX67" s="419"/>
      <c r="DLY67" s="419"/>
      <c r="DLZ67" s="419"/>
      <c r="DMA67" s="419"/>
      <c r="DMB67" s="419"/>
      <c r="DMC67" s="419"/>
      <c r="DMD67" s="419"/>
      <c r="DME67" s="419"/>
      <c r="DMF67" s="419"/>
      <c r="DMG67" s="419"/>
      <c r="DMH67" s="419"/>
      <c r="DMI67" s="419"/>
      <c r="DMJ67" s="419"/>
      <c r="DMK67" s="419"/>
      <c r="DML67" s="419"/>
      <c r="DMM67" s="419"/>
      <c r="DMN67" s="419"/>
      <c r="DMO67" s="419"/>
      <c r="DMP67" s="419"/>
      <c r="DMQ67" s="419"/>
      <c r="DMR67" s="419"/>
      <c r="DMS67" s="419"/>
      <c r="DMT67" s="419"/>
      <c r="DMU67" s="419"/>
      <c r="DMV67" s="419"/>
      <c r="DMW67" s="419"/>
      <c r="DMX67" s="419"/>
      <c r="DMY67" s="419"/>
      <c r="DMZ67" s="419"/>
      <c r="DNA67" s="419"/>
      <c r="DNB67" s="419"/>
      <c r="DNC67" s="419"/>
      <c r="DND67" s="419"/>
      <c r="DNE67" s="419"/>
      <c r="DNF67" s="419"/>
      <c r="DNG67" s="419"/>
      <c r="DNH67" s="419"/>
      <c r="DNI67" s="419"/>
      <c r="DNJ67" s="419"/>
      <c r="DNK67" s="419"/>
      <c r="DNL67" s="419"/>
      <c r="DNM67" s="419"/>
      <c r="DNN67" s="419"/>
      <c r="DNO67" s="419"/>
      <c r="DNP67" s="419"/>
      <c r="DNQ67" s="419"/>
      <c r="DNR67" s="419"/>
      <c r="DNS67" s="419"/>
      <c r="DNT67" s="419"/>
      <c r="DNU67" s="419"/>
      <c r="DNV67" s="419"/>
      <c r="DNW67" s="419"/>
      <c r="DNX67" s="419"/>
      <c r="DNY67" s="419"/>
      <c r="DNZ67" s="419"/>
      <c r="DOA67" s="419"/>
      <c r="DOB67" s="419"/>
      <c r="DOC67" s="419"/>
      <c r="DOD67" s="419"/>
      <c r="DOE67" s="419"/>
      <c r="DOF67" s="419"/>
      <c r="DOG67" s="419"/>
      <c r="DOH67" s="419"/>
      <c r="DOI67" s="419"/>
      <c r="DOJ67" s="419"/>
      <c r="DOK67" s="419"/>
      <c r="DOL67" s="419"/>
      <c r="DOM67" s="419"/>
      <c r="DON67" s="419"/>
      <c r="DOO67" s="419"/>
      <c r="DOP67" s="419"/>
      <c r="DOQ67" s="419"/>
      <c r="DOR67" s="419"/>
      <c r="DOS67" s="419"/>
      <c r="DOT67" s="419"/>
      <c r="DOU67" s="419"/>
      <c r="DOV67" s="419"/>
      <c r="DOW67" s="419"/>
      <c r="DOX67" s="419"/>
      <c r="DOY67" s="419"/>
      <c r="DOZ67" s="419"/>
      <c r="DPA67" s="419"/>
      <c r="DPB67" s="419"/>
      <c r="DPC67" s="419"/>
      <c r="DPD67" s="419"/>
      <c r="DPE67" s="419"/>
      <c r="DPF67" s="419"/>
      <c r="DPG67" s="419"/>
      <c r="DPH67" s="419"/>
      <c r="DPI67" s="419"/>
      <c r="DPJ67" s="419"/>
      <c r="DPK67" s="419"/>
      <c r="DPL67" s="419"/>
      <c r="DPM67" s="419"/>
      <c r="DPN67" s="419"/>
      <c r="DPO67" s="419"/>
      <c r="DPP67" s="419"/>
      <c r="DPQ67" s="419"/>
      <c r="DPR67" s="419"/>
      <c r="DPS67" s="419"/>
      <c r="DPT67" s="419"/>
      <c r="DPU67" s="419"/>
      <c r="DPV67" s="419"/>
      <c r="DPW67" s="419"/>
      <c r="DPX67" s="419"/>
      <c r="DPY67" s="419"/>
      <c r="DPZ67" s="419"/>
      <c r="DQA67" s="419"/>
      <c r="DQB67" s="419"/>
      <c r="DQC67" s="419"/>
      <c r="DQD67" s="419"/>
      <c r="DQE67" s="419"/>
      <c r="DQF67" s="419"/>
      <c r="DQG67" s="419"/>
      <c r="DQH67" s="419"/>
      <c r="DQI67" s="419"/>
      <c r="DQJ67" s="419"/>
      <c r="DQK67" s="419"/>
      <c r="DQL67" s="419"/>
      <c r="DQM67" s="419"/>
      <c r="DQN67" s="419"/>
      <c r="DQO67" s="419"/>
      <c r="DQP67" s="419"/>
      <c r="DQQ67" s="419"/>
      <c r="DQR67" s="419"/>
      <c r="DQS67" s="419"/>
      <c r="DQT67" s="419"/>
      <c r="DQU67" s="419"/>
      <c r="DQV67" s="419"/>
      <c r="DQW67" s="419"/>
      <c r="DQX67" s="419"/>
      <c r="DQY67" s="419"/>
      <c r="DQZ67" s="419"/>
      <c r="DRA67" s="419"/>
      <c r="DRB67" s="419"/>
      <c r="DRC67" s="419"/>
      <c r="DRD67" s="419"/>
      <c r="DRE67" s="419"/>
      <c r="DRF67" s="419"/>
      <c r="DRG67" s="419"/>
      <c r="DRH67" s="419"/>
      <c r="DRI67" s="419"/>
      <c r="DRJ67" s="419"/>
      <c r="DRK67" s="419"/>
      <c r="DRL67" s="419"/>
      <c r="DRM67" s="419"/>
      <c r="DRN67" s="419"/>
      <c r="DRO67" s="419"/>
      <c r="DRP67" s="419"/>
      <c r="DRQ67" s="419"/>
      <c r="DRR67" s="419"/>
      <c r="DRS67" s="419"/>
      <c r="DRT67" s="419"/>
      <c r="DRU67" s="419"/>
      <c r="DRV67" s="419"/>
      <c r="DRW67" s="419"/>
      <c r="DRX67" s="419"/>
      <c r="DRY67" s="419"/>
      <c r="DRZ67" s="419"/>
      <c r="DSA67" s="419"/>
      <c r="DSB67" s="419"/>
      <c r="DSC67" s="419"/>
      <c r="DSD67" s="419"/>
      <c r="DSE67" s="419"/>
      <c r="DSF67" s="419"/>
      <c r="DSG67" s="419"/>
      <c r="DSH67" s="419"/>
      <c r="DSI67" s="419"/>
      <c r="DSJ67" s="419"/>
      <c r="DSK67" s="419"/>
      <c r="DSL67" s="419"/>
      <c r="DSM67" s="419"/>
      <c r="DSN67" s="419"/>
      <c r="DSO67" s="419"/>
      <c r="DSP67" s="419"/>
      <c r="DSQ67" s="419"/>
      <c r="DSR67" s="419"/>
      <c r="DSS67" s="419"/>
      <c r="DST67" s="419"/>
      <c r="DSU67" s="419"/>
      <c r="DSV67" s="419"/>
      <c r="DSW67" s="419"/>
      <c r="DSX67" s="419"/>
      <c r="DSY67" s="419"/>
      <c r="DSZ67" s="419"/>
      <c r="DTA67" s="419"/>
      <c r="DTB67" s="419"/>
      <c r="DTC67" s="419"/>
      <c r="DTD67" s="419"/>
      <c r="DTE67" s="419"/>
      <c r="DTF67" s="419"/>
      <c r="DTG67" s="419"/>
      <c r="DTH67" s="419"/>
      <c r="DTI67" s="419"/>
      <c r="DTJ67" s="419"/>
      <c r="DTK67" s="419"/>
      <c r="DTL67" s="419"/>
      <c r="DTM67" s="419"/>
      <c r="DTN67" s="419"/>
      <c r="DTO67" s="419"/>
      <c r="DTP67" s="419"/>
      <c r="DTQ67" s="419"/>
      <c r="DTR67" s="419"/>
      <c r="DTS67" s="419"/>
      <c r="DTT67" s="419"/>
      <c r="DTU67" s="419"/>
      <c r="DTV67" s="419"/>
      <c r="DTW67" s="419"/>
      <c r="DTX67" s="419"/>
      <c r="DTY67" s="419"/>
      <c r="DTZ67" s="419"/>
      <c r="DUA67" s="419"/>
      <c r="DUB67" s="419"/>
      <c r="DUC67" s="419"/>
      <c r="DUD67" s="419"/>
      <c r="DUE67" s="419"/>
      <c r="DUF67" s="419"/>
      <c r="DUG67" s="419"/>
      <c r="DUH67" s="419"/>
      <c r="DUI67" s="419"/>
      <c r="DUJ67" s="419"/>
      <c r="DUK67" s="419"/>
      <c r="DUL67" s="419"/>
      <c r="DUM67" s="419"/>
      <c r="DUN67" s="419"/>
      <c r="DUO67" s="419"/>
      <c r="DUP67" s="419"/>
      <c r="DUQ67" s="419"/>
      <c r="DUR67" s="419"/>
      <c r="DUS67" s="419"/>
      <c r="DUT67" s="419"/>
      <c r="DUU67" s="419"/>
      <c r="DUV67" s="419"/>
      <c r="DUW67" s="419"/>
      <c r="DUX67" s="419"/>
      <c r="DUY67" s="419"/>
      <c r="DUZ67" s="419"/>
      <c r="DVA67" s="419"/>
      <c r="DVB67" s="419"/>
      <c r="DVC67" s="419"/>
      <c r="DVD67" s="419"/>
      <c r="DVE67" s="419"/>
      <c r="DVF67" s="419"/>
      <c r="DVG67" s="419"/>
      <c r="DVH67" s="419"/>
      <c r="DVI67" s="419"/>
      <c r="DVJ67" s="419"/>
      <c r="DVK67" s="419"/>
      <c r="DVL67" s="419"/>
      <c r="DVM67" s="419"/>
      <c r="DVN67" s="419"/>
      <c r="DVO67" s="419"/>
      <c r="DVP67" s="419"/>
      <c r="DVQ67" s="419"/>
      <c r="DVR67" s="419"/>
      <c r="DVS67" s="419"/>
      <c r="DVT67" s="419"/>
      <c r="DVU67" s="419"/>
      <c r="DVV67" s="419"/>
      <c r="DVW67" s="419"/>
      <c r="DVX67" s="419"/>
      <c r="DVY67" s="419"/>
      <c r="DVZ67" s="419"/>
      <c r="DWA67" s="419"/>
      <c r="DWB67" s="419"/>
      <c r="DWC67" s="419"/>
      <c r="DWD67" s="419"/>
      <c r="DWE67" s="419"/>
      <c r="DWF67" s="419"/>
      <c r="DWG67" s="419"/>
      <c r="DWH67" s="419"/>
      <c r="DWI67" s="419"/>
      <c r="DWJ67" s="419"/>
      <c r="DWK67" s="419"/>
      <c r="DWL67" s="419"/>
      <c r="DWM67" s="419"/>
      <c r="DWN67" s="419"/>
      <c r="DWO67" s="419"/>
      <c r="DWP67" s="419"/>
      <c r="DWQ67" s="419"/>
      <c r="DWR67" s="419"/>
      <c r="DWS67" s="419"/>
      <c r="DWT67" s="419"/>
      <c r="DWU67" s="419"/>
      <c r="DWV67" s="419"/>
      <c r="DWW67" s="419"/>
      <c r="DWX67" s="419"/>
      <c r="DWY67" s="419"/>
      <c r="DWZ67" s="419"/>
      <c r="DXA67" s="419"/>
      <c r="DXB67" s="419"/>
      <c r="DXC67" s="419"/>
      <c r="DXD67" s="419"/>
      <c r="DXE67" s="419"/>
      <c r="DXF67" s="419"/>
      <c r="DXG67" s="419"/>
      <c r="DXH67" s="419"/>
      <c r="DXI67" s="419"/>
      <c r="DXJ67" s="419"/>
      <c r="DXK67" s="419"/>
      <c r="DXL67" s="419"/>
      <c r="DXM67" s="419"/>
      <c r="DXN67" s="419"/>
      <c r="DXO67" s="419"/>
      <c r="DXP67" s="419"/>
      <c r="DXQ67" s="419"/>
      <c r="DXR67" s="419"/>
      <c r="DXS67" s="419"/>
      <c r="DXT67" s="419"/>
      <c r="DXU67" s="419"/>
      <c r="DXV67" s="419"/>
      <c r="DXW67" s="419"/>
      <c r="DXX67" s="419"/>
      <c r="DXY67" s="419"/>
      <c r="DXZ67" s="419"/>
      <c r="DYA67" s="419"/>
      <c r="DYB67" s="419"/>
      <c r="DYC67" s="419"/>
      <c r="DYD67" s="419"/>
      <c r="DYE67" s="419"/>
      <c r="DYF67" s="419"/>
      <c r="DYG67" s="419"/>
      <c r="DYH67" s="419"/>
      <c r="DYI67" s="419"/>
      <c r="DYJ67" s="419"/>
      <c r="DYK67" s="419"/>
      <c r="DYL67" s="419"/>
      <c r="DYM67" s="419"/>
      <c r="DYN67" s="419"/>
      <c r="DYO67" s="419"/>
      <c r="DYP67" s="419"/>
      <c r="DYQ67" s="419"/>
      <c r="DYR67" s="419"/>
      <c r="DYS67" s="419"/>
      <c r="DYT67" s="419"/>
      <c r="DYU67" s="419"/>
      <c r="DYV67" s="419"/>
      <c r="DYW67" s="419"/>
      <c r="DYX67" s="419"/>
      <c r="DYY67" s="419"/>
      <c r="DYZ67" s="419"/>
      <c r="DZA67" s="419"/>
      <c r="DZB67" s="419"/>
      <c r="DZC67" s="419"/>
      <c r="DZD67" s="419"/>
      <c r="DZE67" s="419"/>
      <c r="DZF67" s="419"/>
      <c r="DZG67" s="419"/>
      <c r="DZH67" s="419"/>
      <c r="DZI67" s="419"/>
      <c r="DZJ67" s="419"/>
      <c r="DZK67" s="419"/>
      <c r="DZL67" s="419"/>
      <c r="DZM67" s="419"/>
      <c r="DZN67" s="419"/>
      <c r="DZO67" s="419"/>
      <c r="DZP67" s="419"/>
      <c r="DZQ67" s="419"/>
      <c r="DZR67" s="419"/>
      <c r="DZS67" s="419"/>
      <c r="DZT67" s="419"/>
      <c r="DZU67" s="419"/>
      <c r="DZV67" s="419"/>
      <c r="DZW67" s="419"/>
      <c r="DZX67" s="419"/>
      <c r="DZY67" s="419"/>
      <c r="DZZ67" s="419"/>
      <c r="EAA67" s="419"/>
      <c r="EAB67" s="419"/>
      <c r="EAC67" s="419"/>
      <c r="EAD67" s="419"/>
      <c r="EAE67" s="419"/>
      <c r="EAF67" s="419"/>
      <c r="EAG67" s="419"/>
      <c r="EAH67" s="419"/>
      <c r="EAI67" s="419"/>
      <c r="EAJ67" s="419"/>
      <c r="EAK67" s="419"/>
      <c r="EAL67" s="419"/>
      <c r="EAM67" s="419"/>
      <c r="EAN67" s="419"/>
      <c r="EAO67" s="419"/>
      <c r="EAP67" s="419"/>
      <c r="EAQ67" s="419"/>
      <c r="EAR67" s="419"/>
      <c r="EAS67" s="419"/>
      <c r="EAT67" s="419"/>
      <c r="EAU67" s="419"/>
      <c r="EAV67" s="419"/>
      <c r="EAW67" s="419"/>
      <c r="EAX67" s="419"/>
      <c r="EAY67" s="419"/>
      <c r="EAZ67" s="419"/>
      <c r="EBA67" s="419"/>
      <c r="EBB67" s="419"/>
      <c r="EBC67" s="419"/>
      <c r="EBD67" s="419"/>
      <c r="EBE67" s="419"/>
      <c r="EBF67" s="419"/>
      <c r="EBG67" s="419"/>
      <c r="EBH67" s="419"/>
      <c r="EBI67" s="419"/>
      <c r="EBJ67" s="419"/>
      <c r="EBK67" s="419"/>
      <c r="EBL67" s="419"/>
      <c r="EBM67" s="419"/>
      <c r="EBN67" s="419"/>
      <c r="EBO67" s="419"/>
      <c r="EBP67" s="419"/>
      <c r="EBQ67" s="419"/>
      <c r="EBR67" s="419"/>
      <c r="EBS67" s="419"/>
      <c r="EBT67" s="419"/>
      <c r="EBU67" s="419"/>
      <c r="EBV67" s="419"/>
      <c r="EBW67" s="419"/>
      <c r="EBX67" s="419"/>
      <c r="EBY67" s="419"/>
      <c r="EBZ67" s="419"/>
      <c r="ECA67" s="419"/>
      <c r="ECB67" s="419"/>
      <c r="ECC67" s="419"/>
      <c r="ECD67" s="419"/>
      <c r="ECE67" s="419"/>
      <c r="ECF67" s="419"/>
      <c r="ECG67" s="419"/>
      <c r="ECH67" s="419"/>
      <c r="ECI67" s="419"/>
      <c r="ECJ67" s="419"/>
      <c r="ECK67" s="419"/>
      <c r="ECL67" s="419"/>
      <c r="ECM67" s="419"/>
      <c r="ECN67" s="419"/>
      <c r="ECO67" s="419"/>
      <c r="ECP67" s="419"/>
      <c r="ECQ67" s="419"/>
      <c r="ECR67" s="419"/>
      <c r="ECS67" s="419"/>
      <c r="ECT67" s="419"/>
      <c r="ECU67" s="419"/>
      <c r="ECV67" s="419"/>
      <c r="ECW67" s="419"/>
      <c r="ECX67" s="419"/>
      <c r="ECY67" s="419"/>
      <c r="ECZ67" s="419"/>
      <c r="EDA67" s="419"/>
      <c r="EDB67" s="419"/>
      <c r="EDC67" s="419"/>
      <c r="EDD67" s="419"/>
      <c r="EDE67" s="419"/>
      <c r="EDF67" s="419"/>
      <c r="EDG67" s="419"/>
      <c r="EDH67" s="419"/>
      <c r="EDI67" s="419"/>
      <c r="EDJ67" s="419"/>
      <c r="EDK67" s="419"/>
      <c r="EDL67" s="419"/>
      <c r="EDM67" s="419"/>
      <c r="EDN67" s="419"/>
      <c r="EDO67" s="419"/>
      <c r="EDP67" s="419"/>
      <c r="EDQ67" s="419"/>
      <c r="EDR67" s="419"/>
      <c r="EDS67" s="419"/>
      <c r="EDT67" s="419"/>
      <c r="EDU67" s="419"/>
      <c r="EDV67" s="419"/>
      <c r="EDW67" s="419"/>
      <c r="EDX67" s="419"/>
      <c r="EDY67" s="419"/>
      <c r="EDZ67" s="419"/>
      <c r="EEA67" s="419"/>
      <c r="EEB67" s="419"/>
      <c r="EEC67" s="419"/>
      <c r="EED67" s="419"/>
      <c r="EEE67" s="419"/>
      <c r="EEF67" s="419"/>
      <c r="EEG67" s="419"/>
      <c r="EEH67" s="419"/>
      <c r="EEI67" s="419"/>
      <c r="EEJ67" s="419"/>
      <c r="EEK67" s="419"/>
      <c r="EEL67" s="419"/>
      <c r="EEM67" s="419"/>
      <c r="EEN67" s="419"/>
      <c r="EEO67" s="419"/>
      <c r="EEP67" s="419"/>
      <c r="EEQ67" s="419"/>
      <c r="EER67" s="419"/>
      <c r="EES67" s="419"/>
      <c r="EET67" s="419"/>
      <c r="EEU67" s="419"/>
      <c r="EEV67" s="419"/>
      <c r="EEW67" s="419"/>
      <c r="EEX67" s="419"/>
      <c r="EEY67" s="419"/>
      <c r="EEZ67" s="419"/>
      <c r="EFA67" s="419"/>
      <c r="EFB67" s="419"/>
      <c r="EFC67" s="419"/>
      <c r="EFD67" s="419"/>
      <c r="EFE67" s="419"/>
      <c r="EFF67" s="419"/>
      <c r="EFG67" s="419"/>
      <c r="EFH67" s="419"/>
      <c r="EFI67" s="419"/>
      <c r="EFJ67" s="419"/>
      <c r="EFK67" s="419"/>
      <c r="EFL67" s="419"/>
      <c r="EFM67" s="419"/>
      <c r="EFN67" s="419"/>
      <c r="EFO67" s="419"/>
      <c r="EFP67" s="419"/>
      <c r="EFQ67" s="419"/>
      <c r="EFR67" s="419"/>
      <c r="EFS67" s="419"/>
      <c r="EFT67" s="419"/>
      <c r="EFU67" s="419"/>
      <c r="EFV67" s="419"/>
      <c r="EFW67" s="419"/>
      <c r="EFX67" s="419"/>
      <c r="EFY67" s="419"/>
      <c r="EFZ67" s="419"/>
      <c r="EGA67" s="419"/>
      <c r="EGB67" s="419"/>
      <c r="EGC67" s="419"/>
      <c r="EGD67" s="419"/>
      <c r="EGE67" s="419"/>
      <c r="EGF67" s="419"/>
      <c r="EGG67" s="419"/>
      <c r="EGH67" s="419"/>
      <c r="EGI67" s="419"/>
      <c r="EGJ67" s="419"/>
      <c r="EGK67" s="419"/>
      <c r="EGL67" s="419"/>
      <c r="EGM67" s="419"/>
      <c r="EGN67" s="419"/>
      <c r="EGO67" s="419"/>
      <c r="EGP67" s="419"/>
      <c r="EGQ67" s="419"/>
      <c r="EGR67" s="419"/>
      <c r="EGS67" s="419"/>
      <c r="EGT67" s="419"/>
      <c r="EGU67" s="419"/>
      <c r="EGV67" s="419"/>
      <c r="EGW67" s="419"/>
      <c r="EGX67" s="419"/>
      <c r="EGY67" s="419"/>
      <c r="EGZ67" s="419"/>
      <c r="EHA67" s="419"/>
      <c r="EHB67" s="419"/>
      <c r="EHC67" s="419"/>
      <c r="EHD67" s="419"/>
      <c r="EHE67" s="419"/>
      <c r="EHF67" s="419"/>
      <c r="EHG67" s="419"/>
      <c r="EHH67" s="419"/>
      <c r="EHI67" s="419"/>
      <c r="EHJ67" s="419"/>
      <c r="EHK67" s="419"/>
      <c r="EHL67" s="419"/>
      <c r="EHM67" s="419"/>
      <c r="EHN67" s="419"/>
      <c r="EHO67" s="419"/>
      <c r="EHP67" s="419"/>
      <c r="EHQ67" s="419"/>
      <c r="EHR67" s="419"/>
      <c r="EHS67" s="419"/>
      <c r="EHT67" s="419"/>
      <c r="EHU67" s="419"/>
      <c r="EHV67" s="419"/>
      <c r="EHW67" s="419"/>
      <c r="EHX67" s="419"/>
      <c r="EHY67" s="419"/>
      <c r="EHZ67" s="419"/>
      <c r="EIA67" s="419"/>
      <c r="EIB67" s="419"/>
      <c r="EIC67" s="419"/>
      <c r="EID67" s="419"/>
      <c r="EIE67" s="419"/>
      <c r="EIF67" s="419"/>
      <c r="EIG67" s="419"/>
      <c r="EIH67" s="419"/>
      <c r="EII67" s="419"/>
      <c r="EIJ67" s="419"/>
      <c r="EIK67" s="419"/>
      <c r="EIL67" s="419"/>
      <c r="EIM67" s="419"/>
      <c r="EIN67" s="419"/>
      <c r="EIO67" s="419"/>
      <c r="EIP67" s="419"/>
      <c r="EIQ67" s="419"/>
      <c r="EIR67" s="419"/>
      <c r="EIS67" s="419"/>
      <c r="EIT67" s="419"/>
      <c r="EIU67" s="419"/>
      <c r="EIV67" s="419"/>
      <c r="EIW67" s="419"/>
      <c r="EIX67" s="419"/>
      <c r="EIY67" s="419"/>
      <c r="EIZ67" s="419"/>
      <c r="EJA67" s="419"/>
      <c r="EJB67" s="419"/>
      <c r="EJC67" s="419"/>
      <c r="EJD67" s="419"/>
      <c r="EJE67" s="419"/>
      <c r="EJF67" s="419"/>
      <c r="EJG67" s="419"/>
      <c r="EJH67" s="419"/>
      <c r="EJI67" s="419"/>
      <c r="EJJ67" s="419"/>
      <c r="EJK67" s="419"/>
      <c r="EJL67" s="419"/>
      <c r="EJM67" s="419"/>
      <c r="EJN67" s="419"/>
      <c r="EJO67" s="419"/>
      <c r="EJP67" s="419"/>
      <c r="EJQ67" s="419"/>
      <c r="EJR67" s="419"/>
      <c r="EJS67" s="419"/>
      <c r="EJT67" s="419"/>
      <c r="EJU67" s="419"/>
      <c r="EJV67" s="419"/>
      <c r="EJW67" s="419"/>
      <c r="EJX67" s="419"/>
      <c r="EJY67" s="419"/>
      <c r="EJZ67" s="419"/>
      <c r="EKA67" s="419"/>
      <c r="EKB67" s="419"/>
      <c r="EKC67" s="419"/>
      <c r="EKD67" s="419"/>
      <c r="EKE67" s="419"/>
      <c r="EKF67" s="419"/>
      <c r="EKG67" s="419"/>
      <c r="EKH67" s="419"/>
      <c r="EKI67" s="419"/>
      <c r="EKJ67" s="419"/>
      <c r="EKK67" s="419"/>
      <c r="EKL67" s="419"/>
      <c r="EKM67" s="419"/>
      <c r="EKN67" s="419"/>
      <c r="EKO67" s="419"/>
      <c r="EKP67" s="419"/>
      <c r="EKQ67" s="419"/>
      <c r="EKR67" s="419"/>
      <c r="EKS67" s="419"/>
      <c r="EKT67" s="419"/>
      <c r="EKU67" s="419"/>
      <c r="EKV67" s="419"/>
      <c r="EKW67" s="419"/>
      <c r="EKX67" s="419"/>
      <c r="EKY67" s="419"/>
      <c r="EKZ67" s="419"/>
      <c r="ELA67" s="419"/>
      <c r="ELB67" s="419"/>
      <c r="ELC67" s="419"/>
      <c r="ELD67" s="419"/>
      <c r="ELE67" s="419"/>
      <c r="ELF67" s="419"/>
      <c r="ELG67" s="419"/>
      <c r="ELH67" s="419"/>
      <c r="ELI67" s="419"/>
      <c r="ELJ67" s="419"/>
      <c r="ELK67" s="419"/>
      <c r="ELL67" s="419"/>
      <c r="ELM67" s="419"/>
      <c r="ELN67" s="419"/>
      <c r="ELO67" s="419"/>
      <c r="ELP67" s="419"/>
      <c r="ELQ67" s="419"/>
      <c r="ELR67" s="419"/>
      <c r="ELS67" s="419"/>
      <c r="ELT67" s="419"/>
      <c r="ELU67" s="419"/>
      <c r="ELV67" s="419"/>
      <c r="ELW67" s="419"/>
      <c r="ELX67" s="419"/>
      <c r="ELY67" s="419"/>
      <c r="ELZ67" s="419"/>
      <c r="EMA67" s="419"/>
      <c r="EMB67" s="419"/>
      <c r="EMC67" s="419"/>
      <c r="EMD67" s="419"/>
      <c r="EME67" s="419"/>
      <c r="EMF67" s="419"/>
      <c r="EMG67" s="419"/>
      <c r="EMH67" s="419"/>
      <c r="EMI67" s="419"/>
      <c r="EMJ67" s="419"/>
      <c r="EMK67" s="419"/>
      <c r="EML67" s="419"/>
      <c r="EMM67" s="419"/>
      <c r="EMN67" s="419"/>
      <c r="EMO67" s="419"/>
      <c r="EMP67" s="419"/>
      <c r="EMQ67" s="419"/>
      <c r="EMR67" s="419"/>
      <c r="EMS67" s="419"/>
      <c r="EMT67" s="419"/>
      <c r="EMU67" s="419"/>
      <c r="EMV67" s="419"/>
      <c r="EMW67" s="419"/>
      <c r="EMX67" s="419"/>
      <c r="EMY67" s="419"/>
      <c r="EMZ67" s="419"/>
      <c r="ENA67" s="419"/>
      <c r="ENB67" s="419"/>
      <c r="ENC67" s="419"/>
      <c r="END67" s="419"/>
      <c r="ENE67" s="419"/>
      <c r="ENF67" s="419"/>
      <c r="ENG67" s="419"/>
      <c r="ENH67" s="419"/>
      <c r="ENI67" s="419"/>
      <c r="ENJ67" s="419"/>
      <c r="ENK67" s="419"/>
      <c r="ENL67" s="419"/>
      <c r="ENM67" s="419"/>
      <c r="ENN67" s="419"/>
      <c r="ENO67" s="419"/>
      <c r="ENP67" s="419"/>
      <c r="ENQ67" s="419"/>
      <c r="ENR67" s="419"/>
      <c r="ENS67" s="419"/>
      <c r="ENT67" s="419"/>
      <c r="ENU67" s="419"/>
      <c r="ENV67" s="419"/>
      <c r="ENW67" s="419"/>
      <c r="ENX67" s="419"/>
      <c r="ENY67" s="419"/>
      <c r="ENZ67" s="419"/>
      <c r="EOA67" s="419"/>
      <c r="EOB67" s="419"/>
      <c r="EOC67" s="419"/>
      <c r="EOD67" s="419"/>
      <c r="EOE67" s="419"/>
      <c r="EOF67" s="419"/>
      <c r="EOG67" s="419"/>
      <c r="EOH67" s="419"/>
      <c r="EOI67" s="419"/>
      <c r="EOJ67" s="419"/>
      <c r="EOK67" s="419"/>
      <c r="EOL67" s="419"/>
      <c r="EOM67" s="419"/>
      <c r="EON67" s="419"/>
      <c r="EOO67" s="419"/>
      <c r="EOP67" s="419"/>
      <c r="EOQ67" s="419"/>
      <c r="EOR67" s="419"/>
      <c r="EOS67" s="419"/>
      <c r="EOT67" s="419"/>
      <c r="EOU67" s="419"/>
      <c r="EOV67" s="419"/>
      <c r="EOW67" s="419"/>
      <c r="EOX67" s="419"/>
      <c r="EOY67" s="419"/>
      <c r="EOZ67" s="419"/>
      <c r="EPA67" s="419"/>
      <c r="EPB67" s="419"/>
      <c r="EPC67" s="419"/>
      <c r="EPD67" s="419"/>
      <c r="EPE67" s="419"/>
      <c r="EPF67" s="419"/>
      <c r="EPG67" s="419"/>
      <c r="EPH67" s="419"/>
      <c r="EPI67" s="419"/>
      <c r="EPJ67" s="419"/>
      <c r="EPK67" s="419"/>
      <c r="EPL67" s="419"/>
      <c r="EPM67" s="419"/>
      <c r="EPN67" s="419"/>
      <c r="EPO67" s="419"/>
      <c r="EPP67" s="419"/>
      <c r="EPQ67" s="419"/>
      <c r="EPR67" s="419"/>
      <c r="EPS67" s="419"/>
      <c r="EPT67" s="419"/>
      <c r="EPU67" s="419"/>
      <c r="EPV67" s="419"/>
      <c r="EPW67" s="419"/>
      <c r="EPX67" s="419"/>
      <c r="EPY67" s="419"/>
      <c r="EPZ67" s="419"/>
      <c r="EQA67" s="419"/>
      <c r="EQB67" s="419"/>
      <c r="EQC67" s="419"/>
      <c r="EQD67" s="419"/>
      <c r="EQE67" s="419"/>
      <c r="EQF67" s="419"/>
      <c r="EQG67" s="419"/>
      <c r="EQH67" s="419"/>
      <c r="EQI67" s="419"/>
      <c r="EQJ67" s="419"/>
      <c r="EQK67" s="419"/>
      <c r="EQL67" s="419"/>
      <c r="EQM67" s="419"/>
      <c r="EQN67" s="419"/>
      <c r="EQO67" s="419"/>
      <c r="EQP67" s="419"/>
      <c r="EQQ67" s="419"/>
      <c r="EQR67" s="419"/>
      <c r="EQS67" s="419"/>
      <c r="EQT67" s="419"/>
      <c r="EQU67" s="419"/>
      <c r="EQV67" s="419"/>
      <c r="EQW67" s="419"/>
      <c r="EQX67" s="419"/>
      <c r="EQY67" s="419"/>
      <c r="EQZ67" s="419"/>
      <c r="ERA67" s="419"/>
      <c r="ERB67" s="419"/>
      <c r="ERC67" s="419"/>
      <c r="ERD67" s="419"/>
      <c r="ERE67" s="419"/>
      <c r="ERF67" s="419"/>
      <c r="ERG67" s="419"/>
      <c r="ERH67" s="419"/>
      <c r="ERI67" s="419"/>
      <c r="ERJ67" s="419"/>
      <c r="ERK67" s="419"/>
      <c r="ERL67" s="419"/>
      <c r="ERM67" s="419"/>
      <c r="ERN67" s="419"/>
      <c r="ERO67" s="419"/>
      <c r="ERP67" s="419"/>
      <c r="ERQ67" s="419"/>
      <c r="ERR67" s="419"/>
      <c r="ERS67" s="419"/>
      <c r="ERT67" s="419"/>
      <c r="ERU67" s="419"/>
      <c r="ERV67" s="419"/>
      <c r="ERW67" s="419"/>
      <c r="ERX67" s="419"/>
      <c r="ERY67" s="419"/>
      <c r="ERZ67" s="419"/>
      <c r="ESA67" s="419"/>
      <c r="ESB67" s="419"/>
      <c r="ESC67" s="419"/>
      <c r="ESD67" s="419"/>
      <c r="ESE67" s="419"/>
      <c r="ESF67" s="419"/>
      <c r="ESG67" s="419"/>
      <c r="ESH67" s="419"/>
      <c r="ESI67" s="419"/>
      <c r="ESJ67" s="419"/>
      <c r="ESK67" s="419"/>
      <c r="ESL67" s="419"/>
      <c r="ESM67" s="419"/>
      <c r="ESN67" s="419"/>
      <c r="ESO67" s="419"/>
      <c r="ESP67" s="419"/>
      <c r="ESQ67" s="419"/>
      <c r="ESR67" s="419"/>
      <c r="ESS67" s="419"/>
      <c r="EST67" s="419"/>
      <c r="ESU67" s="419"/>
      <c r="ESV67" s="419"/>
      <c r="ESW67" s="419"/>
      <c r="ESX67" s="419"/>
      <c r="ESY67" s="419"/>
      <c r="ESZ67" s="419"/>
      <c r="ETA67" s="419"/>
      <c r="ETB67" s="419"/>
      <c r="ETC67" s="419"/>
      <c r="ETD67" s="419"/>
      <c r="ETE67" s="419"/>
      <c r="ETF67" s="419"/>
      <c r="ETG67" s="419"/>
      <c r="ETH67" s="419"/>
      <c r="ETI67" s="419"/>
      <c r="ETJ67" s="419"/>
      <c r="ETK67" s="419"/>
      <c r="ETL67" s="419"/>
      <c r="ETM67" s="419"/>
      <c r="ETN67" s="419"/>
      <c r="ETO67" s="419"/>
      <c r="ETP67" s="419"/>
      <c r="ETQ67" s="419"/>
      <c r="ETR67" s="419"/>
      <c r="ETS67" s="419"/>
      <c r="ETT67" s="419"/>
      <c r="ETU67" s="419"/>
      <c r="ETV67" s="419"/>
      <c r="ETW67" s="419"/>
      <c r="ETX67" s="419"/>
      <c r="ETY67" s="419"/>
      <c r="ETZ67" s="419"/>
      <c r="EUA67" s="419"/>
      <c r="EUB67" s="419"/>
      <c r="EUC67" s="419"/>
      <c r="EUD67" s="419"/>
      <c r="EUE67" s="419"/>
      <c r="EUF67" s="419"/>
      <c r="EUG67" s="419"/>
      <c r="EUH67" s="419"/>
      <c r="EUI67" s="419"/>
      <c r="EUJ67" s="419"/>
      <c r="EUK67" s="419"/>
      <c r="EUL67" s="419"/>
      <c r="EUM67" s="419"/>
      <c r="EUN67" s="419"/>
      <c r="EUO67" s="419"/>
      <c r="EUP67" s="419"/>
      <c r="EUQ67" s="419"/>
      <c r="EUR67" s="419"/>
      <c r="EUS67" s="419"/>
      <c r="EUT67" s="419"/>
      <c r="EUU67" s="419"/>
      <c r="EUV67" s="419"/>
      <c r="EUW67" s="419"/>
      <c r="EUX67" s="419"/>
      <c r="EUY67" s="419"/>
      <c r="EUZ67" s="419"/>
      <c r="EVA67" s="419"/>
      <c r="EVB67" s="419"/>
      <c r="EVC67" s="419"/>
      <c r="EVD67" s="419"/>
      <c r="EVE67" s="419"/>
      <c r="EVF67" s="419"/>
      <c r="EVG67" s="419"/>
      <c r="EVH67" s="419"/>
      <c r="EVI67" s="419"/>
      <c r="EVJ67" s="419"/>
      <c r="EVK67" s="419"/>
      <c r="EVL67" s="419"/>
      <c r="EVM67" s="419"/>
      <c r="EVN67" s="419"/>
      <c r="EVO67" s="419"/>
      <c r="EVP67" s="419"/>
      <c r="EVQ67" s="419"/>
      <c r="EVR67" s="419"/>
      <c r="EVS67" s="419"/>
      <c r="EVT67" s="419"/>
      <c r="EVU67" s="419"/>
      <c r="EVV67" s="419"/>
      <c r="EVW67" s="419"/>
      <c r="EVX67" s="419"/>
      <c r="EVY67" s="419"/>
      <c r="EVZ67" s="419"/>
      <c r="EWA67" s="419"/>
      <c r="EWB67" s="419"/>
      <c r="EWC67" s="419"/>
      <c r="EWD67" s="419"/>
      <c r="EWE67" s="419"/>
      <c r="EWF67" s="419"/>
      <c r="EWG67" s="419"/>
      <c r="EWH67" s="419"/>
      <c r="EWI67" s="419"/>
      <c r="EWJ67" s="419"/>
      <c r="EWK67" s="419"/>
      <c r="EWL67" s="419"/>
      <c r="EWM67" s="419"/>
      <c r="EWN67" s="419"/>
      <c r="EWO67" s="419"/>
      <c r="EWP67" s="419"/>
      <c r="EWQ67" s="419"/>
      <c r="EWR67" s="419"/>
      <c r="EWS67" s="419"/>
      <c r="EWT67" s="419"/>
      <c r="EWU67" s="419"/>
      <c r="EWV67" s="419"/>
      <c r="EWW67" s="419"/>
      <c r="EWX67" s="419"/>
      <c r="EWY67" s="419"/>
      <c r="EWZ67" s="419"/>
      <c r="EXA67" s="419"/>
      <c r="EXB67" s="419"/>
      <c r="EXC67" s="419"/>
      <c r="EXD67" s="419"/>
      <c r="EXE67" s="419"/>
      <c r="EXF67" s="419"/>
      <c r="EXG67" s="419"/>
      <c r="EXH67" s="419"/>
      <c r="EXI67" s="419"/>
      <c r="EXJ67" s="419"/>
      <c r="EXK67" s="419"/>
      <c r="EXL67" s="419"/>
      <c r="EXM67" s="419"/>
      <c r="EXN67" s="419"/>
      <c r="EXO67" s="419"/>
      <c r="EXP67" s="419"/>
      <c r="EXQ67" s="419"/>
      <c r="EXR67" s="419"/>
      <c r="EXS67" s="419"/>
      <c r="EXT67" s="419"/>
      <c r="EXU67" s="419"/>
      <c r="EXV67" s="419"/>
      <c r="EXW67" s="419"/>
      <c r="EXX67" s="419"/>
      <c r="EXY67" s="419"/>
      <c r="EXZ67" s="419"/>
      <c r="EYA67" s="419"/>
      <c r="EYB67" s="419"/>
      <c r="EYC67" s="419"/>
      <c r="EYD67" s="419"/>
      <c r="EYE67" s="419"/>
      <c r="EYF67" s="419"/>
      <c r="EYG67" s="419"/>
      <c r="EYH67" s="419"/>
      <c r="EYI67" s="419"/>
      <c r="EYJ67" s="419"/>
      <c r="EYK67" s="419"/>
      <c r="EYL67" s="419"/>
      <c r="EYM67" s="419"/>
      <c r="EYN67" s="419"/>
      <c r="EYO67" s="419"/>
      <c r="EYP67" s="419"/>
      <c r="EYQ67" s="419"/>
      <c r="EYR67" s="419"/>
      <c r="EYS67" s="419"/>
      <c r="EYT67" s="419"/>
      <c r="EYU67" s="419"/>
      <c r="EYV67" s="419"/>
      <c r="EYW67" s="419"/>
      <c r="EYX67" s="419"/>
      <c r="EYY67" s="419"/>
      <c r="EYZ67" s="419"/>
      <c r="EZA67" s="419"/>
      <c r="EZB67" s="419"/>
      <c r="EZC67" s="419"/>
      <c r="EZD67" s="419"/>
      <c r="EZE67" s="419"/>
      <c r="EZF67" s="419"/>
      <c r="EZG67" s="419"/>
      <c r="EZH67" s="419"/>
      <c r="EZI67" s="419"/>
      <c r="EZJ67" s="419"/>
      <c r="EZK67" s="419"/>
      <c r="EZL67" s="419"/>
      <c r="EZM67" s="419"/>
      <c r="EZN67" s="419"/>
      <c r="EZO67" s="419"/>
      <c r="EZP67" s="419"/>
      <c r="EZQ67" s="419"/>
      <c r="EZR67" s="419"/>
      <c r="EZS67" s="419"/>
      <c r="EZT67" s="419"/>
      <c r="EZU67" s="419"/>
      <c r="EZV67" s="419"/>
      <c r="EZW67" s="419"/>
      <c r="EZX67" s="419"/>
      <c r="EZY67" s="419"/>
      <c r="EZZ67" s="419"/>
      <c r="FAA67" s="419"/>
      <c r="FAB67" s="419"/>
      <c r="FAC67" s="419"/>
      <c r="FAD67" s="419"/>
      <c r="FAE67" s="419"/>
      <c r="FAF67" s="419"/>
      <c r="FAG67" s="419"/>
      <c r="FAH67" s="419"/>
      <c r="FAI67" s="419"/>
      <c r="FAJ67" s="419"/>
      <c r="FAK67" s="419"/>
      <c r="FAL67" s="419"/>
      <c r="FAM67" s="419"/>
      <c r="FAN67" s="419"/>
      <c r="FAO67" s="419"/>
      <c r="FAP67" s="419"/>
      <c r="FAQ67" s="419"/>
      <c r="FAR67" s="419"/>
      <c r="FAS67" s="419"/>
      <c r="FAT67" s="419"/>
      <c r="FAU67" s="419"/>
      <c r="FAV67" s="419"/>
      <c r="FAW67" s="419"/>
      <c r="FAX67" s="419"/>
      <c r="FAY67" s="419"/>
      <c r="FAZ67" s="419"/>
      <c r="FBA67" s="419"/>
      <c r="FBB67" s="419"/>
      <c r="FBC67" s="419"/>
      <c r="FBD67" s="419"/>
      <c r="FBE67" s="419"/>
      <c r="FBF67" s="419"/>
      <c r="FBG67" s="419"/>
      <c r="FBH67" s="419"/>
      <c r="FBI67" s="419"/>
      <c r="FBJ67" s="419"/>
      <c r="FBK67" s="419"/>
      <c r="FBL67" s="419"/>
      <c r="FBM67" s="419"/>
      <c r="FBN67" s="419"/>
      <c r="FBO67" s="419"/>
      <c r="FBP67" s="419"/>
      <c r="FBQ67" s="419"/>
      <c r="FBR67" s="419"/>
      <c r="FBS67" s="419"/>
      <c r="FBT67" s="419"/>
      <c r="FBU67" s="419"/>
      <c r="FBV67" s="419"/>
      <c r="FBW67" s="419"/>
      <c r="FBX67" s="419"/>
      <c r="FBY67" s="419"/>
      <c r="FBZ67" s="419"/>
      <c r="FCA67" s="419"/>
      <c r="FCB67" s="419"/>
      <c r="FCC67" s="419"/>
      <c r="FCD67" s="419"/>
      <c r="FCE67" s="419"/>
      <c r="FCF67" s="419"/>
      <c r="FCG67" s="419"/>
      <c r="FCH67" s="419"/>
      <c r="FCI67" s="419"/>
      <c r="FCJ67" s="419"/>
      <c r="FCK67" s="419"/>
      <c r="FCL67" s="419"/>
      <c r="FCM67" s="419"/>
      <c r="FCN67" s="419"/>
      <c r="FCO67" s="419"/>
      <c r="FCP67" s="419"/>
      <c r="FCQ67" s="419"/>
      <c r="FCR67" s="419"/>
      <c r="FCS67" s="419"/>
      <c r="FCT67" s="419"/>
      <c r="FCU67" s="419"/>
      <c r="FCV67" s="419"/>
      <c r="FCW67" s="419"/>
      <c r="FCX67" s="419"/>
      <c r="FCY67" s="419"/>
      <c r="FCZ67" s="419"/>
      <c r="FDA67" s="419"/>
      <c r="FDB67" s="419"/>
      <c r="FDC67" s="419"/>
      <c r="FDD67" s="419"/>
      <c r="FDE67" s="419"/>
      <c r="FDF67" s="419"/>
      <c r="FDG67" s="419"/>
      <c r="FDH67" s="419"/>
      <c r="FDI67" s="419"/>
      <c r="FDJ67" s="419"/>
      <c r="FDK67" s="419"/>
      <c r="FDL67" s="419"/>
      <c r="FDM67" s="419"/>
      <c r="FDN67" s="419"/>
      <c r="FDO67" s="419"/>
      <c r="FDP67" s="419"/>
      <c r="FDQ67" s="419"/>
      <c r="FDR67" s="419"/>
      <c r="FDS67" s="419"/>
      <c r="FDT67" s="419"/>
      <c r="FDU67" s="419"/>
      <c r="FDV67" s="419"/>
      <c r="FDW67" s="419"/>
      <c r="FDX67" s="419"/>
      <c r="FDY67" s="419"/>
      <c r="FDZ67" s="419"/>
      <c r="FEA67" s="419"/>
      <c r="FEB67" s="419"/>
      <c r="FEC67" s="419"/>
      <c r="FED67" s="419"/>
      <c r="FEE67" s="419"/>
      <c r="FEF67" s="419"/>
      <c r="FEG67" s="419"/>
      <c r="FEH67" s="419"/>
      <c r="FEI67" s="419"/>
      <c r="FEJ67" s="419"/>
      <c r="FEK67" s="419"/>
      <c r="FEL67" s="419"/>
      <c r="FEM67" s="419"/>
      <c r="FEN67" s="419"/>
      <c r="FEO67" s="419"/>
      <c r="FEP67" s="419"/>
      <c r="FEQ67" s="419"/>
      <c r="FER67" s="419"/>
      <c r="FES67" s="419"/>
      <c r="FET67" s="419"/>
      <c r="FEU67" s="419"/>
      <c r="FEV67" s="419"/>
      <c r="FEW67" s="419"/>
      <c r="FEX67" s="419"/>
      <c r="FEY67" s="419"/>
      <c r="FEZ67" s="419"/>
      <c r="FFA67" s="419"/>
      <c r="FFB67" s="419"/>
      <c r="FFC67" s="419"/>
      <c r="FFD67" s="419"/>
      <c r="FFE67" s="419"/>
      <c r="FFF67" s="419"/>
      <c r="FFG67" s="419"/>
      <c r="FFH67" s="419"/>
      <c r="FFI67" s="419"/>
      <c r="FFJ67" s="419"/>
      <c r="FFK67" s="419"/>
      <c r="FFL67" s="419"/>
      <c r="FFM67" s="419"/>
      <c r="FFN67" s="419"/>
      <c r="FFO67" s="419"/>
      <c r="FFP67" s="419"/>
      <c r="FFQ67" s="419"/>
      <c r="FFR67" s="419"/>
      <c r="FFS67" s="419"/>
      <c r="FFT67" s="419"/>
      <c r="FFU67" s="419"/>
      <c r="FFV67" s="419"/>
      <c r="FFW67" s="419"/>
      <c r="FFX67" s="419"/>
      <c r="FFY67" s="419"/>
      <c r="FFZ67" s="419"/>
      <c r="FGA67" s="419"/>
      <c r="FGB67" s="419"/>
      <c r="FGC67" s="419"/>
      <c r="FGD67" s="419"/>
      <c r="FGE67" s="419"/>
      <c r="FGF67" s="419"/>
      <c r="FGG67" s="419"/>
      <c r="FGH67" s="419"/>
      <c r="FGI67" s="419"/>
      <c r="FGJ67" s="419"/>
      <c r="FGK67" s="419"/>
      <c r="FGL67" s="419"/>
      <c r="FGM67" s="419"/>
      <c r="FGN67" s="419"/>
      <c r="FGO67" s="419"/>
      <c r="FGP67" s="419"/>
      <c r="FGQ67" s="419"/>
      <c r="FGR67" s="419"/>
      <c r="FGS67" s="419"/>
      <c r="FGT67" s="419"/>
      <c r="FGU67" s="419"/>
      <c r="FGV67" s="419"/>
      <c r="FGW67" s="419"/>
      <c r="FGX67" s="419"/>
      <c r="FGY67" s="419"/>
      <c r="FGZ67" s="419"/>
      <c r="FHA67" s="419"/>
      <c r="FHB67" s="419"/>
      <c r="FHC67" s="419"/>
      <c r="FHD67" s="419"/>
      <c r="FHE67" s="419"/>
      <c r="FHF67" s="419"/>
      <c r="FHG67" s="419"/>
      <c r="FHH67" s="419"/>
      <c r="FHI67" s="419"/>
      <c r="FHJ67" s="419"/>
      <c r="FHK67" s="419"/>
      <c r="FHL67" s="419"/>
      <c r="FHM67" s="419"/>
      <c r="FHN67" s="419"/>
      <c r="FHO67" s="419"/>
      <c r="FHP67" s="419"/>
      <c r="FHQ67" s="419"/>
      <c r="FHR67" s="419"/>
      <c r="FHS67" s="419"/>
      <c r="FHT67" s="419"/>
      <c r="FHU67" s="419"/>
      <c r="FHV67" s="419"/>
      <c r="FHW67" s="419"/>
      <c r="FHX67" s="419"/>
      <c r="FHY67" s="419"/>
      <c r="FHZ67" s="419"/>
      <c r="FIA67" s="419"/>
      <c r="FIB67" s="419"/>
      <c r="FIC67" s="419"/>
      <c r="FID67" s="419"/>
      <c r="FIE67" s="419"/>
      <c r="FIF67" s="419"/>
      <c r="FIG67" s="419"/>
      <c r="FIH67" s="419"/>
      <c r="FII67" s="419"/>
      <c r="FIJ67" s="419"/>
      <c r="FIK67" s="419"/>
      <c r="FIL67" s="419"/>
      <c r="FIM67" s="419"/>
      <c r="FIN67" s="419"/>
      <c r="FIO67" s="419"/>
      <c r="FIP67" s="419"/>
      <c r="FIQ67" s="419"/>
      <c r="FIR67" s="419"/>
      <c r="FIS67" s="419"/>
      <c r="FIT67" s="419"/>
      <c r="FIU67" s="419"/>
      <c r="FIV67" s="419"/>
      <c r="FIW67" s="419"/>
      <c r="FIX67" s="419"/>
      <c r="FIY67" s="419"/>
      <c r="FIZ67" s="419"/>
      <c r="FJA67" s="419"/>
      <c r="FJB67" s="419"/>
      <c r="FJC67" s="419"/>
      <c r="FJD67" s="419"/>
      <c r="FJE67" s="419"/>
      <c r="FJF67" s="419"/>
      <c r="FJG67" s="419"/>
      <c r="FJH67" s="419"/>
      <c r="FJI67" s="419"/>
      <c r="FJJ67" s="419"/>
      <c r="FJK67" s="419"/>
      <c r="FJL67" s="419"/>
      <c r="FJM67" s="419"/>
      <c r="FJN67" s="419"/>
      <c r="FJO67" s="419"/>
      <c r="FJP67" s="419"/>
      <c r="FJQ67" s="419"/>
      <c r="FJR67" s="419"/>
      <c r="FJS67" s="419"/>
      <c r="FJT67" s="419"/>
      <c r="FJU67" s="419"/>
      <c r="FJV67" s="419"/>
      <c r="FJW67" s="419"/>
      <c r="FJX67" s="419"/>
      <c r="FJY67" s="419"/>
      <c r="FJZ67" s="419"/>
      <c r="FKA67" s="419"/>
      <c r="FKB67" s="419"/>
      <c r="FKC67" s="419"/>
      <c r="FKD67" s="419"/>
      <c r="FKE67" s="419"/>
      <c r="FKF67" s="419"/>
      <c r="FKG67" s="419"/>
      <c r="FKH67" s="419"/>
      <c r="FKI67" s="419"/>
      <c r="FKJ67" s="419"/>
      <c r="FKK67" s="419"/>
      <c r="FKL67" s="419"/>
      <c r="FKM67" s="419"/>
      <c r="FKN67" s="419"/>
      <c r="FKO67" s="419"/>
      <c r="FKP67" s="419"/>
      <c r="FKQ67" s="419"/>
      <c r="FKR67" s="419"/>
      <c r="FKS67" s="419"/>
      <c r="FKT67" s="419"/>
      <c r="FKU67" s="419"/>
      <c r="FKV67" s="419"/>
      <c r="FKW67" s="419"/>
      <c r="FKX67" s="419"/>
      <c r="FKY67" s="419"/>
      <c r="FKZ67" s="419"/>
      <c r="FLA67" s="419"/>
      <c r="FLB67" s="419"/>
      <c r="FLC67" s="419"/>
      <c r="FLD67" s="419"/>
      <c r="FLE67" s="419"/>
      <c r="FLF67" s="419"/>
      <c r="FLG67" s="419"/>
      <c r="FLH67" s="419"/>
      <c r="FLI67" s="419"/>
      <c r="FLJ67" s="419"/>
      <c r="FLK67" s="419"/>
      <c r="FLL67" s="419"/>
      <c r="FLM67" s="419"/>
      <c r="FLN67" s="419"/>
      <c r="FLO67" s="419"/>
      <c r="FLP67" s="419"/>
      <c r="FLQ67" s="419"/>
      <c r="FLR67" s="419"/>
      <c r="FLS67" s="419"/>
      <c r="FLT67" s="419"/>
      <c r="FLU67" s="419"/>
      <c r="FLV67" s="419"/>
      <c r="FLW67" s="419"/>
      <c r="FLX67" s="419"/>
      <c r="FLY67" s="419"/>
      <c r="FLZ67" s="419"/>
      <c r="FMA67" s="419"/>
      <c r="FMB67" s="419"/>
      <c r="FMC67" s="419"/>
      <c r="FMD67" s="419"/>
      <c r="FME67" s="419"/>
      <c r="FMF67" s="419"/>
      <c r="FMG67" s="419"/>
      <c r="FMH67" s="419"/>
      <c r="FMI67" s="419"/>
      <c r="FMJ67" s="419"/>
      <c r="FMK67" s="419"/>
      <c r="FML67" s="419"/>
      <c r="FMM67" s="419"/>
      <c r="FMN67" s="419"/>
      <c r="FMO67" s="419"/>
      <c r="FMP67" s="419"/>
      <c r="FMQ67" s="419"/>
      <c r="FMR67" s="419"/>
      <c r="FMS67" s="419"/>
      <c r="FMT67" s="419"/>
      <c r="FMU67" s="419"/>
      <c r="FMV67" s="419"/>
      <c r="FMW67" s="419"/>
      <c r="FMX67" s="419"/>
      <c r="FMY67" s="419"/>
      <c r="FMZ67" s="419"/>
      <c r="FNA67" s="419"/>
      <c r="FNB67" s="419"/>
      <c r="FNC67" s="419"/>
      <c r="FND67" s="419"/>
      <c r="FNE67" s="419"/>
      <c r="FNF67" s="419"/>
      <c r="FNG67" s="419"/>
      <c r="FNH67" s="419"/>
      <c r="FNI67" s="419"/>
      <c r="FNJ67" s="419"/>
      <c r="FNK67" s="419"/>
      <c r="FNL67" s="419"/>
      <c r="FNM67" s="419"/>
      <c r="FNN67" s="419"/>
      <c r="FNO67" s="419"/>
      <c r="FNP67" s="419"/>
      <c r="FNQ67" s="419"/>
      <c r="FNR67" s="419"/>
      <c r="FNS67" s="419"/>
      <c r="FNT67" s="419"/>
      <c r="FNU67" s="419"/>
      <c r="FNV67" s="419"/>
      <c r="FNW67" s="419"/>
      <c r="FNX67" s="419"/>
      <c r="FNY67" s="419"/>
      <c r="FNZ67" s="419"/>
      <c r="FOA67" s="419"/>
      <c r="FOB67" s="419"/>
      <c r="FOC67" s="419"/>
      <c r="FOD67" s="419"/>
      <c r="FOE67" s="419"/>
      <c r="FOF67" s="419"/>
      <c r="FOG67" s="419"/>
      <c r="FOH67" s="419"/>
      <c r="FOI67" s="419"/>
      <c r="FOJ67" s="419"/>
      <c r="FOK67" s="419"/>
      <c r="FOL67" s="419"/>
      <c r="FOM67" s="419"/>
      <c r="FON67" s="419"/>
      <c r="FOO67" s="419"/>
      <c r="FOP67" s="419"/>
      <c r="FOQ67" s="419"/>
      <c r="FOR67" s="419"/>
      <c r="FOS67" s="419"/>
      <c r="FOT67" s="419"/>
      <c r="FOU67" s="419"/>
      <c r="FOV67" s="419"/>
      <c r="FOW67" s="419"/>
      <c r="FOX67" s="419"/>
      <c r="FOY67" s="419"/>
      <c r="FOZ67" s="419"/>
      <c r="FPA67" s="419"/>
      <c r="FPB67" s="419"/>
      <c r="FPC67" s="419"/>
      <c r="FPD67" s="419"/>
      <c r="FPE67" s="419"/>
      <c r="FPF67" s="419"/>
      <c r="FPG67" s="419"/>
      <c r="FPH67" s="419"/>
      <c r="FPI67" s="419"/>
      <c r="FPJ67" s="419"/>
      <c r="FPK67" s="419"/>
      <c r="FPL67" s="419"/>
      <c r="FPM67" s="419"/>
      <c r="FPN67" s="419"/>
      <c r="FPO67" s="419"/>
      <c r="FPP67" s="419"/>
      <c r="FPQ67" s="419"/>
      <c r="FPR67" s="419"/>
      <c r="FPS67" s="419"/>
      <c r="FPT67" s="419"/>
      <c r="FPU67" s="419"/>
      <c r="FPV67" s="419"/>
      <c r="FPW67" s="419"/>
      <c r="FPX67" s="419"/>
      <c r="FPY67" s="419"/>
      <c r="FPZ67" s="419"/>
      <c r="FQA67" s="419"/>
      <c r="FQB67" s="419"/>
      <c r="FQC67" s="419"/>
      <c r="FQD67" s="419"/>
      <c r="FQE67" s="419"/>
      <c r="FQF67" s="419"/>
      <c r="FQG67" s="419"/>
      <c r="FQH67" s="419"/>
      <c r="FQI67" s="419"/>
      <c r="FQJ67" s="419"/>
      <c r="FQK67" s="419"/>
      <c r="FQL67" s="419"/>
      <c r="FQM67" s="419"/>
      <c r="FQN67" s="419"/>
      <c r="FQO67" s="419"/>
      <c r="FQP67" s="419"/>
      <c r="FQQ67" s="419"/>
      <c r="FQR67" s="419"/>
      <c r="FQS67" s="419"/>
      <c r="FQT67" s="419"/>
      <c r="FQU67" s="419"/>
      <c r="FQV67" s="419"/>
      <c r="FQW67" s="419"/>
      <c r="FQX67" s="419"/>
      <c r="FQY67" s="419"/>
      <c r="FQZ67" s="419"/>
      <c r="FRA67" s="419"/>
      <c r="FRB67" s="419"/>
      <c r="FRC67" s="419"/>
      <c r="FRD67" s="419"/>
      <c r="FRE67" s="419"/>
      <c r="FRF67" s="419"/>
      <c r="FRG67" s="419"/>
      <c r="FRH67" s="419"/>
      <c r="FRI67" s="419"/>
      <c r="FRJ67" s="419"/>
      <c r="FRK67" s="419"/>
      <c r="FRL67" s="419"/>
      <c r="FRM67" s="419"/>
      <c r="FRN67" s="419"/>
      <c r="FRO67" s="419"/>
      <c r="FRP67" s="419"/>
      <c r="FRQ67" s="419"/>
      <c r="FRR67" s="419"/>
      <c r="FRS67" s="419"/>
      <c r="FRT67" s="419"/>
      <c r="FRU67" s="419"/>
      <c r="FRV67" s="419"/>
      <c r="FRW67" s="419"/>
      <c r="FRX67" s="419"/>
      <c r="FRY67" s="419"/>
      <c r="FRZ67" s="419"/>
      <c r="FSA67" s="419"/>
      <c r="FSB67" s="419"/>
      <c r="FSC67" s="419"/>
      <c r="FSD67" s="419"/>
      <c r="FSE67" s="419"/>
      <c r="FSF67" s="419"/>
      <c r="FSG67" s="419"/>
      <c r="FSH67" s="419"/>
      <c r="FSI67" s="419"/>
      <c r="FSJ67" s="419"/>
      <c r="FSK67" s="419"/>
      <c r="FSL67" s="419"/>
      <c r="FSM67" s="419"/>
      <c r="FSN67" s="419"/>
      <c r="FSO67" s="419"/>
      <c r="FSP67" s="419"/>
      <c r="FSQ67" s="419"/>
      <c r="FSR67" s="419"/>
      <c r="FSS67" s="419"/>
      <c r="FST67" s="419"/>
      <c r="FSU67" s="419"/>
      <c r="FSV67" s="419"/>
      <c r="FSW67" s="419"/>
      <c r="FSX67" s="419"/>
      <c r="FSY67" s="419"/>
      <c r="FSZ67" s="419"/>
      <c r="FTA67" s="419"/>
      <c r="FTB67" s="419"/>
      <c r="FTC67" s="419"/>
      <c r="FTD67" s="419"/>
      <c r="FTE67" s="419"/>
      <c r="FTF67" s="419"/>
      <c r="FTG67" s="419"/>
      <c r="FTH67" s="419"/>
      <c r="FTI67" s="419"/>
      <c r="FTJ67" s="419"/>
      <c r="FTK67" s="419"/>
      <c r="FTL67" s="419"/>
      <c r="FTM67" s="419"/>
      <c r="FTN67" s="419"/>
      <c r="FTO67" s="419"/>
      <c r="FTP67" s="419"/>
      <c r="FTQ67" s="419"/>
      <c r="FTR67" s="419"/>
      <c r="FTS67" s="419"/>
      <c r="FTT67" s="419"/>
      <c r="FTU67" s="419"/>
      <c r="FTV67" s="419"/>
      <c r="FTW67" s="419"/>
      <c r="FTX67" s="419"/>
      <c r="FTY67" s="419"/>
      <c r="FTZ67" s="419"/>
      <c r="FUA67" s="419"/>
      <c r="FUB67" s="419"/>
      <c r="FUC67" s="419"/>
      <c r="FUD67" s="419"/>
      <c r="FUE67" s="419"/>
      <c r="FUF67" s="419"/>
      <c r="FUG67" s="419"/>
      <c r="FUH67" s="419"/>
      <c r="FUI67" s="419"/>
      <c r="FUJ67" s="419"/>
      <c r="FUK67" s="419"/>
      <c r="FUL67" s="419"/>
      <c r="FUM67" s="419"/>
      <c r="FUN67" s="419"/>
      <c r="FUO67" s="419"/>
      <c r="FUP67" s="419"/>
      <c r="FUQ67" s="419"/>
      <c r="FUR67" s="419"/>
      <c r="FUS67" s="419"/>
      <c r="FUT67" s="419"/>
      <c r="FUU67" s="419"/>
      <c r="FUV67" s="419"/>
      <c r="FUW67" s="419"/>
      <c r="FUX67" s="419"/>
      <c r="FUY67" s="419"/>
      <c r="FUZ67" s="419"/>
      <c r="FVA67" s="419"/>
      <c r="FVB67" s="419"/>
      <c r="FVC67" s="419"/>
      <c r="FVD67" s="419"/>
      <c r="FVE67" s="419"/>
      <c r="FVF67" s="419"/>
      <c r="FVG67" s="419"/>
      <c r="FVH67" s="419"/>
      <c r="FVI67" s="419"/>
      <c r="FVJ67" s="419"/>
      <c r="FVK67" s="419"/>
      <c r="FVL67" s="419"/>
      <c r="FVM67" s="419"/>
      <c r="FVN67" s="419"/>
      <c r="FVO67" s="419"/>
      <c r="FVP67" s="419"/>
      <c r="FVQ67" s="419"/>
      <c r="FVR67" s="419"/>
      <c r="FVS67" s="419"/>
      <c r="FVT67" s="419"/>
      <c r="FVU67" s="419"/>
      <c r="FVV67" s="419"/>
      <c r="FVW67" s="419"/>
      <c r="FVX67" s="419"/>
      <c r="FVY67" s="419"/>
      <c r="FVZ67" s="419"/>
      <c r="FWA67" s="419"/>
      <c r="FWB67" s="419"/>
      <c r="FWC67" s="419"/>
      <c r="FWD67" s="419"/>
      <c r="FWE67" s="419"/>
      <c r="FWF67" s="419"/>
      <c r="FWG67" s="419"/>
      <c r="FWH67" s="419"/>
      <c r="FWI67" s="419"/>
      <c r="FWJ67" s="419"/>
      <c r="FWK67" s="419"/>
      <c r="FWL67" s="419"/>
      <c r="FWM67" s="419"/>
      <c r="FWN67" s="419"/>
      <c r="FWO67" s="419"/>
      <c r="FWP67" s="419"/>
      <c r="FWQ67" s="419"/>
      <c r="FWR67" s="419"/>
      <c r="FWS67" s="419"/>
      <c r="FWT67" s="419"/>
      <c r="FWU67" s="419"/>
      <c r="FWV67" s="419"/>
      <c r="FWW67" s="419"/>
      <c r="FWX67" s="419"/>
      <c r="FWY67" s="419"/>
      <c r="FWZ67" s="419"/>
      <c r="FXA67" s="419"/>
      <c r="FXB67" s="419"/>
      <c r="FXC67" s="419"/>
      <c r="FXD67" s="419"/>
      <c r="FXE67" s="419"/>
      <c r="FXF67" s="419"/>
      <c r="FXG67" s="419"/>
      <c r="FXH67" s="419"/>
      <c r="FXI67" s="419"/>
      <c r="FXJ67" s="419"/>
      <c r="FXK67" s="419"/>
      <c r="FXL67" s="419"/>
      <c r="FXM67" s="419"/>
      <c r="FXN67" s="419"/>
      <c r="FXO67" s="419"/>
      <c r="FXP67" s="419"/>
      <c r="FXQ67" s="419"/>
      <c r="FXR67" s="419"/>
      <c r="FXS67" s="419"/>
      <c r="FXT67" s="419"/>
      <c r="FXU67" s="419"/>
      <c r="FXV67" s="419"/>
      <c r="FXW67" s="419"/>
      <c r="FXX67" s="419"/>
      <c r="FXY67" s="419"/>
      <c r="FXZ67" s="419"/>
      <c r="FYA67" s="419"/>
      <c r="FYB67" s="419"/>
      <c r="FYC67" s="419"/>
      <c r="FYD67" s="419"/>
      <c r="FYE67" s="419"/>
      <c r="FYF67" s="419"/>
      <c r="FYG67" s="419"/>
      <c r="FYH67" s="419"/>
      <c r="FYI67" s="419"/>
      <c r="FYJ67" s="419"/>
      <c r="FYK67" s="419"/>
      <c r="FYL67" s="419"/>
      <c r="FYM67" s="419"/>
      <c r="FYN67" s="419"/>
      <c r="FYO67" s="419"/>
      <c r="FYP67" s="419"/>
      <c r="FYQ67" s="419"/>
      <c r="FYR67" s="419"/>
      <c r="FYS67" s="419"/>
      <c r="FYT67" s="419"/>
      <c r="FYU67" s="419"/>
      <c r="FYV67" s="419"/>
      <c r="FYW67" s="419"/>
      <c r="FYX67" s="419"/>
      <c r="FYY67" s="419"/>
      <c r="FYZ67" s="419"/>
      <c r="FZA67" s="419"/>
      <c r="FZB67" s="419"/>
      <c r="FZC67" s="419"/>
      <c r="FZD67" s="419"/>
      <c r="FZE67" s="419"/>
      <c r="FZF67" s="419"/>
      <c r="FZG67" s="419"/>
      <c r="FZH67" s="419"/>
      <c r="FZI67" s="419"/>
      <c r="FZJ67" s="419"/>
      <c r="FZK67" s="419"/>
      <c r="FZL67" s="419"/>
      <c r="FZM67" s="419"/>
      <c r="FZN67" s="419"/>
      <c r="FZO67" s="419"/>
      <c r="FZP67" s="419"/>
      <c r="FZQ67" s="419"/>
      <c r="FZR67" s="419"/>
      <c r="FZS67" s="419"/>
      <c r="FZT67" s="419"/>
      <c r="FZU67" s="419"/>
      <c r="FZV67" s="419"/>
      <c r="FZW67" s="419"/>
      <c r="FZX67" s="419"/>
      <c r="FZY67" s="419"/>
      <c r="FZZ67" s="419"/>
      <c r="GAA67" s="419"/>
      <c r="GAB67" s="419"/>
      <c r="GAC67" s="419"/>
      <c r="GAD67" s="419"/>
      <c r="GAE67" s="419"/>
      <c r="GAF67" s="419"/>
      <c r="GAG67" s="419"/>
      <c r="GAH67" s="419"/>
      <c r="GAI67" s="419"/>
      <c r="GAJ67" s="419"/>
      <c r="GAK67" s="419"/>
      <c r="GAL67" s="419"/>
      <c r="GAM67" s="419"/>
      <c r="GAN67" s="419"/>
      <c r="GAO67" s="419"/>
      <c r="GAP67" s="419"/>
      <c r="GAQ67" s="419"/>
      <c r="GAR67" s="419"/>
      <c r="GAS67" s="419"/>
      <c r="GAT67" s="419"/>
      <c r="GAU67" s="419"/>
      <c r="GAV67" s="419"/>
      <c r="GAW67" s="419"/>
      <c r="GAX67" s="419"/>
      <c r="GAY67" s="419"/>
      <c r="GAZ67" s="419"/>
      <c r="GBA67" s="419"/>
      <c r="GBB67" s="419"/>
      <c r="GBC67" s="419"/>
      <c r="GBD67" s="419"/>
      <c r="GBE67" s="419"/>
      <c r="GBF67" s="419"/>
      <c r="GBG67" s="419"/>
      <c r="GBH67" s="419"/>
      <c r="GBI67" s="419"/>
      <c r="GBJ67" s="419"/>
      <c r="GBK67" s="419"/>
      <c r="GBL67" s="419"/>
      <c r="GBM67" s="419"/>
      <c r="GBN67" s="419"/>
      <c r="GBO67" s="419"/>
      <c r="GBP67" s="419"/>
      <c r="GBQ67" s="419"/>
      <c r="GBR67" s="419"/>
      <c r="GBS67" s="419"/>
      <c r="GBT67" s="419"/>
      <c r="GBU67" s="419"/>
      <c r="GBV67" s="419"/>
      <c r="GBW67" s="419"/>
      <c r="GBX67" s="419"/>
      <c r="GBY67" s="419"/>
      <c r="GBZ67" s="419"/>
      <c r="GCA67" s="419"/>
      <c r="GCB67" s="419"/>
      <c r="GCC67" s="419"/>
      <c r="GCD67" s="419"/>
      <c r="GCE67" s="419"/>
      <c r="GCF67" s="419"/>
      <c r="GCG67" s="419"/>
      <c r="GCH67" s="419"/>
      <c r="GCI67" s="419"/>
      <c r="GCJ67" s="419"/>
      <c r="GCK67" s="419"/>
      <c r="GCL67" s="419"/>
      <c r="GCM67" s="419"/>
      <c r="GCN67" s="419"/>
      <c r="GCO67" s="419"/>
      <c r="GCP67" s="419"/>
      <c r="GCQ67" s="419"/>
      <c r="GCR67" s="419"/>
      <c r="GCS67" s="419"/>
      <c r="GCT67" s="419"/>
      <c r="GCU67" s="419"/>
      <c r="GCV67" s="419"/>
      <c r="GCW67" s="419"/>
      <c r="GCX67" s="419"/>
      <c r="GCY67" s="419"/>
      <c r="GCZ67" s="419"/>
      <c r="GDA67" s="419"/>
      <c r="GDB67" s="419"/>
      <c r="GDC67" s="419"/>
      <c r="GDD67" s="419"/>
      <c r="GDE67" s="419"/>
      <c r="GDF67" s="419"/>
      <c r="GDG67" s="419"/>
      <c r="GDH67" s="419"/>
      <c r="GDI67" s="419"/>
      <c r="GDJ67" s="419"/>
      <c r="GDK67" s="419"/>
      <c r="GDL67" s="419"/>
      <c r="GDM67" s="419"/>
      <c r="GDN67" s="419"/>
      <c r="GDO67" s="419"/>
      <c r="GDP67" s="419"/>
      <c r="GDQ67" s="419"/>
      <c r="GDR67" s="419"/>
      <c r="GDS67" s="419"/>
      <c r="GDT67" s="419"/>
      <c r="GDU67" s="419"/>
      <c r="GDV67" s="419"/>
      <c r="GDW67" s="419"/>
      <c r="GDX67" s="419"/>
      <c r="GDY67" s="419"/>
      <c r="GDZ67" s="419"/>
      <c r="GEA67" s="419"/>
      <c r="GEB67" s="419"/>
      <c r="GEC67" s="419"/>
      <c r="GED67" s="419"/>
      <c r="GEE67" s="419"/>
      <c r="GEF67" s="419"/>
      <c r="GEG67" s="419"/>
      <c r="GEH67" s="419"/>
      <c r="GEI67" s="419"/>
      <c r="GEJ67" s="419"/>
      <c r="GEK67" s="419"/>
      <c r="GEL67" s="419"/>
      <c r="GEM67" s="419"/>
      <c r="GEN67" s="419"/>
      <c r="GEO67" s="419"/>
      <c r="GEP67" s="419"/>
      <c r="GEQ67" s="419"/>
      <c r="GER67" s="419"/>
      <c r="GES67" s="419"/>
      <c r="GET67" s="419"/>
      <c r="GEU67" s="419"/>
      <c r="GEV67" s="419"/>
      <c r="GEW67" s="419"/>
      <c r="GEX67" s="419"/>
      <c r="GEY67" s="419"/>
      <c r="GEZ67" s="419"/>
      <c r="GFA67" s="419"/>
      <c r="GFB67" s="419"/>
      <c r="GFC67" s="419"/>
      <c r="GFD67" s="419"/>
      <c r="GFE67" s="419"/>
      <c r="GFF67" s="419"/>
      <c r="GFG67" s="419"/>
      <c r="GFH67" s="419"/>
      <c r="GFI67" s="419"/>
      <c r="GFJ67" s="419"/>
      <c r="GFK67" s="419"/>
      <c r="GFL67" s="419"/>
      <c r="GFM67" s="419"/>
      <c r="GFN67" s="419"/>
      <c r="GFO67" s="419"/>
      <c r="GFP67" s="419"/>
      <c r="GFQ67" s="419"/>
      <c r="GFR67" s="419"/>
      <c r="GFS67" s="419"/>
      <c r="GFT67" s="419"/>
      <c r="GFU67" s="419"/>
      <c r="GFV67" s="419"/>
      <c r="GFW67" s="419"/>
      <c r="GFX67" s="419"/>
      <c r="GFY67" s="419"/>
      <c r="GFZ67" s="419"/>
      <c r="GGA67" s="419"/>
      <c r="GGB67" s="419"/>
      <c r="GGC67" s="419"/>
      <c r="GGD67" s="419"/>
      <c r="GGE67" s="419"/>
      <c r="GGF67" s="419"/>
      <c r="GGG67" s="419"/>
      <c r="GGH67" s="419"/>
      <c r="GGI67" s="419"/>
      <c r="GGJ67" s="419"/>
      <c r="GGK67" s="419"/>
      <c r="GGL67" s="419"/>
      <c r="GGM67" s="419"/>
      <c r="GGN67" s="419"/>
      <c r="GGO67" s="419"/>
      <c r="GGP67" s="419"/>
      <c r="GGQ67" s="419"/>
      <c r="GGR67" s="419"/>
      <c r="GGS67" s="419"/>
      <c r="GGT67" s="419"/>
      <c r="GGU67" s="419"/>
      <c r="GGV67" s="419"/>
      <c r="GGW67" s="419"/>
      <c r="GGX67" s="419"/>
      <c r="GGY67" s="419"/>
      <c r="GGZ67" s="419"/>
      <c r="GHA67" s="419"/>
      <c r="GHB67" s="419"/>
      <c r="GHC67" s="419"/>
      <c r="GHD67" s="419"/>
      <c r="GHE67" s="419"/>
      <c r="GHF67" s="419"/>
      <c r="GHG67" s="419"/>
      <c r="GHH67" s="419"/>
      <c r="GHI67" s="419"/>
      <c r="GHJ67" s="419"/>
      <c r="GHK67" s="419"/>
      <c r="GHL67" s="419"/>
      <c r="GHM67" s="419"/>
      <c r="GHN67" s="419"/>
      <c r="GHO67" s="419"/>
      <c r="GHP67" s="419"/>
      <c r="GHQ67" s="419"/>
      <c r="GHR67" s="419"/>
      <c r="GHS67" s="419"/>
      <c r="GHT67" s="419"/>
      <c r="GHU67" s="419"/>
      <c r="GHV67" s="419"/>
      <c r="GHW67" s="419"/>
      <c r="GHX67" s="419"/>
      <c r="GHY67" s="419"/>
      <c r="GHZ67" s="419"/>
      <c r="GIA67" s="419"/>
      <c r="GIB67" s="419"/>
      <c r="GIC67" s="419"/>
      <c r="GID67" s="419"/>
      <c r="GIE67" s="419"/>
      <c r="GIF67" s="419"/>
      <c r="GIG67" s="419"/>
      <c r="GIH67" s="419"/>
      <c r="GII67" s="419"/>
      <c r="GIJ67" s="419"/>
      <c r="GIK67" s="419"/>
      <c r="GIL67" s="419"/>
      <c r="GIM67" s="419"/>
      <c r="GIN67" s="419"/>
      <c r="GIO67" s="419"/>
      <c r="GIP67" s="419"/>
      <c r="GIQ67" s="419"/>
      <c r="GIR67" s="419"/>
      <c r="GIS67" s="419"/>
      <c r="GIT67" s="419"/>
      <c r="GIU67" s="419"/>
      <c r="GIV67" s="419"/>
      <c r="GIW67" s="419"/>
      <c r="GIX67" s="419"/>
      <c r="GIY67" s="419"/>
      <c r="GIZ67" s="419"/>
      <c r="GJA67" s="419"/>
      <c r="GJB67" s="419"/>
      <c r="GJC67" s="419"/>
      <c r="GJD67" s="419"/>
      <c r="GJE67" s="419"/>
      <c r="GJF67" s="419"/>
      <c r="GJG67" s="419"/>
      <c r="GJH67" s="419"/>
      <c r="GJI67" s="419"/>
      <c r="GJJ67" s="419"/>
      <c r="GJK67" s="419"/>
      <c r="GJL67" s="419"/>
      <c r="GJM67" s="419"/>
      <c r="GJN67" s="419"/>
      <c r="GJO67" s="419"/>
      <c r="GJP67" s="419"/>
      <c r="GJQ67" s="419"/>
      <c r="GJR67" s="419"/>
      <c r="GJS67" s="419"/>
      <c r="GJT67" s="419"/>
      <c r="GJU67" s="419"/>
      <c r="GJV67" s="419"/>
      <c r="GJW67" s="419"/>
      <c r="GJX67" s="419"/>
      <c r="GJY67" s="419"/>
      <c r="GJZ67" s="419"/>
      <c r="GKA67" s="419"/>
      <c r="GKB67" s="419"/>
      <c r="GKC67" s="419"/>
      <c r="GKD67" s="419"/>
      <c r="GKE67" s="419"/>
      <c r="GKF67" s="419"/>
      <c r="GKG67" s="419"/>
      <c r="GKH67" s="419"/>
      <c r="GKI67" s="419"/>
      <c r="GKJ67" s="419"/>
      <c r="GKK67" s="419"/>
      <c r="GKL67" s="419"/>
      <c r="GKM67" s="419"/>
      <c r="GKN67" s="419"/>
      <c r="GKO67" s="419"/>
      <c r="GKP67" s="419"/>
      <c r="GKQ67" s="419"/>
      <c r="GKR67" s="419"/>
      <c r="GKS67" s="419"/>
      <c r="GKT67" s="419"/>
      <c r="GKU67" s="419"/>
      <c r="GKV67" s="419"/>
      <c r="GKW67" s="419"/>
      <c r="GKX67" s="419"/>
      <c r="GKY67" s="419"/>
      <c r="GKZ67" s="419"/>
      <c r="GLA67" s="419"/>
      <c r="GLB67" s="419"/>
      <c r="GLC67" s="419"/>
      <c r="GLD67" s="419"/>
      <c r="GLE67" s="419"/>
      <c r="GLF67" s="419"/>
      <c r="GLG67" s="419"/>
      <c r="GLH67" s="419"/>
      <c r="GLI67" s="419"/>
      <c r="GLJ67" s="419"/>
      <c r="GLK67" s="419"/>
      <c r="GLL67" s="419"/>
      <c r="GLM67" s="419"/>
      <c r="GLN67" s="419"/>
      <c r="GLO67" s="419"/>
      <c r="GLP67" s="419"/>
      <c r="GLQ67" s="419"/>
      <c r="GLR67" s="419"/>
      <c r="GLS67" s="419"/>
      <c r="GLT67" s="419"/>
      <c r="GLU67" s="419"/>
      <c r="GLV67" s="419"/>
      <c r="GLW67" s="419"/>
      <c r="GLX67" s="419"/>
      <c r="GLY67" s="419"/>
      <c r="GLZ67" s="419"/>
      <c r="GMA67" s="419"/>
      <c r="GMB67" s="419"/>
      <c r="GMC67" s="419"/>
      <c r="GMD67" s="419"/>
      <c r="GME67" s="419"/>
      <c r="GMF67" s="419"/>
      <c r="GMG67" s="419"/>
      <c r="GMH67" s="419"/>
      <c r="GMI67" s="419"/>
      <c r="GMJ67" s="419"/>
      <c r="GMK67" s="419"/>
      <c r="GML67" s="419"/>
      <c r="GMM67" s="419"/>
      <c r="GMN67" s="419"/>
      <c r="GMO67" s="419"/>
      <c r="GMP67" s="419"/>
      <c r="GMQ67" s="419"/>
      <c r="GMR67" s="419"/>
      <c r="GMS67" s="419"/>
      <c r="GMT67" s="419"/>
      <c r="GMU67" s="419"/>
      <c r="GMV67" s="419"/>
      <c r="GMW67" s="419"/>
      <c r="GMX67" s="419"/>
      <c r="GMY67" s="419"/>
      <c r="GMZ67" s="419"/>
      <c r="GNA67" s="419"/>
      <c r="GNB67" s="419"/>
      <c r="GNC67" s="419"/>
      <c r="GND67" s="419"/>
      <c r="GNE67" s="419"/>
      <c r="GNF67" s="419"/>
      <c r="GNG67" s="419"/>
      <c r="GNH67" s="419"/>
      <c r="GNI67" s="419"/>
      <c r="GNJ67" s="419"/>
      <c r="GNK67" s="419"/>
      <c r="GNL67" s="419"/>
      <c r="GNM67" s="419"/>
      <c r="GNN67" s="419"/>
      <c r="GNO67" s="419"/>
      <c r="GNP67" s="419"/>
      <c r="GNQ67" s="419"/>
      <c r="GNR67" s="419"/>
      <c r="GNS67" s="419"/>
      <c r="GNT67" s="419"/>
      <c r="GNU67" s="419"/>
      <c r="GNV67" s="419"/>
      <c r="GNW67" s="419"/>
      <c r="GNX67" s="419"/>
      <c r="GNY67" s="419"/>
      <c r="GNZ67" s="419"/>
      <c r="GOA67" s="419"/>
      <c r="GOB67" s="419"/>
      <c r="GOC67" s="419"/>
      <c r="GOD67" s="419"/>
      <c r="GOE67" s="419"/>
      <c r="GOF67" s="419"/>
      <c r="GOG67" s="419"/>
      <c r="GOH67" s="419"/>
      <c r="GOI67" s="419"/>
      <c r="GOJ67" s="419"/>
      <c r="GOK67" s="419"/>
      <c r="GOL67" s="419"/>
      <c r="GOM67" s="419"/>
      <c r="GON67" s="419"/>
      <c r="GOO67" s="419"/>
      <c r="GOP67" s="419"/>
      <c r="GOQ67" s="419"/>
      <c r="GOR67" s="419"/>
      <c r="GOS67" s="419"/>
      <c r="GOT67" s="419"/>
      <c r="GOU67" s="419"/>
      <c r="GOV67" s="419"/>
      <c r="GOW67" s="419"/>
      <c r="GOX67" s="419"/>
      <c r="GOY67" s="419"/>
      <c r="GOZ67" s="419"/>
      <c r="GPA67" s="419"/>
      <c r="GPB67" s="419"/>
      <c r="GPC67" s="419"/>
      <c r="GPD67" s="419"/>
      <c r="GPE67" s="419"/>
      <c r="GPF67" s="419"/>
      <c r="GPG67" s="419"/>
      <c r="GPH67" s="419"/>
      <c r="GPI67" s="419"/>
      <c r="GPJ67" s="419"/>
      <c r="GPK67" s="419"/>
      <c r="GPL67" s="419"/>
      <c r="GPM67" s="419"/>
      <c r="GPN67" s="419"/>
      <c r="GPO67" s="419"/>
      <c r="GPP67" s="419"/>
      <c r="GPQ67" s="419"/>
      <c r="GPR67" s="419"/>
      <c r="GPS67" s="419"/>
      <c r="GPT67" s="419"/>
      <c r="GPU67" s="419"/>
      <c r="GPV67" s="419"/>
      <c r="GPW67" s="419"/>
      <c r="GPX67" s="419"/>
      <c r="GPY67" s="419"/>
      <c r="GPZ67" s="419"/>
      <c r="GQA67" s="419"/>
      <c r="GQB67" s="419"/>
      <c r="GQC67" s="419"/>
      <c r="GQD67" s="419"/>
      <c r="GQE67" s="419"/>
      <c r="GQF67" s="419"/>
      <c r="GQG67" s="419"/>
      <c r="GQH67" s="419"/>
      <c r="GQI67" s="419"/>
      <c r="GQJ67" s="419"/>
      <c r="GQK67" s="419"/>
      <c r="GQL67" s="419"/>
      <c r="GQM67" s="419"/>
      <c r="GQN67" s="419"/>
      <c r="GQO67" s="419"/>
      <c r="GQP67" s="419"/>
      <c r="GQQ67" s="419"/>
      <c r="GQR67" s="419"/>
      <c r="GQS67" s="419"/>
      <c r="GQT67" s="419"/>
      <c r="GQU67" s="419"/>
      <c r="GQV67" s="419"/>
      <c r="GQW67" s="419"/>
      <c r="GQX67" s="419"/>
      <c r="GQY67" s="419"/>
      <c r="GQZ67" s="419"/>
      <c r="GRA67" s="419"/>
      <c r="GRB67" s="419"/>
      <c r="GRC67" s="419"/>
      <c r="GRD67" s="419"/>
      <c r="GRE67" s="419"/>
      <c r="GRF67" s="419"/>
      <c r="GRG67" s="419"/>
      <c r="GRH67" s="419"/>
      <c r="GRI67" s="419"/>
      <c r="GRJ67" s="419"/>
      <c r="GRK67" s="419"/>
      <c r="GRL67" s="419"/>
      <c r="GRM67" s="419"/>
      <c r="GRN67" s="419"/>
      <c r="GRO67" s="419"/>
      <c r="GRP67" s="419"/>
      <c r="GRQ67" s="419"/>
      <c r="GRR67" s="419"/>
      <c r="GRS67" s="419"/>
      <c r="GRT67" s="419"/>
      <c r="GRU67" s="419"/>
      <c r="GRV67" s="419"/>
      <c r="GRW67" s="419"/>
      <c r="GRX67" s="419"/>
      <c r="GRY67" s="419"/>
      <c r="GRZ67" s="419"/>
      <c r="GSA67" s="419"/>
      <c r="GSB67" s="419"/>
      <c r="GSC67" s="419"/>
      <c r="GSD67" s="419"/>
      <c r="GSE67" s="419"/>
      <c r="GSF67" s="419"/>
      <c r="GSG67" s="419"/>
      <c r="GSH67" s="419"/>
      <c r="GSI67" s="419"/>
      <c r="GSJ67" s="419"/>
      <c r="GSK67" s="419"/>
      <c r="GSL67" s="419"/>
      <c r="GSM67" s="419"/>
      <c r="GSN67" s="419"/>
      <c r="GSO67" s="419"/>
      <c r="GSP67" s="419"/>
      <c r="GSQ67" s="419"/>
      <c r="GSR67" s="419"/>
      <c r="GSS67" s="419"/>
      <c r="GST67" s="419"/>
      <c r="GSU67" s="419"/>
      <c r="GSV67" s="419"/>
      <c r="GSW67" s="419"/>
      <c r="GSX67" s="419"/>
      <c r="GSY67" s="419"/>
      <c r="GSZ67" s="419"/>
      <c r="GTA67" s="419"/>
      <c r="GTB67" s="419"/>
      <c r="GTC67" s="419"/>
      <c r="GTD67" s="419"/>
      <c r="GTE67" s="419"/>
      <c r="GTF67" s="419"/>
      <c r="GTG67" s="419"/>
      <c r="GTH67" s="419"/>
      <c r="GTI67" s="419"/>
      <c r="GTJ67" s="419"/>
      <c r="GTK67" s="419"/>
      <c r="GTL67" s="419"/>
      <c r="GTM67" s="419"/>
      <c r="GTN67" s="419"/>
      <c r="GTO67" s="419"/>
      <c r="GTP67" s="419"/>
      <c r="GTQ67" s="419"/>
      <c r="GTR67" s="419"/>
      <c r="GTS67" s="419"/>
      <c r="GTT67" s="419"/>
      <c r="GTU67" s="419"/>
      <c r="GTV67" s="419"/>
      <c r="GTW67" s="419"/>
      <c r="GTX67" s="419"/>
      <c r="GTY67" s="419"/>
      <c r="GTZ67" s="419"/>
      <c r="GUA67" s="419"/>
      <c r="GUB67" s="419"/>
      <c r="GUC67" s="419"/>
      <c r="GUD67" s="419"/>
      <c r="GUE67" s="419"/>
      <c r="GUF67" s="419"/>
      <c r="GUG67" s="419"/>
      <c r="GUH67" s="419"/>
      <c r="GUI67" s="419"/>
      <c r="GUJ67" s="419"/>
      <c r="GUK67" s="419"/>
      <c r="GUL67" s="419"/>
      <c r="GUM67" s="419"/>
      <c r="GUN67" s="419"/>
      <c r="GUO67" s="419"/>
      <c r="GUP67" s="419"/>
      <c r="GUQ67" s="419"/>
      <c r="GUR67" s="419"/>
      <c r="GUS67" s="419"/>
      <c r="GUT67" s="419"/>
      <c r="GUU67" s="419"/>
      <c r="GUV67" s="419"/>
      <c r="GUW67" s="419"/>
      <c r="GUX67" s="419"/>
      <c r="GUY67" s="419"/>
      <c r="GUZ67" s="419"/>
      <c r="GVA67" s="419"/>
      <c r="GVB67" s="419"/>
      <c r="GVC67" s="419"/>
      <c r="GVD67" s="419"/>
      <c r="GVE67" s="419"/>
      <c r="GVF67" s="419"/>
      <c r="GVG67" s="419"/>
      <c r="GVH67" s="419"/>
      <c r="GVI67" s="419"/>
      <c r="GVJ67" s="419"/>
      <c r="GVK67" s="419"/>
      <c r="GVL67" s="419"/>
      <c r="GVM67" s="419"/>
      <c r="GVN67" s="419"/>
      <c r="GVO67" s="419"/>
      <c r="GVP67" s="419"/>
      <c r="GVQ67" s="419"/>
      <c r="GVR67" s="419"/>
      <c r="GVS67" s="419"/>
      <c r="GVT67" s="419"/>
      <c r="GVU67" s="419"/>
      <c r="GVV67" s="419"/>
      <c r="GVW67" s="419"/>
      <c r="GVX67" s="419"/>
      <c r="GVY67" s="419"/>
      <c r="GVZ67" s="419"/>
      <c r="GWA67" s="419"/>
      <c r="GWB67" s="419"/>
      <c r="GWC67" s="419"/>
      <c r="GWD67" s="419"/>
      <c r="GWE67" s="419"/>
      <c r="GWF67" s="419"/>
      <c r="GWG67" s="419"/>
      <c r="GWH67" s="419"/>
      <c r="GWI67" s="419"/>
      <c r="GWJ67" s="419"/>
      <c r="GWK67" s="419"/>
      <c r="GWL67" s="419"/>
      <c r="GWM67" s="419"/>
      <c r="GWN67" s="419"/>
      <c r="GWO67" s="419"/>
      <c r="GWP67" s="419"/>
      <c r="GWQ67" s="419"/>
      <c r="GWR67" s="419"/>
      <c r="GWS67" s="419"/>
      <c r="GWT67" s="419"/>
      <c r="GWU67" s="419"/>
      <c r="GWV67" s="419"/>
      <c r="GWW67" s="419"/>
      <c r="GWX67" s="419"/>
      <c r="GWY67" s="419"/>
      <c r="GWZ67" s="419"/>
      <c r="GXA67" s="419"/>
      <c r="GXB67" s="419"/>
      <c r="GXC67" s="419"/>
      <c r="GXD67" s="419"/>
      <c r="GXE67" s="419"/>
      <c r="GXF67" s="419"/>
      <c r="GXG67" s="419"/>
      <c r="GXH67" s="419"/>
      <c r="GXI67" s="419"/>
      <c r="GXJ67" s="419"/>
      <c r="GXK67" s="419"/>
      <c r="GXL67" s="419"/>
      <c r="GXM67" s="419"/>
      <c r="GXN67" s="419"/>
      <c r="GXO67" s="419"/>
      <c r="GXP67" s="419"/>
      <c r="GXQ67" s="419"/>
      <c r="GXR67" s="419"/>
      <c r="GXS67" s="419"/>
      <c r="GXT67" s="419"/>
      <c r="GXU67" s="419"/>
      <c r="GXV67" s="419"/>
      <c r="GXW67" s="419"/>
      <c r="GXX67" s="419"/>
      <c r="GXY67" s="419"/>
      <c r="GXZ67" s="419"/>
      <c r="GYA67" s="419"/>
      <c r="GYB67" s="419"/>
      <c r="GYC67" s="419"/>
      <c r="GYD67" s="419"/>
      <c r="GYE67" s="419"/>
      <c r="GYF67" s="419"/>
      <c r="GYG67" s="419"/>
      <c r="GYH67" s="419"/>
      <c r="GYI67" s="419"/>
      <c r="GYJ67" s="419"/>
      <c r="GYK67" s="419"/>
      <c r="GYL67" s="419"/>
      <c r="GYM67" s="419"/>
      <c r="GYN67" s="419"/>
      <c r="GYO67" s="419"/>
      <c r="GYP67" s="419"/>
      <c r="GYQ67" s="419"/>
      <c r="GYR67" s="419"/>
      <c r="GYS67" s="419"/>
      <c r="GYT67" s="419"/>
      <c r="GYU67" s="419"/>
      <c r="GYV67" s="419"/>
      <c r="GYW67" s="419"/>
      <c r="GYX67" s="419"/>
      <c r="GYY67" s="419"/>
      <c r="GYZ67" s="419"/>
      <c r="GZA67" s="419"/>
      <c r="GZB67" s="419"/>
      <c r="GZC67" s="419"/>
      <c r="GZD67" s="419"/>
      <c r="GZE67" s="419"/>
      <c r="GZF67" s="419"/>
      <c r="GZG67" s="419"/>
      <c r="GZH67" s="419"/>
      <c r="GZI67" s="419"/>
      <c r="GZJ67" s="419"/>
      <c r="GZK67" s="419"/>
      <c r="GZL67" s="419"/>
      <c r="GZM67" s="419"/>
      <c r="GZN67" s="419"/>
      <c r="GZO67" s="419"/>
      <c r="GZP67" s="419"/>
      <c r="GZQ67" s="419"/>
      <c r="GZR67" s="419"/>
      <c r="GZS67" s="419"/>
      <c r="GZT67" s="419"/>
      <c r="GZU67" s="419"/>
      <c r="GZV67" s="419"/>
      <c r="GZW67" s="419"/>
      <c r="GZX67" s="419"/>
      <c r="GZY67" s="419"/>
      <c r="GZZ67" s="419"/>
      <c r="HAA67" s="419"/>
      <c r="HAB67" s="419"/>
      <c r="HAC67" s="419"/>
      <c r="HAD67" s="419"/>
      <c r="HAE67" s="419"/>
      <c r="HAF67" s="419"/>
      <c r="HAG67" s="419"/>
      <c r="HAH67" s="419"/>
      <c r="HAI67" s="419"/>
      <c r="HAJ67" s="419"/>
      <c r="HAK67" s="419"/>
      <c r="HAL67" s="419"/>
      <c r="HAM67" s="419"/>
      <c r="HAN67" s="419"/>
      <c r="HAO67" s="419"/>
      <c r="HAP67" s="419"/>
      <c r="HAQ67" s="419"/>
      <c r="HAR67" s="419"/>
      <c r="HAS67" s="419"/>
      <c r="HAT67" s="419"/>
      <c r="HAU67" s="419"/>
      <c r="HAV67" s="419"/>
      <c r="HAW67" s="419"/>
      <c r="HAX67" s="419"/>
      <c r="HAY67" s="419"/>
      <c r="HAZ67" s="419"/>
      <c r="HBA67" s="419"/>
      <c r="HBB67" s="419"/>
      <c r="HBC67" s="419"/>
      <c r="HBD67" s="419"/>
      <c r="HBE67" s="419"/>
      <c r="HBF67" s="419"/>
      <c r="HBG67" s="419"/>
      <c r="HBH67" s="419"/>
      <c r="HBI67" s="419"/>
      <c r="HBJ67" s="419"/>
      <c r="HBK67" s="419"/>
      <c r="HBL67" s="419"/>
      <c r="HBM67" s="419"/>
      <c r="HBN67" s="419"/>
      <c r="HBO67" s="419"/>
      <c r="HBP67" s="419"/>
      <c r="HBQ67" s="419"/>
      <c r="HBR67" s="419"/>
      <c r="HBS67" s="419"/>
      <c r="HBT67" s="419"/>
      <c r="HBU67" s="419"/>
      <c r="HBV67" s="419"/>
      <c r="HBW67" s="419"/>
      <c r="HBX67" s="419"/>
      <c r="HBY67" s="419"/>
      <c r="HBZ67" s="419"/>
      <c r="HCA67" s="419"/>
      <c r="HCB67" s="419"/>
      <c r="HCC67" s="419"/>
      <c r="HCD67" s="419"/>
      <c r="HCE67" s="419"/>
      <c r="HCF67" s="419"/>
      <c r="HCG67" s="419"/>
      <c r="HCH67" s="419"/>
      <c r="HCI67" s="419"/>
      <c r="HCJ67" s="419"/>
      <c r="HCK67" s="419"/>
      <c r="HCL67" s="419"/>
      <c r="HCM67" s="419"/>
      <c r="HCN67" s="419"/>
      <c r="HCO67" s="419"/>
      <c r="HCP67" s="419"/>
      <c r="HCQ67" s="419"/>
      <c r="HCR67" s="419"/>
      <c r="HCS67" s="419"/>
      <c r="HCT67" s="419"/>
      <c r="HCU67" s="419"/>
      <c r="HCV67" s="419"/>
      <c r="HCW67" s="419"/>
      <c r="HCX67" s="419"/>
      <c r="HCY67" s="419"/>
      <c r="HCZ67" s="419"/>
      <c r="HDA67" s="419"/>
      <c r="HDB67" s="419"/>
      <c r="HDC67" s="419"/>
      <c r="HDD67" s="419"/>
      <c r="HDE67" s="419"/>
      <c r="HDF67" s="419"/>
      <c r="HDG67" s="419"/>
      <c r="HDH67" s="419"/>
      <c r="HDI67" s="419"/>
      <c r="HDJ67" s="419"/>
      <c r="HDK67" s="419"/>
      <c r="HDL67" s="419"/>
      <c r="HDM67" s="419"/>
      <c r="HDN67" s="419"/>
      <c r="HDO67" s="419"/>
      <c r="HDP67" s="419"/>
      <c r="HDQ67" s="419"/>
      <c r="HDR67" s="419"/>
      <c r="HDS67" s="419"/>
      <c r="HDT67" s="419"/>
      <c r="HDU67" s="419"/>
      <c r="HDV67" s="419"/>
      <c r="HDW67" s="419"/>
      <c r="HDX67" s="419"/>
      <c r="HDY67" s="419"/>
      <c r="HDZ67" s="419"/>
      <c r="HEA67" s="419"/>
      <c r="HEB67" s="419"/>
      <c r="HEC67" s="419"/>
      <c r="HED67" s="419"/>
      <c r="HEE67" s="419"/>
      <c r="HEF67" s="419"/>
      <c r="HEG67" s="419"/>
      <c r="HEH67" s="419"/>
      <c r="HEI67" s="419"/>
      <c r="HEJ67" s="419"/>
      <c r="HEK67" s="419"/>
      <c r="HEL67" s="419"/>
      <c r="HEM67" s="419"/>
      <c r="HEN67" s="419"/>
      <c r="HEO67" s="419"/>
      <c r="HEP67" s="419"/>
      <c r="HEQ67" s="419"/>
      <c r="HER67" s="419"/>
      <c r="HES67" s="419"/>
      <c r="HET67" s="419"/>
      <c r="HEU67" s="419"/>
      <c r="HEV67" s="419"/>
      <c r="HEW67" s="419"/>
      <c r="HEX67" s="419"/>
      <c r="HEY67" s="419"/>
      <c r="HEZ67" s="419"/>
      <c r="HFA67" s="419"/>
      <c r="HFB67" s="419"/>
      <c r="HFC67" s="419"/>
      <c r="HFD67" s="419"/>
      <c r="HFE67" s="419"/>
      <c r="HFF67" s="419"/>
      <c r="HFG67" s="419"/>
      <c r="HFH67" s="419"/>
      <c r="HFI67" s="419"/>
      <c r="HFJ67" s="419"/>
      <c r="HFK67" s="419"/>
      <c r="HFL67" s="419"/>
      <c r="HFM67" s="419"/>
      <c r="HFN67" s="419"/>
      <c r="HFO67" s="419"/>
      <c r="HFP67" s="419"/>
      <c r="HFQ67" s="419"/>
      <c r="HFR67" s="419"/>
      <c r="HFS67" s="419"/>
      <c r="HFT67" s="419"/>
      <c r="HFU67" s="419"/>
      <c r="HFV67" s="419"/>
      <c r="HFW67" s="419"/>
      <c r="HFX67" s="419"/>
      <c r="HFY67" s="419"/>
      <c r="HFZ67" s="419"/>
      <c r="HGA67" s="419"/>
      <c r="HGB67" s="419"/>
      <c r="HGC67" s="419"/>
      <c r="HGD67" s="419"/>
      <c r="HGE67" s="419"/>
      <c r="HGF67" s="419"/>
      <c r="HGG67" s="419"/>
      <c r="HGH67" s="419"/>
      <c r="HGI67" s="419"/>
      <c r="HGJ67" s="419"/>
      <c r="HGK67" s="419"/>
      <c r="HGL67" s="419"/>
      <c r="HGM67" s="419"/>
      <c r="HGN67" s="419"/>
      <c r="HGO67" s="419"/>
      <c r="HGP67" s="419"/>
      <c r="HGQ67" s="419"/>
      <c r="HGR67" s="419"/>
      <c r="HGS67" s="419"/>
      <c r="HGT67" s="419"/>
      <c r="HGU67" s="419"/>
      <c r="HGV67" s="419"/>
      <c r="HGW67" s="419"/>
      <c r="HGX67" s="419"/>
      <c r="HGY67" s="419"/>
      <c r="HGZ67" s="419"/>
      <c r="HHA67" s="419"/>
      <c r="HHB67" s="419"/>
      <c r="HHC67" s="419"/>
      <c r="HHD67" s="419"/>
      <c r="HHE67" s="419"/>
      <c r="HHF67" s="419"/>
      <c r="HHG67" s="419"/>
      <c r="HHH67" s="419"/>
      <c r="HHI67" s="419"/>
      <c r="HHJ67" s="419"/>
      <c r="HHK67" s="419"/>
      <c r="HHL67" s="419"/>
      <c r="HHM67" s="419"/>
      <c r="HHN67" s="419"/>
      <c r="HHO67" s="419"/>
      <c r="HHP67" s="419"/>
      <c r="HHQ67" s="419"/>
      <c r="HHR67" s="419"/>
      <c r="HHS67" s="419"/>
      <c r="HHT67" s="419"/>
      <c r="HHU67" s="419"/>
      <c r="HHV67" s="419"/>
      <c r="HHW67" s="419"/>
      <c r="HHX67" s="419"/>
      <c r="HHY67" s="419"/>
      <c r="HHZ67" s="419"/>
      <c r="HIA67" s="419"/>
      <c r="HIB67" s="419"/>
      <c r="HIC67" s="419"/>
      <c r="HID67" s="419"/>
      <c r="HIE67" s="419"/>
      <c r="HIF67" s="419"/>
      <c r="HIG67" s="419"/>
      <c r="HIH67" s="419"/>
      <c r="HII67" s="419"/>
      <c r="HIJ67" s="419"/>
      <c r="HIK67" s="419"/>
      <c r="HIL67" s="419"/>
      <c r="HIM67" s="419"/>
      <c r="HIN67" s="419"/>
      <c r="HIO67" s="419"/>
      <c r="HIP67" s="419"/>
      <c r="HIQ67" s="419"/>
      <c r="HIR67" s="419"/>
      <c r="HIS67" s="419"/>
      <c r="HIT67" s="419"/>
      <c r="HIU67" s="419"/>
      <c r="HIV67" s="419"/>
      <c r="HIW67" s="419"/>
      <c r="HIX67" s="419"/>
      <c r="HIY67" s="419"/>
      <c r="HIZ67" s="419"/>
      <c r="HJA67" s="419"/>
      <c r="HJB67" s="419"/>
      <c r="HJC67" s="419"/>
      <c r="HJD67" s="419"/>
      <c r="HJE67" s="419"/>
      <c r="HJF67" s="419"/>
      <c r="HJG67" s="419"/>
      <c r="HJH67" s="419"/>
      <c r="HJI67" s="419"/>
      <c r="HJJ67" s="419"/>
      <c r="HJK67" s="419"/>
      <c r="HJL67" s="419"/>
      <c r="HJM67" s="419"/>
      <c r="HJN67" s="419"/>
      <c r="HJO67" s="419"/>
      <c r="HJP67" s="419"/>
      <c r="HJQ67" s="419"/>
      <c r="HJR67" s="419"/>
      <c r="HJS67" s="419"/>
      <c r="HJT67" s="419"/>
      <c r="HJU67" s="419"/>
      <c r="HJV67" s="419"/>
      <c r="HJW67" s="419"/>
      <c r="HJX67" s="419"/>
      <c r="HJY67" s="419"/>
      <c r="HJZ67" s="419"/>
      <c r="HKA67" s="419"/>
      <c r="HKB67" s="419"/>
      <c r="HKC67" s="419"/>
      <c r="HKD67" s="419"/>
      <c r="HKE67" s="419"/>
      <c r="HKF67" s="419"/>
      <c r="HKG67" s="419"/>
      <c r="HKH67" s="419"/>
      <c r="HKI67" s="419"/>
      <c r="HKJ67" s="419"/>
      <c r="HKK67" s="419"/>
      <c r="HKL67" s="419"/>
      <c r="HKM67" s="419"/>
      <c r="HKN67" s="419"/>
      <c r="HKO67" s="419"/>
      <c r="HKP67" s="419"/>
      <c r="HKQ67" s="419"/>
      <c r="HKR67" s="419"/>
      <c r="HKS67" s="419"/>
      <c r="HKT67" s="419"/>
      <c r="HKU67" s="419"/>
      <c r="HKV67" s="419"/>
      <c r="HKW67" s="419"/>
      <c r="HKX67" s="419"/>
      <c r="HKY67" s="419"/>
      <c r="HKZ67" s="419"/>
      <c r="HLA67" s="419"/>
      <c r="HLB67" s="419"/>
      <c r="HLC67" s="419"/>
      <c r="HLD67" s="419"/>
      <c r="HLE67" s="419"/>
      <c r="HLF67" s="419"/>
      <c r="HLG67" s="419"/>
      <c r="HLH67" s="419"/>
      <c r="HLI67" s="419"/>
      <c r="HLJ67" s="419"/>
      <c r="HLK67" s="419"/>
      <c r="HLL67" s="419"/>
      <c r="HLM67" s="419"/>
      <c r="HLN67" s="419"/>
      <c r="HLO67" s="419"/>
      <c r="HLP67" s="419"/>
      <c r="HLQ67" s="419"/>
      <c r="HLR67" s="419"/>
      <c r="HLS67" s="419"/>
      <c r="HLT67" s="419"/>
      <c r="HLU67" s="419"/>
      <c r="HLV67" s="419"/>
      <c r="HLW67" s="419"/>
      <c r="HLX67" s="419"/>
      <c r="HLY67" s="419"/>
      <c r="HLZ67" s="419"/>
      <c r="HMA67" s="419"/>
      <c r="HMB67" s="419"/>
      <c r="HMC67" s="419"/>
      <c r="HMD67" s="419"/>
      <c r="HME67" s="419"/>
      <c r="HMF67" s="419"/>
      <c r="HMG67" s="419"/>
      <c r="HMH67" s="419"/>
      <c r="HMI67" s="419"/>
      <c r="HMJ67" s="419"/>
      <c r="HMK67" s="419"/>
      <c r="HML67" s="419"/>
      <c r="HMM67" s="419"/>
      <c r="HMN67" s="419"/>
      <c r="HMO67" s="419"/>
      <c r="HMP67" s="419"/>
      <c r="HMQ67" s="419"/>
      <c r="HMR67" s="419"/>
      <c r="HMS67" s="419"/>
      <c r="HMT67" s="419"/>
      <c r="HMU67" s="419"/>
      <c r="HMV67" s="419"/>
      <c r="HMW67" s="419"/>
      <c r="HMX67" s="419"/>
      <c r="HMY67" s="419"/>
      <c r="HMZ67" s="419"/>
      <c r="HNA67" s="419"/>
      <c r="HNB67" s="419"/>
      <c r="HNC67" s="419"/>
      <c r="HND67" s="419"/>
      <c r="HNE67" s="419"/>
      <c r="HNF67" s="419"/>
      <c r="HNG67" s="419"/>
      <c r="HNH67" s="419"/>
      <c r="HNI67" s="419"/>
      <c r="HNJ67" s="419"/>
      <c r="HNK67" s="419"/>
      <c r="HNL67" s="419"/>
      <c r="HNM67" s="419"/>
      <c r="HNN67" s="419"/>
      <c r="HNO67" s="419"/>
      <c r="HNP67" s="419"/>
      <c r="HNQ67" s="419"/>
      <c r="HNR67" s="419"/>
      <c r="HNS67" s="419"/>
      <c r="HNT67" s="419"/>
      <c r="HNU67" s="419"/>
      <c r="HNV67" s="419"/>
      <c r="HNW67" s="419"/>
      <c r="HNX67" s="419"/>
      <c r="HNY67" s="419"/>
      <c r="HNZ67" s="419"/>
      <c r="HOA67" s="419"/>
      <c r="HOB67" s="419"/>
      <c r="HOC67" s="419"/>
      <c r="HOD67" s="419"/>
      <c r="HOE67" s="419"/>
      <c r="HOF67" s="419"/>
      <c r="HOG67" s="419"/>
      <c r="HOH67" s="419"/>
      <c r="HOI67" s="419"/>
      <c r="HOJ67" s="419"/>
      <c r="HOK67" s="419"/>
      <c r="HOL67" s="419"/>
      <c r="HOM67" s="419"/>
      <c r="HON67" s="419"/>
      <c r="HOO67" s="419"/>
      <c r="HOP67" s="419"/>
      <c r="HOQ67" s="419"/>
      <c r="HOR67" s="419"/>
      <c r="HOS67" s="419"/>
      <c r="HOT67" s="419"/>
      <c r="HOU67" s="419"/>
      <c r="HOV67" s="419"/>
      <c r="HOW67" s="419"/>
      <c r="HOX67" s="419"/>
      <c r="HOY67" s="419"/>
      <c r="HOZ67" s="419"/>
      <c r="HPA67" s="419"/>
      <c r="HPB67" s="419"/>
      <c r="HPC67" s="419"/>
      <c r="HPD67" s="419"/>
      <c r="HPE67" s="419"/>
      <c r="HPF67" s="419"/>
      <c r="HPG67" s="419"/>
      <c r="HPH67" s="419"/>
      <c r="HPI67" s="419"/>
      <c r="HPJ67" s="419"/>
      <c r="HPK67" s="419"/>
      <c r="HPL67" s="419"/>
      <c r="HPM67" s="419"/>
      <c r="HPN67" s="419"/>
      <c r="HPO67" s="419"/>
      <c r="HPP67" s="419"/>
      <c r="HPQ67" s="419"/>
      <c r="HPR67" s="419"/>
      <c r="HPS67" s="419"/>
      <c r="HPT67" s="419"/>
      <c r="HPU67" s="419"/>
      <c r="HPV67" s="419"/>
      <c r="HPW67" s="419"/>
      <c r="HPX67" s="419"/>
      <c r="HPY67" s="419"/>
      <c r="HPZ67" s="419"/>
      <c r="HQA67" s="419"/>
      <c r="HQB67" s="419"/>
      <c r="HQC67" s="419"/>
      <c r="HQD67" s="419"/>
      <c r="HQE67" s="419"/>
      <c r="HQF67" s="419"/>
      <c r="HQG67" s="419"/>
      <c r="HQH67" s="419"/>
      <c r="HQI67" s="419"/>
      <c r="HQJ67" s="419"/>
      <c r="HQK67" s="419"/>
      <c r="HQL67" s="419"/>
      <c r="HQM67" s="419"/>
      <c r="HQN67" s="419"/>
      <c r="HQO67" s="419"/>
      <c r="HQP67" s="419"/>
      <c r="HQQ67" s="419"/>
      <c r="HQR67" s="419"/>
      <c r="HQS67" s="419"/>
      <c r="HQT67" s="419"/>
      <c r="HQU67" s="419"/>
      <c r="HQV67" s="419"/>
      <c r="HQW67" s="419"/>
      <c r="HQX67" s="419"/>
      <c r="HQY67" s="419"/>
      <c r="HQZ67" s="419"/>
      <c r="HRA67" s="419"/>
      <c r="HRB67" s="419"/>
      <c r="HRC67" s="419"/>
      <c r="HRD67" s="419"/>
      <c r="HRE67" s="419"/>
      <c r="HRF67" s="419"/>
      <c r="HRG67" s="419"/>
      <c r="HRH67" s="419"/>
      <c r="HRI67" s="419"/>
      <c r="HRJ67" s="419"/>
      <c r="HRK67" s="419"/>
      <c r="HRL67" s="419"/>
      <c r="HRM67" s="419"/>
      <c r="HRN67" s="419"/>
      <c r="HRO67" s="419"/>
      <c r="HRP67" s="419"/>
      <c r="HRQ67" s="419"/>
      <c r="HRR67" s="419"/>
      <c r="HRS67" s="419"/>
      <c r="HRT67" s="419"/>
      <c r="HRU67" s="419"/>
      <c r="HRV67" s="419"/>
      <c r="HRW67" s="419"/>
      <c r="HRX67" s="419"/>
      <c r="HRY67" s="419"/>
      <c r="HRZ67" s="419"/>
      <c r="HSA67" s="419"/>
      <c r="HSB67" s="419"/>
      <c r="HSC67" s="419"/>
      <c r="HSD67" s="419"/>
      <c r="HSE67" s="419"/>
      <c r="HSF67" s="419"/>
      <c r="HSG67" s="419"/>
      <c r="HSH67" s="419"/>
      <c r="HSI67" s="419"/>
      <c r="HSJ67" s="419"/>
      <c r="HSK67" s="419"/>
      <c r="HSL67" s="419"/>
      <c r="HSM67" s="419"/>
      <c r="HSN67" s="419"/>
      <c r="HSO67" s="419"/>
      <c r="HSP67" s="419"/>
      <c r="HSQ67" s="419"/>
      <c r="HSR67" s="419"/>
      <c r="HSS67" s="419"/>
      <c r="HST67" s="419"/>
      <c r="HSU67" s="419"/>
      <c r="HSV67" s="419"/>
      <c r="HSW67" s="419"/>
      <c r="HSX67" s="419"/>
      <c r="HSY67" s="419"/>
      <c r="HSZ67" s="419"/>
      <c r="HTA67" s="419"/>
      <c r="HTB67" s="419"/>
      <c r="HTC67" s="419"/>
      <c r="HTD67" s="419"/>
      <c r="HTE67" s="419"/>
      <c r="HTF67" s="419"/>
      <c r="HTG67" s="419"/>
      <c r="HTH67" s="419"/>
      <c r="HTI67" s="419"/>
      <c r="HTJ67" s="419"/>
      <c r="HTK67" s="419"/>
      <c r="HTL67" s="419"/>
      <c r="HTM67" s="419"/>
      <c r="HTN67" s="419"/>
      <c r="HTO67" s="419"/>
      <c r="HTP67" s="419"/>
      <c r="HTQ67" s="419"/>
      <c r="HTR67" s="419"/>
      <c r="HTS67" s="419"/>
      <c r="HTT67" s="419"/>
      <c r="HTU67" s="419"/>
      <c r="HTV67" s="419"/>
      <c r="HTW67" s="419"/>
      <c r="HTX67" s="419"/>
      <c r="HTY67" s="419"/>
      <c r="HTZ67" s="419"/>
      <c r="HUA67" s="419"/>
      <c r="HUB67" s="419"/>
      <c r="HUC67" s="419"/>
      <c r="HUD67" s="419"/>
      <c r="HUE67" s="419"/>
      <c r="HUF67" s="419"/>
      <c r="HUG67" s="419"/>
      <c r="HUH67" s="419"/>
      <c r="HUI67" s="419"/>
      <c r="HUJ67" s="419"/>
      <c r="HUK67" s="419"/>
      <c r="HUL67" s="419"/>
      <c r="HUM67" s="419"/>
      <c r="HUN67" s="419"/>
      <c r="HUO67" s="419"/>
      <c r="HUP67" s="419"/>
      <c r="HUQ67" s="419"/>
      <c r="HUR67" s="419"/>
      <c r="HUS67" s="419"/>
      <c r="HUT67" s="419"/>
      <c r="HUU67" s="419"/>
      <c r="HUV67" s="419"/>
      <c r="HUW67" s="419"/>
      <c r="HUX67" s="419"/>
      <c r="HUY67" s="419"/>
      <c r="HUZ67" s="419"/>
      <c r="HVA67" s="419"/>
      <c r="HVB67" s="419"/>
      <c r="HVC67" s="419"/>
      <c r="HVD67" s="419"/>
      <c r="HVE67" s="419"/>
      <c r="HVF67" s="419"/>
      <c r="HVG67" s="419"/>
      <c r="HVH67" s="419"/>
      <c r="HVI67" s="419"/>
      <c r="HVJ67" s="419"/>
      <c r="HVK67" s="419"/>
      <c r="HVL67" s="419"/>
      <c r="HVM67" s="419"/>
      <c r="HVN67" s="419"/>
      <c r="HVO67" s="419"/>
      <c r="HVP67" s="419"/>
      <c r="HVQ67" s="419"/>
      <c r="HVR67" s="419"/>
      <c r="HVS67" s="419"/>
      <c r="HVT67" s="419"/>
      <c r="HVU67" s="419"/>
      <c r="HVV67" s="419"/>
      <c r="HVW67" s="419"/>
      <c r="HVX67" s="419"/>
      <c r="HVY67" s="419"/>
      <c r="HVZ67" s="419"/>
      <c r="HWA67" s="419"/>
      <c r="HWB67" s="419"/>
      <c r="HWC67" s="419"/>
      <c r="HWD67" s="419"/>
      <c r="HWE67" s="419"/>
      <c r="HWF67" s="419"/>
      <c r="HWG67" s="419"/>
      <c r="HWH67" s="419"/>
      <c r="HWI67" s="419"/>
      <c r="HWJ67" s="419"/>
      <c r="HWK67" s="419"/>
      <c r="HWL67" s="419"/>
      <c r="HWM67" s="419"/>
      <c r="HWN67" s="419"/>
      <c r="HWO67" s="419"/>
      <c r="HWP67" s="419"/>
      <c r="HWQ67" s="419"/>
      <c r="HWR67" s="419"/>
      <c r="HWS67" s="419"/>
      <c r="HWT67" s="419"/>
      <c r="HWU67" s="419"/>
      <c r="HWV67" s="419"/>
      <c r="HWW67" s="419"/>
      <c r="HWX67" s="419"/>
      <c r="HWY67" s="419"/>
      <c r="HWZ67" s="419"/>
      <c r="HXA67" s="419"/>
      <c r="HXB67" s="419"/>
      <c r="HXC67" s="419"/>
      <c r="HXD67" s="419"/>
      <c r="HXE67" s="419"/>
      <c r="HXF67" s="419"/>
      <c r="HXG67" s="419"/>
      <c r="HXH67" s="419"/>
      <c r="HXI67" s="419"/>
      <c r="HXJ67" s="419"/>
      <c r="HXK67" s="419"/>
      <c r="HXL67" s="419"/>
      <c r="HXM67" s="419"/>
      <c r="HXN67" s="419"/>
      <c r="HXO67" s="419"/>
      <c r="HXP67" s="419"/>
      <c r="HXQ67" s="419"/>
      <c r="HXR67" s="419"/>
      <c r="HXS67" s="419"/>
      <c r="HXT67" s="419"/>
      <c r="HXU67" s="419"/>
      <c r="HXV67" s="419"/>
      <c r="HXW67" s="419"/>
      <c r="HXX67" s="419"/>
      <c r="HXY67" s="419"/>
      <c r="HXZ67" s="419"/>
      <c r="HYA67" s="419"/>
      <c r="HYB67" s="419"/>
      <c r="HYC67" s="419"/>
      <c r="HYD67" s="419"/>
      <c r="HYE67" s="419"/>
      <c r="HYF67" s="419"/>
      <c r="HYG67" s="419"/>
      <c r="HYH67" s="419"/>
      <c r="HYI67" s="419"/>
      <c r="HYJ67" s="419"/>
      <c r="HYK67" s="419"/>
      <c r="HYL67" s="419"/>
      <c r="HYM67" s="419"/>
      <c r="HYN67" s="419"/>
      <c r="HYO67" s="419"/>
      <c r="HYP67" s="419"/>
      <c r="HYQ67" s="419"/>
      <c r="HYR67" s="419"/>
      <c r="HYS67" s="419"/>
      <c r="HYT67" s="419"/>
      <c r="HYU67" s="419"/>
      <c r="HYV67" s="419"/>
      <c r="HYW67" s="419"/>
      <c r="HYX67" s="419"/>
      <c r="HYY67" s="419"/>
      <c r="HYZ67" s="419"/>
      <c r="HZA67" s="419"/>
      <c r="HZB67" s="419"/>
      <c r="HZC67" s="419"/>
      <c r="HZD67" s="419"/>
      <c r="HZE67" s="419"/>
      <c r="HZF67" s="419"/>
      <c r="HZG67" s="419"/>
      <c r="HZH67" s="419"/>
      <c r="HZI67" s="419"/>
      <c r="HZJ67" s="419"/>
      <c r="HZK67" s="419"/>
      <c r="HZL67" s="419"/>
      <c r="HZM67" s="419"/>
      <c r="HZN67" s="419"/>
      <c r="HZO67" s="419"/>
      <c r="HZP67" s="419"/>
      <c r="HZQ67" s="419"/>
      <c r="HZR67" s="419"/>
      <c r="HZS67" s="419"/>
      <c r="HZT67" s="419"/>
      <c r="HZU67" s="419"/>
      <c r="HZV67" s="419"/>
      <c r="HZW67" s="419"/>
      <c r="HZX67" s="419"/>
      <c r="HZY67" s="419"/>
      <c r="HZZ67" s="419"/>
      <c r="IAA67" s="419"/>
      <c r="IAB67" s="419"/>
      <c r="IAC67" s="419"/>
      <c r="IAD67" s="419"/>
      <c r="IAE67" s="419"/>
      <c r="IAF67" s="419"/>
      <c r="IAG67" s="419"/>
      <c r="IAH67" s="419"/>
      <c r="IAI67" s="419"/>
      <c r="IAJ67" s="419"/>
      <c r="IAK67" s="419"/>
      <c r="IAL67" s="419"/>
      <c r="IAM67" s="419"/>
      <c r="IAN67" s="419"/>
      <c r="IAO67" s="419"/>
      <c r="IAP67" s="419"/>
      <c r="IAQ67" s="419"/>
      <c r="IAR67" s="419"/>
      <c r="IAS67" s="419"/>
      <c r="IAT67" s="419"/>
      <c r="IAU67" s="419"/>
      <c r="IAV67" s="419"/>
      <c r="IAW67" s="419"/>
      <c r="IAX67" s="419"/>
      <c r="IAY67" s="419"/>
      <c r="IAZ67" s="419"/>
      <c r="IBA67" s="419"/>
      <c r="IBB67" s="419"/>
      <c r="IBC67" s="419"/>
      <c r="IBD67" s="419"/>
      <c r="IBE67" s="419"/>
      <c r="IBF67" s="419"/>
      <c r="IBG67" s="419"/>
      <c r="IBH67" s="419"/>
      <c r="IBI67" s="419"/>
      <c r="IBJ67" s="419"/>
      <c r="IBK67" s="419"/>
      <c r="IBL67" s="419"/>
      <c r="IBM67" s="419"/>
      <c r="IBN67" s="419"/>
      <c r="IBO67" s="419"/>
      <c r="IBP67" s="419"/>
      <c r="IBQ67" s="419"/>
      <c r="IBR67" s="419"/>
      <c r="IBS67" s="419"/>
      <c r="IBT67" s="419"/>
      <c r="IBU67" s="419"/>
      <c r="IBV67" s="419"/>
      <c r="IBW67" s="419"/>
      <c r="IBX67" s="419"/>
      <c r="IBY67" s="419"/>
      <c r="IBZ67" s="419"/>
      <c r="ICA67" s="419"/>
      <c r="ICB67" s="419"/>
      <c r="ICC67" s="419"/>
      <c r="ICD67" s="419"/>
      <c r="ICE67" s="419"/>
      <c r="ICF67" s="419"/>
      <c r="ICG67" s="419"/>
      <c r="ICH67" s="419"/>
      <c r="ICI67" s="419"/>
      <c r="ICJ67" s="419"/>
      <c r="ICK67" s="419"/>
      <c r="ICL67" s="419"/>
      <c r="ICM67" s="419"/>
      <c r="ICN67" s="419"/>
      <c r="ICO67" s="419"/>
      <c r="ICP67" s="419"/>
      <c r="ICQ67" s="419"/>
      <c r="ICR67" s="419"/>
      <c r="ICS67" s="419"/>
      <c r="ICT67" s="419"/>
      <c r="ICU67" s="419"/>
      <c r="ICV67" s="419"/>
      <c r="ICW67" s="419"/>
      <c r="ICX67" s="419"/>
      <c r="ICY67" s="419"/>
      <c r="ICZ67" s="419"/>
      <c r="IDA67" s="419"/>
      <c r="IDB67" s="419"/>
      <c r="IDC67" s="419"/>
      <c r="IDD67" s="419"/>
      <c r="IDE67" s="419"/>
      <c r="IDF67" s="419"/>
      <c r="IDG67" s="419"/>
      <c r="IDH67" s="419"/>
      <c r="IDI67" s="419"/>
      <c r="IDJ67" s="419"/>
      <c r="IDK67" s="419"/>
      <c r="IDL67" s="419"/>
      <c r="IDM67" s="419"/>
      <c r="IDN67" s="419"/>
      <c r="IDO67" s="419"/>
      <c r="IDP67" s="419"/>
      <c r="IDQ67" s="419"/>
      <c r="IDR67" s="419"/>
      <c r="IDS67" s="419"/>
      <c r="IDT67" s="419"/>
      <c r="IDU67" s="419"/>
      <c r="IDV67" s="419"/>
      <c r="IDW67" s="419"/>
      <c r="IDX67" s="419"/>
      <c r="IDY67" s="419"/>
      <c r="IDZ67" s="419"/>
      <c r="IEA67" s="419"/>
      <c r="IEB67" s="419"/>
      <c r="IEC67" s="419"/>
      <c r="IED67" s="419"/>
      <c r="IEE67" s="419"/>
      <c r="IEF67" s="419"/>
      <c r="IEG67" s="419"/>
      <c r="IEH67" s="419"/>
      <c r="IEI67" s="419"/>
      <c r="IEJ67" s="419"/>
      <c r="IEK67" s="419"/>
      <c r="IEL67" s="419"/>
      <c r="IEM67" s="419"/>
      <c r="IEN67" s="419"/>
      <c r="IEO67" s="419"/>
      <c r="IEP67" s="419"/>
      <c r="IEQ67" s="419"/>
      <c r="IER67" s="419"/>
      <c r="IES67" s="419"/>
      <c r="IET67" s="419"/>
      <c r="IEU67" s="419"/>
      <c r="IEV67" s="419"/>
      <c r="IEW67" s="419"/>
      <c r="IEX67" s="419"/>
      <c r="IEY67" s="419"/>
      <c r="IEZ67" s="419"/>
      <c r="IFA67" s="419"/>
      <c r="IFB67" s="419"/>
      <c r="IFC67" s="419"/>
      <c r="IFD67" s="419"/>
      <c r="IFE67" s="419"/>
      <c r="IFF67" s="419"/>
      <c r="IFG67" s="419"/>
      <c r="IFH67" s="419"/>
      <c r="IFI67" s="419"/>
      <c r="IFJ67" s="419"/>
      <c r="IFK67" s="419"/>
      <c r="IFL67" s="419"/>
      <c r="IFM67" s="419"/>
      <c r="IFN67" s="419"/>
      <c r="IFO67" s="419"/>
      <c r="IFP67" s="419"/>
      <c r="IFQ67" s="419"/>
      <c r="IFR67" s="419"/>
      <c r="IFS67" s="419"/>
      <c r="IFT67" s="419"/>
      <c r="IFU67" s="419"/>
      <c r="IFV67" s="419"/>
      <c r="IFW67" s="419"/>
      <c r="IFX67" s="419"/>
      <c r="IFY67" s="419"/>
      <c r="IFZ67" s="419"/>
      <c r="IGA67" s="419"/>
      <c r="IGB67" s="419"/>
      <c r="IGC67" s="419"/>
      <c r="IGD67" s="419"/>
      <c r="IGE67" s="419"/>
      <c r="IGF67" s="419"/>
      <c r="IGG67" s="419"/>
      <c r="IGH67" s="419"/>
      <c r="IGI67" s="419"/>
      <c r="IGJ67" s="419"/>
      <c r="IGK67" s="419"/>
      <c r="IGL67" s="419"/>
      <c r="IGM67" s="419"/>
      <c r="IGN67" s="419"/>
      <c r="IGO67" s="419"/>
      <c r="IGP67" s="419"/>
      <c r="IGQ67" s="419"/>
      <c r="IGR67" s="419"/>
      <c r="IGS67" s="419"/>
      <c r="IGT67" s="419"/>
      <c r="IGU67" s="419"/>
      <c r="IGV67" s="419"/>
      <c r="IGW67" s="419"/>
      <c r="IGX67" s="419"/>
      <c r="IGY67" s="419"/>
      <c r="IGZ67" s="419"/>
      <c r="IHA67" s="419"/>
      <c r="IHB67" s="419"/>
      <c r="IHC67" s="419"/>
      <c r="IHD67" s="419"/>
      <c r="IHE67" s="419"/>
      <c r="IHF67" s="419"/>
      <c r="IHG67" s="419"/>
      <c r="IHH67" s="419"/>
      <c r="IHI67" s="419"/>
      <c r="IHJ67" s="419"/>
      <c r="IHK67" s="419"/>
      <c r="IHL67" s="419"/>
      <c r="IHM67" s="419"/>
      <c r="IHN67" s="419"/>
      <c r="IHO67" s="419"/>
      <c r="IHP67" s="419"/>
      <c r="IHQ67" s="419"/>
      <c r="IHR67" s="419"/>
      <c r="IHS67" s="419"/>
      <c r="IHT67" s="419"/>
      <c r="IHU67" s="419"/>
      <c r="IHV67" s="419"/>
      <c r="IHW67" s="419"/>
      <c r="IHX67" s="419"/>
      <c r="IHY67" s="419"/>
      <c r="IHZ67" s="419"/>
      <c r="IIA67" s="419"/>
      <c r="IIB67" s="419"/>
      <c r="IIC67" s="419"/>
      <c r="IID67" s="419"/>
      <c r="IIE67" s="419"/>
      <c r="IIF67" s="419"/>
      <c r="IIG67" s="419"/>
      <c r="IIH67" s="419"/>
      <c r="III67" s="419"/>
      <c r="IIJ67" s="419"/>
      <c r="IIK67" s="419"/>
      <c r="IIL67" s="419"/>
      <c r="IIM67" s="419"/>
      <c r="IIN67" s="419"/>
      <c r="IIO67" s="419"/>
      <c r="IIP67" s="419"/>
      <c r="IIQ67" s="419"/>
      <c r="IIR67" s="419"/>
      <c r="IIS67" s="419"/>
      <c r="IIT67" s="419"/>
      <c r="IIU67" s="419"/>
      <c r="IIV67" s="419"/>
      <c r="IIW67" s="419"/>
      <c r="IIX67" s="419"/>
      <c r="IIY67" s="419"/>
      <c r="IIZ67" s="419"/>
      <c r="IJA67" s="419"/>
      <c r="IJB67" s="419"/>
      <c r="IJC67" s="419"/>
      <c r="IJD67" s="419"/>
      <c r="IJE67" s="419"/>
      <c r="IJF67" s="419"/>
      <c r="IJG67" s="419"/>
      <c r="IJH67" s="419"/>
      <c r="IJI67" s="419"/>
      <c r="IJJ67" s="419"/>
      <c r="IJK67" s="419"/>
      <c r="IJL67" s="419"/>
      <c r="IJM67" s="419"/>
      <c r="IJN67" s="419"/>
      <c r="IJO67" s="419"/>
      <c r="IJP67" s="419"/>
      <c r="IJQ67" s="419"/>
      <c r="IJR67" s="419"/>
      <c r="IJS67" s="419"/>
      <c r="IJT67" s="419"/>
      <c r="IJU67" s="419"/>
      <c r="IJV67" s="419"/>
      <c r="IJW67" s="419"/>
      <c r="IJX67" s="419"/>
      <c r="IJY67" s="419"/>
      <c r="IJZ67" s="419"/>
      <c r="IKA67" s="419"/>
      <c r="IKB67" s="419"/>
      <c r="IKC67" s="419"/>
      <c r="IKD67" s="419"/>
      <c r="IKE67" s="419"/>
      <c r="IKF67" s="419"/>
      <c r="IKG67" s="419"/>
      <c r="IKH67" s="419"/>
      <c r="IKI67" s="419"/>
      <c r="IKJ67" s="419"/>
      <c r="IKK67" s="419"/>
      <c r="IKL67" s="419"/>
      <c r="IKM67" s="419"/>
      <c r="IKN67" s="419"/>
      <c r="IKO67" s="419"/>
      <c r="IKP67" s="419"/>
      <c r="IKQ67" s="419"/>
      <c r="IKR67" s="419"/>
      <c r="IKS67" s="419"/>
      <c r="IKT67" s="419"/>
      <c r="IKU67" s="419"/>
      <c r="IKV67" s="419"/>
      <c r="IKW67" s="419"/>
      <c r="IKX67" s="419"/>
      <c r="IKY67" s="419"/>
      <c r="IKZ67" s="419"/>
      <c r="ILA67" s="419"/>
      <c r="ILB67" s="419"/>
      <c r="ILC67" s="419"/>
      <c r="ILD67" s="419"/>
      <c r="ILE67" s="419"/>
      <c r="ILF67" s="419"/>
      <c r="ILG67" s="419"/>
      <c r="ILH67" s="419"/>
      <c r="ILI67" s="419"/>
      <c r="ILJ67" s="419"/>
      <c r="ILK67" s="419"/>
      <c r="ILL67" s="419"/>
      <c r="ILM67" s="419"/>
      <c r="ILN67" s="419"/>
      <c r="ILO67" s="419"/>
      <c r="ILP67" s="419"/>
      <c r="ILQ67" s="419"/>
      <c r="ILR67" s="419"/>
      <c r="ILS67" s="419"/>
      <c r="ILT67" s="419"/>
      <c r="ILU67" s="419"/>
      <c r="ILV67" s="419"/>
      <c r="ILW67" s="419"/>
      <c r="ILX67" s="419"/>
      <c r="ILY67" s="419"/>
      <c r="ILZ67" s="419"/>
      <c r="IMA67" s="419"/>
      <c r="IMB67" s="419"/>
      <c r="IMC67" s="419"/>
      <c r="IMD67" s="419"/>
      <c r="IME67" s="419"/>
      <c r="IMF67" s="419"/>
      <c r="IMG67" s="419"/>
      <c r="IMH67" s="419"/>
      <c r="IMI67" s="419"/>
      <c r="IMJ67" s="419"/>
      <c r="IMK67" s="419"/>
      <c r="IML67" s="419"/>
      <c r="IMM67" s="419"/>
      <c r="IMN67" s="419"/>
      <c r="IMO67" s="419"/>
      <c r="IMP67" s="419"/>
      <c r="IMQ67" s="419"/>
      <c r="IMR67" s="419"/>
      <c r="IMS67" s="419"/>
      <c r="IMT67" s="419"/>
      <c r="IMU67" s="419"/>
      <c r="IMV67" s="419"/>
      <c r="IMW67" s="419"/>
      <c r="IMX67" s="419"/>
      <c r="IMY67" s="419"/>
      <c r="IMZ67" s="419"/>
      <c r="INA67" s="419"/>
      <c r="INB67" s="419"/>
      <c r="INC67" s="419"/>
      <c r="IND67" s="419"/>
      <c r="INE67" s="419"/>
      <c r="INF67" s="419"/>
      <c r="ING67" s="419"/>
      <c r="INH67" s="419"/>
      <c r="INI67" s="419"/>
      <c r="INJ67" s="419"/>
      <c r="INK67" s="419"/>
      <c r="INL67" s="419"/>
      <c r="INM67" s="419"/>
      <c r="INN67" s="419"/>
      <c r="INO67" s="419"/>
      <c r="INP67" s="419"/>
      <c r="INQ67" s="419"/>
      <c r="INR67" s="419"/>
      <c r="INS67" s="419"/>
      <c r="INT67" s="419"/>
      <c r="INU67" s="419"/>
      <c r="INV67" s="419"/>
      <c r="INW67" s="419"/>
      <c r="INX67" s="419"/>
      <c r="INY67" s="419"/>
      <c r="INZ67" s="419"/>
      <c r="IOA67" s="419"/>
      <c r="IOB67" s="419"/>
      <c r="IOC67" s="419"/>
      <c r="IOD67" s="419"/>
      <c r="IOE67" s="419"/>
      <c r="IOF67" s="419"/>
      <c r="IOG67" s="419"/>
      <c r="IOH67" s="419"/>
      <c r="IOI67" s="419"/>
      <c r="IOJ67" s="419"/>
      <c r="IOK67" s="419"/>
      <c r="IOL67" s="419"/>
      <c r="IOM67" s="419"/>
      <c r="ION67" s="419"/>
      <c r="IOO67" s="419"/>
      <c r="IOP67" s="419"/>
      <c r="IOQ67" s="419"/>
      <c r="IOR67" s="419"/>
      <c r="IOS67" s="419"/>
      <c r="IOT67" s="419"/>
      <c r="IOU67" s="419"/>
      <c r="IOV67" s="419"/>
      <c r="IOW67" s="419"/>
      <c r="IOX67" s="419"/>
      <c r="IOY67" s="419"/>
      <c r="IOZ67" s="419"/>
      <c r="IPA67" s="419"/>
      <c r="IPB67" s="419"/>
      <c r="IPC67" s="419"/>
      <c r="IPD67" s="419"/>
      <c r="IPE67" s="419"/>
      <c r="IPF67" s="419"/>
      <c r="IPG67" s="419"/>
      <c r="IPH67" s="419"/>
      <c r="IPI67" s="419"/>
      <c r="IPJ67" s="419"/>
      <c r="IPK67" s="419"/>
      <c r="IPL67" s="419"/>
      <c r="IPM67" s="419"/>
      <c r="IPN67" s="419"/>
      <c r="IPO67" s="419"/>
      <c r="IPP67" s="419"/>
      <c r="IPQ67" s="419"/>
      <c r="IPR67" s="419"/>
      <c r="IPS67" s="419"/>
      <c r="IPT67" s="419"/>
      <c r="IPU67" s="419"/>
      <c r="IPV67" s="419"/>
      <c r="IPW67" s="419"/>
      <c r="IPX67" s="419"/>
      <c r="IPY67" s="419"/>
      <c r="IPZ67" s="419"/>
      <c r="IQA67" s="419"/>
      <c r="IQB67" s="419"/>
      <c r="IQC67" s="419"/>
      <c r="IQD67" s="419"/>
      <c r="IQE67" s="419"/>
      <c r="IQF67" s="419"/>
      <c r="IQG67" s="419"/>
      <c r="IQH67" s="419"/>
      <c r="IQI67" s="419"/>
      <c r="IQJ67" s="419"/>
      <c r="IQK67" s="419"/>
      <c r="IQL67" s="419"/>
      <c r="IQM67" s="419"/>
      <c r="IQN67" s="419"/>
      <c r="IQO67" s="419"/>
      <c r="IQP67" s="419"/>
      <c r="IQQ67" s="419"/>
      <c r="IQR67" s="419"/>
      <c r="IQS67" s="419"/>
      <c r="IQT67" s="419"/>
      <c r="IQU67" s="419"/>
      <c r="IQV67" s="419"/>
      <c r="IQW67" s="419"/>
      <c r="IQX67" s="419"/>
      <c r="IQY67" s="419"/>
      <c r="IQZ67" s="419"/>
      <c r="IRA67" s="419"/>
      <c r="IRB67" s="419"/>
      <c r="IRC67" s="419"/>
      <c r="IRD67" s="419"/>
      <c r="IRE67" s="419"/>
      <c r="IRF67" s="419"/>
      <c r="IRG67" s="419"/>
      <c r="IRH67" s="419"/>
      <c r="IRI67" s="419"/>
      <c r="IRJ67" s="419"/>
      <c r="IRK67" s="419"/>
      <c r="IRL67" s="419"/>
      <c r="IRM67" s="419"/>
      <c r="IRN67" s="419"/>
      <c r="IRO67" s="419"/>
      <c r="IRP67" s="419"/>
      <c r="IRQ67" s="419"/>
      <c r="IRR67" s="419"/>
      <c r="IRS67" s="419"/>
      <c r="IRT67" s="419"/>
      <c r="IRU67" s="419"/>
      <c r="IRV67" s="419"/>
      <c r="IRW67" s="419"/>
      <c r="IRX67" s="419"/>
      <c r="IRY67" s="419"/>
      <c r="IRZ67" s="419"/>
      <c r="ISA67" s="419"/>
      <c r="ISB67" s="419"/>
      <c r="ISC67" s="419"/>
      <c r="ISD67" s="419"/>
      <c r="ISE67" s="419"/>
      <c r="ISF67" s="419"/>
      <c r="ISG67" s="419"/>
      <c r="ISH67" s="419"/>
      <c r="ISI67" s="419"/>
      <c r="ISJ67" s="419"/>
      <c r="ISK67" s="419"/>
      <c r="ISL67" s="419"/>
      <c r="ISM67" s="419"/>
      <c r="ISN67" s="419"/>
      <c r="ISO67" s="419"/>
      <c r="ISP67" s="419"/>
      <c r="ISQ67" s="419"/>
      <c r="ISR67" s="419"/>
      <c r="ISS67" s="419"/>
      <c r="IST67" s="419"/>
      <c r="ISU67" s="419"/>
      <c r="ISV67" s="419"/>
      <c r="ISW67" s="419"/>
      <c r="ISX67" s="419"/>
      <c r="ISY67" s="419"/>
      <c r="ISZ67" s="419"/>
      <c r="ITA67" s="419"/>
      <c r="ITB67" s="419"/>
      <c r="ITC67" s="419"/>
      <c r="ITD67" s="419"/>
      <c r="ITE67" s="419"/>
      <c r="ITF67" s="419"/>
      <c r="ITG67" s="419"/>
      <c r="ITH67" s="419"/>
      <c r="ITI67" s="419"/>
      <c r="ITJ67" s="419"/>
      <c r="ITK67" s="419"/>
      <c r="ITL67" s="419"/>
      <c r="ITM67" s="419"/>
      <c r="ITN67" s="419"/>
      <c r="ITO67" s="419"/>
      <c r="ITP67" s="419"/>
      <c r="ITQ67" s="419"/>
      <c r="ITR67" s="419"/>
      <c r="ITS67" s="419"/>
      <c r="ITT67" s="419"/>
      <c r="ITU67" s="419"/>
      <c r="ITV67" s="419"/>
      <c r="ITW67" s="419"/>
      <c r="ITX67" s="419"/>
      <c r="ITY67" s="419"/>
      <c r="ITZ67" s="419"/>
      <c r="IUA67" s="419"/>
      <c r="IUB67" s="419"/>
      <c r="IUC67" s="419"/>
      <c r="IUD67" s="419"/>
      <c r="IUE67" s="419"/>
      <c r="IUF67" s="419"/>
      <c r="IUG67" s="419"/>
      <c r="IUH67" s="419"/>
      <c r="IUI67" s="419"/>
      <c r="IUJ67" s="419"/>
      <c r="IUK67" s="419"/>
      <c r="IUL67" s="419"/>
      <c r="IUM67" s="419"/>
      <c r="IUN67" s="419"/>
      <c r="IUO67" s="419"/>
      <c r="IUP67" s="419"/>
      <c r="IUQ67" s="419"/>
      <c r="IUR67" s="419"/>
      <c r="IUS67" s="419"/>
      <c r="IUT67" s="419"/>
      <c r="IUU67" s="419"/>
      <c r="IUV67" s="419"/>
      <c r="IUW67" s="419"/>
      <c r="IUX67" s="419"/>
      <c r="IUY67" s="419"/>
      <c r="IUZ67" s="419"/>
      <c r="IVA67" s="419"/>
      <c r="IVB67" s="419"/>
      <c r="IVC67" s="419"/>
      <c r="IVD67" s="419"/>
      <c r="IVE67" s="419"/>
      <c r="IVF67" s="419"/>
      <c r="IVG67" s="419"/>
      <c r="IVH67" s="419"/>
      <c r="IVI67" s="419"/>
      <c r="IVJ67" s="419"/>
      <c r="IVK67" s="419"/>
      <c r="IVL67" s="419"/>
      <c r="IVM67" s="419"/>
      <c r="IVN67" s="419"/>
      <c r="IVO67" s="419"/>
      <c r="IVP67" s="419"/>
      <c r="IVQ67" s="419"/>
      <c r="IVR67" s="419"/>
      <c r="IVS67" s="419"/>
      <c r="IVT67" s="419"/>
      <c r="IVU67" s="419"/>
      <c r="IVV67" s="419"/>
      <c r="IVW67" s="419"/>
      <c r="IVX67" s="419"/>
      <c r="IVY67" s="419"/>
      <c r="IVZ67" s="419"/>
      <c r="IWA67" s="419"/>
      <c r="IWB67" s="419"/>
      <c r="IWC67" s="419"/>
      <c r="IWD67" s="419"/>
      <c r="IWE67" s="419"/>
      <c r="IWF67" s="419"/>
      <c r="IWG67" s="419"/>
      <c r="IWH67" s="419"/>
      <c r="IWI67" s="419"/>
      <c r="IWJ67" s="419"/>
      <c r="IWK67" s="419"/>
      <c r="IWL67" s="419"/>
      <c r="IWM67" s="419"/>
      <c r="IWN67" s="419"/>
      <c r="IWO67" s="419"/>
      <c r="IWP67" s="419"/>
      <c r="IWQ67" s="419"/>
      <c r="IWR67" s="419"/>
      <c r="IWS67" s="419"/>
      <c r="IWT67" s="419"/>
      <c r="IWU67" s="419"/>
      <c r="IWV67" s="419"/>
      <c r="IWW67" s="419"/>
      <c r="IWX67" s="419"/>
      <c r="IWY67" s="419"/>
      <c r="IWZ67" s="419"/>
      <c r="IXA67" s="419"/>
      <c r="IXB67" s="419"/>
      <c r="IXC67" s="419"/>
      <c r="IXD67" s="419"/>
      <c r="IXE67" s="419"/>
      <c r="IXF67" s="419"/>
      <c r="IXG67" s="419"/>
      <c r="IXH67" s="419"/>
      <c r="IXI67" s="419"/>
      <c r="IXJ67" s="419"/>
      <c r="IXK67" s="419"/>
      <c r="IXL67" s="419"/>
      <c r="IXM67" s="419"/>
      <c r="IXN67" s="419"/>
      <c r="IXO67" s="419"/>
      <c r="IXP67" s="419"/>
      <c r="IXQ67" s="419"/>
      <c r="IXR67" s="419"/>
      <c r="IXS67" s="419"/>
      <c r="IXT67" s="419"/>
      <c r="IXU67" s="419"/>
      <c r="IXV67" s="419"/>
      <c r="IXW67" s="419"/>
      <c r="IXX67" s="419"/>
      <c r="IXY67" s="419"/>
      <c r="IXZ67" s="419"/>
      <c r="IYA67" s="419"/>
      <c r="IYB67" s="419"/>
      <c r="IYC67" s="419"/>
      <c r="IYD67" s="419"/>
      <c r="IYE67" s="419"/>
      <c r="IYF67" s="419"/>
      <c r="IYG67" s="419"/>
      <c r="IYH67" s="419"/>
      <c r="IYI67" s="419"/>
      <c r="IYJ67" s="419"/>
      <c r="IYK67" s="419"/>
      <c r="IYL67" s="419"/>
      <c r="IYM67" s="419"/>
      <c r="IYN67" s="419"/>
      <c r="IYO67" s="419"/>
      <c r="IYP67" s="419"/>
      <c r="IYQ67" s="419"/>
      <c r="IYR67" s="419"/>
      <c r="IYS67" s="419"/>
      <c r="IYT67" s="419"/>
      <c r="IYU67" s="419"/>
      <c r="IYV67" s="419"/>
      <c r="IYW67" s="419"/>
      <c r="IYX67" s="419"/>
      <c r="IYY67" s="419"/>
      <c r="IYZ67" s="419"/>
      <c r="IZA67" s="419"/>
      <c r="IZB67" s="419"/>
      <c r="IZC67" s="419"/>
      <c r="IZD67" s="419"/>
      <c r="IZE67" s="419"/>
      <c r="IZF67" s="419"/>
      <c r="IZG67" s="419"/>
      <c r="IZH67" s="419"/>
      <c r="IZI67" s="419"/>
      <c r="IZJ67" s="419"/>
      <c r="IZK67" s="419"/>
      <c r="IZL67" s="419"/>
      <c r="IZM67" s="419"/>
      <c r="IZN67" s="419"/>
      <c r="IZO67" s="419"/>
      <c r="IZP67" s="419"/>
      <c r="IZQ67" s="419"/>
      <c r="IZR67" s="419"/>
      <c r="IZS67" s="419"/>
      <c r="IZT67" s="419"/>
      <c r="IZU67" s="419"/>
      <c r="IZV67" s="419"/>
      <c r="IZW67" s="419"/>
      <c r="IZX67" s="419"/>
      <c r="IZY67" s="419"/>
      <c r="IZZ67" s="419"/>
      <c r="JAA67" s="419"/>
      <c r="JAB67" s="419"/>
      <c r="JAC67" s="419"/>
      <c r="JAD67" s="419"/>
      <c r="JAE67" s="419"/>
      <c r="JAF67" s="419"/>
      <c r="JAG67" s="419"/>
      <c r="JAH67" s="419"/>
      <c r="JAI67" s="419"/>
      <c r="JAJ67" s="419"/>
      <c r="JAK67" s="419"/>
      <c r="JAL67" s="419"/>
      <c r="JAM67" s="419"/>
      <c r="JAN67" s="419"/>
      <c r="JAO67" s="419"/>
      <c r="JAP67" s="419"/>
      <c r="JAQ67" s="419"/>
      <c r="JAR67" s="419"/>
      <c r="JAS67" s="419"/>
      <c r="JAT67" s="419"/>
      <c r="JAU67" s="419"/>
      <c r="JAV67" s="419"/>
      <c r="JAW67" s="419"/>
      <c r="JAX67" s="419"/>
      <c r="JAY67" s="419"/>
      <c r="JAZ67" s="419"/>
      <c r="JBA67" s="419"/>
      <c r="JBB67" s="419"/>
      <c r="JBC67" s="419"/>
      <c r="JBD67" s="419"/>
      <c r="JBE67" s="419"/>
      <c r="JBF67" s="419"/>
      <c r="JBG67" s="419"/>
      <c r="JBH67" s="419"/>
      <c r="JBI67" s="419"/>
      <c r="JBJ67" s="419"/>
      <c r="JBK67" s="419"/>
      <c r="JBL67" s="419"/>
      <c r="JBM67" s="419"/>
      <c r="JBN67" s="419"/>
      <c r="JBO67" s="419"/>
      <c r="JBP67" s="419"/>
      <c r="JBQ67" s="419"/>
      <c r="JBR67" s="419"/>
      <c r="JBS67" s="419"/>
      <c r="JBT67" s="419"/>
      <c r="JBU67" s="419"/>
      <c r="JBV67" s="419"/>
      <c r="JBW67" s="419"/>
      <c r="JBX67" s="419"/>
      <c r="JBY67" s="419"/>
      <c r="JBZ67" s="419"/>
      <c r="JCA67" s="419"/>
      <c r="JCB67" s="419"/>
      <c r="JCC67" s="419"/>
      <c r="JCD67" s="419"/>
      <c r="JCE67" s="419"/>
      <c r="JCF67" s="419"/>
      <c r="JCG67" s="419"/>
      <c r="JCH67" s="419"/>
      <c r="JCI67" s="419"/>
      <c r="JCJ67" s="419"/>
      <c r="JCK67" s="419"/>
      <c r="JCL67" s="419"/>
      <c r="JCM67" s="419"/>
      <c r="JCN67" s="419"/>
      <c r="JCO67" s="419"/>
      <c r="JCP67" s="419"/>
      <c r="JCQ67" s="419"/>
      <c r="JCR67" s="419"/>
      <c r="JCS67" s="419"/>
      <c r="JCT67" s="419"/>
      <c r="JCU67" s="419"/>
      <c r="JCV67" s="419"/>
      <c r="JCW67" s="419"/>
      <c r="JCX67" s="419"/>
      <c r="JCY67" s="419"/>
      <c r="JCZ67" s="419"/>
      <c r="JDA67" s="419"/>
      <c r="JDB67" s="419"/>
      <c r="JDC67" s="419"/>
      <c r="JDD67" s="419"/>
      <c r="JDE67" s="419"/>
      <c r="JDF67" s="419"/>
      <c r="JDG67" s="419"/>
      <c r="JDH67" s="419"/>
      <c r="JDI67" s="419"/>
      <c r="JDJ67" s="419"/>
      <c r="JDK67" s="419"/>
      <c r="JDL67" s="419"/>
      <c r="JDM67" s="419"/>
      <c r="JDN67" s="419"/>
      <c r="JDO67" s="419"/>
      <c r="JDP67" s="419"/>
      <c r="JDQ67" s="419"/>
      <c r="JDR67" s="419"/>
      <c r="JDS67" s="419"/>
      <c r="JDT67" s="419"/>
      <c r="JDU67" s="419"/>
      <c r="JDV67" s="419"/>
      <c r="JDW67" s="419"/>
      <c r="JDX67" s="419"/>
      <c r="JDY67" s="419"/>
      <c r="JDZ67" s="419"/>
      <c r="JEA67" s="419"/>
      <c r="JEB67" s="419"/>
      <c r="JEC67" s="419"/>
      <c r="JED67" s="419"/>
      <c r="JEE67" s="419"/>
      <c r="JEF67" s="419"/>
      <c r="JEG67" s="419"/>
      <c r="JEH67" s="419"/>
      <c r="JEI67" s="419"/>
      <c r="JEJ67" s="419"/>
      <c r="JEK67" s="419"/>
      <c r="JEL67" s="419"/>
      <c r="JEM67" s="419"/>
      <c r="JEN67" s="419"/>
      <c r="JEO67" s="419"/>
      <c r="JEP67" s="419"/>
      <c r="JEQ67" s="419"/>
      <c r="JER67" s="419"/>
      <c r="JES67" s="419"/>
      <c r="JET67" s="419"/>
      <c r="JEU67" s="419"/>
      <c r="JEV67" s="419"/>
      <c r="JEW67" s="419"/>
      <c r="JEX67" s="419"/>
      <c r="JEY67" s="419"/>
      <c r="JEZ67" s="419"/>
      <c r="JFA67" s="419"/>
      <c r="JFB67" s="419"/>
      <c r="JFC67" s="419"/>
      <c r="JFD67" s="419"/>
      <c r="JFE67" s="419"/>
      <c r="JFF67" s="419"/>
      <c r="JFG67" s="419"/>
      <c r="JFH67" s="419"/>
      <c r="JFI67" s="419"/>
      <c r="JFJ67" s="419"/>
      <c r="JFK67" s="419"/>
      <c r="JFL67" s="419"/>
      <c r="JFM67" s="419"/>
      <c r="JFN67" s="419"/>
      <c r="JFO67" s="419"/>
      <c r="JFP67" s="419"/>
      <c r="JFQ67" s="419"/>
      <c r="JFR67" s="419"/>
      <c r="JFS67" s="419"/>
      <c r="JFT67" s="419"/>
      <c r="JFU67" s="419"/>
      <c r="JFV67" s="419"/>
      <c r="JFW67" s="419"/>
      <c r="JFX67" s="419"/>
      <c r="JFY67" s="419"/>
      <c r="JFZ67" s="419"/>
      <c r="JGA67" s="419"/>
      <c r="JGB67" s="419"/>
      <c r="JGC67" s="419"/>
      <c r="JGD67" s="419"/>
      <c r="JGE67" s="419"/>
      <c r="JGF67" s="419"/>
      <c r="JGG67" s="419"/>
      <c r="JGH67" s="419"/>
      <c r="JGI67" s="419"/>
      <c r="JGJ67" s="419"/>
      <c r="JGK67" s="419"/>
      <c r="JGL67" s="419"/>
      <c r="JGM67" s="419"/>
      <c r="JGN67" s="419"/>
      <c r="JGO67" s="419"/>
      <c r="JGP67" s="419"/>
      <c r="JGQ67" s="419"/>
      <c r="JGR67" s="419"/>
      <c r="JGS67" s="419"/>
      <c r="JGT67" s="419"/>
      <c r="JGU67" s="419"/>
      <c r="JGV67" s="419"/>
      <c r="JGW67" s="419"/>
      <c r="JGX67" s="419"/>
      <c r="JGY67" s="419"/>
      <c r="JGZ67" s="419"/>
      <c r="JHA67" s="419"/>
      <c r="JHB67" s="419"/>
      <c r="JHC67" s="419"/>
      <c r="JHD67" s="419"/>
      <c r="JHE67" s="419"/>
      <c r="JHF67" s="419"/>
      <c r="JHG67" s="419"/>
      <c r="JHH67" s="419"/>
      <c r="JHI67" s="419"/>
      <c r="JHJ67" s="419"/>
      <c r="JHK67" s="419"/>
      <c r="JHL67" s="419"/>
      <c r="JHM67" s="419"/>
      <c r="JHN67" s="419"/>
      <c r="JHO67" s="419"/>
      <c r="JHP67" s="419"/>
      <c r="JHQ67" s="419"/>
      <c r="JHR67" s="419"/>
      <c r="JHS67" s="419"/>
      <c r="JHT67" s="419"/>
      <c r="JHU67" s="419"/>
      <c r="JHV67" s="419"/>
      <c r="JHW67" s="419"/>
      <c r="JHX67" s="419"/>
      <c r="JHY67" s="419"/>
      <c r="JHZ67" s="419"/>
      <c r="JIA67" s="419"/>
      <c r="JIB67" s="419"/>
      <c r="JIC67" s="419"/>
      <c r="JID67" s="419"/>
      <c r="JIE67" s="419"/>
      <c r="JIF67" s="419"/>
      <c r="JIG67" s="419"/>
      <c r="JIH67" s="419"/>
      <c r="JII67" s="419"/>
      <c r="JIJ67" s="419"/>
      <c r="JIK67" s="419"/>
      <c r="JIL67" s="419"/>
      <c r="JIM67" s="419"/>
      <c r="JIN67" s="419"/>
      <c r="JIO67" s="419"/>
      <c r="JIP67" s="419"/>
      <c r="JIQ67" s="419"/>
      <c r="JIR67" s="419"/>
      <c r="JIS67" s="419"/>
      <c r="JIT67" s="419"/>
      <c r="JIU67" s="419"/>
      <c r="JIV67" s="419"/>
      <c r="JIW67" s="419"/>
      <c r="JIX67" s="419"/>
      <c r="JIY67" s="419"/>
      <c r="JIZ67" s="419"/>
      <c r="JJA67" s="419"/>
      <c r="JJB67" s="419"/>
      <c r="JJC67" s="419"/>
      <c r="JJD67" s="419"/>
      <c r="JJE67" s="419"/>
      <c r="JJF67" s="419"/>
      <c r="JJG67" s="419"/>
      <c r="JJH67" s="419"/>
      <c r="JJI67" s="419"/>
      <c r="JJJ67" s="419"/>
      <c r="JJK67" s="419"/>
      <c r="JJL67" s="419"/>
      <c r="JJM67" s="419"/>
      <c r="JJN67" s="419"/>
      <c r="JJO67" s="419"/>
      <c r="JJP67" s="419"/>
      <c r="JJQ67" s="419"/>
      <c r="JJR67" s="419"/>
      <c r="JJS67" s="419"/>
      <c r="JJT67" s="419"/>
      <c r="JJU67" s="419"/>
      <c r="JJV67" s="419"/>
      <c r="JJW67" s="419"/>
      <c r="JJX67" s="419"/>
      <c r="JJY67" s="419"/>
      <c r="JJZ67" s="419"/>
      <c r="JKA67" s="419"/>
      <c r="JKB67" s="419"/>
      <c r="JKC67" s="419"/>
      <c r="JKD67" s="419"/>
      <c r="JKE67" s="419"/>
      <c r="JKF67" s="419"/>
      <c r="JKG67" s="419"/>
      <c r="JKH67" s="419"/>
      <c r="JKI67" s="419"/>
      <c r="JKJ67" s="419"/>
      <c r="JKK67" s="419"/>
      <c r="JKL67" s="419"/>
      <c r="JKM67" s="419"/>
      <c r="JKN67" s="419"/>
      <c r="JKO67" s="419"/>
      <c r="JKP67" s="419"/>
      <c r="JKQ67" s="419"/>
      <c r="JKR67" s="419"/>
      <c r="JKS67" s="419"/>
      <c r="JKT67" s="419"/>
      <c r="JKU67" s="419"/>
      <c r="JKV67" s="419"/>
      <c r="JKW67" s="419"/>
      <c r="JKX67" s="419"/>
      <c r="JKY67" s="419"/>
      <c r="JKZ67" s="419"/>
      <c r="JLA67" s="419"/>
      <c r="JLB67" s="419"/>
      <c r="JLC67" s="419"/>
      <c r="JLD67" s="419"/>
      <c r="JLE67" s="419"/>
      <c r="JLF67" s="419"/>
      <c r="JLG67" s="419"/>
      <c r="JLH67" s="419"/>
      <c r="JLI67" s="419"/>
      <c r="JLJ67" s="419"/>
      <c r="JLK67" s="419"/>
      <c r="JLL67" s="419"/>
      <c r="JLM67" s="419"/>
      <c r="JLN67" s="419"/>
      <c r="JLO67" s="419"/>
      <c r="JLP67" s="419"/>
      <c r="JLQ67" s="419"/>
      <c r="JLR67" s="419"/>
      <c r="JLS67" s="419"/>
      <c r="JLT67" s="419"/>
      <c r="JLU67" s="419"/>
      <c r="JLV67" s="419"/>
      <c r="JLW67" s="419"/>
      <c r="JLX67" s="419"/>
      <c r="JLY67" s="419"/>
      <c r="JLZ67" s="419"/>
      <c r="JMA67" s="419"/>
      <c r="JMB67" s="419"/>
      <c r="JMC67" s="419"/>
      <c r="JMD67" s="419"/>
      <c r="JME67" s="419"/>
      <c r="JMF67" s="419"/>
      <c r="JMG67" s="419"/>
      <c r="JMH67" s="419"/>
      <c r="JMI67" s="419"/>
      <c r="JMJ67" s="419"/>
      <c r="JMK67" s="419"/>
      <c r="JML67" s="419"/>
      <c r="JMM67" s="419"/>
      <c r="JMN67" s="419"/>
      <c r="JMO67" s="419"/>
      <c r="JMP67" s="419"/>
      <c r="JMQ67" s="419"/>
      <c r="JMR67" s="419"/>
      <c r="JMS67" s="419"/>
      <c r="JMT67" s="419"/>
      <c r="JMU67" s="419"/>
      <c r="JMV67" s="419"/>
      <c r="JMW67" s="419"/>
      <c r="JMX67" s="419"/>
      <c r="JMY67" s="419"/>
      <c r="JMZ67" s="419"/>
      <c r="JNA67" s="419"/>
      <c r="JNB67" s="419"/>
      <c r="JNC67" s="419"/>
      <c r="JND67" s="419"/>
      <c r="JNE67" s="419"/>
      <c r="JNF67" s="419"/>
      <c r="JNG67" s="419"/>
      <c r="JNH67" s="419"/>
      <c r="JNI67" s="419"/>
      <c r="JNJ67" s="419"/>
      <c r="JNK67" s="419"/>
      <c r="JNL67" s="419"/>
      <c r="JNM67" s="419"/>
      <c r="JNN67" s="419"/>
      <c r="JNO67" s="419"/>
      <c r="JNP67" s="419"/>
      <c r="JNQ67" s="419"/>
      <c r="JNR67" s="419"/>
      <c r="JNS67" s="419"/>
      <c r="JNT67" s="419"/>
      <c r="JNU67" s="419"/>
      <c r="JNV67" s="419"/>
      <c r="JNW67" s="419"/>
      <c r="JNX67" s="419"/>
      <c r="JNY67" s="419"/>
      <c r="JNZ67" s="419"/>
      <c r="JOA67" s="419"/>
      <c r="JOB67" s="419"/>
      <c r="JOC67" s="419"/>
      <c r="JOD67" s="419"/>
      <c r="JOE67" s="419"/>
      <c r="JOF67" s="419"/>
      <c r="JOG67" s="419"/>
      <c r="JOH67" s="419"/>
      <c r="JOI67" s="419"/>
      <c r="JOJ67" s="419"/>
      <c r="JOK67" s="419"/>
      <c r="JOL67" s="419"/>
      <c r="JOM67" s="419"/>
      <c r="JON67" s="419"/>
      <c r="JOO67" s="419"/>
      <c r="JOP67" s="419"/>
      <c r="JOQ67" s="419"/>
      <c r="JOR67" s="419"/>
      <c r="JOS67" s="419"/>
      <c r="JOT67" s="419"/>
      <c r="JOU67" s="419"/>
      <c r="JOV67" s="419"/>
      <c r="JOW67" s="419"/>
      <c r="JOX67" s="419"/>
      <c r="JOY67" s="419"/>
      <c r="JOZ67" s="419"/>
      <c r="JPA67" s="419"/>
      <c r="JPB67" s="419"/>
      <c r="JPC67" s="419"/>
      <c r="JPD67" s="419"/>
      <c r="JPE67" s="419"/>
      <c r="JPF67" s="419"/>
      <c r="JPG67" s="419"/>
      <c r="JPH67" s="419"/>
      <c r="JPI67" s="419"/>
      <c r="JPJ67" s="419"/>
      <c r="JPK67" s="419"/>
      <c r="JPL67" s="419"/>
      <c r="JPM67" s="419"/>
      <c r="JPN67" s="419"/>
      <c r="JPO67" s="419"/>
      <c r="JPP67" s="419"/>
      <c r="JPQ67" s="419"/>
      <c r="JPR67" s="419"/>
      <c r="JPS67" s="419"/>
      <c r="JPT67" s="419"/>
      <c r="JPU67" s="419"/>
      <c r="JPV67" s="419"/>
      <c r="JPW67" s="419"/>
      <c r="JPX67" s="419"/>
      <c r="JPY67" s="419"/>
      <c r="JPZ67" s="419"/>
      <c r="JQA67" s="419"/>
      <c r="JQB67" s="419"/>
      <c r="JQC67" s="419"/>
      <c r="JQD67" s="419"/>
      <c r="JQE67" s="419"/>
      <c r="JQF67" s="419"/>
      <c r="JQG67" s="419"/>
      <c r="JQH67" s="419"/>
      <c r="JQI67" s="419"/>
      <c r="JQJ67" s="419"/>
      <c r="JQK67" s="419"/>
      <c r="JQL67" s="419"/>
      <c r="JQM67" s="419"/>
      <c r="JQN67" s="419"/>
      <c r="JQO67" s="419"/>
      <c r="JQP67" s="419"/>
      <c r="JQQ67" s="419"/>
      <c r="JQR67" s="419"/>
      <c r="JQS67" s="419"/>
      <c r="JQT67" s="419"/>
      <c r="JQU67" s="419"/>
      <c r="JQV67" s="419"/>
      <c r="JQW67" s="419"/>
      <c r="JQX67" s="419"/>
      <c r="JQY67" s="419"/>
      <c r="JQZ67" s="419"/>
      <c r="JRA67" s="419"/>
      <c r="JRB67" s="419"/>
      <c r="JRC67" s="419"/>
      <c r="JRD67" s="419"/>
      <c r="JRE67" s="419"/>
      <c r="JRF67" s="419"/>
      <c r="JRG67" s="419"/>
      <c r="JRH67" s="419"/>
      <c r="JRI67" s="419"/>
      <c r="JRJ67" s="419"/>
      <c r="JRK67" s="419"/>
      <c r="JRL67" s="419"/>
      <c r="JRM67" s="419"/>
      <c r="JRN67" s="419"/>
      <c r="JRO67" s="419"/>
      <c r="JRP67" s="419"/>
      <c r="JRQ67" s="419"/>
      <c r="JRR67" s="419"/>
      <c r="JRS67" s="419"/>
      <c r="JRT67" s="419"/>
      <c r="JRU67" s="419"/>
      <c r="JRV67" s="419"/>
      <c r="JRW67" s="419"/>
      <c r="JRX67" s="419"/>
      <c r="JRY67" s="419"/>
      <c r="JRZ67" s="419"/>
      <c r="JSA67" s="419"/>
      <c r="JSB67" s="419"/>
      <c r="JSC67" s="419"/>
      <c r="JSD67" s="419"/>
      <c r="JSE67" s="419"/>
      <c r="JSF67" s="419"/>
      <c r="JSG67" s="419"/>
      <c r="JSH67" s="419"/>
      <c r="JSI67" s="419"/>
      <c r="JSJ67" s="419"/>
      <c r="JSK67" s="419"/>
      <c r="JSL67" s="419"/>
      <c r="JSM67" s="419"/>
      <c r="JSN67" s="419"/>
      <c r="JSO67" s="419"/>
      <c r="JSP67" s="419"/>
      <c r="JSQ67" s="419"/>
      <c r="JSR67" s="419"/>
      <c r="JSS67" s="419"/>
      <c r="JST67" s="419"/>
      <c r="JSU67" s="419"/>
      <c r="JSV67" s="419"/>
      <c r="JSW67" s="419"/>
      <c r="JSX67" s="419"/>
      <c r="JSY67" s="419"/>
      <c r="JSZ67" s="419"/>
      <c r="JTA67" s="419"/>
      <c r="JTB67" s="419"/>
      <c r="JTC67" s="419"/>
      <c r="JTD67" s="419"/>
      <c r="JTE67" s="419"/>
      <c r="JTF67" s="419"/>
      <c r="JTG67" s="419"/>
      <c r="JTH67" s="419"/>
      <c r="JTI67" s="419"/>
      <c r="JTJ67" s="419"/>
      <c r="JTK67" s="419"/>
      <c r="JTL67" s="419"/>
      <c r="JTM67" s="419"/>
      <c r="JTN67" s="419"/>
      <c r="JTO67" s="419"/>
      <c r="JTP67" s="419"/>
      <c r="JTQ67" s="419"/>
      <c r="JTR67" s="419"/>
      <c r="JTS67" s="419"/>
      <c r="JTT67" s="419"/>
      <c r="JTU67" s="419"/>
      <c r="JTV67" s="419"/>
      <c r="JTW67" s="419"/>
      <c r="JTX67" s="419"/>
      <c r="JTY67" s="419"/>
      <c r="JTZ67" s="419"/>
      <c r="JUA67" s="419"/>
      <c r="JUB67" s="419"/>
      <c r="JUC67" s="419"/>
      <c r="JUD67" s="419"/>
      <c r="JUE67" s="419"/>
      <c r="JUF67" s="419"/>
      <c r="JUG67" s="419"/>
      <c r="JUH67" s="419"/>
      <c r="JUI67" s="419"/>
      <c r="JUJ67" s="419"/>
      <c r="JUK67" s="419"/>
      <c r="JUL67" s="419"/>
      <c r="JUM67" s="419"/>
      <c r="JUN67" s="419"/>
      <c r="JUO67" s="419"/>
      <c r="JUP67" s="419"/>
      <c r="JUQ67" s="419"/>
      <c r="JUR67" s="419"/>
      <c r="JUS67" s="419"/>
      <c r="JUT67" s="419"/>
      <c r="JUU67" s="419"/>
      <c r="JUV67" s="419"/>
      <c r="JUW67" s="419"/>
      <c r="JUX67" s="419"/>
      <c r="JUY67" s="419"/>
      <c r="JUZ67" s="419"/>
      <c r="JVA67" s="419"/>
      <c r="JVB67" s="419"/>
      <c r="JVC67" s="419"/>
      <c r="JVD67" s="419"/>
      <c r="JVE67" s="419"/>
      <c r="JVF67" s="419"/>
      <c r="JVG67" s="419"/>
      <c r="JVH67" s="419"/>
      <c r="JVI67" s="419"/>
      <c r="JVJ67" s="419"/>
      <c r="JVK67" s="419"/>
      <c r="JVL67" s="419"/>
      <c r="JVM67" s="419"/>
      <c r="JVN67" s="419"/>
      <c r="JVO67" s="419"/>
      <c r="JVP67" s="419"/>
      <c r="JVQ67" s="419"/>
      <c r="JVR67" s="419"/>
      <c r="JVS67" s="419"/>
      <c r="JVT67" s="419"/>
      <c r="JVU67" s="419"/>
      <c r="JVV67" s="419"/>
      <c r="JVW67" s="419"/>
      <c r="JVX67" s="419"/>
      <c r="JVY67" s="419"/>
      <c r="JVZ67" s="419"/>
      <c r="JWA67" s="419"/>
      <c r="JWB67" s="419"/>
      <c r="JWC67" s="419"/>
      <c r="JWD67" s="419"/>
      <c r="JWE67" s="419"/>
      <c r="JWF67" s="419"/>
      <c r="JWG67" s="419"/>
      <c r="JWH67" s="419"/>
      <c r="JWI67" s="419"/>
      <c r="JWJ67" s="419"/>
      <c r="JWK67" s="419"/>
      <c r="JWL67" s="419"/>
      <c r="JWM67" s="419"/>
      <c r="JWN67" s="419"/>
      <c r="JWO67" s="419"/>
      <c r="JWP67" s="419"/>
      <c r="JWQ67" s="419"/>
      <c r="JWR67" s="419"/>
      <c r="JWS67" s="419"/>
      <c r="JWT67" s="419"/>
      <c r="JWU67" s="419"/>
      <c r="JWV67" s="419"/>
      <c r="JWW67" s="419"/>
      <c r="JWX67" s="419"/>
      <c r="JWY67" s="419"/>
      <c r="JWZ67" s="419"/>
      <c r="JXA67" s="419"/>
      <c r="JXB67" s="419"/>
      <c r="JXC67" s="419"/>
      <c r="JXD67" s="419"/>
      <c r="JXE67" s="419"/>
      <c r="JXF67" s="419"/>
      <c r="JXG67" s="419"/>
      <c r="JXH67" s="419"/>
      <c r="JXI67" s="419"/>
      <c r="JXJ67" s="419"/>
      <c r="JXK67" s="419"/>
      <c r="JXL67" s="419"/>
      <c r="JXM67" s="419"/>
      <c r="JXN67" s="419"/>
      <c r="JXO67" s="419"/>
      <c r="JXP67" s="419"/>
      <c r="JXQ67" s="419"/>
      <c r="JXR67" s="419"/>
      <c r="JXS67" s="419"/>
      <c r="JXT67" s="419"/>
      <c r="JXU67" s="419"/>
      <c r="JXV67" s="419"/>
      <c r="JXW67" s="419"/>
      <c r="JXX67" s="419"/>
      <c r="JXY67" s="419"/>
      <c r="JXZ67" s="419"/>
      <c r="JYA67" s="419"/>
      <c r="JYB67" s="419"/>
      <c r="JYC67" s="419"/>
      <c r="JYD67" s="419"/>
      <c r="JYE67" s="419"/>
      <c r="JYF67" s="419"/>
      <c r="JYG67" s="419"/>
      <c r="JYH67" s="419"/>
      <c r="JYI67" s="419"/>
      <c r="JYJ67" s="419"/>
      <c r="JYK67" s="419"/>
      <c r="JYL67" s="419"/>
      <c r="JYM67" s="419"/>
      <c r="JYN67" s="419"/>
      <c r="JYO67" s="419"/>
      <c r="JYP67" s="419"/>
      <c r="JYQ67" s="419"/>
      <c r="JYR67" s="419"/>
      <c r="JYS67" s="419"/>
      <c r="JYT67" s="419"/>
      <c r="JYU67" s="419"/>
      <c r="JYV67" s="419"/>
      <c r="JYW67" s="419"/>
      <c r="JYX67" s="419"/>
      <c r="JYY67" s="419"/>
      <c r="JYZ67" s="419"/>
      <c r="JZA67" s="419"/>
      <c r="JZB67" s="419"/>
      <c r="JZC67" s="419"/>
      <c r="JZD67" s="419"/>
      <c r="JZE67" s="419"/>
      <c r="JZF67" s="419"/>
      <c r="JZG67" s="419"/>
      <c r="JZH67" s="419"/>
      <c r="JZI67" s="419"/>
      <c r="JZJ67" s="419"/>
      <c r="JZK67" s="419"/>
      <c r="JZL67" s="419"/>
      <c r="JZM67" s="419"/>
      <c r="JZN67" s="419"/>
      <c r="JZO67" s="419"/>
      <c r="JZP67" s="419"/>
      <c r="JZQ67" s="419"/>
      <c r="JZR67" s="419"/>
      <c r="JZS67" s="419"/>
      <c r="JZT67" s="419"/>
      <c r="JZU67" s="419"/>
      <c r="JZV67" s="419"/>
      <c r="JZW67" s="419"/>
      <c r="JZX67" s="419"/>
      <c r="JZY67" s="419"/>
      <c r="JZZ67" s="419"/>
      <c r="KAA67" s="419"/>
      <c r="KAB67" s="419"/>
      <c r="KAC67" s="419"/>
      <c r="KAD67" s="419"/>
      <c r="KAE67" s="419"/>
      <c r="KAF67" s="419"/>
      <c r="KAG67" s="419"/>
      <c r="KAH67" s="419"/>
      <c r="KAI67" s="419"/>
      <c r="KAJ67" s="419"/>
      <c r="KAK67" s="419"/>
      <c r="KAL67" s="419"/>
      <c r="KAM67" s="419"/>
      <c r="KAN67" s="419"/>
      <c r="KAO67" s="419"/>
      <c r="KAP67" s="419"/>
      <c r="KAQ67" s="419"/>
      <c r="KAR67" s="419"/>
      <c r="KAS67" s="419"/>
      <c r="KAT67" s="419"/>
      <c r="KAU67" s="419"/>
      <c r="KAV67" s="419"/>
      <c r="KAW67" s="419"/>
      <c r="KAX67" s="419"/>
      <c r="KAY67" s="419"/>
      <c r="KAZ67" s="419"/>
      <c r="KBA67" s="419"/>
      <c r="KBB67" s="419"/>
      <c r="KBC67" s="419"/>
      <c r="KBD67" s="419"/>
      <c r="KBE67" s="419"/>
      <c r="KBF67" s="419"/>
      <c r="KBG67" s="419"/>
      <c r="KBH67" s="419"/>
      <c r="KBI67" s="419"/>
      <c r="KBJ67" s="419"/>
      <c r="KBK67" s="419"/>
      <c r="KBL67" s="419"/>
      <c r="KBM67" s="419"/>
      <c r="KBN67" s="419"/>
      <c r="KBO67" s="419"/>
      <c r="KBP67" s="419"/>
      <c r="KBQ67" s="419"/>
      <c r="KBR67" s="419"/>
      <c r="KBS67" s="419"/>
      <c r="KBT67" s="419"/>
      <c r="KBU67" s="419"/>
      <c r="KBV67" s="419"/>
      <c r="KBW67" s="419"/>
      <c r="KBX67" s="419"/>
      <c r="KBY67" s="419"/>
      <c r="KBZ67" s="419"/>
      <c r="KCA67" s="419"/>
      <c r="KCB67" s="419"/>
      <c r="KCC67" s="419"/>
      <c r="KCD67" s="419"/>
      <c r="KCE67" s="419"/>
      <c r="KCF67" s="419"/>
      <c r="KCG67" s="419"/>
      <c r="KCH67" s="419"/>
      <c r="KCI67" s="419"/>
      <c r="KCJ67" s="419"/>
      <c r="KCK67" s="419"/>
      <c r="KCL67" s="419"/>
      <c r="KCM67" s="419"/>
      <c r="KCN67" s="419"/>
      <c r="KCO67" s="419"/>
      <c r="KCP67" s="419"/>
      <c r="KCQ67" s="419"/>
      <c r="KCR67" s="419"/>
      <c r="KCS67" s="419"/>
      <c r="KCT67" s="419"/>
      <c r="KCU67" s="419"/>
      <c r="KCV67" s="419"/>
      <c r="KCW67" s="419"/>
      <c r="KCX67" s="419"/>
      <c r="KCY67" s="419"/>
      <c r="KCZ67" s="419"/>
      <c r="KDA67" s="419"/>
      <c r="KDB67" s="419"/>
      <c r="KDC67" s="419"/>
      <c r="KDD67" s="419"/>
      <c r="KDE67" s="419"/>
      <c r="KDF67" s="419"/>
      <c r="KDG67" s="419"/>
      <c r="KDH67" s="419"/>
      <c r="KDI67" s="419"/>
      <c r="KDJ67" s="419"/>
      <c r="KDK67" s="419"/>
      <c r="KDL67" s="419"/>
      <c r="KDM67" s="419"/>
      <c r="KDN67" s="419"/>
      <c r="KDO67" s="419"/>
      <c r="KDP67" s="419"/>
      <c r="KDQ67" s="419"/>
      <c r="KDR67" s="419"/>
      <c r="KDS67" s="419"/>
      <c r="KDT67" s="419"/>
      <c r="KDU67" s="419"/>
      <c r="KDV67" s="419"/>
      <c r="KDW67" s="419"/>
      <c r="KDX67" s="419"/>
      <c r="KDY67" s="419"/>
      <c r="KDZ67" s="419"/>
      <c r="KEA67" s="419"/>
      <c r="KEB67" s="419"/>
      <c r="KEC67" s="419"/>
      <c r="KED67" s="419"/>
      <c r="KEE67" s="419"/>
      <c r="KEF67" s="419"/>
      <c r="KEG67" s="419"/>
      <c r="KEH67" s="419"/>
      <c r="KEI67" s="419"/>
      <c r="KEJ67" s="419"/>
      <c r="KEK67" s="419"/>
      <c r="KEL67" s="419"/>
      <c r="KEM67" s="419"/>
      <c r="KEN67" s="419"/>
      <c r="KEO67" s="419"/>
      <c r="KEP67" s="419"/>
      <c r="KEQ67" s="419"/>
      <c r="KER67" s="419"/>
      <c r="KES67" s="419"/>
      <c r="KET67" s="419"/>
      <c r="KEU67" s="419"/>
      <c r="KEV67" s="419"/>
      <c r="KEW67" s="419"/>
      <c r="KEX67" s="419"/>
      <c r="KEY67" s="419"/>
      <c r="KEZ67" s="419"/>
      <c r="KFA67" s="419"/>
      <c r="KFB67" s="419"/>
      <c r="KFC67" s="419"/>
      <c r="KFD67" s="419"/>
      <c r="KFE67" s="419"/>
      <c r="KFF67" s="419"/>
      <c r="KFG67" s="419"/>
      <c r="KFH67" s="419"/>
      <c r="KFI67" s="419"/>
      <c r="KFJ67" s="419"/>
      <c r="KFK67" s="419"/>
      <c r="KFL67" s="419"/>
      <c r="KFM67" s="419"/>
      <c r="KFN67" s="419"/>
      <c r="KFO67" s="419"/>
      <c r="KFP67" s="419"/>
      <c r="KFQ67" s="419"/>
      <c r="KFR67" s="419"/>
      <c r="KFS67" s="419"/>
      <c r="KFT67" s="419"/>
      <c r="KFU67" s="419"/>
      <c r="KFV67" s="419"/>
      <c r="KFW67" s="419"/>
      <c r="KFX67" s="419"/>
      <c r="KFY67" s="419"/>
      <c r="KFZ67" s="419"/>
      <c r="KGA67" s="419"/>
      <c r="KGB67" s="419"/>
      <c r="KGC67" s="419"/>
      <c r="KGD67" s="419"/>
      <c r="KGE67" s="419"/>
      <c r="KGF67" s="419"/>
      <c r="KGG67" s="419"/>
      <c r="KGH67" s="419"/>
      <c r="KGI67" s="419"/>
      <c r="KGJ67" s="419"/>
      <c r="KGK67" s="419"/>
      <c r="KGL67" s="419"/>
      <c r="KGM67" s="419"/>
      <c r="KGN67" s="419"/>
      <c r="KGO67" s="419"/>
      <c r="KGP67" s="419"/>
      <c r="KGQ67" s="419"/>
      <c r="KGR67" s="419"/>
      <c r="KGS67" s="419"/>
      <c r="KGT67" s="419"/>
      <c r="KGU67" s="419"/>
      <c r="KGV67" s="419"/>
      <c r="KGW67" s="419"/>
      <c r="KGX67" s="419"/>
      <c r="KGY67" s="419"/>
      <c r="KGZ67" s="419"/>
      <c r="KHA67" s="419"/>
      <c r="KHB67" s="419"/>
      <c r="KHC67" s="419"/>
      <c r="KHD67" s="419"/>
      <c r="KHE67" s="419"/>
      <c r="KHF67" s="419"/>
      <c r="KHG67" s="419"/>
      <c r="KHH67" s="419"/>
      <c r="KHI67" s="419"/>
      <c r="KHJ67" s="419"/>
      <c r="KHK67" s="419"/>
      <c r="KHL67" s="419"/>
      <c r="KHM67" s="419"/>
      <c r="KHN67" s="419"/>
      <c r="KHO67" s="419"/>
      <c r="KHP67" s="419"/>
      <c r="KHQ67" s="419"/>
      <c r="KHR67" s="419"/>
      <c r="KHS67" s="419"/>
      <c r="KHT67" s="419"/>
      <c r="KHU67" s="419"/>
      <c r="KHV67" s="419"/>
      <c r="KHW67" s="419"/>
      <c r="KHX67" s="419"/>
      <c r="KHY67" s="419"/>
      <c r="KHZ67" s="419"/>
      <c r="KIA67" s="419"/>
      <c r="KIB67" s="419"/>
      <c r="KIC67" s="419"/>
      <c r="KID67" s="419"/>
      <c r="KIE67" s="419"/>
      <c r="KIF67" s="419"/>
      <c r="KIG67" s="419"/>
      <c r="KIH67" s="419"/>
      <c r="KII67" s="419"/>
      <c r="KIJ67" s="419"/>
      <c r="KIK67" s="419"/>
      <c r="KIL67" s="419"/>
      <c r="KIM67" s="419"/>
      <c r="KIN67" s="419"/>
      <c r="KIO67" s="419"/>
      <c r="KIP67" s="419"/>
      <c r="KIQ67" s="419"/>
      <c r="KIR67" s="419"/>
      <c r="KIS67" s="419"/>
      <c r="KIT67" s="419"/>
      <c r="KIU67" s="419"/>
      <c r="KIV67" s="419"/>
      <c r="KIW67" s="419"/>
      <c r="KIX67" s="419"/>
      <c r="KIY67" s="419"/>
      <c r="KIZ67" s="419"/>
      <c r="KJA67" s="419"/>
      <c r="KJB67" s="419"/>
      <c r="KJC67" s="419"/>
      <c r="KJD67" s="419"/>
      <c r="KJE67" s="419"/>
      <c r="KJF67" s="419"/>
      <c r="KJG67" s="419"/>
      <c r="KJH67" s="419"/>
      <c r="KJI67" s="419"/>
      <c r="KJJ67" s="419"/>
      <c r="KJK67" s="419"/>
      <c r="KJL67" s="419"/>
      <c r="KJM67" s="419"/>
      <c r="KJN67" s="419"/>
      <c r="KJO67" s="419"/>
      <c r="KJP67" s="419"/>
      <c r="KJQ67" s="419"/>
      <c r="KJR67" s="419"/>
      <c r="KJS67" s="419"/>
      <c r="KJT67" s="419"/>
      <c r="KJU67" s="419"/>
      <c r="KJV67" s="419"/>
      <c r="KJW67" s="419"/>
      <c r="KJX67" s="419"/>
      <c r="KJY67" s="419"/>
      <c r="KJZ67" s="419"/>
      <c r="KKA67" s="419"/>
      <c r="KKB67" s="419"/>
      <c r="KKC67" s="419"/>
      <c r="KKD67" s="419"/>
      <c r="KKE67" s="419"/>
      <c r="KKF67" s="419"/>
      <c r="KKG67" s="419"/>
      <c r="KKH67" s="419"/>
      <c r="KKI67" s="419"/>
      <c r="KKJ67" s="419"/>
      <c r="KKK67" s="419"/>
      <c r="KKL67" s="419"/>
      <c r="KKM67" s="419"/>
      <c r="KKN67" s="419"/>
      <c r="KKO67" s="419"/>
      <c r="KKP67" s="419"/>
      <c r="KKQ67" s="419"/>
      <c r="KKR67" s="419"/>
      <c r="KKS67" s="419"/>
      <c r="KKT67" s="419"/>
      <c r="KKU67" s="419"/>
      <c r="KKV67" s="419"/>
      <c r="KKW67" s="419"/>
      <c r="KKX67" s="419"/>
      <c r="KKY67" s="419"/>
      <c r="KKZ67" s="419"/>
      <c r="KLA67" s="419"/>
      <c r="KLB67" s="419"/>
      <c r="KLC67" s="419"/>
      <c r="KLD67" s="419"/>
      <c r="KLE67" s="419"/>
      <c r="KLF67" s="419"/>
      <c r="KLG67" s="419"/>
      <c r="KLH67" s="419"/>
      <c r="KLI67" s="419"/>
      <c r="KLJ67" s="419"/>
      <c r="KLK67" s="419"/>
      <c r="KLL67" s="419"/>
      <c r="KLM67" s="419"/>
      <c r="KLN67" s="419"/>
      <c r="KLO67" s="419"/>
      <c r="KLP67" s="419"/>
      <c r="KLQ67" s="419"/>
      <c r="KLR67" s="419"/>
      <c r="KLS67" s="419"/>
      <c r="KLT67" s="419"/>
      <c r="KLU67" s="419"/>
      <c r="KLV67" s="419"/>
      <c r="KLW67" s="419"/>
      <c r="KLX67" s="419"/>
      <c r="KLY67" s="419"/>
      <c r="KLZ67" s="419"/>
      <c r="KMA67" s="419"/>
      <c r="KMB67" s="419"/>
      <c r="KMC67" s="419"/>
      <c r="KMD67" s="419"/>
      <c r="KME67" s="419"/>
      <c r="KMF67" s="419"/>
      <c r="KMG67" s="419"/>
      <c r="KMH67" s="419"/>
      <c r="KMI67" s="419"/>
      <c r="KMJ67" s="419"/>
      <c r="KMK67" s="419"/>
      <c r="KML67" s="419"/>
      <c r="KMM67" s="419"/>
      <c r="KMN67" s="419"/>
      <c r="KMO67" s="419"/>
      <c r="KMP67" s="419"/>
      <c r="KMQ67" s="419"/>
      <c r="KMR67" s="419"/>
      <c r="KMS67" s="419"/>
      <c r="KMT67" s="419"/>
      <c r="KMU67" s="419"/>
      <c r="KMV67" s="419"/>
      <c r="KMW67" s="419"/>
      <c r="KMX67" s="419"/>
      <c r="KMY67" s="419"/>
      <c r="KMZ67" s="419"/>
      <c r="KNA67" s="419"/>
      <c r="KNB67" s="419"/>
      <c r="KNC67" s="419"/>
      <c r="KND67" s="419"/>
      <c r="KNE67" s="419"/>
      <c r="KNF67" s="419"/>
      <c r="KNG67" s="419"/>
      <c r="KNH67" s="419"/>
      <c r="KNI67" s="419"/>
      <c r="KNJ67" s="419"/>
      <c r="KNK67" s="419"/>
      <c r="KNL67" s="419"/>
      <c r="KNM67" s="419"/>
      <c r="KNN67" s="419"/>
      <c r="KNO67" s="419"/>
      <c r="KNP67" s="419"/>
      <c r="KNQ67" s="419"/>
      <c r="KNR67" s="419"/>
      <c r="KNS67" s="419"/>
      <c r="KNT67" s="419"/>
      <c r="KNU67" s="419"/>
      <c r="KNV67" s="419"/>
      <c r="KNW67" s="419"/>
      <c r="KNX67" s="419"/>
      <c r="KNY67" s="419"/>
      <c r="KNZ67" s="419"/>
      <c r="KOA67" s="419"/>
      <c r="KOB67" s="419"/>
      <c r="KOC67" s="419"/>
      <c r="KOD67" s="419"/>
      <c r="KOE67" s="419"/>
      <c r="KOF67" s="419"/>
      <c r="KOG67" s="419"/>
      <c r="KOH67" s="419"/>
      <c r="KOI67" s="419"/>
      <c r="KOJ67" s="419"/>
      <c r="KOK67" s="419"/>
      <c r="KOL67" s="419"/>
      <c r="KOM67" s="419"/>
      <c r="KON67" s="419"/>
      <c r="KOO67" s="419"/>
      <c r="KOP67" s="419"/>
      <c r="KOQ67" s="419"/>
      <c r="KOR67" s="419"/>
      <c r="KOS67" s="419"/>
      <c r="KOT67" s="419"/>
      <c r="KOU67" s="419"/>
      <c r="KOV67" s="419"/>
      <c r="KOW67" s="419"/>
      <c r="KOX67" s="419"/>
      <c r="KOY67" s="419"/>
      <c r="KOZ67" s="419"/>
      <c r="KPA67" s="419"/>
      <c r="KPB67" s="419"/>
      <c r="KPC67" s="419"/>
      <c r="KPD67" s="419"/>
      <c r="KPE67" s="419"/>
      <c r="KPF67" s="419"/>
      <c r="KPG67" s="419"/>
      <c r="KPH67" s="419"/>
      <c r="KPI67" s="419"/>
      <c r="KPJ67" s="419"/>
      <c r="KPK67" s="419"/>
      <c r="KPL67" s="419"/>
      <c r="KPM67" s="419"/>
      <c r="KPN67" s="419"/>
      <c r="KPO67" s="419"/>
      <c r="KPP67" s="419"/>
      <c r="KPQ67" s="419"/>
      <c r="KPR67" s="419"/>
      <c r="KPS67" s="419"/>
      <c r="KPT67" s="419"/>
      <c r="KPU67" s="419"/>
      <c r="KPV67" s="419"/>
      <c r="KPW67" s="419"/>
      <c r="KPX67" s="419"/>
      <c r="KPY67" s="419"/>
      <c r="KPZ67" s="419"/>
      <c r="KQA67" s="419"/>
      <c r="KQB67" s="419"/>
      <c r="KQC67" s="419"/>
      <c r="KQD67" s="419"/>
      <c r="KQE67" s="419"/>
      <c r="KQF67" s="419"/>
      <c r="KQG67" s="419"/>
      <c r="KQH67" s="419"/>
      <c r="KQI67" s="419"/>
      <c r="KQJ67" s="419"/>
      <c r="KQK67" s="419"/>
      <c r="KQL67" s="419"/>
      <c r="KQM67" s="419"/>
      <c r="KQN67" s="419"/>
      <c r="KQO67" s="419"/>
      <c r="KQP67" s="419"/>
      <c r="KQQ67" s="419"/>
      <c r="KQR67" s="419"/>
      <c r="KQS67" s="419"/>
      <c r="KQT67" s="419"/>
      <c r="KQU67" s="419"/>
      <c r="KQV67" s="419"/>
      <c r="KQW67" s="419"/>
      <c r="KQX67" s="419"/>
      <c r="KQY67" s="419"/>
      <c r="KQZ67" s="419"/>
      <c r="KRA67" s="419"/>
      <c r="KRB67" s="419"/>
      <c r="KRC67" s="419"/>
      <c r="KRD67" s="419"/>
      <c r="KRE67" s="419"/>
      <c r="KRF67" s="419"/>
      <c r="KRG67" s="419"/>
      <c r="KRH67" s="419"/>
      <c r="KRI67" s="419"/>
      <c r="KRJ67" s="419"/>
      <c r="KRK67" s="419"/>
      <c r="KRL67" s="419"/>
      <c r="KRM67" s="419"/>
      <c r="KRN67" s="419"/>
      <c r="KRO67" s="419"/>
      <c r="KRP67" s="419"/>
      <c r="KRQ67" s="419"/>
      <c r="KRR67" s="419"/>
      <c r="KRS67" s="419"/>
      <c r="KRT67" s="419"/>
      <c r="KRU67" s="419"/>
      <c r="KRV67" s="419"/>
      <c r="KRW67" s="419"/>
      <c r="KRX67" s="419"/>
      <c r="KRY67" s="419"/>
      <c r="KRZ67" s="419"/>
      <c r="KSA67" s="419"/>
      <c r="KSB67" s="419"/>
      <c r="KSC67" s="419"/>
      <c r="KSD67" s="419"/>
      <c r="KSE67" s="419"/>
      <c r="KSF67" s="419"/>
      <c r="KSG67" s="419"/>
      <c r="KSH67" s="419"/>
      <c r="KSI67" s="419"/>
      <c r="KSJ67" s="419"/>
      <c r="KSK67" s="419"/>
      <c r="KSL67" s="419"/>
      <c r="KSM67" s="419"/>
      <c r="KSN67" s="419"/>
      <c r="KSO67" s="419"/>
      <c r="KSP67" s="419"/>
      <c r="KSQ67" s="419"/>
      <c r="KSR67" s="419"/>
      <c r="KSS67" s="419"/>
      <c r="KST67" s="419"/>
      <c r="KSU67" s="419"/>
      <c r="KSV67" s="419"/>
      <c r="KSW67" s="419"/>
      <c r="KSX67" s="419"/>
      <c r="KSY67" s="419"/>
      <c r="KSZ67" s="419"/>
      <c r="KTA67" s="419"/>
      <c r="KTB67" s="419"/>
      <c r="KTC67" s="419"/>
      <c r="KTD67" s="419"/>
      <c r="KTE67" s="419"/>
      <c r="KTF67" s="419"/>
      <c r="KTG67" s="419"/>
      <c r="KTH67" s="419"/>
      <c r="KTI67" s="419"/>
      <c r="KTJ67" s="419"/>
      <c r="KTK67" s="419"/>
      <c r="KTL67" s="419"/>
      <c r="KTM67" s="419"/>
      <c r="KTN67" s="419"/>
      <c r="KTO67" s="419"/>
      <c r="KTP67" s="419"/>
      <c r="KTQ67" s="419"/>
      <c r="KTR67" s="419"/>
      <c r="KTS67" s="419"/>
      <c r="KTT67" s="419"/>
      <c r="KTU67" s="419"/>
      <c r="KTV67" s="419"/>
      <c r="KTW67" s="419"/>
      <c r="KTX67" s="419"/>
      <c r="KTY67" s="419"/>
      <c r="KTZ67" s="419"/>
      <c r="KUA67" s="419"/>
      <c r="KUB67" s="419"/>
      <c r="KUC67" s="419"/>
      <c r="KUD67" s="419"/>
      <c r="KUE67" s="419"/>
      <c r="KUF67" s="419"/>
      <c r="KUG67" s="419"/>
      <c r="KUH67" s="419"/>
      <c r="KUI67" s="419"/>
      <c r="KUJ67" s="419"/>
      <c r="KUK67" s="419"/>
      <c r="KUL67" s="419"/>
      <c r="KUM67" s="419"/>
      <c r="KUN67" s="419"/>
      <c r="KUO67" s="419"/>
      <c r="KUP67" s="419"/>
      <c r="KUQ67" s="419"/>
      <c r="KUR67" s="419"/>
      <c r="KUS67" s="419"/>
      <c r="KUT67" s="419"/>
      <c r="KUU67" s="419"/>
      <c r="KUV67" s="419"/>
      <c r="KUW67" s="419"/>
      <c r="KUX67" s="419"/>
      <c r="KUY67" s="419"/>
      <c r="KUZ67" s="419"/>
      <c r="KVA67" s="419"/>
      <c r="KVB67" s="419"/>
      <c r="KVC67" s="419"/>
      <c r="KVD67" s="419"/>
      <c r="KVE67" s="419"/>
      <c r="KVF67" s="419"/>
      <c r="KVG67" s="419"/>
      <c r="KVH67" s="419"/>
      <c r="KVI67" s="419"/>
      <c r="KVJ67" s="419"/>
      <c r="KVK67" s="419"/>
      <c r="KVL67" s="419"/>
      <c r="KVM67" s="419"/>
      <c r="KVN67" s="419"/>
      <c r="KVO67" s="419"/>
      <c r="KVP67" s="419"/>
      <c r="KVQ67" s="419"/>
      <c r="KVR67" s="419"/>
      <c r="KVS67" s="419"/>
      <c r="KVT67" s="419"/>
      <c r="KVU67" s="419"/>
      <c r="KVV67" s="419"/>
      <c r="KVW67" s="419"/>
      <c r="KVX67" s="419"/>
      <c r="KVY67" s="419"/>
      <c r="KVZ67" s="419"/>
      <c r="KWA67" s="419"/>
      <c r="KWB67" s="419"/>
      <c r="KWC67" s="419"/>
      <c r="KWD67" s="419"/>
      <c r="KWE67" s="419"/>
      <c r="KWF67" s="419"/>
      <c r="KWG67" s="419"/>
      <c r="KWH67" s="419"/>
      <c r="KWI67" s="419"/>
      <c r="KWJ67" s="419"/>
      <c r="KWK67" s="419"/>
      <c r="KWL67" s="419"/>
      <c r="KWM67" s="419"/>
      <c r="KWN67" s="419"/>
      <c r="KWO67" s="419"/>
      <c r="KWP67" s="419"/>
      <c r="KWQ67" s="419"/>
      <c r="KWR67" s="419"/>
      <c r="KWS67" s="419"/>
      <c r="KWT67" s="419"/>
      <c r="KWU67" s="419"/>
      <c r="KWV67" s="419"/>
      <c r="KWW67" s="419"/>
      <c r="KWX67" s="419"/>
      <c r="KWY67" s="419"/>
      <c r="KWZ67" s="419"/>
      <c r="KXA67" s="419"/>
      <c r="KXB67" s="419"/>
      <c r="KXC67" s="419"/>
      <c r="KXD67" s="419"/>
      <c r="KXE67" s="419"/>
      <c r="KXF67" s="419"/>
      <c r="KXG67" s="419"/>
      <c r="KXH67" s="419"/>
      <c r="KXI67" s="419"/>
      <c r="KXJ67" s="419"/>
      <c r="KXK67" s="419"/>
      <c r="KXL67" s="419"/>
      <c r="KXM67" s="419"/>
      <c r="KXN67" s="419"/>
      <c r="KXO67" s="419"/>
      <c r="KXP67" s="419"/>
      <c r="KXQ67" s="419"/>
      <c r="KXR67" s="419"/>
      <c r="KXS67" s="419"/>
      <c r="KXT67" s="419"/>
      <c r="KXU67" s="419"/>
      <c r="KXV67" s="419"/>
      <c r="KXW67" s="419"/>
      <c r="KXX67" s="419"/>
      <c r="KXY67" s="419"/>
      <c r="KXZ67" s="419"/>
      <c r="KYA67" s="419"/>
      <c r="KYB67" s="419"/>
      <c r="KYC67" s="419"/>
      <c r="KYD67" s="419"/>
      <c r="KYE67" s="419"/>
      <c r="KYF67" s="419"/>
      <c r="KYG67" s="419"/>
      <c r="KYH67" s="419"/>
      <c r="KYI67" s="419"/>
      <c r="KYJ67" s="419"/>
      <c r="KYK67" s="419"/>
      <c r="KYL67" s="419"/>
      <c r="KYM67" s="419"/>
      <c r="KYN67" s="419"/>
      <c r="KYO67" s="419"/>
      <c r="KYP67" s="419"/>
      <c r="KYQ67" s="419"/>
      <c r="KYR67" s="419"/>
      <c r="KYS67" s="419"/>
      <c r="KYT67" s="419"/>
      <c r="KYU67" s="419"/>
      <c r="KYV67" s="419"/>
      <c r="KYW67" s="419"/>
      <c r="KYX67" s="419"/>
      <c r="KYY67" s="419"/>
      <c r="KYZ67" s="419"/>
      <c r="KZA67" s="419"/>
      <c r="KZB67" s="419"/>
      <c r="KZC67" s="419"/>
      <c r="KZD67" s="419"/>
      <c r="KZE67" s="419"/>
      <c r="KZF67" s="419"/>
      <c r="KZG67" s="419"/>
      <c r="KZH67" s="419"/>
      <c r="KZI67" s="419"/>
      <c r="KZJ67" s="419"/>
      <c r="KZK67" s="419"/>
      <c r="KZL67" s="419"/>
      <c r="KZM67" s="419"/>
      <c r="KZN67" s="419"/>
      <c r="KZO67" s="419"/>
      <c r="KZP67" s="419"/>
      <c r="KZQ67" s="419"/>
      <c r="KZR67" s="419"/>
      <c r="KZS67" s="419"/>
      <c r="KZT67" s="419"/>
      <c r="KZU67" s="419"/>
      <c r="KZV67" s="419"/>
      <c r="KZW67" s="419"/>
      <c r="KZX67" s="419"/>
      <c r="KZY67" s="419"/>
      <c r="KZZ67" s="419"/>
      <c r="LAA67" s="419"/>
      <c r="LAB67" s="419"/>
      <c r="LAC67" s="419"/>
      <c r="LAD67" s="419"/>
      <c r="LAE67" s="419"/>
      <c r="LAF67" s="419"/>
      <c r="LAG67" s="419"/>
      <c r="LAH67" s="419"/>
      <c r="LAI67" s="419"/>
      <c r="LAJ67" s="419"/>
      <c r="LAK67" s="419"/>
      <c r="LAL67" s="419"/>
      <c r="LAM67" s="419"/>
      <c r="LAN67" s="419"/>
      <c r="LAO67" s="419"/>
      <c r="LAP67" s="419"/>
      <c r="LAQ67" s="419"/>
      <c r="LAR67" s="419"/>
      <c r="LAS67" s="419"/>
      <c r="LAT67" s="419"/>
      <c r="LAU67" s="419"/>
      <c r="LAV67" s="419"/>
      <c r="LAW67" s="419"/>
      <c r="LAX67" s="419"/>
      <c r="LAY67" s="419"/>
      <c r="LAZ67" s="419"/>
      <c r="LBA67" s="419"/>
      <c r="LBB67" s="419"/>
      <c r="LBC67" s="419"/>
      <c r="LBD67" s="419"/>
      <c r="LBE67" s="419"/>
      <c r="LBF67" s="419"/>
      <c r="LBG67" s="419"/>
      <c r="LBH67" s="419"/>
      <c r="LBI67" s="419"/>
      <c r="LBJ67" s="419"/>
      <c r="LBK67" s="419"/>
      <c r="LBL67" s="419"/>
      <c r="LBM67" s="419"/>
      <c r="LBN67" s="419"/>
      <c r="LBO67" s="419"/>
      <c r="LBP67" s="419"/>
      <c r="LBQ67" s="419"/>
      <c r="LBR67" s="419"/>
      <c r="LBS67" s="419"/>
      <c r="LBT67" s="419"/>
      <c r="LBU67" s="419"/>
      <c r="LBV67" s="419"/>
      <c r="LBW67" s="419"/>
      <c r="LBX67" s="419"/>
      <c r="LBY67" s="419"/>
      <c r="LBZ67" s="419"/>
      <c r="LCA67" s="419"/>
      <c r="LCB67" s="419"/>
      <c r="LCC67" s="419"/>
      <c r="LCD67" s="419"/>
      <c r="LCE67" s="419"/>
      <c r="LCF67" s="419"/>
      <c r="LCG67" s="419"/>
      <c r="LCH67" s="419"/>
      <c r="LCI67" s="419"/>
      <c r="LCJ67" s="419"/>
      <c r="LCK67" s="419"/>
      <c r="LCL67" s="419"/>
      <c r="LCM67" s="419"/>
      <c r="LCN67" s="419"/>
      <c r="LCO67" s="419"/>
      <c r="LCP67" s="419"/>
      <c r="LCQ67" s="419"/>
      <c r="LCR67" s="419"/>
      <c r="LCS67" s="419"/>
      <c r="LCT67" s="419"/>
      <c r="LCU67" s="419"/>
      <c r="LCV67" s="419"/>
      <c r="LCW67" s="419"/>
      <c r="LCX67" s="419"/>
      <c r="LCY67" s="419"/>
      <c r="LCZ67" s="419"/>
      <c r="LDA67" s="419"/>
      <c r="LDB67" s="419"/>
      <c r="LDC67" s="419"/>
      <c r="LDD67" s="419"/>
      <c r="LDE67" s="419"/>
      <c r="LDF67" s="419"/>
      <c r="LDG67" s="419"/>
      <c r="LDH67" s="419"/>
      <c r="LDI67" s="419"/>
      <c r="LDJ67" s="419"/>
      <c r="LDK67" s="419"/>
      <c r="LDL67" s="419"/>
      <c r="LDM67" s="419"/>
      <c r="LDN67" s="419"/>
      <c r="LDO67" s="419"/>
      <c r="LDP67" s="419"/>
      <c r="LDQ67" s="419"/>
      <c r="LDR67" s="419"/>
      <c r="LDS67" s="419"/>
      <c r="LDT67" s="419"/>
      <c r="LDU67" s="419"/>
      <c r="LDV67" s="419"/>
      <c r="LDW67" s="419"/>
      <c r="LDX67" s="419"/>
      <c r="LDY67" s="419"/>
      <c r="LDZ67" s="419"/>
      <c r="LEA67" s="419"/>
      <c r="LEB67" s="419"/>
      <c r="LEC67" s="419"/>
      <c r="LED67" s="419"/>
      <c r="LEE67" s="419"/>
      <c r="LEF67" s="419"/>
      <c r="LEG67" s="419"/>
      <c r="LEH67" s="419"/>
      <c r="LEI67" s="419"/>
      <c r="LEJ67" s="419"/>
      <c r="LEK67" s="419"/>
      <c r="LEL67" s="419"/>
      <c r="LEM67" s="419"/>
      <c r="LEN67" s="419"/>
      <c r="LEO67" s="419"/>
      <c r="LEP67" s="419"/>
      <c r="LEQ67" s="419"/>
      <c r="LER67" s="419"/>
      <c r="LES67" s="419"/>
      <c r="LET67" s="419"/>
      <c r="LEU67" s="419"/>
      <c r="LEV67" s="419"/>
      <c r="LEW67" s="419"/>
      <c r="LEX67" s="419"/>
      <c r="LEY67" s="419"/>
      <c r="LEZ67" s="419"/>
      <c r="LFA67" s="419"/>
      <c r="LFB67" s="419"/>
      <c r="LFC67" s="419"/>
      <c r="LFD67" s="419"/>
      <c r="LFE67" s="419"/>
      <c r="LFF67" s="419"/>
      <c r="LFG67" s="419"/>
      <c r="LFH67" s="419"/>
      <c r="LFI67" s="419"/>
      <c r="LFJ67" s="419"/>
      <c r="LFK67" s="419"/>
      <c r="LFL67" s="419"/>
      <c r="LFM67" s="419"/>
      <c r="LFN67" s="419"/>
      <c r="LFO67" s="419"/>
      <c r="LFP67" s="419"/>
      <c r="LFQ67" s="419"/>
      <c r="LFR67" s="419"/>
      <c r="LFS67" s="419"/>
      <c r="LFT67" s="419"/>
      <c r="LFU67" s="419"/>
      <c r="LFV67" s="419"/>
      <c r="LFW67" s="419"/>
      <c r="LFX67" s="419"/>
      <c r="LFY67" s="419"/>
      <c r="LFZ67" s="419"/>
      <c r="LGA67" s="419"/>
      <c r="LGB67" s="419"/>
      <c r="LGC67" s="419"/>
      <c r="LGD67" s="419"/>
      <c r="LGE67" s="419"/>
      <c r="LGF67" s="419"/>
      <c r="LGG67" s="419"/>
      <c r="LGH67" s="419"/>
      <c r="LGI67" s="419"/>
      <c r="LGJ67" s="419"/>
      <c r="LGK67" s="419"/>
      <c r="LGL67" s="419"/>
      <c r="LGM67" s="419"/>
      <c r="LGN67" s="419"/>
      <c r="LGO67" s="419"/>
      <c r="LGP67" s="419"/>
      <c r="LGQ67" s="419"/>
      <c r="LGR67" s="419"/>
      <c r="LGS67" s="419"/>
      <c r="LGT67" s="419"/>
      <c r="LGU67" s="419"/>
      <c r="LGV67" s="419"/>
      <c r="LGW67" s="419"/>
      <c r="LGX67" s="419"/>
      <c r="LGY67" s="419"/>
      <c r="LGZ67" s="419"/>
      <c r="LHA67" s="419"/>
      <c r="LHB67" s="419"/>
      <c r="LHC67" s="419"/>
      <c r="LHD67" s="419"/>
      <c r="LHE67" s="419"/>
      <c r="LHF67" s="419"/>
      <c r="LHG67" s="419"/>
      <c r="LHH67" s="419"/>
      <c r="LHI67" s="419"/>
      <c r="LHJ67" s="419"/>
      <c r="LHK67" s="419"/>
      <c r="LHL67" s="419"/>
      <c r="LHM67" s="419"/>
      <c r="LHN67" s="419"/>
      <c r="LHO67" s="419"/>
      <c r="LHP67" s="419"/>
      <c r="LHQ67" s="419"/>
      <c r="LHR67" s="419"/>
      <c r="LHS67" s="419"/>
      <c r="LHT67" s="419"/>
      <c r="LHU67" s="419"/>
      <c r="LHV67" s="419"/>
      <c r="LHW67" s="419"/>
      <c r="LHX67" s="419"/>
      <c r="LHY67" s="419"/>
      <c r="LHZ67" s="419"/>
      <c r="LIA67" s="419"/>
      <c r="LIB67" s="419"/>
      <c r="LIC67" s="419"/>
      <c r="LID67" s="419"/>
      <c r="LIE67" s="419"/>
      <c r="LIF67" s="419"/>
      <c r="LIG67" s="419"/>
      <c r="LIH67" s="419"/>
      <c r="LII67" s="419"/>
      <c r="LIJ67" s="419"/>
      <c r="LIK67" s="419"/>
      <c r="LIL67" s="419"/>
      <c r="LIM67" s="419"/>
      <c r="LIN67" s="419"/>
      <c r="LIO67" s="419"/>
      <c r="LIP67" s="419"/>
      <c r="LIQ67" s="419"/>
      <c r="LIR67" s="419"/>
      <c r="LIS67" s="419"/>
      <c r="LIT67" s="419"/>
      <c r="LIU67" s="419"/>
      <c r="LIV67" s="419"/>
      <c r="LIW67" s="419"/>
      <c r="LIX67" s="419"/>
      <c r="LIY67" s="419"/>
      <c r="LIZ67" s="419"/>
      <c r="LJA67" s="419"/>
      <c r="LJB67" s="419"/>
      <c r="LJC67" s="419"/>
      <c r="LJD67" s="419"/>
      <c r="LJE67" s="419"/>
      <c r="LJF67" s="419"/>
      <c r="LJG67" s="419"/>
      <c r="LJH67" s="419"/>
      <c r="LJI67" s="419"/>
      <c r="LJJ67" s="419"/>
      <c r="LJK67" s="419"/>
      <c r="LJL67" s="419"/>
      <c r="LJM67" s="419"/>
      <c r="LJN67" s="419"/>
      <c r="LJO67" s="419"/>
      <c r="LJP67" s="419"/>
      <c r="LJQ67" s="419"/>
      <c r="LJR67" s="419"/>
      <c r="LJS67" s="419"/>
      <c r="LJT67" s="419"/>
      <c r="LJU67" s="419"/>
      <c r="LJV67" s="419"/>
      <c r="LJW67" s="419"/>
      <c r="LJX67" s="419"/>
      <c r="LJY67" s="419"/>
      <c r="LJZ67" s="419"/>
      <c r="LKA67" s="419"/>
      <c r="LKB67" s="419"/>
      <c r="LKC67" s="419"/>
      <c r="LKD67" s="419"/>
      <c r="LKE67" s="419"/>
      <c r="LKF67" s="419"/>
      <c r="LKG67" s="419"/>
      <c r="LKH67" s="419"/>
      <c r="LKI67" s="419"/>
      <c r="LKJ67" s="419"/>
      <c r="LKK67" s="419"/>
      <c r="LKL67" s="419"/>
      <c r="LKM67" s="419"/>
      <c r="LKN67" s="419"/>
      <c r="LKO67" s="419"/>
      <c r="LKP67" s="419"/>
      <c r="LKQ67" s="419"/>
      <c r="LKR67" s="419"/>
      <c r="LKS67" s="419"/>
      <c r="LKT67" s="419"/>
      <c r="LKU67" s="419"/>
      <c r="LKV67" s="419"/>
      <c r="LKW67" s="419"/>
      <c r="LKX67" s="419"/>
      <c r="LKY67" s="419"/>
      <c r="LKZ67" s="419"/>
      <c r="LLA67" s="419"/>
      <c r="LLB67" s="419"/>
      <c r="LLC67" s="419"/>
      <c r="LLD67" s="419"/>
      <c r="LLE67" s="419"/>
      <c r="LLF67" s="419"/>
      <c r="LLG67" s="419"/>
      <c r="LLH67" s="419"/>
      <c r="LLI67" s="419"/>
      <c r="LLJ67" s="419"/>
      <c r="LLK67" s="419"/>
      <c r="LLL67" s="419"/>
      <c r="LLM67" s="419"/>
      <c r="LLN67" s="419"/>
      <c r="LLO67" s="419"/>
      <c r="LLP67" s="419"/>
      <c r="LLQ67" s="419"/>
      <c r="LLR67" s="419"/>
      <c r="LLS67" s="419"/>
      <c r="LLT67" s="419"/>
      <c r="LLU67" s="419"/>
      <c r="LLV67" s="419"/>
      <c r="LLW67" s="419"/>
      <c r="LLX67" s="419"/>
      <c r="LLY67" s="419"/>
      <c r="LLZ67" s="419"/>
      <c r="LMA67" s="419"/>
      <c r="LMB67" s="419"/>
      <c r="LMC67" s="419"/>
      <c r="LMD67" s="419"/>
      <c r="LME67" s="419"/>
      <c r="LMF67" s="419"/>
      <c r="LMG67" s="419"/>
      <c r="LMH67" s="419"/>
      <c r="LMI67" s="419"/>
      <c r="LMJ67" s="419"/>
      <c r="LMK67" s="419"/>
      <c r="LML67" s="419"/>
      <c r="LMM67" s="419"/>
      <c r="LMN67" s="419"/>
      <c r="LMO67" s="419"/>
      <c r="LMP67" s="419"/>
      <c r="LMQ67" s="419"/>
      <c r="LMR67" s="419"/>
      <c r="LMS67" s="419"/>
      <c r="LMT67" s="419"/>
      <c r="LMU67" s="419"/>
      <c r="LMV67" s="419"/>
      <c r="LMW67" s="419"/>
      <c r="LMX67" s="419"/>
      <c r="LMY67" s="419"/>
      <c r="LMZ67" s="419"/>
      <c r="LNA67" s="419"/>
      <c r="LNB67" s="419"/>
      <c r="LNC67" s="419"/>
      <c r="LND67" s="419"/>
      <c r="LNE67" s="419"/>
      <c r="LNF67" s="419"/>
      <c r="LNG67" s="419"/>
      <c r="LNH67" s="419"/>
      <c r="LNI67" s="419"/>
      <c r="LNJ67" s="419"/>
      <c r="LNK67" s="419"/>
      <c r="LNL67" s="419"/>
      <c r="LNM67" s="419"/>
      <c r="LNN67" s="419"/>
      <c r="LNO67" s="419"/>
      <c r="LNP67" s="419"/>
      <c r="LNQ67" s="419"/>
      <c r="LNR67" s="419"/>
      <c r="LNS67" s="419"/>
      <c r="LNT67" s="419"/>
      <c r="LNU67" s="419"/>
      <c r="LNV67" s="419"/>
      <c r="LNW67" s="419"/>
      <c r="LNX67" s="419"/>
      <c r="LNY67" s="419"/>
      <c r="LNZ67" s="419"/>
      <c r="LOA67" s="419"/>
      <c r="LOB67" s="419"/>
      <c r="LOC67" s="419"/>
      <c r="LOD67" s="419"/>
      <c r="LOE67" s="419"/>
      <c r="LOF67" s="419"/>
      <c r="LOG67" s="419"/>
      <c r="LOH67" s="419"/>
      <c r="LOI67" s="419"/>
      <c r="LOJ67" s="419"/>
      <c r="LOK67" s="419"/>
      <c r="LOL67" s="419"/>
      <c r="LOM67" s="419"/>
      <c r="LON67" s="419"/>
      <c r="LOO67" s="419"/>
      <c r="LOP67" s="419"/>
      <c r="LOQ67" s="419"/>
      <c r="LOR67" s="419"/>
      <c r="LOS67" s="419"/>
      <c r="LOT67" s="419"/>
      <c r="LOU67" s="419"/>
      <c r="LOV67" s="419"/>
      <c r="LOW67" s="419"/>
      <c r="LOX67" s="419"/>
      <c r="LOY67" s="419"/>
      <c r="LOZ67" s="419"/>
      <c r="LPA67" s="419"/>
      <c r="LPB67" s="419"/>
      <c r="LPC67" s="419"/>
      <c r="LPD67" s="419"/>
      <c r="LPE67" s="419"/>
      <c r="LPF67" s="419"/>
      <c r="LPG67" s="419"/>
      <c r="LPH67" s="419"/>
      <c r="LPI67" s="419"/>
      <c r="LPJ67" s="419"/>
      <c r="LPK67" s="419"/>
      <c r="LPL67" s="419"/>
      <c r="LPM67" s="419"/>
      <c r="LPN67" s="419"/>
      <c r="LPO67" s="419"/>
      <c r="LPP67" s="419"/>
      <c r="LPQ67" s="419"/>
      <c r="LPR67" s="419"/>
      <c r="LPS67" s="419"/>
      <c r="LPT67" s="419"/>
      <c r="LPU67" s="419"/>
      <c r="LPV67" s="419"/>
      <c r="LPW67" s="419"/>
      <c r="LPX67" s="419"/>
      <c r="LPY67" s="419"/>
      <c r="LPZ67" s="419"/>
      <c r="LQA67" s="419"/>
      <c r="LQB67" s="419"/>
      <c r="LQC67" s="419"/>
      <c r="LQD67" s="419"/>
      <c r="LQE67" s="419"/>
      <c r="LQF67" s="419"/>
      <c r="LQG67" s="419"/>
      <c r="LQH67" s="419"/>
      <c r="LQI67" s="419"/>
      <c r="LQJ67" s="419"/>
      <c r="LQK67" s="419"/>
      <c r="LQL67" s="419"/>
      <c r="LQM67" s="419"/>
      <c r="LQN67" s="419"/>
      <c r="LQO67" s="419"/>
      <c r="LQP67" s="419"/>
      <c r="LQQ67" s="419"/>
      <c r="LQR67" s="419"/>
      <c r="LQS67" s="419"/>
      <c r="LQT67" s="419"/>
      <c r="LQU67" s="419"/>
      <c r="LQV67" s="419"/>
      <c r="LQW67" s="419"/>
      <c r="LQX67" s="419"/>
      <c r="LQY67" s="419"/>
      <c r="LQZ67" s="419"/>
      <c r="LRA67" s="419"/>
      <c r="LRB67" s="419"/>
      <c r="LRC67" s="419"/>
      <c r="LRD67" s="419"/>
      <c r="LRE67" s="419"/>
      <c r="LRF67" s="419"/>
      <c r="LRG67" s="419"/>
      <c r="LRH67" s="419"/>
      <c r="LRI67" s="419"/>
      <c r="LRJ67" s="419"/>
      <c r="LRK67" s="419"/>
      <c r="LRL67" s="419"/>
      <c r="LRM67" s="419"/>
      <c r="LRN67" s="419"/>
      <c r="LRO67" s="419"/>
      <c r="LRP67" s="419"/>
      <c r="LRQ67" s="419"/>
      <c r="LRR67" s="419"/>
      <c r="LRS67" s="419"/>
      <c r="LRT67" s="419"/>
      <c r="LRU67" s="419"/>
      <c r="LRV67" s="419"/>
      <c r="LRW67" s="419"/>
      <c r="LRX67" s="419"/>
      <c r="LRY67" s="419"/>
      <c r="LRZ67" s="419"/>
      <c r="LSA67" s="419"/>
      <c r="LSB67" s="419"/>
      <c r="LSC67" s="419"/>
      <c r="LSD67" s="419"/>
      <c r="LSE67" s="419"/>
      <c r="LSF67" s="419"/>
      <c r="LSG67" s="419"/>
      <c r="LSH67" s="419"/>
      <c r="LSI67" s="419"/>
      <c r="LSJ67" s="419"/>
      <c r="LSK67" s="419"/>
      <c r="LSL67" s="419"/>
      <c r="LSM67" s="419"/>
      <c r="LSN67" s="419"/>
      <c r="LSO67" s="419"/>
      <c r="LSP67" s="419"/>
      <c r="LSQ67" s="419"/>
      <c r="LSR67" s="419"/>
      <c r="LSS67" s="419"/>
      <c r="LST67" s="419"/>
      <c r="LSU67" s="419"/>
      <c r="LSV67" s="419"/>
      <c r="LSW67" s="419"/>
      <c r="LSX67" s="419"/>
      <c r="LSY67" s="419"/>
      <c r="LSZ67" s="419"/>
      <c r="LTA67" s="419"/>
      <c r="LTB67" s="419"/>
      <c r="LTC67" s="419"/>
      <c r="LTD67" s="419"/>
      <c r="LTE67" s="419"/>
      <c r="LTF67" s="419"/>
      <c r="LTG67" s="419"/>
      <c r="LTH67" s="419"/>
      <c r="LTI67" s="419"/>
      <c r="LTJ67" s="419"/>
      <c r="LTK67" s="419"/>
      <c r="LTL67" s="419"/>
      <c r="LTM67" s="419"/>
      <c r="LTN67" s="419"/>
      <c r="LTO67" s="419"/>
      <c r="LTP67" s="419"/>
      <c r="LTQ67" s="419"/>
      <c r="LTR67" s="419"/>
      <c r="LTS67" s="419"/>
      <c r="LTT67" s="419"/>
      <c r="LTU67" s="419"/>
      <c r="LTV67" s="419"/>
      <c r="LTW67" s="419"/>
      <c r="LTX67" s="419"/>
      <c r="LTY67" s="419"/>
      <c r="LTZ67" s="419"/>
      <c r="LUA67" s="419"/>
      <c r="LUB67" s="419"/>
      <c r="LUC67" s="419"/>
      <c r="LUD67" s="419"/>
      <c r="LUE67" s="419"/>
      <c r="LUF67" s="419"/>
      <c r="LUG67" s="419"/>
      <c r="LUH67" s="419"/>
      <c r="LUI67" s="419"/>
      <c r="LUJ67" s="419"/>
      <c r="LUK67" s="419"/>
      <c r="LUL67" s="419"/>
      <c r="LUM67" s="419"/>
      <c r="LUN67" s="419"/>
      <c r="LUO67" s="419"/>
      <c r="LUP67" s="419"/>
      <c r="LUQ67" s="419"/>
      <c r="LUR67" s="419"/>
      <c r="LUS67" s="419"/>
      <c r="LUT67" s="419"/>
      <c r="LUU67" s="419"/>
      <c r="LUV67" s="419"/>
      <c r="LUW67" s="419"/>
      <c r="LUX67" s="419"/>
      <c r="LUY67" s="419"/>
      <c r="LUZ67" s="419"/>
      <c r="LVA67" s="419"/>
      <c r="LVB67" s="419"/>
      <c r="LVC67" s="419"/>
      <c r="LVD67" s="419"/>
      <c r="LVE67" s="419"/>
      <c r="LVF67" s="419"/>
      <c r="LVG67" s="419"/>
      <c r="LVH67" s="419"/>
      <c r="LVI67" s="419"/>
      <c r="LVJ67" s="419"/>
      <c r="LVK67" s="419"/>
      <c r="LVL67" s="419"/>
      <c r="LVM67" s="419"/>
      <c r="LVN67" s="419"/>
      <c r="LVO67" s="419"/>
      <c r="LVP67" s="419"/>
      <c r="LVQ67" s="419"/>
      <c r="LVR67" s="419"/>
      <c r="LVS67" s="419"/>
      <c r="LVT67" s="419"/>
      <c r="LVU67" s="419"/>
      <c r="LVV67" s="419"/>
      <c r="LVW67" s="419"/>
      <c r="LVX67" s="419"/>
      <c r="LVY67" s="419"/>
      <c r="LVZ67" s="419"/>
      <c r="LWA67" s="419"/>
      <c r="LWB67" s="419"/>
      <c r="LWC67" s="419"/>
      <c r="LWD67" s="419"/>
      <c r="LWE67" s="419"/>
      <c r="LWF67" s="419"/>
      <c r="LWG67" s="419"/>
      <c r="LWH67" s="419"/>
      <c r="LWI67" s="419"/>
      <c r="LWJ67" s="419"/>
      <c r="LWK67" s="419"/>
      <c r="LWL67" s="419"/>
      <c r="LWM67" s="419"/>
      <c r="LWN67" s="419"/>
      <c r="LWO67" s="419"/>
      <c r="LWP67" s="419"/>
      <c r="LWQ67" s="419"/>
      <c r="LWR67" s="419"/>
      <c r="LWS67" s="419"/>
      <c r="LWT67" s="419"/>
      <c r="LWU67" s="419"/>
      <c r="LWV67" s="419"/>
      <c r="LWW67" s="419"/>
      <c r="LWX67" s="419"/>
      <c r="LWY67" s="419"/>
      <c r="LWZ67" s="419"/>
      <c r="LXA67" s="419"/>
      <c r="LXB67" s="419"/>
      <c r="LXC67" s="419"/>
      <c r="LXD67" s="419"/>
      <c r="LXE67" s="419"/>
      <c r="LXF67" s="419"/>
      <c r="LXG67" s="419"/>
      <c r="LXH67" s="419"/>
      <c r="LXI67" s="419"/>
      <c r="LXJ67" s="419"/>
      <c r="LXK67" s="419"/>
      <c r="LXL67" s="419"/>
      <c r="LXM67" s="419"/>
      <c r="LXN67" s="419"/>
      <c r="LXO67" s="419"/>
      <c r="LXP67" s="419"/>
      <c r="LXQ67" s="419"/>
      <c r="LXR67" s="419"/>
      <c r="LXS67" s="419"/>
      <c r="LXT67" s="419"/>
      <c r="LXU67" s="419"/>
      <c r="LXV67" s="419"/>
      <c r="LXW67" s="419"/>
      <c r="LXX67" s="419"/>
      <c r="LXY67" s="419"/>
      <c r="LXZ67" s="419"/>
      <c r="LYA67" s="419"/>
      <c r="LYB67" s="419"/>
      <c r="LYC67" s="419"/>
      <c r="LYD67" s="419"/>
      <c r="LYE67" s="419"/>
      <c r="LYF67" s="419"/>
      <c r="LYG67" s="419"/>
      <c r="LYH67" s="419"/>
      <c r="LYI67" s="419"/>
      <c r="LYJ67" s="419"/>
      <c r="LYK67" s="419"/>
      <c r="LYL67" s="419"/>
      <c r="LYM67" s="419"/>
      <c r="LYN67" s="419"/>
      <c r="LYO67" s="419"/>
      <c r="LYP67" s="419"/>
      <c r="LYQ67" s="419"/>
      <c r="LYR67" s="419"/>
      <c r="LYS67" s="419"/>
      <c r="LYT67" s="419"/>
      <c r="LYU67" s="419"/>
      <c r="LYV67" s="419"/>
      <c r="LYW67" s="419"/>
      <c r="LYX67" s="419"/>
      <c r="LYY67" s="419"/>
      <c r="LYZ67" s="419"/>
      <c r="LZA67" s="419"/>
      <c r="LZB67" s="419"/>
      <c r="LZC67" s="419"/>
      <c r="LZD67" s="419"/>
      <c r="LZE67" s="419"/>
      <c r="LZF67" s="419"/>
      <c r="LZG67" s="419"/>
      <c r="LZH67" s="419"/>
      <c r="LZI67" s="419"/>
      <c r="LZJ67" s="419"/>
      <c r="LZK67" s="419"/>
      <c r="LZL67" s="419"/>
      <c r="LZM67" s="419"/>
      <c r="LZN67" s="419"/>
      <c r="LZO67" s="419"/>
      <c r="LZP67" s="419"/>
      <c r="LZQ67" s="419"/>
      <c r="LZR67" s="419"/>
      <c r="LZS67" s="419"/>
      <c r="LZT67" s="419"/>
      <c r="LZU67" s="419"/>
      <c r="LZV67" s="419"/>
      <c r="LZW67" s="419"/>
      <c r="LZX67" s="419"/>
      <c r="LZY67" s="419"/>
      <c r="LZZ67" s="419"/>
      <c r="MAA67" s="419"/>
      <c r="MAB67" s="419"/>
      <c r="MAC67" s="419"/>
      <c r="MAD67" s="419"/>
      <c r="MAE67" s="419"/>
      <c r="MAF67" s="419"/>
      <c r="MAG67" s="419"/>
      <c r="MAH67" s="419"/>
      <c r="MAI67" s="419"/>
      <c r="MAJ67" s="419"/>
      <c r="MAK67" s="419"/>
      <c r="MAL67" s="419"/>
      <c r="MAM67" s="419"/>
      <c r="MAN67" s="419"/>
      <c r="MAO67" s="419"/>
      <c r="MAP67" s="419"/>
      <c r="MAQ67" s="419"/>
      <c r="MAR67" s="419"/>
      <c r="MAS67" s="419"/>
      <c r="MAT67" s="419"/>
      <c r="MAU67" s="419"/>
      <c r="MAV67" s="419"/>
      <c r="MAW67" s="419"/>
      <c r="MAX67" s="419"/>
      <c r="MAY67" s="419"/>
      <c r="MAZ67" s="419"/>
      <c r="MBA67" s="419"/>
      <c r="MBB67" s="419"/>
      <c r="MBC67" s="419"/>
      <c r="MBD67" s="419"/>
      <c r="MBE67" s="419"/>
      <c r="MBF67" s="419"/>
      <c r="MBG67" s="419"/>
      <c r="MBH67" s="419"/>
      <c r="MBI67" s="419"/>
      <c r="MBJ67" s="419"/>
      <c r="MBK67" s="419"/>
      <c r="MBL67" s="419"/>
      <c r="MBM67" s="419"/>
      <c r="MBN67" s="419"/>
      <c r="MBO67" s="419"/>
      <c r="MBP67" s="419"/>
      <c r="MBQ67" s="419"/>
      <c r="MBR67" s="419"/>
      <c r="MBS67" s="419"/>
      <c r="MBT67" s="419"/>
      <c r="MBU67" s="419"/>
      <c r="MBV67" s="419"/>
      <c r="MBW67" s="419"/>
      <c r="MBX67" s="419"/>
      <c r="MBY67" s="419"/>
      <c r="MBZ67" s="419"/>
      <c r="MCA67" s="419"/>
      <c r="MCB67" s="419"/>
      <c r="MCC67" s="419"/>
      <c r="MCD67" s="419"/>
      <c r="MCE67" s="419"/>
      <c r="MCF67" s="419"/>
      <c r="MCG67" s="419"/>
      <c r="MCH67" s="419"/>
      <c r="MCI67" s="419"/>
      <c r="MCJ67" s="419"/>
      <c r="MCK67" s="419"/>
      <c r="MCL67" s="419"/>
      <c r="MCM67" s="419"/>
      <c r="MCN67" s="419"/>
      <c r="MCO67" s="419"/>
      <c r="MCP67" s="419"/>
      <c r="MCQ67" s="419"/>
      <c r="MCR67" s="419"/>
      <c r="MCS67" s="419"/>
      <c r="MCT67" s="419"/>
      <c r="MCU67" s="419"/>
      <c r="MCV67" s="419"/>
      <c r="MCW67" s="419"/>
      <c r="MCX67" s="419"/>
      <c r="MCY67" s="419"/>
      <c r="MCZ67" s="419"/>
      <c r="MDA67" s="419"/>
      <c r="MDB67" s="419"/>
      <c r="MDC67" s="419"/>
      <c r="MDD67" s="419"/>
      <c r="MDE67" s="419"/>
      <c r="MDF67" s="419"/>
      <c r="MDG67" s="419"/>
      <c r="MDH67" s="419"/>
      <c r="MDI67" s="419"/>
      <c r="MDJ67" s="419"/>
      <c r="MDK67" s="419"/>
      <c r="MDL67" s="419"/>
      <c r="MDM67" s="419"/>
      <c r="MDN67" s="419"/>
      <c r="MDO67" s="419"/>
      <c r="MDP67" s="419"/>
      <c r="MDQ67" s="419"/>
      <c r="MDR67" s="419"/>
      <c r="MDS67" s="419"/>
      <c r="MDT67" s="419"/>
      <c r="MDU67" s="419"/>
      <c r="MDV67" s="419"/>
      <c r="MDW67" s="419"/>
      <c r="MDX67" s="419"/>
      <c r="MDY67" s="419"/>
      <c r="MDZ67" s="419"/>
      <c r="MEA67" s="419"/>
      <c r="MEB67" s="419"/>
      <c r="MEC67" s="419"/>
      <c r="MED67" s="419"/>
      <c r="MEE67" s="419"/>
      <c r="MEF67" s="419"/>
      <c r="MEG67" s="419"/>
      <c r="MEH67" s="419"/>
      <c r="MEI67" s="419"/>
      <c r="MEJ67" s="419"/>
      <c r="MEK67" s="419"/>
      <c r="MEL67" s="419"/>
      <c r="MEM67" s="419"/>
      <c r="MEN67" s="419"/>
      <c r="MEO67" s="419"/>
      <c r="MEP67" s="419"/>
      <c r="MEQ67" s="419"/>
      <c r="MER67" s="419"/>
      <c r="MES67" s="419"/>
      <c r="MET67" s="419"/>
      <c r="MEU67" s="419"/>
      <c r="MEV67" s="419"/>
      <c r="MEW67" s="419"/>
      <c r="MEX67" s="419"/>
      <c r="MEY67" s="419"/>
      <c r="MEZ67" s="419"/>
      <c r="MFA67" s="419"/>
      <c r="MFB67" s="419"/>
      <c r="MFC67" s="419"/>
      <c r="MFD67" s="419"/>
      <c r="MFE67" s="419"/>
      <c r="MFF67" s="419"/>
      <c r="MFG67" s="419"/>
      <c r="MFH67" s="419"/>
      <c r="MFI67" s="419"/>
      <c r="MFJ67" s="419"/>
      <c r="MFK67" s="419"/>
      <c r="MFL67" s="419"/>
      <c r="MFM67" s="419"/>
      <c r="MFN67" s="419"/>
      <c r="MFO67" s="419"/>
      <c r="MFP67" s="419"/>
      <c r="MFQ67" s="419"/>
      <c r="MFR67" s="419"/>
      <c r="MFS67" s="419"/>
      <c r="MFT67" s="419"/>
      <c r="MFU67" s="419"/>
      <c r="MFV67" s="419"/>
      <c r="MFW67" s="419"/>
      <c r="MFX67" s="419"/>
      <c r="MFY67" s="419"/>
      <c r="MFZ67" s="419"/>
      <c r="MGA67" s="419"/>
      <c r="MGB67" s="419"/>
      <c r="MGC67" s="419"/>
      <c r="MGD67" s="419"/>
      <c r="MGE67" s="419"/>
      <c r="MGF67" s="419"/>
      <c r="MGG67" s="419"/>
      <c r="MGH67" s="419"/>
      <c r="MGI67" s="419"/>
      <c r="MGJ67" s="419"/>
      <c r="MGK67" s="419"/>
      <c r="MGL67" s="419"/>
      <c r="MGM67" s="419"/>
      <c r="MGN67" s="419"/>
      <c r="MGO67" s="419"/>
      <c r="MGP67" s="419"/>
      <c r="MGQ67" s="419"/>
      <c r="MGR67" s="419"/>
      <c r="MGS67" s="419"/>
      <c r="MGT67" s="419"/>
      <c r="MGU67" s="419"/>
      <c r="MGV67" s="419"/>
      <c r="MGW67" s="419"/>
      <c r="MGX67" s="419"/>
      <c r="MGY67" s="419"/>
      <c r="MGZ67" s="419"/>
      <c r="MHA67" s="419"/>
      <c r="MHB67" s="419"/>
      <c r="MHC67" s="419"/>
      <c r="MHD67" s="419"/>
      <c r="MHE67" s="419"/>
      <c r="MHF67" s="419"/>
      <c r="MHG67" s="419"/>
      <c r="MHH67" s="419"/>
      <c r="MHI67" s="419"/>
      <c r="MHJ67" s="419"/>
      <c r="MHK67" s="419"/>
      <c r="MHL67" s="419"/>
      <c r="MHM67" s="419"/>
      <c r="MHN67" s="419"/>
      <c r="MHO67" s="419"/>
      <c r="MHP67" s="419"/>
      <c r="MHQ67" s="419"/>
      <c r="MHR67" s="419"/>
      <c r="MHS67" s="419"/>
      <c r="MHT67" s="419"/>
      <c r="MHU67" s="419"/>
      <c r="MHV67" s="419"/>
      <c r="MHW67" s="419"/>
      <c r="MHX67" s="419"/>
      <c r="MHY67" s="419"/>
      <c r="MHZ67" s="419"/>
      <c r="MIA67" s="419"/>
      <c r="MIB67" s="419"/>
      <c r="MIC67" s="419"/>
      <c r="MID67" s="419"/>
      <c r="MIE67" s="419"/>
      <c r="MIF67" s="419"/>
      <c r="MIG67" s="419"/>
      <c r="MIH67" s="419"/>
      <c r="MII67" s="419"/>
      <c r="MIJ67" s="419"/>
      <c r="MIK67" s="419"/>
      <c r="MIL67" s="419"/>
      <c r="MIM67" s="419"/>
      <c r="MIN67" s="419"/>
      <c r="MIO67" s="419"/>
      <c r="MIP67" s="419"/>
      <c r="MIQ67" s="419"/>
      <c r="MIR67" s="419"/>
      <c r="MIS67" s="419"/>
      <c r="MIT67" s="419"/>
      <c r="MIU67" s="419"/>
      <c r="MIV67" s="419"/>
      <c r="MIW67" s="419"/>
      <c r="MIX67" s="419"/>
      <c r="MIY67" s="419"/>
      <c r="MIZ67" s="419"/>
      <c r="MJA67" s="419"/>
      <c r="MJB67" s="419"/>
      <c r="MJC67" s="419"/>
      <c r="MJD67" s="419"/>
      <c r="MJE67" s="419"/>
      <c r="MJF67" s="419"/>
      <c r="MJG67" s="419"/>
      <c r="MJH67" s="419"/>
      <c r="MJI67" s="419"/>
      <c r="MJJ67" s="419"/>
      <c r="MJK67" s="419"/>
      <c r="MJL67" s="419"/>
      <c r="MJM67" s="419"/>
      <c r="MJN67" s="419"/>
      <c r="MJO67" s="419"/>
      <c r="MJP67" s="419"/>
      <c r="MJQ67" s="419"/>
      <c r="MJR67" s="419"/>
      <c r="MJS67" s="419"/>
      <c r="MJT67" s="419"/>
      <c r="MJU67" s="419"/>
      <c r="MJV67" s="419"/>
      <c r="MJW67" s="419"/>
      <c r="MJX67" s="419"/>
      <c r="MJY67" s="419"/>
      <c r="MJZ67" s="419"/>
      <c r="MKA67" s="419"/>
      <c r="MKB67" s="419"/>
      <c r="MKC67" s="419"/>
      <c r="MKD67" s="419"/>
      <c r="MKE67" s="419"/>
      <c r="MKF67" s="419"/>
      <c r="MKG67" s="419"/>
      <c r="MKH67" s="419"/>
      <c r="MKI67" s="419"/>
      <c r="MKJ67" s="419"/>
      <c r="MKK67" s="419"/>
      <c r="MKL67" s="419"/>
      <c r="MKM67" s="419"/>
      <c r="MKN67" s="419"/>
      <c r="MKO67" s="419"/>
      <c r="MKP67" s="419"/>
      <c r="MKQ67" s="419"/>
      <c r="MKR67" s="419"/>
      <c r="MKS67" s="419"/>
      <c r="MKT67" s="419"/>
      <c r="MKU67" s="419"/>
      <c r="MKV67" s="419"/>
      <c r="MKW67" s="419"/>
      <c r="MKX67" s="419"/>
      <c r="MKY67" s="419"/>
      <c r="MKZ67" s="419"/>
      <c r="MLA67" s="419"/>
      <c r="MLB67" s="419"/>
      <c r="MLC67" s="419"/>
      <c r="MLD67" s="419"/>
      <c r="MLE67" s="419"/>
      <c r="MLF67" s="419"/>
      <c r="MLG67" s="419"/>
      <c r="MLH67" s="419"/>
      <c r="MLI67" s="419"/>
      <c r="MLJ67" s="419"/>
      <c r="MLK67" s="419"/>
      <c r="MLL67" s="419"/>
      <c r="MLM67" s="419"/>
      <c r="MLN67" s="419"/>
      <c r="MLO67" s="419"/>
      <c r="MLP67" s="419"/>
      <c r="MLQ67" s="419"/>
      <c r="MLR67" s="419"/>
      <c r="MLS67" s="419"/>
      <c r="MLT67" s="419"/>
      <c r="MLU67" s="419"/>
      <c r="MLV67" s="419"/>
      <c r="MLW67" s="419"/>
      <c r="MLX67" s="419"/>
      <c r="MLY67" s="419"/>
      <c r="MLZ67" s="419"/>
      <c r="MMA67" s="419"/>
      <c r="MMB67" s="419"/>
      <c r="MMC67" s="419"/>
      <c r="MMD67" s="419"/>
      <c r="MME67" s="419"/>
      <c r="MMF67" s="419"/>
      <c r="MMG67" s="419"/>
      <c r="MMH67" s="419"/>
      <c r="MMI67" s="419"/>
      <c r="MMJ67" s="419"/>
      <c r="MMK67" s="419"/>
      <c r="MML67" s="419"/>
      <c r="MMM67" s="419"/>
      <c r="MMN67" s="419"/>
      <c r="MMO67" s="419"/>
      <c r="MMP67" s="419"/>
      <c r="MMQ67" s="419"/>
      <c r="MMR67" s="419"/>
      <c r="MMS67" s="419"/>
      <c r="MMT67" s="419"/>
      <c r="MMU67" s="419"/>
      <c r="MMV67" s="419"/>
      <c r="MMW67" s="419"/>
      <c r="MMX67" s="419"/>
      <c r="MMY67" s="419"/>
      <c r="MMZ67" s="419"/>
      <c r="MNA67" s="419"/>
      <c r="MNB67" s="419"/>
      <c r="MNC67" s="419"/>
      <c r="MND67" s="419"/>
      <c r="MNE67" s="419"/>
      <c r="MNF67" s="419"/>
      <c r="MNG67" s="419"/>
      <c r="MNH67" s="419"/>
      <c r="MNI67" s="419"/>
      <c r="MNJ67" s="419"/>
      <c r="MNK67" s="419"/>
      <c r="MNL67" s="419"/>
      <c r="MNM67" s="419"/>
      <c r="MNN67" s="419"/>
      <c r="MNO67" s="419"/>
      <c r="MNP67" s="419"/>
      <c r="MNQ67" s="419"/>
      <c r="MNR67" s="419"/>
      <c r="MNS67" s="419"/>
      <c r="MNT67" s="419"/>
      <c r="MNU67" s="419"/>
      <c r="MNV67" s="419"/>
      <c r="MNW67" s="419"/>
      <c r="MNX67" s="419"/>
      <c r="MNY67" s="419"/>
      <c r="MNZ67" s="419"/>
      <c r="MOA67" s="419"/>
      <c r="MOB67" s="419"/>
      <c r="MOC67" s="419"/>
      <c r="MOD67" s="419"/>
      <c r="MOE67" s="419"/>
      <c r="MOF67" s="419"/>
      <c r="MOG67" s="419"/>
      <c r="MOH67" s="419"/>
      <c r="MOI67" s="419"/>
      <c r="MOJ67" s="419"/>
      <c r="MOK67" s="419"/>
      <c r="MOL67" s="419"/>
      <c r="MOM67" s="419"/>
      <c r="MON67" s="419"/>
      <c r="MOO67" s="419"/>
      <c r="MOP67" s="419"/>
      <c r="MOQ67" s="419"/>
      <c r="MOR67" s="419"/>
      <c r="MOS67" s="419"/>
      <c r="MOT67" s="419"/>
      <c r="MOU67" s="419"/>
      <c r="MOV67" s="419"/>
      <c r="MOW67" s="419"/>
      <c r="MOX67" s="419"/>
      <c r="MOY67" s="419"/>
      <c r="MOZ67" s="419"/>
      <c r="MPA67" s="419"/>
      <c r="MPB67" s="419"/>
      <c r="MPC67" s="419"/>
      <c r="MPD67" s="419"/>
      <c r="MPE67" s="419"/>
      <c r="MPF67" s="419"/>
      <c r="MPG67" s="419"/>
      <c r="MPH67" s="419"/>
      <c r="MPI67" s="419"/>
      <c r="MPJ67" s="419"/>
      <c r="MPK67" s="419"/>
      <c r="MPL67" s="419"/>
      <c r="MPM67" s="419"/>
      <c r="MPN67" s="419"/>
      <c r="MPO67" s="419"/>
      <c r="MPP67" s="419"/>
      <c r="MPQ67" s="419"/>
      <c r="MPR67" s="419"/>
      <c r="MPS67" s="419"/>
      <c r="MPT67" s="419"/>
      <c r="MPU67" s="419"/>
      <c r="MPV67" s="419"/>
      <c r="MPW67" s="419"/>
      <c r="MPX67" s="419"/>
      <c r="MPY67" s="419"/>
      <c r="MPZ67" s="419"/>
      <c r="MQA67" s="419"/>
      <c r="MQB67" s="419"/>
      <c r="MQC67" s="419"/>
      <c r="MQD67" s="419"/>
      <c r="MQE67" s="419"/>
      <c r="MQF67" s="419"/>
      <c r="MQG67" s="419"/>
      <c r="MQH67" s="419"/>
      <c r="MQI67" s="419"/>
      <c r="MQJ67" s="419"/>
      <c r="MQK67" s="419"/>
      <c r="MQL67" s="419"/>
      <c r="MQM67" s="419"/>
      <c r="MQN67" s="419"/>
      <c r="MQO67" s="419"/>
      <c r="MQP67" s="419"/>
      <c r="MQQ67" s="419"/>
      <c r="MQR67" s="419"/>
      <c r="MQS67" s="419"/>
      <c r="MQT67" s="419"/>
      <c r="MQU67" s="419"/>
      <c r="MQV67" s="419"/>
      <c r="MQW67" s="419"/>
      <c r="MQX67" s="419"/>
      <c r="MQY67" s="419"/>
      <c r="MQZ67" s="419"/>
      <c r="MRA67" s="419"/>
      <c r="MRB67" s="419"/>
      <c r="MRC67" s="419"/>
      <c r="MRD67" s="419"/>
      <c r="MRE67" s="419"/>
      <c r="MRF67" s="419"/>
      <c r="MRG67" s="419"/>
      <c r="MRH67" s="419"/>
      <c r="MRI67" s="419"/>
      <c r="MRJ67" s="419"/>
      <c r="MRK67" s="419"/>
      <c r="MRL67" s="419"/>
      <c r="MRM67" s="419"/>
      <c r="MRN67" s="419"/>
      <c r="MRO67" s="419"/>
      <c r="MRP67" s="419"/>
      <c r="MRQ67" s="419"/>
      <c r="MRR67" s="419"/>
      <c r="MRS67" s="419"/>
      <c r="MRT67" s="419"/>
      <c r="MRU67" s="419"/>
      <c r="MRV67" s="419"/>
      <c r="MRW67" s="419"/>
      <c r="MRX67" s="419"/>
      <c r="MRY67" s="419"/>
      <c r="MRZ67" s="419"/>
      <c r="MSA67" s="419"/>
      <c r="MSB67" s="419"/>
      <c r="MSC67" s="419"/>
      <c r="MSD67" s="419"/>
      <c r="MSE67" s="419"/>
      <c r="MSF67" s="419"/>
      <c r="MSG67" s="419"/>
      <c r="MSH67" s="419"/>
      <c r="MSI67" s="419"/>
      <c r="MSJ67" s="419"/>
      <c r="MSK67" s="419"/>
      <c r="MSL67" s="419"/>
      <c r="MSM67" s="419"/>
      <c r="MSN67" s="419"/>
      <c r="MSO67" s="419"/>
      <c r="MSP67" s="419"/>
      <c r="MSQ67" s="419"/>
      <c r="MSR67" s="419"/>
      <c r="MSS67" s="419"/>
      <c r="MST67" s="419"/>
      <c r="MSU67" s="419"/>
      <c r="MSV67" s="419"/>
      <c r="MSW67" s="419"/>
      <c r="MSX67" s="419"/>
      <c r="MSY67" s="419"/>
      <c r="MSZ67" s="419"/>
      <c r="MTA67" s="419"/>
      <c r="MTB67" s="419"/>
      <c r="MTC67" s="419"/>
      <c r="MTD67" s="419"/>
      <c r="MTE67" s="419"/>
      <c r="MTF67" s="419"/>
      <c r="MTG67" s="419"/>
      <c r="MTH67" s="419"/>
      <c r="MTI67" s="419"/>
      <c r="MTJ67" s="419"/>
      <c r="MTK67" s="419"/>
      <c r="MTL67" s="419"/>
      <c r="MTM67" s="419"/>
      <c r="MTN67" s="419"/>
      <c r="MTO67" s="419"/>
      <c r="MTP67" s="419"/>
      <c r="MTQ67" s="419"/>
      <c r="MTR67" s="419"/>
      <c r="MTS67" s="419"/>
      <c r="MTT67" s="419"/>
      <c r="MTU67" s="419"/>
      <c r="MTV67" s="419"/>
      <c r="MTW67" s="419"/>
      <c r="MTX67" s="419"/>
      <c r="MTY67" s="419"/>
      <c r="MTZ67" s="419"/>
      <c r="MUA67" s="419"/>
      <c r="MUB67" s="419"/>
      <c r="MUC67" s="419"/>
      <c r="MUD67" s="419"/>
      <c r="MUE67" s="419"/>
      <c r="MUF67" s="419"/>
      <c r="MUG67" s="419"/>
      <c r="MUH67" s="419"/>
      <c r="MUI67" s="419"/>
      <c r="MUJ67" s="419"/>
      <c r="MUK67" s="419"/>
      <c r="MUL67" s="419"/>
      <c r="MUM67" s="419"/>
      <c r="MUN67" s="419"/>
      <c r="MUO67" s="419"/>
      <c r="MUP67" s="419"/>
      <c r="MUQ67" s="419"/>
      <c r="MUR67" s="419"/>
      <c r="MUS67" s="419"/>
      <c r="MUT67" s="419"/>
      <c r="MUU67" s="419"/>
      <c r="MUV67" s="419"/>
      <c r="MUW67" s="419"/>
      <c r="MUX67" s="419"/>
      <c r="MUY67" s="419"/>
      <c r="MUZ67" s="419"/>
      <c r="MVA67" s="419"/>
      <c r="MVB67" s="419"/>
      <c r="MVC67" s="419"/>
      <c r="MVD67" s="419"/>
      <c r="MVE67" s="419"/>
      <c r="MVF67" s="419"/>
      <c r="MVG67" s="419"/>
      <c r="MVH67" s="419"/>
      <c r="MVI67" s="419"/>
      <c r="MVJ67" s="419"/>
      <c r="MVK67" s="419"/>
      <c r="MVL67" s="419"/>
      <c r="MVM67" s="419"/>
      <c r="MVN67" s="419"/>
      <c r="MVO67" s="419"/>
      <c r="MVP67" s="419"/>
      <c r="MVQ67" s="419"/>
      <c r="MVR67" s="419"/>
      <c r="MVS67" s="419"/>
      <c r="MVT67" s="419"/>
      <c r="MVU67" s="419"/>
      <c r="MVV67" s="419"/>
      <c r="MVW67" s="419"/>
      <c r="MVX67" s="419"/>
      <c r="MVY67" s="419"/>
      <c r="MVZ67" s="419"/>
      <c r="MWA67" s="419"/>
      <c r="MWB67" s="419"/>
      <c r="MWC67" s="419"/>
      <c r="MWD67" s="419"/>
      <c r="MWE67" s="419"/>
      <c r="MWF67" s="419"/>
      <c r="MWG67" s="419"/>
      <c r="MWH67" s="419"/>
      <c r="MWI67" s="419"/>
      <c r="MWJ67" s="419"/>
      <c r="MWK67" s="419"/>
      <c r="MWL67" s="419"/>
      <c r="MWM67" s="419"/>
      <c r="MWN67" s="419"/>
      <c r="MWO67" s="419"/>
      <c r="MWP67" s="419"/>
      <c r="MWQ67" s="419"/>
      <c r="MWR67" s="419"/>
      <c r="MWS67" s="419"/>
      <c r="MWT67" s="419"/>
      <c r="MWU67" s="419"/>
      <c r="MWV67" s="419"/>
      <c r="MWW67" s="419"/>
      <c r="MWX67" s="419"/>
      <c r="MWY67" s="419"/>
      <c r="MWZ67" s="419"/>
      <c r="MXA67" s="419"/>
      <c r="MXB67" s="419"/>
      <c r="MXC67" s="419"/>
      <c r="MXD67" s="419"/>
      <c r="MXE67" s="419"/>
      <c r="MXF67" s="419"/>
      <c r="MXG67" s="419"/>
      <c r="MXH67" s="419"/>
      <c r="MXI67" s="419"/>
      <c r="MXJ67" s="419"/>
      <c r="MXK67" s="419"/>
      <c r="MXL67" s="419"/>
      <c r="MXM67" s="419"/>
      <c r="MXN67" s="419"/>
      <c r="MXO67" s="419"/>
      <c r="MXP67" s="419"/>
      <c r="MXQ67" s="419"/>
      <c r="MXR67" s="419"/>
      <c r="MXS67" s="419"/>
      <c r="MXT67" s="419"/>
      <c r="MXU67" s="419"/>
      <c r="MXV67" s="419"/>
      <c r="MXW67" s="419"/>
      <c r="MXX67" s="419"/>
      <c r="MXY67" s="419"/>
      <c r="MXZ67" s="419"/>
      <c r="MYA67" s="419"/>
      <c r="MYB67" s="419"/>
      <c r="MYC67" s="419"/>
      <c r="MYD67" s="419"/>
      <c r="MYE67" s="419"/>
      <c r="MYF67" s="419"/>
      <c r="MYG67" s="419"/>
      <c r="MYH67" s="419"/>
      <c r="MYI67" s="419"/>
      <c r="MYJ67" s="419"/>
      <c r="MYK67" s="419"/>
      <c r="MYL67" s="419"/>
      <c r="MYM67" s="419"/>
      <c r="MYN67" s="419"/>
      <c r="MYO67" s="419"/>
      <c r="MYP67" s="419"/>
      <c r="MYQ67" s="419"/>
      <c r="MYR67" s="419"/>
      <c r="MYS67" s="419"/>
      <c r="MYT67" s="419"/>
      <c r="MYU67" s="419"/>
      <c r="MYV67" s="419"/>
      <c r="MYW67" s="419"/>
      <c r="MYX67" s="419"/>
      <c r="MYY67" s="419"/>
      <c r="MYZ67" s="419"/>
      <c r="MZA67" s="419"/>
      <c r="MZB67" s="419"/>
      <c r="MZC67" s="419"/>
      <c r="MZD67" s="419"/>
      <c r="MZE67" s="419"/>
      <c r="MZF67" s="419"/>
      <c r="MZG67" s="419"/>
      <c r="MZH67" s="419"/>
      <c r="MZI67" s="419"/>
      <c r="MZJ67" s="419"/>
      <c r="MZK67" s="419"/>
      <c r="MZL67" s="419"/>
      <c r="MZM67" s="419"/>
      <c r="MZN67" s="419"/>
      <c r="MZO67" s="419"/>
      <c r="MZP67" s="419"/>
      <c r="MZQ67" s="419"/>
      <c r="MZR67" s="419"/>
      <c r="MZS67" s="419"/>
      <c r="MZT67" s="419"/>
      <c r="MZU67" s="419"/>
      <c r="MZV67" s="419"/>
      <c r="MZW67" s="419"/>
      <c r="MZX67" s="419"/>
      <c r="MZY67" s="419"/>
      <c r="MZZ67" s="419"/>
      <c r="NAA67" s="419"/>
      <c r="NAB67" s="419"/>
      <c r="NAC67" s="419"/>
      <c r="NAD67" s="419"/>
      <c r="NAE67" s="419"/>
      <c r="NAF67" s="419"/>
      <c r="NAG67" s="419"/>
      <c r="NAH67" s="419"/>
      <c r="NAI67" s="419"/>
      <c r="NAJ67" s="419"/>
      <c r="NAK67" s="419"/>
      <c r="NAL67" s="419"/>
      <c r="NAM67" s="419"/>
      <c r="NAN67" s="419"/>
      <c r="NAO67" s="419"/>
      <c r="NAP67" s="419"/>
      <c r="NAQ67" s="419"/>
      <c r="NAR67" s="419"/>
      <c r="NAS67" s="419"/>
      <c r="NAT67" s="419"/>
      <c r="NAU67" s="419"/>
      <c r="NAV67" s="419"/>
      <c r="NAW67" s="419"/>
      <c r="NAX67" s="419"/>
      <c r="NAY67" s="419"/>
      <c r="NAZ67" s="419"/>
      <c r="NBA67" s="419"/>
      <c r="NBB67" s="419"/>
      <c r="NBC67" s="419"/>
      <c r="NBD67" s="419"/>
      <c r="NBE67" s="419"/>
      <c r="NBF67" s="419"/>
      <c r="NBG67" s="419"/>
      <c r="NBH67" s="419"/>
      <c r="NBI67" s="419"/>
      <c r="NBJ67" s="419"/>
      <c r="NBK67" s="419"/>
      <c r="NBL67" s="419"/>
      <c r="NBM67" s="419"/>
      <c r="NBN67" s="419"/>
      <c r="NBO67" s="419"/>
      <c r="NBP67" s="419"/>
      <c r="NBQ67" s="419"/>
      <c r="NBR67" s="419"/>
      <c r="NBS67" s="419"/>
      <c r="NBT67" s="419"/>
      <c r="NBU67" s="419"/>
      <c r="NBV67" s="419"/>
      <c r="NBW67" s="419"/>
      <c r="NBX67" s="419"/>
      <c r="NBY67" s="419"/>
      <c r="NBZ67" s="419"/>
      <c r="NCA67" s="419"/>
      <c r="NCB67" s="419"/>
      <c r="NCC67" s="419"/>
      <c r="NCD67" s="419"/>
      <c r="NCE67" s="419"/>
      <c r="NCF67" s="419"/>
      <c r="NCG67" s="419"/>
      <c r="NCH67" s="419"/>
      <c r="NCI67" s="419"/>
      <c r="NCJ67" s="419"/>
      <c r="NCK67" s="419"/>
      <c r="NCL67" s="419"/>
      <c r="NCM67" s="419"/>
      <c r="NCN67" s="419"/>
      <c r="NCO67" s="419"/>
      <c r="NCP67" s="419"/>
      <c r="NCQ67" s="419"/>
      <c r="NCR67" s="419"/>
      <c r="NCS67" s="419"/>
      <c r="NCT67" s="419"/>
      <c r="NCU67" s="419"/>
      <c r="NCV67" s="419"/>
      <c r="NCW67" s="419"/>
      <c r="NCX67" s="419"/>
      <c r="NCY67" s="419"/>
      <c r="NCZ67" s="419"/>
      <c r="NDA67" s="419"/>
      <c r="NDB67" s="419"/>
      <c r="NDC67" s="419"/>
      <c r="NDD67" s="419"/>
      <c r="NDE67" s="419"/>
      <c r="NDF67" s="419"/>
      <c r="NDG67" s="419"/>
      <c r="NDH67" s="419"/>
      <c r="NDI67" s="419"/>
      <c r="NDJ67" s="419"/>
      <c r="NDK67" s="419"/>
      <c r="NDL67" s="419"/>
      <c r="NDM67" s="419"/>
      <c r="NDN67" s="419"/>
      <c r="NDO67" s="419"/>
      <c r="NDP67" s="419"/>
      <c r="NDQ67" s="419"/>
      <c r="NDR67" s="419"/>
      <c r="NDS67" s="419"/>
      <c r="NDT67" s="419"/>
      <c r="NDU67" s="419"/>
      <c r="NDV67" s="419"/>
      <c r="NDW67" s="419"/>
      <c r="NDX67" s="419"/>
      <c r="NDY67" s="419"/>
      <c r="NDZ67" s="419"/>
      <c r="NEA67" s="419"/>
      <c r="NEB67" s="419"/>
      <c r="NEC67" s="419"/>
      <c r="NED67" s="419"/>
      <c r="NEE67" s="419"/>
      <c r="NEF67" s="419"/>
      <c r="NEG67" s="419"/>
      <c r="NEH67" s="419"/>
      <c r="NEI67" s="419"/>
      <c r="NEJ67" s="419"/>
      <c r="NEK67" s="419"/>
      <c r="NEL67" s="419"/>
      <c r="NEM67" s="419"/>
      <c r="NEN67" s="419"/>
      <c r="NEO67" s="419"/>
      <c r="NEP67" s="419"/>
      <c r="NEQ67" s="419"/>
      <c r="NER67" s="419"/>
      <c r="NES67" s="419"/>
      <c r="NET67" s="419"/>
      <c r="NEU67" s="419"/>
      <c r="NEV67" s="419"/>
      <c r="NEW67" s="419"/>
      <c r="NEX67" s="419"/>
      <c r="NEY67" s="419"/>
      <c r="NEZ67" s="419"/>
      <c r="NFA67" s="419"/>
      <c r="NFB67" s="419"/>
      <c r="NFC67" s="419"/>
      <c r="NFD67" s="419"/>
      <c r="NFE67" s="419"/>
      <c r="NFF67" s="419"/>
      <c r="NFG67" s="419"/>
      <c r="NFH67" s="419"/>
      <c r="NFI67" s="419"/>
      <c r="NFJ67" s="419"/>
      <c r="NFK67" s="419"/>
      <c r="NFL67" s="419"/>
      <c r="NFM67" s="419"/>
      <c r="NFN67" s="419"/>
      <c r="NFO67" s="419"/>
      <c r="NFP67" s="419"/>
      <c r="NFQ67" s="419"/>
      <c r="NFR67" s="419"/>
      <c r="NFS67" s="419"/>
      <c r="NFT67" s="419"/>
      <c r="NFU67" s="419"/>
      <c r="NFV67" s="419"/>
      <c r="NFW67" s="419"/>
      <c r="NFX67" s="419"/>
      <c r="NFY67" s="419"/>
      <c r="NFZ67" s="419"/>
      <c r="NGA67" s="419"/>
      <c r="NGB67" s="419"/>
      <c r="NGC67" s="419"/>
      <c r="NGD67" s="419"/>
      <c r="NGE67" s="419"/>
      <c r="NGF67" s="419"/>
      <c r="NGG67" s="419"/>
      <c r="NGH67" s="419"/>
      <c r="NGI67" s="419"/>
      <c r="NGJ67" s="419"/>
      <c r="NGK67" s="419"/>
      <c r="NGL67" s="419"/>
      <c r="NGM67" s="419"/>
      <c r="NGN67" s="419"/>
      <c r="NGO67" s="419"/>
      <c r="NGP67" s="419"/>
      <c r="NGQ67" s="419"/>
      <c r="NGR67" s="419"/>
      <c r="NGS67" s="419"/>
      <c r="NGT67" s="419"/>
      <c r="NGU67" s="419"/>
      <c r="NGV67" s="419"/>
      <c r="NGW67" s="419"/>
      <c r="NGX67" s="419"/>
      <c r="NGY67" s="419"/>
      <c r="NGZ67" s="419"/>
      <c r="NHA67" s="419"/>
      <c r="NHB67" s="419"/>
      <c r="NHC67" s="419"/>
      <c r="NHD67" s="419"/>
      <c r="NHE67" s="419"/>
      <c r="NHF67" s="419"/>
      <c r="NHG67" s="419"/>
      <c r="NHH67" s="419"/>
      <c r="NHI67" s="419"/>
      <c r="NHJ67" s="419"/>
      <c r="NHK67" s="419"/>
      <c r="NHL67" s="419"/>
      <c r="NHM67" s="419"/>
      <c r="NHN67" s="419"/>
      <c r="NHO67" s="419"/>
      <c r="NHP67" s="419"/>
      <c r="NHQ67" s="419"/>
      <c r="NHR67" s="419"/>
      <c r="NHS67" s="419"/>
      <c r="NHT67" s="419"/>
      <c r="NHU67" s="419"/>
      <c r="NHV67" s="419"/>
      <c r="NHW67" s="419"/>
      <c r="NHX67" s="419"/>
      <c r="NHY67" s="419"/>
      <c r="NHZ67" s="419"/>
      <c r="NIA67" s="419"/>
      <c r="NIB67" s="419"/>
      <c r="NIC67" s="419"/>
      <c r="NID67" s="419"/>
      <c r="NIE67" s="419"/>
      <c r="NIF67" s="419"/>
      <c r="NIG67" s="419"/>
      <c r="NIH67" s="419"/>
      <c r="NII67" s="419"/>
      <c r="NIJ67" s="419"/>
      <c r="NIK67" s="419"/>
      <c r="NIL67" s="419"/>
      <c r="NIM67" s="419"/>
      <c r="NIN67" s="419"/>
      <c r="NIO67" s="419"/>
      <c r="NIP67" s="419"/>
      <c r="NIQ67" s="419"/>
      <c r="NIR67" s="419"/>
      <c r="NIS67" s="419"/>
      <c r="NIT67" s="419"/>
      <c r="NIU67" s="419"/>
      <c r="NIV67" s="419"/>
      <c r="NIW67" s="419"/>
      <c r="NIX67" s="419"/>
      <c r="NIY67" s="419"/>
      <c r="NIZ67" s="419"/>
      <c r="NJA67" s="419"/>
      <c r="NJB67" s="419"/>
      <c r="NJC67" s="419"/>
      <c r="NJD67" s="419"/>
      <c r="NJE67" s="419"/>
      <c r="NJF67" s="419"/>
      <c r="NJG67" s="419"/>
      <c r="NJH67" s="419"/>
      <c r="NJI67" s="419"/>
      <c r="NJJ67" s="419"/>
      <c r="NJK67" s="419"/>
      <c r="NJL67" s="419"/>
      <c r="NJM67" s="419"/>
      <c r="NJN67" s="419"/>
      <c r="NJO67" s="419"/>
      <c r="NJP67" s="419"/>
      <c r="NJQ67" s="419"/>
      <c r="NJR67" s="419"/>
      <c r="NJS67" s="419"/>
      <c r="NJT67" s="419"/>
      <c r="NJU67" s="419"/>
      <c r="NJV67" s="419"/>
      <c r="NJW67" s="419"/>
      <c r="NJX67" s="419"/>
      <c r="NJY67" s="419"/>
      <c r="NJZ67" s="419"/>
      <c r="NKA67" s="419"/>
      <c r="NKB67" s="419"/>
      <c r="NKC67" s="419"/>
      <c r="NKD67" s="419"/>
      <c r="NKE67" s="419"/>
      <c r="NKF67" s="419"/>
      <c r="NKG67" s="419"/>
      <c r="NKH67" s="419"/>
      <c r="NKI67" s="419"/>
      <c r="NKJ67" s="419"/>
      <c r="NKK67" s="419"/>
      <c r="NKL67" s="419"/>
      <c r="NKM67" s="419"/>
      <c r="NKN67" s="419"/>
      <c r="NKO67" s="419"/>
      <c r="NKP67" s="419"/>
      <c r="NKQ67" s="419"/>
      <c r="NKR67" s="419"/>
      <c r="NKS67" s="419"/>
      <c r="NKT67" s="419"/>
      <c r="NKU67" s="419"/>
      <c r="NKV67" s="419"/>
      <c r="NKW67" s="419"/>
      <c r="NKX67" s="419"/>
      <c r="NKY67" s="419"/>
      <c r="NKZ67" s="419"/>
      <c r="NLA67" s="419"/>
      <c r="NLB67" s="419"/>
      <c r="NLC67" s="419"/>
      <c r="NLD67" s="419"/>
      <c r="NLE67" s="419"/>
      <c r="NLF67" s="419"/>
      <c r="NLG67" s="419"/>
      <c r="NLH67" s="419"/>
      <c r="NLI67" s="419"/>
      <c r="NLJ67" s="419"/>
      <c r="NLK67" s="419"/>
      <c r="NLL67" s="419"/>
      <c r="NLM67" s="419"/>
      <c r="NLN67" s="419"/>
      <c r="NLO67" s="419"/>
      <c r="NLP67" s="419"/>
      <c r="NLQ67" s="419"/>
      <c r="NLR67" s="419"/>
      <c r="NLS67" s="419"/>
      <c r="NLT67" s="419"/>
      <c r="NLU67" s="419"/>
      <c r="NLV67" s="419"/>
      <c r="NLW67" s="419"/>
      <c r="NLX67" s="419"/>
      <c r="NLY67" s="419"/>
      <c r="NLZ67" s="419"/>
      <c r="NMA67" s="419"/>
      <c r="NMB67" s="419"/>
      <c r="NMC67" s="419"/>
      <c r="NMD67" s="419"/>
      <c r="NME67" s="419"/>
      <c r="NMF67" s="419"/>
      <c r="NMG67" s="419"/>
      <c r="NMH67" s="419"/>
      <c r="NMI67" s="419"/>
      <c r="NMJ67" s="419"/>
      <c r="NMK67" s="419"/>
      <c r="NML67" s="419"/>
      <c r="NMM67" s="419"/>
      <c r="NMN67" s="419"/>
      <c r="NMO67" s="419"/>
      <c r="NMP67" s="419"/>
      <c r="NMQ67" s="419"/>
      <c r="NMR67" s="419"/>
      <c r="NMS67" s="419"/>
      <c r="NMT67" s="419"/>
      <c r="NMU67" s="419"/>
      <c r="NMV67" s="419"/>
      <c r="NMW67" s="419"/>
      <c r="NMX67" s="419"/>
      <c r="NMY67" s="419"/>
      <c r="NMZ67" s="419"/>
      <c r="NNA67" s="419"/>
      <c r="NNB67" s="419"/>
      <c r="NNC67" s="419"/>
      <c r="NND67" s="419"/>
      <c r="NNE67" s="419"/>
      <c r="NNF67" s="419"/>
      <c r="NNG67" s="419"/>
      <c r="NNH67" s="419"/>
      <c r="NNI67" s="419"/>
      <c r="NNJ67" s="419"/>
      <c r="NNK67" s="419"/>
      <c r="NNL67" s="419"/>
      <c r="NNM67" s="419"/>
      <c r="NNN67" s="419"/>
      <c r="NNO67" s="419"/>
      <c r="NNP67" s="419"/>
      <c r="NNQ67" s="419"/>
      <c r="NNR67" s="419"/>
      <c r="NNS67" s="419"/>
      <c r="NNT67" s="419"/>
      <c r="NNU67" s="419"/>
      <c r="NNV67" s="419"/>
      <c r="NNW67" s="419"/>
      <c r="NNX67" s="419"/>
      <c r="NNY67" s="419"/>
      <c r="NNZ67" s="419"/>
      <c r="NOA67" s="419"/>
      <c r="NOB67" s="419"/>
      <c r="NOC67" s="419"/>
      <c r="NOD67" s="419"/>
      <c r="NOE67" s="419"/>
      <c r="NOF67" s="419"/>
      <c r="NOG67" s="419"/>
      <c r="NOH67" s="419"/>
      <c r="NOI67" s="419"/>
      <c r="NOJ67" s="419"/>
      <c r="NOK67" s="419"/>
      <c r="NOL67" s="419"/>
      <c r="NOM67" s="419"/>
      <c r="NON67" s="419"/>
      <c r="NOO67" s="419"/>
      <c r="NOP67" s="419"/>
      <c r="NOQ67" s="419"/>
      <c r="NOR67" s="419"/>
      <c r="NOS67" s="419"/>
      <c r="NOT67" s="419"/>
      <c r="NOU67" s="419"/>
      <c r="NOV67" s="419"/>
      <c r="NOW67" s="419"/>
      <c r="NOX67" s="419"/>
      <c r="NOY67" s="419"/>
      <c r="NOZ67" s="419"/>
      <c r="NPA67" s="419"/>
      <c r="NPB67" s="419"/>
      <c r="NPC67" s="419"/>
      <c r="NPD67" s="419"/>
      <c r="NPE67" s="419"/>
      <c r="NPF67" s="419"/>
      <c r="NPG67" s="419"/>
      <c r="NPH67" s="419"/>
      <c r="NPI67" s="419"/>
      <c r="NPJ67" s="419"/>
      <c r="NPK67" s="419"/>
      <c r="NPL67" s="419"/>
      <c r="NPM67" s="419"/>
      <c r="NPN67" s="419"/>
      <c r="NPO67" s="419"/>
      <c r="NPP67" s="419"/>
      <c r="NPQ67" s="419"/>
      <c r="NPR67" s="419"/>
      <c r="NPS67" s="419"/>
      <c r="NPT67" s="419"/>
      <c r="NPU67" s="419"/>
      <c r="NPV67" s="419"/>
      <c r="NPW67" s="419"/>
      <c r="NPX67" s="419"/>
      <c r="NPY67" s="419"/>
      <c r="NPZ67" s="419"/>
      <c r="NQA67" s="419"/>
      <c r="NQB67" s="419"/>
      <c r="NQC67" s="419"/>
      <c r="NQD67" s="419"/>
      <c r="NQE67" s="419"/>
      <c r="NQF67" s="419"/>
      <c r="NQG67" s="419"/>
      <c r="NQH67" s="419"/>
      <c r="NQI67" s="419"/>
      <c r="NQJ67" s="419"/>
      <c r="NQK67" s="419"/>
      <c r="NQL67" s="419"/>
      <c r="NQM67" s="419"/>
      <c r="NQN67" s="419"/>
      <c r="NQO67" s="419"/>
      <c r="NQP67" s="419"/>
      <c r="NQQ67" s="419"/>
      <c r="NQR67" s="419"/>
      <c r="NQS67" s="419"/>
      <c r="NQT67" s="419"/>
      <c r="NQU67" s="419"/>
      <c r="NQV67" s="419"/>
      <c r="NQW67" s="419"/>
      <c r="NQX67" s="419"/>
      <c r="NQY67" s="419"/>
      <c r="NQZ67" s="419"/>
      <c r="NRA67" s="419"/>
      <c r="NRB67" s="419"/>
      <c r="NRC67" s="419"/>
      <c r="NRD67" s="419"/>
      <c r="NRE67" s="419"/>
      <c r="NRF67" s="419"/>
      <c r="NRG67" s="419"/>
      <c r="NRH67" s="419"/>
      <c r="NRI67" s="419"/>
      <c r="NRJ67" s="419"/>
      <c r="NRK67" s="419"/>
      <c r="NRL67" s="419"/>
      <c r="NRM67" s="419"/>
      <c r="NRN67" s="419"/>
      <c r="NRO67" s="419"/>
      <c r="NRP67" s="419"/>
      <c r="NRQ67" s="419"/>
      <c r="NRR67" s="419"/>
      <c r="NRS67" s="419"/>
      <c r="NRT67" s="419"/>
      <c r="NRU67" s="419"/>
      <c r="NRV67" s="419"/>
      <c r="NRW67" s="419"/>
      <c r="NRX67" s="419"/>
      <c r="NRY67" s="419"/>
      <c r="NRZ67" s="419"/>
      <c r="NSA67" s="419"/>
      <c r="NSB67" s="419"/>
      <c r="NSC67" s="419"/>
      <c r="NSD67" s="419"/>
      <c r="NSE67" s="419"/>
      <c r="NSF67" s="419"/>
      <c r="NSG67" s="419"/>
      <c r="NSH67" s="419"/>
      <c r="NSI67" s="419"/>
      <c r="NSJ67" s="419"/>
      <c r="NSK67" s="419"/>
      <c r="NSL67" s="419"/>
      <c r="NSM67" s="419"/>
      <c r="NSN67" s="419"/>
      <c r="NSO67" s="419"/>
      <c r="NSP67" s="419"/>
      <c r="NSQ67" s="419"/>
      <c r="NSR67" s="419"/>
      <c r="NSS67" s="419"/>
      <c r="NST67" s="419"/>
      <c r="NSU67" s="419"/>
      <c r="NSV67" s="419"/>
      <c r="NSW67" s="419"/>
      <c r="NSX67" s="419"/>
      <c r="NSY67" s="419"/>
      <c r="NSZ67" s="419"/>
      <c r="NTA67" s="419"/>
      <c r="NTB67" s="419"/>
      <c r="NTC67" s="419"/>
      <c r="NTD67" s="419"/>
      <c r="NTE67" s="419"/>
      <c r="NTF67" s="419"/>
      <c r="NTG67" s="419"/>
      <c r="NTH67" s="419"/>
      <c r="NTI67" s="419"/>
      <c r="NTJ67" s="419"/>
      <c r="NTK67" s="419"/>
      <c r="NTL67" s="419"/>
      <c r="NTM67" s="419"/>
      <c r="NTN67" s="419"/>
      <c r="NTO67" s="419"/>
      <c r="NTP67" s="419"/>
      <c r="NTQ67" s="419"/>
      <c r="NTR67" s="419"/>
      <c r="NTS67" s="419"/>
      <c r="NTT67" s="419"/>
      <c r="NTU67" s="419"/>
      <c r="NTV67" s="419"/>
      <c r="NTW67" s="419"/>
      <c r="NTX67" s="419"/>
      <c r="NTY67" s="419"/>
      <c r="NTZ67" s="419"/>
      <c r="NUA67" s="419"/>
      <c r="NUB67" s="419"/>
      <c r="NUC67" s="419"/>
      <c r="NUD67" s="419"/>
      <c r="NUE67" s="419"/>
      <c r="NUF67" s="419"/>
      <c r="NUG67" s="419"/>
      <c r="NUH67" s="419"/>
      <c r="NUI67" s="419"/>
      <c r="NUJ67" s="419"/>
      <c r="NUK67" s="419"/>
      <c r="NUL67" s="419"/>
      <c r="NUM67" s="419"/>
      <c r="NUN67" s="419"/>
      <c r="NUO67" s="419"/>
      <c r="NUP67" s="419"/>
      <c r="NUQ67" s="419"/>
      <c r="NUR67" s="419"/>
      <c r="NUS67" s="419"/>
      <c r="NUT67" s="419"/>
      <c r="NUU67" s="419"/>
      <c r="NUV67" s="419"/>
      <c r="NUW67" s="419"/>
      <c r="NUX67" s="419"/>
      <c r="NUY67" s="419"/>
      <c r="NUZ67" s="419"/>
      <c r="NVA67" s="419"/>
      <c r="NVB67" s="419"/>
      <c r="NVC67" s="419"/>
      <c r="NVD67" s="419"/>
      <c r="NVE67" s="419"/>
      <c r="NVF67" s="419"/>
      <c r="NVG67" s="419"/>
      <c r="NVH67" s="419"/>
      <c r="NVI67" s="419"/>
      <c r="NVJ67" s="419"/>
      <c r="NVK67" s="419"/>
      <c r="NVL67" s="419"/>
      <c r="NVM67" s="419"/>
      <c r="NVN67" s="419"/>
      <c r="NVO67" s="419"/>
      <c r="NVP67" s="419"/>
      <c r="NVQ67" s="419"/>
      <c r="NVR67" s="419"/>
      <c r="NVS67" s="419"/>
      <c r="NVT67" s="419"/>
      <c r="NVU67" s="419"/>
      <c r="NVV67" s="419"/>
      <c r="NVW67" s="419"/>
      <c r="NVX67" s="419"/>
      <c r="NVY67" s="419"/>
      <c r="NVZ67" s="419"/>
      <c r="NWA67" s="419"/>
      <c r="NWB67" s="419"/>
      <c r="NWC67" s="419"/>
      <c r="NWD67" s="419"/>
      <c r="NWE67" s="419"/>
      <c r="NWF67" s="419"/>
      <c r="NWG67" s="419"/>
      <c r="NWH67" s="419"/>
      <c r="NWI67" s="419"/>
      <c r="NWJ67" s="419"/>
      <c r="NWK67" s="419"/>
      <c r="NWL67" s="419"/>
      <c r="NWM67" s="419"/>
      <c r="NWN67" s="419"/>
      <c r="NWO67" s="419"/>
      <c r="NWP67" s="419"/>
      <c r="NWQ67" s="419"/>
      <c r="NWR67" s="419"/>
      <c r="NWS67" s="419"/>
      <c r="NWT67" s="419"/>
      <c r="NWU67" s="419"/>
      <c r="NWV67" s="419"/>
      <c r="NWW67" s="419"/>
      <c r="NWX67" s="419"/>
      <c r="NWY67" s="419"/>
      <c r="NWZ67" s="419"/>
      <c r="NXA67" s="419"/>
      <c r="NXB67" s="419"/>
      <c r="NXC67" s="419"/>
      <c r="NXD67" s="419"/>
      <c r="NXE67" s="419"/>
      <c r="NXF67" s="419"/>
      <c r="NXG67" s="419"/>
      <c r="NXH67" s="419"/>
      <c r="NXI67" s="419"/>
      <c r="NXJ67" s="419"/>
      <c r="NXK67" s="419"/>
      <c r="NXL67" s="419"/>
      <c r="NXM67" s="419"/>
      <c r="NXN67" s="419"/>
      <c r="NXO67" s="419"/>
      <c r="NXP67" s="419"/>
      <c r="NXQ67" s="419"/>
      <c r="NXR67" s="419"/>
      <c r="NXS67" s="419"/>
      <c r="NXT67" s="419"/>
      <c r="NXU67" s="419"/>
      <c r="NXV67" s="419"/>
      <c r="NXW67" s="419"/>
      <c r="NXX67" s="419"/>
      <c r="NXY67" s="419"/>
      <c r="NXZ67" s="419"/>
      <c r="NYA67" s="419"/>
      <c r="NYB67" s="419"/>
      <c r="NYC67" s="419"/>
      <c r="NYD67" s="419"/>
      <c r="NYE67" s="419"/>
      <c r="NYF67" s="419"/>
      <c r="NYG67" s="419"/>
      <c r="NYH67" s="419"/>
      <c r="NYI67" s="419"/>
      <c r="NYJ67" s="419"/>
      <c r="NYK67" s="419"/>
      <c r="NYL67" s="419"/>
      <c r="NYM67" s="419"/>
      <c r="NYN67" s="419"/>
      <c r="NYO67" s="419"/>
      <c r="NYP67" s="419"/>
      <c r="NYQ67" s="419"/>
      <c r="NYR67" s="419"/>
      <c r="NYS67" s="419"/>
      <c r="NYT67" s="419"/>
      <c r="NYU67" s="419"/>
      <c r="NYV67" s="419"/>
      <c r="NYW67" s="419"/>
      <c r="NYX67" s="419"/>
      <c r="NYY67" s="419"/>
      <c r="NYZ67" s="419"/>
      <c r="NZA67" s="419"/>
      <c r="NZB67" s="419"/>
      <c r="NZC67" s="419"/>
      <c r="NZD67" s="419"/>
      <c r="NZE67" s="419"/>
      <c r="NZF67" s="419"/>
      <c r="NZG67" s="419"/>
      <c r="NZH67" s="419"/>
      <c r="NZI67" s="419"/>
      <c r="NZJ67" s="419"/>
      <c r="NZK67" s="419"/>
      <c r="NZL67" s="419"/>
      <c r="NZM67" s="419"/>
      <c r="NZN67" s="419"/>
      <c r="NZO67" s="419"/>
      <c r="NZP67" s="419"/>
      <c r="NZQ67" s="419"/>
      <c r="NZR67" s="419"/>
      <c r="NZS67" s="419"/>
      <c r="NZT67" s="419"/>
      <c r="NZU67" s="419"/>
      <c r="NZV67" s="419"/>
      <c r="NZW67" s="419"/>
      <c r="NZX67" s="419"/>
      <c r="NZY67" s="419"/>
      <c r="NZZ67" s="419"/>
      <c r="OAA67" s="419"/>
      <c r="OAB67" s="419"/>
      <c r="OAC67" s="419"/>
      <c r="OAD67" s="419"/>
      <c r="OAE67" s="419"/>
      <c r="OAF67" s="419"/>
      <c r="OAG67" s="419"/>
      <c r="OAH67" s="419"/>
      <c r="OAI67" s="419"/>
      <c r="OAJ67" s="419"/>
      <c r="OAK67" s="419"/>
      <c r="OAL67" s="419"/>
      <c r="OAM67" s="419"/>
      <c r="OAN67" s="419"/>
      <c r="OAO67" s="419"/>
      <c r="OAP67" s="419"/>
      <c r="OAQ67" s="419"/>
      <c r="OAR67" s="419"/>
      <c r="OAS67" s="419"/>
      <c r="OAT67" s="419"/>
      <c r="OAU67" s="419"/>
      <c r="OAV67" s="419"/>
      <c r="OAW67" s="419"/>
      <c r="OAX67" s="419"/>
      <c r="OAY67" s="419"/>
      <c r="OAZ67" s="419"/>
      <c r="OBA67" s="419"/>
      <c r="OBB67" s="419"/>
      <c r="OBC67" s="419"/>
      <c r="OBD67" s="419"/>
      <c r="OBE67" s="419"/>
      <c r="OBF67" s="419"/>
      <c r="OBG67" s="419"/>
      <c r="OBH67" s="419"/>
      <c r="OBI67" s="419"/>
      <c r="OBJ67" s="419"/>
      <c r="OBK67" s="419"/>
      <c r="OBL67" s="419"/>
      <c r="OBM67" s="419"/>
      <c r="OBN67" s="419"/>
      <c r="OBO67" s="419"/>
      <c r="OBP67" s="419"/>
      <c r="OBQ67" s="419"/>
      <c r="OBR67" s="419"/>
      <c r="OBS67" s="419"/>
      <c r="OBT67" s="419"/>
      <c r="OBU67" s="419"/>
      <c r="OBV67" s="419"/>
      <c r="OBW67" s="419"/>
      <c r="OBX67" s="419"/>
      <c r="OBY67" s="419"/>
      <c r="OBZ67" s="419"/>
      <c r="OCA67" s="419"/>
      <c r="OCB67" s="419"/>
      <c r="OCC67" s="419"/>
      <c r="OCD67" s="419"/>
      <c r="OCE67" s="419"/>
      <c r="OCF67" s="419"/>
      <c r="OCG67" s="419"/>
      <c r="OCH67" s="419"/>
      <c r="OCI67" s="419"/>
      <c r="OCJ67" s="419"/>
      <c r="OCK67" s="419"/>
      <c r="OCL67" s="419"/>
      <c r="OCM67" s="419"/>
      <c r="OCN67" s="419"/>
      <c r="OCO67" s="419"/>
      <c r="OCP67" s="419"/>
      <c r="OCQ67" s="419"/>
      <c r="OCR67" s="419"/>
      <c r="OCS67" s="419"/>
      <c r="OCT67" s="419"/>
      <c r="OCU67" s="419"/>
      <c r="OCV67" s="419"/>
      <c r="OCW67" s="419"/>
      <c r="OCX67" s="419"/>
      <c r="OCY67" s="419"/>
      <c r="OCZ67" s="419"/>
      <c r="ODA67" s="419"/>
      <c r="ODB67" s="419"/>
      <c r="ODC67" s="419"/>
      <c r="ODD67" s="419"/>
      <c r="ODE67" s="419"/>
      <c r="ODF67" s="419"/>
      <c r="ODG67" s="419"/>
      <c r="ODH67" s="419"/>
      <c r="ODI67" s="419"/>
      <c r="ODJ67" s="419"/>
      <c r="ODK67" s="419"/>
      <c r="ODL67" s="419"/>
      <c r="ODM67" s="419"/>
      <c r="ODN67" s="419"/>
      <c r="ODO67" s="419"/>
      <c r="ODP67" s="419"/>
      <c r="ODQ67" s="419"/>
      <c r="ODR67" s="419"/>
      <c r="ODS67" s="419"/>
      <c r="ODT67" s="419"/>
      <c r="ODU67" s="419"/>
      <c r="ODV67" s="419"/>
      <c r="ODW67" s="419"/>
      <c r="ODX67" s="419"/>
      <c r="ODY67" s="419"/>
      <c r="ODZ67" s="419"/>
      <c r="OEA67" s="419"/>
      <c r="OEB67" s="419"/>
      <c r="OEC67" s="419"/>
      <c r="OED67" s="419"/>
      <c r="OEE67" s="419"/>
      <c r="OEF67" s="419"/>
      <c r="OEG67" s="419"/>
      <c r="OEH67" s="419"/>
      <c r="OEI67" s="419"/>
      <c r="OEJ67" s="419"/>
      <c r="OEK67" s="419"/>
      <c r="OEL67" s="419"/>
      <c r="OEM67" s="419"/>
      <c r="OEN67" s="419"/>
      <c r="OEO67" s="419"/>
      <c r="OEP67" s="419"/>
      <c r="OEQ67" s="419"/>
      <c r="OER67" s="419"/>
      <c r="OES67" s="419"/>
      <c r="OET67" s="419"/>
      <c r="OEU67" s="419"/>
      <c r="OEV67" s="419"/>
      <c r="OEW67" s="419"/>
      <c r="OEX67" s="419"/>
      <c r="OEY67" s="419"/>
      <c r="OEZ67" s="419"/>
      <c r="OFA67" s="419"/>
      <c r="OFB67" s="419"/>
      <c r="OFC67" s="419"/>
      <c r="OFD67" s="419"/>
      <c r="OFE67" s="419"/>
      <c r="OFF67" s="419"/>
      <c r="OFG67" s="419"/>
      <c r="OFH67" s="419"/>
      <c r="OFI67" s="419"/>
      <c r="OFJ67" s="419"/>
      <c r="OFK67" s="419"/>
      <c r="OFL67" s="419"/>
      <c r="OFM67" s="419"/>
      <c r="OFN67" s="419"/>
      <c r="OFO67" s="419"/>
      <c r="OFP67" s="419"/>
      <c r="OFQ67" s="419"/>
      <c r="OFR67" s="419"/>
      <c r="OFS67" s="419"/>
      <c r="OFT67" s="419"/>
      <c r="OFU67" s="419"/>
      <c r="OFV67" s="419"/>
      <c r="OFW67" s="419"/>
      <c r="OFX67" s="419"/>
      <c r="OFY67" s="419"/>
      <c r="OFZ67" s="419"/>
      <c r="OGA67" s="419"/>
      <c r="OGB67" s="419"/>
      <c r="OGC67" s="419"/>
      <c r="OGD67" s="419"/>
      <c r="OGE67" s="419"/>
      <c r="OGF67" s="419"/>
      <c r="OGG67" s="419"/>
      <c r="OGH67" s="419"/>
      <c r="OGI67" s="419"/>
      <c r="OGJ67" s="419"/>
      <c r="OGK67" s="419"/>
      <c r="OGL67" s="419"/>
      <c r="OGM67" s="419"/>
      <c r="OGN67" s="419"/>
      <c r="OGO67" s="419"/>
      <c r="OGP67" s="419"/>
      <c r="OGQ67" s="419"/>
      <c r="OGR67" s="419"/>
      <c r="OGS67" s="419"/>
      <c r="OGT67" s="419"/>
      <c r="OGU67" s="419"/>
      <c r="OGV67" s="419"/>
      <c r="OGW67" s="419"/>
      <c r="OGX67" s="419"/>
      <c r="OGY67" s="419"/>
      <c r="OGZ67" s="419"/>
      <c r="OHA67" s="419"/>
      <c r="OHB67" s="419"/>
      <c r="OHC67" s="419"/>
      <c r="OHD67" s="419"/>
      <c r="OHE67" s="419"/>
      <c r="OHF67" s="419"/>
      <c r="OHG67" s="419"/>
      <c r="OHH67" s="419"/>
      <c r="OHI67" s="419"/>
      <c r="OHJ67" s="419"/>
      <c r="OHK67" s="419"/>
      <c r="OHL67" s="419"/>
      <c r="OHM67" s="419"/>
      <c r="OHN67" s="419"/>
      <c r="OHO67" s="419"/>
      <c r="OHP67" s="419"/>
      <c r="OHQ67" s="419"/>
      <c r="OHR67" s="419"/>
      <c r="OHS67" s="419"/>
      <c r="OHT67" s="419"/>
      <c r="OHU67" s="419"/>
      <c r="OHV67" s="419"/>
      <c r="OHW67" s="419"/>
      <c r="OHX67" s="419"/>
      <c r="OHY67" s="419"/>
      <c r="OHZ67" s="419"/>
      <c r="OIA67" s="419"/>
      <c r="OIB67" s="419"/>
      <c r="OIC67" s="419"/>
      <c r="OID67" s="419"/>
      <c r="OIE67" s="419"/>
      <c r="OIF67" s="419"/>
      <c r="OIG67" s="419"/>
      <c r="OIH67" s="419"/>
      <c r="OII67" s="419"/>
      <c r="OIJ67" s="419"/>
      <c r="OIK67" s="419"/>
      <c r="OIL67" s="419"/>
      <c r="OIM67" s="419"/>
      <c r="OIN67" s="419"/>
      <c r="OIO67" s="419"/>
      <c r="OIP67" s="419"/>
      <c r="OIQ67" s="419"/>
      <c r="OIR67" s="419"/>
      <c r="OIS67" s="419"/>
      <c r="OIT67" s="419"/>
      <c r="OIU67" s="419"/>
      <c r="OIV67" s="419"/>
      <c r="OIW67" s="419"/>
      <c r="OIX67" s="419"/>
      <c r="OIY67" s="419"/>
      <c r="OIZ67" s="419"/>
      <c r="OJA67" s="419"/>
      <c r="OJB67" s="419"/>
      <c r="OJC67" s="419"/>
      <c r="OJD67" s="419"/>
      <c r="OJE67" s="419"/>
      <c r="OJF67" s="419"/>
      <c r="OJG67" s="419"/>
      <c r="OJH67" s="419"/>
      <c r="OJI67" s="419"/>
      <c r="OJJ67" s="419"/>
      <c r="OJK67" s="419"/>
      <c r="OJL67" s="419"/>
      <c r="OJM67" s="419"/>
      <c r="OJN67" s="419"/>
      <c r="OJO67" s="419"/>
      <c r="OJP67" s="419"/>
      <c r="OJQ67" s="419"/>
      <c r="OJR67" s="419"/>
      <c r="OJS67" s="419"/>
      <c r="OJT67" s="419"/>
      <c r="OJU67" s="419"/>
      <c r="OJV67" s="419"/>
      <c r="OJW67" s="419"/>
      <c r="OJX67" s="419"/>
      <c r="OJY67" s="419"/>
      <c r="OJZ67" s="419"/>
      <c r="OKA67" s="419"/>
      <c r="OKB67" s="419"/>
      <c r="OKC67" s="419"/>
      <c r="OKD67" s="419"/>
      <c r="OKE67" s="419"/>
      <c r="OKF67" s="419"/>
      <c r="OKG67" s="419"/>
      <c r="OKH67" s="419"/>
      <c r="OKI67" s="419"/>
      <c r="OKJ67" s="419"/>
      <c r="OKK67" s="419"/>
      <c r="OKL67" s="419"/>
      <c r="OKM67" s="419"/>
      <c r="OKN67" s="419"/>
      <c r="OKO67" s="419"/>
      <c r="OKP67" s="419"/>
      <c r="OKQ67" s="419"/>
      <c r="OKR67" s="419"/>
      <c r="OKS67" s="419"/>
      <c r="OKT67" s="419"/>
      <c r="OKU67" s="419"/>
      <c r="OKV67" s="419"/>
      <c r="OKW67" s="419"/>
      <c r="OKX67" s="419"/>
      <c r="OKY67" s="419"/>
      <c r="OKZ67" s="419"/>
      <c r="OLA67" s="419"/>
      <c r="OLB67" s="419"/>
      <c r="OLC67" s="419"/>
      <c r="OLD67" s="419"/>
      <c r="OLE67" s="419"/>
      <c r="OLF67" s="419"/>
      <c r="OLG67" s="419"/>
      <c r="OLH67" s="419"/>
      <c r="OLI67" s="419"/>
      <c r="OLJ67" s="419"/>
      <c r="OLK67" s="419"/>
      <c r="OLL67" s="419"/>
      <c r="OLM67" s="419"/>
      <c r="OLN67" s="419"/>
      <c r="OLO67" s="419"/>
      <c r="OLP67" s="419"/>
      <c r="OLQ67" s="419"/>
      <c r="OLR67" s="419"/>
      <c r="OLS67" s="419"/>
      <c r="OLT67" s="419"/>
      <c r="OLU67" s="419"/>
      <c r="OLV67" s="419"/>
      <c r="OLW67" s="419"/>
      <c r="OLX67" s="419"/>
      <c r="OLY67" s="419"/>
      <c r="OLZ67" s="419"/>
      <c r="OMA67" s="419"/>
      <c r="OMB67" s="419"/>
      <c r="OMC67" s="419"/>
      <c r="OMD67" s="419"/>
      <c r="OME67" s="419"/>
      <c r="OMF67" s="419"/>
      <c r="OMG67" s="419"/>
      <c r="OMH67" s="419"/>
      <c r="OMI67" s="419"/>
      <c r="OMJ67" s="419"/>
      <c r="OMK67" s="419"/>
      <c r="OML67" s="419"/>
      <c r="OMM67" s="419"/>
      <c r="OMN67" s="419"/>
      <c r="OMO67" s="419"/>
      <c r="OMP67" s="419"/>
      <c r="OMQ67" s="419"/>
      <c r="OMR67" s="419"/>
      <c r="OMS67" s="419"/>
      <c r="OMT67" s="419"/>
      <c r="OMU67" s="419"/>
      <c r="OMV67" s="419"/>
      <c r="OMW67" s="419"/>
      <c r="OMX67" s="419"/>
      <c r="OMY67" s="419"/>
      <c r="OMZ67" s="419"/>
      <c r="ONA67" s="419"/>
      <c r="ONB67" s="419"/>
      <c r="ONC67" s="419"/>
      <c r="OND67" s="419"/>
      <c r="ONE67" s="419"/>
      <c r="ONF67" s="419"/>
      <c r="ONG67" s="419"/>
      <c r="ONH67" s="419"/>
      <c r="ONI67" s="419"/>
      <c r="ONJ67" s="419"/>
      <c r="ONK67" s="419"/>
      <c r="ONL67" s="419"/>
      <c r="ONM67" s="419"/>
      <c r="ONN67" s="419"/>
      <c r="ONO67" s="419"/>
      <c r="ONP67" s="419"/>
      <c r="ONQ67" s="419"/>
      <c r="ONR67" s="419"/>
      <c r="ONS67" s="419"/>
      <c r="ONT67" s="419"/>
      <c r="ONU67" s="419"/>
      <c r="ONV67" s="419"/>
      <c r="ONW67" s="419"/>
      <c r="ONX67" s="419"/>
      <c r="ONY67" s="419"/>
      <c r="ONZ67" s="419"/>
      <c r="OOA67" s="419"/>
      <c r="OOB67" s="419"/>
      <c r="OOC67" s="419"/>
      <c r="OOD67" s="419"/>
      <c r="OOE67" s="419"/>
      <c r="OOF67" s="419"/>
      <c r="OOG67" s="419"/>
      <c r="OOH67" s="419"/>
      <c r="OOI67" s="419"/>
      <c r="OOJ67" s="419"/>
      <c r="OOK67" s="419"/>
      <c r="OOL67" s="419"/>
      <c r="OOM67" s="419"/>
      <c r="OON67" s="419"/>
      <c r="OOO67" s="419"/>
      <c r="OOP67" s="419"/>
      <c r="OOQ67" s="419"/>
      <c r="OOR67" s="419"/>
      <c r="OOS67" s="419"/>
      <c r="OOT67" s="419"/>
      <c r="OOU67" s="419"/>
      <c r="OOV67" s="419"/>
      <c r="OOW67" s="419"/>
      <c r="OOX67" s="419"/>
      <c r="OOY67" s="419"/>
      <c r="OOZ67" s="419"/>
      <c r="OPA67" s="419"/>
      <c r="OPB67" s="419"/>
      <c r="OPC67" s="419"/>
      <c r="OPD67" s="419"/>
      <c r="OPE67" s="419"/>
      <c r="OPF67" s="419"/>
      <c r="OPG67" s="419"/>
      <c r="OPH67" s="419"/>
      <c r="OPI67" s="419"/>
      <c r="OPJ67" s="419"/>
      <c r="OPK67" s="419"/>
      <c r="OPL67" s="419"/>
      <c r="OPM67" s="419"/>
      <c r="OPN67" s="419"/>
      <c r="OPO67" s="419"/>
      <c r="OPP67" s="419"/>
      <c r="OPQ67" s="419"/>
      <c r="OPR67" s="419"/>
      <c r="OPS67" s="419"/>
      <c r="OPT67" s="419"/>
      <c r="OPU67" s="419"/>
      <c r="OPV67" s="419"/>
      <c r="OPW67" s="419"/>
      <c r="OPX67" s="419"/>
      <c r="OPY67" s="419"/>
      <c r="OPZ67" s="419"/>
      <c r="OQA67" s="419"/>
      <c r="OQB67" s="419"/>
      <c r="OQC67" s="419"/>
      <c r="OQD67" s="419"/>
      <c r="OQE67" s="419"/>
      <c r="OQF67" s="419"/>
      <c r="OQG67" s="419"/>
      <c r="OQH67" s="419"/>
      <c r="OQI67" s="419"/>
      <c r="OQJ67" s="419"/>
      <c r="OQK67" s="419"/>
      <c r="OQL67" s="419"/>
      <c r="OQM67" s="419"/>
      <c r="OQN67" s="419"/>
      <c r="OQO67" s="419"/>
      <c r="OQP67" s="419"/>
      <c r="OQQ67" s="419"/>
      <c r="OQR67" s="419"/>
      <c r="OQS67" s="419"/>
      <c r="OQT67" s="419"/>
      <c r="OQU67" s="419"/>
      <c r="OQV67" s="419"/>
      <c r="OQW67" s="419"/>
      <c r="OQX67" s="419"/>
      <c r="OQY67" s="419"/>
      <c r="OQZ67" s="419"/>
      <c r="ORA67" s="419"/>
      <c r="ORB67" s="419"/>
      <c r="ORC67" s="419"/>
      <c r="ORD67" s="419"/>
      <c r="ORE67" s="419"/>
      <c r="ORF67" s="419"/>
      <c r="ORG67" s="419"/>
      <c r="ORH67" s="419"/>
      <c r="ORI67" s="419"/>
      <c r="ORJ67" s="419"/>
      <c r="ORK67" s="419"/>
      <c r="ORL67" s="419"/>
      <c r="ORM67" s="419"/>
      <c r="ORN67" s="419"/>
      <c r="ORO67" s="419"/>
      <c r="ORP67" s="419"/>
      <c r="ORQ67" s="419"/>
      <c r="ORR67" s="419"/>
      <c r="ORS67" s="419"/>
      <c r="ORT67" s="419"/>
      <c r="ORU67" s="419"/>
      <c r="ORV67" s="419"/>
      <c r="ORW67" s="419"/>
      <c r="ORX67" s="419"/>
      <c r="ORY67" s="419"/>
      <c r="ORZ67" s="419"/>
      <c r="OSA67" s="419"/>
      <c r="OSB67" s="419"/>
      <c r="OSC67" s="419"/>
      <c r="OSD67" s="419"/>
      <c r="OSE67" s="419"/>
      <c r="OSF67" s="419"/>
      <c r="OSG67" s="419"/>
      <c r="OSH67" s="419"/>
      <c r="OSI67" s="419"/>
      <c r="OSJ67" s="419"/>
      <c r="OSK67" s="419"/>
      <c r="OSL67" s="419"/>
      <c r="OSM67" s="419"/>
      <c r="OSN67" s="419"/>
      <c r="OSO67" s="419"/>
      <c r="OSP67" s="419"/>
      <c r="OSQ67" s="419"/>
      <c r="OSR67" s="419"/>
      <c r="OSS67" s="419"/>
      <c r="OST67" s="419"/>
      <c r="OSU67" s="419"/>
      <c r="OSV67" s="419"/>
      <c r="OSW67" s="419"/>
      <c r="OSX67" s="419"/>
      <c r="OSY67" s="419"/>
      <c r="OSZ67" s="419"/>
      <c r="OTA67" s="419"/>
      <c r="OTB67" s="419"/>
      <c r="OTC67" s="419"/>
      <c r="OTD67" s="419"/>
      <c r="OTE67" s="419"/>
      <c r="OTF67" s="419"/>
      <c r="OTG67" s="419"/>
      <c r="OTH67" s="419"/>
      <c r="OTI67" s="419"/>
      <c r="OTJ67" s="419"/>
      <c r="OTK67" s="419"/>
      <c r="OTL67" s="419"/>
      <c r="OTM67" s="419"/>
      <c r="OTN67" s="419"/>
      <c r="OTO67" s="419"/>
      <c r="OTP67" s="419"/>
      <c r="OTQ67" s="419"/>
      <c r="OTR67" s="419"/>
      <c r="OTS67" s="419"/>
      <c r="OTT67" s="419"/>
      <c r="OTU67" s="419"/>
      <c r="OTV67" s="419"/>
      <c r="OTW67" s="419"/>
      <c r="OTX67" s="419"/>
      <c r="OTY67" s="419"/>
      <c r="OTZ67" s="419"/>
      <c r="OUA67" s="419"/>
      <c r="OUB67" s="419"/>
      <c r="OUC67" s="419"/>
      <c r="OUD67" s="419"/>
      <c r="OUE67" s="419"/>
      <c r="OUF67" s="419"/>
      <c r="OUG67" s="419"/>
      <c r="OUH67" s="419"/>
      <c r="OUI67" s="419"/>
      <c r="OUJ67" s="419"/>
      <c r="OUK67" s="419"/>
      <c r="OUL67" s="419"/>
      <c r="OUM67" s="419"/>
      <c r="OUN67" s="419"/>
      <c r="OUO67" s="419"/>
      <c r="OUP67" s="419"/>
      <c r="OUQ67" s="419"/>
      <c r="OUR67" s="419"/>
      <c r="OUS67" s="419"/>
      <c r="OUT67" s="419"/>
      <c r="OUU67" s="419"/>
      <c r="OUV67" s="419"/>
      <c r="OUW67" s="419"/>
      <c r="OUX67" s="419"/>
      <c r="OUY67" s="419"/>
      <c r="OUZ67" s="419"/>
      <c r="OVA67" s="419"/>
      <c r="OVB67" s="419"/>
      <c r="OVC67" s="419"/>
      <c r="OVD67" s="419"/>
      <c r="OVE67" s="419"/>
      <c r="OVF67" s="419"/>
      <c r="OVG67" s="419"/>
      <c r="OVH67" s="419"/>
      <c r="OVI67" s="419"/>
      <c r="OVJ67" s="419"/>
      <c r="OVK67" s="419"/>
      <c r="OVL67" s="419"/>
      <c r="OVM67" s="419"/>
      <c r="OVN67" s="419"/>
      <c r="OVO67" s="419"/>
      <c r="OVP67" s="419"/>
      <c r="OVQ67" s="419"/>
      <c r="OVR67" s="419"/>
      <c r="OVS67" s="419"/>
      <c r="OVT67" s="419"/>
      <c r="OVU67" s="419"/>
      <c r="OVV67" s="419"/>
      <c r="OVW67" s="419"/>
      <c r="OVX67" s="419"/>
      <c r="OVY67" s="419"/>
      <c r="OVZ67" s="419"/>
      <c r="OWA67" s="419"/>
      <c r="OWB67" s="419"/>
      <c r="OWC67" s="419"/>
      <c r="OWD67" s="419"/>
      <c r="OWE67" s="419"/>
      <c r="OWF67" s="419"/>
      <c r="OWG67" s="419"/>
      <c r="OWH67" s="419"/>
      <c r="OWI67" s="419"/>
      <c r="OWJ67" s="419"/>
      <c r="OWK67" s="419"/>
      <c r="OWL67" s="419"/>
      <c r="OWM67" s="419"/>
      <c r="OWN67" s="419"/>
      <c r="OWO67" s="419"/>
      <c r="OWP67" s="419"/>
      <c r="OWQ67" s="419"/>
      <c r="OWR67" s="419"/>
      <c r="OWS67" s="419"/>
      <c r="OWT67" s="419"/>
      <c r="OWU67" s="419"/>
      <c r="OWV67" s="419"/>
      <c r="OWW67" s="419"/>
      <c r="OWX67" s="419"/>
      <c r="OWY67" s="419"/>
      <c r="OWZ67" s="419"/>
      <c r="OXA67" s="419"/>
      <c r="OXB67" s="419"/>
      <c r="OXC67" s="419"/>
      <c r="OXD67" s="419"/>
      <c r="OXE67" s="419"/>
      <c r="OXF67" s="419"/>
      <c r="OXG67" s="419"/>
      <c r="OXH67" s="419"/>
      <c r="OXI67" s="419"/>
      <c r="OXJ67" s="419"/>
      <c r="OXK67" s="419"/>
      <c r="OXL67" s="419"/>
      <c r="OXM67" s="419"/>
      <c r="OXN67" s="419"/>
      <c r="OXO67" s="419"/>
      <c r="OXP67" s="419"/>
      <c r="OXQ67" s="419"/>
      <c r="OXR67" s="419"/>
      <c r="OXS67" s="419"/>
      <c r="OXT67" s="419"/>
      <c r="OXU67" s="419"/>
      <c r="OXV67" s="419"/>
      <c r="OXW67" s="419"/>
      <c r="OXX67" s="419"/>
      <c r="OXY67" s="419"/>
      <c r="OXZ67" s="419"/>
      <c r="OYA67" s="419"/>
      <c r="OYB67" s="419"/>
      <c r="OYC67" s="419"/>
      <c r="OYD67" s="419"/>
      <c r="OYE67" s="419"/>
      <c r="OYF67" s="419"/>
      <c r="OYG67" s="419"/>
      <c r="OYH67" s="419"/>
      <c r="OYI67" s="419"/>
      <c r="OYJ67" s="419"/>
      <c r="OYK67" s="419"/>
      <c r="OYL67" s="419"/>
      <c r="OYM67" s="419"/>
      <c r="OYN67" s="419"/>
      <c r="OYO67" s="419"/>
      <c r="OYP67" s="419"/>
      <c r="OYQ67" s="419"/>
      <c r="OYR67" s="419"/>
      <c r="OYS67" s="419"/>
      <c r="OYT67" s="419"/>
      <c r="OYU67" s="419"/>
      <c r="OYV67" s="419"/>
      <c r="OYW67" s="419"/>
      <c r="OYX67" s="419"/>
      <c r="OYY67" s="419"/>
      <c r="OYZ67" s="419"/>
      <c r="OZA67" s="419"/>
      <c r="OZB67" s="419"/>
      <c r="OZC67" s="419"/>
      <c r="OZD67" s="419"/>
      <c r="OZE67" s="419"/>
      <c r="OZF67" s="419"/>
      <c r="OZG67" s="419"/>
      <c r="OZH67" s="419"/>
      <c r="OZI67" s="419"/>
      <c r="OZJ67" s="419"/>
      <c r="OZK67" s="419"/>
      <c r="OZL67" s="419"/>
      <c r="OZM67" s="419"/>
      <c r="OZN67" s="419"/>
      <c r="OZO67" s="419"/>
      <c r="OZP67" s="419"/>
      <c r="OZQ67" s="419"/>
      <c r="OZR67" s="419"/>
      <c r="OZS67" s="419"/>
      <c r="OZT67" s="419"/>
      <c r="OZU67" s="419"/>
      <c r="OZV67" s="419"/>
      <c r="OZW67" s="419"/>
      <c r="OZX67" s="419"/>
      <c r="OZY67" s="419"/>
      <c r="OZZ67" s="419"/>
      <c r="PAA67" s="419"/>
      <c r="PAB67" s="419"/>
      <c r="PAC67" s="419"/>
      <c r="PAD67" s="419"/>
      <c r="PAE67" s="419"/>
      <c r="PAF67" s="419"/>
      <c r="PAG67" s="419"/>
      <c r="PAH67" s="419"/>
      <c r="PAI67" s="419"/>
      <c r="PAJ67" s="419"/>
      <c r="PAK67" s="419"/>
      <c r="PAL67" s="419"/>
      <c r="PAM67" s="419"/>
      <c r="PAN67" s="419"/>
      <c r="PAO67" s="419"/>
      <c r="PAP67" s="419"/>
      <c r="PAQ67" s="419"/>
      <c r="PAR67" s="419"/>
      <c r="PAS67" s="419"/>
      <c r="PAT67" s="419"/>
      <c r="PAU67" s="419"/>
      <c r="PAV67" s="419"/>
      <c r="PAW67" s="419"/>
      <c r="PAX67" s="419"/>
      <c r="PAY67" s="419"/>
      <c r="PAZ67" s="419"/>
      <c r="PBA67" s="419"/>
      <c r="PBB67" s="419"/>
      <c r="PBC67" s="419"/>
      <c r="PBD67" s="419"/>
      <c r="PBE67" s="419"/>
      <c r="PBF67" s="419"/>
      <c r="PBG67" s="419"/>
      <c r="PBH67" s="419"/>
      <c r="PBI67" s="419"/>
      <c r="PBJ67" s="419"/>
      <c r="PBK67" s="419"/>
      <c r="PBL67" s="419"/>
      <c r="PBM67" s="419"/>
      <c r="PBN67" s="419"/>
      <c r="PBO67" s="419"/>
      <c r="PBP67" s="419"/>
      <c r="PBQ67" s="419"/>
      <c r="PBR67" s="419"/>
      <c r="PBS67" s="419"/>
      <c r="PBT67" s="419"/>
      <c r="PBU67" s="419"/>
      <c r="PBV67" s="419"/>
      <c r="PBW67" s="419"/>
      <c r="PBX67" s="419"/>
      <c r="PBY67" s="419"/>
      <c r="PBZ67" s="419"/>
      <c r="PCA67" s="419"/>
      <c r="PCB67" s="419"/>
      <c r="PCC67" s="419"/>
      <c r="PCD67" s="419"/>
      <c r="PCE67" s="419"/>
      <c r="PCF67" s="419"/>
      <c r="PCG67" s="419"/>
      <c r="PCH67" s="419"/>
      <c r="PCI67" s="419"/>
      <c r="PCJ67" s="419"/>
      <c r="PCK67" s="419"/>
      <c r="PCL67" s="419"/>
      <c r="PCM67" s="419"/>
      <c r="PCN67" s="419"/>
      <c r="PCO67" s="419"/>
      <c r="PCP67" s="419"/>
      <c r="PCQ67" s="419"/>
      <c r="PCR67" s="419"/>
      <c r="PCS67" s="419"/>
      <c r="PCT67" s="419"/>
      <c r="PCU67" s="419"/>
      <c r="PCV67" s="419"/>
      <c r="PCW67" s="419"/>
      <c r="PCX67" s="419"/>
      <c r="PCY67" s="419"/>
      <c r="PCZ67" s="419"/>
      <c r="PDA67" s="419"/>
      <c r="PDB67" s="419"/>
      <c r="PDC67" s="419"/>
      <c r="PDD67" s="419"/>
      <c r="PDE67" s="419"/>
      <c r="PDF67" s="419"/>
      <c r="PDG67" s="419"/>
      <c r="PDH67" s="419"/>
      <c r="PDI67" s="419"/>
      <c r="PDJ67" s="419"/>
      <c r="PDK67" s="419"/>
      <c r="PDL67" s="419"/>
      <c r="PDM67" s="419"/>
      <c r="PDN67" s="419"/>
      <c r="PDO67" s="419"/>
      <c r="PDP67" s="419"/>
      <c r="PDQ67" s="419"/>
      <c r="PDR67" s="419"/>
      <c r="PDS67" s="419"/>
      <c r="PDT67" s="419"/>
      <c r="PDU67" s="419"/>
      <c r="PDV67" s="419"/>
      <c r="PDW67" s="419"/>
      <c r="PDX67" s="419"/>
      <c r="PDY67" s="419"/>
      <c r="PDZ67" s="419"/>
      <c r="PEA67" s="419"/>
      <c r="PEB67" s="419"/>
      <c r="PEC67" s="419"/>
      <c r="PED67" s="419"/>
      <c r="PEE67" s="419"/>
      <c r="PEF67" s="419"/>
      <c r="PEG67" s="419"/>
      <c r="PEH67" s="419"/>
      <c r="PEI67" s="419"/>
      <c r="PEJ67" s="419"/>
      <c r="PEK67" s="419"/>
      <c r="PEL67" s="419"/>
      <c r="PEM67" s="419"/>
      <c r="PEN67" s="419"/>
      <c r="PEO67" s="419"/>
      <c r="PEP67" s="419"/>
      <c r="PEQ67" s="419"/>
      <c r="PER67" s="419"/>
      <c r="PES67" s="419"/>
      <c r="PET67" s="419"/>
      <c r="PEU67" s="419"/>
      <c r="PEV67" s="419"/>
      <c r="PEW67" s="419"/>
      <c r="PEX67" s="419"/>
      <c r="PEY67" s="419"/>
      <c r="PEZ67" s="419"/>
      <c r="PFA67" s="419"/>
      <c r="PFB67" s="419"/>
      <c r="PFC67" s="419"/>
      <c r="PFD67" s="419"/>
      <c r="PFE67" s="419"/>
      <c r="PFF67" s="419"/>
      <c r="PFG67" s="419"/>
      <c r="PFH67" s="419"/>
      <c r="PFI67" s="419"/>
      <c r="PFJ67" s="419"/>
      <c r="PFK67" s="419"/>
      <c r="PFL67" s="419"/>
      <c r="PFM67" s="419"/>
      <c r="PFN67" s="419"/>
      <c r="PFO67" s="419"/>
      <c r="PFP67" s="419"/>
      <c r="PFQ67" s="419"/>
      <c r="PFR67" s="419"/>
      <c r="PFS67" s="419"/>
      <c r="PFT67" s="419"/>
      <c r="PFU67" s="419"/>
      <c r="PFV67" s="419"/>
      <c r="PFW67" s="419"/>
      <c r="PFX67" s="419"/>
      <c r="PFY67" s="419"/>
      <c r="PFZ67" s="419"/>
      <c r="PGA67" s="419"/>
      <c r="PGB67" s="419"/>
      <c r="PGC67" s="419"/>
      <c r="PGD67" s="419"/>
      <c r="PGE67" s="419"/>
      <c r="PGF67" s="419"/>
      <c r="PGG67" s="419"/>
      <c r="PGH67" s="419"/>
      <c r="PGI67" s="419"/>
      <c r="PGJ67" s="419"/>
      <c r="PGK67" s="419"/>
      <c r="PGL67" s="419"/>
      <c r="PGM67" s="419"/>
      <c r="PGN67" s="419"/>
      <c r="PGO67" s="419"/>
      <c r="PGP67" s="419"/>
      <c r="PGQ67" s="419"/>
      <c r="PGR67" s="419"/>
      <c r="PGS67" s="419"/>
      <c r="PGT67" s="419"/>
      <c r="PGU67" s="419"/>
      <c r="PGV67" s="419"/>
      <c r="PGW67" s="419"/>
      <c r="PGX67" s="419"/>
      <c r="PGY67" s="419"/>
      <c r="PGZ67" s="419"/>
      <c r="PHA67" s="419"/>
      <c r="PHB67" s="419"/>
      <c r="PHC67" s="419"/>
      <c r="PHD67" s="419"/>
      <c r="PHE67" s="419"/>
      <c r="PHF67" s="419"/>
      <c r="PHG67" s="419"/>
      <c r="PHH67" s="419"/>
      <c r="PHI67" s="419"/>
      <c r="PHJ67" s="419"/>
      <c r="PHK67" s="419"/>
      <c r="PHL67" s="419"/>
      <c r="PHM67" s="419"/>
      <c r="PHN67" s="419"/>
      <c r="PHO67" s="419"/>
      <c r="PHP67" s="419"/>
      <c r="PHQ67" s="419"/>
      <c r="PHR67" s="419"/>
      <c r="PHS67" s="419"/>
      <c r="PHT67" s="419"/>
      <c r="PHU67" s="419"/>
      <c r="PHV67" s="419"/>
      <c r="PHW67" s="419"/>
      <c r="PHX67" s="419"/>
      <c r="PHY67" s="419"/>
      <c r="PHZ67" s="419"/>
      <c r="PIA67" s="419"/>
      <c r="PIB67" s="419"/>
      <c r="PIC67" s="419"/>
      <c r="PID67" s="419"/>
      <c r="PIE67" s="419"/>
      <c r="PIF67" s="419"/>
      <c r="PIG67" s="419"/>
      <c r="PIH67" s="419"/>
      <c r="PII67" s="419"/>
      <c r="PIJ67" s="419"/>
      <c r="PIK67" s="419"/>
      <c r="PIL67" s="419"/>
      <c r="PIM67" s="419"/>
      <c r="PIN67" s="419"/>
      <c r="PIO67" s="419"/>
      <c r="PIP67" s="419"/>
      <c r="PIQ67" s="419"/>
      <c r="PIR67" s="419"/>
      <c r="PIS67" s="419"/>
      <c r="PIT67" s="419"/>
      <c r="PIU67" s="419"/>
      <c r="PIV67" s="419"/>
      <c r="PIW67" s="419"/>
      <c r="PIX67" s="419"/>
      <c r="PIY67" s="419"/>
      <c r="PIZ67" s="419"/>
      <c r="PJA67" s="419"/>
      <c r="PJB67" s="419"/>
      <c r="PJC67" s="419"/>
      <c r="PJD67" s="419"/>
      <c r="PJE67" s="419"/>
      <c r="PJF67" s="419"/>
      <c r="PJG67" s="419"/>
      <c r="PJH67" s="419"/>
      <c r="PJI67" s="419"/>
      <c r="PJJ67" s="419"/>
      <c r="PJK67" s="419"/>
      <c r="PJL67" s="419"/>
      <c r="PJM67" s="419"/>
      <c r="PJN67" s="419"/>
      <c r="PJO67" s="419"/>
      <c r="PJP67" s="419"/>
      <c r="PJQ67" s="419"/>
      <c r="PJR67" s="419"/>
      <c r="PJS67" s="419"/>
      <c r="PJT67" s="419"/>
      <c r="PJU67" s="419"/>
      <c r="PJV67" s="419"/>
      <c r="PJW67" s="419"/>
      <c r="PJX67" s="419"/>
      <c r="PJY67" s="419"/>
      <c r="PJZ67" s="419"/>
      <c r="PKA67" s="419"/>
      <c r="PKB67" s="419"/>
      <c r="PKC67" s="419"/>
      <c r="PKD67" s="419"/>
      <c r="PKE67" s="419"/>
      <c r="PKF67" s="419"/>
      <c r="PKG67" s="419"/>
      <c r="PKH67" s="419"/>
      <c r="PKI67" s="419"/>
      <c r="PKJ67" s="419"/>
      <c r="PKK67" s="419"/>
      <c r="PKL67" s="419"/>
      <c r="PKM67" s="419"/>
      <c r="PKN67" s="419"/>
      <c r="PKO67" s="419"/>
      <c r="PKP67" s="419"/>
      <c r="PKQ67" s="419"/>
      <c r="PKR67" s="419"/>
      <c r="PKS67" s="419"/>
      <c r="PKT67" s="419"/>
      <c r="PKU67" s="419"/>
      <c r="PKV67" s="419"/>
      <c r="PKW67" s="419"/>
      <c r="PKX67" s="419"/>
      <c r="PKY67" s="419"/>
      <c r="PKZ67" s="419"/>
      <c r="PLA67" s="419"/>
      <c r="PLB67" s="419"/>
      <c r="PLC67" s="419"/>
      <c r="PLD67" s="419"/>
      <c r="PLE67" s="419"/>
      <c r="PLF67" s="419"/>
      <c r="PLG67" s="419"/>
      <c r="PLH67" s="419"/>
      <c r="PLI67" s="419"/>
      <c r="PLJ67" s="419"/>
      <c r="PLK67" s="419"/>
      <c r="PLL67" s="419"/>
      <c r="PLM67" s="419"/>
      <c r="PLN67" s="419"/>
      <c r="PLO67" s="419"/>
      <c r="PLP67" s="419"/>
      <c r="PLQ67" s="419"/>
      <c r="PLR67" s="419"/>
      <c r="PLS67" s="419"/>
      <c r="PLT67" s="419"/>
      <c r="PLU67" s="419"/>
      <c r="PLV67" s="419"/>
      <c r="PLW67" s="419"/>
      <c r="PLX67" s="419"/>
      <c r="PLY67" s="419"/>
      <c r="PLZ67" s="419"/>
      <c r="PMA67" s="419"/>
      <c r="PMB67" s="419"/>
      <c r="PMC67" s="419"/>
      <c r="PMD67" s="419"/>
      <c r="PME67" s="419"/>
      <c r="PMF67" s="419"/>
      <c r="PMG67" s="419"/>
      <c r="PMH67" s="419"/>
      <c r="PMI67" s="419"/>
      <c r="PMJ67" s="419"/>
      <c r="PMK67" s="419"/>
      <c r="PML67" s="419"/>
      <c r="PMM67" s="419"/>
      <c r="PMN67" s="419"/>
      <c r="PMO67" s="419"/>
      <c r="PMP67" s="419"/>
      <c r="PMQ67" s="419"/>
      <c r="PMR67" s="419"/>
      <c r="PMS67" s="419"/>
      <c r="PMT67" s="419"/>
      <c r="PMU67" s="419"/>
      <c r="PMV67" s="419"/>
      <c r="PMW67" s="419"/>
      <c r="PMX67" s="419"/>
      <c r="PMY67" s="419"/>
      <c r="PMZ67" s="419"/>
      <c r="PNA67" s="419"/>
      <c r="PNB67" s="419"/>
      <c r="PNC67" s="419"/>
      <c r="PND67" s="419"/>
      <c r="PNE67" s="419"/>
      <c r="PNF67" s="419"/>
      <c r="PNG67" s="419"/>
      <c r="PNH67" s="419"/>
      <c r="PNI67" s="419"/>
      <c r="PNJ67" s="419"/>
      <c r="PNK67" s="419"/>
      <c r="PNL67" s="419"/>
      <c r="PNM67" s="419"/>
      <c r="PNN67" s="419"/>
      <c r="PNO67" s="419"/>
      <c r="PNP67" s="419"/>
      <c r="PNQ67" s="419"/>
      <c r="PNR67" s="419"/>
      <c r="PNS67" s="419"/>
      <c r="PNT67" s="419"/>
      <c r="PNU67" s="419"/>
      <c r="PNV67" s="419"/>
      <c r="PNW67" s="419"/>
      <c r="PNX67" s="419"/>
      <c r="PNY67" s="419"/>
      <c r="PNZ67" s="419"/>
      <c r="POA67" s="419"/>
      <c r="POB67" s="419"/>
      <c r="POC67" s="419"/>
      <c r="POD67" s="419"/>
      <c r="POE67" s="419"/>
      <c r="POF67" s="419"/>
      <c r="POG67" s="419"/>
      <c r="POH67" s="419"/>
      <c r="POI67" s="419"/>
      <c r="POJ67" s="419"/>
      <c r="POK67" s="419"/>
      <c r="POL67" s="419"/>
      <c r="POM67" s="419"/>
      <c r="PON67" s="419"/>
      <c r="POO67" s="419"/>
      <c r="POP67" s="419"/>
      <c r="POQ67" s="419"/>
      <c r="POR67" s="419"/>
      <c r="POS67" s="419"/>
      <c r="POT67" s="419"/>
      <c r="POU67" s="419"/>
      <c r="POV67" s="419"/>
      <c r="POW67" s="419"/>
      <c r="POX67" s="419"/>
      <c r="POY67" s="419"/>
      <c r="POZ67" s="419"/>
      <c r="PPA67" s="419"/>
      <c r="PPB67" s="419"/>
      <c r="PPC67" s="419"/>
      <c r="PPD67" s="419"/>
      <c r="PPE67" s="419"/>
      <c r="PPF67" s="419"/>
      <c r="PPG67" s="419"/>
      <c r="PPH67" s="419"/>
      <c r="PPI67" s="419"/>
      <c r="PPJ67" s="419"/>
      <c r="PPK67" s="419"/>
      <c r="PPL67" s="419"/>
      <c r="PPM67" s="419"/>
      <c r="PPN67" s="419"/>
      <c r="PPO67" s="419"/>
      <c r="PPP67" s="419"/>
      <c r="PPQ67" s="419"/>
      <c r="PPR67" s="419"/>
      <c r="PPS67" s="419"/>
      <c r="PPT67" s="419"/>
      <c r="PPU67" s="419"/>
      <c r="PPV67" s="419"/>
      <c r="PPW67" s="419"/>
      <c r="PPX67" s="419"/>
      <c r="PPY67" s="419"/>
      <c r="PPZ67" s="419"/>
      <c r="PQA67" s="419"/>
      <c r="PQB67" s="419"/>
      <c r="PQC67" s="419"/>
      <c r="PQD67" s="419"/>
      <c r="PQE67" s="419"/>
      <c r="PQF67" s="419"/>
      <c r="PQG67" s="419"/>
      <c r="PQH67" s="419"/>
      <c r="PQI67" s="419"/>
      <c r="PQJ67" s="419"/>
      <c r="PQK67" s="419"/>
      <c r="PQL67" s="419"/>
      <c r="PQM67" s="419"/>
      <c r="PQN67" s="419"/>
      <c r="PQO67" s="419"/>
      <c r="PQP67" s="419"/>
      <c r="PQQ67" s="419"/>
      <c r="PQR67" s="419"/>
      <c r="PQS67" s="419"/>
      <c r="PQT67" s="419"/>
      <c r="PQU67" s="419"/>
      <c r="PQV67" s="419"/>
      <c r="PQW67" s="419"/>
      <c r="PQX67" s="419"/>
      <c r="PQY67" s="419"/>
      <c r="PQZ67" s="419"/>
      <c r="PRA67" s="419"/>
      <c r="PRB67" s="419"/>
      <c r="PRC67" s="419"/>
      <c r="PRD67" s="419"/>
      <c r="PRE67" s="419"/>
      <c r="PRF67" s="419"/>
      <c r="PRG67" s="419"/>
      <c r="PRH67" s="419"/>
      <c r="PRI67" s="419"/>
      <c r="PRJ67" s="419"/>
      <c r="PRK67" s="419"/>
      <c r="PRL67" s="419"/>
      <c r="PRM67" s="419"/>
      <c r="PRN67" s="419"/>
      <c r="PRO67" s="419"/>
      <c r="PRP67" s="419"/>
      <c r="PRQ67" s="419"/>
      <c r="PRR67" s="419"/>
      <c r="PRS67" s="419"/>
      <c r="PRT67" s="419"/>
      <c r="PRU67" s="419"/>
      <c r="PRV67" s="419"/>
      <c r="PRW67" s="419"/>
      <c r="PRX67" s="419"/>
      <c r="PRY67" s="419"/>
      <c r="PRZ67" s="419"/>
      <c r="PSA67" s="419"/>
      <c r="PSB67" s="419"/>
      <c r="PSC67" s="419"/>
      <c r="PSD67" s="419"/>
      <c r="PSE67" s="419"/>
      <c r="PSF67" s="419"/>
      <c r="PSG67" s="419"/>
      <c r="PSH67" s="419"/>
      <c r="PSI67" s="419"/>
      <c r="PSJ67" s="419"/>
      <c r="PSK67" s="419"/>
      <c r="PSL67" s="419"/>
      <c r="PSM67" s="419"/>
      <c r="PSN67" s="419"/>
      <c r="PSO67" s="419"/>
      <c r="PSP67" s="419"/>
      <c r="PSQ67" s="419"/>
      <c r="PSR67" s="419"/>
      <c r="PSS67" s="419"/>
      <c r="PST67" s="419"/>
      <c r="PSU67" s="419"/>
      <c r="PSV67" s="419"/>
      <c r="PSW67" s="419"/>
      <c r="PSX67" s="419"/>
      <c r="PSY67" s="419"/>
      <c r="PSZ67" s="419"/>
      <c r="PTA67" s="419"/>
      <c r="PTB67" s="419"/>
      <c r="PTC67" s="419"/>
      <c r="PTD67" s="419"/>
      <c r="PTE67" s="419"/>
      <c r="PTF67" s="419"/>
      <c r="PTG67" s="419"/>
      <c r="PTH67" s="419"/>
      <c r="PTI67" s="419"/>
      <c r="PTJ67" s="419"/>
      <c r="PTK67" s="419"/>
      <c r="PTL67" s="419"/>
      <c r="PTM67" s="419"/>
      <c r="PTN67" s="419"/>
      <c r="PTO67" s="419"/>
      <c r="PTP67" s="419"/>
      <c r="PTQ67" s="419"/>
      <c r="PTR67" s="419"/>
      <c r="PTS67" s="419"/>
      <c r="PTT67" s="419"/>
      <c r="PTU67" s="419"/>
      <c r="PTV67" s="419"/>
      <c r="PTW67" s="419"/>
      <c r="PTX67" s="419"/>
      <c r="PTY67" s="419"/>
      <c r="PTZ67" s="419"/>
      <c r="PUA67" s="419"/>
      <c r="PUB67" s="419"/>
      <c r="PUC67" s="419"/>
      <c r="PUD67" s="419"/>
      <c r="PUE67" s="419"/>
      <c r="PUF67" s="419"/>
      <c r="PUG67" s="419"/>
      <c r="PUH67" s="419"/>
      <c r="PUI67" s="419"/>
      <c r="PUJ67" s="419"/>
      <c r="PUK67" s="419"/>
      <c r="PUL67" s="419"/>
      <c r="PUM67" s="419"/>
      <c r="PUN67" s="419"/>
      <c r="PUO67" s="419"/>
      <c r="PUP67" s="419"/>
      <c r="PUQ67" s="419"/>
      <c r="PUR67" s="419"/>
      <c r="PUS67" s="419"/>
      <c r="PUT67" s="419"/>
      <c r="PUU67" s="419"/>
      <c r="PUV67" s="419"/>
      <c r="PUW67" s="419"/>
      <c r="PUX67" s="419"/>
      <c r="PUY67" s="419"/>
      <c r="PUZ67" s="419"/>
      <c r="PVA67" s="419"/>
      <c r="PVB67" s="419"/>
      <c r="PVC67" s="419"/>
      <c r="PVD67" s="419"/>
      <c r="PVE67" s="419"/>
      <c r="PVF67" s="419"/>
      <c r="PVG67" s="419"/>
      <c r="PVH67" s="419"/>
      <c r="PVI67" s="419"/>
      <c r="PVJ67" s="419"/>
      <c r="PVK67" s="419"/>
      <c r="PVL67" s="419"/>
      <c r="PVM67" s="419"/>
      <c r="PVN67" s="419"/>
      <c r="PVO67" s="419"/>
      <c r="PVP67" s="419"/>
      <c r="PVQ67" s="419"/>
      <c r="PVR67" s="419"/>
      <c r="PVS67" s="419"/>
      <c r="PVT67" s="419"/>
      <c r="PVU67" s="419"/>
      <c r="PVV67" s="419"/>
      <c r="PVW67" s="419"/>
      <c r="PVX67" s="419"/>
      <c r="PVY67" s="419"/>
      <c r="PVZ67" s="419"/>
      <c r="PWA67" s="419"/>
      <c r="PWB67" s="419"/>
      <c r="PWC67" s="419"/>
      <c r="PWD67" s="419"/>
      <c r="PWE67" s="419"/>
      <c r="PWF67" s="419"/>
      <c r="PWG67" s="419"/>
      <c r="PWH67" s="419"/>
      <c r="PWI67" s="419"/>
      <c r="PWJ67" s="419"/>
      <c r="PWK67" s="419"/>
      <c r="PWL67" s="419"/>
      <c r="PWM67" s="419"/>
      <c r="PWN67" s="419"/>
      <c r="PWO67" s="419"/>
      <c r="PWP67" s="419"/>
      <c r="PWQ67" s="419"/>
      <c r="PWR67" s="419"/>
      <c r="PWS67" s="419"/>
      <c r="PWT67" s="419"/>
      <c r="PWU67" s="419"/>
      <c r="PWV67" s="419"/>
      <c r="PWW67" s="419"/>
      <c r="PWX67" s="419"/>
      <c r="PWY67" s="419"/>
      <c r="PWZ67" s="419"/>
      <c r="PXA67" s="419"/>
      <c r="PXB67" s="419"/>
      <c r="PXC67" s="419"/>
      <c r="PXD67" s="419"/>
      <c r="PXE67" s="419"/>
      <c r="PXF67" s="419"/>
      <c r="PXG67" s="419"/>
      <c r="PXH67" s="419"/>
      <c r="PXI67" s="419"/>
      <c r="PXJ67" s="419"/>
      <c r="PXK67" s="419"/>
      <c r="PXL67" s="419"/>
      <c r="PXM67" s="419"/>
      <c r="PXN67" s="419"/>
      <c r="PXO67" s="419"/>
      <c r="PXP67" s="419"/>
      <c r="PXQ67" s="419"/>
      <c r="PXR67" s="419"/>
      <c r="PXS67" s="419"/>
      <c r="PXT67" s="419"/>
      <c r="PXU67" s="419"/>
      <c r="PXV67" s="419"/>
      <c r="PXW67" s="419"/>
      <c r="PXX67" s="419"/>
      <c r="PXY67" s="419"/>
      <c r="PXZ67" s="419"/>
      <c r="PYA67" s="419"/>
      <c r="PYB67" s="419"/>
      <c r="PYC67" s="419"/>
      <c r="PYD67" s="419"/>
      <c r="PYE67" s="419"/>
      <c r="PYF67" s="419"/>
      <c r="PYG67" s="419"/>
      <c r="PYH67" s="419"/>
      <c r="PYI67" s="419"/>
      <c r="PYJ67" s="419"/>
      <c r="PYK67" s="419"/>
      <c r="PYL67" s="419"/>
      <c r="PYM67" s="419"/>
      <c r="PYN67" s="419"/>
      <c r="PYO67" s="419"/>
      <c r="PYP67" s="419"/>
      <c r="PYQ67" s="419"/>
      <c r="PYR67" s="419"/>
      <c r="PYS67" s="419"/>
      <c r="PYT67" s="419"/>
      <c r="PYU67" s="419"/>
      <c r="PYV67" s="419"/>
      <c r="PYW67" s="419"/>
      <c r="PYX67" s="419"/>
      <c r="PYY67" s="419"/>
      <c r="PYZ67" s="419"/>
      <c r="PZA67" s="419"/>
      <c r="PZB67" s="419"/>
      <c r="PZC67" s="419"/>
      <c r="PZD67" s="419"/>
      <c r="PZE67" s="419"/>
      <c r="PZF67" s="419"/>
      <c r="PZG67" s="419"/>
      <c r="PZH67" s="419"/>
      <c r="PZI67" s="419"/>
      <c r="PZJ67" s="419"/>
      <c r="PZK67" s="419"/>
      <c r="PZL67" s="419"/>
      <c r="PZM67" s="419"/>
      <c r="PZN67" s="419"/>
      <c r="PZO67" s="419"/>
      <c r="PZP67" s="419"/>
      <c r="PZQ67" s="419"/>
      <c r="PZR67" s="419"/>
      <c r="PZS67" s="419"/>
      <c r="PZT67" s="419"/>
      <c r="PZU67" s="419"/>
      <c r="PZV67" s="419"/>
      <c r="PZW67" s="419"/>
      <c r="PZX67" s="419"/>
      <c r="PZY67" s="419"/>
      <c r="PZZ67" s="419"/>
      <c r="QAA67" s="419"/>
      <c r="QAB67" s="419"/>
      <c r="QAC67" s="419"/>
      <c r="QAD67" s="419"/>
      <c r="QAE67" s="419"/>
      <c r="QAF67" s="419"/>
      <c r="QAG67" s="419"/>
      <c r="QAH67" s="419"/>
      <c r="QAI67" s="419"/>
      <c r="QAJ67" s="419"/>
      <c r="QAK67" s="419"/>
      <c r="QAL67" s="419"/>
      <c r="QAM67" s="419"/>
      <c r="QAN67" s="419"/>
      <c r="QAO67" s="419"/>
      <c r="QAP67" s="419"/>
      <c r="QAQ67" s="419"/>
      <c r="QAR67" s="419"/>
      <c r="QAS67" s="419"/>
      <c r="QAT67" s="419"/>
      <c r="QAU67" s="419"/>
      <c r="QAV67" s="419"/>
      <c r="QAW67" s="419"/>
      <c r="QAX67" s="419"/>
      <c r="QAY67" s="419"/>
      <c r="QAZ67" s="419"/>
      <c r="QBA67" s="419"/>
      <c r="QBB67" s="419"/>
      <c r="QBC67" s="419"/>
      <c r="QBD67" s="419"/>
      <c r="QBE67" s="419"/>
      <c r="QBF67" s="419"/>
      <c r="QBG67" s="419"/>
      <c r="QBH67" s="419"/>
      <c r="QBI67" s="419"/>
      <c r="QBJ67" s="419"/>
      <c r="QBK67" s="419"/>
      <c r="QBL67" s="419"/>
      <c r="QBM67" s="419"/>
      <c r="QBN67" s="419"/>
      <c r="QBO67" s="419"/>
      <c r="QBP67" s="419"/>
      <c r="QBQ67" s="419"/>
      <c r="QBR67" s="419"/>
      <c r="QBS67" s="419"/>
      <c r="QBT67" s="419"/>
      <c r="QBU67" s="419"/>
      <c r="QBV67" s="419"/>
      <c r="QBW67" s="419"/>
      <c r="QBX67" s="419"/>
      <c r="QBY67" s="419"/>
      <c r="QBZ67" s="419"/>
      <c r="QCA67" s="419"/>
      <c r="QCB67" s="419"/>
      <c r="QCC67" s="419"/>
      <c r="QCD67" s="419"/>
      <c r="QCE67" s="419"/>
      <c r="QCF67" s="419"/>
      <c r="QCG67" s="419"/>
      <c r="QCH67" s="419"/>
      <c r="QCI67" s="419"/>
      <c r="QCJ67" s="419"/>
      <c r="QCK67" s="419"/>
      <c r="QCL67" s="419"/>
      <c r="QCM67" s="419"/>
      <c r="QCN67" s="419"/>
      <c r="QCO67" s="419"/>
      <c r="QCP67" s="419"/>
      <c r="QCQ67" s="419"/>
      <c r="QCR67" s="419"/>
      <c r="QCS67" s="419"/>
      <c r="QCT67" s="419"/>
      <c r="QCU67" s="419"/>
      <c r="QCV67" s="419"/>
      <c r="QCW67" s="419"/>
      <c r="QCX67" s="419"/>
      <c r="QCY67" s="419"/>
      <c r="QCZ67" s="419"/>
      <c r="QDA67" s="419"/>
      <c r="QDB67" s="419"/>
      <c r="QDC67" s="419"/>
      <c r="QDD67" s="419"/>
      <c r="QDE67" s="419"/>
      <c r="QDF67" s="419"/>
      <c r="QDG67" s="419"/>
      <c r="QDH67" s="419"/>
      <c r="QDI67" s="419"/>
      <c r="QDJ67" s="419"/>
      <c r="QDK67" s="419"/>
      <c r="QDL67" s="419"/>
      <c r="QDM67" s="419"/>
      <c r="QDN67" s="419"/>
      <c r="QDO67" s="419"/>
      <c r="QDP67" s="419"/>
      <c r="QDQ67" s="419"/>
      <c r="QDR67" s="419"/>
      <c r="QDS67" s="419"/>
      <c r="QDT67" s="419"/>
      <c r="QDU67" s="419"/>
      <c r="QDV67" s="419"/>
      <c r="QDW67" s="419"/>
      <c r="QDX67" s="419"/>
      <c r="QDY67" s="419"/>
      <c r="QDZ67" s="419"/>
      <c r="QEA67" s="419"/>
      <c r="QEB67" s="419"/>
      <c r="QEC67" s="419"/>
      <c r="QED67" s="419"/>
      <c r="QEE67" s="419"/>
      <c r="QEF67" s="419"/>
      <c r="QEG67" s="419"/>
      <c r="QEH67" s="419"/>
      <c r="QEI67" s="419"/>
      <c r="QEJ67" s="419"/>
      <c r="QEK67" s="419"/>
      <c r="QEL67" s="419"/>
      <c r="QEM67" s="419"/>
      <c r="QEN67" s="419"/>
      <c r="QEO67" s="419"/>
      <c r="QEP67" s="419"/>
      <c r="QEQ67" s="419"/>
      <c r="QER67" s="419"/>
      <c r="QES67" s="419"/>
      <c r="QET67" s="419"/>
      <c r="QEU67" s="419"/>
      <c r="QEV67" s="419"/>
      <c r="QEW67" s="419"/>
      <c r="QEX67" s="419"/>
      <c r="QEY67" s="419"/>
      <c r="QEZ67" s="419"/>
      <c r="QFA67" s="419"/>
      <c r="QFB67" s="419"/>
      <c r="QFC67" s="419"/>
      <c r="QFD67" s="419"/>
      <c r="QFE67" s="419"/>
      <c r="QFF67" s="419"/>
      <c r="QFG67" s="419"/>
      <c r="QFH67" s="419"/>
      <c r="QFI67" s="419"/>
      <c r="QFJ67" s="419"/>
      <c r="QFK67" s="419"/>
      <c r="QFL67" s="419"/>
      <c r="QFM67" s="419"/>
      <c r="QFN67" s="419"/>
      <c r="QFO67" s="419"/>
      <c r="QFP67" s="419"/>
      <c r="QFQ67" s="419"/>
      <c r="QFR67" s="419"/>
      <c r="QFS67" s="419"/>
      <c r="QFT67" s="419"/>
      <c r="QFU67" s="419"/>
      <c r="QFV67" s="419"/>
      <c r="QFW67" s="419"/>
      <c r="QFX67" s="419"/>
      <c r="QFY67" s="419"/>
      <c r="QFZ67" s="419"/>
      <c r="QGA67" s="419"/>
      <c r="QGB67" s="419"/>
      <c r="QGC67" s="419"/>
      <c r="QGD67" s="419"/>
      <c r="QGE67" s="419"/>
      <c r="QGF67" s="419"/>
      <c r="QGG67" s="419"/>
      <c r="QGH67" s="419"/>
      <c r="QGI67" s="419"/>
      <c r="QGJ67" s="419"/>
      <c r="QGK67" s="419"/>
      <c r="QGL67" s="419"/>
      <c r="QGM67" s="419"/>
      <c r="QGN67" s="419"/>
      <c r="QGO67" s="419"/>
      <c r="QGP67" s="419"/>
      <c r="QGQ67" s="419"/>
      <c r="QGR67" s="419"/>
      <c r="QGS67" s="419"/>
      <c r="QGT67" s="419"/>
      <c r="QGU67" s="419"/>
      <c r="QGV67" s="419"/>
      <c r="QGW67" s="419"/>
      <c r="QGX67" s="419"/>
      <c r="QGY67" s="419"/>
      <c r="QGZ67" s="419"/>
      <c r="QHA67" s="419"/>
      <c r="QHB67" s="419"/>
      <c r="QHC67" s="419"/>
      <c r="QHD67" s="419"/>
      <c r="QHE67" s="419"/>
      <c r="QHF67" s="419"/>
      <c r="QHG67" s="419"/>
      <c r="QHH67" s="419"/>
      <c r="QHI67" s="419"/>
      <c r="QHJ67" s="419"/>
      <c r="QHK67" s="419"/>
      <c r="QHL67" s="419"/>
      <c r="QHM67" s="419"/>
      <c r="QHN67" s="419"/>
      <c r="QHO67" s="419"/>
      <c r="QHP67" s="419"/>
      <c r="QHQ67" s="419"/>
      <c r="QHR67" s="419"/>
      <c r="QHS67" s="419"/>
      <c r="QHT67" s="419"/>
      <c r="QHU67" s="419"/>
      <c r="QHV67" s="419"/>
      <c r="QHW67" s="419"/>
      <c r="QHX67" s="419"/>
      <c r="QHY67" s="419"/>
      <c r="QHZ67" s="419"/>
      <c r="QIA67" s="419"/>
      <c r="QIB67" s="419"/>
      <c r="QIC67" s="419"/>
      <c r="QID67" s="419"/>
      <c r="QIE67" s="419"/>
      <c r="QIF67" s="419"/>
      <c r="QIG67" s="419"/>
      <c r="QIH67" s="419"/>
      <c r="QII67" s="419"/>
      <c r="QIJ67" s="419"/>
      <c r="QIK67" s="419"/>
      <c r="QIL67" s="419"/>
      <c r="QIM67" s="419"/>
      <c r="QIN67" s="419"/>
      <c r="QIO67" s="419"/>
      <c r="QIP67" s="419"/>
      <c r="QIQ67" s="419"/>
      <c r="QIR67" s="419"/>
      <c r="QIS67" s="419"/>
      <c r="QIT67" s="419"/>
      <c r="QIU67" s="419"/>
      <c r="QIV67" s="419"/>
      <c r="QIW67" s="419"/>
      <c r="QIX67" s="419"/>
      <c r="QIY67" s="419"/>
      <c r="QIZ67" s="419"/>
      <c r="QJA67" s="419"/>
      <c r="QJB67" s="419"/>
      <c r="QJC67" s="419"/>
      <c r="QJD67" s="419"/>
      <c r="QJE67" s="419"/>
      <c r="QJF67" s="419"/>
      <c r="QJG67" s="419"/>
      <c r="QJH67" s="419"/>
      <c r="QJI67" s="419"/>
      <c r="QJJ67" s="419"/>
      <c r="QJK67" s="419"/>
      <c r="QJL67" s="419"/>
      <c r="QJM67" s="419"/>
      <c r="QJN67" s="419"/>
      <c r="QJO67" s="419"/>
      <c r="QJP67" s="419"/>
      <c r="QJQ67" s="419"/>
      <c r="QJR67" s="419"/>
      <c r="QJS67" s="419"/>
      <c r="QJT67" s="419"/>
      <c r="QJU67" s="419"/>
      <c r="QJV67" s="419"/>
      <c r="QJW67" s="419"/>
      <c r="QJX67" s="419"/>
      <c r="QJY67" s="419"/>
      <c r="QJZ67" s="419"/>
      <c r="QKA67" s="419"/>
      <c r="QKB67" s="419"/>
      <c r="QKC67" s="419"/>
      <c r="QKD67" s="419"/>
      <c r="QKE67" s="419"/>
      <c r="QKF67" s="419"/>
      <c r="QKG67" s="419"/>
      <c r="QKH67" s="419"/>
      <c r="QKI67" s="419"/>
      <c r="QKJ67" s="419"/>
      <c r="QKK67" s="419"/>
      <c r="QKL67" s="419"/>
      <c r="QKM67" s="419"/>
      <c r="QKN67" s="419"/>
      <c r="QKO67" s="419"/>
      <c r="QKP67" s="419"/>
      <c r="QKQ67" s="419"/>
      <c r="QKR67" s="419"/>
      <c r="QKS67" s="419"/>
      <c r="QKT67" s="419"/>
      <c r="QKU67" s="419"/>
      <c r="QKV67" s="419"/>
      <c r="QKW67" s="419"/>
      <c r="QKX67" s="419"/>
      <c r="QKY67" s="419"/>
      <c r="QKZ67" s="419"/>
      <c r="QLA67" s="419"/>
      <c r="QLB67" s="419"/>
      <c r="QLC67" s="419"/>
      <c r="QLD67" s="419"/>
      <c r="QLE67" s="419"/>
      <c r="QLF67" s="419"/>
      <c r="QLG67" s="419"/>
      <c r="QLH67" s="419"/>
      <c r="QLI67" s="419"/>
      <c r="QLJ67" s="419"/>
      <c r="QLK67" s="419"/>
      <c r="QLL67" s="419"/>
      <c r="QLM67" s="419"/>
      <c r="QLN67" s="419"/>
      <c r="QLO67" s="419"/>
      <c r="QLP67" s="419"/>
      <c r="QLQ67" s="419"/>
      <c r="QLR67" s="419"/>
      <c r="QLS67" s="419"/>
      <c r="QLT67" s="419"/>
      <c r="QLU67" s="419"/>
      <c r="QLV67" s="419"/>
      <c r="QLW67" s="419"/>
      <c r="QLX67" s="419"/>
      <c r="QLY67" s="419"/>
      <c r="QLZ67" s="419"/>
      <c r="QMA67" s="419"/>
      <c r="QMB67" s="419"/>
      <c r="QMC67" s="419"/>
      <c r="QMD67" s="419"/>
      <c r="QME67" s="419"/>
      <c r="QMF67" s="419"/>
      <c r="QMG67" s="419"/>
      <c r="QMH67" s="419"/>
      <c r="QMI67" s="419"/>
      <c r="QMJ67" s="419"/>
      <c r="QMK67" s="419"/>
      <c r="QML67" s="419"/>
      <c r="QMM67" s="419"/>
      <c r="QMN67" s="419"/>
      <c r="QMO67" s="419"/>
      <c r="QMP67" s="419"/>
      <c r="QMQ67" s="419"/>
      <c r="QMR67" s="419"/>
      <c r="QMS67" s="419"/>
      <c r="QMT67" s="419"/>
      <c r="QMU67" s="419"/>
      <c r="QMV67" s="419"/>
      <c r="QMW67" s="419"/>
      <c r="QMX67" s="419"/>
      <c r="QMY67" s="419"/>
      <c r="QMZ67" s="419"/>
      <c r="QNA67" s="419"/>
      <c r="QNB67" s="419"/>
      <c r="QNC67" s="419"/>
      <c r="QND67" s="419"/>
      <c r="QNE67" s="419"/>
      <c r="QNF67" s="419"/>
      <c r="QNG67" s="419"/>
      <c r="QNH67" s="419"/>
      <c r="QNI67" s="419"/>
      <c r="QNJ67" s="419"/>
      <c r="QNK67" s="419"/>
      <c r="QNL67" s="419"/>
      <c r="QNM67" s="419"/>
      <c r="QNN67" s="419"/>
      <c r="QNO67" s="419"/>
      <c r="QNP67" s="419"/>
      <c r="QNQ67" s="419"/>
      <c r="QNR67" s="419"/>
      <c r="QNS67" s="419"/>
      <c r="QNT67" s="419"/>
      <c r="QNU67" s="419"/>
      <c r="QNV67" s="419"/>
      <c r="QNW67" s="419"/>
      <c r="QNX67" s="419"/>
      <c r="QNY67" s="419"/>
      <c r="QNZ67" s="419"/>
      <c r="QOA67" s="419"/>
      <c r="QOB67" s="419"/>
      <c r="QOC67" s="419"/>
      <c r="QOD67" s="419"/>
      <c r="QOE67" s="419"/>
      <c r="QOF67" s="419"/>
      <c r="QOG67" s="419"/>
      <c r="QOH67" s="419"/>
      <c r="QOI67" s="419"/>
      <c r="QOJ67" s="419"/>
      <c r="QOK67" s="419"/>
      <c r="QOL67" s="419"/>
      <c r="QOM67" s="419"/>
      <c r="QON67" s="419"/>
      <c r="QOO67" s="419"/>
      <c r="QOP67" s="419"/>
      <c r="QOQ67" s="419"/>
      <c r="QOR67" s="419"/>
      <c r="QOS67" s="419"/>
      <c r="QOT67" s="419"/>
      <c r="QOU67" s="419"/>
      <c r="QOV67" s="419"/>
      <c r="QOW67" s="419"/>
      <c r="QOX67" s="419"/>
      <c r="QOY67" s="419"/>
      <c r="QOZ67" s="419"/>
      <c r="QPA67" s="419"/>
      <c r="QPB67" s="419"/>
      <c r="QPC67" s="419"/>
      <c r="QPD67" s="419"/>
      <c r="QPE67" s="419"/>
      <c r="QPF67" s="419"/>
      <c r="QPG67" s="419"/>
      <c r="QPH67" s="419"/>
      <c r="QPI67" s="419"/>
      <c r="QPJ67" s="419"/>
      <c r="QPK67" s="419"/>
      <c r="QPL67" s="419"/>
      <c r="QPM67" s="419"/>
      <c r="QPN67" s="419"/>
      <c r="QPO67" s="419"/>
      <c r="QPP67" s="419"/>
      <c r="QPQ67" s="419"/>
      <c r="QPR67" s="419"/>
      <c r="QPS67" s="419"/>
      <c r="QPT67" s="419"/>
      <c r="QPU67" s="419"/>
      <c r="QPV67" s="419"/>
      <c r="QPW67" s="419"/>
      <c r="QPX67" s="419"/>
      <c r="QPY67" s="419"/>
      <c r="QPZ67" s="419"/>
      <c r="QQA67" s="419"/>
      <c r="QQB67" s="419"/>
      <c r="QQC67" s="419"/>
      <c r="QQD67" s="419"/>
      <c r="QQE67" s="419"/>
      <c r="QQF67" s="419"/>
      <c r="QQG67" s="419"/>
      <c r="QQH67" s="419"/>
      <c r="QQI67" s="419"/>
      <c r="QQJ67" s="419"/>
      <c r="QQK67" s="419"/>
      <c r="QQL67" s="419"/>
      <c r="QQM67" s="419"/>
      <c r="QQN67" s="419"/>
      <c r="QQO67" s="419"/>
      <c r="QQP67" s="419"/>
      <c r="QQQ67" s="419"/>
      <c r="QQR67" s="419"/>
      <c r="QQS67" s="419"/>
      <c r="QQT67" s="419"/>
      <c r="QQU67" s="419"/>
      <c r="QQV67" s="419"/>
      <c r="QQW67" s="419"/>
      <c r="QQX67" s="419"/>
      <c r="QQY67" s="419"/>
      <c r="QQZ67" s="419"/>
      <c r="QRA67" s="419"/>
      <c r="QRB67" s="419"/>
      <c r="QRC67" s="419"/>
      <c r="QRD67" s="419"/>
      <c r="QRE67" s="419"/>
      <c r="QRF67" s="419"/>
      <c r="QRG67" s="419"/>
      <c r="QRH67" s="419"/>
      <c r="QRI67" s="419"/>
      <c r="QRJ67" s="419"/>
      <c r="QRK67" s="419"/>
      <c r="QRL67" s="419"/>
      <c r="QRM67" s="419"/>
      <c r="QRN67" s="419"/>
      <c r="QRO67" s="419"/>
      <c r="QRP67" s="419"/>
      <c r="QRQ67" s="419"/>
      <c r="QRR67" s="419"/>
      <c r="QRS67" s="419"/>
      <c r="QRT67" s="419"/>
      <c r="QRU67" s="419"/>
      <c r="QRV67" s="419"/>
      <c r="QRW67" s="419"/>
      <c r="QRX67" s="419"/>
      <c r="QRY67" s="419"/>
      <c r="QRZ67" s="419"/>
      <c r="QSA67" s="419"/>
      <c r="QSB67" s="419"/>
      <c r="QSC67" s="419"/>
      <c r="QSD67" s="419"/>
      <c r="QSE67" s="419"/>
      <c r="QSF67" s="419"/>
      <c r="QSG67" s="419"/>
      <c r="QSH67" s="419"/>
      <c r="QSI67" s="419"/>
      <c r="QSJ67" s="419"/>
      <c r="QSK67" s="419"/>
      <c r="QSL67" s="419"/>
      <c r="QSM67" s="419"/>
      <c r="QSN67" s="419"/>
      <c r="QSO67" s="419"/>
      <c r="QSP67" s="419"/>
      <c r="QSQ67" s="419"/>
      <c r="QSR67" s="419"/>
      <c r="QSS67" s="419"/>
      <c r="QST67" s="419"/>
      <c r="QSU67" s="419"/>
      <c r="QSV67" s="419"/>
      <c r="QSW67" s="419"/>
      <c r="QSX67" s="419"/>
      <c r="QSY67" s="419"/>
      <c r="QSZ67" s="419"/>
      <c r="QTA67" s="419"/>
      <c r="QTB67" s="419"/>
      <c r="QTC67" s="419"/>
      <c r="QTD67" s="419"/>
      <c r="QTE67" s="419"/>
      <c r="QTF67" s="419"/>
      <c r="QTG67" s="419"/>
      <c r="QTH67" s="419"/>
      <c r="QTI67" s="419"/>
      <c r="QTJ67" s="419"/>
      <c r="QTK67" s="419"/>
      <c r="QTL67" s="419"/>
      <c r="QTM67" s="419"/>
      <c r="QTN67" s="419"/>
      <c r="QTO67" s="419"/>
      <c r="QTP67" s="419"/>
      <c r="QTQ67" s="419"/>
      <c r="QTR67" s="419"/>
      <c r="QTS67" s="419"/>
      <c r="QTT67" s="419"/>
      <c r="QTU67" s="419"/>
      <c r="QTV67" s="419"/>
      <c r="QTW67" s="419"/>
      <c r="QTX67" s="419"/>
      <c r="QTY67" s="419"/>
      <c r="QTZ67" s="419"/>
      <c r="QUA67" s="419"/>
      <c r="QUB67" s="419"/>
      <c r="QUC67" s="419"/>
      <c r="QUD67" s="419"/>
      <c r="QUE67" s="419"/>
      <c r="QUF67" s="419"/>
      <c r="QUG67" s="419"/>
      <c r="QUH67" s="419"/>
      <c r="QUI67" s="419"/>
      <c r="QUJ67" s="419"/>
      <c r="QUK67" s="419"/>
      <c r="QUL67" s="419"/>
      <c r="QUM67" s="419"/>
      <c r="QUN67" s="419"/>
      <c r="QUO67" s="419"/>
      <c r="QUP67" s="419"/>
      <c r="QUQ67" s="419"/>
      <c r="QUR67" s="419"/>
      <c r="QUS67" s="419"/>
      <c r="QUT67" s="419"/>
      <c r="QUU67" s="419"/>
      <c r="QUV67" s="419"/>
      <c r="QUW67" s="419"/>
      <c r="QUX67" s="419"/>
      <c r="QUY67" s="419"/>
      <c r="QUZ67" s="419"/>
      <c r="QVA67" s="419"/>
      <c r="QVB67" s="419"/>
      <c r="QVC67" s="419"/>
      <c r="QVD67" s="419"/>
      <c r="QVE67" s="419"/>
      <c r="QVF67" s="419"/>
      <c r="QVG67" s="419"/>
      <c r="QVH67" s="419"/>
      <c r="QVI67" s="419"/>
      <c r="QVJ67" s="419"/>
      <c r="QVK67" s="419"/>
      <c r="QVL67" s="419"/>
      <c r="QVM67" s="419"/>
      <c r="QVN67" s="419"/>
      <c r="QVO67" s="419"/>
      <c r="QVP67" s="419"/>
      <c r="QVQ67" s="419"/>
      <c r="QVR67" s="419"/>
      <c r="QVS67" s="419"/>
      <c r="QVT67" s="419"/>
      <c r="QVU67" s="419"/>
      <c r="QVV67" s="419"/>
      <c r="QVW67" s="419"/>
      <c r="QVX67" s="419"/>
      <c r="QVY67" s="419"/>
      <c r="QVZ67" s="419"/>
      <c r="QWA67" s="419"/>
      <c r="QWB67" s="419"/>
      <c r="QWC67" s="419"/>
      <c r="QWD67" s="419"/>
      <c r="QWE67" s="419"/>
      <c r="QWF67" s="419"/>
      <c r="QWG67" s="419"/>
      <c r="QWH67" s="419"/>
      <c r="QWI67" s="419"/>
      <c r="QWJ67" s="419"/>
      <c r="QWK67" s="419"/>
      <c r="QWL67" s="419"/>
      <c r="QWM67" s="419"/>
      <c r="QWN67" s="419"/>
      <c r="QWO67" s="419"/>
      <c r="QWP67" s="419"/>
      <c r="QWQ67" s="419"/>
      <c r="QWR67" s="419"/>
      <c r="QWS67" s="419"/>
      <c r="QWT67" s="419"/>
      <c r="QWU67" s="419"/>
      <c r="QWV67" s="419"/>
      <c r="QWW67" s="419"/>
      <c r="QWX67" s="419"/>
      <c r="QWY67" s="419"/>
      <c r="QWZ67" s="419"/>
      <c r="QXA67" s="419"/>
      <c r="QXB67" s="419"/>
      <c r="QXC67" s="419"/>
      <c r="QXD67" s="419"/>
      <c r="QXE67" s="419"/>
      <c r="QXF67" s="419"/>
      <c r="QXG67" s="419"/>
      <c r="QXH67" s="419"/>
      <c r="QXI67" s="419"/>
      <c r="QXJ67" s="419"/>
      <c r="QXK67" s="419"/>
      <c r="QXL67" s="419"/>
      <c r="QXM67" s="419"/>
      <c r="QXN67" s="419"/>
      <c r="QXO67" s="419"/>
      <c r="QXP67" s="419"/>
      <c r="QXQ67" s="419"/>
      <c r="QXR67" s="419"/>
      <c r="QXS67" s="419"/>
      <c r="QXT67" s="419"/>
      <c r="QXU67" s="419"/>
      <c r="QXV67" s="419"/>
      <c r="QXW67" s="419"/>
      <c r="QXX67" s="419"/>
      <c r="QXY67" s="419"/>
      <c r="QXZ67" s="419"/>
      <c r="QYA67" s="419"/>
      <c r="QYB67" s="419"/>
      <c r="QYC67" s="419"/>
      <c r="QYD67" s="419"/>
      <c r="QYE67" s="419"/>
      <c r="QYF67" s="419"/>
      <c r="QYG67" s="419"/>
      <c r="QYH67" s="419"/>
      <c r="QYI67" s="419"/>
      <c r="QYJ67" s="419"/>
      <c r="QYK67" s="419"/>
      <c r="QYL67" s="419"/>
      <c r="QYM67" s="419"/>
      <c r="QYN67" s="419"/>
      <c r="QYO67" s="419"/>
      <c r="QYP67" s="419"/>
      <c r="QYQ67" s="419"/>
      <c r="QYR67" s="419"/>
      <c r="QYS67" s="419"/>
      <c r="QYT67" s="419"/>
      <c r="QYU67" s="419"/>
      <c r="QYV67" s="419"/>
      <c r="QYW67" s="419"/>
      <c r="QYX67" s="419"/>
      <c r="QYY67" s="419"/>
      <c r="QYZ67" s="419"/>
      <c r="QZA67" s="419"/>
      <c r="QZB67" s="419"/>
      <c r="QZC67" s="419"/>
      <c r="QZD67" s="419"/>
      <c r="QZE67" s="419"/>
      <c r="QZF67" s="419"/>
      <c r="QZG67" s="419"/>
      <c r="QZH67" s="419"/>
      <c r="QZI67" s="419"/>
      <c r="QZJ67" s="419"/>
      <c r="QZK67" s="419"/>
      <c r="QZL67" s="419"/>
      <c r="QZM67" s="419"/>
      <c r="QZN67" s="419"/>
      <c r="QZO67" s="419"/>
      <c r="QZP67" s="419"/>
      <c r="QZQ67" s="419"/>
      <c r="QZR67" s="419"/>
      <c r="QZS67" s="419"/>
      <c r="QZT67" s="419"/>
      <c r="QZU67" s="419"/>
      <c r="QZV67" s="419"/>
      <c r="QZW67" s="419"/>
      <c r="QZX67" s="419"/>
      <c r="QZY67" s="419"/>
      <c r="QZZ67" s="419"/>
      <c r="RAA67" s="419"/>
      <c r="RAB67" s="419"/>
      <c r="RAC67" s="419"/>
      <c r="RAD67" s="419"/>
      <c r="RAE67" s="419"/>
      <c r="RAF67" s="419"/>
      <c r="RAG67" s="419"/>
      <c r="RAH67" s="419"/>
      <c r="RAI67" s="419"/>
      <c r="RAJ67" s="419"/>
      <c r="RAK67" s="419"/>
      <c r="RAL67" s="419"/>
      <c r="RAM67" s="419"/>
      <c r="RAN67" s="419"/>
      <c r="RAO67" s="419"/>
      <c r="RAP67" s="419"/>
      <c r="RAQ67" s="419"/>
      <c r="RAR67" s="419"/>
      <c r="RAS67" s="419"/>
      <c r="RAT67" s="419"/>
      <c r="RAU67" s="419"/>
      <c r="RAV67" s="419"/>
      <c r="RAW67" s="419"/>
      <c r="RAX67" s="419"/>
      <c r="RAY67" s="419"/>
      <c r="RAZ67" s="419"/>
      <c r="RBA67" s="419"/>
      <c r="RBB67" s="419"/>
      <c r="RBC67" s="419"/>
      <c r="RBD67" s="419"/>
      <c r="RBE67" s="419"/>
      <c r="RBF67" s="419"/>
      <c r="RBG67" s="419"/>
      <c r="RBH67" s="419"/>
      <c r="RBI67" s="419"/>
      <c r="RBJ67" s="419"/>
      <c r="RBK67" s="419"/>
      <c r="RBL67" s="419"/>
      <c r="RBM67" s="419"/>
      <c r="RBN67" s="419"/>
      <c r="RBO67" s="419"/>
      <c r="RBP67" s="419"/>
      <c r="RBQ67" s="419"/>
      <c r="RBR67" s="419"/>
      <c r="RBS67" s="419"/>
      <c r="RBT67" s="419"/>
      <c r="RBU67" s="419"/>
      <c r="RBV67" s="419"/>
      <c r="RBW67" s="419"/>
      <c r="RBX67" s="419"/>
      <c r="RBY67" s="419"/>
      <c r="RBZ67" s="419"/>
      <c r="RCA67" s="419"/>
      <c r="RCB67" s="419"/>
      <c r="RCC67" s="419"/>
      <c r="RCD67" s="419"/>
      <c r="RCE67" s="419"/>
      <c r="RCF67" s="419"/>
      <c r="RCG67" s="419"/>
      <c r="RCH67" s="419"/>
      <c r="RCI67" s="419"/>
      <c r="RCJ67" s="419"/>
      <c r="RCK67" s="419"/>
      <c r="RCL67" s="419"/>
      <c r="RCM67" s="419"/>
      <c r="RCN67" s="419"/>
      <c r="RCO67" s="419"/>
      <c r="RCP67" s="419"/>
      <c r="RCQ67" s="419"/>
      <c r="RCR67" s="419"/>
      <c r="RCS67" s="419"/>
      <c r="RCT67" s="419"/>
      <c r="RCU67" s="419"/>
      <c r="RCV67" s="419"/>
      <c r="RCW67" s="419"/>
      <c r="RCX67" s="419"/>
      <c r="RCY67" s="419"/>
      <c r="RCZ67" s="419"/>
      <c r="RDA67" s="419"/>
      <c r="RDB67" s="419"/>
      <c r="RDC67" s="419"/>
      <c r="RDD67" s="419"/>
      <c r="RDE67" s="419"/>
      <c r="RDF67" s="419"/>
      <c r="RDG67" s="419"/>
      <c r="RDH67" s="419"/>
      <c r="RDI67" s="419"/>
      <c r="RDJ67" s="419"/>
      <c r="RDK67" s="419"/>
      <c r="RDL67" s="419"/>
      <c r="RDM67" s="419"/>
      <c r="RDN67" s="419"/>
      <c r="RDO67" s="419"/>
      <c r="RDP67" s="419"/>
      <c r="RDQ67" s="419"/>
      <c r="RDR67" s="419"/>
      <c r="RDS67" s="419"/>
      <c r="RDT67" s="419"/>
      <c r="RDU67" s="419"/>
      <c r="RDV67" s="419"/>
      <c r="RDW67" s="419"/>
      <c r="RDX67" s="419"/>
      <c r="RDY67" s="419"/>
      <c r="RDZ67" s="419"/>
      <c r="REA67" s="419"/>
      <c r="REB67" s="419"/>
      <c r="REC67" s="419"/>
      <c r="RED67" s="419"/>
      <c r="REE67" s="419"/>
      <c r="REF67" s="419"/>
      <c r="REG67" s="419"/>
      <c r="REH67" s="419"/>
      <c r="REI67" s="419"/>
      <c r="REJ67" s="419"/>
      <c r="REK67" s="419"/>
      <c r="REL67" s="419"/>
      <c r="REM67" s="419"/>
      <c r="REN67" s="419"/>
      <c r="REO67" s="419"/>
      <c r="REP67" s="419"/>
      <c r="REQ67" s="419"/>
      <c r="RER67" s="419"/>
      <c r="RES67" s="419"/>
      <c r="RET67" s="419"/>
      <c r="REU67" s="419"/>
      <c r="REV67" s="419"/>
      <c r="REW67" s="419"/>
      <c r="REX67" s="419"/>
      <c r="REY67" s="419"/>
      <c r="REZ67" s="419"/>
      <c r="RFA67" s="419"/>
      <c r="RFB67" s="419"/>
      <c r="RFC67" s="419"/>
      <c r="RFD67" s="419"/>
      <c r="RFE67" s="419"/>
      <c r="RFF67" s="419"/>
      <c r="RFG67" s="419"/>
      <c r="RFH67" s="419"/>
      <c r="RFI67" s="419"/>
      <c r="RFJ67" s="419"/>
      <c r="RFK67" s="419"/>
      <c r="RFL67" s="419"/>
      <c r="RFM67" s="419"/>
      <c r="RFN67" s="419"/>
      <c r="RFO67" s="419"/>
      <c r="RFP67" s="419"/>
      <c r="RFQ67" s="419"/>
      <c r="RFR67" s="419"/>
      <c r="RFS67" s="419"/>
      <c r="RFT67" s="419"/>
      <c r="RFU67" s="419"/>
      <c r="RFV67" s="419"/>
      <c r="RFW67" s="419"/>
      <c r="RFX67" s="419"/>
      <c r="RFY67" s="419"/>
      <c r="RFZ67" s="419"/>
      <c r="RGA67" s="419"/>
      <c r="RGB67" s="419"/>
      <c r="RGC67" s="419"/>
      <c r="RGD67" s="419"/>
      <c r="RGE67" s="419"/>
      <c r="RGF67" s="419"/>
      <c r="RGG67" s="419"/>
      <c r="RGH67" s="419"/>
      <c r="RGI67" s="419"/>
      <c r="RGJ67" s="419"/>
      <c r="RGK67" s="419"/>
      <c r="RGL67" s="419"/>
      <c r="RGM67" s="419"/>
      <c r="RGN67" s="419"/>
      <c r="RGO67" s="419"/>
      <c r="RGP67" s="419"/>
      <c r="RGQ67" s="419"/>
      <c r="RGR67" s="419"/>
      <c r="RGS67" s="419"/>
      <c r="RGT67" s="419"/>
      <c r="RGU67" s="419"/>
      <c r="RGV67" s="419"/>
      <c r="RGW67" s="419"/>
      <c r="RGX67" s="419"/>
      <c r="RGY67" s="419"/>
      <c r="RGZ67" s="419"/>
      <c r="RHA67" s="419"/>
      <c r="RHB67" s="419"/>
      <c r="RHC67" s="419"/>
      <c r="RHD67" s="419"/>
      <c r="RHE67" s="419"/>
      <c r="RHF67" s="419"/>
      <c r="RHG67" s="419"/>
      <c r="RHH67" s="419"/>
      <c r="RHI67" s="419"/>
      <c r="RHJ67" s="419"/>
      <c r="RHK67" s="419"/>
      <c r="RHL67" s="419"/>
      <c r="RHM67" s="419"/>
      <c r="RHN67" s="419"/>
      <c r="RHO67" s="419"/>
      <c r="RHP67" s="419"/>
      <c r="RHQ67" s="419"/>
      <c r="RHR67" s="419"/>
      <c r="RHS67" s="419"/>
      <c r="RHT67" s="419"/>
      <c r="RHU67" s="419"/>
      <c r="RHV67" s="419"/>
      <c r="RHW67" s="419"/>
      <c r="RHX67" s="419"/>
      <c r="RHY67" s="419"/>
      <c r="RHZ67" s="419"/>
      <c r="RIA67" s="419"/>
      <c r="RIB67" s="419"/>
      <c r="RIC67" s="419"/>
      <c r="RID67" s="419"/>
      <c r="RIE67" s="419"/>
      <c r="RIF67" s="419"/>
      <c r="RIG67" s="419"/>
      <c r="RIH67" s="419"/>
      <c r="RII67" s="419"/>
      <c r="RIJ67" s="419"/>
      <c r="RIK67" s="419"/>
      <c r="RIL67" s="419"/>
      <c r="RIM67" s="419"/>
      <c r="RIN67" s="419"/>
      <c r="RIO67" s="419"/>
      <c r="RIP67" s="419"/>
      <c r="RIQ67" s="419"/>
      <c r="RIR67" s="419"/>
      <c r="RIS67" s="419"/>
      <c r="RIT67" s="419"/>
      <c r="RIU67" s="419"/>
      <c r="RIV67" s="419"/>
      <c r="RIW67" s="419"/>
      <c r="RIX67" s="419"/>
      <c r="RIY67" s="419"/>
      <c r="RIZ67" s="419"/>
      <c r="RJA67" s="419"/>
      <c r="RJB67" s="419"/>
      <c r="RJC67" s="419"/>
      <c r="RJD67" s="419"/>
      <c r="RJE67" s="419"/>
      <c r="RJF67" s="419"/>
      <c r="RJG67" s="419"/>
      <c r="RJH67" s="419"/>
      <c r="RJI67" s="419"/>
      <c r="RJJ67" s="419"/>
      <c r="RJK67" s="419"/>
      <c r="RJL67" s="419"/>
      <c r="RJM67" s="419"/>
      <c r="RJN67" s="419"/>
      <c r="RJO67" s="419"/>
      <c r="RJP67" s="419"/>
      <c r="RJQ67" s="419"/>
      <c r="RJR67" s="419"/>
      <c r="RJS67" s="419"/>
      <c r="RJT67" s="419"/>
      <c r="RJU67" s="419"/>
      <c r="RJV67" s="419"/>
      <c r="RJW67" s="419"/>
      <c r="RJX67" s="419"/>
      <c r="RJY67" s="419"/>
      <c r="RJZ67" s="419"/>
      <c r="RKA67" s="419"/>
      <c r="RKB67" s="419"/>
      <c r="RKC67" s="419"/>
      <c r="RKD67" s="419"/>
      <c r="RKE67" s="419"/>
      <c r="RKF67" s="419"/>
      <c r="RKG67" s="419"/>
      <c r="RKH67" s="419"/>
      <c r="RKI67" s="419"/>
      <c r="RKJ67" s="419"/>
      <c r="RKK67" s="419"/>
      <c r="RKL67" s="419"/>
      <c r="RKM67" s="419"/>
      <c r="RKN67" s="419"/>
      <c r="RKO67" s="419"/>
      <c r="RKP67" s="419"/>
      <c r="RKQ67" s="419"/>
      <c r="RKR67" s="419"/>
      <c r="RKS67" s="419"/>
      <c r="RKT67" s="419"/>
      <c r="RKU67" s="419"/>
      <c r="RKV67" s="419"/>
      <c r="RKW67" s="419"/>
      <c r="RKX67" s="419"/>
      <c r="RKY67" s="419"/>
      <c r="RKZ67" s="419"/>
      <c r="RLA67" s="419"/>
      <c r="RLB67" s="419"/>
      <c r="RLC67" s="419"/>
      <c r="RLD67" s="419"/>
      <c r="RLE67" s="419"/>
      <c r="RLF67" s="419"/>
      <c r="RLG67" s="419"/>
      <c r="RLH67" s="419"/>
      <c r="RLI67" s="419"/>
      <c r="RLJ67" s="419"/>
      <c r="RLK67" s="419"/>
      <c r="RLL67" s="419"/>
      <c r="RLM67" s="419"/>
      <c r="RLN67" s="419"/>
      <c r="RLO67" s="419"/>
      <c r="RLP67" s="419"/>
      <c r="RLQ67" s="419"/>
      <c r="RLR67" s="419"/>
      <c r="RLS67" s="419"/>
      <c r="RLT67" s="419"/>
      <c r="RLU67" s="419"/>
      <c r="RLV67" s="419"/>
      <c r="RLW67" s="419"/>
      <c r="RLX67" s="419"/>
      <c r="RLY67" s="419"/>
      <c r="RLZ67" s="419"/>
      <c r="RMA67" s="419"/>
      <c r="RMB67" s="419"/>
      <c r="RMC67" s="419"/>
      <c r="RMD67" s="419"/>
      <c r="RME67" s="419"/>
      <c r="RMF67" s="419"/>
      <c r="RMG67" s="419"/>
      <c r="RMH67" s="419"/>
      <c r="RMI67" s="419"/>
      <c r="RMJ67" s="419"/>
      <c r="RMK67" s="419"/>
      <c r="RML67" s="419"/>
      <c r="RMM67" s="419"/>
      <c r="RMN67" s="419"/>
      <c r="RMO67" s="419"/>
      <c r="RMP67" s="419"/>
      <c r="RMQ67" s="419"/>
      <c r="RMR67" s="419"/>
      <c r="RMS67" s="419"/>
      <c r="RMT67" s="419"/>
      <c r="RMU67" s="419"/>
      <c r="RMV67" s="419"/>
      <c r="RMW67" s="419"/>
      <c r="RMX67" s="419"/>
      <c r="RMY67" s="419"/>
      <c r="RMZ67" s="419"/>
      <c r="RNA67" s="419"/>
      <c r="RNB67" s="419"/>
      <c r="RNC67" s="419"/>
      <c r="RND67" s="419"/>
      <c r="RNE67" s="419"/>
      <c r="RNF67" s="419"/>
      <c r="RNG67" s="419"/>
      <c r="RNH67" s="419"/>
      <c r="RNI67" s="419"/>
      <c r="RNJ67" s="419"/>
      <c r="RNK67" s="419"/>
      <c r="RNL67" s="419"/>
      <c r="RNM67" s="419"/>
      <c r="RNN67" s="419"/>
      <c r="RNO67" s="419"/>
      <c r="RNP67" s="419"/>
      <c r="RNQ67" s="419"/>
      <c r="RNR67" s="419"/>
      <c r="RNS67" s="419"/>
      <c r="RNT67" s="419"/>
      <c r="RNU67" s="419"/>
      <c r="RNV67" s="419"/>
      <c r="RNW67" s="419"/>
      <c r="RNX67" s="419"/>
      <c r="RNY67" s="419"/>
      <c r="RNZ67" s="419"/>
      <c r="ROA67" s="419"/>
      <c r="ROB67" s="419"/>
      <c r="ROC67" s="419"/>
      <c r="ROD67" s="419"/>
      <c r="ROE67" s="419"/>
      <c r="ROF67" s="419"/>
      <c r="ROG67" s="419"/>
      <c r="ROH67" s="419"/>
      <c r="ROI67" s="419"/>
      <c r="ROJ67" s="419"/>
      <c r="ROK67" s="419"/>
      <c r="ROL67" s="419"/>
      <c r="ROM67" s="419"/>
      <c r="RON67" s="419"/>
      <c r="ROO67" s="419"/>
      <c r="ROP67" s="419"/>
      <c r="ROQ67" s="419"/>
      <c r="ROR67" s="419"/>
      <c r="ROS67" s="419"/>
      <c r="ROT67" s="419"/>
      <c r="ROU67" s="419"/>
      <c r="ROV67" s="419"/>
      <c r="ROW67" s="419"/>
      <c r="ROX67" s="419"/>
      <c r="ROY67" s="419"/>
      <c r="ROZ67" s="419"/>
      <c r="RPA67" s="419"/>
      <c r="RPB67" s="419"/>
      <c r="RPC67" s="419"/>
      <c r="RPD67" s="419"/>
      <c r="RPE67" s="419"/>
      <c r="RPF67" s="419"/>
      <c r="RPG67" s="419"/>
      <c r="RPH67" s="419"/>
      <c r="RPI67" s="419"/>
      <c r="RPJ67" s="419"/>
      <c r="RPK67" s="419"/>
      <c r="RPL67" s="419"/>
      <c r="RPM67" s="419"/>
      <c r="RPN67" s="419"/>
      <c r="RPO67" s="419"/>
      <c r="RPP67" s="419"/>
      <c r="RPQ67" s="419"/>
      <c r="RPR67" s="419"/>
      <c r="RPS67" s="419"/>
      <c r="RPT67" s="419"/>
      <c r="RPU67" s="419"/>
      <c r="RPV67" s="419"/>
      <c r="RPW67" s="419"/>
      <c r="RPX67" s="419"/>
      <c r="RPY67" s="419"/>
      <c r="RPZ67" s="419"/>
      <c r="RQA67" s="419"/>
      <c r="RQB67" s="419"/>
      <c r="RQC67" s="419"/>
      <c r="RQD67" s="419"/>
      <c r="RQE67" s="419"/>
      <c r="RQF67" s="419"/>
      <c r="RQG67" s="419"/>
      <c r="RQH67" s="419"/>
      <c r="RQI67" s="419"/>
      <c r="RQJ67" s="419"/>
      <c r="RQK67" s="419"/>
      <c r="RQL67" s="419"/>
      <c r="RQM67" s="419"/>
      <c r="RQN67" s="419"/>
      <c r="RQO67" s="419"/>
      <c r="RQP67" s="419"/>
      <c r="RQQ67" s="419"/>
      <c r="RQR67" s="419"/>
      <c r="RQS67" s="419"/>
      <c r="RQT67" s="419"/>
      <c r="RQU67" s="419"/>
      <c r="RQV67" s="419"/>
      <c r="RQW67" s="419"/>
      <c r="RQX67" s="419"/>
      <c r="RQY67" s="419"/>
      <c r="RQZ67" s="419"/>
      <c r="RRA67" s="419"/>
      <c r="RRB67" s="419"/>
      <c r="RRC67" s="419"/>
      <c r="RRD67" s="419"/>
      <c r="RRE67" s="419"/>
      <c r="RRF67" s="419"/>
      <c r="RRG67" s="419"/>
      <c r="RRH67" s="419"/>
      <c r="RRI67" s="419"/>
      <c r="RRJ67" s="419"/>
      <c r="RRK67" s="419"/>
      <c r="RRL67" s="419"/>
      <c r="RRM67" s="419"/>
      <c r="RRN67" s="419"/>
      <c r="RRO67" s="419"/>
      <c r="RRP67" s="419"/>
      <c r="RRQ67" s="419"/>
      <c r="RRR67" s="419"/>
      <c r="RRS67" s="419"/>
      <c r="RRT67" s="419"/>
      <c r="RRU67" s="419"/>
      <c r="RRV67" s="419"/>
      <c r="RRW67" s="419"/>
      <c r="RRX67" s="419"/>
      <c r="RRY67" s="419"/>
      <c r="RRZ67" s="419"/>
      <c r="RSA67" s="419"/>
      <c r="RSB67" s="419"/>
      <c r="RSC67" s="419"/>
      <c r="RSD67" s="419"/>
      <c r="RSE67" s="419"/>
      <c r="RSF67" s="419"/>
      <c r="RSG67" s="419"/>
      <c r="RSH67" s="419"/>
      <c r="RSI67" s="419"/>
      <c r="RSJ67" s="419"/>
      <c r="RSK67" s="419"/>
      <c r="RSL67" s="419"/>
      <c r="RSM67" s="419"/>
      <c r="RSN67" s="419"/>
      <c r="RSO67" s="419"/>
      <c r="RSP67" s="419"/>
      <c r="RSQ67" s="419"/>
      <c r="RSR67" s="419"/>
      <c r="RSS67" s="419"/>
      <c r="RST67" s="419"/>
      <c r="RSU67" s="419"/>
      <c r="RSV67" s="419"/>
      <c r="RSW67" s="419"/>
      <c r="RSX67" s="419"/>
      <c r="RSY67" s="419"/>
      <c r="RSZ67" s="419"/>
      <c r="RTA67" s="419"/>
      <c r="RTB67" s="419"/>
      <c r="RTC67" s="419"/>
      <c r="RTD67" s="419"/>
      <c r="RTE67" s="419"/>
      <c r="RTF67" s="419"/>
      <c r="RTG67" s="419"/>
      <c r="RTH67" s="419"/>
      <c r="RTI67" s="419"/>
      <c r="RTJ67" s="419"/>
      <c r="RTK67" s="419"/>
      <c r="RTL67" s="419"/>
      <c r="RTM67" s="419"/>
      <c r="RTN67" s="419"/>
      <c r="RTO67" s="419"/>
      <c r="RTP67" s="419"/>
      <c r="RTQ67" s="419"/>
      <c r="RTR67" s="419"/>
      <c r="RTS67" s="419"/>
      <c r="RTT67" s="419"/>
      <c r="RTU67" s="419"/>
      <c r="RTV67" s="419"/>
      <c r="RTW67" s="419"/>
      <c r="RTX67" s="419"/>
      <c r="RTY67" s="419"/>
      <c r="RTZ67" s="419"/>
      <c r="RUA67" s="419"/>
      <c r="RUB67" s="419"/>
      <c r="RUC67" s="419"/>
      <c r="RUD67" s="419"/>
      <c r="RUE67" s="419"/>
      <c r="RUF67" s="419"/>
      <c r="RUG67" s="419"/>
      <c r="RUH67" s="419"/>
      <c r="RUI67" s="419"/>
      <c r="RUJ67" s="419"/>
      <c r="RUK67" s="419"/>
      <c r="RUL67" s="419"/>
      <c r="RUM67" s="419"/>
      <c r="RUN67" s="419"/>
      <c r="RUO67" s="419"/>
      <c r="RUP67" s="419"/>
      <c r="RUQ67" s="419"/>
      <c r="RUR67" s="419"/>
      <c r="RUS67" s="419"/>
      <c r="RUT67" s="419"/>
      <c r="RUU67" s="419"/>
      <c r="RUV67" s="419"/>
      <c r="RUW67" s="419"/>
      <c r="RUX67" s="419"/>
      <c r="RUY67" s="419"/>
      <c r="RUZ67" s="419"/>
      <c r="RVA67" s="419"/>
      <c r="RVB67" s="419"/>
      <c r="RVC67" s="419"/>
      <c r="RVD67" s="419"/>
      <c r="RVE67" s="419"/>
      <c r="RVF67" s="419"/>
      <c r="RVG67" s="419"/>
      <c r="RVH67" s="419"/>
      <c r="RVI67" s="419"/>
      <c r="RVJ67" s="419"/>
      <c r="RVK67" s="419"/>
      <c r="RVL67" s="419"/>
      <c r="RVM67" s="419"/>
      <c r="RVN67" s="419"/>
      <c r="RVO67" s="419"/>
      <c r="RVP67" s="419"/>
      <c r="RVQ67" s="419"/>
      <c r="RVR67" s="419"/>
      <c r="RVS67" s="419"/>
      <c r="RVT67" s="419"/>
      <c r="RVU67" s="419"/>
      <c r="RVV67" s="419"/>
      <c r="RVW67" s="419"/>
      <c r="RVX67" s="419"/>
      <c r="RVY67" s="419"/>
      <c r="RVZ67" s="419"/>
      <c r="RWA67" s="419"/>
      <c r="RWB67" s="419"/>
      <c r="RWC67" s="419"/>
      <c r="RWD67" s="419"/>
      <c r="RWE67" s="419"/>
      <c r="RWF67" s="419"/>
      <c r="RWG67" s="419"/>
      <c r="RWH67" s="419"/>
      <c r="RWI67" s="419"/>
      <c r="RWJ67" s="419"/>
      <c r="RWK67" s="419"/>
      <c r="RWL67" s="419"/>
      <c r="RWM67" s="419"/>
      <c r="RWN67" s="419"/>
      <c r="RWO67" s="419"/>
      <c r="RWP67" s="419"/>
      <c r="RWQ67" s="419"/>
      <c r="RWR67" s="419"/>
      <c r="RWS67" s="419"/>
      <c r="RWT67" s="419"/>
      <c r="RWU67" s="419"/>
      <c r="RWV67" s="419"/>
      <c r="RWW67" s="419"/>
      <c r="RWX67" s="419"/>
      <c r="RWY67" s="419"/>
      <c r="RWZ67" s="419"/>
      <c r="RXA67" s="419"/>
      <c r="RXB67" s="419"/>
      <c r="RXC67" s="419"/>
      <c r="RXD67" s="419"/>
      <c r="RXE67" s="419"/>
      <c r="RXF67" s="419"/>
      <c r="RXG67" s="419"/>
      <c r="RXH67" s="419"/>
      <c r="RXI67" s="419"/>
      <c r="RXJ67" s="419"/>
      <c r="RXK67" s="419"/>
      <c r="RXL67" s="419"/>
      <c r="RXM67" s="419"/>
      <c r="RXN67" s="419"/>
      <c r="RXO67" s="419"/>
      <c r="RXP67" s="419"/>
      <c r="RXQ67" s="419"/>
      <c r="RXR67" s="419"/>
      <c r="RXS67" s="419"/>
      <c r="RXT67" s="419"/>
      <c r="RXU67" s="419"/>
      <c r="RXV67" s="419"/>
      <c r="RXW67" s="419"/>
      <c r="RXX67" s="419"/>
      <c r="RXY67" s="419"/>
      <c r="RXZ67" s="419"/>
      <c r="RYA67" s="419"/>
      <c r="RYB67" s="419"/>
      <c r="RYC67" s="419"/>
      <c r="RYD67" s="419"/>
      <c r="RYE67" s="419"/>
      <c r="RYF67" s="419"/>
      <c r="RYG67" s="419"/>
      <c r="RYH67" s="419"/>
      <c r="RYI67" s="419"/>
      <c r="RYJ67" s="419"/>
      <c r="RYK67" s="419"/>
      <c r="RYL67" s="419"/>
      <c r="RYM67" s="419"/>
      <c r="RYN67" s="419"/>
      <c r="RYO67" s="419"/>
      <c r="RYP67" s="419"/>
      <c r="RYQ67" s="419"/>
      <c r="RYR67" s="419"/>
      <c r="RYS67" s="419"/>
      <c r="RYT67" s="419"/>
      <c r="RYU67" s="419"/>
      <c r="RYV67" s="419"/>
      <c r="RYW67" s="419"/>
      <c r="RYX67" s="419"/>
      <c r="RYY67" s="419"/>
      <c r="RYZ67" s="419"/>
      <c r="RZA67" s="419"/>
      <c r="RZB67" s="419"/>
      <c r="RZC67" s="419"/>
      <c r="RZD67" s="419"/>
      <c r="RZE67" s="419"/>
      <c r="RZF67" s="419"/>
      <c r="RZG67" s="419"/>
      <c r="RZH67" s="419"/>
      <c r="RZI67" s="419"/>
      <c r="RZJ67" s="419"/>
      <c r="RZK67" s="419"/>
      <c r="RZL67" s="419"/>
      <c r="RZM67" s="419"/>
      <c r="RZN67" s="419"/>
      <c r="RZO67" s="419"/>
      <c r="RZP67" s="419"/>
      <c r="RZQ67" s="419"/>
      <c r="RZR67" s="419"/>
      <c r="RZS67" s="419"/>
      <c r="RZT67" s="419"/>
      <c r="RZU67" s="419"/>
      <c r="RZV67" s="419"/>
      <c r="RZW67" s="419"/>
      <c r="RZX67" s="419"/>
      <c r="RZY67" s="419"/>
      <c r="RZZ67" s="419"/>
      <c r="SAA67" s="419"/>
      <c r="SAB67" s="419"/>
      <c r="SAC67" s="419"/>
      <c r="SAD67" s="419"/>
      <c r="SAE67" s="419"/>
      <c r="SAF67" s="419"/>
      <c r="SAG67" s="419"/>
      <c r="SAH67" s="419"/>
      <c r="SAI67" s="419"/>
      <c r="SAJ67" s="419"/>
      <c r="SAK67" s="419"/>
      <c r="SAL67" s="419"/>
      <c r="SAM67" s="419"/>
      <c r="SAN67" s="419"/>
      <c r="SAO67" s="419"/>
      <c r="SAP67" s="419"/>
      <c r="SAQ67" s="419"/>
      <c r="SAR67" s="419"/>
      <c r="SAS67" s="419"/>
      <c r="SAT67" s="419"/>
      <c r="SAU67" s="419"/>
      <c r="SAV67" s="419"/>
      <c r="SAW67" s="419"/>
      <c r="SAX67" s="419"/>
      <c r="SAY67" s="419"/>
      <c r="SAZ67" s="419"/>
      <c r="SBA67" s="419"/>
      <c r="SBB67" s="419"/>
      <c r="SBC67" s="419"/>
      <c r="SBD67" s="419"/>
      <c r="SBE67" s="419"/>
      <c r="SBF67" s="419"/>
      <c r="SBG67" s="419"/>
      <c r="SBH67" s="419"/>
      <c r="SBI67" s="419"/>
      <c r="SBJ67" s="419"/>
      <c r="SBK67" s="419"/>
      <c r="SBL67" s="419"/>
      <c r="SBM67" s="419"/>
      <c r="SBN67" s="419"/>
      <c r="SBO67" s="419"/>
      <c r="SBP67" s="419"/>
      <c r="SBQ67" s="419"/>
      <c r="SBR67" s="419"/>
      <c r="SBS67" s="419"/>
      <c r="SBT67" s="419"/>
      <c r="SBU67" s="419"/>
      <c r="SBV67" s="419"/>
      <c r="SBW67" s="419"/>
      <c r="SBX67" s="419"/>
      <c r="SBY67" s="419"/>
      <c r="SBZ67" s="419"/>
      <c r="SCA67" s="419"/>
      <c r="SCB67" s="419"/>
      <c r="SCC67" s="419"/>
      <c r="SCD67" s="419"/>
      <c r="SCE67" s="419"/>
      <c r="SCF67" s="419"/>
      <c r="SCG67" s="419"/>
      <c r="SCH67" s="419"/>
      <c r="SCI67" s="419"/>
      <c r="SCJ67" s="419"/>
      <c r="SCK67" s="419"/>
      <c r="SCL67" s="419"/>
      <c r="SCM67" s="419"/>
      <c r="SCN67" s="419"/>
      <c r="SCO67" s="419"/>
      <c r="SCP67" s="419"/>
      <c r="SCQ67" s="419"/>
      <c r="SCR67" s="419"/>
      <c r="SCS67" s="419"/>
      <c r="SCT67" s="419"/>
      <c r="SCU67" s="419"/>
      <c r="SCV67" s="419"/>
      <c r="SCW67" s="419"/>
      <c r="SCX67" s="419"/>
      <c r="SCY67" s="419"/>
      <c r="SCZ67" s="419"/>
      <c r="SDA67" s="419"/>
      <c r="SDB67" s="419"/>
      <c r="SDC67" s="419"/>
      <c r="SDD67" s="419"/>
      <c r="SDE67" s="419"/>
      <c r="SDF67" s="419"/>
      <c r="SDG67" s="419"/>
      <c r="SDH67" s="419"/>
      <c r="SDI67" s="419"/>
      <c r="SDJ67" s="419"/>
      <c r="SDK67" s="419"/>
      <c r="SDL67" s="419"/>
      <c r="SDM67" s="419"/>
      <c r="SDN67" s="419"/>
      <c r="SDO67" s="419"/>
      <c r="SDP67" s="419"/>
      <c r="SDQ67" s="419"/>
      <c r="SDR67" s="419"/>
      <c r="SDS67" s="419"/>
      <c r="SDT67" s="419"/>
      <c r="SDU67" s="419"/>
      <c r="SDV67" s="419"/>
      <c r="SDW67" s="419"/>
      <c r="SDX67" s="419"/>
      <c r="SDY67" s="419"/>
      <c r="SDZ67" s="419"/>
      <c r="SEA67" s="419"/>
      <c r="SEB67" s="419"/>
      <c r="SEC67" s="419"/>
      <c r="SED67" s="419"/>
      <c r="SEE67" s="419"/>
      <c r="SEF67" s="419"/>
      <c r="SEG67" s="419"/>
      <c r="SEH67" s="419"/>
      <c r="SEI67" s="419"/>
      <c r="SEJ67" s="419"/>
      <c r="SEK67" s="419"/>
      <c r="SEL67" s="419"/>
      <c r="SEM67" s="419"/>
      <c r="SEN67" s="419"/>
      <c r="SEO67" s="419"/>
      <c r="SEP67" s="419"/>
      <c r="SEQ67" s="419"/>
      <c r="SER67" s="419"/>
      <c r="SES67" s="419"/>
      <c r="SET67" s="419"/>
      <c r="SEU67" s="419"/>
      <c r="SEV67" s="419"/>
      <c r="SEW67" s="419"/>
      <c r="SEX67" s="419"/>
      <c r="SEY67" s="419"/>
      <c r="SEZ67" s="419"/>
      <c r="SFA67" s="419"/>
      <c r="SFB67" s="419"/>
      <c r="SFC67" s="419"/>
      <c r="SFD67" s="419"/>
      <c r="SFE67" s="419"/>
      <c r="SFF67" s="419"/>
      <c r="SFG67" s="419"/>
      <c r="SFH67" s="419"/>
      <c r="SFI67" s="419"/>
      <c r="SFJ67" s="419"/>
      <c r="SFK67" s="419"/>
      <c r="SFL67" s="419"/>
      <c r="SFM67" s="419"/>
      <c r="SFN67" s="419"/>
      <c r="SFO67" s="419"/>
      <c r="SFP67" s="419"/>
      <c r="SFQ67" s="419"/>
      <c r="SFR67" s="419"/>
      <c r="SFS67" s="419"/>
      <c r="SFT67" s="419"/>
      <c r="SFU67" s="419"/>
      <c r="SFV67" s="419"/>
      <c r="SFW67" s="419"/>
      <c r="SFX67" s="419"/>
      <c r="SFY67" s="419"/>
      <c r="SFZ67" s="419"/>
      <c r="SGA67" s="419"/>
      <c r="SGB67" s="419"/>
      <c r="SGC67" s="419"/>
      <c r="SGD67" s="419"/>
      <c r="SGE67" s="419"/>
      <c r="SGF67" s="419"/>
      <c r="SGG67" s="419"/>
      <c r="SGH67" s="419"/>
      <c r="SGI67" s="419"/>
      <c r="SGJ67" s="419"/>
      <c r="SGK67" s="419"/>
      <c r="SGL67" s="419"/>
      <c r="SGM67" s="419"/>
      <c r="SGN67" s="419"/>
      <c r="SGO67" s="419"/>
      <c r="SGP67" s="419"/>
      <c r="SGQ67" s="419"/>
      <c r="SGR67" s="419"/>
      <c r="SGS67" s="419"/>
      <c r="SGT67" s="419"/>
      <c r="SGU67" s="419"/>
      <c r="SGV67" s="419"/>
      <c r="SGW67" s="419"/>
      <c r="SGX67" s="419"/>
      <c r="SGY67" s="419"/>
      <c r="SGZ67" s="419"/>
      <c r="SHA67" s="419"/>
      <c r="SHB67" s="419"/>
      <c r="SHC67" s="419"/>
      <c r="SHD67" s="419"/>
      <c r="SHE67" s="419"/>
      <c r="SHF67" s="419"/>
      <c r="SHG67" s="419"/>
      <c r="SHH67" s="419"/>
      <c r="SHI67" s="419"/>
      <c r="SHJ67" s="419"/>
      <c r="SHK67" s="419"/>
      <c r="SHL67" s="419"/>
      <c r="SHM67" s="419"/>
      <c r="SHN67" s="419"/>
      <c r="SHO67" s="419"/>
      <c r="SHP67" s="419"/>
      <c r="SHQ67" s="419"/>
      <c r="SHR67" s="419"/>
      <c r="SHS67" s="419"/>
      <c r="SHT67" s="419"/>
      <c r="SHU67" s="419"/>
      <c r="SHV67" s="419"/>
      <c r="SHW67" s="419"/>
      <c r="SHX67" s="419"/>
      <c r="SHY67" s="419"/>
      <c r="SHZ67" s="419"/>
      <c r="SIA67" s="419"/>
      <c r="SIB67" s="419"/>
      <c r="SIC67" s="419"/>
      <c r="SID67" s="419"/>
      <c r="SIE67" s="419"/>
      <c r="SIF67" s="419"/>
      <c r="SIG67" s="419"/>
      <c r="SIH67" s="419"/>
      <c r="SII67" s="419"/>
      <c r="SIJ67" s="419"/>
      <c r="SIK67" s="419"/>
      <c r="SIL67" s="419"/>
      <c r="SIM67" s="419"/>
      <c r="SIN67" s="419"/>
      <c r="SIO67" s="419"/>
      <c r="SIP67" s="419"/>
      <c r="SIQ67" s="419"/>
      <c r="SIR67" s="419"/>
      <c r="SIS67" s="419"/>
      <c r="SIT67" s="419"/>
      <c r="SIU67" s="419"/>
      <c r="SIV67" s="419"/>
      <c r="SIW67" s="419"/>
      <c r="SIX67" s="419"/>
      <c r="SIY67" s="419"/>
      <c r="SIZ67" s="419"/>
      <c r="SJA67" s="419"/>
      <c r="SJB67" s="419"/>
      <c r="SJC67" s="419"/>
      <c r="SJD67" s="419"/>
      <c r="SJE67" s="419"/>
      <c r="SJF67" s="419"/>
      <c r="SJG67" s="419"/>
      <c r="SJH67" s="419"/>
      <c r="SJI67" s="419"/>
      <c r="SJJ67" s="419"/>
      <c r="SJK67" s="419"/>
      <c r="SJL67" s="419"/>
      <c r="SJM67" s="419"/>
      <c r="SJN67" s="419"/>
      <c r="SJO67" s="419"/>
      <c r="SJP67" s="419"/>
      <c r="SJQ67" s="419"/>
      <c r="SJR67" s="419"/>
      <c r="SJS67" s="419"/>
      <c r="SJT67" s="419"/>
      <c r="SJU67" s="419"/>
      <c r="SJV67" s="419"/>
      <c r="SJW67" s="419"/>
      <c r="SJX67" s="419"/>
      <c r="SJY67" s="419"/>
      <c r="SJZ67" s="419"/>
      <c r="SKA67" s="419"/>
      <c r="SKB67" s="419"/>
      <c r="SKC67" s="419"/>
      <c r="SKD67" s="419"/>
      <c r="SKE67" s="419"/>
      <c r="SKF67" s="419"/>
      <c r="SKG67" s="419"/>
      <c r="SKH67" s="419"/>
      <c r="SKI67" s="419"/>
      <c r="SKJ67" s="419"/>
      <c r="SKK67" s="419"/>
      <c r="SKL67" s="419"/>
      <c r="SKM67" s="419"/>
      <c r="SKN67" s="419"/>
      <c r="SKO67" s="419"/>
      <c r="SKP67" s="419"/>
      <c r="SKQ67" s="419"/>
      <c r="SKR67" s="419"/>
      <c r="SKS67" s="419"/>
      <c r="SKT67" s="419"/>
      <c r="SKU67" s="419"/>
      <c r="SKV67" s="419"/>
      <c r="SKW67" s="419"/>
      <c r="SKX67" s="419"/>
      <c r="SKY67" s="419"/>
      <c r="SKZ67" s="419"/>
      <c r="SLA67" s="419"/>
      <c r="SLB67" s="419"/>
      <c r="SLC67" s="419"/>
      <c r="SLD67" s="419"/>
      <c r="SLE67" s="419"/>
      <c r="SLF67" s="419"/>
      <c r="SLG67" s="419"/>
      <c r="SLH67" s="419"/>
      <c r="SLI67" s="419"/>
      <c r="SLJ67" s="419"/>
      <c r="SLK67" s="419"/>
      <c r="SLL67" s="419"/>
      <c r="SLM67" s="419"/>
      <c r="SLN67" s="419"/>
      <c r="SLO67" s="419"/>
      <c r="SLP67" s="419"/>
      <c r="SLQ67" s="419"/>
      <c r="SLR67" s="419"/>
      <c r="SLS67" s="419"/>
      <c r="SLT67" s="419"/>
      <c r="SLU67" s="419"/>
      <c r="SLV67" s="419"/>
      <c r="SLW67" s="419"/>
      <c r="SLX67" s="419"/>
      <c r="SLY67" s="419"/>
      <c r="SLZ67" s="419"/>
      <c r="SMA67" s="419"/>
      <c r="SMB67" s="419"/>
      <c r="SMC67" s="419"/>
      <c r="SMD67" s="419"/>
      <c r="SME67" s="419"/>
      <c r="SMF67" s="419"/>
      <c r="SMG67" s="419"/>
      <c r="SMH67" s="419"/>
      <c r="SMI67" s="419"/>
      <c r="SMJ67" s="419"/>
      <c r="SMK67" s="419"/>
      <c r="SML67" s="419"/>
      <c r="SMM67" s="419"/>
      <c r="SMN67" s="419"/>
      <c r="SMO67" s="419"/>
      <c r="SMP67" s="419"/>
      <c r="SMQ67" s="419"/>
      <c r="SMR67" s="419"/>
      <c r="SMS67" s="419"/>
      <c r="SMT67" s="419"/>
      <c r="SMU67" s="419"/>
      <c r="SMV67" s="419"/>
      <c r="SMW67" s="419"/>
      <c r="SMX67" s="419"/>
      <c r="SMY67" s="419"/>
      <c r="SMZ67" s="419"/>
      <c r="SNA67" s="419"/>
      <c r="SNB67" s="419"/>
      <c r="SNC67" s="419"/>
      <c r="SND67" s="419"/>
      <c r="SNE67" s="419"/>
      <c r="SNF67" s="419"/>
      <c r="SNG67" s="419"/>
      <c r="SNH67" s="419"/>
      <c r="SNI67" s="419"/>
      <c r="SNJ67" s="419"/>
      <c r="SNK67" s="419"/>
      <c r="SNL67" s="419"/>
      <c r="SNM67" s="419"/>
      <c r="SNN67" s="419"/>
      <c r="SNO67" s="419"/>
      <c r="SNP67" s="419"/>
      <c r="SNQ67" s="419"/>
      <c r="SNR67" s="419"/>
      <c r="SNS67" s="419"/>
      <c r="SNT67" s="419"/>
      <c r="SNU67" s="419"/>
      <c r="SNV67" s="419"/>
      <c r="SNW67" s="419"/>
      <c r="SNX67" s="419"/>
      <c r="SNY67" s="419"/>
      <c r="SNZ67" s="419"/>
      <c r="SOA67" s="419"/>
      <c r="SOB67" s="419"/>
      <c r="SOC67" s="419"/>
      <c r="SOD67" s="419"/>
      <c r="SOE67" s="419"/>
      <c r="SOF67" s="419"/>
      <c r="SOG67" s="419"/>
      <c r="SOH67" s="419"/>
      <c r="SOI67" s="419"/>
      <c r="SOJ67" s="419"/>
      <c r="SOK67" s="419"/>
      <c r="SOL67" s="419"/>
      <c r="SOM67" s="419"/>
      <c r="SON67" s="419"/>
      <c r="SOO67" s="419"/>
      <c r="SOP67" s="419"/>
      <c r="SOQ67" s="419"/>
      <c r="SOR67" s="419"/>
      <c r="SOS67" s="419"/>
      <c r="SOT67" s="419"/>
      <c r="SOU67" s="419"/>
      <c r="SOV67" s="419"/>
      <c r="SOW67" s="419"/>
      <c r="SOX67" s="419"/>
      <c r="SOY67" s="419"/>
      <c r="SOZ67" s="419"/>
      <c r="SPA67" s="419"/>
      <c r="SPB67" s="419"/>
      <c r="SPC67" s="419"/>
      <c r="SPD67" s="419"/>
      <c r="SPE67" s="419"/>
      <c r="SPF67" s="419"/>
      <c r="SPG67" s="419"/>
      <c r="SPH67" s="419"/>
      <c r="SPI67" s="419"/>
      <c r="SPJ67" s="419"/>
      <c r="SPK67" s="419"/>
      <c r="SPL67" s="419"/>
      <c r="SPM67" s="419"/>
      <c r="SPN67" s="419"/>
      <c r="SPO67" s="419"/>
      <c r="SPP67" s="419"/>
      <c r="SPQ67" s="419"/>
      <c r="SPR67" s="419"/>
      <c r="SPS67" s="419"/>
      <c r="SPT67" s="419"/>
      <c r="SPU67" s="419"/>
      <c r="SPV67" s="419"/>
      <c r="SPW67" s="419"/>
      <c r="SPX67" s="419"/>
      <c r="SPY67" s="419"/>
      <c r="SPZ67" s="419"/>
      <c r="SQA67" s="419"/>
      <c r="SQB67" s="419"/>
      <c r="SQC67" s="419"/>
      <c r="SQD67" s="419"/>
      <c r="SQE67" s="419"/>
      <c r="SQF67" s="419"/>
      <c r="SQG67" s="419"/>
      <c r="SQH67" s="419"/>
      <c r="SQI67" s="419"/>
      <c r="SQJ67" s="419"/>
      <c r="SQK67" s="419"/>
      <c r="SQL67" s="419"/>
      <c r="SQM67" s="419"/>
      <c r="SQN67" s="419"/>
      <c r="SQO67" s="419"/>
      <c r="SQP67" s="419"/>
      <c r="SQQ67" s="419"/>
      <c r="SQR67" s="419"/>
      <c r="SQS67" s="419"/>
      <c r="SQT67" s="419"/>
      <c r="SQU67" s="419"/>
      <c r="SQV67" s="419"/>
      <c r="SQW67" s="419"/>
      <c r="SQX67" s="419"/>
      <c r="SQY67" s="419"/>
      <c r="SQZ67" s="419"/>
      <c r="SRA67" s="419"/>
      <c r="SRB67" s="419"/>
      <c r="SRC67" s="419"/>
      <c r="SRD67" s="419"/>
      <c r="SRE67" s="419"/>
      <c r="SRF67" s="419"/>
      <c r="SRG67" s="419"/>
      <c r="SRH67" s="419"/>
      <c r="SRI67" s="419"/>
      <c r="SRJ67" s="419"/>
      <c r="SRK67" s="419"/>
      <c r="SRL67" s="419"/>
      <c r="SRM67" s="419"/>
      <c r="SRN67" s="419"/>
      <c r="SRO67" s="419"/>
      <c r="SRP67" s="419"/>
      <c r="SRQ67" s="419"/>
      <c r="SRR67" s="419"/>
      <c r="SRS67" s="419"/>
      <c r="SRT67" s="419"/>
      <c r="SRU67" s="419"/>
      <c r="SRV67" s="419"/>
      <c r="SRW67" s="419"/>
      <c r="SRX67" s="419"/>
      <c r="SRY67" s="419"/>
      <c r="SRZ67" s="419"/>
      <c r="SSA67" s="419"/>
      <c r="SSB67" s="419"/>
      <c r="SSC67" s="419"/>
      <c r="SSD67" s="419"/>
      <c r="SSE67" s="419"/>
      <c r="SSF67" s="419"/>
      <c r="SSG67" s="419"/>
      <c r="SSH67" s="419"/>
      <c r="SSI67" s="419"/>
      <c r="SSJ67" s="419"/>
      <c r="SSK67" s="419"/>
      <c r="SSL67" s="419"/>
      <c r="SSM67" s="419"/>
      <c r="SSN67" s="419"/>
      <c r="SSO67" s="419"/>
      <c r="SSP67" s="419"/>
      <c r="SSQ67" s="419"/>
      <c r="SSR67" s="419"/>
      <c r="SSS67" s="419"/>
      <c r="SST67" s="419"/>
      <c r="SSU67" s="419"/>
      <c r="SSV67" s="419"/>
      <c r="SSW67" s="419"/>
      <c r="SSX67" s="419"/>
      <c r="SSY67" s="419"/>
      <c r="SSZ67" s="419"/>
      <c r="STA67" s="419"/>
      <c r="STB67" s="419"/>
      <c r="STC67" s="419"/>
      <c r="STD67" s="419"/>
      <c r="STE67" s="419"/>
      <c r="STF67" s="419"/>
      <c r="STG67" s="419"/>
      <c r="STH67" s="419"/>
      <c r="STI67" s="419"/>
      <c r="STJ67" s="419"/>
      <c r="STK67" s="419"/>
      <c r="STL67" s="419"/>
      <c r="STM67" s="419"/>
      <c r="STN67" s="419"/>
      <c r="STO67" s="419"/>
      <c r="STP67" s="419"/>
      <c r="STQ67" s="419"/>
      <c r="STR67" s="419"/>
      <c r="STS67" s="419"/>
      <c r="STT67" s="419"/>
      <c r="STU67" s="419"/>
      <c r="STV67" s="419"/>
      <c r="STW67" s="419"/>
      <c r="STX67" s="419"/>
      <c r="STY67" s="419"/>
      <c r="STZ67" s="419"/>
      <c r="SUA67" s="419"/>
      <c r="SUB67" s="419"/>
      <c r="SUC67" s="419"/>
      <c r="SUD67" s="419"/>
      <c r="SUE67" s="419"/>
      <c r="SUF67" s="419"/>
      <c r="SUG67" s="419"/>
      <c r="SUH67" s="419"/>
      <c r="SUI67" s="419"/>
      <c r="SUJ67" s="419"/>
      <c r="SUK67" s="419"/>
      <c r="SUL67" s="419"/>
      <c r="SUM67" s="419"/>
      <c r="SUN67" s="419"/>
      <c r="SUO67" s="419"/>
      <c r="SUP67" s="419"/>
      <c r="SUQ67" s="419"/>
      <c r="SUR67" s="419"/>
      <c r="SUS67" s="419"/>
      <c r="SUT67" s="419"/>
      <c r="SUU67" s="419"/>
      <c r="SUV67" s="419"/>
      <c r="SUW67" s="419"/>
      <c r="SUX67" s="419"/>
      <c r="SUY67" s="419"/>
      <c r="SUZ67" s="419"/>
      <c r="SVA67" s="419"/>
      <c r="SVB67" s="419"/>
      <c r="SVC67" s="419"/>
      <c r="SVD67" s="419"/>
      <c r="SVE67" s="419"/>
      <c r="SVF67" s="419"/>
      <c r="SVG67" s="419"/>
      <c r="SVH67" s="419"/>
      <c r="SVI67" s="419"/>
      <c r="SVJ67" s="419"/>
      <c r="SVK67" s="419"/>
      <c r="SVL67" s="419"/>
      <c r="SVM67" s="419"/>
      <c r="SVN67" s="419"/>
      <c r="SVO67" s="419"/>
      <c r="SVP67" s="419"/>
      <c r="SVQ67" s="419"/>
      <c r="SVR67" s="419"/>
      <c r="SVS67" s="419"/>
      <c r="SVT67" s="419"/>
      <c r="SVU67" s="419"/>
      <c r="SVV67" s="419"/>
      <c r="SVW67" s="419"/>
      <c r="SVX67" s="419"/>
      <c r="SVY67" s="419"/>
      <c r="SVZ67" s="419"/>
      <c r="SWA67" s="419"/>
      <c r="SWB67" s="419"/>
      <c r="SWC67" s="419"/>
      <c r="SWD67" s="419"/>
      <c r="SWE67" s="419"/>
      <c r="SWF67" s="419"/>
      <c r="SWG67" s="419"/>
      <c r="SWH67" s="419"/>
      <c r="SWI67" s="419"/>
      <c r="SWJ67" s="419"/>
      <c r="SWK67" s="419"/>
      <c r="SWL67" s="419"/>
      <c r="SWM67" s="419"/>
      <c r="SWN67" s="419"/>
      <c r="SWO67" s="419"/>
      <c r="SWP67" s="419"/>
      <c r="SWQ67" s="419"/>
      <c r="SWR67" s="419"/>
      <c r="SWS67" s="419"/>
      <c r="SWT67" s="419"/>
      <c r="SWU67" s="419"/>
      <c r="SWV67" s="419"/>
      <c r="SWW67" s="419"/>
      <c r="SWX67" s="419"/>
      <c r="SWY67" s="419"/>
      <c r="SWZ67" s="419"/>
      <c r="SXA67" s="419"/>
      <c r="SXB67" s="419"/>
      <c r="SXC67" s="419"/>
      <c r="SXD67" s="419"/>
      <c r="SXE67" s="419"/>
      <c r="SXF67" s="419"/>
      <c r="SXG67" s="419"/>
      <c r="SXH67" s="419"/>
      <c r="SXI67" s="419"/>
      <c r="SXJ67" s="419"/>
      <c r="SXK67" s="419"/>
      <c r="SXL67" s="419"/>
      <c r="SXM67" s="419"/>
      <c r="SXN67" s="419"/>
      <c r="SXO67" s="419"/>
      <c r="SXP67" s="419"/>
      <c r="SXQ67" s="419"/>
      <c r="SXR67" s="419"/>
      <c r="SXS67" s="419"/>
      <c r="SXT67" s="419"/>
      <c r="SXU67" s="419"/>
      <c r="SXV67" s="419"/>
      <c r="SXW67" s="419"/>
      <c r="SXX67" s="419"/>
      <c r="SXY67" s="419"/>
      <c r="SXZ67" s="419"/>
      <c r="SYA67" s="419"/>
      <c r="SYB67" s="419"/>
      <c r="SYC67" s="419"/>
      <c r="SYD67" s="419"/>
      <c r="SYE67" s="419"/>
      <c r="SYF67" s="419"/>
      <c r="SYG67" s="419"/>
      <c r="SYH67" s="419"/>
      <c r="SYI67" s="419"/>
      <c r="SYJ67" s="419"/>
      <c r="SYK67" s="419"/>
      <c r="SYL67" s="419"/>
      <c r="SYM67" s="419"/>
      <c r="SYN67" s="419"/>
      <c r="SYO67" s="419"/>
      <c r="SYP67" s="419"/>
      <c r="SYQ67" s="419"/>
      <c r="SYR67" s="419"/>
      <c r="SYS67" s="419"/>
      <c r="SYT67" s="419"/>
      <c r="SYU67" s="419"/>
      <c r="SYV67" s="419"/>
      <c r="SYW67" s="419"/>
      <c r="SYX67" s="419"/>
      <c r="SYY67" s="419"/>
      <c r="SYZ67" s="419"/>
      <c r="SZA67" s="419"/>
      <c r="SZB67" s="419"/>
      <c r="SZC67" s="419"/>
      <c r="SZD67" s="419"/>
      <c r="SZE67" s="419"/>
      <c r="SZF67" s="419"/>
      <c r="SZG67" s="419"/>
      <c r="SZH67" s="419"/>
      <c r="SZI67" s="419"/>
      <c r="SZJ67" s="419"/>
      <c r="SZK67" s="419"/>
      <c r="SZL67" s="419"/>
      <c r="SZM67" s="419"/>
      <c r="SZN67" s="419"/>
      <c r="SZO67" s="419"/>
      <c r="SZP67" s="419"/>
      <c r="SZQ67" s="419"/>
      <c r="SZR67" s="419"/>
      <c r="SZS67" s="419"/>
      <c r="SZT67" s="419"/>
      <c r="SZU67" s="419"/>
      <c r="SZV67" s="419"/>
      <c r="SZW67" s="419"/>
      <c r="SZX67" s="419"/>
      <c r="SZY67" s="419"/>
      <c r="SZZ67" s="419"/>
      <c r="TAA67" s="419"/>
      <c r="TAB67" s="419"/>
      <c r="TAC67" s="419"/>
      <c r="TAD67" s="419"/>
      <c r="TAE67" s="419"/>
      <c r="TAF67" s="419"/>
      <c r="TAG67" s="419"/>
      <c r="TAH67" s="419"/>
      <c r="TAI67" s="419"/>
      <c r="TAJ67" s="419"/>
      <c r="TAK67" s="419"/>
      <c r="TAL67" s="419"/>
      <c r="TAM67" s="419"/>
      <c r="TAN67" s="419"/>
      <c r="TAO67" s="419"/>
      <c r="TAP67" s="419"/>
      <c r="TAQ67" s="419"/>
      <c r="TAR67" s="419"/>
      <c r="TAS67" s="419"/>
      <c r="TAT67" s="419"/>
      <c r="TAU67" s="419"/>
      <c r="TAV67" s="419"/>
      <c r="TAW67" s="419"/>
      <c r="TAX67" s="419"/>
      <c r="TAY67" s="419"/>
      <c r="TAZ67" s="419"/>
      <c r="TBA67" s="419"/>
      <c r="TBB67" s="419"/>
      <c r="TBC67" s="419"/>
      <c r="TBD67" s="419"/>
      <c r="TBE67" s="419"/>
      <c r="TBF67" s="419"/>
      <c r="TBG67" s="419"/>
      <c r="TBH67" s="419"/>
      <c r="TBI67" s="419"/>
      <c r="TBJ67" s="419"/>
      <c r="TBK67" s="419"/>
      <c r="TBL67" s="419"/>
      <c r="TBM67" s="419"/>
      <c r="TBN67" s="419"/>
      <c r="TBO67" s="419"/>
      <c r="TBP67" s="419"/>
      <c r="TBQ67" s="419"/>
      <c r="TBR67" s="419"/>
      <c r="TBS67" s="419"/>
      <c r="TBT67" s="419"/>
      <c r="TBU67" s="419"/>
      <c r="TBV67" s="419"/>
      <c r="TBW67" s="419"/>
      <c r="TBX67" s="419"/>
      <c r="TBY67" s="419"/>
      <c r="TBZ67" s="419"/>
      <c r="TCA67" s="419"/>
      <c r="TCB67" s="419"/>
      <c r="TCC67" s="419"/>
      <c r="TCD67" s="419"/>
      <c r="TCE67" s="419"/>
      <c r="TCF67" s="419"/>
      <c r="TCG67" s="419"/>
      <c r="TCH67" s="419"/>
      <c r="TCI67" s="419"/>
      <c r="TCJ67" s="419"/>
      <c r="TCK67" s="419"/>
      <c r="TCL67" s="419"/>
      <c r="TCM67" s="419"/>
      <c r="TCN67" s="419"/>
      <c r="TCO67" s="419"/>
      <c r="TCP67" s="419"/>
      <c r="TCQ67" s="419"/>
      <c r="TCR67" s="419"/>
      <c r="TCS67" s="419"/>
      <c r="TCT67" s="419"/>
      <c r="TCU67" s="419"/>
      <c r="TCV67" s="419"/>
      <c r="TCW67" s="419"/>
      <c r="TCX67" s="419"/>
      <c r="TCY67" s="419"/>
      <c r="TCZ67" s="419"/>
      <c r="TDA67" s="419"/>
      <c r="TDB67" s="419"/>
      <c r="TDC67" s="419"/>
      <c r="TDD67" s="419"/>
      <c r="TDE67" s="419"/>
      <c r="TDF67" s="419"/>
      <c r="TDG67" s="419"/>
      <c r="TDH67" s="419"/>
      <c r="TDI67" s="419"/>
      <c r="TDJ67" s="419"/>
      <c r="TDK67" s="419"/>
      <c r="TDL67" s="419"/>
      <c r="TDM67" s="419"/>
      <c r="TDN67" s="419"/>
      <c r="TDO67" s="419"/>
      <c r="TDP67" s="419"/>
      <c r="TDQ67" s="419"/>
      <c r="TDR67" s="419"/>
      <c r="TDS67" s="419"/>
      <c r="TDT67" s="419"/>
      <c r="TDU67" s="419"/>
      <c r="TDV67" s="419"/>
      <c r="TDW67" s="419"/>
      <c r="TDX67" s="419"/>
      <c r="TDY67" s="419"/>
      <c r="TDZ67" s="419"/>
      <c r="TEA67" s="419"/>
      <c r="TEB67" s="419"/>
      <c r="TEC67" s="419"/>
      <c r="TED67" s="419"/>
      <c r="TEE67" s="419"/>
      <c r="TEF67" s="419"/>
      <c r="TEG67" s="419"/>
      <c r="TEH67" s="419"/>
      <c r="TEI67" s="419"/>
      <c r="TEJ67" s="419"/>
      <c r="TEK67" s="419"/>
      <c r="TEL67" s="419"/>
      <c r="TEM67" s="419"/>
      <c r="TEN67" s="419"/>
      <c r="TEO67" s="419"/>
      <c r="TEP67" s="419"/>
      <c r="TEQ67" s="419"/>
      <c r="TER67" s="419"/>
      <c r="TES67" s="419"/>
      <c r="TET67" s="419"/>
      <c r="TEU67" s="419"/>
      <c r="TEV67" s="419"/>
      <c r="TEW67" s="419"/>
      <c r="TEX67" s="419"/>
      <c r="TEY67" s="419"/>
      <c r="TEZ67" s="419"/>
      <c r="TFA67" s="419"/>
      <c r="TFB67" s="419"/>
      <c r="TFC67" s="419"/>
      <c r="TFD67" s="419"/>
      <c r="TFE67" s="419"/>
      <c r="TFF67" s="419"/>
      <c r="TFG67" s="419"/>
      <c r="TFH67" s="419"/>
      <c r="TFI67" s="419"/>
      <c r="TFJ67" s="419"/>
      <c r="TFK67" s="419"/>
      <c r="TFL67" s="419"/>
      <c r="TFM67" s="419"/>
      <c r="TFN67" s="419"/>
      <c r="TFO67" s="419"/>
      <c r="TFP67" s="419"/>
      <c r="TFQ67" s="419"/>
      <c r="TFR67" s="419"/>
      <c r="TFS67" s="419"/>
      <c r="TFT67" s="419"/>
      <c r="TFU67" s="419"/>
      <c r="TFV67" s="419"/>
      <c r="TFW67" s="419"/>
      <c r="TFX67" s="419"/>
      <c r="TFY67" s="419"/>
      <c r="TFZ67" s="419"/>
      <c r="TGA67" s="419"/>
      <c r="TGB67" s="419"/>
      <c r="TGC67" s="419"/>
      <c r="TGD67" s="419"/>
      <c r="TGE67" s="419"/>
      <c r="TGF67" s="419"/>
      <c r="TGG67" s="419"/>
      <c r="TGH67" s="419"/>
      <c r="TGI67" s="419"/>
      <c r="TGJ67" s="419"/>
      <c r="TGK67" s="419"/>
      <c r="TGL67" s="419"/>
      <c r="TGM67" s="419"/>
      <c r="TGN67" s="419"/>
      <c r="TGO67" s="419"/>
      <c r="TGP67" s="419"/>
      <c r="TGQ67" s="419"/>
      <c r="TGR67" s="419"/>
      <c r="TGS67" s="419"/>
      <c r="TGT67" s="419"/>
      <c r="TGU67" s="419"/>
      <c r="TGV67" s="419"/>
      <c r="TGW67" s="419"/>
      <c r="TGX67" s="419"/>
      <c r="TGY67" s="419"/>
      <c r="TGZ67" s="419"/>
      <c r="THA67" s="419"/>
      <c r="THB67" s="419"/>
      <c r="THC67" s="419"/>
      <c r="THD67" s="419"/>
      <c r="THE67" s="419"/>
      <c r="THF67" s="419"/>
      <c r="THG67" s="419"/>
      <c r="THH67" s="419"/>
      <c r="THI67" s="419"/>
      <c r="THJ67" s="419"/>
      <c r="THK67" s="419"/>
      <c r="THL67" s="419"/>
      <c r="THM67" s="419"/>
      <c r="THN67" s="419"/>
      <c r="THO67" s="419"/>
      <c r="THP67" s="419"/>
      <c r="THQ67" s="419"/>
      <c r="THR67" s="419"/>
      <c r="THS67" s="419"/>
      <c r="THT67" s="419"/>
      <c r="THU67" s="419"/>
      <c r="THV67" s="419"/>
      <c r="THW67" s="419"/>
      <c r="THX67" s="419"/>
      <c r="THY67" s="419"/>
      <c r="THZ67" s="419"/>
      <c r="TIA67" s="419"/>
      <c r="TIB67" s="419"/>
      <c r="TIC67" s="419"/>
      <c r="TID67" s="419"/>
      <c r="TIE67" s="419"/>
      <c r="TIF67" s="419"/>
      <c r="TIG67" s="419"/>
      <c r="TIH67" s="419"/>
      <c r="TII67" s="419"/>
      <c r="TIJ67" s="419"/>
      <c r="TIK67" s="419"/>
      <c r="TIL67" s="419"/>
      <c r="TIM67" s="419"/>
      <c r="TIN67" s="419"/>
      <c r="TIO67" s="419"/>
      <c r="TIP67" s="419"/>
      <c r="TIQ67" s="419"/>
      <c r="TIR67" s="419"/>
      <c r="TIS67" s="419"/>
      <c r="TIT67" s="419"/>
      <c r="TIU67" s="419"/>
      <c r="TIV67" s="419"/>
      <c r="TIW67" s="419"/>
      <c r="TIX67" s="419"/>
      <c r="TIY67" s="419"/>
      <c r="TIZ67" s="419"/>
      <c r="TJA67" s="419"/>
      <c r="TJB67" s="419"/>
      <c r="TJC67" s="419"/>
      <c r="TJD67" s="419"/>
      <c r="TJE67" s="419"/>
      <c r="TJF67" s="419"/>
      <c r="TJG67" s="419"/>
      <c r="TJH67" s="419"/>
      <c r="TJI67" s="419"/>
      <c r="TJJ67" s="419"/>
      <c r="TJK67" s="419"/>
      <c r="TJL67" s="419"/>
      <c r="TJM67" s="419"/>
      <c r="TJN67" s="419"/>
      <c r="TJO67" s="419"/>
      <c r="TJP67" s="419"/>
      <c r="TJQ67" s="419"/>
      <c r="TJR67" s="419"/>
      <c r="TJS67" s="419"/>
      <c r="TJT67" s="419"/>
      <c r="TJU67" s="419"/>
      <c r="TJV67" s="419"/>
      <c r="TJW67" s="419"/>
      <c r="TJX67" s="419"/>
      <c r="TJY67" s="419"/>
      <c r="TJZ67" s="419"/>
      <c r="TKA67" s="419"/>
      <c r="TKB67" s="419"/>
      <c r="TKC67" s="419"/>
      <c r="TKD67" s="419"/>
      <c r="TKE67" s="419"/>
      <c r="TKF67" s="419"/>
      <c r="TKG67" s="419"/>
      <c r="TKH67" s="419"/>
      <c r="TKI67" s="419"/>
      <c r="TKJ67" s="419"/>
      <c r="TKK67" s="419"/>
      <c r="TKL67" s="419"/>
      <c r="TKM67" s="419"/>
      <c r="TKN67" s="419"/>
      <c r="TKO67" s="419"/>
      <c r="TKP67" s="419"/>
      <c r="TKQ67" s="419"/>
      <c r="TKR67" s="419"/>
      <c r="TKS67" s="419"/>
      <c r="TKT67" s="419"/>
      <c r="TKU67" s="419"/>
      <c r="TKV67" s="419"/>
      <c r="TKW67" s="419"/>
      <c r="TKX67" s="419"/>
      <c r="TKY67" s="419"/>
      <c r="TKZ67" s="419"/>
      <c r="TLA67" s="419"/>
      <c r="TLB67" s="419"/>
      <c r="TLC67" s="419"/>
      <c r="TLD67" s="419"/>
      <c r="TLE67" s="419"/>
      <c r="TLF67" s="419"/>
      <c r="TLG67" s="419"/>
      <c r="TLH67" s="419"/>
      <c r="TLI67" s="419"/>
      <c r="TLJ67" s="419"/>
      <c r="TLK67" s="419"/>
      <c r="TLL67" s="419"/>
      <c r="TLM67" s="419"/>
      <c r="TLN67" s="419"/>
      <c r="TLO67" s="419"/>
      <c r="TLP67" s="419"/>
      <c r="TLQ67" s="419"/>
      <c r="TLR67" s="419"/>
      <c r="TLS67" s="419"/>
      <c r="TLT67" s="419"/>
      <c r="TLU67" s="419"/>
      <c r="TLV67" s="419"/>
      <c r="TLW67" s="419"/>
      <c r="TLX67" s="419"/>
      <c r="TLY67" s="419"/>
      <c r="TLZ67" s="419"/>
      <c r="TMA67" s="419"/>
      <c r="TMB67" s="419"/>
      <c r="TMC67" s="419"/>
      <c r="TMD67" s="419"/>
      <c r="TME67" s="419"/>
      <c r="TMF67" s="419"/>
      <c r="TMG67" s="419"/>
      <c r="TMH67" s="419"/>
      <c r="TMI67" s="419"/>
      <c r="TMJ67" s="419"/>
      <c r="TMK67" s="419"/>
      <c r="TML67" s="419"/>
      <c r="TMM67" s="419"/>
      <c r="TMN67" s="419"/>
      <c r="TMO67" s="419"/>
      <c r="TMP67" s="419"/>
      <c r="TMQ67" s="419"/>
      <c r="TMR67" s="419"/>
      <c r="TMS67" s="419"/>
      <c r="TMT67" s="419"/>
      <c r="TMU67" s="419"/>
      <c r="TMV67" s="419"/>
      <c r="TMW67" s="419"/>
      <c r="TMX67" s="419"/>
      <c r="TMY67" s="419"/>
      <c r="TMZ67" s="419"/>
      <c r="TNA67" s="419"/>
      <c r="TNB67" s="419"/>
      <c r="TNC67" s="419"/>
      <c r="TND67" s="419"/>
      <c r="TNE67" s="419"/>
      <c r="TNF67" s="419"/>
      <c r="TNG67" s="419"/>
      <c r="TNH67" s="419"/>
      <c r="TNI67" s="419"/>
      <c r="TNJ67" s="419"/>
      <c r="TNK67" s="419"/>
      <c r="TNL67" s="419"/>
      <c r="TNM67" s="419"/>
      <c r="TNN67" s="419"/>
      <c r="TNO67" s="419"/>
      <c r="TNP67" s="419"/>
      <c r="TNQ67" s="419"/>
      <c r="TNR67" s="419"/>
      <c r="TNS67" s="419"/>
      <c r="TNT67" s="419"/>
      <c r="TNU67" s="419"/>
      <c r="TNV67" s="419"/>
      <c r="TNW67" s="419"/>
      <c r="TNX67" s="419"/>
      <c r="TNY67" s="419"/>
      <c r="TNZ67" s="419"/>
      <c r="TOA67" s="419"/>
      <c r="TOB67" s="419"/>
      <c r="TOC67" s="419"/>
      <c r="TOD67" s="419"/>
      <c r="TOE67" s="419"/>
      <c r="TOF67" s="419"/>
      <c r="TOG67" s="419"/>
      <c r="TOH67" s="419"/>
      <c r="TOI67" s="419"/>
      <c r="TOJ67" s="419"/>
      <c r="TOK67" s="419"/>
      <c r="TOL67" s="419"/>
      <c r="TOM67" s="419"/>
      <c r="TON67" s="419"/>
      <c r="TOO67" s="419"/>
      <c r="TOP67" s="419"/>
      <c r="TOQ67" s="419"/>
      <c r="TOR67" s="419"/>
      <c r="TOS67" s="419"/>
      <c r="TOT67" s="419"/>
      <c r="TOU67" s="419"/>
      <c r="TOV67" s="419"/>
      <c r="TOW67" s="419"/>
      <c r="TOX67" s="419"/>
      <c r="TOY67" s="419"/>
      <c r="TOZ67" s="419"/>
      <c r="TPA67" s="419"/>
      <c r="TPB67" s="419"/>
      <c r="TPC67" s="419"/>
      <c r="TPD67" s="419"/>
      <c r="TPE67" s="419"/>
      <c r="TPF67" s="419"/>
      <c r="TPG67" s="419"/>
      <c r="TPH67" s="419"/>
      <c r="TPI67" s="419"/>
      <c r="TPJ67" s="419"/>
      <c r="TPK67" s="419"/>
      <c r="TPL67" s="419"/>
      <c r="TPM67" s="419"/>
      <c r="TPN67" s="419"/>
      <c r="TPO67" s="419"/>
      <c r="TPP67" s="419"/>
      <c r="TPQ67" s="419"/>
      <c r="TPR67" s="419"/>
      <c r="TPS67" s="419"/>
      <c r="TPT67" s="419"/>
      <c r="TPU67" s="419"/>
      <c r="TPV67" s="419"/>
      <c r="TPW67" s="419"/>
      <c r="TPX67" s="419"/>
      <c r="TPY67" s="419"/>
      <c r="TPZ67" s="419"/>
      <c r="TQA67" s="419"/>
      <c r="TQB67" s="419"/>
      <c r="TQC67" s="419"/>
      <c r="TQD67" s="419"/>
      <c r="TQE67" s="419"/>
      <c r="TQF67" s="419"/>
      <c r="TQG67" s="419"/>
      <c r="TQH67" s="419"/>
      <c r="TQI67" s="419"/>
      <c r="TQJ67" s="419"/>
      <c r="TQK67" s="419"/>
      <c r="TQL67" s="419"/>
      <c r="TQM67" s="419"/>
      <c r="TQN67" s="419"/>
      <c r="TQO67" s="419"/>
      <c r="TQP67" s="419"/>
      <c r="TQQ67" s="419"/>
      <c r="TQR67" s="419"/>
      <c r="TQS67" s="419"/>
      <c r="TQT67" s="419"/>
      <c r="TQU67" s="419"/>
      <c r="TQV67" s="419"/>
      <c r="TQW67" s="419"/>
      <c r="TQX67" s="419"/>
      <c r="TQY67" s="419"/>
      <c r="TQZ67" s="419"/>
      <c r="TRA67" s="419"/>
      <c r="TRB67" s="419"/>
      <c r="TRC67" s="419"/>
      <c r="TRD67" s="419"/>
      <c r="TRE67" s="419"/>
      <c r="TRF67" s="419"/>
      <c r="TRG67" s="419"/>
      <c r="TRH67" s="419"/>
      <c r="TRI67" s="419"/>
      <c r="TRJ67" s="419"/>
      <c r="TRK67" s="419"/>
      <c r="TRL67" s="419"/>
      <c r="TRM67" s="419"/>
      <c r="TRN67" s="419"/>
      <c r="TRO67" s="419"/>
      <c r="TRP67" s="419"/>
      <c r="TRQ67" s="419"/>
      <c r="TRR67" s="419"/>
      <c r="TRS67" s="419"/>
      <c r="TRT67" s="419"/>
      <c r="TRU67" s="419"/>
      <c r="TRV67" s="419"/>
      <c r="TRW67" s="419"/>
      <c r="TRX67" s="419"/>
      <c r="TRY67" s="419"/>
      <c r="TRZ67" s="419"/>
      <c r="TSA67" s="419"/>
      <c r="TSB67" s="419"/>
      <c r="TSC67" s="419"/>
      <c r="TSD67" s="419"/>
      <c r="TSE67" s="419"/>
      <c r="TSF67" s="419"/>
      <c r="TSG67" s="419"/>
      <c r="TSH67" s="419"/>
      <c r="TSI67" s="419"/>
      <c r="TSJ67" s="419"/>
      <c r="TSK67" s="419"/>
      <c r="TSL67" s="419"/>
      <c r="TSM67" s="419"/>
      <c r="TSN67" s="419"/>
      <c r="TSO67" s="419"/>
      <c r="TSP67" s="419"/>
      <c r="TSQ67" s="419"/>
      <c r="TSR67" s="419"/>
      <c r="TSS67" s="419"/>
      <c r="TST67" s="419"/>
      <c r="TSU67" s="419"/>
      <c r="TSV67" s="419"/>
      <c r="TSW67" s="419"/>
      <c r="TSX67" s="419"/>
      <c r="TSY67" s="419"/>
      <c r="TSZ67" s="419"/>
      <c r="TTA67" s="419"/>
      <c r="TTB67" s="419"/>
      <c r="TTC67" s="419"/>
      <c r="TTD67" s="419"/>
      <c r="TTE67" s="419"/>
      <c r="TTF67" s="419"/>
      <c r="TTG67" s="419"/>
      <c r="TTH67" s="419"/>
      <c r="TTI67" s="419"/>
      <c r="TTJ67" s="419"/>
      <c r="TTK67" s="419"/>
      <c r="TTL67" s="419"/>
      <c r="TTM67" s="419"/>
      <c r="TTN67" s="419"/>
      <c r="TTO67" s="419"/>
      <c r="TTP67" s="419"/>
      <c r="TTQ67" s="419"/>
      <c r="TTR67" s="419"/>
      <c r="TTS67" s="419"/>
      <c r="TTT67" s="419"/>
      <c r="TTU67" s="419"/>
      <c r="TTV67" s="419"/>
      <c r="TTW67" s="419"/>
      <c r="TTX67" s="419"/>
      <c r="TTY67" s="419"/>
      <c r="TTZ67" s="419"/>
      <c r="TUA67" s="419"/>
      <c r="TUB67" s="419"/>
      <c r="TUC67" s="419"/>
      <c r="TUD67" s="419"/>
      <c r="TUE67" s="419"/>
      <c r="TUF67" s="419"/>
      <c r="TUG67" s="419"/>
      <c r="TUH67" s="419"/>
      <c r="TUI67" s="419"/>
      <c r="TUJ67" s="419"/>
      <c r="TUK67" s="419"/>
      <c r="TUL67" s="419"/>
      <c r="TUM67" s="419"/>
      <c r="TUN67" s="419"/>
      <c r="TUO67" s="419"/>
      <c r="TUP67" s="419"/>
      <c r="TUQ67" s="419"/>
      <c r="TUR67" s="419"/>
      <c r="TUS67" s="419"/>
      <c r="TUT67" s="419"/>
      <c r="TUU67" s="419"/>
      <c r="TUV67" s="419"/>
      <c r="TUW67" s="419"/>
      <c r="TUX67" s="419"/>
      <c r="TUY67" s="419"/>
      <c r="TUZ67" s="419"/>
      <c r="TVA67" s="419"/>
      <c r="TVB67" s="419"/>
      <c r="TVC67" s="419"/>
      <c r="TVD67" s="419"/>
      <c r="TVE67" s="419"/>
      <c r="TVF67" s="419"/>
      <c r="TVG67" s="419"/>
      <c r="TVH67" s="419"/>
      <c r="TVI67" s="419"/>
      <c r="TVJ67" s="419"/>
      <c r="TVK67" s="419"/>
      <c r="TVL67" s="419"/>
      <c r="TVM67" s="419"/>
      <c r="TVN67" s="419"/>
      <c r="TVO67" s="419"/>
      <c r="TVP67" s="419"/>
      <c r="TVQ67" s="419"/>
      <c r="TVR67" s="419"/>
      <c r="TVS67" s="419"/>
      <c r="TVT67" s="419"/>
      <c r="TVU67" s="419"/>
      <c r="TVV67" s="419"/>
      <c r="TVW67" s="419"/>
      <c r="TVX67" s="419"/>
      <c r="TVY67" s="419"/>
      <c r="TVZ67" s="419"/>
      <c r="TWA67" s="419"/>
      <c r="TWB67" s="419"/>
      <c r="TWC67" s="419"/>
      <c r="TWD67" s="419"/>
      <c r="TWE67" s="419"/>
      <c r="TWF67" s="419"/>
      <c r="TWG67" s="419"/>
      <c r="TWH67" s="419"/>
      <c r="TWI67" s="419"/>
      <c r="TWJ67" s="419"/>
      <c r="TWK67" s="419"/>
      <c r="TWL67" s="419"/>
      <c r="TWM67" s="419"/>
      <c r="TWN67" s="419"/>
      <c r="TWO67" s="419"/>
      <c r="TWP67" s="419"/>
      <c r="TWQ67" s="419"/>
      <c r="TWR67" s="419"/>
      <c r="TWS67" s="419"/>
      <c r="TWT67" s="419"/>
      <c r="TWU67" s="419"/>
      <c r="TWV67" s="419"/>
      <c r="TWW67" s="419"/>
      <c r="TWX67" s="419"/>
      <c r="TWY67" s="419"/>
      <c r="TWZ67" s="419"/>
      <c r="TXA67" s="419"/>
      <c r="TXB67" s="419"/>
      <c r="TXC67" s="419"/>
      <c r="TXD67" s="419"/>
      <c r="TXE67" s="419"/>
      <c r="TXF67" s="419"/>
      <c r="TXG67" s="419"/>
      <c r="TXH67" s="419"/>
      <c r="TXI67" s="419"/>
      <c r="TXJ67" s="419"/>
      <c r="TXK67" s="419"/>
      <c r="TXL67" s="419"/>
      <c r="TXM67" s="419"/>
      <c r="TXN67" s="419"/>
      <c r="TXO67" s="419"/>
      <c r="TXP67" s="419"/>
      <c r="TXQ67" s="419"/>
      <c r="TXR67" s="419"/>
      <c r="TXS67" s="419"/>
      <c r="TXT67" s="419"/>
      <c r="TXU67" s="419"/>
      <c r="TXV67" s="419"/>
      <c r="TXW67" s="419"/>
      <c r="TXX67" s="419"/>
      <c r="TXY67" s="419"/>
      <c r="TXZ67" s="419"/>
      <c r="TYA67" s="419"/>
      <c r="TYB67" s="419"/>
      <c r="TYC67" s="419"/>
      <c r="TYD67" s="419"/>
      <c r="TYE67" s="419"/>
      <c r="TYF67" s="419"/>
      <c r="TYG67" s="419"/>
      <c r="TYH67" s="419"/>
      <c r="TYI67" s="419"/>
      <c r="TYJ67" s="419"/>
      <c r="TYK67" s="419"/>
      <c r="TYL67" s="419"/>
      <c r="TYM67" s="419"/>
      <c r="TYN67" s="419"/>
      <c r="TYO67" s="419"/>
      <c r="TYP67" s="419"/>
      <c r="TYQ67" s="419"/>
      <c r="TYR67" s="419"/>
      <c r="TYS67" s="419"/>
      <c r="TYT67" s="419"/>
      <c r="TYU67" s="419"/>
      <c r="TYV67" s="419"/>
      <c r="TYW67" s="419"/>
      <c r="TYX67" s="419"/>
      <c r="TYY67" s="419"/>
      <c r="TYZ67" s="419"/>
      <c r="TZA67" s="419"/>
      <c r="TZB67" s="419"/>
      <c r="TZC67" s="419"/>
      <c r="TZD67" s="419"/>
      <c r="TZE67" s="419"/>
      <c r="TZF67" s="419"/>
      <c r="TZG67" s="419"/>
      <c r="TZH67" s="419"/>
      <c r="TZI67" s="419"/>
      <c r="TZJ67" s="419"/>
      <c r="TZK67" s="419"/>
      <c r="TZL67" s="419"/>
      <c r="TZM67" s="419"/>
      <c r="TZN67" s="419"/>
      <c r="TZO67" s="419"/>
      <c r="TZP67" s="419"/>
      <c r="TZQ67" s="419"/>
      <c r="TZR67" s="419"/>
      <c r="TZS67" s="419"/>
      <c r="TZT67" s="419"/>
      <c r="TZU67" s="419"/>
      <c r="TZV67" s="419"/>
      <c r="TZW67" s="419"/>
      <c r="TZX67" s="419"/>
      <c r="TZY67" s="419"/>
      <c r="TZZ67" s="419"/>
      <c r="UAA67" s="419"/>
      <c r="UAB67" s="419"/>
      <c r="UAC67" s="419"/>
      <c r="UAD67" s="419"/>
      <c r="UAE67" s="419"/>
      <c r="UAF67" s="419"/>
      <c r="UAG67" s="419"/>
      <c r="UAH67" s="419"/>
      <c r="UAI67" s="419"/>
      <c r="UAJ67" s="419"/>
      <c r="UAK67" s="419"/>
      <c r="UAL67" s="419"/>
      <c r="UAM67" s="419"/>
      <c r="UAN67" s="419"/>
      <c r="UAO67" s="419"/>
      <c r="UAP67" s="419"/>
      <c r="UAQ67" s="419"/>
      <c r="UAR67" s="419"/>
      <c r="UAS67" s="419"/>
      <c r="UAT67" s="419"/>
      <c r="UAU67" s="419"/>
      <c r="UAV67" s="419"/>
      <c r="UAW67" s="419"/>
      <c r="UAX67" s="419"/>
      <c r="UAY67" s="419"/>
      <c r="UAZ67" s="419"/>
      <c r="UBA67" s="419"/>
      <c r="UBB67" s="419"/>
      <c r="UBC67" s="419"/>
      <c r="UBD67" s="419"/>
      <c r="UBE67" s="419"/>
      <c r="UBF67" s="419"/>
      <c r="UBG67" s="419"/>
      <c r="UBH67" s="419"/>
      <c r="UBI67" s="419"/>
      <c r="UBJ67" s="419"/>
      <c r="UBK67" s="419"/>
      <c r="UBL67" s="419"/>
      <c r="UBM67" s="419"/>
      <c r="UBN67" s="419"/>
      <c r="UBO67" s="419"/>
      <c r="UBP67" s="419"/>
      <c r="UBQ67" s="419"/>
      <c r="UBR67" s="419"/>
      <c r="UBS67" s="419"/>
      <c r="UBT67" s="419"/>
      <c r="UBU67" s="419"/>
      <c r="UBV67" s="419"/>
      <c r="UBW67" s="419"/>
      <c r="UBX67" s="419"/>
      <c r="UBY67" s="419"/>
      <c r="UBZ67" s="419"/>
      <c r="UCA67" s="419"/>
      <c r="UCB67" s="419"/>
      <c r="UCC67" s="419"/>
      <c r="UCD67" s="419"/>
      <c r="UCE67" s="419"/>
      <c r="UCF67" s="419"/>
      <c r="UCG67" s="419"/>
      <c r="UCH67" s="419"/>
      <c r="UCI67" s="419"/>
      <c r="UCJ67" s="419"/>
      <c r="UCK67" s="419"/>
      <c r="UCL67" s="419"/>
      <c r="UCM67" s="419"/>
      <c r="UCN67" s="419"/>
      <c r="UCO67" s="419"/>
      <c r="UCP67" s="419"/>
      <c r="UCQ67" s="419"/>
      <c r="UCR67" s="419"/>
      <c r="UCS67" s="419"/>
      <c r="UCT67" s="419"/>
      <c r="UCU67" s="419"/>
      <c r="UCV67" s="419"/>
      <c r="UCW67" s="419"/>
      <c r="UCX67" s="419"/>
      <c r="UCY67" s="419"/>
      <c r="UCZ67" s="419"/>
      <c r="UDA67" s="419"/>
      <c r="UDB67" s="419"/>
      <c r="UDC67" s="419"/>
      <c r="UDD67" s="419"/>
      <c r="UDE67" s="419"/>
      <c r="UDF67" s="419"/>
      <c r="UDG67" s="419"/>
      <c r="UDH67" s="419"/>
      <c r="UDI67" s="419"/>
      <c r="UDJ67" s="419"/>
      <c r="UDK67" s="419"/>
      <c r="UDL67" s="419"/>
      <c r="UDM67" s="419"/>
      <c r="UDN67" s="419"/>
      <c r="UDO67" s="419"/>
      <c r="UDP67" s="419"/>
      <c r="UDQ67" s="419"/>
      <c r="UDR67" s="419"/>
      <c r="UDS67" s="419"/>
      <c r="UDT67" s="419"/>
      <c r="UDU67" s="419"/>
      <c r="UDV67" s="419"/>
      <c r="UDW67" s="419"/>
      <c r="UDX67" s="419"/>
      <c r="UDY67" s="419"/>
      <c r="UDZ67" s="419"/>
      <c r="UEA67" s="419"/>
      <c r="UEB67" s="419"/>
      <c r="UEC67" s="419"/>
      <c r="UED67" s="419"/>
      <c r="UEE67" s="419"/>
      <c r="UEF67" s="419"/>
      <c r="UEG67" s="419"/>
      <c r="UEH67" s="419"/>
      <c r="UEI67" s="419"/>
      <c r="UEJ67" s="419"/>
      <c r="UEK67" s="419"/>
      <c r="UEL67" s="419"/>
      <c r="UEM67" s="419"/>
      <c r="UEN67" s="419"/>
      <c r="UEO67" s="419"/>
      <c r="UEP67" s="419"/>
      <c r="UEQ67" s="419"/>
      <c r="UER67" s="419"/>
      <c r="UES67" s="419"/>
      <c r="UET67" s="419"/>
      <c r="UEU67" s="419"/>
      <c r="UEV67" s="419"/>
      <c r="UEW67" s="419"/>
      <c r="UEX67" s="419"/>
      <c r="UEY67" s="419"/>
      <c r="UEZ67" s="419"/>
      <c r="UFA67" s="419"/>
      <c r="UFB67" s="419"/>
      <c r="UFC67" s="419"/>
      <c r="UFD67" s="419"/>
      <c r="UFE67" s="419"/>
      <c r="UFF67" s="419"/>
      <c r="UFG67" s="419"/>
      <c r="UFH67" s="419"/>
      <c r="UFI67" s="419"/>
      <c r="UFJ67" s="419"/>
      <c r="UFK67" s="419"/>
      <c r="UFL67" s="419"/>
      <c r="UFM67" s="419"/>
      <c r="UFN67" s="419"/>
      <c r="UFO67" s="419"/>
      <c r="UFP67" s="419"/>
      <c r="UFQ67" s="419"/>
      <c r="UFR67" s="419"/>
      <c r="UFS67" s="419"/>
      <c r="UFT67" s="419"/>
      <c r="UFU67" s="419"/>
      <c r="UFV67" s="419"/>
      <c r="UFW67" s="419"/>
      <c r="UFX67" s="419"/>
      <c r="UFY67" s="419"/>
      <c r="UFZ67" s="419"/>
      <c r="UGA67" s="419"/>
      <c r="UGB67" s="419"/>
      <c r="UGC67" s="419"/>
      <c r="UGD67" s="419"/>
      <c r="UGE67" s="419"/>
      <c r="UGF67" s="419"/>
      <c r="UGG67" s="419"/>
      <c r="UGH67" s="419"/>
      <c r="UGI67" s="419"/>
      <c r="UGJ67" s="419"/>
      <c r="UGK67" s="419"/>
      <c r="UGL67" s="419"/>
      <c r="UGM67" s="419"/>
      <c r="UGN67" s="419"/>
      <c r="UGO67" s="419"/>
      <c r="UGP67" s="419"/>
      <c r="UGQ67" s="419"/>
      <c r="UGR67" s="419"/>
      <c r="UGS67" s="419"/>
      <c r="UGT67" s="419"/>
      <c r="UGU67" s="419"/>
      <c r="UGV67" s="419"/>
      <c r="UGW67" s="419"/>
      <c r="UGX67" s="419"/>
      <c r="UGY67" s="419"/>
      <c r="UGZ67" s="419"/>
      <c r="UHA67" s="419"/>
      <c r="UHB67" s="419"/>
      <c r="UHC67" s="419"/>
      <c r="UHD67" s="419"/>
      <c r="UHE67" s="419"/>
      <c r="UHF67" s="419"/>
      <c r="UHG67" s="419"/>
      <c r="UHH67" s="419"/>
      <c r="UHI67" s="419"/>
      <c r="UHJ67" s="419"/>
      <c r="UHK67" s="419"/>
      <c r="UHL67" s="419"/>
      <c r="UHM67" s="419"/>
      <c r="UHN67" s="419"/>
      <c r="UHO67" s="419"/>
      <c r="UHP67" s="419"/>
      <c r="UHQ67" s="419"/>
      <c r="UHR67" s="419"/>
      <c r="UHS67" s="419"/>
      <c r="UHT67" s="419"/>
      <c r="UHU67" s="419"/>
      <c r="UHV67" s="419"/>
      <c r="UHW67" s="419"/>
      <c r="UHX67" s="419"/>
      <c r="UHY67" s="419"/>
      <c r="UHZ67" s="419"/>
      <c r="UIA67" s="419"/>
      <c r="UIB67" s="419"/>
      <c r="UIC67" s="419"/>
      <c r="UID67" s="419"/>
      <c r="UIE67" s="419"/>
      <c r="UIF67" s="419"/>
      <c r="UIG67" s="419"/>
      <c r="UIH67" s="419"/>
      <c r="UII67" s="419"/>
      <c r="UIJ67" s="419"/>
      <c r="UIK67" s="419"/>
      <c r="UIL67" s="419"/>
      <c r="UIM67" s="419"/>
      <c r="UIN67" s="419"/>
      <c r="UIO67" s="419"/>
      <c r="UIP67" s="419"/>
      <c r="UIQ67" s="419"/>
      <c r="UIR67" s="419"/>
      <c r="UIS67" s="419"/>
      <c r="UIT67" s="419"/>
      <c r="UIU67" s="419"/>
      <c r="UIV67" s="419"/>
      <c r="UIW67" s="419"/>
      <c r="UIX67" s="419"/>
      <c r="UIY67" s="419"/>
      <c r="UIZ67" s="419"/>
      <c r="UJA67" s="419"/>
      <c r="UJB67" s="419"/>
      <c r="UJC67" s="419"/>
      <c r="UJD67" s="419"/>
      <c r="UJE67" s="419"/>
      <c r="UJF67" s="419"/>
      <c r="UJG67" s="419"/>
      <c r="UJH67" s="419"/>
      <c r="UJI67" s="419"/>
      <c r="UJJ67" s="419"/>
      <c r="UJK67" s="419"/>
      <c r="UJL67" s="419"/>
      <c r="UJM67" s="419"/>
      <c r="UJN67" s="419"/>
      <c r="UJO67" s="419"/>
      <c r="UJP67" s="419"/>
      <c r="UJQ67" s="419"/>
      <c r="UJR67" s="419"/>
      <c r="UJS67" s="419"/>
      <c r="UJT67" s="419"/>
      <c r="UJU67" s="419"/>
      <c r="UJV67" s="419"/>
      <c r="UJW67" s="419"/>
      <c r="UJX67" s="419"/>
      <c r="UJY67" s="419"/>
      <c r="UJZ67" s="419"/>
      <c r="UKA67" s="419"/>
      <c r="UKB67" s="419"/>
      <c r="UKC67" s="419"/>
      <c r="UKD67" s="419"/>
      <c r="UKE67" s="419"/>
      <c r="UKF67" s="419"/>
      <c r="UKG67" s="419"/>
      <c r="UKH67" s="419"/>
      <c r="UKI67" s="419"/>
      <c r="UKJ67" s="419"/>
      <c r="UKK67" s="419"/>
      <c r="UKL67" s="419"/>
      <c r="UKM67" s="419"/>
      <c r="UKN67" s="419"/>
      <c r="UKO67" s="419"/>
      <c r="UKP67" s="419"/>
      <c r="UKQ67" s="419"/>
      <c r="UKR67" s="419"/>
      <c r="UKS67" s="419"/>
      <c r="UKT67" s="419"/>
      <c r="UKU67" s="419"/>
      <c r="UKV67" s="419"/>
      <c r="UKW67" s="419"/>
      <c r="UKX67" s="419"/>
      <c r="UKY67" s="419"/>
      <c r="UKZ67" s="419"/>
      <c r="ULA67" s="419"/>
      <c r="ULB67" s="419"/>
      <c r="ULC67" s="419"/>
      <c r="ULD67" s="419"/>
      <c r="ULE67" s="419"/>
      <c r="ULF67" s="419"/>
      <c r="ULG67" s="419"/>
      <c r="ULH67" s="419"/>
      <c r="ULI67" s="419"/>
      <c r="ULJ67" s="419"/>
      <c r="ULK67" s="419"/>
      <c r="ULL67" s="419"/>
      <c r="ULM67" s="419"/>
      <c r="ULN67" s="419"/>
      <c r="ULO67" s="419"/>
      <c r="ULP67" s="419"/>
      <c r="ULQ67" s="419"/>
      <c r="ULR67" s="419"/>
      <c r="ULS67" s="419"/>
      <c r="ULT67" s="419"/>
      <c r="ULU67" s="419"/>
      <c r="ULV67" s="419"/>
      <c r="ULW67" s="419"/>
      <c r="ULX67" s="419"/>
      <c r="ULY67" s="419"/>
      <c r="ULZ67" s="419"/>
      <c r="UMA67" s="419"/>
      <c r="UMB67" s="419"/>
      <c r="UMC67" s="419"/>
      <c r="UMD67" s="419"/>
      <c r="UME67" s="419"/>
      <c r="UMF67" s="419"/>
      <c r="UMG67" s="419"/>
      <c r="UMH67" s="419"/>
      <c r="UMI67" s="419"/>
      <c r="UMJ67" s="419"/>
      <c r="UMK67" s="419"/>
      <c r="UML67" s="419"/>
      <c r="UMM67" s="419"/>
      <c r="UMN67" s="419"/>
      <c r="UMO67" s="419"/>
      <c r="UMP67" s="419"/>
      <c r="UMQ67" s="419"/>
      <c r="UMR67" s="419"/>
      <c r="UMS67" s="419"/>
      <c r="UMT67" s="419"/>
      <c r="UMU67" s="419"/>
      <c r="UMV67" s="419"/>
      <c r="UMW67" s="419"/>
      <c r="UMX67" s="419"/>
      <c r="UMY67" s="419"/>
      <c r="UMZ67" s="419"/>
      <c r="UNA67" s="419"/>
      <c r="UNB67" s="419"/>
      <c r="UNC67" s="419"/>
      <c r="UND67" s="419"/>
      <c r="UNE67" s="419"/>
      <c r="UNF67" s="419"/>
      <c r="UNG67" s="419"/>
      <c r="UNH67" s="419"/>
      <c r="UNI67" s="419"/>
      <c r="UNJ67" s="419"/>
      <c r="UNK67" s="419"/>
      <c r="UNL67" s="419"/>
      <c r="UNM67" s="419"/>
      <c r="UNN67" s="419"/>
      <c r="UNO67" s="419"/>
      <c r="UNP67" s="419"/>
      <c r="UNQ67" s="419"/>
      <c r="UNR67" s="419"/>
      <c r="UNS67" s="419"/>
      <c r="UNT67" s="419"/>
      <c r="UNU67" s="419"/>
      <c r="UNV67" s="419"/>
      <c r="UNW67" s="419"/>
      <c r="UNX67" s="419"/>
      <c r="UNY67" s="419"/>
      <c r="UNZ67" s="419"/>
      <c r="UOA67" s="419"/>
      <c r="UOB67" s="419"/>
      <c r="UOC67" s="419"/>
      <c r="UOD67" s="419"/>
      <c r="UOE67" s="419"/>
      <c r="UOF67" s="419"/>
      <c r="UOG67" s="419"/>
      <c r="UOH67" s="419"/>
      <c r="UOI67" s="419"/>
      <c r="UOJ67" s="419"/>
      <c r="UOK67" s="419"/>
      <c r="UOL67" s="419"/>
      <c r="UOM67" s="419"/>
      <c r="UON67" s="419"/>
      <c r="UOO67" s="419"/>
      <c r="UOP67" s="419"/>
      <c r="UOQ67" s="419"/>
      <c r="UOR67" s="419"/>
      <c r="UOS67" s="419"/>
      <c r="UOT67" s="419"/>
      <c r="UOU67" s="419"/>
      <c r="UOV67" s="419"/>
      <c r="UOW67" s="419"/>
      <c r="UOX67" s="419"/>
      <c r="UOY67" s="419"/>
      <c r="UOZ67" s="419"/>
      <c r="UPA67" s="419"/>
      <c r="UPB67" s="419"/>
      <c r="UPC67" s="419"/>
      <c r="UPD67" s="419"/>
      <c r="UPE67" s="419"/>
      <c r="UPF67" s="419"/>
      <c r="UPG67" s="419"/>
      <c r="UPH67" s="419"/>
      <c r="UPI67" s="419"/>
      <c r="UPJ67" s="419"/>
      <c r="UPK67" s="419"/>
      <c r="UPL67" s="419"/>
      <c r="UPM67" s="419"/>
      <c r="UPN67" s="419"/>
      <c r="UPO67" s="419"/>
      <c r="UPP67" s="419"/>
      <c r="UPQ67" s="419"/>
      <c r="UPR67" s="419"/>
      <c r="UPS67" s="419"/>
      <c r="UPT67" s="419"/>
      <c r="UPU67" s="419"/>
      <c r="UPV67" s="419"/>
      <c r="UPW67" s="419"/>
      <c r="UPX67" s="419"/>
      <c r="UPY67" s="419"/>
      <c r="UPZ67" s="419"/>
      <c r="UQA67" s="419"/>
      <c r="UQB67" s="419"/>
      <c r="UQC67" s="419"/>
      <c r="UQD67" s="419"/>
      <c r="UQE67" s="419"/>
      <c r="UQF67" s="419"/>
      <c r="UQG67" s="419"/>
      <c r="UQH67" s="419"/>
      <c r="UQI67" s="419"/>
      <c r="UQJ67" s="419"/>
      <c r="UQK67" s="419"/>
      <c r="UQL67" s="419"/>
      <c r="UQM67" s="419"/>
      <c r="UQN67" s="419"/>
      <c r="UQO67" s="419"/>
      <c r="UQP67" s="419"/>
      <c r="UQQ67" s="419"/>
      <c r="UQR67" s="419"/>
      <c r="UQS67" s="419"/>
      <c r="UQT67" s="419"/>
      <c r="UQU67" s="419"/>
      <c r="UQV67" s="419"/>
      <c r="UQW67" s="419"/>
      <c r="UQX67" s="419"/>
      <c r="UQY67" s="419"/>
      <c r="UQZ67" s="419"/>
      <c r="URA67" s="419"/>
      <c r="URB67" s="419"/>
      <c r="URC67" s="419"/>
      <c r="URD67" s="419"/>
      <c r="URE67" s="419"/>
      <c r="URF67" s="419"/>
      <c r="URG67" s="419"/>
      <c r="URH67" s="419"/>
      <c r="URI67" s="419"/>
      <c r="URJ67" s="419"/>
      <c r="URK67" s="419"/>
      <c r="URL67" s="419"/>
      <c r="URM67" s="419"/>
      <c r="URN67" s="419"/>
      <c r="URO67" s="419"/>
      <c r="URP67" s="419"/>
      <c r="URQ67" s="419"/>
      <c r="URR67" s="419"/>
      <c r="URS67" s="419"/>
      <c r="URT67" s="419"/>
      <c r="URU67" s="419"/>
      <c r="URV67" s="419"/>
      <c r="URW67" s="419"/>
      <c r="URX67" s="419"/>
      <c r="URY67" s="419"/>
      <c r="URZ67" s="419"/>
      <c r="USA67" s="419"/>
      <c r="USB67" s="419"/>
      <c r="USC67" s="419"/>
      <c r="USD67" s="419"/>
      <c r="USE67" s="419"/>
      <c r="USF67" s="419"/>
      <c r="USG67" s="419"/>
      <c r="USH67" s="419"/>
      <c r="USI67" s="419"/>
      <c r="USJ67" s="419"/>
      <c r="USK67" s="419"/>
      <c r="USL67" s="419"/>
      <c r="USM67" s="419"/>
      <c r="USN67" s="419"/>
      <c r="USO67" s="419"/>
      <c r="USP67" s="419"/>
      <c r="USQ67" s="419"/>
      <c r="USR67" s="419"/>
      <c r="USS67" s="419"/>
      <c r="UST67" s="419"/>
      <c r="USU67" s="419"/>
      <c r="USV67" s="419"/>
      <c r="USW67" s="419"/>
      <c r="USX67" s="419"/>
      <c r="USY67" s="419"/>
      <c r="USZ67" s="419"/>
      <c r="UTA67" s="419"/>
      <c r="UTB67" s="419"/>
      <c r="UTC67" s="419"/>
      <c r="UTD67" s="419"/>
      <c r="UTE67" s="419"/>
      <c r="UTF67" s="419"/>
      <c r="UTG67" s="419"/>
      <c r="UTH67" s="419"/>
      <c r="UTI67" s="419"/>
      <c r="UTJ67" s="419"/>
      <c r="UTK67" s="419"/>
      <c r="UTL67" s="419"/>
      <c r="UTM67" s="419"/>
      <c r="UTN67" s="419"/>
      <c r="UTO67" s="419"/>
      <c r="UTP67" s="419"/>
      <c r="UTQ67" s="419"/>
      <c r="UTR67" s="419"/>
      <c r="UTS67" s="419"/>
      <c r="UTT67" s="419"/>
      <c r="UTU67" s="419"/>
      <c r="UTV67" s="419"/>
      <c r="UTW67" s="419"/>
      <c r="UTX67" s="419"/>
      <c r="UTY67" s="419"/>
      <c r="UTZ67" s="419"/>
      <c r="UUA67" s="419"/>
      <c r="UUB67" s="419"/>
      <c r="UUC67" s="419"/>
      <c r="UUD67" s="419"/>
      <c r="UUE67" s="419"/>
      <c r="UUF67" s="419"/>
      <c r="UUG67" s="419"/>
      <c r="UUH67" s="419"/>
      <c r="UUI67" s="419"/>
      <c r="UUJ67" s="419"/>
      <c r="UUK67" s="419"/>
      <c r="UUL67" s="419"/>
      <c r="UUM67" s="419"/>
      <c r="UUN67" s="419"/>
      <c r="UUO67" s="419"/>
      <c r="UUP67" s="419"/>
      <c r="UUQ67" s="419"/>
      <c r="UUR67" s="419"/>
      <c r="UUS67" s="419"/>
      <c r="UUT67" s="419"/>
      <c r="UUU67" s="419"/>
      <c r="UUV67" s="419"/>
      <c r="UUW67" s="419"/>
      <c r="UUX67" s="419"/>
      <c r="UUY67" s="419"/>
      <c r="UUZ67" s="419"/>
      <c r="UVA67" s="419"/>
      <c r="UVB67" s="419"/>
      <c r="UVC67" s="419"/>
      <c r="UVD67" s="419"/>
      <c r="UVE67" s="419"/>
      <c r="UVF67" s="419"/>
      <c r="UVG67" s="419"/>
      <c r="UVH67" s="419"/>
      <c r="UVI67" s="419"/>
      <c r="UVJ67" s="419"/>
      <c r="UVK67" s="419"/>
      <c r="UVL67" s="419"/>
      <c r="UVM67" s="419"/>
      <c r="UVN67" s="419"/>
      <c r="UVO67" s="419"/>
      <c r="UVP67" s="419"/>
      <c r="UVQ67" s="419"/>
      <c r="UVR67" s="419"/>
      <c r="UVS67" s="419"/>
      <c r="UVT67" s="419"/>
      <c r="UVU67" s="419"/>
      <c r="UVV67" s="419"/>
      <c r="UVW67" s="419"/>
      <c r="UVX67" s="419"/>
      <c r="UVY67" s="419"/>
      <c r="UVZ67" s="419"/>
      <c r="UWA67" s="419"/>
      <c r="UWB67" s="419"/>
      <c r="UWC67" s="419"/>
      <c r="UWD67" s="419"/>
      <c r="UWE67" s="419"/>
      <c r="UWF67" s="419"/>
      <c r="UWG67" s="419"/>
      <c r="UWH67" s="419"/>
      <c r="UWI67" s="419"/>
      <c r="UWJ67" s="419"/>
      <c r="UWK67" s="419"/>
      <c r="UWL67" s="419"/>
      <c r="UWM67" s="419"/>
      <c r="UWN67" s="419"/>
      <c r="UWO67" s="419"/>
      <c r="UWP67" s="419"/>
      <c r="UWQ67" s="419"/>
      <c r="UWR67" s="419"/>
      <c r="UWS67" s="419"/>
      <c r="UWT67" s="419"/>
      <c r="UWU67" s="419"/>
      <c r="UWV67" s="419"/>
      <c r="UWW67" s="419"/>
      <c r="UWX67" s="419"/>
      <c r="UWY67" s="419"/>
      <c r="UWZ67" s="419"/>
      <c r="UXA67" s="419"/>
      <c r="UXB67" s="419"/>
      <c r="UXC67" s="419"/>
      <c r="UXD67" s="419"/>
      <c r="UXE67" s="419"/>
      <c r="UXF67" s="419"/>
      <c r="UXG67" s="419"/>
      <c r="UXH67" s="419"/>
      <c r="UXI67" s="419"/>
      <c r="UXJ67" s="419"/>
      <c r="UXK67" s="419"/>
      <c r="UXL67" s="419"/>
      <c r="UXM67" s="419"/>
      <c r="UXN67" s="419"/>
      <c r="UXO67" s="419"/>
      <c r="UXP67" s="419"/>
      <c r="UXQ67" s="419"/>
      <c r="UXR67" s="419"/>
      <c r="UXS67" s="419"/>
      <c r="UXT67" s="419"/>
      <c r="UXU67" s="419"/>
      <c r="UXV67" s="419"/>
      <c r="UXW67" s="419"/>
      <c r="UXX67" s="419"/>
      <c r="UXY67" s="419"/>
      <c r="UXZ67" s="419"/>
      <c r="UYA67" s="419"/>
      <c r="UYB67" s="419"/>
      <c r="UYC67" s="419"/>
      <c r="UYD67" s="419"/>
      <c r="UYE67" s="419"/>
      <c r="UYF67" s="419"/>
      <c r="UYG67" s="419"/>
      <c r="UYH67" s="419"/>
      <c r="UYI67" s="419"/>
      <c r="UYJ67" s="419"/>
      <c r="UYK67" s="419"/>
      <c r="UYL67" s="419"/>
      <c r="UYM67" s="419"/>
      <c r="UYN67" s="419"/>
      <c r="UYO67" s="419"/>
      <c r="UYP67" s="419"/>
      <c r="UYQ67" s="419"/>
      <c r="UYR67" s="419"/>
      <c r="UYS67" s="419"/>
      <c r="UYT67" s="419"/>
      <c r="UYU67" s="419"/>
      <c r="UYV67" s="419"/>
      <c r="UYW67" s="419"/>
      <c r="UYX67" s="419"/>
      <c r="UYY67" s="419"/>
      <c r="UYZ67" s="419"/>
      <c r="UZA67" s="419"/>
      <c r="UZB67" s="419"/>
      <c r="UZC67" s="419"/>
      <c r="UZD67" s="419"/>
      <c r="UZE67" s="419"/>
      <c r="UZF67" s="419"/>
      <c r="UZG67" s="419"/>
      <c r="UZH67" s="419"/>
      <c r="UZI67" s="419"/>
      <c r="UZJ67" s="419"/>
      <c r="UZK67" s="419"/>
      <c r="UZL67" s="419"/>
      <c r="UZM67" s="419"/>
      <c r="UZN67" s="419"/>
      <c r="UZO67" s="419"/>
      <c r="UZP67" s="419"/>
      <c r="UZQ67" s="419"/>
      <c r="UZR67" s="419"/>
      <c r="UZS67" s="419"/>
      <c r="UZT67" s="419"/>
      <c r="UZU67" s="419"/>
      <c r="UZV67" s="419"/>
      <c r="UZW67" s="419"/>
      <c r="UZX67" s="419"/>
      <c r="UZY67" s="419"/>
      <c r="UZZ67" s="419"/>
      <c r="VAA67" s="419"/>
      <c r="VAB67" s="419"/>
      <c r="VAC67" s="419"/>
      <c r="VAD67" s="419"/>
      <c r="VAE67" s="419"/>
      <c r="VAF67" s="419"/>
      <c r="VAG67" s="419"/>
      <c r="VAH67" s="419"/>
      <c r="VAI67" s="419"/>
      <c r="VAJ67" s="419"/>
      <c r="VAK67" s="419"/>
      <c r="VAL67" s="419"/>
      <c r="VAM67" s="419"/>
      <c r="VAN67" s="419"/>
      <c r="VAO67" s="419"/>
      <c r="VAP67" s="419"/>
      <c r="VAQ67" s="419"/>
      <c r="VAR67" s="419"/>
      <c r="VAS67" s="419"/>
      <c r="VAT67" s="419"/>
      <c r="VAU67" s="419"/>
      <c r="VAV67" s="419"/>
      <c r="VAW67" s="419"/>
      <c r="VAX67" s="419"/>
      <c r="VAY67" s="419"/>
      <c r="VAZ67" s="419"/>
      <c r="VBA67" s="419"/>
      <c r="VBB67" s="419"/>
      <c r="VBC67" s="419"/>
      <c r="VBD67" s="419"/>
      <c r="VBE67" s="419"/>
      <c r="VBF67" s="419"/>
      <c r="VBG67" s="419"/>
      <c r="VBH67" s="419"/>
      <c r="VBI67" s="419"/>
      <c r="VBJ67" s="419"/>
      <c r="VBK67" s="419"/>
      <c r="VBL67" s="419"/>
      <c r="VBM67" s="419"/>
      <c r="VBN67" s="419"/>
      <c r="VBO67" s="419"/>
      <c r="VBP67" s="419"/>
      <c r="VBQ67" s="419"/>
      <c r="VBR67" s="419"/>
      <c r="VBS67" s="419"/>
      <c r="VBT67" s="419"/>
      <c r="VBU67" s="419"/>
      <c r="VBV67" s="419"/>
      <c r="VBW67" s="419"/>
      <c r="VBX67" s="419"/>
      <c r="VBY67" s="419"/>
      <c r="VBZ67" s="419"/>
      <c r="VCA67" s="419"/>
      <c r="VCB67" s="419"/>
      <c r="VCC67" s="419"/>
      <c r="VCD67" s="419"/>
      <c r="VCE67" s="419"/>
      <c r="VCF67" s="419"/>
      <c r="VCG67" s="419"/>
      <c r="VCH67" s="419"/>
      <c r="VCI67" s="419"/>
      <c r="VCJ67" s="419"/>
      <c r="VCK67" s="419"/>
      <c r="VCL67" s="419"/>
      <c r="VCM67" s="419"/>
      <c r="VCN67" s="419"/>
      <c r="VCO67" s="419"/>
      <c r="VCP67" s="419"/>
      <c r="VCQ67" s="419"/>
      <c r="VCR67" s="419"/>
      <c r="VCS67" s="419"/>
      <c r="VCT67" s="419"/>
      <c r="VCU67" s="419"/>
      <c r="VCV67" s="419"/>
      <c r="VCW67" s="419"/>
      <c r="VCX67" s="419"/>
      <c r="VCY67" s="419"/>
      <c r="VCZ67" s="419"/>
      <c r="VDA67" s="419"/>
      <c r="VDB67" s="419"/>
      <c r="VDC67" s="419"/>
      <c r="VDD67" s="419"/>
      <c r="VDE67" s="419"/>
      <c r="VDF67" s="419"/>
      <c r="VDG67" s="419"/>
      <c r="VDH67" s="419"/>
      <c r="VDI67" s="419"/>
      <c r="VDJ67" s="419"/>
      <c r="VDK67" s="419"/>
      <c r="VDL67" s="419"/>
      <c r="VDM67" s="419"/>
      <c r="VDN67" s="419"/>
      <c r="VDO67" s="419"/>
      <c r="VDP67" s="419"/>
      <c r="VDQ67" s="419"/>
      <c r="VDR67" s="419"/>
      <c r="VDS67" s="419"/>
      <c r="VDT67" s="419"/>
      <c r="VDU67" s="419"/>
      <c r="VDV67" s="419"/>
      <c r="VDW67" s="419"/>
      <c r="VDX67" s="419"/>
      <c r="VDY67" s="419"/>
      <c r="VDZ67" s="419"/>
      <c r="VEA67" s="419"/>
      <c r="VEB67" s="419"/>
      <c r="VEC67" s="419"/>
      <c r="VED67" s="419"/>
      <c r="VEE67" s="419"/>
      <c r="VEF67" s="419"/>
      <c r="VEG67" s="419"/>
      <c r="VEH67" s="419"/>
      <c r="VEI67" s="419"/>
      <c r="VEJ67" s="419"/>
      <c r="VEK67" s="419"/>
      <c r="VEL67" s="419"/>
      <c r="VEM67" s="419"/>
      <c r="VEN67" s="419"/>
      <c r="VEO67" s="419"/>
      <c r="VEP67" s="419"/>
      <c r="VEQ67" s="419"/>
      <c r="VER67" s="419"/>
      <c r="VES67" s="419"/>
      <c r="VET67" s="419"/>
      <c r="VEU67" s="419"/>
      <c r="VEV67" s="419"/>
      <c r="VEW67" s="419"/>
      <c r="VEX67" s="419"/>
      <c r="VEY67" s="419"/>
      <c r="VEZ67" s="419"/>
      <c r="VFA67" s="419"/>
      <c r="VFB67" s="419"/>
      <c r="VFC67" s="419"/>
      <c r="VFD67" s="419"/>
      <c r="VFE67" s="419"/>
      <c r="VFF67" s="419"/>
      <c r="VFG67" s="419"/>
      <c r="VFH67" s="419"/>
      <c r="VFI67" s="419"/>
      <c r="VFJ67" s="419"/>
      <c r="VFK67" s="419"/>
      <c r="VFL67" s="419"/>
      <c r="VFM67" s="419"/>
      <c r="VFN67" s="419"/>
      <c r="VFO67" s="419"/>
      <c r="VFP67" s="419"/>
      <c r="VFQ67" s="419"/>
      <c r="VFR67" s="419"/>
      <c r="VFS67" s="419"/>
      <c r="VFT67" s="419"/>
      <c r="VFU67" s="419"/>
      <c r="VFV67" s="419"/>
      <c r="VFW67" s="419"/>
      <c r="VFX67" s="419"/>
      <c r="VFY67" s="419"/>
      <c r="VFZ67" s="419"/>
      <c r="VGA67" s="419"/>
      <c r="VGB67" s="419"/>
      <c r="VGC67" s="419"/>
      <c r="VGD67" s="419"/>
      <c r="VGE67" s="419"/>
      <c r="VGF67" s="419"/>
      <c r="VGG67" s="419"/>
      <c r="VGH67" s="419"/>
      <c r="VGI67" s="419"/>
      <c r="VGJ67" s="419"/>
      <c r="VGK67" s="419"/>
      <c r="VGL67" s="419"/>
      <c r="VGM67" s="419"/>
      <c r="VGN67" s="419"/>
      <c r="VGO67" s="419"/>
      <c r="VGP67" s="419"/>
      <c r="VGQ67" s="419"/>
      <c r="VGR67" s="419"/>
      <c r="VGS67" s="419"/>
      <c r="VGT67" s="419"/>
      <c r="VGU67" s="419"/>
      <c r="VGV67" s="419"/>
      <c r="VGW67" s="419"/>
      <c r="VGX67" s="419"/>
      <c r="VGY67" s="419"/>
      <c r="VGZ67" s="419"/>
      <c r="VHA67" s="419"/>
      <c r="VHB67" s="419"/>
      <c r="VHC67" s="419"/>
      <c r="VHD67" s="419"/>
      <c r="VHE67" s="419"/>
      <c r="VHF67" s="419"/>
      <c r="VHG67" s="419"/>
      <c r="VHH67" s="419"/>
      <c r="VHI67" s="419"/>
      <c r="VHJ67" s="419"/>
      <c r="VHK67" s="419"/>
      <c r="VHL67" s="419"/>
      <c r="VHM67" s="419"/>
      <c r="VHN67" s="419"/>
      <c r="VHO67" s="419"/>
      <c r="VHP67" s="419"/>
      <c r="VHQ67" s="419"/>
      <c r="VHR67" s="419"/>
      <c r="VHS67" s="419"/>
      <c r="VHT67" s="419"/>
      <c r="VHU67" s="419"/>
      <c r="VHV67" s="419"/>
      <c r="VHW67" s="419"/>
      <c r="VHX67" s="419"/>
      <c r="VHY67" s="419"/>
      <c r="VHZ67" s="419"/>
      <c r="VIA67" s="419"/>
      <c r="VIB67" s="419"/>
      <c r="VIC67" s="419"/>
      <c r="VID67" s="419"/>
      <c r="VIE67" s="419"/>
      <c r="VIF67" s="419"/>
      <c r="VIG67" s="419"/>
      <c r="VIH67" s="419"/>
      <c r="VII67" s="419"/>
      <c r="VIJ67" s="419"/>
      <c r="VIK67" s="419"/>
      <c r="VIL67" s="419"/>
      <c r="VIM67" s="419"/>
      <c r="VIN67" s="419"/>
      <c r="VIO67" s="419"/>
      <c r="VIP67" s="419"/>
      <c r="VIQ67" s="419"/>
      <c r="VIR67" s="419"/>
      <c r="VIS67" s="419"/>
      <c r="VIT67" s="419"/>
      <c r="VIU67" s="419"/>
      <c r="VIV67" s="419"/>
      <c r="VIW67" s="419"/>
      <c r="VIX67" s="419"/>
      <c r="VIY67" s="419"/>
      <c r="VIZ67" s="419"/>
      <c r="VJA67" s="419"/>
      <c r="VJB67" s="419"/>
      <c r="VJC67" s="419"/>
      <c r="VJD67" s="419"/>
      <c r="VJE67" s="419"/>
      <c r="VJF67" s="419"/>
      <c r="VJG67" s="419"/>
      <c r="VJH67" s="419"/>
      <c r="VJI67" s="419"/>
      <c r="VJJ67" s="419"/>
      <c r="VJK67" s="419"/>
      <c r="VJL67" s="419"/>
      <c r="VJM67" s="419"/>
      <c r="VJN67" s="419"/>
      <c r="VJO67" s="419"/>
      <c r="VJP67" s="419"/>
      <c r="VJQ67" s="419"/>
      <c r="VJR67" s="419"/>
      <c r="VJS67" s="419"/>
      <c r="VJT67" s="419"/>
      <c r="VJU67" s="419"/>
      <c r="VJV67" s="419"/>
      <c r="VJW67" s="419"/>
      <c r="VJX67" s="419"/>
      <c r="VJY67" s="419"/>
      <c r="VJZ67" s="419"/>
      <c r="VKA67" s="419"/>
      <c r="VKB67" s="419"/>
      <c r="VKC67" s="419"/>
      <c r="VKD67" s="419"/>
      <c r="VKE67" s="419"/>
      <c r="VKF67" s="419"/>
      <c r="VKG67" s="419"/>
      <c r="VKH67" s="419"/>
      <c r="VKI67" s="419"/>
      <c r="VKJ67" s="419"/>
      <c r="VKK67" s="419"/>
      <c r="VKL67" s="419"/>
      <c r="VKM67" s="419"/>
      <c r="VKN67" s="419"/>
      <c r="VKO67" s="419"/>
      <c r="VKP67" s="419"/>
      <c r="VKQ67" s="419"/>
      <c r="VKR67" s="419"/>
      <c r="VKS67" s="419"/>
      <c r="VKT67" s="419"/>
      <c r="VKU67" s="419"/>
      <c r="VKV67" s="419"/>
      <c r="VKW67" s="419"/>
      <c r="VKX67" s="419"/>
      <c r="VKY67" s="419"/>
      <c r="VKZ67" s="419"/>
      <c r="VLA67" s="419"/>
      <c r="VLB67" s="419"/>
      <c r="VLC67" s="419"/>
      <c r="VLD67" s="419"/>
      <c r="VLE67" s="419"/>
      <c r="VLF67" s="419"/>
      <c r="VLG67" s="419"/>
      <c r="VLH67" s="419"/>
      <c r="VLI67" s="419"/>
      <c r="VLJ67" s="419"/>
      <c r="VLK67" s="419"/>
      <c r="VLL67" s="419"/>
      <c r="VLM67" s="419"/>
      <c r="VLN67" s="419"/>
      <c r="VLO67" s="419"/>
      <c r="VLP67" s="419"/>
      <c r="VLQ67" s="419"/>
      <c r="VLR67" s="419"/>
      <c r="VLS67" s="419"/>
      <c r="VLT67" s="419"/>
      <c r="VLU67" s="419"/>
      <c r="VLV67" s="419"/>
      <c r="VLW67" s="419"/>
      <c r="VLX67" s="419"/>
      <c r="VLY67" s="419"/>
      <c r="VLZ67" s="419"/>
      <c r="VMA67" s="419"/>
      <c r="VMB67" s="419"/>
      <c r="VMC67" s="419"/>
      <c r="VMD67" s="419"/>
      <c r="VME67" s="419"/>
      <c r="VMF67" s="419"/>
      <c r="VMG67" s="419"/>
      <c r="VMH67" s="419"/>
      <c r="VMI67" s="419"/>
      <c r="VMJ67" s="419"/>
      <c r="VMK67" s="419"/>
      <c r="VML67" s="419"/>
      <c r="VMM67" s="419"/>
      <c r="VMN67" s="419"/>
      <c r="VMO67" s="419"/>
      <c r="VMP67" s="419"/>
      <c r="VMQ67" s="419"/>
      <c r="VMR67" s="419"/>
      <c r="VMS67" s="419"/>
      <c r="VMT67" s="419"/>
      <c r="VMU67" s="419"/>
      <c r="VMV67" s="419"/>
      <c r="VMW67" s="419"/>
      <c r="VMX67" s="419"/>
      <c r="VMY67" s="419"/>
      <c r="VMZ67" s="419"/>
      <c r="VNA67" s="419"/>
      <c r="VNB67" s="419"/>
      <c r="VNC67" s="419"/>
      <c r="VND67" s="419"/>
      <c r="VNE67" s="419"/>
      <c r="VNF67" s="419"/>
      <c r="VNG67" s="419"/>
      <c r="VNH67" s="419"/>
      <c r="VNI67" s="419"/>
      <c r="VNJ67" s="419"/>
      <c r="VNK67" s="419"/>
      <c r="VNL67" s="419"/>
      <c r="VNM67" s="419"/>
      <c r="VNN67" s="419"/>
      <c r="VNO67" s="419"/>
      <c r="VNP67" s="419"/>
      <c r="VNQ67" s="419"/>
      <c r="VNR67" s="419"/>
      <c r="VNS67" s="419"/>
      <c r="VNT67" s="419"/>
      <c r="VNU67" s="419"/>
      <c r="VNV67" s="419"/>
      <c r="VNW67" s="419"/>
      <c r="VNX67" s="419"/>
      <c r="VNY67" s="419"/>
      <c r="VNZ67" s="419"/>
      <c r="VOA67" s="419"/>
      <c r="VOB67" s="419"/>
      <c r="VOC67" s="419"/>
      <c r="VOD67" s="419"/>
      <c r="VOE67" s="419"/>
      <c r="VOF67" s="419"/>
      <c r="VOG67" s="419"/>
      <c r="VOH67" s="419"/>
      <c r="VOI67" s="419"/>
      <c r="VOJ67" s="419"/>
      <c r="VOK67" s="419"/>
      <c r="VOL67" s="419"/>
      <c r="VOM67" s="419"/>
      <c r="VON67" s="419"/>
      <c r="VOO67" s="419"/>
      <c r="VOP67" s="419"/>
      <c r="VOQ67" s="419"/>
      <c r="VOR67" s="419"/>
      <c r="VOS67" s="419"/>
      <c r="VOT67" s="419"/>
      <c r="VOU67" s="419"/>
      <c r="VOV67" s="419"/>
      <c r="VOW67" s="419"/>
      <c r="VOX67" s="419"/>
      <c r="VOY67" s="419"/>
      <c r="VOZ67" s="419"/>
      <c r="VPA67" s="419"/>
      <c r="VPB67" s="419"/>
      <c r="VPC67" s="419"/>
      <c r="VPD67" s="419"/>
      <c r="VPE67" s="419"/>
      <c r="VPF67" s="419"/>
      <c r="VPG67" s="419"/>
      <c r="VPH67" s="419"/>
      <c r="VPI67" s="419"/>
      <c r="VPJ67" s="419"/>
      <c r="VPK67" s="419"/>
      <c r="VPL67" s="419"/>
      <c r="VPM67" s="419"/>
      <c r="VPN67" s="419"/>
      <c r="VPO67" s="419"/>
      <c r="VPP67" s="419"/>
      <c r="VPQ67" s="419"/>
      <c r="VPR67" s="419"/>
      <c r="VPS67" s="419"/>
      <c r="VPT67" s="419"/>
      <c r="VPU67" s="419"/>
      <c r="VPV67" s="419"/>
      <c r="VPW67" s="419"/>
      <c r="VPX67" s="419"/>
      <c r="VPY67" s="419"/>
      <c r="VPZ67" s="419"/>
      <c r="VQA67" s="419"/>
      <c r="VQB67" s="419"/>
      <c r="VQC67" s="419"/>
      <c r="VQD67" s="419"/>
      <c r="VQE67" s="419"/>
      <c r="VQF67" s="419"/>
      <c r="VQG67" s="419"/>
      <c r="VQH67" s="419"/>
      <c r="VQI67" s="419"/>
      <c r="VQJ67" s="419"/>
      <c r="VQK67" s="419"/>
      <c r="VQL67" s="419"/>
      <c r="VQM67" s="419"/>
      <c r="VQN67" s="419"/>
      <c r="VQO67" s="419"/>
      <c r="VQP67" s="419"/>
      <c r="VQQ67" s="419"/>
      <c r="VQR67" s="419"/>
      <c r="VQS67" s="419"/>
      <c r="VQT67" s="419"/>
      <c r="VQU67" s="419"/>
      <c r="VQV67" s="419"/>
      <c r="VQW67" s="419"/>
      <c r="VQX67" s="419"/>
      <c r="VQY67" s="419"/>
      <c r="VQZ67" s="419"/>
      <c r="VRA67" s="419"/>
      <c r="VRB67" s="419"/>
      <c r="VRC67" s="419"/>
      <c r="VRD67" s="419"/>
      <c r="VRE67" s="419"/>
      <c r="VRF67" s="419"/>
      <c r="VRG67" s="419"/>
      <c r="VRH67" s="419"/>
      <c r="VRI67" s="419"/>
      <c r="VRJ67" s="419"/>
      <c r="VRK67" s="419"/>
      <c r="VRL67" s="419"/>
      <c r="VRM67" s="419"/>
      <c r="VRN67" s="419"/>
      <c r="VRO67" s="419"/>
      <c r="VRP67" s="419"/>
      <c r="VRQ67" s="419"/>
      <c r="VRR67" s="419"/>
      <c r="VRS67" s="419"/>
      <c r="VRT67" s="419"/>
      <c r="VRU67" s="419"/>
      <c r="VRV67" s="419"/>
      <c r="VRW67" s="419"/>
      <c r="VRX67" s="419"/>
      <c r="VRY67" s="419"/>
      <c r="VRZ67" s="419"/>
      <c r="VSA67" s="419"/>
      <c r="VSB67" s="419"/>
      <c r="VSC67" s="419"/>
      <c r="VSD67" s="419"/>
      <c r="VSE67" s="419"/>
      <c r="VSF67" s="419"/>
      <c r="VSG67" s="419"/>
      <c r="VSH67" s="419"/>
      <c r="VSI67" s="419"/>
      <c r="VSJ67" s="419"/>
      <c r="VSK67" s="419"/>
      <c r="VSL67" s="419"/>
      <c r="VSM67" s="419"/>
      <c r="VSN67" s="419"/>
      <c r="VSO67" s="419"/>
      <c r="VSP67" s="419"/>
      <c r="VSQ67" s="419"/>
      <c r="VSR67" s="419"/>
      <c r="VSS67" s="419"/>
      <c r="VST67" s="419"/>
      <c r="VSU67" s="419"/>
      <c r="VSV67" s="419"/>
      <c r="VSW67" s="419"/>
      <c r="VSX67" s="419"/>
      <c r="VSY67" s="419"/>
      <c r="VSZ67" s="419"/>
      <c r="VTA67" s="419"/>
      <c r="VTB67" s="419"/>
      <c r="VTC67" s="419"/>
      <c r="VTD67" s="419"/>
      <c r="VTE67" s="419"/>
      <c r="VTF67" s="419"/>
      <c r="VTG67" s="419"/>
      <c r="VTH67" s="419"/>
      <c r="VTI67" s="419"/>
      <c r="VTJ67" s="419"/>
      <c r="VTK67" s="419"/>
      <c r="VTL67" s="419"/>
      <c r="VTM67" s="419"/>
      <c r="VTN67" s="419"/>
      <c r="VTO67" s="419"/>
      <c r="VTP67" s="419"/>
      <c r="VTQ67" s="419"/>
      <c r="VTR67" s="419"/>
      <c r="VTS67" s="419"/>
      <c r="VTT67" s="419"/>
      <c r="VTU67" s="419"/>
      <c r="VTV67" s="419"/>
      <c r="VTW67" s="419"/>
      <c r="VTX67" s="419"/>
      <c r="VTY67" s="419"/>
      <c r="VTZ67" s="419"/>
      <c r="VUA67" s="419"/>
      <c r="VUB67" s="419"/>
      <c r="VUC67" s="419"/>
      <c r="VUD67" s="419"/>
      <c r="VUE67" s="419"/>
      <c r="VUF67" s="419"/>
      <c r="VUG67" s="419"/>
      <c r="VUH67" s="419"/>
      <c r="VUI67" s="419"/>
      <c r="VUJ67" s="419"/>
      <c r="VUK67" s="419"/>
      <c r="VUL67" s="419"/>
      <c r="VUM67" s="419"/>
      <c r="VUN67" s="419"/>
      <c r="VUO67" s="419"/>
      <c r="VUP67" s="419"/>
      <c r="VUQ67" s="419"/>
      <c r="VUR67" s="419"/>
      <c r="VUS67" s="419"/>
      <c r="VUT67" s="419"/>
      <c r="VUU67" s="419"/>
      <c r="VUV67" s="419"/>
      <c r="VUW67" s="419"/>
      <c r="VUX67" s="419"/>
      <c r="VUY67" s="419"/>
      <c r="VUZ67" s="419"/>
      <c r="VVA67" s="419"/>
      <c r="VVB67" s="419"/>
      <c r="VVC67" s="419"/>
      <c r="VVD67" s="419"/>
      <c r="VVE67" s="419"/>
      <c r="VVF67" s="419"/>
      <c r="VVG67" s="419"/>
      <c r="VVH67" s="419"/>
      <c r="VVI67" s="419"/>
      <c r="VVJ67" s="419"/>
      <c r="VVK67" s="419"/>
      <c r="VVL67" s="419"/>
      <c r="VVM67" s="419"/>
      <c r="VVN67" s="419"/>
      <c r="VVO67" s="419"/>
      <c r="VVP67" s="419"/>
      <c r="VVQ67" s="419"/>
      <c r="VVR67" s="419"/>
      <c r="VVS67" s="419"/>
      <c r="VVT67" s="419"/>
      <c r="VVU67" s="419"/>
      <c r="VVV67" s="419"/>
      <c r="VVW67" s="419"/>
      <c r="VVX67" s="419"/>
      <c r="VVY67" s="419"/>
      <c r="VVZ67" s="419"/>
      <c r="VWA67" s="419"/>
      <c r="VWB67" s="419"/>
      <c r="VWC67" s="419"/>
      <c r="VWD67" s="419"/>
      <c r="VWE67" s="419"/>
      <c r="VWF67" s="419"/>
      <c r="VWG67" s="419"/>
      <c r="VWH67" s="419"/>
      <c r="VWI67" s="419"/>
      <c r="VWJ67" s="419"/>
      <c r="VWK67" s="419"/>
      <c r="VWL67" s="419"/>
      <c r="VWM67" s="419"/>
      <c r="VWN67" s="419"/>
      <c r="VWO67" s="419"/>
      <c r="VWP67" s="419"/>
      <c r="VWQ67" s="419"/>
      <c r="VWR67" s="419"/>
      <c r="VWS67" s="419"/>
      <c r="VWT67" s="419"/>
      <c r="VWU67" s="419"/>
      <c r="VWV67" s="419"/>
      <c r="VWW67" s="419"/>
      <c r="VWX67" s="419"/>
      <c r="VWY67" s="419"/>
      <c r="VWZ67" s="419"/>
      <c r="VXA67" s="419"/>
      <c r="VXB67" s="419"/>
      <c r="VXC67" s="419"/>
      <c r="VXD67" s="419"/>
      <c r="VXE67" s="419"/>
      <c r="VXF67" s="419"/>
      <c r="VXG67" s="419"/>
      <c r="VXH67" s="419"/>
      <c r="VXI67" s="419"/>
      <c r="VXJ67" s="419"/>
      <c r="VXK67" s="419"/>
      <c r="VXL67" s="419"/>
      <c r="VXM67" s="419"/>
      <c r="VXN67" s="419"/>
      <c r="VXO67" s="419"/>
      <c r="VXP67" s="419"/>
      <c r="VXQ67" s="419"/>
      <c r="VXR67" s="419"/>
      <c r="VXS67" s="419"/>
      <c r="VXT67" s="419"/>
      <c r="VXU67" s="419"/>
      <c r="VXV67" s="419"/>
      <c r="VXW67" s="419"/>
      <c r="VXX67" s="419"/>
      <c r="VXY67" s="419"/>
      <c r="VXZ67" s="419"/>
      <c r="VYA67" s="419"/>
      <c r="VYB67" s="419"/>
      <c r="VYC67" s="419"/>
      <c r="VYD67" s="419"/>
      <c r="VYE67" s="419"/>
      <c r="VYF67" s="419"/>
      <c r="VYG67" s="419"/>
      <c r="VYH67" s="419"/>
      <c r="VYI67" s="419"/>
      <c r="VYJ67" s="419"/>
      <c r="VYK67" s="419"/>
      <c r="VYL67" s="419"/>
      <c r="VYM67" s="419"/>
      <c r="VYN67" s="419"/>
      <c r="VYO67" s="419"/>
      <c r="VYP67" s="419"/>
      <c r="VYQ67" s="419"/>
      <c r="VYR67" s="419"/>
      <c r="VYS67" s="419"/>
      <c r="VYT67" s="419"/>
      <c r="VYU67" s="419"/>
      <c r="VYV67" s="419"/>
      <c r="VYW67" s="419"/>
      <c r="VYX67" s="419"/>
      <c r="VYY67" s="419"/>
      <c r="VYZ67" s="419"/>
      <c r="VZA67" s="419"/>
      <c r="VZB67" s="419"/>
      <c r="VZC67" s="419"/>
      <c r="VZD67" s="419"/>
      <c r="VZE67" s="419"/>
      <c r="VZF67" s="419"/>
      <c r="VZG67" s="419"/>
      <c r="VZH67" s="419"/>
      <c r="VZI67" s="419"/>
      <c r="VZJ67" s="419"/>
      <c r="VZK67" s="419"/>
      <c r="VZL67" s="419"/>
      <c r="VZM67" s="419"/>
      <c r="VZN67" s="419"/>
      <c r="VZO67" s="419"/>
      <c r="VZP67" s="419"/>
      <c r="VZQ67" s="419"/>
      <c r="VZR67" s="419"/>
      <c r="VZS67" s="419"/>
      <c r="VZT67" s="419"/>
      <c r="VZU67" s="419"/>
      <c r="VZV67" s="419"/>
      <c r="VZW67" s="419"/>
      <c r="VZX67" s="419"/>
      <c r="VZY67" s="419"/>
      <c r="VZZ67" s="419"/>
      <c r="WAA67" s="419"/>
      <c r="WAB67" s="419"/>
      <c r="WAC67" s="419"/>
      <c r="WAD67" s="419"/>
      <c r="WAE67" s="419"/>
      <c r="WAF67" s="419"/>
      <c r="WAG67" s="419"/>
      <c r="WAH67" s="419"/>
      <c r="WAI67" s="419"/>
      <c r="WAJ67" s="419"/>
      <c r="WAK67" s="419"/>
      <c r="WAL67" s="419"/>
      <c r="WAM67" s="419"/>
      <c r="WAN67" s="419"/>
      <c r="WAO67" s="419"/>
      <c r="WAP67" s="419"/>
      <c r="WAQ67" s="419"/>
      <c r="WAR67" s="419"/>
      <c r="WAS67" s="419"/>
      <c r="WAT67" s="419"/>
      <c r="WAU67" s="419"/>
      <c r="WAV67" s="419"/>
      <c r="WAW67" s="419"/>
      <c r="WAX67" s="419"/>
      <c r="WAY67" s="419"/>
      <c r="WAZ67" s="419"/>
      <c r="WBA67" s="419"/>
      <c r="WBB67" s="419"/>
      <c r="WBC67" s="419"/>
      <c r="WBD67" s="419"/>
      <c r="WBE67" s="419"/>
      <c r="WBF67" s="419"/>
      <c r="WBG67" s="419"/>
      <c r="WBH67" s="419"/>
      <c r="WBI67" s="419"/>
      <c r="WBJ67" s="419"/>
      <c r="WBK67" s="419"/>
      <c r="WBL67" s="419"/>
      <c r="WBM67" s="419"/>
      <c r="WBN67" s="419"/>
      <c r="WBO67" s="419"/>
      <c r="WBP67" s="419"/>
      <c r="WBQ67" s="419"/>
      <c r="WBR67" s="419"/>
      <c r="WBS67" s="419"/>
      <c r="WBT67" s="419"/>
      <c r="WBU67" s="419"/>
      <c r="WBV67" s="419"/>
      <c r="WBW67" s="419"/>
      <c r="WBX67" s="419"/>
      <c r="WBY67" s="419"/>
      <c r="WBZ67" s="419"/>
      <c r="WCA67" s="419"/>
      <c r="WCB67" s="419"/>
      <c r="WCC67" s="419"/>
      <c r="WCD67" s="419"/>
      <c r="WCE67" s="419"/>
      <c r="WCF67" s="419"/>
      <c r="WCG67" s="419"/>
      <c r="WCH67" s="419"/>
      <c r="WCI67" s="419"/>
      <c r="WCJ67" s="419"/>
      <c r="WCK67" s="419"/>
      <c r="WCL67" s="419"/>
      <c r="WCM67" s="419"/>
      <c r="WCN67" s="419"/>
      <c r="WCO67" s="419"/>
      <c r="WCP67" s="419"/>
      <c r="WCQ67" s="419"/>
      <c r="WCR67" s="419"/>
      <c r="WCS67" s="419"/>
      <c r="WCT67" s="419"/>
      <c r="WCU67" s="419"/>
      <c r="WCV67" s="419"/>
      <c r="WCW67" s="419"/>
      <c r="WCX67" s="419"/>
      <c r="WCY67" s="419"/>
      <c r="WCZ67" s="419"/>
      <c r="WDA67" s="419"/>
      <c r="WDB67" s="419"/>
      <c r="WDC67" s="419"/>
      <c r="WDD67" s="419"/>
      <c r="WDE67" s="419"/>
      <c r="WDF67" s="419"/>
      <c r="WDG67" s="419"/>
      <c r="WDH67" s="419"/>
      <c r="WDI67" s="419"/>
      <c r="WDJ67" s="419"/>
      <c r="WDK67" s="419"/>
      <c r="WDL67" s="419"/>
      <c r="WDM67" s="419"/>
      <c r="WDN67" s="419"/>
      <c r="WDO67" s="419"/>
      <c r="WDP67" s="419"/>
      <c r="WDQ67" s="419"/>
      <c r="WDR67" s="419"/>
      <c r="WDS67" s="419"/>
      <c r="WDT67" s="419"/>
      <c r="WDU67" s="419"/>
      <c r="WDV67" s="419"/>
      <c r="WDW67" s="419"/>
      <c r="WDX67" s="419"/>
      <c r="WDY67" s="419"/>
      <c r="WDZ67" s="419"/>
      <c r="WEA67" s="419"/>
      <c r="WEB67" s="419"/>
      <c r="WEC67" s="419"/>
      <c r="WED67" s="419"/>
      <c r="WEE67" s="419"/>
      <c r="WEF67" s="419"/>
      <c r="WEG67" s="419"/>
      <c r="WEH67" s="419"/>
      <c r="WEI67" s="419"/>
      <c r="WEJ67" s="419"/>
      <c r="WEK67" s="419"/>
      <c r="WEL67" s="419"/>
      <c r="WEM67" s="419"/>
      <c r="WEN67" s="419"/>
      <c r="WEO67" s="419"/>
      <c r="WEP67" s="419"/>
      <c r="WEQ67" s="419"/>
      <c r="WER67" s="419"/>
      <c r="WES67" s="419"/>
      <c r="WET67" s="419"/>
      <c r="WEU67" s="419"/>
      <c r="WEV67" s="419"/>
      <c r="WEW67" s="419"/>
      <c r="WEX67" s="419"/>
      <c r="WEY67" s="419"/>
      <c r="WEZ67" s="419"/>
      <c r="WFA67" s="419"/>
      <c r="WFB67" s="419"/>
      <c r="WFC67" s="419"/>
      <c r="WFD67" s="419"/>
      <c r="WFE67" s="419"/>
      <c r="WFF67" s="419"/>
      <c r="WFG67" s="419"/>
      <c r="WFH67" s="419"/>
      <c r="WFI67" s="419"/>
      <c r="WFJ67" s="419"/>
      <c r="WFK67" s="419"/>
      <c r="WFL67" s="419"/>
      <c r="WFM67" s="419"/>
      <c r="WFN67" s="419"/>
      <c r="WFO67" s="419"/>
      <c r="WFP67" s="419"/>
      <c r="WFQ67" s="419"/>
      <c r="WFR67" s="419"/>
      <c r="WFS67" s="419"/>
      <c r="WFT67" s="419"/>
      <c r="WFU67" s="419"/>
      <c r="WFV67" s="419"/>
      <c r="WFW67" s="419"/>
      <c r="WFX67" s="419"/>
      <c r="WFY67" s="419"/>
      <c r="WFZ67" s="419"/>
      <c r="WGA67" s="419"/>
      <c r="WGB67" s="419"/>
      <c r="WGC67" s="419"/>
      <c r="WGD67" s="419"/>
      <c r="WGE67" s="419"/>
      <c r="WGF67" s="419"/>
      <c r="WGG67" s="419"/>
      <c r="WGH67" s="419"/>
      <c r="WGI67" s="419"/>
      <c r="WGJ67" s="419"/>
      <c r="WGK67" s="419"/>
      <c r="WGL67" s="419"/>
      <c r="WGM67" s="419"/>
      <c r="WGN67" s="419"/>
      <c r="WGO67" s="419"/>
      <c r="WGP67" s="419"/>
      <c r="WGQ67" s="419"/>
      <c r="WGR67" s="419"/>
      <c r="WGS67" s="419"/>
      <c r="WGT67" s="419"/>
      <c r="WGU67" s="419"/>
      <c r="WGV67" s="419"/>
      <c r="WGW67" s="419"/>
      <c r="WGX67" s="419"/>
      <c r="WGY67" s="419"/>
      <c r="WGZ67" s="419"/>
      <c r="WHA67" s="419"/>
      <c r="WHB67" s="419"/>
      <c r="WHC67" s="419"/>
      <c r="WHD67" s="419"/>
      <c r="WHE67" s="419"/>
      <c r="WHF67" s="419"/>
      <c r="WHG67" s="419"/>
      <c r="WHH67" s="419"/>
      <c r="WHI67" s="419"/>
      <c r="WHJ67" s="419"/>
      <c r="WHK67" s="419"/>
      <c r="WHL67" s="419"/>
      <c r="WHM67" s="419"/>
      <c r="WHN67" s="419"/>
      <c r="WHO67" s="419"/>
      <c r="WHP67" s="419"/>
      <c r="WHQ67" s="419"/>
      <c r="WHR67" s="419"/>
      <c r="WHS67" s="419"/>
      <c r="WHT67" s="419"/>
      <c r="WHU67" s="419"/>
      <c r="WHV67" s="419"/>
      <c r="WHW67" s="419"/>
      <c r="WHX67" s="419"/>
      <c r="WHY67" s="419"/>
      <c r="WHZ67" s="419"/>
      <c r="WIA67" s="419"/>
      <c r="WIB67" s="419"/>
      <c r="WIC67" s="419"/>
      <c r="WID67" s="419"/>
      <c r="WIE67" s="419"/>
      <c r="WIF67" s="419"/>
      <c r="WIG67" s="419"/>
      <c r="WIH67" s="419"/>
      <c r="WII67" s="419"/>
      <c r="WIJ67" s="419"/>
      <c r="WIK67" s="419"/>
      <c r="WIL67" s="419"/>
      <c r="WIM67" s="419"/>
      <c r="WIN67" s="419"/>
      <c r="WIO67" s="419"/>
      <c r="WIP67" s="419"/>
      <c r="WIQ67" s="419"/>
      <c r="WIR67" s="419"/>
      <c r="WIS67" s="419"/>
      <c r="WIT67" s="419"/>
      <c r="WIU67" s="419"/>
      <c r="WIV67" s="419"/>
      <c r="WIW67" s="419"/>
      <c r="WIX67" s="419"/>
      <c r="WIY67" s="419"/>
      <c r="WIZ67" s="419"/>
      <c r="WJA67" s="419"/>
      <c r="WJB67" s="419"/>
      <c r="WJC67" s="419"/>
      <c r="WJD67" s="419"/>
      <c r="WJE67" s="419"/>
      <c r="WJF67" s="419"/>
      <c r="WJG67" s="419"/>
      <c r="WJH67" s="419"/>
      <c r="WJI67" s="419"/>
      <c r="WJJ67" s="419"/>
      <c r="WJK67" s="419"/>
      <c r="WJL67" s="419"/>
      <c r="WJM67" s="419"/>
      <c r="WJN67" s="419"/>
      <c r="WJO67" s="419"/>
      <c r="WJP67" s="419"/>
      <c r="WJQ67" s="419"/>
      <c r="WJR67" s="419"/>
      <c r="WJS67" s="419"/>
      <c r="WJT67" s="419"/>
      <c r="WJU67" s="419"/>
      <c r="WJV67" s="419"/>
      <c r="WJW67" s="419"/>
      <c r="WJX67" s="419"/>
      <c r="WJY67" s="419"/>
      <c r="WJZ67" s="419"/>
      <c r="WKA67" s="419"/>
      <c r="WKB67" s="419"/>
      <c r="WKC67" s="419"/>
      <c r="WKD67" s="419"/>
      <c r="WKE67" s="419"/>
      <c r="WKF67" s="419"/>
      <c r="WKG67" s="419"/>
      <c r="WKH67" s="419"/>
      <c r="WKI67" s="419"/>
      <c r="WKJ67" s="419"/>
      <c r="WKK67" s="419"/>
      <c r="WKL67" s="419"/>
      <c r="WKM67" s="419"/>
      <c r="WKN67" s="419"/>
      <c r="WKO67" s="419"/>
      <c r="WKP67" s="419"/>
      <c r="WKQ67" s="419"/>
      <c r="WKR67" s="419"/>
      <c r="WKS67" s="419"/>
      <c r="WKT67" s="419"/>
      <c r="WKU67" s="419"/>
      <c r="WKV67" s="419"/>
      <c r="WKW67" s="419"/>
      <c r="WKX67" s="419"/>
      <c r="WKY67" s="419"/>
      <c r="WKZ67" s="419"/>
      <c r="WLA67" s="419"/>
      <c r="WLB67" s="419"/>
      <c r="WLC67" s="419"/>
      <c r="WLD67" s="419"/>
      <c r="WLE67" s="419"/>
      <c r="WLF67" s="419"/>
      <c r="WLG67" s="419"/>
      <c r="WLH67" s="419"/>
      <c r="WLI67" s="419"/>
      <c r="WLJ67" s="419"/>
      <c r="WLK67" s="419"/>
      <c r="WLL67" s="419"/>
      <c r="WLM67" s="419"/>
      <c r="WLN67" s="419"/>
      <c r="WLO67" s="419"/>
      <c r="WLP67" s="419"/>
      <c r="WLQ67" s="419"/>
      <c r="WLR67" s="419"/>
      <c r="WLS67" s="419"/>
      <c r="WLT67" s="419"/>
      <c r="WLU67" s="419"/>
      <c r="WLV67" s="419"/>
      <c r="WLW67" s="419"/>
      <c r="WLX67" s="419"/>
      <c r="WLY67" s="419"/>
      <c r="WLZ67" s="419"/>
      <c r="WMA67" s="419"/>
      <c r="WMB67" s="419"/>
      <c r="WMC67" s="419"/>
      <c r="WMD67" s="419"/>
      <c r="WME67" s="419"/>
      <c r="WMF67" s="419"/>
      <c r="WMG67" s="419"/>
      <c r="WMH67" s="419"/>
      <c r="WMI67" s="419"/>
      <c r="WMJ67" s="419"/>
      <c r="WMK67" s="419"/>
      <c r="WML67" s="419"/>
      <c r="WMM67" s="419"/>
      <c r="WMN67" s="419"/>
      <c r="WMO67" s="419"/>
      <c r="WMP67" s="419"/>
      <c r="WMQ67" s="419"/>
      <c r="WMR67" s="419"/>
      <c r="WMS67" s="419"/>
      <c r="WMT67" s="419"/>
      <c r="WMU67" s="419"/>
      <c r="WMV67" s="419"/>
      <c r="WMW67" s="419"/>
      <c r="WMX67" s="419"/>
      <c r="WMY67" s="419"/>
      <c r="WMZ67" s="419"/>
      <c r="WNA67" s="419"/>
      <c r="WNB67" s="419"/>
      <c r="WNC67" s="419"/>
      <c r="WND67" s="419"/>
      <c r="WNE67" s="419"/>
      <c r="WNF67" s="419"/>
      <c r="WNG67" s="419"/>
      <c r="WNH67" s="419"/>
      <c r="WNI67" s="419"/>
      <c r="WNJ67" s="419"/>
      <c r="WNK67" s="419"/>
      <c r="WNL67" s="419"/>
      <c r="WNM67" s="419"/>
      <c r="WNN67" s="419"/>
      <c r="WNO67" s="419"/>
      <c r="WNP67" s="419"/>
      <c r="WNQ67" s="419"/>
      <c r="WNR67" s="419"/>
      <c r="WNS67" s="419"/>
      <c r="WNT67" s="419"/>
      <c r="WNU67" s="419"/>
      <c r="WNV67" s="419"/>
      <c r="WNW67" s="419"/>
      <c r="WNX67" s="419"/>
      <c r="WNY67" s="419"/>
      <c r="WNZ67" s="419"/>
      <c r="WOA67" s="419"/>
      <c r="WOB67" s="419"/>
      <c r="WOC67" s="419"/>
      <c r="WOD67" s="419"/>
      <c r="WOE67" s="419"/>
      <c r="WOF67" s="419"/>
      <c r="WOG67" s="419"/>
      <c r="WOH67" s="419"/>
      <c r="WOI67" s="419"/>
      <c r="WOJ67" s="419"/>
      <c r="WOK67" s="419"/>
      <c r="WOL67" s="419"/>
      <c r="WOM67" s="419"/>
      <c r="WON67" s="419"/>
      <c r="WOO67" s="419"/>
      <c r="WOP67" s="419"/>
      <c r="WOQ67" s="419"/>
      <c r="WOR67" s="419"/>
      <c r="WOS67" s="419"/>
      <c r="WOT67" s="419"/>
      <c r="WOU67" s="419"/>
      <c r="WOV67" s="419"/>
      <c r="WOW67" s="419"/>
      <c r="WOX67" s="419"/>
      <c r="WOY67" s="419"/>
      <c r="WOZ67" s="419"/>
      <c r="WPA67" s="419"/>
      <c r="WPB67" s="419"/>
      <c r="WPC67" s="419"/>
      <c r="WPD67" s="419"/>
      <c r="WPE67" s="419"/>
      <c r="WPF67" s="419"/>
      <c r="WPG67" s="419"/>
      <c r="WPH67" s="419"/>
      <c r="WPI67" s="419"/>
      <c r="WPJ67" s="419"/>
      <c r="WPK67" s="419"/>
      <c r="WPL67" s="419"/>
      <c r="WPM67" s="419"/>
      <c r="WPN67" s="419"/>
      <c r="WPO67" s="419"/>
      <c r="WPP67" s="419"/>
      <c r="WPQ67" s="419"/>
      <c r="WPR67" s="419"/>
      <c r="WPS67" s="419"/>
      <c r="WPT67" s="419"/>
      <c r="WPU67" s="419"/>
      <c r="WPV67" s="419"/>
      <c r="WPW67" s="419"/>
      <c r="WPX67" s="419"/>
      <c r="WPY67" s="419"/>
      <c r="WPZ67" s="419"/>
      <c r="WQA67" s="419"/>
      <c r="WQB67" s="419"/>
      <c r="WQC67" s="419"/>
      <c r="WQD67" s="419"/>
      <c r="WQE67" s="419"/>
      <c r="WQF67" s="419"/>
      <c r="WQG67" s="419"/>
      <c r="WQH67" s="419"/>
      <c r="WQI67" s="419"/>
      <c r="WQJ67" s="419"/>
      <c r="WQK67" s="419"/>
      <c r="WQL67" s="419"/>
      <c r="WQM67" s="419"/>
      <c r="WQN67" s="419"/>
      <c r="WQO67" s="419"/>
      <c r="WQP67" s="419"/>
      <c r="WQQ67" s="419"/>
      <c r="WQR67" s="419"/>
      <c r="WQS67" s="419"/>
      <c r="WQT67" s="419"/>
      <c r="WQU67" s="419"/>
      <c r="WQV67" s="419"/>
      <c r="WQW67" s="419"/>
      <c r="WQX67" s="419"/>
      <c r="WQY67" s="419"/>
      <c r="WQZ67" s="419"/>
      <c r="WRA67" s="419"/>
      <c r="WRB67" s="419"/>
      <c r="WRC67" s="419"/>
      <c r="WRD67" s="419"/>
      <c r="WRE67" s="419"/>
      <c r="WRF67" s="419"/>
      <c r="WRG67" s="419"/>
      <c r="WRH67" s="419"/>
      <c r="WRI67" s="419"/>
      <c r="WRJ67" s="419"/>
      <c r="WRK67" s="419"/>
      <c r="WRL67" s="419"/>
      <c r="WRM67" s="419"/>
      <c r="WRN67" s="419"/>
      <c r="WRO67" s="419"/>
      <c r="WRP67" s="419"/>
      <c r="WRQ67" s="419"/>
      <c r="WRR67" s="419"/>
      <c r="WRS67" s="419"/>
      <c r="WRT67" s="419"/>
      <c r="WRU67" s="419"/>
      <c r="WRV67" s="419"/>
      <c r="WRW67" s="419"/>
      <c r="WRX67" s="419"/>
      <c r="WRY67" s="419"/>
      <c r="WRZ67" s="419"/>
      <c r="WSA67" s="419"/>
      <c r="WSB67" s="419"/>
      <c r="WSC67" s="419"/>
      <c r="WSD67" s="419"/>
      <c r="WSE67" s="419"/>
      <c r="WSF67" s="419"/>
      <c r="WSG67" s="419"/>
      <c r="WSH67" s="419"/>
      <c r="WSI67" s="419"/>
      <c r="WSJ67" s="419"/>
      <c r="WSK67" s="419"/>
      <c r="WSL67" s="419"/>
      <c r="WSM67" s="419"/>
      <c r="WSN67" s="419"/>
      <c r="WSO67" s="419"/>
      <c r="WSP67" s="419"/>
      <c r="WSQ67" s="419"/>
      <c r="WSR67" s="419"/>
      <c r="WSS67" s="419"/>
      <c r="WST67" s="419"/>
      <c r="WSU67" s="419"/>
      <c r="WSV67" s="419"/>
      <c r="WSW67" s="419"/>
      <c r="WSX67" s="419"/>
      <c r="WSY67" s="419"/>
      <c r="WSZ67" s="419"/>
      <c r="WTA67" s="419"/>
      <c r="WTB67" s="419"/>
      <c r="WTC67" s="419"/>
      <c r="WTD67" s="419"/>
      <c r="WTE67" s="419"/>
      <c r="WTF67" s="419"/>
      <c r="WTG67" s="419"/>
      <c r="WTH67" s="419"/>
      <c r="WTI67" s="419"/>
      <c r="WTJ67" s="419"/>
      <c r="WTK67" s="419"/>
      <c r="WTL67" s="419"/>
      <c r="WTM67" s="419"/>
      <c r="WTN67" s="419"/>
      <c r="WTO67" s="419"/>
      <c r="WTP67" s="419"/>
      <c r="WTQ67" s="419"/>
      <c r="WTR67" s="419"/>
      <c r="WTS67" s="419"/>
      <c r="WTT67" s="419"/>
      <c r="WTU67" s="419"/>
      <c r="WTV67" s="419"/>
      <c r="WTW67" s="419"/>
      <c r="WTX67" s="419"/>
      <c r="WTY67" s="419"/>
      <c r="WTZ67" s="419"/>
      <c r="WUA67" s="419"/>
      <c r="WUB67" s="419"/>
      <c r="WUC67" s="419"/>
      <c r="WUD67" s="419"/>
      <c r="WUE67" s="419"/>
      <c r="WUF67" s="419"/>
      <c r="WUG67" s="419"/>
      <c r="WUH67" s="419"/>
      <c r="WUI67" s="419"/>
      <c r="WUJ67" s="419"/>
      <c r="WUK67" s="419"/>
      <c r="WUL67" s="419"/>
      <c r="WUM67" s="419"/>
      <c r="WUN67" s="419"/>
      <c r="WUO67" s="419"/>
      <c r="WUP67" s="419"/>
      <c r="WUQ67" s="419"/>
      <c r="WUR67" s="419"/>
      <c r="WUS67" s="419"/>
      <c r="WUT67" s="419"/>
      <c r="WUU67" s="419"/>
      <c r="WUV67" s="419"/>
      <c r="WUW67" s="419"/>
      <c r="WUX67" s="419"/>
      <c r="WUY67" s="419"/>
      <c r="WUZ67" s="419"/>
      <c r="WVA67" s="419"/>
      <c r="WVB67" s="419"/>
      <c r="WVC67" s="419"/>
      <c r="WVD67" s="419"/>
      <c r="WVE67" s="419"/>
      <c r="WVF67" s="419"/>
      <c r="WVG67" s="419"/>
      <c r="WVH67" s="419"/>
      <c r="WVI67" s="419"/>
      <c r="WVJ67" s="419"/>
      <c r="WVK67" s="419"/>
      <c r="WVL67" s="419"/>
      <c r="WVM67" s="419"/>
      <c r="WVN67" s="419"/>
      <c r="WVO67" s="419"/>
      <c r="WVP67" s="419"/>
      <c r="WVQ67" s="419"/>
      <c r="WVR67" s="419"/>
      <c r="WVS67" s="419"/>
      <c r="WVT67" s="419"/>
      <c r="WVU67" s="419"/>
      <c r="WVV67" s="419"/>
      <c r="WVW67" s="419"/>
      <c r="WVX67" s="419"/>
      <c r="WVY67" s="419"/>
      <c r="WVZ67" s="419"/>
      <c r="WWA67" s="419"/>
      <c r="WWB67" s="419"/>
      <c r="WWC67" s="419"/>
      <c r="WWD67" s="419"/>
      <c r="WWE67" s="419"/>
      <c r="WWF67" s="419"/>
      <c r="WWG67" s="419"/>
      <c r="WWH67" s="419"/>
      <c r="WWI67" s="419"/>
      <c r="WWJ67" s="419"/>
      <c r="WWK67" s="419"/>
      <c r="WWL67" s="419"/>
      <c r="WWM67" s="419"/>
      <c r="WWN67" s="419"/>
      <c r="WWO67" s="419"/>
      <c r="WWP67" s="419"/>
      <c r="WWQ67" s="419"/>
      <c r="WWR67" s="419"/>
      <c r="WWS67" s="419"/>
      <c r="WWT67" s="419"/>
      <c r="WWU67" s="419"/>
      <c r="WWV67" s="419"/>
      <c r="WWW67" s="419"/>
      <c r="WWX67" s="419"/>
      <c r="WWY67" s="419"/>
      <c r="WWZ67" s="419"/>
      <c r="WXA67" s="419"/>
      <c r="WXB67" s="419"/>
      <c r="WXC67" s="419"/>
      <c r="WXD67" s="419"/>
      <c r="WXE67" s="419"/>
      <c r="WXF67" s="419"/>
      <c r="WXG67" s="419"/>
      <c r="WXH67" s="419"/>
      <c r="WXI67" s="419"/>
      <c r="WXJ67" s="419"/>
      <c r="WXK67" s="419"/>
      <c r="WXL67" s="419"/>
      <c r="WXM67" s="419"/>
      <c r="WXN67" s="419"/>
      <c r="WXO67" s="419"/>
      <c r="WXP67" s="419"/>
      <c r="WXQ67" s="419"/>
      <c r="WXR67" s="419"/>
      <c r="WXS67" s="419"/>
      <c r="WXT67" s="419"/>
      <c r="WXU67" s="419"/>
      <c r="WXV67" s="419"/>
      <c r="WXW67" s="419"/>
      <c r="WXX67" s="419"/>
      <c r="WXY67" s="419"/>
      <c r="WXZ67" s="419"/>
      <c r="WYA67" s="419"/>
      <c r="WYB67" s="419"/>
      <c r="WYC67" s="419"/>
      <c r="WYD67" s="419"/>
      <c r="WYE67" s="419"/>
      <c r="WYF67" s="419"/>
      <c r="WYG67" s="419"/>
      <c r="WYH67" s="419"/>
      <c r="WYI67" s="419"/>
      <c r="WYJ67" s="419"/>
      <c r="WYK67" s="419"/>
      <c r="WYL67" s="419"/>
      <c r="WYM67" s="419"/>
      <c r="WYN67" s="419"/>
      <c r="WYO67" s="419"/>
      <c r="WYP67" s="419"/>
      <c r="WYQ67" s="419"/>
      <c r="WYR67" s="419"/>
      <c r="WYS67" s="419"/>
      <c r="WYT67" s="419"/>
      <c r="WYU67" s="419"/>
      <c r="WYV67" s="419"/>
      <c r="WYW67" s="419"/>
      <c r="WYX67" s="419"/>
      <c r="WYY67" s="419"/>
      <c r="WYZ67" s="419"/>
      <c r="WZA67" s="419"/>
      <c r="WZB67" s="419"/>
      <c r="WZC67" s="419"/>
      <c r="WZD67" s="419"/>
      <c r="WZE67" s="419"/>
      <c r="WZF67" s="419"/>
      <c r="WZG67" s="419"/>
      <c r="WZH67" s="419"/>
      <c r="WZI67" s="419"/>
      <c r="WZJ67" s="419"/>
      <c r="WZK67" s="419"/>
      <c r="WZL67" s="419"/>
      <c r="WZM67" s="419"/>
      <c r="WZN67" s="419"/>
      <c r="WZO67" s="419"/>
      <c r="WZP67" s="419"/>
      <c r="WZQ67" s="419"/>
      <c r="WZR67" s="419"/>
      <c r="WZS67" s="419"/>
      <c r="WZT67" s="419"/>
      <c r="WZU67" s="419"/>
      <c r="WZV67" s="419"/>
      <c r="WZW67" s="419"/>
      <c r="WZX67" s="419"/>
      <c r="WZY67" s="419"/>
      <c r="WZZ67" s="419"/>
      <c r="XAA67" s="419"/>
      <c r="XAB67" s="419"/>
      <c r="XAC67" s="419"/>
      <c r="XAD67" s="419"/>
      <c r="XAE67" s="419"/>
      <c r="XAF67" s="419"/>
      <c r="XAG67" s="419"/>
      <c r="XAH67" s="419"/>
      <c r="XAI67" s="419"/>
      <c r="XAJ67" s="419"/>
      <c r="XAK67" s="419"/>
      <c r="XAL67" s="419"/>
      <c r="XAM67" s="419"/>
      <c r="XAN67" s="419"/>
      <c r="XAO67" s="419"/>
      <c r="XAP67" s="419"/>
      <c r="XAQ67" s="419"/>
      <c r="XAR67" s="419"/>
      <c r="XAS67" s="419"/>
      <c r="XAT67" s="419"/>
      <c r="XAU67" s="419"/>
      <c r="XAV67" s="419"/>
      <c r="XAW67" s="419"/>
      <c r="XAX67" s="419"/>
      <c r="XAY67" s="419"/>
      <c r="XAZ67" s="419"/>
      <c r="XBA67" s="419"/>
      <c r="XBB67" s="419"/>
      <c r="XBC67" s="419"/>
      <c r="XBD67" s="419"/>
      <c r="XBE67" s="419"/>
      <c r="XBF67" s="419"/>
      <c r="XBG67" s="419"/>
      <c r="XBH67" s="419"/>
      <c r="XBI67" s="419"/>
      <c r="XBJ67" s="419"/>
      <c r="XBK67" s="419"/>
      <c r="XBL67" s="419"/>
      <c r="XBM67" s="419"/>
      <c r="XBN67" s="419"/>
      <c r="XBO67" s="419"/>
      <c r="XBP67" s="419"/>
      <c r="XBQ67" s="419"/>
      <c r="XBR67" s="419"/>
      <c r="XBS67" s="419"/>
      <c r="XBT67" s="419"/>
      <c r="XBU67" s="419"/>
      <c r="XBV67" s="419"/>
      <c r="XBW67" s="419"/>
      <c r="XBX67" s="419"/>
      <c r="XBY67" s="419"/>
      <c r="XBZ67" s="419"/>
      <c r="XCA67" s="419"/>
      <c r="XCB67" s="419"/>
      <c r="XCC67" s="419"/>
      <c r="XCD67" s="419"/>
      <c r="XCE67" s="419"/>
      <c r="XCF67" s="419"/>
      <c r="XCG67" s="419"/>
      <c r="XCH67" s="419"/>
      <c r="XCI67" s="419"/>
      <c r="XCJ67" s="419"/>
      <c r="XCK67" s="419"/>
      <c r="XCL67" s="419"/>
      <c r="XCM67" s="419"/>
      <c r="XCN67" s="419"/>
      <c r="XCO67" s="419"/>
      <c r="XCP67" s="419"/>
      <c r="XCQ67" s="419"/>
      <c r="XCR67" s="419"/>
      <c r="XCS67" s="419"/>
      <c r="XCT67" s="419"/>
      <c r="XCU67" s="419"/>
      <c r="XCV67" s="419"/>
      <c r="XCW67" s="419"/>
      <c r="XCX67" s="419"/>
      <c r="XCY67" s="419"/>
      <c r="XCZ67" s="419"/>
      <c r="XDA67" s="419"/>
      <c r="XDB67" s="419"/>
      <c r="XDC67" s="419"/>
      <c r="XDD67" s="419"/>
      <c r="XDE67" s="419"/>
      <c r="XDF67" s="419"/>
      <c r="XDG67" s="419"/>
      <c r="XDH67" s="419"/>
      <c r="XDI67" s="419"/>
      <c r="XDJ67" s="419"/>
      <c r="XDK67" s="419"/>
      <c r="XDL67" s="419"/>
      <c r="XDM67" s="419"/>
      <c r="XDN67" s="419"/>
      <c r="XDO67" s="419"/>
      <c r="XDP67" s="419"/>
      <c r="XDQ67" s="419"/>
      <c r="XDR67" s="419"/>
      <c r="XDS67" s="419"/>
      <c r="XDT67" s="419"/>
      <c r="XDU67" s="419"/>
      <c r="XDV67" s="419"/>
      <c r="XDW67" s="419"/>
      <c r="XDX67" s="419"/>
      <c r="XDY67" s="419"/>
      <c r="XDZ67" s="419"/>
      <c r="XEA67" s="419"/>
      <c r="XEB67" s="419"/>
      <c r="XEC67" s="419"/>
      <c r="XED67" s="419"/>
      <c r="XEE67" s="419"/>
      <c r="XEF67" s="419"/>
      <c r="XEG67" s="419"/>
      <c r="XEH67" s="419"/>
      <c r="XEI67" s="419"/>
      <c r="XEJ67" s="419"/>
      <c r="XEK67" s="419"/>
      <c r="XEL67" s="419"/>
      <c r="XEM67" s="419"/>
      <c r="XEN67" s="419"/>
      <c r="XEO67" s="419"/>
      <c r="XEP67" s="419"/>
      <c r="XEQ67" s="419"/>
      <c r="XER67" s="419"/>
      <c r="XES67" s="419"/>
      <c r="XET67" s="419"/>
      <c r="XEU67" s="419"/>
      <c r="XEV67" s="419"/>
      <c r="XEW67" s="419"/>
      <c r="XEX67" s="419"/>
      <c r="XEY67" s="419"/>
      <c r="XEZ67" s="419"/>
      <c r="XFA67" s="419"/>
      <c r="XFB67" s="419"/>
      <c r="XFC67" s="419"/>
      <c r="XFD67" s="419"/>
    </row>
    <row r="69" spans="3:16384" x14ac:dyDescent="0.45">
      <c r="D69" t="s">
        <v>486</v>
      </c>
      <c r="E69">
        <v>10</v>
      </c>
      <c r="L69" s="422" t="s">
        <v>888</v>
      </c>
      <c r="N69" s="112" t="s">
        <v>894</v>
      </c>
    </row>
    <row r="70" spans="3:16384" x14ac:dyDescent="0.45">
      <c r="D70" s="709" t="s">
        <v>503</v>
      </c>
      <c r="E70" s="709"/>
      <c r="F70" s="436">
        <v>2014</v>
      </c>
      <c r="G70" s="709" t="s">
        <v>882</v>
      </c>
      <c r="H70" s="709"/>
      <c r="I70" s="709" t="s">
        <v>883</v>
      </c>
      <c r="J70" s="709"/>
      <c r="L70" s="709" t="s">
        <v>503</v>
      </c>
      <c r="M70" s="709"/>
      <c r="N70" s="436">
        <v>2015</v>
      </c>
      <c r="O70" s="709" t="s">
        <v>883</v>
      </c>
      <c r="P70" s="709"/>
    </row>
    <row r="71" spans="3:16384" x14ac:dyDescent="0.45">
      <c r="D71" s="709"/>
      <c r="E71" s="709"/>
      <c r="F71" s="436" t="s">
        <v>830</v>
      </c>
      <c r="G71" s="436" t="s">
        <v>830</v>
      </c>
      <c r="H71" s="436" t="s">
        <v>884</v>
      </c>
      <c r="I71" s="436" t="s">
        <v>830</v>
      </c>
      <c r="J71" s="436" t="s">
        <v>884</v>
      </c>
      <c r="L71" s="709"/>
      <c r="M71" s="709"/>
      <c r="N71" s="436" t="s">
        <v>830</v>
      </c>
      <c r="O71" s="436" t="s">
        <v>830</v>
      </c>
      <c r="P71" s="436" t="s">
        <v>884</v>
      </c>
    </row>
    <row r="72" spans="3:16384" x14ac:dyDescent="0.45">
      <c r="D72" s="711" t="s">
        <v>493</v>
      </c>
      <c r="E72" s="443" t="s">
        <v>404</v>
      </c>
      <c r="F72" s="437">
        <v>1691.6</v>
      </c>
      <c r="G72" s="437">
        <v>1767.2</v>
      </c>
      <c r="H72" s="440">
        <v>4.4999999999999998E-2</v>
      </c>
      <c r="I72" s="437">
        <v>1781.8</v>
      </c>
      <c r="J72" s="440">
        <v>8.0000000000000002E-3</v>
      </c>
      <c r="L72" s="711" t="s">
        <v>493</v>
      </c>
      <c r="M72" s="443" t="s">
        <v>404</v>
      </c>
      <c r="N72" s="437">
        <f>R_Global!H282</f>
        <v>1783.5505000000001</v>
      </c>
      <c r="O72" s="437">
        <v>1781.8</v>
      </c>
      <c r="P72" s="440">
        <f>O72/N72-1</f>
        <v>-9.8146926593900563E-4</v>
      </c>
    </row>
    <row r="73" spans="3:16384" x14ac:dyDescent="0.45">
      <c r="D73" s="711"/>
      <c r="E73" s="443" t="s">
        <v>891</v>
      </c>
      <c r="F73" s="437">
        <v>305.10000000000002</v>
      </c>
      <c r="G73" s="437">
        <v>329.7</v>
      </c>
      <c r="H73" s="440">
        <v>8.1000000000000003E-2</v>
      </c>
      <c r="I73" s="437">
        <v>333.1</v>
      </c>
      <c r="J73" s="440">
        <v>0.01</v>
      </c>
      <c r="L73" s="711"/>
      <c r="M73" s="443" t="s">
        <v>893</v>
      </c>
      <c r="N73" s="437">
        <f>R_Global!H283+R_Global!H284</f>
        <v>332.67829999999998</v>
      </c>
      <c r="O73" s="437">
        <v>333.1</v>
      </c>
      <c r="P73" s="440">
        <f t="shared" ref="P73:P83" si="0">O73/N73-1</f>
        <v>1.2675909429622489E-3</v>
      </c>
    </row>
    <row r="74" spans="3:16384" x14ac:dyDescent="0.45">
      <c r="D74" s="712"/>
      <c r="E74" s="444" t="s">
        <v>804</v>
      </c>
      <c r="F74" s="438">
        <v>1996.7</v>
      </c>
      <c r="G74" s="438">
        <v>2096.9</v>
      </c>
      <c r="H74" s="441">
        <v>0.05</v>
      </c>
      <c r="I74" s="438">
        <v>2114.9</v>
      </c>
      <c r="J74" s="441">
        <v>8.9999999999999993E-3</v>
      </c>
      <c r="L74" s="712"/>
      <c r="M74" s="444" t="s">
        <v>804</v>
      </c>
      <c r="N74" s="438">
        <f>R_Global!H285</f>
        <v>2116.2287999999999</v>
      </c>
      <c r="O74" s="438">
        <v>2114.9</v>
      </c>
      <c r="P74" s="441">
        <f t="shared" si="0"/>
        <v>-6.2790942075818812E-4</v>
      </c>
    </row>
    <row r="75" spans="3:16384" x14ac:dyDescent="0.45">
      <c r="D75" s="710" t="s">
        <v>805</v>
      </c>
      <c r="E75" s="443" t="s">
        <v>885</v>
      </c>
      <c r="F75" s="437">
        <v>1383.3</v>
      </c>
      <c r="G75" s="437">
        <v>1489.5</v>
      </c>
      <c r="H75" s="440">
        <v>7.6999999999999999E-2</v>
      </c>
      <c r="I75" s="437">
        <v>1533</v>
      </c>
      <c r="J75" s="440">
        <v>2.9000000000000001E-2</v>
      </c>
      <c r="L75" s="446" t="s">
        <v>35</v>
      </c>
      <c r="M75" s="444" t="s">
        <v>806</v>
      </c>
      <c r="N75" s="438">
        <f>R_Global!H292</f>
        <v>1823.5223000000001</v>
      </c>
      <c r="O75" s="438">
        <v>1955</v>
      </c>
      <c r="P75" s="441">
        <f t="shared" si="0"/>
        <v>7.2100955387274457E-2</v>
      </c>
    </row>
    <row r="76" spans="3:16384" x14ac:dyDescent="0.45">
      <c r="D76" s="711"/>
      <c r="E76" s="443" t="s">
        <v>249</v>
      </c>
      <c r="F76" s="437">
        <v>257.7</v>
      </c>
      <c r="G76" s="437">
        <v>167.4</v>
      </c>
      <c r="H76" s="440">
        <v>-0.35</v>
      </c>
      <c r="I76" s="437">
        <v>175.7</v>
      </c>
      <c r="J76" s="440">
        <v>0.05</v>
      </c>
      <c r="L76" s="447" t="s">
        <v>155</v>
      </c>
      <c r="M76" s="443" t="s">
        <v>337</v>
      </c>
      <c r="N76" s="437">
        <f>R_Global!H295</f>
        <v>503.9427</v>
      </c>
      <c r="O76" s="437">
        <v>507.1</v>
      </c>
      <c r="P76" s="440">
        <f t="shared" si="0"/>
        <v>6.2651964201485555E-3</v>
      </c>
    </row>
    <row r="77" spans="3:16384" x14ac:dyDescent="0.45">
      <c r="D77" s="711"/>
      <c r="E77" s="443" t="s">
        <v>671</v>
      </c>
      <c r="F77" s="437">
        <v>214.8</v>
      </c>
      <c r="G77" s="437">
        <v>234.1</v>
      </c>
      <c r="H77" s="440">
        <v>0.09</v>
      </c>
      <c r="I77" s="437">
        <v>246.3</v>
      </c>
      <c r="J77" s="440">
        <v>5.1999999999999998E-2</v>
      </c>
      <c r="L77" s="448"/>
      <c r="M77" s="443" t="s">
        <v>332</v>
      </c>
      <c r="N77" s="437">
        <f>R_Global!H293</f>
        <v>2459.7583</v>
      </c>
      <c r="O77" s="437">
        <v>2717.4</v>
      </c>
      <c r="P77" s="440">
        <f t="shared" si="0"/>
        <v>0.10474268955612431</v>
      </c>
    </row>
    <row r="78" spans="3:16384" x14ac:dyDescent="0.45">
      <c r="D78" s="712"/>
      <c r="E78" s="444" t="s">
        <v>806</v>
      </c>
      <c r="F78" s="438">
        <v>1855.8</v>
      </c>
      <c r="G78" s="438">
        <v>1891</v>
      </c>
      <c r="H78" s="441">
        <v>1.9E-2</v>
      </c>
      <c r="I78" s="438">
        <v>1955</v>
      </c>
      <c r="J78" s="441">
        <v>3.4000000000000002E-2</v>
      </c>
      <c r="L78" s="448"/>
      <c r="M78" s="443" t="s">
        <v>336</v>
      </c>
      <c r="N78" s="437">
        <f>R_Global!H294</f>
        <v>342.53410000000002</v>
      </c>
      <c r="O78" s="437">
        <v>357.6</v>
      </c>
      <c r="P78" s="440">
        <f t="shared" si="0"/>
        <v>4.3983650094983284E-2</v>
      </c>
    </row>
    <row r="79" spans="3:16384" x14ac:dyDescent="0.45">
      <c r="D79" s="710" t="s">
        <v>155</v>
      </c>
      <c r="E79" s="443" t="s">
        <v>337</v>
      </c>
      <c r="F79" s="437">
        <v>553.5</v>
      </c>
      <c r="G79" s="437">
        <v>500.2</v>
      </c>
      <c r="H79" s="440">
        <v>-9.6000000000000002E-2</v>
      </c>
      <c r="I79" s="437">
        <v>507.1</v>
      </c>
      <c r="J79" s="440">
        <v>1.4E-2</v>
      </c>
      <c r="L79" s="448"/>
      <c r="M79" s="443" t="s">
        <v>892</v>
      </c>
      <c r="N79" s="437">
        <f>N80-SUM(N76:N78)</f>
        <v>662.59230000000025</v>
      </c>
      <c r="O79" s="437">
        <v>675.9</v>
      </c>
      <c r="P79" s="440">
        <f t="shared" si="0"/>
        <v>2.0084296180320482E-2</v>
      </c>
    </row>
    <row r="80" spans="3:16384" x14ac:dyDescent="0.45">
      <c r="D80" s="711"/>
      <c r="E80" s="443" t="s">
        <v>332</v>
      </c>
      <c r="F80" s="437">
        <v>2479</v>
      </c>
      <c r="G80" s="437">
        <v>2501.8000000000002</v>
      </c>
      <c r="H80" s="440">
        <v>8.9999999999999993E-3</v>
      </c>
      <c r="I80" s="437">
        <v>2717.4</v>
      </c>
      <c r="J80" s="440">
        <v>8.5999999999999993E-2</v>
      </c>
      <c r="L80" s="449"/>
      <c r="M80" s="444" t="s">
        <v>807</v>
      </c>
      <c r="N80" s="438">
        <f>R_Global!H298</f>
        <v>3968.8274000000001</v>
      </c>
      <c r="O80" s="438">
        <v>4258</v>
      </c>
      <c r="P80" s="441">
        <f t="shared" si="0"/>
        <v>7.286096644061657E-2</v>
      </c>
    </row>
    <row r="81" spans="4:16" x14ac:dyDescent="0.45">
      <c r="D81" s="711"/>
      <c r="E81" s="443" t="s">
        <v>336</v>
      </c>
      <c r="F81" s="437">
        <v>319.10000000000002</v>
      </c>
      <c r="G81" s="437">
        <v>335</v>
      </c>
      <c r="H81" s="440">
        <v>0.05</v>
      </c>
      <c r="I81" s="437">
        <v>357.6</v>
      </c>
      <c r="J81" s="440">
        <v>6.7000000000000004E-2</v>
      </c>
      <c r="L81" s="449" t="s">
        <v>641</v>
      </c>
      <c r="M81" s="444" t="s">
        <v>890</v>
      </c>
      <c r="N81" s="438">
        <f>R_Global!H301</f>
        <v>380.08980000000003</v>
      </c>
      <c r="O81" s="438">
        <v>406.8</v>
      </c>
      <c r="P81" s="441">
        <f t="shared" si="0"/>
        <v>7.0273393287586305E-2</v>
      </c>
    </row>
    <row r="82" spans="4:16" x14ac:dyDescent="0.45">
      <c r="D82" s="711"/>
      <c r="E82" s="443" t="s">
        <v>892</v>
      </c>
      <c r="F82" s="437">
        <v>663.5</v>
      </c>
      <c r="G82" s="437">
        <v>666.4</v>
      </c>
      <c r="H82" s="440">
        <v>4.0000000000000001E-3</v>
      </c>
      <c r="I82" s="437">
        <v>675.9</v>
      </c>
      <c r="J82" s="440">
        <v>1.4E-2</v>
      </c>
      <c r="L82" s="444" t="s">
        <v>113</v>
      </c>
      <c r="M82" s="444" t="s">
        <v>889</v>
      </c>
      <c r="N82" s="438">
        <f>R_Global!H304</f>
        <v>594.62339999999995</v>
      </c>
      <c r="O82" s="438">
        <v>728.9</v>
      </c>
      <c r="P82" s="441">
        <f t="shared" si="0"/>
        <v>0.22581788742252673</v>
      </c>
    </row>
    <row r="83" spans="4:16" ht="17.5" thickBot="1" x14ac:dyDescent="0.5">
      <c r="D83" s="712"/>
      <c r="E83" s="444" t="s">
        <v>807</v>
      </c>
      <c r="F83" s="438">
        <v>4015.1</v>
      </c>
      <c r="G83" s="438">
        <v>4003.4</v>
      </c>
      <c r="H83" s="441">
        <v>-3.0000000000000001E-3</v>
      </c>
      <c r="I83" s="438">
        <v>4258</v>
      </c>
      <c r="J83" s="441">
        <v>6.4000000000000001E-2</v>
      </c>
      <c r="L83" s="445" t="s">
        <v>162</v>
      </c>
      <c r="M83" s="445"/>
      <c r="N83" s="439">
        <f>R_Global!H305</f>
        <v>8883.2916999999998</v>
      </c>
      <c r="O83" s="439">
        <v>9463.6</v>
      </c>
      <c r="P83" s="442">
        <f t="shared" si="0"/>
        <v>6.5325818356274379E-2</v>
      </c>
    </row>
    <row r="84" spans="4:16" x14ac:dyDescent="0.45">
      <c r="D84" s="710" t="s">
        <v>406</v>
      </c>
      <c r="E84" s="443" t="s">
        <v>419</v>
      </c>
      <c r="F84" s="437">
        <v>348.9</v>
      </c>
      <c r="G84" s="437">
        <v>256.2</v>
      </c>
      <c r="H84" s="440">
        <v>-0.26600000000000001</v>
      </c>
      <c r="I84" s="437">
        <v>260</v>
      </c>
      <c r="J84" s="440">
        <v>1.4999999999999999E-2</v>
      </c>
    </row>
    <row r="85" spans="4:16" x14ac:dyDescent="0.45">
      <c r="D85" s="711"/>
      <c r="E85" s="443" t="s">
        <v>812</v>
      </c>
      <c r="F85" s="437">
        <v>174</v>
      </c>
      <c r="G85" s="437">
        <v>146.1</v>
      </c>
      <c r="H85" s="440">
        <v>-0.16</v>
      </c>
      <c r="I85" s="437">
        <v>146.80000000000001</v>
      </c>
      <c r="J85" s="440">
        <v>5.0000000000000001E-3</v>
      </c>
    </row>
    <row r="86" spans="4:16" x14ac:dyDescent="0.45">
      <c r="D86" s="712"/>
      <c r="E86" s="444" t="s">
        <v>890</v>
      </c>
      <c r="F86" s="438">
        <v>522.9</v>
      </c>
      <c r="G86" s="438">
        <v>402.3</v>
      </c>
      <c r="H86" s="441">
        <v>-0.23100000000000001</v>
      </c>
      <c r="I86" s="438">
        <v>406.8</v>
      </c>
      <c r="J86" s="441">
        <v>1.0999999999999999E-2</v>
      </c>
    </row>
    <row r="87" spans="4:16" x14ac:dyDescent="0.45">
      <c r="D87" s="444" t="s">
        <v>113</v>
      </c>
      <c r="E87" s="444" t="s">
        <v>889</v>
      </c>
      <c r="F87" s="438">
        <v>653.29999999999995</v>
      </c>
      <c r="G87" s="438">
        <v>687.8</v>
      </c>
      <c r="H87" s="441">
        <v>5.2999999999999999E-2</v>
      </c>
      <c r="I87" s="438">
        <v>728.9</v>
      </c>
      <c r="J87" s="441">
        <v>0.06</v>
      </c>
    </row>
    <row r="88" spans="4:16" ht="17.5" thickBot="1" x14ac:dyDescent="0.5">
      <c r="D88" s="445" t="s">
        <v>162</v>
      </c>
      <c r="E88" s="445"/>
      <c r="F88" s="439">
        <v>9043.7999999999993</v>
      </c>
      <c r="G88" s="439">
        <v>9081.4</v>
      </c>
      <c r="H88" s="442">
        <v>4.0000000000000001E-3</v>
      </c>
      <c r="I88" s="439">
        <v>9463.6</v>
      </c>
      <c r="J88" s="442">
        <v>4.2000000000000003E-2</v>
      </c>
    </row>
    <row r="89" spans="4:16" x14ac:dyDescent="0.45">
      <c r="D89" s="50" t="s">
        <v>886</v>
      </c>
    </row>
  </sheetData>
  <mergeCells count="10">
    <mergeCell ref="D84:D86"/>
    <mergeCell ref="D72:D74"/>
    <mergeCell ref="D75:D78"/>
    <mergeCell ref="D79:D83"/>
    <mergeCell ref="L72:L74"/>
    <mergeCell ref="L70:M71"/>
    <mergeCell ref="O70:P70"/>
    <mergeCell ref="D70:E71"/>
    <mergeCell ref="G70:H70"/>
    <mergeCell ref="I70:J70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AF478"/>
  <sheetViews>
    <sheetView workbookViewId="0"/>
  </sheetViews>
  <sheetFormatPr defaultColWidth="9" defaultRowHeight="17" x14ac:dyDescent="0.45"/>
  <cols>
    <col min="1" max="2" width="3.58203125" style="462" customWidth="1"/>
    <col min="3" max="3" width="3.58203125" style="463" customWidth="1"/>
    <col min="4" max="4" width="17.25" style="3" customWidth="1"/>
    <col min="5" max="20" width="11" style="3" customWidth="1"/>
    <col min="21" max="16384" width="9" style="3"/>
  </cols>
  <sheetData>
    <row r="2" spans="2:3" x14ac:dyDescent="0.45">
      <c r="B2" s="462" t="s">
        <v>646</v>
      </c>
    </row>
    <row r="3" spans="2:3" x14ac:dyDescent="0.45">
      <c r="C3" s="463" t="s">
        <v>645</v>
      </c>
    </row>
    <row r="4" spans="2:3" x14ac:dyDescent="0.45">
      <c r="C4" s="463" t="s">
        <v>644</v>
      </c>
    </row>
    <row r="29" spans="3:4" x14ac:dyDescent="0.45">
      <c r="C29" s="463" t="s">
        <v>645</v>
      </c>
    </row>
    <row r="30" spans="3:4" x14ac:dyDescent="0.45">
      <c r="D30" s="3" t="s">
        <v>647</v>
      </c>
    </row>
    <row r="59" spans="1:4" x14ac:dyDescent="0.45">
      <c r="D59" s="464" t="s">
        <v>907</v>
      </c>
    </row>
    <row r="62" spans="1:4" s="467" customFormat="1" x14ac:dyDescent="0.45">
      <c r="A62" s="465" t="s">
        <v>908</v>
      </c>
      <c r="B62" s="465"/>
      <c r="C62" s="466"/>
    </row>
    <row r="64" spans="1:4" s="470" customFormat="1" x14ac:dyDescent="0.45">
      <c r="A64" s="462"/>
      <c r="B64" s="468" t="s">
        <v>958</v>
      </c>
      <c r="C64" s="469"/>
    </row>
    <row r="66" spans="1:12" s="472" customFormat="1" x14ac:dyDescent="0.45">
      <c r="A66" s="462"/>
      <c r="B66" s="462"/>
      <c r="C66" s="471" t="s">
        <v>918</v>
      </c>
    </row>
    <row r="68" spans="1:12" x14ac:dyDescent="0.45">
      <c r="D68" s="464" t="s">
        <v>1009</v>
      </c>
    </row>
    <row r="69" spans="1:12" x14ac:dyDescent="0.45">
      <c r="K69" s="473" t="s">
        <v>968</v>
      </c>
    </row>
    <row r="70" spans="1:12" x14ac:dyDescent="0.45">
      <c r="D70" s="465"/>
      <c r="E70" s="474">
        <v>2014</v>
      </c>
      <c r="F70" s="474">
        <f>E70+1</f>
        <v>2015</v>
      </c>
      <c r="G70" s="474" t="s">
        <v>970</v>
      </c>
      <c r="H70" s="474" t="s">
        <v>971</v>
      </c>
      <c r="I70" s="474" t="s">
        <v>972</v>
      </c>
      <c r="J70" s="474" t="s">
        <v>973</v>
      </c>
      <c r="K70" s="474" t="s">
        <v>974</v>
      </c>
    </row>
    <row r="71" spans="1:12" x14ac:dyDescent="0.45">
      <c r="D71" s="3" t="s">
        <v>963</v>
      </c>
      <c r="E71" s="479">
        <v>324</v>
      </c>
      <c r="F71" s="3">
        <v>790.1</v>
      </c>
      <c r="G71" s="3">
        <v>1431.5</v>
      </c>
      <c r="H71" s="3">
        <v>2300.1</v>
      </c>
      <c r="I71" s="3">
        <v>3448.5</v>
      </c>
      <c r="J71" s="3">
        <v>4922.3</v>
      </c>
      <c r="K71" s="3">
        <v>6786.4</v>
      </c>
    </row>
    <row r="72" spans="1:12" x14ac:dyDescent="0.45">
      <c r="D72" s="3" t="s">
        <v>964</v>
      </c>
      <c r="E72" s="479">
        <v>12622.3</v>
      </c>
      <c r="F72" s="3">
        <v>17168.599999999999</v>
      </c>
      <c r="G72" s="3">
        <v>23139.3</v>
      </c>
      <c r="H72" s="3">
        <v>31199.7</v>
      </c>
      <c r="I72" s="3">
        <v>42124.800000000003</v>
      </c>
      <c r="J72" s="3">
        <v>56057</v>
      </c>
      <c r="K72" s="3">
        <v>74542.2</v>
      </c>
    </row>
    <row r="73" spans="1:12" x14ac:dyDescent="0.45">
      <c r="D73" s="3" t="s">
        <v>965</v>
      </c>
      <c r="E73" s="479">
        <v>687.5</v>
      </c>
      <c r="F73" s="3">
        <v>1515.7</v>
      </c>
      <c r="G73" s="3">
        <v>2467.6999999999998</v>
      </c>
      <c r="H73" s="3">
        <v>3546.1</v>
      </c>
      <c r="I73" s="3">
        <v>4727.6000000000004</v>
      </c>
      <c r="J73" s="3">
        <v>5970.9</v>
      </c>
      <c r="K73" s="3">
        <v>7154.7</v>
      </c>
    </row>
    <row r="74" spans="1:12" x14ac:dyDescent="0.45">
      <c r="D74" s="3" t="s">
        <v>966</v>
      </c>
      <c r="E74" s="479">
        <v>194.7</v>
      </c>
      <c r="F74" s="3">
        <v>628.4</v>
      </c>
      <c r="G74" s="3">
        <v>1343.4</v>
      </c>
      <c r="H74" s="3">
        <v>2399.1999999999998</v>
      </c>
      <c r="I74" s="3">
        <v>3846.2</v>
      </c>
      <c r="J74" s="3">
        <v>5746.6</v>
      </c>
      <c r="K74" s="3">
        <v>8131.4</v>
      </c>
    </row>
    <row r="75" spans="1:12" x14ac:dyDescent="0.45">
      <c r="D75" s="3" t="s">
        <v>967</v>
      </c>
      <c r="E75" s="479">
        <v>4362.3</v>
      </c>
      <c r="F75" s="3">
        <v>6214.4</v>
      </c>
      <c r="G75" s="3">
        <v>8291.7000000000007</v>
      </c>
      <c r="H75" s="3">
        <v>10686.8</v>
      </c>
      <c r="I75" s="3">
        <v>13682.1</v>
      </c>
      <c r="J75" s="3">
        <v>17909.2</v>
      </c>
      <c r="K75" s="3">
        <v>22007.200000000001</v>
      </c>
    </row>
    <row r="76" spans="1:12" ht="17.5" thickBot="1" x14ac:dyDescent="0.5">
      <c r="D76" s="476" t="s">
        <v>969</v>
      </c>
      <c r="E76" s="480">
        <f>SUM(E71:E75)</f>
        <v>18190.8</v>
      </c>
      <c r="F76" s="475">
        <f t="shared" ref="F76:K76" si="0">SUM(F71:F75)</f>
        <v>26317.199999999997</v>
      </c>
      <c r="G76" s="475">
        <f t="shared" si="0"/>
        <v>36673.600000000006</v>
      </c>
      <c r="H76" s="475">
        <f t="shared" si="0"/>
        <v>50131.899999999994</v>
      </c>
      <c r="I76" s="475">
        <f t="shared" si="0"/>
        <v>67829.2</v>
      </c>
      <c r="J76" s="475">
        <f t="shared" si="0"/>
        <v>90606</v>
      </c>
      <c r="K76" s="475">
        <f t="shared" si="0"/>
        <v>118621.89999999998</v>
      </c>
    </row>
    <row r="78" spans="1:12" x14ac:dyDescent="0.45">
      <c r="D78" s="3">
        <v>1000</v>
      </c>
      <c r="K78" s="473" t="s">
        <v>975</v>
      </c>
    </row>
    <row r="79" spans="1:12" x14ac:dyDescent="0.45">
      <c r="D79" s="465"/>
      <c r="E79" s="474">
        <v>2014</v>
      </c>
      <c r="F79" s="474">
        <f>E79+1</f>
        <v>2015</v>
      </c>
      <c r="G79" s="474" t="s">
        <v>970</v>
      </c>
      <c r="H79" s="474" t="s">
        <v>971</v>
      </c>
      <c r="I79" s="474" t="s">
        <v>972</v>
      </c>
      <c r="J79" s="474" t="s">
        <v>973</v>
      </c>
      <c r="K79" s="474" t="s">
        <v>974</v>
      </c>
      <c r="L79" s="3" t="s">
        <v>921</v>
      </c>
    </row>
    <row r="80" spans="1:12" x14ac:dyDescent="0.45">
      <c r="D80" s="3" t="s">
        <v>963</v>
      </c>
      <c r="E80" s="481">
        <f>E71/1000</f>
        <v>0.32400000000000001</v>
      </c>
      <c r="F80" s="477">
        <f t="shared" ref="F80:K80" si="1">F71/1000</f>
        <v>0.79010000000000002</v>
      </c>
      <c r="G80" s="477">
        <f t="shared" si="1"/>
        <v>1.4315</v>
      </c>
      <c r="H80" s="477">
        <f t="shared" si="1"/>
        <v>2.3001</v>
      </c>
      <c r="I80" s="477">
        <f t="shared" si="1"/>
        <v>3.4485000000000001</v>
      </c>
      <c r="J80" s="477">
        <f t="shared" si="1"/>
        <v>4.9222999999999999</v>
      </c>
      <c r="K80" s="477">
        <f t="shared" si="1"/>
        <v>6.7863999999999995</v>
      </c>
      <c r="L80" s="44">
        <f>RATE(20-15, 0, -F80, K80)</f>
        <v>0.53741629009998548</v>
      </c>
    </row>
    <row r="81" spans="4:12" x14ac:dyDescent="0.45">
      <c r="D81" s="3" t="s">
        <v>964</v>
      </c>
      <c r="E81" s="479">
        <f t="shared" ref="E81:K81" si="2">E72/1000</f>
        <v>12.622299999999999</v>
      </c>
      <c r="F81" s="3">
        <f t="shared" si="2"/>
        <v>17.168599999999998</v>
      </c>
      <c r="G81" s="3">
        <f t="shared" si="2"/>
        <v>23.139299999999999</v>
      </c>
      <c r="H81" s="3">
        <f t="shared" si="2"/>
        <v>31.1997</v>
      </c>
      <c r="I81" s="3">
        <f t="shared" si="2"/>
        <v>42.1248</v>
      </c>
      <c r="J81" s="3">
        <f t="shared" si="2"/>
        <v>56.057000000000002</v>
      </c>
      <c r="K81" s="3">
        <f t="shared" si="2"/>
        <v>74.542199999999994</v>
      </c>
      <c r="L81" s="44">
        <f t="shared" ref="L81:L85" si="3">RATE(20-15, 0, -F81, K81)</f>
        <v>0.34132328767084852</v>
      </c>
    </row>
    <row r="82" spans="4:12" x14ac:dyDescent="0.45">
      <c r="D82" s="3" t="s">
        <v>965</v>
      </c>
      <c r="E82" s="481">
        <f t="shared" ref="E82:K82" si="4">E73/1000</f>
        <v>0.6875</v>
      </c>
      <c r="F82" s="477">
        <f t="shared" si="4"/>
        <v>1.5157</v>
      </c>
      <c r="G82" s="477">
        <f t="shared" si="4"/>
        <v>2.4676999999999998</v>
      </c>
      <c r="H82" s="477">
        <f t="shared" si="4"/>
        <v>3.5461</v>
      </c>
      <c r="I82" s="477">
        <f t="shared" si="4"/>
        <v>4.7276000000000007</v>
      </c>
      <c r="J82" s="477">
        <f t="shared" si="4"/>
        <v>5.9708999999999994</v>
      </c>
      <c r="K82" s="477">
        <f t="shared" si="4"/>
        <v>7.1547000000000001</v>
      </c>
      <c r="L82" s="44">
        <f t="shared" si="3"/>
        <v>0.3639411604525874</v>
      </c>
    </row>
    <row r="83" spans="4:12" x14ac:dyDescent="0.45">
      <c r="D83" s="3" t="s">
        <v>966</v>
      </c>
      <c r="E83" s="481">
        <f t="shared" ref="E83:K83" si="5">E74/1000</f>
        <v>0.19469999999999998</v>
      </c>
      <c r="F83" s="477">
        <f t="shared" si="5"/>
        <v>0.62839999999999996</v>
      </c>
      <c r="G83" s="477">
        <f t="shared" si="5"/>
        <v>1.3434000000000001</v>
      </c>
      <c r="H83" s="477">
        <f t="shared" si="5"/>
        <v>2.3992</v>
      </c>
      <c r="I83" s="477">
        <f t="shared" si="5"/>
        <v>3.8461999999999996</v>
      </c>
      <c r="J83" s="477">
        <f t="shared" si="5"/>
        <v>5.7465999999999999</v>
      </c>
      <c r="K83" s="477">
        <f t="shared" si="5"/>
        <v>8.1313999999999993</v>
      </c>
      <c r="L83" s="44">
        <f t="shared" si="3"/>
        <v>0.66872906306778013</v>
      </c>
    </row>
    <row r="84" spans="4:12" x14ac:dyDescent="0.45">
      <c r="D84" s="3" t="s">
        <v>967</v>
      </c>
      <c r="E84" s="481">
        <f t="shared" ref="E84:K84" si="6">E75/1000</f>
        <v>4.3623000000000003</v>
      </c>
      <c r="F84" s="477">
        <f t="shared" si="6"/>
        <v>6.2143999999999995</v>
      </c>
      <c r="G84" s="477">
        <f t="shared" si="6"/>
        <v>8.2917000000000005</v>
      </c>
      <c r="H84" s="477">
        <f t="shared" si="6"/>
        <v>10.6868</v>
      </c>
      <c r="I84" s="477">
        <f t="shared" si="6"/>
        <v>13.6821</v>
      </c>
      <c r="J84" s="477">
        <f t="shared" si="6"/>
        <v>17.909200000000002</v>
      </c>
      <c r="K84" s="477">
        <f t="shared" si="6"/>
        <v>22.007200000000001</v>
      </c>
      <c r="L84" s="44">
        <f t="shared" si="3"/>
        <v>0.28775462188494116</v>
      </c>
    </row>
    <row r="85" spans="4:12" ht="17.5" thickBot="1" x14ac:dyDescent="0.5">
      <c r="D85" s="476" t="s">
        <v>969</v>
      </c>
      <c r="E85" s="480">
        <f>SUM(E80:E84)</f>
        <v>18.190799999999999</v>
      </c>
      <c r="F85" s="475">
        <f t="shared" ref="F85" si="7">SUM(F80:F84)</f>
        <v>26.317199999999993</v>
      </c>
      <c r="G85" s="475">
        <f t="shared" ref="G85" si="8">SUM(G80:G84)</f>
        <v>36.6736</v>
      </c>
      <c r="H85" s="475">
        <f t="shared" ref="H85" si="9">SUM(H80:H84)</f>
        <v>50.131900000000002</v>
      </c>
      <c r="I85" s="475">
        <f t="shared" ref="I85" si="10">SUM(I80:I84)</f>
        <v>67.829200000000014</v>
      </c>
      <c r="J85" s="475">
        <f t="shared" ref="J85" si="11">SUM(J80:J84)</f>
        <v>90.605999999999995</v>
      </c>
      <c r="K85" s="475">
        <f t="shared" ref="K85" si="12">SUM(K80:K84)</f>
        <v>118.6219</v>
      </c>
      <c r="L85" s="44">
        <f t="shared" si="3"/>
        <v>0.35140349886578853</v>
      </c>
    </row>
    <row r="86" spans="4:12" x14ac:dyDescent="0.45">
      <c r="D86" s="3" t="s">
        <v>1003</v>
      </c>
      <c r="E86" s="44">
        <f>RATE(20-15, 0, -F85, K85)</f>
        <v>0.35140349886578853</v>
      </c>
    </row>
    <row r="87" spans="4:12" x14ac:dyDescent="0.45">
      <c r="D87" s="3" t="s">
        <v>921</v>
      </c>
    </row>
    <row r="100" spans="1:4" s="493" customFormat="1" x14ac:dyDescent="0.45">
      <c r="A100" s="462"/>
      <c r="B100" s="462"/>
      <c r="C100" s="463"/>
    </row>
    <row r="102" spans="1:4" x14ac:dyDescent="0.45">
      <c r="D102" s="3" t="s">
        <v>1136</v>
      </c>
    </row>
    <row r="121" spans="14:31" x14ac:dyDescent="0.45">
      <c r="AE121" s="3" t="s">
        <v>1008</v>
      </c>
    </row>
    <row r="125" spans="14:31" x14ac:dyDescent="0.45">
      <c r="N125" s="3" t="s">
        <v>1001</v>
      </c>
    </row>
    <row r="127" spans="14:31" x14ac:dyDescent="0.45">
      <c r="W127" s="3" t="s">
        <v>1002</v>
      </c>
    </row>
    <row r="129" spans="1:23" x14ac:dyDescent="0.45">
      <c r="D129" s="3" t="s">
        <v>1000</v>
      </c>
      <c r="W129" s="44">
        <f>RATE(16-11, 0, -325, 412)</f>
        <v>4.8582899830356664E-2</v>
      </c>
    </row>
    <row r="132" spans="1:23" s="472" customFormat="1" x14ac:dyDescent="0.45">
      <c r="A132" s="462"/>
      <c r="B132" s="462"/>
      <c r="C132" s="471" t="s">
        <v>993</v>
      </c>
    </row>
    <row r="134" spans="1:23" x14ac:dyDescent="0.45">
      <c r="D134" s="3" t="s">
        <v>999</v>
      </c>
    </row>
    <row r="135" spans="1:23" x14ac:dyDescent="0.45">
      <c r="D135" s="465"/>
      <c r="E135" s="474">
        <v>2014</v>
      </c>
      <c r="F135" s="474">
        <f>E135+1</f>
        <v>2015</v>
      </c>
      <c r="G135" s="474" t="s">
        <v>970</v>
      </c>
      <c r="H135" s="474" t="s">
        <v>971</v>
      </c>
      <c r="I135" s="474" t="s">
        <v>972</v>
      </c>
      <c r="J135" s="474" t="s">
        <v>973</v>
      </c>
      <c r="K135" s="474" t="s">
        <v>974</v>
      </c>
    </row>
    <row r="136" spans="1:23" x14ac:dyDescent="0.45">
      <c r="D136" s="3" t="s">
        <v>976</v>
      </c>
      <c r="E136" s="479">
        <v>11</v>
      </c>
      <c r="F136" s="3">
        <v>22</v>
      </c>
      <c r="G136" s="3">
        <v>37.1</v>
      </c>
      <c r="H136" s="3">
        <v>57.3</v>
      </c>
      <c r="I136" s="3">
        <v>84.1</v>
      </c>
      <c r="J136" s="3">
        <v>119.1</v>
      </c>
      <c r="K136" s="3">
        <v>160.30000000000001</v>
      </c>
    </row>
    <row r="137" spans="1:23" x14ac:dyDescent="0.45">
      <c r="D137" s="3" t="s">
        <v>977</v>
      </c>
      <c r="E137" s="482">
        <v>1.4E-2</v>
      </c>
      <c r="F137" s="44">
        <v>2.7E-2</v>
      </c>
      <c r="G137" s="44">
        <v>4.3999999999999997E-2</v>
      </c>
      <c r="H137" s="44">
        <v>6.5000000000000002E-2</v>
      </c>
      <c r="I137" s="44">
        <v>9.1999999999999998E-2</v>
      </c>
      <c r="J137" s="44">
        <v>0.125</v>
      </c>
      <c r="K137" s="44">
        <v>0.161</v>
      </c>
    </row>
    <row r="138" spans="1:23" x14ac:dyDescent="0.45">
      <c r="D138" s="3" t="s">
        <v>1004</v>
      </c>
      <c r="E138" s="44">
        <f>RATE(20-15, 0, -F136, K136)</f>
        <v>0.48765480148991303</v>
      </c>
    </row>
    <row r="150" spans="1:12" x14ac:dyDescent="0.45">
      <c r="L150" s="3" t="s">
        <v>961</v>
      </c>
    </row>
    <row r="157" spans="1:12" s="472" customFormat="1" x14ac:dyDescent="0.45">
      <c r="A157" s="462"/>
      <c r="B157" s="462"/>
      <c r="C157" s="471" t="s">
        <v>992</v>
      </c>
    </row>
    <row r="159" spans="1:12" x14ac:dyDescent="0.45">
      <c r="D159" s="465" t="s">
        <v>934</v>
      </c>
      <c r="E159" s="465" t="s">
        <v>986</v>
      </c>
      <c r="F159" s="465" t="s">
        <v>985</v>
      </c>
    </row>
    <row r="160" spans="1:12" x14ac:dyDescent="0.45">
      <c r="D160" s="3" t="s">
        <v>979</v>
      </c>
      <c r="E160" s="3">
        <v>8011</v>
      </c>
      <c r="F160" s="44">
        <v>9.2999999999999999E-2</v>
      </c>
    </row>
    <row r="161" spans="4:6" x14ac:dyDescent="0.45">
      <c r="D161" s="3" t="s">
        <v>980</v>
      </c>
      <c r="E161" s="3">
        <v>7668.2</v>
      </c>
      <c r="F161" s="44">
        <v>8.1000000000000003E-2</v>
      </c>
    </row>
    <row r="162" spans="4:6" x14ac:dyDescent="0.45">
      <c r="D162" s="3" t="s">
        <v>981</v>
      </c>
      <c r="E162" s="3">
        <v>3760.9</v>
      </c>
      <c r="F162" s="44">
        <v>7.4999999999999997E-2</v>
      </c>
    </row>
    <row r="163" spans="4:6" x14ac:dyDescent="0.45">
      <c r="D163" s="3" t="s">
        <v>982</v>
      </c>
      <c r="E163" s="3">
        <v>3021.7</v>
      </c>
      <c r="F163" s="44">
        <v>6.7000000000000004E-2</v>
      </c>
    </row>
    <row r="164" spans="4:6" x14ac:dyDescent="0.45">
      <c r="D164" s="3" t="s">
        <v>983</v>
      </c>
      <c r="E164" s="3">
        <v>2027.9</v>
      </c>
      <c r="F164" s="44">
        <v>6.6000000000000003E-2</v>
      </c>
    </row>
    <row r="165" spans="4:6" x14ac:dyDescent="0.45">
      <c r="D165" s="3" t="s">
        <v>987</v>
      </c>
      <c r="E165" s="3">
        <v>1214.2</v>
      </c>
      <c r="F165" s="44">
        <v>2.5000000000000001E-2</v>
      </c>
    </row>
    <row r="166" spans="4:6" x14ac:dyDescent="0.45">
      <c r="D166" s="3" t="s">
        <v>990</v>
      </c>
      <c r="E166" s="3">
        <v>1208.9000000000001</v>
      </c>
      <c r="F166" s="44">
        <v>5.2999999999999999E-2</v>
      </c>
    </row>
    <row r="167" spans="4:6" x14ac:dyDescent="0.45">
      <c r="D167" s="3" t="s">
        <v>989</v>
      </c>
      <c r="E167" s="3">
        <v>1116.7</v>
      </c>
      <c r="F167" s="44">
        <v>8.0000000000000002E-3</v>
      </c>
    </row>
    <row r="168" spans="4:6" x14ac:dyDescent="0.45">
      <c r="D168" s="483" t="s">
        <v>984</v>
      </c>
      <c r="E168" s="483">
        <v>724.7</v>
      </c>
      <c r="F168" s="484">
        <v>5.6000000000000001E-2</v>
      </c>
    </row>
    <row r="169" spans="4:6" x14ac:dyDescent="0.45">
      <c r="D169" s="483" t="s">
        <v>991</v>
      </c>
      <c r="E169" s="483">
        <v>657.9</v>
      </c>
      <c r="F169" s="484">
        <v>8.9999999999999993E-3</v>
      </c>
    </row>
    <row r="170" spans="4:6" ht="17.5" thickBot="1" x14ac:dyDescent="0.5">
      <c r="D170" s="434" t="s">
        <v>988</v>
      </c>
      <c r="E170" s="434">
        <v>640.29999999999995</v>
      </c>
      <c r="F170" s="426">
        <v>5.6000000000000001E-2</v>
      </c>
    </row>
    <row r="171" spans="4:6" x14ac:dyDescent="0.45">
      <c r="D171" s="483"/>
      <c r="E171" s="483"/>
      <c r="F171" s="484"/>
    </row>
    <row r="179" spans="1:4" x14ac:dyDescent="0.45">
      <c r="D179" s="3" t="s">
        <v>961</v>
      </c>
    </row>
    <row r="182" spans="1:4" s="470" customFormat="1" x14ac:dyDescent="0.45">
      <c r="A182" s="462"/>
      <c r="B182" s="468" t="s">
        <v>959</v>
      </c>
      <c r="C182" s="469"/>
    </row>
    <row r="184" spans="1:4" s="472" customFormat="1" x14ac:dyDescent="0.45">
      <c r="A184" s="462"/>
      <c r="B184" s="462"/>
      <c r="C184" s="471" t="s">
        <v>962</v>
      </c>
    </row>
    <row r="209" spans="1:11" s="472" customFormat="1" x14ac:dyDescent="0.45">
      <c r="A209" s="462"/>
      <c r="B209" s="462"/>
      <c r="C209" s="485" t="s">
        <v>995</v>
      </c>
    </row>
    <row r="211" spans="1:11" x14ac:dyDescent="0.45">
      <c r="C211" s="463" t="s">
        <v>1124</v>
      </c>
    </row>
    <row r="212" spans="1:11" x14ac:dyDescent="0.45">
      <c r="D212" s="3" t="s">
        <v>1145</v>
      </c>
    </row>
    <row r="213" spans="1:11" x14ac:dyDescent="0.45">
      <c r="D213" s="465"/>
      <c r="E213" s="474">
        <v>2014</v>
      </c>
      <c r="F213" s="474">
        <f>E213+1</f>
        <v>2015</v>
      </c>
      <c r="G213" s="474" t="s">
        <v>970</v>
      </c>
      <c r="H213" s="474" t="s">
        <v>971</v>
      </c>
      <c r="I213" s="474" t="s">
        <v>972</v>
      </c>
      <c r="J213" s="474" t="s">
        <v>973</v>
      </c>
      <c r="K213" s="474" t="s">
        <v>974</v>
      </c>
    </row>
    <row r="214" spans="1:11" x14ac:dyDescent="0.45">
      <c r="D214" s="3" t="s">
        <v>1126</v>
      </c>
      <c r="E214" s="479">
        <v>6.5</v>
      </c>
      <c r="F214" s="3">
        <v>14.5</v>
      </c>
      <c r="G214" s="3">
        <v>24.3</v>
      </c>
      <c r="H214" s="3">
        <v>36.4</v>
      </c>
      <c r="I214" s="3">
        <v>51.1</v>
      </c>
      <c r="J214" s="3">
        <v>68.8</v>
      </c>
      <c r="K214" s="3">
        <v>89.8</v>
      </c>
    </row>
    <row r="215" spans="1:11" x14ac:dyDescent="0.45">
      <c r="D215" s="3" t="s">
        <v>994</v>
      </c>
      <c r="E215" s="482">
        <v>8.0000000000000002E-3</v>
      </c>
      <c r="F215" s="44">
        <v>1.7999999999999999E-2</v>
      </c>
      <c r="G215" s="44">
        <v>2.9000000000000001E-2</v>
      </c>
      <c r="H215" s="44">
        <v>4.1000000000000002E-2</v>
      </c>
      <c r="I215" s="44">
        <v>5.6000000000000001E-2</v>
      </c>
      <c r="J215" s="44">
        <v>7.1999999999999995E-2</v>
      </c>
      <c r="K215" s="44">
        <v>0.09</v>
      </c>
    </row>
    <row r="216" spans="1:11" x14ac:dyDescent="0.45">
      <c r="D216" s="3" t="s">
        <v>1040</v>
      </c>
      <c r="E216" s="516">
        <f t="shared" ref="E216:K216" si="13">E214*$E$224</f>
        <v>0.49347461969586803</v>
      </c>
      <c r="F216" s="516">
        <f t="shared" si="13"/>
        <v>1.1008279977830904</v>
      </c>
      <c r="G216" s="516">
        <f t="shared" si="13"/>
        <v>1.8448358859399376</v>
      </c>
      <c r="H216" s="516">
        <f t="shared" si="13"/>
        <v>2.7634578702968611</v>
      </c>
      <c r="I216" s="516">
        <f t="shared" si="13"/>
        <v>3.8794697025321323</v>
      </c>
      <c r="J216" s="516">
        <f t="shared" si="13"/>
        <v>5.2232390515501113</v>
      </c>
      <c r="K216" s="516">
        <f t="shared" si="13"/>
        <v>6.8175416690290689</v>
      </c>
    </row>
    <row r="217" spans="1:11" x14ac:dyDescent="0.45">
      <c r="E217" s="515"/>
      <c r="F217" s="44"/>
      <c r="G217" s="44"/>
      <c r="H217" s="44"/>
      <c r="I217" s="44"/>
      <c r="J217" s="44"/>
      <c r="K217" s="44"/>
    </row>
    <row r="218" spans="1:11" x14ac:dyDescent="0.45">
      <c r="C218" s="463" t="s">
        <v>1123</v>
      </c>
      <c r="E218" s="3" t="s">
        <v>1125</v>
      </c>
      <c r="F218" s="515">
        <f>R_Global!E338</f>
        <v>0.11209808634337652</v>
      </c>
      <c r="G218" s="44"/>
      <c r="H218" s="44"/>
      <c r="I218" s="44"/>
      <c r="J218" s="44"/>
      <c r="K218" s="44"/>
    </row>
    <row r="219" spans="1:11" x14ac:dyDescent="0.45">
      <c r="D219" s="465"/>
      <c r="E219" s="474"/>
      <c r="F219" s="474" t="s">
        <v>571</v>
      </c>
      <c r="G219" s="474" t="s">
        <v>970</v>
      </c>
      <c r="H219" s="474" t="s">
        <v>971</v>
      </c>
      <c r="I219" s="474" t="s">
        <v>972</v>
      </c>
      <c r="J219" s="474" t="s">
        <v>973</v>
      </c>
      <c r="K219" s="474" t="s">
        <v>974</v>
      </c>
    </row>
    <row r="220" spans="1:11" x14ac:dyDescent="0.45">
      <c r="D220" s="3" t="s">
        <v>1127</v>
      </c>
      <c r="E220" s="477"/>
      <c r="F220" s="477">
        <f t="shared" ref="F220:K220" si="14">F214*$F$218</f>
        <v>1.6254222519789596</v>
      </c>
      <c r="G220" s="477">
        <f t="shared" si="14"/>
        <v>2.7239834981440496</v>
      </c>
      <c r="H220" s="477">
        <f t="shared" si="14"/>
        <v>4.0803703428989051</v>
      </c>
      <c r="I220" s="477">
        <f t="shared" si="14"/>
        <v>5.7282122121465404</v>
      </c>
      <c r="J220" s="477">
        <f t="shared" si="14"/>
        <v>7.7123483404243043</v>
      </c>
      <c r="K220" s="477">
        <f t="shared" si="14"/>
        <v>10.066408153635212</v>
      </c>
    </row>
    <row r="221" spans="1:11" x14ac:dyDescent="0.45">
      <c r="E221" s="515"/>
      <c r="F221" s="44"/>
      <c r="G221" s="44"/>
      <c r="H221" s="44"/>
      <c r="I221" s="44"/>
      <c r="J221" s="44"/>
      <c r="K221" s="44"/>
    </row>
    <row r="222" spans="1:11" x14ac:dyDescent="0.45">
      <c r="E222" s="515"/>
      <c r="F222" s="44"/>
      <c r="G222" s="44"/>
      <c r="H222" s="44"/>
      <c r="I222" s="44"/>
      <c r="J222" s="44"/>
      <c r="K222" s="44"/>
    </row>
    <row r="223" spans="1:11" x14ac:dyDescent="0.45">
      <c r="D223" s="3" t="s">
        <v>1005</v>
      </c>
      <c r="E223" s="44">
        <f>RATE(20-15, 0, -F214, K214)</f>
        <v>0.44006357969079801</v>
      </c>
    </row>
    <row r="224" spans="1:11" x14ac:dyDescent="0.45">
      <c r="D224" s="3" t="s">
        <v>1039</v>
      </c>
      <c r="E224" s="44">
        <f>R_Global!E33</f>
        <v>7.5919172260902779E-2</v>
      </c>
    </row>
    <row r="239" spans="1:3" s="472" customFormat="1" x14ac:dyDescent="0.45">
      <c r="A239" s="462"/>
      <c r="B239" s="462"/>
      <c r="C239" s="485" t="s">
        <v>1137</v>
      </c>
    </row>
    <row r="241" spans="2:18" x14ac:dyDescent="0.45">
      <c r="D241" s="465"/>
      <c r="E241" s="465"/>
      <c r="F241" s="569">
        <v>2013</v>
      </c>
      <c r="G241" s="569">
        <v>2014</v>
      </c>
      <c r="H241" s="569">
        <v>2015</v>
      </c>
      <c r="I241" s="569" t="s">
        <v>1138</v>
      </c>
      <c r="J241" s="569" t="s">
        <v>1139</v>
      </c>
      <c r="K241" s="569" t="s">
        <v>1140</v>
      </c>
      <c r="L241" s="569" t="s">
        <v>1142</v>
      </c>
      <c r="M241" s="569" t="s">
        <v>1141</v>
      </c>
      <c r="N241" s="577" t="s">
        <v>1149</v>
      </c>
      <c r="O241" s="577"/>
      <c r="P241" s="577"/>
      <c r="Q241" s="577"/>
      <c r="R241" s="577"/>
    </row>
    <row r="242" spans="2:18" x14ac:dyDescent="0.45">
      <c r="C242" s="575" t="s">
        <v>1146</v>
      </c>
      <c r="D242" s="574" t="s">
        <v>1144</v>
      </c>
      <c r="E242" s="574"/>
      <c r="F242" s="572">
        <v>5302</v>
      </c>
      <c r="G242" s="572">
        <v>5939</v>
      </c>
      <c r="H242" s="572">
        <v>7482</v>
      </c>
      <c r="I242" s="571">
        <f>H242*(1+I250)</f>
        <v>10774.555703246549</v>
      </c>
      <c r="J242" s="571">
        <f t="shared" ref="J242:M242" si="15">I242*(1+J250)</f>
        <v>15516.045255595129</v>
      </c>
      <c r="K242" s="571">
        <f t="shared" si="15"/>
        <v>22344.091673416744</v>
      </c>
      <c r="L242" s="571">
        <f t="shared" si="15"/>
        <v>32176.912640159866</v>
      </c>
      <c r="M242" s="571">
        <f t="shared" si="15"/>
        <v>46336.799999986702</v>
      </c>
    </row>
    <row r="243" spans="2:18" x14ac:dyDescent="0.45">
      <c r="C243" s="575" t="s">
        <v>1147</v>
      </c>
      <c r="D243" s="493" t="s">
        <v>1144</v>
      </c>
      <c r="E243" s="493"/>
      <c r="F243" s="576">
        <f>F242/1000</f>
        <v>5.3019999999999996</v>
      </c>
      <c r="G243" s="576">
        <f t="shared" ref="G243:M243" si="16">G242/1000</f>
        <v>5.9390000000000001</v>
      </c>
      <c r="H243" s="576">
        <f t="shared" si="16"/>
        <v>7.4820000000000002</v>
      </c>
      <c r="I243" s="576">
        <f t="shared" si="16"/>
        <v>10.77455570324655</v>
      </c>
      <c r="J243" s="576">
        <f t="shared" si="16"/>
        <v>15.516045255595129</v>
      </c>
      <c r="K243" s="576">
        <f t="shared" si="16"/>
        <v>22.344091673416745</v>
      </c>
      <c r="L243" s="576">
        <f t="shared" si="16"/>
        <v>32.176912640159863</v>
      </c>
      <c r="M243" s="576">
        <f t="shared" si="16"/>
        <v>46.336799999986702</v>
      </c>
    </row>
    <row r="244" spans="2:18" x14ac:dyDescent="0.45">
      <c r="C244" s="575" t="s">
        <v>1146</v>
      </c>
      <c r="D244" s="574" t="s">
        <v>1148</v>
      </c>
      <c r="E244" s="574"/>
      <c r="F244" s="572">
        <f>F242/3</f>
        <v>1767.3333333333333</v>
      </c>
      <c r="G244" s="572">
        <f t="shared" ref="G244:M244" si="17">G242/3</f>
        <v>1979.6666666666667</v>
      </c>
      <c r="H244" s="572">
        <f t="shared" si="17"/>
        <v>2494</v>
      </c>
      <c r="I244" s="571">
        <f t="shared" si="17"/>
        <v>3591.5185677488498</v>
      </c>
      <c r="J244" s="571">
        <f t="shared" si="17"/>
        <v>5172.0150851983763</v>
      </c>
      <c r="K244" s="571">
        <f t="shared" si="17"/>
        <v>7448.0305578055813</v>
      </c>
      <c r="L244" s="571">
        <f t="shared" si="17"/>
        <v>10725.637546719956</v>
      </c>
      <c r="M244" s="571">
        <f t="shared" si="17"/>
        <v>15445.599999995567</v>
      </c>
    </row>
    <row r="245" spans="2:18" x14ac:dyDescent="0.45">
      <c r="C245" s="575" t="s">
        <v>1147</v>
      </c>
      <c r="D245" s="493" t="s">
        <v>1148</v>
      </c>
      <c r="E245" s="493"/>
      <c r="F245" s="576">
        <f t="shared" ref="F245:M245" si="18">F243/3</f>
        <v>1.7673333333333332</v>
      </c>
      <c r="G245" s="576">
        <f t="shared" si="18"/>
        <v>1.9796666666666667</v>
      </c>
      <c r="H245" s="576">
        <f t="shared" si="18"/>
        <v>2.4940000000000002</v>
      </c>
      <c r="I245" s="576">
        <f t="shared" si="18"/>
        <v>3.5915185677488499</v>
      </c>
      <c r="J245" s="576">
        <f t="shared" si="18"/>
        <v>5.1720150851983764</v>
      </c>
      <c r="K245" s="576">
        <f t="shared" si="18"/>
        <v>7.4480305578055814</v>
      </c>
      <c r="L245" s="576">
        <f t="shared" si="18"/>
        <v>10.725637546719954</v>
      </c>
      <c r="M245" s="576">
        <f t="shared" si="18"/>
        <v>15.445599999995567</v>
      </c>
    </row>
    <row r="246" spans="2:18" x14ac:dyDescent="0.45">
      <c r="B246" s="583" t="s">
        <v>1153</v>
      </c>
      <c r="C246" s="575" t="s">
        <v>1152</v>
      </c>
      <c r="D246" s="483" t="s">
        <v>1144</v>
      </c>
      <c r="E246" s="483"/>
      <c r="F246" s="578">
        <f>F242/4</f>
        <v>1325.5</v>
      </c>
      <c r="G246" s="578">
        <f t="shared" ref="G246:M246" si="19">G242/4</f>
        <v>1484.75</v>
      </c>
      <c r="H246" s="578">
        <f t="shared" si="19"/>
        <v>1870.5</v>
      </c>
      <c r="I246" s="579">
        <f t="shared" si="19"/>
        <v>2693.6389258116374</v>
      </c>
      <c r="J246" s="579">
        <f t="shared" si="19"/>
        <v>3879.0113138987822</v>
      </c>
      <c r="K246" s="579">
        <f t="shared" si="19"/>
        <v>5586.022918354186</v>
      </c>
      <c r="L246" s="579">
        <f t="shared" si="19"/>
        <v>8044.2281600399665</v>
      </c>
      <c r="M246" s="579">
        <f t="shared" si="19"/>
        <v>11584.199999996676</v>
      </c>
    </row>
    <row r="247" spans="2:18" x14ac:dyDescent="0.45">
      <c r="B247" s="583" t="s">
        <v>1154</v>
      </c>
      <c r="C247" s="575" t="s">
        <v>1152</v>
      </c>
      <c r="D247" s="580" t="s">
        <v>1151</v>
      </c>
      <c r="E247" s="580"/>
      <c r="F247" s="581">
        <f>F242/18</f>
        <v>294.55555555555554</v>
      </c>
      <c r="G247" s="581">
        <f t="shared" ref="G247:M247" si="20">G242/18</f>
        <v>329.94444444444446</v>
      </c>
      <c r="H247" s="581">
        <f t="shared" si="20"/>
        <v>415.66666666666669</v>
      </c>
      <c r="I247" s="582">
        <f t="shared" si="20"/>
        <v>598.5864279581416</v>
      </c>
      <c r="J247" s="582">
        <f t="shared" si="20"/>
        <v>862.00251419972938</v>
      </c>
      <c r="K247" s="582">
        <f t="shared" si="20"/>
        <v>1241.3384263009302</v>
      </c>
      <c r="L247" s="582">
        <f t="shared" si="20"/>
        <v>1787.6062577866592</v>
      </c>
      <c r="M247" s="582">
        <f t="shared" si="20"/>
        <v>2574.2666666659279</v>
      </c>
    </row>
    <row r="248" spans="2:18" x14ac:dyDescent="0.45">
      <c r="D248" s="3" t="str">
        <f>D214</f>
        <v># of Connected Cars with Infotainment</v>
      </c>
      <c r="F248" s="572"/>
      <c r="G248" s="572">
        <f>E214</f>
        <v>6.5</v>
      </c>
      <c r="H248" s="572">
        <f t="shared" ref="H248:M248" si="21">F214</f>
        <v>14.5</v>
      </c>
      <c r="I248" s="571">
        <f t="shared" si="21"/>
        <v>24.3</v>
      </c>
      <c r="J248" s="571">
        <f t="shared" si="21"/>
        <v>36.4</v>
      </c>
      <c r="K248" s="571">
        <f t="shared" si="21"/>
        <v>51.1</v>
      </c>
      <c r="L248" s="571">
        <f t="shared" si="21"/>
        <v>68.8</v>
      </c>
      <c r="M248" s="571">
        <f t="shared" si="21"/>
        <v>89.8</v>
      </c>
    </row>
    <row r="250" spans="2:18" x14ac:dyDescent="0.45">
      <c r="D250" s="3" t="s">
        <v>1143</v>
      </c>
      <c r="F250" s="572"/>
      <c r="G250" s="572"/>
      <c r="H250" s="573">
        <f>RATE(2, 0, -F242, H242)</f>
        <v>0.1879249125629068</v>
      </c>
      <c r="I250" s="570">
        <f>$E$223</f>
        <v>0.44006357969079801</v>
      </c>
      <c r="J250" s="570">
        <f t="shared" ref="J250:M250" si="22">$E$223</f>
        <v>0.44006357969079801</v>
      </c>
      <c r="K250" s="570">
        <f t="shared" si="22"/>
        <v>0.44006357969079801</v>
      </c>
      <c r="L250" s="570">
        <f t="shared" si="22"/>
        <v>0.44006357969079801</v>
      </c>
      <c r="M250" s="570">
        <f t="shared" si="22"/>
        <v>0.44006357969079801</v>
      </c>
    </row>
    <row r="252" spans="2:18" x14ac:dyDescent="0.45">
      <c r="D252" s="3" t="s">
        <v>1150</v>
      </c>
      <c r="I252" s="44">
        <f>RATE(20-16, 0, -I246, M246)</f>
        <v>0.44006357969108001</v>
      </c>
    </row>
    <row r="253" spans="2:18" x14ac:dyDescent="0.45">
      <c r="D253" s="3" t="s">
        <v>1150</v>
      </c>
      <c r="I253" s="44">
        <f>RATE(20-16, 0, -I247, M247)</f>
        <v>0.44006357969108001</v>
      </c>
    </row>
    <row r="272" spans="1:3" s="472" customFormat="1" x14ac:dyDescent="0.45">
      <c r="A272" s="462"/>
      <c r="B272" s="462"/>
      <c r="C272" s="471" t="s">
        <v>960</v>
      </c>
    </row>
    <row r="274" spans="4:6" x14ac:dyDescent="0.45">
      <c r="D274" s="3" t="s">
        <v>978</v>
      </c>
      <c r="F274" s="487"/>
    </row>
    <row r="275" spans="4:6" x14ac:dyDescent="0.45">
      <c r="D275" s="465" t="s">
        <v>934</v>
      </c>
      <c r="E275" s="465" t="s">
        <v>986</v>
      </c>
      <c r="F275" s="488"/>
    </row>
    <row r="276" spans="4:6" x14ac:dyDescent="0.45">
      <c r="D276" s="3" t="s">
        <v>979</v>
      </c>
      <c r="E276" s="3">
        <v>307.7</v>
      </c>
      <c r="F276" s="489"/>
    </row>
    <row r="277" spans="4:6" x14ac:dyDescent="0.45">
      <c r="D277" s="3" t="s">
        <v>980</v>
      </c>
      <c r="E277" s="3">
        <v>275.60000000000002</v>
      </c>
      <c r="F277" s="489"/>
    </row>
    <row r="278" spans="4:6" x14ac:dyDescent="0.45">
      <c r="D278" s="3" t="s">
        <v>981</v>
      </c>
      <c r="E278" s="3">
        <v>160.9</v>
      </c>
      <c r="F278" s="489"/>
    </row>
    <row r="279" spans="4:6" x14ac:dyDescent="0.45">
      <c r="D279" s="3" t="s">
        <v>982</v>
      </c>
      <c r="E279" s="3">
        <v>133.30000000000001</v>
      </c>
      <c r="F279" s="489"/>
    </row>
    <row r="280" spans="4:6" x14ac:dyDescent="0.45">
      <c r="D280" s="3" t="s">
        <v>983</v>
      </c>
      <c r="E280" s="3">
        <v>83.3</v>
      </c>
      <c r="F280" s="489"/>
    </row>
    <row r="281" spans="4:6" x14ac:dyDescent="0.45">
      <c r="D281" s="3" t="s">
        <v>989</v>
      </c>
      <c r="E281" s="3">
        <v>52.4</v>
      </c>
      <c r="F281" s="489"/>
    </row>
    <row r="282" spans="4:6" x14ac:dyDescent="0.45">
      <c r="D282" s="3" t="s">
        <v>987</v>
      </c>
      <c r="E282" s="3">
        <v>48.8</v>
      </c>
      <c r="F282" s="489"/>
    </row>
    <row r="283" spans="4:6" x14ac:dyDescent="0.45">
      <c r="D283" s="3" t="s">
        <v>990</v>
      </c>
      <c r="E283" s="3">
        <v>45.9</v>
      </c>
      <c r="F283" s="489"/>
    </row>
    <row r="284" spans="4:6" x14ac:dyDescent="0.45">
      <c r="D284" s="483" t="s">
        <v>991</v>
      </c>
      <c r="E284" s="483">
        <v>29.7</v>
      </c>
      <c r="F284" s="489"/>
    </row>
    <row r="285" spans="4:6" x14ac:dyDescent="0.45">
      <c r="D285" s="483" t="s">
        <v>984</v>
      </c>
      <c r="E285" s="483">
        <v>27.6</v>
      </c>
      <c r="F285" s="489"/>
    </row>
    <row r="286" spans="4:6" ht="17.5" thickBot="1" x14ac:dyDescent="0.5">
      <c r="D286" s="434" t="s">
        <v>988</v>
      </c>
      <c r="E286" s="434">
        <v>26.2</v>
      </c>
      <c r="F286" s="489"/>
    </row>
    <row r="287" spans="4:6" x14ac:dyDescent="0.45">
      <c r="F287" s="487"/>
    </row>
    <row r="296" spans="1:21" x14ac:dyDescent="0.45">
      <c r="H296" s="3" t="s">
        <v>998</v>
      </c>
    </row>
    <row r="299" spans="1:21" s="470" customFormat="1" x14ac:dyDescent="0.45">
      <c r="A299" s="462"/>
      <c r="B299" s="468" t="s">
        <v>957</v>
      </c>
      <c r="C299" s="469"/>
    </row>
    <row r="301" spans="1:21" s="472" customFormat="1" x14ac:dyDescent="0.45">
      <c r="A301" s="462"/>
      <c r="B301" s="462"/>
      <c r="C301" s="471" t="s">
        <v>918</v>
      </c>
    </row>
    <row r="303" spans="1:21" x14ac:dyDescent="0.45">
      <c r="I303" s="3" t="s">
        <v>922</v>
      </c>
      <c r="J303" s="473" t="s">
        <v>919</v>
      </c>
      <c r="K303" s="473" t="s">
        <v>920</v>
      </c>
      <c r="M303" s="464" t="s">
        <v>925</v>
      </c>
      <c r="U303" s="464" t="s">
        <v>909</v>
      </c>
    </row>
    <row r="304" spans="1:21" x14ac:dyDescent="0.45">
      <c r="J304" s="486">
        <v>1</v>
      </c>
      <c r="K304" s="486">
        <v>1.1200000000000001</v>
      </c>
      <c r="M304" s="3" t="s">
        <v>927</v>
      </c>
    </row>
    <row r="305" spans="4:21" x14ac:dyDescent="0.45">
      <c r="D305" s="3" t="s">
        <v>923</v>
      </c>
      <c r="M305" s="3" t="s">
        <v>924</v>
      </c>
      <c r="U305" s="3" t="s">
        <v>926</v>
      </c>
    </row>
    <row r="306" spans="4:21" x14ac:dyDescent="0.45">
      <c r="D306" s="465"/>
      <c r="E306" s="474">
        <v>2014</v>
      </c>
      <c r="F306" s="474">
        <v>2015</v>
      </c>
      <c r="G306" s="474">
        <v>2016</v>
      </c>
      <c r="H306" s="474">
        <v>2017</v>
      </c>
      <c r="I306" s="474">
        <v>2018</v>
      </c>
      <c r="J306" s="474">
        <v>2019</v>
      </c>
      <c r="K306" s="474">
        <v>2020</v>
      </c>
    </row>
    <row r="307" spans="4:21" x14ac:dyDescent="0.45">
      <c r="D307" s="3" t="s">
        <v>919</v>
      </c>
      <c r="E307" s="3">
        <v>19</v>
      </c>
      <c r="F307" s="479">
        <f>($K$307-$E$307)/6+E307</f>
        <v>19.666666666666668</v>
      </c>
      <c r="G307" s="479">
        <f t="shared" ref="G307:J307" si="23">($K$307-$E$307)/6+F307</f>
        <v>20.333333333333336</v>
      </c>
      <c r="H307" s="479">
        <f t="shared" si="23"/>
        <v>21.000000000000004</v>
      </c>
      <c r="I307" s="479">
        <f t="shared" si="23"/>
        <v>21.666666666666671</v>
      </c>
      <c r="J307" s="479">
        <f t="shared" si="23"/>
        <v>22.333333333333339</v>
      </c>
      <c r="K307" s="3">
        <v>23</v>
      </c>
    </row>
    <row r="308" spans="4:21" x14ac:dyDescent="0.45">
      <c r="D308" s="3" t="s">
        <v>920</v>
      </c>
      <c r="E308" s="477">
        <f>E307*$K$304</f>
        <v>21.28</v>
      </c>
      <c r="F308" s="479">
        <f>($K$308-$E$308)/6+E308</f>
        <v>22.026666666666667</v>
      </c>
      <c r="G308" s="479">
        <f t="shared" ref="G308:J308" si="24">($K$308-$E$308)/6+F308</f>
        <v>22.773333333333333</v>
      </c>
      <c r="H308" s="479">
        <f t="shared" si="24"/>
        <v>23.52</v>
      </c>
      <c r="I308" s="479">
        <f t="shared" si="24"/>
        <v>24.266666666666666</v>
      </c>
      <c r="J308" s="479">
        <f t="shared" si="24"/>
        <v>25.013333333333332</v>
      </c>
      <c r="K308" s="477">
        <f>K307*$K$304</f>
        <v>25.76</v>
      </c>
    </row>
    <row r="309" spans="4:21" x14ac:dyDescent="0.45">
      <c r="F309" s="3" t="s">
        <v>996</v>
      </c>
    </row>
    <row r="311" spans="4:21" x14ac:dyDescent="0.45">
      <c r="D311" s="3" t="s">
        <v>997</v>
      </c>
      <c r="E311" s="44">
        <f>RATE(K306-E306,0, -E308,K308)</f>
        <v>3.235493734099544E-2</v>
      </c>
    </row>
    <row r="313" spans="4:21" x14ac:dyDescent="0.45">
      <c r="D313" s="465"/>
      <c r="E313" s="474">
        <v>2014</v>
      </c>
      <c r="F313" s="474" t="s">
        <v>970</v>
      </c>
      <c r="G313" s="474" t="s">
        <v>972</v>
      </c>
      <c r="H313" s="474" t="s">
        <v>974</v>
      </c>
      <c r="J313" s="478"/>
    </row>
    <row r="314" spans="4:21" x14ac:dyDescent="0.45">
      <c r="E314" s="477">
        <f>E308</f>
        <v>21.28</v>
      </c>
      <c r="F314" s="477">
        <f>G308</f>
        <v>22.773333333333333</v>
      </c>
      <c r="G314" s="477">
        <f>I308</f>
        <v>24.266666666666666</v>
      </c>
      <c r="H314" s="477">
        <f>K308</f>
        <v>25.76</v>
      </c>
      <c r="J314" s="477"/>
    </row>
    <row r="325" spans="1:32" x14ac:dyDescent="0.45">
      <c r="AF325" s="3" t="s">
        <v>1067</v>
      </c>
    </row>
    <row r="333" spans="1:32" x14ac:dyDescent="0.45">
      <c r="P333" s="3">
        <f>I331</f>
        <v>0</v>
      </c>
    </row>
    <row r="336" spans="1:32" s="472" customFormat="1" x14ac:dyDescent="0.45">
      <c r="A336" s="462"/>
      <c r="B336" s="462"/>
      <c r="C336" s="471" t="s">
        <v>928</v>
      </c>
    </row>
    <row r="338" spans="4:16" x14ac:dyDescent="0.45">
      <c r="G338" s="464" t="s">
        <v>930</v>
      </c>
      <c r="P338" s="464" t="s">
        <v>929</v>
      </c>
    </row>
    <row r="339" spans="4:16" x14ac:dyDescent="0.45">
      <c r="D339" s="492" t="s">
        <v>936</v>
      </c>
      <c r="E339" s="492" t="s">
        <v>933</v>
      </c>
      <c r="F339" s="492" t="s">
        <v>934</v>
      </c>
      <c r="G339" s="492" t="s">
        <v>935</v>
      </c>
      <c r="H339" s="3" t="s">
        <v>1006</v>
      </c>
      <c r="I339" s="3" t="s">
        <v>1007</v>
      </c>
    </row>
    <row r="340" spans="4:16" x14ac:dyDescent="0.45">
      <c r="D340" s="490">
        <v>1</v>
      </c>
      <c r="E340" s="483" t="s">
        <v>931</v>
      </c>
      <c r="F340" s="483" t="s">
        <v>951</v>
      </c>
      <c r="G340" s="483">
        <v>4510</v>
      </c>
      <c r="H340" s="370">
        <v>0.121</v>
      </c>
      <c r="I340" s="3">
        <f>G340/H340</f>
        <v>37272.727272727272</v>
      </c>
    </row>
    <row r="341" spans="4:16" x14ac:dyDescent="0.45">
      <c r="D341" s="490">
        <f>D340+1</f>
        <v>2</v>
      </c>
      <c r="E341" s="483" t="s">
        <v>932</v>
      </c>
      <c r="F341" s="483" t="s">
        <v>952</v>
      </c>
      <c r="G341" s="483">
        <v>4320</v>
      </c>
      <c r="H341" s="370">
        <v>9.4E-2</v>
      </c>
    </row>
    <row r="342" spans="4:16" x14ac:dyDescent="0.45">
      <c r="D342" s="490">
        <f t="shared" ref="D342:D355" si="25">D341+1</f>
        <v>3</v>
      </c>
      <c r="E342" s="483" t="s">
        <v>937</v>
      </c>
      <c r="F342" s="483" t="s">
        <v>953</v>
      </c>
      <c r="G342" s="483">
        <v>3210</v>
      </c>
      <c r="H342" s="370"/>
    </row>
    <row r="343" spans="4:16" x14ac:dyDescent="0.45">
      <c r="D343" s="490">
        <f t="shared" si="25"/>
        <v>4</v>
      </c>
      <c r="E343" s="483" t="s">
        <v>938</v>
      </c>
      <c r="F343" s="483" t="s">
        <v>951</v>
      </c>
      <c r="G343" s="483">
        <v>3125</v>
      </c>
      <c r="H343" s="370">
        <v>9.8000000000000004E-2</v>
      </c>
    </row>
    <row r="344" spans="4:16" x14ac:dyDescent="0.45">
      <c r="D344" s="490">
        <f t="shared" si="25"/>
        <v>5</v>
      </c>
      <c r="E344" s="483" t="s">
        <v>939</v>
      </c>
      <c r="F344" s="483" t="s">
        <v>951</v>
      </c>
      <c r="G344" s="483">
        <v>2530</v>
      </c>
      <c r="H344" s="370"/>
    </row>
    <row r="345" spans="4:16" x14ac:dyDescent="0.45">
      <c r="D345" s="490">
        <f t="shared" si="25"/>
        <v>6</v>
      </c>
      <c r="E345" s="483" t="s">
        <v>940</v>
      </c>
      <c r="F345" s="483" t="s">
        <v>951</v>
      </c>
      <c r="G345" s="483">
        <v>2180</v>
      </c>
      <c r="H345" s="370"/>
    </row>
    <row r="346" spans="4:16" x14ac:dyDescent="0.45">
      <c r="D346" s="490">
        <f t="shared" si="25"/>
        <v>7</v>
      </c>
      <c r="E346" s="483" t="s">
        <v>941</v>
      </c>
      <c r="F346" s="483" t="s">
        <v>951</v>
      </c>
      <c r="G346" s="483">
        <v>1690</v>
      </c>
      <c r="H346" s="370"/>
    </row>
    <row r="347" spans="4:16" x14ac:dyDescent="0.45">
      <c r="D347" s="490">
        <f t="shared" si="25"/>
        <v>8</v>
      </c>
      <c r="E347" s="483" t="s">
        <v>942</v>
      </c>
      <c r="F347" s="483" t="s">
        <v>951</v>
      </c>
      <c r="G347" s="483">
        <v>1430</v>
      </c>
      <c r="H347" s="370"/>
    </row>
    <row r="348" spans="4:16" x14ac:dyDescent="0.45">
      <c r="D348" s="490">
        <f t="shared" si="25"/>
        <v>9</v>
      </c>
      <c r="E348" s="483" t="s">
        <v>943</v>
      </c>
      <c r="F348" s="483" t="s">
        <v>951</v>
      </c>
      <c r="G348" s="483">
        <v>1410</v>
      </c>
      <c r="H348" s="370"/>
    </row>
    <row r="349" spans="4:16" x14ac:dyDescent="0.45">
      <c r="D349" s="490">
        <f t="shared" si="25"/>
        <v>10</v>
      </c>
      <c r="E349" s="483" t="s">
        <v>944</v>
      </c>
      <c r="F349" s="483" t="s">
        <v>954</v>
      </c>
      <c r="G349" s="483">
        <v>1210</v>
      </c>
      <c r="H349" s="370"/>
    </row>
    <row r="350" spans="4:16" x14ac:dyDescent="0.45">
      <c r="D350" s="490">
        <f t="shared" si="25"/>
        <v>11</v>
      </c>
      <c r="E350" s="483" t="s">
        <v>945</v>
      </c>
      <c r="F350" s="483" t="s">
        <v>953</v>
      </c>
      <c r="G350" s="483">
        <v>1200</v>
      </c>
      <c r="H350" s="370"/>
    </row>
    <row r="351" spans="4:16" x14ac:dyDescent="0.45">
      <c r="D351" s="490">
        <f t="shared" si="25"/>
        <v>12</v>
      </c>
      <c r="E351" s="483" t="s">
        <v>946</v>
      </c>
      <c r="F351" s="483" t="s">
        <v>955</v>
      </c>
      <c r="G351" s="483">
        <v>1030</v>
      </c>
      <c r="H351" s="370"/>
    </row>
    <row r="352" spans="4:16" x14ac:dyDescent="0.45">
      <c r="D352" s="490">
        <f t="shared" si="25"/>
        <v>13</v>
      </c>
      <c r="E352" s="483" t="s">
        <v>947</v>
      </c>
      <c r="F352" s="483" t="s">
        <v>951</v>
      </c>
      <c r="G352" s="483">
        <v>810</v>
      </c>
      <c r="H352" s="370"/>
    </row>
    <row r="353" spans="1:10" x14ac:dyDescent="0.45">
      <c r="D353" s="490">
        <f t="shared" si="25"/>
        <v>14</v>
      </c>
      <c r="E353" s="483" t="s">
        <v>948</v>
      </c>
      <c r="F353" s="483" t="s">
        <v>952</v>
      </c>
      <c r="G353" s="483">
        <v>780</v>
      </c>
      <c r="H353" s="370"/>
    </row>
    <row r="354" spans="1:10" x14ac:dyDescent="0.45">
      <c r="D354" s="490">
        <f t="shared" si="25"/>
        <v>15</v>
      </c>
      <c r="E354" s="483" t="s">
        <v>949</v>
      </c>
      <c r="F354" s="483" t="s">
        <v>952</v>
      </c>
      <c r="G354" s="483">
        <v>660</v>
      </c>
      <c r="H354" s="370"/>
    </row>
    <row r="355" spans="1:10" ht="17.5" thickBot="1" x14ac:dyDescent="0.5">
      <c r="D355" s="491">
        <f t="shared" si="25"/>
        <v>16</v>
      </c>
      <c r="E355" s="434" t="s">
        <v>950</v>
      </c>
      <c r="F355" s="434" t="s">
        <v>952</v>
      </c>
      <c r="G355" s="434">
        <v>510</v>
      </c>
      <c r="H355" s="370"/>
    </row>
    <row r="357" spans="1:10" x14ac:dyDescent="0.45">
      <c r="D357" s="3" t="s">
        <v>956</v>
      </c>
      <c r="G357" s="3">
        <f>SUM(G340:G355)</f>
        <v>30605</v>
      </c>
    </row>
    <row r="363" spans="1:10" s="472" customFormat="1" x14ac:dyDescent="0.45">
      <c r="A363" s="462"/>
      <c r="B363" s="462"/>
      <c r="C363" s="471" t="s">
        <v>1011</v>
      </c>
    </row>
    <row r="366" spans="1:10" ht="17.5" thickBot="1" x14ac:dyDescent="0.5">
      <c r="D366" s="494" t="s">
        <v>503</v>
      </c>
      <c r="E366" s="495" t="s">
        <v>1019</v>
      </c>
      <c r="F366" s="495" t="s">
        <v>1020</v>
      </c>
      <c r="G366" s="495" t="s">
        <v>1021</v>
      </c>
      <c r="H366" s="495" t="s">
        <v>1022</v>
      </c>
      <c r="I366" s="495" t="s">
        <v>1023</v>
      </c>
      <c r="J366" s="495" t="s">
        <v>869</v>
      </c>
    </row>
    <row r="367" spans="1:10" x14ac:dyDescent="0.45">
      <c r="D367" s="502" t="s">
        <v>1012</v>
      </c>
      <c r="E367" s="502">
        <v>365</v>
      </c>
      <c r="F367" s="502">
        <v>823</v>
      </c>
      <c r="G367" s="503">
        <v>1398</v>
      </c>
      <c r="H367" s="503">
        <v>2257</v>
      </c>
      <c r="I367" s="504">
        <v>2835</v>
      </c>
      <c r="J367" s="505">
        <v>0.66900000000000004</v>
      </c>
    </row>
    <row r="368" spans="1:10" x14ac:dyDescent="0.45">
      <c r="D368" s="319" t="s">
        <v>1013</v>
      </c>
      <c r="E368" s="319">
        <v>66</v>
      </c>
      <c r="F368" s="319">
        <v>69</v>
      </c>
      <c r="G368" s="319">
        <v>72</v>
      </c>
      <c r="H368" s="319">
        <v>96</v>
      </c>
      <c r="I368" s="169">
        <v>96</v>
      </c>
      <c r="J368" s="496">
        <v>9.8000000000000004E-2</v>
      </c>
    </row>
    <row r="369" spans="4:10" x14ac:dyDescent="0.45">
      <c r="D369" s="319" t="s">
        <v>1014</v>
      </c>
      <c r="E369" s="319">
        <v>435</v>
      </c>
      <c r="F369" s="319">
        <v>493</v>
      </c>
      <c r="G369" s="319">
        <v>522</v>
      </c>
      <c r="H369" s="319">
        <v>522</v>
      </c>
      <c r="I369" s="169">
        <v>522</v>
      </c>
      <c r="J369" s="496">
        <v>4.7E-2</v>
      </c>
    </row>
    <row r="370" spans="4:10" x14ac:dyDescent="0.45">
      <c r="D370" s="319" t="s">
        <v>1015</v>
      </c>
      <c r="E370" s="319">
        <v>735</v>
      </c>
      <c r="F370" s="497">
        <v>1837</v>
      </c>
      <c r="G370" s="497">
        <v>2940</v>
      </c>
      <c r="H370" s="497">
        <v>3675</v>
      </c>
      <c r="I370" s="498">
        <v>4042</v>
      </c>
      <c r="J370" s="496">
        <v>0.53100000000000003</v>
      </c>
    </row>
    <row r="371" spans="4:10" x14ac:dyDescent="0.45">
      <c r="D371" s="319" t="s">
        <v>1016</v>
      </c>
      <c r="E371" s="319">
        <v>72</v>
      </c>
      <c r="F371" s="319">
        <v>92</v>
      </c>
      <c r="G371" s="319">
        <v>112</v>
      </c>
      <c r="H371" s="319">
        <v>116</v>
      </c>
      <c r="I371" s="169">
        <v>120</v>
      </c>
      <c r="J371" s="496">
        <v>0.13600000000000001</v>
      </c>
    </row>
    <row r="372" spans="4:10" x14ac:dyDescent="0.45">
      <c r="D372" s="320" t="s">
        <v>1017</v>
      </c>
      <c r="E372" s="320">
        <v>42</v>
      </c>
      <c r="F372" s="320">
        <v>52</v>
      </c>
      <c r="G372" s="320">
        <v>64</v>
      </c>
      <c r="H372" s="320">
        <v>69</v>
      </c>
      <c r="I372" s="171">
        <v>69</v>
      </c>
      <c r="J372" s="499">
        <v>0.13200000000000001</v>
      </c>
    </row>
    <row r="373" spans="4:10" ht="17.5" thickBot="1" x14ac:dyDescent="0.5">
      <c r="D373" s="327" t="s">
        <v>1018</v>
      </c>
      <c r="E373" s="500">
        <v>1715</v>
      </c>
      <c r="F373" s="500">
        <v>3366</v>
      </c>
      <c r="G373" s="500">
        <v>5108</v>
      </c>
      <c r="H373" s="500">
        <v>6735</v>
      </c>
      <c r="I373" s="500">
        <v>7684</v>
      </c>
      <c r="J373" s="501">
        <v>0.45500000000000002</v>
      </c>
    </row>
    <row r="375" spans="4:10" x14ac:dyDescent="0.45">
      <c r="D375" s="3" t="s">
        <v>1024</v>
      </c>
      <c r="E375" s="44">
        <f>RATE(20-16, 0, -E367, I367)</f>
        <v>0.6694178379854443</v>
      </c>
    </row>
    <row r="392" spans="1:3" s="470" customFormat="1" x14ac:dyDescent="0.45">
      <c r="A392" s="462"/>
      <c r="B392" s="468" t="s">
        <v>1010</v>
      </c>
      <c r="C392" s="469"/>
    </row>
    <row r="428" spans="3:3" x14ac:dyDescent="0.45">
      <c r="C428" s="3" t="s">
        <v>910</v>
      </c>
    </row>
    <row r="454" spans="3:4" x14ac:dyDescent="0.45">
      <c r="C454" s="3" t="s">
        <v>911</v>
      </c>
    </row>
    <row r="456" spans="3:4" x14ac:dyDescent="0.45">
      <c r="C456" s="463" t="s">
        <v>912</v>
      </c>
    </row>
    <row r="457" spans="3:4" x14ac:dyDescent="0.45">
      <c r="D457" s="3" t="s">
        <v>913</v>
      </c>
    </row>
    <row r="460" spans="3:4" x14ac:dyDescent="0.45">
      <c r="C460" s="463" t="s">
        <v>914</v>
      </c>
    </row>
    <row r="474" spans="4:4" x14ac:dyDescent="0.45">
      <c r="D474" s="3" t="s">
        <v>915</v>
      </c>
    </row>
    <row r="475" spans="4:4" x14ac:dyDescent="0.45">
      <c r="D475" s="3" t="s">
        <v>916</v>
      </c>
    </row>
    <row r="478" spans="4:4" x14ac:dyDescent="0.45">
      <c r="D478" s="3" t="s">
        <v>917</v>
      </c>
    </row>
  </sheetData>
  <phoneticPr fontId="2" type="noConversion"/>
  <hyperlinks>
    <hyperlink ref="D59" r:id="rId1" xr:uid="{00000000-0004-0000-0400-000000000000}"/>
    <hyperlink ref="M303" r:id="rId2" xr:uid="{00000000-0004-0000-0400-000001000000}"/>
    <hyperlink ref="U303" r:id="rId3" xr:uid="{00000000-0004-0000-0400-000002000000}"/>
    <hyperlink ref="P338" r:id="rId4" xr:uid="{00000000-0004-0000-0400-000003000000}"/>
    <hyperlink ref="G338" r:id="rId5" xr:uid="{00000000-0004-0000-0400-000004000000}"/>
    <hyperlink ref="D68" r:id="rId6" xr:uid="{00000000-0004-0000-0400-000005000000}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B2:I158"/>
  <sheetViews>
    <sheetView workbookViewId="0"/>
  </sheetViews>
  <sheetFormatPr defaultColWidth="9" defaultRowHeight="16" x14ac:dyDescent="0.45"/>
  <cols>
    <col min="1" max="1" width="2.58203125" style="530" customWidth="1"/>
    <col min="2" max="2" width="9" style="530"/>
    <col min="3" max="3" width="9" style="531"/>
    <col min="4" max="4" width="2.58203125" style="530" customWidth="1"/>
    <col min="5" max="9" width="12.5" style="530" customWidth="1"/>
    <col min="10" max="16384" width="9" style="530"/>
  </cols>
  <sheetData>
    <row r="2" spans="2:9" x14ac:dyDescent="0.45">
      <c r="B2" s="532" t="s">
        <v>1047</v>
      </c>
    </row>
    <row r="3" spans="2:9" ht="16.5" thickBot="1" x14ac:dyDescent="0.5">
      <c r="C3" s="530" t="s">
        <v>1061</v>
      </c>
    </row>
    <row r="4" spans="2:9" ht="16.5" thickBot="1" x14ac:dyDescent="0.5">
      <c r="E4" s="519" t="s">
        <v>503</v>
      </c>
      <c r="F4" s="716" t="s">
        <v>1041</v>
      </c>
      <c r="G4" s="717"/>
      <c r="H4" s="717"/>
      <c r="I4" s="718"/>
    </row>
    <row r="5" spans="2:9" ht="17" thickTop="1" thickBot="1" x14ac:dyDescent="0.5">
      <c r="E5" s="520" t="s">
        <v>1042</v>
      </c>
      <c r="F5" s="719" t="s">
        <v>1048</v>
      </c>
      <c r="G5" s="720"/>
      <c r="H5" s="720"/>
      <c r="I5" s="721"/>
    </row>
    <row r="6" spans="2:9" ht="16.5" thickBot="1" x14ac:dyDescent="0.5">
      <c r="E6" s="521" t="s">
        <v>1043</v>
      </c>
      <c r="F6" s="722" t="s">
        <v>1050</v>
      </c>
      <c r="G6" s="723"/>
      <c r="H6" s="723"/>
      <c r="I6" s="724"/>
    </row>
    <row r="7" spans="2:9" ht="16.5" thickBot="1" x14ac:dyDescent="0.5">
      <c r="E7" s="521" t="s">
        <v>1044</v>
      </c>
      <c r="F7" s="722" t="s">
        <v>1051</v>
      </c>
      <c r="G7" s="723"/>
      <c r="H7" s="723"/>
      <c r="I7" s="724"/>
    </row>
    <row r="8" spans="2:9" ht="17.25" customHeight="1" thickBot="1" x14ac:dyDescent="0.5">
      <c r="E8" s="713" t="s">
        <v>1056</v>
      </c>
      <c r="F8" s="523"/>
      <c r="G8" s="524" t="s">
        <v>1045</v>
      </c>
      <c r="H8" s="524" t="s">
        <v>1049</v>
      </c>
      <c r="I8" s="524" t="s">
        <v>1046</v>
      </c>
    </row>
    <row r="9" spans="2:9" ht="48.5" thickBot="1" x14ac:dyDescent="0.5">
      <c r="E9" s="714"/>
      <c r="F9" s="525" t="s">
        <v>1055</v>
      </c>
      <c r="G9" s="526">
        <v>4647</v>
      </c>
      <c r="H9" s="526">
        <v>5390</v>
      </c>
      <c r="I9" s="526">
        <v>7516</v>
      </c>
    </row>
    <row r="10" spans="2:9" ht="48.5" thickBot="1" x14ac:dyDescent="0.5">
      <c r="E10" s="522" t="s">
        <v>1052</v>
      </c>
      <c r="F10" s="527" t="s">
        <v>1054</v>
      </c>
      <c r="G10" s="528">
        <v>5302</v>
      </c>
      <c r="H10" s="528">
        <v>5939</v>
      </c>
      <c r="I10" s="528">
        <v>7482</v>
      </c>
    </row>
    <row r="11" spans="2:9" ht="48.5" thickBot="1" x14ac:dyDescent="0.5">
      <c r="E11" s="522" t="s">
        <v>1053</v>
      </c>
      <c r="F11" s="525" t="s">
        <v>1054</v>
      </c>
      <c r="G11" s="529">
        <f t="shared" ref="G11:H11" si="0">G10/G9</f>
        <v>1.140951151280396</v>
      </c>
      <c r="H11" s="529">
        <f t="shared" si="0"/>
        <v>1.1018552875695733</v>
      </c>
      <c r="I11" s="529">
        <f>I10/I9</f>
        <v>0.99547631718999463</v>
      </c>
    </row>
    <row r="12" spans="2:9" ht="16.5" thickBot="1" x14ac:dyDescent="0.5">
      <c r="E12" s="713" t="s">
        <v>1073</v>
      </c>
      <c r="F12" s="527" t="s">
        <v>1074</v>
      </c>
      <c r="G12" s="543">
        <v>0.30099999999999999</v>
      </c>
      <c r="H12" s="543">
        <v>0.30299999999999999</v>
      </c>
      <c r="I12" s="543">
        <v>0.29899999999999999</v>
      </c>
    </row>
    <row r="13" spans="2:9" ht="32.5" thickBot="1" x14ac:dyDescent="0.5">
      <c r="E13" s="715"/>
      <c r="F13" s="525" t="s">
        <v>1075</v>
      </c>
      <c r="G13" s="542">
        <v>2.9000000000000001E-2</v>
      </c>
      <c r="H13" s="542">
        <v>3.7999999999999999E-2</v>
      </c>
      <c r="I13" s="542">
        <v>4.9000000000000002E-2</v>
      </c>
    </row>
    <row r="15" spans="2:9" x14ac:dyDescent="0.45">
      <c r="E15" s="530" t="s">
        <v>1060</v>
      </c>
    </row>
    <row r="16" spans="2:9" ht="16.5" thickBot="1" x14ac:dyDescent="0.5">
      <c r="E16" s="534"/>
      <c r="F16" s="534">
        <v>2014</v>
      </c>
      <c r="G16" s="534">
        <v>2015</v>
      </c>
    </row>
    <row r="17" spans="2:8" x14ac:dyDescent="0.45">
      <c r="E17" s="530" t="s">
        <v>1057</v>
      </c>
      <c r="F17" s="530">
        <v>0</v>
      </c>
      <c r="G17" s="536">
        <v>1832.3869999999999</v>
      </c>
    </row>
    <row r="18" spans="2:8" x14ac:dyDescent="0.45">
      <c r="E18" s="530" t="s">
        <v>1058</v>
      </c>
      <c r="F18" s="530">
        <v>0</v>
      </c>
      <c r="G18" s="536">
        <v>5.0170000000000003</v>
      </c>
    </row>
    <row r="19" spans="2:8" x14ac:dyDescent="0.45">
      <c r="E19" s="530" t="s">
        <v>1059</v>
      </c>
      <c r="F19" s="535">
        <v>0</v>
      </c>
      <c r="G19" s="538">
        <f>G18/G17</f>
        <v>2.7379587390654924E-3</v>
      </c>
    </row>
    <row r="23" spans="2:8" x14ac:dyDescent="0.45">
      <c r="B23" s="533" t="s">
        <v>1062</v>
      </c>
    </row>
    <row r="25" spans="2:8" x14ac:dyDescent="0.45">
      <c r="E25" s="539" t="s">
        <v>1063</v>
      </c>
      <c r="F25" s="539" t="s">
        <v>1064</v>
      </c>
      <c r="G25" s="539" t="s">
        <v>1065</v>
      </c>
      <c r="H25" s="539" t="s">
        <v>1066</v>
      </c>
    </row>
    <row r="26" spans="2:8" x14ac:dyDescent="0.45">
      <c r="E26" s="540">
        <v>4.7</v>
      </c>
      <c r="F26" s="540">
        <v>1.3</v>
      </c>
      <c r="G26" s="540">
        <v>1.8</v>
      </c>
      <c r="H26" s="540">
        <v>5.9</v>
      </c>
    </row>
    <row r="46" spans="2:9" x14ac:dyDescent="0.45">
      <c r="B46" s="533" t="s">
        <v>1069</v>
      </c>
    </row>
    <row r="47" spans="2:9" x14ac:dyDescent="0.45">
      <c r="I47" s="541" t="s">
        <v>1068</v>
      </c>
    </row>
    <row r="48" spans="2:9" ht="16.5" thickBot="1" x14ac:dyDescent="0.5">
      <c r="E48" s="534"/>
      <c r="F48" s="534">
        <v>2015</v>
      </c>
      <c r="G48" s="534" t="s">
        <v>1070</v>
      </c>
      <c r="H48" s="534" t="s">
        <v>1071</v>
      </c>
      <c r="I48" s="534" t="s">
        <v>1072</v>
      </c>
    </row>
    <row r="49" spans="5:9" x14ac:dyDescent="0.45">
      <c r="E49" s="530" t="s">
        <v>1057</v>
      </c>
      <c r="F49" s="536">
        <v>1832</v>
      </c>
      <c r="G49" s="536">
        <v>2502</v>
      </c>
      <c r="H49" s="536">
        <v>3439</v>
      </c>
      <c r="I49" s="536">
        <v>4318</v>
      </c>
    </row>
    <row r="50" spans="5:9" x14ac:dyDescent="0.45">
      <c r="E50" s="530" t="s">
        <v>1058</v>
      </c>
      <c r="F50" s="536">
        <v>5</v>
      </c>
      <c r="G50" s="536">
        <v>-19</v>
      </c>
      <c r="H50" s="536">
        <v>21</v>
      </c>
      <c r="I50" s="536">
        <v>56</v>
      </c>
    </row>
    <row r="51" spans="5:9" x14ac:dyDescent="0.45">
      <c r="E51" s="530" t="s">
        <v>1059</v>
      </c>
      <c r="F51" s="537">
        <f>F50/F49</f>
        <v>2.7292576419213972E-3</v>
      </c>
      <c r="G51" s="537">
        <f t="shared" ref="G51:I51" si="1">G50/G49</f>
        <v>-7.5939248601119107E-3</v>
      </c>
      <c r="H51" s="537">
        <f t="shared" si="1"/>
        <v>6.1064262867112536E-3</v>
      </c>
      <c r="I51" s="537">
        <f t="shared" si="1"/>
        <v>1.2968967114404817E-2</v>
      </c>
    </row>
    <row r="53" spans="5:9" x14ac:dyDescent="0.45">
      <c r="E53" s="530" t="s">
        <v>1076</v>
      </c>
      <c r="F53" s="537">
        <f>RATE(18-15, 0, -F49, I49)</f>
        <v>0.33081919486751521</v>
      </c>
    </row>
    <row r="92" spans="2:2" x14ac:dyDescent="0.45">
      <c r="B92" s="530" t="s">
        <v>111</v>
      </c>
    </row>
    <row r="158" spans="5:5" x14ac:dyDescent="0.45">
      <c r="E158" s="530" t="s">
        <v>112</v>
      </c>
    </row>
  </sheetData>
  <mergeCells count="6">
    <mergeCell ref="E8:E9"/>
    <mergeCell ref="E12:E13"/>
    <mergeCell ref="F4:I4"/>
    <mergeCell ref="F5:I5"/>
    <mergeCell ref="F6:I6"/>
    <mergeCell ref="F7:I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2:S102"/>
  <sheetViews>
    <sheetView showGridLines="0" topLeftCell="A52" workbookViewId="0">
      <selection activeCell="G82" sqref="G82"/>
    </sheetView>
  </sheetViews>
  <sheetFormatPr defaultColWidth="9" defaultRowHeight="16" x14ac:dyDescent="0.45"/>
  <cols>
    <col min="1" max="2" width="2.58203125" style="651" customWidth="1"/>
    <col min="3" max="3" width="2.58203125" style="656" customWidth="1"/>
    <col min="4" max="4" width="16.25" style="533" customWidth="1"/>
    <col min="5" max="18" width="13" style="657" customWidth="1"/>
    <col min="19" max="28" width="12.83203125" style="657" customWidth="1"/>
    <col min="29" max="16384" width="9" style="657"/>
  </cols>
  <sheetData>
    <row r="2" spans="1:15" s="650" customFormat="1" x14ac:dyDescent="0.45">
      <c r="A2" s="648"/>
      <c r="B2" s="648"/>
      <c r="C2" s="649"/>
      <c r="D2" s="648"/>
    </row>
    <row r="4" spans="1:15" s="655" customFormat="1" x14ac:dyDescent="0.45">
      <c r="A4" s="651"/>
      <c r="B4" s="652" t="s">
        <v>1319</v>
      </c>
      <c r="C4" s="653"/>
      <c r="D4" s="654"/>
    </row>
    <row r="6" spans="1:15" x14ac:dyDescent="0.45">
      <c r="C6" s="656" t="s">
        <v>1319</v>
      </c>
    </row>
    <row r="7" spans="1:15" x14ac:dyDescent="0.45">
      <c r="D7" s="657" t="s">
        <v>1321</v>
      </c>
      <c r="E7" s="658">
        <v>1000000</v>
      </c>
    </row>
    <row r="8" spans="1:15" x14ac:dyDescent="0.45">
      <c r="D8" s="659"/>
      <c r="E8" s="660">
        <v>2010</v>
      </c>
      <c r="F8" s="660">
        <v>2011</v>
      </c>
      <c r="G8" s="660">
        <v>2012</v>
      </c>
      <c r="H8" s="660">
        <v>2013</v>
      </c>
      <c r="I8" s="660">
        <v>2014</v>
      </c>
      <c r="J8" s="660">
        <v>2015</v>
      </c>
      <c r="K8" s="661" t="s">
        <v>1322</v>
      </c>
      <c r="L8" s="661" t="s">
        <v>1323</v>
      </c>
      <c r="M8" s="661" t="s">
        <v>1324</v>
      </c>
      <c r="N8" s="661" t="s">
        <v>1325</v>
      </c>
      <c r="O8" s="661" t="s">
        <v>1326</v>
      </c>
    </row>
    <row r="9" spans="1:15" x14ac:dyDescent="0.45">
      <c r="D9" s="533" t="s">
        <v>1320</v>
      </c>
      <c r="E9" s="662">
        <f>BMW_Raw!E6/$E$7</f>
        <v>60.476999999999997</v>
      </c>
      <c r="F9" s="662">
        <f>BMW_Raw!F6/$E$7</f>
        <v>68.820999999999998</v>
      </c>
      <c r="G9" s="662">
        <f>BMW_Raw!G6/$E$7</f>
        <v>76.847999999999999</v>
      </c>
      <c r="H9" s="662">
        <f>BMW_Raw!H6/$E$7</f>
        <v>76.058999999999997</v>
      </c>
      <c r="I9" s="662">
        <f>BMW_Raw!I6/$E$7</f>
        <v>80.400999999999996</v>
      </c>
      <c r="J9" s="662">
        <f>BMW_Raw!J6/$E$7</f>
        <v>92.174999999999997</v>
      </c>
      <c r="K9" s="662">
        <f>BMW_Raw!K6/$E$7</f>
        <v>92.111000000000004</v>
      </c>
      <c r="L9" s="662">
        <f>BMW_Raw!L6/$E$7</f>
        <v>93.961077000000003</v>
      </c>
      <c r="M9" s="662">
        <f>BMW_Raw!M6/$E$7</f>
        <v>96.636615000000006</v>
      </c>
      <c r="N9" s="662">
        <f>BMW_Raw!N6/$E$7</f>
        <v>98.678428999999994</v>
      </c>
      <c r="O9" s="662">
        <f>BMW_Raw!O6/$E$7</f>
        <v>97.39725</v>
      </c>
    </row>
    <row r="10" spans="1:15" x14ac:dyDescent="0.45">
      <c r="D10" s="533" t="s">
        <v>1327</v>
      </c>
      <c r="E10" s="662">
        <f>BMW_Raw!E22/$E$7</f>
        <v>5.2279999999999998</v>
      </c>
      <c r="F10" s="662">
        <f>BMW_Raw!F22/$E$7</f>
        <v>8.0449999999999999</v>
      </c>
      <c r="G10" s="662">
        <f>BMW_Raw!G22/$E$7</f>
        <v>8.2910000000000004</v>
      </c>
      <c r="H10" s="662">
        <f>BMW_Raw!H22/$E$7</f>
        <v>7.9539999999999997</v>
      </c>
      <c r="I10" s="662">
        <f>BMW_Raw!I22/$E$7</f>
        <v>9.1210000000000004</v>
      </c>
      <c r="J10" s="662">
        <f>BMW_Raw!J22/$E$7</f>
        <v>9.48</v>
      </c>
      <c r="K10" s="662">
        <f>BMW_Raw!K22/$E$7</f>
        <v>9.4160000000000004</v>
      </c>
      <c r="L10" s="662">
        <f>BMW_Raw!L22/$E$7</f>
        <v>9.6202780000000008</v>
      </c>
      <c r="M10" s="662">
        <f>BMW_Raw!M22/$E$7</f>
        <v>9.6814999999999998</v>
      </c>
      <c r="N10" s="662">
        <f>BMW_Raw!N22/$E$7</f>
        <v>9.4617269999999998</v>
      </c>
      <c r="O10" s="662">
        <f>BMW_Raw!O22/$E$7</f>
        <v>7.2969999999999997</v>
      </c>
    </row>
    <row r="11" spans="1:15" x14ac:dyDescent="0.45">
      <c r="D11" s="533" t="s">
        <v>1328</v>
      </c>
      <c r="E11" s="663">
        <f>E10/E9</f>
        <v>8.6446086942143299E-2</v>
      </c>
      <c r="F11" s="663">
        <f t="shared" ref="F11:O11" si="0">F10/F9</f>
        <v>0.11689745862454774</v>
      </c>
      <c r="G11" s="663">
        <f t="shared" si="0"/>
        <v>0.1078882989798043</v>
      </c>
      <c r="H11" s="663">
        <f t="shared" si="0"/>
        <v>0.10457671018551387</v>
      </c>
      <c r="I11" s="663">
        <f t="shared" si="0"/>
        <v>0.11344386263852441</v>
      </c>
      <c r="J11" s="663">
        <f t="shared" si="0"/>
        <v>0.10284784377542719</v>
      </c>
      <c r="K11" s="663">
        <f t="shared" si="0"/>
        <v>0.10222449001747891</v>
      </c>
      <c r="L11" s="663">
        <f t="shared" si="0"/>
        <v>0.10238577831541884</v>
      </c>
      <c r="M11" s="663">
        <f t="shared" si="0"/>
        <v>0.1001845935932255</v>
      </c>
      <c r="N11" s="663">
        <f t="shared" si="0"/>
        <v>9.5884451099236698E-2</v>
      </c>
      <c r="O11" s="663">
        <f t="shared" si="0"/>
        <v>7.4919979773556231E-2</v>
      </c>
    </row>
    <row r="13" spans="1:15" x14ac:dyDescent="0.45">
      <c r="D13" s="533" t="s">
        <v>1329</v>
      </c>
      <c r="E13" s="663">
        <f>RATE(20-11, 0, -F9, O9)</f>
        <v>3.9341845223288763E-2</v>
      </c>
    </row>
    <row r="14" spans="1:15" x14ac:dyDescent="0.45">
      <c r="D14" s="533" t="s">
        <v>1330</v>
      </c>
      <c r="E14" s="663">
        <f>RATE(15-11, 0, -F9, J9)</f>
        <v>7.5778949428528558E-2</v>
      </c>
    </row>
    <row r="15" spans="1:15" x14ac:dyDescent="0.45">
      <c r="D15" s="533" t="s">
        <v>1331</v>
      </c>
      <c r="E15" s="663">
        <f>RATE(20-15, 0, -J9, O9)</f>
        <v>1.1082770288434693E-2</v>
      </c>
    </row>
    <row r="31" spans="1:4" s="655" customFormat="1" x14ac:dyDescent="0.45">
      <c r="A31" s="651"/>
      <c r="B31" s="652" t="s">
        <v>1376</v>
      </c>
      <c r="C31" s="653"/>
      <c r="D31" s="654"/>
    </row>
    <row r="33" spans="3:16" x14ac:dyDescent="0.45">
      <c r="C33" s="656" t="s">
        <v>1380</v>
      </c>
      <c r="E33" s="657" t="s">
        <v>1377</v>
      </c>
    </row>
    <row r="34" spans="3:16" x14ac:dyDescent="0.45">
      <c r="D34" s="627" t="s">
        <v>1155</v>
      </c>
      <c r="E34" s="628" t="s">
        <v>1332</v>
      </c>
      <c r="F34" s="628" t="s">
        <v>1333</v>
      </c>
      <c r="G34" s="628" t="s">
        <v>1334</v>
      </c>
      <c r="H34" s="628" t="s">
        <v>1335</v>
      </c>
      <c r="I34" s="628" t="s">
        <v>1336</v>
      </c>
      <c r="J34" s="628" t="s">
        <v>1337</v>
      </c>
      <c r="K34" s="628" t="s">
        <v>1156</v>
      </c>
      <c r="L34" s="628" t="s">
        <v>1157</v>
      </c>
      <c r="M34" s="628" t="s">
        <v>1158</v>
      </c>
      <c r="N34" s="628" t="s">
        <v>1159</v>
      </c>
      <c r="O34" s="628" t="s">
        <v>1160</v>
      </c>
      <c r="P34" s="628" t="s">
        <v>1161</v>
      </c>
    </row>
    <row r="35" spans="3:16" x14ac:dyDescent="0.45">
      <c r="D35" s="629" t="s">
        <v>1344</v>
      </c>
      <c r="E35" s="630">
        <v>44335000</v>
      </c>
      <c r="F35" s="630">
        <v>46656000</v>
      </c>
      <c r="G35" s="630">
        <v>48999000</v>
      </c>
      <c r="H35" s="630">
        <v>56018000</v>
      </c>
      <c r="I35" s="630">
        <v>53197000</v>
      </c>
      <c r="J35" s="630">
        <v>50681000</v>
      </c>
      <c r="K35" s="631">
        <v>60477000</v>
      </c>
      <c r="L35" s="631">
        <v>68821000</v>
      </c>
      <c r="M35" s="631">
        <v>76848000</v>
      </c>
      <c r="N35" s="631">
        <v>76059000</v>
      </c>
      <c r="O35" s="631">
        <v>80401000</v>
      </c>
      <c r="P35" s="631">
        <v>92175000</v>
      </c>
    </row>
    <row r="36" spans="3:16" x14ac:dyDescent="0.45">
      <c r="D36" s="632" t="s">
        <v>1345</v>
      </c>
      <c r="E36" s="633">
        <v>15823000</v>
      </c>
      <c r="F36" s="633">
        <v>17266000</v>
      </c>
      <c r="G36" s="633">
        <v>18440000</v>
      </c>
      <c r="H36" s="633">
        <v>16450000</v>
      </c>
      <c r="I36" s="633">
        <v>15780000</v>
      </c>
      <c r="J36" s="633">
        <v>12911000</v>
      </c>
      <c r="K36" s="634">
        <v>18581000</v>
      </c>
      <c r="L36" s="634">
        <v>20956000</v>
      </c>
      <c r="M36" s="634">
        <v>22971000</v>
      </c>
      <c r="N36" s="634">
        <v>22552000</v>
      </c>
      <c r="O36" s="634">
        <v>24635000</v>
      </c>
      <c r="P36" s="634">
        <v>28617000</v>
      </c>
    </row>
    <row r="37" spans="3:16" x14ac:dyDescent="0.45">
      <c r="D37" s="632" t="s">
        <v>1346</v>
      </c>
      <c r="E37" s="633">
        <v>10648000</v>
      </c>
      <c r="F37" s="633">
        <v>11560000</v>
      </c>
      <c r="G37" s="633">
        <v>12336000</v>
      </c>
      <c r="H37" s="633">
        <v>13014000</v>
      </c>
      <c r="I37" s="633">
        <v>12461000</v>
      </c>
      <c r="J37" s="633">
        <v>11724000</v>
      </c>
      <c r="K37" s="634">
        <v>14168000</v>
      </c>
      <c r="L37" s="634">
        <v>14287000</v>
      </c>
      <c r="M37" s="634">
        <v>16271000</v>
      </c>
      <c r="N37" s="634">
        <v>15794000</v>
      </c>
      <c r="O37" s="634">
        <v>16627000</v>
      </c>
      <c r="P37" s="634">
        <v>21516000</v>
      </c>
    </row>
    <row r="38" spans="3:16" x14ac:dyDescent="0.45">
      <c r="D38" s="632" t="s">
        <v>1347</v>
      </c>
      <c r="E38" s="633" t="s">
        <v>1207</v>
      </c>
      <c r="F38" s="633" t="s">
        <v>1207</v>
      </c>
      <c r="G38" s="633" t="s">
        <v>1207</v>
      </c>
      <c r="H38" s="633" t="s">
        <v>1207</v>
      </c>
      <c r="I38" s="633" t="s">
        <v>1207</v>
      </c>
      <c r="J38" s="633" t="s">
        <v>1207</v>
      </c>
      <c r="K38" s="634">
        <v>11638000</v>
      </c>
      <c r="L38" s="634">
        <v>11516000</v>
      </c>
      <c r="M38" s="634">
        <v>13447000</v>
      </c>
      <c r="N38" s="634">
        <v>12691000</v>
      </c>
      <c r="O38" s="634">
        <v>13666000</v>
      </c>
      <c r="P38" s="634">
        <v>18155000</v>
      </c>
    </row>
    <row r="39" spans="3:16" x14ac:dyDescent="0.45">
      <c r="D39" s="632" t="s">
        <v>1348</v>
      </c>
      <c r="E39" s="633" t="s">
        <v>1207</v>
      </c>
      <c r="F39" s="633" t="s">
        <v>1207</v>
      </c>
      <c r="G39" s="633" t="s">
        <v>1207</v>
      </c>
      <c r="H39" s="633" t="s">
        <v>1207</v>
      </c>
      <c r="I39" s="633" t="s">
        <v>1207</v>
      </c>
      <c r="J39" s="633" t="s">
        <v>1207</v>
      </c>
      <c r="K39" s="634">
        <v>2530000</v>
      </c>
      <c r="L39" s="634">
        <v>2771000</v>
      </c>
      <c r="M39" s="634">
        <v>2824000</v>
      </c>
      <c r="N39" s="634">
        <v>3103000</v>
      </c>
      <c r="O39" s="634">
        <v>2961000</v>
      </c>
      <c r="P39" s="634">
        <v>3361000</v>
      </c>
    </row>
    <row r="40" spans="3:16" x14ac:dyDescent="0.45">
      <c r="D40" s="632" t="s">
        <v>1349</v>
      </c>
      <c r="E40" s="633" t="s">
        <v>1207</v>
      </c>
      <c r="F40" s="633" t="s">
        <v>1207</v>
      </c>
      <c r="G40" s="633" t="s">
        <v>1207</v>
      </c>
      <c r="H40" s="633" t="s">
        <v>1207</v>
      </c>
      <c r="I40" s="633" t="s">
        <v>1207</v>
      </c>
      <c r="J40" s="633" t="s">
        <v>1207</v>
      </c>
      <c r="K40" s="634">
        <v>8444000</v>
      </c>
      <c r="L40" s="634">
        <v>11591000</v>
      </c>
      <c r="M40" s="634">
        <v>14448000</v>
      </c>
      <c r="N40" s="634">
        <v>15348000</v>
      </c>
      <c r="O40" s="634">
        <v>15002000</v>
      </c>
      <c r="P40" s="634">
        <v>15856000</v>
      </c>
    </row>
    <row r="41" spans="3:16" x14ac:dyDescent="0.45">
      <c r="D41" s="632" t="s">
        <v>1350</v>
      </c>
      <c r="E41" s="633">
        <v>11961000</v>
      </c>
      <c r="F41" s="633">
        <v>11001000</v>
      </c>
      <c r="G41" s="633">
        <v>10601000</v>
      </c>
      <c r="H41" s="633">
        <v>11918000</v>
      </c>
      <c r="I41" s="633">
        <v>10739000</v>
      </c>
      <c r="J41" s="633">
        <v>11436000</v>
      </c>
      <c r="K41" s="634">
        <v>11207000</v>
      </c>
      <c r="L41" s="634">
        <v>12859000</v>
      </c>
      <c r="M41" s="634">
        <v>12186000</v>
      </c>
      <c r="N41" s="634">
        <v>11797000</v>
      </c>
      <c r="O41" s="634">
        <v>12992000</v>
      </c>
      <c r="P41" s="634">
        <v>13394000</v>
      </c>
    </row>
    <row r="42" spans="3:16" x14ac:dyDescent="0.45">
      <c r="D42" s="632" t="s">
        <v>1351</v>
      </c>
      <c r="E42" s="633" t="s">
        <v>1207</v>
      </c>
      <c r="F42" s="633" t="s">
        <v>1207</v>
      </c>
      <c r="G42" s="633" t="s">
        <v>1207</v>
      </c>
      <c r="H42" s="633" t="s">
        <v>1207</v>
      </c>
      <c r="I42" s="633">
        <v>1781000</v>
      </c>
      <c r="J42" s="633">
        <v>2037000</v>
      </c>
      <c r="K42" s="634">
        <v>8077000</v>
      </c>
      <c r="L42" s="634">
        <v>9128000</v>
      </c>
      <c r="M42" s="634">
        <v>10972000</v>
      </c>
      <c r="N42" s="634">
        <v>10568000</v>
      </c>
      <c r="O42" s="634">
        <v>11145000</v>
      </c>
      <c r="P42" s="634">
        <v>12792000</v>
      </c>
    </row>
    <row r="43" spans="3:16" x14ac:dyDescent="0.45">
      <c r="D43" s="632" t="s">
        <v>1352</v>
      </c>
      <c r="E43" s="633" t="s">
        <v>1207</v>
      </c>
      <c r="F43" s="633" t="s">
        <v>1207</v>
      </c>
      <c r="G43" s="633" t="s">
        <v>1207</v>
      </c>
      <c r="H43" s="633" t="s">
        <v>1207</v>
      </c>
      <c r="I43" s="633" t="s">
        <v>1207</v>
      </c>
      <c r="J43" s="633" t="s">
        <v>1207</v>
      </c>
      <c r="K43" s="634" t="s">
        <v>1207</v>
      </c>
      <c r="L43" s="634">
        <v>0</v>
      </c>
      <c r="M43" s="634">
        <v>0</v>
      </c>
      <c r="N43" s="634">
        <v>0</v>
      </c>
      <c r="O43" s="634">
        <v>0</v>
      </c>
      <c r="P43" s="634">
        <v>0</v>
      </c>
    </row>
    <row r="44" spans="3:16" x14ac:dyDescent="0.45">
      <c r="D44" s="632" t="s">
        <v>1353</v>
      </c>
      <c r="E44" s="633" t="s">
        <v>1207</v>
      </c>
      <c r="F44" s="633" t="s">
        <v>1207</v>
      </c>
      <c r="G44" s="633" t="s">
        <v>1207</v>
      </c>
      <c r="H44" s="633">
        <v>5945000</v>
      </c>
      <c r="I44" s="633">
        <v>4913000</v>
      </c>
      <c r="J44" s="633">
        <v>4078000</v>
      </c>
      <c r="K44" s="634" t="s">
        <v>1207</v>
      </c>
      <c r="L44" s="634" t="s">
        <v>1207</v>
      </c>
      <c r="M44" s="634" t="s">
        <v>1207</v>
      </c>
      <c r="N44" s="634" t="s">
        <v>1207</v>
      </c>
      <c r="O44" s="634" t="s">
        <v>1207</v>
      </c>
      <c r="P44" s="634" t="s">
        <v>1207</v>
      </c>
    </row>
    <row r="45" spans="3:16" ht="16.5" thickBot="1" x14ac:dyDescent="0.5">
      <c r="D45" s="635" t="s">
        <v>1354</v>
      </c>
      <c r="E45" s="636">
        <v>5903000</v>
      </c>
      <c r="F45" s="636">
        <v>6829000</v>
      </c>
      <c r="G45" s="636">
        <v>7622000</v>
      </c>
      <c r="H45" s="636">
        <v>8691000</v>
      </c>
      <c r="I45" s="636">
        <v>7523000</v>
      </c>
      <c r="J45" s="636">
        <v>8495000</v>
      </c>
      <c r="K45" s="637" t="s">
        <v>1207</v>
      </c>
      <c r="L45" s="637" t="s">
        <v>1207</v>
      </c>
      <c r="M45" s="637" t="s">
        <v>1207</v>
      </c>
      <c r="N45" s="637" t="s">
        <v>1207</v>
      </c>
      <c r="O45" s="637" t="s">
        <v>1207</v>
      </c>
      <c r="P45" s="637" t="s">
        <v>1207</v>
      </c>
    </row>
    <row r="47" spans="3:16" x14ac:dyDescent="0.45">
      <c r="C47" s="656" t="s">
        <v>1378</v>
      </c>
      <c r="E47" s="657" t="s">
        <v>1377</v>
      </c>
    </row>
    <row r="48" spans="3:16" x14ac:dyDescent="0.45">
      <c r="D48" s="627" t="s">
        <v>1155</v>
      </c>
      <c r="E48" s="628" t="s">
        <v>1332</v>
      </c>
      <c r="F48" s="628" t="s">
        <v>1333</v>
      </c>
      <c r="G48" s="628" t="s">
        <v>1334</v>
      </c>
      <c r="H48" s="628" t="s">
        <v>1335</v>
      </c>
      <c r="I48" s="628" t="s">
        <v>1336</v>
      </c>
      <c r="J48" s="628" t="s">
        <v>1337</v>
      </c>
      <c r="K48" s="628" t="s">
        <v>1156</v>
      </c>
      <c r="L48" s="628" t="s">
        <v>1157</v>
      </c>
      <c r="M48" s="628" t="s">
        <v>1158</v>
      </c>
      <c r="N48" s="628" t="s">
        <v>1159</v>
      </c>
      <c r="O48" s="628" t="s">
        <v>1160</v>
      </c>
      <c r="P48" s="628" t="s">
        <v>1161</v>
      </c>
    </row>
    <row r="49" spans="3:19" x14ac:dyDescent="0.45">
      <c r="D49" s="629" t="s">
        <v>1344</v>
      </c>
      <c r="E49" s="638">
        <v>1</v>
      </c>
      <c r="F49" s="638">
        <v>1</v>
      </c>
      <c r="G49" s="638">
        <v>1</v>
      </c>
      <c r="H49" s="638">
        <v>1</v>
      </c>
      <c r="I49" s="638">
        <v>1</v>
      </c>
      <c r="J49" s="638">
        <v>1</v>
      </c>
      <c r="K49" s="639">
        <v>1</v>
      </c>
      <c r="L49" s="639">
        <v>1</v>
      </c>
      <c r="M49" s="639">
        <v>1</v>
      </c>
      <c r="N49" s="639">
        <v>1</v>
      </c>
      <c r="O49" s="639">
        <v>1</v>
      </c>
      <c r="P49" s="639">
        <v>1</v>
      </c>
    </row>
    <row r="50" spans="3:19" x14ac:dyDescent="0.45">
      <c r="D50" s="632" t="s">
        <v>1345</v>
      </c>
      <c r="E50" s="640">
        <v>0.35689635727980201</v>
      </c>
      <c r="F50" s="640">
        <v>0.370070301783265</v>
      </c>
      <c r="G50" s="640">
        <v>0.37633421090226299</v>
      </c>
      <c r="H50" s="640">
        <v>0.29365561069656199</v>
      </c>
      <c r="I50" s="640">
        <v>0.296633268793353</v>
      </c>
      <c r="J50" s="640">
        <v>0.25475030090171902</v>
      </c>
      <c r="K50" s="641">
        <v>0.30724076921804999</v>
      </c>
      <c r="L50" s="641">
        <v>0.30450007991746703</v>
      </c>
      <c r="M50" s="641">
        <v>0.29891474078700803</v>
      </c>
      <c r="N50" s="641">
        <v>0.29650665930396097</v>
      </c>
      <c r="O50" s="641">
        <v>0.30640166167087501</v>
      </c>
      <c r="P50" s="641">
        <v>0.31046379170056998</v>
      </c>
    </row>
    <row r="51" spans="3:19" x14ac:dyDescent="0.45">
      <c r="D51" s="632" t="s">
        <v>1346</v>
      </c>
      <c r="E51" s="640">
        <v>0.240171422126988</v>
      </c>
      <c r="F51" s="640">
        <v>0.24777091906721499</v>
      </c>
      <c r="G51" s="640">
        <v>0.25176024000489799</v>
      </c>
      <c r="H51" s="640">
        <v>0.232318183441037</v>
      </c>
      <c r="I51" s="640">
        <v>0.23424253247363599</v>
      </c>
      <c r="J51" s="640">
        <v>0.231329295002072</v>
      </c>
      <c r="K51" s="641">
        <v>0.234270879838616</v>
      </c>
      <c r="L51" s="641">
        <v>0.20759651850452601</v>
      </c>
      <c r="M51" s="641">
        <v>0.21172964813658099</v>
      </c>
      <c r="N51" s="641">
        <v>0.20765458394141401</v>
      </c>
      <c r="O51" s="641">
        <v>0.206800910436437</v>
      </c>
      <c r="P51" s="641">
        <v>0.233425549227014</v>
      </c>
    </row>
    <row r="52" spans="3:19" x14ac:dyDescent="0.45">
      <c r="D52" s="632" t="s">
        <v>1347</v>
      </c>
      <c r="E52" s="640">
        <v>0</v>
      </c>
      <c r="F52" s="640">
        <v>0</v>
      </c>
      <c r="G52" s="640">
        <v>0</v>
      </c>
      <c r="H52" s="640">
        <v>0</v>
      </c>
      <c r="I52" s="640">
        <v>0</v>
      </c>
      <c r="J52" s="640">
        <v>0</v>
      </c>
      <c r="K52" s="641">
        <v>0.19243679415314899</v>
      </c>
      <c r="L52" s="641">
        <v>0.16733264555876801</v>
      </c>
      <c r="M52" s="641">
        <v>0.17498178221944599</v>
      </c>
      <c r="N52" s="641">
        <v>0.16685730814236299</v>
      </c>
      <c r="O52" s="641">
        <v>0.169973010285942</v>
      </c>
      <c r="P52" s="641">
        <v>0.19696229997287801</v>
      </c>
    </row>
    <row r="53" spans="3:19" x14ac:dyDescent="0.45">
      <c r="D53" s="632" t="s">
        <v>1348</v>
      </c>
      <c r="E53" s="640">
        <v>0</v>
      </c>
      <c r="F53" s="640">
        <v>0</v>
      </c>
      <c r="G53" s="640">
        <v>0</v>
      </c>
      <c r="H53" s="640">
        <v>0</v>
      </c>
      <c r="I53" s="640">
        <v>0</v>
      </c>
      <c r="J53" s="640">
        <v>0</v>
      </c>
      <c r="K53" s="641">
        <v>4.1834085685467197E-2</v>
      </c>
      <c r="L53" s="641">
        <v>4.0263872945757798E-2</v>
      </c>
      <c r="M53" s="641">
        <v>3.6747865917135102E-2</v>
      </c>
      <c r="N53" s="641">
        <v>4.0797275799050702E-2</v>
      </c>
      <c r="O53" s="641">
        <v>3.6827900150495599E-2</v>
      </c>
      <c r="P53" s="641">
        <v>3.6463249254136201E-2</v>
      </c>
    </row>
    <row r="54" spans="3:19" x14ac:dyDescent="0.45">
      <c r="D54" s="632" t="s">
        <v>1349</v>
      </c>
      <c r="E54" s="640">
        <v>0</v>
      </c>
      <c r="F54" s="640">
        <v>0</v>
      </c>
      <c r="G54" s="640">
        <v>0</v>
      </c>
      <c r="H54" s="640">
        <v>0</v>
      </c>
      <c r="I54" s="640">
        <v>0</v>
      </c>
      <c r="J54" s="640">
        <v>0</v>
      </c>
      <c r="K54" s="641">
        <v>0.139623327876713</v>
      </c>
      <c r="L54" s="641">
        <v>0.168422429200389</v>
      </c>
      <c r="M54" s="641">
        <v>0.18800749531542801</v>
      </c>
      <c r="N54" s="641">
        <v>0.20179071510274901</v>
      </c>
      <c r="O54" s="641">
        <v>0.18658971903334501</v>
      </c>
      <c r="P54" s="641">
        <v>0.17202061296446999</v>
      </c>
    </row>
    <row r="55" spans="3:19" x14ac:dyDescent="0.45">
      <c r="D55" s="632" t="s">
        <v>1350</v>
      </c>
      <c r="E55" s="640">
        <v>0.26978685011841702</v>
      </c>
      <c r="F55" s="640">
        <v>0.23578960905349799</v>
      </c>
      <c r="G55" s="640">
        <v>0.21635135410926801</v>
      </c>
      <c r="H55" s="640">
        <v>0.21275304366453601</v>
      </c>
      <c r="I55" s="640">
        <v>0.201872286031167</v>
      </c>
      <c r="J55" s="640">
        <v>0.225646692054222</v>
      </c>
      <c r="K55" s="641">
        <v>0.18531011789606</v>
      </c>
      <c r="L55" s="641">
        <v>0.18684703796806201</v>
      </c>
      <c r="M55" s="641">
        <v>0.15857276702061199</v>
      </c>
      <c r="N55" s="641">
        <v>0.15510327508907601</v>
      </c>
      <c r="O55" s="641">
        <v>0.161590029974752</v>
      </c>
      <c r="P55" s="641">
        <v>0.14531055058313</v>
      </c>
    </row>
    <row r="56" spans="3:19" x14ac:dyDescent="0.45">
      <c r="D56" s="632" t="s">
        <v>1351</v>
      </c>
      <c r="E56" s="640">
        <v>0</v>
      </c>
      <c r="F56" s="640">
        <v>0</v>
      </c>
      <c r="G56" s="640">
        <v>0</v>
      </c>
      <c r="H56" s="640">
        <v>0</v>
      </c>
      <c r="I56" s="640">
        <v>3.3479331541252301E-2</v>
      </c>
      <c r="J56" s="640">
        <v>4.0192577099899401E-2</v>
      </c>
      <c r="K56" s="641">
        <v>0.13355490517056101</v>
      </c>
      <c r="L56" s="641">
        <v>0.13263393440955501</v>
      </c>
      <c r="M56" s="641">
        <v>0.14277534874037101</v>
      </c>
      <c r="N56" s="641">
        <v>0.1389447665628</v>
      </c>
      <c r="O56" s="641">
        <v>0.13861767888459101</v>
      </c>
      <c r="P56" s="641">
        <v>0.138779495524817</v>
      </c>
    </row>
    <row r="57" spans="3:19" x14ac:dyDescent="0.45">
      <c r="D57" s="632" t="s">
        <v>1352</v>
      </c>
      <c r="E57" s="640">
        <v>0</v>
      </c>
      <c r="F57" s="640">
        <v>0</v>
      </c>
      <c r="G57" s="640">
        <v>0</v>
      </c>
      <c r="H57" s="640">
        <v>0</v>
      </c>
      <c r="I57" s="640">
        <v>0</v>
      </c>
      <c r="J57" s="640">
        <v>0</v>
      </c>
      <c r="K57" s="641">
        <v>0</v>
      </c>
      <c r="L57" s="641">
        <v>0</v>
      </c>
      <c r="M57" s="641">
        <v>0</v>
      </c>
      <c r="N57" s="641">
        <v>0</v>
      </c>
      <c r="O57" s="641">
        <v>0</v>
      </c>
      <c r="P57" s="641">
        <v>0</v>
      </c>
    </row>
    <row r="58" spans="3:19" x14ac:dyDescent="0.45">
      <c r="D58" s="632" t="s">
        <v>1353</v>
      </c>
      <c r="E58" s="640">
        <v>0</v>
      </c>
      <c r="F58" s="640">
        <v>0</v>
      </c>
      <c r="G58" s="640">
        <v>0</v>
      </c>
      <c r="H58" s="640">
        <v>0.10612660216359</v>
      </c>
      <c r="I58" s="640">
        <v>9.2354832039400703E-2</v>
      </c>
      <c r="J58" s="640">
        <v>8.0464079240741102E-2</v>
      </c>
      <c r="K58" s="641">
        <v>0</v>
      </c>
      <c r="L58" s="641">
        <v>0</v>
      </c>
      <c r="M58" s="641">
        <v>0</v>
      </c>
      <c r="N58" s="641">
        <v>0</v>
      </c>
      <c r="O58" s="641">
        <v>0</v>
      </c>
      <c r="P58" s="641">
        <v>0</v>
      </c>
    </row>
    <row r="59" spans="3:19" ht="16.5" thickBot="1" x14ac:dyDescent="0.5">
      <c r="D59" s="635" t="s">
        <v>1354</v>
      </c>
      <c r="E59" s="642">
        <v>0.13314537047479399</v>
      </c>
      <c r="F59" s="642">
        <v>0.14636917009602199</v>
      </c>
      <c r="G59" s="642">
        <v>0.15555419498357101</v>
      </c>
      <c r="H59" s="642">
        <v>0.15514656003427499</v>
      </c>
      <c r="I59" s="642">
        <v>0.14141774912119101</v>
      </c>
      <c r="J59" s="642">
        <v>0.16761705570134799</v>
      </c>
      <c r="K59" s="643">
        <v>0</v>
      </c>
      <c r="L59" s="643">
        <v>0</v>
      </c>
      <c r="M59" s="643">
        <v>0</v>
      </c>
      <c r="N59" s="643">
        <v>0</v>
      </c>
      <c r="O59" s="643">
        <v>0</v>
      </c>
      <c r="P59" s="643">
        <v>0</v>
      </c>
    </row>
    <row r="61" spans="3:19" x14ac:dyDescent="0.45">
      <c r="C61" s="664" t="s">
        <v>1381</v>
      </c>
      <c r="D61" s="665"/>
      <c r="E61" s="666"/>
      <c r="F61" s="657" t="s">
        <v>1382</v>
      </c>
      <c r="K61" s="647">
        <v>1000000</v>
      </c>
    </row>
    <row r="62" spans="3:19" x14ac:dyDescent="0.45">
      <c r="D62" s="627" t="s">
        <v>1379</v>
      </c>
      <c r="E62" s="628">
        <v>2010</v>
      </c>
      <c r="F62" s="628">
        <f>E62+1</f>
        <v>2011</v>
      </c>
      <c r="G62" s="628">
        <f t="shared" ref="G62:J62" si="1">F62+1</f>
        <v>2012</v>
      </c>
      <c r="H62" s="628">
        <f t="shared" si="1"/>
        <v>2013</v>
      </c>
      <c r="I62" s="628">
        <f t="shared" si="1"/>
        <v>2014</v>
      </c>
      <c r="J62" s="628">
        <f t="shared" si="1"/>
        <v>2015</v>
      </c>
      <c r="K62" s="628" t="s">
        <v>1389</v>
      </c>
      <c r="M62" s="627" t="s">
        <v>1379</v>
      </c>
      <c r="N62" s="628">
        <v>2010</v>
      </c>
      <c r="O62" s="628">
        <f>N62+1</f>
        <v>2011</v>
      </c>
      <c r="P62" s="628">
        <f t="shared" ref="P62:S62" si="2">O62+1</f>
        <v>2012</v>
      </c>
      <c r="Q62" s="628">
        <f t="shared" si="2"/>
        <v>2013</v>
      </c>
      <c r="R62" s="628">
        <f t="shared" si="2"/>
        <v>2014</v>
      </c>
      <c r="S62" s="628">
        <f t="shared" si="2"/>
        <v>2015</v>
      </c>
    </row>
    <row r="63" spans="3:19" x14ac:dyDescent="0.45">
      <c r="D63" s="629" t="s">
        <v>1320</v>
      </c>
      <c r="E63" s="644">
        <f t="shared" ref="E63:J70" si="3">K35/$K$61</f>
        <v>60.476999999999997</v>
      </c>
      <c r="F63" s="644">
        <f t="shared" si="3"/>
        <v>68.820999999999998</v>
      </c>
      <c r="G63" s="644">
        <f t="shared" si="3"/>
        <v>76.847999999999999</v>
      </c>
      <c r="H63" s="644">
        <f t="shared" si="3"/>
        <v>76.058999999999997</v>
      </c>
      <c r="I63" s="644">
        <f t="shared" si="3"/>
        <v>80.400999999999996</v>
      </c>
      <c r="J63" s="644">
        <f t="shared" si="3"/>
        <v>92.174999999999997</v>
      </c>
      <c r="K63" s="667">
        <f>J63/$J$63</f>
        <v>1</v>
      </c>
      <c r="M63" s="629" t="s">
        <v>1320</v>
      </c>
      <c r="N63" s="644">
        <f t="shared" ref="N63:S64" si="4">E63</f>
        <v>60.476999999999997</v>
      </c>
      <c r="O63" s="644">
        <f t="shared" si="4"/>
        <v>68.820999999999998</v>
      </c>
      <c r="P63" s="644">
        <f t="shared" si="4"/>
        <v>76.847999999999999</v>
      </c>
      <c r="Q63" s="644">
        <f t="shared" si="4"/>
        <v>76.058999999999997</v>
      </c>
      <c r="R63" s="644">
        <f t="shared" si="4"/>
        <v>80.400999999999996</v>
      </c>
      <c r="S63" s="644">
        <f t="shared" si="4"/>
        <v>92.174999999999997</v>
      </c>
    </row>
    <row r="64" spans="3:19" x14ac:dyDescent="0.45">
      <c r="D64" s="632" t="s">
        <v>1345</v>
      </c>
      <c r="E64" s="645">
        <f t="shared" si="3"/>
        <v>18.581</v>
      </c>
      <c r="F64" s="645">
        <f t="shared" si="3"/>
        <v>20.956</v>
      </c>
      <c r="G64" s="645">
        <f t="shared" si="3"/>
        <v>22.971</v>
      </c>
      <c r="H64" s="645">
        <f t="shared" si="3"/>
        <v>22.552</v>
      </c>
      <c r="I64" s="645">
        <f t="shared" si="3"/>
        <v>24.635000000000002</v>
      </c>
      <c r="J64" s="645">
        <f t="shared" si="3"/>
        <v>28.617000000000001</v>
      </c>
      <c r="K64" s="645">
        <f t="shared" ref="K64:K70" si="5">J64/$J$63</f>
        <v>0.31046379170056959</v>
      </c>
      <c r="M64" s="632" t="s">
        <v>1384</v>
      </c>
      <c r="N64" s="645">
        <f t="shared" si="4"/>
        <v>18.581</v>
      </c>
      <c r="O64" s="645">
        <f t="shared" si="4"/>
        <v>20.956</v>
      </c>
      <c r="P64" s="645">
        <f t="shared" si="4"/>
        <v>22.971</v>
      </c>
      <c r="Q64" s="645">
        <f t="shared" si="4"/>
        <v>22.552</v>
      </c>
      <c r="R64" s="645">
        <f t="shared" si="4"/>
        <v>24.635000000000002</v>
      </c>
      <c r="S64" s="645">
        <f t="shared" si="4"/>
        <v>28.617000000000001</v>
      </c>
    </row>
    <row r="65" spans="4:19" x14ac:dyDescent="0.45">
      <c r="D65" s="632" t="s">
        <v>1346</v>
      </c>
      <c r="E65" s="645">
        <f t="shared" si="3"/>
        <v>14.167999999999999</v>
      </c>
      <c r="F65" s="645">
        <f t="shared" si="3"/>
        <v>14.287000000000001</v>
      </c>
      <c r="G65" s="645">
        <f t="shared" si="3"/>
        <v>16.271000000000001</v>
      </c>
      <c r="H65" s="645">
        <f t="shared" si="3"/>
        <v>15.794</v>
      </c>
      <c r="I65" s="645">
        <f t="shared" si="3"/>
        <v>16.626999999999999</v>
      </c>
      <c r="J65" s="645">
        <f t="shared" si="3"/>
        <v>21.515999999999998</v>
      </c>
      <c r="K65" s="645">
        <f t="shared" si="5"/>
        <v>0.23342554922701381</v>
      </c>
      <c r="M65" s="632" t="s">
        <v>1387</v>
      </c>
      <c r="N65" s="645">
        <f t="shared" ref="N65:S65" si="6">E66</f>
        <v>11.638</v>
      </c>
      <c r="O65" s="645">
        <f t="shared" si="6"/>
        <v>11.516</v>
      </c>
      <c r="P65" s="645">
        <f t="shared" si="6"/>
        <v>13.446999999999999</v>
      </c>
      <c r="Q65" s="645">
        <f t="shared" si="6"/>
        <v>12.691000000000001</v>
      </c>
      <c r="R65" s="645">
        <f t="shared" si="6"/>
        <v>13.666</v>
      </c>
      <c r="S65" s="645">
        <f t="shared" si="6"/>
        <v>18.155000000000001</v>
      </c>
    </row>
    <row r="66" spans="4:19" x14ac:dyDescent="0.45">
      <c r="D66" s="632" t="s">
        <v>1347</v>
      </c>
      <c r="E66" s="645">
        <f t="shared" si="3"/>
        <v>11.638</v>
      </c>
      <c r="F66" s="645">
        <f t="shared" si="3"/>
        <v>11.516</v>
      </c>
      <c r="G66" s="645">
        <f t="shared" si="3"/>
        <v>13.446999999999999</v>
      </c>
      <c r="H66" s="645">
        <f t="shared" si="3"/>
        <v>12.691000000000001</v>
      </c>
      <c r="I66" s="645">
        <f t="shared" si="3"/>
        <v>13.666</v>
      </c>
      <c r="J66" s="645">
        <f t="shared" si="3"/>
        <v>18.155000000000001</v>
      </c>
      <c r="K66" s="645">
        <f t="shared" si="5"/>
        <v>0.1969622999728777</v>
      </c>
      <c r="M66" s="632" t="s">
        <v>1386</v>
      </c>
      <c r="N66" s="645">
        <f t="shared" ref="N66:S68" si="7">E68</f>
        <v>8.4440000000000008</v>
      </c>
      <c r="O66" s="645">
        <f t="shared" si="7"/>
        <v>11.590999999999999</v>
      </c>
      <c r="P66" s="645">
        <f t="shared" si="7"/>
        <v>14.448</v>
      </c>
      <c r="Q66" s="645">
        <f t="shared" si="7"/>
        <v>15.348000000000001</v>
      </c>
      <c r="R66" s="645">
        <f t="shared" si="7"/>
        <v>15.002000000000001</v>
      </c>
      <c r="S66" s="645">
        <f t="shared" si="7"/>
        <v>15.856</v>
      </c>
    </row>
    <row r="67" spans="4:19" x14ac:dyDescent="0.45">
      <c r="D67" s="632" t="s">
        <v>1348</v>
      </c>
      <c r="E67" s="645">
        <f t="shared" si="3"/>
        <v>2.5299999999999998</v>
      </c>
      <c r="F67" s="645">
        <f t="shared" si="3"/>
        <v>2.7709999999999999</v>
      </c>
      <c r="G67" s="645">
        <f t="shared" si="3"/>
        <v>2.8239999999999998</v>
      </c>
      <c r="H67" s="645">
        <f t="shared" si="3"/>
        <v>3.1030000000000002</v>
      </c>
      <c r="I67" s="645">
        <f t="shared" si="3"/>
        <v>2.9609999999999999</v>
      </c>
      <c r="J67" s="645">
        <f t="shared" si="3"/>
        <v>3.3610000000000002</v>
      </c>
      <c r="K67" s="645">
        <f t="shared" si="5"/>
        <v>3.646324925413616E-2</v>
      </c>
      <c r="M67" s="632" t="s">
        <v>1385</v>
      </c>
      <c r="N67" s="645">
        <f t="shared" si="7"/>
        <v>11.207000000000001</v>
      </c>
      <c r="O67" s="645">
        <f t="shared" si="7"/>
        <v>12.859</v>
      </c>
      <c r="P67" s="645">
        <f t="shared" si="7"/>
        <v>12.186</v>
      </c>
      <c r="Q67" s="645">
        <f t="shared" si="7"/>
        <v>11.797000000000001</v>
      </c>
      <c r="R67" s="645">
        <f t="shared" si="7"/>
        <v>12.992000000000001</v>
      </c>
      <c r="S67" s="645">
        <f t="shared" si="7"/>
        <v>13.394</v>
      </c>
    </row>
    <row r="68" spans="4:19" x14ac:dyDescent="0.45">
      <c r="D68" s="632" t="s">
        <v>1349</v>
      </c>
      <c r="E68" s="645">
        <f t="shared" si="3"/>
        <v>8.4440000000000008</v>
      </c>
      <c r="F68" s="645">
        <f t="shared" si="3"/>
        <v>11.590999999999999</v>
      </c>
      <c r="G68" s="645">
        <f t="shared" si="3"/>
        <v>14.448</v>
      </c>
      <c r="H68" s="645">
        <f t="shared" si="3"/>
        <v>15.348000000000001</v>
      </c>
      <c r="I68" s="645">
        <f t="shared" si="3"/>
        <v>15.002000000000001</v>
      </c>
      <c r="J68" s="645">
        <f t="shared" si="3"/>
        <v>15.856</v>
      </c>
      <c r="K68" s="645">
        <f t="shared" si="5"/>
        <v>0.17202061296446977</v>
      </c>
      <c r="M68" s="632" t="s">
        <v>1383</v>
      </c>
      <c r="N68" s="645">
        <f t="shared" si="7"/>
        <v>8.077</v>
      </c>
      <c r="O68" s="645">
        <f t="shared" si="7"/>
        <v>9.1280000000000001</v>
      </c>
      <c r="P68" s="645">
        <f t="shared" si="7"/>
        <v>10.972</v>
      </c>
      <c r="Q68" s="645">
        <f t="shared" si="7"/>
        <v>10.568</v>
      </c>
      <c r="R68" s="645">
        <f t="shared" si="7"/>
        <v>11.145</v>
      </c>
      <c r="S68" s="645">
        <f t="shared" si="7"/>
        <v>12.792</v>
      </c>
    </row>
    <row r="69" spans="4:19" ht="16.5" thickBot="1" x14ac:dyDescent="0.5">
      <c r="D69" s="632" t="s">
        <v>1350</v>
      </c>
      <c r="E69" s="645">
        <f t="shared" si="3"/>
        <v>11.207000000000001</v>
      </c>
      <c r="F69" s="645">
        <f t="shared" si="3"/>
        <v>12.859</v>
      </c>
      <c r="G69" s="645">
        <f t="shared" si="3"/>
        <v>12.186</v>
      </c>
      <c r="H69" s="645">
        <f t="shared" si="3"/>
        <v>11.797000000000001</v>
      </c>
      <c r="I69" s="645">
        <f t="shared" si="3"/>
        <v>12.992000000000001</v>
      </c>
      <c r="J69" s="645">
        <f t="shared" si="3"/>
        <v>13.394</v>
      </c>
      <c r="K69" s="645">
        <f t="shared" si="5"/>
        <v>0.14531055058312992</v>
      </c>
      <c r="M69" s="635" t="s">
        <v>1388</v>
      </c>
      <c r="N69" s="646">
        <f t="shared" ref="N69:S69" si="8">E67</f>
        <v>2.5299999999999998</v>
      </c>
      <c r="O69" s="646">
        <f t="shared" si="8"/>
        <v>2.7709999999999999</v>
      </c>
      <c r="P69" s="646">
        <f t="shared" si="8"/>
        <v>2.8239999999999998</v>
      </c>
      <c r="Q69" s="646">
        <f t="shared" si="8"/>
        <v>3.1030000000000002</v>
      </c>
      <c r="R69" s="646">
        <f t="shared" si="8"/>
        <v>2.9609999999999999</v>
      </c>
      <c r="S69" s="646">
        <f t="shared" si="8"/>
        <v>3.3610000000000002</v>
      </c>
    </row>
    <row r="70" spans="4:19" ht="16.5" thickBot="1" x14ac:dyDescent="0.5">
      <c r="D70" s="635" t="s">
        <v>1351</v>
      </c>
      <c r="E70" s="646">
        <f t="shared" si="3"/>
        <v>8.077</v>
      </c>
      <c r="F70" s="646">
        <f t="shared" si="3"/>
        <v>9.1280000000000001</v>
      </c>
      <c r="G70" s="646">
        <f t="shared" si="3"/>
        <v>10.972</v>
      </c>
      <c r="H70" s="646">
        <f t="shared" si="3"/>
        <v>10.568</v>
      </c>
      <c r="I70" s="646">
        <f t="shared" si="3"/>
        <v>11.145</v>
      </c>
      <c r="J70" s="646">
        <f t="shared" si="3"/>
        <v>12.792</v>
      </c>
      <c r="K70" s="646">
        <f t="shared" si="5"/>
        <v>0.13877949552481691</v>
      </c>
    </row>
    <row r="85" spans="1:16" s="655" customFormat="1" x14ac:dyDescent="0.45">
      <c r="A85" s="651"/>
      <c r="B85" s="652" t="s">
        <v>1421</v>
      </c>
      <c r="C85" s="653"/>
      <c r="D85" s="654"/>
    </row>
    <row r="87" spans="1:16" x14ac:dyDescent="0.45">
      <c r="C87" s="656" t="s">
        <v>1429</v>
      </c>
      <c r="E87" s="657" t="s">
        <v>1377</v>
      </c>
      <c r="G87" s="658">
        <v>1000000</v>
      </c>
    </row>
    <row r="88" spans="1:16" x14ac:dyDescent="0.45">
      <c r="D88" s="627" t="s">
        <v>1422</v>
      </c>
      <c r="E88" s="668" t="s">
        <v>1423</v>
      </c>
      <c r="F88" s="668" t="s">
        <v>1424</v>
      </c>
      <c r="G88" s="668" t="s">
        <v>1425</v>
      </c>
      <c r="H88" s="668" t="s">
        <v>1426</v>
      </c>
      <c r="I88" s="668" t="s">
        <v>1427</v>
      </c>
      <c r="J88" s="668" t="s">
        <v>1428</v>
      </c>
      <c r="K88" s="668">
        <v>2010</v>
      </c>
      <c r="L88" s="668">
        <v>2011</v>
      </c>
      <c r="M88" s="668">
        <v>2012</v>
      </c>
      <c r="N88" s="668">
        <v>2013</v>
      </c>
      <c r="O88" s="668">
        <v>2014</v>
      </c>
      <c r="P88" s="668">
        <v>2015</v>
      </c>
    </row>
    <row r="89" spans="1:16" x14ac:dyDescent="0.45">
      <c r="D89" s="629" t="s">
        <v>1390</v>
      </c>
      <c r="E89" s="669">
        <v>36399000</v>
      </c>
      <c r="F89" s="669">
        <v>37247000</v>
      </c>
      <c r="G89" s="669">
        <v>37948000</v>
      </c>
      <c r="H89" s="669">
        <v>42435000</v>
      </c>
      <c r="I89" s="669">
        <v>37877000</v>
      </c>
      <c r="J89" s="669">
        <v>35613000</v>
      </c>
      <c r="K89" s="670">
        <v>44221000</v>
      </c>
      <c r="L89" s="670">
        <v>51684000</v>
      </c>
      <c r="M89" s="670">
        <v>57499000</v>
      </c>
      <c r="N89" s="670">
        <v>56286000</v>
      </c>
      <c r="O89" s="670">
        <v>59654000</v>
      </c>
      <c r="P89" s="670">
        <v>68045000</v>
      </c>
    </row>
    <row r="90" spans="1:16" x14ac:dyDescent="0.45">
      <c r="D90" s="629" t="s">
        <v>1411</v>
      </c>
      <c r="E90" s="669">
        <v>6829000</v>
      </c>
      <c r="F90" s="669">
        <v>8073000</v>
      </c>
      <c r="G90" s="669">
        <v>9603000</v>
      </c>
      <c r="H90" s="669">
        <v>12146000</v>
      </c>
      <c r="I90" s="669">
        <v>13952000</v>
      </c>
      <c r="J90" s="669">
        <v>14008000</v>
      </c>
      <c r="K90" s="670">
        <v>14964000</v>
      </c>
      <c r="L90" s="670">
        <v>15709000</v>
      </c>
      <c r="M90" s="670">
        <v>17869000</v>
      </c>
      <c r="N90" s="670">
        <v>18276000</v>
      </c>
      <c r="O90" s="670">
        <v>19073000</v>
      </c>
      <c r="P90" s="670">
        <v>22144000</v>
      </c>
    </row>
    <row r="91" spans="1:16" x14ac:dyDescent="0.45">
      <c r="D91" s="629" t="s">
        <v>1412</v>
      </c>
      <c r="E91" s="669">
        <v>1022000</v>
      </c>
      <c r="F91" s="669">
        <v>1217000</v>
      </c>
      <c r="G91" s="669">
        <v>1255000</v>
      </c>
      <c r="H91" s="669">
        <v>1223000</v>
      </c>
      <c r="I91" s="669">
        <v>1222000</v>
      </c>
      <c r="J91" s="669">
        <v>1059000</v>
      </c>
      <c r="K91" s="670">
        <v>1291000</v>
      </c>
      <c r="L91" s="670">
        <v>1427000</v>
      </c>
      <c r="M91" s="670">
        <v>1478000</v>
      </c>
      <c r="N91" s="670">
        <v>1495000</v>
      </c>
      <c r="O91" s="670">
        <v>1671000</v>
      </c>
      <c r="P91" s="670">
        <v>1984000</v>
      </c>
    </row>
    <row r="92" spans="1:16" x14ac:dyDescent="0.45">
      <c r="D92" s="629" t="s">
        <v>1413</v>
      </c>
      <c r="E92" s="669" t="s">
        <v>1207</v>
      </c>
      <c r="F92" s="669" t="s">
        <v>1207</v>
      </c>
      <c r="G92" s="669" t="s">
        <v>1207</v>
      </c>
      <c r="H92" s="669" t="s">
        <v>1207</v>
      </c>
      <c r="I92" s="669" t="s">
        <v>1207</v>
      </c>
      <c r="J92" s="669" t="s">
        <v>1207</v>
      </c>
      <c r="K92" s="670" t="s">
        <v>1207</v>
      </c>
      <c r="L92" s="670">
        <v>1000</v>
      </c>
      <c r="M92" s="670">
        <v>2000</v>
      </c>
      <c r="N92" s="670">
        <v>2000</v>
      </c>
      <c r="O92" s="670">
        <v>3000</v>
      </c>
      <c r="P92" s="670">
        <v>2000</v>
      </c>
    </row>
    <row r="93" spans="1:16" ht="16.5" thickBot="1" x14ac:dyDescent="0.5">
      <c r="D93" s="671" t="s">
        <v>1431</v>
      </c>
      <c r="E93" s="672">
        <f>SUM(E89:E92)</f>
        <v>44250000</v>
      </c>
      <c r="F93" s="672">
        <f t="shared" ref="F93:P93" si="9">SUM(F89:F92)</f>
        <v>46537000</v>
      </c>
      <c r="G93" s="672">
        <f t="shared" si="9"/>
        <v>48806000</v>
      </c>
      <c r="H93" s="672">
        <f t="shared" si="9"/>
        <v>55804000</v>
      </c>
      <c r="I93" s="672">
        <f t="shared" si="9"/>
        <v>53051000</v>
      </c>
      <c r="J93" s="672">
        <f t="shared" si="9"/>
        <v>50680000</v>
      </c>
      <c r="K93" s="673">
        <f t="shared" si="9"/>
        <v>60476000</v>
      </c>
      <c r="L93" s="673">
        <f t="shared" si="9"/>
        <v>68821000</v>
      </c>
      <c r="M93" s="673">
        <f t="shared" si="9"/>
        <v>76848000</v>
      </c>
      <c r="N93" s="673">
        <f t="shared" si="9"/>
        <v>76059000</v>
      </c>
      <c r="O93" s="673">
        <f t="shared" si="9"/>
        <v>80401000</v>
      </c>
      <c r="P93" s="673">
        <f t="shared" si="9"/>
        <v>92175000</v>
      </c>
    </row>
    <row r="94" spans="1:16" x14ac:dyDescent="0.45">
      <c r="A94" s="657"/>
      <c r="B94" s="657"/>
      <c r="C94" s="657"/>
      <c r="D94" s="674" t="s">
        <v>1374</v>
      </c>
      <c r="E94" s="674"/>
      <c r="F94" s="674"/>
      <c r="G94" s="674"/>
      <c r="H94" s="674"/>
      <c r="I94" s="674"/>
      <c r="J94" s="674"/>
      <c r="K94" s="674"/>
      <c r="L94" s="674"/>
      <c r="M94" s="674"/>
      <c r="N94" s="674"/>
      <c r="O94" s="674"/>
      <c r="P94" s="674"/>
    </row>
    <row r="96" spans="1:16" x14ac:dyDescent="0.45">
      <c r="C96" s="656" t="s">
        <v>1429</v>
      </c>
      <c r="E96" s="657" t="s">
        <v>1382</v>
      </c>
      <c r="G96" s="658">
        <v>1000000</v>
      </c>
    </row>
    <row r="97" spans="4:11" x14ac:dyDescent="0.45">
      <c r="D97" s="627" t="s">
        <v>1432</v>
      </c>
      <c r="E97" s="668">
        <v>2010</v>
      </c>
      <c r="F97" s="668">
        <v>2011</v>
      </c>
      <c r="G97" s="668">
        <v>2012</v>
      </c>
      <c r="H97" s="668">
        <v>2013</v>
      </c>
      <c r="I97" s="668">
        <v>2014</v>
      </c>
      <c r="J97" s="668">
        <v>2015</v>
      </c>
      <c r="K97" s="668" t="s">
        <v>1389</v>
      </c>
    </row>
    <row r="98" spans="4:11" x14ac:dyDescent="0.45">
      <c r="D98" s="629" t="s">
        <v>1390</v>
      </c>
      <c r="E98" s="670">
        <f>K89/$G$96</f>
        <v>44.220999999999997</v>
      </c>
      <c r="F98" s="670">
        <f t="shared" ref="F98:J98" si="10">L89/$G$96</f>
        <v>51.683999999999997</v>
      </c>
      <c r="G98" s="670">
        <f t="shared" si="10"/>
        <v>57.499000000000002</v>
      </c>
      <c r="H98" s="670">
        <f t="shared" si="10"/>
        <v>56.286000000000001</v>
      </c>
      <c r="I98" s="670">
        <f t="shared" si="10"/>
        <v>59.654000000000003</v>
      </c>
      <c r="J98" s="670">
        <f t="shared" si="10"/>
        <v>68.045000000000002</v>
      </c>
      <c r="K98" s="675">
        <f>J98/$J$102</f>
        <v>0.73821535123406579</v>
      </c>
    </row>
    <row r="99" spans="4:11" x14ac:dyDescent="0.45">
      <c r="D99" s="629" t="s">
        <v>1411</v>
      </c>
      <c r="E99" s="670">
        <f t="shared" ref="E99:J99" si="11">K90/$G$96</f>
        <v>14.964</v>
      </c>
      <c r="F99" s="670">
        <f t="shared" si="11"/>
        <v>15.709</v>
      </c>
      <c r="G99" s="670">
        <f t="shared" si="11"/>
        <v>17.869</v>
      </c>
      <c r="H99" s="670">
        <f t="shared" si="11"/>
        <v>18.276</v>
      </c>
      <c r="I99" s="670">
        <f t="shared" si="11"/>
        <v>19.073</v>
      </c>
      <c r="J99" s="670">
        <f t="shared" si="11"/>
        <v>22.143999999999998</v>
      </c>
      <c r="K99" s="675">
        <f t="shared" ref="K99:K101" si="12">J99/$J$102</f>
        <v>0.24023867643070249</v>
      </c>
    </row>
    <row r="100" spans="4:11" x14ac:dyDescent="0.45">
      <c r="D100" s="629" t="s">
        <v>1412</v>
      </c>
      <c r="E100" s="670">
        <f t="shared" ref="E100:J100" si="13">K91/$G$96</f>
        <v>1.2909999999999999</v>
      </c>
      <c r="F100" s="670">
        <f t="shared" si="13"/>
        <v>1.427</v>
      </c>
      <c r="G100" s="670">
        <f t="shared" si="13"/>
        <v>1.478</v>
      </c>
      <c r="H100" s="670">
        <f t="shared" si="13"/>
        <v>1.4950000000000001</v>
      </c>
      <c r="I100" s="670">
        <f t="shared" si="13"/>
        <v>1.671</v>
      </c>
      <c r="J100" s="670">
        <f t="shared" si="13"/>
        <v>1.984</v>
      </c>
      <c r="K100" s="675">
        <f t="shared" si="12"/>
        <v>2.1524274477895313E-2</v>
      </c>
    </row>
    <row r="101" spans="4:11" x14ac:dyDescent="0.45">
      <c r="D101" s="629" t="s">
        <v>1413</v>
      </c>
      <c r="E101" s="670">
        <v>0</v>
      </c>
      <c r="F101" s="670">
        <f t="shared" ref="F101:J101" si="14">L92/$G$96</f>
        <v>1E-3</v>
      </c>
      <c r="G101" s="670">
        <f t="shared" si="14"/>
        <v>2E-3</v>
      </c>
      <c r="H101" s="670">
        <f t="shared" si="14"/>
        <v>2E-3</v>
      </c>
      <c r="I101" s="670">
        <f t="shared" si="14"/>
        <v>3.0000000000000001E-3</v>
      </c>
      <c r="J101" s="670">
        <f t="shared" si="14"/>
        <v>2E-3</v>
      </c>
      <c r="K101" s="675">
        <f t="shared" si="12"/>
        <v>2.1697857336588017E-5</v>
      </c>
    </row>
    <row r="102" spans="4:11" ht="16.5" thickBot="1" x14ac:dyDescent="0.5">
      <c r="D102" s="671" t="s">
        <v>1430</v>
      </c>
      <c r="E102" s="673">
        <f t="shared" ref="E102" si="15">SUM(E98:E101)</f>
        <v>60.475999999999992</v>
      </c>
      <c r="F102" s="673">
        <f t="shared" ref="F102" si="16">SUM(F98:F101)</f>
        <v>68.821000000000012</v>
      </c>
      <c r="G102" s="673">
        <f t="shared" ref="G102" si="17">SUM(G98:G101)</f>
        <v>76.847999999999985</v>
      </c>
      <c r="H102" s="673">
        <f t="shared" ref="H102" si="18">SUM(H98:H101)</f>
        <v>76.058999999999997</v>
      </c>
      <c r="I102" s="673">
        <f t="shared" ref="I102" si="19">SUM(I98:I101)</f>
        <v>80.40100000000001</v>
      </c>
      <c r="J102" s="673">
        <f t="shared" ref="J102:K102" si="20">SUM(J98:J101)</f>
        <v>92.174999999999983</v>
      </c>
      <c r="K102" s="676">
        <f t="shared" si="20"/>
        <v>1.0000000000000002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J163"/>
  <sheetViews>
    <sheetView workbookViewId="0"/>
  </sheetViews>
  <sheetFormatPr defaultColWidth="9" defaultRowHeight="14.5" x14ac:dyDescent="0.45"/>
  <cols>
    <col min="1" max="1" width="2.58203125" style="50" customWidth="1"/>
    <col min="2" max="2" width="9" style="50"/>
    <col min="3" max="3" width="9" style="49"/>
    <col min="4" max="4" width="2.58203125" style="50" customWidth="1"/>
    <col min="5" max="5" width="9.83203125" style="50" bestFit="1" customWidth="1"/>
    <col min="6" max="16384" width="9" style="50"/>
  </cols>
  <sheetData>
    <row r="2" spans="2:10" x14ac:dyDescent="0.45">
      <c r="B2" s="48" t="s">
        <v>110</v>
      </c>
      <c r="E2" s="47"/>
      <c r="F2" s="46"/>
      <c r="G2" s="46"/>
      <c r="H2" s="46"/>
      <c r="I2" s="46"/>
      <c r="J2" s="46"/>
    </row>
    <row r="3" spans="2:10" x14ac:dyDescent="0.45">
      <c r="D3" s="52"/>
      <c r="E3" s="54"/>
    </row>
    <row r="163" spans="2:2" x14ac:dyDescent="0.45">
      <c r="B163" s="186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B2:V335"/>
  <sheetViews>
    <sheetView workbookViewId="0"/>
  </sheetViews>
  <sheetFormatPr defaultRowHeight="17" x14ac:dyDescent="0.45"/>
  <cols>
    <col min="1" max="1" width="2.58203125" customWidth="1"/>
    <col min="2" max="2" width="10.58203125" style="2" customWidth="1"/>
    <col min="3" max="3" width="10.58203125" style="7" customWidth="1"/>
  </cols>
  <sheetData>
    <row r="2" spans="2:3" x14ac:dyDescent="0.45">
      <c r="B2" s="2" t="s">
        <v>11</v>
      </c>
    </row>
    <row r="4" spans="2:3" x14ac:dyDescent="0.45">
      <c r="C4" s="7" t="s">
        <v>12</v>
      </c>
    </row>
    <row r="21" spans="16:22" x14ac:dyDescent="0.45">
      <c r="P21" s="728" t="s">
        <v>23</v>
      </c>
      <c r="Q21" s="728"/>
      <c r="R21" s="10">
        <v>2014</v>
      </c>
      <c r="S21" s="727" t="s">
        <v>40</v>
      </c>
      <c r="T21" s="727"/>
      <c r="U21" s="727" t="s">
        <v>41</v>
      </c>
      <c r="V21" s="727"/>
    </row>
    <row r="22" spans="16:22" x14ac:dyDescent="0.45">
      <c r="P22" s="729"/>
      <c r="Q22" s="729"/>
      <c r="R22" s="11" t="s">
        <v>42</v>
      </c>
      <c r="S22" s="11" t="s">
        <v>42</v>
      </c>
      <c r="T22" s="12" t="s">
        <v>45</v>
      </c>
      <c r="U22" s="11" t="s">
        <v>43</v>
      </c>
      <c r="V22" s="12" t="s">
        <v>44</v>
      </c>
    </row>
    <row r="23" spans="16:22" x14ac:dyDescent="0.45">
      <c r="P23" s="730" t="s">
        <v>24</v>
      </c>
      <c r="Q23" s="730"/>
      <c r="R23" s="13">
        <f>SUM(R26,R30,R35,R39,R38)</f>
        <v>90438</v>
      </c>
      <c r="S23" s="13">
        <f>SUM(S26,S30,S35,S39,S38)</f>
        <v>90814</v>
      </c>
      <c r="T23" s="14">
        <f>S23/R23-1</f>
        <v>4.1575443950552238E-3</v>
      </c>
      <c r="U23" s="13">
        <f>SUM(U26,U30,U35,U39,U38)</f>
        <v>94636</v>
      </c>
      <c r="V23" s="14">
        <f>U23/S23-1</f>
        <v>4.2086021978990029E-2</v>
      </c>
    </row>
    <row r="24" spans="16:22" x14ac:dyDescent="0.45">
      <c r="P24" s="731" t="s">
        <v>25</v>
      </c>
      <c r="Q24" s="15" t="s">
        <v>26</v>
      </c>
      <c r="R24" s="16">
        <v>16916</v>
      </c>
      <c r="S24" s="16">
        <v>17672</v>
      </c>
      <c r="T24" s="17">
        <f t="shared" ref="T24:T39" si="0">S24/R24-1</f>
        <v>4.4691416410499007E-2</v>
      </c>
      <c r="U24" s="16">
        <v>17818</v>
      </c>
      <c r="V24" s="17">
        <f t="shared" ref="V24:V39" si="1">U24/S24-1</f>
        <v>8.2616568583069316E-3</v>
      </c>
    </row>
    <row r="25" spans="16:22" x14ac:dyDescent="0.45">
      <c r="P25" s="732"/>
      <c r="Q25" s="15" t="s">
        <v>7</v>
      </c>
      <c r="R25" s="16">
        <f>R26-R24</f>
        <v>3051</v>
      </c>
      <c r="S25" s="16">
        <f>S26-S24</f>
        <v>3297</v>
      </c>
      <c r="T25" s="17">
        <f t="shared" si="0"/>
        <v>8.0629301868240022E-2</v>
      </c>
      <c r="U25" s="16">
        <f>U26-U24</f>
        <v>3331</v>
      </c>
      <c r="V25" s="17">
        <f t="shared" si="1"/>
        <v>1.0312405216863718E-2</v>
      </c>
    </row>
    <row r="26" spans="16:22" x14ac:dyDescent="0.45">
      <c r="P26" s="725" t="s">
        <v>36</v>
      </c>
      <c r="Q26" s="725"/>
      <c r="R26" s="18">
        <v>19967</v>
      </c>
      <c r="S26" s="18">
        <v>20969</v>
      </c>
      <c r="T26" s="19">
        <f t="shared" si="0"/>
        <v>5.018280162267752E-2</v>
      </c>
      <c r="U26" s="18">
        <v>21149</v>
      </c>
      <c r="V26" s="19">
        <f t="shared" si="1"/>
        <v>8.5841003385951353E-3</v>
      </c>
    </row>
    <row r="27" spans="16:22" x14ac:dyDescent="0.45">
      <c r="P27" s="731" t="s">
        <v>35</v>
      </c>
      <c r="Q27" s="15" t="s">
        <v>27</v>
      </c>
      <c r="R27" s="16">
        <v>13833</v>
      </c>
      <c r="S27" s="16">
        <v>14895</v>
      </c>
      <c r="T27" s="17">
        <f t="shared" si="0"/>
        <v>7.6772934287573147E-2</v>
      </c>
      <c r="U27" s="16">
        <v>15330</v>
      </c>
      <c r="V27" s="17">
        <f t="shared" si="1"/>
        <v>2.9204431017119781E-2</v>
      </c>
    </row>
    <row r="28" spans="16:22" x14ac:dyDescent="0.45">
      <c r="P28" s="733"/>
      <c r="Q28" s="15" t="s">
        <v>34</v>
      </c>
      <c r="R28" s="16">
        <v>2577</v>
      </c>
      <c r="S28" s="16">
        <v>1674</v>
      </c>
      <c r="T28" s="17">
        <f t="shared" si="0"/>
        <v>-0.35040745052386491</v>
      </c>
      <c r="U28" s="16">
        <v>1757</v>
      </c>
      <c r="V28" s="17">
        <f t="shared" si="1"/>
        <v>4.9581839904420555E-2</v>
      </c>
    </row>
    <row r="29" spans="16:22" x14ac:dyDescent="0.45">
      <c r="P29" s="732"/>
      <c r="Q29" s="15" t="s">
        <v>7</v>
      </c>
      <c r="R29" s="16">
        <f>R30-R27-R28</f>
        <v>2148</v>
      </c>
      <c r="S29" s="16">
        <f>S30-S27-S28</f>
        <v>2341</v>
      </c>
      <c r="T29" s="17">
        <f t="shared" si="0"/>
        <v>8.9851024208566166E-2</v>
      </c>
      <c r="U29" s="16">
        <f>U30-U27-U28</f>
        <v>2463</v>
      </c>
      <c r="V29" s="17">
        <f t="shared" si="1"/>
        <v>5.2114480991029444E-2</v>
      </c>
    </row>
    <row r="30" spans="16:22" x14ac:dyDescent="0.45">
      <c r="P30" s="725" t="s">
        <v>37</v>
      </c>
      <c r="Q30" s="725"/>
      <c r="R30" s="18">
        <f>13833+4725</f>
        <v>18558</v>
      </c>
      <c r="S30" s="18">
        <f>14895+4015</f>
        <v>18910</v>
      </c>
      <c r="T30" s="19">
        <f t="shared" si="0"/>
        <v>1.8967561159607627E-2</v>
      </c>
      <c r="U30" s="18">
        <f>15330+4220</f>
        <v>19550</v>
      </c>
      <c r="V30" s="19">
        <f t="shared" si="1"/>
        <v>3.3844526705446798E-2</v>
      </c>
    </row>
    <row r="31" spans="16:22" x14ac:dyDescent="0.45">
      <c r="P31" s="731" t="s">
        <v>28</v>
      </c>
      <c r="Q31" s="15" t="s">
        <v>29</v>
      </c>
      <c r="R31" s="16">
        <v>5535</v>
      </c>
      <c r="S31" s="16">
        <v>5002</v>
      </c>
      <c r="T31" s="17">
        <f t="shared" si="0"/>
        <v>-9.6296296296296324E-2</v>
      </c>
      <c r="U31" s="16">
        <v>5071</v>
      </c>
      <c r="V31" s="17">
        <f t="shared" si="1"/>
        <v>1.3794482207117209E-2</v>
      </c>
    </row>
    <row r="32" spans="16:22" x14ac:dyDescent="0.45">
      <c r="P32" s="733"/>
      <c r="Q32" s="15" t="s">
        <v>30</v>
      </c>
      <c r="R32" s="16">
        <v>24790</v>
      </c>
      <c r="S32" s="16">
        <v>25018</v>
      </c>
      <c r="T32" s="17">
        <f t="shared" si="0"/>
        <v>9.1972569584510833E-3</v>
      </c>
      <c r="U32" s="16">
        <v>27174</v>
      </c>
      <c r="V32" s="17">
        <f t="shared" si="1"/>
        <v>8.617795187465016E-2</v>
      </c>
    </row>
    <row r="33" spans="3:22" x14ac:dyDescent="0.45">
      <c r="P33" s="733"/>
      <c r="Q33" s="15" t="s">
        <v>31</v>
      </c>
      <c r="R33" s="16">
        <v>3191</v>
      </c>
      <c r="S33" s="16">
        <v>3350</v>
      </c>
      <c r="T33" s="17">
        <f t="shared" si="0"/>
        <v>4.9827640238169879E-2</v>
      </c>
      <c r="U33" s="16">
        <v>3576</v>
      </c>
      <c r="V33" s="17">
        <f t="shared" si="1"/>
        <v>6.7462686567164143E-2</v>
      </c>
    </row>
    <row r="34" spans="3:22" x14ac:dyDescent="0.45">
      <c r="P34" s="732"/>
      <c r="Q34" s="15" t="s">
        <v>7</v>
      </c>
      <c r="R34" s="16">
        <f>R35-SUM(R31:R33)</f>
        <v>6635</v>
      </c>
      <c r="S34" s="16">
        <f>S35-SUM(S31:S33)</f>
        <v>6664</v>
      </c>
      <c r="T34" s="17">
        <f t="shared" si="0"/>
        <v>4.3707611152976611E-3</v>
      </c>
      <c r="U34" s="16">
        <f>U35-SUM(U31:U33)</f>
        <v>6759</v>
      </c>
      <c r="V34" s="17">
        <f t="shared" si="1"/>
        <v>1.4255702280912441E-2</v>
      </c>
    </row>
    <row r="35" spans="3:22" x14ac:dyDescent="0.45">
      <c r="P35" s="725" t="s">
        <v>38</v>
      </c>
      <c r="Q35" s="725"/>
      <c r="R35" s="18">
        <v>40151</v>
      </c>
      <c r="S35" s="18">
        <v>40034</v>
      </c>
      <c r="T35" s="19">
        <f t="shared" si="0"/>
        <v>-2.9139996513163346E-3</v>
      </c>
      <c r="U35" s="18">
        <v>42580</v>
      </c>
      <c r="V35" s="19">
        <f t="shared" si="1"/>
        <v>6.359594344806907E-2</v>
      </c>
    </row>
    <row r="36" spans="3:22" x14ac:dyDescent="0.45">
      <c r="P36" s="731" t="s">
        <v>32</v>
      </c>
      <c r="Q36" s="15" t="s">
        <v>33</v>
      </c>
      <c r="R36" s="16">
        <v>3489</v>
      </c>
      <c r="S36" s="16">
        <v>2562</v>
      </c>
      <c r="T36" s="17">
        <f t="shared" si="0"/>
        <v>-0.26569217540842649</v>
      </c>
      <c r="U36" s="16">
        <v>2600</v>
      </c>
      <c r="V36" s="17">
        <f t="shared" si="1"/>
        <v>1.4832162373145996E-2</v>
      </c>
    </row>
    <row r="37" spans="3:22" x14ac:dyDescent="0.45">
      <c r="P37" s="732"/>
      <c r="Q37" s="15" t="s">
        <v>7</v>
      </c>
      <c r="R37" s="16">
        <f>R38-R36</f>
        <v>1740</v>
      </c>
      <c r="S37" s="16">
        <f>S38-S36</f>
        <v>1461</v>
      </c>
      <c r="T37" s="17">
        <f t="shared" si="0"/>
        <v>-0.16034482758620694</v>
      </c>
      <c r="U37" s="16">
        <f>U38-U36</f>
        <v>1468</v>
      </c>
      <c r="V37" s="17">
        <f t="shared" si="1"/>
        <v>4.7912388774811188E-3</v>
      </c>
    </row>
    <row r="38" spans="3:22" x14ac:dyDescent="0.45">
      <c r="P38" s="725" t="s">
        <v>39</v>
      </c>
      <c r="Q38" s="725"/>
      <c r="R38" s="18">
        <v>5229</v>
      </c>
      <c r="S38" s="18">
        <v>4023</v>
      </c>
      <c r="T38" s="19">
        <f t="shared" si="0"/>
        <v>-0.23063683304647165</v>
      </c>
      <c r="U38" s="18">
        <v>4068</v>
      </c>
      <c r="V38" s="19">
        <f t="shared" si="1"/>
        <v>1.1185682326621871E-2</v>
      </c>
    </row>
    <row r="39" spans="3:22" ht="17.5" thickBot="1" x14ac:dyDescent="0.5">
      <c r="P39" s="726" t="s">
        <v>7</v>
      </c>
      <c r="Q39" s="726"/>
      <c r="R39" s="20">
        <v>6533</v>
      </c>
      <c r="S39" s="20">
        <v>6878</v>
      </c>
      <c r="T39" s="21">
        <f t="shared" si="0"/>
        <v>5.2808816776366063E-2</v>
      </c>
      <c r="U39" s="20">
        <v>7289</v>
      </c>
      <c r="V39" s="21">
        <f t="shared" si="1"/>
        <v>5.9755742948531587E-2</v>
      </c>
    </row>
    <row r="40" spans="3:22" x14ac:dyDescent="0.45">
      <c r="P40" s="9"/>
      <c r="Q40" s="9"/>
      <c r="R40" s="8"/>
      <c r="S40" s="8"/>
      <c r="T40" s="8"/>
      <c r="U40" s="8"/>
      <c r="V40" s="8"/>
    </row>
    <row r="41" spans="3:22" x14ac:dyDescent="0.45">
      <c r="P41" s="8"/>
      <c r="Q41" s="8"/>
      <c r="R41" s="8">
        <v>90437</v>
      </c>
      <c r="S41" s="8">
        <v>90814</v>
      </c>
      <c r="T41" s="8">
        <v>94637</v>
      </c>
      <c r="U41" s="8"/>
      <c r="V41" s="8"/>
    </row>
    <row r="42" spans="3:22" x14ac:dyDescent="0.45">
      <c r="P42" s="8"/>
      <c r="Q42" s="8"/>
      <c r="R42" s="8">
        <f>R23-R41</f>
        <v>1</v>
      </c>
      <c r="S42" s="8">
        <f>S23-S41</f>
        <v>0</v>
      </c>
      <c r="T42" s="8">
        <f>U23-T41</f>
        <v>-1</v>
      </c>
      <c r="U42" s="8"/>
      <c r="V42" s="8"/>
    </row>
    <row r="43" spans="3:22" x14ac:dyDescent="0.45">
      <c r="C43" s="7" t="s">
        <v>18</v>
      </c>
    </row>
    <row r="67" spans="3:3" x14ac:dyDescent="0.45">
      <c r="C67" s="7" t="s">
        <v>19</v>
      </c>
    </row>
    <row r="90" spans="3:3" x14ac:dyDescent="0.45">
      <c r="C90" s="7" t="s">
        <v>20</v>
      </c>
    </row>
    <row r="109" spans="2:3" x14ac:dyDescent="0.45">
      <c r="B109" s="2" t="s">
        <v>13</v>
      </c>
    </row>
    <row r="111" spans="2:3" x14ac:dyDescent="0.45">
      <c r="C111" s="7" t="s">
        <v>12</v>
      </c>
    </row>
    <row r="152" spans="3:3" x14ac:dyDescent="0.45">
      <c r="C152" s="7" t="s">
        <v>14</v>
      </c>
    </row>
    <row r="185" spans="3:3" x14ac:dyDescent="0.45">
      <c r="C185" s="7" t="s">
        <v>15</v>
      </c>
    </row>
    <row r="215" spans="3:3" x14ac:dyDescent="0.45">
      <c r="C215" s="7" t="s">
        <v>16</v>
      </c>
    </row>
    <row r="255" spans="3:3" x14ac:dyDescent="0.45">
      <c r="C255" s="7" t="s">
        <v>17</v>
      </c>
    </row>
    <row r="297" spans="3:5" x14ac:dyDescent="0.45">
      <c r="C297" s="7" t="s">
        <v>21</v>
      </c>
      <c r="E297" t="s">
        <v>1</v>
      </c>
    </row>
    <row r="335" spans="3:5" x14ac:dyDescent="0.45">
      <c r="C335" s="7" t="s">
        <v>22</v>
      </c>
      <c r="E335" t="s">
        <v>1</v>
      </c>
    </row>
  </sheetData>
  <mergeCells count="13">
    <mergeCell ref="P38:Q38"/>
    <mergeCell ref="P39:Q39"/>
    <mergeCell ref="U21:V21"/>
    <mergeCell ref="P21:Q22"/>
    <mergeCell ref="P23:Q23"/>
    <mergeCell ref="P26:Q26"/>
    <mergeCell ref="P30:Q30"/>
    <mergeCell ref="P24:P25"/>
    <mergeCell ref="P27:P29"/>
    <mergeCell ref="P31:P34"/>
    <mergeCell ref="P36:P37"/>
    <mergeCell ref="S21:T21"/>
    <mergeCell ref="P35:Q35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E172"/>
  <sheetViews>
    <sheetView workbookViewId="0"/>
  </sheetViews>
  <sheetFormatPr defaultRowHeight="17" x14ac:dyDescent="0.45"/>
  <cols>
    <col min="1" max="1" width="2.58203125" customWidth="1"/>
    <col min="4" max="4" width="9" style="1"/>
  </cols>
  <sheetData>
    <row r="2" spans="2:5" x14ac:dyDescent="0.45">
      <c r="B2" s="2" t="s">
        <v>3</v>
      </c>
      <c r="E2" t="s">
        <v>2</v>
      </c>
    </row>
    <row r="94" spans="2:5" x14ac:dyDescent="0.45">
      <c r="B94" s="2" t="s">
        <v>8</v>
      </c>
      <c r="E94" t="s">
        <v>9</v>
      </c>
    </row>
    <row r="172" spans="2:5" x14ac:dyDescent="0.45">
      <c r="B172" s="2" t="s">
        <v>3</v>
      </c>
      <c r="E172" t="s">
        <v>2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E2"/>
  <sheetViews>
    <sheetView workbookViewId="0"/>
  </sheetViews>
  <sheetFormatPr defaultRowHeight="17" x14ac:dyDescent="0.45"/>
  <cols>
    <col min="1" max="2" width="9" style="6"/>
    <col min="3" max="3" width="9" style="1"/>
  </cols>
  <sheetData>
    <row r="2" spans="2:5" x14ac:dyDescent="0.45">
      <c r="B2" s="2" t="s">
        <v>8</v>
      </c>
      <c r="C2"/>
      <c r="D2" s="6"/>
      <c r="E2" s="6" t="s">
        <v>9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E81"/>
  <sheetViews>
    <sheetView workbookViewId="0"/>
  </sheetViews>
  <sheetFormatPr defaultRowHeight="17" x14ac:dyDescent="0.45"/>
  <cols>
    <col min="1" max="1" width="2.58203125" customWidth="1"/>
    <col min="4" max="4" width="9" style="1"/>
  </cols>
  <sheetData>
    <row r="2" spans="2:2" x14ac:dyDescent="0.45">
      <c r="B2" s="2" t="s">
        <v>4</v>
      </c>
    </row>
    <row r="80" spans="2:2" x14ac:dyDescent="0.45">
      <c r="B80" t="s">
        <v>1</v>
      </c>
    </row>
    <row r="81" spans="5:5" x14ac:dyDescent="0.45">
      <c r="E81" t="s">
        <v>0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1"/>
  <sheetViews>
    <sheetView workbookViewId="0"/>
  </sheetViews>
  <sheetFormatPr defaultRowHeight="17" x14ac:dyDescent="0.45"/>
  <cols>
    <col min="1" max="1" width="2.58203125" customWidth="1"/>
    <col min="4" max="4" width="9" style="1"/>
  </cols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81:E81"/>
  <sheetViews>
    <sheetView workbookViewId="0"/>
  </sheetViews>
  <sheetFormatPr defaultRowHeight="17" x14ac:dyDescent="0.45"/>
  <cols>
    <col min="3" max="3" width="9" style="1"/>
  </cols>
  <sheetData>
    <row r="81" spans="5:5" x14ac:dyDescent="0.45">
      <c r="E81" t="s">
        <v>10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53"/>
  <sheetViews>
    <sheetView workbookViewId="0"/>
  </sheetViews>
  <sheetFormatPr defaultColWidth="21.75" defaultRowHeight="17" x14ac:dyDescent="0.45"/>
  <cols>
    <col min="1" max="1" width="2.58203125" style="55" customWidth="1"/>
    <col min="2" max="9" width="16.75" style="55" customWidth="1"/>
    <col min="10" max="16384" width="21.75" style="55"/>
  </cols>
  <sheetData>
    <row r="1" spans="1:7" x14ac:dyDescent="0.45">
      <c r="B1" s="734"/>
      <c r="C1" s="734"/>
      <c r="D1" s="734"/>
      <c r="E1" s="734"/>
      <c r="F1" s="734"/>
      <c r="G1" s="734"/>
    </row>
    <row r="2" spans="1:7" s="137" customFormat="1" x14ac:dyDescent="0.45">
      <c r="A2" s="137" t="s">
        <v>542</v>
      </c>
      <c r="B2" s="158"/>
      <c r="C2" s="158"/>
      <c r="D2" s="158"/>
      <c r="E2" s="158"/>
      <c r="F2" s="158"/>
      <c r="G2" s="158"/>
    </row>
    <row r="3" spans="1:7" x14ac:dyDescent="0.45">
      <c r="B3" s="71"/>
      <c r="C3" s="71"/>
      <c r="D3" s="71"/>
      <c r="E3" s="71"/>
      <c r="F3" s="71"/>
      <c r="G3" s="71"/>
    </row>
    <row r="4" spans="1:7" ht="16.5" customHeight="1" x14ac:dyDescent="0.45">
      <c r="B4" s="735" t="s">
        <v>164</v>
      </c>
      <c r="C4" s="735"/>
      <c r="D4" s="735"/>
      <c r="E4" s="735"/>
      <c r="F4" s="735"/>
    </row>
    <row r="5" spans="1:7" ht="16.5" customHeight="1" x14ac:dyDescent="0.45">
      <c r="B5" s="736" t="s">
        <v>165</v>
      </c>
      <c r="C5" s="736"/>
      <c r="D5" s="736"/>
      <c r="E5" s="736"/>
      <c r="F5" s="736"/>
    </row>
    <row r="6" spans="1:7" x14ac:dyDescent="0.45">
      <c r="B6" s="72" t="s">
        <v>166</v>
      </c>
      <c r="C6" s="72" t="s">
        <v>167</v>
      </c>
      <c r="D6" s="72" t="s">
        <v>168</v>
      </c>
      <c r="E6" s="72" t="s">
        <v>169</v>
      </c>
      <c r="F6" s="72" t="s">
        <v>170</v>
      </c>
    </row>
    <row r="7" spans="1:7" x14ac:dyDescent="0.45">
      <c r="B7" s="56" t="s">
        <v>171</v>
      </c>
      <c r="C7" s="67">
        <v>1455392</v>
      </c>
      <c r="D7" s="67">
        <v>1104184</v>
      </c>
      <c r="E7" s="67">
        <v>342372</v>
      </c>
      <c r="F7" s="67">
        <v>2163940</v>
      </c>
    </row>
    <row r="8" spans="1:7" x14ac:dyDescent="0.45">
      <c r="B8" s="56" t="s">
        <v>172</v>
      </c>
      <c r="C8" s="67">
        <v>1689727</v>
      </c>
      <c r="D8" s="67">
        <v>1268374</v>
      </c>
      <c r="E8" s="67">
        <v>417708</v>
      </c>
      <c r="F8" s="67">
        <v>2687322</v>
      </c>
    </row>
    <row r="9" spans="1:7" x14ac:dyDescent="0.45">
      <c r="B9" s="56" t="s">
        <v>173</v>
      </c>
      <c r="C9" s="67">
        <v>1985710</v>
      </c>
      <c r="D9" s="67">
        <v>1435967</v>
      </c>
      <c r="E9" s="67">
        <v>574779</v>
      </c>
      <c r="F9" s="67">
        <v>3852195</v>
      </c>
    </row>
    <row r="10" spans="1:7" x14ac:dyDescent="0.45">
      <c r="B10" s="56" t="s">
        <v>174</v>
      </c>
      <c r="C10" s="67">
        <v>2262231</v>
      </c>
      <c r="D10" s="67">
        <v>1555602</v>
      </c>
      <c r="E10" s="67">
        <v>692123</v>
      </c>
      <c r="F10" s="67">
        <v>4989340</v>
      </c>
    </row>
    <row r="11" spans="1:7" x14ac:dyDescent="0.45">
      <c r="B11" s="56" t="s">
        <v>175</v>
      </c>
      <c r="C11" s="67">
        <v>2526400</v>
      </c>
      <c r="D11" s="67">
        <v>1555902</v>
      </c>
      <c r="E11" s="67">
        <v>978688</v>
      </c>
      <c r="F11" s="67">
        <v>7678699</v>
      </c>
    </row>
    <row r="12" spans="1:7" x14ac:dyDescent="0.45">
      <c r="B12" s="56" t="s">
        <v>176</v>
      </c>
      <c r="C12" s="67">
        <v>2812714</v>
      </c>
      <c r="D12" s="67">
        <v>1644132</v>
      </c>
      <c r="E12" s="67">
        <v>1210157</v>
      </c>
      <c r="F12" s="67">
        <v>9457422</v>
      </c>
    </row>
    <row r="13" spans="1:7" x14ac:dyDescent="0.45">
      <c r="B13" s="56" t="s">
        <v>177</v>
      </c>
      <c r="C13" s="67">
        <v>2818275</v>
      </c>
      <c r="D13" s="67">
        <v>1512935</v>
      </c>
      <c r="E13" s="67">
        <v>1316891</v>
      </c>
      <c r="F13" s="67">
        <v>9763609</v>
      </c>
    </row>
    <row r="14" spans="1:7" x14ac:dyDescent="0.45">
      <c r="B14" s="56" t="s">
        <v>178</v>
      </c>
      <c r="C14" s="67">
        <v>1954494</v>
      </c>
      <c r="D14" s="67">
        <v>779905</v>
      </c>
      <c r="E14" s="67">
        <v>1362164</v>
      </c>
      <c r="F14" s="67">
        <v>8656889</v>
      </c>
    </row>
    <row r="15" spans="1:7" x14ac:dyDescent="0.45">
      <c r="B15" s="56" t="s">
        <v>179</v>
      </c>
      <c r="C15" s="67">
        <v>2843114</v>
      </c>
      <c r="D15" s="67">
        <v>1273029</v>
      </c>
      <c r="E15" s="67">
        <v>1509660</v>
      </c>
      <c r="F15" s="67">
        <v>9961689</v>
      </c>
    </row>
    <row r="16" spans="1:7" x14ac:dyDescent="0.45">
      <c r="B16" s="56" t="s">
        <v>180</v>
      </c>
      <c r="C16" s="67">
        <v>3114998</v>
      </c>
      <c r="D16" s="67">
        <v>1430460</v>
      </c>
      <c r="E16" s="67">
        <v>1676442</v>
      </c>
      <c r="F16" s="67">
        <v>12381536</v>
      </c>
    </row>
    <row r="17" spans="2:6" x14ac:dyDescent="0.45">
      <c r="B17" s="56" t="s">
        <v>181</v>
      </c>
      <c r="C17" s="67">
        <v>2946329</v>
      </c>
      <c r="D17" s="67">
        <v>1451450</v>
      </c>
      <c r="E17" s="67">
        <v>1501213</v>
      </c>
      <c r="F17" s="67">
        <v>12288270</v>
      </c>
    </row>
    <row r="18" spans="2:6" x14ac:dyDescent="0.45">
      <c r="B18" s="56" t="s">
        <v>182</v>
      </c>
      <c r="C18" s="67">
        <v>3147584</v>
      </c>
      <c r="D18" s="67">
        <v>1622268</v>
      </c>
      <c r="E18" s="67">
        <v>1509546</v>
      </c>
      <c r="F18" s="67">
        <v>13749880</v>
      </c>
    </row>
    <row r="19" spans="2:6" x14ac:dyDescent="0.45">
      <c r="B19" s="56" t="s">
        <v>183</v>
      </c>
      <c r="C19" s="67">
        <v>3177870</v>
      </c>
      <c r="D19" s="67">
        <v>1318312</v>
      </c>
      <c r="E19" s="67">
        <v>1814938</v>
      </c>
      <c r="F19" s="67">
        <v>17433117</v>
      </c>
    </row>
    <row r="20" spans="2:6" x14ac:dyDescent="0.45">
      <c r="B20" s="56" t="s">
        <v>184</v>
      </c>
      <c r="C20" s="67">
        <v>3469464</v>
      </c>
      <c r="D20" s="67">
        <v>1093652</v>
      </c>
      <c r="E20" s="67">
        <v>2379563</v>
      </c>
      <c r="F20" s="67">
        <v>24049758</v>
      </c>
    </row>
    <row r="21" spans="2:6" x14ac:dyDescent="0.45">
      <c r="B21" s="56" t="s">
        <v>185</v>
      </c>
      <c r="C21" s="67">
        <v>3699350</v>
      </c>
      <c r="D21" s="67">
        <v>1142562</v>
      </c>
      <c r="E21" s="67">
        <v>2586088</v>
      </c>
      <c r="F21" s="67">
        <v>26924620</v>
      </c>
    </row>
    <row r="22" spans="2:6" x14ac:dyDescent="0.45">
      <c r="B22" s="56" t="s">
        <v>186</v>
      </c>
      <c r="C22" s="67">
        <v>3840102</v>
      </c>
      <c r="D22" s="67">
        <v>1164254</v>
      </c>
      <c r="E22" s="67">
        <v>2648220</v>
      </c>
      <c r="F22" s="67">
        <v>29998385</v>
      </c>
    </row>
    <row r="23" spans="2:6" x14ac:dyDescent="0.45">
      <c r="B23" s="56" t="s">
        <v>187</v>
      </c>
      <c r="C23" s="67">
        <v>4086308</v>
      </c>
      <c r="D23" s="67">
        <v>1219335</v>
      </c>
      <c r="E23" s="67">
        <v>2847138</v>
      </c>
      <c r="F23" s="67">
        <v>33841418</v>
      </c>
    </row>
    <row r="24" spans="2:6" x14ac:dyDescent="0.45">
      <c r="B24" s="56" t="s">
        <v>188</v>
      </c>
      <c r="C24" s="67">
        <v>3826682</v>
      </c>
      <c r="D24" s="67">
        <v>1154483</v>
      </c>
      <c r="E24" s="67">
        <v>2683965</v>
      </c>
      <c r="F24" s="67">
        <v>31907235</v>
      </c>
    </row>
    <row r="25" spans="2:6" x14ac:dyDescent="0.45">
      <c r="B25" s="56" t="s">
        <v>189</v>
      </c>
      <c r="C25" s="67">
        <v>3512926</v>
      </c>
      <c r="D25" s="67">
        <v>1394000</v>
      </c>
      <c r="E25" s="67">
        <v>2148862</v>
      </c>
      <c r="F25" s="67">
        <v>22974944</v>
      </c>
    </row>
    <row r="26" spans="2:6" x14ac:dyDescent="0.45">
      <c r="B26" s="56" t="s">
        <v>190</v>
      </c>
      <c r="C26" s="67">
        <v>4271741</v>
      </c>
      <c r="D26" s="67">
        <v>1465426</v>
      </c>
      <c r="E26" s="67">
        <v>2772107</v>
      </c>
      <c r="F26" s="67">
        <v>33594129</v>
      </c>
    </row>
    <row r="27" spans="2:6" x14ac:dyDescent="0.45">
      <c r="B27" s="56" t="s">
        <v>191</v>
      </c>
      <c r="C27" s="67">
        <v>4657094</v>
      </c>
      <c r="D27" s="67">
        <v>1474637</v>
      </c>
      <c r="E27" s="67">
        <v>3151708</v>
      </c>
      <c r="F27" s="67">
        <v>42851671</v>
      </c>
    </row>
    <row r="28" spans="2:6" x14ac:dyDescent="0.45">
      <c r="B28" s="56" t="s">
        <v>192</v>
      </c>
      <c r="C28" s="67">
        <v>4561766</v>
      </c>
      <c r="D28" s="67">
        <v>1410857</v>
      </c>
      <c r="E28" s="67">
        <v>3170634</v>
      </c>
      <c r="F28" s="67">
        <v>43628800</v>
      </c>
    </row>
    <row r="29" spans="2:6" x14ac:dyDescent="0.45">
      <c r="B29" s="56" t="s">
        <v>193</v>
      </c>
      <c r="C29" s="67">
        <v>4521429</v>
      </c>
      <c r="D29" s="67">
        <v>1383358</v>
      </c>
      <c r="E29" s="67">
        <v>3089283</v>
      </c>
      <c r="F29" s="67">
        <v>44926745</v>
      </c>
    </row>
    <row r="30" spans="2:6" x14ac:dyDescent="0.45">
      <c r="B30" s="56" t="s">
        <v>194</v>
      </c>
      <c r="C30" s="67">
        <v>4524932</v>
      </c>
      <c r="D30" s="67">
        <v>1463893</v>
      </c>
      <c r="E30" s="67">
        <v>3063204</v>
      </c>
      <c r="F30" s="67">
        <v>45539129</v>
      </c>
    </row>
    <row r="31" spans="2:6" x14ac:dyDescent="0.45">
      <c r="B31" s="56" t="s">
        <v>195</v>
      </c>
      <c r="C31" s="67">
        <v>4555957</v>
      </c>
      <c r="D31" s="67">
        <v>1589393</v>
      </c>
      <c r="E31" s="67">
        <v>2974114</v>
      </c>
      <c r="F31" s="67">
        <v>42528439</v>
      </c>
    </row>
    <row r="32" spans="2:6" x14ac:dyDescent="0.45">
      <c r="B32" s="56" t="s">
        <v>196</v>
      </c>
      <c r="C32" s="67">
        <v>1439927</v>
      </c>
      <c r="D32" s="67">
        <v>509074</v>
      </c>
      <c r="E32" s="67">
        <v>879740</v>
      </c>
      <c r="F32" s="67">
        <v>12406559</v>
      </c>
    </row>
    <row r="35" spans="1:10" s="137" customFormat="1" x14ac:dyDescent="0.45">
      <c r="A35" s="137" t="s">
        <v>543</v>
      </c>
      <c r="B35" s="158"/>
      <c r="C35" s="158"/>
      <c r="D35" s="158"/>
      <c r="E35" s="158"/>
      <c r="F35" s="158"/>
      <c r="G35" s="158"/>
    </row>
    <row r="37" spans="1:10" x14ac:dyDescent="0.45">
      <c r="H37" s="160" t="s">
        <v>552</v>
      </c>
      <c r="I37" s="160"/>
      <c r="J37" s="160" t="s">
        <v>554</v>
      </c>
    </row>
    <row r="38" spans="1:10" x14ac:dyDescent="0.45">
      <c r="B38" s="693" t="s">
        <v>544</v>
      </c>
      <c r="C38" s="693" t="s">
        <v>545</v>
      </c>
      <c r="D38" s="695" t="s">
        <v>546</v>
      </c>
      <c r="E38" s="696"/>
      <c r="F38" s="697"/>
      <c r="G38" s="693" t="s">
        <v>549</v>
      </c>
      <c r="H38" s="693" t="s">
        <v>550</v>
      </c>
      <c r="J38" s="693" t="s">
        <v>553</v>
      </c>
    </row>
    <row r="39" spans="1:10" x14ac:dyDescent="0.45">
      <c r="B39" s="694"/>
      <c r="C39" s="694"/>
      <c r="D39" s="72" t="s">
        <v>547</v>
      </c>
      <c r="E39" s="72" t="s">
        <v>551</v>
      </c>
      <c r="F39" s="72" t="s">
        <v>548</v>
      </c>
      <c r="G39" s="694"/>
      <c r="H39" s="694"/>
      <c r="J39" s="694"/>
    </row>
    <row r="40" spans="1:10" x14ac:dyDescent="0.45">
      <c r="B40" s="56">
        <v>2002</v>
      </c>
      <c r="C40" s="159">
        <v>3147584</v>
      </c>
      <c r="D40" s="159">
        <v>1622268</v>
      </c>
      <c r="E40" s="159">
        <v>1509546</v>
      </c>
      <c r="F40" s="159">
        <f>D40+E40</f>
        <v>3131814</v>
      </c>
      <c r="G40" s="159">
        <v>29744</v>
      </c>
      <c r="H40" s="159">
        <v>13949441</v>
      </c>
      <c r="J40" s="67">
        <v>13749880</v>
      </c>
    </row>
    <row r="41" spans="1:10" x14ac:dyDescent="0.45">
      <c r="B41" s="56">
        <f>B40+1</f>
        <v>2003</v>
      </c>
      <c r="C41" s="159">
        <v>3177870</v>
      </c>
      <c r="D41" s="159">
        <v>1318312</v>
      </c>
      <c r="E41" s="159">
        <v>1814938</v>
      </c>
      <c r="F41" s="159">
        <f t="shared" ref="F41:F53" si="0">D41+E41</f>
        <v>3133250</v>
      </c>
      <c r="G41" s="159">
        <v>30163</v>
      </c>
      <c r="H41" s="159">
        <v>14587333</v>
      </c>
      <c r="J41" s="67">
        <v>17433117</v>
      </c>
    </row>
    <row r="42" spans="1:10" x14ac:dyDescent="0.45">
      <c r="B42" s="56">
        <f t="shared" ref="B42:B53" si="1">B41+1</f>
        <v>2004</v>
      </c>
      <c r="C42" s="159">
        <v>3469464</v>
      </c>
      <c r="D42" s="159">
        <v>1093652</v>
      </c>
      <c r="E42" s="159">
        <v>2379563</v>
      </c>
      <c r="F42" s="159">
        <f t="shared" si="0"/>
        <v>3473215</v>
      </c>
      <c r="G42" s="159">
        <v>34195</v>
      </c>
      <c r="H42" s="159">
        <v>14934474</v>
      </c>
      <c r="J42" s="67">
        <v>24049758</v>
      </c>
    </row>
    <row r="43" spans="1:10" x14ac:dyDescent="0.45">
      <c r="B43" s="56">
        <f t="shared" si="1"/>
        <v>2005</v>
      </c>
      <c r="C43" s="159">
        <v>3699350</v>
      </c>
      <c r="D43" s="159">
        <v>1142562</v>
      </c>
      <c r="E43" s="159">
        <v>2586088</v>
      </c>
      <c r="F43" s="159">
        <f t="shared" si="0"/>
        <v>3728650</v>
      </c>
      <c r="G43" s="159">
        <v>45332</v>
      </c>
      <c r="H43" s="159">
        <v>15397095</v>
      </c>
      <c r="J43" s="67">
        <v>26924620</v>
      </c>
    </row>
    <row r="44" spans="1:10" x14ac:dyDescent="0.45">
      <c r="B44" s="56">
        <f t="shared" si="1"/>
        <v>2006</v>
      </c>
      <c r="C44" s="159">
        <v>3840102</v>
      </c>
      <c r="D44" s="159">
        <v>1164254</v>
      </c>
      <c r="E44" s="159">
        <v>2648220</v>
      </c>
      <c r="F44" s="159">
        <f t="shared" si="0"/>
        <v>3812474</v>
      </c>
      <c r="G44" s="159">
        <v>55269</v>
      </c>
      <c r="H44" s="159">
        <v>15895303</v>
      </c>
      <c r="J44" s="67">
        <v>29998385</v>
      </c>
    </row>
    <row r="45" spans="1:10" x14ac:dyDescent="0.45">
      <c r="B45" s="56">
        <f t="shared" si="1"/>
        <v>2007</v>
      </c>
      <c r="C45" s="159">
        <v>4086308</v>
      </c>
      <c r="D45" s="159">
        <v>1219335</v>
      </c>
      <c r="E45" s="159">
        <v>2847138</v>
      </c>
      <c r="F45" s="159">
        <f t="shared" si="0"/>
        <v>4066473</v>
      </c>
      <c r="G45" s="159">
        <v>79227</v>
      </c>
      <c r="H45" s="159">
        <v>16428245</v>
      </c>
      <c r="J45" s="67">
        <v>33841418</v>
      </c>
    </row>
    <row r="46" spans="1:10" x14ac:dyDescent="0.45">
      <c r="B46" s="56">
        <f t="shared" si="1"/>
        <v>2008</v>
      </c>
      <c r="C46" s="159">
        <v>3826682</v>
      </c>
      <c r="D46" s="159">
        <v>1154483</v>
      </c>
      <c r="E46" s="159">
        <v>2683965</v>
      </c>
      <c r="F46" s="159">
        <f t="shared" si="0"/>
        <v>3838448</v>
      </c>
      <c r="G46" s="159">
        <v>80537</v>
      </c>
      <c r="H46" s="159">
        <v>16794287</v>
      </c>
      <c r="J46" s="67">
        <v>31907235</v>
      </c>
    </row>
    <row r="47" spans="1:10" x14ac:dyDescent="0.45">
      <c r="B47" s="56">
        <f t="shared" si="1"/>
        <v>2009</v>
      </c>
      <c r="C47" s="159">
        <v>3512926</v>
      </c>
      <c r="D47" s="159">
        <v>1394000</v>
      </c>
      <c r="E47" s="159">
        <v>2148862</v>
      </c>
      <c r="F47" s="159">
        <f t="shared" si="0"/>
        <v>3542862</v>
      </c>
      <c r="G47" s="159">
        <v>69002</v>
      </c>
      <c r="H47" s="159">
        <v>17325210</v>
      </c>
      <c r="J47" s="67">
        <v>22974944</v>
      </c>
    </row>
    <row r="48" spans="1:10" x14ac:dyDescent="0.45">
      <c r="B48" s="56">
        <f t="shared" si="1"/>
        <v>2010</v>
      </c>
      <c r="C48" s="159">
        <v>4271741</v>
      </c>
      <c r="D48" s="159">
        <v>1465426</v>
      </c>
      <c r="E48" s="159">
        <v>2772107</v>
      </c>
      <c r="F48" s="159">
        <f t="shared" si="0"/>
        <v>4237533</v>
      </c>
      <c r="G48" s="159">
        <v>104977</v>
      </c>
      <c r="H48" s="159">
        <v>17941356</v>
      </c>
      <c r="J48" s="67">
        <v>33594129</v>
      </c>
    </row>
    <row r="49" spans="2:10" x14ac:dyDescent="0.45">
      <c r="B49" s="56">
        <f t="shared" si="1"/>
        <v>2011</v>
      </c>
      <c r="C49" s="159">
        <v>4657094</v>
      </c>
      <c r="D49" s="159">
        <v>1474637</v>
      </c>
      <c r="E49" s="159">
        <v>3151708</v>
      </c>
      <c r="F49" s="159">
        <f t="shared" si="0"/>
        <v>4626345</v>
      </c>
      <c r="G49" s="159">
        <v>117592</v>
      </c>
      <c r="H49" s="159">
        <v>18437373</v>
      </c>
      <c r="J49" s="67">
        <v>42851671</v>
      </c>
    </row>
    <row r="50" spans="2:10" x14ac:dyDescent="0.45">
      <c r="B50" s="56">
        <f t="shared" si="1"/>
        <v>2012</v>
      </c>
      <c r="C50" s="159">
        <v>4561766</v>
      </c>
      <c r="D50" s="159">
        <v>1410857</v>
      </c>
      <c r="E50" s="159">
        <v>3170634</v>
      </c>
      <c r="F50" s="159">
        <f t="shared" si="0"/>
        <v>4581491</v>
      </c>
      <c r="G50" s="159">
        <v>154407</v>
      </c>
      <c r="H50" s="159">
        <v>18870533</v>
      </c>
      <c r="J50" s="67">
        <v>43628800</v>
      </c>
    </row>
    <row r="51" spans="2:10" x14ac:dyDescent="0.45">
      <c r="B51" s="56">
        <f t="shared" si="1"/>
        <v>2013</v>
      </c>
      <c r="C51" s="159">
        <v>4521429</v>
      </c>
      <c r="D51" s="159">
        <v>1383358</v>
      </c>
      <c r="E51" s="159">
        <v>3089283</v>
      </c>
      <c r="F51" s="159">
        <f t="shared" si="0"/>
        <v>4472641</v>
      </c>
      <c r="G51" s="159">
        <v>191068</v>
      </c>
      <c r="H51" s="159">
        <v>19400864</v>
      </c>
      <c r="J51" s="67">
        <v>44926745</v>
      </c>
    </row>
    <row r="52" spans="2:10" x14ac:dyDescent="0.45">
      <c r="B52" s="56">
        <f t="shared" si="1"/>
        <v>2014</v>
      </c>
      <c r="C52" s="159">
        <v>4524932</v>
      </c>
      <c r="D52" s="159">
        <v>1463893</v>
      </c>
      <c r="E52" s="159">
        <v>3063204</v>
      </c>
      <c r="F52" s="159">
        <f t="shared" si="0"/>
        <v>4527097</v>
      </c>
      <c r="G52" s="159">
        <v>266432</v>
      </c>
      <c r="H52" s="159">
        <v>20117955</v>
      </c>
      <c r="J52" s="67">
        <v>45539129</v>
      </c>
    </row>
    <row r="53" spans="2:10" x14ac:dyDescent="0.45">
      <c r="B53" s="56">
        <f t="shared" si="1"/>
        <v>2015</v>
      </c>
      <c r="C53" s="159">
        <v>4555957</v>
      </c>
      <c r="D53" s="159">
        <v>1589393</v>
      </c>
      <c r="E53" s="159">
        <v>2974114</v>
      </c>
      <c r="F53" s="159">
        <f t="shared" si="0"/>
        <v>4563507</v>
      </c>
      <c r="G53" s="159">
        <v>331862</v>
      </c>
      <c r="H53" s="159">
        <v>20989885</v>
      </c>
      <c r="J53" s="67">
        <v>42528439</v>
      </c>
    </row>
  </sheetData>
  <mergeCells count="9">
    <mergeCell ref="B1:G1"/>
    <mergeCell ref="B4:F4"/>
    <mergeCell ref="B5:F5"/>
    <mergeCell ref="J38:J39"/>
    <mergeCell ref="H38:H39"/>
    <mergeCell ref="C38:C39"/>
    <mergeCell ref="B38:B39"/>
    <mergeCell ref="D38:F38"/>
    <mergeCell ref="G38:G39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623"/>
  <sheetViews>
    <sheetView workbookViewId="0">
      <selection sqref="A1:F1"/>
    </sheetView>
  </sheetViews>
  <sheetFormatPr defaultColWidth="9" defaultRowHeight="17" x14ac:dyDescent="0.45"/>
  <cols>
    <col min="1" max="1" width="37.83203125" style="55" customWidth="1"/>
    <col min="2" max="2" width="30" style="55" customWidth="1"/>
    <col min="3" max="3" width="22.58203125" style="55" customWidth="1"/>
    <col min="4" max="4" width="23.08203125" style="55" customWidth="1"/>
    <col min="5" max="5" width="43.25" style="55" customWidth="1"/>
    <col min="6" max="6" width="43.58203125" style="55" customWidth="1"/>
    <col min="7" max="16384" width="9" style="55"/>
  </cols>
  <sheetData>
    <row r="1" spans="1:6" ht="16.5" customHeight="1" x14ac:dyDescent="0.45">
      <c r="A1" s="735" t="s">
        <v>131</v>
      </c>
      <c r="B1" s="735"/>
      <c r="C1" s="735"/>
      <c r="D1" s="735"/>
      <c r="E1" s="735"/>
      <c r="F1" s="735"/>
    </row>
    <row r="2" spans="1:6" ht="16.5" customHeight="1" x14ac:dyDescent="0.45">
      <c r="A2" s="752" t="s">
        <v>132</v>
      </c>
      <c r="B2" s="752"/>
      <c r="C2" s="752"/>
      <c r="D2" s="752"/>
      <c r="E2" s="752"/>
      <c r="F2" s="752"/>
    </row>
    <row r="3" spans="1:6" ht="16.5" customHeight="1" x14ac:dyDescent="0.45">
      <c r="A3" s="736" t="s">
        <v>133</v>
      </c>
      <c r="B3" s="736"/>
      <c r="C3" s="736"/>
      <c r="D3" s="736"/>
      <c r="E3" s="736"/>
      <c r="F3" s="736"/>
    </row>
    <row r="4" spans="1:6" ht="16.5" customHeight="1" x14ac:dyDescent="0.45">
      <c r="A4" s="56" t="s">
        <v>134</v>
      </c>
      <c r="B4" s="753" t="s">
        <v>135</v>
      </c>
      <c r="C4" s="754"/>
      <c r="D4" s="56" t="s">
        <v>136</v>
      </c>
      <c r="E4" s="56" t="s">
        <v>137</v>
      </c>
      <c r="F4" s="56" t="s">
        <v>138</v>
      </c>
    </row>
    <row r="5" spans="1:6" x14ac:dyDescent="0.45">
      <c r="A5" s="749" t="s">
        <v>139</v>
      </c>
      <c r="B5" s="749" t="s">
        <v>140</v>
      </c>
      <c r="C5" s="749" t="s">
        <v>141</v>
      </c>
      <c r="D5" s="56">
        <v>1991</v>
      </c>
      <c r="E5" s="57">
        <v>387466</v>
      </c>
      <c r="F5" s="57">
        <v>387466</v>
      </c>
    </row>
    <row r="6" spans="1:6" x14ac:dyDescent="0.45">
      <c r="A6" s="750"/>
      <c r="B6" s="750"/>
      <c r="C6" s="750"/>
      <c r="D6" s="56">
        <v>1992</v>
      </c>
      <c r="E6" s="57">
        <v>409498</v>
      </c>
      <c r="F6" s="57">
        <v>409498</v>
      </c>
    </row>
    <row r="7" spans="1:6" x14ac:dyDescent="0.45">
      <c r="A7" s="750"/>
      <c r="B7" s="750"/>
      <c r="C7" s="750"/>
      <c r="D7" s="56">
        <v>1993</v>
      </c>
      <c r="E7" s="57">
        <v>444596</v>
      </c>
      <c r="F7" s="57">
        <v>444596</v>
      </c>
    </row>
    <row r="8" spans="1:6" x14ac:dyDescent="0.45">
      <c r="A8" s="750"/>
      <c r="B8" s="750"/>
      <c r="C8" s="750"/>
      <c r="D8" s="56">
        <v>1994</v>
      </c>
      <c r="E8" s="57">
        <v>528309</v>
      </c>
      <c r="F8" s="57">
        <v>528309</v>
      </c>
    </row>
    <row r="9" spans="1:6" x14ac:dyDescent="0.45">
      <c r="A9" s="750"/>
      <c r="B9" s="750"/>
      <c r="C9" s="750"/>
      <c r="D9" s="56">
        <v>1995</v>
      </c>
      <c r="E9" s="57">
        <v>558745</v>
      </c>
      <c r="F9" s="57">
        <v>558745</v>
      </c>
    </row>
    <row r="10" spans="1:6" x14ac:dyDescent="0.45">
      <c r="A10" s="750"/>
      <c r="B10" s="750"/>
      <c r="C10" s="750"/>
      <c r="D10" s="56">
        <v>1996</v>
      </c>
      <c r="E10" s="57">
        <v>562669</v>
      </c>
      <c r="F10" s="57">
        <v>562669</v>
      </c>
    </row>
    <row r="11" spans="1:6" x14ac:dyDescent="0.45">
      <c r="A11" s="750"/>
      <c r="B11" s="750"/>
      <c r="C11" s="750"/>
      <c r="D11" s="56">
        <v>1997</v>
      </c>
      <c r="E11" s="57">
        <v>459565</v>
      </c>
      <c r="F11" s="57">
        <v>459565</v>
      </c>
    </row>
    <row r="12" spans="1:6" x14ac:dyDescent="0.45">
      <c r="A12" s="750"/>
      <c r="B12" s="750"/>
      <c r="C12" s="750"/>
      <c r="D12" s="56">
        <v>1998</v>
      </c>
      <c r="E12" s="57">
        <v>195327</v>
      </c>
      <c r="F12" s="57">
        <v>195327</v>
      </c>
    </row>
    <row r="13" spans="1:6" x14ac:dyDescent="0.45">
      <c r="A13" s="750"/>
      <c r="B13" s="750"/>
      <c r="C13" s="750"/>
      <c r="D13" s="56">
        <v>1999</v>
      </c>
      <c r="E13" s="57">
        <v>307849</v>
      </c>
      <c r="F13" s="57">
        <v>307849</v>
      </c>
    </row>
    <row r="14" spans="1:6" x14ac:dyDescent="0.45">
      <c r="A14" s="750"/>
      <c r="B14" s="750"/>
      <c r="C14" s="750"/>
      <c r="D14" s="56">
        <v>2000</v>
      </c>
      <c r="E14" s="57">
        <v>313754</v>
      </c>
      <c r="F14" s="57">
        <v>313754</v>
      </c>
    </row>
    <row r="15" spans="1:6" x14ac:dyDescent="0.45">
      <c r="A15" s="750"/>
      <c r="B15" s="750"/>
      <c r="C15" s="750"/>
      <c r="D15" s="56">
        <v>2001</v>
      </c>
      <c r="E15" s="57">
        <v>328962</v>
      </c>
      <c r="F15" s="57">
        <v>328962</v>
      </c>
    </row>
    <row r="16" spans="1:6" x14ac:dyDescent="0.45">
      <c r="A16" s="750"/>
      <c r="B16" s="750"/>
      <c r="C16" s="750"/>
      <c r="D16" s="56">
        <v>2002</v>
      </c>
      <c r="E16" s="57">
        <v>355136</v>
      </c>
      <c r="F16" s="57">
        <v>355136</v>
      </c>
    </row>
    <row r="17" spans="1:6" x14ac:dyDescent="0.45">
      <c r="A17" s="750"/>
      <c r="B17" s="750"/>
      <c r="C17" s="750"/>
      <c r="D17" s="56">
        <v>2003</v>
      </c>
      <c r="E17" s="57">
        <v>282867</v>
      </c>
      <c r="F17" s="57">
        <v>282867</v>
      </c>
    </row>
    <row r="18" spans="1:6" x14ac:dyDescent="0.45">
      <c r="A18" s="750"/>
      <c r="B18" s="750"/>
      <c r="C18" s="750"/>
      <c r="D18" s="56">
        <v>2004</v>
      </c>
      <c r="E18" s="57">
        <v>248816</v>
      </c>
      <c r="F18" s="57">
        <v>248816</v>
      </c>
    </row>
    <row r="19" spans="1:6" x14ac:dyDescent="0.45">
      <c r="A19" s="750"/>
      <c r="B19" s="750"/>
      <c r="C19" s="750"/>
      <c r="D19" s="56">
        <v>2005</v>
      </c>
      <c r="E19" s="57">
        <v>304745</v>
      </c>
      <c r="F19" s="57">
        <v>304745</v>
      </c>
    </row>
    <row r="20" spans="1:6" x14ac:dyDescent="0.45">
      <c r="A20" s="750"/>
      <c r="B20" s="750"/>
      <c r="C20" s="750"/>
      <c r="D20" s="56">
        <v>2006</v>
      </c>
      <c r="E20" s="57">
        <v>326792</v>
      </c>
      <c r="F20" s="57">
        <v>326792</v>
      </c>
    </row>
    <row r="21" spans="1:6" x14ac:dyDescent="0.45">
      <c r="A21" s="750"/>
      <c r="B21" s="750"/>
      <c r="C21" s="750"/>
      <c r="D21" s="56">
        <v>2007</v>
      </c>
      <c r="E21" s="57">
        <v>357448</v>
      </c>
      <c r="F21" s="57">
        <v>357448</v>
      </c>
    </row>
    <row r="22" spans="1:6" x14ac:dyDescent="0.45">
      <c r="A22" s="750"/>
      <c r="B22" s="750"/>
      <c r="C22" s="750"/>
      <c r="D22" s="56">
        <v>2008</v>
      </c>
      <c r="E22" s="57">
        <v>360055</v>
      </c>
      <c r="F22" s="57">
        <v>360055</v>
      </c>
    </row>
    <row r="23" spans="1:6" x14ac:dyDescent="0.45">
      <c r="A23" s="750"/>
      <c r="B23" s="750"/>
      <c r="C23" s="750"/>
      <c r="D23" s="56">
        <v>2009</v>
      </c>
      <c r="E23" s="57">
        <v>433269</v>
      </c>
      <c r="F23" s="57">
        <v>433269</v>
      </c>
    </row>
    <row r="24" spans="1:6" x14ac:dyDescent="0.45">
      <c r="A24" s="750"/>
      <c r="B24" s="750"/>
      <c r="C24" s="750"/>
      <c r="D24" s="56">
        <v>2010</v>
      </c>
      <c r="E24" s="57">
        <v>388398</v>
      </c>
      <c r="F24" s="57">
        <v>388398</v>
      </c>
    </row>
    <row r="25" spans="1:6" x14ac:dyDescent="0.45">
      <c r="A25" s="750"/>
      <c r="B25" s="750"/>
      <c r="C25" s="750"/>
      <c r="D25" s="56">
        <v>2011</v>
      </c>
      <c r="E25" s="57">
        <v>422200</v>
      </c>
      <c r="F25" s="57">
        <v>422200</v>
      </c>
    </row>
    <row r="26" spans="1:6" x14ac:dyDescent="0.45">
      <c r="A26" s="750"/>
      <c r="B26" s="750"/>
      <c r="C26" s="750"/>
      <c r="D26" s="56">
        <v>2012</v>
      </c>
      <c r="E26" s="57">
        <v>393707</v>
      </c>
      <c r="F26" s="57">
        <v>393707</v>
      </c>
    </row>
    <row r="27" spans="1:6" x14ac:dyDescent="0.45">
      <c r="A27" s="750"/>
      <c r="B27" s="750"/>
      <c r="C27" s="750"/>
      <c r="D27" s="56">
        <v>2013</v>
      </c>
      <c r="E27" s="57">
        <v>344899</v>
      </c>
      <c r="F27" s="57">
        <v>344899</v>
      </c>
    </row>
    <row r="28" spans="1:6" x14ac:dyDescent="0.45">
      <c r="A28" s="750"/>
      <c r="B28" s="750"/>
      <c r="C28" s="750"/>
      <c r="D28" s="56">
        <v>2014</v>
      </c>
      <c r="E28" s="57">
        <v>378177</v>
      </c>
      <c r="F28" s="57">
        <v>378177</v>
      </c>
    </row>
    <row r="29" spans="1:6" x14ac:dyDescent="0.45">
      <c r="A29" s="750"/>
      <c r="B29" s="750"/>
      <c r="C29" s="750"/>
      <c r="D29" s="56">
        <v>2015</v>
      </c>
      <c r="E29" s="57">
        <v>374500</v>
      </c>
      <c r="F29" s="57">
        <v>374500</v>
      </c>
    </row>
    <row r="30" spans="1:6" x14ac:dyDescent="0.45">
      <c r="A30" s="750"/>
      <c r="B30" s="750"/>
      <c r="C30" s="751"/>
      <c r="D30" s="56">
        <v>2016</v>
      </c>
      <c r="E30" s="57">
        <v>111651</v>
      </c>
      <c r="F30" s="57">
        <v>111651</v>
      </c>
    </row>
    <row r="31" spans="1:6" ht="16.5" customHeight="1" x14ac:dyDescent="0.45">
      <c r="A31" s="750"/>
      <c r="B31" s="750"/>
      <c r="C31" s="746" t="s">
        <v>142</v>
      </c>
      <c r="D31" s="748"/>
      <c r="E31" s="58">
        <v>9579400</v>
      </c>
      <c r="F31" s="58">
        <v>9579400</v>
      </c>
    </row>
    <row r="32" spans="1:6" x14ac:dyDescent="0.45">
      <c r="A32" s="750"/>
      <c r="B32" s="750"/>
      <c r="C32" s="749" t="s">
        <v>143</v>
      </c>
      <c r="D32" s="56">
        <v>1999</v>
      </c>
      <c r="E32" s="57">
        <v>13354</v>
      </c>
      <c r="F32" s="57">
        <v>13354</v>
      </c>
    </row>
    <row r="33" spans="1:6" x14ac:dyDescent="0.45">
      <c r="A33" s="750"/>
      <c r="B33" s="750"/>
      <c r="C33" s="750"/>
      <c r="D33" s="56">
        <v>2000</v>
      </c>
      <c r="E33" s="57">
        <v>48899</v>
      </c>
      <c r="F33" s="57">
        <v>48899</v>
      </c>
    </row>
    <row r="34" spans="1:6" x14ac:dyDescent="0.45">
      <c r="A34" s="750"/>
      <c r="B34" s="750"/>
      <c r="C34" s="750"/>
      <c r="D34" s="56">
        <v>2001</v>
      </c>
      <c r="E34" s="57">
        <v>94642</v>
      </c>
      <c r="F34" s="57">
        <v>94642</v>
      </c>
    </row>
    <row r="35" spans="1:6" x14ac:dyDescent="0.45">
      <c r="A35" s="750"/>
      <c r="B35" s="750"/>
      <c r="C35" s="750"/>
      <c r="D35" s="56">
        <v>2002</v>
      </c>
      <c r="E35" s="57">
        <v>117096</v>
      </c>
      <c r="F35" s="57">
        <v>117096</v>
      </c>
    </row>
    <row r="36" spans="1:6" x14ac:dyDescent="0.45">
      <c r="A36" s="750"/>
      <c r="B36" s="750"/>
      <c r="C36" s="750"/>
      <c r="D36" s="56">
        <v>2003</v>
      </c>
      <c r="E36" s="57">
        <v>104958</v>
      </c>
      <c r="F36" s="57">
        <v>104958</v>
      </c>
    </row>
    <row r="37" spans="1:6" x14ac:dyDescent="0.45">
      <c r="A37" s="750"/>
      <c r="B37" s="750"/>
      <c r="C37" s="750"/>
      <c r="D37" s="56">
        <v>2004</v>
      </c>
      <c r="E37" s="57">
        <v>115098</v>
      </c>
      <c r="F37" s="57">
        <v>115098</v>
      </c>
    </row>
    <row r="38" spans="1:6" x14ac:dyDescent="0.45">
      <c r="A38" s="750"/>
      <c r="B38" s="750"/>
      <c r="C38" s="750"/>
      <c r="D38" s="56">
        <v>2005</v>
      </c>
      <c r="E38" s="57">
        <v>98190</v>
      </c>
      <c r="F38" s="57">
        <v>98190</v>
      </c>
    </row>
    <row r="39" spans="1:6" x14ac:dyDescent="0.45">
      <c r="A39" s="750"/>
      <c r="B39" s="750"/>
      <c r="C39" s="750"/>
      <c r="D39" s="56">
        <v>2006</v>
      </c>
      <c r="E39" s="57">
        <v>92299</v>
      </c>
      <c r="F39" s="57">
        <v>92299</v>
      </c>
    </row>
    <row r="40" spans="1:6" x14ac:dyDescent="0.45">
      <c r="A40" s="750"/>
      <c r="B40" s="750"/>
      <c r="C40" s="750"/>
      <c r="D40" s="56">
        <v>2007</v>
      </c>
      <c r="E40" s="57">
        <v>97334</v>
      </c>
      <c r="F40" s="57">
        <v>97334</v>
      </c>
    </row>
    <row r="41" spans="1:6" x14ac:dyDescent="0.45">
      <c r="A41" s="750"/>
      <c r="B41" s="750"/>
      <c r="C41" s="750"/>
      <c r="D41" s="56">
        <v>2008</v>
      </c>
      <c r="E41" s="57">
        <v>79263</v>
      </c>
      <c r="F41" s="57">
        <v>79263</v>
      </c>
    </row>
    <row r="42" spans="1:6" x14ac:dyDescent="0.45">
      <c r="A42" s="750"/>
      <c r="B42" s="750"/>
      <c r="C42" s="750"/>
      <c r="D42" s="56">
        <v>2009</v>
      </c>
      <c r="E42" s="57">
        <v>114698</v>
      </c>
      <c r="F42" s="57">
        <v>114698</v>
      </c>
    </row>
    <row r="43" spans="1:6" x14ac:dyDescent="0.45">
      <c r="A43" s="750"/>
      <c r="B43" s="750"/>
      <c r="C43" s="750"/>
      <c r="D43" s="56">
        <v>2010</v>
      </c>
      <c r="E43" s="57">
        <v>93863</v>
      </c>
      <c r="F43" s="57">
        <v>93863</v>
      </c>
    </row>
    <row r="44" spans="1:6" x14ac:dyDescent="0.45">
      <c r="A44" s="750"/>
      <c r="B44" s="750"/>
      <c r="C44" s="750"/>
      <c r="D44" s="56">
        <v>2011</v>
      </c>
      <c r="E44" s="57">
        <v>76843</v>
      </c>
      <c r="F44" s="57">
        <v>76843</v>
      </c>
    </row>
    <row r="45" spans="1:6" x14ac:dyDescent="0.45">
      <c r="A45" s="750"/>
      <c r="B45" s="750"/>
      <c r="C45" s="750"/>
      <c r="D45" s="56">
        <v>2012</v>
      </c>
      <c r="E45" s="57">
        <v>112007</v>
      </c>
      <c r="F45" s="57">
        <v>112007</v>
      </c>
    </row>
    <row r="46" spans="1:6" x14ac:dyDescent="0.45">
      <c r="A46" s="750"/>
      <c r="B46" s="750"/>
      <c r="C46" s="750"/>
      <c r="D46" s="56">
        <v>2013</v>
      </c>
      <c r="E46" s="57">
        <v>134534</v>
      </c>
      <c r="F46" s="57">
        <v>134534</v>
      </c>
    </row>
    <row r="47" spans="1:6" x14ac:dyDescent="0.45">
      <c r="A47" s="750"/>
      <c r="B47" s="750"/>
      <c r="C47" s="750"/>
      <c r="D47" s="56">
        <v>2014</v>
      </c>
      <c r="E47" s="57">
        <v>132801</v>
      </c>
      <c r="F47" s="57">
        <v>132801</v>
      </c>
    </row>
    <row r="48" spans="1:6" x14ac:dyDescent="0.45">
      <c r="A48" s="750"/>
      <c r="B48" s="750"/>
      <c r="C48" s="750"/>
      <c r="D48" s="56">
        <v>2015</v>
      </c>
      <c r="E48" s="57">
        <v>163794</v>
      </c>
      <c r="F48" s="57">
        <v>163794</v>
      </c>
    </row>
    <row r="49" spans="1:6" x14ac:dyDescent="0.45">
      <c r="A49" s="750"/>
      <c r="B49" s="750"/>
      <c r="C49" s="751"/>
      <c r="D49" s="56">
        <v>2016</v>
      </c>
      <c r="E49" s="57">
        <v>47903</v>
      </c>
      <c r="F49" s="57">
        <v>47903</v>
      </c>
    </row>
    <row r="50" spans="1:6" ht="16.5" customHeight="1" x14ac:dyDescent="0.45">
      <c r="A50" s="750"/>
      <c r="B50" s="750"/>
      <c r="C50" s="746" t="s">
        <v>142</v>
      </c>
      <c r="D50" s="748"/>
      <c r="E50" s="58">
        <v>1737576</v>
      </c>
      <c r="F50" s="58">
        <v>1737576</v>
      </c>
    </row>
    <row r="51" spans="1:6" x14ac:dyDescent="0.45">
      <c r="A51" s="750"/>
      <c r="B51" s="750"/>
      <c r="C51" s="749" t="s">
        <v>144</v>
      </c>
      <c r="D51" s="56">
        <v>1999</v>
      </c>
      <c r="E51" s="57">
        <v>20051</v>
      </c>
      <c r="F51" s="57">
        <v>20051</v>
      </c>
    </row>
    <row r="52" spans="1:6" x14ac:dyDescent="0.45">
      <c r="A52" s="750"/>
      <c r="B52" s="750"/>
      <c r="C52" s="750"/>
      <c r="D52" s="56">
        <v>2000</v>
      </c>
      <c r="E52" s="57">
        <v>63622</v>
      </c>
      <c r="F52" s="57">
        <v>63622</v>
      </c>
    </row>
    <row r="53" spans="1:6" x14ac:dyDescent="0.45">
      <c r="A53" s="750"/>
      <c r="B53" s="750"/>
      <c r="C53" s="750"/>
      <c r="D53" s="56">
        <v>2001</v>
      </c>
      <c r="E53" s="57">
        <v>52175</v>
      </c>
      <c r="F53" s="57">
        <v>52175</v>
      </c>
    </row>
    <row r="54" spans="1:6" x14ac:dyDescent="0.45">
      <c r="A54" s="750"/>
      <c r="B54" s="750"/>
      <c r="C54" s="750"/>
      <c r="D54" s="56">
        <v>2002</v>
      </c>
      <c r="E54" s="57">
        <v>53345</v>
      </c>
      <c r="F54" s="57">
        <v>53345</v>
      </c>
    </row>
    <row r="55" spans="1:6" x14ac:dyDescent="0.45">
      <c r="A55" s="750"/>
      <c r="B55" s="750"/>
      <c r="C55" s="750"/>
      <c r="D55" s="56">
        <v>2003</v>
      </c>
      <c r="E55" s="57">
        <v>37036</v>
      </c>
      <c r="F55" s="57">
        <v>37036</v>
      </c>
    </row>
    <row r="56" spans="1:6" x14ac:dyDescent="0.45">
      <c r="A56" s="750"/>
      <c r="B56" s="750"/>
      <c r="C56" s="750"/>
      <c r="D56" s="56">
        <v>2004</v>
      </c>
      <c r="E56" s="57">
        <v>26865</v>
      </c>
      <c r="F56" s="57">
        <v>26865</v>
      </c>
    </row>
    <row r="57" spans="1:6" x14ac:dyDescent="0.45">
      <c r="A57" s="750"/>
      <c r="B57" s="750"/>
      <c r="C57" s="750"/>
      <c r="D57" s="56">
        <v>2005</v>
      </c>
      <c r="E57" s="57">
        <v>12402</v>
      </c>
      <c r="F57" s="57">
        <v>12402</v>
      </c>
    </row>
    <row r="58" spans="1:6" x14ac:dyDescent="0.45">
      <c r="A58" s="750"/>
      <c r="B58" s="750"/>
      <c r="C58" s="750"/>
      <c r="D58" s="56">
        <v>2006</v>
      </c>
      <c r="E58" s="57">
        <v>8397</v>
      </c>
      <c r="F58" s="57">
        <v>8397</v>
      </c>
    </row>
    <row r="59" spans="1:6" x14ac:dyDescent="0.45">
      <c r="A59" s="750"/>
      <c r="B59" s="750"/>
      <c r="C59" s="750"/>
      <c r="D59" s="56">
        <v>2007</v>
      </c>
      <c r="E59" s="57">
        <v>4163</v>
      </c>
      <c r="F59" s="57">
        <v>4163</v>
      </c>
    </row>
    <row r="60" spans="1:6" x14ac:dyDescent="0.45">
      <c r="A60" s="750"/>
      <c r="B60" s="750"/>
      <c r="C60" s="751"/>
      <c r="D60" s="56">
        <v>2008</v>
      </c>
      <c r="E60" s="59">
        <v>0</v>
      </c>
      <c r="F60" s="59">
        <v>0</v>
      </c>
    </row>
    <row r="61" spans="1:6" ht="16.5" customHeight="1" x14ac:dyDescent="0.45">
      <c r="A61" s="750"/>
      <c r="B61" s="751"/>
      <c r="C61" s="746" t="s">
        <v>142</v>
      </c>
      <c r="D61" s="748"/>
      <c r="E61" s="58">
        <v>278056</v>
      </c>
      <c r="F61" s="58">
        <v>278056</v>
      </c>
    </row>
    <row r="62" spans="1:6" ht="16.5" customHeight="1" x14ac:dyDescent="0.45">
      <c r="A62" s="750"/>
      <c r="B62" s="743">
        <v>1991</v>
      </c>
      <c r="C62" s="744"/>
      <c r="D62" s="745"/>
      <c r="E62" s="60">
        <v>387466</v>
      </c>
      <c r="F62" s="61">
        <v>387466</v>
      </c>
    </row>
    <row r="63" spans="1:6" ht="16.5" customHeight="1" x14ac:dyDescent="0.45">
      <c r="A63" s="750"/>
      <c r="B63" s="743">
        <v>1992</v>
      </c>
      <c r="C63" s="744"/>
      <c r="D63" s="745"/>
      <c r="E63" s="60">
        <v>409498</v>
      </c>
      <c r="F63" s="61">
        <v>409498</v>
      </c>
    </row>
    <row r="64" spans="1:6" ht="16.5" customHeight="1" x14ac:dyDescent="0.45">
      <c r="A64" s="750"/>
      <c r="B64" s="743">
        <v>1993</v>
      </c>
      <c r="C64" s="744"/>
      <c r="D64" s="745"/>
      <c r="E64" s="60">
        <v>444596</v>
      </c>
      <c r="F64" s="61">
        <v>444596</v>
      </c>
    </row>
    <row r="65" spans="1:6" ht="16.5" customHeight="1" x14ac:dyDescent="0.45">
      <c r="A65" s="750"/>
      <c r="B65" s="743">
        <v>1994</v>
      </c>
      <c r="C65" s="744"/>
      <c r="D65" s="745"/>
      <c r="E65" s="60">
        <v>528309</v>
      </c>
      <c r="F65" s="61">
        <v>528309</v>
      </c>
    </row>
    <row r="66" spans="1:6" ht="16.5" customHeight="1" x14ac:dyDescent="0.45">
      <c r="A66" s="750"/>
      <c r="B66" s="743">
        <v>1995</v>
      </c>
      <c r="C66" s="744"/>
      <c r="D66" s="745"/>
      <c r="E66" s="60">
        <v>558745</v>
      </c>
      <c r="F66" s="61">
        <v>558745</v>
      </c>
    </row>
    <row r="67" spans="1:6" ht="16.5" customHeight="1" x14ac:dyDescent="0.45">
      <c r="A67" s="750"/>
      <c r="B67" s="743">
        <v>1996</v>
      </c>
      <c r="C67" s="744"/>
      <c r="D67" s="745"/>
      <c r="E67" s="60">
        <v>562669</v>
      </c>
      <c r="F67" s="61">
        <v>562669</v>
      </c>
    </row>
    <row r="68" spans="1:6" ht="16.5" customHeight="1" x14ac:dyDescent="0.45">
      <c r="A68" s="750"/>
      <c r="B68" s="743">
        <v>1997</v>
      </c>
      <c r="C68" s="744"/>
      <c r="D68" s="745"/>
      <c r="E68" s="60">
        <v>459565</v>
      </c>
      <c r="F68" s="61">
        <v>459565</v>
      </c>
    </row>
    <row r="69" spans="1:6" ht="16.5" customHeight="1" x14ac:dyDescent="0.45">
      <c r="A69" s="750"/>
      <c r="B69" s="743">
        <v>1998</v>
      </c>
      <c r="C69" s="744"/>
      <c r="D69" s="745"/>
      <c r="E69" s="60">
        <v>195327</v>
      </c>
      <c r="F69" s="61">
        <v>195327</v>
      </c>
    </row>
    <row r="70" spans="1:6" ht="16.5" customHeight="1" x14ac:dyDescent="0.45">
      <c r="A70" s="750"/>
      <c r="B70" s="743">
        <v>1999</v>
      </c>
      <c r="C70" s="744"/>
      <c r="D70" s="745"/>
      <c r="E70" s="60">
        <v>341254</v>
      </c>
      <c r="F70" s="61">
        <v>341254</v>
      </c>
    </row>
    <row r="71" spans="1:6" ht="16.5" customHeight="1" x14ac:dyDescent="0.45">
      <c r="A71" s="750"/>
      <c r="B71" s="743">
        <v>2000</v>
      </c>
      <c r="C71" s="744"/>
      <c r="D71" s="745"/>
      <c r="E71" s="60">
        <v>426275</v>
      </c>
      <c r="F71" s="61">
        <v>426275</v>
      </c>
    </row>
    <row r="72" spans="1:6" ht="16.5" customHeight="1" x14ac:dyDescent="0.45">
      <c r="A72" s="750"/>
      <c r="B72" s="743">
        <v>2001</v>
      </c>
      <c r="C72" s="744"/>
      <c r="D72" s="745"/>
      <c r="E72" s="60">
        <v>475779</v>
      </c>
      <c r="F72" s="61">
        <v>475779</v>
      </c>
    </row>
    <row r="73" spans="1:6" ht="16.5" customHeight="1" x14ac:dyDescent="0.45">
      <c r="A73" s="750"/>
      <c r="B73" s="743">
        <v>2002</v>
      </c>
      <c r="C73" s="744"/>
      <c r="D73" s="745"/>
      <c r="E73" s="60">
        <v>525577</v>
      </c>
      <c r="F73" s="61">
        <v>525577</v>
      </c>
    </row>
    <row r="74" spans="1:6" ht="16.5" customHeight="1" x14ac:dyDescent="0.45">
      <c r="A74" s="750"/>
      <c r="B74" s="743">
        <v>2003</v>
      </c>
      <c r="C74" s="744"/>
      <c r="D74" s="745"/>
      <c r="E74" s="60">
        <v>424861</v>
      </c>
      <c r="F74" s="61">
        <v>424861</v>
      </c>
    </row>
    <row r="75" spans="1:6" ht="16.5" customHeight="1" x14ac:dyDescent="0.45">
      <c r="A75" s="750"/>
      <c r="B75" s="743">
        <v>2004</v>
      </c>
      <c r="C75" s="744"/>
      <c r="D75" s="745"/>
      <c r="E75" s="60">
        <v>390779</v>
      </c>
      <c r="F75" s="61">
        <v>390779</v>
      </c>
    </row>
    <row r="76" spans="1:6" ht="16.5" customHeight="1" x14ac:dyDescent="0.45">
      <c r="A76" s="750"/>
      <c r="B76" s="743">
        <v>2005</v>
      </c>
      <c r="C76" s="744"/>
      <c r="D76" s="745"/>
      <c r="E76" s="60">
        <v>415337</v>
      </c>
      <c r="F76" s="61">
        <v>415337</v>
      </c>
    </row>
    <row r="77" spans="1:6" ht="16.5" customHeight="1" x14ac:dyDescent="0.45">
      <c r="A77" s="750"/>
      <c r="B77" s="743">
        <v>2006</v>
      </c>
      <c r="C77" s="744"/>
      <c r="D77" s="745"/>
      <c r="E77" s="60">
        <v>427488</v>
      </c>
      <c r="F77" s="61">
        <v>427488</v>
      </c>
    </row>
    <row r="78" spans="1:6" ht="16.5" customHeight="1" x14ac:dyDescent="0.45">
      <c r="A78" s="750"/>
      <c r="B78" s="743">
        <v>2007</v>
      </c>
      <c r="C78" s="744"/>
      <c r="D78" s="745"/>
      <c r="E78" s="60">
        <v>458945</v>
      </c>
      <c r="F78" s="61">
        <v>458945</v>
      </c>
    </row>
    <row r="79" spans="1:6" ht="16.5" customHeight="1" x14ac:dyDescent="0.45">
      <c r="A79" s="750"/>
      <c r="B79" s="743">
        <v>2008</v>
      </c>
      <c r="C79" s="744"/>
      <c r="D79" s="745"/>
      <c r="E79" s="60">
        <v>439318</v>
      </c>
      <c r="F79" s="61">
        <v>439318</v>
      </c>
    </row>
    <row r="80" spans="1:6" ht="16.5" customHeight="1" x14ac:dyDescent="0.45">
      <c r="A80" s="750"/>
      <c r="B80" s="743">
        <v>2009</v>
      </c>
      <c r="C80" s="744"/>
      <c r="D80" s="745"/>
      <c r="E80" s="60">
        <v>547967</v>
      </c>
      <c r="F80" s="61">
        <v>547967</v>
      </c>
    </row>
    <row r="81" spans="1:6" ht="16.5" customHeight="1" x14ac:dyDescent="0.45">
      <c r="A81" s="750"/>
      <c r="B81" s="743">
        <v>2010</v>
      </c>
      <c r="C81" s="744"/>
      <c r="D81" s="745"/>
      <c r="E81" s="60">
        <v>482261</v>
      </c>
      <c r="F81" s="61">
        <v>482261</v>
      </c>
    </row>
    <row r="82" spans="1:6" ht="16.5" customHeight="1" x14ac:dyDescent="0.45">
      <c r="A82" s="750"/>
      <c r="B82" s="743">
        <v>2011</v>
      </c>
      <c r="C82" s="744"/>
      <c r="D82" s="745"/>
      <c r="E82" s="60">
        <v>499043</v>
      </c>
      <c r="F82" s="61">
        <v>499043</v>
      </c>
    </row>
    <row r="83" spans="1:6" ht="16.5" customHeight="1" x14ac:dyDescent="0.45">
      <c r="A83" s="750"/>
      <c r="B83" s="743">
        <v>2012</v>
      </c>
      <c r="C83" s="744"/>
      <c r="D83" s="745"/>
      <c r="E83" s="60">
        <v>505714</v>
      </c>
      <c r="F83" s="61">
        <v>505714</v>
      </c>
    </row>
    <row r="84" spans="1:6" ht="16.5" customHeight="1" x14ac:dyDescent="0.45">
      <c r="A84" s="750"/>
      <c r="B84" s="743">
        <v>2013</v>
      </c>
      <c r="C84" s="744"/>
      <c r="D84" s="745"/>
      <c r="E84" s="60">
        <v>479433</v>
      </c>
      <c r="F84" s="61">
        <v>479433</v>
      </c>
    </row>
    <row r="85" spans="1:6" ht="16.5" customHeight="1" x14ac:dyDescent="0.45">
      <c r="A85" s="750"/>
      <c r="B85" s="743">
        <v>2014</v>
      </c>
      <c r="C85" s="744"/>
      <c r="D85" s="745"/>
      <c r="E85" s="60">
        <v>510978</v>
      </c>
      <c r="F85" s="61">
        <v>510978</v>
      </c>
    </row>
    <row r="86" spans="1:6" ht="16.5" customHeight="1" x14ac:dyDescent="0.45">
      <c r="A86" s="750"/>
      <c r="B86" s="743">
        <v>2015</v>
      </c>
      <c r="C86" s="744"/>
      <c r="D86" s="745"/>
      <c r="E86" s="60">
        <v>538294</v>
      </c>
      <c r="F86" s="61">
        <v>538294</v>
      </c>
    </row>
    <row r="87" spans="1:6" ht="16.5" customHeight="1" x14ac:dyDescent="0.45">
      <c r="A87" s="750"/>
      <c r="B87" s="743">
        <v>2016</v>
      </c>
      <c r="C87" s="744"/>
      <c r="D87" s="745"/>
      <c r="E87" s="60">
        <v>159554</v>
      </c>
      <c r="F87" s="61">
        <v>159554</v>
      </c>
    </row>
    <row r="88" spans="1:6" ht="16.5" customHeight="1" x14ac:dyDescent="0.45">
      <c r="A88" s="750"/>
      <c r="B88" s="746" t="s">
        <v>145</v>
      </c>
      <c r="C88" s="747"/>
      <c r="D88" s="748"/>
      <c r="E88" s="58">
        <v>11595032</v>
      </c>
      <c r="F88" s="58">
        <v>11595032</v>
      </c>
    </row>
    <row r="89" spans="1:6" x14ac:dyDescent="0.45">
      <c r="A89" s="750"/>
      <c r="B89" s="749" t="s">
        <v>146</v>
      </c>
      <c r="C89" s="749" t="s">
        <v>147</v>
      </c>
      <c r="D89" s="56">
        <v>1991</v>
      </c>
      <c r="E89" s="57">
        <v>35290</v>
      </c>
      <c r="F89" s="57">
        <v>35290</v>
      </c>
    </row>
    <row r="90" spans="1:6" x14ac:dyDescent="0.45">
      <c r="A90" s="750"/>
      <c r="B90" s="750"/>
      <c r="C90" s="750"/>
      <c r="D90" s="56">
        <v>1992</v>
      </c>
      <c r="E90" s="57">
        <v>46441</v>
      </c>
      <c r="F90" s="57">
        <v>46441</v>
      </c>
    </row>
    <row r="91" spans="1:6" x14ac:dyDescent="0.45">
      <c r="A91" s="750"/>
      <c r="B91" s="750"/>
      <c r="C91" s="750"/>
      <c r="D91" s="56">
        <v>1993</v>
      </c>
      <c r="E91" s="57">
        <v>59156</v>
      </c>
      <c r="F91" s="57">
        <v>59156</v>
      </c>
    </row>
    <row r="92" spans="1:6" x14ac:dyDescent="0.45">
      <c r="A92" s="750"/>
      <c r="B92" s="750"/>
      <c r="C92" s="750"/>
      <c r="D92" s="56">
        <v>1994</v>
      </c>
      <c r="E92" s="57">
        <v>63484</v>
      </c>
      <c r="F92" s="57">
        <v>63484</v>
      </c>
    </row>
    <row r="93" spans="1:6" x14ac:dyDescent="0.45">
      <c r="A93" s="750"/>
      <c r="B93" s="750"/>
      <c r="C93" s="750"/>
      <c r="D93" s="56">
        <v>1995</v>
      </c>
      <c r="E93" s="57">
        <v>60331</v>
      </c>
      <c r="F93" s="57">
        <v>60331</v>
      </c>
    </row>
    <row r="94" spans="1:6" x14ac:dyDescent="0.45">
      <c r="A94" s="750"/>
      <c r="B94" s="750"/>
      <c r="C94" s="750"/>
      <c r="D94" s="56">
        <v>1996</v>
      </c>
      <c r="E94" s="57">
        <v>55403</v>
      </c>
      <c r="F94" s="57">
        <v>55403</v>
      </c>
    </row>
    <row r="95" spans="1:6" x14ac:dyDescent="0.45">
      <c r="A95" s="750"/>
      <c r="B95" s="750"/>
      <c r="C95" s="750"/>
      <c r="D95" s="56">
        <v>1997</v>
      </c>
      <c r="E95" s="57">
        <v>72914</v>
      </c>
      <c r="F95" s="57">
        <v>72914</v>
      </c>
    </row>
    <row r="96" spans="1:6" x14ac:dyDescent="0.45">
      <c r="A96" s="750"/>
      <c r="B96" s="750"/>
      <c r="C96" s="750"/>
      <c r="D96" s="56">
        <v>1998</v>
      </c>
      <c r="E96" s="57">
        <v>43838</v>
      </c>
      <c r="F96" s="57">
        <v>43838</v>
      </c>
    </row>
    <row r="97" spans="1:6" x14ac:dyDescent="0.45">
      <c r="A97" s="750"/>
      <c r="B97" s="750"/>
      <c r="C97" s="750"/>
      <c r="D97" s="56">
        <v>1999</v>
      </c>
      <c r="E97" s="57">
        <v>93449</v>
      </c>
      <c r="F97" s="57">
        <v>93449</v>
      </c>
    </row>
    <row r="98" spans="1:6" x14ac:dyDescent="0.45">
      <c r="A98" s="750"/>
      <c r="B98" s="750"/>
      <c r="C98" s="750"/>
      <c r="D98" s="56">
        <v>2000</v>
      </c>
      <c r="E98" s="57">
        <v>97884</v>
      </c>
      <c r="F98" s="57">
        <v>97884</v>
      </c>
    </row>
    <row r="99" spans="1:6" x14ac:dyDescent="0.45">
      <c r="A99" s="750"/>
      <c r="B99" s="750"/>
      <c r="C99" s="750"/>
      <c r="D99" s="56">
        <v>2001</v>
      </c>
      <c r="E99" s="57">
        <v>104107</v>
      </c>
      <c r="F99" s="57">
        <v>104107</v>
      </c>
    </row>
    <row r="100" spans="1:6" x14ac:dyDescent="0.45">
      <c r="A100" s="750"/>
      <c r="B100" s="750"/>
      <c r="C100" s="750"/>
      <c r="D100" s="56">
        <v>2002</v>
      </c>
      <c r="E100" s="57">
        <v>103807</v>
      </c>
      <c r="F100" s="57">
        <v>103807</v>
      </c>
    </row>
    <row r="101" spans="1:6" x14ac:dyDescent="0.45">
      <c r="A101" s="750"/>
      <c r="B101" s="750"/>
      <c r="C101" s="750"/>
      <c r="D101" s="56">
        <v>2003</v>
      </c>
      <c r="E101" s="57">
        <v>84421</v>
      </c>
      <c r="F101" s="57">
        <v>84421</v>
      </c>
    </row>
    <row r="102" spans="1:6" x14ac:dyDescent="0.45">
      <c r="A102" s="750"/>
      <c r="B102" s="750"/>
      <c r="C102" s="750"/>
      <c r="D102" s="56">
        <v>2004</v>
      </c>
      <c r="E102" s="57">
        <v>62220</v>
      </c>
      <c r="F102" s="57">
        <v>62220</v>
      </c>
    </row>
    <row r="103" spans="1:6" x14ac:dyDescent="0.45">
      <c r="A103" s="750"/>
      <c r="B103" s="750"/>
      <c r="C103" s="750"/>
      <c r="D103" s="56">
        <v>2005</v>
      </c>
      <c r="E103" s="57">
        <v>54436</v>
      </c>
      <c r="F103" s="57">
        <v>54436</v>
      </c>
    </row>
    <row r="104" spans="1:6" x14ac:dyDescent="0.45">
      <c r="A104" s="750"/>
      <c r="B104" s="750"/>
      <c r="C104" s="750"/>
      <c r="D104" s="56">
        <v>2006</v>
      </c>
      <c r="E104" s="57">
        <v>55493</v>
      </c>
      <c r="F104" s="57">
        <v>55493</v>
      </c>
    </row>
    <row r="105" spans="1:6" x14ac:dyDescent="0.45">
      <c r="A105" s="750"/>
      <c r="B105" s="750"/>
      <c r="C105" s="750"/>
      <c r="D105" s="56">
        <v>2007</v>
      </c>
      <c r="E105" s="57">
        <v>60680</v>
      </c>
      <c r="F105" s="57">
        <v>60680</v>
      </c>
    </row>
    <row r="106" spans="1:6" x14ac:dyDescent="0.45">
      <c r="A106" s="750"/>
      <c r="B106" s="750"/>
      <c r="C106" s="750"/>
      <c r="D106" s="56">
        <v>2008</v>
      </c>
      <c r="E106" s="57">
        <v>48108</v>
      </c>
      <c r="F106" s="57">
        <v>48108</v>
      </c>
    </row>
    <row r="107" spans="1:6" x14ac:dyDescent="0.45">
      <c r="A107" s="750"/>
      <c r="B107" s="750"/>
      <c r="C107" s="750"/>
      <c r="D107" s="56">
        <v>2009</v>
      </c>
      <c r="E107" s="57">
        <v>55471</v>
      </c>
      <c r="F107" s="57">
        <v>55471</v>
      </c>
    </row>
    <row r="108" spans="1:6" x14ac:dyDescent="0.45">
      <c r="A108" s="750"/>
      <c r="B108" s="750"/>
      <c r="C108" s="750"/>
      <c r="D108" s="56">
        <v>2010</v>
      </c>
      <c r="E108" s="57">
        <v>58500</v>
      </c>
      <c r="F108" s="57">
        <v>58500</v>
      </c>
    </row>
    <row r="109" spans="1:6" x14ac:dyDescent="0.45">
      <c r="A109" s="750"/>
      <c r="B109" s="750"/>
      <c r="C109" s="750"/>
      <c r="D109" s="56">
        <v>2011</v>
      </c>
      <c r="E109" s="57">
        <v>61295</v>
      </c>
      <c r="F109" s="57">
        <v>61295</v>
      </c>
    </row>
    <row r="110" spans="1:6" x14ac:dyDescent="0.45">
      <c r="A110" s="750"/>
      <c r="B110" s="750"/>
      <c r="C110" s="750"/>
      <c r="D110" s="56">
        <v>2012</v>
      </c>
      <c r="E110" s="57">
        <v>52685</v>
      </c>
      <c r="F110" s="57">
        <v>52685</v>
      </c>
    </row>
    <row r="111" spans="1:6" x14ac:dyDescent="0.45">
      <c r="A111" s="750"/>
      <c r="B111" s="750"/>
      <c r="C111" s="750"/>
      <c r="D111" s="56">
        <v>2013</v>
      </c>
      <c r="E111" s="57">
        <v>50784</v>
      </c>
      <c r="F111" s="57">
        <v>50784</v>
      </c>
    </row>
    <row r="112" spans="1:6" x14ac:dyDescent="0.45">
      <c r="A112" s="750"/>
      <c r="B112" s="750"/>
      <c r="C112" s="750"/>
      <c r="D112" s="56">
        <v>2014</v>
      </c>
      <c r="E112" s="57">
        <v>53427</v>
      </c>
      <c r="F112" s="57">
        <v>53427</v>
      </c>
    </row>
    <row r="113" spans="1:6" x14ac:dyDescent="0.45">
      <c r="A113" s="750"/>
      <c r="B113" s="750"/>
      <c r="C113" s="750"/>
      <c r="D113" s="56">
        <v>2015</v>
      </c>
      <c r="E113" s="57">
        <v>56979</v>
      </c>
      <c r="F113" s="57">
        <v>56979</v>
      </c>
    </row>
    <row r="114" spans="1:6" x14ac:dyDescent="0.45">
      <c r="A114" s="750"/>
      <c r="B114" s="750"/>
      <c r="C114" s="751"/>
      <c r="D114" s="56">
        <v>2016</v>
      </c>
      <c r="E114" s="57">
        <v>18411</v>
      </c>
      <c r="F114" s="57">
        <v>18411</v>
      </c>
    </row>
    <row r="115" spans="1:6" ht="16.5" customHeight="1" x14ac:dyDescent="0.45">
      <c r="A115" s="750"/>
      <c r="B115" s="750"/>
      <c r="C115" s="746" t="s">
        <v>142</v>
      </c>
      <c r="D115" s="748"/>
      <c r="E115" s="58">
        <v>1609014</v>
      </c>
      <c r="F115" s="58">
        <v>1609014</v>
      </c>
    </row>
    <row r="116" spans="1:6" x14ac:dyDescent="0.45">
      <c r="A116" s="750"/>
      <c r="B116" s="750"/>
      <c r="C116" s="749" t="s">
        <v>148</v>
      </c>
      <c r="D116" s="56">
        <v>1991</v>
      </c>
      <c r="E116" s="57">
        <v>83813</v>
      </c>
      <c r="F116" s="57">
        <v>83813</v>
      </c>
    </row>
    <row r="117" spans="1:6" x14ac:dyDescent="0.45">
      <c r="A117" s="750"/>
      <c r="B117" s="750"/>
      <c r="C117" s="750"/>
      <c r="D117" s="56">
        <v>1992</v>
      </c>
      <c r="E117" s="57">
        <v>102668</v>
      </c>
      <c r="F117" s="57">
        <v>102668</v>
      </c>
    </row>
    <row r="118" spans="1:6" x14ac:dyDescent="0.45">
      <c r="A118" s="750"/>
      <c r="B118" s="750"/>
      <c r="C118" s="750"/>
      <c r="D118" s="56">
        <v>1993</v>
      </c>
      <c r="E118" s="57">
        <v>111036</v>
      </c>
      <c r="F118" s="57">
        <v>111036</v>
      </c>
    </row>
    <row r="119" spans="1:6" x14ac:dyDescent="0.45">
      <c r="A119" s="750"/>
      <c r="B119" s="750"/>
      <c r="C119" s="750"/>
      <c r="D119" s="56">
        <v>1994</v>
      </c>
      <c r="E119" s="57">
        <v>127467</v>
      </c>
      <c r="F119" s="57">
        <v>127467</v>
      </c>
    </row>
    <row r="120" spans="1:6" x14ac:dyDescent="0.45">
      <c r="A120" s="750"/>
      <c r="B120" s="750"/>
      <c r="C120" s="750"/>
      <c r="D120" s="56">
        <v>1995</v>
      </c>
      <c r="E120" s="57">
        <v>122355</v>
      </c>
      <c r="F120" s="57">
        <v>122355</v>
      </c>
    </row>
    <row r="121" spans="1:6" x14ac:dyDescent="0.45">
      <c r="A121" s="750"/>
      <c r="B121" s="750"/>
      <c r="C121" s="750"/>
      <c r="D121" s="56">
        <v>1996</v>
      </c>
      <c r="E121" s="57">
        <v>119383</v>
      </c>
      <c r="F121" s="57">
        <v>119383</v>
      </c>
    </row>
    <row r="122" spans="1:6" x14ac:dyDescent="0.45">
      <c r="A122" s="750"/>
      <c r="B122" s="750"/>
      <c r="C122" s="750"/>
      <c r="D122" s="56">
        <v>1997</v>
      </c>
      <c r="E122" s="57">
        <v>110494</v>
      </c>
      <c r="F122" s="57">
        <v>110494</v>
      </c>
    </row>
    <row r="123" spans="1:6" x14ac:dyDescent="0.45">
      <c r="A123" s="750"/>
      <c r="B123" s="750"/>
      <c r="C123" s="750"/>
      <c r="D123" s="56">
        <v>1998</v>
      </c>
      <c r="E123" s="57">
        <v>68337</v>
      </c>
      <c r="F123" s="57">
        <v>68337</v>
      </c>
    </row>
    <row r="124" spans="1:6" x14ac:dyDescent="0.45">
      <c r="A124" s="750"/>
      <c r="B124" s="750"/>
      <c r="C124" s="750"/>
      <c r="D124" s="56">
        <v>1999</v>
      </c>
      <c r="E124" s="57">
        <v>112434</v>
      </c>
      <c r="F124" s="57">
        <v>112434</v>
      </c>
    </row>
    <row r="125" spans="1:6" x14ac:dyDescent="0.45">
      <c r="A125" s="750"/>
      <c r="B125" s="750"/>
      <c r="C125" s="750"/>
      <c r="D125" s="56">
        <v>2000</v>
      </c>
      <c r="E125" s="57">
        <v>121803</v>
      </c>
      <c r="F125" s="57">
        <v>121803</v>
      </c>
    </row>
    <row r="126" spans="1:6" x14ac:dyDescent="0.45">
      <c r="A126" s="750"/>
      <c r="B126" s="750"/>
      <c r="C126" s="750"/>
      <c r="D126" s="56">
        <v>2001</v>
      </c>
      <c r="E126" s="57">
        <v>125683</v>
      </c>
      <c r="F126" s="57">
        <v>125683</v>
      </c>
    </row>
    <row r="127" spans="1:6" x14ac:dyDescent="0.45">
      <c r="A127" s="750"/>
      <c r="B127" s="750"/>
      <c r="C127" s="750"/>
      <c r="D127" s="56">
        <v>2002</v>
      </c>
      <c r="E127" s="57">
        <v>134738</v>
      </c>
      <c r="F127" s="57">
        <v>134738</v>
      </c>
    </row>
    <row r="128" spans="1:6" x14ac:dyDescent="0.45">
      <c r="A128" s="750"/>
      <c r="B128" s="750"/>
      <c r="C128" s="750"/>
      <c r="D128" s="56">
        <v>2003</v>
      </c>
      <c r="E128" s="57">
        <v>117956</v>
      </c>
      <c r="F128" s="57">
        <v>117956</v>
      </c>
    </row>
    <row r="129" spans="1:6" x14ac:dyDescent="0.45">
      <c r="A129" s="750"/>
      <c r="B129" s="750"/>
      <c r="C129" s="750"/>
      <c r="D129" s="56">
        <v>2004</v>
      </c>
      <c r="E129" s="57">
        <v>94726</v>
      </c>
      <c r="F129" s="57">
        <v>94726</v>
      </c>
    </row>
    <row r="130" spans="1:6" x14ac:dyDescent="0.45">
      <c r="A130" s="750"/>
      <c r="B130" s="750"/>
      <c r="C130" s="750"/>
      <c r="D130" s="56">
        <v>2005</v>
      </c>
      <c r="E130" s="57">
        <v>99196</v>
      </c>
      <c r="F130" s="57">
        <v>99196</v>
      </c>
    </row>
    <row r="131" spans="1:6" x14ac:dyDescent="0.45">
      <c r="A131" s="750"/>
      <c r="B131" s="750"/>
      <c r="C131" s="750"/>
      <c r="D131" s="56">
        <v>2006</v>
      </c>
      <c r="E131" s="57">
        <v>96308</v>
      </c>
      <c r="F131" s="57">
        <v>96308</v>
      </c>
    </row>
    <row r="132" spans="1:6" x14ac:dyDescent="0.45">
      <c r="A132" s="750"/>
      <c r="B132" s="750"/>
      <c r="C132" s="750"/>
      <c r="D132" s="56">
        <v>2007</v>
      </c>
      <c r="E132" s="57">
        <v>102915</v>
      </c>
      <c r="F132" s="57">
        <v>102915</v>
      </c>
    </row>
    <row r="133" spans="1:6" x14ac:dyDescent="0.45">
      <c r="A133" s="750"/>
      <c r="B133" s="750"/>
      <c r="C133" s="750"/>
      <c r="D133" s="56">
        <v>2008</v>
      </c>
      <c r="E133" s="57">
        <v>81716</v>
      </c>
      <c r="F133" s="57">
        <v>81716</v>
      </c>
    </row>
    <row r="134" spans="1:6" x14ac:dyDescent="0.45">
      <c r="A134" s="750"/>
      <c r="B134" s="750"/>
      <c r="C134" s="750"/>
      <c r="D134" s="56">
        <v>2009</v>
      </c>
      <c r="E134" s="57">
        <v>97088</v>
      </c>
      <c r="F134" s="57">
        <v>97088</v>
      </c>
    </row>
    <row r="135" spans="1:6" x14ac:dyDescent="0.45">
      <c r="A135" s="750"/>
      <c r="B135" s="750"/>
      <c r="C135" s="750"/>
      <c r="D135" s="56">
        <v>2010</v>
      </c>
      <c r="E135" s="57">
        <v>116798</v>
      </c>
      <c r="F135" s="57">
        <v>116798</v>
      </c>
    </row>
    <row r="136" spans="1:6" x14ac:dyDescent="0.45">
      <c r="A136" s="750"/>
      <c r="B136" s="750"/>
      <c r="C136" s="750"/>
      <c r="D136" s="56">
        <v>2011</v>
      </c>
      <c r="E136" s="57">
        <v>122316</v>
      </c>
      <c r="F136" s="57">
        <v>122316</v>
      </c>
    </row>
    <row r="137" spans="1:6" x14ac:dyDescent="0.45">
      <c r="A137" s="750"/>
      <c r="B137" s="750"/>
      <c r="C137" s="750"/>
      <c r="D137" s="56">
        <v>2012</v>
      </c>
      <c r="E137" s="57">
        <v>107583</v>
      </c>
      <c r="F137" s="57">
        <v>107583</v>
      </c>
    </row>
    <row r="138" spans="1:6" x14ac:dyDescent="0.45">
      <c r="A138" s="750"/>
      <c r="B138" s="750"/>
      <c r="C138" s="750"/>
      <c r="D138" s="56">
        <v>2013</v>
      </c>
      <c r="E138" s="57">
        <v>109400</v>
      </c>
      <c r="F138" s="57">
        <v>109400</v>
      </c>
    </row>
    <row r="139" spans="1:6" x14ac:dyDescent="0.45">
      <c r="A139" s="750"/>
      <c r="B139" s="750"/>
      <c r="C139" s="750"/>
      <c r="D139" s="56">
        <v>2014</v>
      </c>
      <c r="E139" s="57">
        <v>118643</v>
      </c>
      <c r="F139" s="57">
        <v>118643</v>
      </c>
    </row>
    <row r="140" spans="1:6" x14ac:dyDescent="0.45">
      <c r="A140" s="750"/>
      <c r="B140" s="750"/>
      <c r="C140" s="750"/>
      <c r="D140" s="56">
        <v>2015</v>
      </c>
      <c r="E140" s="57">
        <v>116963</v>
      </c>
      <c r="F140" s="57">
        <v>116963</v>
      </c>
    </row>
    <row r="141" spans="1:6" x14ac:dyDescent="0.45">
      <c r="A141" s="750"/>
      <c r="B141" s="750"/>
      <c r="C141" s="751"/>
      <c r="D141" s="56">
        <v>2016</v>
      </c>
      <c r="E141" s="57">
        <v>41156</v>
      </c>
      <c r="F141" s="57">
        <v>41156</v>
      </c>
    </row>
    <row r="142" spans="1:6" ht="16.5" customHeight="1" x14ac:dyDescent="0.45">
      <c r="A142" s="750"/>
      <c r="B142" s="750"/>
      <c r="C142" s="746" t="s">
        <v>142</v>
      </c>
      <c r="D142" s="748"/>
      <c r="E142" s="58">
        <v>2762975</v>
      </c>
      <c r="F142" s="58">
        <v>2762975</v>
      </c>
    </row>
    <row r="143" spans="1:6" x14ac:dyDescent="0.45">
      <c r="A143" s="750"/>
      <c r="B143" s="750"/>
      <c r="C143" s="749" t="s">
        <v>149</v>
      </c>
      <c r="D143" s="56">
        <v>1991</v>
      </c>
      <c r="E143" s="57">
        <v>6363</v>
      </c>
      <c r="F143" s="57">
        <v>6363</v>
      </c>
    </row>
    <row r="144" spans="1:6" x14ac:dyDescent="0.45">
      <c r="A144" s="750"/>
      <c r="B144" s="750"/>
      <c r="C144" s="750"/>
      <c r="D144" s="56">
        <v>1992</v>
      </c>
      <c r="E144" s="57">
        <v>4523</v>
      </c>
      <c r="F144" s="57">
        <v>4523</v>
      </c>
    </row>
    <row r="145" spans="1:6" x14ac:dyDescent="0.45">
      <c r="A145" s="750"/>
      <c r="B145" s="750"/>
      <c r="C145" s="750"/>
      <c r="D145" s="56">
        <v>1993</v>
      </c>
      <c r="E145" s="57">
        <v>2809</v>
      </c>
      <c r="F145" s="57">
        <v>2809</v>
      </c>
    </row>
    <row r="146" spans="1:6" x14ac:dyDescent="0.45">
      <c r="A146" s="750"/>
      <c r="B146" s="750"/>
      <c r="C146" s="750"/>
      <c r="D146" s="56">
        <v>1994</v>
      </c>
      <c r="E146" s="57">
        <v>3652</v>
      </c>
      <c r="F146" s="57">
        <v>3652</v>
      </c>
    </row>
    <row r="147" spans="1:6" x14ac:dyDescent="0.45">
      <c r="A147" s="750"/>
      <c r="B147" s="750"/>
      <c r="C147" s="750"/>
      <c r="D147" s="56">
        <v>1995</v>
      </c>
      <c r="E147" s="57">
        <v>4636</v>
      </c>
      <c r="F147" s="57">
        <v>4636</v>
      </c>
    </row>
    <row r="148" spans="1:6" x14ac:dyDescent="0.45">
      <c r="A148" s="750"/>
      <c r="B148" s="750"/>
      <c r="C148" s="750"/>
      <c r="D148" s="56">
        <v>1996</v>
      </c>
      <c r="E148" s="57">
        <v>2886</v>
      </c>
      <c r="F148" s="57">
        <v>2886</v>
      </c>
    </row>
    <row r="149" spans="1:6" x14ac:dyDescent="0.45">
      <c r="A149" s="750"/>
      <c r="B149" s="750"/>
      <c r="C149" s="750"/>
      <c r="D149" s="56">
        <v>1997</v>
      </c>
      <c r="E149" s="57">
        <v>2624</v>
      </c>
      <c r="F149" s="57">
        <v>2624</v>
      </c>
    </row>
    <row r="150" spans="1:6" x14ac:dyDescent="0.45">
      <c r="A150" s="750"/>
      <c r="B150" s="750"/>
      <c r="C150" s="750"/>
      <c r="D150" s="56">
        <v>1998</v>
      </c>
      <c r="E150" s="59">
        <v>474</v>
      </c>
      <c r="F150" s="59">
        <v>474</v>
      </c>
    </row>
    <row r="151" spans="1:6" x14ac:dyDescent="0.45">
      <c r="A151" s="750"/>
      <c r="B151" s="750"/>
      <c r="C151" s="750"/>
      <c r="D151" s="56">
        <v>1999</v>
      </c>
      <c r="E151" s="59">
        <v>852</v>
      </c>
      <c r="F151" s="59">
        <v>852</v>
      </c>
    </row>
    <row r="152" spans="1:6" x14ac:dyDescent="0.45">
      <c r="A152" s="750"/>
      <c r="B152" s="750"/>
      <c r="C152" s="750"/>
      <c r="D152" s="56">
        <v>2000</v>
      </c>
      <c r="E152" s="59">
        <v>708</v>
      </c>
      <c r="F152" s="59">
        <v>708</v>
      </c>
    </row>
    <row r="153" spans="1:6" x14ac:dyDescent="0.45">
      <c r="A153" s="750"/>
      <c r="B153" s="750"/>
      <c r="C153" s="750"/>
      <c r="D153" s="56">
        <v>2001</v>
      </c>
      <c r="E153" s="57">
        <v>1094</v>
      </c>
      <c r="F153" s="57">
        <v>1094</v>
      </c>
    </row>
    <row r="154" spans="1:6" x14ac:dyDescent="0.45">
      <c r="A154" s="750"/>
      <c r="B154" s="750"/>
      <c r="C154" s="750"/>
      <c r="D154" s="56">
        <v>2002</v>
      </c>
      <c r="E154" s="57">
        <v>2709</v>
      </c>
      <c r="F154" s="57">
        <v>2709</v>
      </c>
    </row>
    <row r="155" spans="1:6" x14ac:dyDescent="0.45">
      <c r="A155" s="750"/>
      <c r="B155" s="750"/>
      <c r="C155" s="750"/>
      <c r="D155" s="56">
        <v>2003</v>
      </c>
      <c r="E155" s="57">
        <v>3251</v>
      </c>
      <c r="F155" s="57">
        <v>3251</v>
      </c>
    </row>
    <row r="156" spans="1:6" x14ac:dyDescent="0.45">
      <c r="A156" s="750"/>
      <c r="B156" s="750"/>
      <c r="C156" s="750"/>
      <c r="D156" s="56">
        <v>2004</v>
      </c>
      <c r="E156" s="57">
        <v>2592</v>
      </c>
      <c r="F156" s="57">
        <v>2592</v>
      </c>
    </row>
    <row r="157" spans="1:6" x14ac:dyDescent="0.45">
      <c r="A157" s="750"/>
      <c r="B157" s="750"/>
      <c r="C157" s="750"/>
      <c r="D157" s="56">
        <v>2005</v>
      </c>
      <c r="E157" s="57">
        <v>1845</v>
      </c>
      <c r="F157" s="57">
        <v>1845</v>
      </c>
    </row>
    <row r="158" spans="1:6" x14ac:dyDescent="0.45">
      <c r="A158" s="750"/>
      <c r="B158" s="750"/>
      <c r="C158" s="750"/>
      <c r="D158" s="56">
        <v>2006</v>
      </c>
      <c r="E158" s="57">
        <v>1803</v>
      </c>
      <c r="F158" s="57">
        <v>1803</v>
      </c>
    </row>
    <row r="159" spans="1:6" x14ac:dyDescent="0.45">
      <c r="A159" s="750"/>
      <c r="B159" s="750"/>
      <c r="C159" s="750"/>
      <c r="D159" s="56">
        <v>2007</v>
      </c>
      <c r="E159" s="57">
        <v>2735</v>
      </c>
      <c r="F159" s="57">
        <v>2735</v>
      </c>
    </row>
    <row r="160" spans="1:6" x14ac:dyDescent="0.45">
      <c r="A160" s="750"/>
      <c r="B160" s="750"/>
      <c r="C160" s="750"/>
      <c r="D160" s="56">
        <v>2008</v>
      </c>
      <c r="E160" s="57">
        <v>1820</v>
      </c>
      <c r="F160" s="57">
        <v>1820</v>
      </c>
    </row>
    <row r="161" spans="1:6" x14ac:dyDescent="0.45">
      <c r="A161" s="750"/>
      <c r="B161" s="750"/>
      <c r="C161" s="750"/>
      <c r="D161" s="56">
        <v>2009</v>
      </c>
      <c r="E161" s="57">
        <v>2152</v>
      </c>
      <c r="F161" s="57">
        <v>2152</v>
      </c>
    </row>
    <row r="162" spans="1:6" x14ac:dyDescent="0.45">
      <c r="A162" s="750"/>
      <c r="B162" s="750"/>
      <c r="C162" s="750"/>
      <c r="D162" s="56">
        <v>2010</v>
      </c>
      <c r="E162" s="57">
        <v>2006</v>
      </c>
      <c r="F162" s="57">
        <v>2006</v>
      </c>
    </row>
    <row r="163" spans="1:6" x14ac:dyDescent="0.45">
      <c r="A163" s="750"/>
      <c r="B163" s="750"/>
      <c r="C163" s="750"/>
      <c r="D163" s="56">
        <v>2011</v>
      </c>
      <c r="E163" s="57">
        <v>1503</v>
      </c>
      <c r="F163" s="57">
        <v>1503</v>
      </c>
    </row>
    <row r="164" spans="1:6" x14ac:dyDescent="0.45">
      <c r="A164" s="750"/>
      <c r="B164" s="750"/>
      <c r="C164" s="750"/>
      <c r="D164" s="56">
        <v>2012</v>
      </c>
      <c r="E164" s="57">
        <v>1795</v>
      </c>
      <c r="F164" s="57">
        <v>1795</v>
      </c>
    </row>
    <row r="165" spans="1:6" x14ac:dyDescent="0.45">
      <c r="A165" s="750"/>
      <c r="B165" s="750"/>
      <c r="C165" s="750"/>
      <c r="D165" s="56">
        <v>2013</v>
      </c>
      <c r="E165" s="57">
        <v>1248</v>
      </c>
      <c r="F165" s="57">
        <v>1248</v>
      </c>
    </row>
    <row r="166" spans="1:6" x14ac:dyDescent="0.45">
      <c r="A166" s="750"/>
      <c r="B166" s="750"/>
      <c r="C166" s="750"/>
      <c r="D166" s="56">
        <v>2014</v>
      </c>
      <c r="E166" s="57">
        <v>2143</v>
      </c>
      <c r="F166" s="57">
        <v>2143</v>
      </c>
    </row>
    <row r="167" spans="1:6" x14ac:dyDescent="0.45">
      <c r="A167" s="750"/>
      <c r="B167" s="750"/>
      <c r="C167" s="750"/>
      <c r="D167" s="56">
        <v>2015</v>
      </c>
      <c r="E167" s="57">
        <v>1885</v>
      </c>
      <c r="F167" s="57">
        <v>1885</v>
      </c>
    </row>
    <row r="168" spans="1:6" x14ac:dyDescent="0.45">
      <c r="A168" s="750"/>
      <c r="B168" s="750"/>
      <c r="C168" s="751"/>
      <c r="D168" s="56">
        <v>2016</v>
      </c>
      <c r="E168" s="57">
        <v>1206</v>
      </c>
      <c r="F168" s="57">
        <v>1206</v>
      </c>
    </row>
    <row r="169" spans="1:6" ht="16.5" customHeight="1" x14ac:dyDescent="0.45">
      <c r="A169" s="750"/>
      <c r="B169" s="751"/>
      <c r="C169" s="746" t="s">
        <v>142</v>
      </c>
      <c r="D169" s="748"/>
      <c r="E169" s="58">
        <v>61314</v>
      </c>
      <c r="F169" s="58">
        <v>61314</v>
      </c>
    </row>
    <row r="170" spans="1:6" ht="16.5" customHeight="1" x14ac:dyDescent="0.45">
      <c r="A170" s="750"/>
      <c r="B170" s="743">
        <v>1991</v>
      </c>
      <c r="C170" s="744"/>
      <c r="D170" s="745"/>
      <c r="E170" s="60">
        <v>125466</v>
      </c>
      <c r="F170" s="61">
        <v>125466</v>
      </c>
    </row>
    <row r="171" spans="1:6" ht="16.5" customHeight="1" x14ac:dyDescent="0.45">
      <c r="A171" s="750"/>
      <c r="B171" s="743">
        <v>1992</v>
      </c>
      <c r="C171" s="744"/>
      <c r="D171" s="745"/>
      <c r="E171" s="60">
        <v>153632</v>
      </c>
      <c r="F171" s="61">
        <v>153632</v>
      </c>
    </row>
    <row r="172" spans="1:6" ht="16.5" customHeight="1" x14ac:dyDescent="0.45">
      <c r="A172" s="750"/>
      <c r="B172" s="743">
        <v>1993</v>
      </c>
      <c r="C172" s="744"/>
      <c r="D172" s="745"/>
      <c r="E172" s="60">
        <v>173001</v>
      </c>
      <c r="F172" s="61">
        <v>173001</v>
      </c>
    </row>
    <row r="173" spans="1:6" ht="16.5" customHeight="1" x14ac:dyDescent="0.45">
      <c r="A173" s="750"/>
      <c r="B173" s="743">
        <v>1994</v>
      </c>
      <c r="C173" s="744"/>
      <c r="D173" s="745"/>
      <c r="E173" s="60">
        <v>194603</v>
      </c>
      <c r="F173" s="61">
        <v>194603</v>
      </c>
    </row>
    <row r="174" spans="1:6" ht="16.5" customHeight="1" x14ac:dyDescent="0.45">
      <c r="A174" s="750"/>
      <c r="B174" s="743">
        <v>1995</v>
      </c>
      <c r="C174" s="744"/>
      <c r="D174" s="745"/>
      <c r="E174" s="60">
        <v>187322</v>
      </c>
      <c r="F174" s="61">
        <v>187322</v>
      </c>
    </row>
    <row r="175" spans="1:6" ht="16.5" customHeight="1" x14ac:dyDescent="0.45">
      <c r="A175" s="750"/>
      <c r="B175" s="743">
        <v>1996</v>
      </c>
      <c r="C175" s="744"/>
      <c r="D175" s="745"/>
      <c r="E175" s="60">
        <v>177672</v>
      </c>
      <c r="F175" s="61">
        <v>177672</v>
      </c>
    </row>
    <row r="176" spans="1:6" ht="16.5" customHeight="1" x14ac:dyDescent="0.45">
      <c r="A176" s="750"/>
      <c r="B176" s="743">
        <v>1997</v>
      </c>
      <c r="C176" s="744"/>
      <c r="D176" s="745"/>
      <c r="E176" s="60">
        <v>186032</v>
      </c>
      <c r="F176" s="61">
        <v>186032</v>
      </c>
    </row>
    <row r="177" spans="1:6" ht="16.5" customHeight="1" x14ac:dyDescent="0.45">
      <c r="A177" s="750"/>
      <c r="B177" s="743">
        <v>1998</v>
      </c>
      <c r="C177" s="744"/>
      <c r="D177" s="745"/>
      <c r="E177" s="60">
        <v>112649</v>
      </c>
      <c r="F177" s="61">
        <v>112649</v>
      </c>
    </row>
    <row r="178" spans="1:6" ht="16.5" customHeight="1" x14ac:dyDescent="0.45">
      <c r="A178" s="750"/>
      <c r="B178" s="743">
        <v>1999</v>
      </c>
      <c r="C178" s="744"/>
      <c r="D178" s="745"/>
      <c r="E178" s="60">
        <v>206735</v>
      </c>
      <c r="F178" s="61">
        <v>206735</v>
      </c>
    </row>
    <row r="179" spans="1:6" ht="16.5" customHeight="1" x14ac:dyDescent="0.45">
      <c r="A179" s="750"/>
      <c r="B179" s="743">
        <v>2000</v>
      </c>
      <c r="C179" s="744"/>
      <c r="D179" s="745"/>
      <c r="E179" s="60">
        <v>220395</v>
      </c>
      <c r="F179" s="61">
        <v>220395</v>
      </c>
    </row>
    <row r="180" spans="1:6" ht="16.5" customHeight="1" x14ac:dyDescent="0.45">
      <c r="A180" s="750"/>
      <c r="B180" s="743">
        <v>2001</v>
      </c>
      <c r="C180" s="744"/>
      <c r="D180" s="745"/>
      <c r="E180" s="60">
        <v>230884</v>
      </c>
      <c r="F180" s="61">
        <v>230884</v>
      </c>
    </row>
    <row r="181" spans="1:6" ht="16.5" customHeight="1" x14ac:dyDescent="0.45">
      <c r="A181" s="750"/>
      <c r="B181" s="743">
        <v>2002</v>
      </c>
      <c r="C181" s="744"/>
      <c r="D181" s="745"/>
      <c r="E181" s="60">
        <v>241254</v>
      </c>
      <c r="F181" s="61">
        <v>241254</v>
      </c>
    </row>
    <row r="182" spans="1:6" ht="16.5" customHeight="1" x14ac:dyDescent="0.45">
      <c r="A182" s="750"/>
      <c r="B182" s="743">
        <v>2003</v>
      </c>
      <c r="C182" s="744"/>
      <c r="D182" s="745"/>
      <c r="E182" s="60">
        <v>205628</v>
      </c>
      <c r="F182" s="61">
        <v>205628</v>
      </c>
    </row>
    <row r="183" spans="1:6" ht="16.5" customHeight="1" x14ac:dyDescent="0.45">
      <c r="A183" s="750"/>
      <c r="B183" s="743">
        <v>2004</v>
      </c>
      <c r="C183" s="744"/>
      <c r="D183" s="745"/>
      <c r="E183" s="60">
        <v>159538</v>
      </c>
      <c r="F183" s="61">
        <v>159538</v>
      </c>
    </row>
    <row r="184" spans="1:6" ht="16.5" customHeight="1" x14ac:dyDescent="0.45">
      <c r="A184" s="750"/>
      <c r="B184" s="743">
        <v>2005</v>
      </c>
      <c r="C184" s="744"/>
      <c r="D184" s="745"/>
      <c r="E184" s="60">
        <v>155477</v>
      </c>
      <c r="F184" s="61">
        <v>155477</v>
      </c>
    </row>
    <row r="185" spans="1:6" ht="16.5" customHeight="1" x14ac:dyDescent="0.45">
      <c r="A185" s="750"/>
      <c r="B185" s="743">
        <v>2006</v>
      </c>
      <c r="C185" s="744"/>
      <c r="D185" s="745"/>
      <c r="E185" s="60">
        <v>153604</v>
      </c>
      <c r="F185" s="61">
        <v>153604</v>
      </c>
    </row>
    <row r="186" spans="1:6" ht="16.5" customHeight="1" x14ac:dyDescent="0.45">
      <c r="A186" s="750"/>
      <c r="B186" s="743">
        <v>2007</v>
      </c>
      <c r="C186" s="744"/>
      <c r="D186" s="745"/>
      <c r="E186" s="60">
        <v>166330</v>
      </c>
      <c r="F186" s="61">
        <v>166330</v>
      </c>
    </row>
    <row r="187" spans="1:6" ht="16.5" customHeight="1" x14ac:dyDescent="0.45">
      <c r="A187" s="750"/>
      <c r="B187" s="743">
        <v>2008</v>
      </c>
      <c r="C187" s="744"/>
      <c r="D187" s="745"/>
      <c r="E187" s="60">
        <v>131644</v>
      </c>
      <c r="F187" s="61">
        <v>131644</v>
      </c>
    </row>
    <row r="188" spans="1:6" ht="16.5" customHeight="1" x14ac:dyDescent="0.45">
      <c r="A188" s="750"/>
      <c r="B188" s="743">
        <v>2009</v>
      </c>
      <c r="C188" s="744"/>
      <c r="D188" s="745"/>
      <c r="E188" s="60">
        <v>154711</v>
      </c>
      <c r="F188" s="61">
        <v>154711</v>
      </c>
    </row>
    <row r="189" spans="1:6" ht="16.5" customHeight="1" x14ac:dyDescent="0.45">
      <c r="A189" s="750"/>
      <c r="B189" s="743">
        <v>2010</v>
      </c>
      <c r="C189" s="744"/>
      <c r="D189" s="745"/>
      <c r="E189" s="60">
        <v>177304</v>
      </c>
      <c r="F189" s="61">
        <v>177304</v>
      </c>
    </row>
    <row r="190" spans="1:6" ht="16.5" customHeight="1" x14ac:dyDescent="0.45">
      <c r="A190" s="750"/>
      <c r="B190" s="743">
        <v>2011</v>
      </c>
      <c r="C190" s="744"/>
      <c r="D190" s="745"/>
      <c r="E190" s="60">
        <v>185114</v>
      </c>
      <c r="F190" s="61">
        <v>185114</v>
      </c>
    </row>
    <row r="191" spans="1:6" ht="16.5" customHeight="1" x14ac:dyDescent="0.45">
      <c r="A191" s="750"/>
      <c r="B191" s="743">
        <v>2012</v>
      </c>
      <c r="C191" s="744"/>
      <c r="D191" s="745"/>
      <c r="E191" s="60">
        <v>162063</v>
      </c>
      <c r="F191" s="61">
        <v>162063</v>
      </c>
    </row>
    <row r="192" spans="1:6" ht="16.5" customHeight="1" x14ac:dyDescent="0.45">
      <c r="A192" s="750"/>
      <c r="B192" s="743">
        <v>2013</v>
      </c>
      <c r="C192" s="744"/>
      <c r="D192" s="745"/>
      <c r="E192" s="60">
        <v>161432</v>
      </c>
      <c r="F192" s="61">
        <v>161432</v>
      </c>
    </row>
    <row r="193" spans="1:6" ht="16.5" customHeight="1" x14ac:dyDescent="0.45">
      <c r="A193" s="750"/>
      <c r="B193" s="743">
        <v>2014</v>
      </c>
      <c r="C193" s="744"/>
      <c r="D193" s="745"/>
      <c r="E193" s="60">
        <v>174213</v>
      </c>
      <c r="F193" s="61">
        <v>174213</v>
      </c>
    </row>
    <row r="194" spans="1:6" ht="16.5" customHeight="1" x14ac:dyDescent="0.45">
      <c r="A194" s="750"/>
      <c r="B194" s="743">
        <v>2015</v>
      </c>
      <c r="C194" s="744"/>
      <c r="D194" s="745"/>
      <c r="E194" s="60">
        <v>175827</v>
      </c>
      <c r="F194" s="61">
        <v>175827</v>
      </c>
    </row>
    <row r="195" spans="1:6" ht="16.5" customHeight="1" x14ac:dyDescent="0.45">
      <c r="A195" s="750"/>
      <c r="B195" s="743">
        <v>2016</v>
      </c>
      <c r="C195" s="744"/>
      <c r="D195" s="745"/>
      <c r="E195" s="60">
        <v>60773</v>
      </c>
      <c r="F195" s="61">
        <v>60773</v>
      </c>
    </row>
    <row r="196" spans="1:6" ht="16.5" customHeight="1" x14ac:dyDescent="0.45">
      <c r="A196" s="751"/>
      <c r="B196" s="746" t="s">
        <v>145</v>
      </c>
      <c r="C196" s="747"/>
      <c r="D196" s="748"/>
      <c r="E196" s="58">
        <v>4433303</v>
      </c>
      <c r="F196" s="58">
        <v>4433303</v>
      </c>
    </row>
    <row r="197" spans="1:6" ht="16.5" customHeight="1" x14ac:dyDescent="0.45">
      <c r="A197" s="743">
        <v>1991</v>
      </c>
      <c r="B197" s="744"/>
      <c r="C197" s="744"/>
      <c r="D197" s="745"/>
      <c r="E197" s="60">
        <v>512932</v>
      </c>
      <c r="F197" s="60">
        <v>512932</v>
      </c>
    </row>
    <row r="198" spans="1:6" ht="16.5" customHeight="1" x14ac:dyDescent="0.45">
      <c r="A198" s="743">
        <v>1992</v>
      </c>
      <c r="B198" s="744"/>
      <c r="C198" s="744"/>
      <c r="D198" s="745"/>
      <c r="E198" s="60">
        <v>563130</v>
      </c>
      <c r="F198" s="60">
        <v>563130</v>
      </c>
    </row>
    <row r="199" spans="1:6" ht="16.5" customHeight="1" x14ac:dyDescent="0.45">
      <c r="A199" s="743">
        <v>1993</v>
      </c>
      <c r="B199" s="744"/>
      <c r="C199" s="744"/>
      <c r="D199" s="745"/>
      <c r="E199" s="60">
        <v>617597</v>
      </c>
      <c r="F199" s="60">
        <v>617597</v>
      </c>
    </row>
    <row r="200" spans="1:6" ht="16.5" customHeight="1" x14ac:dyDescent="0.45">
      <c r="A200" s="743">
        <v>1994</v>
      </c>
      <c r="B200" s="744"/>
      <c r="C200" s="744"/>
      <c r="D200" s="745"/>
      <c r="E200" s="60">
        <v>722912</v>
      </c>
      <c r="F200" s="60">
        <v>722912</v>
      </c>
    </row>
    <row r="201" spans="1:6" ht="16.5" customHeight="1" x14ac:dyDescent="0.45">
      <c r="A201" s="743">
        <v>1995</v>
      </c>
      <c r="B201" s="744"/>
      <c r="C201" s="744"/>
      <c r="D201" s="745"/>
      <c r="E201" s="60">
        <v>746067</v>
      </c>
      <c r="F201" s="60">
        <v>746067</v>
      </c>
    </row>
    <row r="202" spans="1:6" ht="16.5" customHeight="1" x14ac:dyDescent="0.45">
      <c r="A202" s="743">
        <v>1996</v>
      </c>
      <c r="B202" s="744"/>
      <c r="C202" s="744"/>
      <c r="D202" s="745"/>
      <c r="E202" s="60">
        <v>740341</v>
      </c>
      <c r="F202" s="60">
        <v>740341</v>
      </c>
    </row>
    <row r="203" spans="1:6" ht="16.5" customHeight="1" x14ac:dyDescent="0.45">
      <c r="A203" s="743">
        <v>1997</v>
      </c>
      <c r="B203" s="744"/>
      <c r="C203" s="744"/>
      <c r="D203" s="745"/>
      <c r="E203" s="60">
        <v>645597</v>
      </c>
      <c r="F203" s="60">
        <v>645597</v>
      </c>
    </row>
    <row r="204" spans="1:6" ht="16.5" customHeight="1" x14ac:dyDescent="0.45">
      <c r="A204" s="743">
        <v>1998</v>
      </c>
      <c r="B204" s="744"/>
      <c r="C204" s="744"/>
      <c r="D204" s="745"/>
      <c r="E204" s="60">
        <v>307976</v>
      </c>
      <c r="F204" s="60">
        <v>307976</v>
      </c>
    </row>
    <row r="205" spans="1:6" ht="16.5" customHeight="1" x14ac:dyDescent="0.45">
      <c r="A205" s="743">
        <v>1999</v>
      </c>
      <c r="B205" s="744"/>
      <c r="C205" s="744"/>
      <c r="D205" s="745"/>
      <c r="E205" s="60">
        <v>547989</v>
      </c>
      <c r="F205" s="60">
        <v>547989</v>
      </c>
    </row>
    <row r="206" spans="1:6" ht="16.5" customHeight="1" x14ac:dyDescent="0.45">
      <c r="A206" s="743">
        <v>2000</v>
      </c>
      <c r="B206" s="744"/>
      <c r="C206" s="744"/>
      <c r="D206" s="745"/>
      <c r="E206" s="60">
        <v>646670</v>
      </c>
      <c r="F206" s="60">
        <v>646670</v>
      </c>
    </row>
    <row r="207" spans="1:6" ht="16.5" customHeight="1" x14ac:dyDescent="0.45">
      <c r="A207" s="743">
        <v>2001</v>
      </c>
      <c r="B207" s="744"/>
      <c r="C207" s="744"/>
      <c r="D207" s="745"/>
      <c r="E207" s="60">
        <v>706663</v>
      </c>
      <c r="F207" s="60">
        <v>706663</v>
      </c>
    </row>
    <row r="208" spans="1:6" ht="16.5" customHeight="1" x14ac:dyDescent="0.45">
      <c r="A208" s="743">
        <v>2002</v>
      </c>
      <c r="B208" s="744"/>
      <c r="C208" s="744"/>
      <c r="D208" s="745"/>
      <c r="E208" s="60">
        <v>766831</v>
      </c>
      <c r="F208" s="60">
        <v>766831</v>
      </c>
    </row>
    <row r="209" spans="1:6" ht="16.5" customHeight="1" x14ac:dyDescent="0.45">
      <c r="A209" s="743">
        <v>2003</v>
      </c>
      <c r="B209" s="744"/>
      <c r="C209" s="744"/>
      <c r="D209" s="745"/>
      <c r="E209" s="60">
        <v>630489</v>
      </c>
      <c r="F209" s="60">
        <v>630489</v>
      </c>
    </row>
    <row r="210" spans="1:6" ht="16.5" customHeight="1" x14ac:dyDescent="0.45">
      <c r="A210" s="743">
        <v>2004</v>
      </c>
      <c r="B210" s="744"/>
      <c r="C210" s="744"/>
      <c r="D210" s="745"/>
      <c r="E210" s="60">
        <v>550317</v>
      </c>
      <c r="F210" s="60">
        <v>550317</v>
      </c>
    </row>
    <row r="211" spans="1:6" ht="16.5" customHeight="1" x14ac:dyDescent="0.45">
      <c r="A211" s="743">
        <v>2005</v>
      </c>
      <c r="B211" s="744"/>
      <c r="C211" s="744"/>
      <c r="D211" s="745"/>
      <c r="E211" s="60">
        <v>570814</v>
      </c>
      <c r="F211" s="60">
        <v>570814</v>
      </c>
    </row>
    <row r="212" spans="1:6" ht="16.5" customHeight="1" x14ac:dyDescent="0.45">
      <c r="A212" s="743">
        <v>2006</v>
      </c>
      <c r="B212" s="744"/>
      <c r="C212" s="744"/>
      <c r="D212" s="745"/>
      <c r="E212" s="60">
        <v>581092</v>
      </c>
      <c r="F212" s="60">
        <v>581092</v>
      </c>
    </row>
    <row r="213" spans="1:6" ht="16.5" customHeight="1" x14ac:dyDescent="0.45">
      <c r="A213" s="743">
        <v>2007</v>
      </c>
      <c r="B213" s="744"/>
      <c r="C213" s="744"/>
      <c r="D213" s="745"/>
      <c r="E213" s="60">
        <v>625275</v>
      </c>
      <c r="F213" s="60">
        <v>625275</v>
      </c>
    </row>
    <row r="214" spans="1:6" ht="16.5" customHeight="1" x14ac:dyDescent="0.45">
      <c r="A214" s="743">
        <v>2008</v>
      </c>
      <c r="B214" s="744"/>
      <c r="C214" s="744"/>
      <c r="D214" s="745"/>
      <c r="E214" s="60">
        <v>570962</v>
      </c>
      <c r="F214" s="60">
        <v>570962</v>
      </c>
    </row>
    <row r="215" spans="1:6" ht="16.5" customHeight="1" x14ac:dyDescent="0.45">
      <c r="A215" s="743">
        <v>2009</v>
      </c>
      <c r="B215" s="744"/>
      <c r="C215" s="744"/>
      <c r="D215" s="745"/>
      <c r="E215" s="60">
        <v>702678</v>
      </c>
      <c r="F215" s="60">
        <v>702678</v>
      </c>
    </row>
    <row r="216" spans="1:6" ht="16.5" customHeight="1" x14ac:dyDescent="0.45">
      <c r="A216" s="743">
        <v>2010</v>
      </c>
      <c r="B216" s="744"/>
      <c r="C216" s="744"/>
      <c r="D216" s="745"/>
      <c r="E216" s="60">
        <v>659565</v>
      </c>
      <c r="F216" s="60">
        <v>659565</v>
      </c>
    </row>
    <row r="217" spans="1:6" ht="16.5" customHeight="1" x14ac:dyDescent="0.45">
      <c r="A217" s="743">
        <v>2011</v>
      </c>
      <c r="B217" s="744"/>
      <c r="C217" s="744"/>
      <c r="D217" s="745"/>
      <c r="E217" s="60">
        <v>684157</v>
      </c>
      <c r="F217" s="60">
        <v>684157</v>
      </c>
    </row>
    <row r="218" spans="1:6" ht="16.5" customHeight="1" x14ac:dyDescent="0.45">
      <c r="A218" s="743">
        <v>2012</v>
      </c>
      <c r="B218" s="744"/>
      <c r="C218" s="744"/>
      <c r="D218" s="745"/>
      <c r="E218" s="60">
        <v>667777</v>
      </c>
      <c r="F218" s="60">
        <v>667777</v>
      </c>
    </row>
    <row r="219" spans="1:6" ht="16.5" customHeight="1" x14ac:dyDescent="0.45">
      <c r="A219" s="743">
        <v>2013</v>
      </c>
      <c r="B219" s="744"/>
      <c r="C219" s="744"/>
      <c r="D219" s="745"/>
      <c r="E219" s="60">
        <v>640865</v>
      </c>
      <c r="F219" s="60">
        <v>640865</v>
      </c>
    </row>
    <row r="220" spans="1:6" ht="16.5" customHeight="1" x14ac:dyDescent="0.45">
      <c r="A220" s="743">
        <v>2014</v>
      </c>
      <c r="B220" s="744"/>
      <c r="C220" s="744"/>
      <c r="D220" s="745"/>
      <c r="E220" s="60">
        <v>685191</v>
      </c>
      <c r="F220" s="60">
        <v>685191</v>
      </c>
    </row>
    <row r="221" spans="1:6" ht="16.5" customHeight="1" x14ac:dyDescent="0.45">
      <c r="A221" s="743">
        <v>2015</v>
      </c>
      <c r="B221" s="744"/>
      <c r="C221" s="744"/>
      <c r="D221" s="745"/>
      <c r="E221" s="60">
        <v>714121</v>
      </c>
      <c r="F221" s="60">
        <v>714121</v>
      </c>
    </row>
    <row r="222" spans="1:6" ht="16.5" customHeight="1" x14ac:dyDescent="0.45">
      <c r="A222" s="743">
        <v>2016</v>
      </c>
      <c r="B222" s="744"/>
      <c r="C222" s="744"/>
      <c r="D222" s="745"/>
      <c r="E222" s="60">
        <v>220327</v>
      </c>
      <c r="F222" s="60">
        <v>220327</v>
      </c>
    </row>
    <row r="223" spans="1:6" ht="16.5" customHeight="1" x14ac:dyDescent="0.45">
      <c r="A223" s="746" t="s">
        <v>145</v>
      </c>
      <c r="B223" s="747"/>
      <c r="C223" s="747"/>
      <c r="D223" s="748"/>
      <c r="E223" s="58">
        <v>16028335</v>
      </c>
      <c r="F223" s="58">
        <v>16028335</v>
      </c>
    </row>
    <row r="224" spans="1:6" x14ac:dyDescent="0.45">
      <c r="A224" s="749" t="s">
        <v>150</v>
      </c>
      <c r="B224" s="749" t="s">
        <v>140</v>
      </c>
      <c r="C224" s="749" t="s">
        <v>141</v>
      </c>
      <c r="D224" s="56">
        <v>1991</v>
      </c>
      <c r="E224" s="57">
        <v>187935</v>
      </c>
      <c r="F224" s="57">
        <v>187935</v>
      </c>
    </row>
    <row r="225" spans="1:6" x14ac:dyDescent="0.45">
      <c r="A225" s="750"/>
      <c r="B225" s="750"/>
      <c r="C225" s="750"/>
      <c r="D225" s="56">
        <v>1992</v>
      </c>
      <c r="E225" s="57">
        <v>225988</v>
      </c>
      <c r="F225" s="57">
        <v>225988</v>
      </c>
    </row>
    <row r="226" spans="1:6" x14ac:dyDescent="0.45">
      <c r="A226" s="750"/>
      <c r="B226" s="750"/>
      <c r="C226" s="750"/>
      <c r="D226" s="56">
        <v>1993</v>
      </c>
      <c r="E226" s="57">
        <v>267695</v>
      </c>
      <c r="F226" s="57">
        <v>267695</v>
      </c>
    </row>
    <row r="227" spans="1:6" x14ac:dyDescent="0.45">
      <c r="A227" s="750"/>
      <c r="B227" s="750"/>
      <c r="C227" s="750"/>
      <c r="D227" s="56">
        <v>1994</v>
      </c>
      <c r="E227" s="57">
        <v>238555</v>
      </c>
      <c r="F227" s="57">
        <v>238555</v>
      </c>
    </row>
    <row r="228" spans="1:6" x14ac:dyDescent="0.45">
      <c r="A228" s="750"/>
      <c r="B228" s="750"/>
      <c r="C228" s="750"/>
      <c r="D228" s="56">
        <v>1995</v>
      </c>
      <c r="E228" s="57">
        <v>275843</v>
      </c>
      <c r="F228" s="57">
        <v>275843</v>
      </c>
    </row>
    <row r="229" spans="1:6" x14ac:dyDescent="0.45">
      <c r="A229" s="750"/>
      <c r="B229" s="750"/>
      <c r="C229" s="750"/>
      <c r="D229" s="56">
        <v>1996</v>
      </c>
      <c r="E229" s="57">
        <v>292110</v>
      </c>
      <c r="F229" s="57">
        <v>292110</v>
      </c>
    </row>
    <row r="230" spans="1:6" x14ac:dyDescent="0.45">
      <c r="A230" s="750"/>
      <c r="B230" s="750"/>
      <c r="C230" s="750"/>
      <c r="D230" s="56">
        <v>1997</v>
      </c>
      <c r="E230" s="57">
        <v>221063</v>
      </c>
      <c r="F230" s="57">
        <v>221063</v>
      </c>
    </row>
    <row r="231" spans="1:6" x14ac:dyDescent="0.45">
      <c r="A231" s="750"/>
      <c r="B231" s="750"/>
      <c r="C231" s="750"/>
      <c r="D231" s="56">
        <v>1998</v>
      </c>
      <c r="E231" s="57">
        <v>53168</v>
      </c>
      <c r="F231" s="57">
        <v>53168</v>
      </c>
    </row>
    <row r="232" spans="1:6" x14ac:dyDescent="0.45">
      <c r="A232" s="750"/>
      <c r="B232" s="750"/>
      <c r="C232" s="750"/>
      <c r="D232" s="56">
        <v>1999</v>
      </c>
      <c r="E232" s="57">
        <v>89371</v>
      </c>
      <c r="F232" s="57">
        <v>89371</v>
      </c>
    </row>
    <row r="233" spans="1:6" x14ac:dyDescent="0.45">
      <c r="A233" s="750"/>
      <c r="B233" s="750"/>
      <c r="C233" s="750"/>
      <c r="D233" s="56">
        <v>2000</v>
      </c>
      <c r="E233" s="57">
        <v>123157</v>
      </c>
      <c r="F233" s="57">
        <v>123157</v>
      </c>
    </row>
    <row r="234" spans="1:6" x14ac:dyDescent="0.45">
      <c r="A234" s="750"/>
      <c r="B234" s="750"/>
      <c r="C234" s="750"/>
      <c r="D234" s="56">
        <v>2001</v>
      </c>
      <c r="E234" s="57">
        <v>133909</v>
      </c>
      <c r="F234" s="57">
        <v>133909</v>
      </c>
    </row>
    <row r="235" spans="1:6" x14ac:dyDescent="0.45">
      <c r="A235" s="750"/>
      <c r="B235" s="750"/>
      <c r="C235" s="750"/>
      <c r="D235" s="56">
        <v>2002</v>
      </c>
      <c r="E235" s="57">
        <v>121851</v>
      </c>
      <c r="F235" s="57">
        <v>121851</v>
      </c>
    </row>
    <row r="236" spans="1:6" x14ac:dyDescent="0.45">
      <c r="A236" s="750"/>
      <c r="B236" s="750"/>
      <c r="C236" s="750"/>
      <c r="D236" s="56">
        <v>2003</v>
      </c>
      <c r="E236" s="57">
        <v>79753</v>
      </c>
      <c r="F236" s="57">
        <v>79753</v>
      </c>
    </row>
    <row r="237" spans="1:6" x14ac:dyDescent="0.45">
      <c r="A237" s="750"/>
      <c r="B237" s="750"/>
      <c r="C237" s="750"/>
      <c r="D237" s="56">
        <v>2004</v>
      </c>
      <c r="E237" s="57">
        <v>84283</v>
      </c>
      <c r="F237" s="57">
        <v>84283</v>
      </c>
    </row>
    <row r="238" spans="1:6" x14ac:dyDescent="0.45">
      <c r="A238" s="750"/>
      <c r="B238" s="750"/>
      <c r="C238" s="750"/>
      <c r="D238" s="56">
        <v>2005</v>
      </c>
      <c r="E238" s="57">
        <v>99266</v>
      </c>
      <c r="F238" s="57">
        <v>99266</v>
      </c>
    </row>
    <row r="239" spans="1:6" x14ac:dyDescent="0.45">
      <c r="A239" s="750"/>
      <c r="B239" s="750"/>
      <c r="C239" s="750"/>
      <c r="D239" s="56">
        <v>2006</v>
      </c>
      <c r="E239" s="57">
        <v>118399</v>
      </c>
      <c r="F239" s="57">
        <v>118399</v>
      </c>
    </row>
    <row r="240" spans="1:6" x14ac:dyDescent="0.45">
      <c r="A240" s="750"/>
      <c r="B240" s="750"/>
      <c r="C240" s="750"/>
      <c r="D240" s="56">
        <v>2007</v>
      </c>
      <c r="E240" s="57">
        <v>125852</v>
      </c>
      <c r="F240" s="57">
        <v>125852</v>
      </c>
    </row>
    <row r="241" spans="1:6" x14ac:dyDescent="0.45">
      <c r="A241" s="750"/>
      <c r="B241" s="750"/>
      <c r="C241" s="750"/>
      <c r="D241" s="56">
        <v>2008</v>
      </c>
      <c r="E241" s="57">
        <v>189196</v>
      </c>
      <c r="F241" s="57">
        <v>189196</v>
      </c>
    </row>
    <row r="242" spans="1:6" x14ac:dyDescent="0.45">
      <c r="A242" s="750"/>
      <c r="B242" s="750"/>
      <c r="C242" s="750"/>
      <c r="D242" s="56">
        <v>2009</v>
      </c>
      <c r="E242" s="57">
        <v>239730</v>
      </c>
      <c r="F242" s="57">
        <v>239730</v>
      </c>
    </row>
    <row r="243" spans="1:6" x14ac:dyDescent="0.45">
      <c r="A243" s="750"/>
      <c r="B243" s="750"/>
      <c r="C243" s="750"/>
      <c r="D243" s="56">
        <v>2010</v>
      </c>
      <c r="E243" s="57">
        <v>289646</v>
      </c>
      <c r="F243" s="57">
        <v>289646</v>
      </c>
    </row>
    <row r="244" spans="1:6" x14ac:dyDescent="0.45">
      <c r="A244" s="750"/>
      <c r="B244" s="750"/>
      <c r="C244" s="750"/>
      <c r="D244" s="56">
        <v>2011</v>
      </c>
      <c r="E244" s="57">
        <v>287822</v>
      </c>
      <c r="F244" s="57">
        <v>287822</v>
      </c>
    </row>
    <row r="245" spans="1:6" x14ac:dyDescent="0.45">
      <c r="A245" s="750"/>
      <c r="B245" s="750"/>
      <c r="C245" s="750"/>
      <c r="D245" s="56">
        <v>2012</v>
      </c>
      <c r="E245" s="57">
        <v>304029</v>
      </c>
      <c r="F245" s="57">
        <v>304029</v>
      </c>
    </row>
    <row r="246" spans="1:6" x14ac:dyDescent="0.45">
      <c r="A246" s="750"/>
      <c r="B246" s="750"/>
      <c r="C246" s="750"/>
      <c r="D246" s="56">
        <v>2013</v>
      </c>
      <c r="E246" s="57">
        <v>277539</v>
      </c>
      <c r="F246" s="57">
        <v>277539</v>
      </c>
    </row>
    <row r="247" spans="1:6" x14ac:dyDescent="0.45">
      <c r="A247" s="750"/>
      <c r="B247" s="750"/>
      <c r="C247" s="750"/>
      <c r="D247" s="56">
        <v>2014</v>
      </c>
      <c r="E247" s="57">
        <v>260280</v>
      </c>
      <c r="F247" s="57">
        <v>260280</v>
      </c>
    </row>
    <row r="248" spans="1:6" x14ac:dyDescent="0.45">
      <c r="A248" s="750"/>
      <c r="B248" s="750"/>
      <c r="C248" s="750"/>
      <c r="D248" s="56">
        <v>2015</v>
      </c>
      <c r="E248" s="57">
        <v>248057</v>
      </c>
      <c r="F248" s="57">
        <v>248057</v>
      </c>
    </row>
    <row r="249" spans="1:6" x14ac:dyDescent="0.45">
      <c r="A249" s="750"/>
      <c r="B249" s="750"/>
      <c r="C249" s="751"/>
      <c r="D249" s="56">
        <v>2016</v>
      </c>
      <c r="E249" s="57">
        <v>80079</v>
      </c>
      <c r="F249" s="57">
        <v>80079</v>
      </c>
    </row>
    <row r="250" spans="1:6" ht="16.5" customHeight="1" x14ac:dyDescent="0.45">
      <c r="A250" s="750"/>
      <c r="B250" s="750"/>
      <c r="C250" s="746" t="s">
        <v>142</v>
      </c>
      <c r="D250" s="748"/>
      <c r="E250" s="58">
        <v>4914576</v>
      </c>
      <c r="F250" s="58">
        <v>4914576</v>
      </c>
    </row>
    <row r="251" spans="1:6" x14ac:dyDescent="0.45">
      <c r="A251" s="750"/>
      <c r="B251" s="750"/>
      <c r="C251" s="749" t="s">
        <v>143</v>
      </c>
      <c r="D251" s="56">
        <v>1992</v>
      </c>
      <c r="E251" s="59">
        <v>10</v>
      </c>
      <c r="F251" s="59">
        <v>10</v>
      </c>
    </row>
    <row r="252" spans="1:6" x14ac:dyDescent="0.45">
      <c r="A252" s="750"/>
      <c r="B252" s="750"/>
      <c r="C252" s="750"/>
      <c r="D252" s="56">
        <v>1993</v>
      </c>
      <c r="E252" s="57">
        <v>13669</v>
      </c>
      <c r="F252" s="57">
        <v>13669</v>
      </c>
    </row>
    <row r="253" spans="1:6" x14ac:dyDescent="0.45">
      <c r="A253" s="750"/>
      <c r="B253" s="750"/>
      <c r="C253" s="750"/>
      <c r="D253" s="56">
        <v>1994</v>
      </c>
      <c r="E253" s="57">
        <v>16331</v>
      </c>
      <c r="F253" s="57">
        <v>16331</v>
      </c>
    </row>
    <row r="254" spans="1:6" x14ac:dyDescent="0.45">
      <c r="A254" s="750"/>
      <c r="B254" s="750"/>
      <c r="C254" s="750"/>
      <c r="D254" s="56">
        <v>1995</v>
      </c>
      <c r="E254" s="57">
        <v>12477</v>
      </c>
      <c r="F254" s="57">
        <v>12477</v>
      </c>
    </row>
    <row r="255" spans="1:6" x14ac:dyDescent="0.45">
      <c r="A255" s="750"/>
      <c r="B255" s="750"/>
      <c r="C255" s="750"/>
      <c r="D255" s="56">
        <v>1996</v>
      </c>
      <c r="E255" s="57">
        <v>19003</v>
      </c>
      <c r="F255" s="57">
        <v>19003</v>
      </c>
    </row>
    <row r="256" spans="1:6" x14ac:dyDescent="0.45">
      <c r="A256" s="750"/>
      <c r="B256" s="750"/>
      <c r="C256" s="750"/>
      <c r="D256" s="56">
        <v>1997</v>
      </c>
      <c r="E256" s="57">
        <v>19101</v>
      </c>
      <c r="F256" s="57">
        <v>19101</v>
      </c>
    </row>
    <row r="257" spans="1:6" x14ac:dyDescent="0.45">
      <c r="A257" s="750"/>
      <c r="B257" s="750"/>
      <c r="C257" s="750"/>
      <c r="D257" s="56">
        <v>1998</v>
      </c>
      <c r="E257" s="57">
        <v>4095</v>
      </c>
      <c r="F257" s="57">
        <v>4095</v>
      </c>
    </row>
    <row r="258" spans="1:6" x14ac:dyDescent="0.45">
      <c r="A258" s="750"/>
      <c r="B258" s="750"/>
      <c r="C258" s="750"/>
      <c r="D258" s="56">
        <v>1999</v>
      </c>
      <c r="E258" s="57">
        <v>10544</v>
      </c>
      <c r="F258" s="57">
        <v>10544</v>
      </c>
    </row>
    <row r="259" spans="1:6" x14ac:dyDescent="0.45">
      <c r="A259" s="750"/>
      <c r="B259" s="750"/>
      <c r="C259" s="750"/>
      <c r="D259" s="56">
        <v>2000</v>
      </c>
      <c r="E259" s="57">
        <v>10864</v>
      </c>
      <c r="F259" s="57">
        <v>10864</v>
      </c>
    </row>
    <row r="260" spans="1:6" x14ac:dyDescent="0.45">
      <c r="A260" s="750"/>
      <c r="B260" s="750"/>
      <c r="C260" s="750"/>
      <c r="D260" s="56">
        <v>2001</v>
      </c>
      <c r="E260" s="57">
        <v>8349</v>
      </c>
      <c r="F260" s="57">
        <v>8349</v>
      </c>
    </row>
    <row r="261" spans="1:6" x14ac:dyDescent="0.45">
      <c r="A261" s="750"/>
      <c r="B261" s="750"/>
      <c r="C261" s="750"/>
      <c r="D261" s="56">
        <v>2002</v>
      </c>
      <c r="E261" s="57">
        <v>57544</v>
      </c>
      <c r="F261" s="57">
        <v>57544</v>
      </c>
    </row>
    <row r="262" spans="1:6" x14ac:dyDescent="0.45">
      <c r="A262" s="750"/>
      <c r="B262" s="750"/>
      <c r="C262" s="750"/>
      <c r="D262" s="56">
        <v>2003</v>
      </c>
      <c r="E262" s="57">
        <v>69443</v>
      </c>
      <c r="F262" s="57">
        <v>69443</v>
      </c>
    </row>
    <row r="263" spans="1:6" x14ac:dyDescent="0.45">
      <c r="A263" s="750"/>
      <c r="B263" s="750"/>
      <c r="C263" s="750"/>
      <c r="D263" s="56">
        <v>2004</v>
      </c>
      <c r="E263" s="57">
        <v>75669</v>
      </c>
      <c r="F263" s="57">
        <v>75669</v>
      </c>
    </row>
    <row r="264" spans="1:6" x14ac:dyDescent="0.45">
      <c r="A264" s="750"/>
      <c r="B264" s="750"/>
      <c r="C264" s="750"/>
      <c r="D264" s="56">
        <v>2005</v>
      </c>
      <c r="E264" s="57">
        <v>86553</v>
      </c>
      <c r="F264" s="57">
        <v>86553</v>
      </c>
    </row>
    <row r="265" spans="1:6" x14ac:dyDescent="0.45">
      <c r="A265" s="750"/>
      <c r="B265" s="750"/>
      <c r="C265" s="750"/>
      <c r="D265" s="56">
        <v>2006</v>
      </c>
      <c r="E265" s="57">
        <v>57456</v>
      </c>
      <c r="F265" s="57">
        <v>57456</v>
      </c>
    </row>
    <row r="266" spans="1:6" x14ac:dyDescent="0.45">
      <c r="A266" s="750"/>
      <c r="B266" s="750"/>
      <c r="C266" s="750"/>
      <c r="D266" s="56">
        <v>2007</v>
      </c>
      <c r="E266" s="57">
        <v>44526</v>
      </c>
      <c r="F266" s="57">
        <v>44526</v>
      </c>
    </row>
    <row r="267" spans="1:6" x14ac:dyDescent="0.45">
      <c r="A267" s="750"/>
      <c r="B267" s="750"/>
      <c r="C267" s="750"/>
      <c r="D267" s="56">
        <v>2008</v>
      </c>
      <c r="E267" s="57">
        <v>48585</v>
      </c>
      <c r="F267" s="57">
        <v>48585</v>
      </c>
    </row>
    <row r="268" spans="1:6" x14ac:dyDescent="0.45">
      <c r="A268" s="750"/>
      <c r="B268" s="750"/>
      <c r="C268" s="750"/>
      <c r="D268" s="56">
        <v>2009</v>
      </c>
      <c r="E268" s="57">
        <v>95745</v>
      </c>
      <c r="F268" s="57">
        <v>95745</v>
      </c>
    </row>
    <row r="269" spans="1:6" x14ac:dyDescent="0.45">
      <c r="A269" s="750"/>
      <c r="B269" s="750"/>
      <c r="C269" s="750"/>
      <c r="D269" s="56">
        <v>2010</v>
      </c>
      <c r="E269" s="57">
        <v>115101</v>
      </c>
      <c r="F269" s="57">
        <v>115101</v>
      </c>
    </row>
    <row r="270" spans="1:6" x14ac:dyDescent="0.45">
      <c r="A270" s="750"/>
      <c r="B270" s="750"/>
      <c r="C270" s="750"/>
      <c r="D270" s="56">
        <v>2011</v>
      </c>
      <c r="E270" s="57">
        <v>117068</v>
      </c>
      <c r="F270" s="57">
        <v>117068</v>
      </c>
    </row>
    <row r="271" spans="1:6" x14ac:dyDescent="0.45">
      <c r="A271" s="750"/>
      <c r="B271" s="750"/>
      <c r="C271" s="750"/>
      <c r="D271" s="56">
        <v>2012</v>
      </c>
      <c r="E271" s="57">
        <v>93016</v>
      </c>
      <c r="F271" s="57">
        <v>93016</v>
      </c>
    </row>
    <row r="272" spans="1:6" x14ac:dyDescent="0.45">
      <c r="A272" s="750"/>
      <c r="B272" s="750"/>
      <c r="C272" s="750"/>
      <c r="D272" s="56">
        <v>2013</v>
      </c>
      <c r="E272" s="57">
        <v>86322</v>
      </c>
      <c r="F272" s="57">
        <v>86322</v>
      </c>
    </row>
    <row r="273" spans="1:6" x14ac:dyDescent="0.45">
      <c r="A273" s="750"/>
      <c r="B273" s="750"/>
      <c r="C273" s="750"/>
      <c r="D273" s="56">
        <v>2014</v>
      </c>
      <c r="E273" s="57">
        <v>100809</v>
      </c>
      <c r="F273" s="57">
        <v>100809</v>
      </c>
    </row>
    <row r="274" spans="1:6" x14ac:dyDescent="0.45">
      <c r="A274" s="750"/>
      <c r="B274" s="750"/>
      <c r="C274" s="750"/>
      <c r="D274" s="56">
        <v>2015</v>
      </c>
      <c r="E274" s="57">
        <v>143114</v>
      </c>
      <c r="F274" s="57">
        <v>143114</v>
      </c>
    </row>
    <row r="275" spans="1:6" x14ac:dyDescent="0.45">
      <c r="A275" s="750"/>
      <c r="B275" s="750"/>
      <c r="C275" s="751"/>
      <c r="D275" s="56">
        <v>2016</v>
      </c>
      <c r="E275" s="57">
        <v>54335</v>
      </c>
      <c r="F275" s="57">
        <v>54335</v>
      </c>
    </row>
    <row r="276" spans="1:6" ht="16.5" customHeight="1" x14ac:dyDescent="0.45">
      <c r="A276" s="750"/>
      <c r="B276" s="750"/>
      <c r="C276" s="746" t="s">
        <v>142</v>
      </c>
      <c r="D276" s="748"/>
      <c r="E276" s="58">
        <v>1359729</v>
      </c>
      <c r="F276" s="58">
        <v>1359729</v>
      </c>
    </row>
    <row r="277" spans="1:6" x14ac:dyDescent="0.45">
      <c r="A277" s="750"/>
      <c r="B277" s="750"/>
      <c r="C277" s="749" t="s">
        <v>144</v>
      </c>
      <c r="D277" s="56">
        <v>1997</v>
      </c>
      <c r="E277" s="59">
        <v>0</v>
      </c>
      <c r="F277" s="59">
        <v>0</v>
      </c>
    </row>
    <row r="278" spans="1:6" x14ac:dyDescent="0.45">
      <c r="A278" s="750"/>
      <c r="B278" s="750"/>
      <c r="C278" s="750"/>
      <c r="D278" s="56">
        <v>1998</v>
      </c>
      <c r="E278" s="57">
        <v>35427</v>
      </c>
      <c r="F278" s="57">
        <v>35427</v>
      </c>
    </row>
    <row r="279" spans="1:6" x14ac:dyDescent="0.45">
      <c r="A279" s="750"/>
      <c r="B279" s="750"/>
      <c r="C279" s="750"/>
      <c r="D279" s="56">
        <v>1999</v>
      </c>
      <c r="E279" s="57">
        <v>140307</v>
      </c>
      <c r="F279" s="57">
        <v>140307</v>
      </c>
    </row>
    <row r="280" spans="1:6" x14ac:dyDescent="0.45">
      <c r="A280" s="750"/>
      <c r="B280" s="750"/>
      <c r="C280" s="750"/>
      <c r="D280" s="56">
        <v>2000</v>
      </c>
      <c r="E280" s="57">
        <v>170293</v>
      </c>
      <c r="F280" s="57">
        <v>170293</v>
      </c>
    </row>
    <row r="281" spans="1:6" x14ac:dyDescent="0.45">
      <c r="A281" s="750"/>
      <c r="B281" s="750"/>
      <c r="C281" s="750"/>
      <c r="D281" s="56">
        <v>2001</v>
      </c>
      <c r="E281" s="57">
        <v>131436</v>
      </c>
      <c r="F281" s="57">
        <v>131436</v>
      </c>
    </row>
    <row r="282" spans="1:6" x14ac:dyDescent="0.45">
      <c r="A282" s="750"/>
      <c r="B282" s="750"/>
      <c r="C282" s="750"/>
      <c r="D282" s="56">
        <v>2002</v>
      </c>
      <c r="E282" s="57">
        <v>127894</v>
      </c>
      <c r="F282" s="57">
        <v>127894</v>
      </c>
    </row>
    <row r="283" spans="1:6" x14ac:dyDescent="0.45">
      <c r="A283" s="750"/>
      <c r="B283" s="750"/>
      <c r="C283" s="750"/>
      <c r="D283" s="56">
        <v>2003</v>
      </c>
      <c r="E283" s="57">
        <v>76343</v>
      </c>
      <c r="F283" s="57">
        <v>76343</v>
      </c>
    </row>
    <row r="284" spans="1:6" x14ac:dyDescent="0.45">
      <c r="A284" s="750"/>
      <c r="B284" s="750"/>
      <c r="C284" s="750"/>
      <c r="D284" s="56">
        <v>2004</v>
      </c>
      <c r="E284" s="57">
        <v>37176</v>
      </c>
      <c r="F284" s="57">
        <v>37176</v>
      </c>
    </row>
    <row r="285" spans="1:6" x14ac:dyDescent="0.45">
      <c r="A285" s="750"/>
      <c r="B285" s="750"/>
      <c r="C285" s="750"/>
      <c r="D285" s="56">
        <v>2005</v>
      </c>
      <c r="E285" s="57">
        <v>27784</v>
      </c>
      <c r="F285" s="57">
        <v>27784</v>
      </c>
    </row>
    <row r="286" spans="1:6" x14ac:dyDescent="0.45">
      <c r="A286" s="750"/>
      <c r="B286" s="750"/>
      <c r="C286" s="750"/>
      <c r="D286" s="56">
        <v>2006</v>
      </c>
      <c r="E286" s="57">
        <v>45094</v>
      </c>
      <c r="F286" s="57">
        <v>45094</v>
      </c>
    </row>
    <row r="287" spans="1:6" x14ac:dyDescent="0.45">
      <c r="A287" s="750"/>
      <c r="B287" s="750"/>
      <c r="C287" s="750"/>
      <c r="D287" s="56">
        <v>2007</v>
      </c>
      <c r="E287" s="57">
        <v>52349</v>
      </c>
      <c r="F287" s="57">
        <v>52349</v>
      </c>
    </row>
    <row r="288" spans="1:6" x14ac:dyDescent="0.45">
      <c r="A288" s="750"/>
      <c r="B288" s="750"/>
      <c r="C288" s="750"/>
      <c r="D288" s="56">
        <v>2008</v>
      </c>
      <c r="E288" s="57">
        <v>37979</v>
      </c>
      <c r="F288" s="57">
        <v>37979</v>
      </c>
    </row>
    <row r="289" spans="1:6" x14ac:dyDescent="0.45">
      <c r="A289" s="750"/>
      <c r="B289" s="750"/>
      <c r="C289" s="750"/>
      <c r="D289" s="56">
        <v>2009</v>
      </c>
      <c r="E289" s="57">
        <v>31058</v>
      </c>
      <c r="F289" s="57">
        <v>31058</v>
      </c>
    </row>
    <row r="290" spans="1:6" x14ac:dyDescent="0.45">
      <c r="A290" s="750"/>
      <c r="B290" s="750"/>
      <c r="C290" s="750"/>
      <c r="D290" s="56">
        <v>2010</v>
      </c>
      <c r="E290" s="57">
        <v>30134</v>
      </c>
      <c r="F290" s="57">
        <v>30134</v>
      </c>
    </row>
    <row r="291" spans="1:6" x14ac:dyDescent="0.45">
      <c r="A291" s="750"/>
      <c r="B291" s="750"/>
      <c r="C291" s="750"/>
      <c r="D291" s="56">
        <v>2011</v>
      </c>
      <c r="E291" s="57">
        <v>31782</v>
      </c>
      <c r="F291" s="57">
        <v>31782</v>
      </c>
    </row>
    <row r="292" spans="1:6" x14ac:dyDescent="0.45">
      <c r="A292" s="750"/>
      <c r="B292" s="750"/>
      <c r="C292" s="750"/>
      <c r="D292" s="56">
        <v>2012</v>
      </c>
      <c r="E292" s="57">
        <v>33712</v>
      </c>
      <c r="F292" s="57">
        <v>33712</v>
      </c>
    </row>
    <row r="293" spans="1:6" x14ac:dyDescent="0.45">
      <c r="A293" s="750"/>
      <c r="B293" s="750"/>
      <c r="C293" s="750"/>
      <c r="D293" s="56">
        <v>2013</v>
      </c>
      <c r="E293" s="57">
        <v>39358</v>
      </c>
      <c r="F293" s="57">
        <v>39358</v>
      </c>
    </row>
    <row r="294" spans="1:6" x14ac:dyDescent="0.45">
      <c r="A294" s="750"/>
      <c r="B294" s="750"/>
      <c r="C294" s="750"/>
      <c r="D294" s="56">
        <v>2014</v>
      </c>
      <c r="E294" s="57">
        <v>45733</v>
      </c>
      <c r="F294" s="57">
        <v>45733</v>
      </c>
    </row>
    <row r="295" spans="1:6" x14ac:dyDescent="0.45">
      <c r="A295" s="750"/>
      <c r="B295" s="750"/>
      <c r="C295" s="750"/>
      <c r="D295" s="56">
        <v>2015</v>
      </c>
      <c r="E295" s="57">
        <v>71206</v>
      </c>
      <c r="F295" s="57">
        <v>71206</v>
      </c>
    </row>
    <row r="296" spans="1:6" x14ac:dyDescent="0.45">
      <c r="A296" s="750"/>
      <c r="B296" s="750"/>
      <c r="C296" s="751"/>
      <c r="D296" s="56">
        <v>2016</v>
      </c>
      <c r="E296" s="57">
        <v>21890</v>
      </c>
      <c r="F296" s="57">
        <v>21890</v>
      </c>
    </row>
    <row r="297" spans="1:6" ht="16.5" customHeight="1" x14ac:dyDescent="0.45">
      <c r="A297" s="750"/>
      <c r="B297" s="751"/>
      <c r="C297" s="746" t="s">
        <v>142</v>
      </c>
      <c r="D297" s="748"/>
      <c r="E297" s="58">
        <v>1186955</v>
      </c>
      <c r="F297" s="58">
        <v>1186955</v>
      </c>
    </row>
    <row r="298" spans="1:6" ht="16.5" customHeight="1" x14ac:dyDescent="0.45">
      <c r="A298" s="750"/>
      <c r="B298" s="743">
        <v>1991</v>
      </c>
      <c r="C298" s="744"/>
      <c r="D298" s="745"/>
      <c r="E298" s="60">
        <v>187935</v>
      </c>
      <c r="F298" s="61">
        <v>187935</v>
      </c>
    </row>
    <row r="299" spans="1:6" ht="16.5" customHeight="1" x14ac:dyDescent="0.45">
      <c r="A299" s="750"/>
      <c r="B299" s="743">
        <v>1992</v>
      </c>
      <c r="C299" s="744"/>
      <c r="D299" s="745"/>
      <c r="E299" s="60">
        <v>225998</v>
      </c>
      <c r="F299" s="61">
        <v>225998</v>
      </c>
    </row>
    <row r="300" spans="1:6" ht="16.5" customHeight="1" x14ac:dyDescent="0.45">
      <c r="A300" s="750"/>
      <c r="B300" s="743">
        <v>1993</v>
      </c>
      <c r="C300" s="744"/>
      <c r="D300" s="745"/>
      <c r="E300" s="60">
        <v>281364</v>
      </c>
      <c r="F300" s="61">
        <v>281364</v>
      </c>
    </row>
    <row r="301" spans="1:6" ht="16.5" customHeight="1" x14ac:dyDescent="0.45">
      <c r="A301" s="750"/>
      <c r="B301" s="743">
        <v>1994</v>
      </c>
      <c r="C301" s="744"/>
      <c r="D301" s="745"/>
      <c r="E301" s="60">
        <v>254886</v>
      </c>
      <c r="F301" s="61">
        <v>254886</v>
      </c>
    </row>
    <row r="302" spans="1:6" ht="16.5" customHeight="1" x14ac:dyDescent="0.45">
      <c r="A302" s="750"/>
      <c r="B302" s="743">
        <v>1995</v>
      </c>
      <c r="C302" s="744"/>
      <c r="D302" s="745"/>
      <c r="E302" s="60">
        <v>288320</v>
      </c>
      <c r="F302" s="61">
        <v>288320</v>
      </c>
    </row>
    <row r="303" spans="1:6" ht="16.5" customHeight="1" x14ac:dyDescent="0.45">
      <c r="A303" s="750"/>
      <c r="B303" s="743">
        <v>1996</v>
      </c>
      <c r="C303" s="744"/>
      <c r="D303" s="745"/>
      <c r="E303" s="60">
        <v>311113</v>
      </c>
      <c r="F303" s="61">
        <v>311113</v>
      </c>
    </row>
    <row r="304" spans="1:6" ht="16.5" customHeight="1" x14ac:dyDescent="0.45">
      <c r="A304" s="750"/>
      <c r="B304" s="743">
        <v>1997</v>
      </c>
      <c r="C304" s="744"/>
      <c r="D304" s="745"/>
      <c r="E304" s="60">
        <v>240164</v>
      </c>
      <c r="F304" s="61">
        <v>240164</v>
      </c>
    </row>
    <row r="305" spans="1:6" ht="16.5" customHeight="1" x14ac:dyDescent="0.45">
      <c r="A305" s="750"/>
      <c r="B305" s="743">
        <v>1998</v>
      </c>
      <c r="C305" s="744"/>
      <c r="D305" s="745"/>
      <c r="E305" s="60">
        <v>92690</v>
      </c>
      <c r="F305" s="61">
        <v>92690</v>
      </c>
    </row>
    <row r="306" spans="1:6" ht="16.5" customHeight="1" x14ac:dyDescent="0.45">
      <c r="A306" s="750"/>
      <c r="B306" s="743">
        <v>1999</v>
      </c>
      <c r="C306" s="744"/>
      <c r="D306" s="745"/>
      <c r="E306" s="60">
        <v>240222</v>
      </c>
      <c r="F306" s="61">
        <v>240222</v>
      </c>
    </row>
    <row r="307" spans="1:6" ht="16.5" customHeight="1" x14ac:dyDescent="0.45">
      <c r="A307" s="750"/>
      <c r="B307" s="743">
        <v>2000</v>
      </c>
      <c r="C307" s="744"/>
      <c r="D307" s="745"/>
      <c r="E307" s="60">
        <v>304314</v>
      </c>
      <c r="F307" s="61">
        <v>304314</v>
      </c>
    </row>
    <row r="308" spans="1:6" ht="16.5" customHeight="1" x14ac:dyDescent="0.45">
      <c r="A308" s="750"/>
      <c r="B308" s="743">
        <v>2001</v>
      </c>
      <c r="C308" s="744"/>
      <c r="D308" s="745"/>
      <c r="E308" s="60">
        <v>273694</v>
      </c>
      <c r="F308" s="61">
        <v>273694</v>
      </c>
    </row>
    <row r="309" spans="1:6" ht="16.5" customHeight="1" x14ac:dyDescent="0.45">
      <c r="A309" s="750"/>
      <c r="B309" s="743">
        <v>2002</v>
      </c>
      <c r="C309" s="744"/>
      <c r="D309" s="745"/>
      <c r="E309" s="60">
        <v>307289</v>
      </c>
      <c r="F309" s="61">
        <v>307289</v>
      </c>
    </row>
    <row r="310" spans="1:6" ht="16.5" customHeight="1" x14ac:dyDescent="0.45">
      <c r="A310" s="750"/>
      <c r="B310" s="743">
        <v>2003</v>
      </c>
      <c r="C310" s="744"/>
      <c r="D310" s="745"/>
      <c r="E310" s="60">
        <v>225539</v>
      </c>
      <c r="F310" s="61">
        <v>225539</v>
      </c>
    </row>
    <row r="311" spans="1:6" ht="16.5" customHeight="1" x14ac:dyDescent="0.45">
      <c r="A311" s="750"/>
      <c r="B311" s="743">
        <v>2004</v>
      </c>
      <c r="C311" s="744"/>
      <c r="D311" s="745"/>
      <c r="E311" s="60">
        <v>197128</v>
      </c>
      <c r="F311" s="61">
        <v>197128</v>
      </c>
    </row>
    <row r="312" spans="1:6" ht="16.5" customHeight="1" x14ac:dyDescent="0.45">
      <c r="A312" s="750"/>
      <c r="B312" s="743">
        <v>2005</v>
      </c>
      <c r="C312" s="744"/>
      <c r="D312" s="745"/>
      <c r="E312" s="60">
        <v>213603</v>
      </c>
      <c r="F312" s="61">
        <v>213603</v>
      </c>
    </row>
    <row r="313" spans="1:6" ht="16.5" customHeight="1" x14ac:dyDescent="0.45">
      <c r="A313" s="750"/>
      <c r="B313" s="743">
        <v>2006</v>
      </c>
      <c r="C313" s="744"/>
      <c r="D313" s="745"/>
      <c r="E313" s="60">
        <v>220949</v>
      </c>
      <c r="F313" s="61">
        <v>220949</v>
      </c>
    </row>
    <row r="314" spans="1:6" ht="16.5" customHeight="1" x14ac:dyDescent="0.45">
      <c r="A314" s="750"/>
      <c r="B314" s="743">
        <v>2007</v>
      </c>
      <c r="C314" s="744"/>
      <c r="D314" s="745"/>
      <c r="E314" s="60">
        <v>222727</v>
      </c>
      <c r="F314" s="61">
        <v>222727</v>
      </c>
    </row>
    <row r="315" spans="1:6" ht="16.5" customHeight="1" x14ac:dyDescent="0.45">
      <c r="A315" s="750"/>
      <c r="B315" s="743">
        <v>2008</v>
      </c>
      <c r="C315" s="744"/>
      <c r="D315" s="745"/>
      <c r="E315" s="60">
        <v>275760</v>
      </c>
      <c r="F315" s="61">
        <v>275760</v>
      </c>
    </row>
    <row r="316" spans="1:6" ht="16.5" customHeight="1" x14ac:dyDescent="0.45">
      <c r="A316" s="750"/>
      <c r="B316" s="743">
        <v>2009</v>
      </c>
      <c r="C316" s="744"/>
      <c r="D316" s="745"/>
      <c r="E316" s="60">
        <v>366533</v>
      </c>
      <c r="F316" s="61">
        <v>366533</v>
      </c>
    </row>
    <row r="317" spans="1:6" ht="16.5" customHeight="1" x14ac:dyDescent="0.45">
      <c r="A317" s="750"/>
      <c r="B317" s="743">
        <v>2010</v>
      </c>
      <c r="C317" s="744"/>
      <c r="D317" s="745"/>
      <c r="E317" s="60">
        <v>434881</v>
      </c>
      <c r="F317" s="61">
        <v>434881</v>
      </c>
    </row>
    <row r="318" spans="1:6" ht="16.5" customHeight="1" x14ac:dyDescent="0.45">
      <c r="A318" s="750"/>
      <c r="B318" s="743">
        <v>2011</v>
      </c>
      <c r="C318" s="744"/>
      <c r="D318" s="745"/>
      <c r="E318" s="60">
        <v>436672</v>
      </c>
      <c r="F318" s="61">
        <v>436672</v>
      </c>
    </row>
    <row r="319" spans="1:6" ht="16.5" customHeight="1" x14ac:dyDescent="0.45">
      <c r="A319" s="750"/>
      <c r="B319" s="743">
        <v>2012</v>
      </c>
      <c r="C319" s="744"/>
      <c r="D319" s="745"/>
      <c r="E319" s="60">
        <v>430757</v>
      </c>
      <c r="F319" s="61">
        <v>430757</v>
      </c>
    </row>
    <row r="320" spans="1:6" ht="16.5" customHeight="1" x14ac:dyDescent="0.45">
      <c r="A320" s="750"/>
      <c r="B320" s="743">
        <v>2013</v>
      </c>
      <c r="C320" s="744"/>
      <c r="D320" s="745"/>
      <c r="E320" s="60">
        <v>403219</v>
      </c>
      <c r="F320" s="61">
        <v>403219</v>
      </c>
    </row>
    <row r="321" spans="1:6" ht="16.5" customHeight="1" x14ac:dyDescent="0.45">
      <c r="A321" s="750"/>
      <c r="B321" s="743">
        <v>2014</v>
      </c>
      <c r="C321" s="744"/>
      <c r="D321" s="745"/>
      <c r="E321" s="60">
        <v>406822</v>
      </c>
      <c r="F321" s="61">
        <v>406822</v>
      </c>
    </row>
    <row r="322" spans="1:6" ht="16.5" customHeight="1" x14ac:dyDescent="0.45">
      <c r="A322" s="750"/>
      <c r="B322" s="743">
        <v>2015</v>
      </c>
      <c r="C322" s="744"/>
      <c r="D322" s="745"/>
      <c r="E322" s="60">
        <v>462377</v>
      </c>
      <c r="F322" s="61">
        <v>462377</v>
      </c>
    </row>
    <row r="323" spans="1:6" ht="16.5" customHeight="1" x14ac:dyDescent="0.45">
      <c r="A323" s="750"/>
      <c r="B323" s="743">
        <v>2016</v>
      </c>
      <c r="C323" s="744"/>
      <c r="D323" s="745"/>
      <c r="E323" s="60">
        <v>156304</v>
      </c>
      <c r="F323" s="61">
        <v>156304</v>
      </c>
    </row>
    <row r="324" spans="1:6" ht="16.5" customHeight="1" x14ac:dyDescent="0.45">
      <c r="A324" s="750"/>
      <c r="B324" s="746" t="s">
        <v>145</v>
      </c>
      <c r="C324" s="747"/>
      <c r="D324" s="748"/>
      <c r="E324" s="58">
        <v>7461260</v>
      </c>
      <c r="F324" s="58">
        <v>7461260</v>
      </c>
    </row>
    <row r="325" spans="1:6" x14ac:dyDescent="0.45">
      <c r="A325" s="750"/>
      <c r="B325" s="749" t="s">
        <v>146</v>
      </c>
      <c r="C325" s="749" t="s">
        <v>147</v>
      </c>
      <c r="D325" s="56">
        <v>1991</v>
      </c>
      <c r="E325" s="57">
        <v>51152</v>
      </c>
      <c r="F325" s="57">
        <v>51152</v>
      </c>
    </row>
    <row r="326" spans="1:6" x14ac:dyDescent="0.45">
      <c r="A326" s="750"/>
      <c r="B326" s="750"/>
      <c r="C326" s="750"/>
      <c r="D326" s="56">
        <v>1992</v>
      </c>
      <c r="E326" s="57">
        <v>47915</v>
      </c>
      <c r="F326" s="57">
        <v>47915</v>
      </c>
    </row>
    <row r="327" spans="1:6" x14ac:dyDescent="0.45">
      <c r="A327" s="750"/>
      <c r="B327" s="750"/>
      <c r="C327" s="750"/>
      <c r="D327" s="56">
        <v>1993</v>
      </c>
      <c r="E327" s="57">
        <v>40579</v>
      </c>
      <c r="F327" s="57">
        <v>40579</v>
      </c>
    </row>
    <row r="328" spans="1:6" x14ac:dyDescent="0.45">
      <c r="A328" s="750"/>
      <c r="B328" s="750"/>
      <c r="C328" s="750"/>
      <c r="D328" s="56">
        <v>1994</v>
      </c>
      <c r="E328" s="57">
        <v>39824</v>
      </c>
      <c r="F328" s="57">
        <v>39824</v>
      </c>
    </row>
    <row r="329" spans="1:6" x14ac:dyDescent="0.45">
      <c r="A329" s="750"/>
      <c r="B329" s="750"/>
      <c r="C329" s="750"/>
      <c r="D329" s="56">
        <v>1995</v>
      </c>
      <c r="E329" s="57">
        <v>32088</v>
      </c>
      <c r="F329" s="57">
        <v>32088</v>
      </c>
    </row>
    <row r="330" spans="1:6" x14ac:dyDescent="0.45">
      <c r="A330" s="750"/>
      <c r="B330" s="750"/>
      <c r="C330" s="750"/>
      <c r="D330" s="56">
        <v>1996</v>
      </c>
      <c r="E330" s="57">
        <v>36809</v>
      </c>
      <c r="F330" s="57">
        <v>36809</v>
      </c>
    </row>
    <row r="331" spans="1:6" x14ac:dyDescent="0.45">
      <c r="A331" s="750"/>
      <c r="B331" s="750"/>
      <c r="C331" s="750"/>
      <c r="D331" s="56">
        <v>1997</v>
      </c>
      <c r="E331" s="57">
        <v>23355</v>
      </c>
      <c r="F331" s="57">
        <v>23355</v>
      </c>
    </row>
    <row r="332" spans="1:6" x14ac:dyDescent="0.45">
      <c r="A332" s="750"/>
      <c r="B332" s="750"/>
      <c r="C332" s="750"/>
      <c r="D332" s="56">
        <v>1998</v>
      </c>
      <c r="E332" s="57">
        <v>7871</v>
      </c>
      <c r="F332" s="57">
        <v>7871</v>
      </c>
    </row>
    <row r="333" spans="1:6" x14ac:dyDescent="0.45">
      <c r="A333" s="750"/>
      <c r="B333" s="750"/>
      <c r="C333" s="750"/>
      <c r="D333" s="56">
        <v>1999</v>
      </c>
      <c r="E333" s="57">
        <v>19140</v>
      </c>
      <c r="F333" s="57">
        <v>19140</v>
      </c>
    </row>
    <row r="334" spans="1:6" x14ac:dyDescent="0.45">
      <c r="A334" s="750"/>
      <c r="B334" s="750"/>
      <c r="C334" s="750"/>
      <c r="D334" s="56">
        <v>2000</v>
      </c>
      <c r="E334" s="57">
        <v>29490</v>
      </c>
      <c r="F334" s="57">
        <v>29490</v>
      </c>
    </row>
    <row r="335" spans="1:6" x14ac:dyDescent="0.45">
      <c r="A335" s="750"/>
      <c r="B335" s="750"/>
      <c r="C335" s="750"/>
      <c r="D335" s="56">
        <v>2001</v>
      </c>
      <c r="E335" s="57">
        <v>27988</v>
      </c>
      <c r="F335" s="57">
        <v>27988</v>
      </c>
    </row>
    <row r="336" spans="1:6" x14ac:dyDescent="0.45">
      <c r="A336" s="750"/>
      <c r="B336" s="750"/>
      <c r="C336" s="750"/>
      <c r="D336" s="56">
        <v>2002</v>
      </c>
      <c r="E336" s="57">
        <v>23283</v>
      </c>
      <c r="F336" s="57">
        <v>23283</v>
      </c>
    </row>
    <row r="337" spans="1:6" x14ac:dyDescent="0.45">
      <c r="A337" s="750"/>
      <c r="B337" s="750"/>
      <c r="C337" s="750"/>
      <c r="D337" s="56">
        <v>2003</v>
      </c>
      <c r="E337" s="57">
        <v>12845</v>
      </c>
      <c r="F337" s="57">
        <v>12845</v>
      </c>
    </row>
    <row r="338" spans="1:6" x14ac:dyDescent="0.45">
      <c r="A338" s="750"/>
      <c r="B338" s="750"/>
      <c r="C338" s="750"/>
      <c r="D338" s="56">
        <v>2004</v>
      </c>
      <c r="E338" s="57">
        <v>14659</v>
      </c>
      <c r="F338" s="57">
        <v>14659</v>
      </c>
    </row>
    <row r="339" spans="1:6" x14ac:dyDescent="0.45">
      <c r="A339" s="750"/>
      <c r="B339" s="750"/>
      <c r="C339" s="750"/>
      <c r="D339" s="56">
        <v>2005</v>
      </c>
      <c r="E339" s="57">
        <v>7794</v>
      </c>
      <c r="F339" s="57">
        <v>7794</v>
      </c>
    </row>
    <row r="340" spans="1:6" x14ac:dyDescent="0.45">
      <c r="A340" s="750"/>
      <c r="B340" s="750"/>
      <c r="C340" s="750"/>
      <c r="D340" s="56">
        <v>2006</v>
      </c>
      <c r="E340" s="57">
        <v>1984</v>
      </c>
      <c r="F340" s="57">
        <v>1984</v>
      </c>
    </row>
    <row r="341" spans="1:6" x14ac:dyDescent="0.45">
      <c r="A341" s="750"/>
      <c r="B341" s="750"/>
      <c r="C341" s="750"/>
      <c r="D341" s="56">
        <v>2007</v>
      </c>
      <c r="E341" s="57">
        <v>1950</v>
      </c>
      <c r="F341" s="57">
        <v>1950</v>
      </c>
    </row>
    <row r="342" spans="1:6" x14ac:dyDescent="0.45">
      <c r="A342" s="750"/>
      <c r="B342" s="750"/>
      <c r="C342" s="750"/>
      <c r="D342" s="56">
        <v>2008</v>
      </c>
      <c r="E342" s="57">
        <v>1034</v>
      </c>
      <c r="F342" s="57">
        <v>1034</v>
      </c>
    </row>
    <row r="343" spans="1:6" x14ac:dyDescent="0.45">
      <c r="A343" s="750"/>
      <c r="B343" s="750"/>
      <c r="C343" s="750"/>
      <c r="D343" s="56">
        <v>2009</v>
      </c>
      <c r="E343" s="57">
        <v>1103</v>
      </c>
      <c r="F343" s="57">
        <v>1103</v>
      </c>
    </row>
    <row r="344" spans="1:6" x14ac:dyDescent="0.45">
      <c r="A344" s="750"/>
      <c r="B344" s="750"/>
      <c r="C344" s="750"/>
      <c r="D344" s="56">
        <v>2010</v>
      </c>
      <c r="E344" s="57">
        <v>1539</v>
      </c>
      <c r="F344" s="57">
        <v>1539</v>
      </c>
    </row>
    <row r="345" spans="1:6" x14ac:dyDescent="0.45">
      <c r="A345" s="750"/>
      <c r="B345" s="750"/>
      <c r="C345" s="750"/>
      <c r="D345" s="56">
        <v>2011</v>
      </c>
      <c r="E345" s="57">
        <v>1595</v>
      </c>
      <c r="F345" s="57">
        <v>1595</v>
      </c>
    </row>
    <row r="346" spans="1:6" x14ac:dyDescent="0.45">
      <c r="A346" s="750"/>
      <c r="B346" s="750"/>
      <c r="C346" s="750"/>
      <c r="D346" s="56">
        <v>2012</v>
      </c>
      <c r="E346" s="57">
        <v>1557</v>
      </c>
      <c r="F346" s="57">
        <v>1557</v>
      </c>
    </row>
    <row r="347" spans="1:6" x14ac:dyDescent="0.45">
      <c r="A347" s="750"/>
      <c r="B347" s="750"/>
      <c r="C347" s="750"/>
      <c r="D347" s="56">
        <v>2013</v>
      </c>
      <c r="E347" s="57">
        <v>1541</v>
      </c>
      <c r="F347" s="57">
        <v>1541</v>
      </c>
    </row>
    <row r="348" spans="1:6" x14ac:dyDescent="0.45">
      <c r="A348" s="750"/>
      <c r="B348" s="750"/>
      <c r="C348" s="750"/>
      <c r="D348" s="56">
        <v>2014</v>
      </c>
      <c r="E348" s="57">
        <v>1528</v>
      </c>
      <c r="F348" s="57">
        <v>1528</v>
      </c>
    </row>
    <row r="349" spans="1:6" x14ac:dyDescent="0.45">
      <c r="A349" s="750"/>
      <c r="B349" s="750"/>
      <c r="C349" s="750"/>
      <c r="D349" s="56">
        <v>2015</v>
      </c>
      <c r="E349" s="57">
        <v>1631</v>
      </c>
      <c r="F349" s="57">
        <v>1631</v>
      </c>
    </row>
    <row r="350" spans="1:6" x14ac:dyDescent="0.45">
      <c r="A350" s="750"/>
      <c r="B350" s="750"/>
      <c r="C350" s="751"/>
      <c r="D350" s="56">
        <v>2016</v>
      </c>
      <c r="E350" s="59">
        <v>514</v>
      </c>
      <c r="F350" s="59">
        <v>514</v>
      </c>
    </row>
    <row r="351" spans="1:6" ht="16.5" customHeight="1" x14ac:dyDescent="0.45">
      <c r="A351" s="750"/>
      <c r="B351" s="750"/>
      <c r="C351" s="746" t="s">
        <v>142</v>
      </c>
      <c r="D351" s="748"/>
      <c r="E351" s="58">
        <v>430768</v>
      </c>
      <c r="F351" s="58">
        <v>430768</v>
      </c>
    </row>
    <row r="352" spans="1:6" x14ac:dyDescent="0.45">
      <c r="A352" s="750"/>
      <c r="B352" s="750"/>
      <c r="C352" s="749" t="s">
        <v>148</v>
      </c>
      <c r="D352" s="56">
        <v>1991</v>
      </c>
      <c r="E352" s="57">
        <v>101427</v>
      </c>
      <c r="F352" s="57">
        <v>101427</v>
      </c>
    </row>
    <row r="353" spans="1:6" x14ac:dyDescent="0.45">
      <c r="A353" s="750"/>
      <c r="B353" s="750"/>
      <c r="C353" s="750"/>
      <c r="D353" s="56">
        <v>1992</v>
      </c>
      <c r="E353" s="57">
        <v>114742</v>
      </c>
      <c r="F353" s="57">
        <v>114742</v>
      </c>
    </row>
    <row r="354" spans="1:6" x14ac:dyDescent="0.45">
      <c r="A354" s="750"/>
      <c r="B354" s="750"/>
      <c r="C354" s="750"/>
      <c r="D354" s="56">
        <v>1993</v>
      </c>
      <c r="E354" s="57">
        <v>111078</v>
      </c>
      <c r="F354" s="57">
        <v>111078</v>
      </c>
    </row>
    <row r="355" spans="1:6" x14ac:dyDescent="0.45">
      <c r="A355" s="750"/>
      <c r="B355" s="750"/>
      <c r="C355" s="750"/>
      <c r="D355" s="56">
        <v>1994</v>
      </c>
      <c r="E355" s="57">
        <v>107145</v>
      </c>
      <c r="F355" s="57">
        <v>107145</v>
      </c>
    </row>
    <row r="356" spans="1:6" x14ac:dyDescent="0.45">
      <c r="A356" s="750"/>
      <c r="B356" s="750"/>
      <c r="C356" s="750"/>
      <c r="D356" s="56">
        <v>1995</v>
      </c>
      <c r="E356" s="57">
        <v>114786</v>
      </c>
      <c r="F356" s="57">
        <v>114786</v>
      </c>
    </row>
    <row r="357" spans="1:6" x14ac:dyDescent="0.45">
      <c r="A357" s="750"/>
      <c r="B357" s="750"/>
      <c r="C357" s="750"/>
      <c r="D357" s="56">
        <v>1996</v>
      </c>
      <c r="E357" s="57">
        <v>99467</v>
      </c>
      <c r="F357" s="57">
        <v>99467</v>
      </c>
    </row>
    <row r="358" spans="1:6" x14ac:dyDescent="0.45">
      <c r="A358" s="750"/>
      <c r="B358" s="750"/>
      <c r="C358" s="750"/>
      <c r="D358" s="56">
        <v>1997</v>
      </c>
      <c r="E358" s="57">
        <v>82306</v>
      </c>
      <c r="F358" s="57">
        <v>82306</v>
      </c>
    </row>
    <row r="359" spans="1:6" x14ac:dyDescent="0.45">
      <c r="A359" s="750"/>
      <c r="B359" s="750"/>
      <c r="C359" s="750"/>
      <c r="D359" s="56">
        <v>1998</v>
      </c>
      <c r="E359" s="57">
        <v>49952</v>
      </c>
      <c r="F359" s="57">
        <v>49952</v>
      </c>
    </row>
    <row r="360" spans="1:6" x14ac:dyDescent="0.45">
      <c r="A360" s="750"/>
      <c r="B360" s="750"/>
      <c r="C360" s="750"/>
      <c r="D360" s="56">
        <v>1999</v>
      </c>
      <c r="E360" s="57">
        <v>70156</v>
      </c>
      <c r="F360" s="57">
        <v>70156</v>
      </c>
    </row>
    <row r="361" spans="1:6" x14ac:dyDescent="0.45">
      <c r="A361" s="750"/>
      <c r="B361" s="750"/>
      <c r="C361" s="750"/>
      <c r="D361" s="56">
        <v>2000</v>
      </c>
      <c r="E361" s="57">
        <v>66336</v>
      </c>
      <c r="F361" s="57">
        <v>66336</v>
      </c>
    </row>
    <row r="362" spans="1:6" x14ac:dyDescent="0.45">
      <c r="A362" s="750"/>
      <c r="B362" s="750"/>
      <c r="C362" s="750"/>
      <c r="D362" s="56">
        <v>2001</v>
      </c>
      <c r="E362" s="57">
        <v>80643</v>
      </c>
      <c r="F362" s="57">
        <v>80643</v>
      </c>
    </row>
    <row r="363" spans="1:6" x14ac:dyDescent="0.45">
      <c r="A363" s="750"/>
      <c r="B363" s="750"/>
      <c r="C363" s="750"/>
      <c r="D363" s="56">
        <v>2002</v>
      </c>
      <c r="E363" s="57">
        <v>88110</v>
      </c>
      <c r="F363" s="57">
        <v>88110</v>
      </c>
    </row>
    <row r="364" spans="1:6" x14ac:dyDescent="0.45">
      <c r="A364" s="750"/>
      <c r="B364" s="750"/>
      <c r="C364" s="750"/>
      <c r="D364" s="56">
        <v>2003</v>
      </c>
      <c r="E364" s="57">
        <v>65075</v>
      </c>
      <c r="F364" s="57">
        <v>65075</v>
      </c>
    </row>
    <row r="365" spans="1:6" x14ac:dyDescent="0.45">
      <c r="A365" s="750"/>
      <c r="B365" s="750"/>
      <c r="C365" s="750"/>
      <c r="D365" s="56">
        <v>2004</v>
      </c>
      <c r="E365" s="57">
        <v>32346</v>
      </c>
      <c r="F365" s="57">
        <v>32346</v>
      </c>
    </row>
    <row r="366" spans="1:6" x14ac:dyDescent="0.45">
      <c r="A366" s="750"/>
      <c r="B366" s="750"/>
      <c r="C366" s="750"/>
      <c r="D366" s="56">
        <v>2005</v>
      </c>
      <c r="E366" s="57">
        <v>36554</v>
      </c>
      <c r="F366" s="57">
        <v>36554</v>
      </c>
    </row>
    <row r="367" spans="1:6" x14ac:dyDescent="0.45">
      <c r="A367" s="750"/>
      <c r="B367" s="750"/>
      <c r="C367" s="750"/>
      <c r="D367" s="56">
        <v>2006</v>
      </c>
      <c r="E367" s="57">
        <v>37874</v>
      </c>
      <c r="F367" s="57">
        <v>37874</v>
      </c>
    </row>
    <row r="368" spans="1:6" x14ac:dyDescent="0.45">
      <c r="A368" s="750"/>
      <c r="B368" s="750"/>
      <c r="C368" s="750"/>
      <c r="D368" s="56">
        <v>2007</v>
      </c>
      <c r="E368" s="57">
        <v>37946</v>
      </c>
      <c r="F368" s="57">
        <v>37946</v>
      </c>
    </row>
    <row r="369" spans="1:6" x14ac:dyDescent="0.45">
      <c r="A369" s="750"/>
      <c r="B369" s="750"/>
      <c r="C369" s="750"/>
      <c r="D369" s="56">
        <v>2008</v>
      </c>
      <c r="E369" s="57">
        <v>31439</v>
      </c>
      <c r="F369" s="57">
        <v>31439</v>
      </c>
    </row>
    <row r="370" spans="1:6" x14ac:dyDescent="0.45">
      <c r="A370" s="750"/>
      <c r="B370" s="750"/>
      <c r="C370" s="750"/>
      <c r="D370" s="56">
        <v>2009</v>
      </c>
      <c r="E370" s="57">
        <v>36428</v>
      </c>
      <c r="F370" s="57">
        <v>36428</v>
      </c>
    </row>
    <row r="371" spans="1:6" x14ac:dyDescent="0.45">
      <c r="A371" s="750"/>
      <c r="B371" s="750"/>
      <c r="C371" s="750"/>
      <c r="D371" s="56">
        <v>2010</v>
      </c>
      <c r="E371" s="57">
        <v>38180</v>
      </c>
      <c r="F371" s="57">
        <v>38180</v>
      </c>
    </row>
    <row r="372" spans="1:6" x14ac:dyDescent="0.45">
      <c r="A372" s="750"/>
      <c r="B372" s="750"/>
      <c r="C372" s="750"/>
      <c r="D372" s="56">
        <v>2011</v>
      </c>
      <c r="E372" s="57">
        <v>43803</v>
      </c>
      <c r="F372" s="57">
        <v>43803</v>
      </c>
    </row>
    <row r="373" spans="1:6" x14ac:dyDescent="0.45">
      <c r="A373" s="750"/>
      <c r="B373" s="750"/>
      <c r="C373" s="750"/>
      <c r="D373" s="56">
        <v>2012</v>
      </c>
      <c r="E373" s="57">
        <v>38743</v>
      </c>
      <c r="F373" s="57">
        <v>38743</v>
      </c>
    </row>
    <row r="374" spans="1:6" x14ac:dyDescent="0.45">
      <c r="A374" s="750"/>
      <c r="B374" s="750"/>
      <c r="C374" s="750"/>
      <c r="D374" s="56">
        <v>2013</v>
      </c>
      <c r="E374" s="57">
        <v>40364</v>
      </c>
      <c r="F374" s="57">
        <v>40364</v>
      </c>
    </row>
    <row r="375" spans="1:6" x14ac:dyDescent="0.45">
      <c r="A375" s="750"/>
      <c r="B375" s="750"/>
      <c r="C375" s="750"/>
      <c r="D375" s="56">
        <v>2014</v>
      </c>
      <c r="E375" s="57">
        <v>44031</v>
      </c>
      <c r="F375" s="57">
        <v>44031</v>
      </c>
    </row>
    <row r="376" spans="1:6" x14ac:dyDescent="0.45">
      <c r="A376" s="750"/>
      <c r="B376" s="750"/>
      <c r="C376" s="750"/>
      <c r="D376" s="56">
        <v>2015</v>
      </c>
      <c r="E376" s="57">
        <v>47405</v>
      </c>
      <c r="F376" s="57">
        <v>47405</v>
      </c>
    </row>
    <row r="377" spans="1:6" x14ac:dyDescent="0.45">
      <c r="A377" s="750"/>
      <c r="B377" s="750"/>
      <c r="C377" s="751"/>
      <c r="D377" s="56">
        <v>2016</v>
      </c>
      <c r="E377" s="57">
        <v>15542</v>
      </c>
      <c r="F377" s="57">
        <v>15542</v>
      </c>
    </row>
    <row r="378" spans="1:6" ht="16.5" customHeight="1" x14ac:dyDescent="0.45">
      <c r="A378" s="750"/>
      <c r="B378" s="750"/>
      <c r="C378" s="746" t="s">
        <v>142</v>
      </c>
      <c r="D378" s="748"/>
      <c r="E378" s="58">
        <v>1631878</v>
      </c>
      <c r="F378" s="58">
        <v>1631878</v>
      </c>
    </row>
    <row r="379" spans="1:6" x14ac:dyDescent="0.45">
      <c r="A379" s="750"/>
      <c r="B379" s="750"/>
      <c r="C379" s="749" t="s">
        <v>149</v>
      </c>
      <c r="D379" s="56">
        <v>1991</v>
      </c>
      <c r="E379" s="57">
        <v>9676</v>
      </c>
      <c r="F379" s="57">
        <v>9676</v>
      </c>
    </row>
    <row r="380" spans="1:6" x14ac:dyDescent="0.45">
      <c r="A380" s="750"/>
      <c r="B380" s="750"/>
      <c r="C380" s="750"/>
      <c r="D380" s="56">
        <v>1992</v>
      </c>
      <c r="E380" s="57">
        <v>7678</v>
      </c>
      <c r="F380" s="57">
        <v>7678</v>
      </c>
    </row>
    <row r="381" spans="1:6" x14ac:dyDescent="0.45">
      <c r="A381" s="750"/>
      <c r="B381" s="750"/>
      <c r="C381" s="750"/>
      <c r="D381" s="56">
        <v>1993</v>
      </c>
      <c r="E381" s="57">
        <v>8834</v>
      </c>
      <c r="F381" s="57">
        <v>8834</v>
      </c>
    </row>
    <row r="382" spans="1:6" x14ac:dyDescent="0.45">
      <c r="A382" s="750"/>
      <c r="B382" s="750"/>
      <c r="C382" s="750"/>
      <c r="D382" s="56">
        <v>1994</v>
      </c>
      <c r="E382" s="57">
        <v>10439</v>
      </c>
      <c r="F382" s="57">
        <v>10439</v>
      </c>
    </row>
    <row r="383" spans="1:6" x14ac:dyDescent="0.45">
      <c r="A383" s="750"/>
      <c r="B383" s="750"/>
      <c r="C383" s="750"/>
      <c r="D383" s="56">
        <v>1995</v>
      </c>
      <c r="E383" s="57">
        <v>6338</v>
      </c>
      <c r="F383" s="57">
        <v>6338</v>
      </c>
    </row>
    <row r="384" spans="1:6" x14ac:dyDescent="0.45">
      <c r="A384" s="750"/>
      <c r="B384" s="750"/>
      <c r="C384" s="750"/>
      <c r="D384" s="56">
        <v>1996</v>
      </c>
      <c r="E384" s="57">
        <v>11011</v>
      </c>
      <c r="F384" s="57">
        <v>11011</v>
      </c>
    </row>
    <row r="385" spans="1:6" x14ac:dyDescent="0.45">
      <c r="A385" s="750"/>
      <c r="B385" s="750"/>
      <c r="C385" s="750"/>
      <c r="D385" s="56">
        <v>1997</v>
      </c>
      <c r="E385" s="57">
        <v>8191</v>
      </c>
      <c r="F385" s="57">
        <v>8191</v>
      </c>
    </row>
    <row r="386" spans="1:6" x14ac:dyDescent="0.45">
      <c r="A386" s="750"/>
      <c r="B386" s="750"/>
      <c r="C386" s="750"/>
      <c r="D386" s="56">
        <v>1998</v>
      </c>
      <c r="E386" s="57">
        <v>4522</v>
      </c>
      <c r="F386" s="57">
        <v>4522</v>
      </c>
    </row>
    <row r="387" spans="1:6" x14ac:dyDescent="0.45">
      <c r="A387" s="750"/>
      <c r="B387" s="750"/>
      <c r="C387" s="750"/>
      <c r="D387" s="56">
        <v>1999</v>
      </c>
      <c r="E387" s="57">
        <v>7933</v>
      </c>
      <c r="F387" s="57">
        <v>7933</v>
      </c>
    </row>
    <row r="388" spans="1:6" x14ac:dyDescent="0.45">
      <c r="A388" s="750"/>
      <c r="B388" s="750"/>
      <c r="C388" s="750"/>
      <c r="D388" s="56">
        <v>2000</v>
      </c>
      <c r="E388" s="57">
        <v>8198</v>
      </c>
      <c r="F388" s="57">
        <v>8198</v>
      </c>
    </row>
    <row r="389" spans="1:6" x14ac:dyDescent="0.45">
      <c r="A389" s="750"/>
      <c r="B389" s="750"/>
      <c r="C389" s="750"/>
      <c r="D389" s="56">
        <v>2001</v>
      </c>
      <c r="E389" s="57">
        <v>9459</v>
      </c>
      <c r="F389" s="57">
        <v>9459</v>
      </c>
    </row>
    <row r="390" spans="1:6" x14ac:dyDescent="0.45">
      <c r="A390" s="750"/>
      <c r="B390" s="750"/>
      <c r="C390" s="750"/>
      <c r="D390" s="56">
        <v>2002</v>
      </c>
      <c r="E390" s="57">
        <v>10421</v>
      </c>
      <c r="F390" s="57">
        <v>10421</v>
      </c>
    </row>
    <row r="391" spans="1:6" x14ac:dyDescent="0.45">
      <c r="A391" s="750"/>
      <c r="B391" s="750"/>
      <c r="C391" s="750"/>
      <c r="D391" s="56">
        <v>2003</v>
      </c>
      <c r="E391" s="57">
        <v>9872</v>
      </c>
      <c r="F391" s="57">
        <v>9872</v>
      </c>
    </row>
    <row r="392" spans="1:6" x14ac:dyDescent="0.45">
      <c r="A392" s="750"/>
      <c r="B392" s="750"/>
      <c r="C392" s="750"/>
      <c r="D392" s="56">
        <v>2004</v>
      </c>
      <c r="E392" s="57">
        <v>7513</v>
      </c>
      <c r="F392" s="57">
        <v>7513</v>
      </c>
    </row>
    <row r="393" spans="1:6" x14ac:dyDescent="0.45">
      <c r="A393" s="750"/>
      <c r="B393" s="750"/>
      <c r="C393" s="750"/>
      <c r="D393" s="56">
        <v>2005</v>
      </c>
      <c r="E393" s="57">
        <v>8557</v>
      </c>
      <c r="F393" s="57">
        <v>8557</v>
      </c>
    </row>
    <row r="394" spans="1:6" x14ac:dyDescent="0.45">
      <c r="A394" s="750"/>
      <c r="B394" s="750"/>
      <c r="C394" s="750"/>
      <c r="D394" s="56">
        <v>2006</v>
      </c>
      <c r="E394" s="57">
        <v>9790</v>
      </c>
      <c r="F394" s="57">
        <v>9790</v>
      </c>
    </row>
    <row r="395" spans="1:6" x14ac:dyDescent="0.45">
      <c r="A395" s="750"/>
      <c r="B395" s="750"/>
      <c r="C395" s="750"/>
      <c r="D395" s="56">
        <v>2007</v>
      </c>
      <c r="E395" s="57">
        <v>9707</v>
      </c>
      <c r="F395" s="57">
        <v>9707</v>
      </c>
    </row>
    <row r="396" spans="1:6" x14ac:dyDescent="0.45">
      <c r="A396" s="750"/>
      <c r="B396" s="750"/>
      <c r="C396" s="750"/>
      <c r="D396" s="56">
        <v>2008</v>
      </c>
      <c r="E396" s="57">
        <v>8199</v>
      </c>
      <c r="F396" s="57">
        <v>8199</v>
      </c>
    </row>
    <row r="397" spans="1:6" x14ac:dyDescent="0.45">
      <c r="A397" s="750"/>
      <c r="B397" s="750"/>
      <c r="C397" s="750"/>
      <c r="D397" s="56">
        <v>2009</v>
      </c>
      <c r="E397" s="57">
        <v>8688</v>
      </c>
      <c r="F397" s="57">
        <v>8688</v>
      </c>
    </row>
    <row r="398" spans="1:6" x14ac:dyDescent="0.45">
      <c r="A398" s="750"/>
      <c r="B398" s="750"/>
      <c r="C398" s="750"/>
      <c r="D398" s="56">
        <v>2010</v>
      </c>
      <c r="E398" s="57">
        <v>9912</v>
      </c>
      <c r="F398" s="57">
        <v>9912</v>
      </c>
    </row>
    <row r="399" spans="1:6" x14ac:dyDescent="0.45">
      <c r="A399" s="750"/>
      <c r="B399" s="750"/>
      <c r="C399" s="750"/>
      <c r="D399" s="56">
        <v>2011</v>
      </c>
      <c r="E399" s="57">
        <v>10933</v>
      </c>
      <c r="F399" s="57">
        <v>10933</v>
      </c>
    </row>
    <row r="400" spans="1:6" x14ac:dyDescent="0.45">
      <c r="A400" s="750"/>
      <c r="B400" s="750"/>
      <c r="C400" s="750"/>
      <c r="D400" s="56">
        <v>2012</v>
      </c>
      <c r="E400" s="57">
        <v>11003</v>
      </c>
      <c r="F400" s="57">
        <v>11003</v>
      </c>
    </row>
    <row r="401" spans="1:6" x14ac:dyDescent="0.45">
      <c r="A401" s="750"/>
      <c r="B401" s="750"/>
      <c r="C401" s="750"/>
      <c r="D401" s="56">
        <v>2013</v>
      </c>
      <c r="E401" s="57">
        <v>12876</v>
      </c>
      <c r="F401" s="57">
        <v>12876</v>
      </c>
    </row>
    <row r="402" spans="1:6" x14ac:dyDescent="0.45">
      <c r="A402" s="750"/>
      <c r="B402" s="750"/>
      <c r="C402" s="750"/>
      <c r="D402" s="56">
        <v>2014</v>
      </c>
      <c r="E402" s="57">
        <v>12819</v>
      </c>
      <c r="F402" s="57">
        <v>12819</v>
      </c>
    </row>
    <row r="403" spans="1:6" x14ac:dyDescent="0.45">
      <c r="A403" s="750"/>
      <c r="B403" s="750"/>
      <c r="C403" s="750"/>
      <c r="D403" s="56">
        <v>2015</v>
      </c>
      <c r="E403" s="57">
        <v>16087</v>
      </c>
      <c r="F403" s="57">
        <v>16087</v>
      </c>
    </row>
    <row r="404" spans="1:6" x14ac:dyDescent="0.45">
      <c r="A404" s="750"/>
      <c r="B404" s="750"/>
      <c r="C404" s="751"/>
      <c r="D404" s="56">
        <v>2016</v>
      </c>
      <c r="E404" s="57">
        <v>4270</v>
      </c>
      <c r="F404" s="57">
        <v>4270</v>
      </c>
    </row>
    <row r="405" spans="1:6" ht="16.5" customHeight="1" x14ac:dyDescent="0.45">
      <c r="A405" s="750"/>
      <c r="B405" s="751"/>
      <c r="C405" s="746" t="s">
        <v>142</v>
      </c>
      <c r="D405" s="748"/>
      <c r="E405" s="58">
        <v>242926</v>
      </c>
      <c r="F405" s="58">
        <v>242926</v>
      </c>
    </row>
    <row r="406" spans="1:6" ht="16.5" customHeight="1" x14ac:dyDescent="0.45">
      <c r="A406" s="750"/>
      <c r="B406" s="743">
        <v>1991</v>
      </c>
      <c r="C406" s="744"/>
      <c r="D406" s="745"/>
      <c r="E406" s="60">
        <v>162255</v>
      </c>
      <c r="F406" s="61">
        <v>162255</v>
      </c>
    </row>
    <row r="407" spans="1:6" ht="16.5" customHeight="1" x14ac:dyDescent="0.45">
      <c r="A407" s="750"/>
      <c r="B407" s="743">
        <v>1992</v>
      </c>
      <c r="C407" s="744"/>
      <c r="D407" s="745"/>
      <c r="E407" s="60">
        <v>170335</v>
      </c>
      <c r="F407" s="61">
        <v>170335</v>
      </c>
    </row>
    <row r="408" spans="1:6" ht="16.5" customHeight="1" x14ac:dyDescent="0.45">
      <c r="A408" s="750"/>
      <c r="B408" s="743">
        <v>1993</v>
      </c>
      <c r="C408" s="744"/>
      <c r="D408" s="745"/>
      <c r="E408" s="60">
        <v>160491</v>
      </c>
      <c r="F408" s="61">
        <v>160491</v>
      </c>
    </row>
    <row r="409" spans="1:6" ht="16.5" customHeight="1" x14ac:dyDescent="0.45">
      <c r="A409" s="750"/>
      <c r="B409" s="743">
        <v>1994</v>
      </c>
      <c r="C409" s="744"/>
      <c r="D409" s="745"/>
      <c r="E409" s="60">
        <v>157408</v>
      </c>
      <c r="F409" s="61">
        <v>157408</v>
      </c>
    </row>
    <row r="410" spans="1:6" ht="16.5" customHeight="1" x14ac:dyDescent="0.45">
      <c r="A410" s="750"/>
      <c r="B410" s="743">
        <v>1995</v>
      </c>
      <c r="C410" s="744"/>
      <c r="D410" s="745"/>
      <c r="E410" s="60">
        <v>153212</v>
      </c>
      <c r="F410" s="61">
        <v>153212</v>
      </c>
    </row>
    <row r="411" spans="1:6" ht="16.5" customHeight="1" x14ac:dyDescent="0.45">
      <c r="A411" s="750"/>
      <c r="B411" s="743">
        <v>1996</v>
      </c>
      <c r="C411" s="744"/>
      <c r="D411" s="745"/>
      <c r="E411" s="60">
        <v>147287</v>
      </c>
      <c r="F411" s="61">
        <v>147287</v>
      </c>
    </row>
    <row r="412" spans="1:6" ht="16.5" customHeight="1" x14ac:dyDescent="0.45">
      <c r="A412" s="750"/>
      <c r="B412" s="743">
        <v>1997</v>
      </c>
      <c r="C412" s="744"/>
      <c r="D412" s="745"/>
      <c r="E412" s="60">
        <v>113852</v>
      </c>
      <c r="F412" s="61">
        <v>113852</v>
      </c>
    </row>
    <row r="413" spans="1:6" ht="16.5" customHeight="1" x14ac:dyDescent="0.45">
      <c r="A413" s="750"/>
      <c r="B413" s="743">
        <v>1998</v>
      </c>
      <c r="C413" s="744"/>
      <c r="D413" s="745"/>
      <c r="E413" s="60">
        <v>62345</v>
      </c>
      <c r="F413" s="61">
        <v>62345</v>
      </c>
    </row>
    <row r="414" spans="1:6" ht="16.5" customHeight="1" x14ac:dyDescent="0.45">
      <c r="A414" s="750"/>
      <c r="B414" s="743">
        <v>1999</v>
      </c>
      <c r="C414" s="744"/>
      <c r="D414" s="745"/>
      <c r="E414" s="60">
        <v>97229</v>
      </c>
      <c r="F414" s="61">
        <v>97229</v>
      </c>
    </row>
    <row r="415" spans="1:6" ht="16.5" customHeight="1" x14ac:dyDescent="0.45">
      <c r="A415" s="750"/>
      <c r="B415" s="743">
        <v>2000</v>
      </c>
      <c r="C415" s="744"/>
      <c r="D415" s="745"/>
      <c r="E415" s="60">
        <v>104024</v>
      </c>
      <c r="F415" s="61">
        <v>104024</v>
      </c>
    </row>
    <row r="416" spans="1:6" ht="16.5" customHeight="1" x14ac:dyDescent="0.45">
      <c r="A416" s="750"/>
      <c r="B416" s="743">
        <v>2001</v>
      </c>
      <c r="C416" s="744"/>
      <c r="D416" s="745"/>
      <c r="E416" s="60">
        <v>118090</v>
      </c>
      <c r="F416" s="61">
        <v>118090</v>
      </c>
    </row>
    <row r="417" spans="1:6" ht="16.5" customHeight="1" x14ac:dyDescent="0.45">
      <c r="A417" s="750"/>
      <c r="B417" s="743">
        <v>2002</v>
      </c>
      <c r="C417" s="744"/>
      <c r="D417" s="745"/>
      <c r="E417" s="60">
        <v>121814</v>
      </c>
      <c r="F417" s="61">
        <v>121814</v>
      </c>
    </row>
    <row r="418" spans="1:6" ht="16.5" customHeight="1" x14ac:dyDescent="0.45">
      <c r="A418" s="750"/>
      <c r="B418" s="743">
        <v>2003</v>
      </c>
      <c r="C418" s="744"/>
      <c r="D418" s="745"/>
      <c r="E418" s="60">
        <v>87792</v>
      </c>
      <c r="F418" s="61">
        <v>87792</v>
      </c>
    </row>
    <row r="419" spans="1:6" ht="16.5" customHeight="1" x14ac:dyDescent="0.45">
      <c r="A419" s="750"/>
      <c r="B419" s="743">
        <v>2004</v>
      </c>
      <c r="C419" s="744"/>
      <c r="D419" s="745"/>
      <c r="E419" s="60">
        <v>54518</v>
      </c>
      <c r="F419" s="61">
        <v>54518</v>
      </c>
    </row>
    <row r="420" spans="1:6" ht="16.5" customHeight="1" x14ac:dyDescent="0.45">
      <c r="A420" s="750"/>
      <c r="B420" s="743">
        <v>2005</v>
      </c>
      <c r="C420" s="744"/>
      <c r="D420" s="745"/>
      <c r="E420" s="60">
        <v>52905</v>
      </c>
      <c r="F420" s="61">
        <v>52905</v>
      </c>
    </row>
    <row r="421" spans="1:6" ht="16.5" customHeight="1" x14ac:dyDescent="0.45">
      <c r="A421" s="750"/>
      <c r="B421" s="743">
        <v>2006</v>
      </c>
      <c r="C421" s="744"/>
      <c r="D421" s="745"/>
      <c r="E421" s="60">
        <v>49648</v>
      </c>
      <c r="F421" s="61">
        <v>49648</v>
      </c>
    </row>
    <row r="422" spans="1:6" ht="16.5" customHeight="1" x14ac:dyDescent="0.45">
      <c r="A422" s="750"/>
      <c r="B422" s="743">
        <v>2007</v>
      </c>
      <c r="C422" s="744"/>
      <c r="D422" s="745"/>
      <c r="E422" s="60">
        <v>49603</v>
      </c>
      <c r="F422" s="61">
        <v>49603</v>
      </c>
    </row>
    <row r="423" spans="1:6" ht="16.5" customHeight="1" x14ac:dyDescent="0.45">
      <c r="A423" s="750"/>
      <c r="B423" s="743">
        <v>2008</v>
      </c>
      <c r="C423" s="744"/>
      <c r="D423" s="745"/>
      <c r="E423" s="60">
        <v>40672</v>
      </c>
      <c r="F423" s="61">
        <v>40672</v>
      </c>
    </row>
    <row r="424" spans="1:6" ht="16.5" customHeight="1" x14ac:dyDescent="0.45">
      <c r="A424" s="750"/>
      <c r="B424" s="743">
        <v>2009</v>
      </c>
      <c r="C424" s="744"/>
      <c r="D424" s="745"/>
      <c r="E424" s="60">
        <v>46219</v>
      </c>
      <c r="F424" s="61">
        <v>46219</v>
      </c>
    </row>
    <row r="425" spans="1:6" ht="16.5" customHeight="1" x14ac:dyDescent="0.45">
      <c r="A425" s="750"/>
      <c r="B425" s="743">
        <v>2010</v>
      </c>
      <c r="C425" s="744"/>
      <c r="D425" s="745"/>
      <c r="E425" s="60">
        <v>49631</v>
      </c>
      <c r="F425" s="61">
        <v>49631</v>
      </c>
    </row>
    <row r="426" spans="1:6" ht="16.5" customHeight="1" x14ac:dyDescent="0.45">
      <c r="A426" s="750"/>
      <c r="B426" s="743">
        <v>2011</v>
      </c>
      <c r="C426" s="744"/>
      <c r="D426" s="745"/>
      <c r="E426" s="60">
        <v>56331</v>
      </c>
      <c r="F426" s="61">
        <v>56331</v>
      </c>
    </row>
    <row r="427" spans="1:6" ht="16.5" customHeight="1" x14ac:dyDescent="0.45">
      <c r="A427" s="750"/>
      <c r="B427" s="743">
        <v>2012</v>
      </c>
      <c r="C427" s="744"/>
      <c r="D427" s="745"/>
      <c r="E427" s="60">
        <v>51303</v>
      </c>
      <c r="F427" s="61">
        <v>51303</v>
      </c>
    </row>
    <row r="428" spans="1:6" ht="16.5" customHeight="1" x14ac:dyDescent="0.45">
      <c r="A428" s="750"/>
      <c r="B428" s="743">
        <v>2013</v>
      </c>
      <c r="C428" s="744"/>
      <c r="D428" s="745"/>
      <c r="E428" s="60">
        <v>54781</v>
      </c>
      <c r="F428" s="61">
        <v>54781</v>
      </c>
    </row>
    <row r="429" spans="1:6" ht="16.5" customHeight="1" x14ac:dyDescent="0.45">
      <c r="A429" s="750"/>
      <c r="B429" s="743">
        <v>2014</v>
      </c>
      <c r="C429" s="744"/>
      <c r="D429" s="745"/>
      <c r="E429" s="60">
        <v>58378</v>
      </c>
      <c r="F429" s="61">
        <v>58378</v>
      </c>
    </row>
    <row r="430" spans="1:6" ht="16.5" customHeight="1" x14ac:dyDescent="0.45">
      <c r="A430" s="750"/>
      <c r="B430" s="743">
        <v>2015</v>
      </c>
      <c r="C430" s="744"/>
      <c r="D430" s="745"/>
      <c r="E430" s="60">
        <v>65123</v>
      </c>
      <c r="F430" s="61">
        <v>65123</v>
      </c>
    </row>
    <row r="431" spans="1:6" ht="16.5" customHeight="1" x14ac:dyDescent="0.45">
      <c r="A431" s="750"/>
      <c r="B431" s="743">
        <v>2016</v>
      </c>
      <c r="C431" s="744"/>
      <c r="D431" s="745"/>
      <c r="E431" s="60">
        <v>20326</v>
      </c>
      <c r="F431" s="61">
        <v>20326</v>
      </c>
    </row>
    <row r="432" spans="1:6" ht="16.5" customHeight="1" x14ac:dyDescent="0.45">
      <c r="A432" s="751"/>
      <c r="B432" s="746" t="s">
        <v>145</v>
      </c>
      <c r="C432" s="747"/>
      <c r="D432" s="748"/>
      <c r="E432" s="58">
        <v>2305572</v>
      </c>
      <c r="F432" s="58">
        <v>2305572</v>
      </c>
    </row>
    <row r="433" spans="1:6" ht="16.5" customHeight="1" x14ac:dyDescent="0.45">
      <c r="A433" s="743">
        <v>1991</v>
      </c>
      <c r="B433" s="744"/>
      <c r="C433" s="744"/>
      <c r="D433" s="745"/>
      <c r="E433" s="60">
        <v>350190</v>
      </c>
      <c r="F433" s="60">
        <v>350190</v>
      </c>
    </row>
    <row r="434" spans="1:6" ht="16.5" customHeight="1" x14ac:dyDescent="0.45">
      <c r="A434" s="743">
        <v>1992</v>
      </c>
      <c r="B434" s="744"/>
      <c r="C434" s="744"/>
      <c r="D434" s="745"/>
      <c r="E434" s="60">
        <v>396333</v>
      </c>
      <c r="F434" s="60">
        <v>396333</v>
      </c>
    </row>
    <row r="435" spans="1:6" ht="16.5" customHeight="1" x14ac:dyDescent="0.45">
      <c r="A435" s="743">
        <v>1993</v>
      </c>
      <c r="B435" s="744"/>
      <c r="C435" s="744"/>
      <c r="D435" s="745"/>
      <c r="E435" s="60">
        <v>441855</v>
      </c>
      <c r="F435" s="60">
        <v>441855</v>
      </c>
    </row>
    <row r="436" spans="1:6" ht="16.5" customHeight="1" x14ac:dyDescent="0.45">
      <c r="A436" s="743">
        <v>1994</v>
      </c>
      <c r="B436" s="744"/>
      <c r="C436" s="744"/>
      <c r="D436" s="745"/>
      <c r="E436" s="60">
        <v>412294</v>
      </c>
      <c r="F436" s="60">
        <v>412294</v>
      </c>
    </row>
    <row r="437" spans="1:6" ht="16.5" customHeight="1" x14ac:dyDescent="0.45">
      <c r="A437" s="743">
        <v>1995</v>
      </c>
      <c r="B437" s="744"/>
      <c r="C437" s="744"/>
      <c r="D437" s="745"/>
      <c r="E437" s="60">
        <v>441532</v>
      </c>
      <c r="F437" s="60">
        <v>441532</v>
      </c>
    </row>
    <row r="438" spans="1:6" ht="16.5" customHeight="1" x14ac:dyDescent="0.45">
      <c r="A438" s="743">
        <v>1996</v>
      </c>
      <c r="B438" s="744"/>
      <c r="C438" s="744"/>
      <c r="D438" s="745"/>
      <c r="E438" s="60">
        <v>458400</v>
      </c>
      <c r="F438" s="60">
        <v>458400</v>
      </c>
    </row>
    <row r="439" spans="1:6" ht="16.5" customHeight="1" x14ac:dyDescent="0.45">
      <c r="A439" s="743">
        <v>1997</v>
      </c>
      <c r="B439" s="744"/>
      <c r="C439" s="744"/>
      <c r="D439" s="745"/>
      <c r="E439" s="60">
        <v>354016</v>
      </c>
      <c r="F439" s="60">
        <v>354016</v>
      </c>
    </row>
    <row r="440" spans="1:6" ht="16.5" customHeight="1" x14ac:dyDescent="0.45">
      <c r="A440" s="743">
        <v>1998</v>
      </c>
      <c r="B440" s="744"/>
      <c r="C440" s="744"/>
      <c r="D440" s="745"/>
      <c r="E440" s="60">
        <v>155035</v>
      </c>
      <c r="F440" s="60">
        <v>155035</v>
      </c>
    </row>
    <row r="441" spans="1:6" ht="16.5" customHeight="1" x14ac:dyDescent="0.45">
      <c r="A441" s="743">
        <v>1999</v>
      </c>
      <c r="B441" s="744"/>
      <c r="C441" s="744"/>
      <c r="D441" s="745"/>
      <c r="E441" s="60">
        <v>337451</v>
      </c>
      <c r="F441" s="60">
        <v>337451</v>
      </c>
    </row>
    <row r="442" spans="1:6" ht="16.5" customHeight="1" x14ac:dyDescent="0.45">
      <c r="A442" s="743">
        <v>2000</v>
      </c>
      <c r="B442" s="744"/>
      <c r="C442" s="744"/>
      <c r="D442" s="745"/>
      <c r="E442" s="60">
        <v>408338</v>
      </c>
      <c r="F442" s="60">
        <v>408338</v>
      </c>
    </row>
    <row r="443" spans="1:6" ht="16.5" customHeight="1" x14ac:dyDescent="0.45">
      <c r="A443" s="743">
        <v>2001</v>
      </c>
      <c r="B443" s="744"/>
      <c r="C443" s="744"/>
      <c r="D443" s="745"/>
      <c r="E443" s="60">
        <v>391784</v>
      </c>
      <c r="F443" s="60">
        <v>391784</v>
      </c>
    </row>
    <row r="444" spans="1:6" ht="16.5" customHeight="1" x14ac:dyDescent="0.45">
      <c r="A444" s="743">
        <v>2002</v>
      </c>
      <c r="B444" s="744"/>
      <c r="C444" s="744"/>
      <c r="D444" s="745"/>
      <c r="E444" s="60">
        <v>429103</v>
      </c>
      <c r="F444" s="60">
        <v>429103</v>
      </c>
    </row>
    <row r="445" spans="1:6" ht="16.5" customHeight="1" x14ac:dyDescent="0.45">
      <c r="A445" s="743">
        <v>2003</v>
      </c>
      <c r="B445" s="744"/>
      <c r="C445" s="744"/>
      <c r="D445" s="745"/>
      <c r="E445" s="60">
        <v>313331</v>
      </c>
      <c r="F445" s="60">
        <v>313331</v>
      </c>
    </row>
    <row r="446" spans="1:6" ht="16.5" customHeight="1" x14ac:dyDescent="0.45">
      <c r="A446" s="743">
        <v>2004</v>
      </c>
      <c r="B446" s="744"/>
      <c r="C446" s="744"/>
      <c r="D446" s="745"/>
      <c r="E446" s="60">
        <v>251646</v>
      </c>
      <c r="F446" s="60">
        <v>251646</v>
      </c>
    </row>
    <row r="447" spans="1:6" ht="16.5" customHeight="1" x14ac:dyDescent="0.45">
      <c r="A447" s="743">
        <v>2005</v>
      </c>
      <c r="B447" s="744"/>
      <c r="C447" s="744"/>
      <c r="D447" s="745"/>
      <c r="E447" s="60">
        <v>266508</v>
      </c>
      <c r="F447" s="60">
        <v>266508</v>
      </c>
    </row>
    <row r="448" spans="1:6" ht="16.5" customHeight="1" x14ac:dyDescent="0.45">
      <c r="A448" s="743">
        <v>2006</v>
      </c>
      <c r="B448" s="744"/>
      <c r="C448" s="744"/>
      <c r="D448" s="745"/>
      <c r="E448" s="60">
        <v>270597</v>
      </c>
      <c r="F448" s="60">
        <v>270597</v>
      </c>
    </row>
    <row r="449" spans="1:6" ht="16.5" customHeight="1" x14ac:dyDescent="0.45">
      <c r="A449" s="743">
        <v>2007</v>
      </c>
      <c r="B449" s="744"/>
      <c r="C449" s="744"/>
      <c r="D449" s="745"/>
      <c r="E449" s="60">
        <v>272330</v>
      </c>
      <c r="F449" s="60">
        <v>272330</v>
      </c>
    </row>
    <row r="450" spans="1:6" ht="16.5" customHeight="1" x14ac:dyDescent="0.45">
      <c r="A450" s="743">
        <v>2008</v>
      </c>
      <c r="B450" s="744"/>
      <c r="C450" s="744"/>
      <c r="D450" s="745"/>
      <c r="E450" s="60">
        <v>316432</v>
      </c>
      <c r="F450" s="60">
        <v>316432</v>
      </c>
    </row>
    <row r="451" spans="1:6" ht="16.5" customHeight="1" x14ac:dyDescent="0.45">
      <c r="A451" s="743">
        <v>2009</v>
      </c>
      <c r="B451" s="744"/>
      <c r="C451" s="744"/>
      <c r="D451" s="745"/>
      <c r="E451" s="60">
        <v>412752</v>
      </c>
      <c r="F451" s="60">
        <v>412752</v>
      </c>
    </row>
    <row r="452" spans="1:6" ht="16.5" customHeight="1" x14ac:dyDescent="0.45">
      <c r="A452" s="743">
        <v>2010</v>
      </c>
      <c r="B452" s="744"/>
      <c r="C452" s="744"/>
      <c r="D452" s="745"/>
      <c r="E452" s="60">
        <v>484512</v>
      </c>
      <c r="F452" s="60">
        <v>484512</v>
      </c>
    </row>
    <row r="453" spans="1:6" ht="16.5" customHeight="1" x14ac:dyDescent="0.45">
      <c r="A453" s="743">
        <v>2011</v>
      </c>
      <c r="B453" s="744"/>
      <c r="C453" s="744"/>
      <c r="D453" s="745"/>
      <c r="E453" s="60">
        <v>493003</v>
      </c>
      <c r="F453" s="60">
        <v>493003</v>
      </c>
    </row>
    <row r="454" spans="1:6" ht="16.5" customHeight="1" x14ac:dyDescent="0.45">
      <c r="A454" s="743">
        <v>2012</v>
      </c>
      <c r="B454" s="744"/>
      <c r="C454" s="744"/>
      <c r="D454" s="745"/>
      <c r="E454" s="60">
        <v>482060</v>
      </c>
      <c r="F454" s="60">
        <v>482060</v>
      </c>
    </row>
    <row r="455" spans="1:6" ht="16.5" customHeight="1" x14ac:dyDescent="0.45">
      <c r="A455" s="743">
        <v>2013</v>
      </c>
      <c r="B455" s="744"/>
      <c r="C455" s="744"/>
      <c r="D455" s="745"/>
      <c r="E455" s="60">
        <v>458000</v>
      </c>
      <c r="F455" s="60">
        <v>458000</v>
      </c>
    </row>
    <row r="456" spans="1:6" ht="16.5" customHeight="1" x14ac:dyDescent="0.45">
      <c r="A456" s="743">
        <v>2014</v>
      </c>
      <c r="B456" s="744"/>
      <c r="C456" s="744"/>
      <c r="D456" s="745"/>
      <c r="E456" s="60">
        <v>465200</v>
      </c>
      <c r="F456" s="60">
        <v>465200</v>
      </c>
    </row>
    <row r="457" spans="1:6" ht="16.5" customHeight="1" x14ac:dyDescent="0.45">
      <c r="A457" s="743">
        <v>2015</v>
      </c>
      <c r="B457" s="744"/>
      <c r="C457" s="744"/>
      <c r="D457" s="745"/>
      <c r="E457" s="60">
        <v>527500</v>
      </c>
      <c r="F457" s="60">
        <v>527500</v>
      </c>
    </row>
    <row r="458" spans="1:6" ht="16.5" customHeight="1" x14ac:dyDescent="0.45">
      <c r="A458" s="743">
        <v>2016</v>
      </c>
      <c r="B458" s="744"/>
      <c r="C458" s="744"/>
      <c r="D458" s="745"/>
      <c r="E458" s="60">
        <v>176630</v>
      </c>
      <c r="F458" s="60">
        <v>176630</v>
      </c>
    </row>
    <row r="459" spans="1:6" ht="16.5" customHeight="1" x14ac:dyDescent="0.45">
      <c r="A459" s="746" t="s">
        <v>145</v>
      </c>
      <c r="B459" s="747"/>
      <c r="C459" s="747"/>
      <c r="D459" s="748"/>
      <c r="E459" s="58">
        <v>9766832</v>
      </c>
      <c r="F459" s="58">
        <v>9766832</v>
      </c>
    </row>
    <row r="460" spans="1:6" x14ac:dyDescent="0.45">
      <c r="A460" s="749" t="s">
        <v>151</v>
      </c>
      <c r="B460" s="749" t="s">
        <v>140</v>
      </c>
      <c r="C460" s="749" t="s">
        <v>141</v>
      </c>
      <c r="D460" s="56">
        <v>1991</v>
      </c>
      <c r="E460" s="57">
        <v>138481</v>
      </c>
      <c r="F460" s="57">
        <v>138481</v>
      </c>
    </row>
    <row r="461" spans="1:6" x14ac:dyDescent="0.45">
      <c r="A461" s="750"/>
      <c r="B461" s="750"/>
      <c r="C461" s="750"/>
      <c r="D461" s="56">
        <v>1992</v>
      </c>
      <c r="E461" s="57">
        <v>135319</v>
      </c>
      <c r="F461" s="57">
        <v>135319</v>
      </c>
    </row>
    <row r="462" spans="1:6" x14ac:dyDescent="0.45">
      <c r="A462" s="750"/>
      <c r="B462" s="750"/>
      <c r="C462" s="750"/>
      <c r="D462" s="56">
        <v>1993</v>
      </c>
      <c r="E462" s="57">
        <v>199751</v>
      </c>
      <c r="F462" s="57">
        <v>199751</v>
      </c>
    </row>
    <row r="463" spans="1:6" x14ac:dyDescent="0.45">
      <c r="A463" s="750"/>
      <c r="B463" s="750"/>
      <c r="C463" s="750"/>
      <c r="D463" s="56">
        <v>1994</v>
      </c>
      <c r="E463" s="57">
        <v>241630</v>
      </c>
      <c r="F463" s="57">
        <v>241630</v>
      </c>
    </row>
    <row r="464" spans="1:6" x14ac:dyDescent="0.45">
      <c r="A464" s="750"/>
      <c r="B464" s="750"/>
      <c r="C464" s="750"/>
      <c r="D464" s="56">
        <v>1995</v>
      </c>
      <c r="E464" s="57">
        <v>191016</v>
      </c>
      <c r="F464" s="57">
        <v>191016</v>
      </c>
    </row>
    <row r="465" spans="1:6" x14ac:dyDescent="0.45">
      <c r="A465" s="750"/>
      <c r="B465" s="750"/>
      <c r="C465" s="750"/>
      <c r="D465" s="56">
        <v>1996</v>
      </c>
      <c r="E465" s="57">
        <v>174795</v>
      </c>
      <c r="F465" s="57">
        <v>174795</v>
      </c>
    </row>
    <row r="466" spans="1:6" x14ac:dyDescent="0.45">
      <c r="A466" s="750"/>
      <c r="B466" s="750"/>
      <c r="C466" s="750"/>
      <c r="D466" s="56">
        <v>1997</v>
      </c>
      <c r="E466" s="57">
        <v>290093</v>
      </c>
      <c r="F466" s="57">
        <v>290093</v>
      </c>
    </row>
    <row r="467" spans="1:6" x14ac:dyDescent="0.45">
      <c r="A467" s="750"/>
      <c r="B467" s="750"/>
      <c r="C467" s="750"/>
      <c r="D467" s="56">
        <v>1998</v>
      </c>
      <c r="E467" s="57">
        <v>84090</v>
      </c>
      <c r="F467" s="57">
        <v>84090</v>
      </c>
    </row>
    <row r="468" spans="1:6" x14ac:dyDescent="0.45">
      <c r="A468" s="750"/>
      <c r="B468" s="750"/>
      <c r="C468" s="750"/>
      <c r="D468" s="56">
        <v>1999</v>
      </c>
      <c r="E468" s="57">
        <v>216150</v>
      </c>
      <c r="F468" s="57">
        <v>216150</v>
      </c>
    </row>
    <row r="469" spans="1:6" x14ac:dyDescent="0.45">
      <c r="A469" s="750"/>
      <c r="B469" s="750"/>
      <c r="C469" s="750"/>
      <c r="D469" s="56">
        <v>2000</v>
      </c>
      <c r="E469" s="57">
        <v>155211</v>
      </c>
      <c r="F469" s="57">
        <v>155211</v>
      </c>
    </row>
    <row r="470" spans="1:6" x14ac:dyDescent="0.45">
      <c r="A470" s="750"/>
      <c r="B470" s="750"/>
      <c r="C470" s="750"/>
      <c r="D470" s="56">
        <v>2001</v>
      </c>
      <c r="E470" s="57">
        <v>116040</v>
      </c>
      <c r="F470" s="57">
        <v>116040</v>
      </c>
    </row>
    <row r="471" spans="1:6" x14ac:dyDescent="0.45">
      <c r="A471" s="750"/>
      <c r="B471" s="750"/>
      <c r="C471" s="750"/>
      <c r="D471" s="56">
        <v>2002</v>
      </c>
      <c r="E471" s="57">
        <v>99183</v>
      </c>
      <c r="F471" s="57">
        <v>99183</v>
      </c>
    </row>
    <row r="472" spans="1:6" x14ac:dyDescent="0.45">
      <c r="A472" s="750"/>
      <c r="B472" s="750"/>
      <c r="C472" s="750"/>
      <c r="D472" s="56">
        <v>2003</v>
      </c>
      <c r="E472" s="57">
        <v>97885</v>
      </c>
      <c r="F472" s="57">
        <v>97885</v>
      </c>
    </row>
    <row r="473" spans="1:6" x14ac:dyDescent="0.45">
      <c r="A473" s="750"/>
      <c r="B473" s="750"/>
      <c r="C473" s="750"/>
      <c r="D473" s="56">
        <v>2004</v>
      </c>
      <c r="E473" s="57">
        <v>85061</v>
      </c>
      <c r="F473" s="57">
        <v>85061</v>
      </c>
    </row>
    <row r="474" spans="1:6" x14ac:dyDescent="0.45">
      <c r="A474" s="750"/>
      <c r="B474" s="750"/>
      <c r="C474" s="750"/>
      <c r="D474" s="56">
        <v>2005</v>
      </c>
      <c r="E474" s="57">
        <v>87322</v>
      </c>
      <c r="F474" s="57">
        <v>87322</v>
      </c>
    </row>
    <row r="475" spans="1:6" x14ac:dyDescent="0.45">
      <c r="A475" s="750"/>
      <c r="B475" s="750"/>
      <c r="C475" s="750"/>
      <c r="D475" s="56">
        <v>2006</v>
      </c>
      <c r="E475" s="57">
        <v>92391</v>
      </c>
      <c r="F475" s="57">
        <v>92391</v>
      </c>
    </row>
    <row r="476" spans="1:6" x14ac:dyDescent="0.45">
      <c r="A476" s="750"/>
      <c r="B476" s="750"/>
      <c r="C476" s="750"/>
      <c r="D476" s="56">
        <v>2007</v>
      </c>
      <c r="E476" s="57">
        <v>95851</v>
      </c>
      <c r="F476" s="57">
        <v>95851</v>
      </c>
    </row>
    <row r="477" spans="1:6" x14ac:dyDescent="0.45">
      <c r="A477" s="750"/>
      <c r="B477" s="750"/>
      <c r="C477" s="750"/>
      <c r="D477" s="56">
        <v>2008</v>
      </c>
      <c r="E477" s="57">
        <v>89073</v>
      </c>
      <c r="F477" s="57">
        <v>89073</v>
      </c>
    </row>
    <row r="478" spans="1:6" x14ac:dyDescent="0.45">
      <c r="A478" s="750"/>
      <c r="B478" s="750"/>
      <c r="C478" s="750"/>
      <c r="D478" s="56">
        <v>2009</v>
      </c>
      <c r="E478" s="57">
        <v>93465</v>
      </c>
      <c r="F478" s="57">
        <v>93465</v>
      </c>
    </row>
    <row r="479" spans="1:6" x14ac:dyDescent="0.45">
      <c r="A479" s="750"/>
      <c r="B479" s="750"/>
      <c r="C479" s="750"/>
      <c r="D479" s="56">
        <v>2010</v>
      </c>
      <c r="E479" s="57">
        <v>105818</v>
      </c>
      <c r="F479" s="57">
        <v>105818</v>
      </c>
    </row>
    <row r="480" spans="1:6" x14ac:dyDescent="0.45">
      <c r="A480" s="750"/>
      <c r="B480" s="750"/>
      <c r="C480" s="750"/>
      <c r="D480" s="56">
        <v>2011</v>
      </c>
      <c r="E480" s="57">
        <v>108321</v>
      </c>
      <c r="F480" s="57">
        <v>108321</v>
      </c>
    </row>
    <row r="481" spans="1:6" x14ac:dyDescent="0.45">
      <c r="A481" s="750"/>
      <c r="B481" s="750"/>
      <c r="C481" s="750"/>
      <c r="D481" s="56">
        <v>2012</v>
      </c>
      <c r="E481" s="57">
        <v>109224</v>
      </c>
      <c r="F481" s="57">
        <v>109224</v>
      </c>
    </row>
    <row r="482" spans="1:6" x14ac:dyDescent="0.45">
      <c r="A482" s="750"/>
      <c r="B482" s="750"/>
      <c r="C482" s="750"/>
      <c r="D482" s="56">
        <v>2013</v>
      </c>
      <c r="E482" s="57">
        <v>98342</v>
      </c>
      <c r="F482" s="57">
        <v>98342</v>
      </c>
    </row>
    <row r="483" spans="1:6" x14ac:dyDescent="0.45">
      <c r="A483" s="750"/>
      <c r="B483" s="750"/>
      <c r="C483" s="750"/>
      <c r="D483" s="56">
        <v>2014</v>
      </c>
      <c r="E483" s="57">
        <v>107666</v>
      </c>
      <c r="F483" s="57">
        <v>107666</v>
      </c>
    </row>
    <row r="484" spans="1:6" x14ac:dyDescent="0.45">
      <c r="A484" s="750"/>
      <c r="B484" s="750"/>
      <c r="C484" s="750"/>
      <c r="D484" s="56">
        <v>2015</v>
      </c>
      <c r="E484" s="57">
        <v>105500</v>
      </c>
      <c r="F484" s="57">
        <v>105500</v>
      </c>
    </row>
    <row r="485" spans="1:6" x14ac:dyDescent="0.45">
      <c r="A485" s="750"/>
      <c r="B485" s="750"/>
      <c r="C485" s="751"/>
      <c r="D485" s="56">
        <v>2016</v>
      </c>
      <c r="E485" s="57">
        <v>39897</v>
      </c>
      <c r="F485" s="57">
        <v>39897</v>
      </c>
    </row>
    <row r="486" spans="1:6" ht="16.5" customHeight="1" x14ac:dyDescent="0.45">
      <c r="A486" s="750"/>
      <c r="B486" s="750"/>
      <c r="C486" s="746" t="s">
        <v>142</v>
      </c>
      <c r="D486" s="748"/>
      <c r="E486" s="58">
        <v>3357575</v>
      </c>
      <c r="F486" s="58">
        <v>3357575</v>
      </c>
    </row>
    <row r="487" spans="1:6" x14ac:dyDescent="0.45">
      <c r="A487" s="750"/>
      <c r="B487" s="750"/>
      <c r="C487" s="749" t="s">
        <v>143</v>
      </c>
      <c r="D487" s="56">
        <v>2006</v>
      </c>
      <c r="E487" s="57">
        <v>15322</v>
      </c>
      <c r="F487" s="57">
        <v>15322</v>
      </c>
    </row>
    <row r="488" spans="1:6" x14ac:dyDescent="0.45">
      <c r="A488" s="750"/>
      <c r="B488" s="750"/>
      <c r="C488" s="750"/>
      <c r="D488" s="56">
        <v>2007</v>
      </c>
      <c r="E488" s="57">
        <v>28738</v>
      </c>
      <c r="F488" s="57">
        <v>28738</v>
      </c>
    </row>
    <row r="489" spans="1:6" x14ac:dyDescent="0.45">
      <c r="A489" s="750"/>
      <c r="B489" s="750"/>
      <c r="C489" s="750"/>
      <c r="D489" s="56">
        <v>2008</v>
      </c>
      <c r="E489" s="57">
        <v>13557</v>
      </c>
      <c r="F489" s="57">
        <v>13557</v>
      </c>
    </row>
    <row r="490" spans="1:6" x14ac:dyDescent="0.45">
      <c r="A490" s="750"/>
      <c r="B490" s="750"/>
      <c r="C490" s="750"/>
      <c r="D490" s="56">
        <v>2009</v>
      </c>
      <c r="E490" s="57">
        <v>10959</v>
      </c>
      <c r="F490" s="57">
        <v>10959</v>
      </c>
    </row>
    <row r="491" spans="1:6" x14ac:dyDescent="0.45">
      <c r="A491" s="750"/>
      <c r="B491" s="750"/>
      <c r="C491" s="750"/>
      <c r="D491" s="56">
        <v>2010</v>
      </c>
      <c r="E491" s="57">
        <v>6648</v>
      </c>
      <c r="F491" s="57">
        <v>6648</v>
      </c>
    </row>
    <row r="492" spans="1:6" x14ac:dyDescent="0.45">
      <c r="A492" s="750"/>
      <c r="B492" s="750"/>
      <c r="C492" s="750"/>
      <c r="D492" s="56">
        <v>2011</v>
      </c>
      <c r="E492" s="57">
        <v>2141</v>
      </c>
      <c r="F492" s="57">
        <v>2141</v>
      </c>
    </row>
    <row r="493" spans="1:6" x14ac:dyDescent="0.45">
      <c r="A493" s="750"/>
      <c r="B493" s="750"/>
      <c r="C493" s="750"/>
      <c r="D493" s="56">
        <v>2012</v>
      </c>
      <c r="E493" s="57">
        <v>4682</v>
      </c>
      <c r="F493" s="57">
        <v>4682</v>
      </c>
    </row>
    <row r="494" spans="1:6" x14ac:dyDescent="0.45">
      <c r="A494" s="750"/>
      <c r="B494" s="750"/>
      <c r="C494" s="750"/>
      <c r="D494" s="56">
        <v>2013</v>
      </c>
      <c r="E494" s="57">
        <v>15784</v>
      </c>
      <c r="F494" s="57">
        <v>15784</v>
      </c>
    </row>
    <row r="495" spans="1:6" x14ac:dyDescent="0.45">
      <c r="A495" s="750"/>
      <c r="B495" s="750"/>
      <c r="C495" s="750"/>
      <c r="D495" s="56">
        <v>2014</v>
      </c>
      <c r="E495" s="57">
        <v>19743</v>
      </c>
      <c r="F495" s="57">
        <v>19743</v>
      </c>
    </row>
    <row r="496" spans="1:6" x14ac:dyDescent="0.45">
      <c r="A496" s="750"/>
      <c r="B496" s="750"/>
      <c r="C496" s="750"/>
      <c r="D496" s="56">
        <v>2015</v>
      </c>
      <c r="E496" s="57">
        <v>21238</v>
      </c>
      <c r="F496" s="57">
        <v>21238</v>
      </c>
    </row>
    <row r="497" spans="1:6" x14ac:dyDescent="0.45">
      <c r="A497" s="750"/>
      <c r="B497" s="750"/>
      <c r="C497" s="751"/>
      <c r="D497" s="56">
        <v>2016</v>
      </c>
      <c r="E497" s="57">
        <v>3773</v>
      </c>
      <c r="F497" s="57">
        <v>3773</v>
      </c>
    </row>
    <row r="498" spans="1:6" ht="16.5" customHeight="1" x14ac:dyDescent="0.45">
      <c r="A498" s="750"/>
      <c r="B498" s="750"/>
      <c r="C498" s="746" t="s">
        <v>142</v>
      </c>
      <c r="D498" s="748"/>
      <c r="E498" s="58">
        <v>142585</v>
      </c>
      <c r="F498" s="58">
        <v>142585</v>
      </c>
    </row>
    <row r="499" spans="1:6" x14ac:dyDescent="0.45">
      <c r="A499" s="750"/>
      <c r="B499" s="750"/>
      <c r="C499" s="749" t="s">
        <v>144</v>
      </c>
      <c r="D499" s="56">
        <v>1999</v>
      </c>
      <c r="E499" s="59">
        <v>0</v>
      </c>
      <c r="F499" s="59">
        <v>0</v>
      </c>
    </row>
    <row r="500" spans="1:6" x14ac:dyDescent="0.45">
      <c r="A500" s="750"/>
      <c r="B500" s="750"/>
      <c r="C500" s="750"/>
      <c r="D500" s="56">
        <v>2000</v>
      </c>
      <c r="E500" s="57">
        <v>66766</v>
      </c>
      <c r="F500" s="57">
        <v>66766</v>
      </c>
    </row>
    <row r="501" spans="1:6" x14ac:dyDescent="0.45">
      <c r="A501" s="750"/>
      <c r="B501" s="750"/>
      <c r="C501" s="750"/>
      <c r="D501" s="56">
        <v>2001</v>
      </c>
      <c r="E501" s="57">
        <v>35611</v>
      </c>
      <c r="F501" s="57">
        <v>35611</v>
      </c>
    </row>
    <row r="502" spans="1:6" x14ac:dyDescent="0.45">
      <c r="A502" s="750"/>
      <c r="B502" s="750"/>
      <c r="C502" s="750"/>
      <c r="D502" s="56">
        <v>2002</v>
      </c>
      <c r="E502" s="57">
        <v>41938</v>
      </c>
      <c r="F502" s="57">
        <v>41938</v>
      </c>
    </row>
    <row r="503" spans="1:6" x14ac:dyDescent="0.45">
      <c r="A503" s="750"/>
      <c r="B503" s="750"/>
      <c r="C503" s="750"/>
      <c r="D503" s="56">
        <v>2003</v>
      </c>
      <c r="E503" s="57">
        <v>18164</v>
      </c>
      <c r="F503" s="57">
        <v>18164</v>
      </c>
    </row>
    <row r="504" spans="1:6" x14ac:dyDescent="0.45">
      <c r="A504" s="750"/>
      <c r="B504" s="750"/>
      <c r="C504" s="750"/>
      <c r="D504" s="56">
        <v>2004</v>
      </c>
      <c r="E504" s="57">
        <v>4938</v>
      </c>
      <c r="F504" s="57">
        <v>4938</v>
      </c>
    </row>
    <row r="505" spans="1:6" x14ac:dyDescent="0.45">
      <c r="A505" s="750"/>
      <c r="B505" s="750"/>
      <c r="C505" s="750"/>
      <c r="D505" s="56">
        <v>2005</v>
      </c>
      <c r="E505" s="57">
        <v>6336</v>
      </c>
      <c r="F505" s="57">
        <v>6336</v>
      </c>
    </row>
    <row r="506" spans="1:6" x14ac:dyDescent="0.45">
      <c r="A506" s="750"/>
      <c r="B506" s="750"/>
      <c r="C506" s="750"/>
      <c r="D506" s="56">
        <v>2006</v>
      </c>
      <c r="E506" s="57">
        <v>4375</v>
      </c>
      <c r="F506" s="57">
        <v>4375</v>
      </c>
    </row>
    <row r="507" spans="1:6" x14ac:dyDescent="0.45">
      <c r="A507" s="750"/>
      <c r="B507" s="750"/>
      <c r="C507" s="750"/>
      <c r="D507" s="56">
        <v>2007</v>
      </c>
      <c r="E507" s="57">
        <v>2335</v>
      </c>
      <c r="F507" s="57">
        <v>2335</v>
      </c>
    </row>
    <row r="508" spans="1:6" x14ac:dyDescent="0.45">
      <c r="A508" s="750"/>
      <c r="B508" s="750"/>
      <c r="C508" s="750"/>
      <c r="D508" s="56">
        <v>2008</v>
      </c>
      <c r="E508" s="59">
        <v>0</v>
      </c>
      <c r="F508" s="59">
        <v>0</v>
      </c>
    </row>
    <row r="509" spans="1:6" x14ac:dyDescent="0.45">
      <c r="A509" s="750"/>
      <c r="B509" s="750"/>
      <c r="C509" s="750"/>
      <c r="D509" s="56">
        <v>2009</v>
      </c>
      <c r="E509" s="59">
        <v>0</v>
      </c>
      <c r="F509" s="59">
        <v>0</v>
      </c>
    </row>
    <row r="510" spans="1:6" x14ac:dyDescent="0.45">
      <c r="A510" s="750"/>
      <c r="B510" s="750"/>
      <c r="C510" s="750"/>
      <c r="D510" s="56">
        <v>2010</v>
      </c>
      <c r="E510" s="59">
        <v>0</v>
      </c>
      <c r="F510" s="59">
        <v>0</v>
      </c>
    </row>
    <row r="511" spans="1:6" x14ac:dyDescent="0.45">
      <c r="A511" s="750"/>
      <c r="B511" s="750"/>
      <c r="C511" s="750"/>
      <c r="D511" s="56">
        <v>2011</v>
      </c>
      <c r="E511" s="57">
        <v>17235</v>
      </c>
      <c r="F511" s="57">
        <v>17235</v>
      </c>
    </row>
    <row r="512" spans="1:6" x14ac:dyDescent="0.45">
      <c r="A512" s="750"/>
      <c r="B512" s="750"/>
      <c r="C512" s="750"/>
      <c r="D512" s="56">
        <v>2012</v>
      </c>
      <c r="E512" s="57">
        <v>17888</v>
      </c>
      <c r="F512" s="57">
        <v>17888</v>
      </c>
    </row>
    <row r="513" spans="1:6" x14ac:dyDescent="0.45">
      <c r="A513" s="750"/>
      <c r="B513" s="750"/>
      <c r="C513" s="750"/>
      <c r="D513" s="56">
        <v>2013</v>
      </c>
      <c r="E513" s="57">
        <v>16252</v>
      </c>
      <c r="F513" s="57">
        <v>16252</v>
      </c>
    </row>
    <row r="514" spans="1:6" x14ac:dyDescent="0.45">
      <c r="A514" s="750"/>
      <c r="B514" s="750"/>
      <c r="C514" s="750"/>
      <c r="D514" s="56">
        <v>2014</v>
      </c>
      <c r="E514" s="57">
        <v>19695</v>
      </c>
      <c r="F514" s="57">
        <v>19695</v>
      </c>
    </row>
    <row r="515" spans="1:6" x14ac:dyDescent="0.45">
      <c r="A515" s="750"/>
      <c r="B515" s="750"/>
      <c r="C515" s="750"/>
      <c r="D515" s="56">
        <v>2015</v>
      </c>
      <c r="E515" s="57">
        <v>19686</v>
      </c>
      <c r="F515" s="57">
        <v>19686</v>
      </c>
    </row>
    <row r="516" spans="1:6" x14ac:dyDescent="0.45">
      <c r="A516" s="750"/>
      <c r="B516" s="750"/>
      <c r="C516" s="751"/>
      <c r="D516" s="56">
        <v>2016</v>
      </c>
      <c r="E516" s="57">
        <v>4088</v>
      </c>
      <c r="F516" s="57">
        <v>4088</v>
      </c>
    </row>
    <row r="517" spans="1:6" ht="16.5" customHeight="1" x14ac:dyDescent="0.45">
      <c r="A517" s="750"/>
      <c r="B517" s="751"/>
      <c r="C517" s="746" t="s">
        <v>142</v>
      </c>
      <c r="D517" s="748"/>
      <c r="E517" s="58">
        <v>275307</v>
      </c>
      <c r="F517" s="58">
        <v>275307</v>
      </c>
    </row>
    <row r="518" spans="1:6" ht="16.5" customHeight="1" x14ac:dyDescent="0.45">
      <c r="A518" s="750"/>
      <c r="B518" s="743">
        <v>1991</v>
      </c>
      <c r="C518" s="744"/>
      <c r="D518" s="745"/>
      <c r="E518" s="60">
        <v>138481</v>
      </c>
      <c r="F518" s="61">
        <v>138481</v>
      </c>
    </row>
    <row r="519" spans="1:6" ht="16.5" customHeight="1" x14ac:dyDescent="0.45">
      <c r="A519" s="750"/>
      <c r="B519" s="743">
        <v>1992</v>
      </c>
      <c r="C519" s="744"/>
      <c r="D519" s="745"/>
      <c r="E519" s="60">
        <v>135319</v>
      </c>
      <c r="F519" s="61">
        <v>135319</v>
      </c>
    </row>
    <row r="520" spans="1:6" ht="16.5" customHeight="1" x14ac:dyDescent="0.45">
      <c r="A520" s="750"/>
      <c r="B520" s="743">
        <v>1993</v>
      </c>
      <c r="C520" s="744"/>
      <c r="D520" s="745"/>
      <c r="E520" s="60">
        <v>199751</v>
      </c>
      <c r="F520" s="61">
        <v>199751</v>
      </c>
    </row>
    <row r="521" spans="1:6" ht="16.5" customHeight="1" x14ac:dyDescent="0.45">
      <c r="A521" s="750"/>
      <c r="B521" s="743">
        <v>1994</v>
      </c>
      <c r="C521" s="744"/>
      <c r="D521" s="745"/>
      <c r="E521" s="60">
        <v>241630</v>
      </c>
      <c r="F521" s="61">
        <v>241630</v>
      </c>
    </row>
    <row r="522" spans="1:6" ht="16.5" customHeight="1" x14ac:dyDescent="0.45">
      <c r="A522" s="750"/>
      <c r="B522" s="743">
        <v>1995</v>
      </c>
      <c r="C522" s="744"/>
      <c r="D522" s="745"/>
      <c r="E522" s="60">
        <v>191016</v>
      </c>
      <c r="F522" s="61">
        <v>191016</v>
      </c>
    </row>
    <row r="523" spans="1:6" ht="16.5" customHeight="1" x14ac:dyDescent="0.45">
      <c r="A523" s="750"/>
      <c r="B523" s="743">
        <v>1996</v>
      </c>
      <c r="C523" s="744"/>
      <c r="D523" s="745"/>
      <c r="E523" s="60">
        <v>174795</v>
      </c>
      <c r="F523" s="61">
        <v>174795</v>
      </c>
    </row>
    <row r="524" spans="1:6" ht="16.5" customHeight="1" x14ac:dyDescent="0.45">
      <c r="A524" s="750"/>
      <c r="B524" s="743">
        <v>1997</v>
      </c>
      <c r="C524" s="744"/>
      <c r="D524" s="745"/>
      <c r="E524" s="60">
        <v>290093</v>
      </c>
      <c r="F524" s="61">
        <v>290093</v>
      </c>
    </row>
    <row r="525" spans="1:6" ht="16.5" customHeight="1" x14ac:dyDescent="0.45">
      <c r="A525" s="750"/>
      <c r="B525" s="743">
        <v>1998</v>
      </c>
      <c r="C525" s="744"/>
      <c r="D525" s="745"/>
      <c r="E525" s="60">
        <v>84090</v>
      </c>
      <c r="F525" s="61">
        <v>84090</v>
      </c>
    </row>
    <row r="526" spans="1:6" ht="16.5" customHeight="1" x14ac:dyDescent="0.45">
      <c r="A526" s="750"/>
      <c r="B526" s="743">
        <v>1999</v>
      </c>
      <c r="C526" s="744"/>
      <c r="D526" s="745"/>
      <c r="E526" s="60">
        <v>216150</v>
      </c>
      <c r="F526" s="61">
        <v>216150</v>
      </c>
    </row>
    <row r="527" spans="1:6" ht="16.5" customHeight="1" x14ac:dyDescent="0.45">
      <c r="A527" s="750"/>
      <c r="B527" s="743">
        <v>2000</v>
      </c>
      <c r="C527" s="744"/>
      <c r="D527" s="745"/>
      <c r="E527" s="60">
        <v>221977</v>
      </c>
      <c r="F527" s="61">
        <v>221977</v>
      </c>
    </row>
    <row r="528" spans="1:6" ht="16.5" customHeight="1" x14ac:dyDescent="0.45">
      <c r="A528" s="750"/>
      <c r="B528" s="743">
        <v>2001</v>
      </c>
      <c r="C528" s="744"/>
      <c r="D528" s="745"/>
      <c r="E528" s="60">
        <v>151651</v>
      </c>
      <c r="F528" s="61">
        <v>151651</v>
      </c>
    </row>
    <row r="529" spans="1:6" ht="16.5" customHeight="1" x14ac:dyDescent="0.45">
      <c r="A529" s="750"/>
      <c r="B529" s="743">
        <v>2002</v>
      </c>
      <c r="C529" s="744"/>
      <c r="D529" s="745"/>
      <c r="E529" s="60">
        <v>141121</v>
      </c>
      <c r="F529" s="61">
        <v>141121</v>
      </c>
    </row>
    <row r="530" spans="1:6" ht="16.5" customHeight="1" x14ac:dyDescent="0.45">
      <c r="A530" s="750"/>
      <c r="B530" s="743">
        <v>2003</v>
      </c>
      <c r="C530" s="744"/>
      <c r="D530" s="745"/>
      <c r="E530" s="60">
        <v>116049</v>
      </c>
      <c r="F530" s="61">
        <v>116049</v>
      </c>
    </row>
    <row r="531" spans="1:6" ht="16.5" customHeight="1" x14ac:dyDescent="0.45">
      <c r="A531" s="750"/>
      <c r="B531" s="743">
        <v>2004</v>
      </c>
      <c r="C531" s="744"/>
      <c r="D531" s="745"/>
      <c r="E531" s="60">
        <v>89999</v>
      </c>
      <c r="F531" s="61">
        <v>89999</v>
      </c>
    </row>
    <row r="532" spans="1:6" ht="16.5" customHeight="1" x14ac:dyDescent="0.45">
      <c r="A532" s="750"/>
      <c r="B532" s="743">
        <v>2005</v>
      </c>
      <c r="C532" s="744"/>
      <c r="D532" s="745"/>
      <c r="E532" s="60">
        <v>93658</v>
      </c>
      <c r="F532" s="61">
        <v>93658</v>
      </c>
    </row>
    <row r="533" spans="1:6" ht="16.5" customHeight="1" x14ac:dyDescent="0.45">
      <c r="A533" s="750"/>
      <c r="B533" s="743">
        <v>2006</v>
      </c>
      <c r="C533" s="744"/>
      <c r="D533" s="745"/>
      <c r="E533" s="60">
        <v>112088</v>
      </c>
      <c r="F533" s="61">
        <v>112088</v>
      </c>
    </row>
    <row r="534" spans="1:6" ht="16.5" customHeight="1" x14ac:dyDescent="0.45">
      <c r="A534" s="750"/>
      <c r="B534" s="743">
        <v>2007</v>
      </c>
      <c r="C534" s="744"/>
      <c r="D534" s="745"/>
      <c r="E534" s="60">
        <v>126924</v>
      </c>
      <c r="F534" s="61">
        <v>126924</v>
      </c>
    </row>
    <row r="535" spans="1:6" ht="16.5" customHeight="1" x14ac:dyDescent="0.45">
      <c r="A535" s="750"/>
      <c r="B535" s="743">
        <v>2008</v>
      </c>
      <c r="C535" s="744"/>
      <c r="D535" s="745"/>
      <c r="E535" s="60">
        <v>102630</v>
      </c>
      <c r="F535" s="61">
        <v>102630</v>
      </c>
    </row>
    <row r="536" spans="1:6" ht="16.5" customHeight="1" x14ac:dyDescent="0.45">
      <c r="A536" s="750"/>
      <c r="B536" s="743">
        <v>2009</v>
      </c>
      <c r="C536" s="744"/>
      <c r="D536" s="745"/>
      <c r="E536" s="60">
        <v>104424</v>
      </c>
      <c r="F536" s="61">
        <v>104424</v>
      </c>
    </row>
    <row r="537" spans="1:6" ht="16.5" customHeight="1" x14ac:dyDescent="0.45">
      <c r="A537" s="750"/>
      <c r="B537" s="743">
        <v>2010</v>
      </c>
      <c r="C537" s="744"/>
      <c r="D537" s="745"/>
      <c r="E537" s="60">
        <v>112466</v>
      </c>
      <c r="F537" s="61">
        <v>112466</v>
      </c>
    </row>
    <row r="538" spans="1:6" ht="16.5" customHeight="1" x14ac:dyDescent="0.45">
      <c r="A538" s="750"/>
      <c r="B538" s="743">
        <v>2011</v>
      </c>
      <c r="C538" s="744"/>
      <c r="D538" s="745"/>
      <c r="E538" s="60">
        <v>127697</v>
      </c>
      <c r="F538" s="61">
        <v>127697</v>
      </c>
    </row>
    <row r="539" spans="1:6" ht="16.5" customHeight="1" x14ac:dyDescent="0.45">
      <c r="A539" s="750"/>
      <c r="B539" s="743">
        <v>2012</v>
      </c>
      <c r="C539" s="744"/>
      <c r="D539" s="745"/>
      <c r="E539" s="60">
        <v>131794</v>
      </c>
      <c r="F539" s="61">
        <v>131794</v>
      </c>
    </row>
    <row r="540" spans="1:6" ht="16.5" customHeight="1" x14ac:dyDescent="0.45">
      <c r="A540" s="750"/>
      <c r="B540" s="743">
        <v>2013</v>
      </c>
      <c r="C540" s="744"/>
      <c r="D540" s="745"/>
      <c r="E540" s="60">
        <v>130378</v>
      </c>
      <c r="F540" s="61">
        <v>130378</v>
      </c>
    </row>
    <row r="541" spans="1:6" ht="16.5" customHeight="1" x14ac:dyDescent="0.45">
      <c r="A541" s="750"/>
      <c r="B541" s="743">
        <v>2014</v>
      </c>
      <c r="C541" s="744"/>
      <c r="D541" s="745"/>
      <c r="E541" s="60">
        <v>147104</v>
      </c>
      <c r="F541" s="61">
        <v>147104</v>
      </c>
    </row>
    <row r="542" spans="1:6" ht="16.5" customHeight="1" x14ac:dyDescent="0.45">
      <c r="A542" s="750"/>
      <c r="B542" s="743">
        <v>2015</v>
      </c>
      <c r="C542" s="744"/>
      <c r="D542" s="745"/>
      <c r="E542" s="60">
        <v>146424</v>
      </c>
      <c r="F542" s="61">
        <v>146424</v>
      </c>
    </row>
    <row r="543" spans="1:6" ht="16.5" customHeight="1" x14ac:dyDescent="0.45">
      <c r="A543" s="750"/>
      <c r="B543" s="743">
        <v>2016</v>
      </c>
      <c r="C543" s="744"/>
      <c r="D543" s="745"/>
      <c r="E543" s="60">
        <v>47758</v>
      </c>
      <c r="F543" s="61">
        <v>47758</v>
      </c>
    </row>
    <row r="544" spans="1:6" ht="16.5" customHeight="1" x14ac:dyDescent="0.45">
      <c r="A544" s="750"/>
      <c r="B544" s="746" t="s">
        <v>145</v>
      </c>
      <c r="C544" s="747"/>
      <c r="D544" s="748"/>
      <c r="E544" s="58">
        <v>3775467</v>
      </c>
      <c r="F544" s="58">
        <v>3775467</v>
      </c>
    </row>
    <row r="545" spans="1:6" x14ac:dyDescent="0.45">
      <c r="A545" s="750"/>
      <c r="B545" s="749" t="s">
        <v>146</v>
      </c>
      <c r="C545" s="749" t="s">
        <v>147</v>
      </c>
      <c r="D545" s="56">
        <v>1991</v>
      </c>
      <c r="E545" s="57">
        <v>3317</v>
      </c>
      <c r="F545" s="57">
        <v>3317</v>
      </c>
    </row>
    <row r="546" spans="1:6" x14ac:dyDescent="0.45">
      <c r="A546" s="750"/>
      <c r="B546" s="750"/>
      <c r="C546" s="750"/>
      <c r="D546" s="56">
        <v>1992</v>
      </c>
      <c r="E546" s="57">
        <v>3591</v>
      </c>
      <c r="F546" s="57">
        <v>3591</v>
      </c>
    </row>
    <row r="547" spans="1:6" x14ac:dyDescent="0.45">
      <c r="A547" s="750"/>
      <c r="B547" s="750"/>
      <c r="C547" s="750"/>
      <c r="D547" s="56">
        <v>1993</v>
      </c>
      <c r="E547" s="57">
        <v>3488</v>
      </c>
      <c r="F547" s="57">
        <v>3488</v>
      </c>
    </row>
    <row r="548" spans="1:6" x14ac:dyDescent="0.45">
      <c r="A548" s="750"/>
      <c r="B548" s="750"/>
      <c r="C548" s="750"/>
      <c r="D548" s="56">
        <v>1994</v>
      </c>
      <c r="E548" s="57">
        <v>4001</v>
      </c>
      <c r="F548" s="57">
        <v>4001</v>
      </c>
    </row>
    <row r="549" spans="1:6" x14ac:dyDescent="0.45">
      <c r="A549" s="750"/>
      <c r="B549" s="750"/>
      <c r="C549" s="750"/>
      <c r="D549" s="56">
        <v>1995</v>
      </c>
      <c r="E549" s="57">
        <v>4161</v>
      </c>
      <c r="F549" s="57">
        <v>4161</v>
      </c>
    </row>
    <row r="550" spans="1:6" x14ac:dyDescent="0.45">
      <c r="A550" s="750"/>
      <c r="B550" s="750"/>
      <c r="C550" s="750"/>
      <c r="D550" s="56">
        <v>1996</v>
      </c>
      <c r="E550" s="57">
        <v>4657</v>
      </c>
      <c r="F550" s="57">
        <v>4657</v>
      </c>
    </row>
    <row r="551" spans="1:6" x14ac:dyDescent="0.45">
      <c r="A551" s="750"/>
      <c r="B551" s="750"/>
      <c r="C551" s="750"/>
      <c r="D551" s="56">
        <v>1997</v>
      </c>
      <c r="E551" s="57">
        <v>3499</v>
      </c>
      <c r="F551" s="57">
        <v>3499</v>
      </c>
    </row>
    <row r="552" spans="1:6" x14ac:dyDescent="0.45">
      <c r="A552" s="750"/>
      <c r="B552" s="750"/>
      <c r="C552" s="750"/>
      <c r="D552" s="56">
        <v>1998</v>
      </c>
      <c r="E552" s="57">
        <v>2835</v>
      </c>
      <c r="F552" s="57">
        <v>2835</v>
      </c>
    </row>
    <row r="553" spans="1:6" x14ac:dyDescent="0.45">
      <c r="A553" s="750"/>
      <c r="B553" s="750"/>
      <c r="C553" s="750"/>
      <c r="D553" s="56">
        <v>1999</v>
      </c>
      <c r="E553" s="57">
        <v>15909</v>
      </c>
      <c r="F553" s="57">
        <v>15909</v>
      </c>
    </row>
    <row r="554" spans="1:6" x14ac:dyDescent="0.45">
      <c r="A554" s="750"/>
      <c r="B554" s="750"/>
      <c r="C554" s="750"/>
      <c r="D554" s="56">
        <v>2000</v>
      </c>
      <c r="E554" s="57">
        <v>15159</v>
      </c>
      <c r="F554" s="57">
        <v>15159</v>
      </c>
    </row>
    <row r="555" spans="1:6" x14ac:dyDescent="0.45">
      <c r="A555" s="750"/>
      <c r="B555" s="750"/>
      <c r="C555" s="750"/>
      <c r="D555" s="56">
        <v>2001</v>
      </c>
      <c r="E555" s="57">
        <v>14277</v>
      </c>
      <c r="F555" s="57">
        <v>14277</v>
      </c>
    </row>
    <row r="556" spans="1:6" x14ac:dyDescent="0.45">
      <c r="A556" s="750"/>
      <c r="B556" s="750"/>
      <c r="C556" s="750"/>
      <c r="D556" s="56">
        <v>2002</v>
      </c>
      <c r="E556" s="57">
        <v>12912</v>
      </c>
      <c r="F556" s="57">
        <v>12912</v>
      </c>
    </row>
    <row r="557" spans="1:6" x14ac:dyDescent="0.45">
      <c r="A557" s="750"/>
      <c r="B557" s="750"/>
      <c r="C557" s="750"/>
      <c r="D557" s="56">
        <v>2003</v>
      </c>
      <c r="E557" s="57">
        <v>8877</v>
      </c>
      <c r="F557" s="57">
        <v>8877</v>
      </c>
    </row>
    <row r="558" spans="1:6" x14ac:dyDescent="0.45">
      <c r="A558" s="750"/>
      <c r="B558" s="750"/>
      <c r="C558" s="750"/>
      <c r="D558" s="56">
        <v>2004</v>
      </c>
      <c r="E558" s="57">
        <v>10777</v>
      </c>
      <c r="F558" s="57">
        <v>10777</v>
      </c>
    </row>
    <row r="559" spans="1:6" x14ac:dyDescent="0.45">
      <c r="A559" s="750"/>
      <c r="B559" s="750"/>
      <c r="C559" s="750"/>
      <c r="D559" s="56">
        <v>2005</v>
      </c>
      <c r="E559" s="57">
        <v>10451</v>
      </c>
      <c r="F559" s="57">
        <v>10451</v>
      </c>
    </row>
    <row r="560" spans="1:6" x14ac:dyDescent="0.45">
      <c r="A560" s="750"/>
      <c r="B560" s="750"/>
      <c r="C560" s="750"/>
      <c r="D560" s="56">
        <v>2006</v>
      </c>
      <c r="E560" s="57">
        <v>12099</v>
      </c>
      <c r="F560" s="57">
        <v>12099</v>
      </c>
    </row>
    <row r="561" spans="1:6" x14ac:dyDescent="0.45">
      <c r="A561" s="750"/>
      <c r="B561" s="750"/>
      <c r="C561" s="750"/>
      <c r="D561" s="56">
        <v>2007</v>
      </c>
      <c r="E561" s="57">
        <v>3112</v>
      </c>
      <c r="F561" s="57">
        <v>3112</v>
      </c>
    </row>
    <row r="562" spans="1:6" x14ac:dyDescent="0.45">
      <c r="A562" s="750"/>
      <c r="B562" s="750"/>
      <c r="C562" s="750"/>
      <c r="D562" s="56">
        <v>2008</v>
      </c>
      <c r="E562" s="57">
        <v>9477</v>
      </c>
      <c r="F562" s="57">
        <v>9477</v>
      </c>
    </row>
    <row r="563" spans="1:6" x14ac:dyDescent="0.45">
      <c r="A563" s="750"/>
      <c r="B563" s="750"/>
      <c r="C563" s="750"/>
      <c r="D563" s="56">
        <v>2009</v>
      </c>
      <c r="E563" s="57">
        <v>6377</v>
      </c>
      <c r="F563" s="57">
        <v>6377</v>
      </c>
    </row>
    <row r="564" spans="1:6" x14ac:dyDescent="0.45">
      <c r="A564" s="750"/>
      <c r="B564" s="750"/>
      <c r="C564" s="750"/>
      <c r="D564" s="56">
        <v>2010</v>
      </c>
      <c r="E564" s="57">
        <v>7858</v>
      </c>
      <c r="F564" s="57">
        <v>7858</v>
      </c>
    </row>
    <row r="565" spans="1:6" x14ac:dyDescent="0.45">
      <c r="A565" s="750"/>
      <c r="B565" s="750"/>
      <c r="C565" s="750"/>
      <c r="D565" s="56">
        <v>2011</v>
      </c>
      <c r="E565" s="57">
        <v>7569</v>
      </c>
      <c r="F565" s="57">
        <v>7569</v>
      </c>
    </row>
    <row r="566" spans="1:6" x14ac:dyDescent="0.45">
      <c r="A566" s="750"/>
      <c r="B566" s="750"/>
      <c r="C566" s="750"/>
      <c r="D566" s="56">
        <v>2012</v>
      </c>
      <c r="E566" s="57">
        <v>8034</v>
      </c>
      <c r="F566" s="57">
        <v>8034</v>
      </c>
    </row>
    <row r="567" spans="1:6" x14ac:dyDescent="0.45">
      <c r="A567" s="750"/>
      <c r="B567" s="750"/>
      <c r="C567" s="750"/>
      <c r="D567" s="56">
        <v>2013</v>
      </c>
      <c r="E567" s="57">
        <v>10969</v>
      </c>
      <c r="F567" s="57">
        <v>10969</v>
      </c>
    </row>
    <row r="568" spans="1:6" x14ac:dyDescent="0.45">
      <c r="A568" s="750"/>
      <c r="B568" s="750"/>
      <c r="C568" s="750"/>
      <c r="D568" s="56">
        <v>2014</v>
      </c>
      <c r="E568" s="57">
        <v>3871</v>
      </c>
      <c r="F568" s="57">
        <v>3871</v>
      </c>
    </row>
    <row r="569" spans="1:6" x14ac:dyDescent="0.45">
      <c r="A569" s="750"/>
      <c r="B569" s="750"/>
      <c r="C569" s="750"/>
      <c r="D569" s="56">
        <v>2015</v>
      </c>
      <c r="E569" s="57">
        <v>6260</v>
      </c>
      <c r="F569" s="57">
        <v>6260</v>
      </c>
    </row>
    <row r="570" spans="1:6" x14ac:dyDescent="0.45">
      <c r="A570" s="750"/>
      <c r="B570" s="750"/>
      <c r="C570" s="751"/>
      <c r="D570" s="56">
        <v>2016</v>
      </c>
      <c r="E570" s="57">
        <v>1958</v>
      </c>
      <c r="F570" s="57">
        <v>1958</v>
      </c>
    </row>
    <row r="571" spans="1:6" ht="16.5" customHeight="1" x14ac:dyDescent="0.45">
      <c r="A571" s="750"/>
      <c r="B571" s="750"/>
      <c r="C571" s="746" t="s">
        <v>142</v>
      </c>
      <c r="D571" s="748"/>
      <c r="E571" s="58">
        <v>195495</v>
      </c>
      <c r="F571" s="58">
        <v>195495</v>
      </c>
    </row>
    <row r="572" spans="1:6" x14ac:dyDescent="0.45">
      <c r="A572" s="750"/>
      <c r="B572" s="750"/>
      <c r="C572" s="749" t="s">
        <v>148</v>
      </c>
      <c r="D572" s="56">
        <v>1991</v>
      </c>
      <c r="E572" s="57">
        <v>8482</v>
      </c>
      <c r="F572" s="57">
        <v>8482</v>
      </c>
    </row>
    <row r="573" spans="1:6" x14ac:dyDescent="0.45">
      <c r="A573" s="750"/>
      <c r="B573" s="750"/>
      <c r="C573" s="750"/>
      <c r="D573" s="56">
        <v>1992</v>
      </c>
      <c r="E573" s="57">
        <v>1883</v>
      </c>
      <c r="F573" s="57">
        <v>1883</v>
      </c>
    </row>
    <row r="574" spans="1:6" x14ac:dyDescent="0.45">
      <c r="A574" s="750"/>
      <c r="B574" s="750"/>
      <c r="C574" s="750"/>
      <c r="D574" s="56">
        <v>1993</v>
      </c>
      <c r="E574" s="57">
        <v>2052</v>
      </c>
      <c r="F574" s="57">
        <v>2052</v>
      </c>
    </row>
    <row r="575" spans="1:6" x14ac:dyDescent="0.45">
      <c r="A575" s="750"/>
      <c r="B575" s="750"/>
      <c r="C575" s="750"/>
      <c r="D575" s="56">
        <v>1994</v>
      </c>
      <c r="E575" s="57">
        <v>2657</v>
      </c>
      <c r="F575" s="57">
        <v>2657</v>
      </c>
    </row>
    <row r="576" spans="1:6" x14ac:dyDescent="0.45">
      <c r="A576" s="750"/>
      <c r="B576" s="750"/>
      <c r="C576" s="750"/>
      <c r="D576" s="56">
        <v>1995</v>
      </c>
      <c r="E576" s="57">
        <v>2684</v>
      </c>
      <c r="F576" s="57">
        <v>2684</v>
      </c>
    </row>
    <row r="577" spans="1:6" x14ac:dyDescent="0.45">
      <c r="A577" s="750"/>
      <c r="B577" s="750"/>
      <c r="C577" s="750"/>
      <c r="D577" s="56">
        <v>1999</v>
      </c>
      <c r="E577" s="57">
        <v>5041</v>
      </c>
      <c r="F577" s="57">
        <v>5041</v>
      </c>
    </row>
    <row r="578" spans="1:6" x14ac:dyDescent="0.45">
      <c r="A578" s="750"/>
      <c r="B578" s="750"/>
      <c r="C578" s="750"/>
      <c r="D578" s="56">
        <v>2000</v>
      </c>
      <c r="E578" s="57">
        <v>4501</v>
      </c>
      <c r="F578" s="57">
        <v>4501</v>
      </c>
    </row>
    <row r="579" spans="1:6" x14ac:dyDescent="0.45">
      <c r="A579" s="750"/>
      <c r="B579" s="750"/>
      <c r="C579" s="750"/>
      <c r="D579" s="56">
        <v>2001</v>
      </c>
      <c r="E579" s="57">
        <v>4467</v>
      </c>
      <c r="F579" s="57">
        <v>4467</v>
      </c>
    </row>
    <row r="580" spans="1:6" x14ac:dyDescent="0.45">
      <c r="A580" s="750"/>
      <c r="B580" s="750"/>
      <c r="C580" s="750"/>
      <c r="D580" s="56">
        <v>2002</v>
      </c>
      <c r="E580" s="57">
        <v>5333</v>
      </c>
      <c r="F580" s="57">
        <v>5333</v>
      </c>
    </row>
    <row r="581" spans="1:6" x14ac:dyDescent="0.45">
      <c r="A581" s="750"/>
      <c r="B581" s="750"/>
      <c r="C581" s="750"/>
      <c r="D581" s="56">
        <v>2003</v>
      </c>
      <c r="E581" s="57">
        <v>2833</v>
      </c>
      <c r="F581" s="57">
        <v>2833</v>
      </c>
    </row>
    <row r="582" spans="1:6" x14ac:dyDescent="0.45">
      <c r="A582" s="750"/>
      <c r="B582" s="750"/>
      <c r="C582" s="750"/>
      <c r="D582" s="56">
        <v>2004</v>
      </c>
      <c r="E582" s="57">
        <v>3681</v>
      </c>
      <c r="F582" s="57">
        <v>3681</v>
      </c>
    </row>
    <row r="583" spans="1:6" x14ac:dyDescent="0.45">
      <c r="A583" s="750"/>
      <c r="B583" s="750"/>
      <c r="C583" s="750"/>
      <c r="D583" s="56">
        <v>2005</v>
      </c>
      <c r="E583" s="57">
        <v>3474</v>
      </c>
      <c r="F583" s="57">
        <v>3474</v>
      </c>
    </row>
    <row r="584" spans="1:6" x14ac:dyDescent="0.45">
      <c r="A584" s="750"/>
      <c r="B584" s="750"/>
      <c r="C584" s="750"/>
      <c r="D584" s="56">
        <v>2006</v>
      </c>
      <c r="E584" s="57">
        <v>4145</v>
      </c>
      <c r="F584" s="57">
        <v>4145</v>
      </c>
    </row>
    <row r="585" spans="1:6" x14ac:dyDescent="0.45">
      <c r="A585" s="750"/>
      <c r="B585" s="750"/>
      <c r="C585" s="750"/>
      <c r="D585" s="56">
        <v>2007</v>
      </c>
      <c r="E585" s="59">
        <v>506</v>
      </c>
      <c r="F585" s="59">
        <v>506</v>
      </c>
    </row>
    <row r="586" spans="1:6" x14ac:dyDescent="0.45">
      <c r="A586" s="750"/>
      <c r="B586" s="750"/>
      <c r="C586" s="750"/>
      <c r="D586" s="56">
        <v>2008</v>
      </c>
      <c r="E586" s="57">
        <v>4413</v>
      </c>
      <c r="F586" s="57">
        <v>4413</v>
      </c>
    </row>
    <row r="587" spans="1:6" x14ac:dyDescent="0.45">
      <c r="A587" s="750"/>
      <c r="B587" s="750"/>
      <c r="C587" s="750"/>
      <c r="D587" s="56">
        <v>2009</v>
      </c>
      <c r="E587" s="57">
        <v>4044</v>
      </c>
      <c r="F587" s="57">
        <v>4044</v>
      </c>
    </row>
    <row r="588" spans="1:6" x14ac:dyDescent="0.45">
      <c r="A588" s="750"/>
      <c r="B588" s="750"/>
      <c r="C588" s="750"/>
      <c r="D588" s="56">
        <v>2010</v>
      </c>
      <c r="E588" s="57">
        <v>5406</v>
      </c>
      <c r="F588" s="57">
        <v>5406</v>
      </c>
    </row>
    <row r="589" spans="1:6" x14ac:dyDescent="0.45">
      <c r="A589" s="750"/>
      <c r="B589" s="750"/>
      <c r="C589" s="750"/>
      <c r="D589" s="56">
        <v>2011</v>
      </c>
      <c r="E589" s="57">
        <v>5439</v>
      </c>
      <c r="F589" s="57">
        <v>5439</v>
      </c>
    </row>
    <row r="590" spans="1:6" x14ac:dyDescent="0.45">
      <c r="A590" s="750"/>
      <c r="B590" s="750"/>
      <c r="C590" s="750"/>
      <c r="D590" s="56">
        <v>2012</v>
      </c>
      <c r="E590" s="57">
        <v>5874</v>
      </c>
      <c r="F590" s="57">
        <v>5874</v>
      </c>
    </row>
    <row r="591" spans="1:6" x14ac:dyDescent="0.45">
      <c r="A591" s="750"/>
      <c r="B591" s="750"/>
      <c r="C591" s="750"/>
      <c r="D591" s="56">
        <v>2013</v>
      </c>
      <c r="E591" s="57">
        <v>9693</v>
      </c>
      <c r="F591" s="57">
        <v>9693</v>
      </c>
    </row>
    <row r="592" spans="1:6" x14ac:dyDescent="0.45">
      <c r="A592" s="750"/>
      <c r="B592" s="750"/>
      <c r="C592" s="750"/>
      <c r="D592" s="56">
        <v>2014</v>
      </c>
      <c r="E592" s="57">
        <v>3406</v>
      </c>
      <c r="F592" s="57">
        <v>3406</v>
      </c>
    </row>
    <row r="593" spans="1:6" x14ac:dyDescent="0.45">
      <c r="A593" s="750"/>
      <c r="B593" s="750"/>
      <c r="C593" s="750"/>
      <c r="D593" s="56">
        <v>2015</v>
      </c>
      <c r="E593" s="57">
        <v>5720</v>
      </c>
      <c r="F593" s="57">
        <v>5720</v>
      </c>
    </row>
    <row r="594" spans="1:6" x14ac:dyDescent="0.45">
      <c r="A594" s="750"/>
      <c r="B594" s="750"/>
      <c r="C594" s="751"/>
      <c r="D594" s="56">
        <v>2016</v>
      </c>
      <c r="E594" s="57">
        <v>1826</v>
      </c>
      <c r="F594" s="57">
        <v>1826</v>
      </c>
    </row>
    <row r="595" spans="1:6" ht="16.5" customHeight="1" x14ac:dyDescent="0.45">
      <c r="A595" s="750"/>
      <c r="B595" s="750"/>
      <c r="C595" s="746" t="s">
        <v>142</v>
      </c>
      <c r="D595" s="748"/>
      <c r="E595" s="58">
        <v>97560</v>
      </c>
      <c r="F595" s="58">
        <v>97560</v>
      </c>
    </row>
    <row r="596" spans="1:6" x14ac:dyDescent="0.45">
      <c r="A596" s="750"/>
      <c r="B596" s="750"/>
      <c r="C596" s="749" t="s">
        <v>149</v>
      </c>
      <c r="D596" s="56">
        <v>1991</v>
      </c>
      <c r="E596" s="57">
        <v>1114</v>
      </c>
      <c r="F596" s="57">
        <v>1114</v>
      </c>
    </row>
    <row r="597" spans="1:6" x14ac:dyDescent="0.45">
      <c r="A597" s="750"/>
      <c r="B597" s="750"/>
      <c r="C597" s="750"/>
      <c r="D597" s="56">
        <v>1992</v>
      </c>
      <c r="E597" s="59">
        <v>746</v>
      </c>
      <c r="F597" s="59">
        <v>746</v>
      </c>
    </row>
    <row r="598" spans="1:6" x14ac:dyDescent="0.45">
      <c r="A598" s="750"/>
      <c r="B598" s="750"/>
      <c r="C598" s="750"/>
      <c r="D598" s="56">
        <v>1993</v>
      </c>
      <c r="E598" s="59">
        <v>729</v>
      </c>
      <c r="F598" s="59">
        <v>729</v>
      </c>
    </row>
    <row r="599" spans="1:6" x14ac:dyDescent="0.45">
      <c r="A599" s="750"/>
      <c r="B599" s="750"/>
      <c r="C599" s="750"/>
      <c r="D599" s="56">
        <v>1994</v>
      </c>
      <c r="E599" s="57">
        <v>1156</v>
      </c>
      <c r="F599" s="57">
        <v>1156</v>
      </c>
    </row>
    <row r="600" spans="1:6" x14ac:dyDescent="0.45">
      <c r="A600" s="750"/>
      <c r="B600" s="750"/>
      <c r="C600" s="750"/>
      <c r="D600" s="56">
        <v>1995</v>
      </c>
      <c r="E600" s="57">
        <v>1056</v>
      </c>
      <c r="F600" s="57">
        <v>1056</v>
      </c>
    </row>
    <row r="601" spans="1:6" x14ac:dyDescent="0.45">
      <c r="A601" s="750"/>
      <c r="B601" s="750"/>
      <c r="C601" s="750"/>
      <c r="D601" s="56">
        <v>1999</v>
      </c>
      <c r="E601" s="59">
        <v>478</v>
      </c>
      <c r="F601" s="59">
        <v>478</v>
      </c>
    </row>
    <row r="602" spans="1:6" x14ac:dyDescent="0.45">
      <c r="A602" s="750"/>
      <c r="B602" s="750"/>
      <c r="C602" s="750"/>
      <c r="D602" s="56">
        <v>2000</v>
      </c>
      <c r="E602" s="59">
        <v>486</v>
      </c>
      <c r="F602" s="59">
        <v>486</v>
      </c>
    </row>
    <row r="603" spans="1:6" x14ac:dyDescent="0.45">
      <c r="A603" s="750"/>
      <c r="B603" s="750"/>
      <c r="C603" s="750"/>
      <c r="D603" s="56">
        <v>2001</v>
      </c>
      <c r="E603" s="59">
        <v>362</v>
      </c>
      <c r="F603" s="59">
        <v>362</v>
      </c>
    </row>
    <row r="604" spans="1:6" x14ac:dyDescent="0.45">
      <c r="A604" s="750"/>
      <c r="B604" s="750"/>
      <c r="C604" s="751"/>
      <c r="D604" s="56">
        <v>2002</v>
      </c>
      <c r="E604" s="59">
        <v>609</v>
      </c>
      <c r="F604" s="59">
        <v>609</v>
      </c>
    </row>
    <row r="605" spans="1:6" ht="16.5" customHeight="1" x14ac:dyDescent="0.45">
      <c r="A605" s="750"/>
      <c r="B605" s="751"/>
      <c r="C605" s="746" t="s">
        <v>142</v>
      </c>
      <c r="D605" s="748"/>
      <c r="E605" s="58">
        <v>6736</v>
      </c>
      <c r="F605" s="58">
        <v>6736</v>
      </c>
    </row>
    <row r="606" spans="1:6" ht="16.5" customHeight="1" x14ac:dyDescent="0.45">
      <c r="A606" s="750"/>
      <c r="B606" s="743">
        <v>1991</v>
      </c>
      <c r="C606" s="744"/>
      <c r="D606" s="745"/>
      <c r="E606" s="60">
        <v>12913</v>
      </c>
      <c r="F606" s="61">
        <v>12913</v>
      </c>
    </row>
    <row r="607" spans="1:6" ht="16.5" customHeight="1" x14ac:dyDescent="0.45">
      <c r="A607" s="750"/>
      <c r="B607" s="743">
        <v>1992</v>
      </c>
      <c r="C607" s="744"/>
      <c r="D607" s="745"/>
      <c r="E607" s="60">
        <v>6220</v>
      </c>
      <c r="F607" s="61">
        <v>6220</v>
      </c>
    </row>
    <row r="608" spans="1:6" ht="16.5" customHeight="1" x14ac:dyDescent="0.45">
      <c r="A608" s="750"/>
      <c r="B608" s="743">
        <v>1993</v>
      </c>
      <c r="C608" s="744"/>
      <c r="D608" s="745"/>
      <c r="E608" s="60">
        <v>6269</v>
      </c>
      <c r="F608" s="61">
        <v>6269</v>
      </c>
    </row>
    <row r="609" spans="1:6" ht="16.5" customHeight="1" x14ac:dyDescent="0.45">
      <c r="A609" s="750"/>
      <c r="B609" s="743">
        <v>1994</v>
      </c>
      <c r="C609" s="744"/>
      <c r="D609" s="745"/>
      <c r="E609" s="60">
        <v>7814</v>
      </c>
      <c r="F609" s="61">
        <v>7814</v>
      </c>
    </row>
    <row r="610" spans="1:6" ht="16.5" customHeight="1" x14ac:dyDescent="0.45">
      <c r="A610" s="750"/>
      <c r="B610" s="743">
        <v>1995</v>
      </c>
      <c r="C610" s="744"/>
      <c r="D610" s="745"/>
      <c r="E610" s="60">
        <v>7901</v>
      </c>
      <c r="F610" s="61">
        <v>7901</v>
      </c>
    </row>
    <row r="611" spans="1:6" ht="16.5" customHeight="1" x14ac:dyDescent="0.45">
      <c r="A611" s="750"/>
      <c r="B611" s="743">
        <v>1996</v>
      </c>
      <c r="C611" s="744"/>
      <c r="D611" s="745"/>
      <c r="E611" s="60">
        <v>4657</v>
      </c>
      <c r="F611" s="61">
        <v>4657</v>
      </c>
    </row>
    <row r="612" spans="1:6" ht="16.5" customHeight="1" x14ac:dyDescent="0.45">
      <c r="A612" s="750"/>
      <c r="B612" s="743">
        <v>1997</v>
      </c>
      <c r="C612" s="744"/>
      <c r="D612" s="745"/>
      <c r="E612" s="60">
        <v>3499</v>
      </c>
      <c r="F612" s="61">
        <v>3499</v>
      </c>
    </row>
    <row r="613" spans="1:6" ht="16.5" customHeight="1" x14ac:dyDescent="0.45">
      <c r="A613" s="750"/>
      <c r="B613" s="743">
        <v>1998</v>
      </c>
      <c r="C613" s="744"/>
      <c r="D613" s="745"/>
      <c r="E613" s="60">
        <v>2835</v>
      </c>
      <c r="F613" s="61">
        <v>2835</v>
      </c>
    </row>
    <row r="614" spans="1:6" ht="16.5" customHeight="1" x14ac:dyDescent="0.45">
      <c r="A614" s="750"/>
      <c r="B614" s="743">
        <v>1999</v>
      </c>
      <c r="C614" s="744"/>
      <c r="D614" s="745"/>
      <c r="E614" s="60">
        <v>21428</v>
      </c>
      <c r="F614" s="61">
        <v>21428</v>
      </c>
    </row>
    <row r="615" spans="1:6" ht="16.5" customHeight="1" x14ac:dyDescent="0.45">
      <c r="A615" s="750"/>
      <c r="B615" s="743">
        <v>2000</v>
      </c>
      <c r="C615" s="744"/>
      <c r="D615" s="745"/>
      <c r="E615" s="60">
        <v>20146</v>
      </c>
      <c r="F615" s="61">
        <v>20146</v>
      </c>
    </row>
    <row r="616" spans="1:6" ht="16.5" customHeight="1" x14ac:dyDescent="0.45">
      <c r="A616" s="750"/>
      <c r="B616" s="743">
        <v>2001</v>
      </c>
      <c r="C616" s="744"/>
      <c r="D616" s="745"/>
      <c r="E616" s="60">
        <v>19106</v>
      </c>
      <c r="F616" s="61">
        <v>19106</v>
      </c>
    </row>
    <row r="617" spans="1:6" ht="16.5" customHeight="1" x14ac:dyDescent="0.45">
      <c r="A617" s="750"/>
      <c r="B617" s="743">
        <v>2002</v>
      </c>
      <c r="C617" s="744"/>
      <c r="D617" s="745"/>
      <c r="E617" s="60">
        <v>18854</v>
      </c>
      <c r="F617" s="61">
        <v>18854</v>
      </c>
    </row>
    <row r="618" spans="1:6" ht="16.5" customHeight="1" x14ac:dyDescent="0.45">
      <c r="A618" s="750"/>
      <c r="B618" s="743">
        <v>2003</v>
      </c>
      <c r="C618" s="744"/>
      <c r="D618" s="745"/>
      <c r="E618" s="60">
        <v>11710</v>
      </c>
      <c r="F618" s="61">
        <v>11710</v>
      </c>
    </row>
    <row r="619" spans="1:6" ht="16.5" customHeight="1" x14ac:dyDescent="0.45">
      <c r="A619" s="750"/>
      <c r="B619" s="743">
        <v>2004</v>
      </c>
      <c r="C619" s="744"/>
      <c r="D619" s="745"/>
      <c r="E619" s="60">
        <v>14458</v>
      </c>
      <c r="F619" s="61">
        <v>14458</v>
      </c>
    </row>
    <row r="620" spans="1:6" ht="16.5" customHeight="1" x14ac:dyDescent="0.45">
      <c r="A620" s="750"/>
      <c r="B620" s="743">
        <v>2005</v>
      </c>
      <c r="C620" s="744"/>
      <c r="D620" s="745"/>
      <c r="E620" s="60">
        <v>13925</v>
      </c>
      <c r="F620" s="61">
        <v>13925</v>
      </c>
    </row>
    <row r="621" spans="1:6" ht="16.5" customHeight="1" x14ac:dyDescent="0.45">
      <c r="A621" s="750"/>
      <c r="B621" s="743">
        <v>2006</v>
      </c>
      <c r="C621" s="744"/>
      <c r="D621" s="745"/>
      <c r="E621" s="60">
        <v>16244</v>
      </c>
      <c r="F621" s="61">
        <v>16244</v>
      </c>
    </row>
    <row r="622" spans="1:6" ht="16.5" customHeight="1" x14ac:dyDescent="0.45">
      <c r="A622" s="750"/>
      <c r="B622" s="743">
        <v>2007</v>
      </c>
      <c r="C622" s="744"/>
      <c r="D622" s="745"/>
      <c r="E622" s="60">
        <v>3618</v>
      </c>
      <c r="F622" s="61">
        <v>3618</v>
      </c>
    </row>
    <row r="623" spans="1:6" ht="16.5" customHeight="1" x14ac:dyDescent="0.45">
      <c r="A623" s="750"/>
      <c r="B623" s="743">
        <v>2008</v>
      </c>
      <c r="C623" s="744"/>
      <c r="D623" s="745"/>
      <c r="E623" s="60">
        <v>13890</v>
      </c>
      <c r="F623" s="61">
        <v>13890</v>
      </c>
    </row>
    <row r="624" spans="1:6" ht="16.5" customHeight="1" x14ac:dyDescent="0.45">
      <c r="A624" s="750"/>
      <c r="B624" s="743">
        <v>2009</v>
      </c>
      <c r="C624" s="744"/>
      <c r="D624" s="745"/>
      <c r="E624" s="60">
        <v>10421</v>
      </c>
      <c r="F624" s="61">
        <v>10421</v>
      </c>
    </row>
    <row r="625" spans="1:6" ht="16.5" customHeight="1" x14ac:dyDescent="0.45">
      <c r="A625" s="750"/>
      <c r="B625" s="743">
        <v>2010</v>
      </c>
      <c r="C625" s="744"/>
      <c r="D625" s="745"/>
      <c r="E625" s="60">
        <v>13264</v>
      </c>
      <c r="F625" s="61">
        <v>13264</v>
      </c>
    </row>
    <row r="626" spans="1:6" ht="16.5" customHeight="1" x14ac:dyDescent="0.45">
      <c r="A626" s="750"/>
      <c r="B626" s="743">
        <v>2011</v>
      </c>
      <c r="C626" s="744"/>
      <c r="D626" s="745"/>
      <c r="E626" s="60">
        <v>13008</v>
      </c>
      <c r="F626" s="61">
        <v>13008</v>
      </c>
    </row>
    <row r="627" spans="1:6" ht="16.5" customHeight="1" x14ac:dyDescent="0.45">
      <c r="A627" s="750"/>
      <c r="B627" s="743">
        <v>2012</v>
      </c>
      <c r="C627" s="744"/>
      <c r="D627" s="745"/>
      <c r="E627" s="60">
        <v>13908</v>
      </c>
      <c r="F627" s="61">
        <v>13908</v>
      </c>
    </row>
    <row r="628" spans="1:6" ht="16.5" customHeight="1" x14ac:dyDescent="0.45">
      <c r="A628" s="750"/>
      <c r="B628" s="743">
        <v>2013</v>
      </c>
      <c r="C628" s="744"/>
      <c r="D628" s="745"/>
      <c r="E628" s="60">
        <v>20662</v>
      </c>
      <c r="F628" s="61">
        <v>20662</v>
      </c>
    </row>
    <row r="629" spans="1:6" ht="16.5" customHeight="1" x14ac:dyDescent="0.45">
      <c r="A629" s="750"/>
      <c r="B629" s="743">
        <v>2014</v>
      </c>
      <c r="C629" s="744"/>
      <c r="D629" s="745"/>
      <c r="E629" s="60">
        <v>7277</v>
      </c>
      <c r="F629" s="61">
        <v>7277</v>
      </c>
    </row>
    <row r="630" spans="1:6" ht="16.5" customHeight="1" x14ac:dyDescent="0.45">
      <c r="A630" s="750"/>
      <c r="B630" s="743">
        <v>2015</v>
      </c>
      <c r="C630" s="744"/>
      <c r="D630" s="745"/>
      <c r="E630" s="60">
        <v>11980</v>
      </c>
      <c r="F630" s="61">
        <v>11980</v>
      </c>
    </row>
    <row r="631" spans="1:6" ht="16.5" customHeight="1" x14ac:dyDescent="0.45">
      <c r="A631" s="750"/>
      <c r="B631" s="743">
        <v>2016</v>
      </c>
      <c r="C631" s="744"/>
      <c r="D631" s="745"/>
      <c r="E631" s="60">
        <v>3784</v>
      </c>
      <c r="F631" s="61">
        <v>3784</v>
      </c>
    </row>
    <row r="632" spans="1:6" ht="16.5" customHeight="1" x14ac:dyDescent="0.45">
      <c r="A632" s="751"/>
      <c r="B632" s="746" t="s">
        <v>145</v>
      </c>
      <c r="C632" s="747"/>
      <c r="D632" s="748"/>
      <c r="E632" s="58">
        <v>299791</v>
      </c>
      <c r="F632" s="58">
        <v>299791</v>
      </c>
    </row>
    <row r="633" spans="1:6" ht="16.5" customHeight="1" x14ac:dyDescent="0.45">
      <c r="A633" s="743">
        <v>1991</v>
      </c>
      <c r="B633" s="744"/>
      <c r="C633" s="744"/>
      <c r="D633" s="745"/>
      <c r="E633" s="60">
        <v>151394</v>
      </c>
      <c r="F633" s="60">
        <v>151394</v>
      </c>
    </row>
    <row r="634" spans="1:6" ht="16.5" customHeight="1" x14ac:dyDescent="0.45">
      <c r="A634" s="743">
        <v>1992</v>
      </c>
      <c r="B634" s="744"/>
      <c r="C634" s="744"/>
      <c r="D634" s="745"/>
      <c r="E634" s="60">
        <v>141539</v>
      </c>
      <c r="F634" s="60">
        <v>141539</v>
      </c>
    </row>
    <row r="635" spans="1:6" ht="16.5" customHeight="1" x14ac:dyDescent="0.45">
      <c r="A635" s="743">
        <v>1993</v>
      </c>
      <c r="B635" s="744"/>
      <c r="C635" s="744"/>
      <c r="D635" s="745"/>
      <c r="E635" s="60">
        <v>206020</v>
      </c>
      <c r="F635" s="60">
        <v>206020</v>
      </c>
    </row>
    <row r="636" spans="1:6" ht="16.5" customHeight="1" x14ac:dyDescent="0.45">
      <c r="A636" s="743">
        <v>1994</v>
      </c>
      <c r="B636" s="744"/>
      <c r="C636" s="744"/>
      <c r="D636" s="745"/>
      <c r="E636" s="60">
        <v>249444</v>
      </c>
      <c r="F636" s="60">
        <v>249444</v>
      </c>
    </row>
    <row r="637" spans="1:6" ht="16.5" customHeight="1" x14ac:dyDescent="0.45">
      <c r="A637" s="743">
        <v>1995</v>
      </c>
      <c r="B637" s="744"/>
      <c r="C637" s="744"/>
      <c r="D637" s="745"/>
      <c r="E637" s="60">
        <v>198917</v>
      </c>
      <c r="F637" s="60">
        <v>198917</v>
      </c>
    </row>
    <row r="638" spans="1:6" ht="16.5" customHeight="1" x14ac:dyDescent="0.45">
      <c r="A638" s="743">
        <v>1996</v>
      </c>
      <c r="B638" s="744"/>
      <c r="C638" s="744"/>
      <c r="D638" s="745"/>
      <c r="E638" s="60">
        <v>179452</v>
      </c>
      <c r="F638" s="60">
        <v>179452</v>
      </c>
    </row>
    <row r="639" spans="1:6" ht="16.5" customHeight="1" x14ac:dyDescent="0.45">
      <c r="A639" s="743">
        <v>1997</v>
      </c>
      <c r="B639" s="744"/>
      <c r="C639" s="744"/>
      <c r="D639" s="745"/>
      <c r="E639" s="60">
        <v>293592</v>
      </c>
      <c r="F639" s="60">
        <v>293592</v>
      </c>
    </row>
    <row r="640" spans="1:6" ht="16.5" customHeight="1" x14ac:dyDescent="0.45">
      <c r="A640" s="743">
        <v>1998</v>
      </c>
      <c r="B640" s="744"/>
      <c r="C640" s="744"/>
      <c r="D640" s="745"/>
      <c r="E640" s="60">
        <v>86925</v>
      </c>
      <c r="F640" s="60">
        <v>86925</v>
      </c>
    </row>
    <row r="641" spans="1:6" ht="16.5" customHeight="1" x14ac:dyDescent="0.45">
      <c r="A641" s="743">
        <v>1999</v>
      </c>
      <c r="B641" s="744"/>
      <c r="C641" s="744"/>
      <c r="D641" s="745"/>
      <c r="E641" s="60">
        <v>237578</v>
      </c>
      <c r="F641" s="60">
        <v>237578</v>
      </c>
    </row>
    <row r="642" spans="1:6" ht="16.5" customHeight="1" x14ac:dyDescent="0.45">
      <c r="A642" s="743">
        <v>2000</v>
      </c>
      <c r="B642" s="744"/>
      <c r="C642" s="744"/>
      <c r="D642" s="745"/>
      <c r="E642" s="60">
        <v>242123</v>
      </c>
      <c r="F642" s="60">
        <v>242123</v>
      </c>
    </row>
    <row r="643" spans="1:6" ht="16.5" customHeight="1" x14ac:dyDescent="0.45">
      <c r="A643" s="743">
        <v>2001</v>
      </c>
      <c r="B643" s="744"/>
      <c r="C643" s="744"/>
      <c r="D643" s="745"/>
      <c r="E643" s="60">
        <v>170757</v>
      </c>
      <c r="F643" s="60">
        <v>170757</v>
      </c>
    </row>
    <row r="644" spans="1:6" ht="16.5" customHeight="1" x14ac:dyDescent="0.45">
      <c r="A644" s="743">
        <v>2002</v>
      </c>
      <c r="B644" s="744"/>
      <c r="C644" s="744"/>
      <c r="D644" s="745"/>
      <c r="E644" s="60">
        <v>159975</v>
      </c>
      <c r="F644" s="60">
        <v>159975</v>
      </c>
    </row>
    <row r="645" spans="1:6" ht="16.5" customHeight="1" x14ac:dyDescent="0.45">
      <c r="A645" s="743">
        <v>2003</v>
      </c>
      <c r="B645" s="744"/>
      <c r="C645" s="744"/>
      <c r="D645" s="745"/>
      <c r="E645" s="60">
        <v>127759</v>
      </c>
      <c r="F645" s="60">
        <v>127759</v>
      </c>
    </row>
    <row r="646" spans="1:6" ht="16.5" customHeight="1" x14ac:dyDescent="0.45">
      <c r="A646" s="743">
        <v>2004</v>
      </c>
      <c r="B646" s="744"/>
      <c r="C646" s="744"/>
      <c r="D646" s="745"/>
      <c r="E646" s="60">
        <v>104457</v>
      </c>
      <c r="F646" s="60">
        <v>104457</v>
      </c>
    </row>
    <row r="647" spans="1:6" ht="16.5" customHeight="1" x14ac:dyDescent="0.45">
      <c r="A647" s="743">
        <v>2005</v>
      </c>
      <c r="B647" s="744"/>
      <c r="C647" s="744"/>
      <c r="D647" s="745"/>
      <c r="E647" s="60">
        <v>107583</v>
      </c>
      <c r="F647" s="60">
        <v>107583</v>
      </c>
    </row>
    <row r="648" spans="1:6" ht="16.5" customHeight="1" x14ac:dyDescent="0.45">
      <c r="A648" s="743">
        <v>2006</v>
      </c>
      <c r="B648" s="744"/>
      <c r="C648" s="744"/>
      <c r="D648" s="745"/>
      <c r="E648" s="60">
        <v>128332</v>
      </c>
      <c r="F648" s="60">
        <v>128332</v>
      </c>
    </row>
    <row r="649" spans="1:6" ht="16.5" customHeight="1" x14ac:dyDescent="0.45">
      <c r="A649" s="743">
        <v>2007</v>
      </c>
      <c r="B649" s="744"/>
      <c r="C649" s="744"/>
      <c r="D649" s="745"/>
      <c r="E649" s="60">
        <v>130542</v>
      </c>
      <c r="F649" s="60">
        <v>130542</v>
      </c>
    </row>
    <row r="650" spans="1:6" ht="16.5" customHeight="1" x14ac:dyDescent="0.45">
      <c r="A650" s="743">
        <v>2008</v>
      </c>
      <c r="B650" s="744"/>
      <c r="C650" s="744"/>
      <c r="D650" s="745"/>
      <c r="E650" s="60">
        <v>116520</v>
      </c>
      <c r="F650" s="60">
        <v>116520</v>
      </c>
    </row>
    <row r="651" spans="1:6" ht="16.5" customHeight="1" x14ac:dyDescent="0.45">
      <c r="A651" s="743">
        <v>2009</v>
      </c>
      <c r="B651" s="744"/>
      <c r="C651" s="744"/>
      <c r="D651" s="745"/>
      <c r="E651" s="60">
        <v>114845</v>
      </c>
      <c r="F651" s="60">
        <v>114845</v>
      </c>
    </row>
    <row r="652" spans="1:6" ht="16.5" customHeight="1" x14ac:dyDescent="0.45">
      <c r="A652" s="743">
        <v>2010</v>
      </c>
      <c r="B652" s="744"/>
      <c r="C652" s="744"/>
      <c r="D652" s="745"/>
      <c r="E652" s="60">
        <v>125730</v>
      </c>
      <c r="F652" s="60">
        <v>125730</v>
      </c>
    </row>
    <row r="653" spans="1:6" ht="16.5" customHeight="1" x14ac:dyDescent="0.45">
      <c r="A653" s="743">
        <v>2011</v>
      </c>
      <c r="B653" s="744"/>
      <c r="C653" s="744"/>
      <c r="D653" s="745"/>
      <c r="E653" s="60">
        <v>140705</v>
      </c>
      <c r="F653" s="60">
        <v>140705</v>
      </c>
    </row>
    <row r="654" spans="1:6" ht="16.5" customHeight="1" x14ac:dyDescent="0.45">
      <c r="A654" s="743">
        <v>2012</v>
      </c>
      <c r="B654" s="744"/>
      <c r="C654" s="744"/>
      <c r="D654" s="745"/>
      <c r="E654" s="60">
        <v>145702</v>
      </c>
      <c r="F654" s="60">
        <v>145702</v>
      </c>
    </row>
    <row r="655" spans="1:6" ht="16.5" customHeight="1" x14ac:dyDescent="0.45">
      <c r="A655" s="743">
        <v>2013</v>
      </c>
      <c r="B655" s="744"/>
      <c r="C655" s="744"/>
      <c r="D655" s="745"/>
      <c r="E655" s="60">
        <v>151040</v>
      </c>
      <c r="F655" s="60">
        <v>151040</v>
      </c>
    </row>
    <row r="656" spans="1:6" ht="16.5" customHeight="1" x14ac:dyDescent="0.45">
      <c r="A656" s="743">
        <v>2014</v>
      </c>
      <c r="B656" s="744"/>
      <c r="C656" s="744"/>
      <c r="D656" s="745"/>
      <c r="E656" s="60">
        <v>154381</v>
      </c>
      <c r="F656" s="60">
        <v>154381</v>
      </c>
    </row>
    <row r="657" spans="1:6" ht="16.5" customHeight="1" x14ac:dyDescent="0.45">
      <c r="A657" s="743">
        <v>2015</v>
      </c>
      <c r="B657" s="744"/>
      <c r="C657" s="744"/>
      <c r="D657" s="745"/>
      <c r="E657" s="60">
        <v>158404</v>
      </c>
      <c r="F657" s="60">
        <v>158404</v>
      </c>
    </row>
    <row r="658" spans="1:6" ht="16.5" customHeight="1" x14ac:dyDescent="0.45">
      <c r="A658" s="743">
        <v>2016</v>
      </c>
      <c r="B658" s="744"/>
      <c r="C658" s="744"/>
      <c r="D658" s="745"/>
      <c r="E658" s="60">
        <v>51542</v>
      </c>
      <c r="F658" s="60">
        <v>51542</v>
      </c>
    </row>
    <row r="659" spans="1:6" ht="16.5" customHeight="1" x14ac:dyDescent="0.45">
      <c r="A659" s="746" t="s">
        <v>145</v>
      </c>
      <c r="B659" s="747"/>
      <c r="C659" s="747"/>
      <c r="D659" s="748"/>
      <c r="E659" s="58">
        <v>4075258</v>
      </c>
      <c r="F659" s="58">
        <v>4075258</v>
      </c>
    </row>
    <row r="660" spans="1:6" x14ac:dyDescent="0.45">
      <c r="A660" s="749" t="s">
        <v>152</v>
      </c>
      <c r="B660" s="749" t="s">
        <v>140</v>
      </c>
      <c r="C660" s="749" t="s">
        <v>141</v>
      </c>
      <c r="D660" s="56">
        <v>2002</v>
      </c>
      <c r="E660" s="59">
        <v>0</v>
      </c>
      <c r="F660" s="59">
        <v>0</v>
      </c>
    </row>
    <row r="661" spans="1:6" x14ac:dyDescent="0.45">
      <c r="A661" s="750"/>
      <c r="B661" s="750"/>
      <c r="C661" s="750"/>
      <c r="D661" s="56">
        <v>2003</v>
      </c>
      <c r="E661" s="59">
        <v>0</v>
      </c>
      <c r="F661" s="59">
        <v>0</v>
      </c>
    </row>
    <row r="662" spans="1:6" x14ac:dyDescent="0.45">
      <c r="A662" s="750"/>
      <c r="B662" s="750"/>
      <c r="C662" s="750"/>
      <c r="D662" s="56">
        <v>2004</v>
      </c>
      <c r="E662" s="59">
        <v>0</v>
      </c>
      <c r="F662" s="59">
        <v>0</v>
      </c>
    </row>
    <row r="663" spans="1:6" x14ac:dyDescent="0.45">
      <c r="A663" s="750"/>
      <c r="B663" s="750"/>
      <c r="C663" s="750"/>
      <c r="D663" s="56">
        <v>2005</v>
      </c>
      <c r="E663" s="59">
        <v>0</v>
      </c>
      <c r="F663" s="59">
        <v>0</v>
      </c>
    </row>
    <row r="664" spans="1:6" x14ac:dyDescent="0.45">
      <c r="A664" s="750"/>
      <c r="B664" s="750"/>
      <c r="C664" s="750"/>
      <c r="D664" s="56">
        <v>2006</v>
      </c>
      <c r="E664" s="59">
        <v>0</v>
      </c>
      <c r="F664" s="59">
        <v>0</v>
      </c>
    </row>
    <row r="665" spans="1:6" x14ac:dyDescent="0.45">
      <c r="A665" s="750"/>
      <c r="B665" s="750"/>
      <c r="C665" s="751"/>
      <c r="D665" s="56">
        <v>2007</v>
      </c>
      <c r="E665" s="59">
        <v>0</v>
      </c>
      <c r="F665" s="59">
        <v>0</v>
      </c>
    </row>
    <row r="666" spans="1:6" ht="16.5" customHeight="1" x14ac:dyDescent="0.45">
      <c r="A666" s="750"/>
      <c r="B666" s="751"/>
      <c r="C666" s="746" t="s">
        <v>142</v>
      </c>
      <c r="D666" s="748"/>
      <c r="E666" s="62">
        <v>0</v>
      </c>
      <c r="F666" s="62">
        <v>0</v>
      </c>
    </row>
    <row r="667" spans="1:6" ht="16.5" customHeight="1" x14ac:dyDescent="0.45">
      <c r="A667" s="750"/>
      <c r="B667" s="743">
        <v>1991</v>
      </c>
      <c r="C667" s="744"/>
      <c r="D667" s="745"/>
      <c r="E667" s="63">
        <v>0</v>
      </c>
      <c r="F667" s="64">
        <v>0</v>
      </c>
    </row>
    <row r="668" spans="1:6" ht="16.5" customHeight="1" x14ac:dyDescent="0.45">
      <c r="A668" s="750"/>
      <c r="B668" s="743">
        <v>1992</v>
      </c>
      <c r="C668" s="744"/>
      <c r="D668" s="745"/>
      <c r="E668" s="63">
        <v>0</v>
      </c>
      <c r="F668" s="64">
        <v>0</v>
      </c>
    </row>
    <row r="669" spans="1:6" ht="16.5" customHeight="1" x14ac:dyDescent="0.45">
      <c r="A669" s="750"/>
      <c r="B669" s="743">
        <v>1993</v>
      </c>
      <c r="C669" s="744"/>
      <c r="D669" s="745"/>
      <c r="E669" s="63">
        <v>0</v>
      </c>
      <c r="F669" s="64">
        <v>0</v>
      </c>
    </row>
    <row r="670" spans="1:6" ht="16.5" customHeight="1" x14ac:dyDescent="0.45">
      <c r="A670" s="750"/>
      <c r="B670" s="743">
        <v>1994</v>
      </c>
      <c r="C670" s="744"/>
      <c r="D670" s="745"/>
      <c r="E670" s="63">
        <v>0</v>
      </c>
      <c r="F670" s="64">
        <v>0</v>
      </c>
    </row>
    <row r="671" spans="1:6" ht="16.5" customHeight="1" x14ac:dyDescent="0.45">
      <c r="A671" s="750"/>
      <c r="B671" s="743">
        <v>1995</v>
      </c>
      <c r="C671" s="744"/>
      <c r="D671" s="745"/>
      <c r="E671" s="63">
        <v>0</v>
      </c>
      <c r="F671" s="64">
        <v>0</v>
      </c>
    </row>
    <row r="672" spans="1:6" ht="16.5" customHeight="1" x14ac:dyDescent="0.45">
      <c r="A672" s="750"/>
      <c r="B672" s="743">
        <v>1996</v>
      </c>
      <c r="C672" s="744"/>
      <c r="D672" s="745"/>
      <c r="E672" s="63">
        <v>0</v>
      </c>
      <c r="F672" s="64">
        <v>0</v>
      </c>
    </row>
    <row r="673" spans="1:6" ht="16.5" customHeight="1" x14ac:dyDescent="0.45">
      <c r="A673" s="750"/>
      <c r="B673" s="743">
        <v>1997</v>
      </c>
      <c r="C673" s="744"/>
      <c r="D673" s="745"/>
      <c r="E673" s="63">
        <v>0</v>
      </c>
      <c r="F673" s="64">
        <v>0</v>
      </c>
    </row>
    <row r="674" spans="1:6" ht="16.5" customHeight="1" x14ac:dyDescent="0.45">
      <c r="A674" s="750"/>
      <c r="B674" s="743">
        <v>1998</v>
      </c>
      <c r="C674" s="744"/>
      <c r="D674" s="745"/>
      <c r="E674" s="63">
        <v>0</v>
      </c>
      <c r="F674" s="64">
        <v>0</v>
      </c>
    </row>
    <row r="675" spans="1:6" ht="16.5" customHeight="1" x14ac:dyDescent="0.45">
      <c r="A675" s="750"/>
      <c r="B675" s="743">
        <v>1999</v>
      </c>
      <c r="C675" s="744"/>
      <c r="D675" s="745"/>
      <c r="E675" s="63">
        <v>0</v>
      </c>
      <c r="F675" s="64">
        <v>0</v>
      </c>
    </row>
    <row r="676" spans="1:6" ht="16.5" customHeight="1" x14ac:dyDescent="0.45">
      <c r="A676" s="750"/>
      <c r="B676" s="743">
        <v>2000</v>
      </c>
      <c r="C676" s="744"/>
      <c r="D676" s="745"/>
      <c r="E676" s="63">
        <v>0</v>
      </c>
      <c r="F676" s="64">
        <v>0</v>
      </c>
    </row>
    <row r="677" spans="1:6" ht="16.5" customHeight="1" x14ac:dyDescent="0.45">
      <c r="A677" s="750"/>
      <c r="B677" s="743">
        <v>2001</v>
      </c>
      <c r="C677" s="744"/>
      <c r="D677" s="745"/>
      <c r="E677" s="63">
        <v>0</v>
      </c>
      <c r="F677" s="64">
        <v>0</v>
      </c>
    </row>
    <row r="678" spans="1:6" ht="16.5" customHeight="1" x14ac:dyDescent="0.45">
      <c r="A678" s="750"/>
      <c r="B678" s="743">
        <v>2002</v>
      </c>
      <c r="C678" s="744"/>
      <c r="D678" s="745"/>
      <c r="E678" s="63">
        <v>0</v>
      </c>
      <c r="F678" s="64">
        <v>0</v>
      </c>
    </row>
    <row r="679" spans="1:6" ht="16.5" customHeight="1" x14ac:dyDescent="0.45">
      <c r="A679" s="750"/>
      <c r="B679" s="743">
        <v>2003</v>
      </c>
      <c r="C679" s="744"/>
      <c r="D679" s="745"/>
      <c r="E679" s="63">
        <v>0</v>
      </c>
      <c r="F679" s="64">
        <v>0</v>
      </c>
    </row>
    <row r="680" spans="1:6" ht="16.5" customHeight="1" x14ac:dyDescent="0.45">
      <c r="A680" s="750"/>
      <c r="B680" s="743">
        <v>2004</v>
      </c>
      <c r="C680" s="744"/>
      <c r="D680" s="745"/>
      <c r="E680" s="63">
        <v>0</v>
      </c>
      <c r="F680" s="64">
        <v>0</v>
      </c>
    </row>
    <row r="681" spans="1:6" ht="16.5" customHeight="1" x14ac:dyDescent="0.45">
      <c r="A681" s="750"/>
      <c r="B681" s="743">
        <v>2005</v>
      </c>
      <c r="C681" s="744"/>
      <c r="D681" s="745"/>
      <c r="E681" s="63">
        <v>0</v>
      </c>
      <c r="F681" s="64">
        <v>0</v>
      </c>
    </row>
    <row r="682" spans="1:6" ht="16.5" customHeight="1" x14ac:dyDescent="0.45">
      <c r="A682" s="750"/>
      <c r="B682" s="743">
        <v>2006</v>
      </c>
      <c r="C682" s="744"/>
      <c r="D682" s="745"/>
      <c r="E682" s="63">
        <v>0</v>
      </c>
      <c r="F682" s="64">
        <v>0</v>
      </c>
    </row>
    <row r="683" spans="1:6" ht="16.5" customHeight="1" x14ac:dyDescent="0.45">
      <c r="A683" s="750"/>
      <c r="B683" s="743">
        <v>2007</v>
      </c>
      <c r="C683" s="744"/>
      <c r="D683" s="745"/>
      <c r="E683" s="63">
        <v>0</v>
      </c>
      <c r="F683" s="64">
        <v>0</v>
      </c>
    </row>
    <row r="684" spans="1:6" ht="16.5" customHeight="1" x14ac:dyDescent="0.45">
      <c r="A684" s="750"/>
      <c r="B684" s="743">
        <v>2008</v>
      </c>
      <c r="C684" s="744"/>
      <c r="D684" s="745"/>
      <c r="E684" s="63">
        <v>0</v>
      </c>
      <c r="F684" s="64">
        <v>0</v>
      </c>
    </row>
    <row r="685" spans="1:6" ht="16.5" customHeight="1" x14ac:dyDescent="0.45">
      <c r="A685" s="750"/>
      <c r="B685" s="743">
        <v>2009</v>
      </c>
      <c r="C685" s="744"/>
      <c r="D685" s="745"/>
      <c r="E685" s="63">
        <v>0</v>
      </c>
      <c r="F685" s="64">
        <v>0</v>
      </c>
    </row>
    <row r="686" spans="1:6" ht="16.5" customHeight="1" x14ac:dyDescent="0.45">
      <c r="A686" s="750"/>
      <c r="B686" s="743">
        <v>2010</v>
      </c>
      <c r="C686" s="744"/>
      <c r="D686" s="745"/>
      <c r="E686" s="63">
        <v>0</v>
      </c>
      <c r="F686" s="64">
        <v>0</v>
      </c>
    </row>
    <row r="687" spans="1:6" ht="16.5" customHeight="1" x14ac:dyDescent="0.45">
      <c r="A687" s="750"/>
      <c r="B687" s="743">
        <v>2011</v>
      </c>
      <c r="C687" s="744"/>
      <c r="D687" s="745"/>
      <c r="E687" s="63">
        <v>0</v>
      </c>
      <c r="F687" s="64">
        <v>0</v>
      </c>
    </row>
    <row r="688" spans="1:6" ht="16.5" customHeight="1" x14ac:dyDescent="0.45">
      <c r="A688" s="750"/>
      <c r="B688" s="743">
        <v>2012</v>
      </c>
      <c r="C688" s="744"/>
      <c r="D688" s="745"/>
      <c r="E688" s="63">
        <v>0</v>
      </c>
      <c r="F688" s="64">
        <v>0</v>
      </c>
    </row>
    <row r="689" spans="1:6" ht="16.5" customHeight="1" x14ac:dyDescent="0.45">
      <c r="A689" s="750"/>
      <c r="B689" s="743">
        <v>2013</v>
      </c>
      <c r="C689" s="744"/>
      <c r="D689" s="745"/>
      <c r="E689" s="63">
        <v>0</v>
      </c>
      <c r="F689" s="64">
        <v>0</v>
      </c>
    </row>
    <row r="690" spans="1:6" ht="16.5" customHeight="1" x14ac:dyDescent="0.45">
      <c r="A690" s="750"/>
      <c r="B690" s="743">
        <v>2014</v>
      </c>
      <c r="C690" s="744"/>
      <c r="D690" s="745"/>
      <c r="E690" s="63">
        <v>0</v>
      </c>
      <c r="F690" s="64">
        <v>0</v>
      </c>
    </row>
    <row r="691" spans="1:6" ht="16.5" customHeight="1" x14ac:dyDescent="0.45">
      <c r="A691" s="750"/>
      <c r="B691" s="743">
        <v>2015</v>
      </c>
      <c r="C691" s="744"/>
      <c r="D691" s="745"/>
      <c r="E691" s="63">
        <v>0</v>
      </c>
      <c r="F691" s="64">
        <v>0</v>
      </c>
    </row>
    <row r="692" spans="1:6" ht="16.5" customHeight="1" x14ac:dyDescent="0.45">
      <c r="A692" s="750"/>
      <c r="B692" s="743">
        <v>2016</v>
      </c>
      <c r="C692" s="744"/>
      <c r="D692" s="745"/>
      <c r="E692" s="63">
        <v>0</v>
      </c>
      <c r="F692" s="64">
        <v>0</v>
      </c>
    </row>
    <row r="693" spans="1:6" ht="16.5" customHeight="1" x14ac:dyDescent="0.45">
      <c r="A693" s="751"/>
      <c r="B693" s="746" t="s">
        <v>145</v>
      </c>
      <c r="C693" s="747"/>
      <c r="D693" s="748"/>
      <c r="E693" s="62">
        <v>0</v>
      </c>
      <c r="F693" s="62">
        <v>0</v>
      </c>
    </row>
    <row r="694" spans="1:6" ht="16.5" customHeight="1" x14ac:dyDescent="0.45">
      <c r="A694" s="743">
        <v>1991</v>
      </c>
      <c r="B694" s="744"/>
      <c r="C694" s="744"/>
      <c r="D694" s="745"/>
      <c r="E694" s="63">
        <v>0</v>
      </c>
      <c r="F694" s="63">
        <v>0</v>
      </c>
    </row>
    <row r="695" spans="1:6" ht="16.5" customHeight="1" x14ac:dyDescent="0.45">
      <c r="A695" s="743">
        <v>1992</v>
      </c>
      <c r="B695" s="744"/>
      <c r="C695" s="744"/>
      <c r="D695" s="745"/>
      <c r="E695" s="63">
        <v>0</v>
      </c>
      <c r="F695" s="63">
        <v>0</v>
      </c>
    </row>
    <row r="696" spans="1:6" ht="16.5" customHeight="1" x14ac:dyDescent="0.45">
      <c r="A696" s="743">
        <v>1993</v>
      </c>
      <c r="B696" s="744"/>
      <c r="C696" s="744"/>
      <c r="D696" s="745"/>
      <c r="E696" s="63">
        <v>0</v>
      </c>
      <c r="F696" s="63">
        <v>0</v>
      </c>
    </row>
    <row r="697" spans="1:6" ht="16.5" customHeight="1" x14ac:dyDescent="0.45">
      <c r="A697" s="743">
        <v>1994</v>
      </c>
      <c r="B697" s="744"/>
      <c r="C697" s="744"/>
      <c r="D697" s="745"/>
      <c r="E697" s="63">
        <v>0</v>
      </c>
      <c r="F697" s="63">
        <v>0</v>
      </c>
    </row>
    <row r="698" spans="1:6" ht="16.5" customHeight="1" x14ac:dyDescent="0.45">
      <c r="A698" s="743">
        <v>1995</v>
      </c>
      <c r="B698" s="744"/>
      <c r="C698" s="744"/>
      <c r="D698" s="745"/>
      <c r="E698" s="63">
        <v>0</v>
      </c>
      <c r="F698" s="63">
        <v>0</v>
      </c>
    </row>
    <row r="699" spans="1:6" ht="16.5" customHeight="1" x14ac:dyDescent="0.45">
      <c r="A699" s="743">
        <v>1996</v>
      </c>
      <c r="B699" s="744"/>
      <c r="C699" s="744"/>
      <c r="D699" s="745"/>
      <c r="E699" s="63">
        <v>0</v>
      </c>
      <c r="F699" s="63">
        <v>0</v>
      </c>
    </row>
    <row r="700" spans="1:6" ht="16.5" customHeight="1" x14ac:dyDescent="0.45">
      <c r="A700" s="743">
        <v>1997</v>
      </c>
      <c r="B700" s="744"/>
      <c r="C700" s="744"/>
      <c r="D700" s="745"/>
      <c r="E700" s="63">
        <v>0</v>
      </c>
      <c r="F700" s="63">
        <v>0</v>
      </c>
    </row>
    <row r="701" spans="1:6" ht="16.5" customHeight="1" x14ac:dyDescent="0.45">
      <c r="A701" s="743">
        <v>1998</v>
      </c>
      <c r="B701" s="744"/>
      <c r="C701" s="744"/>
      <c r="D701" s="745"/>
      <c r="E701" s="63">
        <v>0</v>
      </c>
      <c r="F701" s="63">
        <v>0</v>
      </c>
    </row>
    <row r="702" spans="1:6" ht="16.5" customHeight="1" x14ac:dyDescent="0.45">
      <c r="A702" s="743">
        <v>1999</v>
      </c>
      <c r="B702" s="744"/>
      <c r="C702" s="744"/>
      <c r="D702" s="745"/>
      <c r="E702" s="63">
        <v>0</v>
      </c>
      <c r="F702" s="63">
        <v>0</v>
      </c>
    </row>
    <row r="703" spans="1:6" ht="16.5" customHeight="1" x14ac:dyDescent="0.45">
      <c r="A703" s="743">
        <v>2000</v>
      </c>
      <c r="B703" s="744"/>
      <c r="C703" s="744"/>
      <c r="D703" s="745"/>
      <c r="E703" s="63">
        <v>0</v>
      </c>
      <c r="F703" s="63">
        <v>0</v>
      </c>
    </row>
    <row r="704" spans="1:6" ht="16.5" customHeight="1" x14ac:dyDescent="0.45">
      <c r="A704" s="743">
        <v>2001</v>
      </c>
      <c r="B704" s="744"/>
      <c r="C704" s="744"/>
      <c r="D704" s="745"/>
      <c r="E704" s="63">
        <v>0</v>
      </c>
      <c r="F704" s="63">
        <v>0</v>
      </c>
    </row>
    <row r="705" spans="1:6" ht="16.5" customHeight="1" x14ac:dyDescent="0.45">
      <c r="A705" s="743">
        <v>2002</v>
      </c>
      <c r="B705" s="744"/>
      <c r="C705" s="744"/>
      <c r="D705" s="745"/>
      <c r="E705" s="63">
        <v>0</v>
      </c>
      <c r="F705" s="63">
        <v>0</v>
      </c>
    </row>
    <row r="706" spans="1:6" ht="16.5" customHeight="1" x14ac:dyDescent="0.45">
      <c r="A706" s="743">
        <v>2003</v>
      </c>
      <c r="B706" s="744"/>
      <c r="C706" s="744"/>
      <c r="D706" s="745"/>
      <c r="E706" s="63">
        <v>0</v>
      </c>
      <c r="F706" s="63">
        <v>0</v>
      </c>
    </row>
    <row r="707" spans="1:6" ht="16.5" customHeight="1" x14ac:dyDescent="0.45">
      <c r="A707" s="743">
        <v>2004</v>
      </c>
      <c r="B707" s="744"/>
      <c r="C707" s="744"/>
      <c r="D707" s="745"/>
      <c r="E707" s="63">
        <v>0</v>
      </c>
      <c r="F707" s="63">
        <v>0</v>
      </c>
    </row>
    <row r="708" spans="1:6" ht="16.5" customHeight="1" x14ac:dyDescent="0.45">
      <c r="A708" s="743">
        <v>2005</v>
      </c>
      <c r="B708" s="744"/>
      <c r="C708" s="744"/>
      <c r="D708" s="745"/>
      <c r="E708" s="63">
        <v>0</v>
      </c>
      <c r="F708" s="63">
        <v>0</v>
      </c>
    </row>
    <row r="709" spans="1:6" ht="16.5" customHeight="1" x14ac:dyDescent="0.45">
      <c r="A709" s="743">
        <v>2006</v>
      </c>
      <c r="B709" s="744"/>
      <c r="C709" s="744"/>
      <c r="D709" s="745"/>
      <c r="E709" s="63">
        <v>0</v>
      </c>
      <c r="F709" s="63">
        <v>0</v>
      </c>
    </row>
    <row r="710" spans="1:6" ht="16.5" customHeight="1" x14ac:dyDescent="0.45">
      <c r="A710" s="743">
        <v>2007</v>
      </c>
      <c r="B710" s="744"/>
      <c r="C710" s="744"/>
      <c r="D710" s="745"/>
      <c r="E710" s="63">
        <v>0</v>
      </c>
      <c r="F710" s="63">
        <v>0</v>
      </c>
    </row>
    <row r="711" spans="1:6" ht="16.5" customHeight="1" x14ac:dyDescent="0.45">
      <c r="A711" s="743">
        <v>2008</v>
      </c>
      <c r="B711" s="744"/>
      <c r="C711" s="744"/>
      <c r="D711" s="745"/>
      <c r="E711" s="63">
        <v>0</v>
      </c>
      <c r="F711" s="63">
        <v>0</v>
      </c>
    </row>
    <row r="712" spans="1:6" ht="16.5" customHeight="1" x14ac:dyDescent="0.45">
      <c r="A712" s="743">
        <v>2009</v>
      </c>
      <c r="B712" s="744"/>
      <c r="C712" s="744"/>
      <c r="D712" s="745"/>
      <c r="E712" s="63">
        <v>0</v>
      </c>
      <c r="F712" s="63">
        <v>0</v>
      </c>
    </row>
    <row r="713" spans="1:6" ht="16.5" customHeight="1" x14ac:dyDescent="0.45">
      <c r="A713" s="743">
        <v>2010</v>
      </c>
      <c r="B713" s="744"/>
      <c r="C713" s="744"/>
      <c r="D713" s="745"/>
      <c r="E713" s="63">
        <v>0</v>
      </c>
      <c r="F713" s="63">
        <v>0</v>
      </c>
    </row>
    <row r="714" spans="1:6" ht="16.5" customHeight="1" x14ac:dyDescent="0.45">
      <c r="A714" s="743">
        <v>2011</v>
      </c>
      <c r="B714" s="744"/>
      <c r="C714" s="744"/>
      <c r="D714" s="745"/>
      <c r="E714" s="63">
        <v>0</v>
      </c>
      <c r="F714" s="63">
        <v>0</v>
      </c>
    </row>
    <row r="715" spans="1:6" ht="16.5" customHeight="1" x14ac:dyDescent="0.45">
      <c r="A715" s="743">
        <v>2012</v>
      </c>
      <c r="B715" s="744"/>
      <c r="C715" s="744"/>
      <c r="D715" s="745"/>
      <c r="E715" s="63">
        <v>0</v>
      </c>
      <c r="F715" s="63">
        <v>0</v>
      </c>
    </row>
    <row r="716" spans="1:6" ht="16.5" customHeight="1" x14ac:dyDescent="0.45">
      <c r="A716" s="743">
        <v>2013</v>
      </c>
      <c r="B716" s="744"/>
      <c r="C716" s="744"/>
      <c r="D716" s="745"/>
      <c r="E716" s="63">
        <v>0</v>
      </c>
      <c r="F716" s="63">
        <v>0</v>
      </c>
    </row>
    <row r="717" spans="1:6" ht="16.5" customHeight="1" x14ac:dyDescent="0.45">
      <c r="A717" s="743">
        <v>2014</v>
      </c>
      <c r="B717" s="744"/>
      <c r="C717" s="744"/>
      <c r="D717" s="745"/>
      <c r="E717" s="63">
        <v>0</v>
      </c>
      <c r="F717" s="63">
        <v>0</v>
      </c>
    </row>
    <row r="718" spans="1:6" ht="16.5" customHeight="1" x14ac:dyDescent="0.45">
      <c r="A718" s="743">
        <v>2015</v>
      </c>
      <c r="B718" s="744"/>
      <c r="C718" s="744"/>
      <c r="D718" s="745"/>
      <c r="E718" s="63">
        <v>0</v>
      </c>
      <c r="F718" s="63">
        <v>0</v>
      </c>
    </row>
    <row r="719" spans="1:6" ht="16.5" customHeight="1" x14ac:dyDescent="0.45">
      <c r="A719" s="743">
        <v>2016</v>
      </c>
      <c r="B719" s="744"/>
      <c r="C719" s="744"/>
      <c r="D719" s="745"/>
      <c r="E719" s="63">
        <v>0</v>
      </c>
      <c r="F719" s="63">
        <v>0</v>
      </c>
    </row>
    <row r="720" spans="1:6" ht="16.5" customHeight="1" x14ac:dyDescent="0.45">
      <c r="A720" s="746" t="s">
        <v>145</v>
      </c>
      <c r="B720" s="747"/>
      <c r="C720" s="747"/>
      <c r="D720" s="748"/>
      <c r="E720" s="62">
        <v>0</v>
      </c>
      <c r="F720" s="62">
        <v>0</v>
      </c>
    </row>
    <row r="721" spans="1:6" x14ac:dyDescent="0.45">
      <c r="A721" s="749" t="s">
        <v>153</v>
      </c>
      <c r="B721" s="749" t="s">
        <v>146</v>
      </c>
      <c r="C721" s="749" t="s">
        <v>147</v>
      </c>
      <c r="D721" s="56">
        <v>2002</v>
      </c>
      <c r="E721" s="59">
        <v>691</v>
      </c>
      <c r="F721" s="59">
        <v>691</v>
      </c>
    </row>
    <row r="722" spans="1:6" x14ac:dyDescent="0.45">
      <c r="A722" s="750"/>
      <c r="B722" s="750"/>
      <c r="C722" s="750"/>
      <c r="D722" s="56">
        <v>2003</v>
      </c>
      <c r="E722" s="57">
        <v>3472</v>
      </c>
      <c r="F722" s="57">
        <v>3472</v>
      </c>
    </row>
    <row r="723" spans="1:6" x14ac:dyDescent="0.45">
      <c r="A723" s="750"/>
      <c r="B723" s="750"/>
      <c r="C723" s="750"/>
      <c r="D723" s="56">
        <v>2004</v>
      </c>
      <c r="E723" s="57">
        <v>3368</v>
      </c>
      <c r="F723" s="57">
        <v>3368</v>
      </c>
    </row>
    <row r="724" spans="1:6" x14ac:dyDescent="0.45">
      <c r="A724" s="750"/>
      <c r="B724" s="750"/>
      <c r="C724" s="750"/>
      <c r="D724" s="56">
        <v>2005</v>
      </c>
      <c r="E724" s="57">
        <v>3665</v>
      </c>
      <c r="F724" s="57">
        <v>3665</v>
      </c>
    </row>
    <row r="725" spans="1:6" x14ac:dyDescent="0.45">
      <c r="A725" s="750"/>
      <c r="B725" s="750"/>
      <c r="C725" s="750"/>
      <c r="D725" s="56">
        <v>2006</v>
      </c>
      <c r="E725" s="57">
        <v>4501</v>
      </c>
      <c r="F725" s="57">
        <v>4501</v>
      </c>
    </row>
    <row r="726" spans="1:6" x14ac:dyDescent="0.45">
      <c r="A726" s="750"/>
      <c r="B726" s="750"/>
      <c r="C726" s="750"/>
      <c r="D726" s="56">
        <v>2007</v>
      </c>
      <c r="E726" s="57">
        <v>4450</v>
      </c>
      <c r="F726" s="57">
        <v>4450</v>
      </c>
    </row>
    <row r="727" spans="1:6" x14ac:dyDescent="0.45">
      <c r="A727" s="750"/>
      <c r="B727" s="750"/>
      <c r="C727" s="750"/>
      <c r="D727" s="56">
        <v>2008</v>
      </c>
      <c r="E727" s="57">
        <v>3790</v>
      </c>
      <c r="F727" s="57">
        <v>3790</v>
      </c>
    </row>
    <row r="728" spans="1:6" x14ac:dyDescent="0.45">
      <c r="A728" s="750"/>
      <c r="B728" s="750"/>
      <c r="C728" s="750"/>
      <c r="D728" s="56">
        <v>2009</v>
      </c>
      <c r="E728" s="57">
        <v>2550</v>
      </c>
      <c r="F728" s="57">
        <v>2550</v>
      </c>
    </row>
    <row r="729" spans="1:6" x14ac:dyDescent="0.45">
      <c r="A729" s="750"/>
      <c r="B729" s="750"/>
      <c r="C729" s="750"/>
      <c r="D729" s="56">
        <v>2010</v>
      </c>
      <c r="E729" s="57">
        <v>2364</v>
      </c>
      <c r="F729" s="57">
        <v>2364</v>
      </c>
    </row>
    <row r="730" spans="1:6" x14ac:dyDescent="0.45">
      <c r="A730" s="750"/>
      <c r="B730" s="750"/>
      <c r="C730" s="750"/>
      <c r="D730" s="56">
        <v>2011</v>
      </c>
      <c r="E730" s="57">
        <v>1730</v>
      </c>
      <c r="F730" s="57">
        <v>1730</v>
      </c>
    </row>
    <row r="731" spans="1:6" x14ac:dyDescent="0.45">
      <c r="A731" s="750"/>
      <c r="B731" s="750"/>
      <c r="C731" s="750"/>
      <c r="D731" s="56">
        <v>2012</v>
      </c>
      <c r="E731" s="57">
        <v>2270</v>
      </c>
      <c r="F731" s="57">
        <v>2270</v>
      </c>
    </row>
    <row r="732" spans="1:6" x14ac:dyDescent="0.45">
      <c r="A732" s="750"/>
      <c r="B732" s="750"/>
      <c r="C732" s="750"/>
      <c r="D732" s="56">
        <v>2013</v>
      </c>
      <c r="E732" s="57">
        <v>3417</v>
      </c>
      <c r="F732" s="57">
        <v>3417</v>
      </c>
    </row>
    <row r="733" spans="1:6" x14ac:dyDescent="0.45">
      <c r="A733" s="750"/>
      <c r="B733" s="750"/>
      <c r="C733" s="750"/>
      <c r="D733" s="56">
        <v>2014</v>
      </c>
      <c r="E733" s="57">
        <v>3096</v>
      </c>
      <c r="F733" s="57">
        <v>3096</v>
      </c>
    </row>
    <row r="734" spans="1:6" x14ac:dyDescent="0.45">
      <c r="A734" s="750"/>
      <c r="B734" s="750"/>
      <c r="C734" s="750"/>
      <c r="D734" s="56">
        <v>2015</v>
      </c>
      <c r="E734" s="57">
        <v>2986</v>
      </c>
      <c r="F734" s="57">
        <v>2986</v>
      </c>
    </row>
    <row r="735" spans="1:6" x14ac:dyDescent="0.45">
      <c r="A735" s="750"/>
      <c r="B735" s="750"/>
      <c r="C735" s="751"/>
      <c r="D735" s="56">
        <v>2016</v>
      </c>
      <c r="E735" s="59">
        <v>966</v>
      </c>
      <c r="F735" s="59">
        <v>966</v>
      </c>
    </row>
    <row r="736" spans="1:6" ht="16.5" customHeight="1" x14ac:dyDescent="0.45">
      <c r="A736" s="750"/>
      <c r="B736" s="751"/>
      <c r="C736" s="746" t="s">
        <v>142</v>
      </c>
      <c r="D736" s="748"/>
      <c r="E736" s="58">
        <v>43316</v>
      </c>
      <c r="F736" s="58">
        <v>43316</v>
      </c>
    </row>
    <row r="737" spans="1:6" ht="16.5" customHeight="1" x14ac:dyDescent="0.45">
      <c r="A737" s="750"/>
      <c r="B737" s="743">
        <v>1991</v>
      </c>
      <c r="C737" s="744"/>
      <c r="D737" s="745"/>
      <c r="E737" s="63">
        <v>0</v>
      </c>
      <c r="F737" s="64">
        <v>0</v>
      </c>
    </row>
    <row r="738" spans="1:6" ht="16.5" customHeight="1" x14ac:dyDescent="0.45">
      <c r="A738" s="750"/>
      <c r="B738" s="743">
        <v>1992</v>
      </c>
      <c r="C738" s="744"/>
      <c r="D738" s="745"/>
      <c r="E738" s="63">
        <v>0</v>
      </c>
      <c r="F738" s="64">
        <v>0</v>
      </c>
    </row>
    <row r="739" spans="1:6" ht="16.5" customHeight="1" x14ac:dyDescent="0.45">
      <c r="A739" s="750"/>
      <c r="B739" s="743">
        <v>1993</v>
      </c>
      <c r="C739" s="744"/>
      <c r="D739" s="745"/>
      <c r="E739" s="63">
        <v>0</v>
      </c>
      <c r="F739" s="64">
        <v>0</v>
      </c>
    </row>
    <row r="740" spans="1:6" ht="16.5" customHeight="1" x14ac:dyDescent="0.45">
      <c r="A740" s="750"/>
      <c r="B740" s="743">
        <v>1994</v>
      </c>
      <c r="C740" s="744"/>
      <c r="D740" s="745"/>
      <c r="E740" s="63">
        <v>0</v>
      </c>
      <c r="F740" s="64">
        <v>0</v>
      </c>
    </row>
    <row r="741" spans="1:6" ht="16.5" customHeight="1" x14ac:dyDescent="0.45">
      <c r="A741" s="750"/>
      <c r="B741" s="743">
        <v>1995</v>
      </c>
      <c r="C741" s="744"/>
      <c r="D741" s="745"/>
      <c r="E741" s="63">
        <v>0</v>
      </c>
      <c r="F741" s="64">
        <v>0</v>
      </c>
    </row>
    <row r="742" spans="1:6" ht="16.5" customHeight="1" x14ac:dyDescent="0.45">
      <c r="A742" s="750"/>
      <c r="B742" s="743">
        <v>1996</v>
      </c>
      <c r="C742" s="744"/>
      <c r="D742" s="745"/>
      <c r="E742" s="63">
        <v>0</v>
      </c>
      <c r="F742" s="64">
        <v>0</v>
      </c>
    </row>
    <row r="743" spans="1:6" ht="16.5" customHeight="1" x14ac:dyDescent="0.45">
      <c r="A743" s="750"/>
      <c r="B743" s="743">
        <v>1997</v>
      </c>
      <c r="C743" s="744"/>
      <c r="D743" s="745"/>
      <c r="E743" s="63">
        <v>0</v>
      </c>
      <c r="F743" s="64">
        <v>0</v>
      </c>
    </row>
    <row r="744" spans="1:6" ht="16.5" customHeight="1" x14ac:dyDescent="0.45">
      <c r="A744" s="750"/>
      <c r="B744" s="743">
        <v>1998</v>
      </c>
      <c r="C744" s="744"/>
      <c r="D744" s="745"/>
      <c r="E744" s="63">
        <v>0</v>
      </c>
      <c r="F744" s="64">
        <v>0</v>
      </c>
    </row>
    <row r="745" spans="1:6" ht="16.5" customHeight="1" x14ac:dyDescent="0.45">
      <c r="A745" s="750"/>
      <c r="B745" s="743">
        <v>1999</v>
      </c>
      <c r="C745" s="744"/>
      <c r="D745" s="745"/>
      <c r="E745" s="63">
        <v>0</v>
      </c>
      <c r="F745" s="64">
        <v>0</v>
      </c>
    </row>
    <row r="746" spans="1:6" ht="16.5" customHeight="1" x14ac:dyDescent="0.45">
      <c r="A746" s="750"/>
      <c r="B746" s="743">
        <v>2000</v>
      </c>
      <c r="C746" s="744"/>
      <c r="D746" s="745"/>
      <c r="E746" s="63">
        <v>0</v>
      </c>
      <c r="F746" s="64">
        <v>0</v>
      </c>
    </row>
    <row r="747" spans="1:6" ht="16.5" customHeight="1" x14ac:dyDescent="0.45">
      <c r="A747" s="750"/>
      <c r="B747" s="743">
        <v>2001</v>
      </c>
      <c r="C747" s="744"/>
      <c r="D747" s="745"/>
      <c r="E747" s="63">
        <v>0</v>
      </c>
      <c r="F747" s="64">
        <v>0</v>
      </c>
    </row>
    <row r="748" spans="1:6" ht="16.5" customHeight="1" x14ac:dyDescent="0.45">
      <c r="A748" s="750"/>
      <c r="B748" s="743">
        <v>2002</v>
      </c>
      <c r="C748" s="744"/>
      <c r="D748" s="745"/>
      <c r="E748" s="63">
        <v>691</v>
      </c>
      <c r="F748" s="64">
        <v>691</v>
      </c>
    </row>
    <row r="749" spans="1:6" ht="16.5" customHeight="1" x14ac:dyDescent="0.45">
      <c r="A749" s="750"/>
      <c r="B749" s="743">
        <v>2003</v>
      </c>
      <c r="C749" s="744"/>
      <c r="D749" s="745"/>
      <c r="E749" s="60">
        <v>3472</v>
      </c>
      <c r="F749" s="61">
        <v>3472</v>
      </c>
    </row>
    <row r="750" spans="1:6" ht="16.5" customHeight="1" x14ac:dyDescent="0.45">
      <c r="A750" s="750"/>
      <c r="B750" s="743">
        <v>2004</v>
      </c>
      <c r="C750" s="744"/>
      <c r="D750" s="745"/>
      <c r="E750" s="60">
        <v>3368</v>
      </c>
      <c r="F750" s="61">
        <v>3368</v>
      </c>
    </row>
    <row r="751" spans="1:6" ht="16.5" customHeight="1" x14ac:dyDescent="0.45">
      <c r="A751" s="750"/>
      <c r="B751" s="743">
        <v>2005</v>
      </c>
      <c r="C751" s="744"/>
      <c r="D751" s="745"/>
      <c r="E751" s="60">
        <v>3665</v>
      </c>
      <c r="F751" s="61">
        <v>3665</v>
      </c>
    </row>
    <row r="752" spans="1:6" ht="16.5" customHeight="1" x14ac:dyDescent="0.45">
      <c r="A752" s="750"/>
      <c r="B752" s="743">
        <v>2006</v>
      </c>
      <c r="C752" s="744"/>
      <c r="D752" s="745"/>
      <c r="E752" s="60">
        <v>4501</v>
      </c>
      <c r="F752" s="61">
        <v>4501</v>
      </c>
    </row>
    <row r="753" spans="1:6" ht="16.5" customHeight="1" x14ac:dyDescent="0.45">
      <c r="A753" s="750"/>
      <c r="B753" s="743">
        <v>2007</v>
      </c>
      <c r="C753" s="744"/>
      <c r="D753" s="745"/>
      <c r="E753" s="60">
        <v>4450</v>
      </c>
      <c r="F753" s="61">
        <v>4450</v>
      </c>
    </row>
    <row r="754" spans="1:6" ht="16.5" customHeight="1" x14ac:dyDescent="0.45">
      <c r="A754" s="750"/>
      <c r="B754" s="743">
        <v>2008</v>
      </c>
      <c r="C754" s="744"/>
      <c r="D754" s="745"/>
      <c r="E754" s="60">
        <v>3790</v>
      </c>
      <c r="F754" s="61">
        <v>3790</v>
      </c>
    </row>
    <row r="755" spans="1:6" ht="16.5" customHeight="1" x14ac:dyDescent="0.45">
      <c r="A755" s="750"/>
      <c r="B755" s="743">
        <v>2009</v>
      </c>
      <c r="C755" s="744"/>
      <c r="D755" s="745"/>
      <c r="E755" s="60">
        <v>2550</v>
      </c>
      <c r="F755" s="61">
        <v>2550</v>
      </c>
    </row>
    <row r="756" spans="1:6" ht="16.5" customHeight="1" x14ac:dyDescent="0.45">
      <c r="A756" s="750"/>
      <c r="B756" s="743">
        <v>2010</v>
      </c>
      <c r="C756" s="744"/>
      <c r="D756" s="745"/>
      <c r="E756" s="60">
        <v>2364</v>
      </c>
      <c r="F756" s="61">
        <v>2364</v>
      </c>
    </row>
    <row r="757" spans="1:6" ht="16.5" customHeight="1" x14ac:dyDescent="0.45">
      <c r="A757" s="750"/>
      <c r="B757" s="743">
        <v>2011</v>
      </c>
      <c r="C757" s="744"/>
      <c r="D757" s="745"/>
      <c r="E757" s="60">
        <v>1730</v>
      </c>
      <c r="F757" s="61">
        <v>1730</v>
      </c>
    </row>
    <row r="758" spans="1:6" ht="16.5" customHeight="1" x14ac:dyDescent="0.45">
      <c r="A758" s="750"/>
      <c r="B758" s="743">
        <v>2012</v>
      </c>
      <c r="C758" s="744"/>
      <c r="D758" s="745"/>
      <c r="E758" s="60">
        <v>2270</v>
      </c>
      <c r="F758" s="61">
        <v>2270</v>
      </c>
    </row>
    <row r="759" spans="1:6" ht="16.5" customHeight="1" x14ac:dyDescent="0.45">
      <c r="A759" s="750"/>
      <c r="B759" s="743">
        <v>2013</v>
      </c>
      <c r="C759" s="744"/>
      <c r="D759" s="745"/>
      <c r="E759" s="60">
        <v>3417</v>
      </c>
      <c r="F759" s="61">
        <v>3417</v>
      </c>
    </row>
    <row r="760" spans="1:6" ht="16.5" customHeight="1" x14ac:dyDescent="0.45">
      <c r="A760" s="750"/>
      <c r="B760" s="743">
        <v>2014</v>
      </c>
      <c r="C760" s="744"/>
      <c r="D760" s="745"/>
      <c r="E760" s="60">
        <v>3096</v>
      </c>
      <c r="F760" s="61">
        <v>3096</v>
      </c>
    </row>
    <row r="761" spans="1:6" ht="16.5" customHeight="1" x14ac:dyDescent="0.45">
      <c r="A761" s="750"/>
      <c r="B761" s="743">
        <v>2015</v>
      </c>
      <c r="C761" s="744"/>
      <c r="D761" s="745"/>
      <c r="E761" s="60">
        <v>2986</v>
      </c>
      <c r="F761" s="61">
        <v>2986</v>
      </c>
    </row>
    <row r="762" spans="1:6" ht="16.5" customHeight="1" x14ac:dyDescent="0.45">
      <c r="A762" s="750"/>
      <c r="B762" s="743">
        <v>2016</v>
      </c>
      <c r="C762" s="744"/>
      <c r="D762" s="745"/>
      <c r="E762" s="63">
        <v>966</v>
      </c>
      <c r="F762" s="64">
        <v>966</v>
      </c>
    </row>
    <row r="763" spans="1:6" ht="16.5" customHeight="1" x14ac:dyDescent="0.45">
      <c r="A763" s="751"/>
      <c r="B763" s="746" t="s">
        <v>145</v>
      </c>
      <c r="C763" s="747"/>
      <c r="D763" s="748"/>
      <c r="E763" s="58">
        <v>43316</v>
      </c>
      <c r="F763" s="58">
        <v>43316</v>
      </c>
    </row>
    <row r="764" spans="1:6" ht="16.5" customHeight="1" x14ac:dyDescent="0.45">
      <c r="A764" s="743">
        <v>1991</v>
      </c>
      <c r="B764" s="744"/>
      <c r="C764" s="744"/>
      <c r="D764" s="745"/>
      <c r="E764" s="63">
        <v>0</v>
      </c>
      <c r="F764" s="63">
        <v>0</v>
      </c>
    </row>
    <row r="765" spans="1:6" ht="16.5" customHeight="1" x14ac:dyDescent="0.45">
      <c r="A765" s="743">
        <v>1992</v>
      </c>
      <c r="B765" s="744"/>
      <c r="C765" s="744"/>
      <c r="D765" s="745"/>
      <c r="E765" s="63">
        <v>0</v>
      </c>
      <c r="F765" s="63">
        <v>0</v>
      </c>
    </row>
    <row r="766" spans="1:6" ht="16.5" customHeight="1" x14ac:dyDescent="0.45">
      <c r="A766" s="743">
        <v>1993</v>
      </c>
      <c r="B766" s="744"/>
      <c r="C766" s="744"/>
      <c r="D766" s="745"/>
      <c r="E766" s="63">
        <v>0</v>
      </c>
      <c r="F766" s="63">
        <v>0</v>
      </c>
    </row>
    <row r="767" spans="1:6" ht="16.5" customHeight="1" x14ac:dyDescent="0.45">
      <c r="A767" s="743">
        <v>1994</v>
      </c>
      <c r="B767" s="744"/>
      <c r="C767" s="744"/>
      <c r="D767" s="745"/>
      <c r="E767" s="63">
        <v>0</v>
      </c>
      <c r="F767" s="63">
        <v>0</v>
      </c>
    </row>
    <row r="768" spans="1:6" ht="16.5" customHeight="1" x14ac:dyDescent="0.45">
      <c r="A768" s="743">
        <v>1995</v>
      </c>
      <c r="B768" s="744"/>
      <c r="C768" s="744"/>
      <c r="D768" s="745"/>
      <c r="E768" s="63">
        <v>0</v>
      </c>
      <c r="F768" s="63">
        <v>0</v>
      </c>
    </row>
    <row r="769" spans="1:6" ht="16.5" customHeight="1" x14ac:dyDescent="0.45">
      <c r="A769" s="743">
        <v>1996</v>
      </c>
      <c r="B769" s="744"/>
      <c r="C769" s="744"/>
      <c r="D769" s="745"/>
      <c r="E769" s="63">
        <v>0</v>
      </c>
      <c r="F769" s="63">
        <v>0</v>
      </c>
    </row>
    <row r="770" spans="1:6" ht="16.5" customHeight="1" x14ac:dyDescent="0.45">
      <c r="A770" s="743">
        <v>1997</v>
      </c>
      <c r="B770" s="744"/>
      <c r="C770" s="744"/>
      <c r="D770" s="745"/>
      <c r="E770" s="63">
        <v>0</v>
      </c>
      <c r="F770" s="63">
        <v>0</v>
      </c>
    </row>
    <row r="771" spans="1:6" ht="16.5" customHeight="1" x14ac:dyDescent="0.45">
      <c r="A771" s="743">
        <v>1998</v>
      </c>
      <c r="B771" s="744"/>
      <c r="C771" s="744"/>
      <c r="D771" s="745"/>
      <c r="E771" s="63">
        <v>0</v>
      </c>
      <c r="F771" s="63">
        <v>0</v>
      </c>
    </row>
    <row r="772" spans="1:6" ht="16.5" customHeight="1" x14ac:dyDescent="0.45">
      <c r="A772" s="743">
        <v>1999</v>
      </c>
      <c r="B772" s="744"/>
      <c r="C772" s="744"/>
      <c r="D772" s="745"/>
      <c r="E772" s="63">
        <v>0</v>
      </c>
      <c r="F772" s="63">
        <v>0</v>
      </c>
    </row>
    <row r="773" spans="1:6" ht="16.5" customHeight="1" x14ac:dyDescent="0.45">
      <c r="A773" s="743">
        <v>2000</v>
      </c>
      <c r="B773" s="744"/>
      <c r="C773" s="744"/>
      <c r="D773" s="745"/>
      <c r="E773" s="63">
        <v>0</v>
      </c>
      <c r="F773" s="63">
        <v>0</v>
      </c>
    </row>
    <row r="774" spans="1:6" ht="16.5" customHeight="1" x14ac:dyDescent="0.45">
      <c r="A774" s="743">
        <v>2001</v>
      </c>
      <c r="B774" s="744"/>
      <c r="C774" s="744"/>
      <c r="D774" s="745"/>
      <c r="E774" s="63">
        <v>0</v>
      </c>
      <c r="F774" s="63">
        <v>0</v>
      </c>
    </row>
    <row r="775" spans="1:6" ht="16.5" customHeight="1" x14ac:dyDescent="0.45">
      <c r="A775" s="743">
        <v>2002</v>
      </c>
      <c r="B775" s="744"/>
      <c r="C775" s="744"/>
      <c r="D775" s="745"/>
      <c r="E775" s="63">
        <v>691</v>
      </c>
      <c r="F775" s="63">
        <v>691</v>
      </c>
    </row>
    <row r="776" spans="1:6" ht="16.5" customHeight="1" x14ac:dyDescent="0.45">
      <c r="A776" s="743">
        <v>2003</v>
      </c>
      <c r="B776" s="744"/>
      <c r="C776" s="744"/>
      <c r="D776" s="745"/>
      <c r="E776" s="60">
        <v>3472</v>
      </c>
      <c r="F776" s="60">
        <v>3472</v>
      </c>
    </row>
    <row r="777" spans="1:6" ht="16.5" customHeight="1" x14ac:dyDescent="0.45">
      <c r="A777" s="743">
        <v>2004</v>
      </c>
      <c r="B777" s="744"/>
      <c r="C777" s="744"/>
      <c r="D777" s="745"/>
      <c r="E777" s="60">
        <v>3368</v>
      </c>
      <c r="F777" s="60">
        <v>3368</v>
      </c>
    </row>
    <row r="778" spans="1:6" ht="16.5" customHeight="1" x14ac:dyDescent="0.45">
      <c r="A778" s="743">
        <v>2005</v>
      </c>
      <c r="B778" s="744"/>
      <c r="C778" s="744"/>
      <c r="D778" s="745"/>
      <c r="E778" s="60">
        <v>3665</v>
      </c>
      <c r="F778" s="60">
        <v>3665</v>
      </c>
    </row>
    <row r="779" spans="1:6" ht="16.5" customHeight="1" x14ac:dyDescent="0.45">
      <c r="A779" s="743">
        <v>2006</v>
      </c>
      <c r="B779" s="744"/>
      <c r="C779" s="744"/>
      <c r="D779" s="745"/>
      <c r="E779" s="60">
        <v>4501</v>
      </c>
      <c r="F779" s="60">
        <v>4501</v>
      </c>
    </row>
    <row r="780" spans="1:6" ht="16.5" customHeight="1" x14ac:dyDescent="0.45">
      <c r="A780" s="743">
        <v>2007</v>
      </c>
      <c r="B780" s="744"/>
      <c r="C780" s="744"/>
      <c r="D780" s="745"/>
      <c r="E780" s="60">
        <v>4450</v>
      </c>
      <c r="F780" s="60">
        <v>4450</v>
      </c>
    </row>
    <row r="781" spans="1:6" ht="16.5" customHeight="1" x14ac:dyDescent="0.45">
      <c r="A781" s="743">
        <v>2008</v>
      </c>
      <c r="B781" s="744"/>
      <c r="C781" s="744"/>
      <c r="D781" s="745"/>
      <c r="E781" s="60">
        <v>3790</v>
      </c>
      <c r="F781" s="60">
        <v>3790</v>
      </c>
    </row>
    <row r="782" spans="1:6" ht="16.5" customHeight="1" x14ac:dyDescent="0.45">
      <c r="A782" s="743">
        <v>2009</v>
      </c>
      <c r="B782" s="744"/>
      <c r="C782" s="744"/>
      <c r="D782" s="745"/>
      <c r="E782" s="60">
        <v>2550</v>
      </c>
      <c r="F782" s="60">
        <v>2550</v>
      </c>
    </row>
    <row r="783" spans="1:6" ht="16.5" customHeight="1" x14ac:dyDescent="0.45">
      <c r="A783" s="743">
        <v>2010</v>
      </c>
      <c r="B783" s="744"/>
      <c r="C783" s="744"/>
      <c r="D783" s="745"/>
      <c r="E783" s="60">
        <v>2364</v>
      </c>
      <c r="F783" s="60">
        <v>2364</v>
      </c>
    </row>
    <row r="784" spans="1:6" ht="16.5" customHeight="1" x14ac:dyDescent="0.45">
      <c r="A784" s="743">
        <v>2011</v>
      </c>
      <c r="B784" s="744"/>
      <c r="C784" s="744"/>
      <c r="D784" s="745"/>
      <c r="E784" s="60">
        <v>1730</v>
      </c>
      <c r="F784" s="60">
        <v>1730</v>
      </c>
    </row>
    <row r="785" spans="1:6" ht="16.5" customHeight="1" x14ac:dyDescent="0.45">
      <c r="A785" s="743">
        <v>2012</v>
      </c>
      <c r="B785" s="744"/>
      <c r="C785" s="744"/>
      <c r="D785" s="745"/>
      <c r="E785" s="60">
        <v>2270</v>
      </c>
      <c r="F785" s="60">
        <v>2270</v>
      </c>
    </row>
    <row r="786" spans="1:6" ht="16.5" customHeight="1" x14ac:dyDescent="0.45">
      <c r="A786" s="743">
        <v>2013</v>
      </c>
      <c r="B786" s="744"/>
      <c r="C786" s="744"/>
      <c r="D786" s="745"/>
      <c r="E786" s="60">
        <v>3417</v>
      </c>
      <c r="F786" s="60">
        <v>3417</v>
      </c>
    </row>
    <row r="787" spans="1:6" ht="16.5" customHeight="1" x14ac:dyDescent="0.45">
      <c r="A787" s="743">
        <v>2014</v>
      </c>
      <c r="B787" s="744"/>
      <c r="C787" s="744"/>
      <c r="D787" s="745"/>
      <c r="E787" s="60">
        <v>3096</v>
      </c>
      <c r="F787" s="60">
        <v>3096</v>
      </c>
    </row>
    <row r="788" spans="1:6" ht="16.5" customHeight="1" x14ac:dyDescent="0.45">
      <c r="A788" s="743">
        <v>2015</v>
      </c>
      <c r="B788" s="744"/>
      <c r="C788" s="744"/>
      <c r="D788" s="745"/>
      <c r="E788" s="60">
        <v>2986</v>
      </c>
      <c r="F788" s="60">
        <v>2986</v>
      </c>
    </row>
    <row r="789" spans="1:6" ht="16.5" customHeight="1" x14ac:dyDescent="0.45">
      <c r="A789" s="743">
        <v>2016</v>
      </c>
      <c r="B789" s="744"/>
      <c r="C789" s="744"/>
      <c r="D789" s="745"/>
      <c r="E789" s="63">
        <v>966</v>
      </c>
      <c r="F789" s="63">
        <v>966</v>
      </c>
    </row>
    <row r="790" spans="1:6" ht="16.5" customHeight="1" x14ac:dyDescent="0.45">
      <c r="A790" s="746" t="s">
        <v>145</v>
      </c>
      <c r="B790" s="747"/>
      <c r="C790" s="747"/>
      <c r="D790" s="748"/>
      <c r="E790" s="58">
        <v>43316</v>
      </c>
      <c r="F790" s="58">
        <v>43316</v>
      </c>
    </row>
    <row r="791" spans="1:6" x14ac:dyDescent="0.45">
      <c r="A791" s="749" t="s">
        <v>154</v>
      </c>
      <c r="B791" s="749" t="s">
        <v>146</v>
      </c>
      <c r="C791" s="749" t="s">
        <v>148</v>
      </c>
      <c r="D791" s="56">
        <v>2002</v>
      </c>
      <c r="E791" s="59">
        <v>535</v>
      </c>
      <c r="F791" s="59">
        <v>535</v>
      </c>
    </row>
    <row r="792" spans="1:6" x14ac:dyDescent="0.45">
      <c r="A792" s="750"/>
      <c r="B792" s="750"/>
      <c r="C792" s="750"/>
      <c r="D792" s="56">
        <v>2003</v>
      </c>
      <c r="E792" s="57">
        <v>2885</v>
      </c>
      <c r="F792" s="57">
        <v>2885</v>
      </c>
    </row>
    <row r="793" spans="1:6" x14ac:dyDescent="0.45">
      <c r="A793" s="750"/>
      <c r="B793" s="750"/>
      <c r="C793" s="750"/>
      <c r="D793" s="56">
        <v>2004</v>
      </c>
      <c r="E793" s="57">
        <v>2989</v>
      </c>
      <c r="F793" s="57">
        <v>2989</v>
      </c>
    </row>
    <row r="794" spans="1:6" x14ac:dyDescent="0.45">
      <c r="A794" s="750"/>
      <c r="B794" s="750"/>
      <c r="C794" s="750"/>
      <c r="D794" s="56">
        <v>2005</v>
      </c>
      <c r="E794" s="57">
        <v>2580</v>
      </c>
      <c r="F794" s="57">
        <v>2580</v>
      </c>
    </row>
    <row r="795" spans="1:6" x14ac:dyDescent="0.45">
      <c r="A795" s="750"/>
      <c r="B795" s="750"/>
      <c r="C795" s="750"/>
      <c r="D795" s="56">
        <v>2006</v>
      </c>
      <c r="E795" s="57">
        <v>4239</v>
      </c>
      <c r="F795" s="57">
        <v>4239</v>
      </c>
    </row>
    <row r="796" spans="1:6" x14ac:dyDescent="0.45">
      <c r="A796" s="750"/>
      <c r="B796" s="750"/>
      <c r="C796" s="750"/>
      <c r="D796" s="56">
        <v>2007</v>
      </c>
      <c r="E796" s="57">
        <v>8309</v>
      </c>
      <c r="F796" s="57">
        <v>8309</v>
      </c>
    </row>
    <row r="797" spans="1:6" x14ac:dyDescent="0.45">
      <c r="A797" s="750"/>
      <c r="B797" s="750"/>
      <c r="C797" s="750"/>
      <c r="D797" s="56">
        <v>2008</v>
      </c>
      <c r="E797" s="57">
        <v>5358</v>
      </c>
      <c r="F797" s="57">
        <v>5358</v>
      </c>
    </row>
    <row r="798" spans="1:6" x14ac:dyDescent="0.45">
      <c r="A798" s="750"/>
      <c r="B798" s="750"/>
      <c r="C798" s="750"/>
      <c r="D798" s="56">
        <v>2009</v>
      </c>
      <c r="E798" s="57">
        <v>5010</v>
      </c>
      <c r="F798" s="57">
        <v>5010</v>
      </c>
    </row>
    <row r="799" spans="1:6" x14ac:dyDescent="0.45">
      <c r="A799" s="750"/>
      <c r="B799" s="750"/>
      <c r="C799" s="750"/>
      <c r="D799" s="56">
        <v>2010</v>
      </c>
      <c r="E799" s="57">
        <v>4907</v>
      </c>
      <c r="F799" s="57">
        <v>4907</v>
      </c>
    </row>
    <row r="800" spans="1:6" x14ac:dyDescent="0.45">
      <c r="A800" s="750"/>
      <c r="B800" s="750"/>
      <c r="C800" s="750"/>
      <c r="D800" s="56">
        <v>2011</v>
      </c>
      <c r="E800" s="57">
        <v>6844</v>
      </c>
      <c r="F800" s="57">
        <v>6844</v>
      </c>
    </row>
    <row r="801" spans="1:6" x14ac:dyDescent="0.45">
      <c r="A801" s="750"/>
      <c r="B801" s="750"/>
      <c r="C801" s="750"/>
      <c r="D801" s="56">
        <v>2012</v>
      </c>
      <c r="E801" s="57">
        <v>5111</v>
      </c>
      <c r="F801" s="57">
        <v>5111</v>
      </c>
    </row>
    <row r="802" spans="1:6" x14ac:dyDescent="0.45">
      <c r="A802" s="750"/>
      <c r="B802" s="750"/>
      <c r="C802" s="750"/>
      <c r="D802" s="56">
        <v>2013</v>
      </c>
      <c r="E802" s="57">
        <v>5451</v>
      </c>
      <c r="F802" s="57">
        <v>5451</v>
      </c>
    </row>
    <row r="803" spans="1:6" x14ac:dyDescent="0.45">
      <c r="A803" s="750"/>
      <c r="B803" s="750"/>
      <c r="C803" s="750"/>
      <c r="D803" s="56">
        <v>2014</v>
      </c>
      <c r="E803" s="57">
        <v>6172</v>
      </c>
      <c r="F803" s="57">
        <v>6172</v>
      </c>
    </row>
    <row r="804" spans="1:6" x14ac:dyDescent="0.45">
      <c r="A804" s="750"/>
      <c r="B804" s="750"/>
      <c r="C804" s="750"/>
      <c r="D804" s="56">
        <v>2015</v>
      </c>
      <c r="E804" s="57">
        <v>5777</v>
      </c>
      <c r="F804" s="57">
        <v>5777</v>
      </c>
    </row>
    <row r="805" spans="1:6" x14ac:dyDescent="0.45">
      <c r="A805" s="750"/>
      <c r="B805" s="750"/>
      <c r="C805" s="751"/>
      <c r="D805" s="56">
        <v>2016</v>
      </c>
      <c r="E805" s="57">
        <v>2336</v>
      </c>
      <c r="F805" s="57">
        <v>2336</v>
      </c>
    </row>
    <row r="806" spans="1:6" ht="16.5" customHeight="1" x14ac:dyDescent="0.45">
      <c r="A806" s="750"/>
      <c r="B806" s="750"/>
      <c r="C806" s="746" t="s">
        <v>142</v>
      </c>
      <c r="D806" s="748"/>
      <c r="E806" s="58">
        <v>68503</v>
      </c>
      <c r="F806" s="58">
        <v>68503</v>
      </c>
    </row>
    <row r="807" spans="1:6" x14ac:dyDescent="0.45">
      <c r="A807" s="750"/>
      <c r="B807" s="750"/>
      <c r="C807" s="749" t="s">
        <v>149</v>
      </c>
      <c r="D807" s="56">
        <v>2002</v>
      </c>
      <c r="E807" s="59">
        <v>95</v>
      </c>
      <c r="F807" s="59">
        <v>95</v>
      </c>
    </row>
    <row r="808" spans="1:6" x14ac:dyDescent="0.45">
      <c r="A808" s="750"/>
      <c r="B808" s="750"/>
      <c r="C808" s="750"/>
      <c r="D808" s="56">
        <v>2003</v>
      </c>
      <c r="E808" s="59">
        <v>992</v>
      </c>
      <c r="F808" s="59">
        <v>992</v>
      </c>
    </row>
    <row r="809" spans="1:6" x14ac:dyDescent="0.45">
      <c r="A809" s="750"/>
      <c r="B809" s="750"/>
      <c r="C809" s="750"/>
      <c r="D809" s="56">
        <v>2004</v>
      </c>
      <c r="E809" s="59">
        <v>774</v>
      </c>
      <c r="F809" s="59">
        <v>774</v>
      </c>
    </row>
    <row r="810" spans="1:6" x14ac:dyDescent="0.45">
      <c r="A810" s="750"/>
      <c r="B810" s="750"/>
      <c r="C810" s="750"/>
      <c r="D810" s="56">
        <v>2005</v>
      </c>
      <c r="E810" s="59">
        <v>439</v>
      </c>
      <c r="F810" s="59">
        <v>439</v>
      </c>
    </row>
    <row r="811" spans="1:6" x14ac:dyDescent="0.45">
      <c r="A811" s="750"/>
      <c r="B811" s="750"/>
      <c r="C811" s="750"/>
      <c r="D811" s="56">
        <v>2006</v>
      </c>
      <c r="E811" s="59">
        <v>337</v>
      </c>
      <c r="F811" s="59">
        <v>337</v>
      </c>
    </row>
    <row r="812" spans="1:6" x14ac:dyDescent="0.45">
      <c r="A812" s="750"/>
      <c r="B812" s="750"/>
      <c r="C812" s="750"/>
      <c r="D812" s="56">
        <v>2007</v>
      </c>
      <c r="E812" s="59">
        <v>609</v>
      </c>
      <c r="F812" s="59">
        <v>609</v>
      </c>
    </row>
    <row r="813" spans="1:6" x14ac:dyDescent="0.45">
      <c r="A813" s="750"/>
      <c r="B813" s="750"/>
      <c r="C813" s="750"/>
      <c r="D813" s="56">
        <v>2008</v>
      </c>
      <c r="E813" s="59">
        <v>275</v>
      </c>
      <c r="F813" s="59">
        <v>275</v>
      </c>
    </row>
    <row r="814" spans="1:6" x14ac:dyDescent="0.45">
      <c r="A814" s="750"/>
      <c r="B814" s="750"/>
      <c r="C814" s="750"/>
      <c r="D814" s="56">
        <v>2009</v>
      </c>
      <c r="E814" s="59">
        <v>346</v>
      </c>
      <c r="F814" s="59">
        <v>346</v>
      </c>
    </row>
    <row r="815" spans="1:6" x14ac:dyDescent="0.45">
      <c r="A815" s="750"/>
      <c r="B815" s="750"/>
      <c r="C815" s="750"/>
      <c r="D815" s="56">
        <v>2010</v>
      </c>
      <c r="E815" s="59">
        <v>192</v>
      </c>
      <c r="F815" s="59">
        <v>192</v>
      </c>
    </row>
    <row r="816" spans="1:6" x14ac:dyDescent="0.45">
      <c r="A816" s="750"/>
      <c r="B816" s="750"/>
      <c r="C816" s="750"/>
      <c r="D816" s="56">
        <v>2011</v>
      </c>
      <c r="E816" s="59">
        <v>326</v>
      </c>
      <c r="F816" s="59">
        <v>326</v>
      </c>
    </row>
    <row r="817" spans="1:6" x14ac:dyDescent="0.45">
      <c r="A817" s="750"/>
      <c r="B817" s="750"/>
      <c r="C817" s="750"/>
      <c r="D817" s="56">
        <v>2012</v>
      </c>
      <c r="E817" s="59">
        <v>311</v>
      </c>
      <c r="F817" s="59">
        <v>311</v>
      </c>
    </row>
    <row r="818" spans="1:6" x14ac:dyDescent="0.45">
      <c r="A818" s="750"/>
      <c r="B818" s="750"/>
      <c r="C818" s="750"/>
      <c r="D818" s="56">
        <v>2013</v>
      </c>
      <c r="E818" s="59">
        <v>588</v>
      </c>
      <c r="F818" s="59">
        <v>588</v>
      </c>
    </row>
    <row r="819" spans="1:6" x14ac:dyDescent="0.45">
      <c r="A819" s="750"/>
      <c r="B819" s="750"/>
      <c r="C819" s="750"/>
      <c r="D819" s="56">
        <v>2014</v>
      </c>
      <c r="E819" s="59">
        <v>814</v>
      </c>
      <c r="F819" s="59">
        <v>814</v>
      </c>
    </row>
    <row r="820" spans="1:6" x14ac:dyDescent="0.45">
      <c r="A820" s="750"/>
      <c r="B820" s="750"/>
      <c r="C820" s="750"/>
      <c r="D820" s="56">
        <v>2015</v>
      </c>
      <c r="E820" s="59">
        <v>924</v>
      </c>
      <c r="F820" s="59">
        <v>924</v>
      </c>
    </row>
    <row r="821" spans="1:6" x14ac:dyDescent="0.45">
      <c r="A821" s="750"/>
      <c r="B821" s="750"/>
      <c r="C821" s="751"/>
      <c r="D821" s="56">
        <v>2016</v>
      </c>
      <c r="E821" s="59">
        <v>383</v>
      </c>
      <c r="F821" s="59">
        <v>383</v>
      </c>
    </row>
    <row r="822" spans="1:6" ht="16.5" customHeight="1" x14ac:dyDescent="0.45">
      <c r="A822" s="750"/>
      <c r="B822" s="751"/>
      <c r="C822" s="746" t="s">
        <v>142</v>
      </c>
      <c r="D822" s="748"/>
      <c r="E822" s="58">
        <v>7405</v>
      </c>
      <c r="F822" s="58">
        <v>7405</v>
      </c>
    </row>
    <row r="823" spans="1:6" ht="16.5" customHeight="1" x14ac:dyDescent="0.45">
      <c r="A823" s="750"/>
      <c r="B823" s="743">
        <v>1991</v>
      </c>
      <c r="C823" s="744"/>
      <c r="D823" s="745"/>
      <c r="E823" s="63">
        <v>0</v>
      </c>
      <c r="F823" s="64">
        <v>0</v>
      </c>
    </row>
    <row r="824" spans="1:6" ht="16.5" customHeight="1" x14ac:dyDescent="0.45">
      <c r="A824" s="750"/>
      <c r="B824" s="743">
        <v>1992</v>
      </c>
      <c r="C824" s="744"/>
      <c r="D824" s="745"/>
      <c r="E824" s="63">
        <v>0</v>
      </c>
      <c r="F824" s="64">
        <v>0</v>
      </c>
    </row>
    <row r="825" spans="1:6" ht="16.5" customHeight="1" x14ac:dyDescent="0.45">
      <c r="A825" s="750"/>
      <c r="B825" s="743">
        <v>1993</v>
      </c>
      <c r="C825" s="744"/>
      <c r="D825" s="745"/>
      <c r="E825" s="63">
        <v>0</v>
      </c>
      <c r="F825" s="64">
        <v>0</v>
      </c>
    </row>
    <row r="826" spans="1:6" ht="16.5" customHeight="1" x14ac:dyDescent="0.45">
      <c r="A826" s="750"/>
      <c r="B826" s="743">
        <v>1994</v>
      </c>
      <c r="C826" s="744"/>
      <c r="D826" s="745"/>
      <c r="E826" s="63">
        <v>0</v>
      </c>
      <c r="F826" s="64">
        <v>0</v>
      </c>
    </row>
    <row r="827" spans="1:6" ht="16.5" customHeight="1" x14ac:dyDescent="0.45">
      <c r="A827" s="750"/>
      <c r="B827" s="743">
        <v>1995</v>
      </c>
      <c r="C827" s="744"/>
      <c r="D827" s="745"/>
      <c r="E827" s="63">
        <v>0</v>
      </c>
      <c r="F827" s="64">
        <v>0</v>
      </c>
    </row>
    <row r="828" spans="1:6" ht="16.5" customHeight="1" x14ac:dyDescent="0.45">
      <c r="A828" s="750"/>
      <c r="B828" s="743">
        <v>1996</v>
      </c>
      <c r="C828" s="744"/>
      <c r="D828" s="745"/>
      <c r="E828" s="63">
        <v>0</v>
      </c>
      <c r="F828" s="64">
        <v>0</v>
      </c>
    </row>
    <row r="829" spans="1:6" ht="16.5" customHeight="1" x14ac:dyDescent="0.45">
      <c r="A829" s="750"/>
      <c r="B829" s="743">
        <v>1997</v>
      </c>
      <c r="C829" s="744"/>
      <c r="D829" s="745"/>
      <c r="E829" s="63">
        <v>0</v>
      </c>
      <c r="F829" s="64">
        <v>0</v>
      </c>
    </row>
    <row r="830" spans="1:6" ht="16.5" customHeight="1" x14ac:dyDescent="0.45">
      <c r="A830" s="750"/>
      <c r="B830" s="743">
        <v>1998</v>
      </c>
      <c r="C830" s="744"/>
      <c r="D830" s="745"/>
      <c r="E830" s="63">
        <v>0</v>
      </c>
      <c r="F830" s="64">
        <v>0</v>
      </c>
    </row>
    <row r="831" spans="1:6" ht="16.5" customHeight="1" x14ac:dyDescent="0.45">
      <c r="A831" s="750"/>
      <c r="B831" s="743">
        <v>1999</v>
      </c>
      <c r="C831" s="744"/>
      <c r="D831" s="745"/>
      <c r="E831" s="63">
        <v>0</v>
      </c>
      <c r="F831" s="64">
        <v>0</v>
      </c>
    </row>
    <row r="832" spans="1:6" ht="16.5" customHeight="1" x14ac:dyDescent="0.45">
      <c r="A832" s="750"/>
      <c r="B832" s="743">
        <v>2000</v>
      </c>
      <c r="C832" s="744"/>
      <c r="D832" s="745"/>
      <c r="E832" s="63">
        <v>0</v>
      </c>
      <c r="F832" s="64">
        <v>0</v>
      </c>
    </row>
    <row r="833" spans="1:6" ht="16.5" customHeight="1" x14ac:dyDescent="0.45">
      <c r="A833" s="750"/>
      <c r="B833" s="743">
        <v>2001</v>
      </c>
      <c r="C833" s="744"/>
      <c r="D833" s="745"/>
      <c r="E833" s="63">
        <v>0</v>
      </c>
      <c r="F833" s="64">
        <v>0</v>
      </c>
    </row>
    <row r="834" spans="1:6" ht="16.5" customHeight="1" x14ac:dyDescent="0.45">
      <c r="A834" s="750"/>
      <c r="B834" s="743">
        <v>2002</v>
      </c>
      <c r="C834" s="744"/>
      <c r="D834" s="745"/>
      <c r="E834" s="63">
        <v>630</v>
      </c>
      <c r="F834" s="64">
        <v>630</v>
      </c>
    </row>
    <row r="835" spans="1:6" ht="16.5" customHeight="1" x14ac:dyDescent="0.45">
      <c r="A835" s="750"/>
      <c r="B835" s="743">
        <v>2003</v>
      </c>
      <c r="C835" s="744"/>
      <c r="D835" s="745"/>
      <c r="E835" s="60">
        <v>3877</v>
      </c>
      <c r="F835" s="61">
        <v>3877</v>
      </c>
    </row>
    <row r="836" spans="1:6" ht="16.5" customHeight="1" x14ac:dyDescent="0.45">
      <c r="A836" s="750"/>
      <c r="B836" s="743">
        <v>2004</v>
      </c>
      <c r="C836" s="744"/>
      <c r="D836" s="745"/>
      <c r="E836" s="60">
        <v>3763</v>
      </c>
      <c r="F836" s="61">
        <v>3763</v>
      </c>
    </row>
    <row r="837" spans="1:6" ht="16.5" customHeight="1" x14ac:dyDescent="0.45">
      <c r="A837" s="750"/>
      <c r="B837" s="743">
        <v>2005</v>
      </c>
      <c r="C837" s="744"/>
      <c r="D837" s="745"/>
      <c r="E837" s="60">
        <v>3019</v>
      </c>
      <c r="F837" s="61">
        <v>3019</v>
      </c>
    </row>
    <row r="838" spans="1:6" ht="16.5" customHeight="1" x14ac:dyDescent="0.45">
      <c r="A838" s="750"/>
      <c r="B838" s="743">
        <v>2006</v>
      </c>
      <c r="C838" s="744"/>
      <c r="D838" s="745"/>
      <c r="E838" s="60">
        <v>4576</v>
      </c>
      <c r="F838" s="61">
        <v>4576</v>
      </c>
    </row>
    <row r="839" spans="1:6" ht="16.5" customHeight="1" x14ac:dyDescent="0.45">
      <c r="A839" s="750"/>
      <c r="B839" s="743">
        <v>2007</v>
      </c>
      <c r="C839" s="744"/>
      <c r="D839" s="745"/>
      <c r="E839" s="60">
        <v>8918</v>
      </c>
      <c r="F839" s="61">
        <v>8918</v>
      </c>
    </row>
    <row r="840" spans="1:6" ht="16.5" customHeight="1" x14ac:dyDescent="0.45">
      <c r="A840" s="750"/>
      <c r="B840" s="743">
        <v>2008</v>
      </c>
      <c r="C840" s="744"/>
      <c r="D840" s="745"/>
      <c r="E840" s="60">
        <v>5633</v>
      </c>
      <c r="F840" s="61">
        <v>5633</v>
      </c>
    </row>
    <row r="841" spans="1:6" ht="16.5" customHeight="1" x14ac:dyDescent="0.45">
      <c r="A841" s="750"/>
      <c r="B841" s="743">
        <v>2009</v>
      </c>
      <c r="C841" s="744"/>
      <c r="D841" s="745"/>
      <c r="E841" s="60">
        <v>5356</v>
      </c>
      <c r="F841" s="61">
        <v>5356</v>
      </c>
    </row>
    <row r="842" spans="1:6" ht="16.5" customHeight="1" x14ac:dyDescent="0.45">
      <c r="A842" s="750"/>
      <c r="B842" s="743">
        <v>2010</v>
      </c>
      <c r="C842" s="744"/>
      <c r="D842" s="745"/>
      <c r="E842" s="60">
        <v>5099</v>
      </c>
      <c r="F842" s="61">
        <v>5099</v>
      </c>
    </row>
    <row r="843" spans="1:6" ht="16.5" customHeight="1" x14ac:dyDescent="0.45">
      <c r="A843" s="750"/>
      <c r="B843" s="743">
        <v>2011</v>
      </c>
      <c r="C843" s="744"/>
      <c r="D843" s="745"/>
      <c r="E843" s="60">
        <v>7170</v>
      </c>
      <c r="F843" s="61">
        <v>7170</v>
      </c>
    </row>
    <row r="844" spans="1:6" ht="16.5" customHeight="1" x14ac:dyDescent="0.45">
      <c r="A844" s="750"/>
      <c r="B844" s="743">
        <v>2012</v>
      </c>
      <c r="C844" s="744"/>
      <c r="D844" s="745"/>
      <c r="E844" s="60">
        <v>5422</v>
      </c>
      <c r="F844" s="61">
        <v>5422</v>
      </c>
    </row>
    <row r="845" spans="1:6" ht="16.5" customHeight="1" x14ac:dyDescent="0.45">
      <c r="A845" s="750"/>
      <c r="B845" s="743">
        <v>2013</v>
      </c>
      <c r="C845" s="744"/>
      <c r="D845" s="745"/>
      <c r="E845" s="60">
        <v>6039</v>
      </c>
      <c r="F845" s="61">
        <v>6039</v>
      </c>
    </row>
    <row r="846" spans="1:6" ht="16.5" customHeight="1" x14ac:dyDescent="0.45">
      <c r="A846" s="750"/>
      <c r="B846" s="743">
        <v>2014</v>
      </c>
      <c r="C846" s="744"/>
      <c r="D846" s="745"/>
      <c r="E846" s="60">
        <v>6986</v>
      </c>
      <c r="F846" s="61">
        <v>6986</v>
      </c>
    </row>
    <row r="847" spans="1:6" ht="16.5" customHeight="1" x14ac:dyDescent="0.45">
      <c r="A847" s="750"/>
      <c r="B847" s="743">
        <v>2015</v>
      </c>
      <c r="C847" s="744"/>
      <c r="D847" s="745"/>
      <c r="E847" s="60">
        <v>6701</v>
      </c>
      <c r="F847" s="61">
        <v>6701</v>
      </c>
    </row>
    <row r="848" spans="1:6" ht="16.5" customHeight="1" x14ac:dyDescent="0.45">
      <c r="A848" s="750"/>
      <c r="B848" s="743">
        <v>2016</v>
      </c>
      <c r="C848" s="744"/>
      <c r="D848" s="745"/>
      <c r="E848" s="60">
        <v>2719</v>
      </c>
      <c r="F848" s="61">
        <v>2719</v>
      </c>
    </row>
    <row r="849" spans="1:6" ht="16.5" customHeight="1" x14ac:dyDescent="0.45">
      <c r="A849" s="751"/>
      <c r="B849" s="746" t="s">
        <v>145</v>
      </c>
      <c r="C849" s="747"/>
      <c r="D849" s="748"/>
      <c r="E849" s="58">
        <v>75908</v>
      </c>
      <c r="F849" s="58">
        <v>75908</v>
      </c>
    </row>
    <row r="850" spans="1:6" ht="16.5" customHeight="1" x14ac:dyDescent="0.45">
      <c r="A850" s="743">
        <v>1991</v>
      </c>
      <c r="B850" s="744"/>
      <c r="C850" s="744"/>
      <c r="D850" s="745"/>
      <c r="E850" s="63">
        <v>0</v>
      </c>
      <c r="F850" s="63">
        <v>0</v>
      </c>
    </row>
    <row r="851" spans="1:6" ht="16.5" customHeight="1" x14ac:dyDescent="0.45">
      <c r="A851" s="743">
        <v>1992</v>
      </c>
      <c r="B851" s="744"/>
      <c r="C851" s="744"/>
      <c r="D851" s="745"/>
      <c r="E851" s="63">
        <v>0</v>
      </c>
      <c r="F851" s="63">
        <v>0</v>
      </c>
    </row>
    <row r="852" spans="1:6" ht="16.5" customHeight="1" x14ac:dyDescent="0.45">
      <c r="A852" s="743">
        <v>1993</v>
      </c>
      <c r="B852" s="744"/>
      <c r="C852" s="744"/>
      <c r="D852" s="745"/>
      <c r="E852" s="63">
        <v>0</v>
      </c>
      <c r="F852" s="63">
        <v>0</v>
      </c>
    </row>
    <row r="853" spans="1:6" ht="16.5" customHeight="1" x14ac:dyDescent="0.45">
      <c r="A853" s="743">
        <v>1994</v>
      </c>
      <c r="B853" s="744"/>
      <c r="C853" s="744"/>
      <c r="D853" s="745"/>
      <c r="E853" s="63">
        <v>0</v>
      </c>
      <c r="F853" s="63">
        <v>0</v>
      </c>
    </row>
    <row r="854" spans="1:6" ht="16.5" customHeight="1" x14ac:dyDescent="0.45">
      <c r="A854" s="743">
        <v>1995</v>
      </c>
      <c r="B854" s="744"/>
      <c r="C854" s="744"/>
      <c r="D854" s="745"/>
      <c r="E854" s="63">
        <v>0</v>
      </c>
      <c r="F854" s="63">
        <v>0</v>
      </c>
    </row>
    <row r="855" spans="1:6" ht="16.5" customHeight="1" x14ac:dyDescent="0.45">
      <c r="A855" s="743">
        <v>1996</v>
      </c>
      <c r="B855" s="744"/>
      <c r="C855" s="744"/>
      <c r="D855" s="745"/>
      <c r="E855" s="63">
        <v>0</v>
      </c>
      <c r="F855" s="63">
        <v>0</v>
      </c>
    </row>
    <row r="856" spans="1:6" ht="16.5" customHeight="1" x14ac:dyDescent="0.45">
      <c r="A856" s="743">
        <v>1997</v>
      </c>
      <c r="B856" s="744"/>
      <c r="C856" s="744"/>
      <c r="D856" s="745"/>
      <c r="E856" s="63">
        <v>0</v>
      </c>
      <c r="F856" s="63">
        <v>0</v>
      </c>
    </row>
    <row r="857" spans="1:6" ht="16.5" customHeight="1" x14ac:dyDescent="0.45">
      <c r="A857" s="743">
        <v>1998</v>
      </c>
      <c r="B857" s="744"/>
      <c r="C857" s="744"/>
      <c r="D857" s="745"/>
      <c r="E857" s="63">
        <v>0</v>
      </c>
      <c r="F857" s="63">
        <v>0</v>
      </c>
    </row>
    <row r="858" spans="1:6" ht="16.5" customHeight="1" x14ac:dyDescent="0.45">
      <c r="A858" s="743">
        <v>1999</v>
      </c>
      <c r="B858" s="744"/>
      <c r="C858" s="744"/>
      <c r="D858" s="745"/>
      <c r="E858" s="63">
        <v>0</v>
      </c>
      <c r="F858" s="63">
        <v>0</v>
      </c>
    </row>
    <row r="859" spans="1:6" ht="16.5" customHeight="1" x14ac:dyDescent="0.45">
      <c r="A859" s="743">
        <v>2000</v>
      </c>
      <c r="B859" s="744"/>
      <c r="C859" s="744"/>
      <c r="D859" s="745"/>
      <c r="E859" s="63">
        <v>0</v>
      </c>
      <c r="F859" s="63">
        <v>0</v>
      </c>
    </row>
    <row r="860" spans="1:6" ht="16.5" customHeight="1" x14ac:dyDescent="0.45">
      <c r="A860" s="743">
        <v>2001</v>
      </c>
      <c r="B860" s="744"/>
      <c r="C860" s="744"/>
      <c r="D860" s="745"/>
      <c r="E860" s="63">
        <v>0</v>
      </c>
      <c r="F860" s="63">
        <v>0</v>
      </c>
    </row>
    <row r="861" spans="1:6" ht="16.5" customHeight="1" x14ac:dyDescent="0.45">
      <c r="A861" s="743">
        <v>2002</v>
      </c>
      <c r="B861" s="744"/>
      <c r="C861" s="744"/>
      <c r="D861" s="745"/>
      <c r="E861" s="63">
        <v>630</v>
      </c>
      <c r="F861" s="63">
        <v>630</v>
      </c>
    </row>
    <row r="862" spans="1:6" ht="16.5" customHeight="1" x14ac:dyDescent="0.45">
      <c r="A862" s="743">
        <v>2003</v>
      </c>
      <c r="B862" s="744"/>
      <c r="C862" s="744"/>
      <c r="D862" s="745"/>
      <c r="E862" s="60">
        <v>3877</v>
      </c>
      <c r="F862" s="60">
        <v>3877</v>
      </c>
    </row>
    <row r="863" spans="1:6" ht="16.5" customHeight="1" x14ac:dyDescent="0.45">
      <c r="A863" s="743">
        <v>2004</v>
      </c>
      <c r="B863" s="744"/>
      <c r="C863" s="744"/>
      <c r="D863" s="745"/>
      <c r="E863" s="60">
        <v>3763</v>
      </c>
      <c r="F863" s="60">
        <v>3763</v>
      </c>
    </row>
    <row r="864" spans="1:6" ht="16.5" customHeight="1" x14ac:dyDescent="0.45">
      <c r="A864" s="743">
        <v>2005</v>
      </c>
      <c r="B864" s="744"/>
      <c r="C864" s="744"/>
      <c r="D864" s="745"/>
      <c r="E864" s="60">
        <v>3019</v>
      </c>
      <c r="F864" s="60">
        <v>3019</v>
      </c>
    </row>
    <row r="865" spans="1:6" ht="16.5" customHeight="1" x14ac:dyDescent="0.45">
      <c r="A865" s="743">
        <v>2006</v>
      </c>
      <c r="B865" s="744"/>
      <c r="C865" s="744"/>
      <c r="D865" s="745"/>
      <c r="E865" s="60">
        <v>4576</v>
      </c>
      <c r="F865" s="60">
        <v>4576</v>
      </c>
    </row>
    <row r="866" spans="1:6" ht="16.5" customHeight="1" x14ac:dyDescent="0.45">
      <c r="A866" s="743">
        <v>2007</v>
      </c>
      <c r="B866" s="744"/>
      <c r="C866" s="744"/>
      <c r="D866" s="745"/>
      <c r="E866" s="60">
        <v>8918</v>
      </c>
      <c r="F866" s="60">
        <v>8918</v>
      </c>
    </row>
    <row r="867" spans="1:6" ht="16.5" customHeight="1" x14ac:dyDescent="0.45">
      <c r="A867" s="743">
        <v>2008</v>
      </c>
      <c r="B867" s="744"/>
      <c r="C867" s="744"/>
      <c r="D867" s="745"/>
      <c r="E867" s="60">
        <v>5633</v>
      </c>
      <c r="F867" s="60">
        <v>5633</v>
      </c>
    </row>
    <row r="868" spans="1:6" ht="16.5" customHeight="1" x14ac:dyDescent="0.45">
      <c r="A868" s="743">
        <v>2009</v>
      </c>
      <c r="B868" s="744"/>
      <c r="C868" s="744"/>
      <c r="D868" s="745"/>
      <c r="E868" s="60">
        <v>5356</v>
      </c>
      <c r="F868" s="60">
        <v>5356</v>
      </c>
    </row>
    <row r="869" spans="1:6" ht="16.5" customHeight="1" x14ac:dyDescent="0.45">
      <c r="A869" s="743">
        <v>2010</v>
      </c>
      <c r="B869" s="744"/>
      <c r="C869" s="744"/>
      <c r="D869" s="745"/>
      <c r="E869" s="60">
        <v>5099</v>
      </c>
      <c r="F869" s="60">
        <v>5099</v>
      </c>
    </row>
    <row r="870" spans="1:6" ht="16.5" customHeight="1" x14ac:dyDescent="0.45">
      <c r="A870" s="743">
        <v>2011</v>
      </c>
      <c r="B870" s="744"/>
      <c r="C870" s="744"/>
      <c r="D870" s="745"/>
      <c r="E870" s="60">
        <v>7170</v>
      </c>
      <c r="F870" s="60">
        <v>7170</v>
      </c>
    </row>
    <row r="871" spans="1:6" ht="16.5" customHeight="1" x14ac:dyDescent="0.45">
      <c r="A871" s="743">
        <v>2012</v>
      </c>
      <c r="B871" s="744"/>
      <c r="C871" s="744"/>
      <c r="D871" s="745"/>
      <c r="E871" s="60">
        <v>5422</v>
      </c>
      <c r="F871" s="60">
        <v>5422</v>
      </c>
    </row>
    <row r="872" spans="1:6" ht="16.5" customHeight="1" x14ac:dyDescent="0.45">
      <c r="A872" s="743">
        <v>2013</v>
      </c>
      <c r="B872" s="744"/>
      <c r="C872" s="744"/>
      <c r="D872" s="745"/>
      <c r="E872" s="60">
        <v>6039</v>
      </c>
      <c r="F872" s="60">
        <v>6039</v>
      </c>
    </row>
    <row r="873" spans="1:6" ht="16.5" customHeight="1" x14ac:dyDescent="0.45">
      <c r="A873" s="743">
        <v>2014</v>
      </c>
      <c r="B873" s="744"/>
      <c r="C873" s="744"/>
      <c r="D873" s="745"/>
      <c r="E873" s="60">
        <v>6986</v>
      </c>
      <c r="F873" s="60">
        <v>6986</v>
      </c>
    </row>
    <row r="874" spans="1:6" ht="16.5" customHeight="1" x14ac:dyDescent="0.45">
      <c r="A874" s="743">
        <v>2015</v>
      </c>
      <c r="B874" s="744"/>
      <c r="C874" s="744"/>
      <c r="D874" s="745"/>
      <c r="E874" s="60">
        <v>6701</v>
      </c>
      <c r="F874" s="60">
        <v>6701</v>
      </c>
    </row>
    <row r="875" spans="1:6" ht="16.5" customHeight="1" x14ac:dyDescent="0.45">
      <c r="A875" s="743">
        <v>2016</v>
      </c>
      <c r="B875" s="744"/>
      <c r="C875" s="744"/>
      <c r="D875" s="745"/>
      <c r="E875" s="60">
        <v>2719</v>
      </c>
      <c r="F875" s="60">
        <v>2719</v>
      </c>
    </row>
    <row r="876" spans="1:6" ht="16.5" customHeight="1" x14ac:dyDescent="0.45">
      <c r="A876" s="746" t="s">
        <v>145</v>
      </c>
      <c r="B876" s="747"/>
      <c r="C876" s="747"/>
      <c r="D876" s="748"/>
      <c r="E876" s="58">
        <v>75908</v>
      </c>
      <c r="F876" s="58">
        <v>75908</v>
      </c>
    </row>
    <row r="877" spans="1:6" x14ac:dyDescent="0.45">
      <c r="A877" s="749" t="s">
        <v>155</v>
      </c>
      <c r="B877" s="749" t="s">
        <v>140</v>
      </c>
      <c r="C877" s="749" t="s">
        <v>143</v>
      </c>
      <c r="D877" s="56">
        <v>1991</v>
      </c>
      <c r="E877" s="57">
        <v>4509</v>
      </c>
      <c r="F877" s="57">
        <v>4509</v>
      </c>
    </row>
    <row r="878" spans="1:6" x14ac:dyDescent="0.45">
      <c r="A878" s="750"/>
      <c r="B878" s="750"/>
      <c r="C878" s="750"/>
      <c r="D878" s="56">
        <v>1992</v>
      </c>
      <c r="E878" s="57">
        <v>5954</v>
      </c>
      <c r="F878" s="57">
        <v>5954</v>
      </c>
    </row>
    <row r="879" spans="1:6" x14ac:dyDescent="0.45">
      <c r="A879" s="750"/>
      <c r="B879" s="750"/>
      <c r="C879" s="750"/>
      <c r="D879" s="56">
        <v>1993</v>
      </c>
      <c r="E879" s="57">
        <v>8125</v>
      </c>
      <c r="F879" s="57">
        <v>8125</v>
      </c>
    </row>
    <row r="880" spans="1:6" x14ac:dyDescent="0.45">
      <c r="A880" s="750"/>
      <c r="B880" s="750"/>
      <c r="C880" s="750"/>
      <c r="D880" s="56">
        <v>1994</v>
      </c>
      <c r="E880" s="57">
        <v>2692</v>
      </c>
      <c r="F880" s="57">
        <v>2692</v>
      </c>
    </row>
    <row r="881" spans="1:6" x14ac:dyDescent="0.45">
      <c r="A881" s="750"/>
      <c r="B881" s="750"/>
      <c r="C881" s="750"/>
      <c r="D881" s="56">
        <v>1995</v>
      </c>
      <c r="E881" s="57">
        <v>3058</v>
      </c>
      <c r="F881" s="57">
        <v>3058</v>
      </c>
    </row>
    <row r="882" spans="1:6" x14ac:dyDescent="0.45">
      <c r="A882" s="750"/>
      <c r="B882" s="750"/>
      <c r="C882" s="750"/>
      <c r="D882" s="56">
        <v>1996</v>
      </c>
      <c r="E882" s="57">
        <v>3387</v>
      </c>
      <c r="F882" s="57">
        <v>3387</v>
      </c>
    </row>
    <row r="883" spans="1:6" x14ac:dyDescent="0.45">
      <c r="A883" s="750"/>
      <c r="B883" s="750"/>
      <c r="C883" s="750"/>
      <c r="D883" s="56">
        <v>1997</v>
      </c>
      <c r="E883" s="57">
        <v>2072</v>
      </c>
      <c r="F883" s="57">
        <v>2072</v>
      </c>
    </row>
    <row r="884" spans="1:6" x14ac:dyDescent="0.45">
      <c r="A884" s="750"/>
      <c r="B884" s="750"/>
      <c r="C884" s="750"/>
      <c r="D884" s="56">
        <v>1998</v>
      </c>
      <c r="E884" s="57">
        <v>1477</v>
      </c>
      <c r="F884" s="57">
        <v>1477</v>
      </c>
    </row>
    <row r="885" spans="1:6" x14ac:dyDescent="0.45">
      <c r="A885" s="750"/>
      <c r="B885" s="750"/>
      <c r="C885" s="751"/>
      <c r="D885" s="56">
        <v>1999</v>
      </c>
      <c r="E885" s="57">
        <v>3275</v>
      </c>
      <c r="F885" s="57">
        <v>3275</v>
      </c>
    </row>
    <row r="886" spans="1:6" ht="16.5" customHeight="1" x14ac:dyDescent="0.45">
      <c r="A886" s="750"/>
      <c r="B886" s="751"/>
      <c r="C886" s="746" t="s">
        <v>142</v>
      </c>
      <c r="D886" s="748"/>
      <c r="E886" s="58">
        <v>34549</v>
      </c>
      <c r="F886" s="58">
        <v>34549</v>
      </c>
    </row>
    <row r="887" spans="1:6" ht="16.5" customHeight="1" x14ac:dyDescent="0.45">
      <c r="A887" s="750"/>
      <c r="B887" s="743">
        <v>1991</v>
      </c>
      <c r="C887" s="744"/>
      <c r="D887" s="745"/>
      <c r="E887" s="60">
        <v>4509</v>
      </c>
      <c r="F887" s="61">
        <v>4509</v>
      </c>
    </row>
    <row r="888" spans="1:6" ht="16.5" customHeight="1" x14ac:dyDescent="0.45">
      <c r="A888" s="750"/>
      <c r="B888" s="743">
        <v>1992</v>
      </c>
      <c r="C888" s="744"/>
      <c r="D888" s="745"/>
      <c r="E888" s="60">
        <v>5954</v>
      </c>
      <c r="F888" s="61">
        <v>5954</v>
      </c>
    </row>
    <row r="889" spans="1:6" ht="16.5" customHeight="1" x14ac:dyDescent="0.45">
      <c r="A889" s="750"/>
      <c r="B889" s="743">
        <v>1993</v>
      </c>
      <c r="C889" s="744"/>
      <c r="D889" s="745"/>
      <c r="E889" s="60">
        <v>8125</v>
      </c>
      <c r="F889" s="61">
        <v>8125</v>
      </c>
    </row>
    <row r="890" spans="1:6" ht="16.5" customHeight="1" x14ac:dyDescent="0.45">
      <c r="A890" s="750"/>
      <c r="B890" s="743">
        <v>1994</v>
      </c>
      <c r="C890" s="744"/>
      <c r="D890" s="745"/>
      <c r="E890" s="60">
        <v>2692</v>
      </c>
      <c r="F890" s="61">
        <v>2692</v>
      </c>
    </row>
    <row r="891" spans="1:6" ht="16.5" customHeight="1" x14ac:dyDescent="0.45">
      <c r="A891" s="750"/>
      <c r="B891" s="743">
        <v>1995</v>
      </c>
      <c r="C891" s="744"/>
      <c r="D891" s="745"/>
      <c r="E891" s="60">
        <v>3058</v>
      </c>
      <c r="F891" s="61">
        <v>3058</v>
      </c>
    </row>
    <row r="892" spans="1:6" ht="16.5" customHeight="1" x14ac:dyDescent="0.45">
      <c r="A892" s="750"/>
      <c r="B892" s="743">
        <v>1996</v>
      </c>
      <c r="C892" s="744"/>
      <c r="D892" s="745"/>
      <c r="E892" s="60">
        <v>3387</v>
      </c>
      <c r="F892" s="61">
        <v>3387</v>
      </c>
    </row>
    <row r="893" spans="1:6" ht="16.5" customHeight="1" x14ac:dyDescent="0.45">
      <c r="A893" s="750"/>
      <c r="B893" s="743">
        <v>1997</v>
      </c>
      <c r="C893" s="744"/>
      <c r="D893" s="745"/>
      <c r="E893" s="60">
        <v>2072</v>
      </c>
      <c r="F893" s="61">
        <v>2072</v>
      </c>
    </row>
    <row r="894" spans="1:6" ht="16.5" customHeight="1" x14ac:dyDescent="0.45">
      <c r="A894" s="750"/>
      <c r="B894" s="743">
        <v>1998</v>
      </c>
      <c r="C894" s="744"/>
      <c r="D894" s="745"/>
      <c r="E894" s="60">
        <v>1477</v>
      </c>
      <c r="F894" s="61">
        <v>1477</v>
      </c>
    </row>
    <row r="895" spans="1:6" ht="16.5" customHeight="1" x14ac:dyDescent="0.45">
      <c r="A895" s="750"/>
      <c r="B895" s="743">
        <v>1999</v>
      </c>
      <c r="C895" s="744"/>
      <c r="D895" s="745"/>
      <c r="E895" s="60">
        <v>3275</v>
      </c>
      <c r="F895" s="61">
        <v>3275</v>
      </c>
    </row>
    <row r="896" spans="1:6" ht="16.5" customHeight="1" x14ac:dyDescent="0.45">
      <c r="A896" s="750"/>
      <c r="B896" s="743">
        <v>2000</v>
      </c>
      <c r="C896" s="744"/>
      <c r="D896" s="745"/>
      <c r="E896" s="63">
        <v>0</v>
      </c>
      <c r="F896" s="64">
        <v>0</v>
      </c>
    </row>
    <row r="897" spans="1:6" ht="16.5" customHeight="1" x14ac:dyDescent="0.45">
      <c r="A897" s="750"/>
      <c r="B897" s="743">
        <v>2001</v>
      </c>
      <c r="C897" s="744"/>
      <c r="D897" s="745"/>
      <c r="E897" s="63">
        <v>0</v>
      </c>
      <c r="F897" s="64">
        <v>0</v>
      </c>
    </row>
    <row r="898" spans="1:6" ht="16.5" customHeight="1" x14ac:dyDescent="0.45">
      <c r="A898" s="750"/>
      <c r="B898" s="743">
        <v>2002</v>
      </c>
      <c r="C898" s="744"/>
      <c r="D898" s="745"/>
      <c r="E898" s="63">
        <v>0</v>
      </c>
      <c r="F898" s="64">
        <v>0</v>
      </c>
    </row>
    <row r="899" spans="1:6" ht="16.5" customHeight="1" x14ac:dyDescent="0.45">
      <c r="A899" s="750"/>
      <c r="B899" s="743">
        <v>2003</v>
      </c>
      <c r="C899" s="744"/>
      <c r="D899" s="745"/>
      <c r="E899" s="63">
        <v>0</v>
      </c>
      <c r="F899" s="64">
        <v>0</v>
      </c>
    </row>
    <row r="900" spans="1:6" ht="16.5" customHeight="1" x14ac:dyDescent="0.45">
      <c r="A900" s="750"/>
      <c r="B900" s="743">
        <v>2004</v>
      </c>
      <c r="C900" s="744"/>
      <c r="D900" s="745"/>
      <c r="E900" s="63">
        <v>0</v>
      </c>
      <c r="F900" s="64">
        <v>0</v>
      </c>
    </row>
    <row r="901" spans="1:6" ht="16.5" customHeight="1" x14ac:dyDescent="0.45">
      <c r="A901" s="750"/>
      <c r="B901" s="743">
        <v>2005</v>
      </c>
      <c r="C901" s="744"/>
      <c r="D901" s="745"/>
      <c r="E901" s="63">
        <v>0</v>
      </c>
      <c r="F901" s="64">
        <v>0</v>
      </c>
    </row>
    <row r="902" spans="1:6" ht="16.5" customHeight="1" x14ac:dyDescent="0.45">
      <c r="A902" s="750"/>
      <c r="B902" s="743">
        <v>2006</v>
      </c>
      <c r="C902" s="744"/>
      <c r="D902" s="745"/>
      <c r="E902" s="63">
        <v>0</v>
      </c>
      <c r="F902" s="64">
        <v>0</v>
      </c>
    </row>
    <row r="903" spans="1:6" ht="16.5" customHeight="1" x14ac:dyDescent="0.45">
      <c r="A903" s="750"/>
      <c r="B903" s="743">
        <v>2007</v>
      </c>
      <c r="C903" s="744"/>
      <c r="D903" s="745"/>
      <c r="E903" s="63">
        <v>0</v>
      </c>
      <c r="F903" s="64">
        <v>0</v>
      </c>
    </row>
    <row r="904" spans="1:6" ht="16.5" customHeight="1" x14ac:dyDescent="0.45">
      <c r="A904" s="750"/>
      <c r="B904" s="743">
        <v>2008</v>
      </c>
      <c r="C904" s="744"/>
      <c r="D904" s="745"/>
      <c r="E904" s="63">
        <v>0</v>
      </c>
      <c r="F904" s="64">
        <v>0</v>
      </c>
    </row>
    <row r="905" spans="1:6" ht="16.5" customHeight="1" x14ac:dyDescent="0.45">
      <c r="A905" s="750"/>
      <c r="B905" s="743">
        <v>2009</v>
      </c>
      <c r="C905" s="744"/>
      <c r="D905" s="745"/>
      <c r="E905" s="63">
        <v>0</v>
      </c>
      <c r="F905" s="64">
        <v>0</v>
      </c>
    </row>
    <row r="906" spans="1:6" ht="16.5" customHeight="1" x14ac:dyDescent="0.45">
      <c r="A906" s="750"/>
      <c r="B906" s="743">
        <v>2010</v>
      </c>
      <c r="C906" s="744"/>
      <c r="D906" s="745"/>
      <c r="E906" s="63">
        <v>0</v>
      </c>
      <c r="F906" s="64">
        <v>0</v>
      </c>
    </row>
    <row r="907" spans="1:6" ht="16.5" customHeight="1" x14ac:dyDescent="0.45">
      <c r="A907" s="750"/>
      <c r="B907" s="743">
        <v>2011</v>
      </c>
      <c r="C907" s="744"/>
      <c r="D907" s="745"/>
      <c r="E907" s="63">
        <v>0</v>
      </c>
      <c r="F907" s="64">
        <v>0</v>
      </c>
    </row>
    <row r="908" spans="1:6" ht="16.5" customHeight="1" x14ac:dyDescent="0.45">
      <c r="A908" s="750"/>
      <c r="B908" s="743">
        <v>2012</v>
      </c>
      <c r="C908" s="744"/>
      <c r="D908" s="745"/>
      <c r="E908" s="63">
        <v>0</v>
      </c>
      <c r="F908" s="64">
        <v>0</v>
      </c>
    </row>
    <row r="909" spans="1:6" ht="16.5" customHeight="1" x14ac:dyDescent="0.45">
      <c r="A909" s="750"/>
      <c r="B909" s="743">
        <v>2013</v>
      </c>
      <c r="C909" s="744"/>
      <c r="D909" s="745"/>
      <c r="E909" s="63">
        <v>0</v>
      </c>
      <c r="F909" s="64">
        <v>0</v>
      </c>
    </row>
    <row r="910" spans="1:6" ht="16.5" customHeight="1" x14ac:dyDescent="0.45">
      <c r="A910" s="750"/>
      <c r="B910" s="743">
        <v>2014</v>
      </c>
      <c r="C910" s="744"/>
      <c r="D910" s="745"/>
      <c r="E910" s="63">
        <v>0</v>
      </c>
      <c r="F910" s="64">
        <v>0</v>
      </c>
    </row>
    <row r="911" spans="1:6" ht="16.5" customHeight="1" x14ac:dyDescent="0.45">
      <c r="A911" s="750"/>
      <c r="B911" s="743">
        <v>2015</v>
      </c>
      <c r="C911" s="744"/>
      <c r="D911" s="745"/>
      <c r="E911" s="63">
        <v>0</v>
      </c>
      <c r="F911" s="64">
        <v>0</v>
      </c>
    </row>
    <row r="912" spans="1:6" ht="16.5" customHeight="1" x14ac:dyDescent="0.45">
      <c r="A912" s="750"/>
      <c r="B912" s="743">
        <v>2016</v>
      </c>
      <c r="C912" s="744"/>
      <c r="D912" s="745"/>
      <c r="E912" s="63">
        <v>0</v>
      </c>
      <c r="F912" s="64">
        <v>0</v>
      </c>
    </row>
    <row r="913" spans="1:6" ht="16.5" customHeight="1" x14ac:dyDescent="0.45">
      <c r="A913" s="750"/>
      <c r="B913" s="746" t="s">
        <v>145</v>
      </c>
      <c r="C913" s="747"/>
      <c r="D913" s="748"/>
      <c r="E913" s="58">
        <v>34549</v>
      </c>
      <c r="F913" s="58">
        <v>34549</v>
      </c>
    </row>
    <row r="914" spans="1:6" x14ac:dyDescent="0.45">
      <c r="A914" s="750"/>
      <c r="B914" s="749" t="s">
        <v>146</v>
      </c>
      <c r="C914" s="749" t="s">
        <v>147</v>
      </c>
      <c r="D914" s="56">
        <v>1991</v>
      </c>
      <c r="E914" s="57">
        <v>9368</v>
      </c>
      <c r="F914" s="57">
        <v>9368</v>
      </c>
    </row>
    <row r="915" spans="1:6" x14ac:dyDescent="0.45">
      <c r="A915" s="750"/>
      <c r="B915" s="750"/>
      <c r="C915" s="750"/>
      <c r="D915" s="56">
        <v>1992</v>
      </c>
      <c r="E915" s="57">
        <v>24657</v>
      </c>
      <c r="F915" s="57">
        <v>24657</v>
      </c>
    </row>
    <row r="916" spans="1:6" x14ac:dyDescent="0.45">
      <c r="A916" s="750"/>
      <c r="B916" s="750"/>
      <c r="C916" s="750"/>
      <c r="D916" s="56">
        <v>1993</v>
      </c>
      <c r="E916" s="57">
        <v>23673</v>
      </c>
      <c r="F916" s="57">
        <v>23673</v>
      </c>
    </row>
    <row r="917" spans="1:6" x14ac:dyDescent="0.45">
      <c r="A917" s="750"/>
      <c r="B917" s="750"/>
      <c r="C917" s="750"/>
      <c r="D917" s="56">
        <v>1994</v>
      </c>
      <c r="E917" s="57">
        <v>18606</v>
      </c>
      <c r="F917" s="57">
        <v>18606</v>
      </c>
    </row>
    <row r="918" spans="1:6" x14ac:dyDescent="0.45">
      <c r="A918" s="750"/>
      <c r="B918" s="750"/>
      <c r="C918" s="750"/>
      <c r="D918" s="56">
        <v>1995</v>
      </c>
      <c r="E918" s="57">
        <v>15811</v>
      </c>
      <c r="F918" s="57">
        <v>15811</v>
      </c>
    </row>
    <row r="919" spans="1:6" x14ac:dyDescent="0.45">
      <c r="A919" s="750"/>
      <c r="B919" s="750"/>
      <c r="C919" s="750"/>
      <c r="D919" s="56">
        <v>1996</v>
      </c>
      <c r="E919" s="57">
        <v>13555</v>
      </c>
      <c r="F919" s="57">
        <v>13555</v>
      </c>
    </row>
    <row r="920" spans="1:6" x14ac:dyDescent="0.45">
      <c r="A920" s="750"/>
      <c r="B920" s="750"/>
      <c r="C920" s="750"/>
      <c r="D920" s="56">
        <v>1997</v>
      </c>
      <c r="E920" s="57">
        <v>9009</v>
      </c>
      <c r="F920" s="57">
        <v>9009</v>
      </c>
    </row>
    <row r="921" spans="1:6" x14ac:dyDescent="0.45">
      <c r="A921" s="750"/>
      <c r="B921" s="750"/>
      <c r="C921" s="750"/>
      <c r="D921" s="56">
        <v>1998</v>
      </c>
      <c r="E921" s="57">
        <v>4129</v>
      </c>
      <c r="F921" s="57">
        <v>4129</v>
      </c>
    </row>
    <row r="922" spans="1:6" x14ac:dyDescent="0.45">
      <c r="A922" s="750"/>
      <c r="B922" s="750"/>
      <c r="C922" s="751"/>
      <c r="D922" s="56">
        <v>1999</v>
      </c>
      <c r="E922" s="57">
        <v>4616</v>
      </c>
      <c r="F922" s="57">
        <v>4616</v>
      </c>
    </row>
    <row r="923" spans="1:6" ht="16.5" customHeight="1" x14ac:dyDescent="0.45">
      <c r="A923" s="750"/>
      <c r="B923" s="750"/>
      <c r="C923" s="746" t="s">
        <v>142</v>
      </c>
      <c r="D923" s="748"/>
      <c r="E923" s="58">
        <v>123424</v>
      </c>
      <c r="F923" s="58">
        <v>123424</v>
      </c>
    </row>
    <row r="924" spans="1:6" x14ac:dyDescent="0.45">
      <c r="A924" s="750"/>
      <c r="B924" s="750"/>
      <c r="C924" s="749" t="s">
        <v>148</v>
      </c>
      <c r="D924" s="56">
        <v>1991</v>
      </c>
      <c r="E924" s="57">
        <v>5120</v>
      </c>
      <c r="F924" s="57">
        <v>5120</v>
      </c>
    </row>
    <row r="925" spans="1:6" x14ac:dyDescent="0.45">
      <c r="A925" s="750"/>
      <c r="B925" s="750"/>
      <c r="C925" s="750"/>
      <c r="D925" s="56">
        <v>1992</v>
      </c>
      <c r="E925" s="57">
        <v>6403</v>
      </c>
      <c r="F925" s="57">
        <v>6403</v>
      </c>
    </row>
    <row r="926" spans="1:6" x14ac:dyDescent="0.45">
      <c r="A926" s="750"/>
      <c r="B926" s="750"/>
      <c r="C926" s="750"/>
      <c r="D926" s="56">
        <v>1993</v>
      </c>
      <c r="E926" s="57">
        <v>7493</v>
      </c>
      <c r="F926" s="57">
        <v>7493</v>
      </c>
    </row>
    <row r="927" spans="1:6" x14ac:dyDescent="0.45">
      <c r="A927" s="750"/>
      <c r="B927" s="750"/>
      <c r="C927" s="750"/>
      <c r="D927" s="56">
        <v>1994</v>
      </c>
      <c r="E927" s="57">
        <v>7431</v>
      </c>
      <c r="F927" s="57">
        <v>7431</v>
      </c>
    </row>
    <row r="928" spans="1:6" x14ac:dyDescent="0.45">
      <c r="A928" s="750"/>
      <c r="B928" s="750"/>
      <c r="C928" s="750"/>
      <c r="D928" s="56">
        <v>1995</v>
      </c>
      <c r="E928" s="57">
        <v>7006</v>
      </c>
      <c r="F928" s="57">
        <v>7006</v>
      </c>
    </row>
    <row r="929" spans="1:6" x14ac:dyDescent="0.45">
      <c r="A929" s="750"/>
      <c r="B929" s="750"/>
      <c r="C929" s="750"/>
      <c r="D929" s="56">
        <v>1996</v>
      </c>
      <c r="E929" s="57">
        <v>7351</v>
      </c>
      <c r="F929" s="57">
        <v>7351</v>
      </c>
    </row>
    <row r="930" spans="1:6" x14ac:dyDescent="0.45">
      <c r="A930" s="750"/>
      <c r="B930" s="750"/>
      <c r="C930" s="750"/>
      <c r="D930" s="56">
        <v>1997</v>
      </c>
      <c r="E930" s="57">
        <v>5436</v>
      </c>
      <c r="F930" s="57">
        <v>5436</v>
      </c>
    </row>
    <row r="931" spans="1:6" x14ac:dyDescent="0.45">
      <c r="A931" s="750"/>
      <c r="B931" s="750"/>
      <c r="C931" s="750"/>
      <c r="D931" s="56">
        <v>1998</v>
      </c>
      <c r="E931" s="57">
        <v>3405</v>
      </c>
      <c r="F931" s="57">
        <v>3405</v>
      </c>
    </row>
    <row r="932" spans="1:6" x14ac:dyDescent="0.45">
      <c r="A932" s="750"/>
      <c r="B932" s="750"/>
      <c r="C932" s="751"/>
      <c r="D932" s="56">
        <v>1999</v>
      </c>
      <c r="E932" s="57">
        <v>2667</v>
      </c>
      <c r="F932" s="57">
        <v>2667</v>
      </c>
    </row>
    <row r="933" spans="1:6" ht="16.5" customHeight="1" x14ac:dyDescent="0.45">
      <c r="A933" s="750"/>
      <c r="B933" s="750"/>
      <c r="C933" s="746" t="s">
        <v>142</v>
      </c>
      <c r="D933" s="748"/>
      <c r="E933" s="58">
        <v>52312</v>
      </c>
      <c r="F933" s="58">
        <v>52312</v>
      </c>
    </row>
    <row r="934" spans="1:6" x14ac:dyDescent="0.45">
      <c r="A934" s="750"/>
      <c r="B934" s="750"/>
      <c r="C934" s="749" t="s">
        <v>149</v>
      </c>
      <c r="D934" s="56">
        <v>1991</v>
      </c>
      <c r="E934" s="57">
        <v>5496</v>
      </c>
      <c r="F934" s="57">
        <v>5496</v>
      </c>
    </row>
    <row r="935" spans="1:6" x14ac:dyDescent="0.45">
      <c r="A935" s="750"/>
      <c r="B935" s="750"/>
      <c r="C935" s="750"/>
      <c r="D935" s="56">
        <v>1992</v>
      </c>
      <c r="E935" s="57">
        <v>4907</v>
      </c>
      <c r="F935" s="57">
        <v>4907</v>
      </c>
    </row>
    <row r="936" spans="1:6" x14ac:dyDescent="0.45">
      <c r="A936" s="750"/>
      <c r="B936" s="750"/>
      <c r="C936" s="750"/>
      <c r="D936" s="56">
        <v>1993</v>
      </c>
      <c r="E936" s="57">
        <v>4579</v>
      </c>
      <c r="F936" s="57">
        <v>4579</v>
      </c>
    </row>
    <row r="937" spans="1:6" x14ac:dyDescent="0.45">
      <c r="A937" s="750"/>
      <c r="B937" s="750"/>
      <c r="C937" s="750"/>
      <c r="D937" s="56">
        <v>1994</v>
      </c>
      <c r="E937" s="57">
        <v>5587</v>
      </c>
      <c r="F937" s="57">
        <v>5587</v>
      </c>
    </row>
    <row r="938" spans="1:6" x14ac:dyDescent="0.45">
      <c r="A938" s="750"/>
      <c r="B938" s="750"/>
      <c r="C938" s="750"/>
      <c r="D938" s="56">
        <v>1995</v>
      </c>
      <c r="E938" s="57">
        <v>5627</v>
      </c>
      <c r="F938" s="57">
        <v>5627</v>
      </c>
    </row>
    <row r="939" spans="1:6" x14ac:dyDescent="0.45">
      <c r="A939" s="750"/>
      <c r="B939" s="750"/>
      <c r="C939" s="750"/>
      <c r="D939" s="56">
        <v>1996</v>
      </c>
      <c r="E939" s="57">
        <v>5445</v>
      </c>
      <c r="F939" s="57">
        <v>5445</v>
      </c>
    </row>
    <row r="940" spans="1:6" x14ac:dyDescent="0.45">
      <c r="A940" s="750"/>
      <c r="B940" s="750"/>
      <c r="C940" s="750"/>
      <c r="D940" s="56">
        <v>1997</v>
      </c>
      <c r="E940" s="57">
        <v>4062</v>
      </c>
      <c r="F940" s="57">
        <v>4062</v>
      </c>
    </row>
    <row r="941" spans="1:6" x14ac:dyDescent="0.45">
      <c r="A941" s="750"/>
      <c r="B941" s="750"/>
      <c r="C941" s="750"/>
      <c r="D941" s="56">
        <v>1998</v>
      </c>
      <c r="E941" s="57">
        <v>2712</v>
      </c>
      <c r="F941" s="57">
        <v>2712</v>
      </c>
    </row>
    <row r="942" spans="1:6" x14ac:dyDescent="0.45">
      <c r="A942" s="750"/>
      <c r="B942" s="750"/>
      <c r="C942" s="751"/>
      <c r="D942" s="56">
        <v>1999</v>
      </c>
      <c r="E942" s="59">
        <v>575</v>
      </c>
      <c r="F942" s="59">
        <v>575</v>
      </c>
    </row>
    <row r="943" spans="1:6" ht="16.5" customHeight="1" x14ac:dyDescent="0.45">
      <c r="A943" s="750"/>
      <c r="B943" s="751"/>
      <c r="C943" s="746" t="s">
        <v>142</v>
      </c>
      <c r="D943" s="748"/>
      <c r="E943" s="58">
        <v>38990</v>
      </c>
      <c r="F943" s="58">
        <v>38990</v>
      </c>
    </row>
    <row r="944" spans="1:6" ht="16.5" customHeight="1" x14ac:dyDescent="0.45">
      <c r="A944" s="750"/>
      <c r="B944" s="743">
        <v>1991</v>
      </c>
      <c r="C944" s="744"/>
      <c r="D944" s="745"/>
      <c r="E944" s="60">
        <v>19984</v>
      </c>
      <c r="F944" s="61">
        <v>19984</v>
      </c>
    </row>
    <row r="945" spans="1:6" ht="16.5" customHeight="1" x14ac:dyDescent="0.45">
      <c r="A945" s="750"/>
      <c r="B945" s="743">
        <v>1992</v>
      </c>
      <c r="C945" s="744"/>
      <c r="D945" s="745"/>
      <c r="E945" s="60">
        <v>35967</v>
      </c>
      <c r="F945" s="61">
        <v>35967</v>
      </c>
    </row>
    <row r="946" spans="1:6" ht="16.5" customHeight="1" x14ac:dyDescent="0.45">
      <c r="A946" s="750"/>
      <c r="B946" s="743">
        <v>1993</v>
      </c>
      <c r="C946" s="744"/>
      <c r="D946" s="745"/>
      <c r="E946" s="60">
        <v>35745</v>
      </c>
      <c r="F946" s="61">
        <v>35745</v>
      </c>
    </row>
    <row r="947" spans="1:6" ht="16.5" customHeight="1" x14ac:dyDescent="0.45">
      <c r="A947" s="750"/>
      <c r="B947" s="743">
        <v>1994</v>
      </c>
      <c r="C947" s="744"/>
      <c r="D947" s="745"/>
      <c r="E947" s="60">
        <v>31624</v>
      </c>
      <c r="F947" s="61">
        <v>31624</v>
      </c>
    </row>
    <row r="948" spans="1:6" ht="16.5" customHeight="1" x14ac:dyDescent="0.45">
      <c r="A948" s="750"/>
      <c r="B948" s="743">
        <v>1995</v>
      </c>
      <c r="C948" s="744"/>
      <c r="D948" s="745"/>
      <c r="E948" s="60">
        <v>28444</v>
      </c>
      <c r="F948" s="61">
        <v>28444</v>
      </c>
    </row>
    <row r="949" spans="1:6" ht="16.5" customHeight="1" x14ac:dyDescent="0.45">
      <c r="A949" s="750"/>
      <c r="B949" s="743">
        <v>1996</v>
      </c>
      <c r="C949" s="744"/>
      <c r="D949" s="745"/>
      <c r="E949" s="60">
        <v>26351</v>
      </c>
      <c r="F949" s="61">
        <v>26351</v>
      </c>
    </row>
    <row r="950" spans="1:6" ht="16.5" customHeight="1" x14ac:dyDescent="0.45">
      <c r="A950" s="750"/>
      <c r="B950" s="743">
        <v>1997</v>
      </c>
      <c r="C950" s="744"/>
      <c r="D950" s="745"/>
      <c r="E950" s="60">
        <v>18507</v>
      </c>
      <c r="F950" s="61">
        <v>18507</v>
      </c>
    </row>
    <row r="951" spans="1:6" ht="16.5" customHeight="1" x14ac:dyDescent="0.45">
      <c r="A951" s="750"/>
      <c r="B951" s="743">
        <v>1998</v>
      </c>
      <c r="C951" s="744"/>
      <c r="D951" s="745"/>
      <c r="E951" s="60">
        <v>10246</v>
      </c>
      <c r="F951" s="61">
        <v>10246</v>
      </c>
    </row>
    <row r="952" spans="1:6" ht="16.5" customHeight="1" x14ac:dyDescent="0.45">
      <c r="A952" s="750"/>
      <c r="B952" s="743">
        <v>1999</v>
      </c>
      <c r="C952" s="744"/>
      <c r="D952" s="745"/>
      <c r="E952" s="60">
        <v>7858</v>
      </c>
      <c r="F952" s="61">
        <v>7858</v>
      </c>
    </row>
    <row r="953" spans="1:6" ht="16.5" customHeight="1" x14ac:dyDescent="0.45">
      <c r="A953" s="750"/>
      <c r="B953" s="743">
        <v>2000</v>
      </c>
      <c r="C953" s="744"/>
      <c r="D953" s="745"/>
      <c r="E953" s="63">
        <v>0</v>
      </c>
      <c r="F953" s="64">
        <v>0</v>
      </c>
    </row>
    <row r="954" spans="1:6" ht="16.5" customHeight="1" x14ac:dyDescent="0.45">
      <c r="A954" s="750"/>
      <c r="B954" s="743">
        <v>2001</v>
      </c>
      <c r="C954" s="744"/>
      <c r="D954" s="745"/>
      <c r="E954" s="63">
        <v>0</v>
      </c>
      <c r="F954" s="64">
        <v>0</v>
      </c>
    </row>
    <row r="955" spans="1:6" ht="16.5" customHeight="1" x14ac:dyDescent="0.45">
      <c r="A955" s="750"/>
      <c r="B955" s="743">
        <v>2002</v>
      </c>
      <c r="C955" s="744"/>
      <c r="D955" s="745"/>
      <c r="E955" s="63">
        <v>0</v>
      </c>
      <c r="F955" s="64">
        <v>0</v>
      </c>
    </row>
    <row r="956" spans="1:6" ht="16.5" customHeight="1" x14ac:dyDescent="0.45">
      <c r="A956" s="750"/>
      <c r="B956" s="743">
        <v>2003</v>
      </c>
      <c r="C956" s="744"/>
      <c r="D956" s="745"/>
      <c r="E956" s="63">
        <v>0</v>
      </c>
      <c r="F956" s="64">
        <v>0</v>
      </c>
    </row>
    <row r="957" spans="1:6" ht="16.5" customHeight="1" x14ac:dyDescent="0.45">
      <c r="A957" s="750"/>
      <c r="B957" s="743">
        <v>2004</v>
      </c>
      <c r="C957" s="744"/>
      <c r="D957" s="745"/>
      <c r="E957" s="63">
        <v>0</v>
      </c>
      <c r="F957" s="64">
        <v>0</v>
      </c>
    </row>
    <row r="958" spans="1:6" ht="16.5" customHeight="1" x14ac:dyDescent="0.45">
      <c r="A958" s="750"/>
      <c r="B958" s="743">
        <v>2005</v>
      </c>
      <c r="C958" s="744"/>
      <c r="D958" s="745"/>
      <c r="E958" s="63">
        <v>0</v>
      </c>
      <c r="F958" s="64">
        <v>0</v>
      </c>
    </row>
    <row r="959" spans="1:6" ht="16.5" customHeight="1" x14ac:dyDescent="0.45">
      <c r="A959" s="750"/>
      <c r="B959" s="743">
        <v>2006</v>
      </c>
      <c r="C959" s="744"/>
      <c r="D959" s="745"/>
      <c r="E959" s="63">
        <v>0</v>
      </c>
      <c r="F959" s="64">
        <v>0</v>
      </c>
    </row>
    <row r="960" spans="1:6" ht="16.5" customHeight="1" x14ac:dyDescent="0.45">
      <c r="A960" s="750"/>
      <c r="B960" s="743">
        <v>2007</v>
      </c>
      <c r="C960" s="744"/>
      <c r="D960" s="745"/>
      <c r="E960" s="63">
        <v>0</v>
      </c>
      <c r="F960" s="64">
        <v>0</v>
      </c>
    </row>
    <row r="961" spans="1:6" ht="16.5" customHeight="1" x14ac:dyDescent="0.45">
      <c r="A961" s="750"/>
      <c r="B961" s="743">
        <v>2008</v>
      </c>
      <c r="C961" s="744"/>
      <c r="D961" s="745"/>
      <c r="E961" s="63">
        <v>0</v>
      </c>
      <c r="F961" s="64">
        <v>0</v>
      </c>
    </row>
    <row r="962" spans="1:6" ht="16.5" customHeight="1" x14ac:dyDescent="0.45">
      <c r="A962" s="750"/>
      <c r="B962" s="743">
        <v>2009</v>
      </c>
      <c r="C962" s="744"/>
      <c r="D962" s="745"/>
      <c r="E962" s="63">
        <v>0</v>
      </c>
      <c r="F962" s="64">
        <v>0</v>
      </c>
    </row>
    <row r="963" spans="1:6" ht="16.5" customHeight="1" x14ac:dyDescent="0.45">
      <c r="A963" s="750"/>
      <c r="B963" s="743">
        <v>2010</v>
      </c>
      <c r="C963" s="744"/>
      <c r="D963" s="745"/>
      <c r="E963" s="63">
        <v>0</v>
      </c>
      <c r="F963" s="64">
        <v>0</v>
      </c>
    </row>
    <row r="964" spans="1:6" ht="16.5" customHeight="1" x14ac:dyDescent="0.45">
      <c r="A964" s="750"/>
      <c r="B964" s="743">
        <v>2011</v>
      </c>
      <c r="C964" s="744"/>
      <c r="D964" s="745"/>
      <c r="E964" s="63">
        <v>0</v>
      </c>
      <c r="F964" s="64">
        <v>0</v>
      </c>
    </row>
    <row r="965" spans="1:6" ht="16.5" customHeight="1" x14ac:dyDescent="0.45">
      <c r="A965" s="750"/>
      <c r="B965" s="743">
        <v>2012</v>
      </c>
      <c r="C965" s="744"/>
      <c r="D965" s="745"/>
      <c r="E965" s="63">
        <v>0</v>
      </c>
      <c r="F965" s="64">
        <v>0</v>
      </c>
    </row>
    <row r="966" spans="1:6" ht="16.5" customHeight="1" x14ac:dyDescent="0.45">
      <c r="A966" s="750"/>
      <c r="B966" s="743">
        <v>2013</v>
      </c>
      <c r="C966" s="744"/>
      <c r="D966" s="745"/>
      <c r="E966" s="63">
        <v>0</v>
      </c>
      <c r="F966" s="64">
        <v>0</v>
      </c>
    </row>
    <row r="967" spans="1:6" ht="16.5" customHeight="1" x14ac:dyDescent="0.45">
      <c r="A967" s="750"/>
      <c r="B967" s="743">
        <v>2014</v>
      </c>
      <c r="C967" s="744"/>
      <c r="D967" s="745"/>
      <c r="E967" s="63">
        <v>0</v>
      </c>
      <c r="F967" s="64">
        <v>0</v>
      </c>
    </row>
    <row r="968" spans="1:6" ht="16.5" customHeight="1" x14ac:dyDescent="0.45">
      <c r="A968" s="750"/>
      <c r="B968" s="743">
        <v>2015</v>
      </c>
      <c r="C968" s="744"/>
      <c r="D968" s="745"/>
      <c r="E968" s="63">
        <v>0</v>
      </c>
      <c r="F968" s="64">
        <v>0</v>
      </c>
    </row>
    <row r="969" spans="1:6" ht="16.5" customHeight="1" x14ac:dyDescent="0.45">
      <c r="A969" s="750"/>
      <c r="B969" s="743">
        <v>2016</v>
      </c>
      <c r="C969" s="744"/>
      <c r="D969" s="745"/>
      <c r="E969" s="63">
        <v>0</v>
      </c>
      <c r="F969" s="64">
        <v>0</v>
      </c>
    </row>
    <row r="970" spans="1:6" ht="16.5" customHeight="1" x14ac:dyDescent="0.45">
      <c r="A970" s="751"/>
      <c r="B970" s="746" t="s">
        <v>145</v>
      </c>
      <c r="C970" s="747"/>
      <c r="D970" s="748"/>
      <c r="E970" s="58">
        <v>214726</v>
      </c>
      <c r="F970" s="58">
        <v>214726</v>
      </c>
    </row>
    <row r="971" spans="1:6" ht="16.5" customHeight="1" x14ac:dyDescent="0.45">
      <c r="A971" s="743">
        <v>1991</v>
      </c>
      <c r="B971" s="744"/>
      <c r="C971" s="744"/>
      <c r="D971" s="745"/>
      <c r="E971" s="60">
        <v>24493</v>
      </c>
      <c r="F971" s="60">
        <v>24493</v>
      </c>
    </row>
    <row r="972" spans="1:6" ht="16.5" customHeight="1" x14ac:dyDescent="0.45">
      <c r="A972" s="743">
        <v>1992</v>
      </c>
      <c r="B972" s="744"/>
      <c r="C972" s="744"/>
      <c r="D972" s="745"/>
      <c r="E972" s="60">
        <v>41921</v>
      </c>
      <c r="F972" s="60">
        <v>41921</v>
      </c>
    </row>
    <row r="973" spans="1:6" ht="16.5" customHeight="1" x14ac:dyDescent="0.45">
      <c r="A973" s="743">
        <v>1993</v>
      </c>
      <c r="B973" s="744"/>
      <c r="C973" s="744"/>
      <c r="D973" s="745"/>
      <c r="E973" s="60">
        <v>43870</v>
      </c>
      <c r="F973" s="60">
        <v>43870</v>
      </c>
    </row>
    <row r="974" spans="1:6" ht="16.5" customHeight="1" x14ac:dyDescent="0.45">
      <c r="A974" s="743">
        <v>1994</v>
      </c>
      <c r="B974" s="744"/>
      <c r="C974" s="744"/>
      <c r="D974" s="745"/>
      <c r="E974" s="60">
        <v>34316</v>
      </c>
      <c r="F974" s="60">
        <v>34316</v>
      </c>
    </row>
    <row r="975" spans="1:6" ht="16.5" customHeight="1" x14ac:dyDescent="0.45">
      <c r="A975" s="743">
        <v>1995</v>
      </c>
      <c r="B975" s="744"/>
      <c r="C975" s="744"/>
      <c r="D975" s="745"/>
      <c r="E975" s="60">
        <v>31502</v>
      </c>
      <c r="F975" s="60">
        <v>31502</v>
      </c>
    </row>
    <row r="976" spans="1:6" ht="16.5" customHeight="1" x14ac:dyDescent="0.45">
      <c r="A976" s="743">
        <v>1996</v>
      </c>
      <c r="B976" s="744"/>
      <c r="C976" s="744"/>
      <c r="D976" s="745"/>
      <c r="E976" s="60">
        <v>29738</v>
      </c>
      <c r="F976" s="60">
        <v>29738</v>
      </c>
    </row>
    <row r="977" spans="1:6" ht="16.5" customHeight="1" x14ac:dyDescent="0.45">
      <c r="A977" s="743">
        <v>1997</v>
      </c>
      <c r="B977" s="744"/>
      <c r="C977" s="744"/>
      <c r="D977" s="745"/>
      <c r="E977" s="60">
        <v>20579</v>
      </c>
      <c r="F977" s="60">
        <v>20579</v>
      </c>
    </row>
    <row r="978" spans="1:6" ht="16.5" customHeight="1" x14ac:dyDescent="0.45">
      <c r="A978" s="743">
        <v>1998</v>
      </c>
      <c r="B978" s="744"/>
      <c r="C978" s="744"/>
      <c r="D978" s="745"/>
      <c r="E978" s="60">
        <v>11723</v>
      </c>
      <c r="F978" s="60">
        <v>11723</v>
      </c>
    </row>
    <row r="979" spans="1:6" ht="16.5" customHeight="1" x14ac:dyDescent="0.45">
      <c r="A979" s="743">
        <v>1999</v>
      </c>
      <c r="B979" s="744"/>
      <c r="C979" s="744"/>
      <c r="D979" s="745"/>
      <c r="E979" s="60">
        <v>11133</v>
      </c>
      <c r="F979" s="60">
        <v>11133</v>
      </c>
    </row>
    <row r="980" spans="1:6" ht="16.5" customHeight="1" x14ac:dyDescent="0.45">
      <c r="A980" s="743">
        <v>2000</v>
      </c>
      <c r="B980" s="744"/>
      <c r="C980" s="744"/>
      <c r="D980" s="745"/>
      <c r="E980" s="63">
        <v>0</v>
      </c>
      <c r="F980" s="63">
        <v>0</v>
      </c>
    </row>
    <row r="981" spans="1:6" ht="16.5" customHeight="1" x14ac:dyDescent="0.45">
      <c r="A981" s="743">
        <v>2001</v>
      </c>
      <c r="B981" s="744"/>
      <c r="C981" s="744"/>
      <c r="D981" s="745"/>
      <c r="E981" s="63">
        <v>0</v>
      </c>
      <c r="F981" s="63">
        <v>0</v>
      </c>
    </row>
    <row r="982" spans="1:6" ht="16.5" customHeight="1" x14ac:dyDescent="0.45">
      <c r="A982" s="743">
        <v>2002</v>
      </c>
      <c r="B982" s="744"/>
      <c r="C982" s="744"/>
      <c r="D982" s="745"/>
      <c r="E982" s="63">
        <v>0</v>
      </c>
      <c r="F982" s="63">
        <v>0</v>
      </c>
    </row>
    <row r="983" spans="1:6" ht="16.5" customHeight="1" x14ac:dyDescent="0.45">
      <c r="A983" s="743">
        <v>2003</v>
      </c>
      <c r="B983" s="744"/>
      <c r="C983" s="744"/>
      <c r="D983" s="745"/>
      <c r="E983" s="63">
        <v>0</v>
      </c>
      <c r="F983" s="63">
        <v>0</v>
      </c>
    </row>
    <row r="984" spans="1:6" ht="16.5" customHeight="1" x14ac:dyDescent="0.45">
      <c r="A984" s="743">
        <v>2004</v>
      </c>
      <c r="B984" s="744"/>
      <c r="C984" s="744"/>
      <c r="D984" s="745"/>
      <c r="E984" s="63">
        <v>0</v>
      </c>
      <c r="F984" s="63">
        <v>0</v>
      </c>
    </row>
    <row r="985" spans="1:6" ht="16.5" customHeight="1" x14ac:dyDescent="0.45">
      <c r="A985" s="743">
        <v>2005</v>
      </c>
      <c r="B985" s="744"/>
      <c r="C985" s="744"/>
      <c r="D985" s="745"/>
      <c r="E985" s="63">
        <v>0</v>
      </c>
      <c r="F985" s="63">
        <v>0</v>
      </c>
    </row>
    <row r="986" spans="1:6" ht="16.5" customHeight="1" x14ac:dyDescent="0.45">
      <c r="A986" s="743">
        <v>2006</v>
      </c>
      <c r="B986" s="744"/>
      <c r="C986" s="744"/>
      <c r="D986" s="745"/>
      <c r="E986" s="63">
        <v>0</v>
      </c>
      <c r="F986" s="63">
        <v>0</v>
      </c>
    </row>
    <row r="987" spans="1:6" ht="16.5" customHeight="1" x14ac:dyDescent="0.45">
      <c r="A987" s="743">
        <v>2007</v>
      </c>
      <c r="B987" s="744"/>
      <c r="C987" s="744"/>
      <c r="D987" s="745"/>
      <c r="E987" s="63">
        <v>0</v>
      </c>
      <c r="F987" s="63">
        <v>0</v>
      </c>
    </row>
    <row r="988" spans="1:6" ht="16.5" customHeight="1" x14ac:dyDescent="0.45">
      <c r="A988" s="743">
        <v>2008</v>
      </c>
      <c r="B988" s="744"/>
      <c r="C988" s="744"/>
      <c r="D988" s="745"/>
      <c r="E988" s="63">
        <v>0</v>
      </c>
      <c r="F988" s="63">
        <v>0</v>
      </c>
    </row>
    <row r="989" spans="1:6" ht="16.5" customHeight="1" x14ac:dyDescent="0.45">
      <c r="A989" s="743">
        <v>2009</v>
      </c>
      <c r="B989" s="744"/>
      <c r="C989" s="744"/>
      <c r="D989" s="745"/>
      <c r="E989" s="63">
        <v>0</v>
      </c>
      <c r="F989" s="63">
        <v>0</v>
      </c>
    </row>
    <row r="990" spans="1:6" ht="16.5" customHeight="1" x14ac:dyDescent="0.45">
      <c r="A990" s="743">
        <v>2010</v>
      </c>
      <c r="B990" s="744"/>
      <c r="C990" s="744"/>
      <c r="D990" s="745"/>
      <c r="E990" s="63">
        <v>0</v>
      </c>
      <c r="F990" s="63">
        <v>0</v>
      </c>
    </row>
    <row r="991" spans="1:6" ht="16.5" customHeight="1" x14ac:dyDescent="0.45">
      <c r="A991" s="743">
        <v>2011</v>
      </c>
      <c r="B991" s="744"/>
      <c r="C991" s="744"/>
      <c r="D991" s="745"/>
      <c r="E991" s="63">
        <v>0</v>
      </c>
      <c r="F991" s="63">
        <v>0</v>
      </c>
    </row>
    <row r="992" spans="1:6" ht="16.5" customHeight="1" x14ac:dyDescent="0.45">
      <c r="A992" s="743">
        <v>2012</v>
      </c>
      <c r="B992" s="744"/>
      <c r="C992" s="744"/>
      <c r="D992" s="745"/>
      <c r="E992" s="63">
        <v>0</v>
      </c>
      <c r="F992" s="63">
        <v>0</v>
      </c>
    </row>
    <row r="993" spans="1:6" ht="16.5" customHeight="1" x14ac:dyDescent="0.45">
      <c r="A993" s="743">
        <v>2013</v>
      </c>
      <c r="B993" s="744"/>
      <c r="C993" s="744"/>
      <c r="D993" s="745"/>
      <c r="E993" s="63">
        <v>0</v>
      </c>
      <c r="F993" s="63">
        <v>0</v>
      </c>
    </row>
    <row r="994" spans="1:6" ht="16.5" customHeight="1" x14ac:dyDescent="0.45">
      <c r="A994" s="743">
        <v>2014</v>
      </c>
      <c r="B994" s="744"/>
      <c r="C994" s="744"/>
      <c r="D994" s="745"/>
      <c r="E994" s="63">
        <v>0</v>
      </c>
      <c r="F994" s="63">
        <v>0</v>
      </c>
    </row>
    <row r="995" spans="1:6" ht="16.5" customHeight="1" x14ac:dyDescent="0.45">
      <c r="A995" s="743">
        <v>2015</v>
      </c>
      <c r="B995" s="744"/>
      <c r="C995" s="744"/>
      <c r="D995" s="745"/>
      <c r="E995" s="63">
        <v>0</v>
      </c>
      <c r="F995" s="63">
        <v>0</v>
      </c>
    </row>
    <row r="996" spans="1:6" ht="16.5" customHeight="1" x14ac:dyDescent="0.45">
      <c r="A996" s="743">
        <v>2016</v>
      </c>
      <c r="B996" s="744"/>
      <c r="C996" s="744"/>
      <c r="D996" s="745"/>
      <c r="E996" s="63">
        <v>0</v>
      </c>
      <c r="F996" s="63">
        <v>0</v>
      </c>
    </row>
    <row r="997" spans="1:6" ht="16.5" customHeight="1" x14ac:dyDescent="0.45">
      <c r="A997" s="746" t="s">
        <v>145</v>
      </c>
      <c r="B997" s="747"/>
      <c r="C997" s="747"/>
      <c r="D997" s="748"/>
      <c r="E997" s="58">
        <v>249275</v>
      </c>
      <c r="F997" s="58">
        <v>249275</v>
      </c>
    </row>
    <row r="998" spans="1:6" x14ac:dyDescent="0.45">
      <c r="A998" s="749" t="s">
        <v>156</v>
      </c>
      <c r="B998" s="749" t="s">
        <v>140</v>
      </c>
      <c r="C998" s="749" t="s">
        <v>141</v>
      </c>
      <c r="D998" s="56">
        <v>1992</v>
      </c>
      <c r="E998" s="59">
        <v>9</v>
      </c>
      <c r="F998" s="59">
        <v>9</v>
      </c>
    </row>
    <row r="999" spans="1:6" x14ac:dyDescent="0.45">
      <c r="A999" s="750"/>
      <c r="B999" s="750"/>
      <c r="C999" s="750"/>
      <c r="D999" s="56">
        <v>1993</v>
      </c>
      <c r="E999" s="59">
        <v>17</v>
      </c>
      <c r="F999" s="59">
        <v>17</v>
      </c>
    </row>
    <row r="1000" spans="1:6" x14ac:dyDescent="0.45">
      <c r="A1000" s="750"/>
      <c r="B1000" s="750"/>
      <c r="C1000" s="750"/>
      <c r="D1000" s="56">
        <v>1994</v>
      </c>
      <c r="E1000" s="59">
        <v>6</v>
      </c>
      <c r="F1000" s="59">
        <v>6</v>
      </c>
    </row>
    <row r="1001" spans="1:6" x14ac:dyDescent="0.45">
      <c r="A1001" s="750"/>
      <c r="B1001" s="750"/>
      <c r="C1001" s="750"/>
      <c r="D1001" s="56">
        <v>1997</v>
      </c>
      <c r="E1001" s="59">
        <v>969</v>
      </c>
      <c r="F1001" s="59">
        <v>969</v>
      </c>
    </row>
    <row r="1002" spans="1:6" x14ac:dyDescent="0.45">
      <c r="A1002" s="750"/>
      <c r="B1002" s="750"/>
      <c r="C1002" s="750"/>
      <c r="D1002" s="56">
        <v>1998</v>
      </c>
      <c r="E1002" s="57">
        <v>2564</v>
      </c>
      <c r="F1002" s="57">
        <v>2564</v>
      </c>
    </row>
    <row r="1003" spans="1:6" x14ac:dyDescent="0.45">
      <c r="A1003" s="750"/>
      <c r="B1003" s="750"/>
      <c r="C1003" s="750"/>
      <c r="D1003" s="56">
        <v>1999</v>
      </c>
      <c r="E1003" s="57">
        <v>4162</v>
      </c>
      <c r="F1003" s="57">
        <v>4162</v>
      </c>
    </row>
    <row r="1004" spans="1:6" x14ac:dyDescent="0.45">
      <c r="A1004" s="750"/>
      <c r="B1004" s="750"/>
      <c r="C1004" s="750"/>
      <c r="D1004" s="56">
        <v>2000</v>
      </c>
      <c r="E1004" s="57">
        <v>4971</v>
      </c>
      <c r="F1004" s="57">
        <v>4971</v>
      </c>
    </row>
    <row r="1005" spans="1:6" x14ac:dyDescent="0.45">
      <c r="A1005" s="750"/>
      <c r="B1005" s="750"/>
      <c r="C1005" s="750"/>
      <c r="D1005" s="56">
        <v>2001</v>
      </c>
      <c r="E1005" s="57">
        <v>7924</v>
      </c>
      <c r="F1005" s="57">
        <v>7924</v>
      </c>
    </row>
    <row r="1006" spans="1:6" x14ac:dyDescent="0.45">
      <c r="A1006" s="750"/>
      <c r="B1006" s="750"/>
      <c r="C1006" s="750"/>
      <c r="D1006" s="56">
        <v>2002</v>
      </c>
      <c r="E1006" s="57">
        <v>11574</v>
      </c>
      <c r="F1006" s="57">
        <v>11574</v>
      </c>
    </row>
    <row r="1007" spans="1:6" x14ac:dyDescent="0.45">
      <c r="A1007" s="750"/>
      <c r="B1007" s="750"/>
      <c r="C1007" s="750"/>
      <c r="D1007" s="56">
        <v>2003</v>
      </c>
      <c r="E1007" s="57">
        <v>11791</v>
      </c>
      <c r="F1007" s="57">
        <v>11791</v>
      </c>
    </row>
    <row r="1008" spans="1:6" x14ac:dyDescent="0.45">
      <c r="A1008" s="750"/>
      <c r="B1008" s="750"/>
      <c r="C1008" s="750"/>
      <c r="D1008" s="56">
        <v>2004</v>
      </c>
      <c r="E1008" s="57">
        <v>14105</v>
      </c>
      <c r="F1008" s="57">
        <v>14105</v>
      </c>
    </row>
    <row r="1009" spans="1:6" x14ac:dyDescent="0.45">
      <c r="A1009" s="750"/>
      <c r="B1009" s="750"/>
      <c r="C1009" s="750"/>
      <c r="D1009" s="56">
        <v>2005</v>
      </c>
      <c r="E1009" s="57">
        <v>15283</v>
      </c>
      <c r="F1009" s="57">
        <v>15283</v>
      </c>
    </row>
    <row r="1010" spans="1:6" x14ac:dyDescent="0.45">
      <c r="A1010" s="750"/>
      <c r="B1010" s="750"/>
      <c r="C1010" s="750"/>
      <c r="D1010" s="56">
        <v>2006</v>
      </c>
      <c r="E1010" s="57">
        <v>11611</v>
      </c>
      <c r="F1010" s="57">
        <v>11611</v>
      </c>
    </row>
    <row r="1011" spans="1:6" x14ac:dyDescent="0.45">
      <c r="A1011" s="750"/>
      <c r="B1011" s="750"/>
      <c r="C1011" s="750"/>
      <c r="D1011" s="56">
        <v>2007</v>
      </c>
      <c r="E1011" s="57">
        <v>9689</v>
      </c>
      <c r="F1011" s="57">
        <v>9689</v>
      </c>
    </row>
    <row r="1012" spans="1:6" x14ac:dyDescent="0.45">
      <c r="A1012" s="750"/>
      <c r="B1012" s="750"/>
      <c r="C1012" s="750"/>
      <c r="D1012" s="56">
        <v>2008</v>
      </c>
      <c r="E1012" s="57">
        <v>12868</v>
      </c>
      <c r="F1012" s="57">
        <v>12868</v>
      </c>
    </row>
    <row r="1013" spans="1:6" x14ac:dyDescent="0.45">
      <c r="A1013" s="750"/>
      <c r="B1013" s="750"/>
      <c r="C1013" s="750"/>
      <c r="D1013" s="56">
        <v>2009</v>
      </c>
      <c r="E1013" s="57">
        <v>5461</v>
      </c>
      <c r="F1013" s="57">
        <v>5461</v>
      </c>
    </row>
    <row r="1014" spans="1:6" x14ac:dyDescent="0.45">
      <c r="A1014" s="750"/>
      <c r="B1014" s="750"/>
      <c r="C1014" s="750"/>
      <c r="D1014" s="56">
        <v>2010</v>
      </c>
      <c r="E1014" s="57">
        <v>8253</v>
      </c>
      <c r="F1014" s="57">
        <v>8253</v>
      </c>
    </row>
    <row r="1015" spans="1:6" x14ac:dyDescent="0.45">
      <c r="A1015" s="750"/>
      <c r="B1015" s="750"/>
      <c r="C1015" s="750"/>
      <c r="D1015" s="56">
        <v>2011</v>
      </c>
      <c r="E1015" s="57">
        <v>7030</v>
      </c>
      <c r="F1015" s="57">
        <v>7030</v>
      </c>
    </row>
    <row r="1016" spans="1:6" x14ac:dyDescent="0.45">
      <c r="A1016" s="750"/>
      <c r="B1016" s="750"/>
      <c r="C1016" s="750"/>
      <c r="D1016" s="56">
        <v>2012</v>
      </c>
      <c r="E1016" s="57">
        <v>4447</v>
      </c>
      <c r="F1016" s="57">
        <v>4447</v>
      </c>
    </row>
    <row r="1017" spans="1:6" x14ac:dyDescent="0.45">
      <c r="A1017" s="750"/>
      <c r="B1017" s="750"/>
      <c r="C1017" s="750"/>
      <c r="D1017" s="56">
        <v>2013</v>
      </c>
      <c r="E1017" s="57">
        <v>3215</v>
      </c>
      <c r="F1017" s="57">
        <v>3215</v>
      </c>
    </row>
    <row r="1018" spans="1:6" x14ac:dyDescent="0.45">
      <c r="A1018" s="750"/>
      <c r="B1018" s="750"/>
      <c r="C1018" s="750"/>
      <c r="D1018" s="56">
        <v>2014</v>
      </c>
      <c r="E1018" s="57">
        <v>2697</v>
      </c>
      <c r="F1018" s="57">
        <v>2697</v>
      </c>
    </row>
    <row r="1019" spans="1:6" x14ac:dyDescent="0.45">
      <c r="A1019" s="750"/>
      <c r="B1019" s="750"/>
      <c r="C1019" s="750"/>
      <c r="D1019" s="56">
        <v>2015</v>
      </c>
      <c r="E1019" s="57">
        <v>1291</v>
      </c>
      <c r="F1019" s="57">
        <v>1291</v>
      </c>
    </row>
    <row r="1020" spans="1:6" x14ac:dyDescent="0.45">
      <c r="A1020" s="750"/>
      <c r="B1020" s="750"/>
      <c r="C1020" s="751"/>
      <c r="D1020" s="56">
        <v>2016</v>
      </c>
      <c r="E1020" s="59">
        <v>376</v>
      </c>
      <c r="F1020" s="59">
        <v>376</v>
      </c>
    </row>
    <row r="1021" spans="1:6" ht="16.5" customHeight="1" x14ac:dyDescent="0.45">
      <c r="A1021" s="750"/>
      <c r="B1021" s="750"/>
      <c r="C1021" s="746" t="s">
        <v>142</v>
      </c>
      <c r="D1021" s="748"/>
      <c r="E1021" s="58">
        <v>140313</v>
      </c>
      <c r="F1021" s="58">
        <v>140313</v>
      </c>
    </row>
    <row r="1022" spans="1:6" x14ac:dyDescent="0.45">
      <c r="A1022" s="750"/>
      <c r="B1022" s="750"/>
      <c r="C1022" s="749" t="s">
        <v>143</v>
      </c>
      <c r="D1022" s="56">
        <v>1991</v>
      </c>
      <c r="E1022" s="57">
        <v>19438</v>
      </c>
      <c r="F1022" s="57">
        <v>19438</v>
      </c>
    </row>
    <row r="1023" spans="1:6" x14ac:dyDescent="0.45">
      <c r="A1023" s="750"/>
      <c r="B1023" s="750"/>
      <c r="C1023" s="750"/>
      <c r="D1023" s="56">
        <v>1992</v>
      </c>
      <c r="E1023" s="57">
        <v>16222</v>
      </c>
      <c r="F1023" s="57">
        <v>16222</v>
      </c>
    </row>
    <row r="1024" spans="1:6" x14ac:dyDescent="0.45">
      <c r="A1024" s="750"/>
      <c r="B1024" s="750"/>
      <c r="C1024" s="750"/>
      <c r="D1024" s="56">
        <v>1993</v>
      </c>
      <c r="E1024" s="57">
        <v>15799</v>
      </c>
      <c r="F1024" s="57">
        <v>15799</v>
      </c>
    </row>
    <row r="1025" spans="1:6" x14ac:dyDescent="0.45">
      <c r="A1025" s="750"/>
      <c r="B1025" s="750"/>
      <c r="C1025" s="750"/>
      <c r="D1025" s="56">
        <v>1994</v>
      </c>
      <c r="E1025" s="57">
        <v>33629</v>
      </c>
      <c r="F1025" s="57">
        <v>33629</v>
      </c>
    </row>
    <row r="1026" spans="1:6" x14ac:dyDescent="0.45">
      <c r="A1026" s="750"/>
      <c r="B1026" s="750"/>
      <c r="C1026" s="750"/>
      <c r="D1026" s="56">
        <v>1995</v>
      </c>
      <c r="E1026" s="57">
        <v>25725</v>
      </c>
      <c r="F1026" s="57">
        <v>25725</v>
      </c>
    </row>
    <row r="1027" spans="1:6" x14ac:dyDescent="0.45">
      <c r="A1027" s="750"/>
      <c r="B1027" s="750"/>
      <c r="C1027" s="750"/>
      <c r="D1027" s="56">
        <v>1996</v>
      </c>
      <c r="E1027" s="57">
        <v>27466</v>
      </c>
      <c r="F1027" s="57">
        <v>27466</v>
      </c>
    </row>
    <row r="1028" spans="1:6" x14ac:dyDescent="0.45">
      <c r="A1028" s="750"/>
      <c r="B1028" s="750"/>
      <c r="C1028" s="750"/>
      <c r="D1028" s="56">
        <v>1997</v>
      </c>
      <c r="E1028" s="57">
        <v>35263</v>
      </c>
      <c r="F1028" s="57">
        <v>35263</v>
      </c>
    </row>
    <row r="1029" spans="1:6" x14ac:dyDescent="0.45">
      <c r="A1029" s="750"/>
      <c r="B1029" s="750"/>
      <c r="C1029" s="750"/>
      <c r="D1029" s="56">
        <v>1998</v>
      </c>
      <c r="E1029" s="57">
        <v>18288</v>
      </c>
      <c r="F1029" s="57">
        <v>18288</v>
      </c>
    </row>
    <row r="1030" spans="1:6" x14ac:dyDescent="0.45">
      <c r="A1030" s="750"/>
      <c r="B1030" s="750"/>
      <c r="C1030" s="750"/>
      <c r="D1030" s="56">
        <v>1999</v>
      </c>
      <c r="E1030" s="57">
        <v>58768</v>
      </c>
      <c r="F1030" s="57">
        <v>58768</v>
      </c>
    </row>
    <row r="1031" spans="1:6" x14ac:dyDescent="0.45">
      <c r="A1031" s="750"/>
      <c r="B1031" s="750"/>
      <c r="C1031" s="750"/>
      <c r="D1031" s="56">
        <v>2000</v>
      </c>
      <c r="E1031" s="57">
        <v>73221</v>
      </c>
      <c r="F1031" s="57">
        <v>73221</v>
      </c>
    </row>
    <row r="1032" spans="1:6" x14ac:dyDescent="0.45">
      <c r="A1032" s="750"/>
      <c r="B1032" s="750"/>
      <c r="C1032" s="750"/>
      <c r="D1032" s="56">
        <v>2001</v>
      </c>
      <c r="E1032" s="57">
        <v>85465</v>
      </c>
      <c r="F1032" s="57">
        <v>85465</v>
      </c>
    </row>
    <row r="1033" spans="1:6" x14ac:dyDescent="0.45">
      <c r="A1033" s="750"/>
      <c r="B1033" s="750"/>
      <c r="C1033" s="750"/>
      <c r="D1033" s="56">
        <v>2002</v>
      </c>
      <c r="E1033" s="57">
        <v>122856</v>
      </c>
      <c r="F1033" s="57">
        <v>122856</v>
      </c>
    </row>
    <row r="1034" spans="1:6" x14ac:dyDescent="0.45">
      <c r="A1034" s="750"/>
      <c r="B1034" s="750"/>
      <c r="C1034" s="750"/>
      <c r="D1034" s="56">
        <v>2003</v>
      </c>
      <c r="E1034" s="57">
        <v>113385</v>
      </c>
      <c r="F1034" s="57">
        <v>113385</v>
      </c>
    </row>
    <row r="1035" spans="1:6" x14ac:dyDescent="0.45">
      <c r="A1035" s="750"/>
      <c r="B1035" s="750"/>
      <c r="C1035" s="750"/>
      <c r="D1035" s="56">
        <v>2004</v>
      </c>
      <c r="E1035" s="57">
        <v>72123</v>
      </c>
      <c r="F1035" s="57">
        <v>72123</v>
      </c>
    </row>
    <row r="1036" spans="1:6" x14ac:dyDescent="0.45">
      <c r="A1036" s="750"/>
      <c r="B1036" s="750"/>
      <c r="C1036" s="750"/>
      <c r="D1036" s="56">
        <v>2005</v>
      </c>
      <c r="E1036" s="57">
        <v>52492</v>
      </c>
      <c r="F1036" s="57">
        <v>52492</v>
      </c>
    </row>
    <row r="1037" spans="1:6" x14ac:dyDescent="0.45">
      <c r="A1037" s="750"/>
      <c r="B1037" s="750"/>
      <c r="C1037" s="750"/>
      <c r="D1037" s="56">
        <v>2006</v>
      </c>
      <c r="E1037" s="57">
        <v>41527</v>
      </c>
      <c r="F1037" s="57">
        <v>41527</v>
      </c>
    </row>
    <row r="1038" spans="1:6" x14ac:dyDescent="0.45">
      <c r="A1038" s="750"/>
      <c r="B1038" s="750"/>
      <c r="C1038" s="750"/>
      <c r="D1038" s="56">
        <v>2007</v>
      </c>
      <c r="E1038" s="57">
        <v>48206</v>
      </c>
      <c r="F1038" s="57">
        <v>48206</v>
      </c>
    </row>
    <row r="1039" spans="1:6" x14ac:dyDescent="0.45">
      <c r="A1039" s="750"/>
      <c r="B1039" s="750"/>
      <c r="C1039" s="750"/>
      <c r="D1039" s="56">
        <v>2008</v>
      </c>
      <c r="E1039" s="57">
        <v>24857</v>
      </c>
      <c r="F1039" s="57">
        <v>24857</v>
      </c>
    </row>
    <row r="1040" spans="1:6" x14ac:dyDescent="0.45">
      <c r="A1040" s="750"/>
      <c r="B1040" s="750"/>
      <c r="C1040" s="750"/>
      <c r="D1040" s="56">
        <v>2009</v>
      </c>
      <c r="E1040" s="57">
        <v>15980</v>
      </c>
      <c r="F1040" s="57">
        <v>15980</v>
      </c>
    </row>
    <row r="1041" spans="1:6" x14ac:dyDescent="0.45">
      <c r="A1041" s="750"/>
      <c r="B1041" s="750"/>
      <c r="C1041" s="750"/>
      <c r="D1041" s="56">
        <v>2010</v>
      </c>
      <c r="E1041" s="57">
        <v>22813</v>
      </c>
      <c r="F1041" s="57">
        <v>22813</v>
      </c>
    </row>
    <row r="1042" spans="1:6" x14ac:dyDescent="0.45">
      <c r="A1042" s="750"/>
      <c r="B1042" s="750"/>
      <c r="C1042" s="750"/>
      <c r="D1042" s="56">
        <v>2011</v>
      </c>
      <c r="E1042" s="57">
        <v>30029</v>
      </c>
      <c r="F1042" s="57">
        <v>30029</v>
      </c>
    </row>
    <row r="1043" spans="1:6" x14ac:dyDescent="0.45">
      <c r="A1043" s="750"/>
      <c r="B1043" s="750"/>
      <c r="C1043" s="750"/>
      <c r="D1043" s="56">
        <v>2012</v>
      </c>
      <c r="E1043" s="57">
        <v>42282</v>
      </c>
      <c r="F1043" s="57">
        <v>42282</v>
      </c>
    </row>
    <row r="1044" spans="1:6" x14ac:dyDescent="0.45">
      <c r="A1044" s="750"/>
      <c r="B1044" s="750"/>
      <c r="C1044" s="750"/>
      <c r="D1044" s="56">
        <v>2013</v>
      </c>
      <c r="E1044" s="57">
        <v>50360</v>
      </c>
      <c r="F1044" s="57">
        <v>50360</v>
      </c>
    </row>
    <row r="1045" spans="1:6" x14ac:dyDescent="0.45">
      <c r="A1045" s="750"/>
      <c r="B1045" s="750"/>
      <c r="C1045" s="750"/>
      <c r="D1045" s="56">
        <v>2014</v>
      </c>
      <c r="E1045" s="57">
        <v>57264</v>
      </c>
      <c r="F1045" s="57">
        <v>57264</v>
      </c>
    </row>
    <row r="1046" spans="1:6" x14ac:dyDescent="0.45">
      <c r="A1046" s="750"/>
      <c r="B1046" s="750"/>
      <c r="C1046" s="750"/>
      <c r="D1046" s="56">
        <v>2015</v>
      </c>
      <c r="E1046" s="57">
        <v>92690</v>
      </c>
      <c r="F1046" s="57">
        <v>92690</v>
      </c>
    </row>
    <row r="1047" spans="1:6" x14ac:dyDescent="0.45">
      <c r="A1047" s="750"/>
      <c r="B1047" s="750"/>
      <c r="C1047" s="751"/>
      <c r="D1047" s="56">
        <v>2016</v>
      </c>
      <c r="E1047" s="57">
        <v>29573</v>
      </c>
      <c r="F1047" s="57">
        <v>29573</v>
      </c>
    </row>
    <row r="1048" spans="1:6" ht="16.5" customHeight="1" x14ac:dyDescent="0.45">
      <c r="A1048" s="750"/>
      <c r="B1048" s="750"/>
      <c r="C1048" s="746" t="s">
        <v>142</v>
      </c>
      <c r="D1048" s="748"/>
      <c r="E1048" s="58">
        <v>1225721</v>
      </c>
      <c r="F1048" s="58">
        <v>1225721</v>
      </c>
    </row>
    <row r="1049" spans="1:6" x14ac:dyDescent="0.45">
      <c r="A1049" s="750"/>
      <c r="B1049" s="750"/>
      <c r="C1049" s="749" t="s">
        <v>144</v>
      </c>
      <c r="D1049" s="56">
        <v>2004</v>
      </c>
      <c r="E1049" s="57">
        <v>11623</v>
      </c>
      <c r="F1049" s="57">
        <v>11623</v>
      </c>
    </row>
    <row r="1050" spans="1:6" x14ac:dyDescent="0.45">
      <c r="A1050" s="750"/>
      <c r="B1050" s="750"/>
      <c r="C1050" s="750"/>
      <c r="D1050" s="56">
        <v>2005</v>
      </c>
      <c r="E1050" s="57">
        <v>7752</v>
      </c>
      <c r="F1050" s="57">
        <v>7752</v>
      </c>
    </row>
    <row r="1051" spans="1:6" x14ac:dyDescent="0.45">
      <c r="A1051" s="750"/>
      <c r="B1051" s="750"/>
      <c r="C1051" s="750"/>
      <c r="D1051" s="56">
        <v>2006</v>
      </c>
      <c r="E1051" s="57">
        <v>2930</v>
      </c>
      <c r="F1051" s="57">
        <v>2930</v>
      </c>
    </row>
    <row r="1052" spans="1:6" x14ac:dyDescent="0.45">
      <c r="A1052" s="750"/>
      <c r="B1052" s="750"/>
      <c r="C1052" s="750"/>
      <c r="D1052" s="56">
        <v>2007</v>
      </c>
      <c r="E1052" s="57">
        <v>2721</v>
      </c>
      <c r="F1052" s="57">
        <v>2721</v>
      </c>
    </row>
    <row r="1053" spans="1:6" x14ac:dyDescent="0.45">
      <c r="A1053" s="750"/>
      <c r="B1053" s="750"/>
      <c r="C1053" s="750"/>
      <c r="D1053" s="56">
        <v>2008</v>
      </c>
      <c r="E1053" s="57">
        <v>1440</v>
      </c>
      <c r="F1053" s="57">
        <v>1440</v>
      </c>
    </row>
    <row r="1054" spans="1:6" x14ac:dyDescent="0.45">
      <c r="A1054" s="750"/>
      <c r="B1054" s="750"/>
      <c r="C1054" s="750"/>
      <c r="D1054" s="56">
        <v>2009</v>
      </c>
      <c r="E1054" s="59">
        <v>748</v>
      </c>
      <c r="F1054" s="59">
        <v>748</v>
      </c>
    </row>
    <row r="1055" spans="1:6" x14ac:dyDescent="0.45">
      <c r="A1055" s="750"/>
      <c r="B1055" s="750"/>
      <c r="C1055" s="750"/>
      <c r="D1055" s="56">
        <v>2010</v>
      </c>
      <c r="E1055" s="57">
        <v>1393</v>
      </c>
      <c r="F1055" s="57">
        <v>1393</v>
      </c>
    </row>
    <row r="1056" spans="1:6" x14ac:dyDescent="0.45">
      <c r="A1056" s="750"/>
      <c r="B1056" s="750"/>
      <c r="C1056" s="750"/>
      <c r="D1056" s="56">
        <v>2011</v>
      </c>
      <c r="E1056" s="57">
        <v>1592</v>
      </c>
      <c r="F1056" s="57">
        <v>1592</v>
      </c>
    </row>
    <row r="1057" spans="1:6" x14ac:dyDescent="0.45">
      <c r="A1057" s="750"/>
      <c r="B1057" s="750"/>
      <c r="C1057" s="750"/>
      <c r="D1057" s="56">
        <v>2012</v>
      </c>
      <c r="E1057" s="59">
        <v>971</v>
      </c>
      <c r="F1057" s="59">
        <v>971</v>
      </c>
    </row>
    <row r="1058" spans="1:6" x14ac:dyDescent="0.45">
      <c r="A1058" s="750"/>
      <c r="B1058" s="750"/>
      <c r="C1058" s="750"/>
      <c r="D1058" s="56">
        <v>2013</v>
      </c>
      <c r="E1058" s="57">
        <v>10395</v>
      </c>
      <c r="F1058" s="57">
        <v>10395</v>
      </c>
    </row>
    <row r="1059" spans="1:6" x14ac:dyDescent="0.45">
      <c r="A1059" s="750"/>
      <c r="B1059" s="750"/>
      <c r="C1059" s="750"/>
      <c r="D1059" s="56">
        <v>2014</v>
      </c>
      <c r="E1059" s="57">
        <v>9075</v>
      </c>
      <c r="F1059" s="57">
        <v>9075</v>
      </c>
    </row>
    <row r="1060" spans="1:6" x14ac:dyDescent="0.45">
      <c r="A1060" s="750"/>
      <c r="B1060" s="750"/>
      <c r="C1060" s="750"/>
      <c r="D1060" s="56">
        <v>2015</v>
      </c>
      <c r="E1060" s="57">
        <v>5683</v>
      </c>
      <c r="F1060" s="57">
        <v>5683</v>
      </c>
    </row>
    <row r="1061" spans="1:6" x14ac:dyDescent="0.45">
      <c r="A1061" s="750"/>
      <c r="B1061" s="750"/>
      <c r="C1061" s="751"/>
      <c r="D1061" s="56">
        <v>2016</v>
      </c>
      <c r="E1061" s="57">
        <v>1806</v>
      </c>
      <c r="F1061" s="57">
        <v>1806</v>
      </c>
    </row>
    <row r="1062" spans="1:6" ht="16.5" customHeight="1" x14ac:dyDescent="0.45">
      <c r="A1062" s="750"/>
      <c r="B1062" s="751"/>
      <c r="C1062" s="746" t="s">
        <v>142</v>
      </c>
      <c r="D1062" s="748"/>
      <c r="E1062" s="58">
        <v>58129</v>
      </c>
      <c r="F1062" s="58">
        <v>58129</v>
      </c>
    </row>
    <row r="1063" spans="1:6" ht="16.5" customHeight="1" x14ac:dyDescent="0.45">
      <c r="A1063" s="750"/>
      <c r="B1063" s="743">
        <v>1991</v>
      </c>
      <c r="C1063" s="744"/>
      <c r="D1063" s="745"/>
      <c r="E1063" s="60">
        <v>19438</v>
      </c>
      <c r="F1063" s="61">
        <v>19438</v>
      </c>
    </row>
    <row r="1064" spans="1:6" ht="16.5" customHeight="1" x14ac:dyDescent="0.45">
      <c r="A1064" s="750"/>
      <c r="B1064" s="743">
        <v>1992</v>
      </c>
      <c r="C1064" s="744"/>
      <c r="D1064" s="745"/>
      <c r="E1064" s="60">
        <v>16231</v>
      </c>
      <c r="F1064" s="61">
        <v>16231</v>
      </c>
    </row>
    <row r="1065" spans="1:6" ht="16.5" customHeight="1" x14ac:dyDescent="0.45">
      <c r="A1065" s="750"/>
      <c r="B1065" s="743">
        <v>1993</v>
      </c>
      <c r="C1065" s="744"/>
      <c r="D1065" s="745"/>
      <c r="E1065" s="60">
        <v>15816</v>
      </c>
      <c r="F1065" s="61">
        <v>15816</v>
      </c>
    </row>
    <row r="1066" spans="1:6" ht="16.5" customHeight="1" x14ac:dyDescent="0.45">
      <c r="A1066" s="750"/>
      <c r="B1066" s="743">
        <v>1994</v>
      </c>
      <c r="C1066" s="744"/>
      <c r="D1066" s="745"/>
      <c r="E1066" s="60">
        <v>33635</v>
      </c>
      <c r="F1066" s="61">
        <v>33635</v>
      </c>
    </row>
    <row r="1067" spans="1:6" ht="16.5" customHeight="1" x14ac:dyDescent="0.45">
      <c r="A1067" s="750"/>
      <c r="B1067" s="743">
        <v>1995</v>
      </c>
      <c r="C1067" s="744"/>
      <c r="D1067" s="745"/>
      <c r="E1067" s="60">
        <v>25725</v>
      </c>
      <c r="F1067" s="61">
        <v>25725</v>
      </c>
    </row>
    <row r="1068" spans="1:6" ht="16.5" customHeight="1" x14ac:dyDescent="0.45">
      <c r="A1068" s="750"/>
      <c r="B1068" s="743">
        <v>1996</v>
      </c>
      <c r="C1068" s="744"/>
      <c r="D1068" s="745"/>
      <c r="E1068" s="60">
        <v>27466</v>
      </c>
      <c r="F1068" s="61">
        <v>27466</v>
      </c>
    </row>
    <row r="1069" spans="1:6" ht="16.5" customHeight="1" x14ac:dyDescent="0.45">
      <c r="A1069" s="750"/>
      <c r="B1069" s="743">
        <v>1997</v>
      </c>
      <c r="C1069" s="744"/>
      <c r="D1069" s="745"/>
      <c r="E1069" s="60">
        <v>36232</v>
      </c>
      <c r="F1069" s="61">
        <v>36232</v>
      </c>
    </row>
    <row r="1070" spans="1:6" ht="16.5" customHeight="1" x14ac:dyDescent="0.45">
      <c r="A1070" s="750"/>
      <c r="B1070" s="743">
        <v>1998</v>
      </c>
      <c r="C1070" s="744"/>
      <c r="D1070" s="745"/>
      <c r="E1070" s="60">
        <v>20852</v>
      </c>
      <c r="F1070" s="61">
        <v>20852</v>
      </c>
    </row>
    <row r="1071" spans="1:6" ht="16.5" customHeight="1" x14ac:dyDescent="0.45">
      <c r="A1071" s="750"/>
      <c r="B1071" s="743">
        <v>1999</v>
      </c>
      <c r="C1071" s="744"/>
      <c r="D1071" s="745"/>
      <c r="E1071" s="60">
        <v>62930</v>
      </c>
      <c r="F1071" s="61">
        <v>62930</v>
      </c>
    </row>
    <row r="1072" spans="1:6" ht="16.5" customHeight="1" x14ac:dyDescent="0.45">
      <c r="A1072" s="750"/>
      <c r="B1072" s="743">
        <v>2000</v>
      </c>
      <c r="C1072" s="744"/>
      <c r="D1072" s="745"/>
      <c r="E1072" s="60">
        <v>78192</v>
      </c>
      <c r="F1072" s="61">
        <v>78192</v>
      </c>
    </row>
    <row r="1073" spans="1:6" ht="16.5" customHeight="1" x14ac:dyDescent="0.45">
      <c r="A1073" s="750"/>
      <c r="B1073" s="743">
        <v>2001</v>
      </c>
      <c r="C1073" s="744"/>
      <c r="D1073" s="745"/>
      <c r="E1073" s="60">
        <v>93389</v>
      </c>
      <c r="F1073" s="61">
        <v>93389</v>
      </c>
    </row>
    <row r="1074" spans="1:6" ht="16.5" customHeight="1" x14ac:dyDescent="0.45">
      <c r="A1074" s="750"/>
      <c r="B1074" s="743">
        <v>2002</v>
      </c>
      <c r="C1074" s="744"/>
      <c r="D1074" s="745"/>
      <c r="E1074" s="60">
        <v>134430</v>
      </c>
      <c r="F1074" s="61">
        <v>134430</v>
      </c>
    </row>
    <row r="1075" spans="1:6" ht="16.5" customHeight="1" x14ac:dyDescent="0.45">
      <c r="A1075" s="750"/>
      <c r="B1075" s="743">
        <v>2003</v>
      </c>
      <c r="C1075" s="744"/>
      <c r="D1075" s="745"/>
      <c r="E1075" s="60">
        <v>125176</v>
      </c>
      <c r="F1075" s="61">
        <v>125176</v>
      </c>
    </row>
    <row r="1076" spans="1:6" ht="16.5" customHeight="1" x14ac:dyDescent="0.45">
      <c r="A1076" s="750"/>
      <c r="B1076" s="743">
        <v>2004</v>
      </c>
      <c r="C1076" s="744"/>
      <c r="D1076" s="745"/>
      <c r="E1076" s="60">
        <v>97851</v>
      </c>
      <c r="F1076" s="61">
        <v>97851</v>
      </c>
    </row>
    <row r="1077" spans="1:6" ht="16.5" customHeight="1" x14ac:dyDescent="0.45">
      <c r="A1077" s="750"/>
      <c r="B1077" s="743">
        <v>2005</v>
      </c>
      <c r="C1077" s="744"/>
      <c r="D1077" s="745"/>
      <c r="E1077" s="60">
        <v>75527</v>
      </c>
      <c r="F1077" s="61">
        <v>75527</v>
      </c>
    </row>
    <row r="1078" spans="1:6" ht="16.5" customHeight="1" x14ac:dyDescent="0.45">
      <c r="A1078" s="750"/>
      <c r="B1078" s="743">
        <v>2006</v>
      </c>
      <c r="C1078" s="744"/>
      <c r="D1078" s="745"/>
      <c r="E1078" s="60">
        <v>56068</v>
      </c>
      <c r="F1078" s="61">
        <v>56068</v>
      </c>
    </row>
    <row r="1079" spans="1:6" ht="16.5" customHeight="1" x14ac:dyDescent="0.45">
      <c r="A1079" s="750"/>
      <c r="B1079" s="743">
        <v>2007</v>
      </c>
      <c r="C1079" s="744"/>
      <c r="D1079" s="745"/>
      <c r="E1079" s="60">
        <v>60616</v>
      </c>
      <c r="F1079" s="61">
        <v>60616</v>
      </c>
    </row>
    <row r="1080" spans="1:6" ht="16.5" customHeight="1" x14ac:dyDescent="0.45">
      <c r="A1080" s="750"/>
      <c r="B1080" s="743">
        <v>2008</v>
      </c>
      <c r="C1080" s="744"/>
      <c r="D1080" s="745"/>
      <c r="E1080" s="60">
        <v>39165</v>
      </c>
      <c r="F1080" s="61">
        <v>39165</v>
      </c>
    </row>
    <row r="1081" spans="1:6" ht="16.5" customHeight="1" x14ac:dyDescent="0.45">
      <c r="A1081" s="750"/>
      <c r="B1081" s="743">
        <v>2009</v>
      </c>
      <c r="C1081" s="744"/>
      <c r="D1081" s="745"/>
      <c r="E1081" s="60">
        <v>22189</v>
      </c>
      <c r="F1081" s="61">
        <v>22189</v>
      </c>
    </row>
    <row r="1082" spans="1:6" ht="16.5" customHeight="1" x14ac:dyDescent="0.45">
      <c r="A1082" s="750"/>
      <c r="B1082" s="743">
        <v>2010</v>
      </c>
      <c r="C1082" s="744"/>
      <c r="D1082" s="745"/>
      <c r="E1082" s="60">
        <v>32459</v>
      </c>
      <c r="F1082" s="61">
        <v>32459</v>
      </c>
    </row>
    <row r="1083" spans="1:6" ht="16.5" customHeight="1" x14ac:dyDescent="0.45">
      <c r="A1083" s="750"/>
      <c r="B1083" s="743">
        <v>2011</v>
      </c>
      <c r="C1083" s="744"/>
      <c r="D1083" s="745"/>
      <c r="E1083" s="60">
        <v>38651</v>
      </c>
      <c r="F1083" s="61">
        <v>38651</v>
      </c>
    </row>
    <row r="1084" spans="1:6" ht="16.5" customHeight="1" x14ac:dyDescent="0.45">
      <c r="A1084" s="750"/>
      <c r="B1084" s="743">
        <v>2012</v>
      </c>
      <c r="C1084" s="744"/>
      <c r="D1084" s="745"/>
      <c r="E1084" s="60">
        <v>47700</v>
      </c>
      <c r="F1084" s="61">
        <v>47700</v>
      </c>
    </row>
    <row r="1085" spans="1:6" ht="16.5" customHeight="1" x14ac:dyDescent="0.45">
      <c r="A1085" s="750"/>
      <c r="B1085" s="743">
        <v>2013</v>
      </c>
      <c r="C1085" s="744"/>
      <c r="D1085" s="745"/>
      <c r="E1085" s="60">
        <v>63970</v>
      </c>
      <c r="F1085" s="61">
        <v>63970</v>
      </c>
    </row>
    <row r="1086" spans="1:6" ht="16.5" customHeight="1" x14ac:dyDescent="0.45">
      <c r="A1086" s="750"/>
      <c r="B1086" s="743">
        <v>2014</v>
      </c>
      <c r="C1086" s="744"/>
      <c r="D1086" s="745"/>
      <c r="E1086" s="60">
        <v>69036</v>
      </c>
      <c r="F1086" s="61">
        <v>69036</v>
      </c>
    </row>
    <row r="1087" spans="1:6" ht="16.5" customHeight="1" x14ac:dyDescent="0.45">
      <c r="A1087" s="750"/>
      <c r="B1087" s="743">
        <v>2015</v>
      </c>
      <c r="C1087" s="744"/>
      <c r="D1087" s="745"/>
      <c r="E1087" s="60">
        <v>99664</v>
      </c>
      <c r="F1087" s="61">
        <v>99664</v>
      </c>
    </row>
    <row r="1088" spans="1:6" ht="16.5" customHeight="1" x14ac:dyDescent="0.45">
      <c r="A1088" s="750"/>
      <c r="B1088" s="743">
        <v>2016</v>
      </c>
      <c r="C1088" s="744"/>
      <c r="D1088" s="745"/>
      <c r="E1088" s="60">
        <v>31755</v>
      </c>
      <c r="F1088" s="61">
        <v>31755</v>
      </c>
    </row>
    <row r="1089" spans="1:6" ht="16.5" customHeight="1" x14ac:dyDescent="0.45">
      <c r="A1089" s="750"/>
      <c r="B1089" s="746" t="s">
        <v>145</v>
      </c>
      <c r="C1089" s="747"/>
      <c r="D1089" s="748"/>
      <c r="E1089" s="58">
        <v>1424163</v>
      </c>
      <c r="F1089" s="58">
        <v>1424163</v>
      </c>
    </row>
    <row r="1090" spans="1:6" x14ac:dyDescent="0.45">
      <c r="A1090" s="750"/>
      <c r="B1090" s="749" t="s">
        <v>146</v>
      </c>
      <c r="C1090" s="749" t="s">
        <v>147</v>
      </c>
      <c r="D1090" s="56">
        <v>1991</v>
      </c>
      <c r="E1090" s="59">
        <v>231</v>
      </c>
      <c r="F1090" s="59">
        <v>231</v>
      </c>
    </row>
    <row r="1091" spans="1:6" x14ac:dyDescent="0.45">
      <c r="A1091" s="750"/>
      <c r="B1091" s="750"/>
      <c r="C1091" s="750"/>
      <c r="D1091" s="56">
        <v>1992</v>
      </c>
      <c r="E1091" s="59">
        <v>286</v>
      </c>
      <c r="F1091" s="59">
        <v>286</v>
      </c>
    </row>
    <row r="1092" spans="1:6" x14ac:dyDescent="0.45">
      <c r="A1092" s="750"/>
      <c r="B1092" s="750"/>
      <c r="C1092" s="750"/>
      <c r="D1092" s="56">
        <v>1993</v>
      </c>
      <c r="E1092" s="59">
        <v>208</v>
      </c>
      <c r="F1092" s="59">
        <v>208</v>
      </c>
    </row>
    <row r="1093" spans="1:6" x14ac:dyDescent="0.45">
      <c r="A1093" s="750"/>
      <c r="B1093" s="750"/>
      <c r="C1093" s="750"/>
      <c r="D1093" s="56">
        <v>1994</v>
      </c>
      <c r="E1093" s="59">
        <v>247</v>
      </c>
      <c r="F1093" s="59">
        <v>247</v>
      </c>
    </row>
    <row r="1094" spans="1:6" x14ac:dyDescent="0.45">
      <c r="A1094" s="750"/>
      <c r="B1094" s="750"/>
      <c r="C1094" s="750"/>
      <c r="D1094" s="56">
        <v>1995</v>
      </c>
      <c r="E1094" s="57">
        <v>7630</v>
      </c>
      <c r="F1094" s="57">
        <v>7630</v>
      </c>
    </row>
    <row r="1095" spans="1:6" x14ac:dyDescent="0.45">
      <c r="A1095" s="750"/>
      <c r="B1095" s="750"/>
      <c r="C1095" s="750"/>
      <c r="D1095" s="56">
        <v>1996</v>
      </c>
      <c r="E1095" s="57">
        <v>24305</v>
      </c>
      <c r="F1095" s="57">
        <v>24305</v>
      </c>
    </row>
    <row r="1096" spans="1:6" x14ac:dyDescent="0.45">
      <c r="A1096" s="750"/>
      <c r="B1096" s="750"/>
      <c r="C1096" s="750"/>
      <c r="D1096" s="56">
        <v>1997</v>
      </c>
      <c r="E1096" s="57">
        <v>19237</v>
      </c>
      <c r="F1096" s="57">
        <v>19237</v>
      </c>
    </row>
    <row r="1097" spans="1:6" x14ac:dyDescent="0.45">
      <c r="A1097" s="750"/>
      <c r="B1097" s="750"/>
      <c r="C1097" s="750"/>
      <c r="D1097" s="56">
        <v>1998</v>
      </c>
      <c r="E1097" s="57">
        <v>9984</v>
      </c>
      <c r="F1097" s="57">
        <v>9984</v>
      </c>
    </row>
    <row r="1098" spans="1:6" x14ac:dyDescent="0.45">
      <c r="A1098" s="750"/>
      <c r="B1098" s="750"/>
      <c r="C1098" s="750"/>
      <c r="D1098" s="56">
        <v>1999</v>
      </c>
      <c r="E1098" s="57">
        <v>19569</v>
      </c>
      <c r="F1098" s="57">
        <v>19569</v>
      </c>
    </row>
    <row r="1099" spans="1:6" x14ac:dyDescent="0.45">
      <c r="A1099" s="750"/>
      <c r="B1099" s="750"/>
      <c r="C1099" s="750"/>
      <c r="D1099" s="56">
        <v>2000</v>
      </c>
      <c r="E1099" s="57">
        <v>16288</v>
      </c>
      <c r="F1099" s="57">
        <v>16288</v>
      </c>
    </row>
    <row r="1100" spans="1:6" x14ac:dyDescent="0.45">
      <c r="A1100" s="750"/>
      <c r="B1100" s="750"/>
      <c r="C1100" s="750"/>
      <c r="D1100" s="56">
        <v>2001</v>
      </c>
      <c r="E1100" s="57">
        <v>18126</v>
      </c>
      <c r="F1100" s="57">
        <v>18126</v>
      </c>
    </row>
    <row r="1101" spans="1:6" x14ac:dyDescent="0.45">
      <c r="A1101" s="750"/>
      <c r="B1101" s="750"/>
      <c r="C1101" s="750"/>
      <c r="D1101" s="56">
        <v>2002</v>
      </c>
      <c r="E1101" s="57">
        <v>13736</v>
      </c>
      <c r="F1101" s="57">
        <v>13736</v>
      </c>
    </row>
    <row r="1102" spans="1:6" x14ac:dyDescent="0.45">
      <c r="A1102" s="750"/>
      <c r="B1102" s="750"/>
      <c r="C1102" s="750"/>
      <c r="D1102" s="56">
        <v>2003</v>
      </c>
      <c r="E1102" s="57">
        <v>3902</v>
      </c>
      <c r="F1102" s="57">
        <v>3902</v>
      </c>
    </row>
    <row r="1103" spans="1:6" x14ac:dyDescent="0.45">
      <c r="A1103" s="750"/>
      <c r="B1103" s="750"/>
      <c r="C1103" s="750"/>
      <c r="D1103" s="56">
        <v>2004</v>
      </c>
      <c r="E1103" s="59">
        <v>0</v>
      </c>
      <c r="F1103" s="59">
        <v>0</v>
      </c>
    </row>
    <row r="1104" spans="1:6" x14ac:dyDescent="0.45">
      <c r="A1104" s="750"/>
      <c r="B1104" s="750"/>
      <c r="C1104" s="750"/>
      <c r="D1104" s="56">
        <v>2005</v>
      </c>
      <c r="E1104" s="59">
        <v>0</v>
      </c>
      <c r="F1104" s="59">
        <v>0</v>
      </c>
    </row>
    <row r="1105" spans="1:6" x14ac:dyDescent="0.45">
      <c r="A1105" s="750"/>
      <c r="B1105" s="750"/>
      <c r="C1105" s="750"/>
      <c r="D1105" s="56">
        <v>2006</v>
      </c>
      <c r="E1105" s="59">
        <v>0</v>
      </c>
      <c r="F1105" s="59">
        <v>0</v>
      </c>
    </row>
    <row r="1106" spans="1:6" x14ac:dyDescent="0.45">
      <c r="A1106" s="750"/>
      <c r="B1106" s="750"/>
      <c r="C1106" s="751"/>
      <c r="D1106" s="56">
        <v>2007</v>
      </c>
      <c r="E1106" s="59">
        <v>0</v>
      </c>
      <c r="F1106" s="59">
        <v>0</v>
      </c>
    </row>
    <row r="1107" spans="1:6" ht="16.5" customHeight="1" x14ac:dyDescent="0.45">
      <c r="A1107" s="750"/>
      <c r="B1107" s="750"/>
      <c r="C1107" s="746" t="s">
        <v>142</v>
      </c>
      <c r="D1107" s="748"/>
      <c r="E1107" s="58">
        <v>133749</v>
      </c>
      <c r="F1107" s="58">
        <v>133749</v>
      </c>
    </row>
    <row r="1108" spans="1:6" x14ac:dyDescent="0.45">
      <c r="A1108" s="750"/>
      <c r="B1108" s="750"/>
      <c r="C1108" s="749" t="s">
        <v>148</v>
      </c>
      <c r="D1108" s="56">
        <v>1991</v>
      </c>
      <c r="E1108" s="59">
        <v>554</v>
      </c>
      <c r="F1108" s="59">
        <v>554</v>
      </c>
    </row>
    <row r="1109" spans="1:6" x14ac:dyDescent="0.45">
      <c r="A1109" s="750"/>
      <c r="B1109" s="750"/>
      <c r="C1109" s="750"/>
      <c r="D1109" s="56">
        <v>1992</v>
      </c>
      <c r="E1109" s="59">
        <v>294</v>
      </c>
      <c r="F1109" s="59">
        <v>294</v>
      </c>
    </row>
    <row r="1110" spans="1:6" x14ac:dyDescent="0.45">
      <c r="A1110" s="750"/>
      <c r="B1110" s="750"/>
      <c r="C1110" s="750"/>
      <c r="D1110" s="56">
        <v>1993</v>
      </c>
      <c r="E1110" s="59">
        <v>983</v>
      </c>
      <c r="F1110" s="59">
        <v>983</v>
      </c>
    </row>
    <row r="1111" spans="1:6" x14ac:dyDescent="0.45">
      <c r="A1111" s="750"/>
      <c r="B1111" s="750"/>
      <c r="C1111" s="750"/>
      <c r="D1111" s="56">
        <v>1994</v>
      </c>
      <c r="E1111" s="57">
        <v>1711</v>
      </c>
      <c r="F1111" s="57">
        <v>1711</v>
      </c>
    </row>
    <row r="1112" spans="1:6" x14ac:dyDescent="0.45">
      <c r="A1112" s="750"/>
      <c r="B1112" s="750"/>
      <c r="C1112" s="750"/>
      <c r="D1112" s="56">
        <v>1995</v>
      </c>
      <c r="E1112" s="57">
        <v>1539</v>
      </c>
      <c r="F1112" s="57">
        <v>1539</v>
      </c>
    </row>
    <row r="1113" spans="1:6" x14ac:dyDescent="0.45">
      <c r="A1113" s="750"/>
      <c r="B1113" s="750"/>
      <c r="C1113" s="750"/>
      <c r="D1113" s="56">
        <v>1996</v>
      </c>
      <c r="E1113" s="57">
        <v>1638</v>
      </c>
      <c r="F1113" s="57">
        <v>1638</v>
      </c>
    </row>
    <row r="1114" spans="1:6" x14ac:dyDescent="0.45">
      <c r="A1114" s="750"/>
      <c r="B1114" s="750"/>
      <c r="C1114" s="750"/>
      <c r="D1114" s="56">
        <v>1997</v>
      </c>
      <c r="E1114" s="57">
        <v>1038</v>
      </c>
      <c r="F1114" s="57">
        <v>1038</v>
      </c>
    </row>
    <row r="1115" spans="1:6" x14ac:dyDescent="0.45">
      <c r="A1115" s="750"/>
      <c r="B1115" s="750"/>
      <c r="C1115" s="751"/>
      <c r="D1115" s="56">
        <v>1998</v>
      </c>
      <c r="E1115" s="59">
        <v>57</v>
      </c>
      <c r="F1115" s="59">
        <v>57</v>
      </c>
    </row>
    <row r="1116" spans="1:6" ht="16.5" customHeight="1" x14ac:dyDescent="0.45">
      <c r="A1116" s="750"/>
      <c r="B1116" s="750"/>
      <c r="C1116" s="746" t="s">
        <v>142</v>
      </c>
      <c r="D1116" s="748"/>
      <c r="E1116" s="58">
        <v>7814</v>
      </c>
      <c r="F1116" s="58">
        <v>7814</v>
      </c>
    </row>
    <row r="1117" spans="1:6" x14ac:dyDescent="0.45">
      <c r="A1117" s="750"/>
      <c r="B1117" s="750"/>
      <c r="C1117" s="749" t="s">
        <v>149</v>
      </c>
      <c r="D1117" s="56">
        <v>1991</v>
      </c>
      <c r="E1117" s="57">
        <v>2759</v>
      </c>
      <c r="F1117" s="57">
        <v>2759</v>
      </c>
    </row>
    <row r="1118" spans="1:6" x14ac:dyDescent="0.45">
      <c r="A1118" s="750"/>
      <c r="B1118" s="750"/>
      <c r="C1118" s="750"/>
      <c r="D1118" s="56">
        <v>1992</v>
      </c>
      <c r="E1118" s="57">
        <v>1878</v>
      </c>
      <c r="F1118" s="57">
        <v>1878</v>
      </c>
    </row>
    <row r="1119" spans="1:6" x14ac:dyDescent="0.45">
      <c r="A1119" s="750"/>
      <c r="B1119" s="750"/>
      <c r="C1119" s="750"/>
      <c r="D1119" s="56">
        <v>1993</v>
      </c>
      <c r="E1119" s="57">
        <v>1176</v>
      </c>
      <c r="F1119" s="57">
        <v>1176</v>
      </c>
    </row>
    <row r="1120" spans="1:6" x14ac:dyDescent="0.45">
      <c r="A1120" s="750"/>
      <c r="B1120" s="750"/>
      <c r="C1120" s="750"/>
      <c r="D1120" s="56">
        <v>1994</v>
      </c>
      <c r="E1120" s="57">
        <v>2172</v>
      </c>
      <c r="F1120" s="57">
        <v>2172</v>
      </c>
    </row>
    <row r="1121" spans="1:6" x14ac:dyDescent="0.45">
      <c r="A1121" s="750"/>
      <c r="B1121" s="750"/>
      <c r="C1121" s="750"/>
      <c r="D1121" s="56">
        <v>1995</v>
      </c>
      <c r="E1121" s="57">
        <v>1984</v>
      </c>
      <c r="F1121" s="57">
        <v>1984</v>
      </c>
    </row>
    <row r="1122" spans="1:6" x14ac:dyDescent="0.45">
      <c r="A1122" s="750"/>
      <c r="B1122" s="750"/>
      <c r="C1122" s="750"/>
      <c r="D1122" s="56">
        <v>1996</v>
      </c>
      <c r="E1122" s="57">
        <v>2080</v>
      </c>
      <c r="F1122" s="57">
        <v>2080</v>
      </c>
    </row>
    <row r="1123" spans="1:6" x14ac:dyDescent="0.45">
      <c r="A1123" s="750"/>
      <c r="B1123" s="750"/>
      <c r="C1123" s="750"/>
      <c r="D1123" s="56">
        <v>1997</v>
      </c>
      <c r="E1123" s="57">
        <v>1112</v>
      </c>
      <c r="F1123" s="57">
        <v>1112</v>
      </c>
    </row>
    <row r="1124" spans="1:6" x14ac:dyDescent="0.45">
      <c r="A1124" s="750"/>
      <c r="B1124" s="750"/>
      <c r="C1124" s="751"/>
      <c r="D1124" s="56">
        <v>1998</v>
      </c>
      <c r="E1124" s="59">
        <v>20</v>
      </c>
      <c r="F1124" s="59">
        <v>20</v>
      </c>
    </row>
    <row r="1125" spans="1:6" ht="16.5" customHeight="1" x14ac:dyDescent="0.45">
      <c r="A1125" s="750"/>
      <c r="B1125" s="751"/>
      <c r="C1125" s="746" t="s">
        <v>142</v>
      </c>
      <c r="D1125" s="748"/>
      <c r="E1125" s="58">
        <v>13181</v>
      </c>
      <c r="F1125" s="58">
        <v>13181</v>
      </c>
    </row>
    <row r="1126" spans="1:6" ht="16.5" customHeight="1" x14ac:dyDescent="0.45">
      <c r="A1126" s="750"/>
      <c r="B1126" s="743">
        <v>1991</v>
      </c>
      <c r="C1126" s="744"/>
      <c r="D1126" s="745"/>
      <c r="E1126" s="60">
        <v>3544</v>
      </c>
      <c r="F1126" s="61">
        <v>3544</v>
      </c>
    </row>
    <row r="1127" spans="1:6" ht="16.5" customHeight="1" x14ac:dyDescent="0.45">
      <c r="A1127" s="750"/>
      <c r="B1127" s="743">
        <v>1992</v>
      </c>
      <c r="C1127" s="744"/>
      <c r="D1127" s="745"/>
      <c r="E1127" s="60">
        <v>2458</v>
      </c>
      <c r="F1127" s="61">
        <v>2458</v>
      </c>
    </row>
    <row r="1128" spans="1:6" ht="16.5" customHeight="1" x14ac:dyDescent="0.45">
      <c r="A1128" s="750"/>
      <c r="B1128" s="743">
        <v>1993</v>
      </c>
      <c r="C1128" s="744"/>
      <c r="D1128" s="745"/>
      <c r="E1128" s="60">
        <v>2367</v>
      </c>
      <c r="F1128" s="61">
        <v>2367</v>
      </c>
    </row>
    <row r="1129" spans="1:6" ht="16.5" customHeight="1" x14ac:dyDescent="0.45">
      <c r="A1129" s="750"/>
      <c r="B1129" s="743">
        <v>1994</v>
      </c>
      <c r="C1129" s="744"/>
      <c r="D1129" s="745"/>
      <c r="E1129" s="60">
        <v>4130</v>
      </c>
      <c r="F1129" s="61">
        <v>4130</v>
      </c>
    </row>
    <row r="1130" spans="1:6" ht="16.5" customHeight="1" x14ac:dyDescent="0.45">
      <c r="A1130" s="750"/>
      <c r="B1130" s="743">
        <v>1995</v>
      </c>
      <c r="C1130" s="744"/>
      <c r="D1130" s="745"/>
      <c r="E1130" s="60">
        <v>11153</v>
      </c>
      <c r="F1130" s="61">
        <v>11153</v>
      </c>
    </row>
    <row r="1131" spans="1:6" ht="16.5" customHeight="1" x14ac:dyDescent="0.45">
      <c r="A1131" s="750"/>
      <c r="B1131" s="743">
        <v>1996</v>
      </c>
      <c r="C1131" s="744"/>
      <c r="D1131" s="745"/>
      <c r="E1131" s="60">
        <v>28023</v>
      </c>
      <c r="F1131" s="61">
        <v>28023</v>
      </c>
    </row>
    <row r="1132" spans="1:6" ht="16.5" customHeight="1" x14ac:dyDescent="0.45">
      <c r="A1132" s="750"/>
      <c r="B1132" s="743">
        <v>1997</v>
      </c>
      <c r="C1132" s="744"/>
      <c r="D1132" s="745"/>
      <c r="E1132" s="60">
        <v>21387</v>
      </c>
      <c r="F1132" s="61">
        <v>21387</v>
      </c>
    </row>
    <row r="1133" spans="1:6" ht="16.5" customHeight="1" x14ac:dyDescent="0.45">
      <c r="A1133" s="750"/>
      <c r="B1133" s="743">
        <v>1998</v>
      </c>
      <c r="C1133" s="744"/>
      <c r="D1133" s="745"/>
      <c r="E1133" s="60">
        <v>10061</v>
      </c>
      <c r="F1133" s="61">
        <v>10061</v>
      </c>
    </row>
    <row r="1134" spans="1:6" ht="16.5" customHeight="1" x14ac:dyDescent="0.45">
      <c r="A1134" s="750"/>
      <c r="B1134" s="743">
        <v>1999</v>
      </c>
      <c r="C1134" s="744"/>
      <c r="D1134" s="745"/>
      <c r="E1134" s="60">
        <v>19569</v>
      </c>
      <c r="F1134" s="61">
        <v>19569</v>
      </c>
    </row>
    <row r="1135" spans="1:6" ht="16.5" customHeight="1" x14ac:dyDescent="0.45">
      <c r="A1135" s="750"/>
      <c r="B1135" s="743">
        <v>2000</v>
      </c>
      <c r="C1135" s="744"/>
      <c r="D1135" s="745"/>
      <c r="E1135" s="60">
        <v>16288</v>
      </c>
      <c r="F1135" s="61">
        <v>16288</v>
      </c>
    </row>
    <row r="1136" spans="1:6" ht="16.5" customHeight="1" x14ac:dyDescent="0.45">
      <c r="A1136" s="750"/>
      <c r="B1136" s="743">
        <v>2001</v>
      </c>
      <c r="C1136" s="744"/>
      <c r="D1136" s="745"/>
      <c r="E1136" s="60">
        <v>18126</v>
      </c>
      <c r="F1136" s="61">
        <v>18126</v>
      </c>
    </row>
    <row r="1137" spans="1:6" ht="16.5" customHeight="1" x14ac:dyDescent="0.45">
      <c r="A1137" s="750"/>
      <c r="B1137" s="743">
        <v>2002</v>
      </c>
      <c r="C1137" s="744"/>
      <c r="D1137" s="745"/>
      <c r="E1137" s="60">
        <v>13736</v>
      </c>
      <c r="F1137" s="61">
        <v>13736</v>
      </c>
    </row>
    <row r="1138" spans="1:6" ht="16.5" customHeight="1" x14ac:dyDescent="0.45">
      <c r="A1138" s="750"/>
      <c r="B1138" s="743">
        <v>2003</v>
      </c>
      <c r="C1138" s="744"/>
      <c r="D1138" s="745"/>
      <c r="E1138" s="60">
        <v>3902</v>
      </c>
      <c r="F1138" s="61">
        <v>3902</v>
      </c>
    </row>
    <row r="1139" spans="1:6" ht="16.5" customHeight="1" x14ac:dyDescent="0.45">
      <c r="A1139" s="750"/>
      <c r="B1139" s="743">
        <v>2004</v>
      </c>
      <c r="C1139" s="744"/>
      <c r="D1139" s="745"/>
      <c r="E1139" s="63">
        <v>0</v>
      </c>
      <c r="F1139" s="64">
        <v>0</v>
      </c>
    </row>
    <row r="1140" spans="1:6" ht="16.5" customHeight="1" x14ac:dyDescent="0.45">
      <c r="A1140" s="750"/>
      <c r="B1140" s="743">
        <v>2005</v>
      </c>
      <c r="C1140" s="744"/>
      <c r="D1140" s="745"/>
      <c r="E1140" s="63">
        <v>0</v>
      </c>
      <c r="F1140" s="64">
        <v>0</v>
      </c>
    </row>
    <row r="1141" spans="1:6" ht="16.5" customHeight="1" x14ac:dyDescent="0.45">
      <c r="A1141" s="750"/>
      <c r="B1141" s="743">
        <v>2006</v>
      </c>
      <c r="C1141" s="744"/>
      <c r="D1141" s="745"/>
      <c r="E1141" s="63">
        <v>0</v>
      </c>
      <c r="F1141" s="64">
        <v>0</v>
      </c>
    </row>
    <row r="1142" spans="1:6" ht="16.5" customHeight="1" x14ac:dyDescent="0.45">
      <c r="A1142" s="750"/>
      <c r="B1142" s="743">
        <v>2007</v>
      </c>
      <c r="C1142" s="744"/>
      <c r="D1142" s="745"/>
      <c r="E1142" s="63">
        <v>0</v>
      </c>
      <c r="F1142" s="64">
        <v>0</v>
      </c>
    </row>
    <row r="1143" spans="1:6" ht="16.5" customHeight="1" x14ac:dyDescent="0.45">
      <c r="A1143" s="750"/>
      <c r="B1143" s="743">
        <v>2008</v>
      </c>
      <c r="C1143" s="744"/>
      <c r="D1143" s="745"/>
      <c r="E1143" s="63">
        <v>0</v>
      </c>
      <c r="F1143" s="64">
        <v>0</v>
      </c>
    </row>
    <row r="1144" spans="1:6" ht="16.5" customHeight="1" x14ac:dyDescent="0.45">
      <c r="A1144" s="750"/>
      <c r="B1144" s="743">
        <v>2009</v>
      </c>
      <c r="C1144" s="744"/>
      <c r="D1144" s="745"/>
      <c r="E1144" s="63">
        <v>0</v>
      </c>
      <c r="F1144" s="64">
        <v>0</v>
      </c>
    </row>
    <row r="1145" spans="1:6" ht="16.5" customHeight="1" x14ac:dyDescent="0.45">
      <c r="A1145" s="750"/>
      <c r="B1145" s="743">
        <v>2010</v>
      </c>
      <c r="C1145" s="744"/>
      <c r="D1145" s="745"/>
      <c r="E1145" s="63">
        <v>0</v>
      </c>
      <c r="F1145" s="64">
        <v>0</v>
      </c>
    </row>
    <row r="1146" spans="1:6" ht="16.5" customHeight="1" x14ac:dyDescent="0.45">
      <c r="A1146" s="750"/>
      <c r="B1146" s="743">
        <v>2011</v>
      </c>
      <c r="C1146" s="744"/>
      <c r="D1146" s="745"/>
      <c r="E1146" s="63">
        <v>0</v>
      </c>
      <c r="F1146" s="64">
        <v>0</v>
      </c>
    </row>
    <row r="1147" spans="1:6" ht="16.5" customHeight="1" x14ac:dyDescent="0.45">
      <c r="A1147" s="750"/>
      <c r="B1147" s="743">
        <v>2012</v>
      </c>
      <c r="C1147" s="744"/>
      <c r="D1147" s="745"/>
      <c r="E1147" s="63">
        <v>0</v>
      </c>
      <c r="F1147" s="64">
        <v>0</v>
      </c>
    </row>
    <row r="1148" spans="1:6" ht="16.5" customHeight="1" x14ac:dyDescent="0.45">
      <c r="A1148" s="750"/>
      <c r="B1148" s="743">
        <v>2013</v>
      </c>
      <c r="C1148" s="744"/>
      <c r="D1148" s="745"/>
      <c r="E1148" s="63">
        <v>0</v>
      </c>
      <c r="F1148" s="64">
        <v>0</v>
      </c>
    </row>
    <row r="1149" spans="1:6" ht="16.5" customHeight="1" x14ac:dyDescent="0.45">
      <c r="A1149" s="750"/>
      <c r="B1149" s="743">
        <v>2014</v>
      </c>
      <c r="C1149" s="744"/>
      <c r="D1149" s="745"/>
      <c r="E1149" s="63">
        <v>0</v>
      </c>
      <c r="F1149" s="64">
        <v>0</v>
      </c>
    </row>
    <row r="1150" spans="1:6" ht="16.5" customHeight="1" x14ac:dyDescent="0.45">
      <c r="A1150" s="750"/>
      <c r="B1150" s="743">
        <v>2015</v>
      </c>
      <c r="C1150" s="744"/>
      <c r="D1150" s="745"/>
      <c r="E1150" s="63">
        <v>0</v>
      </c>
      <c r="F1150" s="64">
        <v>0</v>
      </c>
    </row>
    <row r="1151" spans="1:6" ht="16.5" customHeight="1" x14ac:dyDescent="0.45">
      <c r="A1151" s="750"/>
      <c r="B1151" s="743">
        <v>2016</v>
      </c>
      <c r="C1151" s="744"/>
      <c r="D1151" s="745"/>
      <c r="E1151" s="63">
        <v>0</v>
      </c>
      <c r="F1151" s="64">
        <v>0</v>
      </c>
    </row>
    <row r="1152" spans="1:6" ht="16.5" customHeight="1" x14ac:dyDescent="0.45">
      <c r="A1152" s="751"/>
      <c r="B1152" s="746" t="s">
        <v>145</v>
      </c>
      <c r="C1152" s="747"/>
      <c r="D1152" s="748"/>
      <c r="E1152" s="58">
        <v>154744</v>
      </c>
      <c r="F1152" s="58">
        <v>154744</v>
      </c>
    </row>
    <row r="1153" spans="1:6" ht="16.5" customHeight="1" x14ac:dyDescent="0.45">
      <c r="A1153" s="743">
        <v>1991</v>
      </c>
      <c r="B1153" s="744"/>
      <c r="C1153" s="744"/>
      <c r="D1153" s="745"/>
      <c r="E1153" s="60">
        <v>22982</v>
      </c>
      <c r="F1153" s="60">
        <v>22982</v>
      </c>
    </row>
    <row r="1154" spans="1:6" ht="16.5" customHeight="1" x14ac:dyDescent="0.45">
      <c r="A1154" s="743">
        <v>1992</v>
      </c>
      <c r="B1154" s="744"/>
      <c r="C1154" s="744"/>
      <c r="D1154" s="745"/>
      <c r="E1154" s="60">
        <v>18689</v>
      </c>
      <c r="F1154" s="60">
        <v>18689</v>
      </c>
    </row>
    <row r="1155" spans="1:6" ht="16.5" customHeight="1" x14ac:dyDescent="0.45">
      <c r="A1155" s="743">
        <v>1993</v>
      </c>
      <c r="B1155" s="744"/>
      <c r="C1155" s="744"/>
      <c r="D1155" s="745"/>
      <c r="E1155" s="60">
        <v>18183</v>
      </c>
      <c r="F1155" s="60">
        <v>18183</v>
      </c>
    </row>
    <row r="1156" spans="1:6" ht="16.5" customHeight="1" x14ac:dyDescent="0.45">
      <c r="A1156" s="743">
        <v>1994</v>
      </c>
      <c r="B1156" s="744"/>
      <c r="C1156" s="744"/>
      <c r="D1156" s="745"/>
      <c r="E1156" s="60">
        <v>37765</v>
      </c>
      <c r="F1156" s="60">
        <v>37765</v>
      </c>
    </row>
    <row r="1157" spans="1:6" ht="16.5" customHeight="1" x14ac:dyDescent="0.45">
      <c r="A1157" s="743">
        <v>1995</v>
      </c>
      <c r="B1157" s="744"/>
      <c r="C1157" s="744"/>
      <c r="D1157" s="745"/>
      <c r="E1157" s="60">
        <v>36878</v>
      </c>
      <c r="F1157" s="60">
        <v>36878</v>
      </c>
    </row>
    <row r="1158" spans="1:6" ht="16.5" customHeight="1" x14ac:dyDescent="0.45">
      <c r="A1158" s="743">
        <v>1996</v>
      </c>
      <c r="B1158" s="744"/>
      <c r="C1158" s="744"/>
      <c r="D1158" s="745"/>
      <c r="E1158" s="60">
        <v>55489</v>
      </c>
      <c r="F1158" s="60">
        <v>55489</v>
      </c>
    </row>
    <row r="1159" spans="1:6" ht="16.5" customHeight="1" x14ac:dyDescent="0.45">
      <c r="A1159" s="743">
        <v>1997</v>
      </c>
      <c r="B1159" s="744"/>
      <c r="C1159" s="744"/>
      <c r="D1159" s="745"/>
      <c r="E1159" s="60">
        <v>57619</v>
      </c>
      <c r="F1159" s="60">
        <v>57619</v>
      </c>
    </row>
    <row r="1160" spans="1:6" ht="16.5" customHeight="1" x14ac:dyDescent="0.45">
      <c r="A1160" s="743">
        <v>1998</v>
      </c>
      <c r="B1160" s="744"/>
      <c r="C1160" s="744"/>
      <c r="D1160" s="745"/>
      <c r="E1160" s="60">
        <v>30913</v>
      </c>
      <c r="F1160" s="60">
        <v>30913</v>
      </c>
    </row>
    <row r="1161" spans="1:6" ht="16.5" customHeight="1" x14ac:dyDescent="0.45">
      <c r="A1161" s="743">
        <v>1999</v>
      </c>
      <c r="B1161" s="744"/>
      <c r="C1161" s="744"/>
      <c r="D1161" s="745"/>
      <c r="E1161" s="60">
        <v>82499</v>
      </c>
      <c r="F1161" s="60">
        <v>82499</v>
      </c>
    </row>
    <row r="1162" spans="1:6" ht="16.5" customHeight="1" x14ac:dyDescent="0.45">
      <c r="A1162" s="743">
        <v>2000</v>
      </c>
      <c r="B1162" s="744"/>
      <c r="C1162" s="744"/>
      <c r="D1162" s="745"/>
      <c r="E1162" s="60">
        <v>94480</v>
      </c>
      <c r="F1162" s="60">
        <v>94480</v>
      </c>
    </row>
    <row r="1163" spans="1:6" ht="16.5" customHeight="1" x14ac:dyDescent="0.45">
      <c r="A1163" s="743">
        <v>2001</v>
      </c>
      <c r="B1163" s="744"/>
      <c r="C1163" s="744"/>
      <c r="D1163" s="745"/>
      <c r="E1163" s="60">
        <v>111515</v>
      </c>
      <c r="F1163" s="60">
        <v>111515</v>
      </c>
    </row>
    <row r="1164" spans="1:6" ht="16.5" customHeight="1" x14ac:dyDescent="0.45">
      <c r="A1164" s="743">
        <v>2002</v>
      </c>
      <c r="B1164" s="744"/>
      <c r="C1164" s="744"/>
      <c r="D1164" s="745"/>
      <c r="E1164" s="60">
        <v>148166</v>
      </c>
      <c r="F1164" s="60">
        <v>148166</v>
      </c>
    </row>
    <row r="1165" spans="1:6" ht="16.5" customHeight="1" x14ac:dyDescent="0.45">
      <c r="A1165" s="743">
        <v>2003</v>
      </c>
      <c r="B1165" s="744"/>
      <c r="C1165" s="744"/>
      <c r="D1165" s="745"/>
      <c r="E1165" s="60">
        <v>129078</v>
      </c>
      <c r="F1165" s="60">
        <v>129078</v>
      </c>
    </row>
    <row r="1166" spans="1:6" ht="16.5" customHeight="1" x14ac:dyDescent="0.45">
      <c r="A1166" s="743">
        <v>2004</v>
      </c>
      <c r="B1166" s="744"/>
      <c r="C1166" s="744"/>
      <c r="D1166" s="745"/>
      <c r="E1166" s="60">
        <v>97851</v>
      </c>
      <c r="F1166" s="60">
        <v>97851</v>
      </c>
    </row>
    <row r="1167" spans="1:6" ht="16.5" customHeight="1" x14ac:dyDescent="0.45">
      <c r="A1167" s="743">
        <v>2005</v>
      </c>
      <c r="B1167" s="744"/>
      <c r="C1167" s="744"/>
      <c r="D1167" s="745"/>
      <c r="E1167" s="60">
        <v>75527</v>
      </c>
      <c r="F1167" s="60">
        <v>75527</v>
      </c>
    </row>
    <row r="1168" spans="1:6" ht="16.5" customHeight="1" x14ac:dyDescent="0.45">
      <c r="A1168" s="743">
        <v>2006</v>
      </c>
      <c r="B1168" s="744"/>
      <c r="C1168" s="744"/>
      <c r="D1168" s="745"/>
      <c r="E1168" s="60">
        <v>56068</v>
      </c>
      <c r="F1168" s="60">
        <v>56068</v>
      </c>
    </row>
    <row r="1169" spans="1:6" ht="16.5" customHeight="1" x14ac:dyDescent="0.45">
      <c r="A1169" s="743">
        <v>2007</v>
      </c>
      <c r="B1169" s="744"/>
      <c r="C1169" s="744"/>
      <c r="D1169" s="745"/>
      <c r="E1169" s="60">
        <v>60616</v>
      </c>
      <c r="F1169" s="60">
        <v>60616</v>
      </c>
    </row>
    <row r="1170" spans="1:6" ht="16.5" customHeight="1" x14ac:dyDescent="0.45">
      <c r="A1170" s="743">
        <v>2008</v>
      </c>
      <c r="B1170" s="744"/>
      <c r="C1170" s="744"/>
      <c r="D1170" s="745"/>
      <c r="E1170" s="60">
        <v>39165</v>
      </c>
      <c r="F1170" s="60">
        <v>39165</v>
      </c>
    </row>
    <row r="1171" spans="1:6" ht="16.5" customHeight="1" x14ac:dyDescent="0.45">
      <c r="A1171" s="743">
        <v>2009</v>
      </c>
      <c r="B1171" s="744"/>
      <c r="C1171" s="744"/>
      <c r="D1171" s="745"/>
      <c r="E1171" s="60">
        <v>22189</v>
      </c>
      <c r="F1171" s="60">
        <v>22189</v>
      </c>
    </row>
    <row r="1172" spans="1:6" ht="16.5" customHeight="1" x14ac:dyDescent="0.45">
      <c r="A1172" s="743">
        <v>2010</v>
      </c>
      <c r="B1172" s="744"/>
      <c r="C1172" s="744"/>
      <c r="D1172" s="745"/>
      <c r="E1172" s="60">
        <v>32459</v>
      </c>
      <c r="F1172" s="60">
        <v>32459</v>
      </c>
    </row>
    <row r="1173" spans="1:6" ht="16.5" customHeight="1" x14ac:dyDescent="0.45">
      <c r="A1173" s="743">
        <v>2011</v>
      </c>
      <c r="B1173" s="744"/>
      <c r="C1173" s="744"/>
      <c r="D1173" s="745"/>
      <c r="E1173" s="60">
        <v>38651</v>
      </c>
      <c r="F1173" s="60">
        <v>38651</v>
      </c>
    </row>
    <row r="1174" spans="1:6" ht="16.5" customHeight="1" x14ac:dyDescent="0.45">
      <c r="A1174" s="743">
        <v>2012</v>
      </c>
      <c r="B1174" s="744"/>
      <c r="C1174" s="744"/>
      <c r="D1174" s="745"/>
      <c r="E1174" s="60">
        <v>47700</v>
      </c>
      <c r="F1174" s="60">
        <v>47700</v>
      </c>
    </row>
    <row r="1175" spans="1:6" ht="16.5" customHeight="1" x14ac:dyDescent="0.45">
      <c r="A1175" s="743">
        <v>2013</v>
      </c>
      <c r="B1175" s="744"/>
      <c r="C1175" s="744"/>
      <c r="D1175" s="745"/>
      <c r="E1175" s="60">
        <v>63970</v>
      </c>
      <c r="F1175" s="60">
        <v>63970</v>
      </c>
    </row>
    <row r="1176" spans="1:6" ht="16.5" customHeight="1" x14ac:dyDescent="0.45">
      <c r="A1176" s="743">
        <v>2014</v>
      </c>
      <c r="B1176" s="744"/>
      <c r="C1176" s="744"/>
      <c r="D1176" s="745"/>
      <c r="E1176" s="60">
        <v>69036</v>
      </c>
      <c r="F1176" s="60">
        <v>69036</v>
      </c>
    </row>
    <row r="1177" spans="1:6" ht="16.5" customHeight="1" x14ac:dyDescent="0.45">
      <c r="A1177" s="743">
        <v>2015</v>
      </c>
      <c r="B1177" s="744"/>
      <c r="C1177" s="744"/>
      <c r="D1177" s="745"/>
      <c r="E1177" s="60">
        <v>99664</v>
      </c>
      <c r="F1177" s="60">
        <v>99664</v>
      </c>
    </row>
    <row r="1178" spans="1:6" ht="16.5" customHeight="1" x14ac:dyDescent="0.45">
      <c r="A1178" s="743">
        <v>2016</v>
      </c>
      <c r="B1178" s="744"/>
      <c r="C1178" s="744"/>
      <c r="D1178" s="745"/>
      <c r="E1178" s="60">
        <v>31755</v>
      </c>
      <c r="F1178" s="60">
        <v>31755</v>
      </c>
    </row>
    <row r="1179" spans="1:6" ht="16.5" customHeight="1" x14ac:dyDescent="0.45">
      <c r="A1179" s="746" t="s">
        <v>145</v>
      </c>
      <c r="B1179" s="747"/>
      <c r="C1179" s="747"/>
      <c r="D1179" s="748"/>
      <c r="E1179" s="58">
        <v>1578907</v>
      </c>
      <c r="F1179" s="58">
        <v>1578907</v>
      </c>
    </row>
    <row r="1180" spans="1:6" x14ac:dyDescent="0.45">
      <c r="A1180" s="749" t="s">
        <v>157</v>
      </c>
      <c r="B1180" s="749" t="s">
        <v>140</v>
      </c>
      <c r="C1180" s="749" t="s">
        <v>143</v>
      </c>
      <c r="D1180" s="56">
        <v>1991</v>
      </c>
      <c r="E1180" s="57">
        <v>2936</v>
      </c>
      <c r="F1180" s="57">
        <v>2936</v>
      </c>
    </row>
    <row r="1181" spans="1:6" x14ac:dyDescent="0.45">
      <c r="A1181" s="750"/>
      <c r="B1181" s="750"/>
      <c r="C1181" s="750"/>
      <c r="D1181" s="56">
        <v>1992</v>
      </c>
      <c r="E1181" s="57">
        <v>23740</v>
      </c>
      <c r="F1181" s="57">
        <v>23740</v>
      </c>
    </row>
    <row r="1182" spans="1:6" x14ac:dyDescent="0.45">
      <c r="A1182" s="750"/>
      <c r="B1182" s="750"/>
      <c r="C1182" s="750"/>
      <c r="D1182" s="56">
        <v>1993</v>
      </c>
      <c r="E1182" s="57">
        <v>35971</v>
      </c>
      <c r="F1182" s="57">
        <v>35971</v>
      </c>
    </row>
    <row r="1183" spans="1:6" x14ac:dyDescent="0.45">
      <c r="A1183" s="750"/>
      <c r="B1183" s="750"/>
      <c r="C1183" s="750"/>
      <c r="D1183" s="56">
        <v>1994</v>
      </c>
      <c r="E1183" s="57">
        <v>36081</v>
      </c>
      <c r="F1183" s="57">
        <v>36081</v>
      </c>
    </row>
    <row r="1184" spans="1:6" x14ac:dyDescent="0.45">
      <c r="A1184" s="750"/>
      <c r="B1184" s="750"/>
      <c r="C1184" s="750"/>
      <c r="D1184" s="56">
        <v>1995</v>
      </c>
      <c r="E1184" s="57">
        <v>38218</v>
      </c>
      <c r="F1184" s="57">
        <v>38218</v>
      </c>
    </row>
    <row r="1185" spans="1:6" x14ac:dyDescent="0.45">
      <c r="A1185" s="750"/>
      <c r="B1185" s="750"/>
      <c r="C1185" s="750"/>
      <c r="D1185" s="56">
        <v>1996</v>
      </c>
      <c r="E1185" s="57">
        <v>33776</v>
      </c>
      <c r="F1185" s="57">
        <v>33776</v>
      </c>
    </row>
    <row r="1186" spans="1:6" x14ac:dyDescent="0.45">
      <c r="A1186" s="750"/>
      <c r="B1186" s="750"/>
      <c r="C1186" s="750"/>
      <c r="D1186" s="56">
        <v>1997</v>
      </c>
      <c r="E1186" s="57">
        <v>44614</v>
      </c>
      <c r="F1186" s="57">
        <v>44614</v>
      </c>
    </row>
    <row r="1187" spans="1:6" x14ac:dyDescent="0.45">
      <c r="A1187" s="750"/>
      <c r="B1187" s="750"/>
      <c r="C1187" s="750"/>
      <c r="D1187" s="56">
        <v>1998</v>
      </c>
      <c r="E1187" s="57">
        <v>13955</v>
      </c>
      <c r="F1187" s="57">
        <v>13955</v>
      </c>
    </row>
    <row r="1188" spans="1:6" x14ac:dyDescent="0.45">
      <c r="A1188" s="750"/>
      <c r="B1188" s="750"/>
      <c r="C1188" s="751"/>
      <c r="D1188" s="56">
        <v>1999</v>
      </c>
      <c r="E1188" s="57">
        <v>13076</v>
      </c>
      <c r="F1188" s="57">
        <v>13076</v>
      </c>
    </row>
    <row r="1189" spans="1:6" ht="16.5" customHeight="1" x14ac:dyDescent="0.45">
      <c r="A1189" s="750"/>
      <c r="B1189" s="750"/>
      <c r="C1189" s="746" t="s">
        <v>142</v>
      </c>
      <c r="D1189" s="748"/>
      <c r="E1189" s="58">
        <v>242367</v>
      </c>
      <c r="F1189" s="58">
        <v>242367</v>
      </c>
    </row>
    <row r="1190" spans="1:6" x14ac:dyDescent="0.45">
      <c r="A1190" s="750"/>
      <c r="B1190" s="750"/>
      <c r="C1190" s="749" t="s">
        <v>144</v>
      </c>
      <c r="D1190" s="56">
        <v>1996</v>
      </c>
      <c r="E1190" s="57">
        <v>21816</v>
      </c>
      <c r="F1190" s="57">
        <v>21816</v>
      </c>
    </row>
    <row r="1191" spans="1:6" x14ac:dyDescent="0.45">
      <c r="A1191" s="750"/>
      <c r="B1191" s="750"/>
      <c r="C1191" s="750"/>
      <c r="D1191" s="56">
        <v>1997</v>
      </c>
      <c r="E1191" s="57">
        <v>19905</v>
      </c>
      <c r="F1191" s="57">
        <v>19905</v>
      </c>
    </row>
    <row r="1192" spans="1:6" x14ac:dyDescent="0.45">
      <c r="A1192" s="750"/>
      <c r="B1192" s="750"/>
      <c r="C1192" s="750"/>
      <c r="D1192" s="56">
        <v>1998</v>
      </c>
      <c r="E1192" s="57">
        <v>13489</v>
      </c>
      <c r="F1192" s="57">
        <v>13489</v>
      </c>
    </row>
    <row r="1193" spans="1:6" x14ac:dyDescent="0.45">
      <c r="A1193" s="750"/>
      <c r="B1193" s="750"/>
      <c r="C1193" s="751"/>
      <c r="D1193" s="56">
        <v>1999</v>
      </c>
      <c r="E1193" s="57">
        <v>9446</v>
      </c>
      <c r="F1193" s="57">
        <v>9446</v>
      </c>
    </row>
    <row r="1194" spans="1:6" ht="16.5" customHeight="1" x14ac:dyDescent="0.45">
      <c r="A1194" s="750"/>
      <c r="B1194" s="751"/>
      <c r="C1194" s="746" t="s">
        <v>142</v>
      </c>
      <c r="D1194" s="748"/>
      <c r="E1194" s="58">
        <v>64656</v>
      </c>
      <c r="F1194" s="58">
        <v>64656</v>
      </c>
    </row>
    <row r="1195" spans="1:6" ht="16.5" customHeight="1" x14ac:dyDescent="0.45">
      <c r="A1195" s="750"/>
      <c r="B1195" s="743">
        <v>1991</v>
      </c>
      <c r="C1195" s="744"/>
      <c r="D1195" s="745"/>
      <c r="E1195" s="60">
        <v>2936</v>
      </c>
      <c r="F1195" s="61">
        <v>2936</v>
      </c>
    </row>
    <row r="1196" spans="1:6" ht="16.5" customHeight="1" x14ac:dyDescent="0.45">
      <c r="A1196" s="750"/>
      <c r="B1196" s="743">
        <v>1992</v>
      </c>
      <c r="C1196" s="744"/>
      <c r="D1196" s="745"/>
      <c r="E1196" s="60">
        <v>23740</v>
      </c>
      <c r="F1196" s="61">
        <v>23740</v>
      </c>
    </row>
    <row r="1197" spans="1:6" ht="16.5" customHeight="1" x14ac:dyDescent="0.45">
      <c r="A1197" s="750"/>
      <c r="B1197" s="743">
        <v>1993</v>
      </c>
      <c r="C1197" s="744"/>
      <c r="D1197" s="745"/>
      <c r="E1197" s="60">
        <v>35971</v>
      </c>
      <c r="F1197" s="61">
        <v>35971</v>
      </c>
    </row>
    <row r="1198" spans="1:6" ht="16.5" customHeight="1" x14ac:dyDescent="0.45">
      <c r="A1198" s="750"/>
      <c r="B1198" s="743">
        <v>1994</v>
      </c>
      <c r="C1198" s="744"/>
      <c r="D1198" s="745"/>
      <c r="E1198" s="60">
        <v>36081</v>
      </c>
      <c r="F1198" s="61">
        <v>36081</v>
      </c>
    </row>
    <row r="1199" spans="1:6" ht="16.5" customHeight="1" x14ac:dyDescent="0.45">
      <c r="A1199" s="750"/>
      <c r="B1199" s="743">
        <v>1995</v>
      </c>
      <c r="C1199" s="744"/>
      <c r="D1199" s="745"/>
      <c r="E1199" s="60">
        <v>38218</v>
      </c>
      <c r="F1199" s="61">
        <v>38218</v>
      </c>
    </row>
    <row r="1200" spans="1:6" ht="16.5" customHeight="1" x14ac:dyDescent="0.45">
      <c r="A1200" s="750"/>
      <c r="B1200" s="743">
        <v>1996</v>
      </c>
      <c r="C1200" s="744"/>
      <c r="D1200" s="745"/>
      <c r="E1200" s="60">
        <v>55592</v>
      </c>
      <c r="F1200" s="61">
        <v>55592</v>
      </c>
    </row>
    <row r="1201" spans="1:6" ht="16.5" customHeight="1" x14ac:dyDescent="0.45">
      <c r="A1201" s="750"/>
      <c r="B1201" s="743">
        <v>1997</v>
      </c>
      <c r="C1201" s="744"/>
      <c r="D1201" s="745"/>
      <c r="E1201" s="60">
        <v>64519</v>
      </c>
      <c r="F1201" s="61">
        <v>64519</v>
      </c>
    </row>
    <row r="1202" spans="1:6" ht="16.5" customHeight="1" x14ac:dyDescent="0.45">
      <c r="A1202" s="750"/>
      <c r="B1202" s="743">
        <v>1998</v>
      </c>
      <c r="C1202" s="744"/>
      <c r="D1202" s="745"/>
      <c r="E1202" s="60">
        <v>27444</v>
      </c>
      <c r="F1202" s="61">
        <v>27444</v>
      </c>
    </row>
    <row r="1203" spans="1:6" ht="16.5" customHeight="1" x14ac:dyDescent="0.45">
      <c r="A1203" s="750"/>
      <c r="B1203" s="743">
        <v>1999</v>
      </c>
      <c r="C1203" s="744"/>
      <c r="D1203" s="745"/>
      <c r="E1203" s="60">
        <v>22522</v>
      </c>
      <c r="F1203" s="61">
        <v>22522</v>
      </c>
    </row>
    <row r="1204" spans="1:6" ht="16.5" customHeight="1" x14ac:dyDescent="0.45">
      <c r="A1204" s="750"/>
      <c r="B1204" s="743">
        <v>2000</v>
      </c>
      <c r="C1204" s="744"/>
      <c r="D1204" s="745"/>
      <c r="E1204" s="63">
        <v>0</v>
      </c>
      <c r="F1204" s="64">
        <v>0</v>
      </c>
    </row>
    <row r="1205" spans="1:6" ht="16.5" customHeight="1" x14ac:dyDescent="0.45">
      <c r="A1205" s="750"/>
      <c r="B1205" s="743">
        <v>2001</v>
      </c>
      <c r="C1205" s="744"/>
      <c r="D1205" s="745"/>
      <c r="E1205" s="63">
        <v>0</v>
      </c>
      <c r="F1205" s="64">
        <v>0</v>
      </c>
    </row>
    <row r="1206" spans="1:6" ht="16.5" customHeight="1" x14ac:dyDescent="0.45">
      <c r="A1206" s="750"/>
      <c r="B1206" s="743">
        <v>2002</v>
      </c>
      <c r="C1206" s="744"/>
      <c r="D1206" s="745"/>
      <c r="E1206" s="63">
        <v>0</v>
      </c>
      <c r="F1206" s="64">
        <v>0</v>
      </c>
    </row>
    <row r="1207" spans="1:6" ht="16.5" customHeight="1" x14ac:dyDescent="0.45">
      <c r="A1207" s="750"/>
      <c r="B1207" s="743">
        <v>2003</v>
      </c>
      <c r="C1207" s="744"/>
      <c r="D1207" s="745"/>
      <c r="E1207" s="63">
        <v>0</v>
      </c>
      <c r="F1207" s="64">
        <v>0</v>
      </c>
    </row>
    <row r="1208" spans="1:6" ht="16.5" customHeight="1" x14ac:dyDescent="0.45">
      <c r="A1208" s="750"/>
      <c r="B1208" s="743">
        <v>2004</v>
      </c>
      <c r="C1208" s="744"/>
      <c r="D1208" s="745"/>
      <c r="E1208" s="63">
        <v>0</v>
      </c>
      <c r="F1208" s="64">
        <v>0</v>
      </c>
    </row>
    <row r="1209" spans="1:6" ht="16.5" customHeight="1" x14ac:dyDescent="0.45">
      <c r="A1209" s="750"/>
      <c r="B1209" s="743">
        <v>2005</v>
      </c>
      <c r="C1209" s="744"/>
      <c r="D1209" s="745"/>
      <c r="E1209" s="63">
        <v>0</v>
      </c>
      <c r="F1209" s="64">
        <v>0</v>
      </c>
    </row>
    <row r="1210" spans="1:6" ht="16.5" customHeight="1" x14ac:dyDescent="0.45">
      <c r="A1210" s="750"/>
      <c r="B1210" s="743">
        <v>2006</v>
      </c>
      <c r="C1210" s="744"/>
      <c r="D1210" s="745"/>
      <c r="E1210" s="63">
        <v>0</v>
      </c>
      <c r="F1210" s="64">
        <v>0</v>
      </c>
    </row>
    <row r="1211" spans="1:6" ht="16.5" customHeight="1" x14ac:dyDescent="0.45">
      <c r="A1211" s="750"/>
      <c r="B1211" s="743">
        <v>2007</v>
      </c>
      <c r="C1211" s="744"/>
      <c r="D1211" s="745"/>
      <c r="E1211" s="63">
        <v>0</v>
      </c>
      <c r="F1211" s="64">
        <v>0</v>
      </c>
    </row>
    <row r="1212" spans="1:6" ht="16.5" customHeight="1" x14ac:dyDescent="0.45">
      <c r="A1212" s="750"/>
      <c r="B1212" s="743">
        <v>2008</v>
      </c>
      <c r="C1212" s="744"/>
      <c r="D1212" s="745"/>
      <c r="E1212" s="63">
        <v>0</v>
      </c>
      <c r="F1212" s="64">
        <v>0</v>
      </c>
    </row>
    <row r="1213" spans="1:6" ht="16.5" customHeight="1" x14ac:dyDescent="0.45">
      <c r="A1213" s="750"/>
      <c r="B1213" s="743">
        <v>2009</v>
      </c>
      <c r="C1213" s="744"/>
      <c r="D1213" s="745"/>
      <c r="E1213" s="63">
        <v>0</v>
      </c>
      <c r="F1213" s="64">
        <v>0</v>
      </c>
    </row>
    <row r="1214" spans="1:6" ht="16.5" customHeight="1" x14ac:dyDescent="0.45">
      <c r="A1214" s="750"/>
      <c r="B1214" s="743">
        <v>2010</v>
      </c>
      <c r="C1214" s="744"/>
      <c r="D1214" s="745"/>
      <c r="E1214" s="63">
        <v>0</v>
      </c>
      <c r="F1214" s="64">
        <v>0</v>
      </c>
    </row>
    <row r="1215" spans="1:6" ht="16.5" customHeight="1" x14ac:dyDescent="0.45">
      <c r="A1215" s="750"/>
      <c r="B1215" s="743">
        <v>2011</v>
      </c>
      <c r="C1215" s="744"/>
      <c r="D1215" s="745"/>
      <c r="E1215" s="63">
        <v>0</v>
      </c>
      <c r="F1215" s="64">
        <v>0</v>
      </c>
    </row>
    <row r="1216" spans="1:6" ht="16.5" customHeight="1" x14ac:dyDescent="0.45">
      <c r="A1216" s="750"/>
      <c r="B1216" s="743">
        <v>2012</v>
      </c>
      <c r="C1216" s="744"/>
      <c r="D1216" s="745"/>
      <c r="E1216" s="63">
        <v>0</v>
      </c>
      <c r="F1216" s="64">
        <v>0</v>
      </c>
    </row>
    <row r="1217" spans="1:6" ht="16.5" customHeight="1" x14ac:dyDescent="0.45">
      <c r="A1217" s="750"/>
      <c r="B1217" s="743">
        <v>2013</v>
      </c>
      <c r="C1217" s="744"/>
      <c r="D1217" s="745"/>
      <c r="E1217" s="63">
        <v>0</v>
      </c>
      <c r="F1217" s="64">
        <v>0</v>
      </c>
    </row>
    <row r="1218" spans="1:6" ht="16.5" customHeight="1" x14ac:dyDescent="0.45">
      <c r="A1218" s="750"/>
      <c r="B1218" s="743">
        <v>2014</v>
      </c>
      <c r="C1218" s="744"/>
      <c r="D1218" s="745"/>
      <c r="E1218" s="63">
        <v>0</v>
      </c>
      <c r="F1218" s="64">
        <v>0</v>
      </c>
    </row>
    <row r="1219" spans="1:6" ht="16.5" customHeight="1" x14ac:dyDescent="0.45">
      <c r="A1219" s="750"/>
      <c r="B1219" s="743">
        <v>2015</v>
      </c>
      <c r="C1219" s="744"/>
      <c r="D1219" s="745"/>
      <c r="E1219" s="63">
        <v>0</v>
      </c>
      <c r="F1219" s="64">
        <v>0</v>
      </c>
    </row>
    <row r="1220" spans="1:6" ht="16.5" customHeight="1" x14ac:dyDescent="0.45">
      <c r="A1220" s="750"/>
      <c r="B1220" s="743">
        <v>2016</v>
      </c>
      <c r="C1220" s="744"/>
      <c r="D1220" s="745"/>
      <c r="E1220" s="63">
        <v>0</v>
      </c>
      <c r="F1220" s="64">
        <v>0</v>
      </c>
    </row>
    <row r="1221" spans="1:6" ht="16.5" customHeight="1" x14ac:dyDescent="0.45">
      <c r="A1221" s="751"/>
      <c r="B1221" s="746" t="s">
        <v>145</v>
      </c>
      <c r="C1221" s="747"/>
      <c r="D1221" s="748"/>
      <c r="E1221" s="58">
        <v>307023</v>
      </c>
      <c r="F1221" s="58">
        <v>307023</v>
      </c>
    </row>
    <row r="1222" spans="1:6" ht="16.5" customHeight="1" x14ac:dyDescent="0.45">
      <c r="A1222" s="743">
        <v>1991</v>
      </c>
      <c r="B1222" s="744"/>
      <c r="C1222" s="744"/>
      <c r="D1222" s="745"/>
      <c r="E1222" s="60">
        <v>2936</v>
      </c>
      <c r="F1222" s="60">
        <v>2936</v>
      </c>
    </row>
    <row r="1223" spans="1:6" ht="16.5" customHeight="1" x14ac:dyDescent="0.45">
      <c r="A1223" s="743">
        <v>1992</v>
      </c>
      <c r="B1223" s="744"/>
      <c r="C1223" s="744"/>
      <c r="D1223" s="745"/>
      <c r="E1223" s="60">
        <v>23740</v>
      </c>
      <c r="F1223" s="60">
        <v>23740</v>
      </c>
    </row>
    <row r="1224" spans="1:6" ht="16.5" customHeight="1" x14ac:dyDescent="0.45">
      <c r="A1224" s="743">
        <v>1993</v>
      </c>
      <c r="B1224" s="744"/>
      <c r="C1224" s="744"/>
      <c r="D1224" s="745"/>
      <c r="E1224" s="60">
        <v>35971</v>
      </c>
      <c r="F1224" s="60">
        <v>35971</v>
      </c>
    </row>
    <row r="1225" spans="1:6" ht="16.5" customHeight="1" x14ac:dyDescent="0.45">
      <c r="A1225" s="743">
        <v>1994</v>
      </c>
      <c r="B1225" s="744"/>
      <c r="C1225" s="744"/>
      <c r="D1225" s="745"/>
      <c r="E1225" s="60">
        <v>36081</v>
      </c>
      <c r="F1225" s="60">
        <v>36081</v>
      </c>
    </row>
    <row r="1226" spans="1:6" ht="16.5" customHeight="1" x14ac:dyDescent="0.45">
      <c r="A1226" s="743">
        <v>1995</v>
      </c>
      <c r="B1226" s="744"/>
      <c r="C1226" s="744"/>
      <c r="D1226" s="745"/>
      <c r="E1226" s="60">
        <v>38218</v>
      </c>
      <c r="F1226" s="60">
        <v>38218</v>
      </c>
    </row>
    <row r="1227" spans="1:6" ht="16.5" customHeight="1" x14ac:dyDescent="0.45">
      <c r="A1227" s="743">
        <v>1996</v>
      </c>
      <c r="B1227" s="744"/>
      <c r="C1227" s="744"/>
      <c r="D1227" s="745"/>
      <c r="E1227" s="60">
        <v>55592</v>
      </c>
      <c r="F1227" s="60">
        <v>55592</v>
      </c>
    </row>
    <row r="1228" spans="1:6" ht="16.5" customHeight="1" x14ac:dyDescent="0.45">
      <c r="A1228" s="743">
        <v>1997</v>
      </c>
      <c r="B1228" s="744"/>
      <c r="C1228" s="744"/>
      <c r="D1228" s="745"/>
      <c r="E1228" s="60">
        <v>64519</v>
      </c>
      <c r="F1228" s="60">
        <v>64519</v>
      </c>
    </row>
    <row r="1229" spans="1:6" ht="16.5" customHeight="1" x14ac:dyDescent="0.45">
      <c r="A1229" s="743">
        <v>1998</v>
      </c>
      <c r="B1229" s="744"/>
      <c r="C1229" s="744"/>
      <c r="D1229" s="745"/>
      <c r="E1229" s="60">
        <v>27444</v>
      </c>
      <c r="F1229" s="60">
        <v>27444</v>
      </c>
    </row>
    <row r="1230" spans="1:6" ht="16.5" customHeight="1" x14ac:dyDescent="0.45">
      <c r="A1230" s="743">
        <v>1999</v>
      </c>
      <c r="B1230" s="744"/>
      <c r="C1230" s="744"/>
      <c r="D1230" s="745"/>
      <c r="E1230" s="60">
        <v>22522</v>
      </c>
      <c r="F1230" s="60">
        <v>22522</v>
      </c>
    </row>
    <row r="1231" spans="1:6" ht="16.5" customHeight="1" x14ac:dyDescent="0.45">
      <c r="A1231" s="743">
        <v>2000</v>
      </c>
      <c r="B1231" s="744"/>
      <c r="C1231" s="744"/>
      <c r="D1231" s="745"/>
      <c r="E1231" s="63">
        <v>0</v>
      </c>
      <c r="F1231" s="63">
        <v>0</v>
      </c>
    </row>
    <row r="1232" spans="1:6" ht="16.5" customHeight="1" x14ac:dyDescent="0.45">
      <c r="A1232" s="743">
        <v>2001</v>
      </c>
      <c r="B1232" s="744"/>
      <c r="C1232" s="744"/>
      <c r="D1232" s="745"/>
      <c r="E1232" s="63">
        <v>0</v>
      </c>
      <c r="F1232" s="63">
        <v>0</v>
      </c>
    </row>
    <row r="1233" spans="1:6" ht="16.5" customHeight="1" x14ac:dyDescent="0.45">
      <c r="A1233" s="743">
        <v>2002</v>
      </c>
      <c r="B1233" s="744"/>
      <c r="C1233" s="744"/>
      <c r="D1233" s="745"/>
      <c r="E1233" s="63">
        <v>0</v>
      </c>
      <c r="F1233" s="63">
        <v>0</v>
      </c>
    </row>
    <row r="1234" spans="1:6" ht="16.5" customHeight="1" x14ac:dyDescent="0.45">
      <c r="A1234" s="743">
        <v>2003</v>
      </c>
      <c r="B1234" s="744"/>
      <c r="C1234" s="744"/>
      <c r="D1234" s="745"/>
      <c r="E1234" s="63">
        <v>0</v>
      </c>
      <c r="F1234" s="63">
        <v>0</v>
      </c>
    </row>
    <row r="1235" spans="1:6" ht="16.5" customHeight="1" x14ac:dyDescent="0.45">
      <c r="A1235" s="743">
        <v>2004</v>
      </c>
      <c r="B1235" s="744"/>
      <c r="C1235" s="744"/>
      <c r="D1235" s="745"/>
      <c r="E1235" s="63">
        <v>0</v>
      </c>
      <c r="F1235" s="63">
        <v>0</v>
      </c>
    </row>
    <row r="1236" spans="1:6" ht="16.5" customHeight="1" x14ac:dyDescent="0.45">
      <c r="A1236" s="743">
        <v>2005</v>
      </c>
      <c r="B1236" s="744"/>
      <c r="C1236" s="744"/>
      <c r="D1236" s="745"/>
      <c r="E1236" s="63">
        <v>0</v>
      </c>
      <c r="F1236" s="63">
        <v>0</v>
      </c>
    </row>
    <row r="1237" spans="1:6" ht="16.5" customHeight="1" x14ac:dyDescent="0.45">
      <c r="A1237" s="743">
        <v>2006</v>
      </c>
      <c r="B1237" s="744"/>
      <c r="C1237" s="744"/>
      <c r="D1237" s="745"/>
      <c r="E1237" s="63">
        <v>0</v>
      </c>
      <c r="F1237" s="63">
        <v>0</v>
      </c>
    </row>
    <row r="1238" spans="1:6" ht="16.5" customHeight="1" x14ac:dyDescent="0.45">
      <c r="A1238" s="743">
        <v>2007</v>
      </c>
      <c r="B1238" s="744"/>
      <c r="C1238" s="744"/>
      <c r="D1238" s="745"/>
      <c r="E1238" s="63">
        <v>0</v>
      </c>
      <c r="F1238" s="63">
        <v>0</v>
      </c>
    </row>
    <row r="1239" spans="1:6" ht="16.5" customHeight="1" x14ac:dyDescent="0.45">
      <c r="A1239" s="743">
        <v>2008</v>
      </c>
      <c r="B1239" s="744"/>
      <c r="C1239" s="744"/>
      <c r="D1239" s="745"/>
      <c r="E1239" s="63">
        <v>0</v>
      </c>
      <c r="F1239" s="63">
        <v>0</v>
      </c>
    </row>
    <row r="1240" spans="1:6" ht="16.5" customHeight="1" x14ac:dyDescent="0.45">
      <c r="A1240" s="743">
        <v>2009</v>
      </c>
      <c r="B1240" s="744"/>
      <c r="C1240" s="744"/>
      <c r="D1240" s="745"/>
      <c r="E1240" s="63">
        <v>0</v>
      </c>
      <c r="F1240" s="63">
        <v>0</v>
      </c>
    </row>
    <row r="1241" spans="1:6" ht="16.5" customHeight="1" x14ac:dyDescent="0.45">
      <c r="A1241" s="743">
        <v>2010</v>
      </c>
      <c r="B1241" s="744"/>
      <c r="C1241" s="744"/>
      <c r="D1241" s="745"/>
      <c r="E1241" s="63">
        <v>0</v>
      </c>
      <c r="F1241" s="63">
        <v>0</v>
      </c>
    </row>
    <row r="1242" spans="1:6" ht="16.5" customHeight="1" x14ac:dyDescent="0.45">
      <c r="A1242" s="743">
        <v>2011</v>
      </c>
      <c r="B1242" s="744"/>
      <c r="C1242" s="744"/>
      <c r="D1242" s="745"/>
      <c r="E1242" s="63">
        <v>0</v>
      </c>
      <c r="F1242" s="63">
        <v>0</v>
      </c>
    </row>
    <row r="1243" spans="1:6" ht="16.5" customHeight="1" x14ac:dyDescent="0.45">
      <c r="A1243" s="743">
        <v>2012</v>
      </c>
      <c r="B1243" s="744"/>
      <c r="C1243" s="744"/>
      <c r="D1243" s="745"/>
      <c r="E1243" s="63">
        <v>0</v>
      </c>
      <c r="F1243" s="63">
        <v>0</v>
      </c>
    </row>
    <row r="1244" spans="1:6" ht="16.5" customHeight="1" x14ac:dyDescent="0.45">
      <c r="A1244" s="743">
        <v>2013</v>
      </c>
      <c r="B1244" s="744"/>
      <c r="C1244" s="744"/>
      <c r="D1244" s="745"/>
      <c r="E1244" s="63">
        <v>0</v>
      </c>
      <c r="F1244" s="63">
        <v>0</v>
      </c>
    </row>
    <row r="1245" spans="1:6" ht="16.5" customHeight="1" x14ac:dyDescent="0.45">
      <c r="A1245" s="743">
        <v>2014</v>
      </c>
      <c r="B1245" s="744"/>
      <c r="C1245" s="744"/>
      <c r="D1245" s="745"/>
      <c r="E1245" s="63">
        <v>0</v>
      </c>
      <c r="F1245" s="63">
        <v>0</v>
      </c>
    </row>
    <row r="1246" spans="1:6" ht="16.5" customHeight="1" x14ac:dyDescent="0.45">
      <c r="A1246" s="743">
        <v>2015</v>
      </c>
      <c r="B1246" s="744"/>
      <c r="C1246" s="744"/>
      <c r="D1246" s="745"/>
      <c r="E1246" s="63">
        <v>0</v>
      </c>
      <c r="F1246" s="63">
        <v>0</v>
      </c>
    </row>
    <row r="1247" spans="1:6" ht="16.5" customHeight="1" x14ac:dyDescent="0.45">
      <c r="A1247" s="743">
        <v>2016</v>
      </c>
      <c r="B1247" s="744"/>
      <c r="C1247" s="744"/>
      <c r="D1247" s="745"/>
      <c r="E1247" s="63">
        <v>0</v>
      </c>
      <c r="F1247" s="63">
        <v>0</v>
      </c>
    </row>
    <row r="1248" spans="1:6" ht="16.5" customHeight="1" x14ac:dyDescent="0.45">
      <c r="A1248" s="746" t="s">
        <v>145</v>
      </c>
      <c r="B1248" s="747"/>
      <c r="C1248" s="747"/>
      <c r="D1248" s="748"/>
      <c r="E1248" s="58">
        <v>307023</v>
      </c>
      <c r="F1248" s="58">
        <v>307023</v>
      </c>
    </row>
    <row r="1249" spans="1:6" x14ac:dyDescent="0.45">
      <c r="A1249" s="749" t="s">
        <v>158</v>
      </c>
      <c r="B1249" s="749" t="s">
        <v>140</v>
      </c>
      <c r="C1249" s="749" t="s">
        <v>141</v>
      </c>
      <c r="D1249" s="56">
        <v>1991</v>
      </c>
      <c r="E1249" s="57">
        <v>31783</v>
      </c>
      <c r="F1249" s="57">
        <v>31783</v>
      </c>
    </row>
    <row r="1250" spans="1:6" x14ac:dyDescent="0.45">
      <c r="A1250" s="750"/>
      <c r="B1250" s="750"/>
      <c r="C1250" s="750"/>
      <c r="D1250" s="56">
        <v>1992</v>
      </c>
      <c r="E1250" s="57">
        <v>59522</v>
      </c>
      <c r="F1250" s="57">
        <v>59522</v>
      </c>
    </row>
    <row r="1251" spans="1:6" x14ac:dyDescent="0.45">
      <c r="A1251" s="750"/>
      <c r="B1251" s="750"/>
      <c r="C1251" s="750"/>
      <c r="D1251" s="56">
        <v>1993</v>
      </c>
      <c r="E1251" s="57">
        <v>51865</v>
      </c>
      <c r="F1251" s="57">
        <v>51865</v>
      </c>
    </row>
    <row r="1252" spans="1:6" x14ac:dyDescent="0.45">
      <c r="A1252" s="750"/>
      <c r="B1252" s="750"/>
      <c r="C1252" s="750"/>
      <c r="D1252" s="56">
        <v>1994</v>
      </c>
      <c r="E1252" s="57">
        <v>43166</v>
      </c>
      <c r="F1252" s="57">
        <v>43166</v>
      </c>
    </row>
    <row r="1253" spans="1:6" x14ac:dyDescent="0.45">
      <c r="A1253" s="750"/>
      <c r="B1253" s="750"/>
      <c r="C1253" s="750"/>
      <c r="D1253" s="56">
        <v>1995</v>
      </c>
      <c r="E1253" s="57">
        <v>44327</v>
      </c>
      <c r="F1253" s="57">
        <v>44327</v>
      </c>
    </row>
    <row r="1254" spans="1:6" x14ac:dyDescent="0.45">
      <c r="A1254" s="750"/>
      <c r="B1254" s="750"/>
      <c r="C1254" s="750"/>
      <c r="D1254" s="56">
        <v>1996</v>
      </c>
      <c r="E1254" s="57">
        <v>103918</v>
      </c>
      <c r="F1254" s="57">
        <v>103918</v>
      </c>
    </row>
    <row r="1255" spans="1:6" x14ac:dyDescent="0.45">
      <c r="A1255" s="750"/>
      <c r="B1255" s="750"/>
      <c r="C1255" s="750"/>
      <c r="D1255" s="56">
        <v>1997</v>
      </c>
      <c r="E1255" s="57">
        <v>58642</v>
      </c>
      <c r="F1255" s="57">
        <v>58642</v>
      </c>
    </row>
    <row r="1256" spans="1:6" x14ac:dyDescent="0.45">
      <c r="A1256" s="750"/>
      <c r="B1256" s="750"/>
      <c r="C1256" s="750"/>
      <c r="D1256" s="56">
        <v>1998</v>
      </c>
      <c r="E1256" s="57">
        <v>104590</v>
      </c>
      <c r="F1256" s="57">
        <v>104590</v>
      </c>
    </row>
    <row r="1257" spans="1:6" x14ac:dyDescent="0.45">
      <c r="A1257" s="750"/>
      <c r="B1257" s="750"/>
      <c r="C1257" s="751"/>
      <c r="D1257" s="56">
        <v>1999</v>
      </c>
      <c r="E1257" s="57">
        <v>18010</v>
      </c>
      <c r="F1257" s="57">
        <v>18010</v>
      </c>
    </row>
    <row r="1258" spans="1:6" ht="16.5" customHeight="1" x14ac:dyDescent="0.45">
      <c r="A1258" s="750"/>
      <c r="B1258" s="751"/>
      <c r="C1258" s="746" t="s">
        <v>142</v>
      </c>
      <c r="D1258" s="748"/>
      <c r="E1258" s="58">
        <v>515823</v>
      </c>
      <c r="F1258" s="58">
        <v>515823</v>
      </c>
    </row>
    <row r="1259" spans="1:6" ht="16.5" customHeight="1" x14ac:dyDescent="0.45">
      <c r="A1259" s="750"/>
      <c r="B1259" s="743">
        <v>1991</v>
      </c>
      <c r="C1259" s="744"/>
      <c r="D1259" s="745"/>
      <c r="E1259" s="60">
        <v>31783</v>
      </c>
      <c r="F1259" s="61">
        <v>31783</v>
      </c>
    </row>
    <row r="1260" spans="1:6" ht="16.5" customHeight="1" x14ac:dyDescent="0.45">
      <c r="A1260" s="750"/>
      <c r="B1260" s="743">
        <v>1992</v>
      </c>
      <c r="C1260" s="744"/>
      <c r="D1260" s="745"/>
      <c r="E1260" s="60">
        <v>59522</v>
      </c>
      <c r="F1260" s="61">
        <v>59522</v>
      </c>
    </row>
    <row r="1261" spans="1:6" ht="16.5" customHeight="1" x14ac:dyDescent="0.45">
      <c r="A1261" s="750"/>
      <c r="B1261" s="743">
        <v>1993</v>
      </c>
      <c r="C1261" s="744"/>
      <c r="D1261" s="745"/>
      <c r="E1261" s="60">
        <v>51865</v>
      </c>
      <c r="F1261" s="61">
        <v>51865</v>
      </c>
    </row>
    <row r="1262" spans="1:6" ht="16.5" customHeight="1" x14ac:dyDescent="0.45">
      <c r="A1262" s="750"/>
      <c r="B1262" s="743">
        <v>1994</v>
      </c>
      <c r="C1262" s="744"/>
      <c r="D1262" s="745"/>
      <c r="E1262" s="60">
        <v>43166</v>
      </c>
      <c r="F1262" s="61">
        <v>43166</v>
      </c>
    </row>
    <row r="1263" spans="1:6" ht="16.5" customHeight="1" x14ac:dyDescent="0.45">
      <c r="A1263" s="750"/>
      <c r="B1263" s="743">
        <v>1995</v>
      </c>
      <c r="C1263" s="744"/>
      <c r="D1263" s="745"/>
      <c r="E1263" s="60">
        <v>44327</v>
      </c>
      <c r="F1263" s="61">
        <v>44327</v>
      </c>
    </row>
    <row r="1264" spans="1:6" ht="16.5" customHeight="1" x14ac:dyDescent="0.45">
      <c r="A1264" s="750"/>
      <c r="B1264" s="743">
        <v>1996</v>
      </c>
      <c r="C1264" s="744"/>
      <c r="D1264" s="745"/>
      <c r="E1264" s="60">
        <v>103918</v>
      </c>
      <c r="F1264" s="61">
        <v>103918</v>
      </c>
    </row>
    <row r="1265" spans="1:6" ht="16.5" customHeight="1" x14ac:dyDescent="0.45">
      <c r="A1265" s="750"/>
      <c r="B1265" s="743">
        <v>1997</v>
      </c>
      <c r="C1265" s="744"/>
      <c r="D1265" s="745"/>
      <c r="E1265" s="60">
        <v>58642</v>
      </c>
      <c r="F1265" s="61">
        <v>58642</v>
      </c>
    </row>
    <row r="1266" spans="1:6" ht="16.5" customHeight="1" x14ac:dyDescent="0.45">
      <c r="A1266" s="750"/>
      <c r="B1266" s="743">
        <v>1998</v>
      </c>
      <c r="C1266" s="744"/>
      <c r="D1266" s="745"/>
      <c r="E1266" s="60">
        <v>104590</v>
      </c>
      <c r="F1266" s="61">
        <v>104590</v>
      </c>
    </row>
    <row r="1267" spans="1:6" ht="16.5" customHeight="1" x14ac:dyDescent="0.45">
      <c r="A1267" s="750"/>
      <c r="B1267" s="743">
        <v>1999</v>
      </c>
      <c r="C1267" s="744"/>
      <c r="D1267" s="745"/>
      <c r="E1267" s="60">
        <v>18010</v>
      </c>
      <c r="F1267" s="61">
        <v>18010</v>
      </c>
    </row>
    <row r="1268" spans="1:6" ht="16.5" customHeight="1" x14ac:dyDescent="0.45">
      <c r="A1268" s="750"/>
      <c r="B1268" s="743">
        <v>2000</v>
      </c>
      <c r="C1268" s="744"/>
      <c r="D1268" s="745"/>
      <c r="E1268" s="63">
        <v>0</v>
      </c>
      <c r="F1268" s="64">
        <v>0</v>
      </c>
    </row>
    <row r="1269" spans="1:6" ht="16.5" customHeight="1" x14ac:dyDescent="0.45">
      <c r="A1269" s="750"/>
      <c r="B1269" s="743">
        <v>2001</v>
      </c>
      <c r="C1269" s="744"/>
      <c r="D1269" s="745"/>
      <c r="E1269" s="63">
        <v>0</v>
      </c>
      <c r="F1269" s="64">
        <v>0</v>
      </c>
    </row>
    <row r="1270" spans="1:6" ht="16.5" customHeight="1" x14ac:dyDescent="0.45">
      <c r="A1270" s="750"/>
      <c r="B1270" s="743">
        <v>2002</v>
      </c>
      <c r="C1270" s="744"/>
      <c r="D1270" s="745"/>
      <c r="E1270" s="63">
        <v>0</v>
      </c>
      <c r="F1270" s="64">
        <v>0</v>
      </c>
    </row>
    <row r="1271" spans="1:6" ht="16.5" customHeight="1" x14ac:dyDescent="0.45">
      <c r="A1271" s="750"/>
      <c r="B1271" s="743">
        <v>2003</v>
      </c>
      <c r="C1271" s="744"/>
      <c r="D1271" s="745"/>
      <c r="E1271" s="63">
        <v>0</v>
      </c>
      <c r="F1271" s="64">
        <v>0</v>
      </c>
    </row>
    <row r="1272" spans="1:6" ht="16.5" customHeight="1" x14ac:dyDescent="0.45">
      <c r="A1272" s="750"/>
      <c r="B1272" s="743">
        <v>2004</v>
      </c>
      <c r="C1272" s="744"/>
      <c r="D1272" s="745"/>
      <c r="E1272" s="63">
        <v>0</v>
      </c>
      <c r="F1272" s="64">
        <v>0</v>
      </c>
    </row>
    <row r="1273" spans="1:6" ht="16.5" customHeight="1" x14ac:dyDescent="0.45">
      <c r="A1273" s="750"/>
      <c r="B1273" s="743">
        <v>2005</v>
      </c>
      <c r="C1273" s="744"/>
      <c r="D1273" s="745"/>
      <c r="E1273" s="63">
        <v>0</v>
      </c>
      <c r="F1273" s="64">
        <v>0</v>
      </c>
    </row>
    <row r="1274" spans="1:6" ht="16.5" customHeight="1" x14ac:dyDescent="0.45">
      <c r="A1274" s="750"/>
      <c r="B1274" s="743">
        <v>2006</v>
      </c>
      <c r="C1274" s="744"/>
      <c r="D1274" s="745"/>
      <c r="E1274" s="63">
        <v>0</v>
      </c>
      <c r="F1274" s="64">
        <v>0</v>
      </c>
    </row>
    <row r="1275" spans="1:6" ht="16.5" customHeight="1" x14ac:dyDescent="0.45">
      <c r="A1275" s="750"/>
      <c r="B1275" s="743">
        <v>2007</v>
      </c>
      <c r="C1275" s="744"/>
      <c r="D1275" s="745"/>
      <c r="E1275" s="63">
        <v>0</v>
      </c>
      <c r="F1275" s="64">
        <v>0</v>
      </c>
    </row>
    <row r="1276" spans="1:6" ht="16.5" customHeight="1" x14ac:dyDescent="0.45">
      <c r="A1276" s="750"/>
      <c r="B1276" s="743">
        <v>2008</v>
      </c>
      <c r="C1276" s="744"/>
      <c r="D1276" s="745"/>
      <c r="E1276" s="63">
        <v>0</v>
      </c>
      <c r="F1276" s="64">
        <v>0</v>
      </c>
    </row>
    <row r="1277" spans="1:6" ht="16.5" customHeight="1" x14ac:dyDescent="0.45">
      <c r="A1277" s="750"/>
      <c r="B1277" s="743">
        <v>2009</v>
      </c>
      <c r="C1277" s="744"/>
      <c r="D1277" s="745"/>
      <c r="E1277" s="63">
        <v>0</v>
      </c>
      <c r="F1277" s="64">
        <v>0</v>
      </c>
    </row>
    <row r="1278" spans="1:6" ht="16.5" customHeight="1" x14ac:dyDescent="0.45">
      <c r="A1278" s="750"/>
      <c r="B1278" s="743">
        <v>2010</v>
      </c>
      <c r="C1278" s="744"/>
      <c r="D1278" s="745"/>
      <c r="E1278" s="63">
        <v>0</v>
      </c>
      <c r="F1278" s="64">
        <v>0</v>
      </c>
    </row>
    <row r="1279" spans="1:6" ht="16.5" customHeight="1" x14ac:dyDescent="0.45">
      <c r="A1279" s="750"/>
      <c r="B1279" s="743">
        <v>2011</v>
      </c>
      <c r="C1279" s="744"/>
      <c r="D1279" s="745"/>
      <c r="E1279" s="63">
        <v>0</v>
      </c>
      <c r="F1279" s="64">
        <v>0</v>
      </c>
    </row>
    <row r="1280" spans="1:6" ht="16.5" customHeight="1" x14ac:dyDescent="0.45">
      <c r="A1280" s="750"/>
      <c r="B1280" s="743">
        <v>2012</v>
      </c>
      <c r="C1280" s="744"/>
      <c r="D1280" s="745"/>
      <c r="E1280" s="63">
        <v>0</v>
      </c>
      <c r="F1280" s="64">
        <v>0</v>
      </c>
    </row>
    <row r="1281" spans="1:6" ht="16.5" customHeight="1" x14ac:dyDescent="0.45">
      <c r="A1281" s="750"/>
      <c r="B1281" s="743">
        <v>2013</v>
      </c>
      <c r="C1281" s="744"/>
      <c r="D1281" s="745"/>
      <c r="E1281" s="63">
        <v>0</v>
      </c>
      <c r="F1281" s="64">
        <v>0</v>
      </c>
    </row>
    <row r="1282" spans="1:6" ht="16.5" customHeight="1" x14ac:dyDescent="0.45">
      <c r="A1282" s="750"/>
      <c r="B1282" s="743">
        <v>2014</v>
      </c>
      <c r="C1282" s="744"/>
      <c r="D1282" s="745"/>
      <c r="E1282" s="63">
        <v>0</v>
      </c>
      <c r="F1282" s="64">
        <v>0</v>
      </c>
    </row>
    <row r="1283" spans="1:6" ht="16.5" customHeight="1" x14ac:dyDescent="0.45">
      <c r="A1283" s="750"/>
      <c r="B1283" s="743">
        <v>2015</v>
      </c>
      <c r="C1283" s="744"/>
      <c r="D1283" s="745"/>
      <c r="E1283" s="63">
        <v>0</v>
      </c>
      <c r="F1283" s="64">
        <v>0</v>
      </c>
    </row>
    <row r="1284" spans="1:6" ht="16.5" customHeight="1" x14ac:dyDescent="0.45">
      <c r="A1284" s="750"/>
      <c r="B1284" s="743">
        <v>2016</v>
      </c>
      <c r="C1284" s="744"/>
      <c r="D1284" s="745"/>
      <c r="E1284" s="63">
        <v>0</v>
      </c>
      <c r="F1284" s="64">
        <v>0</v>
      </c>
    </row>
    <row r="1285" spans="1:6" ht="16.5" customHeight="1" x14ac:dyDescent="0.45">
      <c r="A1285" s="750"/>
      <c r="B1285" s="746" t="s">
        <v>145</v>
      </c>
      <c r="C1285" s="747"/>
      <c r="D1285" s="748"/>
      <c r="E1285" s="58">
        <v>515823</v>
      </c>
      <c r="F1285" s="58">
        <v>515823</v>
      </c>
    </row>
    <row r="1286" spans="1:6" x14ac:dyDescent="0.45">
      <c r="A1286" s="750"/>
      <c r="B1286" s="749" t="s">
        <v>146</v>
      </c>
      <c r="C1286" s="749" t="s">
        <v>147</v>
      </c>
      <c r="D1286" s="56">
        <v>1991</v>
      </c>
      <c r="E1286" s="57">
        <v>3561</v>
      </c>
      <c r="F1286" s="57">
        <v>3561</v>
      </c>
    </row>
    <row r="1287" spans="1:6" x14ac:dyDescent="0.45">
      <c r="A1287" s="750"/>
      <c r="B1287" s="750"/>
      <c r="C1287" s="750"/>
      <c r="D1287" s="56">
        <v>1992</v>
      </c>
      <c r="E1287" s="57">
        <v>12812</v>
      </c>
      <c r="F1287" s="57">
        <v>12812</v>
      </c>
    </row>
    <row r="1288" spans="1:6" x14ac:dyDescent="0.45">
      <c r="A1288" s="750"/>
      <c r="B1288" s="750"/>
      <c r="C1288" s="750"/>
      <c r="D1288" s="56">
        <v>1993</v>
      </c>
      <c r="E1288" s="57">
        <v>13187</v>
      </c>
      <c r="F1288" s="57">
        <v>13187</v>
      </c>
    </row>
    <row r="1289" spans="1:6" x14ac:dyDescent="0.45">
      <c r="A1289" s="750"/>
      <c r="B1289" s="750"/>
      <c r="C1289" s="750"/>
      <c r="D1289" s="56">
        <v>1994</v>
      </c>
      <c r="E1289" s="57">
        <v>10940</v>
      </c>
      <c r="F1289" s="57">
        <v>10940</v>
      </c>
    </row>
    <row r="1290" spans="1:6" x14ac:dyDescent="0.45">
      <c r="A1290" s="750"/>
      <c r="B1290" s="750"/>
      <c r="C1290" s="750"/>
      <c r="D1290" s="56">
        <v>1995</v>
      </c>
      <c r="E1290" s="57">
        <v>8043</v>
      </c>
      <c r="F1290" s="57">
        <v>8043</v>
      </c>
    </row>
    <row r="1291" spans="1:6" x14ac:dyDescent="0.45">
      <c r="A1291" s="750"/>
      <c r="B1291" s="750"/>
      <c r="C1291" s="750"/>
      <c r="D1291" s="56">
        <v>1996</v>
      </c>
      <c r="E1291" s="57">
        <v>6539</v>
      </c>
      <c r="F1291" s="57">
        <v>6539</v>
      </c>
    </row>
    <row r="1292" spans="1:6" x14ac:dyDescent="0.45">
      <c r="A1292" s="750"/>
      <c r="B1292" s="750"/>
      <c r="C1292" s="750"/>
      <c r="D1292" s="56">
        <v>1997</v>
      </c>
      <c r="E1292" s="57">
        <v>5601</v>
      </c>
      <c r="F1292" s="57">
        <v>5601</v>
      </c>
    </row>
    <row r="1293" spans="1:6" x14ac:dyDescent="0.45">
      <c r="A1293" s="750"/>
      <c r="B1293" s="750"/>
      <c r="C1293" s="750"/>
      <c r="D1293" s="56">
        <v>1998</v>
      </c>
      <c r="E1293" s="57">
        <v>6528</v>
      </c>
      <c r="F1293" s="57">
        <v>6528</v>
      </c>
    </row>
    <row r="1294" spans="1:6" x14ac:dyDescent="0.45">
      <c r="A1294" s="750"/>
      <c r="B1294" s="750"/>
      <c r="C1294" s="751"/>
      <c r="D1294" s="56">
        <v>1999</v>
      </c>
      <c r="E1294" s="57">
        <v>1206</v>
      </c>
      <c r="F1294" s="57">
        <v>1206</v>
      </c>
    </row>
    <row r="1295" spans="1:6" ht="16.5" customHeight="1" x14ac:dyDescent="0.45">
      <c r="A1295" s="750"/>
      <c r="B1295" s="750"/>
      <c r="C1295" s="746" t="s">
        <v>142</v>
      </c>
      <c r="D1295" s="748"/>
      <c r="E1295" s="58">
        <v>68417</v>
      </c>
      <c r="F1295" s="58">
        <v>68417</v>
      </c>
    </row>
    <row r="1296" spans="1:6" x14ac:dyDescent="0.45">
      <c r="A1296" s="750"/>
      <c r="B1296" s="750"/>
      <c r="C1296" s="749" t="s">
        <v>148</v>
      </c>
      <c r="D1296" s="56">
        <v>1991</v>
      </c>
      <c r="E1296" s="57">
        <v>2434</v>
      </c>
      <c r="F1296" s="57">
        <v>2434</v>
      </c>
    </row>
    <row r="1297" spans="1:6" x14ac:dyDescent="0.45">
      <c r="A1297" s="750"/>
      <c r="B1297" s="750"/>
      <c r="C1297" s="750"/>
      <c r="D1297" s="56">
        <v>1992</v>
      </c>
      <c r="E1297" s="57">
        <v>9390</v>
      </c>
      <c r="F1297" s="57">
        <v>9390</v>
      </c>
    </row>
    <row r="1298" spans="1:6" x14ac:dyDescent="0.45">
      <c r="A1298" s="750"/>
      <c r="B1298" s="750"/>
      <c r="C1298" s="750"/>
      <c r="D1298" s="56">
        <v>1993</v>
      </c>
      <c r="E1298" s="57">
        <v>6582</v>
      </c>
      <c r="F1298" s="57">
        <v>6582</v>
      </c>
    </row>
    <row r="1299" spans="1:6" x14ac:dyDescent="0.45">
      <c r="A1299" s="750"/>
      <c r="B1299" s="750"/>
      <c r="C1299" s="750"/>
      <c r="D1299" s="56">
        <v>1994</v>
      </c>
      <c r="E1299" s="57">
        <v>6213</v>
      </c>
      <c r="F1299" s="57">
        <v>6213</v>
      </c>
    </row>
    <row r="1300" spans="1:6" x14ac:dyDescent="0.45">
      <c r="A1300" s="750"/>
      <c r="B1300" s="750"/>
      <c r="C1300" s="750"/>
      <c r="D1300" s="56">
        <v>1995</v>
      </c>
      <c r="E1300" s="57">
        <v>4870</v>
      </c>
      <c r="F1300" s="57">
        <v>4870</v>
      </c>
    </row>
    <row r="1301" spans="1:6" x14ac:dyDescent="0.45">
      <c r="A1301" s="750"/>
      <c r="B1301" s="750"/>
      <c r="C1301" s="750"/>
      <c r="D1301" s="56">
        <v>1996</v>
      </c>
      <c r="E1301" s="57">
        <v>8838</v>
      </c>
      <c r="F1301" s="57">
        <v>8838</v>
      </c>
    </row>
    <row r="1302" spans="1:6" x14ac:dyDescent="0.45">
      <c r="A1302" s="750"/>
      <c r="B1302" s="750"/>
      <c r="C1302" s="750"/>
      <c r="D1302" s="56">
        <v>1997</v>
      </c>
      <c r="E1302" s="57">
        <v>7440</v>
      </c>
      <c r="F1302" s="57">
        <v>7440</v>
      </c>
    </row>
    <row r="1303" spans="1:6" x14ac:dyDescent="0.45">
      <c r="A1303" s="750"/>
      <c r="B1303" s="750"/>
      <c r="C1303" s="750"/>
      <c r="D1303" s="56">
        <v>1998</v>
      </c>
      <c r="E1303" s="57">
        <v>5893</v>
      </c>
      <c r="F1303" s="57">
        <v>5893</v>
      </c>
    </row>
    <row r="1304" spans="1:6" x14ac:dyDescent="0.45">
      <c r="A1304" s="750"/>
      <c r="B1304" s="750"/>
      <c r="C1304" s="751"/>
      <c r="D1304" s="56">
        <v>1999</v>
      </c>
      <c r="E1304" s="59">
        <v>718</v>
      </c>
      <c r="F1304" s="59">
        <v>718</v>
      </c>
    </row>
    <row r="1305" spans="1:6" ht="16.5" customHeight="1" x14ac:dyDescent="0.45">
      <c r="A1305" s="750"/>
      <c r="B1305" s="750"/>
      <c r="C1305" s="746" t="s">
        <v>142</v>
      </c>
      <c r="D1305" s="748"/>
      <c r="E1305" s="58">
        <v>52378</v>
      </c>
      <c r="F1305" s="58">
        <v>52378</v>
      </c>
    </row>
    <row r="1306" spans="1:6" x14ac:dyDescent="0.45">
      <c r="A1306" s="750"/>
      <c r="B1306" s="750"/>
      <c r="C1306" s="749" t="s">
        <v>149</v>
      </c>
      <c r="D1306" s="56">
        <v>1991</v>
      </c>
      <c r="E1306" s="59">
        <v>130</v>
      </c>
      <c r="F1306" s="59">
        <v>130</v>
      </c>
    </row>
    <row r="1307" spans="1:6" x14ac:dyDescent="0.45">
      <c r="A1307" s="750"/>
      <c r="B1307" s="750"/>
      <c r="C1307" s="750"/>
      <c r="D1307" s="56">
        <v>1992</v>
      </c>
      <c r="E1307" s="59">
        <v>260</v>
      </c>
      <c r="F1307" s="59">
        <v>260</v>
      </c>
    </row>
    <row r="1308" spans="1:6" x14ac:dyDescent="0.45">
      <c r="A1308" s="750"/>
      <c r="B1308" s="750"/>
      <c r="C1308" s="750"/>
      <c r="D1308" s="56">
        <v>1993</v>
      </c>
      <c r="E1308" s="59">
        <v>327</v>
      </c>
      <c r="F1308" s="59">
        <v>327</v>
      </c>
    </row>
    <row r="1309" spans="1:6" x14ac:dyDescent="0.45">
      <c r="A1309" s="750"/>
      <c r="B1309" s="750"/>
      <c r="C1309" s="750"/>
      <c r="D1309" s="56">
        <v>1994</v>
      </c>
      <c r="E1309" s="59">
        <v>531</v>
      </c>
      <c r="F1309" s="59">
        <v>531</v>
      </c>
    </row>
    <row r="1310" spans="1:6" x14ac:dyDescent="0.45">
      <c r="A1310" s="750"/>
      <c r="B1310" s="750"/>
      <c r="C1310" s="750"/>
      <c r="D1310" s="56">
        <v>1995</v>
      </c>
      <c r="E1310" s="59">
        <v>301</v>
      </c>
      <c r="F1310" s="59">
        <v>301</v>
      </c>
    </row>
    <row r="1311" spans="1:6" x14ac:dyDescent="0.45">
      <c r="A1311" s="750"/>
      <c r="B1311" s="750"/>
      <c r="C1311" s="750"/>
      <c r="D1311" s="56">
        <v>1996</v>
      </c>
      <c r="E1311" s="57">
        <v>1744</v>
      </c>
      <c r="F1311" s="57">
        <v>1744</v>
      </c>
    </row>
    <row r="1312" spans="1:6" x14ac:dyDescent="0.45">
      <c r="A1312" s="750"/>
      <c r="B1312" s="750"/>
      <c r="C1312" s="750"/>
      <c r="D1312" s="56">
        <v>1997</v>
      </c>
      <c r="E1312" s="57">
        <v>1489</v>
      </c>
      <c r="F1312" s="57">
        <v>1489</v>
      </c>
    </row>
    <row r="1313" spans="1:6" x14ac:dyDescent="0.45">
      <c r="A1313" s="750"/>
      <c r="B1313" s="750"/>
      <c r="C1313" s="750"/>
      <c r="D1313" s="56">
        <v>1998</v>
      </c>
      <c r="E1313" s="59">
        <v>327</v>
      </c>
      <c r="F1313" s="59">
        <v>327</v>
      </c>
    </row>
    <row r="1314" spans="1:6" x14ac:dyDescent="0.45">
      <c r="A1314" s="750"/>
      <c r="B1314" s="750"/>
      <c r="C1314" s="751"/>
      <c r="D1314" s="56">
        <v>1999</v>
      </c>
      <c r="E1314" s="59">
        <v>97</v>
      </c>
      <c r="F1314" s="59">
        <v>97</v>
      </c>
    </row>
    <row r="1315" spans="1:6" ht="16.5" customHeight="1" x14ac:dyDescent="0.45">
      <c r="A1315" s="750"/>
      <c r="B1315" s="751"/>
      <c r="C1315" s="746" t="s">
        <v>142</v>
      </c>
      <c r="D1315" s="748"/>
      <c r="E1315" s="58">
        <v>5206</v>
      </c>
      <c r="F1315" s="58">
        <v>5206</v>
      </c>
    </row>
    <row r="1316" spans="1:6" ht="16.5" customHeight="1" x14ac:dyDescent="0.45">
      <c r="A1316" s="750"/>
      <c r="B1316" s="743">
        <v>1991</v>
      </c>
      <c r="C1316" s="744"/>
      <c r="D1316" s="745"/>
      <c r="E1316" s="60">
        <v>6125</v>
      </c>
      <c r="F1316" s="61">
        <v>6125</v>
      </c>
    </row>
    <row r="1317" spans="1:6" ht="16.5" customHeight="1" x14ac:dyDescent="0.45">
      <c r="A1317" s="750"/>
      <c r="B1317" s="743">
        <v>1992</v>
      </c>
      <c r="C1317" s="744"/>
      <c r="D1317" s="745"/>
      <c r="E1317" s="60">
        <v>22462</v>
      </c>
      <c r="F1317" s="61">
        <v>22462</v>
      </c>
    </row>
    <row r="1318" spans="1:6" ht="16.5" customHeight="1" x14ac:dyDescent="0.45">
      <c r="A1318" s="750"/>
      <c r="B1318" s="743">
        <v>1993</v>
      </c>
      <c r="C1318" s="744"/>
      <c r="D1318" s="745"/>
      <c r="E1318" s="60">
        <v>20096</v>
      </c>
      <c r="F1318" s="61">
        <v>20096</v>
      </c>
    </row>
    <row r="1319" spans="1:6" ht="16.5" customHeight="1" x14ac:dyDescent="0.45">
      <c r="A1319" s="750"/>
      <c r="B1319" s="743">
        <v>1994</v>
      </c>
      <c r="C1319" s="744"/>
      <c r="D1319" s="745"/>
      <c r="E1319" s="60">
        <v>17684</v>
      </c>
      <c r="F1319" s="61">
        <v>17684</v>
      </c>
    </row>
    <row r="1320" spans="1:6" ht="16.5" customHeight="1" x14ac:dyDescent="0.45">
      <c r="A1320" s="750"/>
      <c r="B1320" s="743">
        <v>1995</v>
      </c>
      <c r="C1320" s="744"/>
      <c r="D1320" s="745"/>
      <c r="E1320" s="60">
        <v>13214</v>
      </c>
      <c r="F1320" s="61">
        <v>13214</v>
      </c>
    </row>
    <row r="1321" spans="1:6" ht="16.5" customHeight="1" x14ac:dyDescent="0.45">
      <c r="A1321" s="750"/>
      <c r="B1321" s="743">
        <v>1996</v>
      </c>
      <c r="C1321" s="744"/>
      <c r="D1321" s="745"/>
      <c r="E1321" s="60">
        <v>17121</v>
      </c>
      <c r="F1321" s="61">
        <v>17121</v>
      </c>
    </row>
    <row r="1322" spans="1:6" ht="16.5" customHeight="1" x14ac:dyDescent="0.45">
      <c r="A1322" s="750"/>
      <c r="B1322" s="743">
        <v>1997</v>
      </c>
      <c r="C1322" s="744"/>
      <c r="D1322" s="745"/>
      <c r="E1322" s="60">
        <v>14530</v>
      </c>
      <c r="F1322" s="61">
        <v>14530</v>
      </c>
    </row>
    <row r="1323" spans="1:6" ht="16.5" customHeight="1" x14ac:dyDescent="0.45">
      <c r="A1323" s="750"/>
      <c r="B1323" s="743">
        <v>1998</v>
      </c>
      <c r="C1323" s="744"/>
      <c r="D1323" s="745"/>
      <c r="E1323" s="60">
        <v>12748</v>
      </c>
      <c r="F1323" s="61">
        <v>12748</v>
      </c>
    </row>
    <row r="1324" spans="1:6" ht="16.5" customHeight="1" x14ac:dyDescent="0.45">
      <c r="A1324" s="750"/>
      <c r="B1324" s="743">
        <v>1999</v>
      </c>
      <c r="C1324" s="744"/>
      <c r="D1324" s="745"/>
      <c r="E1324" s="60">
        <v>2021</v>
      </c>
      <c r="F1324" s="61">
        <v>2021</v>
      </c>
    </row>
    <row r="1325" spans="1:6" ht="16.5" customHeight="1" x14ac:dyDescent="0.45">
      <c r="A1325" s="750"/>
      <c r="B1325" s="743">
        <v>2000</v>
      </c>
      <c r="C1325" s="744"/>
      <c r="D1325" s="745"/>
      <c r="E1325" s="63">
        <v>0</v>
      </c>
      <c r="F1325" s="64">
        <v>0</v>
      </c>
    </row>
    <row r="1326" spans="1:6" ht="16.5" customHeight="1" x14ac:dyDescent="0.45">
      <c r="A1326" s="750"/>
      <c r="B1326" s="743">
        <v>2001</v>
      </c>
      <c r="C1326" s="744"/>
      <c r="D1326" s="745"/>
      <c r="E1326" s="63">
        <v>0</v>
      </c>
      <c r="F1326" s="64">
        <v>0</v>
      </c>
    </row>
    <row r="1327" spans="1:6" ht="16.5" customHeight="1" x14ac:dyDescent="0.45">
      <c r="A1327" s="750"/>
      <c r="B1327" s="743">
        <v>2002</v>
      </c>
      <c r="C1327" s="744"/>
      <c r="D1327" s="745"/>
      <c r="E1327" s="63">
        <v>0</v>
      </c>
      <c r="F1327" s="64">
        <v>0</v>
      </c>
    </row>
    <row r="1328" spans="1:6" ht="16.5" customHeight="1" x14ac:dyDescent="0.45">
      <c r="A1328" s="750"/>
      <c r="B1328" s="743">
        <v>2003</v>
      </c>
      <c r="C1328" s="744"/>
      <c r="D1328" s="745"/>
      <c r="E1328" s="63">
        <v>0</v>
      </c>
      <c r="F1328" s="64">
        <v>0</v>
      </c>
    </row>
    <row r="1329" spans="1:6" ht="16.5" customHeight="1" x14ac:dyDescent="0.45">
      <c r="A1329" s="750"/>
      <c r="B1329" s="743">
        <v>2004</v>
      </c>
      <c r="C1329" s="744"/>
      <c r="D1329" s="745"/>
      <c r="E1329" s="63">
        <v>0</v>
      </c>
      <c r="F1329" s="64">
        <v>0</v>
      </c>
    </row>
    <row r="1330" spans="1:6" ht="16.5" customHeight="1" x14ac:dyDescent="0.45">
      <c r="A1330" s="750"/>
      <c r="B1330" s="743">
        <v>2005</v>
      </c>
      <c r="C1330" s="744"/>
      <c r="D1330" s="745"/>
      <c r="E1330" s="63">
        <v>0</v>
      </c>
      <c r="F1330" s="64">
        <v>0</v>
      </c>
    </row>
    <row r="1331" spans="1:6" ht="16.5" customHeight="1" x14ac:dyDescent="0.45">
      <c r="A1331" s="750"/>
      <c r="B1331" s="743">
        <v>2006</v>
      </c>
      <c r="C1331" s="744"/>
      <c r="D1331" s="745"/>
      <c r="E1331" s="63">
        <v>0</v>
      </c>
      <c r="F1331" s="64">
        <v>0</v>
      </c>
    </row>
    <row r="1332" spans="1:6" ht="16.5" customHeight="1" x14ac:dyDescent="0.45">
      <c r="A1332" s="750"/>
      <c r="B1332" s="743">
        <v>2007</v>
      </c>
      <c r="C1332" s="744"/>
      <c r="D1332" s="745"/>
      <c r="E1332" s="63">
        <v>0</v>
      </c>
      <c r="F1332" s="64">
        <v>0</v>
      </c>
    </row>
    <row r="1333" spans="1:6" ht="16.5" customHeight="1" x14ac:dyDescent="0.45">
      <c r="A1333" s="750"/>
      <c r="B1333" s="743">
        <v>2008</v>
      </c>
      <c r="C1333" s="744"/>
      <c r="D1333" s="745"/>
      <c r="E1333" s="63">
        <v>0</v>
      </c>
      <c r="F1333" s="64">
        <v>0</v>
      </c>
    </row>
    <row r="1334" spans="1:6" ht="16.5" customHeight="1" x14ac:dyDescent="0.45">
      <c r="A1334" s="750"/>
      <c r="B1334" s="743">
        <v>2009</v>
      </c>
      <c r="C1334" s="744"/>
      <c r="D1334" s="745"/>
      <c r="E1334" s="63">
        <v>0</v>
      </c>
      <c r="F1334" s="64">
        <v>0</v>
      </c>
    </row>
    <row r="1335" spans="1:6" ht="16.5" customHeight="1" x14ac:dyDescent="0.45">
      <c r="A1335" s="750"/>
      <c r="B1335" s="743">
        <v>2010</v>
      </c>
      <c r="C1335" s="744"/>
      <c r="D1335" s="745"/>
      <c r="E1335" s="63">
        <v>0</v>
      </c>
      <c r="F1335" s="64">
        <v>0</v>
      </c>
    </row>
    <row r="1336" spans="1:6" ht="16.5" customHeight="1" x14ac:dyDescent="0.45">
      <c r="A1336" s="750"/>
      <c r="B1336" s="743">
        <v>2011</v>
      </c>
      <c r="C1336" s="744"/>
      <c r="D1336" s="745"/>
      <c r="E1336" s="63">
        <v>0</v>
      </c>
      <c r="F1336" s="64">
        <v>0</v>
      </c>
    </row>
    <row r="1337" spans="1:6" ht="16.5" customHeight="1" x14ac:dyDescent="0.45">
      <c r="A1337" s="750"/>
      <c r="B1337" s="743">
        <v>2012</v>
      </c>
      <c r="C1337" s="744"/>
      <c r="D1337" s="745"/>
      <c r="E1337" s="63">
        <v>0</v>
      </c>
      <c r="F1337" s="64">
        <v>0</v>
      </c>
    </row>
    <row r="1338" spans="1:6" ht="16.5" customHeight="1" x14ac:dyDescent="0.45">
      <c r="A1338" s="750"/>
      <c r="B1338" s="743">
        <v>2013</v>
      </c>
      <c r="C1338" s="744"/>
      <c r="D1338" s="745"/>
      <c r="E1338" s="63">
        <v>0</v>
      </c>
      <c r="F1338" s="64">
        <v>0</v>
      </c>
    </row>
    <row r="1339" spans="1:6" ht="16.5" customHeight="1" x14ac:dyDescent="0.45">
      <c r="A1339" s="750"/>
      <c r="B1339" s="743">
        <v>2014</v>
      </c>
      <c r="C1339" s="744"/>
      <c r="D1339" s="745"/>
      <c r="E1339" s="63">
        <v>0</v>
      </c>
      <c r="F1339" s="64">
        <v>0</v>
      </c>
    </row>
    <row r="1340" spans="1:6" ht="16.5" customHeight="1" x14ac:dyDescent="0.45">
      <c r="A1340" s="750"/>
      <c r="B1340" s="743">
        <v>2015</v>
      </c>
      <c r="C1340" s="744"/>
      <c r="D1340" s="745"/>
      <c r="E1340" s="63">
        <v>0</v>
      </c>
      <c r="F1340" s="64">
        <v>0</v>
      </c>
    </row>
    <row r="1341" spans="1:6" ht="16.5" customHeight="1" x14ac:dyDescent="0.45">
      <c r="A1341" s="750"/>
      <c r="B1341" s="743">
        <v>2016</v>
      </c>
      <c r="C1341" s="744"/>
      <c r="D1341" s="745"/>
      <c r="E1341" s="63">
        <v>0</v>
      </c>
      <c r="F1341" s="64">
        <v>0</v>
      </c>
    </row>
    <row r="1342" spans="1:6" ht="16.5" customHeight="1" x14ac:dyDescent="0.45">
      <c r="A1342" s="751"/>
      <c r="B1342" s="746" t="s">
        <v>145</v>
      </c>
      <c r="C1342" s="747"/>
      <c r="D1342" s="748"/>
      <c r="E1342" s="58">
        <v>126001</v>
      </c>
      <c r="F1342" s="58">
        <v>126001</v>
      </c>
    </row>
    <row r="1343" spans="1:6" ht="16.5" customHeight="1" x14ac:dyDescent="0.45">
      <c r="A1343" s="743">
        <v>1991</v>
      </c>
      <c r="B1343" s="744"/>
      <c r="C1343" s="744"/>
      <c r="D1343" s="745"/>
      <c r="E1343" s="60">
        <v>37908</v>
      </c>
      <c r="F1343" s="60">
        <v>37908</v>
      </c>
    </row>
    <row r="1344" spans="1:6" ht="16.5" customHeight="1" x14ac:dyDescent="0.45">
      <c r="A1344" s="743">
        <v>1992</v>
      </c>
      <c r="B1344" s="744"/>
      <c r="C1344" s="744"/>
      <c r="D1344" s="745"/>
      <c r="E1344" s="60">
        <v>81984</v>
      </c>
      <c r="F1344" s="60">
        <v>81984</v>
      </c>
    </row>
    <row r="1345" spans="1:6" ht="16.5" customHeight="1" x14ac:dyDescent="0.45">
      <c r="A1345" s="743">
        <v>1993</v>
      </c>
      <c r="B1345" s="744"/>
      <c r="C1345" s="744"/>
      <c r="D1345" s="745"/>
      <c r="E1345" s="60">
        <v>71961</v>
      </c>
      <c r="F1345" s="60">
        <v>71961</v>
      </c>
    </row>
    <row r="1346" spans="1:6" ht="16.5" customHeight="1" x14ac:dyDescent="0.45">
      <c r="A1346" s="743">
        <v>1994</v>
      </c>
      <c r="B1346" s="744"/>
      <c r="C1346" s="744"/>
      <c r="D1346" s="745"/>
      <c r="E1346" s="60">
        <v>60850</v>
      </c>
      <c r="F1346" s="60">
        <v>60850</v>
      </c>
    </row>
    <row r="1347" spans="1:6" ht="16.5" customHeight="1" x14ac:dyDescent="0.45">
      <c r="A1347" s="743">
        <v>1995</v>
      </c>
      <c r="B1347" s="744"/>
      <c r="C1347" s="744"/>
      <c r="D1347" s="745"/>
      <c r="E1347" s="60">
        <v>57541</v>
      </c>
      <c r="F1347" s="60">
        <v>57541</v>
      </c>
    </row>
    <row r="1348" spans="1:6" ht="16.5" customHeight="1" x14ac:dyDescent="0.45">
      <c r="A1348" s="743">
        <v>1996</v>
      </c>
      <c r="B1348" s="744"/>
      <c r="C1348" s="744"/>
      <c r="D1348" s="745"/>
      <c r="E1348" s="60">
        <v>121039</v>
      </c>
      <c r="F1348" s="60">
        <v>121039</v>
      </c>
    </row>
    <row r="1349" spans="1:6" ht="16.5" customHeight="1" x14ac:dyDescent="0.45">
      <c r="A1349" s="743">
        <v>1997</v>
      </c>
      <c r="B1349" s="744"/>
      <c r="C1349" s="744"/>
      <c r="D1349" s="745"/>
      <c r="E1349" s="60">
        <v>73172</v>
      </c>
      <c r="F1349" s="60">
        <v>73172</v>
      </c>
    </row>
    <row r="1350" spans="1:6" ht="16.5" customHeight="1" x14ac:dyDescent="0.45">
      <c r="A1350" s="743">
        <v>1998</v>
      </c>
      <c r="B1350" s="744"/>
      <c r="C1350" s="744"/>
      <c r="D1350" s="745"/>
      <c r="E1350" s="60">
        <v>117338</v>
      </c>
      <c r="F1350" s="60">
        <v>117338</v>
      </c>
    </row>
    <row r="1351" spans="1:6" ht="16.5" customHeight="1" x14ac:dyDescent="0.45">
      <c r="A1351" s="743">
        <v>1999</v>
      </c>
      <c r="B1351" s="744"/>
      <c r="C1351" s="744"/>
      <c r="D1351" s="745"/>
      <c r="E1351" s="60">
        <v>20031</v>
      </c>
      <c r="F1351" s="60">
        <v>20031</v>
      </c>
    </row>
    <row r="1352" spans="1:6" ht="16.5" customHeight="1" x14ac:dyDescent="0.45">
      <c r="A1352" s="743">
        <v>2000</v>
      </c>
      <c r="B1352" s="744"/>
      <c r="C1352" s="744"/>
      <c r="D1352" s="745"/>
      <c r="E1352" s="63">
        <v>0</v>
      </c>
      <c r="F1352" s="63">
        <v>0</v>
      </c>
    </row>
    <row r="1353" spans="1:6" ht="16.5" customHeight="1" x14ac:dyDescent="0.45">
      <c r="A1353" s="743">
        <v>2001</v>
      </c>
      <c r="B1353" s="744"/>
      <c r="C1353" s="744"/>
      <c r="D1353" s="745"/>
      <c r="E1353" s="63">
        <v>0</v>
      </c>
      <c r="F1353" s="63">
        <v>0</v>
      </c>
    </row>
    <row r="1354" spans="1:6" ht="16.5" customHeight="1" x14ac:dyDescent="0.45">
      <c r="A1354" s="743">
        <v>2002</v>
      </c>
      <c r="B1354" s="744"/>
      <c r="C1354" s="744"/>
      <c r="D1354" s="745"/>
      <c r="E1354" s="63">
        <v>0</v>
      </c>
      <c r="F1354" s="63">
        <v>0</v>
      </c>
    </row>
    <row r="1355" spans="1:6" ht="16.5" customHeight="1" x14ac:dyDescent="0.45">
      <c r="A1355" s="743">
        <v>2003</v>
      </c>
      <c r="B1355" s="744"/>
      <c r="C1355" s="744"/>
      <c r="D1355" s="745"/>
      <c r="E1355" s="63">
        <v>0</v>
      </c>
      <c r="F1355" s="63">
        <v>0</v>
      </c>
    </row>
    <row r="1356" spans="1:6" ht="16.5" customHeight="1" x14ac:dyDescent="0.45">
      <c r="A1356" s="743">
        <v>2004</v>
      </c>
      <c r="B1356" s="744"/>
      <c r="C1356" s="744"/>
      <c r="D1356" s="745"/>
      <c r="E1356" s="63">
        <v>0</v>
      </c>
      <c r="F1356" s="63">
        <v>0</v>
      </c>
    </row>
    <row r="1357" spans="1:6" ht="16.5" customHeight="1" x14ac:dyDescent="0.45">
      <c r="A1357" s="743">
        <v>2005</v>
      </c>
      <c r="B1357" s="744"/>
      <c r="C1357" s="744"/>
      <c r="D1357" s="745"/>
      <c r="E1357" s="63">
        <v>0</v>
      </c>
      <c r="F1357" s="63">
        <v>0</v>
      </c>
    </row>
    <row r="1358" spans="1:6" ht="16.5" customHeight="1" x14ac:dyDescent="0.45">
      <c r="A1358" s="743">
        <v>2006</v>
      </c>
      <c r="B1358" s="744"/>
      <c r="C1358" s="744"/>
      <c r="D1358" s="745"/>
      <c r="E1358" s="63">
        <v>0</v>
      </c>
      <c r="F1358" s="63">
        <v>0</v>
      </c>
    </row>
    <row r="1359" spans="1:6" ht="16.5" customHeight="1" x14ac:dyDescent="0.45">
      <c r="A1359" s="743">
        <v>2007</v>
      </c>
      <c r="B1359" s="744"/>
      <c r="C1359" s="744"/>
      <c r="D1359" s="745"/>
      <c r="E1359" s="63">
        <v>0</v>
      </c>
      <c r="F1359" s="63">
        <v>0</v>
      </c>
    </row>
    <row r="1360" spans="1:6" ht="16.5" customHeight="1" x14ac:dyDescent="0.45">
      <c r="A1360" s="743">
        <v>2008</v>
      </c>
      <c r="B1360" s="744"/>
      <c r="C1360" s="744"/>
      <c r="D1360" s="745"/>
      <c r="E1360" s="63">
        <v>0</v>
      </c>
      <c r="F1360" s="63">
        <v>0</v>
      </c>
    </row>
    <row r="1361" spans="1:6" ht="16.5" customHeight="1" x14ac:dyDescent="0.45">
      <c r="A1361" s="743">
        <v>2009</v>
      </c>
      <c r="B1361" s="744"/>
      <c r="C1361" s="744"/>
      <c r="D1361" s="745"/>
      <c r="E1361" s="63">
        <v>0</v>
      </c>
      <c r="F1361" s="63">
        <v>0</v>
      </c>
    </row>
    <row r="1362" spans="1:6" ht="16.5" customHeight="1" x14ac:dyDescent="0.45">
      <c r="A1362" s="743">
        <v>2010</v>
      </c>
      <c r="B1362" s="744"/>
      <c r="C1362" s="744"/>
      <c r="D1362" s="745"/>
      <c r="E1362" s="63">
        <v>0</v>
      </c>
      <c r="F1362" s="63">
        <v>0</v>
      </c>
    </row>
    <row r="1363" spans="1:6" ht="16.5" customHeight="1" x14ac:dyDescent="0.45">
      <c r="A1363" s="743">
        <v>2011</v>
      </c>
      <c r="B1363" s="744"/>
      <c r="C1363" s="744"/>
      <c r="D1363" s="745"/>
      <c r="E1363" s="63">
        <v>0</v>
      </c>
      <c r="F1363" s="63">
        <v>0</v>
      </c>
    </row>
    <row r="1364" spans="1:6" ht="16.5" customHeight="1" x14ac:dyDescent="0.45">
      <c r="A1364" s="743">
        <v>2012</v>
      </c>
      <c r="B1364" s="744"/>
      <c r="C1364" s="744"/>
      <c r="D1364" s="745"/>
      <c r="E1364" s="63">
        <v>0</v>
      </c>
      <c r="F1364" s="63">
        <v>0</v>
      </c>
    </row>
    <row r="1365" spans="1:6" ht="16.5" customHeight="1" x14ac:dyDescent="0.45">
      <c r="A1365" s="743">
        <v>2013</v>
      </c>
      <c r="B1365" s="744"/>
      <c r="C1365" s="744"/>
      <c r="D1365" s="745"/>
      <c r="E1365" s="63">
        <v>0</v>
      </c>
      <c r="F1365" s="63">
        <v>0</v>
      </c>
    </row>
    <row r="1366" spans="1:6" ht="16.5" customHeight="1" x14ac:dyDescent="0.45">
      <c r="A1366" s="743">
        <v>2014</v>
      </c>
      <c r="B1366" s="744"/>
      <c r="C1366" s="744"/>
      <c r="D1366" s="745"/>
      <c r="E1366" s="63">
        <v>0</v>
      </c>
      <c r="F1366" s="63">
        <v>0</v>
      </c>
    </row>
    <row r="1367" spans="1:6" ht="16.5" customHeight="1" x14ac:dyDescent="0.45">
      <c r="A1367" s="743">
        <v>2015</v>
      </c>
      <c r="B1367" s="744"/>
      <c r="C1367" s="744"/>
      <c r="D1367" s="745"/>
      <c r="E1367" s="63">
        <v>0</v>
      </c>
      <c r="F1367" s="63">
        <v>0</v>
      </c>
    </row>
    <row r="1368" spans="1:6" ht="16.5" customHeight="1" x14ac:dyDescent="0.45">
      <c r="A1368" s="743">
        <v>2016</v>
      </c>
      <c r="B1368" s="744"/>
      <c r="C1368" s="744"/>
      <c r="D1368" s="745"/>
      <c r="E1368" s="63">
        <v>0</v>
      </c>
      <c r="F1368" s="63">
        <v>0</v>
      </c>
    </row>
    <row r="1369" spans="1:6" ht="16.5" customHeight="1" x14ac:dyDescent="0.45">
      <c r="A1369" s="746" t="s">
        <v>145</v>
      </c>
      <c r="B1369" s="747"/>
      <c r="C1369" s="747"/>
      <c r="D1369" s="748"/>
      <c r="E1369" s="58">
        <v>641824</v>
      </c>
      <c r="F1369" s="58">
        <v>641824</v>
      </c>
    </row>
    <row r="1370" spans="1:6" x14ac:dyDescent="0.45">
      <c r="A1370" s="749" t="s">
        <v>159</v>
      </c>
      <c r="B1370" s="749" t="s">
        <v>146</v>
      </c>
      <c r="C1370" s="749" t="s">
        <v>148</v>
      </c>
      <c r="D1370" s="56">
        <v>1994</v>
      </c>
      <c r="E1370" s="59">
        <v>650</v>
      </c>
      <c r="F1370" s="59">
        <v>650</v>
      </c>
    </row>
    <row r="1371" spans="1:6" x14ac:dyDescent="0.45">
      <c r="A1371" s="750"/>
      <c r="B1371" s="750"/>
      <c r="C1371" s="750"/>
      <c r="D1371" s="56">
        <v>1995</v>
      </c>
      <c r="E1371" s="57">
        <v>2072</v>
      </c>
      <c r="F1371" s="57">
        <v>2072</v>
      </c>
    </row>
    <row r="1372" spans="1:6" x14ac:dyDescent="0.45">
      <c r="A1372" s="750"/>
      <c r="B1372" s="750"/>
      <c r="C1372" s="750"/>
      <c r="D1372" s="56">
        <v>1996</v>
      </c>
      <c r="E1372" s="57">
        <v>1951</v>
      </c>
      <c r="F1372" s="57">
        <v>1951</v>
      </c>
    </row>
    <row r="1373" spans="1:6" x14ac:dyDescent="0.45">
      <c r="A1373" s="750"/>
      <c r="B1373" s="750"/>
      <c r="C1373" s="750"/>
      <c r="D1373" s="56">
        <v>1997</v>
      </c>
      <c r="E1373" s="57">
        <v>2170</v>
      </c>
      <c r="F1373" s="57">
        <v>2170</v>
      </c>
    </row>
    <row r="1374" spans="1:6" x14ac:dyDescent="0.45">
      <c r="A1374" s="750"/>
      <c r="B1374" s="750"/>
      <c r="C1374" s="750"/>
      <c r="D1374" s="56">
        <v>1998</v>
      </c>
      <c r="E1374" s="59">
        <v>640</v>
      </c>
      <c r="F1374" s="59">
        <v>640</v>
      </c>
    </row>
    <row r="1375" spans="1:6" x14ac:dyDescent="0.45">
      <c r="A1375" s="750"/>
      <c r="B1375" s="750"/>
      <c r="C1375" s="750"/>
      <c r="D1375" s="56">
        <v>1999</v>
      </c>
      <c r="E1375" s="57">
        <v>7270</v>
      </c>
      <c r="F1375" s="57">
        <v>7270</v>
      </c>
    </row>
    <row r="1376" spans="1:6" x14ac:dyDescent="0.45">
      <c r="A1376" s="750"/>
      <c r="B1376" s="750"/>
      <c r="C1376" s="751"/>
      <c r="D1376" s="56">
        <v>2000</v>
      </c>
      <c r="E1376" s="57">
        <v>11554</v>
      </c>
      <c r="F1376" s="57">
        <v>11554</v>
      </c>
    </row>
    <row r="1377" spans="1:6" ht="16.5" customHeight="1" x14ac:dyDescent="0.45">
      <c r="A1377" s="750"/>
      <c r="B1377" s="750"/>
      <c r="C1377" s="746" t="s">
        <v>142</v>
      </c>
      <c r="D1377" s="748"/>
      <c r="E1377" s="58">
        <v>26307</v>
      </c>
      <c r="F1377" s="58">
        <v>26307</v>
      </c>
    </row>
    <row r="1378" spans="1:6" x14ac:dyDescent="0.45">
      <c r="A1378" s="750"/>
      <c r="B1378" s="750"/>
      <c r="C1378" s="749" t="s">
        <v>149</v>
      </c>
      <c r="D1378" s="56">
        <v>1994</v>
      </c>
      <c r="E1378" s="59">
        <v>296</v>
      </c>
      <c r="F1378" s="59">
        <v>296</v>
      </c>
    </row>
    <row r="1379" spans="1:6" x14ac:dyDescent="0.45">
      <c r="A1379" s="750"/>
      <c r="B1379" s="750"/>
      <c r="C1379" s="750"/>
      <c r="D1379" s="56">
        <v>1995</v>
      </c>
      <c r="E1379" s="57">
        <v>1112</v>
      </c>
      <c r="F1379" s="57">
        <v>1112</v>
      </c>
    </row>
    <row r="1380" spans="1:6" x14ac:dyDescent="0.45">
      <c r="A1380" s="750"/>
      <c r="B1380" s="750"/>
      <c r="C1380" s="750"/>
      <c r="D1380" s="56">
        <v>1996</v>
      </c>
      <c r="E1380" s="59">
        <v>803</v>
      </c>
      <c r="F1380" s="59">
        <v>803</v>
      </c>
    </row>
    <row r="1381" spans="1:6" x14ac:dyDescent="0.45">
      <c r="A1381" s="750"/>
      <c r="B1381" s="750"/>
      <c r="C1381" s="750"/>
      <c r="D1381" s="56">
        <v>1997</v>
      </c>
      <c r="E1381" s="59">
        <v>886</v>
      </c>
      <c r="F1381" s="59">
        <v>886</v>
      </c>
    </row>
    <row r="1382" spans="1:6" x14ac:dyDescent="0.45">
      <c r="A1382" s="750"/>
      <c r="B1382" s="750"/>
      <c r="C1382" s="750"/>
      <c r="D1382" s="56">
        <v>1998</v>
      </c>
      <c r="E1382" s="59">
        <v>90</v>
      </c>
      <c r="F1382" s="59">
        <v>90</v>
      </c>
    </row>
    <row r="1383" spans="1:6" x14ac:dyDescent="0.45">
      <c r="A1383" s="750"/>
      <c r="B1383" s="750"/>
      <c r="C1383" s="750"/>
      <c r="D1383" s="56">
        <v>1999</v>
      </c>
      <c r="E1383" s="59">
        <v>89</v>
      </c>
      <c r="F1383" s="59">
        <v>89</v>
      </c>
    </row>
    <row r="1384" spans="1:6" x14ac:dyDescent="0.45">
      <c r="A1384" s="750"/>
      <c r="B1384" s="750"/>
      <c r="C1384" s="751"/>
      <c r="D1384" s="56">
        <v>2000</v>
      </c>
      <c r="E1384" s="59">
        <v>139</v>
      </c>
      <c r="F1384" s="59">
        <v>139</v>
      </c>
    </row>
    <row r="1385" spans="1:6" ht="16.5" customHeight="1" x14ac:dyDescent="0.45">
      <c r="A1385" s="750"/>
      <c r="B1385" s="751"/>
      <c r="C1385" s="746" t="s">
        <v>142</v>
      </c>
      <c r="D1385" s="748"/>
      <c r="E1385" s="58">
        <v>3415</v>
      </c>
      <c r="F1385" s="58">
        <v>3415</v>
      </c>
    </row>
    <row r="1386" spans="1:6" ht="16.5" customHeight="1" x14ac:dyDescent="0.45">
      <c r="A1386" s="750"/>
      <c r="B1386" s="743">
        <v>1991</v>
      </c>
      <c r="C1386" s="744"/>
      <c r="D1386" s="745"/>
      <c r="E1386" s="63">
        <v>0</v>
      </c>
      <c r="F1386" s="64">
        <v>0</v>
      </c>
    </row>
    <row r="1387" spans="1:6" ht="16.5" customHeight="1" x14ac:dyDescent="0.45">
      <c r="A1387" s="750"/>
      <c r="B1387" s="743">
        <v>1992</v>
      </c>
      <c r="C1387" s="744"/>
      <c r="D1387" s="745"/>
      <c r="E1387" s="63">
        <v>0</v>
      </c>
      <c r="F1387" s="64">
        <v>0</v>
      </c>
    </row>
    <row r="1388" spans="1:6" ht="16.5" customHeight="1" x14ac:dyDescent="0.45">
      <c r="A1388" s="750"/>
      <c r="B1388" s="743">
        <v>1993</v>
      </c>
      <c r="C1388" s="744"/>
      <c r="D1388" s="745"/>
      <c r="E1388" s="63">
        <v>0</v>
      </c>
      <c r="F1388" s="64">
        <v>0</v>
      </c>
    </row>
    <row r="1389" spans="1:6" ht="16.5" customHeight="1" x14ac:dyDescent="0.45">
      <c r="A1389" s="750"/>
      <c r="B1389" s="743">
        <v>1994</v>
      </c>
      <c r="C1389" s="744"/>
      <c r="D1389" s="745"/>
      <c r="E1389" s="63">
        <v>946</v>
      </c>
      <c r="F1389" s="64">
        <v>946</v>
      </c>
    </row>
    <row r="1390" spans="1:6" ht="16.5" customHeight="1" x14ac:dyDescent="0.45">
      <c r="A1390" s="750"/>
      <c r="B1390" s="743">
        <v>1995</v>
      </c>
      <c r="C1390" s="744"/>
      <c r="D1390" s="745"/>
      <c r="E1390" s="60">
        <v>3184</v>
      </c>
      <c r="F1390" s="61">
        <v>3184</v>
      </c>
    </row>
    <row r="1391" spans="1:6" ht="16.5" customHeight="1" x14ac:dyDescent="0.45">
      <c r="A1391" s="750"/>
      <c r="B1391" s="743">
        <v>1996</v>
      </c>
      <c r="C1391" s="744"/>
      <c r="D1391" s="745"/>
      <c r="E1391" s="60">
        <v>2754</v>
      </c>
      <c r="F1391" s="61">
        <v>2754</v>
      </c>
    </row>
    <row r="1392" spans="1:6" ht="16.5" customHeight="1" x14ac:dyDescent="0.45">
      <c r="A1392" s="750"/>
      <c r="B1392" s="743">
        <v>1997</v>
      </c>
      <c r="C1392" s="744"/>
      <c r="D1392" s="745"/>
      <c r="E1392" s="60">
        <v>3056</v>
      </c>
      <c r="F1392" s="61">
        <v>3056</v>
      </c>
    </row>
    <row r="1393" spans="1:6" ht="16.5" customHeight="1" x14ac:dyDescent="0.45">
      <c r="A1393" s="750"/>
      <c r="B1393" s="743">
        <v>1998</v>
      </c>
      <c r="C1393" s="744"/>
      <c r="D1393" s="745"/>
      <c r="E1393" s="63">
        <v>730</v>
      </c>
      <c r="F1393" s="64">
        <v>730</v>
      </c>
    </row>
    <row r="1394" spans="1:6" ht="16.5" customHeight="1" x14ac:dyDescent="0.45">
      <c r="A1394" s="750"/>
      <c r="B1394" s="743">
        <v>1999</v>
      </c>
      <c r="C1394" s="744"/>
      <c r="D1394" s="745"/>
      <c r="E1394" s="60">
        <v>7359</v>
      </c>
      <c r="F1394" s="61">
        <v>7359</v>
      </c>
    </row>
    <row r="1395" spans="1:6" ht="16.5" customHeight="1" x14ac:dyDescent="0.45">
      <c r="A1395" s="750"/>
      <c r="B1395" s="743">
        <v>2000</v>
      </c>
      <c r="C1395" s="744"/>
      <c r="D1395" s="745"/>
      <c r="E1395" s="60">
        <v>11693</v>
      </c>
      <c r="F1395" s="61">
        <v>11693</v>
      </c>
    </row>
    <row r="1396" spans="1:6" ht="16.5" customHeight="1" x14ac:dyDescent="0.45">
      <c r="A1396" s="750"/>
      <c r="B1396" s="743">
        <v>2001</v>
      </c>
      <c r="C1396" s="744"/>
      <c r="D1396" s="745"/>
      <c r="E1396" s="63">
        <v>0</v>
      </c>
      <c r="F1396" s="64">
        <v>0</v>
      </c>
    </row>
    <row r="1397" spans="1:6" ht="16.5" customHeight="1" x14ac:dyDescent="0.45">
      <c r="A1397" s="750"/>
      <c r="B1397" s="743">
        <v>2002</v>
      </c>
      <c r="C1397" s="744"/>
      <c r="D1397" s="745"/>
      <c r="E1397" s="63">
        <v>0</v>
      </c>
      <c r="F1397" s="64">
        <v>0</v>
      </c>
    </row>
    <row r="1398" spans="1:6" ht="16.5" customHeight="1" x14ac:dyDescent="0.45">
      <c r="A1398" s="750"/>
      <c r="B1398" s="743">
        <v>2003</v>
      </c>
      <c r="C1398" s="744"/>
      <c r="D1398" s="745"/>
      <c r="E1398" s="63">
        <v>0</v>
      </c>
      <c r="F1398" s="64">
        <v>0</v>
      </c>
    </row>
    <row r="1399" spans="1:6" ht="16.5" customHeight="1" x14ac:dyDescent="0.45">
      <c r="A1399" s="750"/>
      <c r="B1399" s="743">
        <v>2004</v>
      </c>
      <c r="C1399" s="744"/>
      <c r="D1399" s="745"/>
      <c r="E1399" s="63">
        <v>0</v>
      </c>
      <c r="F1399" s="64">
        <v>0</v>
      </c>
    </row>
    <row r="1400" spans="1:6" ht="16.5" customHeight="1" x14ac:dyDescent="0.45">
      <c r="A1400" s="750"/>
      <c r="B1400" s="743">
        <v>2005</v>
      </c>
      <c r="C1400" s="744"/>
      <c r="D1400" s="745"/>
      <c r="E1400" s="63">
        <v>0</v>
      </c>
      <c r="F1400" s="64">
        <v>0</v>
      </c>
    </row>
    <row r="1401" spans="1:6" ht="16.5" customHeight="1" x14ac:dyDescent="0.45">
      <c r="A1401" s="750"/>
      <c r="B1401" s="743">
        <v>2006</v>
      </c>
      <c r="C1401" s="744"/>
      <c r="D1401" s="745"/>
      <c r="E1401" s="63">
        <v>0</v>
      </c>
      <c r="F1401" s="64">
        <v>0</v>
      </c>
    </row>
    <row r="1402" spans="1:6" ht="16.5" customHeight="1" x14ac:dyDescent="0.45">
      <c r="A1402" s="750"/>
      <c r="B1402" s="743">
        <v>2007</v>
      </c>
      <c r="C1402" s="744"/>
      <c r="D1402" s="745"/>
      <c r="E1402" s="63">
        <v>0</v>
      </c>
      <c r="F1402" s="64">
        <v>0</v>
      </c>
    </row>
    <row r="1403" spans="1:6" ht="16.5" customHeight="1" x14ac:dyDescent="0.45">
      <c r="A1403" s="750"/>
      <c r="B1403" s="743">
        <v>2008</v>
      </c>
      <c r="C1403" s="744"/>
      <c r="D1403" s="745"/>
      <c r="E1403" s="63">
        <v>0</v>
      </c>
      <c r="F1403" s="64">
        <v>0</v>
      </c>
    </row>
    <row r="1404" spans="1:6" ht="16.5" customHeight="1" x14ac:dyDescent="0.45">
      <c r="A1404" s="750"/>
      <c r="B1404" s="743">
        <v>2009</v>
      </c>
      <c r="C1404" s="744"/>
      <c r="D1404" s="745"/>
      <c r="E1404" s="63">
        <v>0</v>
      </c>
      <c r="F1404" s="64">
        <v>0</v>
      </c>
    </row>
    <row r="1405" spans="1:6" ht="16.5" customHeight="1" x14ac:dyDescent="0.45">
      <c r="A1405" s="750"/>
      <c r="B1405" s="743">
        <v>2010</v>
      </c>
      <c r="C1405" s="744"/>
      <c r="D1405" s="745"/>
      <c r="E1405" s="63">
        <v>0</v>
      </c>
      <c r="F1405" s="64">
        <v>0</v>
      </c>
    </row>
    <row r="1406" spans="1:6" ht="16.5" customHeight="1" x14ac:dyDescent="0.45">
      <c r="A1406" s="750"/>
      <c r="B1406" s="743">
        <v>2011</v>
      </c>
      <c r="C1406" s="744"/>
      <c r="D1406" s="745"/>
      <c r="E1406" s="63">
        <v>0</v>
      </c>
      <c r="F1406" s="64">
        <v>0</v>
      </c>
    </row>
    <row r="1407" spans="1:6" ht="16.5" customHeight="1" x14ac:dyDescent="0.45">
      <c r="A1407" s="750"/>
      <c r="B1407" s="743">
        <v>2012</v>
      </c>
      <c r="C1407" s="744"/>
      <c r="D1407" s="745"/>
      <c r="E1407" s="63">
        <v>0</v>
      </c>
      <c r="F1407" s="64">
        <v>0</v>
      </c>
    </row>
    <row r="1408" spans="1:6" ht="16.5" customHeight="1" x14ac:dyDescent="0.45">
      <c r="A1408" s="750"/>
      <c r="B1408" s="743">
        <v>2013</v>
      </c>
      <c r="C1408" s="744"/>
      <c r="D1408" s="745"/>
      <c r="E1408" s="63">
        <v>0</v>
      </c>
      <c r="F1408" s="64">
        <v>0</v>
      </c>
    </row>
    <row r="1409" spans="1:6" ht="16.5" customHeight="1" x14ac:dyDescent="0.45">
      <c r="A1409" s="750"/>
      <c r="B1409" s="743">
        <v>2014</v>
      </c>
      <c r="C1409" s="744"/>
      <c r="D1409" s="745"/>
      <c r="E1409" s="63">
        <v>0</v>
      </c>
      <c r="F1409" s="64">
        <v>0</v>
      </c>
    </row>
    <row r="1410" spans="1:6" ht="16.5" customHeight="1" x14ac:dyDescent="0.45">
      <c r="A1410" s="750"/>
      <c r="B1410" s="743">
        <v>2015</v>
      </c>
      <c r="C1410" s="744"/>
      <c r="D1410" s="745"/>
      <c r="E1410" s="63">
        <v>0</v>
      </c>
      <c r="F1410" s="64">
        <v>0</v>
      </c>
    </row>
    <row r="1411" spans="1:6" ht="16.5" customHeight="1" x14ac:dyDescent="0.45">
      <c r="A1411" s="750"/>
      <c r="B1411" s="743">
        <v>2016</v>
      </c>
      <c r="C1411" s="744"/>
      <c r="D1411" s="745"/>
      <c r="E1411" s="63">
        <v>0</v>
      </c>
      <c r="F1411" s="64">
        <v>0</v>
      </c>
    </row>
    <row r="1412" spans="1:6" ht="16.5" customHeight="1" x14ac:dyDescent="0.45">
      <c r="A1412" s="751"/>
      <c r="B1412" s="746" t="s">
        <v>145</v>
      </c>
      <c r="C1412" s="747"/>
      <c r="D1412" s="748"/>
      <c r="E1412" s="58">
        <v>29722</v>
      </c>
      <c r="F1412" s="58">
        <v>29722</v>
      </c>
    </row>
    <row r="1413" spans="1:6" ht="16.5" customHeight="1" x14ac:dyDescent="0.45">
      <c r="A1413" s="743">
        <v>1991</v>
      </c>
      <c r="B1413" s="744"/>
      <c r="C1413" s="744"/>
      <c r="D1413" s="745"/>
      <c r="E1413" s="63">
        <v>0</v>
      </c>
      <c r="F1413" s="63">
        <v>0</v>
      </c>
    </row>
    <row r="1414" spans="1:6" ht="16.5" customHeight="1" x14ac:dyDescent="0.45">
      <c r="A1414" s="743">
        <v>1992</v>
      </c>
      <c r="B1414" s="744"/>
      <c r="C1414" s="744"/>
      <c r="D1414" s="745"/>
      <c r="E1414" s="63">
        <v>0</v>
      </c>
      <c r="F1414" s="63">
        <v>0</v>
      </c>
    </row>
    <row r="1415" spans="1:6" ht="16.5" customHeight="1" x14ac:dyDescent="0.45">
      <c r="A1415" s="743">
        <v>1993</v>
      </c>
      <c r="B1415" s="744"/>
      <c r="C1415" s="744"/>
      <c r="D1415" s="745"/>
      <c r="E1415" s="63">
        <v>0</v>
      </c>
      <c r="F1415" s="63">
        <v>0</v>
      </c>
    </row>
    <row r="1416" spans="1:6" ht="16.5" customHeight="1" x14ac:dyDescent="0.45">
      <c r="A1416" s="743">
        <v>1994</v>
      </c>
      <c r="B1416" s="744"/>
      <c r="C1416" s="744"/>
      <c r="D1416" s="745"/>
      <c r="E1416" s="63">
        <v>946</v>
      </c>
      <c r="F1416" s="63">
        <v>946</v>
      </c>
    </row>
    <row r="1417" spans="1:6" ht="16.5" customHeight="1" x14ac:dyDescent="0.45">
      <c r="A1417" s="743">
        <v>1995</v>
      </c>
      <c r="B1417" s="744"/>
      <c r="C1417" s="744"/>
      <c r="D1417" s="745"/>
      <c r="E1417" s="60">
        <v>3184</v>
      </c>
      <c r="F1417" s="60">
        <v>3184</v>
      </c>
    </row>
    <row r="1418" spans="1:6" ht="16.5" customHeight="1" x14ac:dyDescent="0.45">
      <c r="A1418" s="743">
        <v>1996</v>
      </c>
      <c r="B1418" s="744"/>
      <c r="C1418" s="744"/>
      <c r="D1418" s="745"/>
      <c r="E1418" s="60">
        <v>2754</v>
      </c>
      <c r="F1418" s="60">
        <v>2754</v>
      </c>
    </row>
    <row r="1419" spans="1:6" ht="16.5" customHeight="1" x14ac:dyDescent="0.45">
      <c r="A1419" s="743">
        <v>1997</v>
      </c>
      <c r="B1419" s="744"/>
      <c r="C1419" s="744"/>
      <c r="D1419" s="745"/>
      <c r="E1419" s="60">
        <v>3056</v>
      </c>
      <c r="F1419" s="60">
        <v>3056</v>
      </c>
    </row>
    <row r="1420" spans="1:6" ht="16.5" customHeight="1" x14ac:dyDescent="0.45">
      <c r="A1420" s="743">
        <v>1998</v>
      </c>
      <c r="B1420" s="744"/>
      <c r="C1420" s="744"/>
      <c r="D1420" s="745"/>
      <c r="E1420" s="63">
        <v>730</v>
      </c>
      <c r="F1420" s="63">
        <v>730</v>
      </c>
    </row>
    <row r="1421" spans="1:6" ht="16.5" customHeight="1" x14ac:dyDescent="0.45">
      <c r="A1421" s="743">
        <v>1999</v>
      </c>
      <c r="B1421" s="744"/>
      <c r="C1421" s="744"/>
      <c r="D1421" s="745"/>
      <c r="E1421" s="60">
        <v>7359</v>
      </c>
      <c r="F1421" s="60">
        <v>7359</v>
      </c>
    </row>
    <row r="1422" spans="1:6" ht="16.5" customHeight="1" x14ac:dyDescent="0.45">
      <c r="A1422" s="743">
        <v>2000</v>
      </c>
      <c r="B1422" s="744"/>
      <c r="C1422" s="744"/>
      <c r="D1422" s="745"/>
      <c r="E1422" s="60">
        <v>11693</v>
      </c>
      <c r="F1422" s="60">
        <v>11693</v>
      </c>
    </row>
    <row r="1423" spans="1:6" ht="16.5" customHeight="1" x14ac:dyDescent="0.45">
      <c r="A1423" s="743">
        <v>2001</v>
      </c>
      <c r="B1423" s="744"/>
      <c r="C1423" s="744"/>
      <c r="D1423" s="745"/>
      <c r="E1423" s="63">
        <v>0</v>
      </c>
      <c r="F1423" s="63">
        <v>0</v>
      </c>
    </row>
    <row r="1424" spans="1:6" ht="16.5" customHeight="1" x14ac:dyDescent="0.45">
      <c r="A1424" s="743">
        <v>2002</v>
      </c>
      <c r="B1424" s="744"/>
      <c r="C1424" s="744"/>
      <c r="D1424" s="745"/>
      <c r="E1424" s="63">
        <v>0</v>
      </c>
      <c r="F1424" s="63">
        <v>0</v>
      </c>
    </row>
    <row r="1425" spans="1:6" ht="16.5" customHeight="1" x14ac:dyDescent="0.45">
      <c r="A1425" s="743">
        <v>2003</v>
      </c>
      <c r="B1425" s="744"/>
      <c r="C1425" s="744"/>
      <c r="D1425" s="745"/>
      <c r="E1425" s="63">
        <v>0</v>
      </c>
      <c r="F1425" s="63">
        <v>0</v>
      </c>
    </row>
    <row r="1426" spans="1:6" ht="16.5" customHeight="1" x14ac:dyDescent="0.45">
      <c r="A1426" s="743">
        <v>2004</v>
      </c>
      <c r="B1426" s="744"/>
      <c r="C1426" s="744"/>
      <c r="D1426" s="745"/>
      <c r="E1426" s="63">
        <v>0</v>
      </c>
      <c r="F1426" s="63">
        <v>0</v>
      </c>
    </row>
    <row r="1427" spans="1:6" ht="16.5" customHeight="1" x14ac:dyDescent="0.45">
      <c r="A1427" s="743">
        <v>2005</v>
      </c>
      <c r="B1427" s="744"/>
      <c r="C1427" s="744"/>
      <c r="D1427" s="745"/>
      <c r="E1427" s="63">
        <v>0</v>
      </c>
      <c r="F1427" s="63">
        <v>0</v>
      </c>
    </row>
    <row r="1428" spans="1:6" ht="16.5" customHeight="1" x14ac:dyDescent="0.45">
      <c r="A1428" s="743">
        <v>2006</v>
      </c>
      <c r="B1428" s="744"/>
      <c r="C1428" s="744"/>
      <c r="D1428" s="745"/>
      <c r="E1428" s="63">
        <v>0</v>
      </c>
      <c r="F1428" s="63">
        <v>0</v>
      </c>
    </row>
    <row r="1429" spans="1:6" ht="16.5" customHeight="1" x14ac:dyDescent="0.45">
      <c r="A1429" s="743">
        <v>2007</v>
      </c>
      <c r="B1429" s="744"/>
      <c r="C1429" s="744"/>
      <c r="D1429" s="745"/>
      <c r="E1429" s="63">
        <v>0</v>
      </c>
      <c r="F1429" s="63">
        <v>0</v>
      </c>
    </row>
    <row r="1430" spans="1:6" ht="16.5" customHeight="1" x14ac:dyDescent="0.45">
      <c r="A1430" s="743">
        <v>2008</v>
      </c>
      <c r="B1430" s="744"/>
      <c r="C1430" s="744"/>
      <c r="D1430" s="745"/>
      <c r="E1430" s="63">
        <v>0</v>
      </c>
      <c r="F1430" s="63">
        <v>0</v>
      </c>
    </row>
    <row r="1431" spans="1:6" ht="16.5" customHeight="1" x14ac:dyDescent="0.45">
      <c r="A1431" s="743">
        <v>2009</v>
      </c>
      <c r="B1431" s="744"/>
      <c r="C1431" s="744"/>
      <c r="D1431" s="745"/>
      <c r="E1431" s="63">
        <v>0</v>
      </c>
      <c r="F1431" s="63">
        <v>0</v>
      </c>
    </row>
    <row r="1432" spans="1:6" ht="16.5" customHeight="1" x14ac:dyDescent="0.45">
      <c r="A1432" s="743">
        <v>2010</v>
      </c>
      <c r="B1432" s="744"/>
      <c r="C1432" s="744"/>
      <c r="D1432" s="745"/>
      <c r="E1432" s="63">
        <v>0</v>
      </c>
      <c r="F1432" s="63">
        <v>0</v>
      </c>
    </row>
    <row r="1433" spans="1:6" ht="16.5" customHeight="1" x14ac:dyDescent="0.45">
      <c r="A1433" s="743">
        <v>2011</v>
      </c>
      <c r="B1433" s="744"/>
      <c r="C1433" s="744"/>
      <c r="D1433" s="745"/>
      <c r="E1433" s="63">
        <v>0</v>
      </c>
      <c r="F1433" s="63">
        <v>0</v>
      </c>
    </row>
    <row r="1434" spans="1:6" ht="16.5" customHeight="1" x14ac:dyDescent="0.45">
      <c r="A1434" s="743">
        <v>2012</v>
      </c>
      <c r="B1434" s="744"/>
      <c r="C1434" s="744"/>
      <c r="D1434" s="745"/>
      <c r="E1434" s="63">
        <v>0</v>
      </c>
      <c r="F1434" s="63">
        <v>0</v>
      </c>
    </row>
    <row r="1435" spans="1:6" ht="16.5" customHeight="1" x14ac:dyDescent="0.45">
      <c r="A1435" s="743">
        <v>2013</v>
      </c>
      <c r="B1435" s="744"/>
      <c r="C1435" s="744"/>
      <c r="D1435" s="745"/>
      <c r="E1435" s="63">
        <v>0</v>
      </c>
      <c r="F1435" s="63">
        <v>0</v>
      </c>
    </row>
    <row r="1436" spans="1:6" ht="16.5" customHeight="1" x14ac:dyDescent="0.45">
      <c r="A1436" s="743">
        <v>2014</v>
      </c>
      <c r="B1436" s="744"/>
      <c r="C1436" s="744"/>
      <c r="D1436" s="745"/>
      <c r="E1436" s="63">
        <v>0</v>
      </c>
      <c r="F1436" s="63">
        <v>0</v>
      </c>
    </row>
    <row r="1437" spans="1:6" ht="16.5" customHeight="1" x14ac:dyDescent="0.45">
      <c r="A1437" s="743">
        <v>2015</v>
      </c>
      <c r="B1437" s="744"/>
      <c r="C1437" s="744"/>
      <c r="D1437" s="745"/>
      <c r="E1437" s="63">
        <v>0</v>
      </c>
      <c r="F1437" s="63">
        <v>0</v>
      </c>
    </row>
    <row r="1438" spans="1:6" ht="16.5" customHeight="1" x14ac:dyDescent="0.45">
      <c r="A1438" s="743">
        <v>2016</v>
      </c>
      <c r="B1438" s="744"/>
      <c r="C1438" s="744"/>
      <c r="D1438" s="745"/>
      <c r="E1438" s="63">
        <v>0</v>
      </c>
      <c r="F1438" s="63">
        <v>0</v>
      </c>
    </row>
    <row r="1439" spans="1:6" ht="16.5" customHeight="1" x14ac:dyDescent="0.45">
      <c r="A1439" s="746" t="s">
        <v>145</v>
      </c>
      <c r="B1439" s="747"/>
      <c r="C1439" s="747"/>
      <c r="D1439" s="748"/>
      <c r="E1439" s="58">
        <v>29722</v>
      </c>
      <c r="F1439" s="58">
        <v>29722</v>
      </c>
    </row>
    <row r="1440" spans="1:6" x14ac:dyDescent="0.45">
      <c r="A1440" s="749" t="s">
        <v>160</v>
      </c>
      <c r="B1440" s="749" t="s">
        <v>140</v>
      </c>
      <c r="C1440" s="749" t="s">
        <v>141</v>
      </c>
      <c r="D1440" s="56">
        <v>1998</v>
      </c>
      <c r="E1440" s="57">
        <v>41593</v>
      </c>
      <c r="F1440" s="57">
        <v>41593</v>
      </c>
    </row>
    <row r="1441" spans="1:6" x14ac:dyDescent="0.45">
      <c r="A1441" s="750"/>
      <c r="B1441" s="750"/>
      <c r="C1441" s="750"/>
      <c r="D1441" s="56">
        <v>1999</v>
      </c>
      <c r="E1441" s="57">
        <v>6362</v>
      </c>
      <c r="F1441" s="57">
        <v>6362</v>
      </c>
    </row>
    <row r="1442" spans="1:6" x14ac:dyDescent="0.45">
      <c r="A1442" s="750"/>
      <c r="B1442" s="750"/>
      <c r="C1442" s="750"/>
      <c r="D1442" s="56">
        <v>2000</v>
      </c>
      <c r="E1442" s="57">
        <v>26862</v>
      </c>
      <c r="F1442" s="57">
        <v>26862</v>
      </c>
    </row>
    <row r="1443" spans="1:6" x14ac:dyDescent="0.45">
      <c r="A1443" s="750"/>
      <c r="B1443" s="750"/>
      <c r="C1443" s="750"/>
      <c r="D1443" s="56">
        <v>2001</v>
      </c>
      <c r="E1443" s="57">
        <v>70648</v>
      </c>
      <c r="F1443" s="57">
        <v>70648</v>
      </c>
    </row>
    <row r="1444" spans="1:6" x14ac:dyDescent="0.45">
      <c r="A1444" s="750"/>
      <c r="B1444" s="750"/>
      <c r="C1444" s="750"/>
      <c r="D1444" s="56">
        <v>2002</v>
      </c>
      <c r="E1444" s="57">
        <v>116793</v>
      </c>
      <c r="F1444" s="57">
        <v>116793</v>
      </c>
    </row>
    <row r="1445" spans="1:6" x14ac:dyDescent="0.45">
      <c r="A1445" s="750"/>
      <c r="B1445" s="750"/>
      <c r="C1445" s="750"/>
      <c r="D1445" s="56">
        <v>2003</v>
      </c>
      <c r="E1445" s="57">
        <v>110249</v>
      </c>
      <c r="F1445" s="57">
        <v>110249</v>
      </c>
    </row>
    <row r="1446" spans="1:6" x14ac:dyDescent="0.45">
      <c r="A1446" s="750"/>
      <c r="B1446" s="750"/>
      <c r="C1446" s="750"/>
      <c r="D1446" s="56">
        <v>2004</v>
      </c>
      <c r="E1446" s="57">
        <v>82220</v>
      </c>
      <c r="F1446" s="57">
        <v>82220</v>
      </c>
    </row>
    <row r="1447" spans="1:6" x14ac:dyDescent="0.45">
      <c r="A1447" s="750"/>
      <c r="B1447" s="750"/>
      <c r="C1447" s="750"/>
      <c r="D1447" s="56">
        <v>2005</v>
      </c>
      <c r="E1447" s="57">
        <v>115425</v>
      </c>
      <c r="F1447" s="57">
        <v>115425</v>
      </c>
    </row>
    <row r="1448" spans="1:6" x14ac:dyDescent="0.45">
      <c r="A1448" s="750"/>
      <c r="B1448" s="750"/>
      <c r="C1448" s="750"/>
      <c r="D1448" s="56">
        <v>2006</v>
      </c>
      <c r="E1448" s="57">
        <v>119088</v>
      </c>
      <c r="F1448" s="57">
        <v>119088</v>
      </c>
    </row>
    <row r="1449" spans="1:6" x14ac:dyDescent="0.45">
      <c r="A1449" s="750"/>
      <c r="B1449" s="750"/>
      <c r="C1449" s="750"/>
      <c r="D1449" s="56">
        <v>2007</v>
      </c>
      <c r="E1449" s="57">
        <v>114686</v>
      </c>
      <c r="F1449" s="57">
        <v>114686</v>
      </c>
    </row>
    <row r="1450" spans="1:6" x14ac:dyDescent="0.45">
      <c r="A1450" s="750"/>
      <c r="B1450" s="750"/>
      <c r="C1450" s="750"/>
      <c r="D1450" s="56">
        <v>2008</v>
      </c>
      <c r="E1450" s="57">
        <v>90149</v>
      </c>
      <c r="F1450" s="57">
        <v>90149</v>
      </c>
    </row>
    <row r="1451" spans="1:6" x14ac:dyDescent="0.45">
      <c r="A1451" s="750"/>
      <c r="B1451" s="750"/>
      <c r="C1451" s="750"/>
      <c r="D1451" s="56">
        <v>2009</v>
      </c>
      <c r="E1451" s="57">
        <v>125150</v>
      </c>
      <c r="F1451" s="57">
        <v>125150</v>
      </c>
    </row>
    <row r="1452" spans="1:6" x14ac:dyDescent="0.45">
      <c r="A1452" s="750"/>
      <c r="B1452" s="750"/>
      <c r="C1452" s="750"/>
      <c r="D1452" s="56">
        <v>2010</v>
      </c>
      <c r="E1452" s="57">
        <v>150216</v>
      </c>
      <c r="F1452" s="57">
        <v>150216</v>
      </c>
    </row>
    <row r="1453" spans="1:6" x14ac:dyDescent="0.45">
      <c r="A1453" s="750"/>
      <c r="B1453" s="750"/>
      <c r="C1453" s="750"/>
      <c r="D1453" s="56">
        <v>2011</v>
      </c>
      <c r="E1453" s="57">
        <v>101603</v>
      </c>
      <c r="F1453" s="57">
        <v>101603</v>
      </c>
    </row>
    <row r="1454" spans="1:6" x14ac:dyDescent="0.45">
      <c r="A1454" s="750"/>
      <c r="B1454" s="750"/>
      <c r="C1454" s="750"/>
      <c r="D1454" s="56">
        <v>2012</v>
      </c>
      <c r="E1454" s="57">
        <v>54990</v>
      </c>
      <c r="F1454" s="57">
        <v>54990</v>
      </c>
    </row>
    <row r="1455" spans="1:6" x14ac:dyDescent="0.45">
      <c r="A1455" s="750"/>
      <c r="B1455" s="750"/>
      <c r="C1455" s="750"/>
      <c r="D1455" s="56">
        <v>2013</v>
      </c>
      <c r="E1455" s="57">
        <v>53521</v>
      </c>
      <c r="F1455" s="57">
        <v>53521</v>
      </c>
    </row>
    <row r="1456" spans="1:6" x14ac:dyDescent="0.45">
      <c r="A1456" s="750"/>
      <c r="B1456" s="750"/>
      <c r="C1456" s="750"/>
      <c r="D1456" s="56">
        <v>2014</v>
      </c>
      <c r="E1456" s="57">
        <v>52865</v>
      </c>
      <c r="F1456" s="57">
        <v>52865</v>
      </c>
    </row>
    <row r="1457" spans="1:6" x14ac:dyDescent="0.45">
      <c r="A1457" s="750"/>
      <c r="B1457" s="750"/>
      <c r="C1457" s="750"/>
      <c r="D1457" s="56">
        <v>2015</v>
      </c>
      <c r="E1457" s="57">
        <v>48653</v>
      </c>
      <c r="F1457" s="57">
        <v>48653</v>
      </c>
    </row>
    <row r="1458" spans="1:6" x14ac:dyDescent="0.45">
      <c r="A1458" s="750"/>
      <c r="B1458" s="750"/>
      <c r="C1458" s="751"/>
      <c r="D1458" s="56">
        <v>2016</v>
      </c>
      <c r="E1458" s="57">
        <v>20980</v>
      </c>
      <c r="F1458" s="57">
        <v>20980</v>
      </c>
    </row>
    <row r="1459" spans="1:6" ht="16.5" customHeight="1" x14ac:dyDescent="0.45">
      <c r="A1459" s="750"/>
      <c r="B1459" s="750"/>
      <c r="C1459" s="746" t="s">
        <v>142</v>
      </c>
      <c r="D1459" s="748"/>
      <c r="E1459" s="58">
        <v>1502053</v>
      </c>
      <c r="F1459" s="58">
        <v>1502053</v>
      </c>
    </row>
    <row r="1460" spans="1:6" x14ac:dyDescent="0.45">
      <c r="A1460" s="750"/>
      <c r="B1460" s="750"/>
      <c r="C1460" s="749" t="s">
        <v>143</v>
      </c>
      <c r="D1460" s="56">
        <v>2007</v>
      </c>
      <c r="E1460" s="57">
        <v>2518</v>
      </c>
      <c r="F1460" s="57">
        <v>2518</v>
      </c>
    </row>
    <row r="1461" spans="1:6" x14ac:dyDescent="0.45">
      <c r="A1461" s="750"/>
      <c r="B1461" s="750"/>
      <c r="C1461" s="750"/>
      <c r="D1461" s="56">
        <v>2008</v>
      </c>
      <c r="E1461" s="57">
        <v>11832</v>
      </c>
      <c r="F1461" s="57">
        <v>11832</v>
      </c>
    </row>
    <row r="1462" spans="1:6" x14ac:dyDescent="0.45">
      <c r="A1462" s="750"/>
      <c r="B1462" s="750"/>
      <c r="C1462" s="750"/>
      <c r="D1462" s="56">
        <v>2009</v>
      </c>
      <c r="E1462" s="57">
        <v>8480</v>
      </c>
      <c r="F1462" s="57">
        <v>8480</v>
      </c>
    </row>
    <row r="1463" spans="1:6" x14ac:dyDescent="0.45">
      <c r="A1463" s="750"/>
      <c r="B1463" s="750"/>
      <c r="C1463" s="750"/>
      <c r="D1463" s="56">
        <v>2010</v>
      </c>
      <c r="E1463" s="57">
        <v>5481</v>
      </c>
      <c r="F1463" s="57">
        <v>5481</v>
      </c>
    </row>
    <row r="1464" spans="1:6" x14ac:dyDescent="0.45">
      <c r="A1464" s="750"/>
      <c r="B1464" s="750"/>
      <c r="C1464" s="750"/>
      <c r="D1464" s="56">
        <v>2011</v>
      </c>
      <c r="E1464" s="57">
        <v>7618</v>
      </c>
      <c r="F1464" s="57">
        <v>7618</v>
      </c>
    </row>
    <row r="1465" spans="1:6" x14ac:dyDescent="0.45">
      <c r="A1465" s="750"/>
      <c r="B1465" s="750"/>
      <c r="C1465" s="750"/>
      <c r="D1465" s="56">
        <v>2012</v>
      </c>
      <c r="E1465" s="57">
        <v>4936</v>
      </c>
      <c r="F1465" s="57">
        <v>4936</v>
      </c>
    </row>
    <row r="1466" spans="1:6" x14ac:dyDescent="0.45">
      <c r="A1466" s="750"/>
      <c r="B1466" s="750"/>
      <c r="C1466" s="750"/>
      <c r="D1466" s="56">
        <v>2013</v>
      </c>
      <c r="E1466" s="57">
        <v>6506</v>
      </c>
      <c r="F1466" s="57">
        <v>6506</v>
      </c>
    </row>
    <row r="1467" spans="1:6" x14ac:dyDescent="0.45">
      <c r="A1467" s="750"/>
      <c r="B1467" s="750"/>
      <c r="C1467" s="750"/>
      <c r="D1467" s="56">
        <v>2014</v>
      </c>
      <c r="E1467" s="57">
        <v>27138</v>
      </c>
      <c r="F1467" s="57">
        <v>27138</v>
      </c>
    </row>
    <row r="1468" spans="1:6" x14ac:dyDescent="0.45">
      <c r="A1468" s="750"/>
      <c r="B1468" s="750"/>
      <c r="C1468" s="750"/>
      <c r="D1468" s="56">
        <v>2015</v>
      </c>
      <c r="E1468" s="57">
        <v>31364</v>
      </c>
      <c r="F1468" s="57">
        <v>31364</v>
      </c>
    </row>
    <row r="1469" spans="1:6" x14ac:dyDescent="0.45">
      <c r="A1469" s="750"/>
      <c r="B1469" s="750"/>
      <c r="C1469" s="751"/>
      <c r="D1469" s="56">
        <v>2016</v>
      </c>
      <c r="E1469" s="57">
        <v>4155</v>
      </c>
      <c r="F1469" s="57">
        <v>4155</v>
      </c>
    </row>
    <row r="1470" spans="1:6" ht="16.5" customHeight="1" x14ac:dyDescent="0.45">
      <c r="A1470" s="750"/>
      <c r="B1470" s="751"/>
      <c r="C1470" s="746" t="s">
        <v>142</v>
      </c>
      <c r="D1470" s="748"/>
      <c r="E1470" s="58">
        <v>110028</v>
      </c>
      <c r="F1470" s="58">
        <v>110028</v>
      </c>
    </row>
    <row r="1471" spans="1:6" ht="16.5" customHeight="1" x14ac:dyDescent="0.45">
      <c r="A1471" s="750"/>
      <c r="B1471" s="743">
        <v>1991</v>
      </c>
      <c r="C1471" s="744"/>
      <c r="D1471" s="745"/>
      <c r="E1471" s="63">
        <v>0</v>
      </c>
      <c r="F1471" s="64">
        <v>0</v>
      </c>
    </row>
    <row r="1472" spans="1:6" ht="16.5" customHeight="1" x14ac:dyDescent="0.45">
      <c r="A1472" s="750"/>
      <c r="B1472" s="743">
        <v>1992</v>
      </c>
      <c r="C1472" s="744"/>
      <c r="D1472" s="745"/>
      <c r="E1472" s="63">
        <v>0</v>
      </c>
      <c r="F1472" s="64">
        <v>0</v>
      </c>
    </row>
    <row r="1473" spans="1:6" ht="16.5" customHeight="1" x14ac:dyDescent="0.45">
      <c r="A1473" s="750"/>
      <c r="B1473" s="743">
        <v>1993</v>
      </c>
      <c r="C1473" s="744"/>
      <c r="D1473" s="745"/>
      <c r="E1473" s="63">
        <v>0</v>
      </c>
      <c r="F1473" s="64">
        <v>0</v>
      </c>
    </row>
    <row r="1474" spans="1:6" ht="16.5" customHeight="1" x14ac:dyDescent="0.45">
      <c r="A1474" s="750"/>
      <c r="B1474" s="743">
        <v>1994</v>
      </c>
      <c r="C1474" s="744"/>
      <c r="D1474" s="745"/>
      <c r="E1474" s="63">
        <v>0</v>
      </c>
      <c r="F1474" s="64">
        <v>0</v>
      </c>
    </row>
    <row r="1475" spans="1:6" ht="16.5" customHeight="1" x14ac:dyDescent="0.45">
      <c r="A1475" s="750"/>
      <c r="B1475" s="743">
        <v>1995</v>
      </c>
      <c r="C1475" s="744"/>
      <c r="D1475" s="745"/>
      <c r="E1475" s="63">
        <v>0</v>
      </c>
      <c r="F1475" s="64">
        <v>0</v>
      </c>
    </row>
    <row r="1476" spans="1:6" ht="16.5" customHeight="1" x14ac:dyDescent="0.45">
      <c r="A1476" s="750"/>
      <c r="B1476" s="743">
        <v>1996</v>
      </c>
      <c r="C1476" s="744"/>
      <c r="D1476" s="745"/>
      <c r="E1476" s="63">
        <v>0</v>
      </c>
      <c r="F1476" s="64">
        <v>0</v>
      </c>
    </row>
    <row r="1477" spans="1:6" ht="16.5" customHeight="1" x14ac:dyDescent="0.45">
      <c r="A1477" s="750"/>
      <c r="B1477" s="743">
        <v>1997</v>
      </c>
      <c r="C1477" s="744"/>
      <c r="D1477" s="745"/>
      <c r="E1477" s="63">
        <v>0</v>
      </c>
      <c r="F1477" s="64">
        <v>0</v>
      </c>
    </row>
    <row r="1478" spans="1:6" ht="16.5" customHeight="1" x14ac:dyDescent="0.45">
      <c r="A1478" s="750"/>
      <c r="B1478" s="743">
        <v>1998</v>
      </c>
      <c r="C1478" s="744"/>
      <c r="D1478" s="745"/>
      <c r="E1478" s="60">
        <v>41593</v>
      </c>
      <c r="F1478" s="61">
        <v>41593</v>
      </c>
    </row>
    <row r="1479" spans="1:6" ht="16.5" customHeight="1" x14ac:dyDescent="0.45">
      <c r="A1479" s="750"/>
      <c r="B1479" s="743">
        <v>1999</v>
      </c>
      <c r="C1479" s="744"/>
      <c r="D1479" s="745"/>
      <c r="E1479" s="60">
        <v>6362</v>
      </c>
      <c r="F1479" s="61">
        <v>6362</v>
      </c>
    </row>
    <row r="1480" spans="1:6" ht="16.5" customHeight="1" x14ac:dyDescent="0.45">
      <c r="A1480" s="750"/>
      <c r="B1480" s="743">
        <v>2000</v>
      </c>
      <c r="C1480" s="744"/>
      <c r="D1480" s="745"/>
      <c r="E1480" s="60">
        <v>26862</v>
      </c>
      <c r="F1480" s="61">
        <v>26862</v>
      </c>
    </row>
    <row r="1481" spans="1:6" ht="16.5" customHeight="1" x14ac:dyDescent="0.45">
      <c r="A1481" s="750"/>
      <c r="B1481" s="743">
        <v>2001</v>
      </c>
      <c r="C1481" s="744"/>
      <c r="D1481" s="745"/>
      <c r="E1481" s="60">
        <v>70648</v>
      </c>
      <c r="F1481" s="61">
        <v>70648</v>
      </c>
    </row>
    <row r="1482" spans="1:6" ht="16.5" customHeight="1" x14ac:dyDescent="0.45">
      <c r="A1482" s="750"/>
      <c r="B1482" s="743">
        <v>2002</v>
      </c>
      <c r="C1482" s="744"/>
      <c r="D1482" s="745"/>
      <c r="E1482" s="60">
        <v>116793</v>
      </c>
      <c r="F1482" s="61">
        <v>116793</v>
      </c>
    </row>
    <row r="1483" spans="1:6" ht="16.5" customHeight="1" x14ac:dyDescent="0.45">
      <c r="A1483" s="750"/>
      <c r="B1483" s="743">
        <v>2003</v>
      </c>
      <c r="C1483" s="744"/>
      <c r="D1483" s="745"/>
      <c r="E1483" s="60">
        <v>110249</v>
      </c>
      <c r="F1483" s="61">
        <v>110249</v>
      </c>
    </row>
    <row r="1484" spans="1:6" ht="16.5" customHeight="1" x14ac:dyDescent="0.45">
      <c r="A1484" s="750"/>
      <c r="B1484" s="743">
        <v>2004</v>
      </c>
      <c r="C1484" s="744"/>
      <c r="D1484" s="745"/>
      <c r="E1484" s="60">
        <v>82220</v>
      </c>
      <c r="F1484" s="61">
        <v>82220</v>
      </c>
    </row>
    <row r="1485" spans="1:6" ht="16.5" customHeight="1" x14ac:dyDescent="0.45">
      <c r="A1485" s="750"/>
      <c r="B1485" s="743">
        <v>2005</v>
      </c>
      <c r="C1485" s="744"/>
      <c r="D1485" s="745"/>
      <c r="E1485" s="60">
        <v>115425</v>
      </c>
      <c r="F1485" s="61">
        <v>115425</v>
      </c>
    </row>
    <row r="1486" spans="1:6" ht="16.5" customHeight="1" x14ac:dyDescent="0.45">
      <c r="A1486" s="750"/>
      <c r="B1486" s="743">
        <v>2006</v>
      </c>
      <c r="C1486" s="744"/>
      <c r="D1486" s="745"/>
      <c r="E1486" s="60">
        <v>119088</v>
      </c>
      <c r="F1486" s="61">
        <v>119088</v>
      </c>
    </row>
    <row r="1487" spans="1:6" ht="16.5" customHeight="1" x14ac:dyDescent="0.45">
      <c r="A1487" s="750"/>
      <c r="B1487" s="743">
        <v>2007</v>
      </c>
      <c r="C1487" s="744"/>
      <c r="D1487" s="745"/>
      <c r="E1487" s="60">
        <v>117204</v>
      </c>
      <c r="F1487" s="61">
        <v>117204</v>
      </c>
    </row>
    <row r="1488" spans="1:6" ht="16.5" customHeight="1" x14ac:dyDescent="0.45">
      <c r="A1488" s="750"/>
      <c r="B1488" s="743">
        <v>2008</v>
      </c>
      <c r="C1488" s="744"/>
      <c r="D1488" s="745"/>
      <c r="E1488" s="60">
        <v>101981</v>
      </c>
      <c r="F1488" s="61">
        <v>101981</v>
      </c>
    </row>
    <row r="1489" spans="1:6" ht="16.5" customHeight="1" x14ac:dyDescent="0.45">
      <c r="A1489" s="750"/>
      <c r="B1489" s="743">
        <v>2009</v>
      </c>
      <c r="C1489" s="744"/>
      <c r="D1489" s="745"/>
      <c r="E1489" s="60">
        <v>133630</v>
      </c>
      <c r="F1489" s="61">
        <v>133630</v>
      </c>
    </row>
    <row r="1490" spans="1:6" ht="16.5" customHeight="1" x14ac:dyDescent="0.45">
      <c r="A1490" s="750"/>
      <c r="B1490" s="743">
        <v>2010</v>
      </c>
      <c r="C1490" s="744"/>
      <c r="D1490" s="745"/>
      <c r="E1490" s="60">
        <v>155697</v>
      </c>
      <c r="F1490" s="61">
        <v>155697</v>
      </c>
    </row>
    <row r="1491" spans="1:6" ht="16.5" customHeight="1" x14ac:dyDescent="0.45">
      <c r="A1491" s="750"/>
      <c r="B1491" s="743">
        <v>2011</v>
      </c>
      <c r="C1491" s="744"/>
      <c r="D1491" s="745"/>
      <c r="E1491" s="60">
        <v>109221</v>
      </c>
      <c r="F1491" s="61">
        <v>109221</v>
      </c>
    </row>
    <row r="1492" spans="1:6" ht="16.5" customHeight="1" x14ac:dyDescent="0.45">
      <c r="A1492" s="750"/>
      <c r="B1492" s="743">
        <v>2012</v>
      </c>
      <c r="C1492" s="744"/>
      <c r="D1492" s="745"/>
      <c r="E1492" s="60">
        <v>59926</v>
      </c>
      <c r="F1492" s="61">
        <v>59926</v>
      </c>
    </row>
    <row r="1493" spans="1:6" ht="16.5" customHeight="1" x14ac:dyDescent="0.45">
      <c r="A1493" s="750"/>
      <c r="B1493" s="743">
        <v>2013</v>
      </c>
      <c r="C1493" s="744"/>
      <c r="D1493" s="745"/>
      <c r="E1493" s="60">
        <v>60027</v>
      </c>
      <c r="F1493" s="61">
        <v>60027</v>
      </c>
    </row>
    <row r="1494" spans="1:6" ht="16.5" customHeight="1" x14ac:dyDescent="0.45">
      <c r="A1494" s="750"/>
      <c r="B1494" s="743">
        <v>2014</v>
      </c>
      <c r="C1494" s="744"/>
      <c r="D1494" s="745"/>
      <c r="E1494" s="60">
        <v>80003</v>
      </c>
      <c r="F1494" s="61">
        <v>80003</v>
      </c>
    </row>
    <row r="1495" spans="1:6" ht="16.5" customHeight="1" x14ac:dyDescent="0.45">
      <c r="A1495" s="750"/>
      <c r="B1495" s="743">
        <v>2015</v>
      </c>
      <c r="C1495" s="744"/>
      <c r="D1495" s="745"/>
      <c r="E1495" s="60">
        <v>80017</v>
      </c>
      <c r="F1495" s="61">
        <v>80017</v>
      </c>
    </row>
    <row r="1496" spans="1:6" ht="16.5" customHeight="1" x14ac:dyDescent="0.45">
      <c r="A1496" s="750"/>
      <c r="B1496" s="743">
        <v>2016</v>
      </c>
      <c r="C1496" s="744"/>
      <c r="D1496" s="745"/>
      <c r="E1496" s="60">
        <v>25135</v>
      </c>
      <c r="F1496" s="61">
        <v>25135</v>
      </c>
    </row>
    <row r="1497" spans="1:6" ht="16.5" customHeight="1" x14ac:dyDescent="0.45">
      <c r="A1497" s="751"/>
      <c r="B1497" s="746" t="s">
        <v>145</v>
      </c>
      <c r="C1497" s="747"/>
      <c r="D1497" s="748"/>
      <c r="E1497" s="58">
        <v>1612081</v>
      </c>
      <c r="F1497" s="58">
        <v>1612081</v>
      </c>
    </row>
    <row r="1498" spans="1:6" ht="16.5" customHeight="1" x14ac:dyDescent="0.45">
      <c r="A1498" s="743">
        <v>1991</v>
      </c>
      <c r="B1498" s="744"/>
      <c r="C1498" s="744"/>
      <c r="D1498" s="745"/>
      <c r="E1498" s="63">
        <v>0</v>
      </c>
      <c r="F1498" s="63">
        <v>0</v>
      </c>
    </row>
    <row r="1499" spans="1:6" ht="16.5" customHeight="1" x14ac:dyDescent="0.45">
      <c r="A1499" s="743">
        <v>1992</v>
      </c>
      <c r="B1499" s="744"/>
      <c r="C1499" s="744"/>
      <c r="D1499" s="745"/>
      <c r="E1499" s="63">
        <v>0</v>
      </c>
      <c r="F1499" s="63">
        <v>0</v>
      </c>
    </row>
    <row r="1500" spans="1:6" ht="16.5" customHeight="1" x14ac:dyDescent="0.45">
      <c r="A1500" s="743">
        <v>1993</v>
      </c>
      <c r="B1500" s="744"/>
      <c r="C1500" s="744"/>
      <c r="D1500" s="745"/>
      <c r="E1500" s="63">
        <v>0</v>
      </c>
      <c r="F1500" s="63">
        <v>0</v>
      </c>
    </row>
    <row r="1501" spans="1:6" ht="16.5" customHeight="1" x14ac:dyDescent="0.45">
      <c r="A1501" s="743">
        <v>1994</v>
      </c>
      <c r="B1501" s="744"/>
      <c r="C1501" s="744"/>
      <c r="D1501" s="745"/>
      <c r="E1501" s="63">
        <v>0</v>
      </c>
      <c r="F1501" s="63">
        <v>0</v>
      </c>
    </row>
    <row r="1502" spans="1:6" ht="16.5" customHeight="1" x14ac:dyDescent="0.45">
      <c r="A1502" s="743">
        <v>1995</v>
      </c>
      <c r="B1502" s="744"/>
      <c r="C1502" s="744"/>
      <c r="D1502" s="745"/>
      <c r="E1502" s="63">
        <v>0</v>
      </c>
      <c r="F1502" s="63">
        <v>0</v>
      </c>
    </row>
    <row r="1503" spans="1:6" ht="16.5" customHeight="1" x14ac:dyDescent="0.45">
      <c r="A1503" s="743">
        <v>1996</v>
      </c>
      <c r="B1503" s="744"/>
      <c r="C1503" s="744"/>
      <c r="D1503" s="745"/>
      <c r="E1503" s="63">
        <v>0</v>
      </c>
      <c r="F1503" s="63">
        <v>0</v>
      </c>
    </row>
    <row r="1504" spans="1:6" ht="16.5" customHeight="1" x14ac:dyDescent="0.45">
      <c r="A1504" s="743">
        <v>1997</v>
      </c>
      <c r="B1504" s="744"/>
      <c r="C1504" s="744"/>
      <c r="D1504" s="745"/>
      <c r="E1504" s="63">
        <v>0</v>
      </c>
      <c r="F1504" s="63">
        <v>0</v>
      </c>
    </row>
    <row r="1505" spans="1:6" ht="16.5" customHeight="1" x14ac:dyDescent="0.45">
      <c r="A1505" s="743">
        <v>1998</v>
      </c>
      <c r="B1505" s="744"/>
      <c r="C1505" s="744"/>
      <c r="D1505" s="745"/>
      <c r="E1505" s="60">
        <v>41593</v>
      </c>
      <c r="F1505" s="60">
        <v>41593</v>
      </c>
    </row>
    <row r="1506" spans="1:6" ht="16.5" customHeight="1" x14ac:dyDescent="0.45">
      <c r="A1506" s="743">
        <v>1999</v>
      </c>
      <c r="B1506" s="744"/>
      <c r="C1506" s="744"/>
      <c r="D1506" s="745"/>
      <c r="E1506" s="60">
        <v>6362</v>
      </c>
      <c r="F1506" s="60">
        <v>6362</v>
      </c>
    </row>
    <row r="1507" spans="1:6" ht="16.5" customHeight="1" x14ac:dyDescent="0.45">
      <c r="A1507" s="743">
        <v>2000</v>
      </c>
      <c r="B1507" s="744"/>
      <c r="C1507" s="744"/>
      <c r="D1507" s="745"/>
      <c r="E1507" s="60">
        <v>26862</v>
      </c>
      <c r="F1507" s="60">
        <v>26862</v>
      </c>
    </row>
    <row r="1508" spans="1:6" ht="16.5" customHeight="1" x14ac:dyDescent="0.45">
      <c r="A1508" s="743">
        <v>2001</v>
      </c>
      <c r="B1508" s="744"/>
      <c r="C1508" s="744"/>
      <c r="D1508" s="745"/>
      <c r="E1508" s="60">
        <v>70648</v>
      </c>
      <c r="F1508" s="60">
        <v>70648</v>
      </c>
    </row>
    <row r="1509" spans="1:6" ht="16.5" customHeight="1" x14ac:dyDescent="0.45">
      <c r="A1509" s="743">
        <v>2002</v>
      </c>
      <c r="B1509" s="744"/>
      <c r="C1509" s="744"/>
      <c r="D1509" s="745"/>
      <c r="E1509" s="60">
        <v>116793</v>
      </c>
      <c r="F1509" s="60">
        <v>116793</v>
      </c>
    </row>
    <row r="1510" spans="1:6" ht="16.5" customHeight="1" x14ac:dyDescent="0.45">
      <c r="A1510" s="743">
        <v>2003</v>
      </c>
      <c r="B1510" s="744"/>
      <c r="C1510" s="744"/>
      <c r="D1510" s="745"/>
      <c r="E1510" s="60">
        <v>110249</v>
      </c>
      <c r="F1510" s="60">
        <v>110249</v>
      </c>
    </row>
    <row r="1511" spans="1:6" ht="16.5" customHeight="1" x14ac:dyDescent="0.45">
      <c r="A1511" s="743">
        <v>2004</v>
      </c>
      <c r="B1511" s="744"/>
      <c r="C1511" s="744"/>
      <c r="D1511" s="745"/>
      <c r="E1511" s="60">
        <v>82220</v>
      </c>
      <c r="F1511" s="60">
        <v>82220</v>
      </c>
    </row>
    <row r="1512" spans="1:6" ht="16.5" customHeight="1" x14ac:dyDescent="0.45">
      <c r="A1512" s="743">
        <v>2005</v>
      </c>
      <c r="B1512" s="744"/>
      <c r="C1512" s="744"/>
      <c r="D1512" s="745"/>
      <c r="E1512" s="60">
        <v>115425</v>
      </c>
      <c r="F1512" s="60">
        <v>115425</v>
      </c>
    </row>
    <row r="1513" spans="1:6" ht="16.5" customHeight="1" x14ac:dyDescent="0.45">
      <c r="A1513" s="743">
        <v>2006</v>
      </c>
      <c r="B1513" s="744"/>
      <c r="C1513" s="744"/>
      <c r="D1513" s="745"/>
      <c r="E1513" s="60">
        <v>119088</v>
      </c>
      <c r="F1513" s="60">
        <v>119088</v>
      </c>
    </row>
    <row r="1514" spans="1:6" ht="16.5" customHeight="1" x14ac:dyDescent="0.45">
      <c r="A1514" s="743">
        <v>2007</v>
      </c>
      <c r="B1514" s="744"/>
      <c r="C1514" s="744"/>
      <c r="D1514" s="745"/>
      <c r="E1514" s="60">
        <v>117204</v>
      </c>
      <c r="F1514" s="60">
        <v>117204</v>
      </c>
    </row>
    <row r="1515" spans="1:6" ht="16.5" customHeight="1" x14ac:dyDescent="0.45">
      <c r="A1515" s="743">
        <v>2008</v>
      </c>
      <c r="B1515" s="744"/>
      <c r="C1515" s="744"/>
      <c r="D1515" s="745"/>
      <c r="E1515" s="60">
        <v>101981</v>
      </c>
      <c r="F1515" s="60">
        <v>101981</v>
      </c>
    </row>
    <row r="1516" spans="1:6" ht="16.5" customHeight="1" x14ac:dyDescent="0.45">
      <c r="A1516" s="743">
        <v>2009</v>
      </c>
      <c r="B1516" s="744"/>
      <c r="C1516" s="744"/>
      <c r="D1516" s="745"/>
      <c r="E1516" s="60">
        <v>133630</v>
      </c>
      <c r="F1516" s="60">
        <v>133630</v>
      </c>
    </row>
    <row r="1517" spans="1:6" ht="16.5" customHeight="1" x14ac:dyDescent="0.45">
      <c r="A1517" s="743">
        <v>2010</v>
      </c>
      <c r="B1517" s="744"/>
      <c r="C1517" s="744"/>
      <c r="D1517" s="745"/>
      <c r="E1517" s="60">
        <v>155697</v>
      </c>
      <c r="F1517" s="60">
        <v>155697</v>
      </c>
    </row>
    <row r="1518" spans="1:6" ht="16.5" customHeight="1" x14ac:dyDescent="0.45">
      <c r="A1518" s="743">
        <v>2011</v>
      </c>
      <c r="B1518" s="744"/>
      <c r="C1518" s="744"/>
      <c r="D1518" s="745"/>
      <c r="E1518" s="60">
        <v>109221</v>
      </c>
      <c r="F1518" s="60">
        <v>109221</v>
      </c>
    </row>
    <row r="1519" spans="1:6" ht="16.5" customHeight="1" x14ac:dyDescent="0.45">
      <c r="A1519" s="743">
        <v>2012</v>
      </c>
      <c r="B1519" s="744"/>
      <c r="C1519" s="744"/>
      <c r="D1519" s="745"/>
      <c r="E1519" s="60">
        <v>59926</v>
      </c>
      <c r="F1519" s="60">
        <v>59926</v>
      </c>
    </row>
    <row r="1520" spans="1:6" ht="16.5" customHeight="1" x14ac:dyDescent="0.45">
      <c r="A1520" s="743">
        <v>2013</v>
      </c>
      <c r="B1520" s="744"/>
      <c r="C1520" s="744"/>
      <c r="D1520" s="745"/>
      <c r="E1520" s="60">
        <v>60027</v>
      </c>
      <c r="F1520" s="60">
        <v>60027</v>
      </c>
    </row>
    <row r="1521" spans="1:6" ht="16.5" customHeight="1" x14ac:dyDescent="0.45">
      <c r="A1521" s="743">
        <v>2014</v>
      </c>
      <c r="B1521" s="744"/>
      <c r="C1521" s="744"/>
      <c r="D1521" s="745"/>
      <c r="E1521" s="60">
        <v>80003</v>
      </c>
      <c r="F1521" s="60">
        <v>80003</v>
      </c>
    </row>
    <row r="1522" spans="1:6" ht="16.5" customHeight="1" x14ac:dyDescent="0.45">
      <c r="A1522" s="743">
        <v>2015</v>
      </c>
      <c r="B1522" s="744"/>
      <c r="C1522" s="744"/>
      <c r="D1522" s="745"/>
      <c r="E1522" s="60">
        <v>80017</v>
      </c>
      <c r="F1522" s="60">
        <v>80017</v>
      </c>
    </row>
    <row r="1523" spans="1:6" ht="16.5" customHeight="1" x14ac:dyDescent="0.45">
      <c r="A1523" s="743">
        <v>2016</v>
      </c>
      <c r="B1523" s="744"/>
      <c r="C1523" s="744"/>
      <c r="D1523" s="745"/>
      <c r="E1523" s="60">
        <v>25135</v>
      </c>
      <c r="F1523" s="60">
        <v>25135</v>
      </c>
    </row>
    <row r="1524" spans="1:6" ht="16.5" customHeight="1" x14ac:dyDescent="0.45">
      <c r="A1524" s="746" t="s">
        <v>145</v>
      </c>
      <c r="B1524" s="747"/>
      <c r="C1524" s="747"/>
      <c r="D1524" s="748"/>
      <c r="E1524" s="58">
        <v>1612081</v>
      </c>
      <c r="F1524" s="58">
        <v>1612081</v>
      </c>
    </row>
    <row r="1525" spans="1:6" x14ac:dyDescent="0.45">
      <c r="A1525" s="749" t="s">
        <v>161</v>
      </c>
      <c r="B1525" s="749" t="s">
        <v>146</v>
      </c>
      <c r="C1525" s="749" t="s">
        <v>149</v>
      </c>
      <c r="D1525" s="56">
        <v>1991</v>
      </c>
      <c r="E1525" s="57">
        <v>1349</v>
      </c>
      <c r="F1525" s="57">
        <v>1349</v>
      </c>
    </row>
    <row r="1526" spans="1:6" x14ac:dyDescent="0.45">
      <c r="A1526" s="750"/>
      <c r="B1526" s="750"/>
      <c r="C1526" s="750"/>
      <c r="D1526" s="56">
        <v>1992</v>
      </c>
      <c r="E1526" s="57">
        <v>1038</v>
      </c>
      <c r="F1526" s="57">
        <v>1038</v>
      </c>
    </row>
    <row r="1527" spans="1:6" x14ac:dyDescent="0.45">
      <c r="A1527" s="750"/>
      <c r="B1527" s="750"/>
      <c r="C1527" s="750"/>
      <c r="D1527" s="56">
        <v>1993</v>
      </c>
      <c r="E1527" s="59">
        <v>510</v>
      </c>
      <c r="F1527" s="59">
        <v>510</v>
      </c>
    </row>
    <row r="1528" spans="1:6" x14ac:dyDescent="0.45">
      <c r="A1528" s="750"/>
      <c r="B1528" s="750"/>
      <c r="C1528" s="750"/>
      <c r="D1528" s="56">
        <v>1994</v>
      </c>
      <c r="E1528" s="59">
        <v>994</v>
      </c>
      <c r="F1528" s="59">
        <v>994</v>
      </c>
    </row>
    <row r="1529" spans="1:6" x14ac:dyDescent="0.45">
      <c r="A1529" s="750"/>
      <c r="B1529" s="750"/>
      <c r="C1529" s="750"/>
      <c r="D1529" s="56">
        <v>1995</v>
      </c>
      <c r="E1529" s="57">
        <v>2063</v>
      </c>
      <c r="F1529" s="57">
        <v>2063</v>
      </c>
    </row>
    <row r="1530" spans="1:6" x14ac:dyDescent="0.45">
      <c r="A1530" s="750"/>
      <c r="B1530" s="750"/>
      <c r="C1530" s="750"/>
      <c r="D1530" s="56">
        <v>1996</v>
      </c>
      <c r="E1530" s="57">
        <v>1327</v>
      </c>
      <c r="F1530" s="57">
        <v>1327</v>
      </c>
    </row>
    <row r="1531" spans="1:6" x14ac:dyDescent="0.45">
      <c r="A1531" s="750"/>
      <c r="B1531" s="750"/>
      <c r="C1531" s="750"/>
      <c r="D1531" s="56">
        <v>1997</v>
      </c>
      <c r="E1531" s="59">
        <v>785</v>
      </c>
      <c r="F1531" s="59">
        <v>785</v>
      </c>
    </row>
    <row r="1532" spans="1:6" x14ac:dyDescent="0.45">
      <c r="A1532" s="750"/>
      <c r="B1532" s="750"/>
      <c r="C1532" s="750"/>
      <c r="D1532" s="56">
        <v>1998</v>
      </c>
      <c r="E1532" s="59">
        <v>228</v>
      </c>
      <c r="F1532" s="59">
        <v>228</v>
      </c>
    </row>
    <row r="1533" spans="1:6" x14ac:dyDescent="0.45">
      <c r="A1533" s="750"/>
      <c r="B1533" s="750"/>
      <c r="C1533" s="750"/>
      <c r="D1533" s="56">
        <v>1999</v>
      </c>
      <c r="E1533" s="59">
        <v>105</v>
      </c>
      <c r="F1533" s="59">
        <v>105</v>
      </c>
    </row>
    <row r="1534" spans="1:6" x14ac:dyDescent="0.45">
      <c r="A1534" s="750"/>
      <c r="B1534" s="750"/>
      <c r="C1534" s="750"/>
      <c r="D1534" s="56">
        <v>2000</v>
      </c>
      <c r="E1534" s="59">
        <v>294</v>
      </c>
      <c r="F1534" s="59">
        <v>294</v>
      </c>
    </row>
    <row r="1535" spans="1:6" x14ac:dyDescent="0.45">
      <c r="A1535" s="750"/>
      <c r="B1535" s="750"/>
      <c r="C1535" s="750"/>
      <c r="D1535" s="56">
        <v>2001</v>
      </c>
      <c r="E1535" s="59">
        <v>83</v>
      </c>
      <c r="F1535" s="59">
        <v>83</v>
      </c>
    </row>
    <row r="1536" spans="1:6" x14ac:dyDescent="0.45">
      <c r="A1536" s="750"/>
      <c r="B1536" s="750"/>
      <c r="C1536" s="750"/>
      <c r="D1536" s="56">
        <v>2002</v>
      </c>
      <c r="E1536" s="59">
        <v>79</v>
      </c>
      <c r="F1536" s="59">
        <v>79</v>
      </c>
    </row>
    <row r="1537" spans="1:6" x14ac:dyDescent="0.45">
      <c r="A1537" s="750"/>
      <c r="B1537" s="750"/>
      <c r="C1537" s="750"/>
      <c r="D1537" s="56">
        <v>2003</v>
      </c>
      <c r="E1537" s="59">
        <v>57</v>
      </c>
      <c r="F1537" s="59">
        <v>57</v>
      </c>
    </row>
    <row r="1538" spans="1:6" x14ac:dyDescent="0.45">
      <c r="A1538" s="750"/>
      <c r="B1538" s="750"/>
      <c r="C1538" s="750"/>
      <c r="D1538" s="56">
        <v>2004</v>
      </c>
      <c r="E1538" s="59">
        <v>30</v>
      </c>
      <c r="F1538" s="59">
        <v>30</v>
      </c>
    </row>
    <row r="1539" spans="1:6" x14ac:dyDescent="0.45">
      <c r="A1539" s="750"/>
      <c r="B1539" s="750"/>
      <c r="C1539" s="750"/>
      <c r="D1539" s="56">
        <v>2005</v>
      </c>
      <c r="E1539" s="59">
        <v>21</v>
      </c>
      <c r="F1539" s="59">
        <v>21</v>
      </c>
    </row>
    <row r="1540" spans="1:6" x14ac:dyDescent="0.45">
      <c r="A1540" s="750"/>
      <c r="B1540" s="750"/>
      <c r="C1540" s="750"/>
      <c r="D1540" s="56">
        <v>2006</v>
      </c>
      <c r="E1540" s="59">
        <v>0</v>
      </c>
      <c r="F1540" s="59">
        <v>0</v>
      </c>
    </row>
    <row r="1541" spans="1:6" x14ac:dyDescent="0.45">
      <c r="A1541" s="750"/>
      <c r="B1541" s="750"/>
      <c r="C1541" s="751"/>
      <c r="D1541" s="56">
        <v>2007</v>
      </c>
      <c r="E1541" s="59">
        <v>0</v>
      </c>
      <c r="F1541" s="59">
        <v>0</v>
      </c>
    </row>
    <row r="1542" spans="1:6" ht="16.5" customHeight="1" x14ac:dyDescent="0.45">
      <c r="A1542" s="750"/>
      <c r="B1542" s="751"/>
      <c r="C1542" s="746" t="s">
        <v>142</v>
      </c>
      <c r="D1542" s="748"/>
      <c r="E1542" s="58">
        <v>8963</v>
      </c>
      <c r="F1542" s="58">
        <v>8963</v>
      </c>
    </row>
    <row r="1543" spans="1:6" ht="16.5" customHeight="1" x14ac:dyDescent="0.45">
      <c r="A1543" s="750"/>
      <c r="B1543" s="743">
        <v>1991</v>
      </c>
      <c r="C1543" s="744"/>
      <c r="D1543" s="745"/>
      <c r="E1543" s="60">
        <v>1349</v>
      </c>
      <c r="F1543" s="61">
        <v>1349</v>
      </c>
    </row>
    <row r="1544" spans="1:6" ht="16.5" customHeight="1" x14ac:dyDescent="0.45">
      <c r="A1544" s="750"/>
      <c r="B1544" s="743">
        <v>1992</v>
      </c>
      <c r="C1544" s="744"/>
      <c r="D1544" s="745"/>
      <c r="E1544" s="60">
        <v>1038</v>
      </c>
      <c r="F1544" s="61">
        <v>1038</v>
      </c>
    </row>
    <row r="1545" spans="1:6" ht="16.5" customHeight="1" x14ac:dyDescent="0.45">
      <c r="A1545" s="750"/>
      <c r="B1545" s="743">
        <v>1993</v>
      </c>
      <c r="C1545" s="744"/>
      <c r="D1545" s="745"/>
      <c r="E1545" s="63">
        <v>510</v>
      </c>
      <c r="F1545" s="64">
        <v>510</v>
      </c>
    </row>
    <row r="1546" spans="1:6" ht="16.5" customHeight="1" x14ac:dyDescent="0.45">
      <c r="A1546" s="750"/>
      <c r="B1546" s="743">
        <v>1994</v>
      </c>
      <c r="C1546" s="744"/>
      <c r="D1546" s="745"/>
      <c r="E1546" s="63">
        <v>994</v>
      </c>
      <c r="F1546" s="64">
        <v>994</v>
      </c>
    </row>
    <row r="1547" spans="1:6" ht="16.5" customHeight="1" x14ac:dyDescent="0.45">
      <c r="A1547" s="750"/>
      <c r="B1547" s="743">
        <v>1995</v>
      </c>
      <c r="C1547" s="744"/>
      <c r="D1547" s="745"/>
      <c r="E1547" s="60">
        <v>2063</v>
      </c>
      <c r="F1547" s="61">
        <v>2063</v>
      </c>
    </row>
    <row r="1548" spans="1:6" ht="16.5" customHeight="1" x14ac:dyDescent="0.45">
      <c r="A1548" s="750"/>
      <c r="B1548" s="743">
        <v>1996</v>
      </c>
      <c r="C1548" s="744"/>
      <c r="D1548" s="745"/>
      <c r="E1548" s="60">
        <v>1327</v>
      </c>
      <c r="F1548" s="61">
        <v>1327</v>
      </c>
    </row>
    <row r="1549" spans="1:6" ht="16.5" customHeight="1" x14ac:dyDescent="0.45">
      <c r="A1549" s="750"/>
      <c r="B1549" s="743">
        <v>1997</v>
      </c>
      <c r="C1549" s="744"/>
      <c r="D1549" s="745"/>
      <c r="E1549" s="63">
        <v>785</v>
      </c>
      <c r="F1549" s="64">
        <v>785</v>
      </c>
    </row>
    <row r="1550" spans="1:6" ht="16.5" customHeight="1" x14ac:dyDescent="0.45">
      <c r="A1550" s="750"/>
      <c r="B1550" s="743">
        <v>1998</v>
      </c>
      <c r="C1550" s="744"/>
      <c r="D1550" s="745"/>
      <c r="E1550" s="63">
        <v>228</v>
      </c>
      <c r="F1550" s="64">
        <v>228</v>
      </c>
    </row>
    <row r="1551" spans="1:6" ht="16.5" customHeight="1" x14ac:dyDescent="0.45">
      <c r="A1551" s="750"/>
      <c r="B1551" s="743">
        <v>1999</v>
      </c>
      <c r="C1551" s="744"/>
      <c r="D1551" s="745"/>
      <c r="E1551" s="63">
        <v>105</v>
      </c>
      <c r="F1551" s="64">
        <v>105</v>
      </c>
    </row>
    <row r="1552" spans="1:6" ht="16.5" customHeight="1" x14ac:dyDescent="0.45">
      <c r="A1552" s="750"/>
      <c r="B1552" s="743">
        <v>2000</v>
      </c>
      <c r="C1552" s="744"/>
      <c r="D1552" s="745"/>
      <c r="E1552" s="63">
        <v>294</v>
      </c>
      <c r="F1552" s="64">
        <v>294</v>
      </c>
    </row>
    <row r="1553" spans="1:6" ht="16.5" customHeight="1" x14ac:dyDescent="0.45">
      <c r="A1553" s="750"/>
      <c r="B1553" s="743">
        <v>2001</v>
      </c>
      <c r="C1553" s="744"/>
      <c r="D1553" s="745"/>
      <c r="E1553" s="63">
        <v>83</v>
      </c>
      <c r="F1553" s="64">
        <v>83</v>
      </c>
    </row>
    <row r="1554" spans="1:6" ht="16.5" customHeight="1" x14ac:dyDescent="0.45">
      <c r="A1554" s="750"/>
      <c r="B1554" s="743">
        <v>2002</v>
      </c>
      <c r="C1554" s="744"/>
      <c r="D1554" s="745"/>
      <c r="E1554" s="63">
        <v>79</v>
      </c>
      <c r="F1554" s="64">
        <v>79</v>
      </c>
    </row>
    <row r="1555" spans="1:6" ht="16.5" customHeight="1" x14ac:dyDescent="0.45">
      <c r="A1555" s="750"/>
      <c r="B1555" s="743">
        <v>2003</v>
      </c>
      <c r="C1555" s="744"/>
      <c r="D1555" s="745"/>
      <c r="E1555" s="63">
        <v>57</v>
      </c>
      <c r="F1555" s="64">
        <v>57</v>
      </c>
    </row>
    <row r="1556" spans="1:6" ht="16.5" customHeight="1" x14ac:dyDescent="0.45">
      <c r="A1556" s="750"/>
      <c r="B1556" s="743">
        <v>2004</v>
      </c>
      <c r="C1556" s="744"/>
      <c r="D1556" s="745"/>
      <c r="E1556" s="63">
        <v>30</v>
      </c>
      <c r="F1556" s="64">
        <v>30</v>
      </c>
    </row>
    <row r="1557" spans="1:6" ht="16.5" customHeight="1" x14ac:dyDescent="0.45">
      <c r="A1557" s="750"/>
      <c r="B1557" s="743">
        <v>2005</v>
      </c>
      <c r="C1557" s="744"/>
      <c r="D1557" s="745"/>
      <c r="E1557" s="63">
        <v>21</v>
      </c>
      <c r="F1557" s="64">
        <v>21</v>
      </c>
    </row>
    <row r="1558" spans="1:6" ht="16.5" customHeight="1" x14ac:dyDescent="0.45">
      <c r="A1558" s="750"/>
      <c r="B1558" s="743">
        <v>2006</v>
      </c>
      <c r="C1558" s="744"/>
      <c r="D1558" s="745"/>
      <c r="E1558" s="63">
        <v>0</v>
      </c>
      <c r="F1558" s="64">
        <v>0</v>
      </c>
    </row>
    <row r="1559" spans="1:6" ht="16.5" customHeight="1" x14ac:dyDescent="0.45">
      <c r="A1559" s="750"/>
      <c r="B1559" s="743">
        <v>2007</v>
      </c>
      <c r="C1559" s="744"/>
      <c r="D1559" s="745"/>
      <c r="E1559" s="63">
        <v>0</v>
      </c>
      <c r="F1559" s="64">
        <v>0</v>
      </c>
    </row>
    <row r="1560" spans="1:6" ht="16.5" customHeight="1" x14ac:dyDescent="0.45">
      <c r="A1560" s="750"/>
      <c r="B1560" s="743">
        <v>2008</v>
      </c>
      <c r="C1560" s="744"/>
      <c r="D1560" s="745"/>
      <c r="E1560" s="63">
        <v>0</v>
      </c>
      <c r="F1560" s="64">
        <v>0</v>
      </c>
    </row>
    <row r="1561" spans="1:6" ht="16.5" customHeight="1" x14ac:dyDescent="0.45">
      <c r="A1561" s="750"/>
      <c r="B1561" s="743">
        <v>2009</v>
      </c>
      <c r="C1561" s="744"/>
      <c r="D1561" s="745"/>
      <c r="E1561" s="63">
        <v>0</v>
      </c>
      <c r="F1561" s="64">
        <v>0</v>
      </c>
    </row>
    <row r="1562" spans="1:6" ht="16.5" customHeight="1" x14ac:dyDescent="0.45">
      <c r="A1562" s="750"/>
      <c r="B1562" s="743">
        <v>2010</v>
      </c>
      <c r="C1562" s="744"/>
      <c r="D1562" s="745"/>
      <c r="E1562" s="63">
        <v>0</v>
      </c>
      <c r="F1562" s="64">
        <v>0</v>
      </c>
    </row>
    <row r="1563" spans="1:6" ht="16.5" customHeight="1" x14ac:dyDescent="0.45">
      <c r="A1563" s="750"/>
      <c r="B1563" s="743">
        <v>2011</v>
      </c>
      <c r="C1563" s="744"/>
      <c r="D1563" s="745"/>
      <c r="E1563" s="63">
        <v>0</v>
      </c>
      <c r="F1563" s="64">
        <v>0</v>
      </c>
    </row>
    <row r="1564" spans="1:6" ht="16.5" customHeight="1" x14ac:dyDescent="0.45">
      <c r="A1564" s="750"/>
      <c r="B1564" s="743">
        <v>2012</v>
      </c>
      <c r="C1564" s="744"/>
      <c r="D1564" s="745"/>
      <c r="E1564" s="63">
        <v>0</v>
      </c>
      <c r="F1564" s="64">
        <v>0</v>
      </c>
    </row>
    <row r="1565" spans="1:6" ht="16.5" customHeight="1" x14ac:dyDescent="0.45">
      <c r="A1565" s="750"/>
      <c r="B1565" s="743">
        <v>2013</v>
      </c>
      <c r="C1565" s="744"/>
      <c r="D1565" s="745"/>
      <c r="E1565" s="63">
        <v>0</v>
      </c>
      <c r="F1565" s="64">
        <v>0</v>
      </c>
    </row>
    <row r="1566" spans="1:6" ht="16.5" customHeight="1" x14ac:dyDescent="0.45">
      <c r="A1566" s="750"/>
      <c r="B1566" s="743">
        <v>2014</v>
      </c>
      <c r="C1566" s="744"/>
      <c r="D1566" s="745"/>
      <c r="E1566" s="63">
        <v>0</v>
      </c>
      <c r="F1566" s="64">
        <v>0</v>
      </c>
    </row>
    <row r="1567" spans="1:6" ht="16.5" customHeight="1" x14ac:dyDescent="0.45">
      <c r="A1567" s="750"/>
      <c r="B1567" s="743">
        <v>2015</v>
      </c>
      <c r="C1567" s="744"/>
      <c r="D1567" s="745"/>
      <c r="E1567" s="63">
        <v>0</v>
      </c>
      <c r="F1567" s="64">
        <v>0</v>
      </c>
    </row>
    <row r="1568" spans="1:6" ht="16.5" customHeight="1" x14ac:dyDescent="0.45">
      <c r="A1568" s="750"/>
      <c r="B1568" s="743">
        <v>2016</v>
      </c>
      <c r="C1568" s="744"/>
      <c r="D1568" s="745"/>
      <c r="E1568" s="63">
        <v>0</v>
      </c>
      <c r="F1568" s="64">
        <v>0</v>
      </c>
    </row>
    <row r="1569" spans="1:6" ht="16.5" customHeight="1" x14ac:dyDescent="0.45">
      <c r="A1569" s="751"/>
      <c r="B1569" s="746" t="s">
        <v>145</v>
      </c>
      <c r="C1569" s="747"/>
      <c r="D1569" s="748"/>
      <c r="E1569" s="58">
        <v>8963</v>
      </c>
      <c r="F1569" s="58">
        <v>8963</v>
      </c>
    </row>
    <row r="1570" spans="1:6" ht="16.5" customHeight="1" x14ac:dyDescent="0.45">
      <c r="A1570" s="743">
        <v>1991</v>
      </c>
      <c r="B1570" s="744"/>
      <c r="C1570" s="744"/>
      <c r="D1570" s="745"/>
      <c r="E1570" s="60">
        <v>1349</v>
      </c>
      <c r="F1570" s="60">
        <v>1349</v>
      </c>
    </row>
    <row r="1571" spans="1:6" ht="16.5" customHeight="1" x14ac:dyDescent="0.45">
      <c r="A1571" s="743">
        <v>1992</v>
      </c>
      <c r="B1571" s="744"/>
      <c r="C1571" s="744"/>
      <c r="D1571" s="745"/>
      <c r="E1571" s="60">
        <v>1038</v>
      </c>
      <c r="F1571" s="60">
        <v>1038</v>
      </c>
    </row>
    <row r="1572" spans="1:6" ht="16.5" customHeight="1" x14ac:dyDescent="0.45">
      <c r="A1572" s="743">
        <v>1993</v>
      </c>
      <c r="B1572" s="744"/>
      <c r="C1572" s="744"/>
      <c r="D1572" s="745"/>
      <c r="E1572" s="63">
        <v>510</v>
      </c>
      <c r="F1572" s="63">
        <v>510</v>
      </c>
    </row>
    <row r="1573" spans="1:6" ht="16.5" customHeight="1" x14ac:dyDescent="0.45">
      <c r="A1573" s="743">
        <v>1994</v>
      </c>
      <c r="B1573" s="744"/>
      <c r="C1573" s="744"/>
      <c r="D1573" s="745"/>
      <c r="E1573" s="63">
        <v>994</v>
      </c>
      <c r="F1573" s="63">
        <v>994</v>
      </c>
    </row>
    <row r="1574" spans="1:6" ht="16.5" customHeight="1" x14ac:dyDescent="0.45">
      <c r="A1574" s="743">
        <v>1995</v>
      </c>
      <c r="B1574" s="744"/>
      <c r="C1574" s="744"/>
      <c r="D1574" s="745"/>
      <c r="E1574" s="60">
        <v>2063</v>
      </c>
      <c r="F1574" s="60">
        <v>2063</v>
      </c>
    </row>
    <row r="1575" spans="1:6" ht="16.5" customHeight="1" x14ac:dyDescent="0.45">
      <c r="A1575" s="743">
        <v>1996</v>
      </c>
      <c r="B1575" s="744"/>
      <c r="C1575" s="744"/>
      <c r="D1575" s="745"/>
      <c r="E1575" s="60">
        <v>1327</v>
      </c>
      <c r="F1575" s="60">
        <v>1327</v>
      </c>
    </row>
    <row r="1576" spans="1:6" ht="16.5" customHeight="1" x14ac:dyDescent="0.45">
      <c r="A1576" s="743">
        <v>1997</v>
      </c>
      <c r="B1576" s="744"/>
      <c r="C1576" s="744"/>
      <c r="D1576" s="745"/>
      <c r="E1576" s="63">
        <v>785</v>
      </c>
      <c r="F1576" s="63">
        <v>785</v>
      </c>
    </row>
    <row r="1577" spans="1:6" ht="16.5" customHeight="1" x14ac:dyDescent="0.45">
      <c r="A1577" s="743">
        <v>1998</v>
      </c>
      <c r="B1577" s="744"/>
      <c r="C1577" s="744"/>
      <c r="D1577" s="745"/>
      <c r="E1577" s="63">
        <v>228</v>
      </c>
      <c r="F1577" s="63">
        <v>228</v>
      </c>
    </row>
    <row r="1578" spans="1:6" ht="16.5" customHeight="1" x14ac:dyDescent="0.45">
      <c r="A1578" s="743">
        <v>1999</v>
      </c>
      <c r="B1578" s="744"/>
      <c r="C1578" s="744"/>
      <c r="D1578" s="745"/>
      <c r="E1578" s="63">
        <v>105</v>
      </c>
      <c r="F1578" s="63">
        <v>105</v>
      </c>
    </row>
    <row r="1579" spans="1:6" ht="16.5" customHeight="1" x14ac:dyDescent="0.45">
      <c r="A1579" s="743">
        <v>2000</v>
      </c>
      <c r="B1579" s="744"/>
      <c r="C1579" s="744"/>
      <c r="D1579" s="745"/>
      <c r="E1579" s="63">
        <v>294</v>
      </c>
      <c r="F1579" s="63">
        <v>294</v>
      </c>
    </row>
    <row r="1580" spans="1:6" ht="16.5" customHeight="1" x14ac:dyDescent="0.45">
      <c r="A1580" s="743">
        <v>2001</v>
      </c>
      <c r="B1580" s="744"/>
      <c r="C1580" s="744"/>
      <c r="D1580" s="745"/>
      <c r="E1580" s="63">
        <v>83</v>
      </c>
      <c r="F1580" s="63">
        <v>83</v>
      </c>
    </row>
    <row r="1581" spans="1:6" ht="16.5" customHeight="1" x14ac:dyDescent="0.45">
      <c r="A1581" s="743">
        <v>2002</v>
      </c>
      <c r="B1581" s="744"/>
      <c r="C1581" s="744"/>
      <c r="D1581" s="745"/>
      <c r="E1581" s="63">
        <v>79</v>
      </c>
      <c r="F1581" s="63">
        <v>79</v>
      </c>
    </row>
    <row r="1582" spans="1:6" ht="16.5" customHeight="1" x14ac:dyDescent="0.45">
      <c r="A1582" s="743">
        <v>2003</v>
      </c>
      <c r="B1582" s="744"/>
      <c r="C1582" s="744"/>
      <c r="D1582" s="745"/>
      <c r="E1582" s="63">
        <v>57</v>
      </c>
      <c r="F1582" s="63">
        <v>57</v>
      </c>
    </row>
    <row r="1583" spans="1:6" ht="16.5" customHeight="1" x14ac:dyDescent="0.45">
      <c r="A1583" s="743">
        <v>2004</v>
      </c>
      <c r="B1583" s="744"/>
      <c r="C1583" s="744"/>
      <c r="D1583" s="745"/>
      <c r="E1583" s="63">
        <v>30</v>
      </c>
      <c r="F1583" s="63">
        <v>30</v>
      </c>
    </row>
    <row r="1584" spans="1:6" ht="16.5" customHeight="1" x14ac:dyDescent="0.45">
      <c r="A1584" s="743">
        <v>2005</v>
      </c>
      <c r="B1584" s="744"/>
      <c r="C1584" s="744"/>
      <c r="D1584" s="745"/>
      <c r="E1584" s="63">
        <v>21</v>
      </c>
      <c r="F1584" s="63">
        <v>21</v>
      </c>
    </row>
    <row r="1585" spans="1:6" ht="16.5" customHeight="1" x14ac:dyDescent="0.45">
      <c r="A1585" s="743">
        <v>2006</v>
      </c>
      <c r="B1585" s="744"/>
      <c r="C1585" s="744"/>
      <c r="D1585" s="745"/>
      <c r="E1585" s="63">
        <v>0</v>
      </c>
      <c r="F1585" s="63">
        <v>0</v>
      </c>
    </row>
    <row r="1586" spans="1:6" ht="16.5" customHeight="1" x14ac:dyDescent="0.45">
      <c r="A1586" s="743">
        <v>2007</v>
      </c>
      <c r="B1586" s="744"/>
      <c r="C1586" s="744"/>
      <c r="D1586" s="745"/>
      <c r="E1586" s="63">
        <v>0</v>
      </c>
      <c r="F1586" s="63">
        <v>0</v>
      </c>
    </row>
    <row r="1587" spans="1:6" ht="16.5" customHeight="1" x14ac:dyDescent="0.45">
      <c r="A1587" s="743">
        <v>2008</v>
      </c>
      <c r="B1587" s="744"/>
      <c r="C1587" s="744"/>
      <c r="D1587" s="745"/>
      <c r="E1587" s="63">
        <v>0</v>
      </c>
      <c r="F1587" s="63">
        <v>0</v>
      </c>
    </row>
    <row r="1588" spans="1:6" ht="16.5" customHeight="1" x14ac:dyDescent="0.45">
      <c r="A1588" s="743">
        <v>2009</v>
      </c>
      <c r="B1588" s="744"/>
      <c r="C1588" s="744"/>
      <c r="D1588" s="745"/>
      <c r="E1588" s="63">
        <v>0</v>
      </c>
      <c r="F1588" s="63">
        <v>0</v>
      </c>
    </row>
    <row r="1589" spans="1:6" ht="16.5" customHeight="1" x14ac:dyDescent="0.45">
      <c r="A1589" s="743">
        <v>2010</v>
      </c>
      <c r="B1589" s="744"/>
      <c r="C1589" s="744"/>
      <c r="D1589" s="745"/>
      <c r="E1589" s="63">
        <v>0</v>
      </c>
      <c r="F1589" s="63">
        <v>0</v>
      </c>
    </row>
    <row r="1590" spans="1:6" ht="16.5" customHeight="1" x14ac:dyDescent="0.45">
      <c r="A1590" s="743">
        <v>2011</v>
      </c>
      <c r="B1590" s="744"/>
      <c r="C1590" s="744"/>
      <c r="D1590" s="745"/>
      <c r="E1590" s="63">
        <v>0</v>
      </c>
      <c r="F1590" s="63">
        <v>0</v>
      </c>
    </row>
    <row r="1591" spans="1:6" ht="16.5" customHeight="1" x14ac:dyDescent="0.45">
      <c r="A1591" s="743">
        <v>2012</v>
      </c>
      <c r="B1591" s="744"/>
      <c r="C1591" s="744"/>
      <c r="D1591" s="745"/>
      <c r="E1591" s="63">
        <v>0</v>
      </c>
      <c r="F1591" s="63">
        <v>0</v>
      </c>
    </row>
    <row r="1592" spans="1:6" ht="16.5" customHeight="1" x14ac:dyDescent="0.45">
      <c r="A1592" s="743">
        <v>2013</v>
      </c>
      <c r="B1592" s="744"/>
      <c r="C1592" s="744"/>
      <c r="D1592" s="745"/>
      <c r="E1592" s="63">
        <v>0</v>
      </c>
      <c r="F1592" s="63">
        <v>0</v>
      </c>
    </row>
    <row r="1593" spans="1:6" ht="16.5" customHeight="1" x14ac:dyDescent="0.45">
      <c r="A1593" s="743">
        <v>2014</v>
      </c>
      <c r="B1593" s="744"/>
      <c r="C1593" s="744"/>
      <c r="D1593" s="745"/>
      <c r="E1593" s="63">
        <v>0</v>
      </c>
      <c r="F1593" s="63">
        <v>0</v>
      </c>
    </row>
    <row r="1594" spans="1:6" ht="16.5" customHeight="1" x14ac:dyDescent="0.45">
      <c r="A1594" s="743">
        <v>2015</v>
      </c>
      <c r="B1594" s="744"/>
      <c r="C1594" s="744"/>
      <c r="D1594" s="745"/>
      <c r="E1594" s="63">
        <v>0</v>
      </c>
      <c r="F1594" s="63">
        <v>0</v>
      </c>
    </row>
    <row r="1595" spans="1:6" ht="16.5" customHeight="1" x14ac:dyDescent="0.45">
      <c r="A1595" s="743">
        <v>2016</v>
      </c>
      <c r="B1595" s="744"/>
      <c r="C1595" s="744"/>
      <c r="D1595" s="745"/>
      <c r="E1595" s="63">
        <v>0</v>
      </c>
      <c r="F1595" s="63">
        <v>0</v>
      </c>
    </row>
    <row r="1596" spans="1:6" ht="16.5" customHeight="1" x14ac:dyDescent="0.45">
      <c r="A1596" s="746" t="s">
        <v>145</v>
      </c>
      <c r="B1596" s="747"/>
      <c r="C1596" s="747"/>
      <c r="D1596" s="748"/>
      <c r="E1596" s="58">
        <v>8963</v>
      </c>
      <c r="F1596" s="58">
        <v>8963</v>
      </c>
    </row>
    <row r="1597" spans="1:6" ht="16.5" customHeight="1" x14ac:dyDescent="0.45">
      <c r="A1597" s="737">
        <v>1991</v>
      </c>
      <c r="B1597" s="738"/>
      <c r="C1597" s="738"/>
      <c r="D1597" s="739"/>
      <c r="E1597" s="65">
        <v>1104184</v>
      </c>
      <c r="F1597" s="65">
        <v>1104184</v>
      </c>
    </row>
    <row r="1598" spans="1:6" ht="16.5" customHeight="1" x14ac:dyDescent="0.45">
      <c r="A1598" s="737">
        <v>1992</v>
      </c>
      <c r="B1598" s="738"/>
      <c r="C1598" s="738"/>
      <c r="D1598" s="739"/>
      <c r="E1598" s="65">
        <v>1268374</v>
      </c>
      <c r="F1598" s="65">
        <v>1268374</v>
      </c>
    </row>
    <row r="1599" spans="1:6" ht="16.5" customHeight="1" x14ac:dyDescent="0.45">
      <c r="A1599" s="737">
        <v>1993</v>
      </c>
      <c r="B1599" s="738"/>
      <c r="C1599" s="738"/>
      <c r="D1599" s="739"/>
      <c r="E1599" s="65">
        <v>1435967</v>
      </c>
      <c r="F1599" s="65">
        <v>1435967</v>
      </c>
    </row>
    <row r="1600" spans="1:6" ht="16.5" customHeight="1" x14ac:dyDescent="0.45">
      <c r="A1600" s="737">
        <v>1994</v>
      </c>
      <c r="B1600" s="738"/>
      <c r="C1600" s="738"/>
      <c r="D1600" s="739"/>
      <c r="E1600" s="65">
        <v>1555602</v>
      </c>
      <c r="F1600" s="65">
        <v>1555602</v>
      </c>
    </row>
    <row r="1601" spans="1:6" ht="16.5" customHeight="1" x14ac:dyDescent="0.45">
      <c r="A1601" s="737">
        <v>1995</v>
      </c>
      <c r="B1601" s="738"/>
      <c r="C1601" s="738"/>
      <c r="D1601" s="739"/>
      <c r="E1601" s="65">
        <v>1555902</v>
      </c>
      <c r="F1601" s="65">
        <v>1555902</v>
      </c>
    </row>
    <row r="1602" spans="1:6" ht="16.5" customHeight="1" x14ac:dyDescent="0.45">
      <c r="A1602" s="737">
        <v>1996</v>
      </c>
      <c r="B1602" s="738"/>
      <c r="C1602" s="738"/>
      <c r="D1602" s="739"/>
      <c r="E1602" s="65">
        <v>1644132</v>
      </c>
      <c r="F1602" s="65">
        <v>1644132</v>
      </c>
    </row>
    <row r="1603" spans="1:6" ht="16.5" customHeight="1" x14ac:dyDescent="0.45">
      <c r="A1603" s="737">
        <v>1997</v>
      </c>
      <c r="B1603" s="738"/>
      <c r="C1603" s="738"/>
      <c r="D1603" s="739"/>
      <c r="E1603" s="65">
        <v>1512935</v>
      </c>
      <c r="F1603" s="65">
        <v>1512935</v>
      </c>
    </row>
    <row r="1604" spans="1:6" ht="16.5" customHeight="1" x14ac:dyDescent="0.45">
      <c r="A1604" s="737">
        <v>1998</v>
      </c>
      <c r="B1604" s="738"/>
      <c r="C1604" s="738"/>
      <c r="D1604" s="739"/>
      <c r="E1604" s="65">
        <v>779905</v>
      </c>
      <c r="F1604" s="65">
        <v>779905</v>
      </c>
    </row>
    <row r="1605" spans="1:6" ht="16.5" customHeight="1" x14ac:dyDescent="0.45">
      <c r="A1605" s="737">
        <v>1999</v>
      </c>
      <c r="B1605" s="738"/>
      <c r="C1605" s="738"/>
      <c r="D1605" s="739"/>
      <c r="E1605" s="65">
        <v>1273029</v>
      </c>
      <c r="F1605" s="65">
        <v>1273029</v>
      </c>
    </row>
    <row r="1606" spans="1:6" ht="16.5" customHeight="1" x14ac:dyDescent="0.45">
      <c r="A1606" s="737">
        <v>2000</v>
      </c>
      <c r="B1606" s="738"/>
      <c r="C1606" s="738"/>
      <c r="D1606" s="739"/>
      <c r="E1606" s="65">
        <v>1430460</v>
      </c>
      <c r="F1606" s="65">
        <v>1430460</v>
      </c>
    </row>
    <row r="1607" spans="1:6" ht="16.5" customHeight="1" x14ac:dyDescent="0.45">
      <c r="A1607" s="737">
        <v>2001</v>
      </c>
      <c r="B1607" s="738"/>
      <c r="C1607" s="738"/>
      <c r="D1607" s="739"/>
      <c r="E1607" s="65">
        <v>1451450</v>
      </c>
      <c r="F1607" s="65">
        <v>1451450</v>
      </c>
    </row>
    <row r="1608" spans="1:6" ht="16.5" customHeight="1" x14ac:dyDescent="0.45">
      <c r="A1608" s="737">
        <v>2002</v>
      </c>
      <c r="B1608" s="738"/>
      <c r="C1608" s="738"/>
      <c r="D1608" s="739"/>
      <c r="E1608" s="65">
        <v>1622268</v>
      </c>
      <c r="F1608" s="65">
        <v>1622268</v>
      </c>
    </row>
    <row r="1609" spans="1:6" ht="16.5" customHeight="1" x14ac:dyDescent="0.45">
      <c r="A1609" s="737">
        <v>2003</v>
      </c>
      <c r="B1609" s="738"/>
      <c r="C1609" s="738"/>
      <c r="D1609" s="739"/>
      <c r="E1609" s="65">
        <v>1318312</v>
      </c>
      <c r="F1609" s="65">
        <v>1318312</v>
      </c>
    </row>
    <row r="1610" spans="1:6" ht="16.5" customHeight="1" x14ac:dyDescent="0.45">
      <c r="A1610" s="737">
        <v>2004</v>
      </c>
      <c r="B1610" s="738"/>
      <c r="C1610" s="738"/>
      <c r="D1610" s="739"/>
      <c r="E1610" s="65">
        <v>1093652</v>
      </c>
      <c r="F1610" s="65">
        <v>1093652</v>
      </c>
    </row>
    <row r="1611" spans="1:6" ht="16.5" customHeight="1" x14ac:dyDescent="0.45">
      <c r="A1611" s="737">
        <v>2005</v>
      </c>
      <c r="B1611" s="738"/>
      <c r="C1611" s="738"/>
      <c r="D1611" s="739"/>
      <c r="E1611" s="65">
        <v>1142562</v>
      </c>
      <c r="F1611" s="65">
        <v>1142562</v>
      </c>
    </row>
    <row r="1612" spans="1:6" ht="16.5" customHeight="1" x14ac:dyDescent="0.45">
      <c r="A1612" s="737">
        <v>2006</v>
      </c>
      <c r="B1612" s="738"/>
      <c r="C1612" s="738"/>
      <c r="D1612" s="739"/>
      <c r="E1612" s="65">
        <v>1164254</v>
      </c>
      <c r="F1612" s="65">
        <v>1164254</v>
      </c>
    </row>
    <row r="1613" spans="1:6" ht="16.5" customHeight="1" x14ac:dyDescent="0.45">
      <c r="A1613" s="737">
        <v>2007</v>
      </c>
      <c r="B1613" s="738"/>
      <c r="C1613" s="738"/>
      <c r="D1613" s="739"/>
      <c r="E1613" s="65">
        <v>1219335</v>
      </c>
      <c r="F1613" s="65">
        <v>1219335</v>
      </c>
    </row>
    <row r="1614" spans="1:6" ht="16.5" customHeight="1" x14ac:dyDescent="0.45">
      <c r="A1614" s="737">
        <v>2008</v>
      </c>
      <c r="B1614" s="738"/>
      <c r="C1614" s="738"/>
      <c r="D1614" s="739"/>
      <c r="E1614" s="65">
        <v>1154483</v>
      </c>
      <c r="F1614" s="65">
        <v>1154483</v>
      </c>
    </row>
    <row r="1615" spans="1:6" ht="16.5" customHeight="1" x14ac:dyDescent="0.45">
      <c r="A1615" s="737">
        <v>2009</v>
      </c>
      <c r="B1615" s="738"/>
      <c r="C1615" s="738"/>
      <c r="D1615" s="739"/>
      <c r="E1615" s="65">
        <v>1394000</v>
      </c>
      <c r="F1615" s="65">
        <v>1394000</v>
      </c>
    </row>
    <row r="1616" spans="1:6" ht="16.5" customHeight="1" x14ac:dyDescent="0.45">
      <c r="A1616" s="737">
        <v>2010</v>
      </c>
      <c r="B1616" s="738"/>
      <c r="C1616" s="738"/>
      <c r="D1616" s="739"/>
      <c r="E1616" s="65">
        <v>1465426</v>
      </c>
      <c r="F1616" s="65">
        <v>1465426</v>
      </c>
    </row>
    <row r="1617" spans="1:6" ht="16.5" customHeight="1" x14ac:dyDescent="0.45">
      <c r="A1617" s="737">
        <v>2011</v>
      </c>
      <c r="B1617" s="738"/>
      <c r="C1617" s="738"/>
      <c r="D1617" s="739"/>
      <c r="E1617" s="65">
        <v>1474637</v>
      </c>
      <c r="F1617" s="65">
        <v>1474637</v>
      </c>
    </row>
    <row r="1618" spans="1:6" ht="16.5" customHeight="1" x14ac:dyDescent="0.45">
      <c r="A1618" s="737">
        <v>2012</v>
      </c>
      <c r="B1618" s="738"/>
      <c r="C1618" s="738"/>
      <c r="D1618" s="739"/>
      <c r="E1618" s="65">
        <v>1410857</v>
      </c>
      <c r="F1618" s="65">
        <v>1410857</v>
      </c>
    </row>
    <row r="1619" spans="1:6" ht="16.5" customHeight="1" x14ac:dyDescent="0.45">
      <c r="A1619" s="737">
        <v>2013</v>
      </c>
      <c r="B1619" s="738"/>
      <c r="C1619" s="738"/>
      <c r="D1619" s="739"/>
      <c r="E1619" s="65">
        <v>1383358</v>
      </c>
      <c r="F1619" s="65">
        <v>1383358</v>
      </c>
    </row>
    <row r="1620" spans="1:6" ht="16.5" customHeight="1" x14ac:dyDescent="0.45">
      <c r="A1620" s="737">
        <v>2014</v>
      </c>
      <c r="B1620" s="738"/>
      <c r="C1620" s="738"/>
      <c r="D1620" s="739"/>
      <c r="E1620" s="65">
        <v>1463893</v>
      </c>
      <c r="F1620" s="65">
        <v>1463893</v>
      </c>
    </row>
    <row r="1621" spans="1:6" ht="16.5" customHeight="1" x14ac:dyDescent="0.45">
      <c r="A1621" s="737">
        <v>2015</v>
      </c>
      <c r="B1621" s="738"/>
      <c r="C1621" s="738"/>
      <c r="D1621" s="739"/>
      <c r="E1621" s="65">
        <v>1589393</v>
      </c>
      <c r="F1621" s="65">
        <v>1589393</v>
      </c>
    </row>
    <row r="1622" spans="1:6" ht="16.5" customHeight="1" x14ac:dyDescent="0.45">
      <c r="A1622" s="737">
        <v>2016</v>
      </c>
      <c r="B1622" s="738"/>
      <c r="C1622" s="738"/>
      <c r="D1622" s="739"/>
      <c r="E1622" s="65">
        <v>509074</v>
      </c>
      <c r="F1622" s="65">
        <v>509074</v>
      </c>
    </row>
    <row r="1623" spans="1:6" ht="16.5" customHeight="1" x14ac:dyDescent="0.45">
      <c r="A1623" s="740" t="s">
        <v>162</v>
      </c>
      <c r="B1623" s="741"/>
      <c r="C1623" s="741"/>
      <c r="D1623" s="742"/>
      <c r="E1623" s="66">
        <v>34417444</v>
      </c>
      <c r="F1623" s="66">
        <v>34417444</v>
      </c>
    </row>
  </sheetData>
  <mergeCells count="1013">
    <mergeCell ref="C51:C60"/>
    <mergeCell ref="C61:D61"/>
    <mergeCell ref="B62:D62"/>
    <mergeCell ref="B63:D63"/>
    <mergeCell ref="B64:D64"/>
    <mergeCell ref="B65:D65"/>
    <mergeCell ref="A1:F1"/>
    <mergeCell ref="A2:F2"/>
    <mergeCell ref="A3:F3"/>
    <mergeCell ref="B4:C4"/>
    <mergeCell ref="A5:A196"/>
    <mergeCell ref="B5:B61"/>
    <mergeCell ref="C5:C30"/>
    <mergeCell ref="C31:D31"/>
    <mergeCell ref="C32:C49"/>
    <mergeCell ref="C50:D50"/>
    <mergeCell ref="B78:D78"/>
    <mergeCell ref="B79:D79"/>
    <mergeCell ref="B80:D80"/>
    <mergeCell ref="B81:D81"/>
    <mergeCell ref="B82:D82"/>
    <mergeCell ref="B83:D83"/>
    <mergeCell ref="B72:D72"/>
    <mergeCell ref="B73:D73"/>
    <mergeCell ref="B74:D74"/>
    <mergeCell ref="B75:D75"/>
    <mergeCell ref="B76:D76"/>
    <mergeCell ref="B77:D77"/>
    <mergeCell ref="B66:D66"/>
    <mergeCell ref="B67:D67"/>
    <mergeCell ref="B68:D68"/>
    <mergeCell ref="B69:D69"/>
    <mergeCell ref="B70:D70"/>
    <mergeCell ref="B71:D71"/>
    <mergeCell ref="B174:D174"/>
    <mergeCell ref="B175:D175"/>
    <mergeCell ref="B176:D176"/>
    <mergeCell ref="B177:D177"/>
    <mergeCell ref="B178:D178"/>
    <mergeCell ref="B179:D179"/>
    <mergeCell ref="C143:C168"/>
    <mergeCell ref="C169:D169"/>
    <mergeCell ref="B170:D170"/>
    <mergeCell ref="B171:D171"/>
    <mergeCell ref="B172:D172"/>
    <mergeCell ref="B173:D173"/>
    <mergeCell ref="B84:D84"/>
    <mergeCell ref="B85:D85"/>
    <mergeCell ref="B86:D86"/>
    <mergeCell ref="B87:D87"/>
    <mergeCell ref="B88:D88"/>
    <mergeCell ref="B89:B169"/>
    <mergeCell ref="C89:C114"/>
    <mergeCell ref="C115:D115"/>
    <mergeCell ref="C116:C141"/>
    <mergeCell ref="C142:D142"/>
    <mergeCell ref="B192:D192"/>
    <mergeCell ref="B193:D193"/>
    <mergeCell ref="B194:D194"/>
    <mergeCell ref="B195:D195"/>
    <mergeCell ref="B196:D196"/>
    <mergeCell ref="A197:D197"/>
    <mergeCell ref="B186:D186"/>
    <mergeCell ref="B187:D187"/>
    <mergeCell ref="B188:D188"/>
    <mergeCell ref="B189:D189"/>
    <mergeCell ref="B190:D190"/>
    <mergeCell ref="B191:D191"/>
    <mergeCell ref="B180:D180"/>
    <mergeCell ref="B181:D181"/>
    <mergeCell ref="B182:D182"/>
    <mergeCell ref="B183:D183"/>
    <mergeCell ref="B184:D184"/>
    <mergeCell ref="B185:D185"/>
    <mergeCell ref="A210:D210"/>
    <mergeCell ref="A211:D211"/>
    <mergeCell ref="A212:D212"/>
    <mergeCell ref="A213:D213"/>
    <mergeCell ref="A214:D214"/>
    <mergeCell ref="A215:D215"/>
    <mergeCell ref="A204:D204"/>
    <mergeCell ref="A205:D205"/>
    <mergeCell ref="A206:D206"/>
    <mergeCell ref="A207:D207"/>
    <mergeCell ref="A208:D208"/>
    <mergeCell ref="A209:D209"/>
    <mergeCell ref="A198:D198"/>
    <mergeCell ref="A199:D199"/>
    <mergeCell ref="A200:D200"/>
    <mergeCell ref="A201:D201"/>
    <mergeCell ref="A202:D202"/>
    <mergeCell ref="A203:D203"/>
    <mergeCell ref="B298:D298"/>
    <mergeCell ref="B299:D299"/>
    <mergeCell ref="B300:D300"/>
    <mergeCell ref="B301:D301"/>
    <mergeCell ref="B302:D302"/>
    <mergeCell ref="B303:D303"/>
    <mergeCell ref="A222:D222"/>
    <mergeCell ref="A223:D223"/>
    <mergeCell ref="A224:A432"/>
    <mergeCell ref="B224:B297"/>
    <mergeCell ref="C224:C249"/>
    <mergeCell ref="C250:D250"/>
    <mergeCell ref="C251:C275"/>
    <mergeCell ref="C276:D276"/>
    <mergeCell ref="C277:C296"/>
    <mergeCell ref="C297:D297"/>
    <mergeCell ref="A216:D216"/>
    <mergeCell ref="A217:D217"/>
    <mergeCell ref="A218:D218"/>
    <mergeCell ref="A219:D219"/>
    <mergeCell ref="A220:D220"/>
    <mergeCell ref="A221:D221"/>
    <mergeCell ref="B316:D316"/>
    <mergeCell ref="B317:D317"/>
    <mergeCell ref="B318:D318"/>
    <mergeCell ref="B319:D319"/>
    <mergeCell ref="B320:D320"/>
    <mergeCell ref="B321:D321"/>
    <mergeCell ref="B310:D310"/>
    <mergeCell ref="B311:D311"/>
    <mergeCell ref="B312:D312"/>
    <mergeCell ref="B313:D313"/>
    <mergeCell ref="B314:D314"/>
    <mergeCell ref="B315:D315"/>
    <mergeCell ref="B304:D304"/>
    <mergeCell ref="B305:D305"/>
    <mergeCell ref="B306:D306"/>
    <mergeCell ref="B307:D307"/>
    <mergeCell ref="B308:D308"/>
    <mergeCell ref="B309:D309"/>
    <mergeCell ref="B412:D412"/>
    <mergeCell ref="B413:D413"/>
    <mergeCell ref="B414:D414"/>
    <mergeCell ref="B415:D415"/>
    <mergeCell ref="B416:D416"/>
    <mergeCell ref="B417:D417"/>
    <mergeCell ref="B406:D406"/>
    <mergeCell ref="B407:D407"/>
    <mergeCell ref="B408:D408"/>
    <mergeCell ref="B409:D409"/>
    <mergeCell ref="B410:D410"/>
    <mergeCell ref="B411:D411"/>
    <mergeCell ref="B322:D322"/>
    <mergeCell ref="B323:D323"/>
    <mergeCell ref="B324:D324"/>
    <mergeCell ref="B325:B405"/>
    <mergeCell ref="C325:C350"/>
    <mergeCell ref="C351:D351"/>
    <mergeCell ref="C352:C377"/>
    <mergeCell ref="C378:D378"/>
    <mergeCell ref="C379:C404"/>
    <mergeCell ref="C405:D405"/>
    <mergeCell ref="B430:D430"/>
    <mergeCell ref="B431:D431"/>
    <mergeCell ref="B432:D432"/>
    <mergeCell ref="A433:D433"/>
    <mergeCell ref="A434:D434"/>
    <mergeCell ref="A435:D435"/>
    <mergeCell ref="B424:D424"/>
    <mergeCell ref="B425:D425"/>
    <mergeCell ref="B426:D426"/>
    <mergeCell ref="B427:D427"/>
    <mergeCell ref="B428:D428"/>
    <mergeCell ref="B429:D429"/>
    <mergeCell ref="B418:D418"/>
    <mergeCell ref="B419:D419"/>
    <mergeCell ref="B420:D420"/>
    <mergeCell ref="B421:D421"/>
    <mergeCell ref="B422:D422"/>
    <mergeCell ref="B423:D423"/>
    <mergeCell ref="A448:D448"/>
    <mergeCell ref="A449:D449"/>
    <mergeCell ref="A450:D450"/>
    <mergeCell ref="A451:D451"/>
    <mergeCell ref="A452:D452"/>
    <mergeCell ref="A453:D453"/>
    <mergeCell ref="A442:D442"/>
    <mergeCell ref="A443:D443"/>
    <mergeCell ref="A444:D444"/>
    <mergeCell ref="A445:D445"/>
    <mergeCell ref="A446:D446"/>
    <mergeCell ref="A447:D447"/>
    <mergeCell ref="A436:D436"/>
    <mergeCell ref="A437:D437"/>
    <mergeCell ref="A438:D438"/>
    <mergeCell ref="A439:D439"/>
    <mergeCell ref="A440:D440"/>
    <mergeCell ref="A441:D441"/>
    <mergeCell ref="B520:D520"/>
    <mergeCell ref="B521:D521"/>
    <mergeCell ref="B522:D522"/>
    <mergeCell ref="B523:D523"/>
    <mergeCell ref="B524:D524"/>
    <mergeCell ref="B525:D525"/>
    <mergeCell ref="A460:A632"/>
    <mergeCell ref="B460:B517"/>
    <mergeCell ref="C460:C485"/>
    <mergeCell ref="C486:D486"/>
    <mergeCell ref="C487:C497"/>
    <mergeCell ref="C498:D498"/>
    <mergeCell ref="C499:C516"/>
    <mergeCell ref="C517:D517"/>
    <mergeCell ref="B518:D518"/>
    <mergeCell ref="B519:D519"/>
    <mergeCell ref="A454:D454"/>
    <mergeCell ref="A455:D455"/>
    <mergeCell ref="A456:D456"/>
    <mergeCell ref="A457:D457"/>
    <mergeCell ref="A458:D458"/>
    <mergeCell ref="A459:D459"/>
    <mergeCell ref="B538:D538"/>
    <mergeCell ref="B539:D539"/>
    <mergeCell ref="B540:D540"/>
    <mergeCell ref="B541:D541"/>
    <mergeCell ref="B542:D542"/>
    <mergeCell ref="B543:D543"/>
    <mergeCell ref="B532:D532"/>
    <mergeCell ref="B533:D533"/>
    <mergeCell ref="B534:D534"/>
    <mergeCell ref="B535:D535"/>
    <mergeCell ref="B536:D536"/>
    <mergeCell ref="B537:D537"/>
    <mergeCell ref="B526:D526"/>
    <mergeCell ref="B527:D527"/>
    <mergeCell ref="B528:D528"/>
    <mergeCell ref="B529:D529"/>
    <mergeCell ref="B530:D530"/>
    <mergeCell ref="B531:D531"/>
    <mergeCell ref="B612:D612"/>
    <mergeCell ref="B613:D613"/>
    <mergeCell ref="B614:D614"/>
    <mergeCell ref="B615:D615"/>
    <mergeCell ref="B616:D616"/>
    <mergeCell ref="B617:D617"/>
    <mergeCell ref="B606:D606"/>
    <mergeCell ref="B607:D607"/>
    <mergeCell ref="B608:D608"/>
    <mergeCell ref="B609:D609"/>
    <mergeCell ref="B610:D610"/>
    <mergeCell ref="B611:D611"/>
    <mergeCell ref="B544:D544"/>
    <mergeCell ref="B545:B605"/>
    <mergeCell ref="C545:C570"/>
    <mergeCell ref="C571:D571"/>
    <mergeCell ref="C572:C594"/>
    <mergeCell ref="C595:D595"/>
    <mergeCell ref="C596:C604"/>
    <mergeCell ref="C605:D605"/>
    <mergeCell ref="B630:D630"/>
    <mergeCell ref="B631:D631"/>
    <mergeCell ref="B632:D632"/>
    <mergeCell ref="A633:D633"/>
    <mergeCell ref="A634:D634"/>
    <mergeCell ref="A635:D635"/>
    <mergeCell ref="B624:D624"/>
    <mergeCell ref="B625:D625"/>
    <mergeCell ref="B626:D626"/>
    <mergeCell ref="B627:D627"/>
    <mergeCell ref="B628:D628"/>
    <mergeCell ref="B629:D629"/>
    <mergeCell ref="B618:D618"/>
    <mergeCell ref="B619:D619"/>
    <mergeCell ref="B620:D620"/>
    <mergeCell ref="B621:D621"/>
    <mergeCell ref="B622:D622"/>
    <mergeCell ref="B623:D623"/>
    <mergeCell ref="A648:D648"/>
    <mergeCell ref="A649:D649"/>
    <mergeCell ref="A650:D650"/>
    <mergeCell ref="A651:D651"/>
    <mergeCell ref="A652:D652"/>
    <mergeCell ref="A653:D653"/>
    <mergeCell ref="A642:D642"/>
    <mergeCell ref="A643:D643"/>
    <mergeCell ref="A644:D644"/>
    <mergeCell ref="A645:D645"/>
    <mergeCell ref="A646:D646"/>
    <mergeCell ref="A647:D647"/>
    <mergeCell ref="A636:D636"/>
    <mergeCell ref="A637:D637"/>
    <mergeCell ref="A638:D638"/>
    <mergeCell ref="A639:D639"/>
    <mergeCell ref="A640:D640"/>
    <mergeCell ref="A641:D641"/>
    <mergeCell ref="B673:D673"/>
    <mergeCell ref="B674:D674"/>
    <mergeCell ref="B675:D675"/>
    <mergeCell ref="B676:D676"/>
    <mergeCell ref="B677:D677"/>
    <mergeCell ref="B678:D678"/>
    <mergeCell ref="A660:A693"/>
    <mergeCell ref="B660:B666"/>
    <mergeCell ref="C660:C665"/>
    <mergeCell ref="C666:D666"/>
    <mergeCell ref="B667:D667"/>
    <mergeCell ref="B668:D668"/>
    <mergeCell ref="B669:D669"/>
    <mergeCell ref="B670:D670"/>
    <mergeCell ref="B671:D671"/>
    <mergeCell ref="B672:D672"/>
    <mergeCell ref="A654:D654"/>
    <mergeCell ref="A655:D655"/>
    <mergeCell ref="A656:D656"/>
    <mergeCell ref="A657:D657"/>
    <mergeCell ref="A658:D658"/>
    <mergeCell ref="A659:D659"/>
    <mergeCell ref="B691:D691"/>
    <mergeCell ref="B692:D692"/>
    <mergeCell ref="B693:D693"/>
    <mergeCell ref="A694:D694"/>
    <mergeCell ref="A695:D695"/>
    <mergeCell ref="A696:D696"/>
    <mergeCell ref="B685:D685"/>
    <mergeCell ref="B686:D686"/>
    <mergeCell ref="B687:D687"/>
    <mergeCell ref="B688:D688"/>
    <mergeCell ref="B689:D689"/>
    <mergeCell ref="B690:D690"/>
    <mergeCell ref="B679:D679"/>
    <mergeCell ref="B680:D680"/>
    <mergeCell ref="B681:D681"/>
    <mergeCell ref="B682:D682"/>
    <mergeCell ref="B683:D683"/>
    <mergeCell ref="B684:D684"/>
    <mergeCell ref="A709:D709"/>
    <mergeCell ref="A710:D710"/>
    <mergeCell ref="A711:D711"/>
    <mergeCell ref="A712:D712"/>
    <mergeCell ref="A713:D713"/>
    <mergeCell ref="A714:D714"/>
    <mergeCell ref="A703:D703"/>
    <mergeCell ref="A704:D704"/>
    <mergeCell ref="A705:D705"/>
    <mergeCell ref="A706:D706"/>
    <mergeCell ref="A707:D707"/>
    <mergeCell ref="A708:D708"/>
    <mergeCell ref="A697:D697"/>
    <mergeCell ref="A698:D698"/>
    <mergeCell ref="A699:D699"/>
    <mergeCell ref="A700:D700"/>
    <mergeCell ref="A701:D701"/>
    <mergeCell ref="A702:D702"/>
    <mergeCell ref="B743:D743"/>
    <mergeCell ref="B744:D744"/>
    <mergeCell ref="B745:D745"/>
    <mergeCell ref="B746:D746"/>
    <mergeCell ref="B747:D747"/>
    <mergeCell ref="B748:D748"/>
    <mergeCell ref="A721:A763"/>
    <mergeCell ref="B721:B736"/>
    <mergeCell ref="C721:C735"/>
    <mergeCell ref="C736:D736"/>
    <mergeCell ref="B737:D737"/>
    <mergeCell ref="B738:D738"/>
    <mergeCell ref="B739:D739"/>
    <mergeCell ref="B740:D740"/>
    <mergeCell ref="B741:D741"/>
    <mergeCell ref="B742:D742"/>
    <mergeCell ref="A715:D715"/>
    <mergeCell ref="A716:D716"/>
    <mergeCell ref="A717:D717"/>
    <mergeCell ref="A718:D718"/>
    <mergeCell ref="A719:D719"/>
    <mergeCell ref="A720:D720"/>
    <mergeCell ref="B761:D761"/>
    <mergeCell ref="B762:D762"/>
    <mergeCell ref="B763:D763"/>
    <mergeCell ref="A764:D764"/>
    <mergeCell ref="A765:D765"/>
    <mergeCell ref="A766:D766"/>
    <mergeCell ref="B755:D755"/>
    <mergeCell ref="B756:D756"/>
    <mergeCell ref="B757:D757"/>
    <mergeCell ref="B758:D758"/>
    <mergeCell ref="B759:D759"/>
    <mergeCell ref="B760:D760"/>
    <mergeCell ref="B749:D749"/>
    <mergeCell ref="B750:D750"/>
    <mergeCell ref="B751:D751"/>
    <mergeCell ref="B752:D752"/>
    <mergeCell ref="B753:D753"/>
    <mergeCell ref="B754:D754"/>
    <mergeCell ref="A779:D779"/>
    <mergeCell ref="A780:D780"/>
    <mergeCell ref="A781:D781"/>
    <mergeCell ref="A782:D782"/>
    <mergeCell ref="A783:D783"/>
    <mergeCell ref="A784:D784"/>
    <mergeCell ref="A773:D773"/>
    <mergeCell ref="A774:D774"/>
    <mergeCell ref="A775:D775"/>
    <mergeCell ref="A776:D776"/>
    <mergeCell ref="A777:D777"/>
    <mergeCell ref="A778:D778"/>
    <mergeCell ref="A767:D767"/>
    <mergeCell ref="A768:D768"/>
    <mergeCell ref="A769:D769"/>
    <mergeCell ref="A770:D770"/>
    <mergeCell ref="A771:D771"/>
    <mergeCell ref="A772:D772"/>
    <mergeCell ref="B827:D827"/>
    <mergeCell ref="B828:D828"/>
    <mergeCell ref="B829:D829"/>
    <mergeCell ref="B830:D830"/>
    <mergeCell ref="B831:D831"/>
    <mergeCell ref="B832:D832"/>
    <mergeCell ref="A791:A849"/>
    <mergeCell ref="B791:B822"/>
    <mergeCell ref="C791:C805"/>
    <mergeCell ref="C806:D806"/>
    <mergeCell ref="C807:C821"/>
    <mergeCell ref="C822:D822"/>
    <mergeCell ref="B823:D823"/>
    <mergeCell ref="B824:D824"/>
    <mergeCell ref="B825:D825"/>
    <mergeCell ref="B826:D826"/>
    <mergeCell ref="A785:D785"/>
    <mergeCell ref="A786:D786"/>
    <mergeCell ref="A787:D787"/>
    <mergeCell ref="A788:D788"/>
    <mergeCell ref="A789:D789"/>
    <mergeCell ref="A790:D790"/>
    <mergeCell ref="B845:D845"/>
    <mergeCell ref="B846:D846"/>
    <mergeCell ref="B847:D847"/>
    <mergeCell ref="B848:D848"/>
    <mergeCell ref="B849:D849"/>
    <mergeCell ref="A850:D850"/>
    <mergeCell ref="B839:D839"/>
    <mergeCell ref="B840:D840"/>
    <mergeCell ref="B841:D841"/>
    <mergeCell ref="B842:D842"/>
    <mergeCell ref="B843:D843"/>
    <mergeCell ref="B844:D844"/>
    <mergeCell ref="B833:D833"/>
    <mergeCell ref="B834:D834"/>
    <mergeCell ref="B835:D835"/>
    <mergeCell ref="B836:D836"/>
    <mergeCell ref="B837:D837"/>
    <mergeCell ref="B838:D838"/>
    <mergeCell ref="A863:D863"/>
    <mergeCell ref="A864:D864"/>
    <mergeCell ref="A865:D865"/>
    <mergeCell ref="A866:D866"/>
    <mergeCell ref="A867:D867"/>
    <mergeCell ref="A868:D868"/>
    <mergeCell ref="A857:D857"/>
    <mergeCell ref="A858:D858"/>
    <mergeCell ref="A859:D859"/>
    <mergeCell ref="A860:D860"/>
    <mergeCell ref="A861:D861"/>
    <mergeCell ref="A862:D862"/>
    <mergeCell ref="A851:D851"/>
    <mergeCell ref="A852:D852"/>
    <mergeCell ref="A853:D853"/>
    <mergeCell ref="A854:D854"/>
    <mergeCell ref="A855:D855"/>
    <mergeCell ref="A856:D856"/>
    <mergeCell ref="B891:D891"/>
    <mergeCell ref="B892:D892"/>
    <mergeCell ref="B893:D893"/>
    <mergeCell ref="B894:D894"/>
    <mergeCell ref="B895:D895"/>
    <mergeCell ref="B896:D896"/>
    <mergeCell ref="A875:D875"/>
    <mergeCell ref="A876:D876"/>
    <mergeCell ref="A877:A970"/>
    <mergeCell ref="B877:B886"/>
    <mergeCell ref="C877:C885"/>
    <mergeCell ref="C886:D886"/>
    <mergeCell ref="B887:D887"/>
    <mergeCell ref="B888:D888"/>
    <mergeCell ref="B889:D889"/>
    <mergeCell ref="B890:D890"/>
    <mergeCell ref="A869:D869"/>
    <mergeCell ref="A870:D870"/>
    <mergeCell ref="A871:D871"/>
    <mergeCell ref="A872:D872"/>
    <mergeCell ref="A873:D873"/>
    <mergeCell ref="A874:D874"/>
    <mergeCell ref="B909:D909"/>
    <mergeCell ref="B910:D910"/>
    <mergeCell ref="B911:D911"/>
    <mergeCell ref="B912:D912"/>
    <mergeCell ref="B913:D913"/>
    <mergeCell ref="B914:B943"/>
    <mergeCell ref="C914:C922"/>
    <mergeCell ref="C923:D923"/>
    <mergeCell ref="C924:C932"/>
    <mergeCell ref="C933:D933"/>
    <mergeCell ref="B903:D903"/>
    <mergeCell ref="B904:D904"/>
    <mergeCell ref="B905:D905"/>
    <mergeCell ref="B906:D906"/>
    <mergeCell ref="B907:D907"/>
    <mergeCell ref="B908:D908"/>
    <mergeCell ref="B897:D897"/>
    <mergeCell ref="B898:D898"/>
    <mergeCell ref="B899:D899"/>
    <mergeCell ref="B900:D900"/>
    <mergeCell ref="B901:D901"/>
    <mergeCell ref="B902:D902"/>
    <mergeCell ref="B954:D954"/>
    <mergeCell ref="B955:D955"/>
    <mergeCell ref="B956:D956"/>
    <mergeCell ref="B957:D957"/>
    <mergeCell ref="B958:D958"/>
    <mergeCell ref="B959:D959"/>
    <mergeCell ref="B948:D948"/>
    <mergeCell ref="B949:D949"/>
    <mergeCell ref="B950:D950"/>
    <mergeCell ref="B951:D951"/>
    <mergeCell ref="B952:D952"/>
    <mergeCell ref="B953:D953"/>
    <mergeCell ref="C934:C942"/>
    <mergeCell ref="C943:D943"/>
    <mergeCell ref="B944:D944"/>
    <mergeCell ref="B945:D945"/>
    <mergeCell ref="B946:D946"/>
    <mergeCell ref="B947:D947"/>
    <mergeCell ref="A972:D972"/>
    <mergeCell ref="A973:D973"/>
    <mergeCell ref="A974:D974"/>
    <mergeCell ref="A975:D975"/>
    <mergeCell ref="A976:D976"/>
    <mergeCell ref="A977:D977"/>
    <mergeCell ref="B966:D966"/>
    <mergeCell ref="B967:D967"/>
    <mergeCell ref="B968:D968"/>
    <mergeCell ref="B969:D969"/>
    <mergeCell ref="B970:D970"/>
    <mergeCell ref="A971:D971"/>
    <mergeCell ref="B960:D960"/>
    <mergeCell ref="B961:D961"/>
    <mergeCell ref="B962:D962"/>
    <mergeCell ref="B963:D963"/>
    <mergeCell ref="B964:D964"/>
    <mergeCell ref="B965:D965"/>
    <mergeCell ref="A990:D990"/>
    <mergeCell ref="A991:D991"/>
    <mergeCell ref="A992:D992"/>
    <mergeCell ref="A993:D993"/>
    <mergeCell ref="A994:D994"/>
    <mergeCell ref="A995:D995"/>
    <mergeCell ref="A984:D984"/>
    <mergeCell ref="A985:D985"/>
    <mergeCell ref="A986:D986"/>
    <mergeCell ref="A987:D987"/>
    <mergeCell ref="A988:D988"/>
    <mergeCell ref="A989:D989"/>
    <mergeCell ref="A978:D978"/>
    <mergeCell ref="A979:D979"/>
    <mergeCell ref="A980:D980"/>
    <mergeCell ref="A981:D981"/>
    <mergeCell ref="A982:D982"/>
    <mergeCell ref="A983:D983"/>
    <mergeCell ref="B1069:D1069"/>
    <mergeCell ref="B1070:D1070"/>
    <mergeCell ref="B1071:D1071"/>
    <mergeCell ref="B1072:D1072"/>
    <mergeCell ref="B1073:D1073"/>
    <mergeCell ref="B1074:D1074"/>
    <mergeCell ref="B1063:D1063"/>
    <mergeCell ref="B1064:D1064"/>
    <mergeCell ref="B1065:D1065"/>
    <mergeCell ref="B1066:D1066"/>
    <mergeCell ref="B1067:D1067"/>
    <mergeCell ref="B1068:D1068"/>
    <mergeCell ref="A996:D996"/>
    <mergeCell ref="A997:D997"/>
    <mergeCell ref="A998:A1152"/>
    <mergeCell ref="B998:B1062"/>
    <mergeCell ref="C998:C1020"/>
    <mergeCell ref="C1021:D1021"/>
    <mergeCell ref="C1022:C1047"/>
    <mergeCell ref="C1048:D1048"/>
    <mergeCell ref="C1049:C1061"/>
    <mergeCell ref="C1062:D1062"/>
    <mergeCell ref="B1087:D1087"/>
    <mergeCell ref="B1088:D1088"/>
    <mergeCell ref="B1089:D1089"/>
    <mergeCell ref="B1090:B1125"/>
    <mergeCell ref="C1090:C1106"/>
    <mergeCell ref="C1107:D1107"/>
    <mergeCell ref="C1108:C1115"/>
    <mergeCell ref="C1116:D1116"/>
    <mergeCell ref="C1117:C1124"/>
    <mergeCell ref="C1125:D1125"/>
    <mergeCell ref="B1081:D1081"/>
    <mergeCell ref="B1082:D1082"/>
    <mergeCell ref="B1083:D1083"/>
    <mergeCell ref="B1084:D1084"/>
    <mergeCell ref="B1085:D1085"/>
    <mergeCell ref="B1086:D1086"/>
    <mergeCell ref="B1075:D1075"/>
    <mergeCell ref="B1076:D1076"/>
    <mergeCell ref="B1077:D1077"/>
    <mergeCell ref="B1078:D1078"/>
    <mergeCell ref="B1079:D1079"/>
    <mergeCell ref="B1080:D1080"/>
    <mergeCell ref="B1138:D1138"/>
    <mergeCell ref="B1139:D1139"/>
    <mergeCell ref="B1140:D1140"/>
    <mergeCell ref="B1141:D1141"/>
    <mergeCell ref="B1142:D1142"/>
    <mergeCell ref="B1143:D1143"/>
    <mergeCell ref="B1132:D1132"/>
    <mergeCell ref="B1133:D1133"/>
    <mergeCell ref="B1134:D1134"/>
    <mergeCell ref="B1135:D1135"/>
    <mergeCell ref="B1136:D1136"/>
    <mergeCell ref="B1137:D1137"/>
    <mergeCell ref="B1126:D1126"/>
    <mergeCell ref="B1127:D1127"/>
    <mergeCell ref="B1128:D1128"/>
    <mergeCell ref="B1129:D1129"/>
    <mergeCell ref="B1130:D1130"/>
    <mergeCell ref="B1131:D1131"/>
    <mergeCell ref="A1156:D1156"/>
    <mergeCell ref="A1157:D1157"/>
    <mergeCell ref="A1158:D1158"/>
    <mergeCell ref="A1159:D1159"/>
    <mergeCell ref="A1160:D1160"/>
    <mergeCell ref="A1161:D1161"/>
    <mergeCell ref="B1150:D1150"/>
    <mergeCell ref="B1151:D1151"/>
    <mergeCell ref="B1152:D1152"/>
    <mergeCell ref="A1153:D1153"/>
    <mergeCell ref="A1154:D1154"/>
    <mergeCell ref="A1155:D1155"/>
    <mergeCell ref="B1144:D1144"/>
    <mergeCell ref="B1145:D1145"/>
    <mergeCell ref="B1146:D1146"/>
    <mergeCell ref="B1147:D1147"/>
    <mergeCell ref="B1148:D1148"/>
    <mergeCell ref="B1149:D1149"/>
    <mergeCell ref="A1174:D1174"/>
    <mergeCell ref="A1175:D1175"/>
    <mergeCell ref="A1176:D1176"/>
    <mergeCell ref="A1177:D1177"/>
    <mergeCell ref="A1178:D1178"/>
    <mergeCell ref="A1179:D1179"/>
    <mergeCell ref="A1168:D1168"/>
    <mergeCell ref="A1169:D1169"/>
    <mergeCell ref="A1170:D1170"/>
    <mergeCell ref="A1171:D1171"/>
    <mergeCell ref="A1172:D1172"/>
    <mergeCell ref="A1173:D1173"/>
    <mergeCell ref="A1162:D1162"/>
    <mergeCell ref="A1163:D1163"/>
    <mergeCell ref="A1164:D1164"/>
    <mergeCell ref="A1165:D1165"/>
    <mergeCell ref="A1166:D1166"/>
    <mergeCell ref="A1167:D1167"/>
    <mergeCell ref="B1205:D1205"/>
    <mergeCell ref="B1206:D1206"/>
    <mergeCell ref="B1207:D1207"/>
    <mergeCell ref="B1208:D1208"/>
    <mergeCell ref="B1209:D1209"/>
    <mergeCell ref="B1210:D1210"/>
    <mergeCell ref="B1199:D1199"/>
    <mergeCell ref="B1200:D1200"/>
    <mergeCell ref="B1201:D1201"/>
    <mergeCell ref="B1202:D1202"/>
    <mergeCell ref="B1203:D1203"/>
    <mergeCell ref="B1204:D1204"/>
    <mergeCell ref="A1180:A1221"/>
    <mergeCell ref="B1180:B1194"/>
    <mergeCell ref="C1180:C1188"/>
    <mergeCell ref="C1189:D1189"/>
    <mergeCell ref="C1190:C1193"/>
    <mergeCell ref="C1194:D1194"/>
    <mergeCell ref="B1195:D1195"/>
    <mergeCell ref="B1196:D1196"/>
    <mergeCell ref="B1197:D1197"/>
    <mergeCell ref="B1198:D1198"/>
    <mergeCell ref="A1223:D1223"/>
    <mergeCell ref="A1224:D1224"/>
    <mergeCell ref="A1225:D1225"/>
    <mergeCell ref="A1226:D1226"/>
    <mergeCell ref="A1227:D1227"/>
    <mergeCell ref="A1228:D1228"/>
    <mergeCell ref="B1217:D1217"/>
    <mergeCell ref="B1218:D1218"/>
    <mergeCell ref="B1219:D1219"/>
    <mergeCell ref="B1220:D1220"/>
    <mergeCell ref="B1221:D1221"/>
    <mergeCell ref="A1222:D1222"/>
    <mergeCell ref="B1211:D1211"/>
    <mergeCell ref="B1212:D1212"/>
    <mergeCell ref="B1213:D1213"/>
    <mergeCell ref="B1214:D1214"/>
    <mergeCell ref="B1215:D1215"/>
    <mergeCell ref="B1216:D1216"/>
    <mergeCell ref="A1241:D1241"/>
    <mergeCell ref="A1242:D1242"/>
    <mergeCell ref="A1243:D1243"/>
    <mergeCell ref="A1244:D1244"/>
    <mergeCell ref="A1245:D1245"/>
    <mergeCell ref="A1246:D1246"/>
    <mergeCell ref="A1235:D1235"/>
    <mergeCell ref="A1236:D1236"/>
    <mergeCell ref="A1237:D1237"/>
    <mergeCell ref="A1238:D1238"/>
    <mergeCell ref="A1239:D1239"/>
    <mergeCell ref="A1240:D1240"/>
    <mergeCell ref="A1229:D1229"/>
    <mergeCell ref="A1230:D1230"/>
    <mergeCell ref="A1231:D1231"/>
    <mergeCell ref="A1232:D1232"/>
    <mergeCell ref="A1233:D1233"/>
    <mergeCell ref="A1234:D1234"/>
    <mergeCell ref="B1269:D1269"/>
    <mergeCell ref="B1270:D1270"/>
    <mergeCell ref="B1271:D1271"/>
    <mergeCell ref="B1272:D1272"/>
    <mergeCell ref="B1273:D1273"/>
    <mergeCell ref="B1274:D1274"/>
    <mergeCell ref="B1263:D1263"/>
    <mergeCell ref="B1264:D1264"/>
    <mergeCell ref="B1265:D1265"/>
    <mergeCell ref="B1266:D1266"/>
    <mergeCell ref="B1267:D1267"/>
    <mergeCell ref="B1268:D1268"/>
    <mergeCell ref="A1247:D1247"/>
    <mergeCell ref="A1248:D1248"/>
    <mergeCell ref="A1249:A1342"/>
    <mergeCell ref="B1249:B1258"/>
    <mergeCell ref="C1249:C1257"/>
    <mergeCell ref="C1258:D1258"/>
    <mergeCell ref="B1259:D1259"/>
    <mergeCell ref="B1260:D1260"/>
    <mergeCell ref="B1261:D1261"/>
    <mergeCell ref="B1262:D1262"/>
    <mergeCell ref="C1306:C1314"/>
    <mergeCell ref="C1315:D1315"/>
    <mergeCell ref="B1316:D1316"/>
    <mergeCell ref="B1317:D1317"/>
    <mergeCell ref="B1318:D1318"/>
    <mergeCell ref="B1319:D1319"/>
    <mergeCell ref="B1281:D1281"/>
    <mergeCell ref="B1282:D1282"/>
    <mergeCell ref="B1283:D1283"/>
    <mergeCell ref="B1284:D1284"/>
    <mergeCell ref="B1285:D1285"/>
    <mergeCell ref="B1286:B1315"/>
    <mergeCell ref="C1286:C1294"/>
    <mergeCell ref="C1295:D1295"/>
    <mergeCell ref="C1296:C1304"/>
    <mergeCell ref="C1305:D1305"/>
    <mergeCell ref="B1275:D1275"/>
    <mergeCell ref="B1276:D1276"/>
    <mergeCell ref="B1277:D1277"/>
    <mergeCell ref="B1278:D1278"/>
    <mergeCell ref="B1279:D1279"/>
    <mergeCell ref="B1280:D1280"/>
    <mergeCell ref="B1332:D1332"/>
    <mergeCell ref="B1333:D1333"/>
    <mergeCell ref="B1334:D1334"/>
    <mergeCell ref="B1335:D1335"/>
    <mergeCell ref="B1336:D1336"/>
    <mergeCell ref="A1356:D1356"/>
    <mergeCell ref="A1357:D1357"/>
    <mergeCell ref="B1337:D1337"/>
    <mergeCell ref="B1326:D1326"/>
    <mergeCell ref="B1327:D1327"/>
    <mergeCell ref="B1328:D1328"/>
    <mergeCell ref="B1329:D1329"/>
    <mergeCell ref="B1330:D1330"/>
    <mergeCell ref="B1331:D1331"/>
    <mergeCell ref="B1320:D1320"/>
    <mergeCell ref="B1321:D1321"/>
    <mergeCell ref="B1322:D1322"/>
    <mergeCell ref="B1323:D1323"/>
    <mergeCell ref="B1324:D1324"/>
    <mergeCell ref="B1325:D1325"/>
    <mergeCell ref="A1350:D1350"/>
    <mergeCell ref="A1351:D1351"/>
    <mergeCell ref="A1352:D1352"/>
    <mergeCell ref="A1353:D1353"/>
    <mergeCell ref="B1392:D1392"/>
    <mergeCell ref="B1393:D1393"/>
    <mergeCell ref="A1354:D1354"/>
    <mergeCell ref="A1355:D1355"/>
    <mergeCell ref="A1344:D1344"/>
    <mergeCell ref="A1345:D1345"/>
    <mergeCell ref="A1346:D1346"/>
    <mergeCell ref="A1347:D1347"/>
    <mergeCell ref="A1348:D1348"/>
    <mergeCell ref="A1349:D1349"/>
    <mergeCell ref="B1338:D1338"/>
    <mergeCell ref="B1339:D1339"/>
    <mergeCell ref="B1340:D1340"/>
    <mergeCell ref="B1341:D1341"/>
    <mergeCell ref="B1342:D1342"/>
    <mergeCell ref="A1343:D1343"/>
    <mergeCell ref="A1368:D1368"/>
    <mergeCell ref="A1369:D1369"/>
    <mergeCell ref="A1370:A1412"/>
    <mergeCell ref="B1370:B1385"/>
    <mergeCell ref="C1370:C1376"/>
    <mergeCell ref="C1377:D1377"/>
    <mergeCell ref="C1378:C1384"/>
    <mergeCell ref="C1385:D1385"/>
    <mergeCell ref="B1386:D1386"/>
    <mergeCell ref="B1387:D1387"/>
    <mergeCell ref="A1362:D1362"/>
    <mergeCell ref="A1363:D1363"/>
    <mergeCell ref="A1364:D1364"/>
    <mergeCell ref="A1365:D1365"/>
    <mergeCell ref="A1366:D1366"/>
    <mergeCell ref="A1367:D1367"/>
    <mergeCell ref="B1412:D1412"/>
    <mergeCell ref="A1413:D1413"/>
    <mergeCell ref="A1414:D1414"/>
    <mergeCell ref="A1415:D1415"/>
    <mergeCell ref="A1416:D1416"/>
    <mergeCell ref="A1417:D1417"/>
    <mergeCell ref="B1406:D1406"/>
    <mergeCell ref="B1407:D1407"/>
    <mergeCell ref="B1408:D1408"/>
    <mergeCell ref="B1409:D1409"/>
    <mergeCell ref="B1410:D1410"/>
    <mergeCell ref="B1411:D1411"/>
    <mergeCell ref="A1358:D1358"/>
    <mergeCell ref="A1359:D1359"/>
    <mergeCell ref="A1360:D1360"/>
    <mergeCell ref="A1361:D1361"/>
    <mergeCell ref="B1400:D1400"/>
    <mergeCell ref="B1401:D1401"/>
    <mergeCell ref="B1402:D1402"/>
    <mergeCell ref="B1403:D1403"/>
    <mergeCell ref="B1404:D1404"/>
    <mergeCell ref="B1405:D1405"/>
    <mergeCell ref="B1394:D1394"/>
    <mergeCell ref="B1395:D1395"/>
    <mergeCell ref="B1396:D1396"/>
    <mergeCell ref="B1397:D1397"/>
    <mergeCell ref="B1398:D1398"/>
    <mergeCell ref="B1399:D1399"/>
    <mergeCell ref="B1388:D1388"/>
    <mergeCell ref="B1389:D1389"/>
    <mergeCell ref="B1390:D1390"/>
    <mergeCell ref="B1391:D1391"/>
    <mergeCell ref="A1424:D1424"/>
    <mergeCell ref="A1425:D1425"/>
    <mergeCell ref="A1426:D1426"/>
    <mergeCell ref="A1427:D1427"/>
    <mergeCell ref="A1428:D1428"/>
    <mergeCell ref="A1429:D1429"/>
    <mergeCell ref="B1483:D1483"/>
    <mergeCell ref="B1484:D1484"/>
    <mergeCell ref="B1485:D1485"/>
    <mergeCell ref="B1486:D1486"/>
    <mergeCell ref="B1487:D1487"/>
    <mergeCell ref="B1488:D1488"/>
    <mergeCell ref="B1477:D1477"/>
    <mergeCell ref="B1478:D1478"/>
    <mergeCell ref="B1479:D1479"/>
    <mergeCell ref="B1480:D1480"/>
    <mergeCell ref="A1418:D1418"/>
    <mergeCell ref="A1419:D1419"/>
    <mergeCell ref="A1420:D1420"/>
    <mergeCell ref="A1421:D1421"/>
    <mergeCell ref="A1422:D1422"/>
    <mergeCell ref="A1423:D1423"/>
    <mergeCell ref="B1489:D1489"/>
    <mergeCell ref="B1490:D1490"/>
    <mergeCell ref="B1491:D1491"/>
    <mergeCell ref="B1492:D1492"/>
    <mergeCell ref="B1493:D1493"/>
    <mergeCell ref="B1494:D1494"/>
    <mergeCell ref="A1436:D1436"/>
    <mergeCell ref="A1437:D1437"/>
    <mergeCell ref="A1438:D1438"/>
    <mergeCell ref="A1439:D1439"/>
    <mergeCell ref="A1440:A1497"/>
    <mergeCell ref="B1440:B1470"/>
    <mergeCell ref="C1440:C1458"/>
    <mergeCell ref="C1459:D1459"/>
    <mergeCell ref="C1460:C1469"/>
    <mergeCell ref="C1470:D1470"/>
    <mergeCell ref="A1430:D1430"/>
    <mergeCell ref="A1431:D1431"/>
    <mergeCell ref="A1432:D1432"/>
    <mergeCell ref="A1433:D1433"/>
    <mergeCell ref="A1434:D1434"/>
    <mergeCell ref="A1435:D1435"/>
    <mergeCell ref="A1513:D1513"/>
    <mergeCell ref="A1514:D1514"/>
    <mergeCell ref="A1515:D1515"/>
    <mergeCell ref="A1516:D1516"/>
    <mergeCell ref="A1517:D1517"/>
    <mergeCell ref="A1518:D1518"/>
    <mergeCell ref="A1507:D1507"/>
    <mergeCell ref="A1508:D1508"/>
    <mergeCell ref="A1509:D1509"/>
    <mergeCell ref="A1510:D1510"/>
    <mergeCell ref="A1511:D1511"/>
    <mergeCell ref="A1512:D1512"/>
    <mergeCell ref="B1481:D1481"/>
    <mergeCell ref="B1482:D1482"/>
    <mergeCell ref="B1471:D1471"/>
    <mergeCell ref="B1472:D1472"/>
    <mergeCell ref="B1473:D1473"/>
    <mergeCell ref="B1474:D1474"/>
    <mergeCell ref="B1475:D1475"/>
    <mergeCell ref="B1476:D1476"/>
    <mergeCell ref="A1501:D1501"/>
    <mergeCell ref="A1502:D1502"/>
    <mergeCell ref="A1503:D1503"/>
    <mergeCell ref="A1504:D1504"/>
    <mergeCell ref="A1505:D1505"/>
    <mergeCell ref="A1506:D1506"/>
    <mergeCell ref="B1495:D1495"/>
    <mergeCell ref="B1496:D1496"/>
    <mergeCell ref="B1497:D1497"/>
    <mergeCell ref="A1498:D1498"/>
    <mergeCell ref="A1499:D1499"/>
    <mergeCell ref="A1500:D1500"/>
    <mergeCell ref="B1565:D1565"/>
    <mergeCell ref="B1566:D1566"/>
    <mergeCell ref="B1555:D1555"/>
    <mergeCell ref="B1556:D1556"/>
    <mergeCell ref="B1557:D1557"/>
    <mergeCell ref="B1558:D1558"/>
    <mergeCell ref="B1559:D1559"/>
    <mergeCell ref="B1560:D1560"/>
    <mergeCell ref="B1549:D1549"/>
    <mergeCell ref="B1550:D1550"/>
    <mergeCell ref="B1551:D1551"/>
    <mergeCell ref="B1552:D1552"/>
    <mergeCell ref="B1553:D1553"/>
    <mergeCell ref="B1554:D1554"/>
    <mergeCell ref="A1519:D1519"/>
    <mergeCell ref="A1520:D1520"/>
    <mergeCell ref="A1521:D1521"/>
    <mergeCell ref="A1522:D1522"/>
    <mergeCell ref="A1523:D1523"/>
    <mergeCell ref="A1524:D1524"/>
    <mergeCell ref="A1579:D1579"/>
    <mergeCell ref="A1580:D1580"/>
    <mergeCell ref="A1581:D1581"/>
    <mergeCell ref="A1582:D1582"/>
    <mergeCell ref="A1583:D1583"/>
    <mergeCell ref="A1584:D1584"/>
    <mergeCell ref="A1573:D1573"/>
    <mergeCell ref="A1574:D1574"/>
    <mergeCell ref="A1575:D1575"/>
    <mergeCell ref="A1576:D1576"/>
    <mergeCell ref="A1577:D1577"/>
    <mergeCell ref="A1578:D1578"/>
    <mergeCell ref="B1567:D1567"/>
    <mergeCell ref="B1568:D1568"/>
    <mergeCell ref="B1569:D1569"/>
    <mergeCell ref="A1570:D1570"/>
    <mergeCell ref="A1571:D1571"/>
    <mergeCell ref="A1572:D1572"/>
    <mergeCell ref="A1525:A1569"/>
    <mergeCell ref="B1525:B1542"/>
    <mergeCell ref="C1525:C1541"/>
    <mergeCell ref="C1542:D1542"/>
    <mergeCell ref="B1543:D1543"/>
    <mergeCell ref="B1544:D1544"/>
    <mergeCell ref="B1545:D1545"/>
    <mergeCell ref="B1546:D1546"/>
    <mergeCell ref="B1547:D1547"/>
    <mergeCell ref="B1548:D1548"/>
    <mergeCell ref="B1561:D1561"/>
    <mergeCell ref="B1562:D1562"/>
    <mergeCell ref="B1563:D1563"/>
    <mergeCell ref="B1564:D1564"/>
    <mergeCell ref="A1597:D1597"/>
    <mergeCell ref="A1598:D1598"/>
    <mergeCell ref="A1599:D1599"/>
    <mergeCell ref="A1600:D1600"/>
    <mergeCell ref="A1601:D1601"/>
    <mergeCell ref="A1602:D1602"/>
    <mergeCell ref="A1591:D1591"/>
    <mergeCell ref="A1592:D1592"/>
    <mergeCell ref="A1593:D1593"/>
    <mergeCell ref="A1594:D1594"/>
    <mergeCell ref="A1595:D1595"/>
    <mergeCell ref="A1596:D1596"/>
    <mergeCell ref="A1585:D1585"/>
    <mergeCell ref="A1586:D1586"/>
    <mergeCell ref="A1587:D1587"/>
    <mergeCell ref="A1588:D1588"/>
    <mergeCell ref="A1589:D1589"/>
    <mergeCell ref="A1590:D1590"/>
    <mergeCell ref="A1621:D1621"/>
    <mergeCell ref="A1622:D1622"/>
    <mergeCell ref="A1623:D1623"/>
    <mergeCell ref="A1615:D1615"/>
    <mergeCell ref="A1616:D1616"/>
    <mergeCell ref="A1617:D1617"/>
    <mergeCell ref="A1618:D1618"/>
    <mergeCell ref="A1619:D1619"/>
    <mergeCell ref="A1620:D1620"/>
    <mergeCell ref="A1609:D1609"/>
    <mergeCell ref="A1610:D1610"/>
    <mergeCell ref="A1611:D1611"/>
    <mergeCell ref="A1612:D1612"/>
    <mergeCell ref="A1613:D1613"/>
    <mergeCell ref="A1614:D1614"/>
    <mergeCell ref="A1603:D1603"/>
    <mergeCell ref="A1604:D1604"/>
    <mergeCell ref="A1605:D1605"/>
    <mergeCell ref="A1606:D1606"/>
    <mergeCell ref="A1607:D1607"/>
    <mergeCell ref="A1608:D1608"/>
  </mergeCells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AE4885"/>
  <sheetViews>
    <sheetView workbookViewId="0"/>
  </sheetViews>
  <sheetFormatPr defaultColWidth="9" defaultRowHeight="17" outlineLevelRow="1" x14ac:dyDescent="0.45"/>
  <cols>
    <col min="1" max="1" width="11.5" style="87" bestFit="1" customWidth="1"/>
    <col min="2" max="3" width="2.58203125" style="55" customWidth="1"/>
    <col min="4" max="5" width="11.83203125" style="55" customWidth="1"/>
    <col min="6" max="30" width="10.58203125" style="55" customWidth="1"/>
    <col min="31" max="31" width="11.83203125" style="55" customWidth="1"/>
    <col min="32" max="16384" width="9" style="55"/>
  </cols>
  <sheetData>
    <row r="2" spans="1:10" s="85" customFormat="1" x14ac:dyDescent="0.45">
      <c r="A2" s="86" t="s">
        <v>110</v>
      </c>
    </row>
    <row r="4" spans="1:10" ht="16.5" customHeight="1" x14ac:dyDescent="0.45">
      <c r="D4" s="108" t="s">
        <v>472</v>
      </c>
      <c r="E4" s="108"/>
      <c r="F4" s="108"/>
      <c r="G4" s="108"/>
      <c r="H4" s="108"/>
      <c r="I4" s="108"/>
      <c r="J4" s="108"/>
    </row>
    <row r="5" spans="1:10" ht="16.5" customHeight="1" x14ac:dyDescent="0.45">
      <c r="D5" s="109" t="s">
        <v>132</v>
      </c>
      <c r="E5" s="109"/>
      <c r="F5" s="109"/>
      <c r="G5" s="109"/>
      <c r="H5" s="109"/>
      <c r="I5" s="109"/>
      <c r="J5" s="109"/>
    </row>
    <row r="6" spans="1:10" ht="16.5" customHeight="1" x14ac:dyDescent="0.45">
      <c r="D6" s="736" t="s">
        <v>133</v>
      </c>
      <c r="E6" s="736"/>
      <c r="F6" s="736"/>
      <c r="G6" s="736"/>
      <c r="H6" s="736"/>
      <c r="I6" s="736"/>
      <c r="J6" s="736"/>
    </row>
    <row r="7" spans="1:10" ht="16.5" customHeight="1" x14ac:dyDescent="0.45">
      <c r="D7" s="106" t="s">
        <v>134</v>
      </c>
      <c r="E7" s="755" t="s">
        <v>135</v>
      </c>
      <c r="F7" s="756"/>
      <c r="G7" s="106" t="s">
        <v>473</v>
      </c>
      <c r="H7" s="106" t="s">
        <v>136</v>
      </c>
      <c r="I7" s="106" t="s">
        <v>137</v>
      </c>
      <c r="J7" s="106" t="s">
        <v>138</v>
      </c>
    </row>
    <row r="8" spans="1:10" hidden="1" outlineLevel="1" x14ac:dyDescent="0.45">
      <c r="D8" s="749" t="s">
        <v>139</v>
      </c>
      <c r="E8" s="749" t="s">
        <v>140</v>
      </c>
      <c r="F8" s="749" t="s">
        <v>141</v>
      </c>
      <c r="G8" s="749" t="s">
        <v>474</v>
      </c>
      <c r="H8" s="56">
        <v>1997</v>
      </c>
      <c r="I8" s="57">
        <v>33738</v>
      </c>
      <c r="J8" s="57">
        <v>33738</v>
      </c>
    </row>
    <row r="9" spans="1:10" hidden="1" outlineLevel="1" x14ac:dyDescent="0.45">
      <c r="D9" s="750"/>
      <c r="E9" s="750"/>
      <c r="F9" s="750"/>
      <c r="G9" s="750"/>
      <c r="H9" s="56">
        <v>1998</v>
      </c>
      <c r="I9" s="57">
        <v>140663</v>
      </c>
      <c r="J9" s="57">
        <v>140663</v>
      </c>
    </row>
    <row r="10" spans="1:10" hidden="1" outlineLevel="1" x14ac:dyDescent="0.45">
      <c r="D10" s="750"/>
      <c r="E10" s="750"/>
      <c r="F10" s="750"/>
      <c r="G10" s="750"/>
      <c r="H10" s="56">
        <v>1999</v>
      </c>
      <c r="I10" s="57">
        <v>120188</v>
      </c>
      <c r="J10" s="57">
        <v>120188</v>
      </c>
    </row>
    <row r="11" spans="1:10" hidden="1" outlineLevel="1" x14ac:dyDescent="0.45">
      <c r="D11" s="750"/>
      <c r="E11" s="750"/>
      <c r="F11" s="750"/>
      <c r="G11" s="750"/>
      <c r="H11" s="56">
        <v>2000</v>
      </c>
      <c r="I11" s="57">
        <v>140505</v>
      </c>
      <c r="J11" s="57">
        <v>140505</v>
      </c>
    </row>
    <row r="12" spans="1:10" hidden="1" outlineLevel="1" x14ac:dyDescent="0.45">
      <c r="D12" s="750"/>
      <c r="E12" s="750"/>
      <c r="F12" s="750"/>
      <c r="G12" s="750"/>
      <c r="H12" s="56">
        <v>2001</v>
      </c>
      <c r="I12" s="57">
        <v>112122</v>
      </c>
      <c r="J12" s="57">
        <v>112122</v>
      </c>
    </row>
    <row r="13" spans="1:10" hidden="1" outlineLevel="1" x14ac:dyDescent="0.45">
      <c r="D13" s="750"/>
      <c r="E13" s="750"/>
      <c r="F13" s="750"/>
      <c r="G13" s="750"/>
      <c r="H13" s="56">
        <v>2002</v>
      </c>
      <c r="I13" s="57">
        <v>72181</v>
      </c>
      <c r="J13" s="57">
        <v>72181</v>
      </c>
    </row>
    <row r="14" spans="1:10" hidden="1" outlineLevel="1" x14ac:dyDescent="0.45">
      <c r="D14" s="750"/>
      <c r="E14" s="750"/>
      <c r="F14" s="750"/>
      <c r="G14" s="750"/>
      <c r="H14" s="56">
        <v>2003</v>
      </c>
      <c r="I14" s="57">
        <v>41720</v>
      </c>
      <c r="J14" s="57">
        <v>41720</v>
      </c>
    </row>
    <row r="15" spans="1:10" hidden="1" outlineLevel="1" x14ac:dyDescent="0.45">
      <c r="D15" s="750"/>
      <c r="E15" s="750"/>
      <c r="F15" s="750"/>
      <c r="G15" s="750"/>
      <c r="H15" s="56">
        <v>2004</v>
      </c>
      <c r="I15" s="59">
        <v>0</v>
      </c>
      <c r="J15" s="59">
        <v>0</v>
      </c>
    </row>
    <row r="16" spans="1:10" hidden="1" outlineLevel="1" x14ac:dyDescent="0.45">
      <c r="D16" s="750"/>
      <c r="E16" s="750"/>
      <c r="F16" s="750"/>
      <c r="G16" s="750"/>
      <c r="H16" s="56">
        <v>2005</v>
      </c>
      <c r="I16" s="59">
        <v>0</v>
      </c>
      <c r="J16" s="59">
        <v>0</v>
      </c>
    </row>
    <row r="17" spans="4:10" hidden="1" outlineLevel="1" x14ac:dyDescent="0.45">
      <c r="D17" s="750"/>
      <c r="E17" s="750"/>
      <c r="F17" s="750"/>
      <c r="G17" s="750"/>
      <c r="H17" s="56">
        <v>2006</v>
      </c>
      <c r="I17" s="59">
        <v>0</v>
      </c>
      <c r="J17" s="59">
        <v>0</v>
      </c>
    </row>
    <row r="18" spans="4:10" hidden="1" outlineLevel="1" x14ac:dyDescent="0.45">
      <c r="D18" s="750"/>
      <c r="E18" s="750"/>
      <c r="F18" s="750"/>
      <c r="G18" s="751"/>
      <c r="H18" s="56">
        <v>2007</v>
      </c>
      <c r="I18" s="59">
        <v>0</v>
      </c>
      <c r="J18" s="59">
        <v>0</v>
      </c>
    </row>
    <row r="19" spans="4:10" ht="16.5" hidden="1" customHeight="1" outlineLevel="1" x14ac:dyDescent="0.45">
      <c r="D19" s="750"/>
      <c r="E19" s="750"/>
      <c r="F19" s="750"/>
      <c r="G19" s="746" t="s">
        <v>142</v>
      </c>
      <c r="H19" s="748"/>
      <c r="I19" s="58">
        <v>661117</v>
      </c>
      <c r="J19" s="58">
        <v>661117</v>
      </c>
    </row>
    <row r="20" spans="4:10" hidden="1" outlineLevel="1" x14ac:dyDescent="0.45">
      <c r="D20" s="750"/>
      <c r="E20" s="750"/>
      <c r="F20" s="750"/>
      <c r="G20" s="749" t="s">
        <v>475</v>
      </c>
      <c r="H20" s="56">
        <v>1991</v>
      </c>
      <c r="I20" s="57">
        <v>457025</v>
      </c>
      <c r="J20" s="57">
        <v>457025</v>
      </c>
    </row>
    <row r="21" spans="4:10" hidden="1" outlineLevel="1" x14ac:dyDescent="0.45">
      <c r="D21" s="750"/>
      <c r="E21" s="750"/>
      <c r="F21" s="750"/>
      <c r="G21" s="750"/>
      <c r="H21" s="56">
        <v>1992</v>
      </c>
      <c r="I21" s="57">
        <v>525793</v>
      </c>
      <c r="J21" s="57">
        <v>525793</v>
      </c>
    </row>
    <row r="22" spans="4:10" hidden="1" outlineLevel="1" x14ac:dyDescent="0.45">
      <c r="D22" s="750"/>
      <c r="E22" s="750"/>
      <c r="F22" s="750"/>
      <c r="G22" s="750"/>
      <c r="H22" s="56">
        <v>1993</v>
      </c>
      <c r="I22" s="57">
        <v>580214</v>
      </c>
      <c r="J22" s="57">
        <v>580214</v>
      </c>
    </row>
    <row r="23" spans="4:10" hidden="1" outlineLevel="1" x14ac:dyDescent="0.45">
      <c r="D23" s="750"/>
      <c r="E23" s="750"/>
      <c r="F23" s="750"/>
      <c r="G23" s="750"/>
      <c r="H23" s="56">
        <v>1994</v>
      </c>
      <c r="I23" s="57">
        <v>612478</v>
      </c>
      <c r="J23" s="57">
        <v>612478</v>
      </c>
    </row>
    <row r="24" spans="4:10" hidden="1" outlineLevel="1" x14ac:dyDescent="0.45">
      <c r="D24" s="750"/>
      <c r="E24" s="750"/>
      <c r="F24" s="750"/>
      <c r="G24" s="750"/>
      <c r="H24" s="56">
        <v>1995</v>
      </c>
      <c r="I24" s="57">
        <v>651512</v>
      </c>
      <c r="J24" s="57">
        <v>651512</v>
      </c>
    </row>
    <row r="25" spans="4:10" hidden="1" outlineLevel="1" x14ac:dyDescent="0.45">
      <c r="D25" s="750"/>
      <c r="E25" s="750"/>
      <c r="F25" s="750"/>
      <c r="G25" s="750"/>
      <c r="H25" s="56">
        <v>1996</v>
      </c>
      <c r="I25" s="57">
        <v>675606</v>
      </c>
      <c r="J25" s="57">
        <v>675606</v>
      </c>
    </row>
    <row r="26" spans="4:10" hidden="1" outlineLevel="1" x14ac:dyDescent="0.45">
      <c r="D26" s="750"/>
      <c r="E26" s="750"/>
      <c r="F26" s="750"/>
      <c r="G26" s="750"/>
      <c r="H26" s="56">
        <v>1997</v>
      </c>
      <c r="I26" s="57">
        <v>605672</v>
      </c>
      <c r="J26" s="57">
        <v>605672</v>
      </c>
    </row>
    <row r="27" spans="4:10" hidden="1" outlineLevel="1" x14ac:dyDescent="0.45">
      <c r="D27" s="750"/>
      <c r="E27" s="750"/>
      <c r="F27" s="750"/>
      <c r="G27" s="750"/>
      <c r="H27" s="56">
        <v>1998</v>
      </c>
      <c r="I27" s="57">
        <v>306254</v>
      </c>
      <c r="J27" s="57">
        <v>306254</v>
      </c>
    </row>
    <row r="28" spans="4:10" hidden="1" outlineLevel="1" x14ac:dyDescent="0.45">
      <c r="D28" s="750"/>
      <c r="E28" s="750"/>
      <c r="F28" s="750"/>
      <c r="G28" s="750"/>
      <c r="H28" s="56">
        <v>1999</v>
      </c>
      <c r="I28" s="57">
        <v>473380</v>
      </c>
      <c r="J28" s="57">
        <v>473380</v>
      </c>
    </row>
    <row r="29" spans="4:10" hidden="1" outlineLevel="1" x14ac:dyDescent="0.45">
      <c r="D29" s="750"/>
      <c r="E29" s="750"/>
      <c r="F29" s="750"/>
      <c r="G29" s="750"/>
      <c r="H29" s="56">
        <v>2000</v>
      </c>
      <c r="I29" s="57">
        <v>453102</v>
      </c>
      <c r="J29" s="57">
        <v>453102</v>
      </c>
    </row>
    <row r="30" spans="4:10" hidden="1" outlineLevel="1" x14ac:dyDescent="0.45">
      <c r="D30" s="750"/>
      <c r="E30" s="750"/>
      <c r="F30" s="750"/>
      <c r="G30" s="750"/>
      <c r="H30" s="56">
        <v>2001</v>
      </c>
      <c r="I30" s="57">
        <v>339836</v>
      </c>
      <c r="J30" s="57">
        <v>339836</v>
      </c>
    </row>
    <row r="31" spans="4:10" hidden="1" outlineLevel="1" x14ac:dyDescent="0.45">
      <c r="D31" s="750"/>
      <c r="E31" s="750"/>
      <c r="F31" s="750"/>
      <c r="G31" s="750"/>
      <c r="H31" s="56">
        <v>2002</v>
      </c>
      <c r="I31" s="57">
        <v>374697</v>
      </c>
      <c r="J31" s="57">
        <v>374697</v>
      </c>
    </row>
    <row r="32" spans="4:10" hidden="1" outlineLevel="1" x14ac:dyDescent="0.45">
      <c r="D32" s="750"/>
      <c r="E32" s="750"/>
      <c r="F32" s="750"/>
      <c r="G32" s="750"/>
      <c r="H32" s="56">
        <v>2003</v>
      </c>
      <c r="I32" s="57">
        <v>419714</v>
      </c>
      <c r="J32" s="57">
        <v>419714</v>
      </c>
    </row>
    <row r="33" spans="4:10" hidden="1" outlineLevel="1" x14ac:dyDescent="0.45">
      <c r="D33" s="750"/>
      <c r="E33" s="750"/>
      <c r="F33" s="750"/>
      <c r="G33" s="750"/>
      <c r="H33" s="56">
        <v>2004</v>
      </c>
      <c r="I33" s="57">
        <v>430945</v>
      </c>
      <c r="J33" s="57">
        <v>430945</v>
      </c>
    </row>
    <row r="34" spans="4:10" hidden="1" outlineLevel="1" x14ac:dyDescent="0.45">
      <c r="D34" s="750"/>
      <c r="E34" s="750"/>
      <c r="F34" s="750"/>
      <c r="G34" s="750"/>
      <c r="H34" s="56">
        <v>2005</v>
      </c>
      <c r="I34" s="57">
        <v>421003</v>
      </c>
      <c r="J34" s="57">
        <v>421003</v>
      </c>
    </row>
    <row r="35" spans="4:10" hidden="1" outlineLevel="1" x14ac:dyDescent="0.45">
      <c r="D35" s="750"/>
      <c r="E35" s="750"/>
      <c r="F35" s="750"/>
      <c r="G35" s="750"/>
      <c r="H35" s="56">
        <v>2006</v>
      </c>
      <c r="I35" s="57">
        <v>473128</v>
      </c>
      <c r="J35" s="57">
        <v>473128</v>
      </c>
    </row>
    <row r="36" spans="4:10" hidden="1" outlineLevel="1" x14ac:dyDescent="0.45">
      <c r="D36" s="750"/>
      <c r="E36" s="750"/>
      <c r="F36" s="750"/>
      <c r="G36" s="750"/>
      <c r="H36" s="56">
        <v>2007</v>
      </c>
      <c r="I36" s="57">
        <v>637874</v>
      </c>
      <c r="J36" s="57">
        <v>637874</v>
      </c>
    </row>
    <row r="37" spans="4:10" hidden="1" outlineLevel="1" x14ac:dyDescent="0.45">
      <c r="D37" s="750"/>
      <c r="E37" s="750"/>
      <c r="F37" s="750"/>
      <c r="G37" s="750"/>
      <c r="H37" s="56">
        <v>2008</v>
      </c>
      <c r="I37" s="57">
        <v>691686</v>
      </c>
      <c r="J37" s="57">
        <v>691686</v>
      </c>
    </row>
    <row r="38" spans="4:10" hidden="1" outlineLevel="1" x14ac:dyDescent="0.45">
      <c r="D38" s="750"/>
      <c r="E38" s="750"/>
      <c r="F38" s="750"/>
      <c r="G38" s="750"/>
      <c r="H38" s="56">
        <v>2009</v>
      </c>
      <c r="I38" s="57">
        <v>706016</v>
      </c>
      <c r="J38" s="57">
        <v>706016</v>
      </c>
    </row>
    <row r="39" spans="4:10" hidden="1" outlineLevel="1" x14ac:dyDescent="0.45">
      <c r="D39" s="750"/>
      <c r="E39" s="750"/>
      <c r="F39" s="750"/>
      <c r="G39" s="750"/>
      <c r="H39" s="56">
        <v>2010</v>
      </c>
      <c r="I39" s="57">
        <v>711647</v>
      </c>
      <c r="J39" s="57">
        <v>711647</v>
      </c>
    </row>
    <row r="40" spans="4:10" hidden="1" outlineLevel="1" x14ac:dyDescent="0.45">
      <c r="D40" s="750"/>
      <c r="E40" s="750"/>
      <c r="F40" s="750"/>
      <c r="G40" s="750"/>
      <c r="H40" s="56">
        <v>2011</v>
      </c>
      <c r="I40" s="57">
        <v>770169</v>
      </c>
      <c r="J40" s="57">
        <v>770169</v>
      </c>
    </row>
    <row r="41" spans="4:10" hidden="1" outlineLevel="1" x14ac:dyDescent="0.45">
      <c r="D41" s="750"/>
      <c r="E41" s="750"/>
      <c r="F41" s="750"/>
      <c r="G41" s="750"/>
      <c r="H41" s="56">
        <v>2012</v>
      </c>
      <c r="I41" s="57">
        <v>795562</v>
      </c>
      <c r="J41" s="57">
        <v>795562</v>
      </c>
    </row>
    <row r="42" spans="4:10" hidden="1" outlineLevel="1" x14ac:dyDescent="0.45">
      <c r="D42" s="750"/>
      <c r="E42" s="750"/>
      <c r="F42" s="750"/>
      <c r="G42" s="750"/>
      <c r="H42" s="56">
        <v>2013</v>
      </c>
      <c r="I42" s="57">
        <v>763537</v>
      </c>
      <c r="J42" s="57">
        <v>763537</v>
      </c>
    </row>
    <row r="43" spans="4:10" hidden="1" outlineLevel="1" x14ac:dyDescent="0.45">
      <c r="D43" s="750"/>
      <c r="E43" s="750"/>
      <c r="F43" s="750"/>
      <c r="G43" s="750"/>
      <c r="H43" s="56">
        <v>2014</v>
      </c>
      <c r="I43" s="57">
        <v>760074</v>
      </c>
      <c r="J43" s="57">
        <v>760074</v>
      </c>
    </row>
    <row r="44" spans="4:10" hidden="1" outlineLevel="1" x14ac:dyDescent="0.45">
      <c r="D44" s="750"/>
      <c r="E44" s="750"/>
      <c r="F44" s="750"/>
      <c r="G44" s="750"/>
      <c r="H44" s="56">
        <v>2015</v>
      </c>
      <c r="I44" s="57">
        <v>720128</v>
      </c>
      <c r="J44" s="57">
        <v>720128</v>
      </c>
    </row>
    <row r="45" spans="4:10" hidden="1" outlineLevel="1" x14ac:dyDescent="0.45">
      <c r="D45" s="750"/>
      <c r="E45" s="750"/>
      <c r="F45" s="750"/>
      <c r="G45" s="751"/>
      <c r="H45" s="56">
        <v>2016</v>
      </c>
      <c r="I45" s="57">
        <v>216576</v>
      </c>
      <c r="J45" s="57">
        <v>216576</v>
      </c>
    </row>
    <row r="46" spans="4:10" ht="16.5" hidden="1" customHeight="1" outlineLevel="1" x14ac:dyDescent="0.45">
      <c r="D46" s="750"/>
      <c r="E46" s="750"/>
      <c r="F46" s="750"/>
      <c r="G46" s="746" t="s">
        <v>142</v>
      </c>
      <c r="H46" s="748"/>
      <c r="I46" s="58">
        <v>14573628</v>
      </c>
      <c r="J46" s="58">
        <v>14573628</v>
      </c>
    </row>
    <row r="47" spans="4:10" hidden="1" outlineLevel="1" x14ac:dyDescent="0.45">
      <c r="D47" s="750"/>
      <c r="E47" s="750"/>
      <c r="F47" s="750"/>
      <c r="G47" s="749" t="s">
        <v>476</v>
      </c>
      <c r="H47" s="56">
        <v>1991</v>
      </c>
      <c r="I47" s="57">
        <v>134472</v>
      </c>
      <c r="J47" s="57">
        <v>134472</v>
      </c>
    </row>
    <row r="48" spans="4:10" hidden="1" outlineLevel="1" x14ac:dyDescent="0.45">
      <c r="D48" s="750"/>
      <c r="E48" s="750"/>
      <c r="F48" s="750"/>
      <c r="G48" s="750"/>
      <c r="H48" s="56">
        <v>1992</v>
      </c>
      <c r="I48" s="57">
        <v>137844</v>
      </c>
      <c r="J48" s="57">
        <v>137844</v>
      </c>
    </row>
    <row r="49" spans="4:10" hidden="1" outlineLevel="1" x14ac:dyDescent="0.45">
      <c r="D49" s="750"/>
      <c r="E49" s="750"/>
      <c r="F49" s="750"/>
      <c r="G49" s="750"/>
      <c r="H49" s="56">
        <v>1993</v>
      </c>
      <c r="I49" s="57">
        <v>150869</v>
      </c>
      <c r="J49" s="57">
        <v>150869</v>
      </c>
    </row>
    <row r="50" spans="4:10" hidden="1" outlineLevel="1" x14ac:dyDescent="0.45">
      <c r="D50" s="750"/>
      <c r="E50" s="750"/>
      <c r="F50" s="750"/>
      <c r="G50" s="750"/>
      <c r="H50" s="56">
        <v>1994</v>
      </c>
      <c r="I50" s="57">
        <v>216528</v>
      </c>
      <c r="J50" s="57">
        <v>216528</v>
      </c>
    </row>
    <row r="51" spans="4:10" hidden="1" outlineLevel="1" x14ac:dyDescent="0.45">
      <c r="D51" s="750"/>
      <c r="E51" s="750"/>
      <c r="F51" s="750"/>
      <c r="G51" s="750"/>
      <c r="H51" s="56">
        <v>1995</v>
      </c>
      <c r="I51" s="57">
        <v>245302</v>
      </c>
      <c r="J51" s="57">
        <v>245302</v>
      </c>
    </row>
    <row r="52" spans="4:10" hidden="1" outlineLevel="1" x14ac:dyDescent="0.45">
      <c r="D52" s="750"/>
      <c r="E52" s="750"/>
      <c r="F52" s="750"/>
      <c r="G52" s="750"/>
      <c r="H52" s="56">
        <v>1996</v>
      </c>
      <c r="I52" s="57">
        <v>282968</v>
      </c>
      <c r="J52" s="57">
        <v>282968</v>
      </c>
    </row>
    <row r="53" spans="4:10" hidden="1" outlineLevel="1" x14ac:dyDescent="0.45">
      <c r="D53" s="750"/>
      <c r="E53" s="750"/>
      <c r="F53" s="750"/>
      <c r="G53" s="750"/>
      <c r="H53" s="56">
        <v>1997</v>
      </c>
      <c r="I53" s="57">
        <v>252679</v>
      </c>
      <c r="J53" s="57">
        <v>252679</v>
      </c>
    </row>
    <row r="54" spans="4:10" hidden="1" outlineLevel="1" x14ac:dyDescent="0.45">
      <c r="D54" s="750"/>
      <c r="E54" s="750"/>
      <c r="F54" s="750"/>
      <c r="G54" s="750"/>
      <c r="H54" s="56">
        <v>1998</v>
      </c>
      <c r="I54" s="57">
        <v>92343</v>
      </c>
      <c r="J54" s="57">
        <v>92343</v>
      </c>
    </row>
    <row r="55" spans="4:10" hidden="1" outlineLevel="1" x14ac:dyDescent="0.45">
      <c r="D55" s="750"/>
      <c r="E55" s="750"/>
      <c r="F55" s="750"/>
      <c r="G55" s="750"/>
      <c r="H55" s="56">
        <v>1999</v>
      </c>
      <c r="I55" s="57">
        <v>179142</v>
      </c>
      <c r="J55" s="57">
        <v>179142</v>
      </c>
    </row>
    <row r="56" spans="4:10" hidden="1" outlineLevel="1" x14ac:dyDescent="0.45">
      <c r="D56" s="750"/>
      <c r="E56" s="750"/>
      <c r="F56" s="750"/>
      <c r="G56" s="750"/>
      <c r="H56" s="56">
        <v>2000</v>
      </c>
      <c r="I56" s="57">
        <v>265798</v>
      </c>
      <c r="J56" s="57">
        <v>265798</v>
      </c>
    </row>
    <row r="57" spans="4:10" hidden="1" outlineLevel="1" x14ac:dyDescent="0.45">
      <c r="D57" s="750"/>
      <c r="E57" s="750"/>
      <c r="F57" s="750"/>
      <c r="G57" s="750"/>
      <c r="H57" s="56">
        <v>2001</v>
      </c>
      <c r="I57" s="57">
        <v>328929</v>
      </c>
      <c r="J57" s="57">
        <v>328929</v>
      </c>
    </row>
    <row r="58" spans="4:10" hidden="1" outlineLevel="1" x14ac:dyDescent="0.45">
      <c r="D58" s="750"/>
      <c r="E58" s="750"/>
      <c r="F58" s="750"/>
      <c r="G58" s="750"/>
      <c r="H58" s="56">
        <v>2002</v>
      </c>
      <c r="I58" s="57">
        <v>313518</v>
      </c>
      <c r="J58" s="57">
        <v>313518</v>
      </c>
    </row>
    <row r="59" spans="4:10" hidden="1" outlineLevel="1" x14ac:dyDescent="0.45">
      <c r="D59" s="750"/>
      <c r="E59" s="750"/>
      <c r="F59" s="750"/>
      <c r="G59" s="750"/>
      <c r="H59" s="56">
        <v>2003</v>
      </c>
      <c r="I59" s="57">
        <v>302086</v>
      </c>
      <c r="J59" s="57">
        <v>302086</v>
      </c>
    </row>
    <row r="60" spans="4:10" hidden="1" outlineLevel="1" x14ac:dyDescent="0.45">
      <c r="D60" s="750"/>
      <c r="E60" s="750"/>
      <c r="F60" s="750"/>
      <c r="G60" s="750"/>
      <c r="H60" s="56">
        <v>2004</v>
      </c>
      <c r="I60" s="57">
        <v>285438</v>
      </c>
      <c r="J60" s="57">
        <v>285438</v>
      </c>
    </row>
    <row r="61" spans="4:10" hidden="1" outlineLevel="1" x14ac:dyDescent="0.45">
      <c r="D61" s="750"/>
      <c r="E61" s="750"/>
      <c r="F61" s="750"/>
      <c r="G61" s="750"/>
      <c r="H61" s="56">
        <v>2005</v>
      </c>
      <c r="I61" s="57">
        <v>283159</v>
      </c>
      <c r="J61" s="57">
        <v>283159</v>
      </c>
    </row>
    <row r="62" spans="4:10" hidden="1" outlineLevel="1" x14ac:dyDescent="0.45">
      <c r="D62" s="750"/>
      <c r="E62" s="750"/>
      <c r="F62" s="750"/>
      <c r="G62" s="750"/>
      <c r="H62" s="56">
        <v>2006</v>
      </c>
      <c r="I62" s="57">
        <v>210901</v>
      </c>
      <c r="J62" s="57">
        <v>210901</v>
      </c>
    </row>
    <row r="63" spans="4:10" hidden="1" outlineLevel="1" x14ac:dyDescent="0.45">
      <c r="D63" s="750"/>
      <c r="E63" s="750"/>
      <c r="F63" s="750"/>
      <c r="G63" s="750"/>
      <c r="H63" s="56">
        <v>2007</v>
      </c>
      <c r="I63" s="57">
        <v>123327</v>
      </c>
      <c r="J63" s="57">
        <v>123327</v>
      </c>
    </row>
    <row r="64" spans="4:10" hidden="1" outlineLevel="1" x14ac:dyDescent="0.45">
      <c r="D64" s="750"/>
      <c r="E64" s="750"/>
      <c r="F64" s="750"/>
      <c r="G64" s="750"/>
      <c r="H64" s="56">
        <v>2008</v>
      </c>
      <c r="I64" s="57">
        <v>126980</v>
      </c>
      <c r="J64" s="57">
        <v>126980</v>
      </c>
    </row>
    <row r="65" spans="4:10" hidden="1" outlineLevel="1" x14ac:dyDescent="0.45">
      <c r="D65" s="750"/>
      <c r="E65" s="750"/>
      <c r="F65" s="750"/>
      <c r="G65" s="750"/>
      <c r="H65" s="56">
        <v>2009</v>
      </c>
      <c r="I65" s="57">
        <v>152323</v>
      </c>
      <c r="J65" s="57">
        <v>152323</v>
      </c>
    </row>
    <row r="66" spans="4:10" hidden="1" outlineLevel="1" x14ac:dyDescent="0.45">
      <c r="D66" s="750"/>
      <c r="E66" s="750"/>
      <c r="F66" s="750"/>
      <c r="G66" s="750"/>
      <c r="H66" s="56">
        <v>2010</v>
      </c>
      <c r="I66" s="57">
        <v>217950</v>
      </c>
      <c r="J66" s="57">
        <v>217950</v>
      </c>
    </row>
    <row r="67" spans="4:10" hidden="1" outlineLevel="1" x14ac:dyDescent="0.45">
      <c r="D67" s="750"/>
      <c r="E67" s="750"/>
      <c r="F67" s="750"/>
      <c r="G67" s="750"/>
      <c r="H67" s="56">
        <v>2011</v>
      </c>
      <c r="I67" s="57">
        <v>213497</v>
      </c>
      <c r="J67" s="57">
        <v>213497</v>
      </c>
    </row>
    <row r="68" spans="4:10" hidden="1" outlineLevel="1" x14ac:dyDescent="0.45">
      <c r="D68" s="750"/>
      <c r="E68" s="750"/>
      <c r="F68" s="750"/>
      <c r="G68" s="750"/>
      <c r="H68" s="56">
        <v>2012</v>
      </c>
      <c r="I68" s="57">
        <v>243677</v>
      </c>
      <c r="J68" s="57">
        <v>243677</v>
      </c>
    </row>
    <row r="69" spans="4:10" hidden="1" outlineLevel="1" x14ac:dyDescent="0.45">
      <c r="D69" s="750"/>
      <c r="E69" s="750"/>
      <c r="F69" s="750"/>
      <c r="G69" s="750"/>
      <c r="H69" s="56">
        <v>2013</v>
      </c>
      <c r="I69" s="57">
        <v>213975</v>
      </c>
      <c r="J69" s="57">
        <v>213975</v>
      </c>
    </row>
    <row r="70" spans="4:10" hidden="1" outlineLevel="1" x14ac:dyDescent="0.45">
      <c r="D70" s="750"/>
      <c r="E70" s="750"/>
      <c r="F70" s="750"/>
      <c r="G70" s="750"/>
      <c r="H70" s="56">
        <v>2014</v>
      </c>
      <c r="I70" s="57">
        <v>204811</v>
      </c>
      <c r="J70" s="57">
        <v>204811</v>
      </c>
    </row>
    <row r="71" spans="4:10" hidden="1" outlineLevel="1" x14ac:dyDescent="0.45">
      <c r="D71" s="750"/>
      <c r="E71" s="750"/>
      <c r="F71" s="750"/>
      <c r="G71" s="750"/>
      <c r="H71" s="56">
        <v>2015</v>
      </c>
      <c r="I71" s="57">
        <v>202534</v>
      </c>
      <c r="J71" s="57">
        <v>202534</v>
      </c>
    </row>
    <row r="72" spans="4:10" hidden="1" outlineLevel="1" x14ac:dyDescent="0.45">
      <c r="D72" s="750"/>
      <c r="E72" s="750"/>
      <c r="F72" s="750"/>
      <c r="G72" s="751"/>
      <c r="H72" s="56">
        <v>2016</v>
      </c>
      <c r="I72" s="57">
        <v>61456</v>
      </c>
      <c r="J72" s="57">
        <v>61456</v>
      </c>
    </row>
    <row r="73" spans="4:10" ht="16.5" hidden="1" customHeight="1" outlineLevel="1" x14ac:dyDescent="0.45">
      <c r="D73" s="750"/>
      <c r="E73" s="750"/>
      <c r="F73" s="750"/>
      <c r="G73" s="746" t="s">
        <v>142</v>
      </c>
      <c r="H73" s="748"/>
      <c r="I73" s="58">
        <v>5442506</v>
      </c>
      <c r="J73" s="58">
        <v>5442506</v>
      </c>
    </row>
    <row r="74" spans="4:10" hidden="1" outlineLevel="1" x14ac:dyDescent="0.45">
      <c r="D74" s="750"/>
      <c r="E74" s="750"/>
      <c r="F74" s="750"/>
      <c r="G74" s="749" t="s">
        <v>477</v>
      </c>
      <c r="H74" s="56">
        <v>1991</v>
      </c>
      <c r="I74" s="57">
        <v>24833</v>
      </c>
      <c r="J74" s="57">
        <v>24833</v>
      </c>
    </row>
    <row r="75" spans="4:10" hidden="1" outlineLevel="1" x14ac:dyDescent="0.45">
      <c r="D75" s="750"/>
      <c r="E75" s="750"/>
      <c r="F75" s="750"/>
      <c r="G75" s="750"/>
      <c r="H75" s="56">
        <v>1992</v>
      </c>
      <c r="I75" s="57">
        <v>23797</v>
      </c>
      <c r="J75" s="57">
        <v>23797</v>
      </c>
    </row>
    <row r="76" spans="4:10" hidden="1" outlineLevel="1" x14ac:dyDescent="0.45">
      <c r="D76" s="750"/>
      <c r="E76" s="750"/>
      <c r="F76" s="750"/>
      <c r="G76" s="750"/>
      <c r="H76" s="56">
        <v>1993</v>
      </c>
      <c r="I76" s="57">
        <v>31356</v>
      </c>
      <c r="J76" s="57">
        <v>31356</v>
      </c>
    </row>
    <row r="77" spans="4:10" hidden="1" outlineLevel="1" x14ac:dyDescent="0.45">
      <c r="D77" s="750"/>
      <c r="E77" s="750"/>
      <c r="F77" s="750"/>
      <c r="G77" s="750"/>
      <c r="H77" s="56">
        <v>1994</v>
      </c>
      <c r="I77" s="57">
        <v>63686</v>
      </c>
      <c r="J77" s="57">
        <v>63686</v>
      </c>
    </row>
    <row r="78" spans="4:10" hidden="1" outlineLevel="1" x14ac:dyDescent="0.45">
      <c r="D78" s="750"/>
      <c r="E78" s="750"/>
      <c r="F78" s="750"/>
      <c r="G78" s="750"/>
      <c r="H78" s="56">
        <v>1995</v>
      </c>
      <c r="I78" s="57">
        <v>69469</v>
      </c>
      <c r="J78" s="57">
        <v>69469</v>
      </c>
    </row>
    <row r="79" spans="4:10" hidden="1" outlineLevel="1" x14ac:dyDescent="0.45">
      <c r="D79" s="750"/>
      <c r="E79" s="750"/>
      <c r="F79" s="750"/>
      <c r="G79" s="750"/>
      <c r="H79" s="56">
        <v>1996</v>
      </c>
      <c r="I79" s="57">
        <v>79132</v>
      </c>
      <c r="J79" s="57">
        <v>79132</v>
      </c>
    </row>
    <row r="80" spans="4:10" hidden="1" outlineLevel="1" x14ac:dyDescent="0.45">
      <c r="D80" s="750"/>
      <c r="E80" s="750"/>
      <c r="F80" s="750"/>
      <c r="G80" s="750"/>
      <c r="H80" s="56">
        <v>1997</v>
      </c>
      <c r="I80" s="57">
        <v>83537</v>
      </c>
      <c r="J80" s="57">
        <v>83537</v>
      </c>
    </row>
    <row r="81" spans="4:10" hidden="1" outlineLevel="1" x14ac:dyDescent="0.45">
      <c r="D81" s="750"/>
      <c r="E81" s="750"/>
      <c r="F81" s="750"/>
      <c r="G81" s="750"/>
      <c r="H81" s="56">
        <v>1998</v>
      </c>
      <c r="I81" s="57">
        <v>47442</v>
      </c>
      <c r="J81" s="57">
        <v>47442</v>
      </c>
    </row>
    <row r="82" spans="4:10" hidden="1" outlineLevel="1" x14ac:dyDescent="0.45">
      <c r="D82" s="750"/>
      <c r="E82" s="750"/>
      <c r="F82" s="750"/>
      <c r="G82" s="750"/>
      <c r="H82" s="56">
        <v>1999</v>
      </c>
      <c r="I82" s="57">
        <v>106482</v>
      </c>
      <c r="J82" s="57">
        <v>106482</v>
      </c>
    </row>
    <row r="83" spans="4:10" hidden="1" outlineLevel="1" x14ac:dyDescent="0.45">
      <c r="D83" s="750"/>
      <c r="E83" s="750"/>
      <c r="F83" s="750"/>
      <c r="G83" s="750"/>
      <c r="H83" s="56">
        <v>2000</v>
      </c>
      <c r="I83" s="57">
        <v>137730</v>
      </c>
      <c r="J83" s="57">
        <v>137730</v>
      </c>
    </row>
    <row r="84" spans="4:10" hidden="1" outlineLevel="1" x14ac:dyDescent="0.45">
      <c r="D84" s="750"/>
      <c r="E84" s="750"/>
      <c r="F84" s="750"/>
      <c r="G84" s="750"/>
      <c r="H84" s="56">
        <v>2001</v>
      </c>
      <c r="I84" s="57">
        <v>156110</v>
      </c>
      <c r="J84" s="57">
        <v>156110</v>
      </c>
    </row>
    <row r="85" spans="4:10" hidden="1" outlineLevel="1" x14ac:dyDescent="0.45">
      <c r="D85" s="750"/>
      <c r="E85" s="750"/>
      <c r="F85" s="750"/>
      <c r="G85" s="750"/>
      <c r="H85" s="56">
        <v>2002</v>
      </c>
      <c r="I85" s="57">
        <v>259136</v>
      </c>
      <c r="J85" s="57">
        <v>259136</v>
      </c>
    </row>
    <row r="86" spans="4:10" hidden="1" outlineLevel="1" x14ac:dyDescent="0.45">
      <c r="D86" s="750"/>
      <c r="E86" s="750"/>
      <c r="F86" s="750"/>
      <c r="G86" s="750"/>
      <c r="H86" s="56">
        <v>2003</v>
      </c>
      <c r="I86" s="57">
        <v>248060</v>
      </c>
      <c r="J86" s="57">
        <v>248060</v>
      </c>
    </row>
    <row r="87" spans="4:10" hidden="1" outlineLevel="1" x14ac:dyDescent="0.45">
      <c r="D87" s="750"/>
      <c r="E87" s="750"/>
      <c r="F87" s="750"/>
      <c r="G87" s="750"/>
      <c r="H87" s="56">
        <v>2004</v>
      </c>
      <c r="I87" s="57">
        <v>239733</v>
      </c>
      <c r="J87" s="57">
        <v>239733</v>
      </c>
    </row>
    <row r="88" spans="4:10" hidden="1" outlineLevel="1" x14ac:dyDescent="0.45">
      <c r="D88" s="750"/>
      <c r="E88" s="750"/>
      <c r="F88" s="750"/>
      <c r="G88" s="750"/>
      <c r="H88" s="56">
        <v>2005</v>
      </c>
      <c r="I88" s="57">
        <v>223303</v>
      </c>
      <c r="J88" s="57">
        <v>223303</v>
      </c>
    </row>
    <row r="89" spans="4:10" hidden="1" outlineLevel="1" x14ac:dyDescent="0.45">
      <c r="D89" s="750"/>
      <c r="E89" s="750"/>
      <c r="F89" s="750"/>
      <c r="G89" s="750"/>
      <c r="H89" s="56">
        <v>2006</v>
      </c>
      <c r="I89" s="57">
        <v>207653</v>
      </c>
      <c r="J89" s="57">
        <v>207653</v>
      </c>
    </row>
    <row r="90" spans="4:10" hidden="1" outlineLevel="1" x14ac:dyDescent="0.45">
      <c r="D90" s="750"/>
      <c r="E90" s="750"/>
      <c r="F90" s="750"/>
      <c r="G90" s="750"/>
      <c r="H90" s="56">
        <v>2007</v>
      </c>
      <c r="I90" s="57">
        <v>219470</v>
      </c>
      <c r="J90" s="57">
        <v>219470</v>
      </c>
    </row>
    <row r="91" spans="4:10" hidden="1" outlineLevel="1" x14ac:dyDescent="0.45">
      <c r="D91" s="750"/>
      <c r="E91" s="750"/>
      <c r="F91" s="750"/>
      <c r="G91" s="750"/>
      <c r="H91" s="56">
        <v>2008</v>
      </c>
      <c r="I91" s="57">
        <v>213074</v>
      </c>
      <c r="J91" s="57">
        <v>213074</v>
      </c>
    </row>
    <row r="92" spans="4:10" hidden="1" outlineLevel="1" x14ac:dyDescent="0.45">
      <c r="D92" s="750"/>
      <c r="E92" s="750"/>
      <c r="F92" s="750"/>
      <c r="G92" s="750"/>
      <c r="H92" s="56">
        <v>2009</v>
      </c>
      <c r="I92" s="57">
        <v>186856</v>
      </c>
      <c r="J92" s="57">
        <v>186856</v>
      </c>
    </row>
    <row r="93" spans="4:10" hidden="1" outlineLevel="1" x14ac:dyDescent="0.45">
      <c r="D93" s="750"/>
      <c r="E93" s="750"/>
      <c r="F93" s="750"/>
      <c r="G93" s="750"/>
      <c r="H93" s="56">
        <v>2010</v>
      </c>
      <c r="I93" s="57">
        <v>157873</v>
      </c>
      <c r="J93" s="57">
        <v>157873</v>
      </c>
    </row>
    <row r="94" spans="4:10" hidden="1" outlineLevel="1" x14ac:dyDescent="0.45">
      <c r="D94" s="750"/>
      <c r="E94" s="750"/>
      <c r="F94" s="750"/>
      <c r="G94" s="750"/>
      <c r="H94" s="56">
        <v>2011</v>
      </c>
      <c r="I94" s="57">
        <v>208528</v>
      </c>
      <c r="J94" s="57">
        <v>208528</v>
      </c>
    </row>
    <row r="95" spans="4:10" hidden="1" outlineLevel="1" x14ac:dyDescent="0.45">
      <c r="D95" s="750"/>
      <c r="E95" s="750"/>
      <c r="F95" s="750"/>
      <c r="G95" s="750"/>
      <c r="H95" s="56">
        <v>2012</v>
      </c>
      <c r="I95" s="57">
        <v>198142</v>
      </c>
      <c r="J95" s="57">
        <v>198142</v>
      </c>
    </row>
    <row r="96" spans="4:10" hidden="1" outlineLevel="1" x14ac:dyDescent="0.45">
      <c r="D96" s="750"/>
      <c r="E96" s="750"/>
      <c r="F96" s="750"/>
      <c r="G96" s="750"/>
      <c r="H96" s="56">
        <v>2013</v>
      </c>
      <c r="I96" s="57">
        <v>196482</v>
      </c>
      <c r="J96" s="57">
        <v>196482</v>
      </c>
    </row>
    <row r="97" spans="4:10" hidden="1" outlineLevel="1" x14ac:dyDescent="0.45">
      <c r="D97" s="750"/>
      <c r="E97" s="750"/>
      <c r="F97" s="750"/>
      <c r="G97" s="750"/>
      <c r="H97" s="56">
        <v>2014</v>
      </c>
      <c r="I97" s="57">
        <v>209593</v>
      </c>
      <c r="J97" s="57">
        <v>209593</v>
      </c>
    </row>
    <row r="98" spans="4:10" hidden="1" outlineLevel="1" x14ac:dyDescent="0.45">
      <c r="D98" s="750"/>
      <c r="E98" s="750"/>
      <c r="F98" s="750"/>
      <c r="G98" s="750"/>
      <c r="H98" s="56">
        <v>2015</v>
      </c>
      <c r="I98" s="57">
        <v>197199</v>
      </c>
      <c r="J98" s="57">
        <v>197199</v>
      </c>
    </row>
    <row r="99" spans="4:10" hidden="1" outlineLevel="1" x14ac:dyDescent="0.45">
      <c r="D99" s="750"/>
      <c r="E99" s="750"/>
      <c r="F99" s="750"/>
      <c r="G99" s="751"/>
      <c r="H99" s="56">
        <v>2016</v>
      </c>
      <c r="I99" s="57">
        <v>61115</v>
      </c>
      <c r="J99" s="57">
        <v>61115</v>
      </c>
    </row>
    <row r="100" spans="4:10" ht="16.5" hidden="1" customHeight="1" outlineLevel="1" x14ac:dyDescent="0.45">
      <c r="D100" s="750"/>
      <c r="E100" s="750"/>
      <c r="F100" s="751"/>
      <c r="G100" s="746" t="s">
        <v>142</v>
      </c>
      <c r="H100" s="748"/>
      <c r="I100" s="58">
        <v>3849791</v>
      </c>
      <c r="J100" s="58">
        <v>3849791</v>
      </c>
    </row>
    <row r="101" spans="4:10" ht="16.5" hidden="1" customHeight="1" outlineLevel="1" x14ac:dyDescent="0.45">
      <c r="D101" s="750"/>
      <c r="E101" s="750"/>
      <c r="F101" s="743">
        <v>1991</v>
      </c>
      <c r="G101" s="744"/>
      <c r="H101" s="745"/>
      <c r="I101" s="60">
        <v>616330</v>
      </c>
      <c r="J101" s="61">
        <v>616330</v>
      </c>
    </row>
    <row r="102" spans="4:10" ht="16.5" hidden="1" customHeight="1" outlineLevel="1" x14ac:dyDescent="0.45">
      <c r="D102" s="750"/>
      <c r="E102" s="750"/>
      <c r="F102" s="743">
        <v>1992</v>
      </c>
      <c r="G102" s="744"/>
      <c r="H102" s="745"/>
      <c r="I102" s="60">
        <v>687434</v>
      </c>
      <c r="J102" s="61">
        <v>687434</v>
      </c>
    </row>
    <row r="103" spans="4:10" ht="16.5" hidden="1" customHeight="1" outlineLevel="1" x14ac:dyDescent="0.45">
      <c r="D103" s="750"/>
      <c r="E103" s="750"/>
      <c r="F103" s="743">
        <v>1993</v>
      </c>
      <c r="G103" s="744"/>
      <c r="H103" s="745"/>
      <c r="I103" s="60">
        <v>762439</v>
      </c>
      <c r="J103" s="61">
        <v>762439</v>
      </c>
    </row>
    <row r="104" spans="4:10" ht="16.5" hidden="1" customHeight="1" outlineLevel="1" x14ac:dyDescent="0.45">
      <c r="D104" s="750"/>
      <c r="E104" s="750"/>
      <c r="F104" s="743">
        <v>1994</v>
      </c>
      <c r="G104" s="744"/>
      <c r="H104" s="745"/>
      <c r="I104" s="60">
        <v>892692</v>
      </c>
      <c r="J104" s="61">
        <v>892692</v>
      </c>
    </row>
    <row r="105" spans="4:10" ht="16.5" hidden="1" customHeight="1" outlineLevel="1" x14ac:dyDescent="0.45">
      <c r="D105" s="750"/>
      <c r="E105" s="750"/>
      <c r="F105" s="743">
        <v>1995</v>
      </c>
      <c r="G105" s="744"/>
      <c r="H105" s="745"/>
      <c r="I105" s="60">
        <v>966283</v>
      </c>
      <c r="J105" s="61">
        <v>966283</v>
      </c>
    </row>
    <row r="106" spans="4:10" ht="16.5" hidden="1" customHeight="1" outlineLevel="1" x14ac:dyDescent="0.45">
      <c r="D106" s="750"/>
      <c r="E106" s="750"/>
      <c r="F106" s="743">
        <v>1996</v>
      </c>
      <c r="G106" s="744"/>
      <c r="H106" s="745"/>
      <c r="I106" s="60">
        <v>1037706</v>
      </c>
      <c r="J106" s="61">
        <v>1037706</v>
      </c>
    </row>
    <row r="107" spans="4:10" ht="16.5" hidden="1" customHeight="1" outlineLevel="1" x14ac:dyDescent="0.45">
      <c r="D107" s="750"/>
      <c r="E107" s="750"/>
      <c r="F107" s="743">
        <v>1997</v>
      </c>
      <c r="G107" s="744"/>
      <c r="H107" s="745"/>
      <c r="I107" s="60">
        <v>975626</v>
      </c>
      <c r="J107" s="61">
        <v>975626</v>
      </c>
    </row>
    <row r="108" spans="4:10" ht="16.5" hidden="1" customHeight="1" outlineLevel="1" x14ac:dyDescent="0.45">
      <c r="D108" s="750"/>
      <c r="E108" s="750"/>
      <c r="F108" s="743">
        <v>1998</v>
      </c>
      <c r="G108" s="744"/>
      <c r="H108" s="745"/>
      <c r="I108" s="60">
        <v>586702</v>
      </c>
      <c r="J108" s="61">
        <v>586702</v>
      </c>
    </row>
    <row r="109" spans="4:10" ht="16.5" hidden="1" customHeight="1" outlineLevel="1" x14ac:dyDescent="0.45">
      <c r="D109" s="750"/>
      <c r="E109" s="750"/>
      <c r="F109" s="743">
        <v>1999</v>
      </c>
      <c r="G109" s="744"/>
      <c r="H109" s="745"/>
      <c r="I109" s="60">
        <v>879192</v>
      </c>
      <c r="J109" s="61">
        <v>879192</v>
      </c>
    </row>
    <row r="110" spans="4:10" ht="16.5" hidden="1" customHeight="1" outlineLevel="1" x14ac:dyDescent="0.45">
      <c r="D110" s="750"/>
      <c r="E110" s="750"/>
      <c r="F110" s="743">
        <v>2000</v>
      </c>
      <c r="G110" s="744"/>
      <c r="H110" s="745"/>
      <c r="I110" s="60">
        <v>997135</v>
      </c>
      <c r="J110" s="61">
        <v>997135</v>
      </c>
    </row>
    <row r="111" spans="4:10" ht="16.5" hidden="1" customHeight="1" outlineLevel="1" x14ac:dyDescent="0.45">
      <c r="D111" s="750"/>
      <c r="E111" s="750"/>
      <c r="F111" s="743">
        <v>2001</v>
      </c>
      <c r="G111" s="744"/>
      <c r="H111" s="745"/>
      <c r="I111" s="60">
        <v>936997</v>
      </c>
      <c r="J111" s="61">
        <v>936997</v>
      </c>
    </row>
    <row r="112" spans="4:10" ht="16.5" hidden="1" customHeight="1" outlineLevel="1" x14ac:dyDescent="0.45">
      <c r="D112" s="750"/>
      <c r="E112" s="750"/>
      <c r="F112" s="743">
        <v>2002</v>
      </c>
      <c r="G112" s="744"/>
      <c r="H112" s="745"/>
      <c r="I112" s="60">
        <v>1019532</v>
      </c>
      <c r="J112" s="61">
        <v>1019532</v>
      </c>
    </row>
    <row r="113" spans="4:10" ht="16.5" hidden="1" customHeight="1" outlineLevel="1" x14ac:dyDescent="0.45">
      <c r="D113" s="750"/>
      <c r="E113" s="750"/>
      <c r="F113" s="743">
        <v>2003</v>
      </c>
      <c r="G113" s="744"/>
      <c r="H113" s="745"/>
      <c r="I113" s="60">
        <v>1011580</v>
      </c>
      <c r="J113" s="61">
        <v>1011580</v>
      </c>
    </row>
    <row r="114" spans="4:10" ht="16.5" hidden="1" customHeight="1" outlineLevel="1" x14ac:dyDescent="0.45">
      <c r="D114" s="750"/>
      <c r="E114" s="750"/>
      <c r="F114" s="743">
        <v>2004</v>
      </c>
      <c r="G114" s="744"/>
      <c r="H114" s="745"/>
      <c r="I114" s="60">
        <v>956116</v>
      </c>
      <c r="J114" s="61">
        <v>956116</v>
      </c>
    </row>
    <row r="115" spans="4:10" ht="16.5" hidden="1" customHeight="1" outlineLevel="1" x14ac:dyDescent="0.45">
      <c r="D115" s="750"/>
      <c r="E115" s="750"/>
      <c r="F115" s="743">
        <v>2005</v>
      </c>
      <c r="G115" s="744"/>
      <c r="H115" s="745"/>
      <c r="I115" s="60">
        <v>927465</v>
      </c>
      <c r="J115" s="61">
        <v>927465</v>
      </c>
    </row>
    <row r="116" spans="4:10" ht="16.5" hidden="1" customHeight="1" outlineLevel="1" x14ac:dyDescent="0.45">
      <c r="D116" s="750"/>
      <c r="E116" s="750"/>
      <c r="F116" s="743">
        <v>2006</v>
      </c>
      <c r="G116" s="744"/>
      <c r="H116" s="745"/>
      <c r="I116" s="60">
        <v>891682</v>
      </c>
      <c r="J116" s="61">
        <v>891682</v>
      </c>
    </row>
    <row r="117" spans="4:10" ht="16.5" hidden="1" customHeight="1" outlineLevel="1" x14ac:dyDescent="0.45">
      <c r="D117" s="750"/>
      <c r="E117" s="750"/>
      <c r="F117" s="743">
        <v>2007</v>
      </c>
      <c r="G117" s="744"/>
      <c r="H117" s="745"/>
      <c r="I117" s="60">
        <v>980671</v>
      </c>
      <c r="J117" s="61">
        <v>980671</v>
      </c>
    </row>
    <row r="118" spans="4:10" ht="16.5" hidden="1" customHeight="1" outlineLevel="1" x14ac:dyDescent="0.45">
      <c r="D118" s="750"/>
      <c r="E118" s="750"/>
      <c r="F118" s="743">
        <v>2008</v>
      </c>
      <c r="G118" s="744"/>
      <c r="H118" s="745"/>
      <c r="I118" s="60">
        <v>1031740</v>
      </c>
      <c r="J118" s="61">
        <v>1031740</v>
      </c>
    </row>
    <row r="119" spans="4:10" ht="16.5" hidden="1" customHeight="1" outlineLevel="1" x14ac:dyDescent="0.45">
      <c r="D119" s="750"/>
      <c r="E119" s="750"/>
      <c r="F119" s="743">
        <v>2009</v>
      </c>
      <c r="G119" s="744"/>
      <c r="H119" s="745"/>
      <c r="I119" s="60">
        <v>1045195</v>
      </c>
      <c r="J119" s="61">
        <v>1045195</v>
      </c>
    </row>
    <row r="120" spans="4:10" ht="16.5" hidden="1" customHeight="1" outlineLevel="1" x14ac:dyDescent="0.45">
      <c r="D120" s="750"/>
      <c r="E120" s="750"/>
      <c r="F120" s="743">
        <v>2010</v>
      </c>
      <c r="G120" s="744"/>
      <c r="H120" s="745"/>
      <c r="I120" s="60">
        <v>1087470</v>
      </c>
      <c r="J120" s="61">
        <v>1087470</v>
      </c>
    </row>
    <row r="121" spans="4:10" ht="16.5" hidden="1" customHeight="1" outlineLevel="1" x14ac:dyDescent="0.45">
      <c r="D121" s="750"/>
      <c r="E121" s="750"/>
      <c r="F121" s="743">
        <v>2011</v>
      </c>
      <c r="G121" s="744"/>
      <c r="H121" s="745"/>
      <c r="I121" s="60">
        <v>1192194</v>
      </c>
      <c r="J121" s="61">
        <v>1192194</v>
      </c>
    </row>
    <row r="122" spans="4:10" ht="16.5" hidden="1" customHeight="1" outlineLevel="1" x14ac:dyDescent="0.45">
      <c r="D122" s="750"/>
      <c r="E122" s="750"/>
      <c r="F122" s="743">
        <v>2012</v>
      </c>
      <c r="G122" s="744"/>
      <c r="H122" s="745"/>
      <c r="I122" s="60">
        <v>1237381</v>
      </c>
      <c r="J122" s="61">
        <v>1237381</v>
      </c>
    </row>
    <row r="123" spans="4:10" ht="16.5" hidden="1" customHeight="1" outlineLevel="1" x14ac:dyDescent="0.45">
      <c r="D123" s="750"/>
      <c r="E123" s="750"/>
      <c r="F123" s="743">
        <v>2013</v>
      </c>
      <c r="G123" s="744"/>
      <c r="H123" s="745"/>
      <c r="I123" s="60">
        <v>1173994</v>
      </c>
      <c r="J123" s="61">
        <v>1173994</v>
      </c>
    </row>
    <row r="124" spans="4:10" ht="16.5" hidden="1" customHeight="1" outlineLevel="1" x14ac:dyDescent="0.45">
      <c r="D124" s="750"/>
      <c r="E124" s="750"/>
      <c r="F124" s="743">
        <v>2014</v>
      </c>
      <c r="G124" s="744"/>
      <c r="H124" s="745"/>
      <c r="I124" s="60">
        <v>1174478</v>
      </c>
      <c r="J124" s="61">
        <v>1174478</v>
      </c>
    </row>
    <row r="125" spans="4:10" ht="16.5" hidden="1" customHeight="1" outlineLevel="1" x14ac:dyDescent="0.45">
      <c r="D125" s="750"/>
      <c r="E125" s="750"/>
      <c r="F125" s="743">
        <v>2015</v>
      </c>
      <c r="G125" s="744"/>
      <c r="H125" s="745"/>
      <c r="I125" s="60">
        <v>1119861</v>
      </c>
      <c r="J125" s="61">
        <v>1119861</v>
      </c>
    </row>
    <row r="126" spans="4:10" ht="16.5" hidden="1" customHeight="1" outlineLevel="1" x14ac:dyDescent="0.45">
      <c r="D126" s="750"/>
      <c r="E126" s="750"/>
      <c r="F126" s="743">
        <v>2016</v>
      </c>
      <c r="G126" s="744"/>
      <c r="H126" s="745"/>
      <c r="I126" s="60">
        <v>339147</v>
      </c>
      <c r="J126" s="61">
        <v>339147</v>
      </c>
    </row>
    <row r="127" spans="4:10" ht="16.5" hidden="1" customHeight="1" outlineLevel="1" x14ac:dyDescent="0.45">
      <c r="D127" s="750"/>
      <c r="E127" s="750"/>
      <c r="F127" s="746" t="s">
        <v>145</v>
      </c>
      <c r="G127" s="747"/>
      <c r="H127" s="748"/>
      <c r="I127" s="58">
        <v>24527042</v>
      </c>
      <c r="J127" s="58">
        <v>24527042</v>
      </c>
    </row>
    <row r="128" spans="4:10" hidden="1" outlineLevel="1" x14ac:dyDescent="0.45">
      <c r="D128" s="750"/>
      <c r="E128" s="750"/>
      <c r="F128" s="749" t="s">
        <v>143</v>
      </c>
      <c r="G128" s="56" t="s">
        <v>475</v>
      </c>
      <c r="H128" s="56">
        <v>2016</v>
      </c>
      <c r="I128" s="59">
        <v>331</v>
      </c>
      <c r="J128" s="59">
        <v>331</v>
      </c>
    </row>
    <row r="129" spans="4:10" ht="16.5" hidden="1" customHeight="1" outlineLevel="1" x14ac:dyDescent="0.45">
      <c r="D129" s="750"/>
      <c r="E129" s="750"/>
      <c r="F129" s="750"/>
      <c r="G129" s="746" t="s">
        <v>142</v>
      </c>
      <c r="H129" s="748"/>
      <c r="I129" s="62">
        <v>331</v>
      </c>
      <c r="J129" s="62">
        <v>331</v>
      </c>
    </row>
    <row r="130" spans="4:10" hidden="1" outlineLevel="1" x14ac:dyDescent="0.45">
      <c r="D130" s="750"/>
      <c r="E130" s="750"/>
      <c r="F130" s="750"/>
      <c r="G130" s="749" t="s">
        <v>476</v>
      </c>
      <c r="H130" s="56">
        <v>2000</v>
      </c>
      <c r="I130" s="57">
        <v>5232</v>
      </c>
      <c r="J130" s="57">
        <v>5232</v>
      </c>
    </row>
    <row r="131" spans="4:10" hidden="1" outlineLevel="1" x14ac:dyDescent="0.45">
      <c r="D131" s="750"/>
      <c r="E131" s="750"/>
      <c r="F131" s="750"/>
      <c r="G131" s="750"/>
      <c r="H131" s="56">
        <v>2001</v>
      </c>
      <c r="I131" s="57">
        <v>50049</v>
      </c>
      <c r="J131" s="57">
        <v>50049</v>
      </c>
    </row>
    <row r="132" spans="4:10" hidden="1" outlineLevel="1" x14ac:dyDescent="0.45">
      <c r="D132" s="750"/>
      <c r="E132" s="750"/>
      <c r="F132" s="750"/>
      <c r="G132" s="750"/>
      <c r="H132" s="56">
        <v>2002</v>
      </c>
      <c r="I132" s="57">
        <v>68777</v>
      </c>
      <c r="J132" s="57">
        <v>68777</v>
      </c>
    </row>
    <row r="133" spans="4:10" hidden="1" outlineLevel="1" x14ac:dyDescent="0.45">
      <c r="D133" s="750"/>
      <c r="E133" s="750"/>
      <c r="F133" s="750"/>
      <c r="G133" s="750"/>
      <c r="H133" s="56">
        <v>2003</v>
      </c>
      <c r="I133" s="57">
        <v>77032</v>
      </c>
      <c r="J133" s="57">
        <v>77032</v>
      </c>
    </row>
    <row r="134" spans="4:10" hidden="1" outlineLevel="1" x14ac:dyDescent="0.45">
      <c r="D134" s="750"/>
      <c r="E134" s="750"/>
      <c r="F134" s="750"/>
      <c r="G134" s="750"/>
      <c r="H134" s="56">
        <v>2004</v>
      </c>
      <c r="I134" s="57">
        <v>105411</v>
      </c>
      <c r="J134" s="57">
        <v>105411</v>
      </c>
    </row>
    <row r="135" spans="4:10" hidden="1" outlineLevel="1" x14ac:dyDescent="0.45">
      <c r="D135" s="750"/>
      <c r="E135" s="750"/>
      <c r="F135" s="750"/>
      <c r="G135" s="750"/>
      <c r="H135" s="56">
        <v>2005</v>
      </c>
      <c r="I135" s="57">
        <v>75211</v>
      </c>
      <c r="J135" s="57">
        <v>75211</v>
      </c>
    </row>
    <row r="136" spans="4:10" hidden="1" outlineLevel="1" x14ac:dyDescent="0.45">
      <c r="D136" s="750"/>
      <c r="E136" s="750"/>
      <c r="F136" s="750"/>
      <c r="G136" s="750"/>
      <c r="H136" s="56">
        <v>2006</v>
      </c>
      <c r="I136" s="57">
        <v>38172</v>
      </c>
      <c r="J136" s="57">
        <v>38172</v>
      </c>
    </row>
    <row r="137" spans="4:10" hidden="1" outlineLevel="1" x14ac:dyDescent="0.45">
      <c r="D137" s="750"/>
      <c r="E137" s="750"/>
      <c r="F137" s="750"/>
      <c r="G137" s="750"/>
      <c r="H137" s="56">
        <v>2007</v>
      </c>
      <c r="I137" s="57">
        <v>44631</v>
      </c>
      <c r="J137" s="57">
        <v>44631</v>
      </c>
    </row>
    <row r="138" spans="4:10" hidden="1" outlineLevel="1" x14ac:dyDescent="0.45">
      <c r="D138" s="750"/>
      <c r="E138" s="750"/>
      <c r="F138" s="750"/>
      <c r="G138" s="750"/>
      <c r="H138" s="56">
        <v>2008</v>
      </c>
      <c r="I138" s="57">
        <v>53852</v>
      </c>
      <c r="J138" s="57">
        <v>53852</v>
      </c>
    </row>
    <row r="139" spans="4:10" hidden="1" outlineLevel="1" x14ac:dyDescent="0.45">
      <c r="D139" s="750"/>
      <c r="E139" s="750"/>
      <c r="F139" s="750"/>
      <c r="G139" s="750"/>
      <c r="H139" s="56">
        <v>2009</v>
      </c>
      <c r="I139" s="57">
        <v>110439</v>
      </c>
      <c r="J139" s="57">
        <v>110439</v>
      </c>
    </row>
    <row r="140" spans="4:10" hidden="1" outlineLevel="1" x14ac:dyDescent="0.45">
      <c r="D140" s="750"/>
      <c r="E140" s="750"/>
      <c r="F140" s="750"/>
      <c r="G140" s="750"/>
      <c r="H140" s="56">
        <v>2010</v>
      </c>
      <c r="I140" s="57">
        <v>225729</v>
      </c>
      <c r="J140" s="57">
        <v>225729</v>
      </c>
    </row>
    <row r="141" spans="4:10" hidden="1" outlineLevel="1" x14ac:dyDescent="0.45">
      <c r="D141" s="750"/>
      <c r="E141" s="750"/>
      <c r="F141" s="750"/>
      <c r="G141" s="750"/>
      <c r="H141" s="56">
        <v>2011</v>
      </c>
      <c r="I141" s="57">
        <v>238080</v>
      </c>
      <c r="J141" s="57">
        <v>238080</v>
      </c>
    </row>
    <row r="142" spans="4:10" hidden="1" outlineLevel="1" x14ac:dyDescent="0.45">
      <c r="D142" s="750"/>
      <c r="E142" s="750"/>
      <c r="F142" s="750"/>
      <c r="G142" s="750"/>
      <c r="H142" s="56">
        <v>2012</v>
      </c>
      <c r="I142" s="57">
        <v>275400</v>
      </c>
      <c r="J142" s="57">
        <v>275400</v>
      </c>
    </row>
    <row r="143" spans="4:10" hidden="1" outlineLevel="1" x14ac:dyDescent="0.45">
      <c r="D143" s="750"/>
      <c r="E143" s="750"/>
      <c r="F143" s="750"/>
      <c r="G143" s="750"/>
      <c r="H143" s="56">
        <v>2013</v>
      </c>
      <c r="I143" s="57">
        <v>259927</v>
      </c>
      <c r="J143" s="57">
        <v>259927</v>
      </c>
    </row>
    <row r="144" spans="4:10" hidden="1" outlineLevel="1" x14ac:dyDescent="0.45">
      <c r="D144" s="750"/>
      <c r="E144" s="750"/>
      <c r="F144" s="750"/>
      <c r="G144" s="750"/>
      <c r="H144" s="56">
        <v>2014</v>
      </c>
      <c r="I144" s="57">
        <v>266782</v>
      </c>
      <c r="J144" s="57">
        <v>266782</v>
      </c>
    </row>
    <row r="145" spans="4:10" hidden="1" outlineLevel="1" x14ac:dyDescent="0.45">
      <c r="D145" s="750"/>
      <c r="E145" s="750"/>
      <c r="F145" s="750"/>
      <c r="G145" s="750"/>
      <c r="H145" s="56">
        <v>2015</v>
      </c>
      <c r="I145" s="57">
        <v>298138</v>
      </c>
      <c r="J145" s="57">
        <v>298138</v>
      </c>
    </row>
    <row r="146" spans="4:10" hidden="1" outlineLevel="1" x14ac:dyDescent="0.45">
      <c r="D146" s="750"/>
      <c r="E146" s="750"/>
      <c r="F146" s="750"/>
      <c r="G146" s="751"/>
      <c r="H146" s="56">
        <v>2016</v>
      </c>
      <c r="I146" s="57">
        <v>112403</v>
      </c>
      <c r="J146" s="57">
        <v>112403</v>
      </c>
    </row>
    <row r="147" spans="4:10" ht="16.5" hidden="1" customHeight="1" outlineLevel="1" x14ac:dyDescent="0.45">
      <c r="D147" s="750"/>
      <c r="E147" s="750"/>
      <c r="F147" s="750"/>
      <c r="G147" s="746" t="s">
        <v>142</v>
      </c>
      <c r="H147" s="748"/>
      <c r="I147" s="58">
        <v>2305265</v>
      </c>
      <c r="J147" s="58">
        <v>2305265</v>
      </c>
    </row>
    <row r="148" spans="4:10" hidden="1" outlineLevel="1" x14ac:dyDescent="0.45">
      <c r="D148" s="750"/>
      <c r="E148" s="750"/>
      <c r="F148" s="750"/>
      <c r="G148" s="749" t="s">
        <v>477</v>
      </c>
      <c r="H148" s="56">
        <v>1999</v>
      </c>
      <c r="I148" s="57">
        <v>28171</v>
      </c>
      <c r="J148" s="57">
        <v>28171</v>
      </c>
    </row>
    <row r="149" spans="4:10" hidden="1" outlineLevel="1" x14ac:dyDescent="0.45">
      <c r="D149" s="750"/>
      <c r="E149" s="750"/>
      <c r="F149" s="750"/>
      <c r="G149" s="750"/>
      <c r="H149" s="56">
        <v>2000</v>
      </c>
      <c r="I149" s="57">
        <v>106556</v>
      </c>
      <c r="J149" s="57">
        <v>106556</v>
      </c>
    </row>
    <row r="150" spans="4:10" hidden="1" outlineLevel="1" x14ac:dyDescent="0.45">
      <c r="D150" s="750"/>
      <c r="E150" s="750"/>
      <c r="F150" s="750"/>
      <c r="G150" s="750"/>
      <c r="H150" s="56">
        <v>2001</v>
      </c>
      <c r="I150" s="57">
        <v>176929</v>
      </c>
      <c r="J150" s="57">
        <v>176929</v>
      </c>
    </row>
    <row r="151" spans="4:10" hidden="1" outlineLevel="1" x14ac:dyDescent="0.45">
      <c r="D151" s="750"/>
      <c r="E151" s="750"/>
      <c r="F151" s="750"/>
      <c r="G151" s="750"/>
      <c r="H151" s="56">
        <v>2002</v>
      </c>
      <c r="I151" s="57">
        <v>223688</v>
      </c>
      <c r="J151" s="57">
        <v>223688</v>
      </c>
    </row>
    <row r="152" spans="4:10" hidden="1" outlineLevel="1" x14ac:dyDescent="0.45">
      <c r="D152" s="750"/>
      <c r="E152" s="750"/>
      <c r="F152" s="750"/>
      <c r="G152" s="750"/>
      <c r="H152" s="56">
        <v>2003</v>
      </c>
      <c r="I152" s="57">
        <v>217409</v>
      </c>
      <c r="J152" s="57">
        <v>217409</v>
      </c>
    </row>
    <row r="153" spans="4:10" hidden="1" outlineLevel="1" x14ac:dyDescent="0.45">
      <c r="D153" s="750"/>
      <c r="E153" s="750"/>
      <c r="F153" s="750"/>
      <c r="G153" s="750"/>
      <c r="H153" s="56">
        <v>2004</v>
      </c>
      <c r="I153" s="57">
        <v>313749</v>
      </c>
      <c r="J153" s="57">
        <v>313749</v>
      </c>
    </row>
    <row r="154" spans="4:10" hidden="1" outlineLevel="1" x14ac:dyDescent="0.45">
      <c r="D154" s="750"/>
      <c r="E154" s="750"/>
      <c r="F154" s="750"/>
      <c r="G154" s="750"/>
      <c r="H154" s="56">
        <v>2005</v>
      </c>
      <c r="I154" s="57">
        <v>379452</v>
      </c>
      <c r="J154" s="57">
        <v>379452</v>
      </c>
    </row>
    <row r="155" spans="4:10" hidden="1" outlineLevel="1" x14ac:dyDescent="0.45">
      <c r="D155" s="750"/>
      <c r="E155" s="750"/>
      <c r="F155" s="750"/>
      <c r="G155" s="750"/>
      <c r="H155" s="56">
        <v>2006</v>
      </c>
      <c r="I155" s="57">
        <v>388433</v>
      </c>
      <c r="J155" s="57">
        <v>388433</v>
      </c>
    </row>
    <row r="156" spans="4:10" hidden="1" outlineLevel="1" x14ac:dyDescent="0.45">
      <c r="D156" s="750"/>
      <c r="E156" s="750"/>
      <c r="F156" s="750"/>
      <c r="G156" s="750"/>
      <c r="H156" s="56">
        <v>2007</v>
      </c>
      <c r="I156" s="57">
        <v>410872</v>
      </c>
      <c r="J156" s="57">
        <v>410872</v>
      </c>
    </row>
    <row r="157" spans="4:10" hidden="1" outlineLevel="1" x14ac:dyDescent="0.45">
      <c r="D157" s="750"/>
      <c r="E157" s="750"/>
      <c r="F157" s="750"/>
      <c r="G157" s="750"/>
      <c r="H157" s="56">
        <v>2008</v>
      </c>
      <c r="I157" s="57">
        <v>330649</v>
      </c>
      <c r="J157" s="57">
        <v>330649</v>
      </c>
    </row>
    <row r="158" spans="4:10" hidden="1" outlineLevel="1" x14ac:dyDescent="0.45">
      <c r="D158" s="750"/>
      <c r="E158" s="750"/>
      <c r="F158" s="750"/>
      <c r="G158" s="750"/>
      <c r="H158" s="56">
        <v>2009</v>
      </c>
      <c r="I158" s="57">
        <v>198463</v>
      </c>
      <c r="J158" s="57">
        <v>198463</v>
      </c>
    </row>
    <row r="159" spans="4:10" hidden="1" outlineLevel="1" x14ac:dyDescent="0.45">
      <c r="D159" s="750"/>
      <c r="E159" s="750"/>
      <c r="F159" s="750"/>
      <c r="G159" s="750"/>
      <c r="H159" s="56">
        <v>2010</v>
      </c>
      <c r="I159" s="57">
        <v>149808</v>
      </c>
      <c r="J159" s="57">
        <v>149808</v>
      </c>
    </row>
    <row r="160" spans="4:10" hidden="1" outlineLevel="1" x14ac:dyDescent="0.45">
      <c r="D160" s="750"/>
      <c r="E160" s="750"/>
      <c r="F160" s="750"/>
      <c r="G160" s="750"/>
      <c r="H160" s="56">
        <v>2011</v>
      </c>
      <c r="I160" s="57">
        <v>159668</v>
      </c>
      <c r="J160" s="57">
        <v>159668</v>
      </c>
    </row>
    <row r="161" spans="4:10" hidden="1" outlineLevel="1" x14ac:dyDescent="0.45">
      <c r="D161" s="750"/>
      <c r="E161" s="750"/>
      <c r="F161" s="750"/>
      <c r="G161" s="750"/>
      <c r="H161" s="56">
        <v>2012</v>
      </c>
      <c r="I161" s="57">
        <v>127330</v>
      </c>
      <c r="J161" s="57">
        <v>127330</v>
      </c>
    </row>
    <row r="162" spans="4:10" hidden="1" outlineLevel="1" x14ac:dyDescent="0.45">
      <c r="D162" s="750"/>
      <c r="E162" s="750"/>
      <c r="F162" s="750"/>
      <c r="G162" s="750"/>
      <c r="H162" s="56">
        <v>2013</v>
      </c>
      <c r="I162" s="57">
        <v>160557</v>
      </c>
      <c r="J162" s="57">
        <v>160557</v>
      </c>
    </row>
    <row r="163" spans="4:10" hidden="1" outlineLevel="1" x14ac:dyDescent="0.45">
      <c r="D163" s="750"/>
      <c r="E163" s="750"/>
      <c r="F163" s="750"/>
      <c r="G163" s="750"/>
      <c r="H163" s="56">
        <v>2014</v>
      </c>
      <c r="I163" s="57">
        <v>164270</v>
      </c>
      <c r="J163" s="57">
        <v>164270</v>
      </c>
    </row>
    <row r="164" spans="4:10" hidden="1" outlineLevel="1" x14ac:dyDescent="0.45">
      <c r="D164" s="750"/>
      <c r="E164" s="750"/>
      <c r="F164" s="750"/>
      <c r="G164" s="750"/>
      <c r="H164" s="56">
        <v>2015</v>
      </c>
      <c r="I164" s="57">
        <v>158592</v>
      </c>
      <c r="J164" s="57">
        <v>158592</v>
      </c>
    </row>
    <row r="165" spans="4:10" hidden="1" outlineLevel="1" x14ac:dyDescent="0.45">
      <c r="D165" s="750"/>
      <c r="E165" s="750"/>
      <c r="F165" s="750"/>
      <c r="G165" s="751"/>
      <c r="H165" s="56">
        <v>2016</v>
      </c>
      <c r="I165" s="57">
        <v>44569</v>
      </c>
      <c r="J165" s="57">
        <v>44569</v>
      </c>
    </row>
    <row r="166" spans="4:10" ht="16.5" hidden="1" customHeight="1" outlineLevel="1" x14ac:dyDescent="0.45">
      <c r="D166" s="750"/>
      <c r="E166" s="750"/>
      <c r="F166" s="751"/>
      <c r="G166" s="746" t="s">
        <v>142</v>
      </c>
      <c r="H166" s="748"/>
      <c r="I166" s="58">
        <v>3739165</v>
      </c>
      <c r="J166" s="58">
        <v>3739165</v>
      </c>
    </row>
    <row r="167" spans="4:10" ht="16.5" hidden="1" customHeight="1" outlineLevel="1" x14ac:dyDescent="0.45">
      <c r="D167" s="750"/>
      <c r="E167" s="750"/>
      <c r="F167" s="743">
        <v>1991</v>
      </c>
      <c r="G167" s="744"/>
      <c r="H167" s="745"/>
      <c r="I167" s="63">
        <v>0</v>
      </c>
      <c r="J167" s="64">
        <v>0</v>
      </c>
    </row>
    <row r="168" spans="4:10" ht="16.5" hidden="1" customHeight="1" outlineLevel="1" x14ac:dyDescent="0.45">
      <c r="D168" s="750"/>
      <c r="E168" s="750"/>
      <c r="F168" s="743">
        <v>1992</v>
      </c>
      <c r="G168" s="744"/>
      <c r="H168" s="745"/>
      <c r="I168" s="63">
        <v>0</v>
      </c>
      <c r="J168" s="64">
        <v>0</v>
      </c>
    </row>
    <row r="169" spans="4:10" ht="16.5" hidden="1" customHeight="1" outlineLevel="1" x14ac:dyDescent="0.45">
      <c r="D169" s="750"/>
      <c r="E169" s="750"/>
      <c r="F169" s="743">
        <v>1993</v>
      </c>
      <c r="G169" s="744"/>
      <c r="H169" s="745"/>
      <c r="I169" s="63">
        <v>0</v>
      </c>
      <c r="J169" s="64">
        <v>0</v>
      </c>
    </row>
    <row r="170" spans="4:10" ht="16.5" hidden="1" customHeight="1" outlineLevel="1" x14ac:dyDescent="0.45">
      <c r="D170" s="750"/>
      <c r="E170" s="750"/>
      <c r="F170" s="743">
        <v>1994</v>
      </c>
      <c r="G170" s="744"/>
      <c r="H170" s="745"/>
      <c r="I170" s="63">
        <v>0</v>
      </c>
      <c r="J170" s="64">
        <v>0</v>
      </c>
    </row>
    <row r="171" spans="4:10" ht="16.5" hidden="1" customHeight="1" outlineLevel="1" x14ac:dyDescent="0.45">
      <c r="D171" s="750"/>
      <c r="E171" s="750"/>
      <c r="F171" s="743">
        <v>1995</v>
      </c>
      <c r="G171" s="744"/>
      <c r="H171" s="745"/>
      <c r="I171" s="63">
        <v>0</v>
      </c>
      <c r="J171" s="64">
        <v>0</v>
      </c>
    </row>
    <row r="172" spans="4:10" ht="16.5" hidden="1" customHeight="1" outlineLevel="1" x14ac:dyDescent="0.45">
      <c r="D172" s="750"/>
      <c r="E172" s="750"/>
      <c r="F172" s="743">
        <v>1996</v>
      </c>
      <c r="G172" s="744"/>
      <c r="H172" s="745"/>
      <c r="I172" s="63">
        <v>0</v>
      </c>
      <c r="J172" s="64">
        <v>0</v>
      </c>
    </row>
    <row r="173" spans="4:10" ht="16.5" hidden="1" customHeight="1" outlineLevel="1" x14ac:dyDescent="0.45">
      <c r="D173" s="750"/>
      <c r="E173" s="750"/>
      <c r="F173" s="743">
        <v>1997</v>
      </c>
      <c r="G173" s="744"/>
      <c r="H173" s="745"/>
      <c r="I173" s="63">
        <v>0</v>
      </c>
      <c r="J173" s="64">
        <v>0</v>
      </c>
    </row>
    <row r="174" spans="4:10" ht="16.5" hidden="1" customHeight="1" outlineLevel="1" x14ac:dyDescent="0.45">
      <c r="D174" s="750"/>
      <c r="E174" s="750"/>
      <c r="F174" s="743">
        <v>1998</v>
      </c>
      <c r="G174" s="744"/>
      <c r="H174" s="745"/>
      <c r="I174" s="63">
        <v>0</v>
      </c>
      <c r="J174" s="64">
        <v>0</v>
      </c>
    </row>
    <row r="175" spans="4:10" ht="16.5" hidden="1" customHeight="1" outlineLevel="1" x14ac:dyDescent="0.45">
      <c r="D175" s="750"/>
      <c r="E175" s="750"/>
      <c r="F175" s="743">
        <v>1999</v>
      </c>
      <c r="G175" s="744"/>
      <c r="H175" s="745"/>
      <c r="I175" s="60">
        <v>28171</v>
      </c>
      <c r="J175" s="61">
        <v>28171</v>
      </c>
    </row>
    <row r="176" spans="4:10" ht="16.5" hidden="1" customHeight="1" outlineLevel="1" x14ac:dyDescent="0.45">
      <c r="D176" s="750"/>
      <c r="E176" s="750"/>
      <c r="F176" s="743">
        <v>2000</v>
      </c>
      <c r="G176" s="744"/>
      <c r="H176" s="745"/>
      <c r="I176" s="60">
        <v>111788</v>
      </c>
      <c r="J176" s="61">
        <v>111788</v>
      </c>
    </row>
    <row r="177" spans="4:10" ht="16.5" hidden="1" customHeight="1" outlineLevel="1" x14ac:dyDescent="0.45">
      <c r="D177" s="750"/>
      <c r="E177" s="750"/>
      <c r="F177" s="743">
        <v>2001</v>
      </c>
      <c r="G177" s="744"/>
      <c r="H177" s="745"/>
      <c r="I177" s="60">
        <v>226978</v>
      </c>
      <c r="J177" s="61">
        <v>226978</v>
      </c>
    </row>
    <row r="178" spans="4:10" ht="16.5" hidden="1" customHeight="1" outlineLevel="1" x14ac:dyDescent="0.45">
      <c r="D178" s="750"/>
      <c r="E178" s="750"/>
      <c r="F178" s="743">
        <v>2002</v>
      </c>
      <c r="G178" s="744"/>
      <c r="H178" s="745"/>
      <c r="I178" s="60">
        <v>292465</v>
      </c>
      <c r="J178" s="61">
        <v>292465</v>
      </c>
    </row>
    <row r="179" spans="4:10" ht="16.5" hidden="1" customHeight="1" outlineLevel="1" x14ac:dyDescent="0.45">
      <c r="D179" s="750"/>
      <c r="E179" s="750"/>
      <c r="F179" s="743">
        <v>2003</v>
      </c>
      <c r="G179" s="744"/>
      <c r="H179" s="745"/>
      <c r="I179" s="60">
        <v>294441</v>
      </c>
      <c r="J179" s="61">
        <v>294441</v>
      </c>
    </row>
    <row r="180" spans="4:10" ht="16.5" hidden="1" customHeight="1" outlineLevel="1" x14ac:dyDescent="0.45">
      <c r="D180" s="750"/>
      <c r="E180" s="750"/>
      <c r="F180" s="743">
        <v>2004</v>
      </c>
      <c r="G180" s="744"/>
      <c r="H180" s="745"/>
      <c r="I180" s="60">
        <v>419160</v>
      </c>
      <c r="J180" s="61">
        <v>419160</v>
      </c>
    </row>
    <row r="181" spans="4:10" ht="16.5" hidden="1" customHeight="1" outlineLevel="1" x14ac:dyDescent="0.45">
      <c r="D181" s="750"/>
      <c r="E181" s="750"/>
      <c r="F181" s="743">
        <v>2005</v>
      </c>
      <c r="G181" s="744"/>
      <c r="H181" s="745"/>
      <c r="I181" s="60">
        <v>454663</v>
      </c>
      <c r="J181" s="61">
        <v>454663</v>
      </c>
    </row>
    <row r="182" spans="4:10" ht="16.5" hidden="1" customHeight="1" outlineLevel="1" x14ac:dyDescent="0.45">
      <c r="D182" s="750"/>
      <c r="E182" s="750"/>
      <c r="F182" s="743">
        <v>2006</v>
      </c>
      <c r="G182" s="744"/>
      <c r="H182" s="745"/>
      <c r="I182" s="60">
        <v>426605</v>
      </c>
      <c r="J182" s="61">
        <v>426605</v>
      </c>
    </row>
    <row r="183" spans="4:10" ht="16.5" hidden="1" customHeight="1" outlineLevel="1" x14ac:dyDescent="0.45">
      <c r="D183" s="750"/>
      <c r="E183" s="750"/>
      <c r="F183" s="743">
        <v>2007</v>
      </c>
      <c r="G183" s="744"/>
      <c r="H183" s="745"/>
      <c r="I183" s="60">
        <v>455503</v>
      </c>
      <c r="J183" s="61">
        <v>455503</v>
      </c>
    </row>
    <row r="184" spans="4:10" ht="16.5" hidden="1" customHeight="1" outlineLevel="1" x14ac:dyDescent="0.45">
      <c r="D184" s="750"/>
      <c r="E184" s="750"/>
      <c r="F184" s="743">
        <v>2008</v>
      </c>
      <c r="G184" s="744"/>
      <c r="H184" s="745"/>
      <c r="I184" s="60">
        <v>384501</v>
      </c>
      <c r="J184" s="61">
        <v>384501</v>
      </c>
    </row>
    <row r="185" spans="4:10" ht="16.5" hidden="1" customHeight="1" outlineLevel="1" x14ac:dyDescent="0.45">
      <c r="D185" s="750"/>
      <c r="E185" s="750"/>
      <c r="F185" s="743">
        <v>2009</v>
      </c>
      <c r="G185" s="744"/>
      <c r="H185" s="745"/>
      <c r="I185" s="60">
        <v>308902</v>
      </c>
      <c r="J185" s="61">
        <v>308902</v>
      </c>
    </row>
    <row r="186" spans="4:10" ht="16.5" hidden="1" customHeight="1" outlineLevel="1" x14ac:dyDescent="0.45">
      <c r="D186" s="750"/>
      <c r="E186" s="750"/>
      <c r="F186" s="743">
        <v>2010</v>
      </c>
      <c r="G186" s="744"/>
      <c r="H186" s="745"/>
      <c r="I186" s="60">
        <v>375537</v>
      </c>
      <c r="J186" s="61">
        <v>375537</v>
      </c>
    </row>
    <row r="187" spans="4:10" ht="16.5" hidden="1" customHeight="1" outlineLevel="1" x14ac:dyDescent="0.45">
      <c r="D187" s="750"/>
      <c r="E187" s="750"/>
      <c r="F187" s="743">
        <v>2011</v>
      </c>
      <c r="G187" s="744"/>
      <c r="H187" s="745"/>
      <c r="I187" s="60">
        <v>397748</v>
      </c>
      <c r="J187" s="61">
        <v>397748</v>
      </c>
    </row>
    <row r="188" spans="4:10" ht="16.5" hidden="1" customHeight="1" outlineLevel="1" x14ac:dyDescent="0.45">
      <c r="D188" s="750"/>
      <c r="E188" s="750"/>
      <c r="F188" s="743">
        <v>2012</v>
      </c>
      <c r="G188" s="744"/>
      <c r="H188" s="745"/>
      <c r="I188" s="60">
        <v>402730</v>
      </c>
      <c r="J188" s="61">
        <v>402730</v>
      </c>
    </row>
    <row r="189" spans="4:10" ht="16.5" hidden="1" customHeight="1" outlineLevel="1" x14ac:dyDescent="0.45">
      <c r="D189" s="750"/>
      <c r="E189" s="750"/>
      <c r="F189" s="743">
        <v>2013</v>
      </c>
      <c r="G189" s="744"/>
      <c r="H189" s="745"/>
      <c r="I189" s="60">
        <v>420484</v>
      </c>
      <c r="J189" s="61">
        <v>420484</v>
      </c>
    </row>
    <row r="190" spans="4:10" ht="16.5" hidden="1" customHeight="1" outlineLevel="1" x14ac:dyDescent="0.45">
      <c r="D190" s="750"/>
      <c r="E190" s="750"/>
      <c r="F190" s="743">
        <v>2014</v>
      </c>
      <c r="G190" s="744"/>
      <c r="H190" s="745"/>
      <c r="I190" s="60">
        <v>431052</v>
      </c>
      <c r="J190" s="61">
        <v>431052</v>
      </c>
    </row>
    <row r="191" spans="4:10" ht="16.5" hidden="1" customHeight="1" outlineLevel="1" x14ac:dyDescent="0.45">
      <c r="D191" s="750"/>
      <c r="E191" s="750"/>
      <c r="F191" s="743">
        <v>2015</v>
      </c>
      <c r="G191" s="744"/>
      <c r="H191" s="745"/>
      <c r="I191" s="60">
        <v>456730</v>
      </c>
      <c r="J191" s="61">
        <v>456730</v>
      </c>
    </row>
    <row r="192" spans="4:10" ht="16.5" hidden="1" customHeight="1" outlineLevel="1" x14ac:dyDescent="0.45">
      <c r="D192" s="750"/>
      <c r="E192" s="750"/>
      <c r="F192" s="743">
        <v>2016</v>
      </c>
      <c r="G192" s="744"/>
      <c r="H192" s="745"/>
      <c r="I192" s="60">
        <v>157303</v>
      </c>
      <c r="J192" s="61">
        <v>157303</v>
      </c>
    </row>
    <row r="193" spans="4:10" ht="16.5" hidden="1" customHeight="1" outlineLevel="1" x14ac:dyDescent="0.45">
      <c r="D193" s="750"/>
      <c r="E193" s="750"/>
      <c r="F193" s="746" t="s">
        <v>145</v>
      </c>
      <c r="G193" s="747"/>
      <c r="H193" s="748"/>
      <c r="I193" s="58">
        <v>6044761</v>
      </c>
      <c r="J193" s="58">
        <v>6044761</v>
      </c>
    </row>
    <row r="194" spans="4:10" hidden="1" outlineLevel="1" x14ac:dyDescent="0.45">
      <c r="D194" s="750"/>
      <c r="E194" s="750"/>
      <c r="F194" s="749" t="s">
        <v>144</v>
      </c>
      <c r="G194" s="749" t="s">
        <v>475</v>
      </c>
      <c r="H194" s="56">
        <v>2001</v>
      </c>
      <c r="I194" s="57">
        <v>11013</v>
      </c>
      <c r="J194" s="57">
        <v>11013</v>
      </c>
    </row>
    <row r="195" spans="4:10" hidden="1" outlineLevel="1" x14ac:dyDescent="0.45">
      <c r="D195" s="750"/>
      <c r="E195" s="750"/>
      <c r="F195" s="750"/>
      <c r="G195" s="750"/>
      <c r="H195" s="56">
        <v>2002</v>
      </c>
      <c r="I195" s="57">
        <v>10086</v>
      </c>
      <c r="J195" s="57">
        <v>10086</v>
      </c>
    </row>
    <row r="196" spans="4:10" hidden="1" outlineLevel="1" x14ac:dyDescent="0.45">
      <c r="D196" s="750"/>
      <c r="E196" s="750"/>
      <c r="F196" s="750"/>
      <c r="G196" s="750"/>
      <c r="H196" s="56">
        <v>2003</v>
      </c>
      <c r="I196" s="57">
        <v>3482</v>
      </c>
      <c r="J196" s="57">
        <v>3482</v>
      </c>
    </row>
    <row r="197" spans="4:10" hidden="1" outlineLevel="1" x14ac:dyDescent="0.45">
      <c r="D197" s="750"/>
      <c r="E197" s="750"/>
      <c r="F197" s="750"/>
      <c r="G197" s="750"/>
      <c r="H197" s="56">
        <v>2004</v>
      </c>
      <c r="I197" s="57">
        <v>1470</v>
      </c>
      <c r="J197" s="57">
        <v>1470</v>
      </c>
    </row>
    <row r="198" spans="4:10" hidden="1" outlineLevel="1" x14ac:dyDescent="0.45">
      <c r="D198" s="750"/>
      <c r="E198" s="750"/>
      <c r="F198" s="750"/>
      <c r="G198" s="750"/>
      <c r="H198" s="56">
        <v>2005</v>
      </c>
      <c r="I198" s="59">
        <v>636</v>
      </c>
      <c r="J198" s="59">
        <v>636</v>
      </c>
    </row>
    <row r="199" spans="4:10" hidden="1" outlineLevel="1" x14ac:dyDescent="0.45">
      <c r="D199" s="750"/>
      <c r="E199" s="750"/>
      <c r="F199" s="750"/>
      <c r="G199" s="750"/>
      <c r="H199" s="56">
        <v>2006</v>
      </c>
      <c r="I199" s="59">
        <v>417</v>
      </c>
      <c r="J199" s="59">
        <v>417</v>
      </c>
    </row>
    <row r="200" spans="4:10" hidden="1" outlineLevel="1" x14ac:dyDescent="0.45">
      <c r="D200" s="750"/>
      <c r="E200" s="750"/>
      <c r="F200" s="750"/>
      <c r="G200" s="750"/>
      <c r="H200" s="56">
        <v>2007</v>
      </c>
      <c r="I200" s="59">
        <v>0</v>
      </c>
      <c r="J200" s="59">
        <v>0</v>
      </c>
    </row>
    <row r="201" spans="4:10" hidden="1" outlineLevel="1" x14ac:dyDescent="0.45">
      <c r="D201" s="750"/>
      <c r="E201" s="750"/>
      <c r="F201" s="750"/>
      <c r="G201" s="751"/>
      <c r="H201" s="56">
        <v>2008</v>
      </c>
      <c r="I201" s="59">
        <v>0</v>
      </c>
      <c r="J201" s="59">
        <v>0</v>
      </c>
    </row>
    <row r="202" spans="4:10" ht="16.5" hidden="1" customHeight="1" outlineLevel="1" x14ac:dyDescent="0.45">
      <c r="D202" s="750"/>
      <c r="E202" s="750"/>
      <c r="F202" s="750"/>
      <c r="G202" s="746" t="s">
        <v>142</v>
      </c>
      <c r="H202" s="748"/>
      <c r="I202" s="58">
        <v>27104</v>
      </c>
      <c r="J202" s="58">
        <v>27104</v>
      </c>
    </row>
    <row r="203" spans="4:10" hidden="1" outlineLevel="1" x14ac:dyDescent="0.45">
      <c r="D203" s="750"/>
      <c r="E203" s="750"/>
      <c r="F203" s="750"/>
      <c r="G203" s="749" t="s">
        <v>476</v>
      </c>
      <c r="H203" s="56">
        <v>1999</v>
      </c>
      <c r="I203" s="57">
        <v>27086</v>
      </c>
      <c r="J203" s="57">
        <v>27086</v>
      </c>
    </row>
    <row r="204" spans="4:10" hidden="1" outlineLevel="1" x14ac:dyDescent="0.45">
      <c r="D204" s="750"/>
      <c r="E204" s="750"/>
      <c r="F204" s="750"/>
      <c r="G204" s="750"/>
      <c r="H204" s="56">
        <v>2000</v>
      </c>
      <c r="I204" s="57">
        <v>71128</v>
      </c>
      <c r="J204" s="57">
        <v>71128</v>
      </c>
    </row>
    <row r="205" spans="4:10" hidden="1" outlineLevel="1" x14ac:dyDescent="0.45">
      <c r="D205" s="750"/>
      <c r="E205" s="750"/>
      <c r="F205" s="750"/>
      <c r="G205" s="750"/>
      <c r="H205" s="56">
        <v>2001</v>
      </c>
      <c r="I205" s="57">
        <v>79366</v>
      </c>
      <c r="J205" s="57">
        <v>79366</v>
      </c>
    </row>
    <row r="206" spans="4:10" hidden="1" outlineLevel="1" x14ac:dyDescent="0.45">
      <c r="D206" s="750"/>
      <c r="E206" s="750"/>
      <c r="F206" s="750"/>
      <c r="G206" s="750"/>
      <c r="H206" s="56">
        <v>2002</v>
      </c>
      <c r="I206" s="57">
        <v>97194</v>
      </c>
      <c r="J206" s="57">
        <v>97194</v>
      </c>
    </row>
    <row r="207" spans="4:10" hidden="1" outlineLevel="1" x14ac:dyDescent="0.45">
      <c r="D207" s="750"/>
      <c r="E207" s="750"/>
      <c r="F207" s="750"/>
      <c r="G207" s="750"/>
      <c r="H207" s="56">
        <v>2003</v>
      </c>
      <c r="I207" s="57">
        <v>85536</v>
      </c>
      <c r="J207" s="57">
        <v>85536</v>
      </c>
    </row>
    <row r="208" spans="4:10" hidden="1" outlineLevel="1" x14ac:dyDescent="0.45">
      <c r="D208" s="750"/>
      <c r="E208" s="750"/>
      <c r="F208" s="750"/>
      <c r="G208" s="750"/>
      <c r="H208" s="56">
        <v>2004</v>
      </c>
      <c r="I208" s="57">
        <v>75680</v>
      </c>
      <c r="J208" s="57">
        <v>75680</v>
      </c>
    </row>
    <row r="209" spans="4:10" hidden="1" outlineLevel="1" x14ac:dyDescent="0.45">
      <c r="D209" s="750"/>
      <c r="E209" s="750"/>
      <c r="F209" s="750"/>
      <c r="G209" s="750"/>
      <c r="H209" s="56">
        <v>2005</v>
      </c>
      <c r="I209" s="57">
        <v>68959</v>
      </c>
      <c r="J209" s="57">
        <v>68959</v>
      </c>
    </row>
    <row r="210" spans="4:10" hidden="1" outlineLevel="1" x14ac:dyDescent="0.45">
      <c r="D210" s="750"/>
      <c r="E210" s="750"/>
      <c r="F210" s="750"/>
      <c r="G210" s="750"/>
      <c r="H210" s="56">
        <v>2006</v>
      </c>
      <c r="I210" s="57">
        <v>57065</v>
      </c>
      <c r="J210" s="57">
        <v>57065</v>
      </c>
    </row>
    <row r="211" spans="4:10" hidden="1" outlineLevel="1" x14ac:dyDescent="0.45">
      <c r="D211" s="750"/>
      <c r="E211" s="750"/>
      <c r="F211" s="750"/>
      <c r="G211" s="750"/>
      <c r="H211" s="56">
        <v>2007</v>
      </c>
      <c r="I211" s="57">
        <v>8038</v>
      </c>
      <c r="J211" s="57">
        <v>8038</v>
      </c>
    </row>
    <row r="212" spans="4:10" hidden="1" outlineLevel="1" x14ac:dyDescent="0.45">
      <c r="D212" s="750"/>
      <c r="E212" s="750"/>
      <c r="F212" s="750"/>
      <c r="G212" s="751"/>
      <c r="H212" s="56">
        <v>2008</v>
      </c>
      <c r="I212" s="59">
        <v>0</v>
      </c>
      <c r="J212" s="59">
        <v>0</v>
      </c>
    </row>
    <row r="213" spans="4:10" ht="16.5" hidden="1" customHeight="1" outlineLevel="1" x14ac:dyDescent="0.45">
      <c r="D213" s="750"/>
      <c r="E213" s="750"/>
      <c r="F213" s="750"/>
      <c r="G213" s="746" t="s">
        <v>142</v>
      </c>
      <c r="H213" s="748"/>
      <c r="I213" s="58">
        <v>570052</v>
      </c>
      <c r="J213" s="58">
        <v>570052</v>
      </c>
    </row>
    <row r="214" spans="4:10" hidden="1" outlineLevel="1" x14ac:dyDescent="0.45">
      <c r="D214" s="750"/>
      <c r="E214" s="750"/>
      <c r="F214" s="750"/>
      <c r="G214" s="749" t="s">
        <v>477</v>
      </c>
      <c r="H214" s="56">
        <v>1999</v>
      </c>
      <c r="I214" s="57">
        <v>12868</v>
      </c>
      <c r="J214" s="57">
        <v>12868</v>
      </c>
    </row>
    <row r="215" spans="4:10" hidden="1" outlineLevel="1" x14ac:dyDescent="0.45">
      <c r="D215" s="750"/>
      <c r="E215" s="750"/>
      <c r="F215" s="750"/>
      <c r="G215" s="750"/>
      <c r="H215" s="56">
        <v>2000</v>
      </c>
      <c r="I215" s="57">
        <v>53195</v>
      </c>
      <c r="J215" s="57">
        <v>53195</v>
      </c>
    </row>
    <row r="216" spans="4:10" hidden="1" outlineLevel="1" x14ac:dyDescent="0.45">
      <c r="D216" s="750"/>
      <c r="E216" s="750"/>
      <c r="F216" s="750"/>
      <c r="G216" s="750"/>
      <c r="H216" s="56">
        <v>2001</v>
      </c>
      <c r="I216" s="57">
        <v>23186</v>
      </c>
      <c r="J216" s="57">
        <v>23186</v>
      </c>
    </row>
    <row r="217" spans="4:10" hidden="1" outlineLevel="1" x14ac:dyDescent="0.45">
      <c r="D217" s="750"/>
      <c r="E217" s="750"/>
      <c r="F217" s="750"/>
      <c r="G217" s="750"/>
      <c r="H217" s="56">
        <v>2002</v>
      </c>
      <c r="I217" s="57">
        <v>14620</v>
      </c>
      <c r="J217" s="57">
        <v>14620</v>
      </c>
    </row>
    <row r="218" spans="4:10" hidden="1" outlineLevel="1" x14ac:dyDescent="0.45">
      <c r="D218" s="750"/>
      <c r="E218" s="750"/>
      <c r="F218" s="750"/>
      <c r="G218" s="750"/>
      <c r="H218" s="56">
        <v>2003</v>
      </c>
      <c r="I218" s="57">
        <v>14789</v>
      </c>
      <c r="J218" s="57">
        <v>14789</v>
      </c>
    </row>
    <row r="219" spans="4:10" hidden="1" outlineLevel="1" x14ac:dyDescent="0.45">
      <c r="D219" s="750"/>
      <c r="E219" s="750"/>
      <c r="F219" s="750"/>
      <c r="G219" s="750"/>
      <c r="H219" s="56">
        <v>2004</v>
      </c>
      <c r="I219" s="57">
        <v>20596</v>
      </c>
      <c r="J219" s="57">
        <v>20596</v>
      </c>
    </row>
    <row r="220" spans="4:10" hidden="1" outlineLevel="1" x14ac:dyDescent="0.45">
      <c r="D220" s="750"/>
      <c r="E220" s="750"/>
      <c r="F220" s="750"/>
      <c r="G220" s="750"/>
      <c r="H220" s="56">
        <v>2005</v>
      </c>
      <c r="I220" s="57">
        <v>18034</v>
      </c>
      <c r="J220" s="57">
        <v>18034</v>
      </c>
    </row>
    <row r="221" spans="4:10" hidden="1" outlineLevel="1" x14ac:dyDescent="0.45">
      <c r="D221" s="750"/>
      <c r="E221" s="750"/>
      <c r="F221" s="750"/>
      <c r="G221" s="750"/>
      <c r="H221" s="56">
        <v>2006</v>
      </c>
      <c r="I221" s="57">
        <v>11135</v>
      </c>
      <c r="J221" s="57">
        <v>11135</v>
      </c>
    </row>
    <row r="222" spans="4:10" hidden="1" outlineLevel="1" x14ac:dyDescent="0.45">
      <c r="D222" s="750"/>
      <c r="E222" s="750"/>
      <c r="F222" s="750"/>
      <c r="G222" s="750"/>
      <c r="H222" s="56">
        <v>2007</v>
      </c>
      <c r="I222" s="57">
        <v>2440</v>
      </c>
      <c r="J222" s="57">
        <v>2440</v>
      </c>
    </row>
    <row r="223" spans="4:10" hidden="1" outlineLevel="1" x14ac:dyDescent="0.45">
      <c r="D223" s="750"/>
      <c r="E223" s="750"/>
      <c r="F223" s="750"/>
      <c r="G223" s="751"/>
      <c r="H223" s="56">
        <v>2008</v>
      </c>
      <c r="I223" s="59">
        <v>0</v>
      </c>
      <c r="J223" s="59">
        <v>0</v>
      </c>
    </row>
    <row r="224" spans="4:10" ht="16.5" hidden="1" customHeight="1" outlineLevel="1" x14ac:dyDescent="0.45">
      <c r="D224" s="750"/>
      <c r="E224" s="750"/>
      <c r="F224" s="751"/>
      <c r="G224" s="746" t="s">
        <v>142</v>
      </c>
      <c r="H224" s="748"/>
      <c r="I224" s="58">
        <v>170863</v>
      </c>
      <c r="J224" s="58">
        <v>170863</v>
      </c>
    </row>
    <row r="225" spans="4:10" ht="16.5" hidden="1" customHeight="1" outlineLevel="1" x14ac:dyDescent="0.45">
      <c r="D225" s="750"/>
      <c r="E225" s="750"/>
      <c r="F225" s="743">
        <v>1991</v>
      </c>
      <c r="G225" s="744"/>
      <c r="H225" s="745"/>
      <c r="I225" s="63">
        <v>0</v>
      </c>
      <c r="J225" s="64">
        <v>0</v>
      </c>
    </row>
    <row r="226" spans="4:10" ht="16.5" hidden="1" customHeight="1" outlineLevel="1" x14ac:dyDescent="0.45">
      <c r="D226" s="750"/>
      <c r="E226" s="750"/>
      <c r="F226" s="743">
        <v>1992</v>
      </c>
      <c r="G226" s="744"/>
      <c r="H226" s="745"/>
      <c r="I226" s="63">
        <v>0</v>
      </c>
      <c r="J226" s="64">
        <v>0</v>
      </c>
    </row>
    <row r="227" spans="4:10" ht="16.5" hidden="1" customHeight="1" outlineLevel="1" x14ac:dyDescent="0.45">
      <c r="D227" s="750"/>
      <c r="E227" s="750"/>
      <c r="F227" s="743">
        <v>1993</v>
      </c>
      <c r="G227" s="744"/>
      <c r="H227" s="745"/>
      <c r="I227" s="63">
        <v>0</v>
      </c>
      <c r="J227" s="64">
        <v>0</v>
      </c>
    </row>
    <row r="228" spans="4:10" ht="16.5" hidden="1" customHeight="1" outlineLevel="1" x14ac:dyDescent="0.45">
      <c r="D228" s="750"/>
      <c r="E228" s="750"/>
      <c r="F228" s="743">
        <v>1994</v>
      </c>
      <c r="G228" s="744"/>
      <c r="H228" s="745"/>
      <c r="I228" s="63">
        <v>0</v>
      </c>
      <c r="J228" s="64">
        <v>0</v>
      </c>
    </row>
    <row r="229" spans="4:10" ht="16.5" hidden="1" customHeight="1" outlineLevel="1" x14ac:dyDescent="0.45">
      <c r="D229" s="750"/>
      <c r="E229" s="750"/>
      <c r="F229" s="743">
        <v>1995</v>
      </c>
      <c r="G229" s="744"/>
      <c r="H229" s="745"/>
      <c r="I229" s="63">
        <v>0</v>
      </c>
      <c r="J229" s="64">
        <v>0</v>
      </c>
    </row>
    <row r="230" spans="4:10" ht="16.5" hidden="1" customHeight="1" outlineLevel="1" x14ac:dyDescent="0.45">
      <c r="D230" s="750"/>
      <c r="E230" s="750"/>
      <c r="F230" s="743">
        <v>1996</v>
      </c>
      <c r="G230" s="744"/>
      <c r="H230" s="745"/>
      <c r="I230" s="63">
        <v>0</v>
      </c>
      <c r="J230" s="64">
        <v>0</v>
      </c>
    </row>
    <row r="231" spans="4:10" ht="16.5" hidden="1" customHeight="1" outlineLevel="1" x14ac:dyDescent="0.45">
      <c r="D231" s="750"/>
      <c r="E231" s="750"/>
      <c r="F231" s="743">
        <v>1997</v>
      </c>
      <c r="G231" s="744"/>
      <c r="H231" s="745"/>
      <c r="I231" s="63">
        <v>0</v>
      </c>
      <c r="J231" s="64">
        <v>0</v>
      </c>
    </row>
    <row r="232" spans="4:10" ht="16.5" hidden="1" customHeight="1" outlineLevel="1" x14ac:dyDescent="0.45">
      <c r="D232" s="750"/>
      <c r="E232" s="750"/>
      <c r="F232" s="743">
        <v>1998</v>
      </c>
      <c r="G232" s="744"/>
      <c r="H232" s="745"/>
      <c r="I232" s="63">
        <v>0</v>
      </c>
      <c r="J232" s="64">
        <v>0</v>
      </c>
    </row>
    <row r="233" spans="4:10" ht="16.5" hidden="1" customHeight="1" outlineLevel="1" x14ac:dyDescent="0.45">
      <c r="D233" s="750"/>
      <c r="E233" s="750"/>
      <c r="F233" s="743">
        <v>1999</v>
      </c>
      <c r="G233" s="744"/>
      <c r="H233" s="745"/>
      <c r="I233" s="60">
        <v>39954</v>
      </c>
      <c r="J233" s="61">
        <v>39954</v>
      </c>
    </row>
    <row r="234" spans="4:10" ht="16.5" hidden="1" customHeight="1" outlineLevel="1" x14ac:dyDescent="0.45">
      <c r="D234" s="750"/>
      <c r="E234" s="750"/>
      <c r="F234" s="743">
        <v>2000</v>
      </c>
      <c r="G234" s="744"/>
      <c r="H234" s="745"/>
      <c r="I234" s="60">
        <v>124323</v>
      </c>
      <c r="J234" s="61">
        <v>124323</v>
      </c>
    </row>
    <row r="235" spans="4:10" ht="16.5" hidden="1" customHeight="1" outlineLevel="1" x14ac:dyDescent="0.45">
      <c r="D235" s="750"/>
      <c r="E235" s="750"/>
      <c r="F235" s="743">
        <v>2001</v>
      </c>
      <c r="G235" s="744"/>
      <c r="H235" s="745"/>
      <c r="I235" s="60">
        <v>113565</v>
      </c>
      <c r="J235" s="61">
        <v>113565</v>
      </c>
    </row>
    <row r="236" spans="4:10" ht="16.5" hidden="1" customHeight="1" outlineLevel="1" x14ac:dyDescent="0.45">
      <c r="D236" s="750"/>
      <c r="E236" s="750"/>
      <c r="F236" s="743">
        <v>2002</v>
      </c>
      <c r="G236" s="744"/>
      <c r="H236" s="745"/>
      <c r="I236" s="60">
        <v>121900</v>
      </c>
      <c r="J236" s="61">
        <v>121900</v>
      </c>
    </row>
    <row r="237" spans="4:10" ht="16.5" hidden="1" customHeight="1" outlineLevel="1" x14ac:dyDescent="0.45">
      <c r="D237" s="750"/>
      <c r="E237" s="750"/>
      <c r="F237" s="743">
        <v>2003</v>
      </c>
      <c r="G237" s="744"/>
      <c r="H237" s="745"/>
      <c r="I237" s="60">
        <v>103807</v>
      </c>
      <c r="J237" s="61">
        <v>103807</v>
      </c>
    </row>
    <row r="238" spans="4:10" ht="16.5" hidden="1" customHeight="1" outlineLevel="1" x14ac:dyDescent="0.45">
      <c r="D238" s="750"/>
      <c r="E238" s="750"/>
      <c r="F238" s="743">
        <v>2004</v>
      </c>
      <c r="G238" s="744"/>
      <c r="H238" s="745"/>
      <c r="I238" s="60">
        <v>97746</v>
      </c>
      <c r="J238" s="61">
        <v>97746</v>
      </c>
    </row>
    <row r="239" spans="4:10" ht="16.5" hidden="1" customHeight="1" outlineLevel="1" x14ac:dyDescent="0.45">
      <c r="D239" s="750"/>
      <c r="E239" s="750"/>
      <c r="F239" s="743">
        <v>2005</v>
      </c>
      <c r="G239" s="744"/>
      <c r="H239" s="745"/>
      <c r="I239" s="60">
        <v>87629</v>
      </c>
      <c r="J239" s="61">
        <v>87629</v>
      </c>
    </row>
    <row r="240" spans="4:10" ht="16.5" hidden="1" customHeight="1" outlineLevel="1" x14ac:dyDescent="0.45">
      <c r="D240" s="750"/>
      <c r="E240" s="750"/>
      <c r="F240" s="743">
        <v>2006</v>
      </c>
      <c r="G240" s="744"/>
      <c r="H240" s="745"/>
      <c r="I240" s="60">
        <v>68617</v>
      </c>
      <c r="J240" s="61">
        <v>68617</v>
      </c>
    </row>
    <row r="241" spans="4:10" ht="16.5" hidden="1" customHeight="1" outlineLevel="1" x14ac:dyDescent="0.45">
      <c r="D241" s="750"/>
      <c r="E241" s="750"/>
      <c r="F241" s="743">
        <v>2007</v>
      </c>
      <c r="G241" s="744"/>
      <c r="H241" s="745"/>
      <c r="I241" s="60">
        <v>10478</v>
      </c>
      <c r="J241" s="61">
        <v>10478</v>
      </c>
    </row>
    <row r="242" spans="4:10" ht="16.5" hidden="1" customHeight="1" outlineLevel="1" x14ac:dyDescent="0.45">
      <c r="D242" s="750"/>
      <c r="E242" s="750"/>
      <c r="F242" s="743">
        <v>2008</v>
      </c>
      <c r="G242" s="744"/>
      <c r="H242" s="745"/>
      <c r="I242" s="63">
        <v>0</v>
      </c>
      <c r="J242" s="64">
        <v>0</v>
      </c>
    </row>
    <row r="243" spans="4:10" ht="16.5" hidden="1" customHeight="1" outlineLevel="1" x14ac:dyDescent="0.45">
      <c r="D243" s="750"/>
      <c r="E243" s="750"/>
      <c r="F243" s="743">
        <v>2009</v>
      </c>
      <c r="G243" s="744"/>
      <c r="H243" s="745"/>
      <c r="I243" s="63">
        <v>0</v>
      </c>
      <c r="J243" s="64">
        <v>0</v>
      </c>
    </row>
    <row r="244" spans="4:10" ht="16.5" hidden="1" customHeight="1" outlineLevel="1" x14ac:dyDescent="0.45">
      <c r="D244" s="750"/>
      <c r="E244" s="750"/>
      <c r="F244" s="743">
        <v>2010</v>
      </c>
      <c r="G244" s="744"/>
      <c r="H244" s="745"/>
      <c r="I244" s="63">
        <v>0</v>
      </c>
      <c r="J244" s="64">
        <v>0</v>
      </c>
    </row>
    <row r="245" spans="4:10" ht="16.5" hidden="1" customHeight="1" outlineLevel="1" x14ac:dyDescent="0.45">
      <c r="D245" s="750"/>
      <c r="E245" s="750"/>
      <c r="F245" s="743">
        <v>2011</v>
      </c>
      <c r="G245" s="744"/>
      <c r="H245" s="745"/>
      <c r="I245" s="63">
        <v>0</v>
      </c>
      <c r="J245" s="64">
        <v>0</v>
      </c>
    </row>
    <row r="246" spans="4:10" ht="16.5" hidden="1" customHeight="1" outlineLevel="1" x14ac:dyDescent="0.45">
      <c r="D246" s="750"/>
      <c r="E246" s="750"/>
      <c r="F246" s="743">
        <v>2012</v>
      </c>
      <c r="G246" s="744"/>
      <c r="H246" s="745"/>
      <c r="I246" s="63">
        <v>0</v>
      </c>
      <c r="J246" s="64">
        <v>0</v>
      </c>
    </row>
    <row r="247" spans="4:10" ht="16.5" hidden="1" customHeight="1" outlineLevel="1" x14ac:dyDescent="0.45">
      <c r="D247" s="750"/>
      <c r="E247" s="750"/>
      <c r="F247" s="743">
        <v>2013</v>
      </c>
      <c r="G247" s="744"/>
      <c r="H247" s="745"/>
      <c r="I247" s="63">
        <v>0</v>
      </c>
      <c r="J247" s="64">
        <v>0</v>
      </c>
    </row>
    <row r="248" spans="4:10" ht="16.5" hidden="1" customHeight="1" outlineLevel="1" x14ac:dyDescent="0.45">
      <c r="D248" s="750"/>
      <c r="E248" s="750"/>
      <c r="F248" s="743">
        <v>2014</v>
      </c>
      <c r="G248" s="744"/>
      <c r="H248" s="745"/>
      <c r="I248" s="63">
        <v>0</v>
      </c>
      <c r="J248" s="64">
        <v>0</v>
      </c>
    </row>
    <row r="249" spans="4:10" ht="16.5" hidden="1" customHeight="1" outlineLevel="1" x14ac:dyDescent="0.45">
      <c r="D249" s="750"/>
      <c r="E249" s="750"/>
      <c r="F249" s="743">
        <v>2015</v>
      </c>
      <c r="G249" s="744"/>
      <c r="H249" s="745"/>
      <c r="I249" s="63">
        <v>0</v>
      </c>
      <c r="J249" s="64">
        <v>0</v>
      </c>
    </row>
    <row r="250" spans="4:10" ht="16.5" hidden="1" customHeight="1" outlineLevel="1" x14ac:dyDescent="0.45">
      <c r="D250" s="750"/>
      <c r="E250" s="750"/>
      <c r="F250" s="743">
        <v>2016</v>
      </c>
      <c r="G250" s="744"/>
      <c r="H250" s="745"/>
      <c r="I250" s="63">
        <v>0</v>
      </c>
      <c r="J250" s="64">
        <v>0</v>
      </c>
    </row>
    <row r="251" spans="4:10" ht="16.5" hidden="1" customHeight="1" outlineLevel="1" x14ac:dyDescent="0.45">
      <c r="D251" s="750"/>
      <c r="E251" s="751"/>
      <c r="F251" s="746" t="s">
        <v>145</v>
      </c>
      <c r="G251" s="747"/>
      <c r="H251" s="748"/>
      <c r="I251" s="58">
        <v>768019</v>
      </c>
      <c r="J251" s="58">
        <v>768019</v>
      </c>
    </row>
    <row r="252" spans="4:10" ht="16.5" hidden="1" customHeight="1" outlineLevel="1" x14ac:dyDescent="0.45">
      <c r="D252" s="750"/>
      <c r="E252" s="743">
        <v>1991</v>
      </c>
      <c r="F252" s="744"/>
      <c r="G252" s="744"/>
      <c r="H252" s="745"/>
      <c r="I252" s="60">
        <v>616330</v>
      </c>
      <c r="J252" s="61">
        <v>616330</v>
      </c>
    </row>
    <row r="253" spans="4:10" ht="16.5" hidden="1" customHeight="1" outlineLevel="1" x14ac:dyDescent="0.45">
      <c r="D253" s="750"/>
      <c r="E253" s="743">
        <v>1992</v>
      </c>
      <c r="F253" s="744"/>
      <c r="G253" s="744"/>
      <c r="H253" s="745"/>
      <c r="I253" s="60">
        <v>687434</v>
      </c>
      <c r="J253" s="61">
        <v>687434</v>
      </c>
    </row>
    <row r="254" spans="4:10" ht="16.5" hidden="1" customHeight="1" outlineLevel="1" x14ac:dyDescent="0.45">
      <c r="D254" s="750"/>
      <c r="E254" s="743">
        <v>1993</v>
      </c>
      <c r="F254" s="744"/>
      <c r="G254" s="744"/>
      <c r="H254" s="745"/>
      <c r="I254" s="60">
        <v>762439</v>
      </c>
      <c r="J254" s="61">
        <v>762439</v>
      </c>
    </row>
    <row r="255" spans="4:10" ht="16.5" hidden="1" customHeight="1" outlineLevel="1" x14ac:dyDescent="0.45">
      <c r="D255" s="750"/>
      <c r="E255" s="743">
        <v>1994</v>
      </c>
      <c r="F255" s="744"/>
      <c r="G255" s="744"/>
      <c r="H255" s="745"/>
      <c r="I255" s="60">
        <v>892692</v>
      </c>
      <c r="J255" s="61">
        <v>892692</v>
      </c>
    </row>
    <row r="256" spans="4:10" ht="16.5" hidden="1" customHeight="1" outlineLevel="1" x14ac:dyDescent="0.45">
      <c r="D256" s="750"/>
      <c r="E256" s="743">
        <v>1995</v>
      </c>
      <c r="F256" s="744"/>
      <c r="G256" s="744"/>
      <c r="H256" s="745"/>
      <c r="I256" s="60">
        <v>966283</v>
      </c>
      <c r="J256" s="61">
        <v>966283</v>
      </c>
    </row>
    <row r="257" spans="4:10" ht="16.5" hidden="1" customHeight="1" outlineLevel="1" x14ac:dyDescent="0.45">
      <c r="D257" s="750"/>
      <c r="E257" s="743">
        <v>1996</v>
      </c>
      <c r="F257" s="744"/>
      <c r="G257" s="744"/>
      <c r="H257" s="745"/>
      <c r="I257" s="60">
        <v>1037706</v>
      </c>
      <c r="J257" s="61">
        <v>1037706</v>
      </c>
    </row>
    <row r="258" spans="4:10" ht="16.5" hidden="1" customHeight="1" outlineLevel="1" x14ac:dyDescent="0.45">
      <c r="D258" s="750"/>
      <c r="E258" s="743">
        <v>1997</v>
      </c>
      <c r="F258" s="744"/>
      <c r="G258" s="744"/>
      <c r="H258" s="745"/>
      <c r="I258" s="60">
        <v>975626</v>
      </c>
      <c r="J258" s="61">
        <v>975626</v>
      </c>
    </row>
    <row r="259" spans="4:10" ht="16.5" hidden="1" customHeight="1" outlineLevel="1" x14ac:dyDescent="0.45">
      <c r="D259" s="750"/>
      <c r="E259" s="743">
        <v>1998</v>
      </c>
      <c r="F259" s="744"/>
      <c r="G259" s="744"/>
      <c r="H259" s="745"/>
      <c r="I259" s="60">
        <v>586702</v>
      </c>
      <c r="J259" s="61">
        <v>586702</v>
      </c>
    </row>
    <row r="260" spans="4:10" ht="16.5" hidden="1" customHeight="1" outlineLevel="1" x14ac:dyDescent="0.45">
      <c r="D260" s="750"/>
      <c r="E260" s="743">
        <v>1999</v>
      </c>
      <c r="F260" s="744"/>
      <c r="G260" s="744"/>
      <c r="H260" s="745"/>
      <c r="I260" s="60">
        <v>947317</v>
      </c>
      <c r="J260" s="61">
        <v>947317</v>
      </c>
    </row>
    <row r="261" spans="4:10" ht="16.5" hidden="1" customHeight="1" outlineLevel="1" x14ac:dyDescent="0.45">
      <c r="D261" s="750"/>
      <c r="E261" s="743">
        <v>2000</v>
      </c>
      <c r="F261" s="744"/>
      <c r="G261" s="744"/>
      <c r="H261" s="745"/>
      <c r="I261" s="60">
        <v>1233246</v>
      </c>
      <c r="J261" s="61">
        <v>1233246</v>
      </c>
    </row>
    <row r="262" spans="4:10" ht="16.5" hidden="1" customHeight="1" outlineLevel="1" x14ac:dyDescent="0.45">
      <c r="D262" s="750"/>
      <c r="E262" s="743">
        <v>2001</v>
      </c>
      <c r="F262" s="744"/>
      <c r="G262" s="744"/>
      <c r="H262" s="745"/>
      <c r="I262" s="60">
        <v>1277540</v>
      </c>
      <c r="J262" s="61">
        <v>1277540</v>
      </c>
    </row>
    <row r="263" spans="4:10" ht="16.5" hidden="1" customHeight="1" outlineLevel="1" x14ac:dyDescent="0.45">
      <c r="D263" s="750"/>
      <c r="E263" s="743">
        <v>2002</v>
      </c>
      <c r="F263" s="744"/>
      <c r="G263" s="744"/>
      <c r="H263" s="745"/>
      <c r="I263" s="60">
        <v>1433897</v>
      </c>
      <c r="J263" s="61">
        <v>1433897</v>
      </c>
    </row>
    <row r="264" spans="4:10" ht="16.5" hidden="1" customHeight="1" outlineLevel="1" x14ac:dyDescent="0.45">
      <c r="D264" s="750"/>
      <c r="E264" s="743">
        <v>2003</v>
      </c>
      <c r="F264" s="744"/>
      <c r="G264" s="744"/>
      <c r="H264" s="745"/>
      <c r="I264" s="60">
        <v>1409828</v>
      </c>
      <c r="J264" s="61">
        <v>1409828</v>
      </c>
    </row>
    <row r="265" spans="4:10" ht="16.5" hidden="1" customHeight="1" outlineLevel="1" x14ac:dyDescent="0.45">
      <c r="D265" s="750"/>
      <c r="E265" s="743">
        <v>2004</v>
      </c>
      <c r="F265" s="744"/>
      <c r="G265" s="744"/>
      <c r="H265" s="745"/>
      <c r="I265" s="60">
        <v>1473022</v>
      </c>
      <c r="J265" s="61">
        <v>1473022</v>
      </c>
    </row>
    <row r="266" spans="4:10" ht="16.5" hidden="1" customHeight="1" outlineLevel="1" x14ac:dyDescent="0.45">
      <c r="D266" s="750"/>
      <c r="E266" s="743">
        <v>2005</v>
      </c>
      <c r="F266" s="744"/>
      <c r="G266" s="744"/>
      <c r="H266" s="745"/>
      <c r="I266" s="60">
        <v>1469757</v>
      </c>
      <c r="J266" s="61">
        <v>1469757</v>
      </c>
    </row>
    <row r="267" spans="4:10" ht="16.5" hidden="1" customHeight="1" outlineLevel="1" x14ac:dyDescent="0.45">
      <c r="D267" s="750"/>
      <c r="E267" s="743">
        <v>2006</v>
      </c>
      <c r="F267" s="744"/>
      <c r="G267" s="744"/>
      <c r="H267" s="745"/>
      <c r="I267" s="60">
        <v>1386904</v>
      </c>
      <c r="J267" s="61">
        <v>1386904</v>
      </c>
    </row>
    <row r="268" spans="4:10" ht="16.5" hidden="1" customHeight="1" outlineLevel="1" x14ac:dyDescent="0.45">
      <c r="D268" s="750"/>
      <c r="E268" s="743">
        <v>2007</v>
      </c>
      <c r="F268" s="744"/>
      <c r="G268" s="744"/>
      <c r="H268" s="745"/>
      <c r="I268" s="60">
        <v>1446652</v>
      </c>
      <c r="J268" s="61">
        <v>1446652</v>
      </c>
    </row>
    <row r="269" spans="4:10" ht="16.5" hidden="1" customHeight="1" outlineLevel="1" x14ac:dyDescent="0.45">
      <c r="D269" s="750"/>
      <c r="E269" s="743">
        <v>2008</v>
      </c>
      <c r="F269" s="744"/>
      <c r="G269" s="744"/>
      <c r="H269" s="745"/>
      <c r="I269" s="60">
        <v>1416241</v>
      </c>
      <c r="J269" s="61">
        <v>1416241</v>
      </c>
    </row>
    <row r="270" spans="4:10" ht="16.5" hidden="1" customHeight="1" outlineLevel="1" x14ac:dyDescent="0.45">
      <c r="D270" s="750"/>
      <c r="E270" s="743">
        <v>2009</v>
      </c>
      <c r="F270" s="744"/>
      <c r="G270" s="744"/>
      <c r="H270" s="745"/>
      <c r="I270" s="60">
        <v>1354097</v>
      </c>
      <c r="J270" s="61">
        <v>1354097</v>
      </c>
    </row>
    <row r="271" spans="4:10" ht="16.5" hidden="1" customHeight="1" outlineLevel="1" x14ac:dyDescent="0.45">
      <c r="D271" s="750"/>
      <c r="E271" s="743">
        <v>2010</v>
      </c>
      <c r="F271" s="744"/>
      <c r="G271" s="744"/>
      <c r="H271" s="745"/>
      <c r="I271" s="60">
        <v>1463007</v>
      </c>
      <c r="J271" s="61">
        <v>1463007</v>
      </c>
    </row>
    <row r="272" spans="4:10" ht="16.5" hidden="1" customHeight="1" outlineLevel="1" x14ac:dyDescent="0.45">
      <c r="D272" s="750"/>
      <c r="E272" s="743">
        <v>2011</v>
      </c>
      <c r="F272" s="744"/>
      <c r="G272" s="744"/>
      <c r="H272" s="745"/>
      <c r="I272" s="60">
        <v>1589942</v>
      </c>
      <c r="J272" s="61">
        <v>1589942</v>
      </c>
    </row>
    <row r="273" spans="4:10" ht="16.5" hidden="1" customHeight="1" outlineLevel="1" x14ac:dyDescent="0.45">
      <c r="D273" s="750"/>
      <c r="E273" s="743">
        <v>2012</v>
      </c>
      <c r="F273" s="744"/>
      <c r="G273" s="744"/>
      <c r="H273" s="745"/>
      <c r="I273" s="60">
        <v>1640111</v>
      </c>
      <c r="J273" s="61">
        <v>1640111</v>
      </c>
    </row>
    <row r="274" spans="4:10" ht="16.5" hidden="1" customHeight="1" outlineLevel="1" x14ac:dyDescent="0.45">
      <c r="D274" s="750"/>
      <c r="E274" s="743">
        <v>2013</v>
      </c>
      <c r="F274" s="744"/>
      <c r="G274" s="744"/>
      <c r="H274" s="745"/>
      <c r="I274" s="60">
        <v>1594478</v>
      </c>
      <c r="J274" s="61">
        <v>1594478</v>
      </c>
    </row>
    <row r="275" spans="4:10" ht="16.5" hidden="1" customHeight="1" outlineLevel="1" x14ac:dyDescent="0.45">
      <c r="D275" s="750"/>
      <c r="E275" s="743">
        <v>2014</v>
      </c>
      <c r="F275" s="744"/>
      <c r="G275" s="744"/>
      <c r="H275" s="745"/>
      <c r="I275" s="60">
        <v>1605530</v>
      </c>
      <c r="J275" s="61">
        <v>1605530</v>
      </c>
    </row>
    <row r="276" spans="4:10" ht="16.5" hidden="1" customHeight="1" outlineLevel="1" x14ac:dyDescent="0.45">
      <c r="D276" s="750"/>
      <c r="E276" s="743">
        <v>2015</v>
      </c>
      <c r="F276" s="744"/>
      <c r="G276" s="744"/>
      <c r="H276" s="745"/>
      <c r="I276" s="60">
        <v>1576591</v>
      </c>
      <c r="J276" s="61">
        <v>1576591</v>
      </c>
    </row>
    <row r="277" spans="4:10" ht="16.5" hidden="1" customHeight="1" outlineLevel="1" x14ac:dyDescent="0.45">
      <c r="D277" s="750"/>
      <c r="E277" s="743">
        <v>2016</v>
      </c>
      <c r="F277" s="744"/>
      <c r="G277" s="744"/>
      <c r="H277" s="745"/>
      <c r="I277" s="60">
        <v>496450</v>
      </c>
      <c r="J277" s="61">
        <v>496450</v>
      </c>
    </row>
    <row r="278" spans="4:10" ht="16.5" hidden="1" customHeight="1" outlineLevel="1" x14ac:dyDescent="0.45">
      <c r="D278" s="750"/>
      <c r="E278" s="746" t="s">
        <v>145</v>
      </c>
      <c r="F278" s="747"/>
      <c r="G278" s="747"/>
      <c r="H278" s="748"/>
      <c r="I278" s="58">
        <v>31339822</v>
      </c>
      <c r="J278" s="58">
        <v>31339822</v>
      </c>
    </row>
    <row r="279" spans="4:10" hidden="1" outlineLevel="1" x14ac:dyDescent="0.45">
      <c r="D279" s="750"/>
      <c r="E279" s="749" t="s">
        <v>146</v>
      </c>
      <c r="F279" s="749" t="s">
        <v>147</v>
      </c>
      <c r="G279" s="749" t="s">
        <v>475</v>
      </c>
      <c r="H279" s="56">
        <v>1991</v>
      </c>
      <c r="I279" s="57">
        <v>31648</v>
      </c>
      <c r="J279" s="57">
        <v>31648</v>
      </c>
    </row>
    <row r="280" spans="4:10" hidden="1" outlineLevel="1" x14ac:dyDescent="0.45">
      <c r="D280" s="750"/>
      <c r="E280" s="750"/>
      <c r="F280" s="750"/>
      <c r="G280" s="750"/>
      <c r="H280" s="56">
        <v>1992</v>
      </c>
      <c r="I280" s="57">
        <v>44449</v>
      </c>
      <c r="J280" s="57">
        <v>44449</v>
      </c>
    </row>
    <row r="281" spans="4:10" hidden="1" outlineLevel="1" x14ac:dyDescent="0.45">
      <c r="D281" s="750"/>
      <c r="E281" s="750"/>
      <c r="F281" s="750"/>
      <c r="G281" s="750"/>
      <c r="H281" s="56">
        <v>1993</v>
      </c>
      <c r="I281" s="57">
        <v>64318</v>
      </c>
      <c r="J281" s="57">
        <v>64318</v>
      </c>
    </row>
    <row r="282" spans="4:10" hidden="1" outlineLevel="1" x14ac:dyDescent="0.45">
      <c r="D282" s="750"/>
      <c r="E282" s="750"/>
      <c r="F282" s="750"/>
      <c r="G282" s="750"/>
      <c r="H282" s="56">
        <v>1994</v>
      </c>
      <c r="I282" s="57">
        <v>89923</v>
      </c>
      <c r="J282" s="57">
        <v>89923</v>
      </c>
    </row>
    <row r="283" spans="4:10" hidden="1" outlineLevel="1" x14ac:dyDescent="0.45">
      <c r="D283" s="750"/>
      <c r="E283" s="750"/>
      <c r="F283" s="750"/>
      <c r="G283" s="750"/>
      <c r="H283" s="56">
        <v>1995</v>
      </c>
      <c r="I283" s="57">
        <v>99252</v>
      </c>
      <c r="J283" s="57">
        <v>99252</v>
      </c>
    </row>
    <row r="284" spans="4:10" hidden="1" outlineLevel="1" x14ac:dyDescent="0.45">
      <c r="D284" s="750"/>
      <c r="E284" s="750"/>
      <c r="F284" s="750"/>
      <c r="G284" s="750"/>
      <c r="H284" s="56">
        <v>1996</v>
      </c>
      <c r="I284" s="57">
        <v>92670</v>
      </c>
      <c r="J284" s="57">
        <v>92670</v>
      </c>
    </row>
    <row r="285" spans="4:10" hidden="1" outlineLevel="1" x14ac:dyDescent="0.45">
      <c r="D285" s="750"/>
      <c r="E285" s="750"/>
      <c r="F285" s="750"/>
      <c r="G285" s="750"/>
      <c r="H285" s="56">
        <v>1997</v>
      </c>
      <c r="I285" s="57">
        <v>107603</v>
      </c>
      <c r="J285" s="57">
        <v>107603</v>
      </c>
    </row>
    <row r="286" spans="4:10" hidden="1" outlineLevel="1" x14ac:dyDescent="0.45">
      <c r="D286" s="750"/>
      <c r="E286" s="750"/>
      <c r="F286" s="750"/>
      <c r="G286" s="750"/>
      <c r="H286" s="56">
        <v>1998</v>
      </c>
      <c r="I286" s="57">
        <v>86837</v>
      </c>
      <c r="J286" s="57">
        <v>86837</v>
      </c>
    </row>
    <row r="287" spans="4:10" hidden="1" outlineLevel="1" x14ac:dyDescent="0.45">
      <c r="D287" s="750"/>
      <c r="E287" s="750"/>
      <c r="F287" s="750"/>
      <c r="G287" s="750"/>
      <c r="H287" s="56">
        <v>1999</v>
      </c>
      <c r="I287" s="57">
        <v>130693</v>
      </c>
      <c r="J287" s="57">
        <v>130693</v>
      </c>
    </row>
    <row r="288" spans="4:10" hidden="1" outlineLevel="1" x14ac:dyDescent="0.45">
      <c r="D288" s="750"/>
      <c r="E288" s="750"/>
      <c r="F288" s="750"/>
      <c r="G288" s="750"/>
      <c r="H288" s="56">
        <v>2000</v>
      </c>
      <c r="I288" s="57">
        <v>133959</v>
      </c>
      <c r="J288" s="57">
        <v>133959</v>
      </c>
    </row>
    <row r="289" spans="4:10" hidden="1" outlineLevel="1" x14ac:dyDescent="0.45">
      <c r="D289" s="750"/>
      <c r="E289" s="750"/>
      <c r="F289" s="750"/>
      <c r="G289" s="750"/>
      <c r="H289" s="56">
        <v>2001</v>
      </c>
      <c r="I289" s="57">
        <v>87929</v>
      </c>
      <c r="J289" s="57">
        <v>87929</v>
      </c>
    </row>
    <row r="290" spans="4:10" hidden="1" outlineLevel="1" x14ac:dyDescent="0.45">
      <c r="D290" s="750"/>
      <c r="E290" s="750"/>
      <c r="F290" s="750"/>
      <c r="G290" s="750"/>
      <c r="H290" s="56">
        <v>2002</v>
      </c>
      <c r="I290" s="57">
        <v>100207</v>
      </c>
      <c r="J290" s="57">
        <v>100207</v>
      </c>
    </row>
    <row r="291" spans="4:10" hidden="1" outlineLevel="1" x14ac:dyDescent="0.45">
      <c r="D291" s="750"/>
      <c r="E291" s="750"/>
      <c r="F291" s="750"/>
      <c r="G291" s="750"/>
      <c r="H291" s="56">
        <v>2003</v>
      </c>
      <c r="I291" s="57">
        <v>79437</v>
      </c>
      <c r="J291" s="57">
        <v>79437</v>
      </c>
    </row>
    <row r="292" spans="4:10" hidden="1" outlineLevel="1" x14ac:dyDescent="0.45">
      <c r="D292" s="750"/>
      <c r="E292" s="750"/>
      <c r="F292" s="750"/>
      <c r="G292" s="750"/>
      <c r="H292" s="56">
        <v>2004</v>
      </c>
      <c r="I292" s="57">
        <v>60263</v>
      </c>
      <c r="J292" s="57">
        <v>60263</v>
      </c>
    </row>
    <row r="293" spans="4:10" hidden="1" outlineLevel="1" x14ac:dyDescent="0.45">
      <c r="D293" s="750"/>
      <c r="E293" s="750"/>
      <c r="F293" s="750"/>
      <c r="G293" s="750"/>
      <c r="H293" s="56">
        <v>2005</v>
      </c>
      <c r="I293" s="57">
        <v>64502</v>
      </c>
      <c r="J293" s="57">
        <v>64502</v>
      </c>
    </row>
    <row r="294" spans="4:10" hidden="1" outlineLevel="1" x14ac:dyDescent="0.45">
      <c r="D294" s="750"/>
      <c r="E294" s="750"/>
      <c r="F294" s="750"/>
      <c r="G294" s="750"/>
      <c r="H294" s="56">
        <v>2006</v>
      </c>
      <c r="I294" s="57">
        <v>75050</v>
      </c>
      <c r="J294" s="57">
        <v>75050</v>
      </c>
    </row>
    <row r="295" spans="4:10" hidden="1" outlineLevel="1" x14ac:dyDescent="0.45">
      <c r="D295" s="750"/>
      <c r="E295" s="750"/>
      <c r="F295" s="750"/>
      <c r="G295" s="750"/>
      <c r="H295" s="56">
        <v>2007</v>
      </c>
      <c r="I295" s="57">
        <v>84100</v>
      </c>
      <c r="J295" s="57">
        <v>84100</v>
      </c>
    </row>
    <row r="296" spans="4:10" hidden="1" outlineLevel="1" x14ac:dyDescent="0.45">
      <c r="D296" s="750"/>
      <c r="E296" s="750"/>
      <c r="F296" s="750"/>
      <c r="G296" s="750"/>
      <c r="H296" s="56">
        <v>2008</v>
      </c>
      <c r="I296" s="57">
        <v>90432</v>
      </c>
      <c r="J296" s="57">
        <v>90432</v>
      </c>
    </row>
    <row r="297" spans="4:10" hidden="1" outlineLevel="1" x14ac:dyDescent="0.45">
      <c r="D297" s="750"/>
      <c r="E297" s="750"/>
      <c r="F297" s="750"/>
      <c r="G297" s="750"/>
      <c r="H297" s="56">
        <v>2009</v>
      </c>
      <c r="I297" s="57">
        <v>84197</v>
      </c>
      <c r="J297" s="57">
        <v>84197</v>
      </c>
    </row>
    <row r="298" spans="4:10" hidden="1" outlineLevel="1" x14ac:dyDescent="0.45">
      <c r="D298" s="750"/>
      <c r="E298" s="750"/>
      <c r="F298" s="750"/>
      <c r="G298" s="750"/>
      <c r="H298" s="56">
        <v>2010</v>
      </c>
      <c r="I298" s="57">
        <v>107688</v>
      </c>
      <c r="J298" s="57">
        <v>107688</v>
      </c>
    </row>
    <row r="299" spans="4:10" hidden="1" outlineLevel="1" x14ac:dyDescent="0.45">
      <c r="D299" s="750"/>
      <c r="E299" s="750"/>
      <c r="F299" s="750"/>
      <c r="G299" s="750"/>
      <c r="H299" s="56">
        <v>2011</v>
      </c>
      <c r="I299" s="57">
        <v>116139</v>
      </c>
      <c r="J299" s="57">
        <v>116139</v>
      </c>
    </row>
    <row r="300" spans="4:10" hidden="1" outlineLevel="1" x14ac:dyDescent="0.45">
      <c r="D300" s="750"/>
      <c r="E300" s="750"/>
      <c r="F300" s="750"/>
      <c r="G300" s="750"/>
      <c r="H300" s="56">
        <v>2012</v>
      </c>
      <c r="I300" s="57">
        <v>92378</v>
      </c>
      <c r="J300" s="57">
        <v>92378</v>
      </c>
    </row>
    <row r="301" spans="4:10" hidden="1" outlineLevel="1" x14ac:dyDescent="0.45">
      <c r="D301" s="750"/>
      <c r="E301" s="750"/>
      <c r="F301" s="750"/>
      <c r="G301" s="750"/>
      <c r="H301" s="56">
        <v>2013</v>
      </c>
      <c r="I301" s="57">
        <v>83974</v>
      </c>
      <c r="J301" s="57">
        <v>83974</v>
      </c>
    </row>
    <row r="302" spans="4:10" hidden="1" outlineLevel="1" x14ac:dyDescent="0.45">
      <c r="D302" s="750"/>
      <c r="E302" s="750"/>
      <c r="F302" s="750"/>
      <c r="G302" s="750"/>
      <c r="H302" s="56">
        <v>2014</v>
      </c>
      <c r="I302" s="57">
        <v>85811</v>
      </c>
      <c r="J302" s="57">
        <v>85811</v>
      </c>
    </row>
    <row r="303" spans="4:10" hidden="1" outlineLevel="1" x14ac:dyDescent="0.45">
      <c r="D303" s="750"/>
      <c r="E303" s="750"/>
      <c r="F303" s="750"/>
      <c r="G303" s="750"/>
      <c r="H303" s="56">
        <v>2015</v>
      </c>
      <c r="I303" s="57">
        <v>100225</v>
      </c>
      <c r="J303" s="57">
        <v>100225</v>
      </c>
    </row>
    <row r="304" spans="4:10" hidden="1" outlineLevel="1" x14ac:dyDescent="0.45">
      <c r="D304" s="750"/>
      <c r="E304" s="750"/>
      <c r="F304" s="750"/>
      <c r="G304" s="751"/>
      <c r="H304" s="56">
        <v>2016</v>
      </c>
      <c r="I304" s="57">
        <v>31004</v>
      </c>
      <c r="J304" s="57">
        <v>31004</v>
      </c>
    </row>
    <row r="305" spans="4:10" ht="16.5" hidden="1" customHeight="1" outlineLevel="1" x14ac:dyDescent="0.45">
      <c r="D305" s="750"/>
      <c r="E305" s="750"/>
      <c r="F305" s="750"/>
      <c r="G305" s="746" t="s">
        <v>142</v>
      </c>
      <c r="H305" s="748"/>
      <c r="I305" s="58">
        <v>2224688</v>
      </c>
      <c r="J305" s="58">
        <v>2224688</v>
      </c>
    </row>
    <row r="306" spans="4:10" hidden="1" outlineLevel="1" x14ac:dyDescent="0.45">
      <c r="D306" s="750"/>
      <c r="E306" s="750"/>
      <c r="F306" s="750"/>
      <c r="G306" s="749" t="s">
        <v>476</v>
      </c>
      <c r="H306" s="56">
        <v>1991</v>
      </c>
      <c r="I306" s="59">
        <v>869</v>
      </c>
      <c r="J306" s="59">
        <v>869</v>
      </c>
    </row>
    <row r="307" spans="4:10" hidden="1" outlineLevel="1" x14ac:dyDescent="0.45">
      <c r="D307" s="750"/>
      <c r="E307" s="750"/>
      <c r="F307" s="750"/>
      <c r="G307" s="750"/>
      <c r="H307" s="56">
        <v>1992</v>
      </c>
      <c r="I307" s="59">
        <v>834</v>
      </c>
      <c r="J307" s="59">
        <v>834</v>
      </c>
    </row>
    <row r="308" spans="4:10" hidden="1" outlineLevel="1" x14ac:dyDescent="0.45">
      <c r="D308" s="750"/>
      <c r="E308" s="750"/>
      <c r="F308" s="750"/>
      <c r="G308" s="750"/>
      <c r="H308" s="56">
        <v>1993</v>
      </c>
      <c r="I308" s="59">
        <v>785</v>
      </c>
      <c r="J308" s="59">
        <v>785</v>
      </c>
    </row>
    <row r="309" spans="4:10" hidden="1" outlineLevel="1" x14ac:dyDescent="0.45">
      <c r="D309" s="750"/>
      <c r="E309" s="750"/>
      <c r="F309" s="750"/>
      <c r="G309" s="750"/>
      <c r="H309" s="56">
        <v>1994</v>
      </c>
      <c r="I309" s="57">
        <v>1481</v>
      </c>
      <c r="J309" s="57">
        <v>1481</v>
      </c>
    </row>
    <row r="310" spans="4:10" hidden="1" outlineLevel="1" x14ac:dyDescent="0.45">
      <c r="D310" s="750"/>
      <c r="E310" s="750"/>
      <c r="F310" s="750"/>
      <c r="G310" s="750"/>
      <c r="H310" s="56">
        <v>1995</v>
      </c>
      <c r="I310" s="57">
        <v>2529</v>
      </c>
      <c r="J310" s="57">
        <v>2529</v>
      </c>
    </row>
    <row r="311" spans="4:10" hidden="1" outlineLevel="1" x14ac:dyDescent="0.45">
      <c r="D311" s="750"/>
      <c r="E311" s="750"/>
      <c r="F311" s="750"/>
      <c r="G311" s="750"/>
      <c r="H311" s="56">
        <v>1996</v>
      </c>
      <c r="I311" s="57">
        <v>3399</v>
      </c>
      <c r="J311" s="57">
        <v>3399</v>
      </c>
    </row>
    <row r="312" spans="4:10" hidden="1" outlineLevel="1" x14ac:dyDescent="0.45">
      <c r="D312" s="750"/>
      <c r="E312" s="750"/>
      <c r="F312" s="750"/>
      <c r="G312" s="750"/>
      <c r="H312" s="56">
        <v>1997</v>
      </c>
      <c r="I312" s="57">
        <v>4605</v>
      </c>
      <c r="J312" s="57">
        <v>4605</v>
      </c>
    </row>
    <row r="313" spans="4:10" hidden="1" outlineLevel="1" x14ac:dyDescent="0.45">
      <c r="D313" s="750"/>
      <c r="E313" s="750"/>
      <c r="F313" s="750"/>
      <c r="G313" s="750"/>
      <c r="H313" s="56">
        <v>1998</v>
      </c>
      <c r="I313" s="57">
        <v>2699</v>
      </c>
      <c r="J313" s="57">
        <v>2699</v>
      </c>
    </row>
    <row r="314" spans="4:10" hidden="1" outlineLevel="1" x14ac:dyDescent="0.45">
      <c r="D314" s="750"/>
      <c r="E314" s="750"/>
      <c r="F314" s="750"/>
      <c r="G314" s="750"/>
      <c r="H314" s="56">
        <v>1999</v>
      </c>
      <c r="I314" s="57">
        <v>4458</v>
      </c>
      <c r="J314" s="57">
        <v>4458</v>
      </c>
    </row>
    <row r="315" spans="4:10" hidden="1" outlineLevel="1" x14ac:dyDescent="0.45">
      <c r="D315" s="750"/>
      <c r="E315" s="750"/>
      <c r="F315" s="750"/>
      <c r="G315" s="750"/>
      <c r="H315" s="56">
        <v>2000</v>
      </c>
      <c r="I315" s="57">
        <v>4495</v>
      </c>
      <c r="J315" s="57">
        <v>4495</v>
      </c>
    </row>
    <row r="316" spans="4:10" hidden="1" outlineLevel="1" x14ac:dyDescent="0.45">
      <c r="D316" s="750"/>
      <c r="E316" s="750"/>
      <c r="F316" s="750"/>
      <c r="G316" s="750"/>
      <c r="H316" s="56">
        <v>2001</v>
      </c>
      <c r="I316" s="57">
        <v>4963</v>
      </c>
      <c r="J316" s="57">
        <v>4963</v>
      </c>
    </row>
    <row r="317" spans="4:10" hidden="1" outlineLevel="1" x14ac:dyDescent="0.45">
      <c r="D317" s="750"/>
      <c r="E317" s="750"/>
      <c r="F317" s="750"/>
      <c r="G317" s="750"/>
      <c r="H317" s="56">
        <v>2002</v>
      </c>
      <c r="I317" s="57">
        <v>5873</v>
      </c>
      <c r="J317" s="57">
        <v>5873</v>
      </c>
    </row>
    <row r="318" spans="4:10" hidden="1" outlineLevel="1" x14ac:dyDescent="0.45">
      <c r="D318" s="750"/>
      <c r="E318" s="750"/>
      <c r="F318" s="750"/>
      <c r="G318" s="750"/>
      <c r="H318" s="56">
        <v>2003</v>
      </c>
      <c r="I318" s="57">
        <v>6289</v>
      </c>
      <c r="J318" s="57">
        <v>6289</v>
      </c>
    </row>
    <row r="319" spans="4:10" hidden="1" outlineLevel="1" x14ac:dyDescent="0.45">
      <c r="D319" s="750"/>
      <c r="E319" s="750"/>
      <c r="F319" s="750"/>
      <c r="G319" s="750"/>
      <c r="H319" s="56">
        <v>2004</v>
      </c>
      <c r="I319" s="57">
        <v>5891</v>
      </c>
      <c r="J319" s="57">
        <v>5891</v>
      </c>
    </row>
    <row r="320" spans="4:10" hidden="1" outlineLevel="1" x14ac:dyDescent="0.45">
      <c r="D320" s="750"/>
      <c r="E320" s="750"/>
      <c r="F320" s="750"/>
      <c r="G320" s="750"/>
      <c r="H320" s="56">
        <v>2005</v>
      </c>
      <c r="I320" s="57">
        <v>6757</v>
      </c>
      <c r="J320" s="57">
        <v>6757</v>
      </c>
    </row>
    <row r="321" spans="4:10" hidden="1" outlineLevel="1" x14ac:dyDescent="0.45">
      <c r="D321" s="750"/>
      <c r="E321" s="750"/>
      <c r="F321" s="750"/>
      <c r="G321" s="750"/>
      <c r="H321" s="56">
        <v>2006</v>
      </c>
      <c r="I321" s="57">
        <v>6086</v>
      </c>
      <c r="J321" s="57">
        <v>6086</v>
      </c>
    </row>
    <row r="322" spans="4:10" hidden="1" outlineLevel="1" x14ac:dyDescent="0.45">
      <c r="D322" s="750"/>
      <c r="E322" s="750"/>
      <c r="F322" s="750"/>
      <c r="G322" s="750"/>
      <c r="H322" s="56">
        <v>2007</v>
      </c>
      <c r="I322" s="57">
        <v>8464</v>
      </c>
      <c r="J322" s="57">
        <v>8464</v>
      </c>
    </row>
    <row r="323" spans="4:10" hidden="1" outlineLevel="1" x14ac:dyDescent="0.45">
      <c r="D323" s="750"/>
      <c r="E323" s="750"/>
      <c r="F323" s="750"/>
      <c r="G323" s="750"/>
      <c r="H323" s="56">
        <v>2008</v>
      </c>
      <c r="I323" s="57">
        <v>7884</v>
      </c>
      <c r="J323" s="57">
        <v>7884</v>
      </c>
    </row>
    <row r="324" spans="4:10" hidden="1" outlineLevel="1" x14ac:dyDescent="0.45">
      <c r="D324" s="750"/>
      <c r="E324" s="750"/>
      <c r="F324" s="750"/>
      <c r="G324" s="750"/>
      <c r="H324" s="56">
        <v>2009</v>
      </c>
      <c r="I324" s="57">
        <v>7853</v>
      </c>
      <c r="J324" s="57">
        <v>7853</v>
      </c>
    </row>
    <row r="325" spans="4:10" hidden="1" outlineLevel="1" x14ac:dyDescent="0.45">
      <c r="D325" s="750"/>
      <c r="E325" s="750"/>
      <c r="F325" s="750"/>
      <c r="G325" s="750"/>
      <c r="H325" s="56">
        <v>2010</v>
      </c>
      <c r="I325" s="57">
        <v>8587</v>
      </c>
      <c r="J325" s="57">
        <v>8587</v>
      </c>
    </row>
    <row r="326" spans="4:10" hidden="1" outlineLevel="1" x14ac:dyDescent="0.45">
      <c r="D326" s="750"/>
      <c r="E326" s="750"/>
      <c r="F326" s="750"/>
      <c r="G326" s="750"/>
      <c r="H326" s="56">
        <v>2011</v>
      </c>
      <c r="I326" s="57">
        <v>9153</v>
      </c>
      <c r="J326" s="57">
        <v>9153</v>
      </c>
    </row>
    <row r="327" spans="4:10" hidden="1" outlineLevel="1" x14ac:dyDescent="0.45">
      <c r="D327" s="750"/>
      <c r="E327" s="750"/>
      <c r="F327" s="750"/>
      <c r="G327" s="750"/>
      <c r="H327" s="56">
        <v>2012</v>
      </c>
      <c r="I327" s="57">
        <v>8129</v>
      </c>
      <c r="J327" s="57">
        <v>8129</v>
      </c>
    </row>
    <row r="328" spans="4:10" hidden="1" outlineLevel="1" x14ac:dyDescent="0.45">
      <c r="D328" s="750"/>
      <c r="E328" s="750"/>
      <c r="F328" s="750"/>
      <c r="G328" s="750"/>
      <c r="H328" s="56">
        <v>2013</v>
      </c>
      <c r="I328" s="57">
        <v>8261</v>
      </c>
      <c r="J328" s="57">
        <v>8261</v>
      </c>
    </row>
    <row r="329" spans="4:10" hidden="1" outlineLevel="1" x14ac:dyDescent="0.45">
      <c r="D329" s="750"/>
      <c r="E329" s="750"/>
      <c r="F329" s="750"/>
      <c r="G329" s="750"/>
      <c r="H329" s="56">
        <v>2014</v>
      </c>
      <c r="I329" s="57">
        <v>7134</v>
      </c>
      <c r="J329" s="57">
        <v>7134</v>
      </c>
    </row>
    <row r="330" spans="4:10" hidden="1" outlineLevel="1" x14ac:dyDescent="0.45">
      <c r="D330" s="750"/>
      <c r="E330" s="750"/>
      <c r="F330" s="750"/>
      <c r="G330" s="750"/>
      <c r="H330" s="56">
        <v>2015</v>
      </c>
      <c r="I330" s="57">
        <v>7860</v>
      </c>
      <c r="J330" s="57">
        <v>7860</v>
      </c>
    </row>
    <row r="331" spans="4:10" hidden="1" outlineLevel="1" x14ac:dyDescent="0.45">
      <c r="D331" s="750"/>
      <c r="E331" s="750"/>
      <c r="F331" s="750"/>
      <c r="G331" s="751"/>
      <c r="H331" s="56">
        <v>2016</v>
      </c>
      <c r="I331" s="57">
        <v>2883</v>
      </c>
      <c r="J331" s="57">
        <v>2883</v>
      </c>
    </row>
    <row r="332" spans="4:10" ht="16.5" hidden="1" customHeight="1" outlineLevel="1" x14ac:dyDescent="0.45">
      <c r="D332" s="750"/>
      <c r="E332" s="750"/>
      <c r="F332" s="750"/>
      <c r="G332" s="746" t="s">
        <v>142</v>
      </c>
      <c r="H332" s="748"/>
      <c r="I332" s="58">
        <v>138221</v>
      </c>
      <c r="J332" s="58">
        <v>138221</v>
      </c>
    </row>
    <row r="333" spans="4:10" hidden="1" outlineLevel="1" x14ac:dyDescent="0.45">
      <c r="D333" s="750"/>
      <c r="E333" s="750"/>
      <c r="F333" s="750"/>
      <c r="G333" s="749" t="s">
        <v>477</v>
      </c>
      <c r="H333" s="56">
        <v>1991</v>
      </c>
      <c r="I333" s="57">
        <v>3193</v>
      </c>
      <c r="J333" s="57">
        <v>3193</v>
      </c>
    </row>
    <row r="334" spans="4:10" hidden="1" outlineLevel="1" x14ac:dyDescent="0.45">
      <c r="D334" s="750"/>
      <c r="E334" s="750"/>
      <c r="F334" s="750"/>
      <c r="G334" s="750"/>
      <c r="H334" s="56">
        <v>1992</v>
      </c>
      <c r="I334" s="57">
        <v>2929</v>
      </c>
      <c r="J334" s="57">
        <v>2929</v>
      </c>
    </row>
    <row r="335" spans="4:10" hidden="1" outlineLevel="1" x14ac:dyDescent="0.45">
      <c r="D335" s="750"/>
      <c r="E335" s="750"/>
      <c r="F335" s="750"/>
      <c r="G335" s="750"/>
      <c r="H335" s="56">
        <v>1993</v>
      </c>
      <c r="I335" s="57">
        <v>3089</v>
      </c>
      <c r="J335" s="57">
        <v>3089</v>
      </c>
    </row>
    <row r="336" spans="4:10" hidden="1" outlineLevel="1" x14ac:dyDescent="0.45">
      <c r="D336" s="750"/>
      <c r="E336" s="750"/>
      <c r="F336" s="750"/>
      <c r="G336" s="750"/>
      <c r="H336" s="56">
        <v>1994</v>
      </c>
      <c r="I336" s="57">
        <v>3756</v>
      </c>
      <c r="J336" s="57">
        <v>3756</v>
      </c>
    </row>
    <row r="337" spans="4:10" hidden="1" outlineLevel="1" x14ac:dyDescent="0.45">
      <c r="D337" s="750"/>
      <c r="E337" s="750"/>
      <c r="F337" s="750"/>
      <c r="G337" s="750"/>
      <c r="H337" s="56">
        <v>1995</v>
      </c>
      <c r="I337" s="57">
        <v>2249</v>
      </c>
      <c r="J337" s="57">
        <v>2249</v>
      </c>
    </row>
    <row r="338" spans="4:10" hidden="1" outlineLevel="1" x14ac:dyDescent="0.45">
      <c r="D338" s="750"/>
      <c r="E338" s="750"/>
      <c r="F338" s="750"/>
      <c r="G338" s="750"/>
      <c r="H338" s="56">
        <v>1996</v>
      </c>
      <c r="I338" s="57">
        <v>3320</v>
      </c>
      <c r="J338" s="57">
        <v>3320</v>
      </c>
    </row>
    <row r="339" spans="4:10" hidden="1" outlineLevel="1" x14ac:dyDescent="0.45">
      <c r="D339" s="750"/>
      <c r="E339" s="750"/>
      <c r="F339" s="750"/>
      <c r="G339" s="750"/>
      <c r="H339" s="56">
        <v>1997</v>
      </c>
      <c r="I339" s="57">
        <v>3587</v>
      </c>
      <c r="J339" s="57">
        <v>3587</v>
      </c>
    </row>
    <row r="340" spans="4:10" hidden="1" outlineLevel="1" x14ac:dyDescent="0.45">
      <c r="D340" s="750"/>
      <c r="E340" s="750"/>
      <c r="F340" s="750"/>
      <c r="G340" s="750"/>
      <c r="H340" s="56">
        <v>1998</v>
      </c>
      <c r="I340" s="57">
        <v>3877</v>
      </c>
      <c r="J340" s="57">
        <v>3877</v>
      </c>
    </row>
    <row r="341" spans="4:10" hidden="1" outlineLevel="1" x14ac:dyDescent="0.45">
      <c r="D341" s="750"/>
      <c r="E341" s="750"/>
      <c r="F341" s="750"/>
      <c r="G341" s="750"/>
      <c r="H341" s="56">
        <v>1999</v>
      </c>
      <c r="I341" s="57">
        <v>3694</v>
      </c>
      <c r="J341" s="57">
        <v>3694</v>
      </c>
    </row>
    <row r="342" spans="4:10" hidden="1" outlineLevel="1" x14ac:dyDescent="0.45">
      <c r="D342" s="750"/>
      <c r="E342" s="750"/>
      <c r="F342" s="750"/>
      <c r="G342" s="750"/>
      <c r="H342" s="56">
        <v>2000</v>
      </c>
      <c r="I342" s="57">
        <v>4338</v>
      </c>
      <c r="J342" s="57">
        <v>4338</v>
      </c>
    </row>
    <row r="343" spans="4:10" hidden="1" outlineLevel="1" x14ac:dyDescent="0.45">
      <c r="D343" s="750"/>
      <c r="E343" s="750"/>
      <c r="F343" s="750"/>
      <c r="G343" s="750"/>
      <c r="H343" s="56">
        <v>2001</v>
      </c>
      <c r="I343" s="57">
        <v>3950</v>
      </c>
      <c r="J343" s="57">
        <v>3950</v>
      </c>
    </row>
    <row r="344" spans="4:10" hidden="1" outlineLevel="1" x14ac:dyDescent="0.45">
      <c r="D344" s="750"/>
      <c r="E344" s="750"/>
      <c r="F344" s="750"/>
      <c r="G344" s="750"/>
      <c r="H344" s="56">
        <v>2002</v>
      </c>
      <c r="I344" s="57">
        <v>4182</v>
      </c>
      <c r="J344" s="57">
        <v>4182</v>
      </c>
    </row>
    <row r="345" spans="4:10" hidden="1" outlineLevel="1" x14ac:dyDescent="0.45">
      <c r="D345" s="750"/>
      <c r="E345" s="750"/>
      <c r="F345" s="750"/>
      <c r="G345" s="750"/>
      <c r="H345" s="56">
        <v>2003</v>
      </c>
      <c r="I345" s="57">
        <v>3415</v>
      </c>
      <c r="J345" s="57">
        <v>3415</v>
      </c>
    </row>
    <row r="346" spans="4:10" hidden="1" outlineLevel="1" x14ac:dyDescent="0.45">
      <c r="D346" s="750"/>
      <c r="E346" s="750"/>
      <c r="F346" s="750"/>
      <c r="G346" s="750"/>
      <c r="H346" s="56">
        <v>2004</v>
      </c>
      <c r="I346" s="57">
        <v>4289</v>
      </c>
      <c r="J346" s="57">
        <v>4289</v>
      </c>
    </row>
    <row r="347" spans="4:10" hidden="1" outlineLevel="1" x14ac:dyDescent="0.45">
      <c r="D347" s="750"/>
      <c r="E347" s="750"/>
      <c r="F347" s="750"/>
      <c r="G347" s="750"/>
      <c r="H347" s="56">
        <v>2005</v>
      </c>
      <c r="I347" s="57">
        <v>4878</v>
      </c>
      <c r="J347" s="57">
        <v>4878</v>
      </c>
    </row>
    <row r="348" spans="4:10" hidden="1" outlineLevel="1" x14ac:dyDescent="0.45">
      <c r="D348" s="750"/>
      <c r="E348" s="750"/>
      <c r="F348" s="750"/>
      <c r="G348" s="750"/>
      <c r="H348" s="56">
        <v>2006</v>
      </c>
      <c r="I348" s="57">
        <v>4142</v>
      </c>
      <c r="J348" s="57">
        <v>4142</v>
      </c>
    </row>
    <row r="349" spans="4:10" hidden="1" outlineLevel="1" x14ac:dyDescent="0.45">
      <c r="D349" s="750"/>
      <c r="E349" s="750"/>
      <c r="F349" s="750"/>
      <c r="G349" s="750"/>
      <c r="H349" s="56">
        <v>2007</v>
      </c>
      <c r="I349" s="57">
        <v>6846</v>
      </c>
      <c r="J349" s="57">
        <v>6846</v>
      </c>
    </row>
    <row r="350" spans="4:10" hidden="1" outlineLevel="1" x14ac:dyDescent="0.45">
      <c r="D350" s="750"/>
      <c r="E350" s="750"/>
      <c r="F350" s="750"/>
      <c r="G350" s="750"/>
      <c r="H350" s="56">
        <v>2008</v>
      </c>
      <c r="I350" s="57">
        <v>6458</v>
      </c>
      <c r="J350" s="57">
        <v>6458</v>
      </c>
    </row>
    <row r="351" spans="4:10" hidden="1" outlineLevel="1" x14ac:dyDescent="0.45">
      <c r="D351" s="750"/>
      <c r="E351" s="750"/>
      <c r="F351" s="750"/>
      <c r="G351" s="750"/>
      <c r="H351" s="56">
        <v>2009</v>
      </c>
      <c r="I351" s="57">
        <v>5372</v>
      </c>
      <c r="J351" s="57">
        <v>5372</v>
      </c>
    </row>
    <row r="352" spans="4:10" hidden="1" outlineLevel="1" x14ac:dyDescent="0.45">
      <c r="D352" s="750"/>
      <c r="E352" s="750"/>
      <c r="F352" s="750"/>
      <c r="G352" s="750"/>
      <c r="H352" s="56">
        <v>2010</v>
      </c>
      <c r="I352" s="57">
        <v>6018</v>
      </c>
      <c r="J352" s="57">
        <v>6018</v>
      </c>
    </row>
    <row r="353" spans="4:10" hidden="1" outlineLevel="1" x14ac:dyDescent="0.45">
      <c r="D353" s="750"/>
      <c r="E353" s="750"/>
      <c r="F353" s="750"/>
      <c r="G353" s="750"/>
      <c r="H353" s="56">
        <v>2011</v>
      </c>
      <c r="I353" s="57">
        <v>5519</v>
      </c>
      <c r="J353" s="57">
        <v>5519</v>
      </c>
    </row>
    <row r="354" spans="4:10" hidden="1" outlineLevel="1" x14ac:dyDescent="0.45">
      <c r="D354" s="750"/>
      <c r="E354" s="750"/>
      <c r="F354" s="750"/>
      <c r="G354" s="750"/>
      <c r="H354" s="56">
        <v>2012</v>
      </c>
      <c r="I354" s="57">
        <v>5804</v>
      </c>
      <c r="J354" s="57">
        <v>5804</v>
      </c>
    </row>
    <row r="355" spans="4:10" hidden="1" outlineLevel="1" x14ac:dyDescent="0.45">
      <c r="D355" s="750"/>
      <c r="E355" s="750"/>
      <c r="F355" s="750"/>
      <c r="G355" s="750"/>
      <c r="H355" s="56">
        <v>2013</v>
      </c>
      <c r="I355" s="57">
        <v>5894</v>
      </c>
      <c r="J355" s="57">
        <v>5894</v>
      </c>
    </row>
    <row r="356" spans="4:10" hidden="1" outlineLevel="1" x14ac:dyDescent="0.45">
      <c r="D356" s="750"/>
      <c r="E356" s="750"/>
      <c r="F356" s="750"/>
      <c r="G356" s="750"/>
      <c r="H356" s="56">
        <v>2014</v>
      </c>
      <c r="I356" s="57">
        <v>6424</v>
      </c>
      <c r="J356" s="57">
        <v>6424</v>
      </c>
    </row>
    <row r="357" spans="4:10" hidden="1" outlineLevel="1" x14ac:dyDescent="0.45">
      <c r="D357" s="750"/>
      <c r="E357" s="750"/>
      <c r="F357" s="750"/>
      <c r="G357" s="750"/>
      <c r="H357" s="56">
        <v>2015</v>
      </c>
      <c r="I357" s="57">
        <v>6302</v>
      </c>
      <c r="J357" s="57">
        <v>6302</v>
      </c>
    </row>
    <row r="358" spans="4:10" hidden="1" outlineLevel="1" x14ac:dyDescent="0.45">
      <c r="D358" s="750"/>
      <c r="E358" s="750"/>
      <c r="F358" s="750"/>
      <c r="G358" s="751"/>
      <c r="H358" s="56">
        <v>2016</v>
      </c>
      <c r="I358" s="57">
        <v>1923</v>
      </c>
      <c r="J358" s="57">
        <v>1923</v>
      </c>
    </row>
    <row r="359" spans="4:10" ht="16.5" hidden="1" customHeight="1" outlineLevel="1" x14ac:dyDescent="0.45">
      <c r="D359" s="750"/>
      <c r="E359" s="750"/>
      <c r="F359" s="751"/>
      <c r="G359" s="746" t="s">
        <v>142</v>
      </c>
      <c r="H359" s="748"/>
      <c r="I359" s="58">
        <v>115448</v>
      </c>
      <c r="J359" s="58">
        <v>115448</v>
      </c>
    </row>
    <row r="360" spans="4:10" ht="16.5" hidden="1" customHeight="1" outlineLevel="1" x14ac:dyDescent="0.45">
      <c r="D360" s="750"/>
      <c r="E360" s="750"/>
      <c r="F360" s="743">
        <v>1991</v>
      </c>
      <c r="G360" s="744"/>
      <c r="H360" s="745"/>
      <c r="I360" s="60">
        <v>35710</v>
      </c>
      <c r="J360" s="61">
        <v>35710</v>
      </c>
    </row>
    <row r="361" spans="4:10" ht="16.5" hidden="1" customHeight="1" outlineLevel="1" x14ac:dyDescent="0.45">
      <c r="D361" s="750"/>
      <c r="E361" s="750"/>
      <c r="F361" s="743">
        <v>1992</v>
      </c>
      <c r="G361" s="744"/>
      <c r="H361" s="745"/>
      <c r="I361" s="60">
        <v>48212</v>
      </c>
      <c r="J361" s="61">
        <v>48212</v>
      </c>
    </row>
    <row r="362" spans="4:10" ht="16.5" hidden="1" customHeight="1" outlineLevel="1" x14ac:dyDescent="0.45">
      <c r="D362" s="750"/>
      <c r="E362" s="750"/>
      <c r="F362" s="743">
        <v>1993</v>
      </c>
      <c r="G362" s="744"/>
      <c r="H362" s="745"/>
      <c r="I362" s="60">
        <v>68192</v>
      </c>
      <c r="J362" s="61">
        <v>68192</v>
      </c>
    </row>
    <row r="363" spans="4:10" ht="16.5" hidden="1" customHeight="1" outlineLevel="1" x14ac:dyDescent="0.45">
      <c r="D363" s="750"/>
      <c r="E363" s="750"/>
      <c r="F363" s="743">
        <v>1994</v>
      </c>
      <c r="G363" s="744"/>
      <c r="H363" s="745"/>
      <c r="I363" s="60">
        <v>95160</v>
      </c>
      <c r="J363" s="61">
        <v>95160</v>
      </c>
    </row>
    <row r="364" spans="4:10" ht="16.5" hidden="1" customHeight="1" outlineLevel="1" x14ac:dyDescent="0.45">
      <c r="D364" s="750"/>
      <c r="E364" s="750"/>
      <c r="F364" s="743">
        <v>1995</v>
      </c>
      <c r="G364" s="744"/>
      <c r="H364" s="745"/>
      <c r="I364" s="60">
        <v>104030</v>
      </c>
      <c r="J364" s="61">
        <v>104030</v>
      </c>
    </row>
    <row r="365" spans="4:10" ht="16.5" hidden="1" customHeight="1" outlineLevel="1" x14ac:dyDescent="0.45">
      <c r="D365" s="750"/>
      <c r="E365" s="750"/>
      <c r="F365" s="743">
        <v>1996</v>
      </c>
      <c r="G365" s="744"/>
      <c r="H365" s="745"/>
      <c r="I365" s="60">
        <v>99389</v>
      </c>
      <c r="J365" s="61">
        <v>99389</v>
      </c>
    </row>
    <row r="366" spans="4:10" ht="16.5" hidden="1" customHeight="1" outlineLevel="1" x14ac:dyDescent="0.45">
      <c r="D366" s="750"/>
      <c r="E366" s="750"/>
      <c r="F366" s="743">
        <v>1997</v>
      </c>
      <c r="G366" s="744"/>
      <c r="H366" s="745"/>
      <c r="I366" s="60">
        <v>115795</v>
      </c>
      <c r="J366" s="61">
        <v>115795</v>
      </c>
    </row>
    <row r="367" spans="4:10" ht="16.5" hidden="1" customHeight="1" outlineLevel="1" x14ac:dyDescent="0.45">
      <c r="D367" s="750"/>
      <c r="E367" s="750"/>
      <c r="F367" s="743">
        <v>1998</v>
      </c>
      <c r="G367" s="744"/>
      <c r="H367" s="745"/>
      <c r="I367" s="60">
        <v>93413</v>
      </c>
      <c r="J367" s="61">
        <v>93413</v>
      </c>
    </row>
    <row r="368" spans="4:10" ht="16.5" hidden="1" customHeight="1" outlineLevel="1" x14ac:dyDescent="0.45">
      <c r="D368" s="750"/>
      <c r="E368" s="750"/>
      <c r="F368" s="743">
        <v>1999</v>
      </c>
      <c r="G368" s="744"/>
      <c r="H368" s="745"/>
      <c r="I368" s="60">
        <v>138845</v>
      </c>
      <c r="J368" s="61">
        <v>138845</v>
      </c>
    </row>
    <row r="369" spans="4:10" ht="16.5" hidden="1" customHeight="1" outlineLevel="1" x14ac:dyDescent="0.45">
      <c r="D369" s="750"/>
      <c r="E369" s="750"/>
      <c r="F369" s="743">
        <v>2000</v>
      </c>
      <c r="G369" s="744"/>
      <c r="H369" s="745"/>
      <c r="I369" s="60">
        <v>142792</v>
      </c>
      <c r="J369" s="61">
        <v>142792</v>
      </c>
    </row>
    <row r="370" spans="4:10" ht="16.5" hidden="1" customHeight="1" outlineLevel="1" x14ac:dyDescent="0.45">
      <c r="D370" s="750"/>
      <c r="E370" s="750"/>
      <c r="F370" s="743">
        <v>2001</v>
      </c>
      <c r="G370" s="744"/>
      <c r="H370" s="745"/>
      <c r="I370" s="60">
        <v>96842</v>
      </c>
      <c r="J370" s="61">
        <v>96842</v>
      </c>
    </row>
    <row r="371" spans="4:10" ht="16.5" hidden="1" customHeight="1" outlineLevel="1" x14ac:dyDescent="0.45">
      <c r="D371" s="750"/>
      <c r="E371" s="750"/>
      <c r="F371" s="743">
        <v>2002</v>
      </c>
      <c r="G371" s="744"/>
      <c r="H371" s="745"/>
      <c r="I371" s="60">
        <v>110262</v>
      </c>
      <c r="J371" s="61">
        <v>110262</v>
      </c>
    </row>
    <row r="372" spans="4:10" ht="16.5" hidden="1" customHeight="1" outlineLevel="1" x14ac:dyDescent="0.45">
      <c r="D372" s="750"/>
      <c r="E372" s="750"/>
      <c r="F372" s="743">
        <v>2003</v>
      </c>
      <c r="G372" s="744"/>
      <c r="H372" s="745"/>
      <c r="I372" s="60">
        <v>89141</v>
      </c>
      <c r="J372" s="61">
        <v>89141</v>
      </c>
    </row>
    <row r="373" spans="4:10" ht="16.5" hidden="1" customHeight="1" outlineLevel="1" x14ac:dyDescent="0.45">
      <c r="D373" s="750"/>
      <c r="E373" s="750"/>
      <c r="F373" s="743">
        <v>2004</v>
      </c>
      <c r="G373" s="744"/>
      <c r="H373" s="745"/>
      <c r="I373" s="60">
        <v>70443</v>
      </c>
      <c r="J373" s="61">
        <v>70443</v>
      </c>
    </row>
    <row r="374" spans="4:10" ht="16.5" hidden="1" customHeight="1" outlineLevel="1" x14ac:dyDescent="0.45">
      <c r="D374" s="750"/>
      <c r="E374" s="750"/>
      <c r="F374" s="743">
        <v>2005</v>
      </c>
      <c r="G374" s="744"/>
      <c r="H374" s="745"/>
      <c r="I374" s="60">
        <v>76137</v>
      </c>
      <c r="J374" s="61">
        <v>76137</v>
      </c>
    </row>
    <row r="375" spans="4:10" ht="16.5" hidden="1" customHeight="1" outlineLevel="1" x14ac:dyDescent="0.45">
      <c r="D375" s="750"/>
      <c r="E375" s="750"/>
      <c r="F375" s="743">
        <v>2006</v>
      </c>
      <c r="G375" s="744"/>
      <c r="H375" s="745"/>
      <c r="I375" s="60">
        <v>85278</v>
      </c>
      <c r="J375" s="61">
        <v>85278</v>
      </c>
    </row>
    <row r="376" spans="4:10" ht="16.5" hidden="1" customHeight="1" outlineLevel="1" x14ac:dyDescent="0.45">
      <c r="D376" s="750"/>
      <c r="E376" s="750"/>
      <c r="F376" s="743">
        <v>2007</v>
      </c>
      <c r="G376" s="744"/>
      <c r="H376" s="745"/>
      <c r="I376" s="60">
        <v>99410</v>
      </c>
      <c r="J376" s="61">
        <v>99410</v>
      </c>
    </row>
    <row r="377" spans="4:10" ht="16.5" hidden="1" customHeight="1" outlineLevel="1" x14ac:dyDescent="0.45">
      <c r="D377" s="750"/>
      <c r="E377" s="750"/>
      <c r="F377" s="743">
        <v>2008</v>
      </c>
      <c r="G377" s="744"/>
      <c r="H377" s="745"/>
      <c r="I377" s="60">
        <v>104774</v>
      </c>
      <c r="J377" s="61">
        <v>104774</v>
      </c>
    </row>
    <row r="378" spans="4:10" ht="16.5" hidden="1" customHeight="1" outlineLevel="1" x14ac:dyDescent="0.45">
      <c r="D378" s="750"/>
      <c r="E378" s="750"/>
      <c r="F378" s="743">
        <v>2009</v>
      </c>
      <c r="G378" s="744"/>
      <c r="H378" s="745"/>
      <c r="I378" s="60">
        <v>97422</v>
      </c>
      <c r="J378" s="61">
        <v>97422</v>
      </c>
    </row>
    <row r="379" spans="4:10" ht="16.5" hidden="1" customHeight="1" outlineLevel="1" x14ac:dyDescent="0.45">
      <c r="D379" s="750"/>
      <c r="E379" s="750"/>
      <c r="F379" s="743">
        <v>2010</v>
      </c>
      <c r="G379" s="744"/>
      <c r="H379" s="745"/>
      <c r="I379" s="60">
        <v>122293</v>
      </c>
      <c r="J379" s="61">
        <v>122293</v>
      </c>
    </row>
    <row r="380" spans="4:10" ht="16.5" hidden="1" customHeight="1" outlineLevel="1" x14ac:dyDescent="0.45">
      <c r="D380" s="750"/>
      <c r="E380" s="750"/>
      <c r="F380" s="743">
        <v>2011</v>
      </c>
      <c r="G380" s="744"/>
      <c r="H380" s="745"/>
      <c r="I380" s="60">
        <v>130811</v>
      </c>
      <c r="J380" s="61">
        <v>130811</v>
      </c>
    </row>
    <row r="381" spans="4:10" ht="16.5" hidden="1" customHeight="1" outlineLevel="1" x14ac:dyDescent="0.45">
      <c r="D381" s="750"/>
      <c r="E381" s="750"/>
      <c r="F381" s="743">
        <v>2012</v>
      </c>
      <c r="G381" s="744"/>
      <c r="H381" s="745"/>
      <c r="I381" s="60">
        <v>106311</v>
      </c>
      <c r="J381" s="61">
        <v>106311</v>
      </c>
    </row>
    <row r="382" spans="4:10" ht="16.5" hidden="1" customHeight="1" outlineLevel="1" x14ac:dyDescent="0.45">
      <c r="D382" s="750"/>
      <c r="E382" s="750"/>
      <c r="F382" s="743">
        <v>2013</v>
      </c>
      <c r="G382" s="744"/>
      <c r="H382" s="745"/>
      <c r="I382" s="60">
        <v>98129</v>
      </c>
      <c r="J382" s="61">
        <v>98129</v>
      </c>
    </row>
    <row r="383" spans="4:10" ht="16.5" hidden="1" customHeight="1" outlineLevel="1" x14ac:dyDescent="0.45">
      <c r="D383" s="750"/>
      <c r="E383" s="750"/>
      <c r="F383" s="743">
        <v>2014</v>
      </c>
      <c r="G383" s="744"/>
      <c r="H383" s="745"/>
      <c r="I383" s="60">
        <v>99369</v>
      </c>
      <c r="J383" s="61">
        <v>99369</v>
      </c>
    </row>
    <row r="384" spans="4:10" ht="16.5" hidden="1" customHeight="1" outlineLevel="1" x14ac:dyDescent="0.45">
      <c r="D384" s="750"/>
      <c r="E384" s="750"/>
      <c r="F384" s="743">
        <v>2015</v>
      </c>
      <c r="G384" s="744"/>
      <c r="H384" s="745"/>
      <c r="I384" s="60">
        <v>114387</v>
      </c>
      <c r="J384" s="61">
        <v>114387</v>
      </c>
    </row>
    <row r="385" spans="4:10" ht="16.5" hidden="1" customHeight="1" outlineLevel="1" x14ac:dyDescent="0.45">
      <c r="D385" s="750"/>
      <c r="E385" s="750"/>
      <c r="F385" s="743">
        <v>2016</v>
      </c>
      <c r="G385" s="744"/>
      <c r="H385" s="745"/>
      <c r="I385" s="60">
        <v>35810</v>
      </c>
      <c r="J385" s="61">
        <v>35810</v>
      </c>
    </row>
    <row r="386" spans="4:10" ht="16.5" hidden="1" customHeight="1" outlineLevel="1" x14ac:dyDescent="0.45">
      <c r="D386" s="750"/>
      <c r="E386" s="750"/>
      <c r="F386" s="746" t="s">
        <v>145</v>
      </c>
      <c r="G386" s="747"/>
      <c r="H386" s="748"/>
      <c r="I386" s="58">
        <v>2478357</v>
      </c>
      <c r="J386" s="58">
        <v>2478357</v>
      </c>
    </row>
    <row r="387" spans="4:10" hidden="1" outlineLevel="1" x14ac:dyDescent="0.45">
      <c r="D387" s="750"/>
      <c r="E387" s="750"/>
      <c r="F387" s="749" t="s">
        <v>148</v>
      </c>
      <c r="G387" s="749" t="s">
        <v>475</v>
      </c>
      <c r="H387" s="56">
        <v>1991</v>
      </c>
      <c r="I387" s="57">
        <v>53460</v>
      </c>
      <c r="J387" s="57">
        <v>53460</v>
      </c>
    </row>
    <row r="388" spans="4:10" hidden="1" outlineLevel="1" x14ac:dyDescent="0.45">
      <c r="D388" s="750"/>
      <c r="E388" s="750"/>
      <c r="F388" s="750"/>
      <c r="G388" s="750"/>
      <c r="H388" s="56">
        <v>1992</v>
      </c>
      <c r="I388" s="57">
        <v>79782</v>
      </c>
      <c r="J388" s="57">
        <v>79782</v>
      </c>
    </row>
    <row r="389" spans="4:10" hidden="1" outlineLevel="1" x14ac:dyDescent="0.45">
      <c r="D389" s="750"/>
      <c r="E389" s="750"/>
      <c r="F389" s="750"/>
      <c r="G389" s="750"/>
      <c r="H389" s="56">
        <v>1993</v>
      </c>
      <c r="I389" s="57">
        <v>88496</v>
      </c>
      <c r="J389" s="57">
        <v>88496</v>
      </c>
    </row>
    <row r="390" spans="4:10" hidden="1" outlineLevel="1" x14ac:dyDescent="0.45">
      <c r="D390" s="750"/>
      <c r="E390" s="750"/>
      <c r="F390" s="750"/>
      <c r="G390" s="750"/>
      <c r="H390" s="56">
        <v>1994</v>
      </c>
      <c r="I390" s="57">
        <v>107081</v>
      </c>
      <c r="J390" s="57">
        <v>107081</v>
      </c>
    </row>
    <row r="391" spans="4:10" hidden="1" outlineLevel="1" x14ac:dyDescent="0.45">
      <c r="D391" s="750"/>
      <c r="E391" s="750"/>
      <c r="F391" s="750"/>
      <c r="G391" s="750"/>
      <c r="H391" s="56">
        <v>1995</v>
      </c>
      <c r="I391" s="57">
        <v>109140</v>
      </c>
      <c r="J391" s="57">
        <v>109140</v>
      </c>
    </row>
    <row r="392" spans="4:10" hidden="1" outlineLevel="1" x14ac:dyDescent="0.45">
      <c r="D392" s="750"/>
      <c r="E392" s="750"/>
      <c r="F392" s="750"/>
      <c r="G392" s="750"/>
      <c r="H392" s="56">
        <v>1996</v>
      </c>
      <c r="I392" s="57">
        <v>102461</v>
      </c>
      <c r="J392" s="57">
        <v>102461</v>
      </c>
    </row>
    <row r="393" spans="4:10" hidden="1" outlineLevel="1" x14ac:dyDescent="0.45">
      <c r="D393" s="750"/>
      <c r="E393" s="750"/>
      <c r="F393" s="750"/>
      <c r="G393" s="750"/>
      <c r="H393" s="56">
        <v>1997</v>
      </c>
      <c r="I393" s="57">
        <v>108399</v>
      </c>
      <c r="J393" s="57">
        <v>108399</v>
      </c>
    </row>
    <row r="394" spans="4:10" hidden="1" outlineLevel="1" x14ac:dyDescent="0.45">
      <c r="D394" s="750"/>
      <c r="E394" s="750"/>
      <c r="F394" s="750"/>
      <c r="G394" s="750"/>
      <c r="H394" s="56">
        <v>1998</v>
      </c>
      <c r="I394" s="57">
        <v>74037</v>
      </c>
      <c r="J394" s="57">
        <v>74037</v>
      </c>
    </row>
    <row r="395" spans="4:10" hidden="1" outlineLevel="1" x14ac:dyDescent="0.45">
      <c r="D395" s="750"/>
      <c r="E395" s="750"/>
      <c r="F395" s="750"/>
      <c r="G395" s="750"/>
      <c r="H395" s="56">
        <v>1999</v>
      </c>
      <c r="I395" s="57">
        <v>106300</v>
      </c>
      <c r="J395" s="57">
        <v>106300</v>
      </c>
    </row>
    <row r="396" spans="4:10" hidden="1" outlineLevel="1" x14ac:dyDescent="0.45">
      <c r="D396" s="750"/>
      <c r="E396" s="750"/>
      <c r="F396" s="750"/>
      <c r="G396" s="750"/>
      <c r="H396" s="56">
        <v>2000</v>
      </c>
      <c r="I396" s="57">
        <v>112665</v>
      </c>
      <c r="J396" s="57">
        <v>112665</v>
      </c>
    </row>
    <row r="397" spans="4:10" hidden="1" outlineLevel="1" x14ac:dyDescent="0.45">
      <c r="D397" s="750"/>
      <c r="E397" s="750"/>
      <c r="F397" s="750"/>
      <c r="G397" s="750"/>
      <c r="H397" s="56">
        <v>2001</v>
      </c>
      <c r="I397" s="57">
        <v>105704</v>
      </c>
      <c r="J397" s="57">
        <v>105704</v>
      </c>
    </row>
    <row r="398" spans="4:10" hidden="1" outlineLevel="1" x14ac:dyDescent="0.45">
      <c r="D398" s="750"/>
      <c r="E398" s="750"/>
      <c r="F398" s="750"/>
      <c r="G398" s="750"/>
      <c r="H398" s="56">
        <v>2002</v>
      </c>
      <c r="I398" s="57">
        <v>117577</v>
      </c>
      <c r="J398" s="57">
        <v>117577</v>
      </c>
    </row>
    <row r="399" spans="4:10" hidden="1" outlineLevel="1" x14ac:dyDescent="0.45">
      <c r="D399" s="750"/>
      <c r="E399" s="750"/>
      <c r="F399" s="750"/>
      <c r="G399" s="750"/>
      <c r="H399" s="56">
        <v>2003</v>
      </c>
      <c r="I399" s="57">
        <v>108508</v>
      </c>
      <c r="J399" s="57">
        <v>108508</v>
      </c>
    </row>
    <row r="400" spans="4:10" hidden="1" outlineLevel="1" x14ac:dyDescent="0.45">
      <c r="D400" s="750"/>
      <c r="E400" s="750"/>
      <c r="F400" s="750"/>
      <c r="G400" s="750"/>
      <c r="H400" s="56">
        <v>2004</v>
      </c>
      <c r="I400" s="57">
        <v>90188</v>
      </c>
      <c r="J400" s="57">
        <v>90188</v>
      </c>
    </row>
    <row r="401" spans="4:10" hidden="1" outlineLevel="1" x14ac:dyDescent="0.45">
      <c r="D401" s="750"/>
      <c r="E401" s="750"/>
      <c r="F401" s="750"/>
      <c r="G401" s="750"/>
      <c r="H401" s="56">
        <v>2005</v>
      </c>
      <c r="I401" s="57">
        <v>98356</v>
      </c>
      <c r="J401" s="57">
        <v>98356</v>
      </c>
    </row>
    <row r="402" spans="4:10" hidden="1" outlineLevel="1" x14ac:dyDescent="0.45">
      <c r="D402" s="750"/>
      <c r="E402" s="750"/>
      <c r="F402" s="750"/>
      <c r="G402" s="750"/>
      <c r="H402" s="56">
        <v>2006</v>
      </c>
      <c r="I402" s="57">
        <v>107119</v>
      </c>
      <c r="J402" s="57">
        <v>107119</v>
      </c>
    </row>
    <row r="403" spans="4:10" hidden="1" outlineLevel="1" x14ac:dyDescent="0.45">
      <c r="D403" s="750"/>
      <c r="E403" s="750"/>
      <c r="F403" s="750"/>
      <c r="G403" s="750"/>
      <c r="H403" s="56">
        <v>2007</v>
      </c>
      <c r="I403" s="57">
        <v>118660</v>
      </c>
      <c r="J403" s="57">
        <v>118660</v>
      </c>
    </row>
    <row r="404" spans="4:10" hidden="1" outlineLevel="1" x14ac:dyDescent="0.45">
      <c r="D404" s="750"/>
      <c r="E404" s="750"/>
      <c r="F404" s="750"/>
      <c r="G404" s="750"/>
      <c r="H404" s="56">
        <v>2008</v>
      </c>
      <c r="I404" s="57">
        <v>108655</v>
      </c>
      <c r="J404" s="57">
        <v>108655</v>
      </c>
    </row>
    <row r="405" spans="4:10" hidden="1" outlineLevel="1" x14ac:dyDescent="0.45">
      <c r="D405" s="750"/>
      <c r="E405" s="750"/>
      <c r="F405" s="750"/>
      <c r="G405" s="750"/>
      <c r="H405" s="56">
        <v>2009</v>
      </c>
      <c r="I405" s="57">
        <v>112310</v>
      </c>
      <c r="J405" s="57">
        <v>112310</v>
      </c>
    </row>
    <row r="406" spans="4:10" hidden="1" outlineLevel="1" x14ac:dyDescent="0.45">
      <c r="D406" s="750"/>
      <c r="E406" s="750"/>
      <c r="F406" s="750"/>
      <c r="G406" s="750"/>
      <c r="H406" s="56">
        <v>2010</v>
      </c>
      <c r="I406" s="57">
        <v>111680</v>
      </c>
      <c r="J406" s="57">
        <v>111680</v>
      </c>
    </row>
    <row r="407" spans="4:10" hidden="1" outlineLevel="1" x14ac:dyDescent="0.45">
      <c r="D407" s="750"/>
      <c r="E407" s="750"/>
      <c r="F407" s="750"/>
      <c r="G407" s="750"/>
      <c r="H407" s="56">
        <v>2011</v>
      </c>
      <c r="I407" s="57">
        <v>121938</v>
      </c>
      <c r="J407" s="57">
        <v>121938</v>
      </c>
    </row>
    <row r="408" spans="4:10" hidden="1" outlineLevel="1" x14ac:dyDescent="0.45">
      <c r="D408" s="750"/>
      <c r="E408" s="750"/>
      <c r="F408" s="750"/>
      <c r="G408" s="750"/>
      <c r="H408" s="56">
        <v>2012</v>
      </c>
      <c r="I408" s="57">
        <v>112749</v>
      </c>
      <c r="J408" s="57">
        <v>112749</v>
      </c>
    </row>
    <row r="409" spans="4:10" hidden="1" outlineLevel="1" x14ac:dyDescent="0.45">
      <c r="D409" s="750"/>
      <c r="E409" s="750"/>
      <c r="F409" s="750"/>
      <c r="G409" s="750"/>
      <c r="H409" s="56">
        <v>2013</v>
      </c>
      <c r="I409" s="57">
        <v>112180</v>
      </c>
      <c r="J409" s="57">
        <v>112180</v>
      </c>
    </row>
    <row r="410" spans="4:10" hidden="1" outlineLevel="1" x14ac:dyDescent="0.45">
      <c r="D410" s="750"/>
      <c r="E410" s="750"/>
      <c r="F410" s="750"/>
      <c r="G410" s="750"/>
      <c r="H410" s="56">
        <v>2014</v>
      </c>
      <c r="I410" s="57">
        <v>115490</v>
      </c>
      <c r="J410" s="57">
        <v>115490</v>
      </c>
    </row>
    <row r="411" spans="4:10" hidden="1" outlineLevel="1" x14ac:dyDescent="0.45">
      <c r="D411" s="750"/>
      <c r="E411" s="750"/>
      <c r="F411" s="750"/>
      <c r="G411" s="750"/>
      <c r="H411" s="56">
        <v>2015</v>
      </c>
      <c r="I411" s="57">
        <v>118115</v>
      </c>
      <c r="J411" s="57">
        <v>118115</v>
      </c>
    </row>
    <row r="412" spans="4:10" hidden="1" outlineLevel="1" x14ac:dyDescent="0.45">
      <c r="D412" s="750"/>
      <c r="E412" s="750"/>
      <c r="F412" s="750"/>
      <c r="G412" s="751"/>
      <c r="H412" s="56">
        <v>2016</v>
      </c>
      <c r="I412" s="57">
        <v>40480</v>
      </c>
      <c r="J412" s="57">
        <v>40480</v>
      </c>
    </row>
    <row r="413" spans="4:10" ht="16.5" hidden="1" customHeight="1" outlineLevel="1" x14ac:dyDescent="0.45">
      <c r="D413" s="750"/>
      <c r="E413" s="750"/>
      <c r="F413" s="750"/>
      <c r="G413" s="746" t="s">
        <v>142</v>
      </c>
      <c r="H413" s="748"/>
      <c r="I413" s="58">
        <v>2641530</v>
      </c>
      <c r="J413" s="58">
        <v>2641530</v>
      </c>
    </row>
    <row r="414" spans="4:10" hidden="1" outlineLevel="1" x14ac:dyDescent="0.45">
      <c r="D414" s="750"/>
      <c r="E414" s="750"/>
      <c r="F414" s="750"/>
      <c r="G414" s="749" t="s">
        <v>476</v>
      </c>
      <c r="H414" s="56">
        <v>1991</v>
      </c>
      <c r="I414" s="57">
        <v>19629</v>
      </c>
      <c r="J414" s="57">
        <v>19629</v>
      </c>
    </row>
    <row r="415" spans="4:10" hidden="1" outlineLevel="1" x14ac:dyDescent="0.45">
      <c r="D415" s="750"/>
      <c r="E415" s="750"/>
      <c r="F415" s="750"/>
      <c r="G415" s="750"/>
      <c r="H415" s="56">
        <v>1992</v>
      </c>
      <c r="I415" s="57">
        <v>19154</v>
      </c>
      <c r="J415" s="57">
        <v>19154</v>
      </c>
    </row>
    <row r="416" spans="4:10" hidden="1" outlineLevel="1" x14ac:dyDescent="0.45">
      <c r="D416" s="750"/>
      <c r="E416" s="750"/>
      <c r="F416" s="750"/>
      <c r="G416" s="750"/>
      <c r="H416" s="56">
        <v>1993</v>
      </c>
      <c r="I416" s="57">
        <v>20803</v>
      </c>
      <c r="J416" s="57">
        <v>20803</v>
      </c>
    </row>
    <row r="417" spans="4:10" hidden="1" outlineLevel="1" x14ac:dyDescent="0.45">
      <c r="D417" s="750"/>
      <c r="E417" s="750"/>
      <c r="F417" s="750"/>
      <c r="G417" s="750"/>
      <c r="H417" s="56">
        <v>1994</v>
      </c>
      <c r="I417" s="57">
        <v>25195</v>
      </c>
      <c r="J417" s="57">
        <v>25195</v>
      </c>
    </row>
    <row r="418" spans="4:10" hidden="1" outlineLevel="1" x14ac:dyDescent="0.45">
      <c r="D418" s="750"/>
      <c r="E418" s="750"/>
      <c r="F418" s="750"/>
      <c r="G418" s="750"/>
      <c r="H418" s="56">
        <v>1995</v>
      </c>
      <c r="I418" s="57">
        <v>22428</v>
      </c>
      <c r="J418" s="57">
        <v>22428</v>
      </c>
    </row>
    <row r="419" spans="4:10" hidden="1" outlineLevel="1" x14ac:dyDescent="0.45">
      <c r="D419" s="750"/>
      <c r="E419" s="750"/>
      <c r="F419" s="750"/>
      <c r="G419" s="750"/>
      <c r="H419" s="56">
        <v>1996</v>
      </c>
      <c r="I419" s="57">
        <v>30462</v>
      </c>
      <c r="J419" s="57">
        <v>30462</v>
      </c>
    </row>
    <row r="420" spans="4:10" hidden="1" outlineLevel="1" x14ac:dyDescent="0.45">
      <c r="D420" s="750"/>
      <c r="E420" s="750"/>
      <c r="F420" s="750"/>
      <c r="G420" s="750"/>
      <c r="H420" s="56">
        <v>1997</v>
      </c>
      <c r="I420" s="57">
        <v>30218</v>
      </c>
      <c r="J420" s="57">
        <v>30218</v>
      </c>
    </row>
    <row r="421" spans="4:10" hidden="1" outlineLevel="1" x14ac:dyDescent="0.45">
      <c r="D421" s="750"/>
      <c r="E421" s="750"/>
      <c r="F421" s="750"/>
      <c r="G421" s="750"/>
      <c r="H421" s="56">
        <v>1998</v>
      </c>
      <c r="I421" s="57">
        <v>15637</v>
      </c>
      <c r="J421" s="57">
        <v>15637</v>
      </c>
    </row>
    <row r="422" spans="4:10" hidden="1" outlineLevel="1" x14ac:dyDescent="0.45">
      <c r="D422" s="750"/>
      <c r="E422" s="750"/>
      <c r="F422" s="750"/>
      <c r="G422" s="750"/>
      <c r="H422" s="56">
        <v>1999</v>
      </c>
      <c r="I422" s="57">
        <v>24737</v>
      </c>
      <c r="J422" s="57">
        <v>24737</v>
      </c>
    </row>
    <row r="423" spans="4:10" hidden="1" outlineLevel="1" x14ac:dyDescent="0.45">
      <c r="D423" s="750"/>
      <c r="E423" s="750"/>
      <c r="F423" s="750"/>
      <c r="G423" s="750"/>
      <c r="H423" s="56">
        <v>2000</v>
      </c>
      <c r="I423" s="57">
        <v>31789</v>
      </c>
      <c r="J423" s="57">
        <v>31789</v>
      </c>
    </row>
    <row r="424" spans="4:10" hidden="1" outlineLevel="1" x14ac:dyDescent="0.45">
      <c r="D424" s="750"/>
      <c r="E424" s="750"/>
      <c r="F424" s="750"/>
      <c r="G424" s="750"/>
      <c r="H424" s="56">
        <v>2001</v>
      </c>
      <c r="I424" s="57">
        <v>28836</v>
      </c>
      <c r="J424" s="57">
        <v>28836</v>
      </c>
    </row>
    <row r="425" spans="4:10" hidden="1" outlineLevel="1" x14ac:dyDescent="0.45">
      <c r="D425" s="750"/>
      <c r="E425" s="750"/>
      <c r="F425" s="750"/>
      <c r="G425" s="750"/>
      <c r="H425" s="56">
        <v>2002</v>
      </c>
      <c r="I425" s="57">
        <v>32484</v>
      </c>
      <c r="J425" s="57">
        <v>32484</v>
      </c>
    </row>
    <row r="426" spans="4:10" hidden="1" outlineLevel="1" x14ac:dyDescent="0.45">
      <c r="D426" s="750"/>
      <c r="E426" s="750"/>
      <c r="F426" s="750"/>
      <c r="G426" s="750"/>
      <c r="H426" s="56">
        <v>2003</v>
      </c>
      <c r="I426" s="57">
        <v>30003</v>
      </c>
      <c r="J426" s="57">
        <v>30003</v>
      </c>
    </row>
    <row r="427" spans="4:10" hidden="1" outlineLevel="1" x14ac:dyDescent="0.45">
      <c r="D427" s="750"/>
      <c r="E427" s="750"/>
      <c r="F427" s="750"/>
      <c r="G427" s="750"/>
      <c r="H427" s="56">
        <v>2004</v>
      </c>
      <c r="I427" s="57">
        <v>31552</v>
      </c>
      <c r="J427" s="57">
        <v>31552</v>
      </c>
    </row>
    <row r="428" spans="4:10" hidden="1" outlineLevel="1" x14ac:dyDescent="0.45">
      <c r="D428" s="750"/>
      <c r="E428" s="750"/>
      <c r="F428" s="750"/>
      <c r="G428" s="750"/>
      <c r="H428" s="56">
        <v>2005</v>
      </c>
      <c r="I428" s="57">
        <v>33643</v>
      </c>
      <c r="J428" s="57">
        <v>33643</v>
      </c>
    </row>
    <row r="429" spans="4:10" hidden="1" outlineLevel="1" x14ac:dyDescent="0.45">
      <c r="D429" s="750"/>
      <c r="E429" s="750"/>
      <c r="F429" s="750"/>
      <c r="G429" s="750"/>
      <c r="H429" s="56">
        <v>2006</v>
      </c>
      <c r="I429" s="57">
        <v>32170</v>
      </c>
      <c r="J429" s="57">
        <v>32170</v>
      </c>
    </row>
    <row r="430" spans="4:10" hidden="1" outlineLevel="1" x14ac:dyDescent="0.45">
      <c r="D430" s="750"/>
      <c r="E430" s="750"/>
      <c r="F430" s="750"/>
      <c r="G430" s="750"/>
      <c r="H430" s="56">
        <v>2007</v>
      </c>
      <c r="I430" s="57">
        <v>33113</v>
      </c>
      <c r="J430" s="57">
        <v>33113</v>
      </c>
    </row>
    <row r="431" spans="4:10" hidden="1" outlineLevel="1" x14ac:dyDescent="0.45">
      <c r="D431" s="750"/>
      <c r="E431" s="750"/>
      <c r="F431" s="750"/>
      <c r="G431" s="750"/>
      <c r="H431" s="56">
        <v>2008</v>
      </c>
      <c r="I431" s="57">
        <v>35804</v>
      </c>
      <c r="J431" s="57">
        <v>35804</v>
      </c>
    </row>
    <row r="432" spans="4:10" hidden="1" outlineLevel="1" x14ac:dyDescent="0.45">
      <c r="D432" s="750"/>
      <c r="E432" s="750"/>
      <c r="F432" s="750"/>
      <c r="G432" s="750"/>
      <c r="H432" s="56">
        <v>2009</v>
      </c>
      <c r="I432" s="57">
        <v>34544</v>
      </c>
      <c r="J432" s="57">
        <v>34544</v>
      </c>
    </row>
    <row r="433" spans="4:10" hidden="1" outlineLevel="1" x14ac:dyDescent="0.45">
      <c r="D433" s="750"/>
      <c r="E433" s="750"/>
      <c r="F433" s="750"/>
      <c r="G433" s="750"/>
      <c r="H433" s="56">
        <v>2010</v>
      </c>
      <c r="I433" s="57">
        <v>36274</v>
      </c>
      <c r="J433" s="57">
        <v>36274</v>
      </c>
    </row>
    <row r="434" spans="4:10" hidden="1" outlineLevel="1" x14ac:dyDescent="0.45">
      <c r="D434" s="750"/>
      <c r="E434" s="750"/>
      <c r="F434" s="750"/>
      <c r="G434" s="750"/>
      <c r="H434" s="56">
        <v>2011</v>
      </c>
      <c r="I434" s="57">
        <v>39484</v>
      </c>
      <c r="J434" s="57">
        <v>39484</v>
      </c>
    </row>
    <row r="435" spans="4:10" hidden="1" outlineLevel="1" x14ac:dyDescent="0.45">
      <c r="D435" s="750"/>
      <c r="E435" s="750"/>
      <c r="F435" s="750"/>
      <c r="G435" s="750"/>
      <c r="H435" s="56">
        <v>2012</v>
      </c>
      <c r="I435" s="57">
        <v>37516</v>
      </c>
      <c r="J435" s="57">
        <v>37516</v>
      </c>
    </row>
    <row r="436" spans="4:10" hidden="1" outlineLevel="1" x14ac:dyDescent="0.45">
      <c r="D436" s="750"/>
      <c r="E436" s="750"/>
      <c r="F436" s="750"/>
      <c r="G436" s="750"/>
      <c r="H436" s="56">
        <v>2013</v>
      </c>
      <c r="I436" s="57">
        <v>39342</v>
      </c>
      <c r="J436" s="57">
        <v>39342</v>
      </c>
    </row>
    <row r="437" spans="4:10" hidden="1" outlineLevel="1" x14ac:dyDescent="0.45">
      <c r="D437" s="750"/>
      <c r="E437" s="750"/>
      <c r="F437" s="750"/>
      <c r="G437" s="750"/>
      <c r="H437" s="56">
        <v>2014</v>
      </c>
      <c r="I437" s="57">
        <v>46029</v>
      </c>
      <c r="J437" s="57">
        <v>46029</v>
      </c>
    </row>
    <row r="438" spans="4:10" hidden="1" outlineLevel="1" x14ac:dyDescent="0.45">
      <c r="D438" s="750"/>
      <c r="E438" s="750"/>
      <c r="F438" s="750"/>
      <c r="G438" s="750"/>
      <c r="H438" s="56">
        <v>2015</v>
      </c>
      <c r="I438" s="57">
        <v>39234</v>
      </c>
      <c r="J438" s="57">
        <v>39234</v>
      </c>
    </row>
    <row r="439" spans="4:10" hidden="1" outlineLevel="1" x14ac:dyDescent="0.45">
      <c r="D439" s="750"/>
      <c r="E439" s="750"/>
      <c r="F439" s="750"/>
      <c r="G439" s="751"/>
      <c r="H439" s="56">
        <v>2016</v>
      </c>
      <c r="I439" s="57">
        <v>10379</v>
      </c>
      <c r="J439" s="57">
        <v>10379</v>
      </c>
    </row>
    <row r="440" spans="4:10" ht="16.5" hidden="1" customHeight="1" outlineLevel="1" x14ac:dyDescent="0.45">
      <c r="D440" s="750"/>
      <c r="E440" s="750"/>
      <c r="F440" s="750"/>
      <c r="G440" s="746" t="s">
        <v>142</v>
      </c>
      <c r="H440" s="748"/>
      <c r="I440" s="58">
        <v>780459</v>
      </c>
      <c r="J440" s="58">
        <v>780459</v>
      </c>
    </row>
    <row r="441" spans="4:10" hidden="1" outlineLevel="1" x14ac:dyDescent="0.45">
      <c r="D441" s="750"/>
      <c r="E441" s="750"/>
      <c r="F441" s="750"/>
      <c r="G441" s="749" t="s">
        <v>477</v>
      </c>
      <c r="H441" s="56">
        <v>1991</v>
      </c>
      <c r="I441" s="57">
        <v>10412</v>
      </c>
      <c r="J441" s="57">
        <v>10412</v>
      </c>
    </row>
    <row r="442" spans="4:10" hidden="1" outlineLevel="1" x14ac:dyDescent="0.45">
      <c r="D442" s="750"/>
      <c r="E442" s="750"/>
      <c r="F442" s="750"/>
      <c r="G442" s="750"/>
      <c r="H442" s="56">
        <v>1992</v>
      </c>
      <c r="I442" s="57">
        <v>5691</v>
      </c>
      <c r="J442" s="57">
        <v>5691</v>
      </c>
    </row>
    <row r="443" spans="4:10" hidden="1" outlineLevel="1" x14ac:dyDescent="0.45">
      <c r="D443" s="750"/>
      <c r="E443" s="750"/>
      <c r="F443" s="750"/>
      <c r="G443" s="750"/>
      <c r="H443" s="56">
        <v>1993</v>
      </c>
      <c r="I443" s="57">
        <v>4712</v>
      </c>
      <c r="J443" s="57">
        <v>4712</v>
      </c>
    </row>
    <row r="444" spans="4:10" hidden="1" outlineLevel="1" x14ac:dyDescent="0.45">
      <c r="D444" s="750"/>
      <c r="E444" s="750"/>
      <c r="F444" s="750"/>
      <c r="G444" s="750"/>
      <c r="H444" s="56">
        <v>1994</v>
      </c>
      <c r="I444" s="57">
        <v>6406</v>
      </c>
      <c r="J444" s="57">
        <v>6406</v>
      </c>
    </row>
    <row r="445" spans="4:10" hidden="1" outlineLevel="1" x14ac:dyDescent="0.45">
      <c r="D445" s="750"/>
      <c r="E445" s="750"/>
      <c r="F445" s="750"/>
      <c r="G445" s="750"/>
      <c r="H445" s="56">
        <v>1995</v>
      </c>
      <c r="I445" s="57">
        <v>7210</v>
      </c>
      <c r="J445" s="57">
        <v>7210</v>
      </c>
    </row>
    <row r="446" spans="4:10" hidden="1" outlineLevel="1" x14ac:dyDescent="0.45">
      <c r="D446" s="750"/>
      <c r="E446" s="750"/>
      <c r="F446" s="750"/>
      <c r="G446" s="750"/>
      <c r="H446" s="56">
        <v>1996</v>
      </c>
      <c r="I446" s="57">
        <v>8107</v>
      </c>
      <c r="J446" s="57">
        <v>8107</v>
      </c>
    </row>
    <row r="447" spans="4:10" hidden="1" outlineLevel="1" x14ac:dyDescent="0.45">
      <c r="D447" s="750"/>
      <c r="E447" s="750"/>
      <c r="F447" s="750"/>
      <c r="G447" s="750"/>
      <c r="H447" s="56">
        <v>1997</v>
      </c>
      <c r="I447" s="57">
        <v>6023</v>
      </c>
      <c r="J447" s="57">
        <v>6023</v>
      </c>
    </row>
    <row r="448" spans="4:10" hidden="1" outlineLevel="1" x14ac:dyDescent="0.45">
      <c r="D448" s="750"/>
      <c r="E448" s="750"/>
      <c r="F448" s="750"/>
      <c r="G448" s="750"/>
      <c r="H448" s="56">
        <v>1998</v>
      </c>
      <c r="I448" s="59">
        <v>521</v>
      </c>
      <c r="J448" s="59">
        <v>521</v>
      </c>
    </row>
    <row r="449" spans="4:10" hidden="1" outlineLevel="1" x14ac:dyDescent="0.45">
      <c r="D449" s="750"/>
      <c r="E449" s="750"/>
      <c r="F449" s="750"/>
      <c r="G449" s="750"/>
      <c r="H449" s="56">
        <v>1999</v>
      </c>
      <c r="I449" s="57">
        <v>1936</v>
      </c>
      <c r="J449" s="57">
        <v>1936</v>
      </c>
    </row>
    <row r="450" spans="4:10" hidden="1" outlineLevel="1" x14ac:dyDescent="0.45">
      <c r="D450" s="750"/>
      <c r="E450" s="750"/>
      <c r="F450" s="750"/>
      <c r="G450" s="750"/>
      <c r="H450" s="56">
        <v>2000</v>
      </c>
      <c r="I450" s="57">
        <v>3451</v>
      </c>
      <c r="J450" s="57">
        <v>3451</v>
      </c>
    </row>
    <row r="451" spans="4:10" hidden="1" outlineLevel="1" x14ac:dyDescent="0.45">
      <c r="D451" s="750"/>
      <c r="E451" s="750"/>
      <c r="F451" s="750"/>
      <c r="G451" s="750"/>
      <c r="H451" s="56">
        <v>2001</v>
      </c>
      <c r="I451" s="57">
        <v>3753</v>
      </c>
      <c r="J451" s="57">
        <v>3753</v>
      </c>
    </row>
    <row r="452" spans="4:10" hidden="1" outlineLevel="1" x14ac:dyDescent="0.45">
      <c r="D452" s="750"/>
      <c r="E452" s="750"/>
      <c r="F452" s="750"/>
      <c r="G452" s="750"/>
      <c r="H452" s="56">
        <v>2002</v>
      </c>
      <c r="I452" s="57">
        <v>5073</v>
      </c>
      <c r="J452" s="57">
        <v>5073</v>
      </c>
    </row>
    <row r="453" spans="4:10" hidden="1" outlineLevel="1" x14ac:dyDescent="0.45">
      <c r="D453" s="750"/>
      <c r="E453" s="750"/>
      <c r="F453" s="750"/>
      <c r="G453" s="750"/>
      <c r="H453" s="56">
        <v>2003</v>
      </c>
      <c r="I453" s="57">
        <v>5501</v>
      </c>
      <c r="J453" s="57">
        <v>5501</v>
      </c>
    </row>
    <row r="454" spans="4:10" hidden="1" outlineLevel="1" x14ac:dyDescent="0.45">
      <c r="D454" s="750"/>
      <c r="E454" s="750"/>
      <c r="F454" s="750"/>
      <c r="G454" s="750"/>
      <c r="H454" s="56">
        <v>2004</v>
      </c>
      <c r="I454" s="57">
        <v>5682</v>
      </c>
      <c r="J454" s="57">
        <v>5682</v>
      </c>
    </row>
    <row r="455" spans="4:10" hidden="1" outlineLevel="1" x14ac:dyDescent="0.45">
      <c r="D455" s="750"/>
      <c r="E455" s="750"/>
      <c r="F455" s="750"/>
      <c r="G455" s="750"/>
      <c r="H455" s="56">
        <v>2005</v>
      </c>
      <c r="I455" s="57">
        <v>4407</v>
      </c>
      <c r="J455" s="57">
        <v>4407</v>
      </c>
    </row>
    <row r="456" spans="4:10" hidden="1" outlineLevel="1" x14ac:dyDescent="0.45">
      <c r="D456" s="750"/>
      <c r="E456" s="750"/>
      <c r="F456" s="750"/>
      <c r="G456" s="750"/>
      <c r="H456" s="56">
        <v>2006</v>
      </c>
      <c r="I456" s="57">
        <v>4968</v>
      </c>
      <c r="J456" s="57">
        <v>4968</v>
      </c>
    </row>
    <row r="457" spans="4:10" hidden="1" outlineLevel="1" x14ac:dyDescent="0.45">
      <c r="D457" s="750"/>
      <c r="E457" s="750"/>
      <c r="F457" s="750"/>
      <c r="G457" s="750"/>
      <c r="H457" s="56">
        <v>2007</v>
      </c>
      <c r="I457" s="57">
        <v>6166</v>
      </c>
      <c r="J457" s="57">
        <v>6166</v>
      </c>
    </row>
    <row r="458" spans="4:10" hidden="1" outlineLevel="1" x14ac:dyDescent="0.45">
      <c r="D458" s="750"/>
      <c r="E458" s="750"/>
      <c r="F458" s="750"/>
      <c r="G458" s="750"/>
      <c r="H458" s="56">
        <v>2008</v>
      </c>
      <c r="I458" s="57">
        <v>6293</v>
      </c>
      <c r="J458" s="57">
        <v>6293</v>
      </c>
    </row>
    <row r="459" spans="4:10" hidden="1" outlineLevel="1" x14ac:dyDescent="0.45">
      <c r="D459" s="750"/>
      <c r="E459" s="750"/>
      <c r="F459" s="750"/>
      <c r="G459" s="750"/>
      <c r="H459" s="56">
        <v>2009</v>
      </c>
      <c r="I459" s="57">
        <v>6404</v>
      </c>
      <c r="J459" s="57">
        <v>6404</v>
      </c>
    </row>
    <row r="460" spans="4:10" hidden="1" outlineLevel="1" x14ac:dyDescent="0.45">
      <c r="D460" s="750"/>
      <c r="E460" s="750"/>
      <c r="F460" s="750"/>
      <c r="G460" s="750"/>
      <c r="H460" s="56">
        <v>2010</v>
      </c>
      <c r="I460" s="57">
        <v>8073</v>
      </c>
      <c r="J460" s="57">
        <v>8073</v>
      </c>
    </row>
    <row r="461" spans="4:10" hidden="1" outlineLevel="1" x14ac:dyDescent="0.45">
      <c r="D461" s="750"/>
      <c r="E461" s="750"/>
      <c r="F461" s="750"/>
      <c r="G461" s="750"/>
      <c r="H461" s="56">
        <v>2011</v>
      </c>
      <c r="I461" s="57">
        <v>8438</v>
      </c>
      <c r="J461" s="57">
        <v>8438</v>
      </c>
    </row>
    <row r="462" spans="4:10" hidden="1" outlineLevel="1" x14ac:dyDescent="0.45">
      <c r="D462" s="750"/>
      <c r="E462" s="750"/>
      <c r="F462" s="750"/>
      <c r="G462" s="750"/>
      <c r="H462" s="56">
        <v>2012</v>
      </c>
      <c r="I462" s="57">
        <v>6981</v>
      </c>
      <c r="J462" s="57">
        <v>6981</v>
      </c>
    </row>
    <row r="463" spans="4:10" hidden="1" outlineLevel="1" x14ac:dyDescent="0.45">
      <c r="D463" s="750"/>
      <c r="E463" s="750"/>
      <c r="F463" s="750"/>
      <c r="G463" s="750"/>
      <c r="H463" s="56">
        <v>2013</v>
      </c>
      <c r="I463" s="57">
        <v>6867</v>
      </c>
      <c r="J463" s="57">
        <v>6867</v>
      </c>
    </row>
    <row r="464" spans="4:10" hidden="1" outlineLevel="1" x14ac:dyDescent="0.45">
      <c r="D464" s="750"/>
      <c r="E464" s="750"/>
      <c r="F464" s="750"/>
      <c r="G464" s="750"/>
      <c r="H464" s="56">
        <v>2014</v>
      </c>
      <c r="I464" s="57">
        <v>7242</v>
      </c>
      <c r="J464" s="57">
        <v>7242</v>
      </c>
    </row>
    <row r="465" spans="4:10" hidden="1" outlineLevel="1" x14ac:dyDescent="0.45">
      <c r="D465" s="750"/>
      <c r="E465" s="750"/>
      <c r="F465" s="750"/>
      <c r="G465" s="750"/>
      <c r="H465" s="56">
        <v>2015</v>
      </c>
      <c r="I465" s="57">
        <v>8493</v>
      </c>
      <c r="J465" s="57">
        <v>8493</v>
      </c>
    </row>
    <row r="466" spans="4:10" hidden="1" outlineLevel="1" x14ac:dyDescent="0.45">
      <c r="D466" s="750"/>
      <c r="E466" s="750"/>
      <c r="F466" s="750"/>
      <c r="G466" s="751"/>
      <c r="H466" s="56">
        <v>2016</v>
      </c>
      <c r="I466" s="57">
        <v>1816</v>
      </c>
      <c r="J466" s="57">
        <v>1816</v>
      </c>
    </row>
    <row r="467" spans="4:10" ht="16.5" hidden="1" customHeight="1" outlineLevel="1" x14ac:dyDescent="0.45">
      <c r="D467" s="750"/>
      <c r="E467" s="750"/>
      <c r="F467" s="751"/>
      <c r="G467" s="746" t="s">
        <v>142</v>
      </c>
      <c r="H467" s="748"/>
      <c r="I467" s="58">
        <v>150626</v>
      </c>
      <c r="J467" s="58">
        <v>150626</v>
      </c>
    </row>
    <row r="468" spans="4:10" ht="16.5" hidden="1" customHeight="1" outlineLevel="1" x14ac:dyDescent="0.45">
      <c r="D468" s="750"/>
      <c r="E468" s="750"/>
      <c r="F468" s="743">
        <v>1991</v>
      </c>
      <c r="G468" s="744"/>
      <c r="H468" s="745"/>
      <c r="I468" s="60">
        <v>83501</v>
      </c>
      <c r="J468" s="61">
        <v>83501</v>
      </c>
    </row>
    <row r="469" spans="4:10" ht="16.5" hidden="1" customHeight="1" outlineLevel="1" x14ac:dyDescent="0.45">
      <c r="D469" s="750"/>
      <c r="E469" s="750"/>
      <c r="F469" s="743">
        <v>1992</v>
      </c>
      <c r="G469" s="744"/>
      <c r="H469" s="745"/>
      <c r="I469" s="60">
        <v>104627</v>
      </c>
      <c r="J469" s="61">
        <v>104627</v>
      </c>
    </row>
    <row r="470" spans="4:10" ht="16.5" hidden="1" customHeight="1" outlineLevel="1" x14ac:dyDescent="0.45">
      <c r="D470" s="750"/>
      <c r="E470" s="750"/>
      <c r="F470" s="743">
        <v>1993</v>
      </c>
      <c r="G470" s="744"/>
      <c r="H470" s="745"/>
      <c r="I470" s="60">
        <v>114011</v>
      </c>
      <c r="J470" s="61">
        <v>114011</v>
      </c>
    </row>
    <row r="471" spans="4:10" ht="16.5" hidden="1" customHeight="1" outlineLevel="1" x14ac:dyDescent="0.45">
      <c r="D471" s="750"/>
      <c r="E471" s="750"/>
      <c r="F471" s="743">
        <v>1994</v>
      </c>
      <c r="G471" s="744"/>
      <c r="H471" s="745"/>
      <c r="I471" s="60">
        <v>138682</v>
      </c>
      <c r="J471" s="61">
        <v>138682</v>
      </c>
    </row>
    <row r="472" spans="4:10" ht="16.5" hidden="1" customHeight="1" outlineLevel="1" x14ac:dyDescent="0.45">
      <c r="D472" s="750"/>
      <c r="E472" s="750"/>
      <c r="F472" s="743">
        <v>1995</v>
      </c>
      <c r="G472" s="744"/>
      <c r="H472" s="745"/>
      <c r="I472" s="60">
        <v>138778</v>
      </c>
      <c r="J472" s="61">
        <v>138778</v>
      </c>
    </row>
    <row r="473" spans="4:10" ht="16.5" hidden="1" customHeight="1" outlineLevel="1" x14ac:dyDescent="0.45">
      <c r="D473" s="750"/>
      <c r="E473" s="750"/>
      <c r="F473" s="743">
        <v>1996</v>
      </c>
      <c r="G473" s="744"/>
      <c r="H473" s="745"/>
      <c r="I473" s="60">
        <v>141030</v>
      </c>
      <c r="J473" s="61">
        <v>141030</v>
      </c>
    </row>
    <row r="474" spans="4:10" ht="16.5" hidden="1" customHeight="1" outlineLevel="1" x14ac:dyDescent="0.45">
      <c r="D474" s="750"/>
      <c r="E474" s="750"/>
      <c r="F474" s="743">
        <v>1997</v>
      </c>
      <c r="G474" s="744"/>
      <c r="H474" s="745"/>
      <c r="I474" s="60">
        <v>144640</v>
      </c>
      <c r="J474" s="61">
        <v>144640</v>
      </c>
    </row>
    <row r="475" spans="4:10" ht="16.5" hidden="1" customHeight="1" outlineLevel="1" x14ac:dyDescent="0.45">
      <c r="D475" s="750"/>
      <c r="E475" s="750"/>
      <c r="F475" s="743">
        <v>1998</v>
      </c>
      <c r="G475" s="744"/>
      <c r="H475" s="745"/>
      <c r="I475" s="60">
        <v>90195</v>
      </c>
      <c r="J475" s="61">
        <v>90195</v>
      </c>
    </row>
    <row r="476" spans="4:10" ht="16.5" hidden="1" customHeight="1" outlineLevel="1" x14ac:dyDescent="0.45">
      <c r="D476" s="750"/>
      <c r="E476" s="750"/>
      <c r="F476" s="743">
        <v>1999</v>
      </c>
      <c r="G476" s="744"/>
      <c r="H476" s="745"/>
      <c r="I476" s="60">
        <v>132973</v>
      </c>
      <c r="J476" s="61">
        <v>132973</v>
      </c>
    </row>
    <row r="477" spans="4:10" ht="16.5" hidden="1" customHeight="1" outlineLevel="1" x14ac:dyDescent="0.45">
      <c r="D477" s="750"/>
      <c r="E477" s="750"/>
      <c r="F477" s="743">
        <v>2000</v>
      </c>
      <c r="G477" s="744"/>
      <c r="H477" s="745"/>
      <c r="I477" s="60">
        <v>147905</v>
      </c>
      <c r="J477" s="61">
        <v>147905</v>
      </c>
    </row>
    <row r="478" spans="4:10" ht="16.5" hidden="1" customHeight="1" outlineLevel="1" x14ac:dyDescent="0.45">
      <c r="D478" s="750"/>
      <c r="E478" s="750"/>
      <c r="F478" s="743">
        <v>2001</v>
      </c>
      <c r="G478" s="744"/>
      <c r="H478" s="745"/>
      <c r="I478" s="60">
        <v>138293</v>
      </c>
      <c r="J478" s="61">
        <v>138293</v>
      </c>
    </row>
    <row r="479" spans="4:10" ht="16.5" hidden="1" customHeight="1" outlineLevel="1" x14ac:dyDescent="0.45">
      <c r="D479" s="750"/>
      <c r="E479" s="750"/>
      <c r="F479" s="743">
        <v>2002</v>
      </c>
      <c r="G479" s="744"/>
      <c r="H479" s="745"/>
      <c r="I479" s="60">
        <v>155134</v>
      </c>
      <c r="J479" s="61">
        <v>155134</v>
      </c>
    </row>
    <row r="480" spans="4:10" ht="16.5" hidden="1" customHeight="1" outlineLevel="1" x14ac:dyDescent="0.45">
      <c r="D480" s="750"/>
      <c r="E480" s="750"/>
      <c r="F480" s="743">
        <v>2003</v>
      </c>
      <c r="G480" s="744"/>
      <c r="H480" s="745"/>
      <c r="I480" s="60">
        <v>144012</v>
      </c>
      <c r="J480" s="61">
        <v>144012</v>
      </c>
    </row>
    <row r="481" spans="4:10" ht="16.5" hidden="1" customHeight="1" outlineLevel="1" x14ac:dyDescent="0.45">
      <c r="D481" s="750"/>
      <c r="E481" s="750"/>
      <c r="F481" s="743">
        <v>2004</v>
      </c>
      <c r="G481" s="744"/>
      <c r="H481" s="745"/>
      <c r="I481" s="60">
        <v>127422</v>
      </c>
      <c r="J481" s="61">
        <v>127422</v>
      </c>
    </row>
    <row r="482" spans="4:10" ht="16.5" hidden="1" customHeight="1" outlineLevel="1" x14ac:dyDescent="0.45">
      <c r="D482" s="750"/>
      <c r="E482" s="750"/>
      <c r="F482" s="743">
        <v>2005</v>
      </c>
      <c r="G482" s="744"/>
      <c r="H482" s="745"/>
      <c r="I482" s="60">
        <v>136406</v>
      </c>
      <c r="J482" s="61">
        <v>136406</v>
      </c>
    </row>
    <row r="483" spans="4:10" ht="16.5" hidden="1" customHeight="1" outlineLevel="1" x14ac:dyDescent="0.45">
      <c r="D483" s="750"/>
      <c r="E483" s="750"/>
      <c r="F483" s="743">
        <v>2006</v>
      </c>
      <c r="G483" s="744"/>
      <c r="H483" s="745"/>
      <c r="I483" s="60">
        <v>144257</v>
      </c>
      <c r="J483" s="61">
        <v>144257</v>
      </c>
    </row>
    <row r="484" spans="4:10" ht="16.5" hidden="1" customHeight="1" outlineLevel="1" x14ac:dyDescent="0.45">
      <c r="D484" s="750"/>
      <c r="E484" s="750"/>
      <c r="F484" s="743">
        <v>2007</v>
      </c>
      <c r="G484" s="744"/>
      <c r="H484" s="745"/>
      <c r="I484" s="60">
        <v>157939</v>
      </c>
      <c r="J484" s="61">
        <v>157939</v>
      </c>
    </row>
    <row r="485" spans="4:10" ht="16.5" hidden="1" customHeight="1" outlineLevel="1" x14ac:dyDescent="0.45">
      <c r="D485" s="750"/>
      <c r="E485" s="750"/>
      <c r="F485" s="743">
        <v>2008</v>
      </c>
      <c r="G485" s="744"/>
      <c r="H485" s="745"/>
      <c r="I485" s="60">
        <v>150752</v>
      </c>
      <c r="J485" s="61">
        <v>150752</v>
      </c>
    </row>
    <row r="486" spans="4:10" ht="16.5" hidden="1" customHeight="1" outlineLevel="1" x14ac:dyDescent="0.45">
      <c r="D486" s="750"/>
      <c r="E486" s="750"/>
      <c r="F486" s="743">
        <v>2009</v>
      </c>
      <c r="G486" s="744"/>
      <c r="H486" s="745"/>
      <c r="I486" s="60">
        <v>153258</v>
      </c>
      <c r="J486" s="61">
        <v>153258</v>
      </c>
    </row>
    <row r="487" spans="4:10" ht="16.5" hidden="1" customHeight="1" outlineLevel="1" x14ac:dyDescent="0.45">
      <c r="D487" s="750"/>
      <c r="E487" s="750"/>
      <c r="F487" s="743">
        <v>2010</v>
      </c>
      <c r="G487" s="744"/>
      <c r="H487" s="745"/>
      <c r="I487" s="60">
        <v>156027</v>
      </c>
      <c r="J487" s="61">
        <v>156027</v>
      </c>
    </row>
    <row r="488" spans="4:10" ht="16.5" hidden="1" customHeight="1" outlineLevel="1" x14ac:dyDescent="0.45">
      <c r="D488" s="750"/>
      <c r="E488" s="750"/>
      <c r="F488" s="743">
        <v>2011</v>
      </c>
      <c r="G488" s="744"/>
      <c r="H488" s="745"/>
      <c r="I488" s="60">
        <v>169860</v>
      </c>
      <c r="J488" s="61">
        <v>169860</v>
      </c>
    </row>
    <row r="489" spans="4:10" ht="16.5" hidden="1" customHeight="1" outlineLevel="1" x14ac:dyDescent="0.45">
      <c r="D489" s="750"/>
      <c r="E489" s="750"/>
      <c r="F489" s="743">
        <v>2012</v>
      </c>
      <c r="G489" s="744"/>
      <c r="H489" s="745"/>
      <c r="I489" s="60">
        <v>157246</v>
      </c>
      <c r="J489" s="61">
        <v>157246</v>
      </c>
    </row>
    <row r="490" spans="4:10" ht="16.5" hidden="1" customHeight="1" outlineLevel="1" x14ac:dyDescent="0.45">
      <c r="D490" s="750"/>
      <c r="E490" s="750"/>
      <c r="F490" s="743">
        <v>2013</v>
      </c>
      <c r="G490" s="744"/>
      <c r="H490" s="745"/>
      <c r="I490" s="60">
        <v>158389</v>
      </c>
      <c r="J490" s="61">
        <v>158389</v>
      </c>
    </row>
    <row r="491" spans="4:10" ht="16.5" hidden="1" customHeight="1" outlineLevel="1" x14ac:dyDescent="0.45">
      <c r="D491" s="750"/>
      <c r="E491" s="750"/>
      <c r="F491" s="743">
        <v>2014</v>
      </c>
      <c r="G491" s="744"/>
      <c r="H491" s="745"/>
      <c r="I491" s="60">
        <v>168761</v>
      </c>
      <c r="J491" s="61">
        <v>168761</v>
      </c>
    </row>
    <row r="492" spans="4:10" ht="16.5" hidden="1" customHeight="1" outlineLevel="1" x14ac:dyDescent="0.45">
      <c r="D492" s="750"/>
      <c r="E492" s="750"/>
      <c r="F492" s="743">
        <v>2015</v>
      </c>
      <c r="G492" s="744"/>
      <c r="H492" s="745"/>
      <c r="I492" s="60">
        <v>165842</v>
      </c>
      <c r="J492" s="61">
        <v>165842</v>
      </c>
    </row>
    <row r="493" spans="4:10" ht="16.5" hidden="1" customHeight="1" outlineLevel="1" x14ac:dyDescent="0.45">
      <c r="D493" s="750"/>
      <c r="E493" s="750"/>
      <c r="F493" s="743">
        <v>2016</v>
      </c>
      <c r="G493" s="744"/>
      <c r="H493" s="745"/>
      <c r="I493" s="60">
        <v>52675</v>
      </c>
      <c r="J493" s="61">
        <v>52675</v>
      </c>
    </row>
    <row r="494" spans="4:10" ht="16.5" hidden="1" customHeight="1" outlineLevel="1" x14ac:dyDescent="0.45">
      <c r="D494" s="750"/>
      <c r="E494" s="750"/>
      <c r="F494" s="746" t="s">
        <v>145</v>
      </c>
      <c r="G494" s="747"/>
      <c r="H494" s="748"/>
      <c r="I494" s="58">
        <v>3572615</v>
      </c>
      <c r="J494" s="58">
        <v>3572615</v>
      </c>
    </row>
    <row r="495" spans="4:10" hidden="1" outlineLevel="1" x14ac:dyDescent="0.45">
      <c r="D495" s="750"/>
      <c r="E495" s="750"/>
      <c r="F495" s="749" t="s">
        <v>149</v>
      </c>
      <c r="G495" s="749" t="s">
        <v>478</v>
      </c>
      <c r="H495" s="56">
        <v>1991</v>
      </c>
      <c r="I495" s="57">
        <v>6529</v>
      </c>
      <c r="J495" s="57">
        <v>6529</v>
      </c>
    </row>
    <row r="496" spans="4:10" hidden="1" outlineLevel="1" x14ac:dyDescent="0.45">
      <c r="D496" s="750"/>
      <c r="E496" s="750"/>
      <c r="F496" s="750"/>
      <c r="G496" s="750"/>
      <c r="H496" s="56">
        <v>1992</v>
      </c>
      <c r="I496" s="57">
        <v>4757</v>
      </c>
      <c r="J496" s="57">
        <v>4757</v>
      </c>
    </row>
    <row r="497" spans="4:10" hidden="1" outlineLevel="1" x14ac:dyDescent="0.45">
      <c r="D497" s="750"/>
      <c r="E497" s="750"/>
      <c r="F497" s="750"/>
      <c r="G497" s="750"/>
      <c r="H497" s="56">
        <v>1993</v>
      </c>
      <c r="I497" s="57">
        <v>2905</v>
      </c>
      <c r="J497" s="57">
        <v>2905</v>
      </c>
    </row>
    <row r="498" spans="4:10" hidden="1" outlineLevel="1" x14ac:dyDescent="0.45">
      <c r="D498" s="750"/>
      <c r="E498" s="750"/>
      <c r="F498" s="750"/>
      <c r="G498" s="750"/>
      <c r="H498" s="56">
        <v>1994</v>
      </c>
      <c r="I498" s="57">
        <v>4177</v>
      </c>
      <c r="J498" s="57">
        <v>4177</v>
      </c>
    </row>
    <row r="499" spans="4:10" hidden="1" outlineLevel="1" x14ac:dyDescent="0.45">
      <c r="D499" s="750"/>
      <c r="E499" s="750"/>
      <c r="F499" s="750"/>
      <c r="G499" s="750"/>
      <c r="H499" s="56">
        <v>1995</v>
      </c>
      <c r="I499" s="57">
        <v>4603</v>
      </c>
      <c r="J499" s="57">
        <v>4603</v>
      </c>
    </row>
    <row r="500" spans="4:10" hidden="1" outlineLevel="1" x14ac:dyDescent="0.45">
      <c r="D500" s="750"/>
      <c r="E500" s="750"/>
      <c r="F500" s="750"/>
      <c r="G500" s="750"/>
      <c r="H500" s="56">
        <v>1996</v>
      </c>
      <c r="I500" s="57">
        <v>3637</v>
      </c>
      <c r="J500" s="57">
        <v>3637</v>
      </c>
    </row>
    <row r="501" spans="4:10" hidden="1" outlineLevel="1" x14ac:dyDescent="0.45">
      <c r="D501" s="750"/>
      <c r="E501" s="750"/>
      <c r="F501" s="750"/>
      <c r="G501" s="750"/>
      <c r="H501" s="56">
        <v>1997</v>
      </c>
      <c r="I501" s="57">
        <v>2971</v>
      </c>
      <c r="J501" s="57">
        <v>2971</v>
      </c>
    </row>
    <row r="502" spans="4:10" hidden="1" outlineLevel="1" x14ac:dyDescent="0.45">
      <c r="D502" s="750"/>
      <c r="E502" s="750"/>
      <c r="F502" s="750"/>
      <c r="G502" s="750"/>
      <c r="H502" s="56">
        <v>1998</v>
      </c>
      <c r="I502" s="59">
        <v>248</v>
      </c>
      <c r="J502" s="59">
        <v>248</v>
      </c>
    </row>
    <row r="503" spans="4:10" hidden="1" outlineLevel="1" x14ac:dyDescent="0.45">
      <c r="D503" s="750"/>
      <c r="E503" s="750"/>
      <c r="F503" s="750"/>
      <c r="G503" s="750"/>
      <c r="H503" s="56">
        <v>1999</v>
      </c>
      <c r="I503" s="57">
        <v>1108</v>
      </c>
      <c r="J503" s="57">
        <v>1108</v>
      </c>
    </row>
    <row r="504" spans="4:10" hidden="1" outlineLevel="1" x14ac:dyDescent="0.45">
      <c r="D504" s="750"/>
      <c r="E504" s="750"/>
      <c r="F504" s="750"/>
      <c r="G504" s="750"/>
      <c r="H504" s="56">
        <v>2000</v>
      </c>
      <c r="I504" s="57">
        <v>1224</v>
      </c>
      <c r="J504" s="57">
        <v>1224</v>
      </c>
    </row>
    <row r="505" spans="4:10" hidden="1" outlineLevel="1" x14ac:dyDescent="0.45">
      <c r="D505" s="750"/>
      <c r="E505" s="750"/>
      <c r="F505" s="750"/>
      <c r="G505" s="750"/>
      <c r="H505" s="56">
        <v>2001</v>
      </c>
      <c r="I505" s="59">
        <v>772</v>
      </c>
      <c r="J505" s="59">
        <v>772</v>
      </c>
    </row>
    <row r="506" spans="4:10" hidden="1" outlineLevel="1" x14ac:dyDescent="0.45">
      <c r="D506" s="750"/>
      <c r="E506" s="750"/>
      <c r="F506" s="750"/>
      <c r="G506" s="750"/>
      <c r="H506" s="56">
        <v>2002</v>
      </c>
      <c r="I506" s="57">
        <v>2934</v>
      </c>
      <c r="J506" s="57">
        <v>2934</v>
      </c>
    </row>
    <row r="507" spans="4:10" hidden="1" outlineLevel="1" x14ac:dyDescent="0.45">
      <c r="D507" s="750"/>
      <c r="E507" s="750"/>
      <c r="F507" s="750"/>
      <c r="G507" s="750"/>
      <c r="H507" s="56">
        <v>2003</v>
      </c>
      <c r="I507" s="57">
        <v>3404</v>
      </c>
      <c r="J507" s="57">
        <v>3404</v>
      </c>
    </row>
    <row r="508" spans="4:10" hidden="1" outlineLevel="1" x14ac:dyDescent="0.45">
      <c r="D508" s="750"/>
      <c r="E508" s="750"/>
      <c r="F508" s="750"/>
      <c r="G508" s="750"/>
      <c r="H508" s="56">
        <v>2004</v>
      </c>
      <c r="I508" s="57">
        <v>2841</v>
      </c>
      <c r="J508" s="57">
        <v>2841</v>
      </c>
    </row>
    <row r="509" spans="4:10" hidden="1" outlineLevel="1" x14ac:dyDescent="0.45">
      <c r="D509" s="750"/>
      <c r="E509" s="750"/>
      <c r="F509" s="750"/>
      <c r="G509" s="750"/>
      <c r="H509" s="56">
        <v>2005</v>
      </c>
      <c r="I509" s="57">
        <v>1460</v>
      </c>
      <c r="J509" s="57">
        <v>1460</v>
      </c>
    </row>
    <row r="510" spans="4:10" hidden="1" outlineLevel="1" x14ac:dyDescent="0.45">
      <c r="D510" s="750"/>
      <c r="E510" s="750"/>
      <c r="F510" s="750"/>
      <c r="G510" s="750"/>
      <c r="H510" s="56">
        <v>2006</v>
      </c>
      <c r="I510" s="57">
        <v>1829</v>
      </c>
      <c r="J510" s="57">
        <v>1829</v>
      </c>
    </row>
    <row r="511" spans="4:10" hidden="1" outlineLevel="1" x14ac:dyDescent="0.45">
      <c r="D511" s="750"/>
      <c r="E511" s="750"/>
      <c r="F511" s="750"/>
      <c r="G511" s="750"/>
      <c r="H511" s="56">
        <v>2007</v>
      </c>
      <c r="I511" s="57">
        <v>2726</v>
      </c>
      <c r="J511" s="57">
        <v>2726</v>
      </c>
    </row>
    <row r="512" spans="4:10" hidden="1" outlineLevel="1" x14ac:dyDescent="0.45">
      <c r="D512" s="750"/>
      <c r="E512" s="750"/>
      <c r="F512" s="750"/>
      <c r="G512" s="750"/>
      <c r="H512" s="56">
        <v>2008</v>
      </c>
      <c r="I512" s="57">
        <v>1813</v>
      </c>
      <c r="J512" s="57">
        <v>1813</v>
      </c>
    </row>
    <row r="513" spans="4:10" hidden="1" outlineLevel="1" x14ac:dyDescent="0.45">
      <c r="D513" s="750"/>
      <c r="E513" s="750"/>
      <c r="F513" s="750"/>
      <c r="G513" s="750"/>
      <c r="H513" s="56">
        <v>2009</v>
      </c>
      <c r="I513" s="57">
        <v>2102</v>
      </c>
      <c r="J513" s="57">
        <v>2102</v>
      </c>
    </row>
    <row r="514" spans="4:10" hidden="1" outlineLevel="1" x14ac:dyDescent="0.45">
      <c r="D514" s="750"/>
      <c r="E514" s="750"/>
      <c r="F514" s="750"/>
      <c r="G514" s="750"/>
      <c r="H514" s="56">
        <v>2010</v>
      </c>
      <c r="I514" s="57">
        <v>2048</v>
      </c>
      <c r="J514" s="57">
        <v>2048</v>
      </c>
    </row>
    <row r="515" spans="4:10" hidden="1" outlineLevel="1" x14ac:dyDescent="0.45">
      <c r="D515" s="750"/>
      <c r="E515" s="750"/>
      <c r="F515" s="750"/>
      <c r="G515" s="750"/>
      <c r="H515" s="56">
        <v>2011</v>
      </c>
      <c r="I515" s="57">
        <v>1641</v>
      </c>
      <c r="J515" s="57">
        <v>1641</v>
      </c>
    </row>
    <row r="516" spans="4:10" hidden="1" outlineLevel="1" x14ac:dyDescent="0.45">
      <c r="D516" s="750"/>
      <c r="E516" s="750"/>
      <c r="F516" s="750"/>
      <c r="G516" s="750"/>
      <c r="H516" s="56">
        <v>2012</v>
      </c>
      <c r="I516" s="57">
        <v>1593</v>
      </c>
      <c r="J516" s="57">
        <v>1593</v>
      </c>
    </row>
    <row r="517" spans="4:10" hidden="1" outlineLevel="1" x14ac:dyDescent="0.45">
      <c r="D517" s="750"/>
      <c r="E517" s="750"/>
      <c r="F517" s="750"/>
      <c r="G517" s="750"/>
      <c r="H517" s="56">
        <v>2013</v>
      </c>
      <c r="I517" s="57">
        <v>1460</v>
      </c>
      <c r="J517" s="57">
        <v>1460</v>
      </c>
    </row>
    <row r="518" spans="4:10" hidden="1" outlineLevel="1" x14ac:dyDescent="0.45">
      <c r="D518" s="750"/>
      <c r="E518" s="750"/>
      <c r="F518" s="750"/>
      <c r="G518" s="750"/>
      <c r="H518" s="56">
        <v>2014</v>
      </c>
      <c r="I518" s="57">
        <v>2748</v>
      </c>
      <c r="J518" s="57">
        <v>2748</v>
      </c>
    </row>
    <row r="519" spans="4:10" hidden="1" outlineLevel="1" x14ac:dyDescent="0.45">
      <c r="D519" s="750"/>
      <c r="E519" s="750"/>
      <c r="F519" s="750"/>
      <c r="G519" s="750"/>
      <c r="H519" s="56">
        <v>2015</v>
      </c>
      <c r="I519" s="57">
        <v>1575</v>
      </c>
      <c r="J519" s="57">
        <v>1575</v>
      </c>
    </row>
    <row r="520" spans="4:10" hidden="1" outlineLevel="1" x14ac:dyDescent="0.45">
      <c r="D520" s="750"/>
      <c r="E520" s="750"/>
      <c r="F520" s="750"/>
      <c r="G520" s="751"/>
      <c r="H520" s="56">
        <v>2016</v>
      </c>
      <c r="I520" s="57">
        <v>1121</v>
      </c>
      <c r="J520" s="57">
        <v>1121</v>
      </c>
    </row>
    <row r="521" spans="4:10" ht="16.5" hidden="1" customHeight="1" outlineLevel="1" x14ac:dyDescent="0.45">
      <c r="D521" s="750"/>
      <c r="E521" s="750"/>
      <c r="F521" s="751"/>
      <c r="G521" s="746" t="s">
        <v>142</v>
      </c>
      <c r="H521" s="748"/>
      <c r="I521" s="58">
        <v>64226</v>
      </c>
      <c r="J521" s="58">
        <v>64226</v>
      </c>
    </row>
    <row r="522" spans="4:10" ht="16.5" hidden="1" customHeight="1" outlineLevel="1" x14ac:dyDescent="0.45">
      <c r="D522" s="750"/>
      <c r="E522" s="750"/>
      <c r="F522" s="743">
        <v>1991</v>
      </c>
      <c r="G522" s="744"/>
      <c r="H522" s="745"/>
      <c r="I522" s="60">
        <v>6529</v>
      </c>
      <c r="J522" s="61">
        <v>6529</v>
      </c>
    </row>
    <row r="523" spans="4:10" ht="16.5" hidden="1" customHeight="1" outlineLevel="1" x14ac:dyDescent="0.45">
      <c r="D523" s="750"/>
      <c r="E523" s="750"/>
      <c r="F523" s="743">
        <v>1992</v>
      </c>
      <c r="G523" s="744"/>
      <c r="H523" s="745"/>
      <c r="I523" s="60">
        <v>4757</v>
      </c>
      <c r="J523" s="61">
        <v>4757</v>
      </c>
    </row>
    <row r="524" spans="4:10" ht="16.5" hidden="1" customHeight="1" outlineLevel="1" x14ac:dyDescent="0.45">
      <c r="D524" s="750"/>
      <c r="E524" s="750"/>
      <c r="F524" s="743">
        <v>1993</v>
      </c>
      <c r="G524" s="744"/>
      <c r="H524" s="745"/>
      <c r="I524" s="60">
        <v>2905</v>
      </c>
      <c r="J524" s="61">
        <v>2905</v>
      </c>
    </row>
    <row r="525" spans="4:10" ht="16.5" hidden="1" customHeight="1" outlineLevel="1" x14ac:dyDescent="0.45">
      <c r="D525" s="750"/>
      <c r="E525" s="750"/>
      <c r="F525" s="743">
        <v>1994</v>
      </c>
      <c r="G525" s="744"/>
      <c r="H525" s="745"/>
      <c r="I525" s="60">
        <v>4177</v>
      </c>
      <c r="J525" s="61">
        <v>4177</v>
      </c>
    </row>
    <row r="526" spans="4:10" ht="16.5" hidden="1" customHeight="1" outlineLevel="1" x14ac:dyDescent="0.45">
      <c r="D526" s="750"/>
      <c r="E526" s="750"/>
      <c r="F526" s="743">
        <v>1995</v>
      </c>
      <c r="G526" s="744"/>
      <c r="H526" s="745"/>
      <c r="I526" s="60">
        <v>4603</v>
      </c>
      <c r="J526" s="61">
        <v>4603</v>
      </c>
    </row>
    <row r="527" spans="4:10" ht="16.5" hidden="1" customHeight="1" outlineLevel="1" x14ac:dyDescent="0.45">
      <c r="D527" s="750"/>
      <c r="E527" s="750"/>
      <c r="F527" s="743">
        <v>1996</v>
      </c>
      <c r="G527" s="744"/>
      <c r="H527" s="745"/>
      <c r="I527" s="60">
        <v>3637</v>
      </c>
      <c r="J527" s="61">
        <v>3637</v>
      </c>
    </row>
    <row r="528" spans="4:10" ht="16.5" hidden="1" customHeight="1" outlineLevel="1" x14ac:dyDescent="0.45">
      <c r="D528" s="750"/>
      <c r="E528" s="750"/>
      <c r="F528" s="743">
        <v>1997</v>
      </c>
      <c r="G528" s="744"/>
      <c r="H528" s="745"/>
      <c r="I528" s="60">
        <v>2971</v>
      </c>
      <c r="J528" s="61">
        <v>2971</v>
      </c>
    </row>
    <row r="529" spans="4:10" ht="16.5" hidden="1" customHeight="1" outlineLevel="1" x14ac:dyDescent="0.45">
      <c r="D529" s="750"/>
      <c r="E529" s="750"/>
      <c r="F529" s="743">
        <v>1998</v>
      </c>
      <c r="G529" s="744"/>
      <c r="H529" s="745"/>
      <c r="I529" s="63">
        <v>248</v>
      </c>
      <c r="J529" s="64">
        <v>248</v>
      </c>
    </row>
    <row r="530" spans="4:10" ht="16.5" hidden="1" customHeight="1" outlineLevel="1" x14ac:dyDescent="0.45">
      <c r="D530" s="750"/>
      <c r="E530" s="750"/>
      <c r="F530" s="743">
        <v>1999</v>
      </c>
      <c r="G530" s="744"/>
      <c r="H530" s="745"/>
      <c r="I530" s="60">
        <v>1108</v>
      </c>
      <c r="J530" s="61">
        <v>1108</v>
      </c>
    </row>
    <row r="531" spans="4:10" ht="16.5" hidden="1" customHeight="1" outlineLevel="1" x14ac:dyDescent="0.45">
      <c r="D531" s="750"/>
      <c r="E531" s="750"/>
      <c r="F531" s="743">
        <v>2000</v>
      </c>
      <c r="G531" s="744"/>
      <c r="H531" s="745"/>
      <c r="I531" s="60">
        <v>1224</v>
      </c>
      <c r="J531" s="61">
        <v>1224</v>
      </c>
    </row>
    <row r="532" spans="4:10" ht="16.5" hidden="1" customHeight="1" outlineLevel="1" x14ac:dyDescent="0.45">
      <c r="D532" s="750"/>
      <c r="E532" s="750"/>
      <c r="F532" s="743">
        <v>2001</v>
      </c>
      <c r="G532" s="744"/>
      <c r="H532" s="745"/>
      <c r="I532" s="63">
        <v>772</v>
      </c>
      <c r="J532" s="64">
        <v>772</v>
      </c>
    </row>
    <row r="533" spans="4:10" ht="16.5" hidden="1" customHeight="1" outlineLevel="1" x14ac:dyDescent="0.45">
      <c r="D533" s="750"/>
      <c r="E533" s="750"/>
      <c r="F533" s="743">
        <v>2002</v>
      </c>
      <c r="G533" s="744"/>
      <c r="H533" s="745"/>
      <c r="I533" s="60">
        <v>2934</v>
      </c>
      <c r="J533" s="61">
        <v>2934</v>
      </c>
    </row>
    <row r="534" spans="4:10" ht="16.5" hidden="1" customHeight="1" outlineLevel="1" x14ac:dyDescent="0.45">
      <c r="D534" s="750"/>
      <c r="E534" s="750"/>
      <c r="F534" s="743">
        <v>2003</v>
      </c>
      <c r="G534" s="744"/>
      <c r="H534" s="745"/>
      <c r="I534" s="60">
        <v>3404</v>
      </c>
      <c r="J534" s="61">
        <v>3404</v>
      </c>
    </row>
    <row r="535" spans="4:10" ht="16.5" hidden="1" customHeight="1" outlineLevel="1" x14ac:dyDescent="0.45">
      <c r="D535" s="750"/>
      <c r="E535" s="750"/>
      <c r="F535" s="743">
        <v>2004</v>
      </c>
      <c r="G535" s="744"/>
      <c r="H535" s="745"/>
      <c r="I535" s="60">
        <v>2841</v>
      </c>
      <c r="J535" s="61">
        <v>2841</v>
      </c>
    </row>
    <row r="536" spans="4:10" ht="16.5" hidden="1" customHeight="1" outlineLevel="1" x14ac:dyDescent="0.45">
      <c r="D536" s="750"/>
      <c r="E536" s="750"/>
      <c r="F536" s="743">
        <v>2005</v>
      </c>
      <c r="G536" s="744"/>
      <c r="H536" s="745"/>
      <c r="I536" s="60">
        <v>1460</v>
      </c>
      <c r="J536" s="61">
        <v>1460</v>
      </c>
    </row>
    <row r="537" spans="4:10" ht="16.5" hidden="1" customHeight="1" outlineLevel="1" x14ac:dyDescent="0.45">
      <c r="D537" s="750"/>
      <c r="E537" s="750"/>
      <c r="F537" s="743">
        <v>2006</v>
      </c>
      <c r="G537" s="744"/>
      <c r="H537" s="745"/>
      <c r="I537" s="60">
        <v>1829</v>
      </c>
      <c r="J537" s="61">
        <v>1829</v>
      </c>
    </row>
    <row r="538" spans="4:10" ht="16.5" hidden="1" customHeight="1" outlineLevel="1" x14ac:dyDescent="0.45">
      <c r="D538" s="750"/>
      <c r="E538" s="750"/>
      <c r="F538" s="743">
        <v>2007</v>
      </c>
      <c r="G538" s="744"/>
      <c r="H538" s="745"/>
      <c r="I538" s="60">
        <v>2726</v>
      </c>
      <c r="J538" s="61">
        <v>2726</v>
      </c>
    </row>
    <row r="539" spans="4:10" ht="16.5" hidden="1" customHeight="1" outlineLevel="1" x14ac:dyDescent="0.45">
      <c r="D539" s="750"/>
      <c r="E539" s="750"/>
      <c r="F539" s="743">
        <v>2008</v>
      </c>
      <c r="G539" s="744"/>
      <c r="H539" s="745"/>
      <c r="I539" s="60">
        <v>1813</v>
      </c>
      <c r="J539" s="61">
        <v>1813</v>
      </c>
    </row>
    <row r="540" spans="4:10" ht="16.5" hidden="1" customHeight="1" outlineLevel="1" x14ac:dyDescent="0.45">
      <c r="D540" s="750"/>
      <c r="E540" s="750"/>
      <c r="F540" s="743">
        <v>2009</v>
      </c>
      <c r="G540" s="744"/>
      <c r="H540" s="745"/>
      <c r="I540" s="60">
        <v>2102</v>
      </c>
      <c r="J540" s="61">
        <v>2102</v>
      </c>
    </row>
    <row r="541" spans="4:10" ht="16.5" hidden="1" customHeight="1" outlineLevel="1" x14ac:dyDescent="0.45">
      <c r="D541" s="750"/>
      <c r="E541" s="750"/>
      <c r="F541" s="743">
        <v>2010</v>
      </c>
      <c r="G541" s="744"/>
      <c r="H541" s="745"/>
      <c r="I541" s="60">
        <v>2048</v>
      </c>
      <c r="J541" s="61">
        <v>2048</v>
      </c>
    </row>
    <row r="542" spans="4:10" ht="16.5" hidden="1" customHeight="1" outlineLevel="1" x14ac:dyDescent="0.45">
      <c r="D542" s="750"/>
      <c r="E542" s="750"/>
      <c r="F542" s="743">
        <v>2011</v>
      </c>
      <c r="G542" s="744"/>
      <c r="H542" s="745"/>
      <c r="I542" s="60">
        <v>1641</v>
      </c>
      <c r="J542" s="61">
        <v>1641</v>
      </c>
    </row>
    <row r="543" spans="4:10" ht="16.5" hidden="1" customHeight="1" outlineLevel="1" x14ac:dyDescent="0.45">
      <c r="D543" s="750"/>
      <c r="E543" s="750"/>
      <c r="F543" s="743">
        <v>2012</v>
      </c>
      <c r="G543" s="744"/>
      <c r="H543" s="745"/>
      <c r="I543" s="60">
        <v>1593</v>
      </c>
      <c r="J543" s="61">
        <v>1593</v>
      </c>
    </row>
    <row r="544" spans="4:10" ht="16.5" hidden="1" customHeight="1" outlineLevel="1" x14ac:dyDescent="0.45">
      <c r="D544" s="750"/>
      <c r="E544" s="750"/>
      <c r="F544" s="743">
        <v>2013</v>
      </c>
      <c r="G544" s="744"/>
      <c r="H544" s="745"/>
      <c r="I544" s="60">
        <v>1460</v>
      </c>
      <c r="J544" s="61">
        <v>1460</v>
      </c>
    </row>
    <row r="545" spans="4:10" ht="16.5" hidden="1" customHeight="1" outlineLevel="1" x14ac:dyDescent="0.45">
      <c r="D545" s="750"/>
      <c r="E545" s="750"/>
      <c r="F545" s="743">
        <v>2014</v>
      </c>
      <c r="G545" s="744"/>
      <c r="H545" s="745"/>
      <c r="I545" s="60">
        <v>2748</v>
      </c>
      <c r="J545" s="61">
        <v>2748</v>
      </c>
    </row>
    <row r="546" spans="4:10" ht="16.5" hidden="1" customHeight="1" outlineLevel="1" x14ac:dyDescent="0.45">
      <c r="D546" s="750"/>
      <c r="E546" s="750"/>
      <c r="F546" s="743">
        <v>2015</v>
      </c>
      <c r="G546" s="744"/>
      <c r="H546" s="745"/>
      <c r="I546" s="60">
        <v>1575</v>
      </c>
      <c r="J546" s="61">
        <v>1575</v>
      </c>
    </row>
    <row r="547" spans="4:10" ht="16.5" hidden="1" customHeight="1" outlineLevel="1" x14ac:dyDescent="0.45">
      <c r="D547" s="750"/>
      <c r="E547" s="750"/>
      <c r="F547" s="743">
        <v>2016</v>
      </c>
      <c r="G547" s="744"/>
      <c r="H547" s="745"/>
      <c r="I547" s="60">
        <v>1121</v>
      </c>
      <c r="J547" s="61">
        <v>1121</v>
      </c>
    </row>
    <row r="548" spans="4:10" ht="16.5" hidden="1" customHeight="1" outlineLevel="1" x14ac:dyDescent="0.45">
      <c r="D548" s="750"/>
      <c r="E548" s="751"/>
      <c r="F548" s="746" t="s">
        <v>145</v>
      </c>
      <c r="G548" s="747"/>
      <c r="H548" s="748"/>
      <c r="I548" s="58">
        <v>64226</v>
      </c>
      <c r="J548" s="58">
        <v>64226</v>
      </c>
    </row>
    <row r="549" spans="4:10" ht="16.5" hidden="1" customHeight="1" outlineLevel="1" x14ac:dyDescent="0.45">
      <c r="D549" s="750"/>
      <c r="E549" s="743">
        <v>1991</v>
      </c>
      <c r="F549" s="744"/>
      <c r="G549" s="744"/>
      <c r="H549" s="745"/>
      <c r="I549" s="60">
        <v>125740</v>
      </c>
      <c r="J549" s="61">
        <v>125740</v>
      </c>
    </row>
    <row r="550" spans="4:10" ht="16.5" hidden="1" customHeight="1" outlineLevel="1" x14ac:dyDescent="0.45">
      <c r="D550" s="750"/>
      <c r="E550" s="743">
        <v>1992</v>
      </c>
      <c r="F550" s="744"/>
      <c r="G550" s="744"/>
      <c r="H550" s="745"/>
      <c r="I550" s="60">
        <v>157596</v>
      </c>
      <c r="J550" s="61">
        <v>157596</v>
      </c>
    </row>
    <row r="551" spans="4:10" ht="16.5" hidden="1" customHeight="1" outlineLevel="1" x14ac:dyDescent="0.45">
      <c r="D551" s="750"/>
      <c r="E551" s="743">
        <v>1993</v>
      </c>
      <c r="F551" s="744"/>
      <c r="G551" s="744"/>
      <c r="H551" s="745"/>
      <c r="I551" s="60">
        <v>185108</v>
      </c>
      <c r="J551" s="61">
        <v>185108</v>
      </c>
    </row>
    <row r="552" spans="4:10" ht="16.5" hidden="1" customHeight="1" outlineLevel="1" x14ac:dyDescent="0.45">
      <c r="D552" s="750"/>
      <c r="E552" s="743">
        <v>1994</v>
      </c>
      <c r="F552" s="744"/>
      <c r="G552" s="744"/>
      <c r="H552" s="745"/>
      <c r="I552" s="60">
        <v>238019</v>
      </c>
      <c r="J552" s="61">
        <v>238019</v>
      </c>
    </row>
    <row r="553" spans="4:10" ht="16.5" hidden="1" customHeight="1" outlineLevel="1" x14ac:dyDescent="0.45">
      <c r="D553" s="750"/>
      <c r="E553" s="743">
        <v>1995</v>
      </c>
      <c r="F553" s="744"/>
      <c r="G553" s="744"/>
      <c r="H553" s="745"/>
      <c r="I553" s="60">
        <v>247411</v>
      </c>
      <c r="J553" s="61">
        <v>247411</v>
      </c>
    </row>
    <row r="554" spans="4:10" ht="16.5" hidden="1" customHeight="1" outlineLevel="1" x14ac:dyDescent="0.45">
      <c r="D554" s="750"/>
      <c r="E554" s="743">
        <v>1996</v>
      </c>
      <c r="F554" s="744"/>
      <c r="G554" s="744"/>
      <c r="H554" s="745"/>
      <c r="I554" s="60">
        <v>244056</v>
      </c>
      <c r="J554" s="61">
        <v>244056</v>
      </c>
    </row>
    <row r="555" spans="4:10" ht="16.5" hidden="1" customHeight="1" outlineLevel="1" x14ac:dyDescent="0.45">
      <c r="D555" s="750"/>
      <c r="E555" s="743">
        <v>1997</v>
      </c>
      <c r="F555" s="744"/>
      <c r="G555" s="744"/>
      <c r="H555" s="745"/>
      <c r="I555" s="60">
        <v>263406</v>
      </c>
      <c r="J555" s="61">
        <v>263406</v>
      </c>
    </row>
    <row r="556" spans="4:10" ht="16.5" hidden="1" customHeight="1" outlineLevel="1" x14ac:dyDescent="0.45">
      <c r="D556" s="750"/>
      <c r="E556" s="743">
        <v>1998</v>
      </c>
      <c r="F556" s="744"/>
      <c r="G556" s="744"/>
      <c r="H556" s="745"/>
      <c r="I556" s="60">
        <v>183856</v>
      </c>
      <c r="J556" s="61">
        <v>183856</v>
      </c>
    </row>
    <row r="557" spans="4:10" ht="16.5" hidden="1" customHeight="1" outlineLevel="1" x14ac:dyDescent="0.45">
      <c r="D557" s="750"/>
      <c r="E557" s="743">
        <v>1999</v>
      </c>
      <c r="F557" s="744"/>
      <c r="G557" s="744"/>
      <c r="H557" s="745"/>
      <c r="I557" s="60">
        <v>272926</v>
      </c>
      <c r="J557" s="61">
        <v>272926</v>
      </c>
    </row>
    <row r="558" spans="4:10" ht="16.5" hidden="1" customHeight="1" outlineLevel="1" x14ac:dyDescent="0.45">
      <c r="D558" s="750"/>
      <c r="E558" s="743">
        <v>2000</v>
      </c>
      <c r="F558" s="744"/>
      <c r="G558" s="744"/>
      <c r="H558" s="745"/>
      <c r="I558" s="60">
        <v>291921</v>
      </c>
      <c r="J558" s="61">
        <v>291921</v>
      </c>
    </row>
    <row r="559" spans="4:10" ht="16.5" hidden="1" customHeight="1" outlineLevel="1" x14ac:dyDescent="0.45">
      <c r="D559" s="750"/>
      <c r="E559" s="743">
        <v>2001</v>
      </c>
      <c r="F559" s="744"/>
      <c r="G559" s="744"/>
      <c r="H559" s="745"/>
      <c r="I559" s="60">
        <v>235907</v>
      </c>
      <c r="J559" s="61">
        <v>235907</v>
      </c>
    </row>
    <row r="560" spans="4:10" ht="16.5" hidden="1" customHeight="1" outlineLevel="1" x14ac:dyDescent="0.45">
      <c r="D560" s="750"/>
      <c r="E560" s="743">
        <v>2002</v>
      </c>
      <c r="F560" s="744"/>
      <c r="G560" s="744"/>
      <c r="H560" s="745"/>
      <c r="I560" s="60">
        <v>268330</v>
      </c>
      <c r="J560" s="61">
        <v>268330</v>
      </c>
    </row>
    <row r="561" spans="4:10" ht="16.5" hidden="1" customHeight="1" outlineLevel="1" x14ac:dyDescent="0.45">
      <c r="D561" s="750"/>
      <c r="E561" s="743">
        <v>2003</v>
      </c>
      <c r="F561" s="744"/>
      <c r="G561" s="744"/>
      <c r="H561" s="745"/>
      <c r="I561" s="60">
        <v>236557</v>
      </c>
      <c r="J561" s="61">
        <v>236557</v>
      </c>
    </row>
    <row r="562" spans="4:10" ht="16.5" hidden="1" customHeight="1" outlineLevel="1" x14ac:dyDescent="0.45">
      <c r="D562" s="750"/>
      <c r="E562" s="743">
        <v>2004</v>
      </c>
      <c r="F562" s="744"/>
      <c r="G562" s="744"/>
      <c r="H562" s="745"/>
      <c r="I562" s="60">
        <v>200706</v>
      </c>
      <c r="J562" s="61">
        <v>200706</v>
      </c>
    </row>
    <row r="563" spans="4:10" ht="16.5" hidden="1" customHeight="1" outlineLevel="1" x14ac:dyDescent="0.45">
      <c r="D563" s="750"/>
      <c r="E563" s="743">
        <v>2005</v>
      </c>
      <c r="F563" s="744"/>
      <c r="G563" s="744"/>
      <c r="H563" s="745"/>
      <c r="I563" s="60">
        <v>214003</v>
      </c>
      <c r="J563" s="61">
        <v>214003</v>
      </c>
    </row>
    <row r="564" spans="4:10" ht="16.5" hidden="1" customHeight="1" outlineLevel="1" x14ac:dyDescent="0.45">
      <c r="D564" s="750"/>
      <c r="E564" s="743">
        <v>2006</v>
      </c>
      <c r="F564" s="744"/>
      <c r="G564" s="744"/>
      <c r="H564" s="745"/>
      <c r="I564" s="60">
        <v>231364</v>
      </c>
      <c r="J564" s="61">
        <v>231364</v>
      </c>
    </row>
    <row r="565" spans="4:10" ht="16.5" hidden="1" customHeight="1" outlineLevel="1" x14ac:dyDescent="0.45">
      <c r="D565" s="750"/>
      <c r="E565" s="743">
        <v>2007</v>
      </c>
      <c r="F565" s="744"/>
      <c r="G565" s="744"/>
      <c r="H565" s="745"/>
      <c r="I565" s="60">
        <v>260075</v>
      </c>
      <c r="J565" s="61">
        <v>260075</v>
      </c>
    </row>
    <row r="566" spans="4:10" ht="16.5" hidden="1" customHeight="1" outlineLevel="1" x14ac:dyDescent="0.45">
      <c r="D566" s="750"/>
      <c r="E566" s="743">
        <v>2008</v>
      </c>
      <c r="F566" s="744"/>
      <c r="G566" s="744"/>
      <c r="H566" s="745"/>
      <c r="I566" s="60">
        <v>257339</v>
      </c>
      <c r="J566" s="61">
        <v>257339</v>
      </c>
    </row>
    <row r="567" spans="4:10" ht="16.5" hidden="1" customHeight="1" outlineLevel="1" x14ac:dyDescent="0.45">
      <c r="D567" s="750"/>
      <c r="E567" s="743">
        <v>2009</v>
      </c>
      <c r="F567" s="744"/>
      <c r="G567" s="744"/>
      <c r="H567" s="745"/>
      <c r="I567" s="60">
        <v>252782</v>
      </c>
      <c r="J567" s="61">
        <v>252782</v>
      </c>
    </row>
    <row r="568" spans="4:10" ht="16.5" hidden="1" customHeight="1" outlineLevel="1" x14ac:dyDescent="0.45">
      <c r="D568" s="750"/>
      <c r="E568" s="743">
        <v>2010</v>
      </c>
      <c r="F568" s="744"/>
      <c r="G568" s="744"/>
      <c r="H568" s="745"/>
      <c r="I568" s="60">
        <v>280368</v>
      </c>
      <c r="J568" s="61">
        <v>280368</v>
      </c>
    </row>
    <row r="569" spans="4:10" ht="16.5" hidden="1" customHeight="1" outlineLevel="1" x14ac:dyDescent="0.45">
      <c r="D569" s="750"/>
      <c r="E569" s="743">
        <v>2011</v>
      </c>
      <c r="F569" s="744"/>
      <c r="G569" s="744"/>
      <c r="H569" s="745"/>
      <c r="I569" s="60">
        <v>302312</v>
      </c>
      <c r="J569" s="61">
        <v>302312</v>
      </c>
    </row>
    <row r="570" spans="4:10" ht="16.5" hidden="1" customHeight="1" outlineLevel="1" x14ac:dyDescent="0.45">
      <c r="D570" s="750"/>
      <c r="E570" s="743">
        <v>2012</v>
      </c>
      <c r="F570" s="744"/>
      <c r="G570" s="744"/>
      <c r="H570" s="745"/>
      <c r="I570" s="60">
        <v>265150</v>
      </c>
      <c r="J570" s="61">
        <v>265150</v>
      </c>
    </row>
    <row r="571" spans="4:10" ht="16.5" hidden="1" customHeight="1" outlineLevel="1" x14ac:dyDescent="0.45">
      <c r="D571" s="750"/>
      <c r="E571" s="743">
        <v>2013</v>
      </c>
      <c r="F571" s="744"/>
      <c r="G571" s="744"/>
      <c r="H571" s="745"/>
      <c r="I571" s="60">
        <v>257978</v>
      </c>
      <c r="J571" s="61">
        <v>257978</v>
      </c>
    </row>
    <row r="572" spans="4:10" ht="16.5" hidden="1" customHeight="1" outlineLevel="1" x14ac:dyDescent="0.45">
      <c r="D572" s="750"/>
      <c r="E572" s="743">
        <v>2014</v>
      </c>
      <c r="F572" s="744"/>
      <c r="G572" s="744"/>
      <c r="H572" s="745"/>
      <c r="I572" s="60">
        <v>270878</v>
      </c>
      <c r="J572" s="61">
        <v>270878</v>
      </c>
    </row>
    <row r="573" spans="4:10" ht="16.5" hidden="1" customHeight="1" outlineLevel="1" x14ac:dyDescent="0.45">
      <c r="D573" s="750"/>
      <c r="E573" s="743">
        <v>2015</v>
      </c>
      <c r="F573" s="744"/>
      <c r="G573" s="744"/>
      <c r="H573" s="745"/>
      <c r="I573" s="60">
        <v>281804</v>
      </c>
      <c r="J573" s="61">
        <v>281804</v>
      </c>
    </row>
    <row r="574" spans="4:10" ht="16.5" hidden="1" customHeight="1" outlineLevel="1" x14ac:dyDescent="0.45">
      <c r="D574" s="750"/>
      <c r="E574" s="743">
        <v>2016</v>
      </c>
      <c r="F574" s="744"/>
      <c r="G574" s="744"/>
      <c r="H574" s="745"/>
      <c r="I574" s="60">
        <v>89606</v>
      </c>
      <c r="J574" s="61">
        <v>89606</v>
      </c>
    </row>
    <row r="575" spans="4:10" ht="16.5" hidden="1" customHeight="1" outlineLevel="1" x14ac:dyDescent="0.45">
      <c r="D575" s="751"/>
      <c r="E575" s="746" t="s">
        <v>145</v>
      </c>
      <c r="F575" s="747"/>
      <c r="G575" s="747"/>
      <c r="H575" s="748"/>
      <c r="I575" s="58">
        <v>6115198</v>
      </c>
      <c r="J575" s="58">
        <v>6115198</v>
      </c>
    </row>
    <row r="576" spans="4:10" ht="16.5" hidden="1" customHeight="1" outlineLevel="1" x14ac:dyDescent="0.45">
      <c r="D576" s="743">
        <v>1991</v>
      </c>
      <c r="E576" s="744"/>
      <c r="F576" s="744"/>
      <c r="G576" s="744"/>
      <c r="H576" s="745"/>
      <c r="I576" s="60">
        <v>742070</v>
      </c>
      <c r="J576" s="60">
        <v>742070</v>
      </c>
    </row>
    <row r="577" spans="4:10" ht="16.5" hidden="1" customHeight="1" outlineLevel="1" x14ac:dyDescent="0.45">
      <c r="D577" s="743">
        <v>1992</v>
      </c>
      <c r="E577" s="744"/>
      <c r="F577" s="744"/>
      <c r="G577" s="744"/>
      <c r="H577" s="745"/>
      <c r="I577" s="60">
        <v>845030</v>
      </c>
      <c r="J577" s="60">
        <v>845030</v>
      </c>
    </row>
    <row r="578" spans="4:10" ht="16.5" hidden="1" customHeight="1" outlineLevel="1" x14ac:dyDescent="0.45">
      <c r="D578" s="743">
        <v>1993</v>
      </c>
      <c r="E578" s="744"/>
      <c r="F578" s="744"/>
      <c r="G578" s="744"/>
      <c r="H578" s="745"/>
      <c r="I578" s="60">
        <v>947547</v>
      </c>
      <c r="J578" s="60">
        <v>947547</v>
      </c>
    </row>
    <row r="579" spans="4:10" ht="16.5" hidden="1" customHeight="1" outlineLevel="1" x14ac:dyDescent="0.45">
      <c r="D579" s="743">
        <v>1994</v>
      </c>
      <c r="E579" s="744"/>
      <c r="F579" s="744"/>
      <c r="G579" s="744"/>
      <c r="H579" s="745"/>
      <c r="I579" s="60">
        <v>1130711</v>
      </c>
      <c r="J579" s="60">
        <v>1130711</v>
      </c>
    </row>
    <row r="580" spans="4:10" ht="16.5" hidden="1" customHeight="1" outlineLevel="1" x14ac:dyDescent="0.45">
      <c r="D580" s="743">
        <v>1995</v>
      </c>
      <c r="E580" s="744"/>
      <c r="F580" s="744"/>
      <c r="G580" s="744"/>
      <c r="H580" s="745"/>
      <c r="I580" s="60">
        <v>1213694</v>
      </c>
      <c r="J580" s="60">
        <v>1213694</v>
      </c>
    </row>
    <row r="581" spans="4:10" ht="16.5" hidden="1" customHeight="1" outlineLevel="1" x14ac:dyDescent="0.45">
      <c r="D581" s="743">
        <v>1996</v>
      </c>
      <c r="E581" s="744"/>
      <c r="F581" s="744"/>
      <c r="G581" s="744"/>
      <c r="H581" s="745"/>
      <c r="I581" s="60">
        <v>1281762</v>
      </c>
      <c r="J581" s="60">
        <v>1281762</v>
      </c>
    </row>
    <row r="582" spans="4:10" ht="16.5" hidden="1" customHeight="1" outlineLevel="1" x14ac:dyDescent="0.45">
      <c r="D582" s="743">
        <v>1997</v>
      </c>
      <c r="E582" s="744"/>
      <c r="F582" s="744"/>
      <c r="G582" s="744"/>
      <c r="H582" s="745"/>
      <c r="I582" s="60">
        <v>1239032</v>
      </c>
      <c r="J582" s="60">
        <v>1239032</v>
      </c>
    </row>
    <row r="583" spans="4:10" ht="16.5" hidden="1" customHeight="1" outlineLevel="1" x14ac:dyDescent="0.45">
      <c r="D583" s="743">
        <v>1998</v>
      </c>
      <c r="E583" s="744"/>
      <c r="F583" s="744"/>
      <c r="G583" s="744"/>
      <c r="H583" s="745"/>
      <c r="I583" s="60">
        <v>770558</v>
      </c>
      <c r="J583" s="60">
        <v>770558</v>
      </c>
    </row>
    <row r="584" spans="4:10" ht="16.5" hidden="1" customHeight="1" outlineLevel="1" x14ac:dyDescent="0.45">
      <c r="D584" s="743">
        <v>1999</v>
      </c>
      <c r="E584" s="744"/>
      <c r="F584" s="744"/>
      <c r="G584" s="744"/>
      <c r="H584" s="745"/>
      <c r="I584" s="60">
        <v>1220243</v>
      </c>
      <c r="J584" s="60">
        <v>1220243</v>
      </c>
    </row>
    <row r="585" spans="4:10" ht="16.5" hidden="1" customHeight="1" outlineLevel="1" x14ac:dyDescent="0.45">
      <c r="D585" s="743">
        <v>2000</v>
      </c>
      <c r="E585" s="744"/>
      <c r="F585" s="744"/>
      <c r="G585" s="744"/>
      <c r="H585" s="745"/>
      <c r="I585" s="60">
        <v>1525167</v>
      </c>
      <c r="J585" s="60">
        <v>1525167</v>
      </c>
    </row>
    <row r="586" spans="4:10" ht="16.5" hidden="1" customHeight="1" outlineLevel="1" x14ac:dyDescent="0.45">
      <c r="D586" s="743">
        <v>2001</v>
      </c>
      <c r="E586" s="744"/>
      <c r="F586" s="744"/>
      <c r="G586" s="744"/>
      <c r="H586" s="745"/>
      <c r="I586" s="60">
        <v>1513447</v>
      </c>
      <c r="J586" s="60">
        <v>1513447</v>
      </c>
    </row>
    <row r="587" spans="4:10" ht="16.5" hidden="1" customHeight="1" outlineLevel="1" x14ac:dyDescent="0.45">
      <c r="D587" s="743">
        <v>2002</v>
      </c>
      <c r="E587" s="744"/>
      <c r="F587" s="744"/>
      <c r="G587" s="744"/>
      <c r="H587" s="745"/>
      <c r="I587" s="60">
        <v>1702227</v>
      </c>
      <c r="J587" s="60">
        <v>1702227</v>
      </c>
    </row>
    <row r="588" spans="4:10" ht="16.5" hidden="1" customHeight="1" outlineLevel="1" x14ac:dyDescent="0.45">
      <c r="D588" s="743">
        <v>2003</v>
      </c>
      <c r="E588" s="744"/>
      <c r="F588" s="744"/>
      <c r="G588" s="744"/>
      <c r="H588" s="745"/>
      <c r="I588" s="60">
        <v>1646385</v>
      </c>
      <c r="J588" s="60">
        <v>1646385</v>
      </c>
    </row>
    <row r="589" spans="4:10" ht="16.5" hidden="1" customHeight="1" outlineLevel="1" x14ac:dyDescent="0.45">
      <c r="D589" s="743">
        <v>2004</v>
      </c>
      <c r="E589" s="744"/>
      <c r="F589" s="744"/>
      <c r="G589" s="744"/>
      <c r="H589" s="745"/>
      <c r="I589" s="60">
        <v>1673728</v>
      </c>
      <c r="J589" s="60">
        <v>1673728</v>
      </c>
    </row>
    <row r="590" spans="4:10" ht="16.5" hidden="1" customHeight="1" outlineLevel="1" x14ac:dyDescent="0.45">
      <c r="D590" s="743">
        <v>2005</v>
      </c>
      <c r="E590" s="744"/>
      <c r="F590" s="744"/>
      <c r="G590" s="744"/>
      <c r="H590" s="745"/>
      <c r="I590" s="60">
        <v>1683760</v>
      </c>
      <c r="J590" s="60">
        <v>1683760</v>
      </c>
    </row>
    <row r="591" spans="4:10" ht="16.5" hidden="1" customHeight="1" outlineLevel="1" x14ac:dyDescent="0.45">
      <c r="D591" s="743">
        <v>2006</v>
      </c>
      <c r="E591" s="744"/>
      <c r="F591" s="744"/>
      <c r="G591" s="744"/>
      <c r="H591" s="745"/>
      <c r="I591" s="60">
        <v>1618268</v>
      </c>
      <c r="J591" s="60">
        <v>1618268</v>
      </c>
    </row>
    <row r="592" spans="4:10" ht="16.5" hidden="1" customHeight="1" outlineLevel="1" x14ac:dyDescent="0.45">
      <c r="D592" s="743">
        <v>2007</v>
      </c>
      <c r="E592" s="744"/>
      <c r="F592" s="744"/>
      <c r="G592" s="744"/>
      <c r="H592" s="745"/>
      <c r="I592" s="60">
        <v>1706727</v>
      </c>
      <c r="J592" s="60">
        <v>1706727</v>
      </c>
    </row>
    <row r="593" spans="4:10" ht="16.5" hidden="1" customHeight="1" outlineLevel="1" x14ac:dyDescent="0.45">
      <c r="D593" s="743">
        <v>2008</v>
      </c>
      <c r="E593" s="744"/>
      <c r="F593" s="744"/>
      <c r="G593" s="744"/>
      <c r="H593" s="745"/>
      <c r="I593" s="60">
        <v>1673580</v>
      </c>
      <c r="J593" s="60">
        <v>1673580</v>
      </c>
    </row>
    <row r="594" spans="4:10" ht="16.5" hidden="1" customHeight="1" outlineLevel="1" x14ac:dyDescent="0.45">
      <c r="D594" s="743">
        <v>2009</v>
      </c>
      <c r="E594" s="744"/>
      <c r="F594" s="744"/>
      <c r="G594" s="744"/>
      <c r="H594" s="745"/>
      <c r="I594" s="60">
        <v>1606879</v>
      </c>
      <c r="J594" s="60">
        <v>1606879</v>
      </c>
    </row>
    <row r="595" spans="4:10" ht="16.5" hidden="1" customHeight="1" outlineLevel="1" x14ac:dyDescent="0.45">
      <c r="D595" s="743">
        <v>2010</v>
      </c>
      <c r="E595" s="744"/>
      <c r="F595" s="744"/>
      <c r="G595" s="744"/>
      <c r="H595" s="745"/>
      <c r="I595" s="60">
        <v>1743375</v>
      </c>
      <c r="J595" s="60">
        <v>1743375</v>
      </c>
    </row>
    <row r="596" spans="4:10" ht="16.5" hidden="1" customHeight="1" outlineLevel="1" x14ac:dyDescent="0.45">
      <c r="D596" s="743">
        <v>2011</v>
      </c>
      <c r="E596" s="744"/>
      <c r="F596" s="744"/>
      <c r="G596" s="744"/>
      <c r="H596" s="745"/>
      <c r="I596" s="60">
        <v>1892254</v>
      </c>
      <c r="J596" s="60">
        <v>1892254</v>
      </c>
    </row>
    <row r="597" spans="4:10" ht="16.5" hidden="1" customHeight="1" outlineLevel="1" x14ac:dyDescent="0.45">
      <c r="D597" s="743">
        <v>2012</v>
      </c>
      <c r="E597" s="744"/>
      <c r="F597" s="744"/>
      <c r="G597" s="744"/>
      <c r="H597" s="745"/>
      <c r="I597" s="60">
        <v>1905261</v>
      </c>
      <c r="J597" s="60">
        <v>1905261</v>
      </c>
    </row>
    <row r="598" spans="4:10" ht="16.5" hidden="1" customHeight="1" outlineLevel="1" x14ac:dyDescent="0.45">
      <c r="D598" s="743">
        <v>2013</v>
      </c>
      <c r="E598" s="744"/>
      <c r="F598" s="744"/>
      <c r="G598" s="744"/>
      <c r="H598" s="745"/>
      <c r="I598" s="60">
        <v>1852456</v>
      </c>
      <c r="J598" s="60">
        <v>1852456</v>
      </c>
    </row>
    <row r="599" spans="4:10" ht="16.5" hidden="1" customHeight="1" outlineLevel="1" x14ac:dyDescent="0.45">
      <c r="D599" s="743">
        <v>2014</v>
      </c>
      <c r="E599" s="744"/>
      <c r="F599" s="744"/>
      <c r="G599" s="744"/>
      <c r="H599" s="745"/>
      <c r="I599" s="60">
        <v>1876408</v>
      </c>
      <c r="J599" s="60">
        <v>1876408</v>
      </c>
    </row>
    <row r="600" spans="4:10" ht="16.5" hidden="1" customHeight="1" outlineLevel="1" x14ac:dyDescent="0.45">
      <c r="D600" s="743">
        <v>2015</v>
      </c>
      <c r="E600" s="744"/>
      <c r="F600" s="744"/>
      <c r="G600" s="744"/>
      <c r="H600" s="745"/>
      <c r="I600" s="60">
        <v>1858395</v>
      </c>
      <c r="J600" s="60">
        <v>1858395</v>
      </c>
    </row>
    <row r="601" spans="4:10" ht="16.5" hidden="1" customHeight="1" outlineLevel="1" x14ac:dyDescent="0.45">
      <c r="D601" s="743">
        <v>2016</v>
      </c>
      <c r="E601" s="744"/>
      <c r="F601" s="744"/>
      <c r="G601" s="744"/>
      <c r="H601" s="745"/>
      <c r="I601" s="60">
        <v>586056</v>
      </c>
      <c r="J601" s="60">
        <v>586056</v>
      </c>
    </row>
    <row r="602" spans="4:10" ht="16.5" hidden="1" customHeight="1" outlineLevel="1" x14ac:dyDescent="0.45">
      <c r="D602" s="746" t="s">
        <v>145</v>
      </c>
      <c r="E602" s="747"/>
      <c r="F602" s="747"/>
      <c r="G602" s="747"/>
      <c r="H602" s="748"/>
      <c r="I602" s="58">
        <v>37455020</v>
      </c>
      <c r="J602" s="58">
        <v>37455020</v>
      </c>
    </row>
    <row r="603" spans="4:10" hidden="1" outlineLevel="1" x14ac:dyDescent="0.45">
      <c r="D603" s="749" t="s">
        <v>150</v>
      </c>
      <c r="E603" s="749" t="s">
        <v>140</v>
      </c>
      <c r="F603" s="749" t="s">
        <v>141</v>
      </c>
      <c r="G603" s="749" t="s">
        <v>474</v>
      </c>
      <c r="H603" s="56">
        <v>1999</v>
      </c>
      <c r="I603" s="59">
        <v>0</v>
      </c>
      <c r="J603" s="59">
        <v>0</v>
      </c>
    </row>
    <row r="604" spans="4:10" hidden="1" outlineLevel="1" x14ac:dyDescent="0.45">
      <c r="D604" s="750"/>
      <c r="E604" s="750"/>
      <c r="F604" s="750"/>
      <c r="G604" s="750"/>
      <c r="H604" s="56">
        <v>2000</v>
      </c>
      <c r="I604" s="59">
        <v>0</v>
      </c>
      <c r="J604" s="59">
        <v>0</v>
      </c>
    </row>
    <row r="605" spans="4:10" hidden="1" outlineLevel="1" x14ac:dyDescent="0.45">
      <c r="D605" s="750"/>
      <c r="E605" s="750"/>
      <c r="F605" s="750"/>
      <c r="G605" s="750"/>
      <c r="H605" s="56">
        <v>2001</v>
      </c>
      <c r="I605" s="59">
        <v>0</v>
      </c>
      <c r="J605" s="59">
        <v>0</v>
      </c>
    </row>
    <row r="606" spans="4:10" hidden="1" outlineLevel="1" x14ac:dyDescent="0.45">
      <c r="D606" s="750"/>
      <c r="E606" s="750"/>
      <c r="F606" s="750"/>
      <c r="G606" s="750"/>
      <c r="H606" s="56">
        <v>2002</v>
      </c>
      <c r="I606" s="59">
        <v>0</v>
      </c>
      <c r="J606" s="59">
        <v>0</v>
      </c>
    </row>
    <row r="607" spans="4:10" hidden="1" outlineLevel="1" x14ac:dyDescent="0.45">
      <c r="D607" s="750"/>
      <c r="E607" s="750"/>
      <c r="F607" s="750"/>
      <c r="G607" s="750"/>
      <c r="H607" s="56">
        <v>2003</v>
      </c>
      <c r="I607" s="59">
        <v>0</v>
      </c>
      <c r="J607" s="59">
        <v>0</v>
      </c>
    </row>
    <row r="608" spans="4:10" hidden="1" outlineLevel="1" x14ac:dyDescent="0.45">
      <c r="D608" s="750"/>
      <c r="E608" s="750"/>
      <c r="F608" s="750"/>
      <c r="G608" s="750"/>
      <c r="H608" s="56">
        <v>2004</v>
      </c>
      <c r="I608" s="57">
        <v>114282</v>
      </c>
      <c r="J608" s="57">
        <v>114282</v>
      </c>
    </row>
    <row r="609" spans="4:10" hidden="1" outlineLevel="1" x14ac:dyDescent="0.45">
      <c r="D609" s="750"/>
      <c r="E609" s="750"/>
      <c r="F609" s="750"/>
      <c r="G609" s="750"/>
      <c r="H609" s="56">
        <v>2005</v>
      </c>
      <c r="I609" s="57">
        <v>147824</v>
      </c>
      <c r="J609" s="57">
        <v>147824</v>
      </c>
    </row>
    <row r="610" spans="4:10" hidden="1" outlineLevel="1" x14ac:dyDescent="0.45">
      <c r="D610" s="750"/>
      <c r="E610" s="750"/>
      <c r="F610" s="750"/>
      <c r="G610" s="750"/>
      <c r="H610" s="56">
        <v>2006</v>
      </c>
      <c r="I610" s="57">
        <v>149116</v>
      </c>
      <c r="J610" s="57">
        <v>149116</v>
      </c>
    </row>
    <row r="611" spans="4:10" hidden="1" outlineLevel="1" x14ac:dyDescent="0.45">
      <c r="D611" s="750"/>
      <c r="E611" s="750"/>
      <c r="F611" s="750"/>
      <c r="G611" s="750"/>
      <c r="H611" s="56">
        <v>2007</v>
      </c>
      <c r="I611" s="57">
        <v>148830</v>
      </c>
      <c r="J611" s="57">
        <v>148830</v>
      </c>
    </row>
    <row r="612" spans="4:10" hidden="1" outlineLevel="1" x14ac:dyDescent="0.45">
      <c r="D612" s="750"/>
      <c r="E612" s="750"/>
      <c r="F612" s="750"/>
      <c r="G612" s="750"/>
      <c r="H612" s="56">
        <v>2008</v>
      </c>
      <c r="I612" s="57">
        <v>156400</v>
      </c>
      <c r="J612" s="57">
        <v>156400</v>
      </c>
    </row>
    <row r="613" spans="4:10" hidden="1" outlineLevel="1" x14ac:dyDescent="0.45">
      <c r="D613" s="750"/>
      <c r="E613" s="750"/>
      <c r="F613" s="750"/>
      <c r="G613" s="750"/>
      <c r="H613" s="56">
        <v>2009</v>
      </c>
      <c r="I613" s="57">
        <v>207415</v>
      </c>
      <c r="J613" s="57">
        <v>207415</v>
      </c>
    </row>
    <row r="614" spans="4:10" hidden="1" outlineLevel="1" x14ac:dyDescent="0.45">
      <c r="D614" s="750"/>
      <c r="E614" s="750"/>
      <c r="F614" s="750"/>
      <c r="G614" s="750"/>
      <c r="H614" s="56">
        <v>2010</v>
      </c>
      <c r="I614" s="57">
        <v>209927</v>
      </c>
      <c r="J614" s="57">
        <v>209927</v>
      </c>
    </row>
    <row r="615" spans="4:10" hidden="1" outlineLevel="1" x14ac:dyDescent="0.45">
      <c r="D615" s="750"/>
      <c r="E615" s="750"/>
      <c r="F615" s="750"/>
      <c r="G615" s="750"/>
      <c r="H615" s="56">
        <v>2011</v>
      </c>
      <c r="I615" s="57">
        <v>253167</v>
      </c>
      <c r="J615" s="57">
        <v>253167</v>
      </c>
    </row>
    <row r="616" spans="4:10" hidden="1" outlineLevel="1" x14ac:dyDescent="0.45">
      <c r="D616" s="750"/>
      <c r="E616" s="750"/>
      <c r="F616" s="750"/>
      <c r="G616" s="750"/>
      <c r="H616" s="56">
        <v>2012</v>
      </c>
      <c r="I616" s="57">
        <v>285183</v>
      </c>
      <c r="J616" s="57">
        <v>285183</v>
      </c>
    </row>
    <row r="617" spans="4:10" hidden="1" outlineLevel="1" x14ac:dyDescent="0.45">
      <c r="D617" s="750"/>
      <c r="E617" s="750"/>
      <c r="F617" s="750"/>
      <c r="G617" s="750"/>
      <c r="H617" s="56">
        <v>2013</v>
      </c>
      <c r="I617" s="57">
        <v>285414</v>
      </c>
      <c r="J617" s="57">
        <v>285414</v>
      </c>
    </row>
    <row r="618" spans="4:10" hidden="1" outlineLevel="1" x14ac:dyDescent="0.45">
      <c r="D618" s="750"/>
      <c r="E618" s="750"/>
      <c r="F618" s="750"/>
      <c r="G618" s="750"/>
      <c r="H618" s="56">
        <v>2014</v>
      </c>
      <c r="I618" s="57">
        <v>282717</v>
      </c>
      <c r="J618" s="57">
        <v>282717</v>
      </c>
    </row>
    <row r="619" spans="4:10" hidden="1" outlineLevel="1" x14ac:dyDescent="0.45">
      <c r="D619" s="750"/>
      <c r="E619" s="750"/>
      <c r="F619" s="750"/>
      <c r="G619" s="750"/>
      <c r="H619" s="56">
        <v>2015</v>
      </c>
      <c r="I619" s="57">
        <v>273790</v>
      </c>
      <c r="J619" s="57">
        <v>273790</v>
      </c>
    </row>
    <row r="620" spans="4:10" hidden="1" outlineLevel="1" x14ac:dyDescent="0.45">
      <c r="D620" s="750"/>
      <c r="E620" s="750"/>
      <c r="F620" s="750"/>
      <c r="G620" s="751"/>
      <c r="H620" s="56">
        <v>2016</v>
      </c>
      <c r="I620" s="57">
        <v>72250</v>
      </c>
      <c r="J620" s="57">
        <v>72250</v>
      </c>
    </row>
    <row r="621" spans="4:10" ht="16.5" hidden="1" customHeight="1" outlineLevel="1" x14ac:dyDescent="0.45">
      <c r="D621" s="750"/>
      <c r="E621" s="750"/>
      <c r="F621" s="750"/>
      <c r="G621" s="746" t="s">
        <v>142</v>
      </c>
      <c r="H621" s="748"/>
      <c r="I621" s="58">
        <v>2586315</v>
      </c>
      <c r="J621" s="58">
        <v>2586315</v>
      </c>
    </row>
    <row r="622" spans="4:10" hidden="1" outlineLevel="1" x14ac:dyDescent="0.45">
      <c r="D622" s="750"/>
      <c r="E622" s="750"/>
      <c r="F622" s="750"/>
      <c r="G622" s="749" t="s">
        <v>475</v>
      </c>
      <c r="H622" s="56">
        <v>1991</v>
      </c>
      <c r="I622" s="57">
        <v>208180</v>
      </c>
      <c r="J622" s="57">
        <v>208180</v>
      </c>
    </row>
    <row r="623" spans="4:10" hidden="1" outlineLevel="1" x14ac:dyDescent="0.45">
      <c r="D623" s="750"/>
      <c r="E623" s="750"/>
      <c r="F623" s="750"/>
      <c r="G623" s="750"/>
      <c r="H623" s="56">
        <v>1992</v>
      </c>
      <c r="I623" s="57">
        <v>248767</v>
      </c>
      <c r="J623" s="57">
        <v>248767</v>
      </c>
    </row>
    <row r="624" spans="4:10" hidden="1" outlineLevel="1" x14ac:dyDescent="0.45">
      <c r="D624" s="750"/>
      <c r="E624" s="750"/>
      <c r="F624" s="750"/>
      <c r="G624" s="750"/>
      <c r="H624" s="56">
        <v>1993</v>
      </c>
      <c r="I624" s="57">
        <v>306714</v>
      </c>
      <c r="J624" s="57">
        <v>306714</v>
      </c>
    </row>
    <row r="625" spans="4:10" hidden="1" outlineLevel="1" x14ac:dyDescent="0.45">
      <c r="D625" s="750"/>
      <c r="E625" s="750"/>
      <c r="F625" s="750"/>
      <c r="G625" s="750"/>
      <c r="H625" s="56">
        <v>1994</v>
      </c>
      <c r="I625" s="57">
        <v>324903</v>
      </c>
      <c r="J625" s="57">
        <v>324903</v>
      </c>
    </row>
    <row r="626" spans="4:10" hidden="1" outlineLevel="1" x14ac:dyDescent="0.45">
      <c r="D626" s="750"/>
      <c r="E626" s="750"/>
      <c r="F626" s="750"/>
      <c r="G626" s="750"/>
      <c r="H626" s="56">
        <v>1995</v>
      </c>
      <c r="I626" s="57">
        <v>296350</v>
      </c>
      <c r="J626" s="57">
        <v>296350</v>
      </c>
    </row>
    <row r="627" spans="4:10" hidden="1" outlineLevel="1" x14ac:dyDescent="0.45">
      <c r="D627" s="750"/>
      <c r="E627" s="750"/>
      <c r="F627" s="750"/>
      <c r="G627" s="750"/>
      <c r="H627" s="56">
        <v>1996</v>
      </c>
      <c r="I627" s="57">
        <v>243069</v>
      </c>
      <c r="J627" s="57">
        <v>243069</v>
      </c>
    </row>
    <row r="628" spans="4:10" hidden="1" outlineLevel="1" x14ac:dyDescent="0.45">
      <c r="D628" s="750"/>
      <c r="E628" s="750"/>
      <c r="F628" s="750"/>
      <c r="G628" s="750"/>
      <c r="H628" s="56">
        <v>1997</v>
      </c>
      <c r="I628" s="57">
        <v>183598</v>
      </c>
      <c r="J628" s="57">
        <v>183598</v>
      </c>
    </row>
    <row r="629" spans="4:10" hidden="1" outlineLevel="1" x14ac:dyDescent="0.45">
      <c r="D629" s="750"/>
      <c r="E629" s="750"/>
      <c r="F629" s="750"/>
      <c r="G629" s="750"/>
      <c r="H629" s="56">
        <v>1998</v>
      </c>
      <c r="I629" s="57">
        <v>65567</v>
      </c>
      <c r="J629" s="57">
        <v>65567</v>
      </c>
    </row>
    <row r="630" spans="4:10" hidden="1" outlineLevel="1" x14ac:dyDescent="0.45">
      <c r="D630" s="750"/>
      <c r="E630" s="750"/>
      <c r="F630" s="750"/>
      <c r="G630" s="750"/>
      <c r="H630" s="56">
        <v>1999</v>
      </c>
      <c r="I630" s="57">
        <v>121171</v>
      </c>
      <c r="J630" s="57">
        <v>121171</v>
      </c>
    </row>
    <row r="631" spans="4:10" hidden="1" outlineLevel="1" x14ac:dyDescent="0.45">
      <c r="D631" s="750"/>
      <c r="E631" s="750"/>
      <c r="F631" s="750"/>
      <c r="G631" s="750"/>
      <c r="H631" s="56">
        <v>2000</v>
      </c>
      <c r="I631" s="57">
        <v>141270</v>
      </c>
      <c r="J631" s="57">
        <v>141270</v>
      </c>
    </row>
    <row r="632" spans="4:10" hidden="1" outlineLevel="1" x14ac:dyDescent="0.45">
      <c r="D632" s="750"/>
      <c r="E632" s="750"/>
      <c r="F632" s="750"/>
      <c r="G632" s="750"/>
      <c r="H632" s="56">
        <v>2001</v>
      </c>
      <c r="I632" s="57">
        <v>179705</v>
      </c>
      <c r="J632" s="57">
        <v>179705</v>
      </c>
    </row>
    <row r="633" spans="4:10" hidden="1" outlineLevel="1" x14ac:dyDescent="0.45">
      <c r="D633" s="750"/>
      <c r="E633" s="750"/>
      <c r="F633" s="750"/>
      <c r="G633" s="750"/>
      <c r="H633" s="56">
        <v>2002</v>
      </c>
      <c r="I633" s="57">
        <v>157327</v>
      </c>
      <c r="J633" s="57">
        <v>157327</v>
      </c>
    </row>
    <row r="634" spans="4:10" hidden="1" outlineLevel="1" x14ac:dyDescent="0.45">
      <c r="D634" s="750"/>
      <c r="E634" s="750"/>
      <c r="F634" s="750"/>
      <c r="G634" s="750"/>
      <c r="H634" s="56">
        <v>2003</v>
      </c>
      <c r="I634" s="57">
        <v>157151</v>
      </c>
      <c r="J634" s="57">
        <v>157151</v>
      </c>
    </row>
    <row r="635" spans="4:10" hidden="1" outlineLevel="1" x14ac:dyDescent="0.45">
      <c r="D635" s="750"/>
      <c r="E635" s="750"/>
      <c r="F635" s="750"/>
      <c r="G635" s="750"/>
      <c r="H635" s="56">
        <v>2004</v>
      </c>
      <c r="I635" s="57">
        <v>229682</v>
      </c>
      <c r="J635" s="57">
        <v>229682</v>
      </c>
    </row>
    <row r="636" spans="4:10" hidden="1" outlineLevel="1" x14ac:dyDescent="0.45">
      <c r="D636" s="750"/>
      <c r="E636" s="750"/>
      <c r="F636" s="750"/>
      <c r="G636" s="750"/>
      <c r="H636" s="56">
        <v>2005</v>
      </c>
      <c r="I636" s="57">
        <v>258977</v>
      </c>
      <c r="J636" s="57">
        <v>258977</v>
      </c>
    </row>
    <row r="637" spans="4:10" hidden="1" outlineLevel="1" x14ac:dyDescent="0.45">
      <c r="D637" s="750"/>
      <c r="E637" s="750"/>
      <c r="F637" s="750"/>
      <c r="G637" s="750"/>
      <c r="H637" s="56">
        <v>2006</v>
      </c>
      <c r="I637" s="57">
        <v>272774</v>
      </c>
      <c r="J637" s="57">
        <v>272774</v>
      </c>
    </row>
    <row r="638" spans="4:10" hidden="1" outlineLevel="1" x14ac:dyDescent="0.45">
      <c r="D638" s="750"/>
      <c r="E638" s="750"/>
      <c r="F638" s="750"/>
      <c r="G638" s="750"/>
      <c r="H638" s="56">
        <v>2007</v>
      </c>
      <c r="I638" s="57">
        <v>295636</v>
      </c>
      <c r="J638" s="57">
        <v>295636</v>
      </c>
    </row>
    <row r="639" spans="4:10" hidden="1" outlineLevel="1" x14ac:dyDescent="0.45">
      <c r="D639" s="750"/>
      <c r="E639" s="750"/>
      <c r="F639" s="750"/>
      <c r="G639" s="750"/>
      <c r="H639" s="56">
        <v>2008</v>
      </c>
      <c r="I639" s="57">
        <v>273540</v>
      </c>
      <c r="J639" s="57">
        <v>273540</v>
      </c>
    </row>
    <row r="640" spans="4:10" hidden="1" outlineLevel="1" x14ac:dyDescent="0.45">
      <c r="D640" s="750"/>
      <c r="E640" s="750"/>
      <c r="F640" s="750"/>
      <c r="G640" s="750"/>
      <c r="H640" s="56">
        <v>2009</v>
      </c>
      <c r="I640" s="57">
        <v>378590</v>
      </c>
      <c r="J640" s="57">
        <v>378590</v>
      </c>
    </row>
    <row r="641" spans="4:10" hidden="1" outlineLevel="1" x14ac:dyDescent="0.45">
      <c r="D641" s="750"/>
      <c r="E641" s="750"/>
      <c r="F641" s="750"/>
      <c r="G641" s="750"/>
      <c r="H641" s="56">
        <v>2010</v>
      </c>
      <c r="I641" s="57">
        <v>448645</v>
      </c>
      <c r="J641" s="57">
        <v>448645</v>
      </c>
    </row>
    <row r="642" spans="4:10" hidden="1" outlineLevel="1" x14ac:dyDescent="0.45">
      <c r="D642" s="750"/>
      <c r="E642" s="750"/>
      <c r="F642" s="750"/>
      <c r="G642" s="750"/>
      <c r="H642" s="56">
        <v>2011</v>
      </c>
      <c r="I642" s="57">
        <v>428275</v>
      </c>
      <c r="J642" s="57">
        <v>428275</v>
      </c>
    </row>
    <row r="643" spans="4:10" hidden="1" outlineLevel="1" x14ac:dyDescent="0.45">
      <c r="D643" s="750"/>
      <c r="E643" s="750"/>
      <c r="F643" s="750"/>
      <c r="G643" s="750"/>
      <c r="H643" s="56">
        <v>2012</v>
      </c>
      <c r="I643" s="57">
        <v>479065</v>
      </c>
      <c r="J643" s="57">
        <v>479065</v>
      </c>
    </row>
    <row r="644" spans="4:10" hidden="1" outlineLevel="1" x14ac:dyDescent="0.45">
      <c r="D644" s="750"/>
      <c r="E644" s="750"/>
      <c r="F644" s="750"/>
      <c r="G644" s="750"/>
      <c r="H644" s="56">
        <v>2013</v>
      </c>
      <c r="I644" s="57">
        <v>479086</v>
      </c>
      <c r="J644" s="57">
        <v>479086</v>
      </c>
    </row>
    <row r="645" spans="4:10" hidden="1" outlineLevel="1" x14ac:dyDescent="0.45">
      <c r="D645" s="750"/>
      <c r="E645" s="750"/>
      <c r="F645" s="750"/>
      <c r="G645" s="750"/>
      <c r="H645" s="56">
        <v>2014</v>
      </c>
      <c r="I645" s="57">
        <v>484652</v>
      </c>
      <c r="J645" s="57">
        <v>484652</v>
      </c>
    </row>
    <row r="646" spans="4:10" hidden="1" outlineLevel="1" x14ac:dyDescent="0.45">
      <c r="D646" s="750"/>
      <c r="E646" s="750"/>
      <c r="F646" s="750"/>
      <c r="G646" s="750"/>
      <c r="H646" s="56">
        <v>2015</v>
      </c>
      <c r="I646" s="57">
        <v>450041</v>
      </c>
      <c r="J646" s="57">
        <v>450041</v>
      </c>
    </row>
    <row r="647" spans="4:10" hidden="1" outlineLevel="1" x14ac:dyDescent="0.45">
      <c r="D647" s="750"/>
      <c r="E647" s="750"/>
      <c r="F647" s="750"/>
      <c r="G647" s="751"/>
      <c r="H647" s="56">
        <v>2016</v>
      </c>
      <c r="I647" s="57">
        <v>138112</v>
      </c>
      <c r="J647" s="57">
        <v>138112</v>
      </c>
    </row>
    <row r="648" spans="4:10" ht="16.5" hidden="1" customHeight="1" outlineLevel="1" x14ac:dyDescent="0.45">
      <c r="D648" s="750"/>
      <c r="E648" s="750"/>
      <c r="F648" s="750"/>
      <c r="G648" s="746" t="s">
        <v>142</v>
      </c>
      <c r="H648" s="748"/>
      <c r="I648" s="58">
        <v>7250847</v>
      </c>
      <c r="J648" s="58">
        <v>7250847</v>
      </c>
    </row>
    <row r="649" spans="4:10" hidden="1" outlineLevel="1" x14ac:dyDescent="0.45">
      <c r="D649" s="750"/>
      <c r="E649" s="750"/>
      <c r="F649" s="750"/>
      <c r="G649" s="749" t="s">
        <v>476</v>
      </c>
      <c r="H649" s="56">
        <v>1991</v>
      </c>
      <c r="I649" s="57">
        <v>34208</v>
      </c>
      <c r="J649" s="57">
        <v>34208</v>
      </c>
    </row>
    <row r="650" spans="4:10" hidden="1" outlineLevel="1" x14ac:dyDescent="0.45">
      <c r="D650" s="750"/>
      <c r="E650" s="750"/>
      <c r="F650" s="750"/>
      <c r="G650" s="750"/>
      <c r="H650" s="56">
        <v>1992</v>
      </c>
      <c r="I650" s="57">
        <v>34110</v>
      </c>
      <c r="J650" s="57">
        <v>34110</v>
      </c>
    </row>
    <row r="651" spans="4:10" hidden="1" outlineLevel="1" x14ac:dyDescent="0.45">
      <c r="D651" s="750"/>
      <c r="E651" s="750"/>
      <c r="F651" s="750"/>
      <c r="G651" s="750"/>
      <c r="H651" s="56">
        <v>1993</v>
      </c>
      <c r="I651" s="57">
        <v>28171</v>
      </c>
      <c r="J651" s="57">
        <v>28171</v>
      </c>
    </row>
    <row r="652" spans="4:10" hidden="1" outlineLevel="1" x14ac:dyDescent="0.45">
      <c r="D652" s="750"/>
      <c r="E652" s="750"/>
      <c r="F652" s="750"/>
      <c r="G652" s="750"/>
      <c r="H652" s="56">
        <v>1994</v>
      </c>
      <c r="I652" s="57">
        <v>41407</v>
      </c>
      <c r="J652" s="57">
        <v>41407</v>
      </c>
    </row>
    <row r="653" spans="4:10" hidden="1" outlineLevel="1" x14ac:dyDescent="0.45">
      <c r="D653" s="750"/>
      <c r="E653" s="750"/>
      <c r="F653" s="750"/>
      <c r="G653" s="750"/>
      <c r="H653" s="56">
        <v>1995</v>
      </c>
      <c r="I653" s="57">
        <v>117513</v>
      </c>
      <c r="J653" s="57">
        <v>117513</v>
      </c>
    </row>
    <row r="654" spans="4:10" hidden="1" outlineLevel="1" x14ac:dyDescent="0.45">
      <c r="D654" s="750"/>
      <c r="E654" s="750"/>
      <c r="F654" s="750"/>
      <c r="G654" s="750"/>
      <c r="H654" s="56">
        <v>1996</v>
      </c>
      <c r="I654" s="57">
        <v>222679</v>
      </c>
      <c r="J654" s="57">
        <v>222679</v>
      </c>
    </row>
    <row r="655" spans="4:10" hidden="1" outlineLevel="1" x14ac:dyDescent="0.45">
      <c r="D655" s="750"/>
      <c r="E655" s="750"/>
      <c r="F655" s="750"/>
      <c r="G655" s="750"/>
      <c r="H655" s="56">
        <v>1997</v>
      </c>
      <c r="I655" s="57">
        <v>208305</v>
      </c>
      <c r="J655" s="57">
        <v>208305</v>
      </c>
    </row>
    <row r="656" spans="4:10" hidden="1" outlineLevel="1" x14ac:dyDescent="0.45">
      <c r="D656" s="750"/>
      <c r="E656" s="750"/>
      <c r="F656" s="750"/>
      <c r="G656" s="750"/>
      <c r="H656" s="56">
        <v>1998</v>
      </c>
      <c r="I656" s="57">
        <v>128697</v>
      </c>
      <c r="J656" s="57">
        <v>128697</v>
      </c>
    </row>
    <row r="657" spans="4:10" hidden="1" outlineLevel="1" x14ac:dyDescent="0.45">
      <c r="D657" s="750"/>
      <c r="E657" s="750"/>
      <c r="F657" s="750"/>
      <c r="G657" s="750"/>
      <c r="H657" s="56">
        <v>1999</v>
      </c>
      <c r="I657" s="57">
        <v>175887</v>
      </c>
      <c r="J657" s="57">
        <v>175887</v>
      </c>
    </row>
    <row r="658" spans="4:10" hidden="1" outlineLevel="1" x14ac:dyDescent="0.45">
      <c r="D658" s="750"/>
      <c r="E658" s="750"/>
      <c r="F658" s="750"/>
      <c r="G658" s="750"/>
      <c r="H658" s="56">
        <v>2000</v>
      </c>
      <c r="I658" s="57">
        <v>175279</v>
      </c>
      <c r="J658" s="57">
        <v>175279</v>
      </c>
    </row>
    <row r="659" spans="4:10" hidden="1" outlineLevel="1" x14ac:dyDescent="0.45">
      <c r="D659" s="750"/>
      <c r="E659" s="750"/>
      <c r="F659" s="750"/>
      <c r="G659" s="750"/>
      <c r="H659" s="56">
        <v>2001</v>
      </c>
      <c r="I659" s="57">
        <v>163719</v>
      </c>
      <c r="J659" s="57">
        <v>163719</v>
      </c>
    </row>
    <row r="660" spans="4:10" hidden="1" outlineLevel="1" x14ac:dyDescent="0.45">
      <c r="D660" s="750"/>
      <c r="E660" s="750"/>
      <c r="F660" s="750"/>
      <c r="G660" s="750"/>
      <c r="H660" s="56">
        <v>2002</v>
      </c>
      <c r="I660" s="57">
        <v>130326</v>
      </c>
      <c r="J660" s="57">
        <v>130326</v>
      </c>
    </row>
    <row r="661" spans="4:10" hidden="1" outlineLevel="1" x14ac:dyDescent="0.45">
      <c r="D661" s="750"/>
      <c r="E661" s="750"/>
      <c r="F661" s="750"/>
      <c r="G661" s="750"/>
      <c r="H661" s="56">
        <v>2003</v>
      </c>
      <c r="I661" s="57">
        <v>93558</v>
      </c>
      <c r="J661" s="57">
        <v>93558</v>
      </c>
    </row>
    <row r="662" spans="4:10" hidden="1" outlineLevel="1" x14ac:dyDescent="0.45">
      <c r="D662" s="750"/>
      <c r="E662" s="750"/>
      <c r="F662" s="750"/>
      <c r="G662" s="750"/>
      <c r="H662" s="56">
        <v>2004</v>
      </c>
      <c r="I662" s="57">
        <v>28739</v>
      </c>
      <c r="J662" s="57">
        <v>28739</v>
      </c>
    </row>
    <row r="663" spans="4:10" hidden="1" outlineLevel="1" x14ac:dyDescent="0.45">
      <c r="D663" s="750"/>
      <c r="E663" s="750"/>
      <c r="F663" s="750"/>
      <c r="G663" s="750"/>
      <c r="H663" s="56">
        <v>2005</v>
      </c>
      <c r="I663" s="57">
        <v>40839</v>
      </c>
      <c r="J663" s="57">
        <v>40839</v>
      </c>
    </row>
    <row r="664" spans="4:10" hidden="1" outlineLevel="1" x14ac:dyDescent="0.45">
      <c r="D664" s="750"/>
      <c r="E664" s="750"/>
      <c r="F664" s="750"/>
      <c r="G664" s="750"/>
      <c r="H664" s="56">
        <v>2006</v>
      </c>
      <c r="I664" s="57">
        <v>96403</v>
      </c>
      <c r="J664" s="57">
        <v>96403</v>
      </c>
    </row>
    <row r="665" spans="4:10" hidden="1" outlineLevel="1" x14ac:dyDescent="0.45">
      <c r="D665" s="750"/>
      <c r="E665" s="750"/>
      <c r="F665" s="750"/>
      <c r="G665" s="750"/>
      <c r="H665" s="56">
        <v>2007</v>
      </c>
      <c r="I665" s="57">
        <v>98525</v>
      </c>
      <c r="J665" s="57">
        <v>98525</v>
      </c>
    </row>
    <row r="666" spans="4:10" hidden="1" outlineLevel="1" x14ac:dyDescent="0.45">
      <c r="D666" s="750"/>
      <c r="E666" s="750"/>
      <c r="F666" s="750"/>
      <c r="G666" s="750"/>
      <c r="H666" s="56">
        <v>2008</v>
      </c>
      <c r="I666" s="57">
        <v>119770</v>
      </c>
      <c r="J666" s="57">
        <v>119770</v>
      </c>
    </row>
    <row r="667" spans="4:10" hidden="1" outlineLevel="1" x14ac:dyDescent="0.45">
      <c r="D667" s="750"/>
      <c r="E667" s="750"/>
      <c r="F667" s="750"/>
      <c r="G667" s="750"/>
      <c r="H667" s="56">
        <v>2009</v>
      </c>
      <c r="I667" s="57">
        <v>88802</v>
      </c>
      <c r="J667" s="57">
        <v>88802</v>
      </c>
    </row>
    <row r="668" spans="4:10" hidden="1" outlineLevel="1" x14ac:dyDescent="0.45">
      <c r="D668" s="750"/>
      <c r="E668" s="750"/>
      <c r="F668" s="750"/>
      <c r="G668" s="750"/>
      <c r="H668" s="56">
        <v>2010</v>
      </c>
      <c r="I668" s="57">
        <v>117263</v>
      </c>
      <c r="J668" s="57">
        <v>117263</v>
      </c>
    </row>
    <row r="669" spans="4:10" hidden="1" outlineLevel="1" x14ac:dyDescent="0.45">
      <c r="D669" s="750"/>
      <c r="E669" s="750"/>
      <c r="F669" s="750"/>
      <c r="G669" s="750"/>
      <c r="H669" s="56">
        <v>2011</v>
      </c>
      <c r="I669" s="57">
        <v>163929</v>
      </c>
      <c r="J669" s="57">
        <v>163929</v>
      </c>
    </row>
    <row r="670" spans="4:10" hidden="1" outlineLevel="1" x14ac:dyDescent="0.45">
      <c r="D670" s="750"/>
      <c r="E670" s="750"/>
      <c r="F670" s="750"/>
      <c r="G670" s="750"/>
      <c r="H670" s="56">
        <v>2012</v>
      </c>
      <c r="I670" s="57">
        <v>159212</v>
      </c>
      <c r="J670" s="57">
        <v>159212</v>
      </c>
    </row>
    <row r="671" spans="4:10" hidden="1" outlineLevel="1" x14ac:dyDescent="0.45">
      <c r="D671" s="750"/>
      <c r="E671" s="750"/>
      <c r="F671" s="750"/>
      <c r="G671" s="750"/>
      <c r="H671" s="56">
        <v>2013</v>
      </c>
      <c r="I671" s="57">
        <v>135563</v>
      </c>
      <c r="J671" s="57">
        <v>135563</v>
      </c>
    </row>
    <row r="672" spans="4:10" hidden="1" outlineLevel="1" x14ac:dyDescent="0.45">
      <c r="D672" s="750"/>
      <c r="E672" s="750"/>
      <c r="F672" s="750"/>
      <c r="G672" s="750"/>
      <c r="H672" s="56">
        <v>2014</v>
      </c>
      <c r="I672" s="57">
        <v>145005</v>
      </c>
      <c r="J672" s="57">
        <v>145005</v>
      </c>
    </row>
    <row r="673" spans="4:10" hidden="1" outlineLevel="1" x14ac:dyDescent="0.45">
      <c r="D673" s="750"/>
      <c r="E673" s="750"/>
      <c r="F673" s="750"/>
      <c r="G673" s="750"/>
      <c r="H673" s="56">
        <v>2015</v>
      </c>
      <c r="I673" s="57">
        <v>127844</v>
      </c>
      <c r="J673" s="57">
        <v>127844</v>
      </c>
    </row>
    <row r="674" spans="4:10" hidden="1" outlineLevel="1" x14ac:dyDescent="0.45">
      <c r="D674" s="750"/>
      <c r="E674" s="750"/>
      <c r="F674" s="750"/>
      <c r="G674" s="751"/>
      <c r="H674" s="56">
        <v>2016</v>
      </c>
      <c r="I674" s="57">
        <v>37648</v>
      </c>
      <c r="J674" s="57">
        <v>37648</v>
      </c>
    </row>
    <row r="675" spans="4:10" ht="16.5" hidden="1" customHeight="1" outlineLevel="1" x14ac:dyDescent="0.45">
      <c r="D675" s="750"/>
      <c r="E675" s="750"/>
      <c r="F675" s="750"/>
      <c r="G675" s="746" t="s">
        <v>142</v>
      </c>
      <c r="H675" s="748"/>
      <c r="I675" s="58">
        <v>2913401</v>
      </c>
      <c r="J675" s="58">
        <v>2913401</v>
      </c>
    </row>
    <row r="676" spans="4:10" hidden="1" outlineLevel="1" x14ac:dyDescent="0.45">
      <c r="D676" s="750"/>
      <c r="E676" s="750"/>
      <c r="F676" s="750"/>
      <c r="G676" s="749" t="s">
        <v>477</v>
      </c>
      <c r="H676" s="56">
        <v>1992</v>
      </c>
      <c r="I676" s="57">
        <v>7373</v>
      </c>
      <c r="J676" s="57">
        <v>7373</v>
      </c>
    </row>
    <row r="677" spans="4:10" hidden="1" outlineLevel="1" x14ac:dyDescent="0.45">
      <c r="D677" s="750"/>
      <c r="E677" s="750"/>
      <c r="F677" s="750"/>
      <c r="G677" s="750"/>
      <c r="H677" s="56">
        <v>1993</v>
      </c>
      <c r="I677" s="57">
        <v>5030</v>
      </c>
      <c r="J677" s="57">
        <v>5030</v>
      </c>
    </row>
    <row r="678" spans="4:10" hidden="1" outlineLevel="1" x14ac:dyDescent="0.45">
      <c r="D678" s="750"/>
      <c r="E678" s="750"/>
      <c r="F678" s="750"/>
      <c r="G678" s="750"/>
      <c r="H678" s="56">
        <v>1994</v>
      </c>
      <c r="I678" s="57">
        <v>1242</v>
      </c>
      <c r="J678" s="57">
        <v>1242</v>
      </c>
    </row>
    <row r="679" spans="4:10" hidden="1" outlineLevel="1" x14ac:dyDescent="0.45">
      <c r="D679" s="750"/>
      <c r="E679" s="750"/>
      <c r="F679" s="750"/>
      <c r="G679" s="750"/>
      <c r="H679" s="56">
        <v>1995</v>
      </c>
      <c r="I679" s="59">
        <v>978</v>
      </c>
      <c r="J679" s="59">
        <v>978</v>
      </c>
    </row>
    <row r="680" spans="4:10" hidden="1" outlineLevel="1" x14ac:dyDescent="0.45">
      <c r="D680" s="750"/>
      <c r="E680" s="750"/>
      <c r="F680" s="750"/>
      <c r="G680" s="750"/>
      <c r="H680" s="56">
        <v>1996</v>
      </c>
      <c r="I680" s="57">
        <v>1162</v>
      </c>
      <c r="J680" s="57">
        <v>1162</v>
      </c>
    </row>
    <row r="681" spans="4:10" hidden="1" outlineLevel="1" x14ac:dyDescent="0.45">
      <c r="D681" s="750"/>
      <c r="E681" s="750"/>
      <c r="F681" s="750"/>
      <c r="G681" s="750"/>
      <c r="H681" s="56">
        <v>1997</v>
      </c>
      <c r="I681" s="57">
        <v>9619</v>
      </c>
      <c r="J681" s="57">
        <v>9619</v>
      </c>
    </row>
    <row r="682" spans="4:10" hidden="1" outlineLevel="1" x14ac:dyDescent="0.45">
      <c r="D682" s="750"/>
      <c r="E682" s="750"/>
      <c r="F682" s="750"/>
      <c r="G682" s="750"/>
      <c r="H682" s="56">
        <v>1998</v>
      </c>
      <c r="I682" s="57">
        <v>1492</v>
      </c>
      <c r="J682" s="57">
        <v>1492</v>
      </c>
    </row>
    <row r="683" spans="4:10" hidden="1" outlineLevel="1" x14ac:dyDescent="0.45">
      <c r="D683" s="750"/>
      <c r="E683" s="750"/>
      <c r="F683" s="750"/>
      <c r="G683" s="750"/>
      <c r="H683" s="56">
        <v>1999</v>
      </c>
      <c r="I683" s="57">
        <v>2905</v>
      </c>
      <c r="J683" s="57">
        <v>2905</v>
      </c>
    </row>
    <row r="684" spans="4:10" hidden="1" outlineLevel="1" x14ac:dyDescent="0.45">
      <c r="D684" s="750"/>
      <c r="E684" s="750"/>
      <c r="F684" s="750"/>
      <c r="G684" s="750"/>
      <c r="H684" s="56">
        <v>2000</v>
      </c>
      <c r="I684" s="57">
        <v>12367</v>
      </c>
      <c r="J684" s="57">
        <v>12367</v>
      </c>
    </row>
    <row r="685" spans="4:10" hidden="1" outlineLevel="1" x14ac:dyDescent="0.45">
      <c r="D685" s="750"/>
      <c r="E685" s="750"/>
      <c r="F685" s="750"/>
      <c r="G685" s="750"/>
      <c r="H685" s="56">
        <v>2001</v>
      </c>
      <c r="I685" s="57">
        <v>47871</v>
      </c>
      <c r="J685" s="57">
        <v>47871</v>
      </c>
    </row>
    <row r="686" spans="4:10" hidden="1" outlineLevel="1" x14ac:dyDescent="0.45">
      <c r="D686" s="750"/>
      <c r="E686" s="750"/>
      <c r="F686" s="750"/>
      <c r="G686" s="750"/>
      <c r="H686" s="56">
        <v>2002</v>
      </c>
      <c r="I686" s="57">
        <v>35504</v>
      </c>
      <c r="J686" s="57">
        <v>35504</v>
      </c>
    </row>
    <row r="687" spans="4:10" hidden="1" outlineLevel="1" x14ac:dyDescent="0.45">
      <c r="D687" s="750"/>
      <c r="E687" s="750"/>
      <c r="F687" s="750"/>
      <c r="G687" s="750"/>
      <c r="H687" s="56">
        <v>2003</v>
      </c>
      <c r="I687" s="57">
        <v>75228</v>
      </c>
      <c r="J687" s="57">
        <v>75228</v>
      </c>
    </row>
    <row r="688" spans="4:10" hidden="1" outlineLevel="1" x14ac:dyDescent="0.45">
      <c r="D688" s="750"/>
      <c r="E688" s="750"/>
      <c r="F688" s="750"/>
      <c r="G688" s="750"/>
      <c r="H688" s="56">
        <v>2004</v>
      </c>
      <c r="I688" s="57">
        <v>111350</v>
      </c>
      <c r="J688" s="57">
        <v>111350</v>
      </c>
    </row>
    <row r="689" spans="4:10" hidden="1" outlineLevel="1" x14ac:dyDescent="0.45">
      <c r="D689" s="750"/>
      <c r="E689" s="750"/>
      <c r="F689" s="750"/>
      <c r="G689" s="750"/>
      <c r="H689" s="56">
        <v>2005</v>
      </c>
      <c r="I689" s="57">
        <v>74103</v>
      </c>
      <c r="J689" s="57">
        <v>74103</v>
      </c>
    </row>
    <row r="690" spans="4:10" hidden="1" outlineLevel="1" x14ac:dyDescent="0.45">
      <c r="D690" s="750"/>
      <c r="E690" s="750"/>
      <c r="F690" s="750"/>
      <c r="G690" s="750"/>
      <c r="H690" s="56">
        <v>2006</v>
      </c>
      <c r="I690" s="57">
        <v>31881</v>
      </c>
      <c r="J690" s="57">
        <v>31881</v>
      </c>
    </row>
    <row r="691" spans="4:10" hidden="1" outlineLevel="1" x14ac:dyDescent="0.45">
      <c r="D691" s="750"/>
      <c r="E691" s="750"/>
      <c r="F691" s="750"/>
      <c r="G691" s="750"/>
      <c r="H691" s="56">
        <v>2007</v>
      </c>
      <c r="I691" s="57">
        <v>34255</v>
      </c>
      <c r="J691" s="57">
        <v>34255</v>
      </c>
    </row>
    <row r="692" spans="4:10" hidden="1" outlineLevel="1" x14ac:dyDescent="0.45">
      <c r="D692" s="750"/>
      <c r="E692" s="750"/>
      <c r="F692" s="750"/>
      <c r="G692" s="750"/>
      <c r="H692" s="56">
        <v>2008</v>
      </c>
      <c r="I692" s="57">
        <v>21721</v>
      </c>
      <c r="J692" s="57">
        <v>21721</v>
      </c>
    </row>
    <row r="693" spans="4:10" hidden="1" outlineLevel="1" x14ac:dyDescent="0.45">
      <c r="D693" s="750"/>
      <c r="E693" s="750"/>
      <c r="F693" s="750"/>
      <c r="G693" s="750"/>
      <c r="H693" s="56">
        <v>2009</v>
      </c>
      <c r="I693" s="57">
        <v>21150</v>
      </c>
      <c r="J693" s="57">
        <v>21150</v>
      </c>
    </row>
    <row r="694" spans="4:10" hidden="1" outlineLevel="1" x14ac:dyDescent="0.45">
      <c r="D694" s="750"/>
      <c r="E694" s="750"/>
      <c r="F694" s="750"/>
      <c r="G694" s="750"/>
      <c r="H694" s="56">
        <v>2010</v>
      </c>
      <c r="I694" s="57">
        <v>59531</v>
      </c>
      <c r="J694" s="57">
        <v>59531</v>
      </c>
    </row>
    <row r="695" spans="4:10" hidden="1" outlineLevel="1" x14ac:dyDescent="0.45">
      <c r="D695" s="750"/>
      <c r="E695" s="750"/>
      <c r="F695" s="750"/>
      <c r="G695" s="750"/>
      <c r="H695" s="56">
        <v>2011</v>
      </c>
      <c r="I695" s="57">
        <v>40249</v>
      </c>
      <c r="J695" s="57">
        <v>40249</v>
      </c>
    </row>
    <row r="696" spans="4:10" hidden="1" outlineLevel="1" x14ac:dyDescent="0.45">
      <c r="D696" s="750"/>
      <c r="E696" s="750"/>
      <c r="F696" s="750"/>
      <c r="G696" s="750"/>
      <c r="H696" s="56">
        <v>2012</v>
      </c>
      <c r="I696" s="57">
        <v>33635</v>
      </c>
      <c r="J696" s="57">
        <v>33635</v>
      </c>
    </row>
    <row r="697" spans="4:10" hidden="1" outlineLevel="1" x14ac:dyDescent="0.45">
      <c r="D697" s="750"/>
      <c r="E697" s="750"/>
      <c r="F697" s="750"/>
      <c r="G697" s="750"/>
      <c r="H697" s="56">
        <v>2013</v>
      </c>
      <c r="I697" s="57">
        <v>52413</v>
      </c>
      <c r="J697" s="57">
        <v>52413</v>
      </c>
    </row>
    <row r="698" spans="4:10" hidden="1" outlineLevel="1" x14ac:dyDescent="0.45">
      <c r="D698" s="750"/>
      <c r="E698" s="750"/>
      <c r="F698" s="750"/>
      <c r="G698" s="750"/>
      <c r="H698" s="56">
        <v>2014</v>
      </c>
      <c r="I698" s="57">
        <v>50283</v>
      </c>
      <c r="J698" s="57">
        <v>50283</v>
      </c>
    </row>
    <row r="699" spans="4:10" hidden="1" outlineLevel="1" x14ac:dyDescent="0.45">
      <c r="D699" s="750"/>
      <c r="E699" s="750"/>
      <c r="F699" s="750"/>
      <c r="G699" s="750"/>
      <c r="H699" s="56">
        <v>2015</v>
      </c>
      <c r="I699" s="57">
        <v>37849</v>
      </c>
      <c r="J699" s="57">
        <v>37849</v>
      </c>
    </row>
    <row r="700" spans="4:10" hidden="1" outlineLevel="1" x14ac:dyDescent="0.45">
      <c r="D700" s="750"/>
      <c r="E700" s="750"/>
      <c r="F700" s="750"/>
      <c r="G700" s="751"/>
      <c r="H700" s="56">
        <v>2016</v>
      </c>
      <c r="I700" s="57">
        <v>19181</v>
      </c>
      <c r="J700" s="57">
        <v>19181</v>
      </c>
    </row>
    <row r="701" spans="4:10" ht="16.5" hidden="1" customHeight="1" outlineLevel="1" x14ac:dyDescent="0.45">
      <c r="D701" s="750"/>
      <c r="E701" s="750"/>
      <c r="F701" s="751"/>
      <c r="G701" s="746" t="s">
        <v>142</v>
      </c>
      <c r="H701" s="748"/>
      <c r="I701" s="58">
        <v>788372</v>
      </c>
      <c r="J701" s="58">
        <v>788372</v>
      </c>
    </row>
    <row r="702" spans="4:10" ht="16.5" hidden="1" customHeight="1" outlineLevel="1" x14ac:dyDescent="0.45">
      <c r="D702" s="750"/>
      <c r="E702" s="750"/>
      <c r="F702" s="743">
        <v>1991</v>
      </c>
      <c r="G702" s="744"/>
      <c r="H702" s="745"/>
      <c r="I702" s="60">
        <v>242388</v>
      </c>
      <c r="J702" s="61">
        <v>242388</v>
      </c>
    </row>
    <row r="703" spans="4:10" ht="16.5" hidden="1" customHeight="1" outlineLevel="1" x14ac:dyDescent="0.45">
      <c r="D703" s="750"/>
      <c r="E703" s="750"/>
      <c r="F703" s="743">
        <v>1992</v>
      </c>
      <c r="G703" s="744"/>
      <c r="H703" s="745"/>
      <c r="I703" s="60">
        <v>290250</v>
      </c>
      <c r="J703" s="61">
        <v>290250</v>
      </c>
    </row>
    <row r="704" spans="4:10" ht="16.5" hidden="1" customHeight="1" outlineLevel="1" x14ac:dyDescent="0.45">
      <c r="D704" s="750"/>
      <c r="E704" s="750"/>
      <c r="F704" s="743">
        <v>1993</v>
      </c>
      <c r="G704" s="744"/>
      <c r="H704" s="745"/>
      <c r="I704" s="60">
        <v>339915</v>
      </c>
      <c r="J704" s="61">
        <v>339915</v>
      </c>
    </row>
    <row r="705" spans="4:10" ht="16.5" hidden="1" customHeight="1" outlineLevel="1" x14ac:dyDescent="0.45">
      <c r="D705" s="750"/>
      <c r="E705" s="750"/>
      <c r="F705" s="743">
        <v>1994</v>
      </c>
      <c r="G705" s="744"/>
      <c r="H705" s="745"/>
      <c r="I705" s="60">
        <v>367552</v>
      </c>
      <c r="J705" s="61">
        <v>367552</v>
      </c>
    </row>
    <row r="706" spans="4:10" ht="16.5" hidden="1" customHeight="1" outlineLevel="1" x14ac:dyDescent="0.45">
      <c r="D706" s="750"/>
      <c r="E706" s="750"/>
      <c r="F706" s="743">
        <v>1995</v>
      </c>
      <c r="G706" s="744"/>
      <c r="H706" s="745"/>
      <c r="I706" s="60">
        <v>414841</v>
      </c>
      <c r="J706" s="61">
        <v>414841</v>
      </c>
    </row>
    <row r="707" spans="4:10" ht="16.5" hidden="1" customHeight="1" outlineLevel="1" x14ac:dyDescent="0.45">
      <c r="D707" s="750"/>
      <c r="E707" s="750"/>
      <c r="F707" s="743">
        <v>1996</v>
      </c>
      <c r="G707" s="744"/>
      <c r="H707" s="745"/>
      <c r="I707" s="60">
        <v>466910</v>
      </c>
      <c r="J707" s="61">
        <v>466910</v>
      </c>
    </row>
    <row r="708" spans="4:10" ht="16.5" hidden="1" customHeight="1" outlineLevel="1" x14ac:dyDescent="0.45">
      <c r="D708" s="750"/>
      <c r="E708" s="750"/>
      <c r="F708" s="743">
        <v>1997</v>
      </c>
      <c r="G708" s="744"/>
      <c r="H708" s="745"/>
      <c r="I708" s="60">
        <v>401522</v>
      </c>
      <c r="J708" s="61">
        <v>401522</v>
      </c>
    </row>
    <row r="709" spans="4:10" ht="16.5" hidden="1" customHeight="1" outlineLevel="1" x14ac:dyDescent="0.45">
      <c r="D709" s="750"/>
      <c r="E709" s="750"/>
      <c r="F709" s="743">
        <v>1998</v>
      </c>
      <c r="G709" s="744"/>
      <c r="H709" s="745"/>
      <c r="I709" s="60">
        <v>195756</v>
      </c>
      <c r="J709" s="61">
        <v>195756</v>
      </c>
    </row>
    <row r="710" spans="4:10" ht="16.5" hidden="1" customHeight="1" outlineLevel="1" x14ac:dyDescent="0.45">
      <c r="D710" s="750"/>
      <c r="E710" s="750"/>
      <c r="F710" s="743">
        <v>1999</v>
      </c>
      <c r="G710" s="744"/>
      <c r="H710" s="745"/>
      <c r="I710" s="60">
        <v>299963</v>
      </c>
      <c r="J710" s="61">
        <v>299963</v>
      </c>
    </row>
    <row r="711" spans="4:10" ht="16.5" hidden="1" customHeight="1" outlineLevel="1" x14ac:dyDescent="0.45">
      <c r="D711" s="750"/>
      <c r="E711" s="750"/>
      <c r="F711" s="743">
        <v>2000</v>
      </c>
      <c r="G711" s="744"/>
      <c r="H711" s="745"/>
      <c r="I711" s="60">
        <v>328916</v>
      </c>
      <c r="J711" s="61">
        <v>328916</v>
      </c>
    </row>
    <row r="712" spans="4:10" ht="16.5" hidden="1" customHeight="1" outlineLevel="1" x14ac:dyDescent="0.45">
      <c r="D712" s="750"/>
      <c r="E712" s="750"/>
      <c r="F712" s="743">
        <v>2001</v>
      </c>
      <c r="G712" s="744"/>
      <c r="H712" s="745"/>
      <c r="I712" s="60">
        <v>391295</v>
      </c>
      <c r="J712" s="61">
        <v>391295</v>
      </c>
    </row>
    <row r="713" spans="4:10" ht="16.5" hidden="1" customHeight="1" outlineLevel="1" x14ac:dyDescent="0.45">
      <c r="D713" s="750"/>
      <c r="E713" s="750"/>
      <c r="F713" s="743">
        <v>2002</v>
      </c>
      <c r="G713" s="744"/>
      <c r="H713" s="745"/>
      <c r="I713" s="60">
        <v>323157</v>
      </c>
      <c r="J713" s="61">
        <v>323157</v>
      </c>
    </row>
    <row r="714" spans="4:10" ht="16.5" hidden="1" customHeight="1" outlineLevel="1" x14ac:dyDescent="0.45">
      <c r="D714" s="750"/>
      <c r="E714" s="750"/>
      <c r="F714" s="743">
        <v>2003</v>
      </c>
      <c r="G714" s="744"/>
      <c r="H714" s="745"/>
      <c r="I714" s="60">
        <v>325937</v>
      </c>
      <c r="J714" s="61">
        <v>325937</v>
      </c>
    </row>
    <row r="715" spans="4:10" ht="16.5" hidden="1" customHeight="1" outlineLevel="1" x14ac:dyDescent="0.45">
      <c r="D715" s="750"/>
      <c r="E715" s="750"/>
      <c r="F715" s="743">
        <v>2004</v>
      </c>
      <c r="G715" s="744"/>
      <c r="H715" s="745"/>
      <c r="I715" s="60">
        <v>484053</v>
      </c>
      <c r="J715" s="61">
        <v>484053</v>
      </c>
    </row>
    <row r="716" spans="4:10" ht="16.5" hidden="1" customHeight="1" outlineLevel="1" x14ac:dyDescent="0.45">
      <c r="D716" s="750"/>
      <c r="E716" s="750"/>
      <c r="F716" s="743">
        <v>2005</v>
      </c>
      <c r="G716" s="744"/>
      <c r="H716" s="745"/>
      <c r="I716" s="60">
        <v>521743</v>
      </c>
      <c r="J716" s="61">
        <v>521743</v>
      </c>
    </row>
    <row r="717" spans="4:10" ht="16.5" hidden="1" customHeight="1" outlineLevel="1" x14ac:dyDescent="0.45">
      <c r="D717" s="750"/>
      <c r="E717" s="750"/>
      <c r="F717" s="743">
        <v>2006</v>
      </c>
      <c r="G717" s="744"/>
      <c r="H717" s="745"/>
      <c r="I717" s="60">
        <v>550174</v>
      </c>
      <c r="J717" s="61">
        <v>550174</v>
      </c>
    </row>
    <row r="718" spans="4:10" ht="16.5" hidden="1" customHeight="1" outlineLevel="1" x14ac:dyDescent="0.45">
      <c r="D718" s="750"/>
      <c r="E718" s="750"/>
      <c r="F718" s="743">
        <v>2007</v>
      </c>
      <c r="G718" s="744"/>
      <c r="H718" s="745"/>
      <c r="I718" s="60">
        <v>577246</v>
      </c>
      <c r="J718" s="61">
        <v>577246</v>
      </c>
    </row>
    <row r="719" spans="4:10" ht="16.5" hidden="1" customHeight="1" outlineLevel="1" x14ac:dyDescent="0.45">
      <c r="D719" s="750"/>
      <c r="E719" s="750"/>
      <c r="F719" s="743">
        <v>2008</v>
      </c>
      <c r="G719" s="744"/>
      <c r="H719" s="745"/>
      <c r="I719" s="60">
        <v>571431</v>
      </c>
      <c r="J719" s="61">
        <v>571431</v>
      </c>
    </row>
    <row r="720" spans="4:10" ht="16.5" hidden="1" customHeight="1" outlineLevel="1" x14ac:dyDescent="0.45">
      <c r="D720" s="750"/>
      <c r="E720" s="750"/>
      <c r="F720" s="743">
        <v>2009</v>
      </c>
      <c r="G720" s="744"/>
      <c r="H720" s="745"/>
      <c r="I720" s="60">
        <v>695957</v>
      </c>
      <c r="J720" s="61">
        <v>695957</v>
      </c>
    </row>
    <row r="721" spans="4:10" ht="16.5" hidden="1" customHeight="1" outlineLevel="1" x14ac:dyDescent="0.45">
      <c r="D721" s="750"/>
      <c r="E721" s="750"/>
      <c r="F721" s="743">
        <v>2010</v>
      </c>
      <c r="G721" s="744"/>
      <c r="H721" s="745"/>
      <c r="I721" s="60">
        <v>835366</v>
      </c>
      <c r="J721" s="61">
        <v>835366</v>
      </c>
    </row>
    <row r="722" spans="4:10" ht="16.5" hidden="1" customHeight="1" outlineLevel="1" x14ac:dyDescent="0.45">
      <c r="D722" s="750"/>
      <c r="E722" s="750"/>
      <c r="F722" s="743">
        <v>2011</v>
      </c>
      <c r="G722" s="744"/>
      <c r="H722" s="745"/>
      <c r="I722" s="60">
        <v>885620</v>
      </c>
      <c r="J722" s="61">
        <v>885620</v>
      </c>
    </row>
    <row r="723" spans="4:10" ht="16.5" hidden="1" customHeight="1" outlineLevel="1" x14ac:dyDescent="0.45">
      <c r="D723" s="750"/>
      <c r="E723" s="750"/>
      <c r="F723" s="743">
        <v>2012</v>
      </c>
      <c r="G723" s="744"/>
      <c r="H723" s="745"/>
      <c r="I723" s="60">
        <v>957095</v>
      </c>
      <c r="J723" s="61">
        <v>957095</v>
      </c>
    </row>
    <row r="724" spans="4:10" ht="16.5" hidden="1" customHeight="1" outlineLevel="1" x14ac:dyDescent="0.45">
      <c r="D724" s="750"/>
      <c r="E724" s="750"/>
      <c r="F724" s="743">
        <v>2013</v>
      </c>
      <c r="G724" s="744"/>
      <c r="H724" s="745"/>
      <c r="I724" s="60">
        <v>952476</v>
      </c>
      <c r="J724" s="61">
        <v>952476</v>
      </c>
    </row>
    <row r="725" spans="4:10" ht="16.5" hidden="1" customHeight="1" outlineLevel="1" x14ac:dyDescent="0.45">
      <c r="D725" s="750"/>
      <c r="E725" s="750"/>
      <c r="F725" s="743">
        <v>2014</v>
      </c>
      <c r="G725" s="744"/>
      <c r="H725" s="745"/>
      <c r="I725" s="60">
        <v>962657</v>
      </c>
      <c r="J725" s="61">
        <v>962657</v>
      </c>
    </row>
    <row r="726" spans="4:10" ht="16.5" hidden="1" customHeight="1" outlineLevel="1" x14ac:dyDescent="0.45">
      <c r="D726" s="750"/>
      <c r="E726" s="750"/>
      <c r="F726" s="743">
        <v>2015</v>
      </c>
      <c r="G726" s="744"/>
      <c r="H726" s="745"/>
      <c r="I726" s="60">
        <v>889524</v>
      </c>
      <c r="J726" s="61">
        <v>889524</v>
      </c>
    </row>
    <row r="727" spans="4:10" ht="16.5" hidden="1" customHeight="1" outlineLevel="1" x14ac:dyDescent="0.45">
      <c r="D727" s="750"/>
      <c r="E727" s="750"/>
      <c r="F727" s="743">
        <v>2016</v>
      </c>
      <c r="G727" s="744"/>
      <c r="H727" s="745"/>
      <c r="I727" s="60">
        <v>267191</v>
      </c>
      <c r="J727" s="61">
        <v>267191</v>
      </c>
    </row>
    <row r="728" spans="4:10" ht="16.5" hidden="1" customHeight="1" outlineLevel="1" x14ac:dyDescent="0.45">
      <c r="D728" s="750"/>
      <c r="E728" s="750"/>
      <c r="F728" s="746" t="s">
        <v>145</v>
      </c>
      <c r="G728" s="747"/>
      <c r="H728" s="748"/>
      <c r="I728" s="58">
        <v>13538935</v>
      </c>
      <c r="J728" s="58">
        <v>13538935</v>
      </c>
    </row>
    <row r="729" spans="4:10" hidden="1" outlineLevel="1" x14ac:dyDescent="0.45">
      <c r="D729" s="750"/>
      <c r="E729" s="750"/>
      <c r="F729" s="749" t="s">
        <v>143</v>
      </c>
      <c r="G729" s="749" t="s">
        <v>475</v>
      </c>
      <c r="H729" s="56">
        <v>2008</v>
      </c>
      <c r="I729" s="57">
        <v>24613</v>
      </c>
      <c r="J729" s="57">
        <v>24613</v>
      </c>
    </row>
    <row r="730" spans="4:10" hidden="1" outlineLevel="1" x14ac:dyDescent="0.45">
      <c r="D730" s="750"/>
      <c r="E730" s="750"/>
      <c r="F730" s="750"/>
      <c r="G730" s="750"/>
      <c r="H730" s="56">
        <v>2009</v>
      </c>
      <c r="I730" s="57">
        <v>114176</v>
      </c>
      <c r="J730" s="57">
        <v>114176</v>
      </c>
    </row>
    <row r="731" spans="4:10" hidden="1" outlineLevel="1" x14ac:dyDescent="0.45">
      <c r="D731" s="750"/>
      <c r="E731" s="750"/>
      <c r="F731" s="750"/>
      <c r="G731" s="750"/>
      <c r="H731" s="56">
        <v>2010</v>
      </c>
      <c r="I731" s="57">
        <v>157949</v>
      </c>
      <c r="J731" s="57">
        <v>157949</v>
      </c>
    </row>
    <row r="732" spans="4:10" hidden="1" outlineLevel="1" x14ac:dyDescent="0.45">
      <c r="D732" s="750"/>
      <c r="E732" s="750"/>
      <c r="F732" s="750"/>
      <c r="G732" s="750"/>
      <c r="H732" s="56">
        <v>2011</v>
      </c>
      <c r="I732" s="57">
        <v>167501</v>
      </c>
      <c r="J732" s="57">
        <v>167501</v>
      </c>
    </row>
    <row r="733" spans="4:10" hidden="1" outlineLevel="1" x14ac:dyDescent="0.45">
      <c r="D733" s="750"/>
      <c r="E733" s="750"/>
      <c r="F733" s="750"/>
      <c r="G733" s="750"/>
      <c r="H733" s="56">
        <v>2012</v>
      </c>
      <c r="I733" s="57">
        <v>153817</v>
      </c>
      <c r="J733" s="57">
        <v>153817</v>
      </c>
    </row>
    <row r="734" spans="4:10" hidden="1" outlineLevel="1" x14ac:dyDescent="0.45">
      <c r="D734" s="750"/>
      <c r="E734" s="750"/>
      <c r="F734" s="750"/>
      <c r="G734" s="750"/>
      <c r="H734" s="56">
        <v>2013</v>
      </c>
      <c r="I734" s="57">
        <v>156831</v>
      </c>
      <c r="J734" s="57">
        <v>156831</v>
      </c>
    </row>
    <row r="735" spans="4:10" hidden="1" outlineLevel="1" x14ac:dyDescent="0.45">
      <c r="D735" s="750"/>
      <c r="E735" s="750"/>
      <c r="F735" s="750"/>
      <c r="G735" s="750"/>
      <c r="H735" s="56">
        <v>2014</v>
      </c>
      <c r="I735" s="57">
        <v>221213</v>
      </c>
      <c r="J735" s="57">
        <v>221213</v>
      </c>
    </row>
    <row r="736" spans="4:10" hidden="1" outlineLevel="1" x14ac:dyDescent="0.45">
      <c r="D736" s="750"/>
      <c r="E736" s="750"/>
      <c r="F736" s="750"/>
      <c r="G736" s="750"/>
      <c r="H736" s="56">
        <v>2015</v>
      </c>
      <c r="I736" s="57">
        <v>222612</v>
      </c>
      <c r="J736" s="57">
        <v>222612</v>
      </c>
    </row>
    <row r="737" spans="4:10" hidden="1" outlineLevel="1" x14ac:dyDescent="0.45">
      <c r="D737" s="750"/>
      <c r="E737" s="750"/>
      <c r="F737" s="750"/>
      <c r="G737" s="751"/>
      <c r="H737" s="56">
        <v>2016</v>
      </c>
      <c r="I737" s="57">
        <v>63498</v>
      </c>
      <c r="J737" s="57">
        <v>63498</v>
      </c>
    </row>
    <row r="738" spans="4:10" ht="16.5" hidden="1" customHeight="1" outlineLevel="1" x14ac:dyDescent="0.45">
      <c r="D738" s="750"/>
      <c r="E738" s="750"/>
      <c r="F738" s="750"/>
      <c r="G738" s="746" t="s">
        <v>142</v>
      </c>
      <c r="H738" s="748"/>
      <c r="I738" s="58">
        <v>1282210</v>
      </c>
      <c r="J738" s="58">
        <v>1282210</v>
      </c>
    </row>
    <row r="739" spans="4:10" hidden="1" outlineLevel="1" x14ac:dyDescent="0.45">
      <c r="D739" s="750"/>
      <c r="E739" s="750"/>
      <c r="F739" s="750"/>
      <c r="G739" s="749" t="s">
        <v>476</v>
      </c>
      <c r="H739" s="56">
        <v>1993</v>
      </c>
      <c r="I739" s="57">
        <v>5062</v>
      </c>
      <c r="J739" s="57">
        <v>5062</v>
      </c>
    </row>
    <row r="740" spans="4:10" hidden="1" outlineLevel="1" x14ac:dyDescent="0.45">
      <c r="D740" s="750"/>
      <c r="E740" s="750"/>
      <c r="F740" s="750"/>
      <c r="G740" s="750"/>
      <c r="H740" s="56">
        <v>1994</v>
      </c>
      <c r="I740" s="57">
        <v>14631</v>
      </c>
      <c r="J740" s="57">
        <v>14631</v>
      </c>
    </row>
    <row r="741" spans="4:10" hidden="1" outlineLevel="1" x14ac:dyDescent="0.45">
      <c r="D741" s="750"/>
      <c r="E741" s="750"/>
      <c r="F741" s="750"/>
      <c r="G741" s="750"/>
      <c r="H741" s="56">
        <v>1995</v>
      </c>
      <c r="I741" s="57">
        <v>24319</v>
      </c>
      <c r="J741" s="57">
        <v>24319</v>
      </c>
    </row>
    <row r="742" spans="4:10" hidden="1" outlineLevel="1" x14ac:dyDescent="0.45">
      <c r="D742" s="750"/>
      <c r="E742" s="750"/>
      <c r="F742" s="750"/>
      <c r="G742" s="750"/>
      <c r="H742" s="56">
        <v>1996</v>
      </c>
      <c r="I742" s="57">
        <v>4107</v>
      </c>
      <c r="J742" s="57">
        <v>4107</v>
      </c>
    </row>
    <row r="743" spans="4:10" hidden="1" outlineLevel="1" x14ac:dyDescent="0.45">
      <c r="D743" s="750"/>
      <c r="E743" s="750"/>
      <c r="F743" s="750"/>
      <c r="G743" s="750"/>
      <c r="H743" s="56">
        <v>1997</v>
      </c>
      <c r="I743" s="57">
        <v>3189</v>
      </c>
      <c r="J743" s="57">
        <v>3189</v>
      </c>
    </row>
    <row r="744" spans="4:10" hidden="1" outlineLevel="1" x14ac:dyDescent="0.45">
      <c r="D744" s="750"/>
      <c r="E744" s="750"/>
      <c r="F744" s="750"/>
      <c r="G744" s="750"/>
      <c r="H744" s="56">
        <v>1998</v>
      </c>
      <c r="I744" s="59">
        <v>900</v>
      </c>
      <c r="J744" s="59">
        <v>900</v>
      </c>
    </row>
    <row r="745" spans="4:10" hidden="1" outlineLevel="1" x14ac:dyDescent="0.45">
      <c r="D745" s="750"/>
      <c r="E745" s="750"/>
      <c r="F745" s="750"/>
      <c r="G745" s="750"/>
      <c r="H745" s="56">
        <v>1999</v>
      </c>
      <c r="I745" s="57">
        <v>7509</v>
      </c>
      <c r="J745" s="57">
        <v>7509</v>
      </c>
    </row>
    <row r="746" spans="4:10" hidden="1" outlineLevel="1" x14ac:dyDescent="0.45">
      <c r="D746" s="750"/>
      <c r="E746" s="750"/>
      <c r="F746" s="750"/>
      <c r="G746" s="750"/>
      <c r="H746" s="56">
        <v>2000</v>
      </c>
      <c r="I746" s="57">
        <v>12794</v>
      </c>
      <c r="J746" s="57">
        <v>12794</v>
      </c>
    </row>
    <row r="747" spans="4:10" hidden="1" outlineLevel="1" x14ac:dyDescent="0.45">
      <c r="D747" s="750"/>
      <c r="E747" s="750"/>
      <c r="F747" s="750"/>
      <c r="G747" s="750"/>
      <c r="H747" s="56">
        <v>2001</v>
      </c>
      <c r="I747" s="57">
        <v>7262</v>
      </c>
      <c r="J747" s="57">
        <v>7262</v>
      </c>
    </row>
    <row r="748" spans="4:10" hidden="1" outlineLevel="1" x14ac:dyDescent="0.45">
      <c r="D748" s="750"/>
      <c r="E748" s="750"/>
      <c r="F748" s="750"/>
      <c r="G748" s="750"/>
      <c r="H748" s="56">
        <v>2002</v>
      </c>
      <c r="I748" s="57">
        <v>4663</v>
      </c>
      <c r="J748" s="57">
        <v>4663</v>
      </c>
    </row>
    <row r="749" spans="4:10" hidden="1" outlineLevel="1" x14ac:dyDescent="0.45">
      <c r="D749" s="750"/>
      <c r="E749" s="750"/>
      <c r="F749" s="750"/>
      <c r="G749" s="750"/>
      <c r="H749" s="56">
        <v>2003</v>
      </c>
      <c r="I749" s="57">
        <v>1100</v>
      </c>
      <c r="J749" s="57">
        <v>1100</v>
      </c>
    </row>
    <row r="750" spans="4:10" hidden="1" outlineLevel="1" x14ac:dyDescent="0.45">
      <c r="D750" s="750"/>
      <c r="E750" s="750"/>
      <c r="F750" s="750"/>
      <c r="G750" s="750"/>
      <c r="H750" s="56">
        <v>2004</v>
      </c>
      <c r="I750" s="57">
        <v>27739</v>
      </c>
      <c r="J750" s="57">
        <v>27739</v>
      </c>
    </row>
    <row r="751" spans="4:10" hidden="1" outlineLevel="1" x14ac:dyDescent="0.45">
      <c r="D751" s="750"/>
      <c r="E751" s="750"/>
      <c r="F751" s="750"/>
      <c r="G751" s="750"/>
      <c r="H751" s="56">
        <v>2005</v>
      </c>
      <c r="I751" s="57">
        <v>56969</v>
      </c>
      <c r="J751" s="57">
        <v>56969</v>
      </c>
    </row>
    <row r="752" spans="4:10" hidden="1" outlineLevel="1" x14ac:dyDescent="0.45">
      <c r="D752" s="750"/>
      <c r="E752" s="750"/>
      <c r="F752" s="750"/>
      <c r="G752" s="750"/>
      <c r="H752" s="56">
        <v>2006</v>
      </c>
      <c r="I752" s="57">
        <v>36233</v>
      </c>
      <c r="J752" s="57">
        <v>36233</v>
      </c>
    </row>
    <row r="753" spans="4:10" hidden="1" outlineLevel="1" x14ac:dyDescent="0.45">
      <c r="D753" s="750"/>
      <c r="E753" s="750"/>
      <c r="F753" s="750"/>
      <c r="G753" s="750"/>
      <c r="H753" s="56">
        <v>2007</v>
      </c>
      <c r="I753" s="57">
        <v>36265</v>
      </c>
      <c r="J753" s="57">
        <v>36265</v>
      </c>
    </row>
    <row r="754" spans="4:10" hidden="1" outlineLevel="1" x14ac:dyDescent="0.45">
      <c r="D754" s="750"/>
      <c r="E754" s="750"/>
      <c r="F754" s="750"/>
      <c r="G754" s="750"/>
      <c r="H754" s="56">
        <v>2008</v>
      </c>
      <c r="I754" s="57">
        <v>21790</v>
      </c>
      <c r="J754" s="57">
        <v>21790</v>
      </c>
    </row>
    <row r="755" spans="4:10" hidden="1" outlineLevel="1" x14ac:dyDescent="0.45">
      <c r="D755" s="750"/>
      <c r="E755" s="750"/>
      <c r="F755" s="750"/>
      <c r="G755" s="750"/>
      <c r="H755" s="56">
        <v>2009</v>
      </c>
      <c r="I755" s="57">
        <v>47654</v>
      </c>
      <c r="J755" s="57">
        <v>47654</v>
      </c>
    </row>
    <row r="756" spans="4:10" hidden="1" outlineLevel="1" x14ac:dyDescent="0.45">
      <c r="D756" s="750"/>
      <c r="E756" s="750"/>
      <c r="F756" s="750"/>
      <c r="G756" s="750"/>
      <c r="H756" s="56">
        <v>2010</v>
      </c>
      <c r="I756" s="57">
        <v>135689</v>
      </c>
      <c r="J756" s="57">
        <v>135689</v>
      </c>
    </row>
    <row r="757" spans="4:10" hidden="1" outlineLevel="1" x14ac:dyDescent="0.45">
      <c r="D757" s="750"/>
      <c r="E757" s="750"/>
      <c r="F757" s="750"/>
      <c r="G757" s="750"/>
      <c r="H757" s="56">
        <v>2011</v>
      </c>
      <c r="I757" s="57">
        <v>210014</v>
      </c>
      <c r="J757" s="57">
        <v>210014</v>
      </c>
    </row>
    <row r="758" spans="4:10" hidden="1" outlineLevel="1" x14ac:dyDescent="0.45">
      <c r="D758" s="750"/>
      <c r="E758" s="750"/>
      <c r="F758" s="750"/>
      <c r="G758" s="750"/>
      <c r="H758" s="56">
        <v>2012</v>
      </c>
      <c r="I758" s="57">
        <v>189062</v>
      </c>
      <c r="J758" s="57">
        <v>189062</v>
      </c>
    </row>
    <row r="759" spans="4:10" hidden="1" outlineLevel="1" x14ac:dyDescent="0.45">
      <c r="D759" s="750"/>
      <c r="E759" s="750"/>
      <c r="F759" s="750"/>
      <c r="G759" s="750"/>
      <c r="H759" s="56">
        <v>2013</v>
      </c>
      <c r="I759" s="57">
        <v>186810</v>
      </c>
      <c r="J759" s="57">
        <v>186810</v>
      </c>
    </row>
    <row r="760" spans="4:10" hidden="1" outlineLevel="1" x14ac:dyDescent="0.45">
      <c r="D760" s="750"/>
      <c r="E760" s="750"/>
      <c r="F760" s="750"/>
      <c r="G760" s="750"/>
      <c r="H760" s="56">
        <v>2014</v>
      </c>
      <c r="I760" s="57">
        <v>192862</v>
      </c>
      <c r="J760" s="57">
        <v>192862</v>
      </c>
    </row>
    <row r="761" spans="4:10" hidden="1" outlineLevel="1" x14ac:dyDescent="0.45">
      <c r="D761" s="750"/>
      <c r="E761" s="750"/>
      <c r="F761" s="750"/>
      <c r="G761" s="750"/>
      <c r="H761" s="56">
        <v>2015</v>
      </c>
      <c r="I761" s="57">
        <v>220596</v>
      </c>
      <c r="J761" s="57">
        <v>220596</v>
      </c>
    </row>
    <row r="762" spans="4:10" hidden="1" outlineLevel="1" x14ac:dyDescent="0.45">
      <c r="D762" s="750"/>
      <c r="E762" s="750"/>
      <c r="F762" s="750"/>
      <c r="G762" s="751"/>
      <c r="H762" s="56">
        <v>2016</v>
      </c>
      <c r="I762" s="57">
        <v>88720</v>
      </c>
      <c r="J762" s="57">
        <v>88720</v>
      </c>
    </row>
    <row r="763" spans="4:10" ht="16.5" hidden="1" customHeight="1" outlineLevel="1" x14ac:dyDescent="0.45">
      <c r="D763" s="750"/>
      <c r="E763" s="750"/>
      <c r="F763" s="750"/>
      <c r="G763" s="746" t="s">
        <v>142</v>
      </c>
      <c r="H763" s="748"/>
      <c r="I763" s="58">
        <v>1535939</v>
      </c>
      <c r="J763" s="58">
        <v>1535939</v>
      </c>
    </row>
    <row r="764" spans="4:10" hidden="1" outlineLevel="1" x14ac:dyDescent="0.45">
      <c r="D764" s="750"/>
      <c r="E764" s="750"/>
      <c r="F764" s="750"/>
      <c r="G764" s="749" t="s">
        <v>477</v>
      </c>
      <c r="H764" s="56">
        <v>1992</v>
      </c>
      <c r="I764" s="59">
        <v>10</v>
      </c>
      <c r="J764" s="59">
        <v>10</v>
      </c>
    </row>
    <row r="765" spans="4:10" hidden="1" outlineLevel="1" x14ac:dyDescent="0.45">
      <c r="D765" s="750"/>
      <c r="E765" s="750"/>
      <c r="F765" s="750"/>
      <c r="G765" s="750"/>
      <c r="H765" s="56">
        <v>1993</v>
      </c>
      <c r="I765" s="57">
        <v>9506</v>
      </c>
      <c r="J765" s="57">
        <v>9506</v>
      </c>
    </row>
    <row r="766" spans="4:10" hidden="1" outlineLevel="1" x14ac:dyDescent="0.45">
      <c r="D766" s="750"/>
      <c r="E766" s="750"/>
      <c r="F766" s="750"/>
      <c r="G766" s="750"/>
      <c r="H766" s="56">
        <v>1994</v>
      </c>
      <c r="I766" s="57">
        <v>12171</v>
      </c>
      <c r="J766" s="57">
        <v>12171</v>
      </c>
    </row>
    <row r="767" spans="4:10" hidden="1" outlineLevel="1" x14ac:dyDescent="0.45">
      <c r="D767" s="750"/>
      <c r="E767" s="750"/>
      <c r="F767" s="750"/>
      <c r="G767" s="750"/>
      <c r="H767" s="56">
        <v>1995</v>
      </c>
      <c r="I767" s="57">
        <v>12609</v>
      </c>
      <c r="J767" s="57">
        <v>12609</v>
      </c>
    </row>
    <row r="768" spans="4:10" hidden="1" outlineLevel="1" x14ac:dyDescent="0.45">
      <c r="D768" s="750"/>
      <c r="E768" s="750"/>
      <c r="F768" s="750"/>
      <c r="G768" s="750"/>
      <c r="H768" s="56">
        <v>1996</v>
      </c>
      <c r="I768" s="57">
        <v>41497</v>
      </c>
      <c r="J768" s="57">
        <v>41497</v>
      </c>
    </row>
    <row r="769" spans="4:10" hidden="1" outlineLevel="1" x14ac:dyDescent="0.45">
      <c r="D769" s="750"/>
      <c r="E769" s="750"/>
      <c r="F769" s="750"/>
      <c r="G769" s="750"/>
      <c r="H769" s="56">
        <v>1997</v>
      </c>
      <c r="I769" s="57">
        <v>60892</v>
      </c>
      <c r="J769" s="57">
        <v>60892</v>
      </c>
    </row>
    <row r="770" spans="4:10" hidden="1" outlineLevel="1" x14ac:dyDescent="0.45">
      <c r="D770" s="750"/>
      <c r="E770" s="750"/>
      <c r="F770" s="750"/>
      <c r="G770" s="750"/>
      <c r="H770" s="56">
        <v>1998</v>
      </c>
      <c r="I770" s="57">
        <v>50060</v>
      </c>
      <c r="J770" s="57">
        <v>50060</v>
      </c>
    </row>
    <row r="771" spans="4:10" hidden="1" outlineLevel="1" x14ac:dyDescent="0.45">
      <c r="D771" s="750"/>
      <c r="E771" s="750"/>
      <c r="F771" s="750"/>
      <c r="G771" s="750"/>
      <c r="H771" s="56">
        <v>1999</v>
      </c>
      <c r="I771" s="57">
        <v>92014</v>
      </c>
      <c r="J771" s="57">
        <v>92014</v>
      </c>
    </row>
    <row r="772" spans="4:10" hidden="1" outlineLevel="1" x14ac:dyDescent="0.45">
      <c r="D772" s="750"/>
      <c r="E772" s="750"/>
      <c r="F772" s="750"/>
      <c r="G772" s="750"/>
      <c r="H772" s="56">
        <v>2000</v>
      </c>
      <c r="I772" s="57">
        <v>113502</v>
      </c>
      <c r="J772" s="57">
        <v>113502</v>
      </c>
    </row>
    <row r="773" spans="4:10" hidden="1" outlineLevel="1" x14ac:dyDescent="0.45">
      <c r="D773" s="750"/>
      <c r="E773" s="750"/>
      <c r="F773" s="750"/>
      <c r="G773" s="750"/>
      <c r="H773" s="56">
        <v>2001</v>
      </c>
      <c r="I773" s="57">
        <v>71828</v>
      </c>
      <c r="J773" s="57">
        <v>71828</v>
      </c>
    </row>
    <row r="774" spans="4:10" hidden="1" outlineLevel="1" x14ac:dyDescent="0.45">
      <c r="D774" s="750"/>
      <c r="E774" s="750"/>
      <c r="F774" s="750"/>
      <c r="G774" s="750"/>
      <c r="H774" s="56">
        <v>2002</v>
      </c>
      <c r="I774" s="57">
        <v>127208</v>
      </c>
      <c r="J774" s="57">
        <v>127208</v>
      </c>
    </row>
    <row r="775" spans="4:10" hidden="1" outlineLevel="1" x14ac:dyDescent="0.45">
      <c r="D775" s="750"/>
      <c r="E775" s="750"/>
      <c r="F775" s="750"/>
      <c r="G775" s="750"/>
      <c r="H775" s="56">
        <v>2003</v>
      </c>
      <c r="I775" s="57">
        <v>165164</v>
      </c>
      <c r="J775" s="57">
        <v>165164</v>
      </c>
    </row>
    <row r="776" spans="4:10" hidden="1" outlineLevel="1" x14ac:dyDescent="0.45">
      <c r="D776" s="750"/>
      <c r="E776" s="750"/>
      <c r="F776" s="750"/>
      <c r="G776" s="750"/>
      <c r="H776" s="56">
        <v>2004</v>
      </c>
      <c r="I776" s="57">
        <v>195447</v>
      </c>
      <c r="J776" s="57">
        <v>195447</v>
      </c>
    </row>
    <row r="777" spans="4:10" hidden="1" outlineLevel="1" x14ac:dyDescent="0.45">
      <c r="D777" s="750"/>
      <c r="E777" s="750"/>
      <c r="F777" s="750"/>
      <c r="G777" s="750"/>
      <c r="H777" s="56">
        <v>2005</v>
      </c>
      <c r="I777" s="57">
        <v>267362</v>
      </c>
      <c r="J777" s="57">
        <v>267362</v>
      </c>
    </row>
    <row r="778" spans="4:10" hidden="1" outlineLevel="1" x14ac:dyDescent="0.45">
      <c r="D778" s="750"/>
      <c r="E778" s="750"/>
      <c r="F778" s="750"/>
      <c r="G778" s="750"/>
      <c r="H778" s="56">
        <v>2006</v>
      </c>
      <c r="I778" s="57">
        <v>262417</v>
      </c>
      <c r="J778" s="57">
        <v>262417</v>
      </c>
    </row>
    <row r="779" spans="4:10" hidden="1" outlineLevel="1" x14ac:dyDescent="0.45">
      <c r="D779" s="750"/>
      <c r="E779" s="750"/>
      <c r="F779" s="750"/>
      <c r="G779" s="750"/>
      <c r="H779" s="56">
        <v>2007</v>
      </c>
      <c r="I779" s="57">
        <v>214811</v>
      </c>
      <c r="J779" s="57">
        <v>214811</v>
      </c>
    </row>
    <row r="780" spans="4:10" hidden="1" outlineLevel="1" x14ac:dyDescent="0.45">
      <c r="D780" s="750"/>
      <c r="E780" s="750"/>
      <c r="F780" s="750"/>
      <c r="G780" s="750"/>
      <c r="H780" s="56">
        <v>2008</v>
      </c>
      <c r="I780" s="57">
        <v>199733</v>
      </c>
      <c r="J780" s="57">
        <v>199733</v>
      </c>
    </row>
    <row r="781" spans="4:10" hidden="1" outlineLevel="1" x14ac:dyDescent="0.45">
      <c r="D781" s="750"/>
      <c r="E781" s="750"/>
      <c r="F781" s="750"/>
      <c r="G781" s="750"/>
      <c r="H781" s="56">
        <v>2009</v>
      </c>
      <c r="I781" s="57">
        <v>109535</v>
      </c>
      <c r="J781" s="57">
        <v>109535</v>
      </c>
    </row>
    <row r="782" spans="4:10" hidden="1" outlineLevel="1" x14ac:dyDescent="0.45">
      <c r="D782" s="750"/>
      <c r="E782" s="750"/>
      <c r="F782" s="750"/>
      <c r="G782" s="750"/>
      <c r="H782" s="56">
        <v>2010</v>
      </c>
      <c r="I782" s="57">
        <v>92416</v>
      </c>
      <c r="J782" s="57">
        <v>92416</v>
      </c>
    </row>
    <row r="783" spans="4:10" hidden="1" outlineLevel="1" x14ac:dyDescent="0.45">
      <c r="D783" s="750"/>
      <c r="E783" s="750"/>
      <c r="F783" s="750"/>
      <c r="G783" s="750"/>
      <c r="H783" s="56">
        <v>2011</v>
      </c>
      <c r="I783" s="57">
        <v>115453</v>
      </c>
      <c r="J783" s="57">
        <v>115453</v>
      </c>
    </row>
    <row r="784" spans="4:10" hidden="1" outlineLevel="1" x14ac:dyDescent="0.45">
      <c r="D784" s="750"/>
      <c r="E784" s="750"/>
      <c r="F784" s="750"/>
      <c r="G784" s="750"/>
      <c r="H784" s="56">
        <v>2012</v>
      </c>
      <c r="I784" s="57">
        <v>98920</v>
      </c>
      <c r="J784" s="57">
        <v>98920</v>
      </c>
    </row>
    <row r="785" spans="4:10" hidden="1" outlineLevel="1" x14ac:dyDescent="0.45">
      <c r="D785" s="750"/>
      <c r="E785" s="750"/>
      <c r="F785" s="750"/>
      <c r="G785" s="750"/>
      <c r="H785" s="56">
        <v>2013</v>
      </c>
      <c r="I785" s="57">
        <v>90343</v>
      </c>
      <c r="J785" s="57">
        <v>90343</v>
      </c>
    </row>
    <row r="786" spans="4:10" hidden="1" outlineLevel="1" x14ac:dyDescent="0.45">
      <c r="D786" s="750"/>
      <c r="E786" s="750"/>
      <c r="F786" s="750"/>
      <c r="G786" s="750"/>
      <c r="H786" s="56">
        <v>2014</v>
      </c>
      <c r="I786" s="57">
        <v>103718</v>
      </c>
      <c r="J786" s="57">
        <v>103718</v>
      </c>
    </row>
    <row r="787" spans="4:10" hidden="1" outlineLevel="1" x14ac:dyDescent="0.45">
      <c r="D787" s="750"/>
      <c r="E787" s="750"/>
      <c r="F787" s="750"/>
      <c r="G787" s="750"/>
      <c r="H787" s="56">
        <v>2015</v>
      </c>
      <c r="I787" s="57">
        <v>100192</v>
      </c>
      <c r="J787" s="57">
        <v>100192</v>
      </c>
    </row>
    <row r="788" spans="4:10" hidden="1" outlineLevel="1" x14ac:dyDescent="0.45">
      <c r="D788" s="750"/>
      <c r="E788" s="750"/>
      <c r="F788" s="750"/>
      <c r="G788" s="751"/>
      <c r="H788" s="56">
        <v>2016</v>
      </c>
      <c r="I788" s="57">
        <v>27961</v>
      </c>
      <c r="J788" s="57">
        <v>27961</v>
      </c>
    </row>
    <row r="789" spans="4:10" ht="16.5" hidden="1" customHeight="1" outlineLevel="1" x14ac:dyDescent="0.45">
      <c r="D789" s="750"/>
      <c r="E789" s="750"/>
      <c r="F789" s="751"/>
      <c r="G789" s="746" t="s">
        <v>142</v>
      </c>
      <c r="H789" s="748"/>
      <c r="I789" s="58">
        <v>2634769</v>
      </c>
      <c r="J789" s="58">
        <v>2634769</v>
      </c>
    </row>
    <row r="790" spans="4:10" ht="16.5" hidden="1" customHeight="1" outlineLevel="1" x14ac:dyDescent="0.45">
      <c r="D790" s="750"/>
      <c r="E790" s="750"/>
      <c r="F790" s="743">
        <v>1991</v>
      </c>
      <c r="G790" s="744"/>
      <c r="H790" s="745"/>
      <c r="I790" s="63">
        <v>0</v>
      </c>
      <c r="J790" s="64">
        <v>0</v>
      </c>
    </row>
    <row r="791" spans="4:10" ht="16.5" hidden="1" customHeight="1" outlineLevel="1" x14ac:dyDescent="0.45">
      <c r="D791" s="750"/>
      <c r="E791" s="750"/>
      <c r="F791" s="743">
        <v>1992</v>
      </c>
      <c r="G791" s="744"/>
      <c r="H791" s="745"/>
      <c r="I791" s="63">
        <v>10</v>
      </c>
      <c r="J791" s="64">
        <v>10</v>
      </c>
    </row>
    <row r="792" spans="4:10" ht="16.5" hidden="1" customHeight="1" outlineLevel="1" x14ac:dyDescent="0.45">
      <c r="D792" s="750"/>
      <c r="E792" s="750"/>
      <c r="F792" s="743">
        <v>1993</v>
      </c>
      <c r="G792" s="744"/>
      <c r="H792" s="745"/>
      <c r="I792" s="60">
        <v>14568</v>
      </c>
      <c r="J792" s="61">
        <v>14568</v>
      </c>
    </row>
    <row r="793" spans="4:10" ht="16.5" hidden="1" customHeight="1" outlineLevel="1" x14ac:dyDescent="0.45">
      <c r="D793" s="750"/>
      <c r="E793" s="750"/>
      <c r="F793" s="743">
        <v>1994</v>
      </c>
      <c r="G793" s="744"/>
      <c r="H793" s="745"/>
      <c r="I793" s="60">
        <v>26802</v>
      </c>
      <c r="J793" s="61">
        <v>26802</v>
      </c>
    </row>
    <row r="794" spans="4:10" ht="16.5" hidden="1" customHeight="1" outlineLevel="1" x14ac:dyDescent="0.45">
      <c r="D794" s="750"/>
      <c r="E794" s="750"/>
      <c r="F794" s="743">
        <v>1995</v>
      </c>
      <c r="G794" s="744"/>
      <c r="H794" s="745"/>
      <c r="I794" s="60">
        <v>36928</v>
      </c>
      <c r="J794" s="61">
        <v>36928</v>
      </c>
    </row>
    <row r="795" spans="4:10" ht="16.5" hidden="1" customHeight="1" outlineLevel="1" x14ac:dyDescent="0.45">
      <c r="D795" s="750"/>
      <c r="E795" s="750"/>
      <c r="F795" s="743">
        <v>1996</v>
      </c>
      <c r="G795" s="744"/>
      <c r="H795" s="745"/>
      <c r="I795" s="60">
        <v>45604</v>
      </c>
      <c r="J795" s="61">
        <v>45604</v>
      </c>
    </row>
    <row r="796" spans="4:10" ht="16.5" hidden="1" customHeight="1" outlineLevel="1" x14ac:dyDescent="0.45">
      <c r="D796" s="750"/>
      <c r="E796" s="750"/>
      <c r="F796" s="743">
        <v>1997</v>
      </c>
      <c r="G796" s="744"/>
      <c r="H796" s="745"/>
      <c r="I796" s="60">
        <v>64081</v>
      </c>
      <c r="J796" s="61">
        <v>64081</v>
      </c>
    </row>
    <row r="797" spans="4:10" ht="16.5" hidden="1" customHeight="1" outlineLevel="1" x14ac:dyDescent="0.45">
      <c r="D797" s="750"/>
      <c r="E797" s="750"/>
      <c r="F797" s="743">
        <v>1998</v>
      </c>
      <c r="G797" s="744"/>
      <c r="H797" s="745"/>
      <c r="I797" s="60">
        <v>50960</v>
      </c>
      <c r="J797" s="61">
        <v>50960</v>
      </c>
    </row>
    <row r="798" spans="4:10" ht="16.5" hidden="1" customHeight="1" outlineLevel="1" x14ac:dyDescent="0.45">
      <c r="D798" s="750"/>
      <c r="E798" s="750"/>
      <c r="F798" s="743">
        <v>1999</v>
      </c>
      <c r="G798" s="744"/>
      <c r="H798" s="745"/>
      <c r="I798" s="60">
        <v>99523</v>
      </c>
      <c r="J798" s="61">
        <v>99523</v>
      </c>
    </row>
    <row r="799" spans="4:10" ht="16.5" hidden="1" customHeight="1" outlineLevel="1" x14ac:dyDescent="0.45">
      <c r="D799" s="750"/>
      <c r="E799" s="750"/>
      <c r="F799" s="743">
        <v>2000</v>
      </c>
      <c r="G799" s="744"/>
      <c r="H799" s="745"/>
      <c r="I799" s="60">
        <v>126296</v>
      </c>
      <c r="J799" s="61">
        <v>126296</v>
      </c>
    </row>
    <row r="800" spans="4:10" ht="16.5" hidden="1" customHeight="1" outlineLevel="1" x14ac:dyDescent="0.45">
      <c r="D800" s="750"/>
      <c r="E800" s="750"/>
      <c r="F800" s="743">
        <v>2001</v>
      </c>
      <c r="G800" s="744"/>
      <c r="H800" s="745"/>
      <c r="I800" s="60">
        <v>79090</v>
      </c>
      <c r="J800" s="61">
        <v>79090</v>
      </c>
    </row>
    <row r="801" spans="4:10" ht="16.5" hidden="1" customHeight="1" outlineLevel="1" x14ac:dyDescent="0.45">
      <c r="D801" s="750"/>
      <c r="E801" s="750"/>
      <c r="F801" s="743">
        <v>2002</v>
      </c>
      <c r="G801" s="744"/>
      <c r="H801" s="745"/>
      <c r="I801" s="60">
        <v>131871</v>
      </c>
      <c r="J801" s="61">
        <v>131871</v>
      </c>
    </row>
    <row r="802" spans="4:10" ht="16.5" hidden="1" customHeight="1" outlineLevel="1" x14ac:dyDescent="0.45">
      <c r="D802" s="750"/>
      <c r="E802" s="750"/>
      <c r="F802" s="743">
        <v>2003</v>
      </c>
      <c r="G802" s="744"/>
      <c r="H802" s="745"/>
      <c r="I802" s="60">
        <v>166264</v>
      </c>
      <c r="J802" s="61">
        <v>166264</v>
      </c>
    </row>
    <row r="803" spans="4:10" ht="16.5" hidden="1" customHeight="1" outlineLevel="1" x14ac:dyDescent="0.45">
      <c r="D803" s="750"/>
      <c r="E803" s="750"/>
      <c r="F803" s="743">
        <v>2004</v>
      </c>
      <c r="G803" s="744"/>
      <c r="H803" s="745"/>
      <c r="I803" s="60">
        <v>223186</v>
      </c>
      <c r="J803" s="61">
        <v>223186</v>
      </c>
    </row>
    <row r="804" spans="4:10" ht="16.5" hidden="1" customHeight="1" outlineLevel="1" x14ac:dyDescent="0.45">
      <c r="D804" s="750"/>
      <c r="E804" s="750"/>
      <c r="F804" s="743">
        <v>2005</v>
      </c>
      <c r="G804" s="744"/>
      <c r="H804" s="745"/>
      <c r="I804" s="60">
        <v>324331</v>
      </c>
      <c r="J804" s="61">
        <v>324331</v>
      </c>
    </row>
    <row r="805" spans="4:10" ht="16.5" hidden="1" customHeight="1" outlineLevel="1" x14ac:dyDescent="0.45">
      <c r="D805" s="750"/>
      <c r="E805" s="750"/>
      <c r="F805" s="743">
        <v>2006</v>
      </c>
      <c r="G805" s="744"/>
      <c r="H805" s="745"/>
      <c r="I805" s="60">
        <v>298650</v>
      </c>
      <c r="J805" s="61">
        <v>298650</v>
      </c>
    </row>
    <row r="806" spans="4:10" ht="16.5" hidden="1" customHeight="1" outlineLevel="1" x14ac:dyDescent="0.45">
      <c r="D806" s="750"/>
      <c r="E806" s="750"/>
      <c r="F806" s="743">
        <v>2007</v>
      </c>
      <c r="G806" s="744"/>
      <c r="H806" s="745"/>
      <c r="I806" s="60">
        <v>251076</v>
      </c>
      <c r="J806" s="61">
        <v>251076</v>
      </c>
    </row>
    <row r="807" spans="4:10" ht="16.5" hidden="1" customHeight="1" outlineLevel="1" x14ac:dyDescent="0.45">
      <c r="D807" s="750"/>
      <c r="E807" s="750"/>
      <c r="F807" s="743">
        <v>2008</v>
      </c>
      <c r="G807" s="744"/>
      <c r="H807" s="745"/>
      <c r="I807" s="60">
        <v>246136</v>
      </c>
      <c r="J807" s="61">
        <v>246136</v>
      </c>
    </row>
    <row r="808" spans="4:10" ht="16.5" hidden="1" customHeight="1" outlineLevel="1" x14ac:dyDescent="0.45">
      <c r="D808" s="750"/>
      <c r="E808" s="750"/>
      <c r="F808" s="743">
        <v>2009</v>
      </c>
      <c r="G808" s="744"/>
      <c r="H808" s="745"/>
      <c r="I808" s="60">
        <v>271365</v>
      </c>
      <c r="J808" s="61">
        <v>271365</v>
      </c>
    </row>
    <row r="809" spans="4:10" ht="16.5" hidden="1" customHeight="1" outlineLevel="1" x14ac:dyDescent="0.45">
      <c r="D809" s="750"/>
      <c r="E809" s="750"/>
      <c r="F809" s="743">
        <v>2010</v>
      </c>
      <c r="G809" s="744"/>
      <c r="H809" s="745"/>
      <c r="I809" s="60">
        <v>386054</v>
      </c>
      <c r="J809" s="61">
        <v>386054</v>
      </c>
    </row>
    <row r="810" spans="4:10" ht="16.5" hidden="1" customHeight="1" outlineLevel="1" x14ac:dyDescent="0.45">
      <c r="D810" s="750"/>
      <c r="E810" s="750"/>
      <c r="F810" s="743">
        <v>2011</v>
      </c>
      <c r="G810" s="744"/>
      <c r="H810" s="745"/>
      <c r="I810" s="60">
        <v>492968</v>
      </c>
      <c r="J810" s="61">
        <v>492968</v>
      </c>
    </row>
    <row r="811" spans="4:10" ht="16.5" hidden="1" customHeight="1" outlineLevel="1" x14ac:dyDescent="0.45">
      <c r="D811" s="750"/>
      <c r="E811" s="750"/>
      <c r="F811" s="743">
        <v>2012</v>
      </c>
      <c r="G811" s="744"/>
      <c r="H811" s="745"/>
      <c r="I811" s="60">
        <v>441799</v>
      </c>
      <c r="J811" s="61">
        <v>441799</v>
      </c>
    </row>
    <row r="812" spans="4:10" ht="16.5" hidden="1" customHeight="1" outlineLevel="1" x14ac:dyDescent="0.45">
      <c r="D812" s="750"/>
      <c r="E812" s="750"/>
      <c r="F812" s="743">
        <v>2013</v>
      </c>
      <c r="G812" s="744"/>
      <c r="H812" s="745"/>
      <c r="I812" s="60">
        <v>433984</v>
      </c>
      <c r="J812" s="61">
        <v>433984</v>
      </c>
    </row>
    <row r="813" spans="4:10" ht="16.5" hidden="1" customHeight="1" outlineLevel="1" x14ac:dyDescent="0.45">
      <c r="D813" s="750"/>
      <c r="E813" s="750"/>
      <c r="F813" s="743">
        <v>2014</v>
      </c>
      <c r="G813" s="744"/>
      <c r="H813" s="745"/>
      <c r="I813" s="60">
        <v>517793</v>
      </c>
      <c r="J813" s="61">
        <v>517793</v>
      </c>
    </row>
    <row r="814" spans="4:10" ht="16.5" hidden="1" customHeight="1" outlineLevel="1" x14ac:dyDescent="0.45">
      <c r="D814" s="750"/>
      <c r="E814" s="750"/>
      <c r="F814" s="743">
        <v>2015</v>
      </c>
      <c r="G814" s="744"/>
      <c r="H814" s="745"/>
      <c r="I814" s="60">
        <v>543400</v>
      </c>
      <c r="J814" s="61">
        <v>543400</v>
      </c>
    </row>
    <row r="815" spans="4:10" ht="16.5" hidden="1" customHeight="1" outlineLevel="1" x14ac:dyDescent="0.45">
      <c r="D815" s="750"/>
      <c r="E815" s="750"/>
      <c r="F815" s="743">
        <v>2016</v>
      </c>
      <c r="G815" s="744"/>
      <c r="H815" s="745"/>
      <c r="I815" s="60">
        <v>180179</v>
      </c>
      <c r="J815" s="61">
        <v>180179</v>
      </c>
    </row>
    <row r="816" spans="4:10" ht="16.5" hidden="1" customHeight="1" outlineLevel="1" x14ac:dyDescent="0.45">
      <c r="D816" s="750"/>
      <c r="E816" s="750"/>
      <c r="F816" s="746" t="s">
        <v>145</v>
      </c>
      <c r="G816" s="747"/>
      <c r="H816" s="748"/>
      <c r="I816" s="58">
        <v>5452918</v>
      </c>
      <c r="J816" s="58">
        <v>5452918</v>
      </c>
    </row>
    <row r="817" spans="4:10" hidden="1" outlineLevel="1" x14ac:dyDescent="0.45">
      <c r="D817" s="750"/>
      <c r="E817" s="750"/>
      <c r="F817" s="749" t="s">
        <v>144</v>
      </c>
      <c r="G817" s="749" t="s">
        <v>476</v>
      </c>
      <c r="H817" s="56">
        <v>1999</v>
      </c>
      <c r="I817" s="57">
        <v>59985</v>
      </c>
      <c r="J817" s="57">
        <v>59985</v>
      </c>
    </row>
    <row r="818" spans="4:10" hidden="1" outlineLevel="1" x14ac:dyDescent="0.45">
      <c r="D818" s="750"/>
      <c r="E818" s="750"/>
      <c r="F818" s="750"/>
      <c r="G818" s="750"/>
      <c r="H818" s="56">
        <v>2000</v>
      </c>
      <c r="I818" s="57">
        <v>96482</v>
      </c>
      <c r="J818" s="57">
        <v>96482</v>
      </c>
    </row>
    <row r="819" spans="4:10" hidden="1" outlineLevel="1" x14ac:dyDescent="0.45">
      <c r="D819" s="750"/>
      <c r="E819" s="750"/>
      <c r="F819" s="750"/>
      <c r="G819" s="750"/>
      <c r="H819" s="56">
        <v>2001</v>
      </c>
      <c r="I819" s="57">
        <v>61863</v>
      </c>
      <c r="J819" s="57">
        <v>61863</v>
      </c>
    </row>
    <row r="820" spans="4:10" hidden="1" outlineLevel="1" x14ac:dyDescent="0.45">
      <c r="D820" s="750"/>
      <c r="E820" s="750"/>
      <c r="F820" s="750"/>
      <c r="G820" s="750"/>
      <c r="H820" s="56">
        <v>2002</v>
      </c>
      <c r="I820" s="57">
        <v>74438</v>
      </c>
      <c r="J820" s="57">
        <v>74438</v>
      </c>
    </row>
    <row r="821" spans="4:10" hidden="1" outlineLevel="1" x14ac:dyDescent="0.45">
      <c r="D821" s="750"/>
      <c r="E821" s="750"/>
      <c r="F821" s="750"/>
      <c r="G821" s="750"/>
      <c r="H821" s="56">
        <v>2003</v>
      </c>
      <c r="I821" s="57">
        <v>69354</v>
      </c>
      <c r="J821" s="57">
        <v>69354</v>
      </c>
    </row>
    <row r="822" spans="4:10" hidden="1" outlineLevel="1" x14ac:dyDescent="0.45">
      <c r="D822" s="750"/>
      <c r="E822" s="750"/>
      <c r="F822" s="750"/>
      <c r="G822" s="750"/>
      <c r="H822" s="56">
        <v>2004</v>
      </c>
      <c r="I822" s="57">
        <v>50271</v>
      </c>
      <c r="J822" s="57">
        <v>50271</v>
      </c>
    </row>
    <row r="823" spans="4:10" hidden="1" outlineLevel="1" x14ac:dyDescent="0.45">
      <c r="D823" s="750"/>
      <c r="E823" s="750"/>
      <c r="F823" s="750"/>
      <c r="G823" s="750"/>
      <c r="H823" s="56">
        <v>2005</v>
      </c>
      <c r="I823" s="57">
        <v>39855</v>
      </c>
      <c r="J823" s="57">
        <v>39855</v>
      </c>
    </row>
    <row r="824" spans="4:10" hidden="1" outlineLevel="1" x14ac:dyDescent="0.45">
      <c r="D824" s="750"/>
      <c r="E824" s="750"/>
      <c r="F824" s="750"/>
      <c r="G824" s="750"/>
      <c r="H824" s="56">
        <v>2006</v>
      </c>
      <c r="I824" s="57">
        <v>81725</v>
      </c>
      <c r="J824" s="57">
        <v>81725</v>
      </c>
    </row>
    <row r="825" spans="4:10" hidden="1" outlineLevel="1" x14ac:dyDescent="0.45">
      <c r="D825" s="750"/>
      <c r="E825" s="750"/>
      <c r="F825" s="750"/>
      <c r="G825" s="750"/>
      <c r="H825" s="56">
        <v>2007</v>
      </c>
      <c r="I825" s="57">
        <v>108183</v>
      </c>
      <c r="J825" s="57">
        <v>108183</v>
      </c>
    </row>
    <row r="826" spans="4:10" hidden="1" outlineLevel="1" x14ac:dyDescent="0.45">
      <c r="D826" s="750"/>
      <c r="E826" s="750"/>
      <c r="F826" s="750"/>
      <c r="G826" s="750"/>
      <c r="H826" s="56">
        <v>2008</v>
      </c>
      <c r="I826" s="57">
        <v>86580</v>
      </c>
      <c r="J826" s="57">
        <v>86580</v>
      </c>
    </row>
    <row r="827" spans="4:10" hidden="1" outlineLevel="1" x14ac:dyDescent="0.45">
      <c r="D827" s="750"/>
      <c r="E827" s="750"/>
      <c r="F827" s="750"/>
      <c r="G827" s="750"/>
      <c r="H827" s="56">
        <v>2009</v>
      </c>
      <c r="I827" s="57">
        <v>42048</v>
      </c>
      <c r="J827" s="57">
        <v>42048</v>
      </c>
    </row>
    <row r="828" spans="4:10" hidden="1" outlineLevel="1" x14ac:dyDescent="0.45">
      <c r="D828" s="750"/>
      <c r="E828" s="750"/>
      <c r="F828" s="750"/>
      <c r="G828" s="750"/>
      <c r="H828" s="56">
        <v>2010</v>
      </c>
      <c r="I828" s="57">
        <v>45367</v>
      </c>
      <c r="J828" s="57">
        <v>45367</v>
      </c>
    </row>
    <row r="829" spans="4:10" hidden="1" outlineLevel="1" x14ac:dyDescent="0.45">
      <c r="D829" s="750"/>
      <c r="E829" s="750"/>
      <c r="F829" s="750"/>
      <c r="G829" s="750"/>
      <c r="H829" s="56">
        <v>2011</v>
      </c>
      <c r="I829" s="57">
        <v>38938</v>
      </c>
      <c r="J829" s="57">
        <v>38938</v>
      </c>
    </row>
    <row r="830" spans="4:10" hidden="1" outlineLevel="1" x14ac:dyDescent="0.45">
      <c r="D830" s="750"/>
      <c r="E830" s="750"/>
      <c r="F830" s="750"/>
      <c r="G830" s="750"/>
      <c r="H830" s="56">
        <v>2012</v>
      </c>
      <c r="I830" s="57">
        <v>30132</v>
      </c>
      <c r="J830" s="57">
        <v>30132</v>
      </c>
    </row>
    <row r="831" spans="4:10" hidden="1" outlineLevel="1" x14ac:dyDescent="0.45">
      <c r="D831" s="750"/>
      <c r="E831" s="750"/>
      <c r="F831" s="750"/>
      <c r="G831" s="750"/>
      <c r="H831" s="56">
        <v>2013</v>
      </c>
      <c r="I831" s="57">
        <v>61914</v>
      </c>
      <c r="J831" s="57">
        <v>61914</v>
      </c>
    </row>
    <row r="832" spans="4:10" hidden="1" outlineLevel="1" x14ac:dyDescent="0.45">
      <c r="D832" s="750"/>
      <c r="E832" s="750"/>
      <c r="F832" s="750"/>
      <c r="G832" s="750"/>
      <c r="H832" s="56">
        <v>2014</v>
      </c>
      <c r="I832" s="57">
        <v>48043</v>
      </c>
      <c r="J832" s="57">
        <v>48043</v>
      </c>
    </row>
    <row r="833" spans="4:10" hidden="1" outlineLevel="1" x14ac:dyDescent="0.45">
      <c r="D833" s="750"/>
      <c r="E833" s="750"/>
      <c r="F833" s="750"/>
      <c r="G833" s="750"/>
      <c r="H833" s="56">
        <v>2015</v>
      </c>
      <c r="I833" s="57">
        <v>36562</v>
      </c>
      <c r="J833" s="57">
        <v>36562</v>
      </c>
    </row>
    <row r="834" spans="4:10" hidden="1" outlineLevel="1" x14ac:dyDescent="0.45">
      <c r="D834" s="750"/>
      <c r="E834" s="750"/>
      <c r="F834" s="750"/>
      <c r="G834" s="751"/>
      <c r="H834" s="56">
        <v>2016</v>
      </c>
      <c r="I834" s="57">
        <v>10248</v>
      </c>
      <c r="J834" s="57">
        <v>10248</v>
      </c>
    </row>
    <row r="835" spans="4:10" ht="16.5" hidden="1" customHeight="1" outlineLevel="1" x14ac:dyDescent="0.45">
      <c r="D835" s="750"/>
      <c r="E835" s="750"/>
      <c r="F835" s="750"/>
      <c r="G835" s="746" t="s">
        <v>142</v>
      </c>
      <c r="H835" s="748"/>
      <c r="I835" s="58">
        <v>1041988</v>
      </c>
      <c r="J835" s="58">
        <v>1041988</v>
      </c>
    </row>
    <row r="836" spans="4:10" hidden="1" outlineLevel="1" x14ac:dyDescent="0.45">
      <c r="D836" s="750"/>
      <c r="E836" s="750"/>
      <c r="F836" s="750"/>
      <c r="G836" s="749" t="s">
        <v>477</v>
      </c>
      <c r="H836" s="56">
        <v>1997</v>
      </c>
      <c r="I836" s="59">
        <v>135</v>
      </c>
      <c r="J836" s="59">
        <v>135</v>
      </c>
    </row>
    <row r="837" spans="4:10" hidden="1" outlineLevel="1" x14ac:dyDescent="0.45">
      <c r="D837" s="750"/>
      <c r="E837" s="750"/>
      <c r="F837" s="750"/>
      <c r="G837" s="750"/>
      <c r="H837" s="56">
        <v>1998</v>
      </c>
      <c r="I837" s="57">
        <v>33337</v>
      </c>
      <c r="J837" s="57">
        <v>33337</v>
      </c>
    </row>
    <row r="838" spans="4:10" hidden="1" outlineLevel="1" x14ac:dyDescent="0.45">
      <c r="D838" s="750"/>
      <c r="E838" s="750"/>
      <c r="F838" s="750"/>
      <c r="G838" s="750"/>
      <c r="H838" s="56">
        <v>1999</v>
      </c>
      <c r="I838" s="57">
        <v>89737</v>
      </c>
      <c r="J838" s="57">
        <v>89737</v>
      </c>
    </row>
    <row r="839" spans="4:10" hidden="1" outlineLevel="1" x14ac:dyDescent="0.45">
      <c r="D839" s="750"/>
      <c r="E839" s="750"/>
      <c r="F839" s="750"/>
      <c r="G839" s="750"/>
      <c r="H839" s="56">
        <v>2000</v>
      </c>
      <c r="I839" s="57">
        <v>96182</v>
      </c>
      <c r="J839" s="57">
        <v>96182</v>
      </c>
    </row>
    <row r="840" spans="4:10" hidden="1" outlineLevel="1" x14ac:dyDescent="0.45">
      <c r="D840" s="750"/>
      <c r="E840" s="750"/>
      <c r="F840" s="750"/>
      <c r="G840" s="750"/>
      <c r="H840" s="56">
        <v>2001</v>
      </c>
      <c r="I840" s="57">
        <v>130102</v>
      </c>
      <c r="J840" s="57">
        <v>130102</v>
      </c>
    </row>
    <row r="841" spans="4:10" hidden="1" outlineLevel="1" x14ac:dyDescent="0.45">
      <c r="D841" s="750"/>
      <c r="E841" s="750"/>
      <c r="F841" s="750"/>
      <c r="G841" s="750"/>
      <c r="H841" s="56">
        <v>2002</v>
      </c>
      <c r="I841" s="57">
        <v>155688</v>
      </c>
      <c r="J841" s="57">
        <v>155688</v>
      </c>
    </row>
    <row r="842" spans="4:10" hidden="1" outlineLevel="1" x14ac:dyDescent="0.45">
      <c r="D842" s="750"/>
      <c r="E842" s="750"/>
      <c r="F842" s="750"/>
      <c r="G842" s="750"/>
      <c r="H842" s="56">
        <v>2003</v>
      </c>
      <c r="I842" s="57">
        <v>147780</v>
      </c>
      <c r="J842" s="57">
        <v>147780</v>
      </c>
    </row>
    <row r="843" spans="4:10" hidden="1" outlineLevel="1" x14ac:dyDescent="0.45">
      <c r="D843" s="750"/>
      <c r="E843" s="750"/>
      <c r="F843" s="750"/>
      <c r="G843" s="750"/>
      <c r="H843" s="56">
        <v>2004</v>
      </c>
      <c r="I843" s="57">
        <v>139792</v>
      </c>
      <c r="J843" s="57">
        <v>139792</v>
      </c>
    </row>
    <row r="844" spans="4:10" hidden="1" outlineLevel="1" x14ac:dyDescent="0.45">
      <c r="D844" s="750"/>
      <c r="E844" s="750"/>
      <c r="F844" s="750"/>
      <c r="G844" s="750"/>
      <c r="H844" s="56">
        <v>2005</v>
      </c>
      <c r="I844" s="57">
        <v>114211</v>
      </c>
      <c r="J844" s="57">
        <v>114211</v>
      </c>
    </row>
    <row r="845" spans="4:10" hidden="1" outlineLevel="1" x14ac:dyDescent="0.45">
      <c r="D845" s="750"/>
      <c r="E845" s="750"/>
      <c r="F845" s="750"/>
      <c r="G845" s="750"/>
      <c r="H845" s="56">
        <v>2006</v>
      </c>
      <c r="I845" s="57">
        <v>135912</v>
      </c>
      <c r="J845" s="57">
        <v>135912</v>
      </c>
    </row>
    <row r="846" spans="4:10" hidden="1" outlineLevel="1" x14ac:dyDescent="0.45">
      <c r="D846" s="750"/>
      <c r="E846" s="750"/>
      <c r="F846" s="750"/>
      <c r="G846" s="750"/>
      <c r="H846" s="56">
        <v>2007</v>
      </c>
      <c r="I846" s="57">
        <v>99178</v>
      </c>
      <c r="J846" s="57">
        <v>99178</v>
      </c>
    </row>
    <row r="847" spans="4:10" hidden="1" outlineLevel="1" x14ac:dyDescent="0.45">
      <c r="D847" s="750"/>
      <c r="E847" s="750"/>
      <c r="F847" s="750"/>
      <c r="G847" s="750"/>
      <c r="H847" s="56">
        <v>2008</v>
      </c>
      <c r="I847" s="57">
        <v>66502</v>
      </c>
      <c r="J847" s="57">
        <v>66502</v>
      </c>
    </row>
    <row r="848" spans="4:10" hidden="1" outlineLevel="1" x14ac:dyDescent="0.45">
      <c r="D848" s="750"/>
      <c r="E848" s="750"/>
      <c r="F848" s="750"/>
      <c r="G848" s="750"/>
      <c r="H848" s="56">
        <v>2009</v>
      </c>
      <c r="I848" s="57">
        <v>49029</v>
      </c>
      <c r="J848" s="57">
        <v>49029</v>
      </c>
    </row>
    <row r="849" spans="4:10" hidden="1" outlineLevel="1" x14ac:dyDescent="0.45">
      <c r="D849" s="750"/>
      <c r="E849" s="750"/>
      <c r="F849" s="750"/>
      <c r="G849" s="750"/>
      <c r="H849" s="56">
        <v>2010</v>
      </c>
      <c r="I849" s="57">
        <v>53567</v>
      </c>
      <c r="J849" s="57">
        <v>53567</v>
      </c>
    </row>
    <row r="850" spans="4:10" hidden="1" outlineLevel="1" x14ac:dyDescent="0.45">
      <c r="D850" s="750"/>
      <c r="E850" s="750"/>
      <c r="F850" s="750"/>
      <c r="G850" s="750"/>
      <c r="H850" s="56">
        <v>2011</v>
      </c>
      <c r="I850" s="57">
        <v>61225</v>
      </c>
      <c r="J850" s="57">
        <v>61225</v>
      </c>
    </row>
    <row r="851" spans="4:10" hidden="1" outlineLevel="1" x14ac:dyDescent="0.45">
      <c r="D851" s="750"/>
      <c r="E851" s="750"/>
      <c r="F851" s="750"/>
      <c r="G851" s="750"/>
      <c r="H851" s="56">
        <v>2012</v>
      </c>
      <c r="I851" s="57">
        <v>56470</v>
      </c>
      <c r="J851" s="57">
        <v>56470</v>
      </c>
    </row>
    <row r="852" spans="4:10" hidden="1" outlineLevel="1" x14ac:dyDescent="0.45">
      <c r="D852" s="750"/>
      <c r="E852" s="750"/>
      <c r="F852" s="750"/>
      <c r="G852" s="750"/>
      <c r="H852" s="56">
        <v>2013</v>
      </c>
      <c r="I852" s="57">
        <v>48879</v>
      </c>
      <c r="J852" s="57">
        <v>48879</v>
      </c>
    </row>
    <row r="853" spans="4:10" hidden="1" outlineLevel="1" x14ac:dyDescent="0.45">
      <c r="D853" s="750"/>
      <c r="E853" s="750"/>
      <c r="F853" s="750"/>
      <c r="G853" s="750"/>
      <c r="H853" s="56">
        <v>2014</v>
      </c>
      <c r="I853" s="57">
        <v>74662</v>
      </c>
      <c r="J853" s="57">
        <v>74662</v>
      </c>
    </row>
    <row r="854" spans="4:10" hidden="1" outlineLevel="1" x14ac:dyDescent="0.45">
      <c r="D854" s="750"/>
      <c r="E854" s="750"/>
      <c r="F854" s="750"/>
      <c r="G854" s="750"/>
      <c r="H854" s="56">
        <v>2015</v>
      </c>
      <c r="I854" s="57">
        <v>137378</v>
      </c>
      <c r="J854" s="57">
        <v>137378</v>
      </c>
    </row>
    <row r="855" spans="4:10" hidden="1" outlineLevel="1" x14ac:dyDescent="0.45">
      <c r="D855" s="750"/>
      <c r="E855" s="750"/>
      <c r="F855" s="750"/>
      <c r="G855" s="751"/>
      <c r="H855" s="56">
        <v>2016</v>
      </c>
      <c r="I855" s="57">
        <v>38510</v>
      </c>
      <c r="J855" s="57">
        <v>38510</v>
      </c>
    </row>
    <row r="856" spans="4:10" ht="16.5" hidden="1" customHeight="1" outlineLevel="1" x14ac:dyDescent="0.45">
      <c r="D856" s="750"/>
      <c r="E856" s="750"/>
      <c r="F856" s="751"/>
      <c r="G856" s="746" t="s">
        <v>142</v>
      </c>
      <c r="H856" s="748"/>
      <c r="I856" s="58">
        <v>1728276</v>
      </c>
      <c r="J856" s="58">
        <v>1728276</v>
      </c>
    </row>
    <row r="857" spans="4:10" ht="16.5" hidden="1" customHeight="1" outlineLevel="1" x14ac:dyDescent="0.45">
      <c r="D857" s="750"/>
      <c r="E857" s="750"/>
      <c r="F857" s="743">
        <v>1991</v>
      </c>
      <c r="G857" s="744"/>
      <c r="H857" s="745"/>
      <c r="I857" s="63">
        <v>0</v>
      </c>
      <c r="J857" s="64">
        <v>0</v>
      </c>
    </row>
    <row r="858" spans="4:10" ht="16.5" hidden="1" customHeight="1" outlineLevel="1" x14ac:dyDescent="0.45">
      <c r="D858" s="750"/>
      <c r="E858" s="750"/>
      <c r="F858" s="743">
        <v>1992</v>
      </c>
      <c r="G858" s="744"/>
      <c r="H858" s="745"/>
      <c r="I858" s="63">
        <v>0</v>
      </c>
      <c r="J858" s="64">
        <v>0</v>
      </c>
    </row>
    <row r="859" spans="4:10" ht="16.5" hidden="1" customHeight="1" outlineLevel="1" x14ac:dyDescent="0.45">
      <c r="D859" s="750"/>
      <c r="E859" s="750"/>
      <c r="F859" s="743">
        <v>1993</v>
      </c>
      <c r="G859" s="744"/>
      <c r="H859" s="745"/>
      <c r="I859" s="63">
        <v>0</v>
      </c>
      <c r="J859" s="64">
        <v>0</v>
      </c>
    </row>
    <row r="860" spans="4:10" ht="16.5" hidden="1" customHeight="1" outlineLevel="1" x14ac:dyDescent="0.45">
      <c r="D860" s="750"/>
      <c r="E860" s="750"/>
      <c r="F860" s="743">
        <v>1994</v>
      </c>
      <c r="G860" s="744"/>
      <c r="H860" s="745"/>
      <c r="I860" s="63">
        <v>0</v>
      </c>
      <c r="J860" s="64">
        <v>0</v>
      </c>
    </row>
    <row r="861" spans="4:10" ht="16.5" hidden="1" customHeight="1" outlineLevel="1" x14ac:dyDescent="0.45">
      <c r="D861" s="750"/>
      <c r="E861" s="750"/>
      <c r="F861" s="743">
        <v>1995</v>
      </c>
      <c r="G861" s="744"/>
      <c r="H861" s="745"/>
      <c r="I861" s="63">
        <v>0</v>
      </c>
      <c r="J861" s="64">
        <v>0</v>
      </c>
    </row>
    <row r="862" spans="4:10" ht="16.5" hidden="1" customHeight="1" outlineLevel="1" x14ac:dyDescent="0.45">
      <c r="D862" s="750"/>
      <c r="E862" s="750"/>
      <c r="F862" s="743">
        <v>1996</v>
      </c>
      <c r="G862" s="744"/>
      <c r="H862" s="745"/>
      <c r="I862" s="63">
        <v>0</v>
      </c>
      <c r="J862" s="64">
        <v>0</v>
      </c>
    </row>
    <row r="863" spans="4:10" ht="16.5" hidden="1" customHeight="1" outlineLevel="1" x14ac:dyDescent="0.45">
      <c r="D863" s="750"/>
      <c r="E863" s="750"/>
      <c r="F863" s="743">
        <v>1997</v>
      </c>
      <c r="G863" s="744"/>
      <c r="H863" s="745"/>
      <c r="I863" s="63">
        <v>135</v>
      </c>
      <c r="J863" s="64">
        <v>135</v>
      </c>
    </row>
    <row r="864" spans="4:10" ht="16.5" hidden="1" customHeight="1" outlineLevel="1" x14ac:dyDescent="0.45">
      <c r="D864" s="750"/>
      <c r="E864" s="750"/>
      <c r="F864" s="743">
        <v>1998</v>
      </c>
      <c r="G864" s="744"/>
      <c r="H864" s="745"/>
      <c r="I864" s="60">
        <v>33337</v>
      </c>
      <c r="J864" s="61">
        <v>33337</v>
      </c>
    </row>
    <row r="865" spans="4:10" ht="16.5" hidden="1" customHeight="1" outlineLevel="1" x14ac:dyDescent="0.45">
      <c r="D865" s="750"/>
      <c r="E865" s="750"/>
      <c r="F865" s="743">
        <v>1999</v>
      </c>
      <c r="G865" s="744"/>
      <c r="H865" s="745"/>
      <c r="I865" s="60">
        <v>149722</v>
      </c>
      <c r="J865" s="61">
        <v>149722</v>
      </c>
    </row>
    <row r="866" spans="4:10" ht="16.5" hidden="1" customHeight="1" outlineLevel="1" x14ac:dyDescent="0.45">
      <c r="D866" s="750"/>
      <c r="E866" s="750"/>
      <c r="F866" s="743">
        <v>2000</v>
      </c>
      <c r="G866" s="744"/>
      <c r="H866" s="745"/>
      <c r="I866" s="60">
        <v>192664</v>
      </c>
      <c r="J866" s="61">
        <v>192664</v>
      </c>
    </row>
    <row r="867" spans="4:10" ht="16.5" hidden="1" customHeight="1" outlineLevel="1" x14ac:dyDescent="0.45">
      <c r="D867" s="750"/>
      <c r="E867" s="750"/>
      <c r="F867" s="743">
        <v>2001</v>
      </c>
      <c r="G867" s="744"/>
      <c r="H867" s="745"/>
      <c r="I867" s="60">
        <v>191965</v>
      </c>
      <c r="J867" s="61">
        <v>191965</v>
      </c>
    </row>
    <row r="868" spans="4:10" ht="16.5" hidden="1" customHeight="1" outlineLevel="1" x14ac:dyDescent="0.45">
      <c r="D868" s="750"/>
      <c r="E868" s="750"/>
      <c r="F868" s="743">
        <v>2002</v>
      </c>
      <c r="G868" s="744"/>
      <c r="H868" s="745"/>
      <c r="I868" s="60">
        <v>230126</v>
      </c>
      <c r="J868" s="61">
        <v>230126</v>
      </c>
    </row>
    <row r="869" spans="4:10" ht="16.5" hidden="1" customHeight="1" outlineLevel="1" x14ac:dyDescent="0.45">
      <c r="D869" s="750"/>
      <c r="E869" s="750"/>
      <c r="F869" s="743">
        <v>2003</v>
      </c>
      <c r="G869" s="744"/>
      <c r="H869" s="745"/>
      <c r="I869" s="60">
        <v>217134</v>
      </c>
      <c r="J869" s="61">
        <v>217134</v>
      </c>
    </row>
    <row r="870" spans="4:10" ht="16.5" hidden="1" customHeight="1" outlineLevel="1" x14ac:dyDescent="0.45">
      <c r="D870" s="750"/>
      <c r="E870" s="750"/>
      <c r="F870" s="743">
        <v>2004</v>
      </c>
      <c r="G870" s="744"/>
      <c r="H870" s="745"/>
      <c r="I870" s="60">
        <v>190063</v>
      </c>
      <c r="J870" s="61">
        <v>190063</v>
      </c>
    </row>
    <row r="871" spans="4:10" ht="16.5" hidden="1" customHeight="1" outlineLevel="1" x14ac:dyDescent="0.45">
      <c r="D871" s="750"/>
      <c r="E871" s="750"/>
      <c r="F871" s="743">
        <v>2005</v>
      </c>
      <c r="G871" s="744"/>
      <c r="H871" s="745"/>
      <c r="I871" s="60">
        <v>154066</v>
      </c>
      <c r="J871" s="61">
        <v>154066</v>
      </c>
    </row>
    <row r="872" spans="4:10" ht="16.5" hidden="1" customHeight="1" outlineLevel="1" x14ac:dyDescent="0.45">
      <c r="D872" s="750"/>
      <c r="E872" s="750"/>
      <c r="F872" s="743">
        <v>2006</v>
      </c>
      <c r="G872" s="744"/>
      <c r="H872" s="745"/>
      <c r="I872" s="60">
        <v>217637</v>
      </c>
      <c r="J872" s="61">
        <v>217637</v>
      </c>
    </row>
    <row r="873" spans="4:10" ht="16.5" hidden="1" customHeight="1" outlineLevel="1" x14ac:dyDescent="0.45">
      <c r="D873" s="750"/>
      <c r="E873" s="750"/>
      <c r="F873" s="743">
        <v>2007</v>
      </c>
      <c r="G873" s="744"/>
      <c r="H873" s="745"/>
      <c r="I873" s="60">
        <v>207361</v>
      </c>
      <c r="J873" s="61">
        <v>207361</v>
      </c>
    </row>
    <row r="874" spans="4:10" ht="16.5" hidden="1" customHeight="1" outlineLevel="1" x14ac:dyDescent="0.45">
      <c r="D874" s="750"/>
      <c r="E874" s="750"/>
      <c r="F874" s="743">
        <v>2008</v>
      </c>
      <c r="G874" s="744"/>
      <c r="H874" s="745"/>
      <c r="I874" s="60">
        <v>153082</v>
      </c>
      <c r="J874" s="61">
        <v>153082</v>
      </c>
    </row>
    <row r="875" spans="4:10" ht="16.5" hidden="1" customHeight="1" outlineLevel="1" x14ac:dyDescent="0.45">
      <c r="D875" s="750"/>
      <c r="E875" s="750"/>
      <c r="F875" s="743">
        <v>2009</v>
      </c>
      <c r="G875" s="744"/>
      <c r="H875" s="745"/>
      <c r="I875" s="60">
        <v>91077</v>
      </c>
      <c r="J875" s="61">
        <v>91077</v>
      </c>
    </row>
    <row r="876" spans="4:10" ht="16.5" hidden="1" customHeight="1" outlineLevel="1" x14ac:dyDescent="0.45">
      <c r="D876" s="750"/>
      <c r="E876" s="750"/>
      <c r="F876" s="743">
        <v>2010</v>
      </c>
      <c r="G876" s="744"/>
      <c r="H876" s="745"/>
      <c r="I876" s="60">
        <v>98934</v>
      </c>
      <c r="J876" s="61">
        <v>98934</v>
      </c>
    </row>
    <row r="877" spans="4:10" ht="16.5" hidden="1" customHeight="1" outlineLevel="1" x14ac:dyDescent="0.45">
      <c r="D877" s="750"/>
      <c r="E877" s="750"/>
      <c r="F877" s="743">
        <v>2011</v>
      </c>
      <c r="G877" s="744"/>
      <c r="H877" s="745"/>
      <c r="I877" s="60">
        <v>100163</v>
      </c>
      <c r="J877" s="61">
        <v>100163</v>
      </c>
    </row>
    <row r="878" spans="4:10" ht="16.5" hidden="1" customHeight="1" outlineLevel="1" x14ac:dyDescent="0.45">
      <c r="D878" s="750"/>
      <c r="E878" s="750"/>
      <c r="F878" s="743">
        <v>2012</v>
      </c>
      <c r="G878" s="744"/>
      <c r="H878" s="745"/>
      <c r="I878" s="60">
        <v>86602</v>
      </c>
      <c r="J878" s="61">
        <v>86602</v>
      </c>
    </row>
    <row r="879" spans="4:10" ht="16.5" hidden="1" customHeight="1" outlineLevel="1" x14ac:dyDescent="0.45">
      <c r="D879" s="750"/>
      <c r="E879" s="750"/>
      <c r="F879" s="743">
        <v>2013</v>
      </c>
      <c r="G879" s="744"/>
      <c r="H879" s="745"/>
      <c r="I879" s="60">
        <v>110793</v>
      </c>
      <c r="J879" s="61">
        <v>110793</v>
      </c>
    </row>
    <row r="880" spans="4:10" ht="16.5" hidden="1" customHeight="1" outlineLevel="1" x14ac:dyDescent="0.45">
      <c r="D880" s="750"/>
      <c r="E880" s="750"/>
      <c r="F880" s="743">
        <v>2014</v>
      </c>
      <c r="G880" s="744"/>
      <c r="H880" s="745"/>
      <c r="I880" s="60">
        <v>122705</v>
      </c>
      <c r="J880" s="61">
        <v>122705</v>
      </c>
    </row>
    <row r="881" spans="4:10" ht="16.5" hidden="1" customHeight="1" outlineLevel="1" x14ac:dyDescent="0.45">
      <c r="D881" s="750"/>
      <c r="E881" s="750"/>
      <c r="F881" s="743">
        <v>2015</v>
      </c>
      <c r="G881" s="744"/>
      <c r="H881" s="745"/>
      <c r="I881" s="60">
        <v>173940</v>
      </c>
      <c r="J881" s="61">
        <v>173940</v>
      </c>
    </row>
    <row r="882" spans="4:10" ht="16.5" hidden="1" customHeight="1" outlineLevel="1" x14ac:dyDescent="0.45">
      <c r="D882" s="750"/>
      <c r="E882" s="750"/>
      <c r="F882" s="743">
        <v>2016</v>
      </c>
      <c r="G882" s="744"/>
      <c r="H882" s="745"/>
      <c r="I882" s="60">
        <v>48758</v>
      </c>
      <c r="J882" s="61">
        <v>48758</v>
      </c>
    </row>
    <row r="883" spans="4:10" ht="16.5" hidden="1" customHeight="1" outlineLevel="1" x14ac:dyDescent="0.45">
      <c r="D883" s="750"/>
      <c r="E883" s="751"/>
      <c r="F883" s="746" t="s">
        <v>145</v>
      </c>
      <c r="G883" s="747"/>
      <c r="H883" s="748"/>
      <c r="I883" s="58">
        <v>2770264</v>
      </c>
      <c r="J883" s="58">
        <v>2770264</v>
      </c>
    </row>
    <row r="884" spans="4:10" ht="16.5" hidden="1" customHeight="1" outlineLevel="1" x14ac:dyDescent="0.45">
      <c r="D884" s="750"/>
      <c r="E884" s="743">
        <v>1991</v>
      </c>
      <c r="F884" s="744"/>
      <c r="G884" s="744"/>
      <c r="H884" s="745"/>
      <c r="I884" s="60">
        <v>242388</v>
      </c>
      <c r="J884" s="61">
        <v>242388</v>
      </c>
    </row>
    <row r="885" spans="4:10" ht="16.5" hidden="1" customHeight="1" outlineLevel="1" x14ac:dyDescent="0.45">
      <c r="D885" s="750"/>
      <c r="E885" s="743">
        <v>1992</v>
      </c>
      <c r="F885" s="744"/>
      <c r="G885" s="744"/>
      <c r="H885" s="745"/>
      <c r="I885" s="60">
        <v>290260</v>
      </c>
      <c r="J885" s="61">
        <v>290260</v>
      </c>
    </row>
    <row r="886" spans="4:10" ht="16.5" hidden="1" customHeight="1" outlineLevel="1" x14ac:dyDescent="0.45">
      <c r="D886" s="750"/>
      <c r="E886" s="743">
        <v>1993</v>
      </c>
      <c r="F886" s="744"/>
      <c r="G886" s="744"/>
      <c r="H886" s="745"/>
      <c r="I886" s="60">
        <v>354483</v>
      </c>
      <c r="J886" s="61">
        <v>354483</v>
      </c>
    </row>
    <row r="887" spans="4:10" ht="16.5" hidden="1" customHeight="1" outlineLevel="1" x14ac:dyDescent="0.45">
      <c r="D887" s="750"/>
      <c r="E887" s="743">
        <v>1994</v>
      </c>
      <c r="F887" s="744"/>
      <c r="G887" s="744"/>
      <c r="H887" s="745"/>
      <c r="I887" s="60">
        <v>394354</v>
      </c>
      <c r="J887" s="61">
        <v>394354</v>
      </c>
    </row>
    <row r="888" spans="4:10" ht="16.5" hidden="1" customHeight="1" outlineLevel="1" x14ac:dyDescent="0.45">
      <c r="D888" s="750"/>
      <c r="E888" s="743">
        <v>1995</v>
      </c>
      <c r="F888" s="744"/>
      <c r="G888" s="744"/>
      <c r="H888" s="745"/>
      <c r="I888" s="60">
        <v>451769</v>
      </c>
      <c r="J888" s="61">
        <v>451769</v>
      </c>
    </row>
    <row r="889" spans="4:10" ht="16.5" hidden="1" customHeight="1" outlineLevel="1" x14ac:dyDescent="0.45">
      <c r="D889" s="750"/>
      <c r="E889" s="743">
        <v>1996</v>
      </c>
      <c r="F889" s="744"/>
      <c r="G889" s="744"/>
      <c r="H889" s="745"/>
      <c r="I889" s="60">
        <v>512514</v>
      </c>
      <c r="J889" s="61">
        <v>512514</v>
      </c>
    </row>
    <row r="890" spans="4:10" ht="16.5" hidden="1" customHeight="1" outlineLevel="1" x14ac:dyDescent="0.45">
      <c r="D890" s="750"/>
      <c r="E890" s="743">
        <v>1997</v>
      </c>
      <c r="F890" s="744"/>
      <c r="G890" s="744"/>
      <c r="H890" s="745"/>
      <c r="I890" s="60">
        <v>465738</v>
      </c>
      <c r="J890" s="61">
        <v>465738</v>
      </c>
    </row>
    <row r="891" spans="4:10" ht="16.5" hidden="1" customHeight="1" outlineLevel="1" x14ac:dyDescent="0.45">
      <c r="D891" s="750"/>
      <c r="E891" s="743">
        <v>1998</v>
      </c>
      <c r="F891" s="744"/>
      <c r="G891" s="744"/>
      <c r="H891" s="745"/>
      <c r="I891" s="60">
        <v>280053</v>
      </c>
      <c r="J891" s="61">
        <v>280053</v>
      </c>
    </row>
    <row r="892" spans="4:10" ht="16.5" hidden="1" customHeight="1" outlineLevel="1" x14ac:dyDescent="0.45">
      <c r="D892" s="750"/>
      <c r="E892" s="743">
        <v>1999</v>
      </c>
      <c r="F892" s="744"/>
      <c r="G892" s="744"/>
      <c r="H892" s="745"/>
      <c r="I892" s="60">
        <v>549208</v>
      </c>
      <c r="J892" s="61">
        <v>549208</v>
      </c>
    </row>
    <row r="893" spans="4:10" ht="16.5" hidden="1" customHeight="1" outlineLevel="1" x14ac:dyDescent="0.45">
      <c r="D893" s="750"/>
      <c r="E893" s="743">
        <v>2000</v>
      </c>
      <c r="F893" s="744"/>
      <c r="G893" s="744"/>
      <c r="H893" s="745"/>
      <c r="I893" s="60">
        <v>647876</v>
      </c>
      <c r="J893" s="61">
        <v>647876</v>
      </c>
    </row>
    <row r="894" spans="4:10" ht="16.5" hidden="1" customHeight="1" outlineLevel="1" x14ac:dyDescent="0.45">
      <c r="D894" s="750"/>
      <c r="E894" s="743">
        <v>2001</v>
      </c>
      <c r="F894" s="744"/>
      <c r="G894" s="744"/>
      <c r="H894" s="745"/>
      <c r="I894" s="60">
        <v>662350</v>
      </c>
      <c r="J894" s="61">
        <v>662350</v>
      </c>
    </row>
    <row r="895" spans="4:10" ht="16.5" hidden="1" customHeight="1" outlineLevel="1" x14ac:dyDescent="0.45">
      <c r="D895" s="750"/>
      <c r="E895" s="743">
        <v>2002</v>
      </c>
      <c r="F895" s="744"/>
      <c r="G895" s="744"/>
      <c r="H895" s="745"/>
      <c r="I895" s="60">
        <v>685154</v>
      </c>
      <c r="J895" s="61">
        <v>685154</v>
      </c>
    </row>
    <row r="896" spans="4:10" ht="16.5" hidden="1" customHeight="1" outlineLevel="1" x14ac:dyDescent="0.45">
      <c r="D896" s="750"/>
      <c r="E896" s="743">
        <v>2003</v>
      </c>
      <c r="F896" s="744"/>
      <c r="G896" s="744"/>
      <c r="H896" s="745"/>
      <c r="I896" s="60">
        <v>709335</v>
      </c>
      <c r="J896" s="61">
        <v>709335</v>
      </c>
    </row>
    <row r="897" spans="4:10" ht="16.5" hidden="1" customHeight="1" outlineLevel="1" x14ac:dyDescent="0.45">
      <c r="D897" s="750"/>
      <c r="E897" s="743">
        <v>2004</v>
      </c>
      <c r="F897" s="744"/>
      <c r="G897" s="744"/>
      <c r="H897" s="745"/>
      <c r="I897" s="60">
        <v>897302</v>
      </c>
      <c r="J897" s="61">
        <v>897302</v>
      </c>
    </row>
    <row r="898" spans="4:10" ht="16.5" hidden="1" customHeight="1" outlineLevel="1" x14ac:dyDescent="0.45">
      <c r="D898" s="750"/>
      <c r="E898" s="743">
        <v>2005</v>
      </c>
      <c r="F898" s="744"/>
      <c r="G898" s="744"/>
      <c r="H898" s="745"/>
      <c r="I898" s="60">
        <v>1000140</v>
      </c>
      <c r="J898" s="61">
        <v>1000140</v>
      </c>
    </row>
    <row r="899" spans="4:10" ht="16.5" hidden="1" customHeight="1" outlineLevel="1" x14ac:dyDescent="0.45">
      <c r="D899" s="750"/>
      <c r="E899" s="743">
        <v>2006</v>
      </c>
      <c r="F899" s="744"/>
      <c r="G899" s="744"/>
      <c r="H899" s="745"/>
      <c r="I899" s="60">
        <v>1066461</v>
      </c>
      <c r="J899" s="61">
        <v>1066461</v>
      </c>
    </row>
    <row r="900" spans="4:10" ht="16.5" hidden="1" customHeight="1" outlineLevel="1" x14ac:dyDescent="0.45">
      <c r="D900" s="750"/>
      <c r="E900" s="743">
        <v>2007</v>
      </c>
      <c r="F900" s="744"/>
      <c r="G900" s="744"/>
      <c r="H900" s="745"/>
      <c r="I900" s="60">
        <v>1035683</v>
      </c>
      <c r="J900" s="61">
        <v>1035683</v>
      </c>
    </row>
    <row r="901" spans="4:10" ht="16.5" hidden="1" customHeight="1" outlineLevel="1" x14ac:dyDescent="0.45">
      <c r="D901" s="750"/>
      <c r="E901" s="743">
        <v>2008</v>
      </c>
      <c r="F901" s="744"/>
      <c r="G901" s="744"/>
      <c r="H901" s="745"/>
      <c r="I901" s="60">
        <v>970649</v>
      </c>
      <c r="J901" s="61">
        <v>970649</v>
      </c>
    </row>
    <row r="902" spans="4:10" ht="16.5" hidden="1" customHeight="1" outlineLevel="1" x14ac:dyDescent="0.45">
      <c r="D902" s="750"/>
      <c r="E902" s="743">
        <v>2009</v>
      </c>
      <c r="F902" s="744"/>
      <c r="G902" s="744"/>
      <c r="H902" s="745"/>
      <c r="I902" s="60">
        <v>1058399</v>
      </c>
      <c r="J902" s="61">
        <v>1058399</v>
      </c>
    </row>
    <row r="903" spans="4:10" ht="16.5" hidden="1" customHeight="1" outlineLevel="1" x14ac:dyDescent="0.45">
      <c r="D903" s="750"/>
      <c r="E903" s="743">
        <v>2010</v>
      </c>
      <c r="F903" s="744"/>
      <c r="G903" s="744"/>
      <c r="H903" s="745"/>
      <c r="I903" s="60">
        <v>1320354</v>
      </c>
      <c r="J903" s="61">
        <v>1320354</v>
      </c>
    </row>
    <row r="904" spans="4:10" ht="16.5" hidden="1" customHeight="1" outlineLevel="1" x14ac:dyDescent="0.45">
      <c r="D904" s="750"/>
      <c r="E904" s="743">
        <v>2011</v>
      </c>
      <c r="F904" s="744"/>
      <c r="G904" s="744"/>
      <c r="H904" s="745"/>
      <c r="I904" s="60">
        <v>1478751</v>
      </c>
      <c r="J904" s="61">
        <v>1478751</v>
      </c>
    </row>
    <row r="905" spans="4:10" ht="16.5" hidden="1" customHeight="1" outlineLevel="1" x14ac:dyDescent="0.45">
      <c r="D905" s="750"/>
      <c r="E905" s="743">
        <v>2012</v>
      </c>
      <c r="F905" s="744"/>
      <c r="G905" s="744"/>
      <c r="H905" s="745"/>
      <c r="I905" s="60">
        <v>1485496</v>
      </c>
      <c r="J905" s="61">
        <v>1485496</v>
      </c>
    </row>
    <row r="906" spans="4:10" ht="16.5" hidden="1" customHeight="1" outlineLevel="1" x14ac:dyDescent="0.45">
      <c r="D906" s="750"/>
      <c r="E906" s="743">
        <v>2013</v>
      </c>
      <c r="F906" s="744"/>
      <c r="G906" s="744"/>
      <c r="H906" s="745"/>
      <c r="I906" s="60">
        <v>1497253</v>
      </c>
      <c r="J906" s="61">
        <v>1497253</v>
      </c>
    </row>
    <row r="907" spans="4:10" ht="16.5" hidden="1" customHeight="1" outlineLevel="1" x14ac:dyDescent="0.45">
      <c r="D907" s="750"/>
      <c r="E907" s="743">
        <v>2014</v>
      </c>
      <c r="F907" s="744"/>
      <c r="G907" s="744"/>
      <c r="H907" s="745"/>
      <c r="I907" s="60">
        <v>1603155</v>
      </c>
      <c r="J907" s="61">
        <v>1603155</v>
      </c>
    </row>
    <row r="908" spans="4:10" ht="16.5" hidden="1" customHeight="1" outlineLevel="1" x14ac:dyDescent="0.45">
      <c r="D908" s="750"/>
      <c r="E908" s="743">
        <v>2015</v>
      </c>
      <c r="F908" s="744"/>
      <c r="G908" s="744"/>
      <c r="H908" s="745"/>
      <c r="I908" s="60">
        <v>1606864</v>
      </c>
      <c r="J908" s="61">
        <v>1606864</v>
      </c>
    </row>
    <row r="909" spans="4:10" ht="16.5" hidden="1" customHeight="1" outlineLevel="1" x14ac:dyDescent="0.45">
      <c r="D909" s="750"/>
      <c r="E909" s="743">
        <v>2016</v>
      </c>
      <c r="F909" s="744"/>
      <c r="G909" s="744"/>
      <c r="H909" s="745"/>
      <c r="I909" s="60">
        <v>496128</v>
      </c>
      <c r="J909" s="61">
        <v>496128</v>
      </c>
    </row>
    <row r="910" spans="4:10" ht="16.5" hidden="1" customHeight="1" outlineLevel="1" x14ac:dyDescent="0.45">
      <c r="D910" s="750"/>
      <c r="E910" s="746" t="s">
        <v>145</v>
      </c>
      <c r="F910" s="747"/>
      <c r="G910" s="747"/>
      <c r="H910" s="748"/>
      <c r="I910" s="58">
        <v>21762117</v>
      </c>
      <c r="J910" s="58">
        <v>21762117</v>
      </c>
    </row>
    <row r="911" spans="4:10" hidden="1" outlineLevel="1" x14ac:dyDescent="0.45">
      <c r="D911" s="750"/>
      <c r="E911" s="749" t="s">
        <v>146</v>
      </c>
      <c r="F911" s="749" t="s">
        <v>147</v>
      </c>
      <c r="G911" s="749" t="s">
        <v>474</v>
      </c>
      <c r="H911" s="56">
        <v>1999</v>
      </c>
      <c r="I911" s="57">
        <v>7192</v>
      </c>
      <c r="J911" s="57">
        <v>7192</v>
      </c>
    </row>
    <row r="912" spans="4:10" hidden="1" outlineLevel="1" x14ac:dyDescent="0.45">
      <c r="D912" s="750"/>
      <c r="E912" s="750"/>
      <c r="F912" s="750"/>
      <c r="G912" s="750"/>
      <c r="H912" s="56">
        <v>2000</v>
      </c>
      <c r="I912" s="57">
        <v>13279</v>
      </c>
      <c r="J912" s="57">
        <v>13279</v>
      </c>
    </row>
    <row r="913" spans="4:10" hidden="1" outlineLevel="1" x14ac:dyDescent="0.45">
      <c r="D913" s="750"/>
      <c r="E913" s="750"/>
      <c r="F913" s="750"/>
      <c r="G913" s="750"/>
      <c r="H913" s="56">
        <v>2001</v>
      </c>
      <c r="I913" s="57">
        <v>10833</v>
      </c>
      <c r="J913" s="57">
        <v>10833</v>
      </c>
    </row>
    <row r="914" spans="4:10" hidden="1" outlineLevel="1" x14ac:dyDescent="0.45">
      <c r="D914" s="750"/>
      <c r="E914" s="750"/>
      <c r="F914" s="750"/>
      <c r="G914" s="750"/>
      <c r="H914" s="56">
        <v>2002</v>
      </c>
      <c r="I914" s="57">
        <v>10818</v>
      </c>
      <c r="J914" s="57">
        <v>10818</v>
      </c>
    </row>
    <row r="915" spans="4:10" hidden="1" outlineLevel="1" x14ac:dyDescent="0.45">
      <c r="D915" s="750"/>
      <c r="E915" s="750"/>
      <c r="F915" s="750"/>
      <c r="G915" s="751"/>
      <c r="H915" s="56">
        <v>2003</v>
      </c>
      <c r="I915" s="59">
        <v>0</v>
      </c>
      <c r="J915" s="59">
        <v>0</v>
      </c>
    </row>
    <row r="916" spans="4:10" ht="16.5" hidden="1" customHeight="1" outlineLevel="1" x14ac:dyDescent="0.45">
      <c r="D916" s="750"/>
      <c r="E916" s="750"/>
      <c r="F916" s="750"/>
      <c r="G916" s="746" t="s">
        <v>142</v>
      </c>
      <c r="H916" s="748"/>
      <c r="I916" s="58">
        <v>42122</v>
      </c>
      <c r="J916" s="58">
        <v>42122</v>
      </c>
    </row>
    <row r="917" spans="4:10" hidden="1" outlineLevel="1" x14ac:dyDescent="0.45">
      <c r="D917" s="750"/>
      <c r="E917" s="750"/>
      <c r="F917" s="750"/>
      <c r="G917" s="749" t="s">
        <v>475</v>
      </c>
      <c r="H917" s="56">
        <v>1991</v>
      </c>
      <c r="I917" s="57">
        <v>51594</v>
      </c>
      <c r="J917" s="57">
        <v>51594</v>
      </c>
    </row>
    <row r="918" spans="4:10" hidden="1" outlineLevel="1" x14ac:dyDescent="0.45">
      <c r="D918" s="750"/>
      <c r="E918" s="750"/>
      <c r="F918" s="750"/>
      <c r="G918" s="750"/>
      <c r="H918" s="56">
        <v>1992</v>
      </c>
      <c r="I918" s="57">
        <v>56622</v>
      </c>
      <c r="J918" s="57">
        <v>56622</v>
      </c>
    </row>
    <row r="919" spans="4:10" hidden="1" outlineLevel="1" x14ac:dyDescent="0.45">
      <c r="D919" s="750"/>
      <c r="E919" s="750"/>
      <c r="F919" s="750"/>
      <c r="G919" s="750"/>
      <c r="H919" s="56">
        <v>1993</v>
      </c>
      <c r="I919" s="57">
        <v>59504</v>
      </c>
      <c r="J919" s="57">
        <v>59504</v>
      </c>
    </row>
    <row r="920" spans="4:10" hidden="1" outlineLevel="1" x14ac:dyDescent="0.45">
      <c r="D920" s="750"/>
      <c r="E920" s="750"/>
      <c r="F920" s="750"/>
      <c r="G920" s="750"/>
      <c r="H920" s="56">
        <v>1994</v>
      </c>
      <c r="I920" s="57">
        <v>51350</v>
      </c>
      <c r="J920" s="57">
        <v>51350</v>
      </c>
    </row>
    <row r="921" spans="4:10" hidden="1" outlineLevel="1" x14ac:dyDescent="0.45">
      <c r="D921" s="750"/>
      <c r="E921" s="750"/>
      <c r="F921" s="750"/>
      <c r="G921" s="750"/>
      <c r="H921" s="56">
        <v>1995</v>
      </c>
      <c r="I921" s="57">
        <v>47004</v>
      </c>
      <c r="J921" s="57">
        <v>47004</v>
      </c>
    </row>
    <row r="922" spans="4:10" hidden="1" outlineLevel="1" x14ac:dyDescent="0.45">
      <c r="D922" s="750"/>
      <c r="E922" s="750"/>
      <c r="F922" s="750"/>
      <c r="G922" s="750"/>
      <c r="H922" s="56">
        <v>1996</v>
      </c>
      <c r="I922" s="57">
        <v>59607</v>
      </c>
      <c r="J922" s="57">
        <v>59607</v>
      </c>
    </row>
    <row r="923" spans="4:10" hidden="1" outlineLevel="1" x14ac:dyDescent="0.45">
      <c r="D923" s="750"/>
      <c r="E923" s="750"/>
      <c r="F923" s="750"/>
      <c r="G923" s="750"/>
      <c r="H923" s="56">
        <v>1997</v>
      </c>
      <c r="I923" s="57">
        <v>56190</v>
      </c>
      <c r="J923" s="57">
        <v>56190</v>
      </c>
    </row>
    <row r="924" spans="4:10" hidden="1" outlineLevel="1" x14ac:dyDescent="0.45">
      <c r="D924" s="750"/>
      <c r="E924" s="750"/>
      <c r="F924" s="750"/>
      <c r="G924" s="750"/>
      <c r="H924" s="56">
        <v>1998</v>
      </c>
      <c r="I924" s="57">
        <v>21580</v>
      </c>
      <c r="J924" s="57">
        <v>21580</v>
      </c>
    </row>
    <row r="925" spans="4:10" hidden="1" outlineLevel="1" x14ac:dyDescent="0.45">
      <c r="D925" s="750"/>
      <c r="E925" s="750"/>
      <c r="F925" s="750"/>
      <c r="G925" s="750"/>
      <c r="H925" s="56">
        <v>1999</v>
      </c>
      <c r="I925" s="57">
        <v>26214</v>
      </c>
      <c r="J925" s="57">
        <v>26214</v>
      </c>
    </row>
    <row r="926" spans="4:10" hidden="1" outlineLevel="1" x14ac:dyDescent="0.45">
      <c r="D926" s="750"/>
      <c r="E926" s="750"/>
      <c r="F926" s="750"/>
      <c r="G926" s="750"/>
      <c r="H926" s="56">
        <v>2000</v>
      </c>
      <c r="I926" s="57">
        <v>41774</v>
      </c>
      <c r="J926" s="57">
        <v>41774</v>
      </c>
    </row>
    <row r="927" spans="4:10" hidden="1" outlineLevel="1" x14ac:dyDescent="0.45">
      <c r="D927" s="750"/>
      <c r="E927" s="750"/>
      <c r="F927" s="750"/>
      <c r="G927" s="750"/>
      <c r="H927" s="56">
        <v>2001</v>
      </c>
      <c r="I927" s="57">
        <v>70366</v>
      </c>
      <c r="J927" s="57">
        <v>70366</v>
      </c>
    </row>
    <row r="928" spans="4:10" hidden="1" outlineLevel="1" x14ac:dyDescent="0.45">
      <c r="D928" s="750"/>
      <c r="E928" s="750"/>
      <c r="F928" s="750"/>
      <c r="G928" s="750"/>
      <c r="H928" s="56">
        <v>2002</v>
      </c>
      <c r="I928" s="57">
        <v>58157</v>
      </c>
      <c r="J928" s="57">
        <v>58157</v>
      </c>
    </row>
    <row r="929" spans="4:10" hidden="1" outlineLevel="1" x14ac:dyDescent="0.45">
      <c r="D929" s="750"/>
      <c r="E929" s="750"/>
      <c r="F929" s="750"/>
      <c r="G929" s="750"/>
      <c r="H929" s="56">
        <v>2003</v>
      </c>
      <c r="I929" s="57">
        <v>53337</v>
      </c>
      <c r="J929" s="57">
        <v>53337</v>
      </c>
    </row>
    <row r="930" spans="4:10" hidden="1" outlineLevel="1" x14ac:dyDescent="0.45">
      <c r="D930" s="750"/>
      <c r="E930" s="750"/>
      <c r="F930" s="750"/>
      <c r="G930" s="750"/>
      <c r="H930" s="56">
        <v>2004</v>
      </c>
      <c r="I930" s="57">
        <v>38889</v>
      </c>
      <c r="J930" s="57">
        <v>38889</v>
      </c>
    </row>
    <row r="931" spans="4:10" hidden="1" outlineLevel="1" x14ac:dyDescent="0.45">
      <c r="D931" s="750"/>
      <c r="E931" s="750"/>
      <c r="F931" s="750"/>
      <c r="G931" s="750"/>
      <c r="H931" s="56">
        <v>2005</v>
      </c>
      <c r="I931" s="57">
        <v>21330</v>
      </c>
      <c r="J931" s="57">
        <v>21330</v>
      </c>
    </row>
    <row r="932" spans="4:10" hidden="1" outlineLevel="1" x14ac:dyDescent="0.45">
      <c r="D932" s="750"/>
      <c r="E932" s="750"/>
      <c r="F932" s="750"/>
      <c r="G932" s="750"/>
      <c r="H932" s="56">
        <v>2006</v>
      </c>
      <c r="I932" s="59">
        <v>0</v>
      </c>
      <c r="J932" s="59">
        <v>0</v>
      </c>
    </row>
    <row r="933" spans="4:10" hidden="1" outlineLevel="1" x14ac:dyDescent="0.45">
      <c r="D933" s="750"/>
      <c r="E933" s="750"/>
      <c r="F933" s="750"/>
      <c r="G933" s="751"/>
      <c r="H933" s="56">
        <v>2007</v>
      </c>
      <c r="I933" s="59">
        <v>0</v>
      </c>
      <c r="J933" s="59">
        <v>0</v>
      </c>
    </row>
    <row r="934" spans="4:10" ht="16.5" hidden="1" customHeight="1" outlineLevel="1" x14ac:dyDescent="0.45">
      <c r="D934" s="750"/>
      <c r="E934" s="750"/>
      <c r="F934" s="750"/>
      <c r="G934" s="746" t="s">
        <v>142</v>
      </c>
      <c r="H934" s="748"/>
      <c r="I934" s="58">
        <v>713518</v>
      </c>
      <c r="J934" s="58">
        <v>713518</v>
      </c>
    </row>
    <row r="935" spans="4:10" hidden="1" outlineLevel="1" x14ac:dyDescent="0.45">
      <c r="D935" s="750"/>
      <c r="E935" s="750"/>
      <c r="F935" s="750"/>
      <c r="G935" s="749" t="s">
        <v>476</v>
      </c>
      <c r="H935" s="56">
        <v>1999</v>
      </c>
      <c r="I935" s="57">
        <v>1583</v>
      </c>
      <c r="J935" s="57">
        <v>1583</v>
      </c>
    </row>
    <row r="936" spans="4:10" hidden="1" outlineLevel="1" x14ac:dyDescent="0.45">
      <c r="D936" s="750"/>
      <c r="E936" s="750"/>
      <c r="F936" s="750"/>
      <c r="G936" s="750"/>
      <c r="H936" s="56">
        <v>2000</v>
      </c>
      <c r="I936" s="57">
        <v>3827</v>
      </c>
      <c r="J936" s="57">
        <v>3827</v>
      </c>
    </row>
    <row r="937" spans="4:10" hidden="1" outlineLevel="1" x14ac:dyDescent="0.45">
      <c r="D937" s="750"/>
      <c r="E937" s="750"/>
      <c r="F937" s="750"/>
      <c r="G937" s="750"/>
      <c r="H937" s="56">
        <v>2001</v>
      </c>
      <c r="I937" s="57">
        <v>2768</v>
      </c>
      <c r="J937" s="57">
        <v>2768</v>
      </c>
    </row>
    <row r="938" spans="4:10" hidden="1" outlineLevel="1" x14ac:dyDescent="0.45">
      <c r="D938" s="750"/>
      <c r="E938" s="750"/>
      <c r="F938" s="750"/>
      <c r="G938" s="750"/>
      <c r="H938" s="56">
        <v>2002</v>
      </c>
      <c r="I938" s="57">
        <v>1753</v>
      </c>
      <c r="J938" s="57">
        <v>1753</v>
      </c>
    </row>
    <row r="939" spans="4:10" hidden="1" outlineLevel="1" x14ac:dyDescent="0.45">
      <c r="D939" s="750"/>
      <c r="E939" s="750"/>
      <c r="F939" s="750"/>
      <c r="G939" s="751"/>
      <c r="H939" s="56">
        <v>2003</v>
      </c>
      <c r="I939" s="59">
        <v>0</v>
      </c>
      <c r="J939" s="59">
        <v>0</v>
      </c>
    </row>
    <row r="940" spans="4:10" ht="16.5" hidden="1" customHeight="1" outlineLevel="1" x14ac:dyDescent="0.45">
      <c r="D940" s="750"/>
      <c r="E940" s="750"/>
      <c r="F940" s="750"/>
      <c r="G940" s="746" t="s">
        <v>142</v>
      </c>
      <c r="H940" s="748"/>
      <c r="I940" s="58">
        <v>9931</v>
      </c>
      <c r="J940" s="58">
        <v>9931</v>
      </c>
    </row>
    <row r="941" spans="4:10" hidden="1" outlineLevel="1" x14ac:dyDescent="0.45">
      <c r="D941" s="750"/>
      <c r="E941" s="750"/>
      <c r="F941" s="750"/>
      <c r="G941" s="749" t="s">
        <v>477</v>
      </c>
      <c r="H941" s="56">
        <v>1999</v>
      </c>
      <c r="I941" s="59">
        <v>739</v>
      </c>
      <c r="J941" s="59">
        <v>739</v>
      </c>
    </row>
    <row r="942" spans="4:10" hidden="1" outlineLevel="1" x14ac:dyDescent="0.45">
      <c r="D942" s="750"/>
      <c r="E942" s="750"/>
      <c r="F942" s="750"/>
      <c r="G942" s="750"/>
      <c r="H942" s="56">
        <v>2000</v>
      </c>
      <c r="I942" s="57">
        <v>1401</v>
      </c>
      <c r="J942" s="57">
        <v>1401</v>
      </c>
    </row>
    <row r="943" spans="4:10" hidden="1" outlineLevel="1" x14ac:dyDescent="0.45">
      <c r="D943" s="750"/>
      <c r="E943" s="750"/>
      <c r="F943" s="750"/>
      <c r="G943" s="750"/>
      <c r="H943" s="56">
        <v>2001</v>
      </c>
      <c r="I943" s="57">
        <v>1704</v>
      </c>
      <c r="J943" s="57">
        <v>1704</v>
      </c>
    </row>
    <row r="944" spans="4:10" hidden="1" outlineLevel="1" x14ac:dyDescent="0.45">
      <c r="D944" s="750"/>
      <c r="E944" s="750"/>
      <c r="F944" s="750"/>
      <c r="G944" s="750"/>
      <c r="H944" s="56">
        <v>2002</v>
      </c>
      <c r="I944" s="57">
        <v>2180</v>
      </c>
      <c r="J944" s="57">
        <v>2180</v>
      </c>
    </row>
    <row r="945" spans="4:10" hidden="1" outlineLevel="1" x14ac:dyDescent="0.45">
      <c r="D945" s="750"/>
      <c r="E945" s="750"/>
      <c r="F945" s="750"/>
      <c r="G945" s="750"/>
      <c r="H945" s="56">
        <v>2003</v>
      </c>
      <c r="I945" s="57">
        <v>2109</v>
      </c>
      <c r="J945" s="57">
        <v>2109</v>
      </c>
    </row>
    <row r="946" spans="4:10" hidden="1" outlineLevel="1" x14ac:dyDescent="0.45">
      <c r="D946" s="750"/>
      <c r="E946" s="750"/>
      <c r="F946" s="750"/>
      <c r="G946" s="750"/>
      <c r="H946" s="56">
        <v>2004</v>
      </c>
      <c r="I946" s="57">
        <v>2043</v>
      </c>
      <c r="J946" s="57">
        <v>2043</v>
      </c>
    </row>
    <row r="947" spans="4:10" hidden="1" outlineLevel="1" x14ac:dyDescent="0.45">
      <c r="D947" s="750"/>
      <c r="E947" s="750"/>
      <c r="F947" s="750"/>
      <c r="G947" s="750"/>
      <c r="H947" s="56">
        <v>2005</v>
      </c>
      <c r="I947" s="57">
        <v>2162</v>
      </c>
      <c r="J947" s="57">
        <v>2162</v>
      </c>
    </row>
    <row r="948" spans="4:10" hidden="1" outlineLevel="1" x14ac:dyDescent="0.45">
      <c r="D948" s="750"/>
      <c r="E948" s="750"/>
      <c r="F948" s="750"/>
      <c r="G948" s="750"/>
      <c r="H948" s="56">
        <v>2006</v>
      </c>
      <c r="I948" s="57">
        <v>2186</v>
      </c>
      <c r="J948" s="57">
        <v>2186</v>
      </c>
    </row>
    <row r="949" spans="4:10" hidden="1" outlineLevel="1" x14ac:dyDescent="0.45">
      <c r="D949" s="750"/>
      <c r="E949" s="750"/>
      <c r="F949" s="750"/>
      <c r="G949" s="750"/>
      <c r="H949" s="56">
        <v>2007</v>
      </c>
      <c r="I949" s="57">
        <v>1991</v>
      </c>
      <c r="J949" s="57">
        <v>1991</v>
      </c>
    </row>
    <row r="950" spans="4:10" hidden="1" outlineLevel="1" x14ac:dyDescent="0.45">
      <c r="D950" s="750"/>
      <c r="E950" s="750"/>
      <c r="F950" s="750"/>
      <c r="G950" s="750"/>
      <c r="H950" s="56">
        <v>2008</v>
      </c>
      <c r="I950" s="57">
        <v>1344</v>
      </c>
      <c r="J950" s="57">
        <v>1344</v>
      </c>
    </row>
    <row r="951" spans="4:10" hidden="1" outlineLevel="1" x14ac:dyDescent="0.45">
      <c r="D951" s="750"/>
      <c r="E951" s="750"/>
      <c r="F951" s="750"/>
      <c r="G951" s="750"/>
      <c r="H951" s="56">
        <v>2009</v>
      </c>
      <c r="I951" s="59">
        <v>843</v>
      </c>
      <c r="J951" s="59">
        <v>843</v>
      </c>
    </row>
    <row r="952" spans="4:10" hidden="1" outlineLevel="1" x14ac:dyDescent="0.45">
      <c r="D952" s="750"/>
      <c r="E952" s="750"/>
      <c r="F952" s="750"/>
      <c r="G952" s="750"/>
      <c r="H952" s="56">
        <v>2010</v>
      </c>
      <c r="I952" s="57">
        <v>1585</v>
      </c>
      <c r="J952" s="57">
        <v>1585</v>
      </c>
    </row>
    <row r="953" spans="4:10" hidden="1" outlineLevel="1" x14ac:dyDescent="0.45">
      <c r="D953" s="750"/>
      <c r="E953" s="750"/>
      <c r="F953" s="750"/>
      <c r="G953" s="750"/>
      <c r="H953" s="56">
        <v>2011</v>
      </c>
      <c r="I953" s="57">
        <v>1617</v>
      </c>
      <c r="J953" s="57">
        <v>1617</v>
      </c>
    </row>
    <row r="954" spans="4:10" hidden="1" outlineLevel="1" x14ac:dyDescent="0.45">
      <c r="D954" s="750"/>
      <c r="E954" s="750"/>
      <c r="F954" s="750"/>
      <c r="G954" s="750"/>
      <c r="H954" s="56">
        <v>2012</v>
      </c>
      <c r="I954" s="57">
        <v>1537</v>
      </c>
      <c r="J954" s="57">
        <v>1537</v>
      </c>
    </row>
    <row r="955" spans="4:10" hidden="1" outlineLevel="1" x14ac:dyDescent="0.45">
      <c r="D955" s="750"/>
      <c r="E955" s="750"/>
      <c r="F955" s="750"/>
      <c r="G955" s="750"/>
      <c r="H955" s="56">
        <v>2013</v>
      </c>
      <c r="I955" s="57">
        <v>1572</v>
      </c>
      <c r="J955" s="57">
        <v>1572</v>
      </c>
    </row>
    <row r="956" spans="4:10" hidden="1" outlineLevel="1" x14ac:dyDescent="0.45">
      <c r="D956" s="750"/>
      <c r="E956" s="750"/>
      <c r="F956" s="750"/>
      <c r="G956" s="750"/>
      <c r="H956" s="56">
        <v>2014</v>
      </c>
      <c r="I956" s="57">
        <v>1579</v>
      </c>
      <c r="J956" s="57">
        <v>1579</v>
      </c>
    </row>
    <row r="957" spans="4:10" hidden="1" outlineLevel="1" x14ac:dyDescent="0.45">
      <c r="D957" s="750"/>
      <c r="E957" s="750"/>
      <c r="F957" s="750"/>
      <c r="G957" s="750"/>
      <c r="H957" s="56">
        <v>2015</v>
      </c>
      <c r="I957" s="57">
        <v>1660</v>
      </c>
      <c r="J957" s="57">
        <v>1660</v>
      </c>
    </row>
    <row r="958" spans="4:10" hidden="1" outlineLevel="1" x14ac:dyDescent="0.45">
      <c r="D958" s="750"/>
      <c r="E958" s="750"/>
      <c r="F958" s="750"/>
      <c r="G958" s="751"/>
      <c r="H958" s="56">
        <v>2016</v>
      </c>
      <c r="I958" s="59">
        <v>500</v>
      </c>
      <c r="J958" s="59">
        <v>500</v>
      </c>
    </row>
    <row r="959" spans="4:10" ht="16.5" hidden="1" customHeight="1" outlineLevel="1" x14ac:dyDescent="0.45">
      <c r="D959" s="750"/>
      <c r="E959" s="750"/>
      <c r="F959" s="751"/>
      <c r="G959" s="746" t="s">
        <v>142</v>
      </c>
      <c r="H959" s="748"/>
      <c r="I959" s="58">
        <v>28752</v>
      </c>
      <c r="J959" s="58">
        <v>28752</v>
      </c>
    </row>
    <row r="960" spans="4:10" ht="16.5" hidden="1" customHeight="1" outlineLevel="1" x14ac:dyDescent="0.45">
      <c r="D960" s="750"/>
      <c r="E960" s="750"/>
      <c r="F960" s="743">
        <v>1991</v>
      </c>
      <c r="G960" s="744"/>
      <c r="H960" s="745"/>
      <c r="I960" s="60">
        <v>51594</v>
      </c>
      <c r="J960" s="61">
        <v>51594</v>
      </c>
    </row>
    <row r="961" spans="4:10" ht="16.5" hidden="1" customHeight="1" outlineLevel="1" x14ac:dyDescent="0.45">
      <c r="D961" s="750"/>
      <c r="E961" s="750"/>
      <c r="F961" s="743">
        <v>1992</v>
      </c>
      <c r="G961" s="744"/>
      <c r="H961" s="745"/>
      <c r="I961" s="60">
        <v>56622</v>
      </c>
      <c r="J961" s="61">
        <v>56622</v>
      </c>
    </row>
    <row r="962" spans="4:10" ht="16.5" hidden="1" customHeight="1" outlineLevel="1" x14ac:dyDescent="0.45">
      <c r="D962" s="750"/>
      <c r="E962" s="750"/>
      <c r="F962" s="743">
        <v>1993</v>
      </c>
      <c r="G962" s="744"/>
      <c r="H962" s="745"/>
      <c r="I962" s="60">
        <v>59504</v>
      </c>
      <c r="J962" s="61">
        <v>59504</v>
      </c>
    </row>
    <row r="963" spans="4:10" ht="16.5" hidden="1" customHeight="1" outlineLevel="1" x14ac:dyDescent="0.45">
      <c r="D963" s="750"/>
      <c r="E963" s="750"/>
      <c r="F963" s="743">
        <v>1994</v>
      </c>
      <c r="G963" s="744"/>
      <c r="H963" s="745"/>
      <c r="I963" s="60">
        <v>51350</v>
      </c>
      <c r="J963" s="61">
        <v>51350</v>
      </c>
    </row>
    <row r="964" spans="4:10" ht="16.5" hidden="1" customHeight="1" outlineLevel="1" x14ac:dyDescent="0.45">
      <c r="D964" s="750"/>
      <c r="E964" s="750"/>
      <c r="F964" s="743">
        <v>1995</v>
      </c>
      <c r="G964" s="744"/>
      <c r="H964" s="745"/>
      <c r="I964" s="60">
        <v>47004</v>
      </c>
      <c r="J964" s="61">
        <v>47004</v>
      </c>
    </row>
    <row r="965" spans="4:10" ht="16.5" hidden="1" customHeight="1" outlineLevel="1" x14ac:dyDescent="0.45">
      <c r="D965" s="750"/>
      <c r="E965" s="750"/>
      <c r="F965" s="743">
        <v>1996</v>
      </c>
      <c r="G965" s="744"/>
      <c r="H965" s="745"/>
      <c r="I965" s="60">
        <v>59607</v>
      </c>
      <c r="J965" s="61">
        <v>59607</v>
      </c>
    </row>
    <row r="966" spans="4:10" ht="16.5" hidden="1" customHeight="1" outlineLevel="1" x14ac:dyDescent="0.45">
      <c r="D966" s="750"/>
      <c r="E966" s="750"/>
      <c r="F966" s="743">
        <v>1997</v>
      </c>
      <c r="G966" s="744"/>
      <c r="H966" s="745"/>
      <c r="I966" s="60">
        <v>56190</v>
      </c>
      <c r="J966" s="61">
        <v>56190</v>
      </c>
    </row>
    <row r="967" spans="4:10" ht="16.5" hidden="1" customHeight="1" outlineLevel="1" x14ac:dyDescent="0.45">
      <c r="D967" s="750"/>
      <c r="E967" s="750"/>
      <c r="F967" s="743">
        <v>1998</v>
      </c>
      <c r="G967" s="744"/>
      <c r="H967" s="745"/>
      <c r="I967" s="60">
        <v>21580</v>
      </c>
      <c r="J967" s="61">
        <v>21580</v>
      </c>
    </row>
    <row r="968" spans="4:10" ht="16.5" hidden="1" customHeight="1" outlineLevel="1" x14ac:dyDescent="0.45">
      <c r="D968" s="750"/>
      <c r="E968" s="750"/>
      <c r="F968" s="743">
        <v>1999</v>
      </c>
      <c r="G968" s="744"/>
      <c r="H968" s="745"/>
      <c r="I968" s="60">
        <v>35728</v>
      </c>
      <c r="J968" s="61">
        <v>35728</v>
      </c>
    </row>
    <row r="969" spans="4:10" ht="16.5" hidden="1" customHeight="1" outlineLevel="1" x14ac:dyDescent="0.45">
      <c r="D969" s="750"/>
      <c r="E969" s="750"/>
      <c r="F969" s="743">
        <v>2000</v>
      </c>
      <c r="G969" s="744"/>
      <c r="H969" s="745"/>
      <c r="I969" s="60">
        <v>60281</v>
      </c>
      <c r="J969" s="61">
        <v>60281</v>
      </c>
    </row>
    <row r="970" spans="4:10" ht="16.5" hidden="1" customHeight="1" outlineLevel="1" x14ac:dyDescent="0.45">
      <c r="D970" s="750"/>
      <c r="E970" s="750"/>
      <c r="F970" s="743">
        <v>2001</v>
      </c>
      <c r="G970" s="744"/>
      <c r="H970" s="745"/>
      <c r="I970" s="60">
        <v>85671</v>
      </c>
      <c r="J970" s="61">
        <v>85671</v>
      </c>
    </row>
    <row r="971" spans="4:10" ht="16.5" hidden="1" customHeight="1" outlineLevel="1" x14ac:dyDescent="0.45">
      <c r="D971" s="750"/>
      <c r="E971" s="750"/>
      <c r="F971" s="743">
        <v>2002</v>
      </c>
      <c r="G971" s="744"/>
      <c r="H971" s="745"/>
      <c r="I971" s="60">
        <v>72908</v>
      </c>
      <c r="J971" s="61">
        <v>72908</v>
      </c>
    </row>
    <row r="972" spans="4:10" ht="16.5" hidden="1" customHeight="1" outlineLevel="1" x14ac:dyDescent="0.45">
      <c r="D972" s="750"/>
      <c r="E972" s="750"/>
      <c r="F972" s="743">
        <v>2003</v>
      </c>
      <c r="G972" s="744"/>
      <c r="H972" s="745"/>
      <c r="I972" s="60">
        <v>55446</v>
      </c>
      <c r="J972" s="61">
        <v>55446</v>
      </c>
    </row>
    <row r="973" spans="4:10" ht="16.5" hidden="1" customHeight="1" outlineLevel="1" x14ac:dyDescent="0.45">
      <c r="D973" s="750"/>
      <c r="E973" s="750"/>
      <c r="F973" s="743">
        <v>2004</v>
      </c>
      <c r="G973" s="744"/>
      <c r="H973" s="745"/>
      <c r="I973" s="60">
        <v>40932</v>
      </c>
      <c r="J973" s="61">
        <v>40932</v>
      </c>
    </row>
    <row r="974" spans="4:10" ht="16.5" hidden="1" customHeight="1" outlineLevel="1" x14ac:dyDescent="0.45">
      <c r="D974" s="750"/>
      <c r="E974" s="750"/>
      <c r="F974" s="743">
        <v>2005</v>
      </c>
      <c r="G974" s="744"/>
      <c r="H974" s="745"/>
      <c r="I974" s="60">
        <v>23492</v>
      </c>
      <c r="J974" s="61">
        <v>23492</v>
      </c>
    </row>
    <row r="975" spans="4:10" ht="16.5" hidden="1" customHeight="1" outlineLevel="1" x14ac:dyDescent="0.45">
      <c r="D975" s="750"/>
      <c r="E975" s="750"/>
      <c r="F975" s="743">
        <v>2006</v>
      </c>
      <c r="G975" s="744"/>
      <c r="H975" s="745"/>
      <c r="I975" s="60">
        <v>2186</v>
      </c>
      <c r="J975" s="61">
        <v>2186</v>
      </c>
    </row>
    <row r="976" spans="4:10" ht="16.5" hidden="1" customHeight="1" outlineLevel="1" x14ac:dyDescent="0.45">
      <c r="D976" s="750"/>
      <c r="E976" s="750"/>
      <c r="F976" s="743">
        <v>2007</v>
      </c>
      <c r="G976" s="744"/>
      <c r="H976" s="745"/>
      <c r="I976" s="60">
        <v>1991</v>
      </c>
      <c r="J976" s="61">
        <v>1991</v>
      </c>
    </row>
    <row r="977" spans="4:10" ht="16.5" hidden="1" customHeight="1" outlineLevel="1" x14ac:dyDescent="0.45">
      <c r="D977" s="750"/>
      <c r="E977" s="750"/>
      <c r="F977" s="743">
        <v>2008</v>
      </c>
      <c r="G977" s="744"/>
      <c r="H977" s="745"/>
      <c r="I977" s="60">
        <v>1344</v>
      </c>
      <c r="J977" s="61">
        <v>1344</v>
      </c>
    </row>
    <row r="978" spans="4:10" ht="16.5" hidden="1" customHeight="1" outlineLevel="1" x14ac:dyDescent="0.45">
      <c r="D978" s="750"/>
      <c r="E978" s="750"/>
      <c r="F978" s="743">
        <v>2009</v>
      </c>
      <c r="G978" s="744"/>
      <c r="H978" s="745"/>
      <c r="I978" s="63">
        <v>843</v>
      </c>
      <c r="J978" s="64">
        <v>843</v>
      </c>
    </row>
    <row r="979" spans="4:10" ht="16.5" hidden="1" customHeight="1" outlineLevel="1" x14ac:dyDescent="0.45">
      <c r="D979" s="750"/>
      <c r="E979" s="750"/>
      <c r="F979" s="743">
        <v>2010</v>
      </c>
      <c r="G979" s="744"/>
      <c r="H979" s="745"/>
      <c r="I979" s="60">
        <v>1585</v>
      </c>
      <c r="J979" s="61">
        <v>1585</v>
      </c>
    </row>
    <row r="980" spans="4:10" ht="16.5" hidden="1" customHeight="1" outlineLevel="1" x14ac:dyDescent="0.45">
      <c r="D980" s="750"/>
      <c r="E980" s="750"/>
      <c r="F980" s="743">
        <v>2011</v>
      </c>
      <c r="G980" s="744"/>
      <c r="H980" s="745"/>
      <c r="I980" s="60">
        <v>1617</v>
      </c>
      <c r="J980" s="61">
        <v>1617</v>
      </c>
    </row>
    <row r="981" spans="4:10" ht="16.5" hidden="1" customHeight="1" outlineLevel="1" x14ac:dyDescent="0.45">
      <c r="D981" s="750"/>
      <c r="E981" s="750"/>
      <c r="F981" s="743">
        <v>2012</v>
      </c>
      <c r="G981" s="744"/>
      <c r="H981" s="745"/>
      <c r="I981" s="60">
        <v>1537</v>
      </c>
      <c r="J981" s="61">
        <v>1537</v>
      </c>
    </row>
    <row r="982" spans="4:10" ht="16.5" hidden="1" customHeight="1" outlineLevel="1" x14ac:dyDescent="0.45">
      <c r="D982" s="750"/>
      <c r="E982" s="750"/>
      <c r="F982" s="743">
        <v>2013</v>
      </c>
      <c r="G982" s="744"/>
      <c r="H982" s="745"/>
      <c r="I982" s="60">
        <v>1572</v>
      </c>
      <c r="J982" s="61">
        <v>1572</v>
      </c>
    </row>
    <row r="983" spans="4:10" ht="16.5" hidden="1" customHeight="1" outlineLevel="1" x14ac:dyDescent="0.45">
      <c r="D983" s="750"/>
      <c r="E983" s="750"/>
      <c r="F983" s="743">
        <v>2014</v>
      </c>
      <c r="G983" s="744"/>
      <c r="H983" s="745"/>
      <c r="I983" s="60">
        <v>1579</v>
      </c>
      <c r="J983" s="61">
        <v>1579</v>
      </c>
    </row>
    <row r="984" spans="4:10" ht="16.5" hidden="1" customHeight="1" outlineLevel="1" x14ac:dyDescent="0.45">
      <c r="D984" s="750"/>
      <c r="E984" s="750"/>
      <c r="F984" s="743">
        <v>2015</v>
      </c>
      <c r="G984" s="744"/>
      <c r="H984" s="745"/>
      <c r="I984" s="60">
        <v>1660</v>
      </c>
      <c r="J984" s="61">
        <v>1660</v>
      </c>
    </row>
    <row r="985" spans="4:10" ht="16.5" hidden="1" customHeight="1" outlineLevel="1" x14ac:dyDescent="0.45">
      <c r="D985" s="750"/>
      <c r="E985" s="750"/>
      <c r="F985" s="743">
        <v>2016</v>
      </c>
      <c r="G985" s="744"/>
      <c r="H985" s="745"/>
      <c r="I985" s="63">
        <v>500</v>
      </c>
      <c r="J985" s="64">
        <v>500</v>
      </c>
    </row>
    <row r="986" spans="4:10" ht="16.5" hidden="1" customHeight="1" outlineLevel="1" x14ac:dyDescent="0.45">
      <c r="D986" s="750"/>
      <c r="E986" s="750"/>
      <c r="F986" s="746" t="s">
        <v>145</v>
      </c>
      <c r="G986" s="747"/>
      <c r="H986" s="748"/>
      <c r="I986" s="58">
        <v>794323</v>
      </c>
      <c r="J986" s="58">
        <v>794323</v>
      </c>
    </row>
    <row r="987" spans="4:10" hidden="1" outlineLevel="1" x14ac:dyDescent="0.45">
      <c r="D987" s="750"/>
      <c r="E987" s="750"/>
      <c r="F987" s="749" t="s">
        <v>148</v>
      </c>
      <c r="G987" s="749" t="s">
        <v>474</v>
      </c>
      <c r="H987" s="56">
        <v>1999</v>
      </c>
      <c r="I987" s="57">
        <v>4006</v>
      </c>
      <c r="J987" s="57">
        <v>4006</v>
      </c>
    </row>
    <row r="988" spans="4:10" hidden="1" outlineLevel="1" x14ac:dyDescent="0.45">
      <c r="D988" s="750"/>
      <c r="E988" s="750"/>
      <c r="F988" s="750"/>
      <c r="G988" s="750"/>
      <c r="H988" s="56">
        <v>2000</v>
      </c>
      <c r="I988" s="57">
        <v>4286</v>
      </c>
      <c r="J988" s="57">
        <v>4286</v>
      </c>
    </row>
    <row r="989" spans="4:10" hidden="1" outlineLevel="1" x14ac:dyDescent="0.45">
      <c r="D989" s="750"/>
      <c r="E989" s="750"/>
      <c r="F989" s="750"/>
      <c r="G989" s="750"/>
      <c r="H989" s="56">
        <v>2001</v>
      </c>
      <c r="I989" s="57">
        <v>3833</v>
      </c>
      <c r="J989" s="57">
        <v>3833</v>
      </c>
    </row>
    <row r="990" spans="4:10" hidden="1" outlineLevel="1" x14ac:dyDescent="0.45">
      <c r="D990" s="750"/>
      <c r="E990" s="750"/>
      <c r="F990" s="750"/>
      <c r="G990" s="750"/>
      <c r="H990" s="56">
        <v>2002</v>
      </c>
      <c r="I990" s="57">
        <v>2442</v>
      </c>
      <c r="J990" s="57">
        <v>2442</v>
      </c>
    </row>
    <row r="991" spans="4:10" hidden="1" outlineLevel="1" x14ac:dyDescent="0.45">
      <c r="D991" s="750"/>
      <c r="E991" s="750"/>
      <c r="F991" s="750"/>
      <c r="G991" s="751"/>
      <c r="H991" s="56">
        <v>2003</v>
      </c>
      <c r="I991" s="59">
        <v>0</v>
      </c>
      <c r="J991" s="59">
        <v>0</v>
      </c>
    </row>
    <row r="992" spans="4:10" ht="16.5" hidden="1" customHeight="1" outlineLevel="1" x14ac:dyDescent="0.45">
      <c r="D992" s="750"/>
      <c r="E992" s="750"/>
      <c r="F992" s="750"/>
      <c r="G992" s="746" t="s">
        <v>142</v>
      </c>
      <c r="H992" s="748"/>
      <c r="I992" s="58">
        <v>14567</v>
      </c>
      <c r="J992" s="58">
        <v>14567</v>
      </c>
    </row>
    <row r="993" spans="4:10" hidden="1" outlineLevel="1" x14ac:dyDescent="0.45">
      <c r="D993" s="750"/>
      <c r="E993" s="750"/>
      <c r="F993" s="750"/>
      <c r="G993" s="749" t="s">
        <v>475</v>
      </c>
      <c r="H993" s="56">
        <v>1991</v>
      </c>
      <c r="I993" s="57">
        <v>69377</v>
      </c>
      <c r="J993" s="57">
        <v>69377</v>
      </c>
    </row>
    <row r="994" spans="4:10" hidden="1" outlineLevel="1" x14ac:dyDescent="0.45">
      <c r="D994" s="750"/>
      <c r="E994" s="750"/>
      <c r="F994" s="750"/>
      <c r="G994" s="750"/>
      <c r="H994" s="56">
        <v>1992</v>
      </c>
      <c r="I994" s="57">
        <v>92033</v>
      </c>
      <c r="J994" s="57">
        <v>92033</v>
      </c>
    </row>
    <row r="995" spans="4:10" hidden="1" outlineLevel="1" x14ac:dyDescent="0.45">
      <c r="D995" s="750"/>
      <c r="E995" s="750"/>
      <c r="F995" s="750"/>
      <c r="G995" s="750"/>
      <c r="H995" s="56">
        <v>1993</v>
      </c>
      <c r="I995" s="57">
        <v>96030</v>
      </c>
      <c r="J995" s="57">
        <v>96030</v>
      </c>
    </row>
    <row r="996" spans="4:10" hidden="1" outlineLevel="1" x14ac:dyDescent="0.45">
      <c r="D996" s="750"/>
      <c r="E996" s="750"/>
      <c r="F996" s="750"/>
      <c r="G996" s="750"/>
      <c r="H996" s="56">
        <v>1994</v>
      </c>
      <c r="I996" s="57">
        <v>91811</v>
      </c>
      <c r="J996" s="57">
        <v>91811</v>
      </c>
    </row>
    <row r="997" spans="4:10" hidden="1" outlineLevel="1" x14ac:dyDescent="0.45">
      <c r="D997" s="750"/>
      <c r="E997" s="750"/>
      <c r="F997" s="750"/>
      <c r="G997" s="750"/>
      <c r="H997" s="56">
        <v>1995</v>
      </c>
      <c r="I997" s="57">
        <v>96301</v>
      </c>
      <c r="J997" s="57">
        <v>96301</v>
      </c>
    </row>
    <row r="998" spans="4:10" hidden="1" outlineLevel="1" x14ac:dyDescent="0.45">
      <c r="D998" s="750"/>
      <c r="E998" s="750"/>
      <c r="F998" s="750"/>
      <c r="G998" s="750"/>
      <c r="H998" s="56">
        <v>1996</v>
      </c>
      <c r="I998" s="57">
        <v>93773</v>
      </c>
      <c r="J998" s="57">
        <v>93773</v>
      </c>
    </row>
    <row r="999" spans="4:10" hidden="1" outlineLevel="1" x14ac:dyDescent="0.45">
      <c r="D999" s="750"/>
      <c r="E999" s="750"/>
      <c r="F999" s="750"/>
      <c r="G999" s="750"/>
      <c r="H999" s="56">
        <v>1997</v>
      </c>
      <c r="I999" s="57">
        <v>73517</v>
      </c>
      <c r="J999" s="57">
        <v>73517</v>
      </c>
    </row>
    <row r="1000" spans="4:10" hidden="1" outlineLevel="1" x14ac:dyDescent="0.45">
      <c r="D1000" s="750"/>
      <c r="E1000" s="750"/>
      <c r="F1000" s="750"/>
      <c r="G1000" s="750"/>
      <c r="H1000" s="56">
        <v>1998</v>
      </c>
      <c r="I1000" s="57">
        <v>49597</v>
      </c>
      <c r="J1000" s="57">
        <v>49597</v>
      </c>
    </row>
    <row r="1001" spans="4:10" hidden="1" outlineLevel="1" x14ac:dyDescent="0.45">
      <c r="D1001" s="750"/>
      <c r="E1001" s="750"/>
      <c r="F1001" s="750"/>
      <c r="G1001" s="750"/>
      <c r="H1001" s="56">
        <v>1999</v>
      </c>
      <c r="I1001" s="57">
        <v>69002</v>
      </c>
      <c r="J1001" s="57">
        <v>69002</v>
      </c>
    </row>
    <row r="1002" spans="4:10" hidden="1" outlineLevel="1" x14ac:dyDescent="0.45">
      <c r="D1002" s="750"/>
      <c r="E1002" s="750"/>
      <c r="F1002" s="750"/>
      <c r="G1002" s="750"/>
      <c r="H1002" s="56">
        <v>2000</v>
      </c>
      <c r="I1002" s="57">
        <v>65312</v>
      </c>
      <c r="J1002" s="57">
        <v>65312</v>
      </c>
    </row>
    <row r="1003" spans="4:10" hidden="1" outlineLevel="1" x14ac:dyDescent="0.45">
      <c r="D1003" s="750"/>
      <c r="E1003" s="750"/>
      <c r="F1003" s="750"/>
      <c r="G1003" s="750"/>
      <c r="H1003" s="56">
        <v>2001</v>
      </c>
      <c r="I1003" s="57">
        <v>77087</v>
      </c>
      <c r="J1003" s="57">
        <v>77087</v>
      </c>
    </row>
    <row r="1004" spans="4:10" hidden="1" outlineLevel="1" x14ac:dyDescent="0.45">
      <c r="D1004" s="750"/>
      <c r="E1004" s="750"/>
      <c r="F1004" s="750"/>
      <c r="G1004" s="750"/>
      <c r="H1004" s="56">
        <v>2002</v>
      </c>
      <c r="I1004" s="57">
        <v>84860</v>
      </c>
      <c r="J1004" s="57">
        <v>84860</v>
      </c>
    </row>
    <row r="1005" spans="4:10" hidden="1" outlineLevel="1" x14ac:dyDescent="0.45">
      <c r="D1005" s="750"/>
      <c r="E1005" s="750"/>
      <c r="F1005" s="750"/>
      <c r="G1005" s="750"/>
      <c r="H1005" s="56">
        <v>2003</v>
      </c>
      <c r="I1005" s="57">
        <v>61919</v>
      </c>
      <c r="J1005" s="57">
        <v>61919</v>
      </c>
    </row>
    <row r="1006" spans="4:10" hidden="1" outlineLevel="1" x14ac:dyDescent="0.45">
      <c r="D1006" s="750"/>
      <c r="E1006" s="750"/>
      <c r="F1006" s="750"/>
      <c r="G1006" s="750"/>
      <c r="H1006" s="56">
        <v>2004</v>
      </c>
      <c r="I1006" s="57">
        <v>64749</v>
      </c>
      <c r="J1006" s="57">
        <v>64749</v>
      </c>
    </row>
    <row r="1007" spans="4:10" hidden="1" outlineLevel="1" x14ac:dyDescent="0.45">
      <c r="D1007" s="750"/>
      <c r="E1007" s="750"/>
      <c r="F1007" s="750"/>
      <c r="G1007" s="750"/>
      <c r="H1007" s="56">
        <v>2005</v>
      </c>
      <c r="I1007" s="57">
        <v>61084</v>
      </c>
      <c r="J1007" s="57">
        <v>61084</v>
      </c>
    </row>
    <row r="1008" spans="4:10" hidden="1" outlineLevel="1" x14ac:dyDescent="0.45">
      <c r="D1008" s="750"/>
      <c r="E1008" s="750"/>
      <c r="F1008" s="750"/>
      <c r="G1008" s="750"/>
      <c r="H1008" s="56">
        <v>2006</v>
      </c>
      <c r="I1008" s="57">
        <v>58964</v>
      </c>
      <c r="J1008" s="57">
        <v>58964</v>
      </c>
    </row>
    <row r="1009" spans="4:10" hidden="1" outlineLevel="1" x14ac:dyDescent="0.45">
      <c r="D1009" s="750"/>
      <c r="E1009" s="750"/>
      <c r="F1009" s="750"/>
      <c r="G1009" s="750"/>
      <c r="H1009" s="56">
        <v>2007</v>
      </c>
      <c r="I1009" s="57">
        <v>58122</v>
      </c>
      <c r="J1009" s="57">
        <v>58122</v>
      </c>
    </row>
    <row r="1010" spans="4:10" hidden="1" outlineLevel="1" x14ac:dyDescent="0.45">
      <c r="D1010" s="750"/>
      <c r="E1010" s="750"/>
      <c r="F1010" s="750"/>
      <c r="G1010" s="750"/>
      <c r="H1010" s="56">
        <v>2008</v>
      </c>
      <c r="I1010" s="57">
        <v>63337</v>
      </c>
      <c r="J1010" s="57">
        <v>63337</v>
      </c>
    </row>
    <row r="1011" spans="4:10" hidden="1" outlineLevel="1" x14ac:dyDescent="0.45">
      <c r="D1011" s="750"/>
      <c r="E1011" s="750"/>
      <c r="F1011" s="750"/>
      <c r="G1011" s="750"/>
      <c r="H1011" s="56">
        <v>2009</v>
      </c>
      <c r="I1011" s="57">
        <v>50947</v>
      </c>
      <c r="J1011" s="57">
        <v>50947</v>
      </c>
    </row>
    <row r="1012" spans="4:10" hidden="1" outlineLevel="1" x14ac:dyDescent="0.45">
      <c r="D1012" s="750"/>
      <c r="E1012" s="750"/>
      <c r="F1012" s="750"/>
      <c r="G1012" s="750"/>
      <c r="H1012" s="56">
        <v>2010</v>
      </c>
      <c r="I1012" s="57">
        <v>72895</v>
      </c>
      <c r="J1012" s="57">
        <v>72895</v>
      </c>
    </row>
    <row r="1013" spans="4:10" hidden="1" outlineLevel="1" x14ac:dyDescent="0.45">
      <c r="D1013" s="750"/>
      <c r="E1013" s="750"/>
      <c r="F1013" s="750"/>
      <c r="G1013" s="750"/>
      <c r="H1013" s="56">
        <v>2011</v>
      </c>
      <c r="I1013" s="57">
        <v>78482</v>
      </c>
      <c r="J1013" s="57">
        <v>78482</v>
      </c>
    </row>
    <row r="1014" spans="4:10" hidden="1" outlineLevel="1" x14ac:dyDescent="0.45">
      <c r="D1014" s="750"/>
      <c r="E1014" s="750"/>
      <c r="F1014" s="750"/>
      <c r="G1014" s="750"/>
      <c r="H1014" s="56">
        <v>2012</v>
      </c>
      <c r="I1014" s="57">
        <v>72859</v>
      </c>
      <c r="J1014" s="57">
        <v>72859</v>
      </c>
    </row>
    <row r="1015" spans="4:10" hidden="1" outlineLevel="1" x14ac:dyDescent="0.45">
      <c r="D1015" s="750"/>
      <c r="E1015" s="750"/>
      <c r="F1015" s="750"/>
      <c r="G1015" s="750"/>
      <c r="H1015" s="56">
        <v>2013</v>
      </c>
      <c r="I1015" s="57">
        <v>72838</v>
      </c>
      <c r="J1015" s="57">
        <v>72838</v>
      </c>
    </row>
    <row r="1016" spans="4:10" hidden="1" outlineLevel="1" x14ac:dyDescent="0.45">
      <c r="D1016" s="750"/>
      <c r="E1016" s="750"/>
      <c r="F1016" s="750"/>
      <c r="G1016" s="750"/>
      <c r="H1016" s="56">
        <v>2014</v>
      </c>
      <c r="I1016" s="57">
        <v>79383</v>
      </c>
      <c r="J1016" s="57">
        <v>79383</v>
      </c>
    </row>
    <row r="1017" spans="4:10" hidden="1" outlineLevel="1" x14ac:dyDescent="0.45">
      <c r="D1017" s="750"/>
      <c r="E1017" s="750"/>
      <c r="F1017" s="750"/>
      <c r="G1017" s="750"/>
      <c r="H1017" s="56">
        <v>2015</v>
      </c>
      <c r="I1017" s="57">
        <v>75731</v>
      </c>
      <c r="J1017" s="57">
        <v>75731</v>
      </c>
    </row>
    <row r="1018" spans="4:10" hidden="1" outlineLevel="1" x14ac:dyDescent="0.45">
      <c r="D1018" s="750"/>
      <c r="E1018" s="750"/>
      <c r="F1018" s="750"/>
      <c r="G1018" s="751"/>
      <c r="H1018" s="56">
        <v>2016</v>
      </c>
      <c r="I1018" s="57">
        <v>23800</v>
      </c>
      <c r="J1018" s="57">
        <v>23800</v>
      </c>
    </row>
    <row r="1019" spans="4:10" ht="16.5" hidden="1" customHeight="1" outlineLevel="1" x14ac:dyDescent="0.45">
      <c r="D1019" s="750"/>
      <c r="E1019" s="750"/>
      <c r="F1019" s="750"/>
      <c r="G1019" s="746" t="s">
        <v>142</v>
      </c>
      <c r="H1019" s="748"/>
      <c r="I1019" s="58">
        <v>1853810</v>
      </c>
      <c r="J1019" s="58">
        <v>1853810</v>
      </c>
    </row>
    <row r="1020" spans="4:10" hidden="1" outlineLevel="1" x14ac:dyDescent="0.45">
      <c r="D1020" s="750"/>
      <c r="E1020" s="750"/>
      <c r="F1020" s="750"/>
      <c r="G1020" s="749" t="s">
        <v>476</v>
      </c>
      <c r="H1020" s="56">
        <v>1991</v>
      </c>
      <c r="I1020" s="57">
        <v>34850</v>
      </c>
      <c r="J1020" s="57">
        <v>34850</v>
      </c>
    </row>
    <row r="1021" spans="4:10" hidden="1" outlineLevel="1" x14ac:dyDescent="0.45">
      <c r="D1021" s="750"/>
      <c r="E1021" s="750"/>
      <c r="F1021" s="750"/>
      <c r="G1021" s="750"/>
      <c r="H1021" s="56">
        <v>1992</v>
      </c>
      <c r="I1021" s="57">
        <v>30435</v>
      </c>
      <c r="J1021" s="57">
        <v>30435</v>
      </c>
    </row>
    <row r="1022" spans="4:10" hidden="1" outlineLevel="1" x14ac:dyDescent="0.45">
      <c r="D1022" s="750"/>
      <c r="E1022" s="750"/>
      <c r="F1022" s="750"/>
      <c r="G1022" s="750"/>
      <c r="H1022" s="56">
        <v>1993</v>
      </c>
      <c r="I1022" s="57">
        <v>29614</v>
      </c>
      <c r="J1022" s="57">
        <v>29614</v>
      </c>
    </row>
    <row r="1023" spans="4:10" hidden="1" outlineLevel="1" x14ac:dyDescent="0.45">
      <c r="D1023" s="750"/>
      <c r="E1023" s="750"/>
      <c r="F1023" s="750"/>
      <c r="G1023" s="750"/>
      <c r="H1023" s="56">
        <v>1994</v>
      </c>
      <c r="I1023" s="57">
        <v>26590</v>
      </c>
      <c r="J1023" s="57">
        <v>26590</v>
      </c>
    </row>
    <row r="1024" spans="4:10" hidden="1" outlineLevel="1" x14ac:dyDescent="0.45">
      <c r="D1024" s="750"/>
      <c r="E1024" s="750"/>
      <c r="F1024" s="750"/>
      <c r="G1024" s="750"/>
      <c r="H1024" s="56">
        <v>1995</v>
      </c>
      <c r="I1024" s="57">
        <v>30443</v>
      </c>
      <c r="J1024" s="57">
        <v>30443</v>
      </c>
    </row>
    <row r="1025" spans="4:10" hidden="1" outlineLevel="1" x14ac:dyDescent="0.45">
      <c r="D1025" s="750"/>
      <c r="E1025" s="750"/>
      <c r="F1025" s="750"/>
      <c r="G1025" s="750"/>
      <c r="H1025" s="56">
        <v>1996</v>
      </c>
      <c r="I1025" s="57">
        <v>26213</v>
      </c>
      <c r="J1025" s="57">
        <v>26213</v>
      </c>
    </row>
    <row r="1026" spans="4:10" hidden="1" outlineLevel="1" x14ac:dyDescent="0.45">
      <c r="D1026" s="750"/>
      <c r="E1026" s="750"/>
      <c r="F1026" s="750"/>
      <c r="G1026" s="750"/>
      <c r="H1026" s="56">
        <v>1997</v>
      </c>
      <c r="I1026" s="57">
        <v>10613</v>
      </c>
      <c r="J1026" s="57">
        <v>10613</v>
      </c>
    </row>
    <row r="1027" spans="4:10" hidden="1" outlineLevel="1" x14ac:dyDescent="0.45">
      <c r="D1027" s="750"/>
      <c r="E1027" s="750"/>
      <c r="F1027" s="750"/>
      <c r="G1027" s="750"/>
      <c r="H1027" s="56">
        <v>1998</v>
      </c>
      <c r="I1027" s="57">
        <v>7199</v>
      </c>
      <c r="J1027" s="57">
        <v>7199</v>
      </c>
    </row>
    <row r="1028" spans="4:10" hidden="1" outlineLevel="1" x14ac:dyDescent="0.45">
      <c r="D1028" s="750"/>
      <c r="E1028" s="750"/>
      <c r="F1028" s="750"/>
      <c r="G1028" s="750"/>
      <c r="H1028" s="56">
        <v>1999</v>
      </c>
      <c r="I1028" s="57">
        <v>15059</v>
      </c>
      <c r="J1028" s="57">
        <v>15059</v>
      </c>
    </row>
    <row r="1029" spans="4:10" hidden="1" outlineLevel="1" x14ac:dyDescent="0.45">
      <c r="D1029" s="750"/>
      <c r="E1029" s="750"/>
      <c r="F1029" s="750"/>
      <c r="G1029" s="750"/>
      <c r="H1029" s="56">
        <v>2000</v>
      </c>
      <c r="I1029" s="57">
        <v>17922</v>
      </c>
      <c r="J1029" s="57">
        <v>17922</v>
      </c>
    </row>
    <row r="1030" spans="4:10" hidden="1" outlineLevel="1" x14ac:dyDescent="0.45">
      <c r="D1030" s="750"/>
      <c r="E1030" s="750"/>
      <c r="F1030" s="750"/>
      <c r="G1030" s="750"/>
      <c r="H1030" s="56">
        <v>2001</v>
      </c>
      <c r="I1030" s="57">
        <v>13481</v>
      </c>
      <c r="J1030" s="57">
        <v>13481</v>
      </c>
    </row>
    <row r="1031" spans="4:10" hidden="1" outlineLevel="1" x14ac:dyDescent="0.45">
      <c r="D1031" s="750"/>
      <c r="E1031" s="750"/>
      <c r="F1031" s="750"/>
      <c r="G1031" s="750"/>
      <c r="H1031" s="56">
        <v>2002</v>
      </c>
      <c r="I1031" s="57">
        <v>16510</v>
      </c>
      <c r="J1031" s="57">
        <v>16510</v>
      </c>
    </row>
    <row r="1032" spans="4:10" hidden="1" outlineLevel="1" x14ac:dyDescent="0.45">
      <c r="D1032" s="750"/>
      <c r="E1032" s="750"/>
      <c r="F1032" s="750"/>
      <c r="G1032" s="750"/>
      <c r="H1032" s="56">
        <v>2003</v>
      </c>
      <c r="I1032" s="57">
        <v>16178</v>
      </c>
      <c r="J1032" s="57">
        <v>16178</v>
      </c>
    </row>
    <row r="1033" spans="4:10" hidden="1" outlineLevel="1" x14ac:dyDescent="0.45">
      <c r="D1033" s="750"/>
      <c r="E1033" s="750"/>
      <c r="F1033" s="750"/>
      <c r="G1033" s="750"/>
      <c r="H1033" s="56">
        <v>2004</v>
      </c>
      <c r="I1033" s="57">
        <v>9042</v>
      </c>
      <c r="J1033" s="57">
        <v>9042</v>
      </c>
    </row>
    <row r="1034" spans="4:10" hidden="1" outlineLevel="1" x14ac:dyDescent="0.45">
      <c r="D1034" s="750"/>
      <c r="E1034" s="750"/>
      <c r="F1034" s="750"/>
      <c r="G1034" s="750"/>
      <c r="H1034" s="56">
        <v>2005</v>
      </c>
      <c r="I1034" s="57">
        <v>11878</v>
      </c>
      <c r="J1034" s="57">
        <v>11878</v>
      </c>
    </row>
    <row r="1035" spans="4:10" hidden="1" outlineLevel="1" x14ac:dyDescent="0.45">
      <c r="D1035" s="750"/>
      <c r="E1035" s="750"/>
      <c r="F1035" s="750"/>
      <c r="G1035" s="750"/>
      <c r="H1035" s="56">
        <v>2006</v>
      </c>
      <c r="I1035" s="57">
        <v>12661</v>
      </c>
      <c r="J1035" s="57">
        <v>12661</v>
      </c>
    </row>
    <row r="1036" spans="4:10" hidden="1" outlineLevel="1" x14ac:dyDescent="0.45">
      <c r="D1036" s="750"/>
      <c r="E1036" s="750"/>
      <c r="F1036" s="750"/>
      <c r="G1036" s="750"/>
      <c r="H1036" s="56">
        <v>2007</v>
      </c>
      <c r="I1036" s="57">
        <v>12808</v>
      </c>
      <c r="J1036" s="57">
        <v>12808</v>
      </c>
    </row>
    <row r="1037" spans="4:10" hidden="1" outlineLevel="1" x14ac:dyDescent="0.45">
      <c r="D1037" s="750"/>
      <c r="E1037" s="750"/>
      <c r="F1037" s="750"/>
      <c r="G1037" s="750"/>
      <c r="H1037" s="56">
        <v>2008</v>
      </c>
      <c r="I1037" s="57">
        <v>11195</v>
      </c>
      <c r="J1037" s="57">
        <v>11195</v>
      </c>
    </row>
    <row r="1038" spans="4:10" hidden="1" outlineLevel="1" x14ac:dyDescent="0.45">
      <c r="D1038" s="750"/>
      <c r="E1038" s="750"/>
      <c r="F1038" s="750"/>
      <c r="G1038" s="750"/>
      <c r="H1038" s="56">
        <v>2009</v>
      </c>
      <c r="I1038" s="57">
        <v>18198</v>
      </c>
      <c r="J1038" s="57">
        <v>18198</v>
      </c>
    </row>
    <row r="1039" spans="4:10" hidden="1" outlineLevel="1" x14ac:dyDescent="0.45">
      <c r="D1039" s="750"/>
      <c r="E1039" s="750"/>
      <c r="F1039" s="750"/>
      <c r="G1039" s="750"/>
      <c r="H1039" s="56">
        <v>2010</v>
      </c>
      <c r="I1039" s="57">
        <v>11546</v>
      </c>
      <c r="J1039" s="57">
        <v>11546</v>
      </c>
    </row>
    <row r="1040" spans="4:10" hidden="1" outlineLevel="1" x14ac:dyDescent="0.45">
      <c r="D1040" s="750"/>
      <c r="E1040" s="750"/>
      <c r="F1040" s="750"/>
      <c r="G1040" s="750"/>
      <c r="H1040" s="56">
        <v>2011</v>
      </c>
      <c r="I1040" s="57">
        <v>13555</v>
      </c>
      <c r="J1040" s="57">
        <v>13555</v>
      </c>
    </row>
    <row r="1041" spans="4:10" hidden="1" outlineLevel="1" x14ac:dyDescent="0.45">
      <c r="D1041" s="750"/>
      <c r="E1041" s="750"/>
      <c r="F1041" s="750"/>
      <c r="G1041" s="750"/>
      <c r="H1041" s="56">
        <v>2012</v>
      </c>
      <c r="I1041" s="57">
        <v>14370</v>
      </c>
      <c r="J1041" s="57">
        <v>14370</v>
      </c>
    </row>
    <row r="1042" spans="4:10" hidden="1" outlineLevel="1" x14ac:dyDescent="0.45">
      <c r="D1042" s="750"/>
      <c r="E1042" s="750"/>
      <c r="F1042" s="750"/>
      <c r="G1042" s="750"/>
      <c r="H1042" s="56">
        <v>2013</v>
      </c>
      <c r="I1042" s="57">
        <v>13832</v>
      </c>
      <c r="J1042" s="57">
        <v>13832</v>
      </c>
    </row>
    <row r="1043" spans="4:10" hidden="1" outlineLevel="1" x14ac:dyDescent="0.45">
      <c r="D1043" s="750"/>
      <c r="E1043" s="750"/>
      <c r="F1043" s="750"/>
      <c r="G1043" s="750"/>
      <c r="H1043" s="56">
        <v>2014</v>
      </c>
      <c r="I1043" s="57">
        <v>14996</v>
      </c>
      <c r="J1043" s="57">
        <v>14996</v>
      </c>
    </row>
    <row r="1044" spans="4:10" hidden="1" outlineLevel="1" x14ac:dyDescent="0.45">
      <c r="D1044" s="750"/>
      <c r="E1044" s="750"/>
      <c r="F1044" s="750"/>
      <c r="G1044" s="750"/>
      <c r="H1044" s="56">
        <v>2015</v>
      </c>
      <c r="I1044" s="57">
        <v>17530</v>
      </c>
      <c r="J1044" s="57">
        <v>17530</v>
      </c>
    </row>
    <row r="1045" spans="4:10" hidden="1" outlineLevel="1" x14ac:dyDescent="0.45">
      <c r="D1045" s="750"/>
      <c r="E1045" s="750"/>
      <c r="F1045" s="750"/>
      <c r="G1045" s="751"/>
      <c r="H1045" s="56">
        <v>2016</v>
      </c>
      <c r="I1045" s="57">
        <v>4244</v>
      </c>
      <c r="J1045" s="57">
        <v>4244</v>
      </c>
    </row>
    <row r="1046" spans="4:10" ht="16.5" hidden="1" customHeight="1" outlineLevel="1" x14ac:dyDescent="0.45">
      <c r="D1046" s="750"/>
      <c r="E1046" s="750"/>
      <c r="F1046" s="750"/>
      <c r="G1046" s="746" t="s">
        <v>142</v>
      </c>
      <c r="H1046" s="748"/>
      <c r="I1046" s="58">
        <v>440962</v>
      </c>
      <c r="J1046" s="58">
        <v>440962</v>
      </c>
    </row>
    <row r="1047" spans="4:10" hidden="1" outlineLevel="1" x14ac:dyDescent="0.45">
      <c r="D1047" s="750"/>
      <c r="E1047" s="750"/>
      <c r="F1047" s="750"/>
      <c r="G1047" s="749" t="s">
        <v>477</v>
      </c>
      <c r="H1047" s="56">
        <v>1999</v>
      </c>
      <c r="I1047" s="59">
        <v>152</v>
      </c>
      <c r="J1047" s="59">
        <v>152</v>
      </c>
    </row>
    <row r="1048" spans="4:10" hidden="1" outlineLevel="1" x14ac:dyDescent="0.45">
      <c r="D1048" s="750"/>
      <c r="E1048" s="750"/>
      <c r="F1048" s="750"/>
      <c r="G1048" s="751"/>
      <c r="H1048" s="56">
        <v>2000</v>
      </c>
      <c r="I1048" s="59">
        <v>0</v>
      </c>
      <c r="J1048" s="59">
        <v>0</v>
      </c>
    </row>
    <row r="1049" spans="4:10" ht="16.5" hidden="1" customHeight="1" outlineLevel="1" x14ac:dyDescent="0.45">
      <c r="D1049" s="750"/>
      <c r="E1049" s="750"/>
      <c r="F1049" s="751"/>
      <c r="G1049" s="746" t="s">
        <v>142</v>
      </c>
      <c r="H1049" s="748"/>
      <c r="I1049" s="62">
        <v>152</v>
      </c>
      <c r="J1049" s="62">
        <v>152</v>
      </c>
    </row>
    <row r="1050" spans="4:10" ht="16.5" hidden="1" customHeight="1" outlineLevel="1" x14ac:dyDescent="0.45">
      <c r="D1050" s="750"/>
      <c r="E1050" s="750"/>
      <c r="F1050" s="743">
        <v>1991</v>
      </c>
      <c r="G1050" s="744"/>
      <c r="H1050" s="745"/>
      <c r="I1050" s="60">
        <v>104227</v>
      </c>
      <c r="J1050" s="61">
        <v>104227</v>
      </c>
    </row>
    <row r="1051" spans="4:10" ht="16.5" hidden="1" customHeight="1" outlineLevel="1" x14ac:dyDescent="0.45">
      <c r="D1051" s="750"/>
      <c r="E1051" s="750"/>
      <c r="F1051" s="743">
        <v>1992</v>
      </c>
      <c r="G1051" s="744"/>
      <c r="H1051" s="745"/>
      <c r="I1051" s="60">
        <v>122468</v>
      </c>
      <c r="J1051" s="61">
        <v>122468</v>
      </c>
    </row>
    <row r="1052" spans="4:10" ht="16.5" hidden="1" customHeight="1" outlineLevel="1" x14ac:dyDescent="0.45">
      <c r="D1052" s="750"/>
      <c r="E1052" s="750"/>
      <c r="F1052" s="743">
        <v>1993</v>
      </c>
      <c r="G1052" s="744"/>
      <c r="H1052" s="745"/>
      <c r="I1052" s="60">
        <v>125644</v>
      </c>
      <c r="J1052" s="61">
        <v>125644</v>
      </c>
    </row>
    <row r="1053" spans="4:10" ht="16.5" hidden="1" customHeight="1" outlineLevel="1" x14ac:dyDescent="0.45">
      <c r="D1053" s="750"/>
      <c r="E1053" s="750"/>
      <c r="F1053" s="743">
        <v>1994</v>
      </c>
      <c r="G1053" s="744"/>
      <c r="H1053" s="745"/>
      <c r="I1053" s="60">
        <v>118401</v>
      </c>
      <c r="J1053" s="61">
        <v>118401</v>
      </c>
    </row>
    <row r="1054" spans="4:10" ht="16.5" hidden="1" customHeight="1" outlineLevel="1" x14ac:dyDescent="0.45">
      <c r="D1054" s="750"/>
      <c r="E1054" s="750"/>
      <c r="F1054" s="743">
        <v>1995</v>
      </c>
      <c r="G1054" s="744"/>
      <c r="H1054" s="745"/>
      <c r="I1054" s="60">
        <v>126744</v>
      </c>
      <c r="J1054" s="61">
        <v>126744</v>
      </c>
    </row>
    <row r="1055" spans="4:10" ht="16.5" hidden="1" customHeight="1" outlineLevel="1" x14ac:dyDescent="0.45">
      <c r="D1055" s="750"/>
      <c r="E1055" s="750"/>
      <c r="F1055" s="743">
        <v>1996</v>
      </c>
      <c r="G1055" s="744"/>
      <c r="H1055" s="745"/>
      <c r="I1055" s="60">
        <v>119986</v>
      </c>
      <c r="J1055" s="61">
        <v>119986</v>
      </c>
    </row>
    <row r="1056" spans="4:10" ht="16.5" hidden="1" customHeight="1" outlineLevel="1" x14ac:dyDescent="0.45">
      <c r="D1056" s="750"/>
      <c r="E1056" s="750"/>
      <c r="F1056" s="743">
        <v>1997</v>
      </c>
      <c r="G1056" s="744"/>
      <c r="H1056" s="745"/>
      <c r="I1056" s="60">
        <v>84130</v>
      </c>
      <c r="J1056" s="61">
        <v>84130</v>
      </c>
    </row>
    <row r="1057" spans="4:10" ht="16.5" hidden="1" customHeight="1" outlineLevel="1" x14ac:dyDescent="0.45">
      <c r="D1057" s="750"/>
      <c r="E1057" s="750"/>
      <c r="F1057" s="743">
        <v>1998</v>
      </c>
      <c r="G1057" s="744"/>
      <c r="H1057" s="745"/>
      <c r="I1057" s="60">
        <v>56796</v>
      </c>
      <c r="J1057" s="61">
        <v>56796</v>
      </c>
    </row>
    <row r="1058" spans="4:10" ht="16.5" hidden="1" customHeight="1" outlineLevel="1" x14ac:dyDescent="0.45">
      <c r="D1058" s="750"/>
      <c r="E1058" s="750"/>
      <c r="F1058" s="743">
        <v>1999</v>
      </c>
      <c r="G1058" s="744"/>
      <c r="H1058" s="745"/>
      <c r="I1058" s="60">
        <v>88219</v>
      </c>
      <c r="J1058" s="61">
        <v>88219</v>
      </c>
    </row>
    <row r="1059" spans="4:10" ht="16.5" hidden="1" customHeight="1" outlineLevel="1" x14ac:dyDescent="0.45">
      <c r="D1059" s="750"/>
      <c r="E1059" s="750"/>
      <c r="F1059" s="743">
        <v>2000</v>
      </c>
      <c r="G1059" s="744"/>
      <c r="H1059" s="745"/>
      <c r="I1059" s="60">
        <v>87520</v>
      </c>
      <c r="J1059" s="61">
        <v>87520</v>
      </c>
    </row>
    <row r="1060" spans="4:10" ht="16.5" hidden="1" customHeight="1" outlineLevel="1" x14ac:dyDescent="0.45">
      <c r="D1060" s="750"/>
      <c r="E1060" s="750"/>
      <c r="F1060" s="743">
        <v>2001</v>
      </c>
      <c r="G1060" s="744"/>
      <c r="H1060" s="745"/>
      <c r="I1060" s="60">
        <v>94401</v>
      </c>
      <c r="J1060" s="61">
        <v>94401</v>
      </c>
    </row>
    <row r="1061" spans="4:10" ht="16.5" hidden="1" customHeight="1" outlineLevel="1" x14ac:dyDescent="0.45">
      <c r="D1061" s="750"/>
      <c r="E1061" s="750"/>
      <c r="F1061" s="743">
        <v>2002</v>
      </c>
      <c r="G1061" s="744"/>
      <c r="H1061" s="745"/>
      <c r="I1061" s="60">
        <v>103812</v>
      </c>
      <c r="J1061" s="61">
        <v>103812</v>
      </c>
    </row>
    <row r="1062" spans="4:10" ht="16.5" hidden="1" customHeight="1" outlineLevel="1" x14ac:dyDescent="0.45">
      <c r="D1062" s="750"/>
      <c r="E1062" s="750"/>
      <c r="F1062" s="743">
        <v>2003</v>
      </c>
      <c r="G1062" s="744"/>
      <c r="H1062" s="745"/>
      <c r="I1062" s="60">
        <v>78097</v>
      </c>
      <c r="J1062" s="61">
        <v>78097</v>
      </c>
    </row>
    <row r="1063" spans="4:10" ht="16.5" hidden="1" customHeight="1" outlineLevel="1" x14ac:dyDescent="0.45">
      <c r="D1063" s="750"/>
      <c r="E1063" s="750"/>
      <c r="F1063" s="743">
        <v>2004</v>
      </c>
      <c r="G1063" s="744"/>
      <c r="H1063" s="745"/>
      <c r="I1063" s="60">
        <v>73791</v>
      </c>
      <c r="J1063" s="61">
        <v>73791</v>
      </c>
    </row>
    <row r="1064" spans="4:10" ht="16.5" hidden="1" customHeight="1" outlineLevel="1" x14ac:dyDescent="0.45">
      <c r="D1064" s="750"/>
      <c r="E1064" s="750"/>
      <c r="F1064" s="743">
        <v>2005</v>
      </c>
      <c r="G1064" s="744"/>
      <c r="H1064" s="745"/>
      <c r="I1064" s="60">
        <v>72962</v>
      </c>
      <c r="J1064" s="61">
        <v>72962</v>
      </c>
    </row>
    <row r="1065" spans="4:10" ht="16.5" hidden="1" customHeight="1" outlineLevel="1" x14ac:dyDescent="0.45">
      <c r="D1065" s="750"/>
      <c r="E1065" s="750"/>
      <c r="F1065" s="743">
        <v>2006</v>
      </c>
      <c r="G1065" s="744"/>
      <c r="H1065" s="745"/>
      <c r="I1065" s="60">
        <v>71625</v>
      </c>
      <c r="J1065" s="61">
        <v>71625</v>
      </c>
    </row>
    <row r="1066" spans="4:10" ht="16.5" hidden="1" customHeight="1" outlineLevel="1" x14ac:dyDescent="0.45">
      <c r="D1066" s="750"/>
      <c r="E1066" s="750"/>
      <c r="F1066" s="743">
        <v>2007</v>
      </c>
      <c r="G1066" s="744"/>
      <c r="H1066" s="745"/>
      <c r="I1066" s="60">
        <v>70930</v>
      </c>
      <c r="J1066" s="61">
        <v>70930</v>
      </c>
    </row>
    <row r="1067" spans="4:10" ht="16.5" hidden="1" customHeight="1" outlineLevel="1" x14ac:dyDescent="0.45">
      <c r="D1067" s="750"/>
      <c r="E1067" s="750"/>
      <c r="F1067" s="743">
        <v>2008</v>
      </c>
      <c r="G1067" s="744"/>
      <c r="H1067" s="745"/>
      <c r="I1067" s="60">
        <v>74532</v>
      </c>
      <c r="J1067" s="61">
        <v>74532</v>
      </c>
    </row>
    <row r="1068" spans="4:10" ht="16.5" hidden="1" customHeight="1" outlineLevel="1" x14ac:dyDescent="0.45">
      <c r="D1068" s="750"/>
      <c r="E1068" s="750"/>
      <c r="F1068" s="743">
        <v>2009</v>
      </c>
      <c r="G1068" s="744"/>
      <c r="H1068" s="745"/>
      <c r="I1068" s="60">
        <v>69145</v>
      </c>
      <c r="J1068" s="61">
        <v>69145</v>
      </c>
    </row>
    <row r="1069" spans="4:10" ht="16.5" hidden="1" customHeight="1" outlineLevel="1" x14ac:dyDescent="0.45">
      <c r="D1069" s="750"/>
      <c r="E1069" s="750"/>
      <c r="F1069" s="743">
        <v>2010</v>
      </c>
      <c r="G1069" s="744"/>
      <c r="H1069" s="745"/>
      <c r="I1069" s="60">
        <v>84441</v>
      </c>
      <c r="J1069" s="61">
        <v>84441</v>
      </c>
    </row>
    <row r="1070" spans="4:10" ht="16.5" hidden="1" customHeight="1" outlineLevel="1" x14ac:dyDescent="0.45">
      <c r="D1070" s="750"/>
      <c r="E1070" s="750"/>
      <c r="F1070" s="743">
        <v>2011</v>
      </c>
      <c r="G1070" s="744"/>
      <c r="H1070" s="745"/>
      <c r="I1070" s="60">
        <v>92037</v>
      </c>
      <c r="J1070" s="61">
        <v>92037</v>
      </c>
    </row>
    <row r="1071" spans="4:10" ht="16.5" hidden="1" customHeight="1" outlineLevel="1" x14ac:dyDescent="0.45">
      <c r="D1071" s="750"/>
      <c r="E1071" s="750"/>
      <c r="F1071" s="743">
        <v>2012</v>
      </c>
      <c r="G1071" s="744"/>
      <c r="H1071" s="745"/>
      <c r="I1071" s="60">
        <v>87229</v>
      </c>
      <c r="J1071" s="61">
        <v>87229</v>
      </c>
    </row>
    <row r="1072" spans="4:10" ht="16.5" hidden="1" customHeight="1" outlineLevel="1" x14ac:dyDescent="0.45">
      <c r="D1072" s="750"/>
      <c r="E1072" s="750"/>
      <c r="F1072" s="743">
        <v>2013</v>
      </c>
      <c r="G1072" s="744"/>
      <c r="H1072" s="745"/>
      <c r="I1072" s="60">
        <v>86670</v>
      </c>
      <c r="J1072" s="61">
        <v>86670</v>
      </c>
    </row>
    <row r="1073" spans="4:10" ht="16.5" hidden="1" customHeight="1" outlineLevel="1" x14ac:dyDescent="0.45">
      <c r="D1073" s="750"/>
      <c r="E1073" s="750"/>
      <c r="F1073" s="743">
        <v>2014</v>
      </c>
      <c r="G1073" s="744"/>
      <c r="H1073" s="745"/>
      <c r="I1073" s="60">
        <v>94379</v>
      </c>
      <c r="J1073" s="61">
        <v>94379</v>
      </c>
    </row>
    <row r="1074" spans="4:10" ht="16.5" hidden="1" customHeight="1" outlineLevel="1" x14ac:dyDescent="0.45">
      <c r="D1074" s="750"/>
      <c r="E1074" s="750"/>
      <c r="F1074" s="743">
        <v>2015</v>
      </c>
      <c r="G1074" s="744"/>
      <c r="H1074" s="745"/>
      <c r="I1074" s="60">
        <v>93261</v>
      </c>
      <c r="J1074" s="61">
        <v>93261</v>
      </c>
    </row>
    <row r="1075" spans="4:10" ht="16.5" hidden="1" customHeight="1" outlineLevel="1" x14ac:dyDescent="0.45">
      <c r="D1075" s="750"/>
      <c r="E1075" s="750"/>
      <c r="F1075" s="743">
        <v>2016</v>
      </c>
      <c r="G1075" s="744"/>
      <c r="H1075" s="745"/>
      <c r="I1075" s="60">
        <v>28044</v>
      </c>
      <c r="J1075" s="61">
        <v>28044</v>
      </c>
    </row>
    <row r="1076" spans="4:10" ht="16.5" hidden="1" customHeight="1" outlineLevel="1" x14ac:dyDescent="0.45">
      <c r="D1076" s="750"/>
      <c r="E1076" s="750"/>
      <c r="F1076" s="746" t="s">
        <v>145</v>
      </c>
      <c r="G1076" s="747"/>
      <c r="H1076" s="748"/>
      <c r="I1076" s="58">
        <v>2309491</v>
      </c>
      <c r="J1076" s="58">
        <v>2309491</v>
      </c>
    </row>
    <row r="1077" spans="4:10" hidden="1" outlineLevel="1" x14ac:dyDescent="0.45">
      <c r="D1077" s="750"/>
      <c r="E1077" s="750"/>
      <c r="F1077" s="749" t="s">
        <v>149</v>
      </c>
      <c r="G1077" s="749" t="s">
        <v>478</v>
      </c>
      <c r="H1077" s="56">
        <v>1991</v>
      </c>
      <c r="I1077" s="57">
        <v>9681</v>
      </c>
      <c r="J1077" s="57">
        <v>9681</v>
      </c>
    </row>
    <row r="1078" spans="4:10" hidden="1" outlineLevel="1" x14ac:dyDescent="0.45">
      <c r="D1078" s="750"/>
      <c r="E1078" s="750"/>
      <c r="F1078" s="750"/>
      <c r="G1078" s="750"/>
      <c r="H1078" s="56">
        <v>1992</v>
      </c>
      <c r="I1078" s="57">
        <v>7678</v>
      </c>
      <c r="J1078" s="57">
        <v>7678</v>
      </c>
    </row>
    <row r="1079" spans="4:10" hidden="1" outlineLevel="1" x14ac:dyDescent="0.45">
      <c r="D1079" s="750"/>
      <c r="E1079" s="750"/>
      <c r="F1079" s="750"/>
      <c r="G1079" s="750"/>
      <c r="H1079" s="56">
        <v>1993</v>
      </c>
      <c r="I1079" s="57">
        <v>8835</v>
      </c>
      <c r="J1079" s="57">
        <v>8835</v>
      </c>
    </row>
    <row r="1080" spans="4:10" hidden="1" outlineLevel="1" x14ac:dyDescent="0.45">
      <c r="D1080" s="750"/>
      <c r="E1080" s="750"/>
      <c r="F1080" s="750"/>
      <c r="G1080" s="750"/>
      <c r="H1080" s="56">
        <v>1994</v>
      </c>
      <c r="I1080" s="57">
        <v>10438</v>
      </c>
      <c r="J1080" s="57">
        <v>10438</v>
      </c>
    </row>
    <row r="1081" spans="4:10" hidden="1" outlineLevel="1" x14ac:dyDescent="0.45">
      <c r="D1081" s="750"/>
      <c r="E1081" s="750"/>
      <c r="F1081" s="750"/>
      <c r="G1081" s="750"/>
      <c r="H1081" s="56">
        <v>1995</v>
      </c>
      <c r="I1081" s="57">
        <v>6127</v>
      </c>
      <c r="J1081" s="57">
        <v>6127</v>
      </c>
    </row>
    <row r="1082" spans="4:10" hidden="1" outlineLevel="1" x14ac:dyDescent="0.45">
      <c r="D1082" s="750"/>
      <c r="E1082" s="750"/>
      <c r="F1082" s="750"/>
      <c r="G1082" s="750"/>
      <c r="H1082" s="56">
        <v>1996</v>
      </c>
      <c r="I1082" s="57">
        <v>11009</v>
      </c>
      <c r="J1082" s="57">
        <v>11009</v>
      </c>
    </row>
    <row r="1083" spans="4:10" hidden="1" outlineLevel="1" x14ac:dyDescent="0.45">
      <c r="D1083" s="750"/>
      <c r="E1083" s="750"/>
      <c r="F1083" s="750"/>
      <c r="G1083" s="750"/>
      <c r="H1083" s="56">
        <v>1997</v>
      </c>
      <c r="I1083" s="57">
        <v>7862</v>
      </c>
      <c r="J1083" s="57">
        <v>7862</v>
      </c>
    </row>
    <row r="1084" spans="4:10" hidden="1" outlineLevel="1" x14ac:dyDescent="0.45">
      <c r="D1084" s="750"/>
      <c r="E1084" s="750"/>
      <c r="F1084" s="750"/>
      <c r="G1084" s="750"/>
      <c r="H1084" s="56">
        <v>1998</v>
      </c>
      <c r="I1084" s="57">
        <v>4518</v>
      </c>
      <c r="J1084" s="57">
        <v>4518</v>
      </c>
    </row>
    <row r="1085" spans="4:10" hidden="1" outlineLevel="1" x14ac:dyDescent="0.45">
      <c r="D1085" s="750"/>
      <c r="E1085" s="750"/>
      <c r="F1085" s="750"/>
      <c r="G1085" s="750"/>
      <c r="H1085" s="56">
        <v>1999</v>
      </c>
      <c r="I1085" s="57">
        <v>7798</v>
      </c>
      <c r="J1085" s="57">
        <v>7798</v>
      </c>
    </row>
    <row r="1086" spans="4:10" hidden="1" outlineLevel="1" x14ac:dyDescent="0.45">
      <c r="D1086" s="750"/>
      <c r="E1086" s="750"/>
      <c r="F1086" s="750"/>
      <c r="G1086" s="750"/>
      <c r="H1086" s="56">
        <v>2000</v>
      </c>
      <c r="I1086" s="57">
        <v>7717</v>
      </c>
      <c r="J1086" s="57">
        <v>7717</v>
      </c>
    </row>
    <row r="1087" spans="4:10" hidden="1" outlineLevel="1" x14ac:dyDescent="0.45">
      <c r="D1087" s="750"/>
      <c r="E1087" s="750"/>
      <c r="F1087" s="750"/>
      <c r="G1087" s="750"/>
      <c r="H1087" s="56">
        <v>2001</v>
      </c>
      <c r="I1087" s="57">
        <v>9220</v>
      </c>
      <c r="J1087" s="57">
        <v>9220</v>
      </c>
    </row>
    <row r="1088" spans="4:10" hidden="1" outlineLevel="1" x14ac:dyDescent="0.45">
      <c r="D1088" s="750"/>
      <c r="E1088" s="750"/>
      <c r="F1088" s="750"/>
      <c r="G1088" s="750"/>
      <c r="H1088" s="56">
        <v>2002</v>
      </c>
      <c r="I1088" s="57">
        <v>9938</v>
      </c>
      <c r="J1088" s="57">
        <v>9938</v>
      </c>
    </row>
    <row r="1089" spans="4:10" hidden="1" outlineLevel="1" x14ac:dyDescent="0.45">
      <c r="D1089" s="750"/>
      <c r="E1089" s="750"/>
      <c r="F1089" s="750"/>
      <c r="G1089" s="750"/>
      <c r="H1089" s="56">
        <v>2003</v>
      </c>
      <c r="I1089" s="57">
        <v>9385</v>
      </c>
      <c r="J1089" s="57">
        <v>9385</v>
      </c>
    </row>
    <row r="1090" spans="4:10" hidden="1" outlineLevel="1" x14ac:dyDescent="0.45">
      <c r="D1090" s="750"/>
      <c r="E1090" s="750"/>
      <c r="F1090" s="750"/>
      <c r="G1090" s="750"/>
      <c r="H1090" s="56">
        <v>2004</v>
      </c>
      <c r="I1090" s="57">
        <v>7716</v>
      </c>
      <c r="J1090" s="57">
        <v>7716</v>
      </c>
    </row>
    <row r="1091" spans="4:10" hidden="1" outlineLevel="1" x14ac:dyDescent="0.45">
      <c r="D1091" s="750"/>
      <c r="E1091" s="750"/>
      <c r="F1091" s="750"/>
      <c r="G1091" s="750"/>
      <c r="H1091" s="56">
        <v>2005</v>
      </c>
      <c r="I1091" s="57">
        <v>8576</v>
      </c>
      <c r="J1091" s="57">
        <v>8576</v>
      </c>
    </row>
    <row r="1092" spans="4:10" hidden="1" outlineLevel="1" x14ac:dyDescent="0.45">
      <c r="D1092" s="750"/>
      <c r="E1092" s="750"/>
      <c r="F1092" s="750"/>
      <c r="G1092" s="750"/>
      <c r="H1092" s="56">
        <v>2006</v>
      </c>
      <c r="I1092" s="57">
        <v>10017</v>
      </c>
      <c r="J1092" s="57">
        <v>10017</v>
      </c>
    </row>
    <row r="1093" spans="4:10" hidden="1" outlineLevel="1" x14ac:dyDescent="0.45">
      <c r="D1093" s="750"/>
      <c r="E1093" s="750"/>
      <c r="F1093" s="750"/>
      <c r="G1093" s="750"/>
      <c r="H1093" s="56">
        <v>2007</v>
      </c>
      <c r="I1093" s="57">
        <v>10110</v>
      </c>
      <c r="J1093" s="57">
        <v>10110</v>
      </c>
    </row>
    <row r="1094" spans="4:10" hidden="1" outlineLevel="1" x14ac:dyDescent="0.45">
      <c r="D1094" s="750"/>
      <c r="E1094" s="750"/>
      <c r="F1094" s="750"/>
      <c r="G1094" s="750"/>
      <c r="H1094" s="56">
        <v>2008</v>
      </c>
      <c r="I1094" s="57">
        <v>8627</v>
      </c>
      <c r="J1094" s="57">
        <v>8627</v>
      </c>
    </row>
    <row r="1095" spans="4:10" hidden="1" outlineLevel="1" x14ac:dyDescent="0.45">
      <c r="D1095" s="750"/>
      <c r="E1095" s="750"/>
      <c r="F1095" s="750"/>
      <c r="G1095" s="750"/>
      <c r="H1095" s="56">
        <v>2009</v>
      </c>
      <c r="I1095" s="57">
        <v>8789</v>
      </c>
      <c r="J1095" s="57">
        <v>8789</v>
      </c>
    </row>
    <row r="1096" spans="4:10" hidden="1" outlineLevel="1" x14ac:dyDescent="0.45">
      <c r="D1096" s="750"/>
      <c r="E1096" s="750"/>
      <c r="F1096" s="750"/>
      <c r="G1096" s="750"/>
      <c r="H1096" s="56">
        <v>2010</v>
      </c>
      <c r="I1096" s="57">
        <v>10301</v>
      </c>
      <c r="J1096" s="57">
        <v>10301</v>
      </c>
    </row>
    <row r="1097" spans="4:10" hidden="1" outlineLevel="1" x14ac:dyDescent="0.45">
      <c r="D1097" s="750"/>
      <c r="E1097" s="750"/>
      <c r="F1097" s="750"/>
      <c r="G1097" s="750"/>
      <c r="H1097" s="56">
        <v>2011</v>
      </c>
      <c r="I1097" s="57">
        <v>11516</v>
      </c>
      <c r="J1097" s="57">
        <v>11516</v>
      </c>
    </row>
    <row r="1098" spans="4:10" hidden="1" outlineLevel="1" x14ac:dyDescent="0.45">
      <c r="D1098" s="750"/>
      <c r="E1098" s="750"/>
      <c r="F1098" s="750"/>
      <c r="G1098" s="750"/>
      <c r="H1098" s="56">
        <v>2012</v>
      </c>
      <c r="I1098" s="57">
        <v>11423</v>
      </c>
      <c r="J1098" s="57">
        <v>11423</v>
      </c>
    </row>
    <row r="1099" spans="4:10" hidden="1" outlineLevel="1" x14ac:dyDescent="0.45">
      <c r="D1099" s="750"/>
      <c r="E1099" s="750"/>
      <c r="F1099" s="750"/>
      <c r="G1099" s="750"/>
      <c r="H1099" s="56">
        <v>2013</v>
      </c>
      <c r="I1099" s="57">
        <v>13368</v>
      </c>
      <c r="J1099" s="57">
        <v>13368</v>
      </c>
    </row>
    <row r="1100" spans="4:10" hidden="1" outlineLevel="1" x14ac:dyDescent="0.45">
      <c r="D1100" s="750"/>
      <c r="E1100" s="750"/>
      <c r="F1100" s="750"/>
      <c r="G1100" s="750"/>
      <c r="H1100" s="56">
        <v>2014</v>
      </c>
      <c r="I1100" s="57">
        <v>13372</v>
      </c>
      <c r="J1100" s="57">
        <v>13372</v>
      </c>
    </row>
    <row r="1101" spans="4:10" hidden="1" outlineLevel="1" x14ac:dyDescent="0.45">
      <c r="D1101" s="750"/>
      <c r="E1101" s="750"/>
      <c r="F1101" s="750"/>
      <c r="G1101" s="750"/>
      <c r="H1101" s="56">
        <v>2015</v>
      </c>
      <c r="I1101" s="57">
        <v>16682</v>
      </c>
      <c r="J1101" s="57">
        <v>16682</v>
      </c>
    </row>
    <row r="1102" spans="4:10" hidden="1" outlineLevel="1" x14ac:dyDescent="0.45">
      <c r="D1102" s="750"/>
      <c r="E1102" s="750"/>
      <c r="F1102" s="750"/>
      <c r="G1102" s="751"/>
      <c r="H1102" s="56">
        <v>2016</v>
      </c>
      <c r="I1102" s="57">
        <v>4796</v>
      </c>
      <c r="J1102" s="57">
        <v>4796</v>
      </c>
    </row>
    <row r="1103" spans="4:10" ht="16.5" hidden="1" customHeight="1" outlineLevel="1" x14ac:dyDescent="0.45">
      <c r="D1103" s="750"/>
      <c r="E1103" s="750"/>
      <c r="F1103" s="751"/>
      <c r="G1103" s="746" t="s">
        <v>142</v>
      </c>
      <c r="H1103" s="748"/>
      <c r="I1103" s="58">
        <v>245499</v>
      </c>
      <c r="J1103" s="58">
        <v>245499</v>
      </c>
    </row>
    <row r="1104" spans="4:10" ht="16.5" hidden="1" customHeight="1" outlineLevel="1" x14ac:dyDescent="0.45">
      <c r="D1104" s="750"/>
      <c r="E1104" s="750"/>
      <c r="F1104" s="743">
        <v>1991</v>
      </c>
      <c r="G1104" s="744"/>
      <c r="H1104" s="745"/>
      <c r="I1104" s="60">
        <v>9681</v>
      </c>
      <c r="J1104" s="61">
        <v>9681</v>
      </c>
    </row>
    <row r="1105" spans="4:10" ht="16.5" hidden="1" customHeight="1" outlineLevel="1" x14ac:dyDescent="0.45">
      <c r="D1105" s="750"/>
      <c r="E1105" s="750"/>
      <c r="F1105" s="743">
        <v>1992</v>
      </c>
      <c r="G1105" s="744"/>
      <c r="H1105" s="745"/>
      <c r="I1105" s="60">
        <v>7678</v>
      </c>
      <c r="J1105" s="61">
        <v>7678</v>
      </c>
    </row>
    <row r="1106" spans="4:10" ht="16.5" hidden="1" customHeight="1" outlineLevel="1" x14ac:dyDescent="0.45">
      <c r="D1106" s="750"/>
      <c r="E1106" s="750"/>
      <c r="F1106" s="743">
        <v>1993</v>
      </c>
      <c r="G1106" s="744"/>
      <c r="H1106" s="745"/>
      <c r="I1106" s="60">
        <v>8835</v>
      </c>
      <c r="J1106" s="61">
        <v>8835</v>
      </c>
    </row>
    <row r="1107" spans="4:10" ht="16.5" hidden="1" customHeight="1" outlineLevel="1" x14ac:dyDescent="0.45">
      <c r="D1107" s="750"/>
      <c r="E1107" s="750"/>
      <c r="F1107" s="743">
        <v>1994</v>
      </c>
      <c r="G1107" s="744"/>
      <c r="H1107" s="745"/>
      <c r="I1107" s="60">
        <v>10438</v>
      </c>
      <c r="J1107" s="61">
        <v>10438</v>
      </c>
    </row>
    <row r="1108" spans="4:10" ht="16.5" hidden="1" customHeight="1" outlineLevel="1" x14ac:dyDescent="0.45">
      <c r="D1108" s="750"/>
      <c r="E1108" s="750"/>
      <c r="F1108" s="743">
        <v>1995</v>
      </c>
      <c r="G1108" s="744"/>
      <c r="H1108" s="745"/>
      <c r="I1108" s="60">
        <v>6127</v>
      </c>
      <c r="J1108" s="61">
        <v>6127</v>
      </c>
    </row>
    <row r="1109" spans="4:10" ht="16.5" hidden="1" customHeight="1" outlineLevel="1" x14ac:dyDescent="0.45">
      <c r="D1109" s="750"/>
      <c r="E1109" s="750"/>
      <c r="F1109" s="743">
        <v>1996</v>
      </c>
      <c r="G1109" s="744"/>
      <c r="H1109" s="745"/>
      <c r="I1109" s="60">
        <v>11009</v>
      </c>
      <c r="J1109" s="61">
        <v>11009</v>
      </c>
    </row>
    <row r="1110" spans="4:10" ht="16.5" hidden="1" customHeight="1" outlineLevel="1" x14ac:dyDescent="0.45">
      <c r="D1110" s="750"/>
      <c r="E1110" s="750"/>
      <c r="F1110" s="743">
        <v>1997</v>
      </c>
      <c r="G1110" s="744"/>
      <c r="H1110" s="745"/>
      <c r="I1110" s="60">
        <v>7862</v>
      </c>
      <c r="J1110" s="61">
        <v>7862</v>
      </c>
    </row>
    <row r="1111" spans="4:10" ht="16.5" hidden="1" customHeight="1" outlineLevel="1" x14ac:dyDescent="0.45">
      <c r="D1111" s="750"/>
      <c r="E1111" s="750"/>
      <c r="F1111" s="743">
        <v>1998</v>
      </c>
      <c r="G1111" s="744"/>
      <c r="H1111" s="745"/>
      <c r="I1111" s="60">
        <v>4518</v>
      </c>
      <c r="J1111" s="61">
        <v>4518</v>
      </c>
    </row>
    <row r="1112" spans="4:10" ht="16.5" hidden="1" customHeight="1" outlineLevel="1" x14ac:dyDescent="0.45">
      <c r="D1112" s="750"/>
      <c r="E1112" s="750"/>
      <c r="F1112" s="743">
        <v>1999</v>
      </c>
      <c r="G1112" s="744"/>
      <c r="H1112" s="745"/>
      <c r="I1112" s="60">
        <v>7798</v>
      </c>
      <c r="J1112" s="61">
        <v>7798</v>
      </c>
    </row>
    <row r="1113" spans="4:10" ht="16.5" hidden="1" customHeight="1" outlineLevel="1" x14ac:dyDescent="0.45">
      <c r="D1113" s="750"/>
      <c r="E1113" s="750"/>
      <c r="F1113" s="743">
        <v>2000</v>
      </c>
      <c r="G1113" s="744"/>
      <c r="H1113" s="745"/>
      <c r="I1113" s="60">
        <v>7717</v>
      </c>
      <c r="J1113" s="61">
        <v>7717</v>
      </c>
    </row>
    <row r="1114" spans="4:10" ht="16.5" hidden="1" customHeight="1" outlineLevel="1" x14ac:dyDescent="0.45">
      <c r="D1114" s="750"/>
      <c r="E1114" s="750"/>
      <c r="F1114" s="743">
        <v>2001</v>
      </c>
      <c r="G1114" s="744"/>
      <c r="H1114" s="745"/>
      <c r="I1114" s="60">
        <v>9220</v>
      </c>
      <c r="J1114" s="61">
        <v>9220</v>
      </c>
    </row>
    <row r="1115" spans="4:10" ht="16.5" hidden="1" customHeight="1" outlineLevel="1" x14ac:dyDescent="0.45">
      <c r="D1115" s="750"/>
      <c r="E1115" s="750"/>
      <c r="F1115" s="743">
        <v>2002</v>
      </c>
      <c r="G1115" s="744"/>
      <c r="H1115" s="745"/>
      <c r="I1115" s="60">
        <v>9938</v>
      </c>
      <c r="J1115" s="61">
        <v>9938</v>
      </c>
    </row>
    <row r="1116" spans="4:10" ht="16.5" hidden="1" customHeight="1" outlineLevel="1" x14ac:dyDescent="0.45">
      <c r="D1116" s="750"/>
      <c r="E1116" s="750"/>
      <c r="F1116" s="743">
        <v>2003</v>
      </c>
      <c r="G1116" s="744"/>
      <c r="H1116" s="745"/>
      <c r="I1116" s="60">
        <v>9385</v>
      </c>
      <c r="J1116" s="61">
        <v>9385</v>
      </c>
    </row>
    <row r="1117" spans="4:10" ht="16.5" hidden="1" customHeight="1" outlineLevel="1" x14ac:dyDescent="0.45">
      <c r="D1117" s="750"/>
      <c r="E1117" s="750"/>
      <c r="F1117" s="743">
        <v>2004</v>
      </c>
      <c r="G1117" s="744"/>
      <c r="H1117" s="745"/>
      <c r="I1117" s="60">
        <v>7716</v>
      </c>
      <c r="J1117" s="61">
        <v>7716</v>
      </c>
    </row>
    <row r="1118" spans="4:10" ht="16.5" hidden="1" customHeight="1" outlineLevel="1" x14ac:dyDescent="0.45">
      <c r="D1118" s="750"/>
      <c r="E1118" s="750"/>
      <c r="F1118" s="743">
        <v>2005</v>
      </c>
      <c r="G1118" s="744"/>
      <c r="H1118" s="745"/>
      <c r="I1118" s="60">
        <v>8576</v>
      </c>
      <c r="J1118" s="61">
        <v>8576</v>
      </c>
    </row>
    <row r="1119" spans="4:10" ht="16.5" hidden="1" customHeight="1" outlineLevel="1" x14ac:dyDescent="0.45">
      <c r="D1119" s="750"/>
      <c r="E1119" s="750"/>
      <c r="F1119" s="743">
        <v>2006</v>
      </c>
      <c r="G1119" s="744"/>
      <c r="H1119" s="745"/>
      <c r="I1119" s="60">
        <v>10017</v>
      </c>
      <c r="J1119" s="61">
        <v>10017</v>
      </c>
    </row>
    <row r="1120" spans="4:10" ht="16.5" hidden="1" customHeight="1" outlineLevel="1" x14ac:dyDescent="0.45">
      <c r="D1120" s="750"/>
      <c r="E1120" s="750"/>
      <c r="F1120" s="743">
        <v>2007</v>
      </c>
      <c r="G1120" s="744"/>
      <c r="H1120" s="745"/>
      <c r="I1120" s="60">
        <v>10110</v>
      </c>
      <c r="J1120" s="61">
        <v>10110</v>
      </c>
    </row>
    <row r="1121" spans="4:10" ht="16.5" hidden="1" customHeight="1" outlineLevel="1" x14ac:dyDescent="0.45">
      <c r="D1121" s="750"/>
      <c r="E1121" s="750"/>
      <c r="F1121" s="743">
        <v>2008</v>
      </c>
      <c r="G1121" s="744"/>
      <c r="H1121" s="745"/>
      <c r="I1121" s="60">
        <v>8627</v>
      </c>
      <c r="J1121" s="61">
        <v>8627</v>
      </c>
    </row>
    <row r="1122" spans="4:10" ht="16.5" hidden="1" customHeight="1" outlineLevel="1" x14ac:dyDescent="0.45">
      <c r="D1122" s="750"/>
      <c r="E1122" s="750"/>
      <c r="F1122" s="743">
        <v>2009</v>
      </c>
      <c r="G1122" s="744"/>
      <c r="H1122" s="745"/>
      <c r="I1122" s="60">
        <v>8789</v>
      </c>
      <c r="J1122" s="61">
        <v>8789</v>
      </c>
    </row>
    <row r="1123" spans="4:10" ht="16.5" hidden="1" customHeight="1" outlineLevel="1" x14ac:dyDescent="0.45">
      <c r="D1123" s="750"/>
      <c r="E1123" s="750"/>
      <c r="F1123" s="743">
        <v>2010</v>
      </c>
      <c r="G1123" s="744"/>
      <c r="H1123" s="745"/>
      <c r="I1123" s="60">
        <v>10301</v>
      </c>
      <c r="J1123" s="61">
        <v>10301</v>
      </c>
    </row>
    <row r="1124" spans="4:10" ht="16.5" hidden="1" customHeight="1" outlineLevel="1" x14ac:dyDescent="0.45">
      <c r="D1124" s="750"/>
      <c r="E1124" s="750"/>
      <c r="F1124" s="743">
        <v>2011</v>
      </c>
      <c r="G1124" s="744"/>
      <c r="H1124" s="745"/>
      <c r="I1124" s="60">
        <v>11516</v>
      </c>
      <c r="J1124" s="61">
        <v>11516</v>
      </c>
    </row>
    <row r="1125" spans="4:10" ht="16.5" hidden="1" customHeight="1" outlineLevel="1" x14ac:dyDescent="0.45">
      <c r="D1125" s="750"/>
      <c r="E1125" s="750"/>
      <c r="F1125" s="743">
        <v>2012</v>
      </c>
      <c r="G1125" s="744"/>
      <c r="H1125" s="745"/>
      <c r="I1125" s="60">
        <v>11423</v>
      </c>
      <c r="J1125" s="61">
        <v>11423</v>
      </c>
    </row>
    <row r="1126" spans="4:10" ht="16.5" hidden="1" customHeight="1" outlineLevel="1" x14ac:dyDescent="0.45">
      <c r="D1126" s="750"/>
      <c r="E1126" s="750"/>
      <c r="F1126" s="743">
        <v>2013</v>
      </c>
      <c r="G1126" s="744"/>
      <c r="H1126" s="745"/>
      <c r="I1126" s="60">
        <v>13368</v>
      </c>
      <c r="J1126" s="61">
        <v>13368</v>
      </c>
    </row>
    <row r="1127" spans="4:10" ht="16.5" hidden="1" customHeight="1" outlineLevel="1" x14ac:dyDescent="0.45">
      <c r="D1127" s="750"/>
      <c r="E1127" s="750"/>
      <c r="F1127" s="743">
        <v>2014</v>
      </c>
      <c r="G1127" s="744"/>
      <c r="H1127" s="745"/>
      <c r="I1127" s="60">
        <v>13372</v>
      </c>
      <c r="J1127" s="61">
        <v>13372</v>
      </c>
    </row>
    <row r="1128" spans="4:10" ht="16.5" hidden="1" customHeight="1" outlineLevel="1" x14ac:dyDescent="0.45">
      <c r="D1128" s="750"/>
      <c r="E1128" s="750"/>
      <c r="F1128" s="743">
        <v>2015</v>
      </c>
      <c r="G1128" s="744"/>
      <c r="H1128" s="745"/>
      <c r="I1128" s="60">
        <v>16682</v>
      </c>
      <c r="J1128" s="61">
        <v>16682</v>
      </c>
    </row>
    <row r="1129" spans="4:10" ht="16.5" hidden="1" customHeight="1" outlineLevel="1" x14ac:dyDescent="0.45">
      <c r="D1129" s="750"/>
      <c r="E1129" s="750"/>
      <c r="F1129" s="743">
        <v>2016</v>
      </c>
      <c r="G1129" s="744"/>
      <c r="H1129" s="745"/>
      <c r="I1129" s="60">
        <v>4796</v>
      </c>
      <c r="J1129" s="61">
        <v>4796</v>
      </c>
    </row>
    <row r="1130" spans="4:10" ht="16.5" hidden="1" customHeight="1" outlineLevel="1" x14ac:dyDescent="0.45">
      <c r="D1130" s="750"/>
      <c r="E1130" s="751"/>
      <c r="F1130" s="746" t="s">
        <v>145</v>
      </c>
      <c r="G1130" s="747"/>
      <c r="H1130" s="748"/>
      <c r="I1130" s="58">
        <v>245499</v>
      </c>
      <c r="J1130" s="58">
        <v>245499</v>
      </c>
    </row>
    <row r="1131" spans="4:10" ht="16.5" hidden="1" customHeight="1" outlineLevel="1" x14ac:dyDescent="0.45">
      <c r="D1131" s="750"/>
      <c r="E1131" s="743">
        <v>1991</v>
      </c>
      <c r="F1131" s="744"/>
      <c r="G1131" s="744"/>
      <c r="H1131" s="745"/>
      <c r="I1131" s="60">
        <v>165502</v>
      </c>
      <c r="J1131" s="61">
        <v>165502</v>
      </c>
    </row>
    <row r="1132" spans="4:10" ht="16.5" hidden="1" customHeight="1" outlineLevel="1" x14ac:dyDescent="0.45">
      <c r="D1132" s="750"/>
      <c r="E1132" s="743">
        <v>1992</v>
      </c>
      <c r="F1132" s="744"/>
      <c r="G1132" s="744"/>
      <c r="H1132" s="745"/>
      <c r="I1132" s="60">
        <v>186768</v>
      </c>
      <c r="J1132" s="61">
        <v>186768</v>
      </c>
    </row>
    <row r="1133" spans="4:10" ht="16.5" hidden="1" customHeight="1" outlineLevel="1" x14ac:dyDescent="0.45">
      <c r="D1133" s="750"/>
      <c r="E1133" s="743">
        <v>1993</v>
      </c>
      <c r="F1133" s="744"/>
      <c r="G1133" s="744"/>
      <c r="H1133" s="745"/>
      <c r="I1133" s="60">
        <v>193983</v>
      </c>
      <c r="J1133" s="61">
        <v>193983</v>
      </c>
    </row>
    <row r="1134" spans="4:10" ht="16.5" hidden="1" customHeight="1" outlineLevel="1" x14ac:dyDescent="0.45">
      <c r="D1134" s="750"/>
      <c r="E1134" s="743">
        <v>1994</v>
      </c>
      <c r="F1134" s="744"/>
      <c r="G1134" s="744"/>
      <c r="H1134" s="745"/>
      <c r="I1134" s="60">
        <v>180189</v>
      </c>
      <c r="J1134" s="61">
        <v>180189</v>
      </c>
    </row>
    <row r="1135" spans="4:10" ht="16.5" hidden="1" customHeight="1" outlineLevel="1" x14ac:dyDescent="0.45">
      <c r="D1135" s="750"/>
      <c r="E1135" s="743">
        <v>1995</v>
      </c>
      <c r="F1135" s="744"/>
      <c r="G1135" s="744"/>
      <c r="H1135" s="745"/>
      <c r="I1135" s="60">
        <v>179875</v>
      </c>
      <c r="J1135" s="61">
        <v>179875</v>
      </c>
    </row>
    <row r="1136" spans="4:10" ht="16.5" hidden="1" customHeight="1" outlineLevel="1" x14ac:dyDescent="0.45">
      <c r="D1136" s="750"/>
      <c r="E1136" s="743">
        <v>1996</v>
      </c>
      <c r="F1136" s="744"/>
      <c r="G1136" s="744"/>
      <c r="H1136" s="745"/>
      <c r="I1136" s="60">
        <v>190602</v>
      </c>
      <c r="J1136" s="61">
        <v>190602</v>
      </c>
    </row>
    <row r="1137" spans="4:10" ht="16.5" hidden="1" customHeight="1" outlineLevel="1" x14ac:dyDescent="0.45">
      <c r="D1137" s="750"/>
      <c r="E1137" s="743">
        <v>1997</v>
      </c>
      <c r="F1137" s="744"/>
      <c r="G1137" s="744"/>
      <c r="H1137" s="745"/>
      <c r="I1137" s="60">
        <v>148182</v>
      </c>
      <c r="J1137" s="61">
        <v>148182</v>
      </c>
    </row>
    <row r="1138" spans="4:10" ht="16.5" hidden="1" customHeight="1" outlineLevel="1" x14ac:dyDescent="0.45">
      <c r="D1138" s="750"/>
      <c r="E1138" s="743">
        <v>1998</v>
      </c>
      <c r="F1138" s="744"/>
      <c r="G1138" s="744"/>
      <c r="H1138" s="745"/>
      <c r="I1138" s="60">
        <v>82894</v>
      </c>
      <c r="J1138" s="61">
        <v>82894</v>
      </c>
    </row>
    <row r="1139" spans="4:10" ht="16.5" hidden="1" customHeight="1" outlineLevel="1" x14ac:dyDescent="0.45">
      <c r="D1139" s="750"/>
      <c r="E1139" s="743">
        <v>1999</v>
      </c>
      <c r="F1139" s="744"/>
      <c r="G1139" s="744"/>
      <c r="H1139" s="745"/>
      <c r="I1139" s="60">
        <v>131745</v>
      </c>
      <c r="J1139" s="61">
        <v>131745</v>
      </c>
    </row>
    <row r="1140" spans="4:10" ht="16.5" hidden="1" customHeight="1" outlineLevel="1" x14ac:dyDescent="0.45">
      <c r="D1140" s="750"/>
      <c r="E1140" s="743">
        <v>2000</v>
      </c>
      <c r="F1140" s="744"/>
      <c r="G1140" s="744"/>
      <c r="H1140" s="745"/>
      <c r="I1140" s="60">
        <v>155518</v>
      </c>
      <c r="J1140" s="61">
        <v>155518</v>
      </c>
    </row>
    <row r="1141" spans="4:10" ht="16.5" hidden="1" customHeight="1" outlineLevel="1" x14ac:dyDescent="0.45">
      <c r="D1141" s="750"/>
      <c r="E1141" s="743">
        <v>2001</v>
      </c>
      <c r="F1141" s="744"/>
      <c r="G1141" s="744"/>
      <c r="H1141" s="745"/>
      <c r="I1141" s="60">
        <v>189292</v>
      </c>
      <c r="J1141" s="61">
        <v>189292</v>
      </c>
    </row>
    <row r="1142" spans="4:10" ht="16.5" hidden="1" customHeight="1" outlineLevel="1" x14ac:dyDescent="0.45">
      <c r="D1142" s="750"/>
      <c r="E1142" s="743">
        <v>2002</v>
      </c>
      <c r="F1142" s="744"/>
      <c r="G1142" s="744"/>
      <c r="H1142" s="745"/>
      <c r="I1142" s="60">
        <v>186658</v>
      </c>
      <c r="J1142" s="61">
        <v>186658</v>
      </c>
    </row>
    <row r="1143" spans="4:10" ht="16.5" hidden="1" customHeight="1" outlineLevel="1" x14ac:dyDescent="0.45">
      <c r="D1143" s="750"/>
      <c r="E1143" s="743">
        <v>2003</v>
      </c>
      <c r="F1143" s="744"/>
      <c r="G1143" s="744"/>
      <c r="H1143" s="745"/>
      <c r="I1143" s="60">
        <v>142928</v>
      </c>
      <c r="J1143" s="61">
        <v>142928</v>
      </c>
    </row>
    <row r="1144" spans="4:10" ht="16.5" hidden="1" customHeight="1" outlineLevel="1" x14ac:dyDescent="0.45">
      <c r="D1144" s="750"/>
      <c r="E1144" s="743">
        <v>2004</v>
      </c>
      <c r="F1144" s="744"/>
      <c r="G1144" s="744"/>
      <c r="H1144" s="745"/>
      <c r="I1144" s="60">
        <v>122439</v>
      </c>
      <c r="J1144" s="61">
        <v>122439</v>
      </c>
    </row>
    <row r="1145" spans="4:10" ht="16.5" hidden="1" customHeight="1" outlineLevel="1" x14ac:dyDescent="0.45">
      <c r="D1145" s="750"/>
      <c r="E1145" s="743">
        <v>2005</v>
      </c>
      <c r="F1145" s="744"/>
      <c r="G1145" s="744"/>
      <c r="H1145" s="745"/>
      <c r="I1145" s="60">
        <v>105030</v>
      </c>
      <c r="J1145" s="61">
        <v>105030</v>
      </c>
    </row>
    <row r="1146" spans="4:10" ht="16.5" hidden="1" customHeight="1" outlineLevel="1" x14ac:dyDescent="0.45">
      <c r="D1146" s="750"/>
      <c r="E1146" s="743">
        <v>2006</v>
      </c>
      <c r="F1146" s="744"/>
      <c r="G1146" s="744"/>
      <c r="H1146" s="745"/>
      <c r="I1146" s="60">
        <v>83828</v>
      </c>
      <c r="J1146" s="61">
        <v>83828</v>
      </c>
    </row>
    <row r="1147" spans="4:10" ht="16.5" hidden="1" customHeight="1" outlineLevel="1" x14ac:dyDescent="0.45">
      <c r="D1147" s="750"/>
      <c r="E1147" s="743">
        <v>2007</v>
      </c>
      <c r="F1147" s="744"/>
      <c r="G1147" s="744"/>
      <c r="H1147" s="745"/>
      <c r="I1147" s="60">
        <v>83031</v>
      </c>
      <c r="J1147" s="61">
        <v>83031</v>
      </c>
    </row>
    <row r="1148" spans="4:10" ht="16.5" hidden="1" customHeight="1" outlineLevel="1" x14ac:dyDescent="0.45">
      <c r="D1148" s="750"/>
      <c r="E1148" s="743">
        <v>2008</v>
      </c>
      <c r="F1148" s="744"/>
      <c r="G1148" s="744"/>
      <c r="H1148" s="745"/>
      <c r="I1148" s="60">
        <v>84503</v>
      </c>
      <c r="J1148" s="61">
        <v>84503</v>
      </c>
    </row>
    <row r="1149" spans="4:10" ht="16.5" hidden="1" customHeight="1" outlineLevel="1" x14ac:dyDescent="0.45">
      <c r="D1149" s="750"/>
      <c r="E1149" s="743">
        <v>2009</v>
      </c>
      <c r="F1149" s="744"/>
      <c r="G1149" s="744"/>
      <c r="H1149" s="745"/>
      <c r="I1149" s="60">
        <v>78777</v>
      </c>
      <c r="J1149" s="61">
        <v>78777</v>
      </c>
    </row>
    <row r="1150" spans="4:10" ht="16.5" hidden="1" customHeight="1" outlineLevel="1" x14ac:dyDescent="0.45">
      <c r="D1150" s="750"/>
      <c r="E1150" s="743">
        <v>2010</v>
      </c>
      <c r="F1150" s="744"/>
      <c r="G1150" s="744"/>
      <c r="H1150" s="745"/>
      <c r="I1150" s="60">
        <v>96327</v>
      </c>
      <c r="J1150" s="61">
        <v>96327</v>
      </c>
    </row>
    <row r="1151" spans="4:10" ht="16.5" hidden="1" customHeight="1" outlineLevel="1" x14ac:dyDescent="0.45">
      <c r="D1151" s="750"/>
      <c r="E1151" s="743">
        <v>2011</v>
      </c>
      <c r="F1151" s="744"/>
      <c r="G1151" s="744"/>
      <c r="H1151" s="745"/>
      <c r="I1151" s="60">
        <v>105170</v>
      </c>
      <c r="J1151" s="61">
        <v>105170</v>
      </c>
    </row>
    <row r="1152" spans="4:10" ht="16.5" hidden="1" customHeight="1" outlineLevel="1" x14ac:dyDescent="0.45">
      <c r="D1152" s="750"/>
      <c r="E1152" s="743">
        <v>2012</v>
      </c>
      <c r="F1152" s="744"/>
      <c r="G1152" s="744"/>
      <c r="H1152" s="745"/>
      <c r="I1152" s="60">
        <v>100189</v>
      </c>
      <c r="J1152" s="61">
        <v>100189</v>
      </c>
    </row>
    <row r="1153" spans="4:10" ht="16.5" hidden="1" customHeight="1" outlineLevel="1" x14ac:dyDescent="0.45">
      <c r="D1153" s="750"/>
      <c r="E1153" s="743">
        <v>2013</v>
      </c>
      <c r="F1153" s="744"/>
      <c r="G1153" s="744"/>
      <c r="H1153" s="745"/>
      <c r="I1153" s="60">
        <v>101610</v>
      </c>
      <c r="J1153" s="61">
        <v>101610</v>
      </c>
    </row>
    <row r="1154" spans="4:10" ht="16.5" hidden="1" customHeight="1" outlineLevel="1" x14ac:dyDescent="0.45">
      <c r="D1154" s="750"/>
      <c r="E1154" s="743">
        <v>2014</v>
      </c>
      <c r="F1154" s="744"/>
      <c r="G1154" s="744"/>
      <c r="H1154" s="745"/>
      <c r="I1154" s="60">
        <v>109330</v>
      </c>
      <c r="J1154" s="61">
        <v>109330</v>
      </c>
    </row>
    <row r="1155" spans="4:10" ht="16.5" hidden="1" customHeight="1" outlineLevel="1" x14ac:dyDescent="0.45">
      <c r="D1155" s="750"/>
      <c r="E1155" s="743">
        <v>2015</v>
      </c>
      <c r="F1155" s="744"/>
      <c r="G1155" s="744"/>
      <c r="H1155" s="745"/>
      <c r="I1155" s="60">
        <v>111603</v>
      </c>
      <c r="J1155" s="61">
        <v>111603</v>
      </c>
    </row>
    <row r="1156" spans="4:10" ht="16.5" hidden="1" customHeight="1" outlineLevel="1" x14ac:dyDescent="0.45">
      <c r="D1156" s="750"/>
      <c r="E1156" s="743">
        <v>2016</v>
      </c>
      <c r="F1156" s="744"/>
      <c r="G1156" s="744"/>
      <c r="H1156" s="745"/>
      <c r="I1156" s="60">
        <v>33340</v>
      </c>
      <c r="J1156" s="61">
        <v>33340</v>
      </c>
    </row>
    <row r="1157" spans="4:10" ht="16.5" hidden="1" customHeight="1" outlineLevel="1" x14ac:dyDescent="0.45">
      <c r="D1157" s="751"/>
      <c r="E1157" s="746" t="s">
        <v>145</v>
      </c>
      <c r="F1157" s="747"/>
      <c r="G1157" s="747"/>
      <c r="H1157" s="748"/>
      <c r="I1157" s="58">
        <v>3349313</v>
      </c>
      <c r="J1157" s="58">
        <v>3349313</v>
      </c>
    </row>
    <row r="1158" spans="4:10" ht="16.5" hidden="1" customHeight="1" outlineLevel="1" x14ac:dyDescent="0.45">
      <c r="D1158" s="743">
        <v>1991</v>
      </c>
      <c r="E1158" s="744"/>
      <c r="F1158" s="744"/>
      <c r="G1158" s="744"/>
      <c r="H1158" s="745"/>
      <c r="I1158" s="60">
        <v>407890</v>
      </c>
      <c r="J1158" s="60">
        <v>407890</v>
      </c>
    </row>
    <row r="1159" spans="4:10" ht="16.5" hidden="1" customHeight="1" outlineLevel="1" x14ac:dyDescent="0.45">
      <c r="D1159" s="743">
        <v>1992</v>
      </c>
      <c r="E1159" s="744"/>
      <c r="F1159" s="744"/>
      <c r="G1159" s="744"/>
      <c r="H1159" s="745"/>
      <c r="I1159" s="60">
        <v>477028</v>
      </c>
      <c r="J1159" s="60">
        <v>477028</v>
      </c>
    </row>
    <row r="1160" spans="4:10" ht="16.5" hidden="1" customHeight="1" outlineLevel="1" x14ac:dyDescent="0.45">
      <c r="D1160" s="743">
        <v>1993</v>
      </c>
      <c r="E1160" s="744"/>
      <c r="F1160" s="744"/>
      <c r="G1160" s="744"/>
      <c r="H1160" s="745"/>
      <c r="I1160" s="60">
        <v>548466</v>
      </c>
      <c r="J1160" s="60">
        <v>548466</v>
      </c>
    </row>
    <row r="1161" spans="4:10" ht="16.5" hidden="1" customHeight="1" outlineLevel="1" x14ac:dyDescent="0.45">
      <c r="D1161" s="743">
        <v>1994</v>
      </c>
      <c r="E1161" s="744"/>
      <c r="F1161" s="744"/>
      <c r="G1161" s="744"/>
      <c r="H1161" s="745"/>
      <c r="I1161" s="60">
        <v>574543</v>
      </c>
      <c r="J1161" s="60">
        <v>574543</v>
      </c>
    </row>
    <row r="1162" spans="4:10" ht="16.5" hidden="1" customHeight="1" outlineLevel="1" x14ac:dyDescent="0.45">
      <c r="D1162" s="743">
        <v>1995</v>
      </c>
      <c r="E1162" s="744"/>
      <c r="F1162" s="744"/>
      <c r="G1162" s="744"/>
      <c r="H1162" s="745"/>
      <c r="I1162" s="60">
        <v>631644</v>
      </c>
      <c r="J1162" s="60">
        <v>631644</v>
      </c>
    </row>
    <row r="1163" spans="4:10" ht="16.5" hidden="1" customHeight="1" outlineLevel="1" x14ac:dyDescent="0.45">
      <c r="D1163" s="743">
        <v>1996</v>
      </c>
      <c r="E1163" s="744"/>
      <c r="F1163" s="744"/>
      <c r="G1163" s="744"/>
      <c r="H1163" s="745"/>
      <c r="I1163" s="60">
        <v>703116</v>
      </c>
      <c r="J1163" s="60">
        <v>703116</v>
      </c>
    </row>
    <row r="1164" spans="4:10" ht="16.5" hidden="1" customHeight="1" outlineLevel="1" x14ac:dyDescent="0.45">
      <c r="D1164" s="743">
        <v>1997</v>
      </c>
      <c r="E1164" s="744"/>
      <c r="F1164" s="744"/>
      <c r="G1164" s="744"/>
      <c r="H1164" s="745"/>
      <c r="I1164" s="60">
        <v>613920</v>
      </c>
      <c r="J1164" s="60">
        <v>613920</v>
      </c>
    </row>
    <row r="1165" spans="4:10" ht="16.5" hidden="1" customHeight="1" outlineLevel="1" x14ac:dyDescent="0.45">
      <c r="D1165" s="743">
        <v>1998</v>
      </c>
      <c r="E1165" s="744"/>
      <c r="F1165" s="744"/>
      <c r="G1165" s="744"/>
      <c r="H1165" s="745"/>
      <c r="I1165" s="60">
        <v>362947</v>
      </c>
      <c r="J1165" s="60">
        <v>362947</v>
      </c>
    </row>
    <row r="1166" spans="4:10" ht="16.5" hidden="1" customHeight="1" outlineLevel="1" x14ac:dyDescent="0.45">
      <c r="D1166" s="743">
        <v>1999</v>
      </c>
      <c r="E1166" s="744"/>
      <c r="F1166" s="744"/>
      <c r="G1166" s="744"/>
      <c r="H1166" s="745"/>
      <c r="I1166" s="60">
        <v>680953</v>
      </c>
      <c r="J1166" s="60">
        <v>680953</v>
      </c>
    </row>
    <row r="1167" spans="4:10" ht="16.5" hidden="1" customHeight="1" outlineLevel="1" x14ac:dyDescent="0.45">
      <c r="D1167" s="743">
        <v>2000</v>
      </c>
      <c r="E1167" s="744"/>
      <c r="F1167" s="744"/>
      <c r="G1167" s="744"/>
      <c r="H1167" s="745"/>
      <c r="I1167" s="60">
        <v>803394</v>
      </c>
      <c r="J1167" s="60">
        <v>803394</v>
      </c>
    </row>
    <row r="1168" spans="4:10" ht="16.5" hidden="1" customHeight="1" outlineLevel="1" x14ac:dyDescent="0.45">
      <c r="D1168" s="743">
        <v>2001</v>
      </c>
      <c r="E1168" s="744"/>
      <c r="F1168" s="744"/>
      <c r="G1168" s="744"/>
      <c r="H1168" s="745"/>
      <c r="I1168" s="60">
        <v>851642</v>
      </c>
      <c r="J1168" s="60">
        <v>851642</v>
      </c>
    </row>
    <row r="1169" spans="4:10" ht="16.5" hidden="1" customHeight="1" outlineLevel="1" x14ac:dyDescent="0.45">
      <c r="D1169" s="743">
        <v>2002</v>
      </c>
      <c r="E1169" s="744"/>
      <c r="F1169" s="744"/>
      <c r="G1169" s="744"/>
      <c r="H1169" s="745"/>
      <c r="I1169" s="60">
        <v>871812</v>
      </c>
      <c r="J1169" s="60">
        <v>871812</v>
      </c>
    </row>
    <row r="1170" spans="4:10" ht="16.5" hidden="1" customHeight="1" outlineLevel="1" x14ac:dyDescent="0.45">
      <c r="D1170" s="743">
        <v>2003</v>
      </c>
      <c r="E1170" s="744"/>
      <c r="F1170" s="744"/>
      <c r="G1170" s="744"/>
      <c r="H1170" s="745"/>
      <c r="I1170" s="60">
        <v>852263</v>
      </c>
      <c r="J1170" s="60">
        <v>852263</v>
      </c>
    </row>
    <row r="1171" spans="4:10" ht="16.5" hidden="1" customHeight="1" outlineLevel="1" x14ac:dyDescent="0.45">
      <c r="D1171" s="743">
        <v>2004</v>
      </c>
      <c r="E1171" s="744"/>
      <c r="F1171" s="744"/>
      <c r="G1171" s="744"/>
      <c r="H1171" s="745"/>
      <c r="I1171" s="60">
        <v>1019741</v>
      </c>
      <c r="J1171" s="60">
        <v>1019741</v>
      </c>
    </row>
    <row r="1172" spans="4:10" ht="16.5" hidden="1" customHeight="1" outlineLevel="1" x14ac:dyDescent="0.45">
      <c r="D1172" s="743">
        <v>2005</v>
      </c>
      <c r="E1172" s="744"/>
      <c r="F1172" s="744"/>
      <c r="G1172" s="744"/>
      <c r="H1172" s="745"/>
      <c r="I1172" s="60">
        <v>1105170</v>
      </c>
      <c r="J1172" s="60">
        <v>1105170</v>
      </c>
    </row>
    <row r="1173" spans="4:10" ht="16.5" hidden="1" customHeight="1" outlineLevel="1" x14ac:dyDescent="0.45">
      <c r="D1173" s="743">
        <v>2006</v>
      </c>
      <c r="E1173" s="744"/>
      <c r="F1173" s="744"/>
      <c r="G1173" s="744"/>
      <c r="H1173" s="745"/>
      <c r="I1173" s="60">
        <v>1150289</v>
      </c>
      <c r="J1173" s="60">
        <v>1150289</v>
      </c>
    </row>
    <row r="1174" spans="4:10" ht="16.5" hidden="1" customHeight="1" outlineLevel="1" x14ac:dyDescent="0.45">
      <c r="D1174" s="743">
        <v>2007</v>
      </c>
      <c r="E1174" s="744"/>
      <c r="F1174" s="744"/>
      <c r="G1174" s="744"/>
      <c r="H1174" s="745"/>
      <c r="I1174" s="60">
        <v>1118714</v>
      </c>
      <c r="J1174" s="60">
        <v>1118714</v>
      </c>
    </row>
    <row r="1175" spans="4:10" ht="16.5" hidden="1" customHeight="1" outlineLevel="1" x14ac:dyDescent="0.45">
      <c r="D1175" s="743">
        <v>2008</v>
      </c>
      <c r="E1175" s="744"/>
      <c r="F1175" s="744"/>
      <c r="G1175" s="744"/>
      <c r="H1175" s="745"/>
      <c r="I1175" s="60">
        <v>1055152</v>
      </c>
      <c r="J1175" s="60">
        <v>1055152</v>
      </c>
    </row>
    <row r="1176" spans="4:10" ht="16.5" hidden="1" customHeight="1" outlineLevel="1" x14ac:dyDescent="0.45">
      <c r="D1176" s="743">
        <v>2009</v>
      </c>
      <c r="E1176" s="744"/>
      <c r="F1176" s="744"/>
      <c r="G1176" s="744"/>
      <c r="H1176" s="745"/>
      <c r="I1176" s="60">
        <v>1137176</v>
      </c>
      <c r="J1176" s="60">
        <v>1137176</v>
      </c>
    </row>
    <row r="1177" spans="4:10" ht="16.5" hidden="1" customHeight="1" outlineLevel="1" x14ac:dyDescent="0.45">
      <c r="D1177" s="743">
        <v>2010</v>
      </c>
      <c r="E1177" s="744"/>
      <c r="F1177" s="744"/>
      <c r="G1177" s="744"/>
      <c r="H1177" s="745"/>
      <c r="I1177" s="60">
        <v>1416681</v>
      </c>
      <c r="J1177" s="60">
        <v>1416681</v>
      </c>
    </row>
    <row r="1178" spans="4:10" ht="16.5" hidden="1" customHeight="1" outlineLevel="1" x14ac:dyDescent="0.45">
      <c r="D1178" s="743">
        <v>2011</v>
      </c>
      <c r="E1178" s="744"/>
      <c r="F1178" s="744"/>
      <c r="G1178" s="744"/>
      <c r="H1178" s="745"/>
      <c r="I1178" s="60">
        <v>1583921</v>
      </c>
      <c r="J1178" s="60">
        <v>1583921</v>
      </c>
    </row>
    <row r="1179" spans="4:10" ht="16.5" hidden="1" customHeight="1" outlineLevel="1" x14ac:dyDescent="0.45">
      <c r="D1179" s="743">
        <v>2012</v>
      </c>
      <c r="E1179" s="744"/>
      <c r="F1179" s="744"/>
      <c r="G1179" s="744"/>
      <c r="H1179" s="745"/>
      <c r="I1179" s="60">
        <v>1585685</v>
      </c>
      <c r="J1179" s="60">
        <v>1585685</v>
      </c>
    </row>
    <row r="1180" spans="4:10" ht="16.5" hidden="1" customHeight="1" outlineLevel="1" x14ac:dyDescent="0.45">
      <c r="D1180" s="743">
        <v>2013</v>
      </c>
      <c r="E1180" s="744"/>
      <c r="F1180" s="744"/>
      <c r="G1180" s="744"/>
      <c r="H1180" s="745"/>
      <c r="I1180" s="60">
        <v>1598863</v>
      </c>
      <c r="J1180" s="60">
        <v>1598863</v>
      </c>
    </row>
    <row r="1181" spans="4:10" ht="16.5" hidden="1" customHeight="1" outlineLevel="1" x14ac:dyDescent="0.45">
      <c r="D1181" s="743">
        <v>2014</v>
      </c>
      <c r="E1181" s="744"/>
      <c r="F1181" s="744"/>
      <c r="G1181" s="744"/>
      <c r="H1181" s="745"/>
      <c r="I1181" s="60">
        <v>1712485</v>
      </c>
      <c r="J1181" s="60">
        <v>1712485</v>
      </c>
    </row>
    <row r="1182" spans="4:10" ht="16.5" hidden="1" customHeight="1" outlineLevel="1" x14ac:dyDescent="0.45">
      <c r="D1182" s="743">
        <v>2015</v>
      </c>
      <c r="E1182" s="744"/>
      <c r="F1182" s="744"/>
      <c r="G1182" s="744"/>
      <c r="H1182" s="745"/>
      <c r="I1182" s="60">
        <v>1718467</v>
      </c>
      <c r="J1182" s="60">
        <v>1718467</v>
      </c>
    </row>
    <row r="1183" spans="4:10" ht="16.5" hidden="1" customHeight="1" outlineLevel="1" x14ac:dyDescent="0.45">
      <c r="D1183" s="743">
        <v>2016</v>
      </c>
      <c r="E1183" s="744"/>
      <c r="F1183" s="744"/>
      <c r="G1183" s="744"/>
      <c r="H1183" s="745"/>
      <c r="I1183" s="60">
        <v>529468</v>
      </c>
      <c r="J1183" s="60">
        <v>529468</v>
      </c>
    </row>
    <row r="1184" spans="4:10" ht="16.5" hidden="1" customHeight="1" outlineLevel="1" x14ac:dyDescent="0.45">
      <c r="D1184" s="746" t="s">
        <v>145</v>
      </c>
      <c r="E1184" s="747"/>
      <c r="F1184" s="747"/>
      <c r="G1184" s="747"/>
      <c r="H1184" s="748"/>
      <c r="I1184" s="58">
        <v>25111430</v>
      </c>
      <c r="J1184" s="58">
        <v>25111430</v>
      </c>
    </row>
    <row r="1185" spans="4:10" hidden="1" outlineLevel="1" x14ac:dyDescent="0.45">
      <c r="D1185" s="749" t="s">
        <v>151</v>
      </c>
      <c r="E1185" s="749" t="s">
        <v>140</v>
      </c>
      <c r="F1185" s="749" t="s">
        <v>141</v>
      </c>
      <c r="G1185" s="749" t="s">
        <v>474</v>
      </c>
      <c r="H1185" s="56">
        <v>1999</v>
      </c>
      <c r="I1185" s="57">
        <v>281804</v>
      </c>
      <c r="J1185" s="57">
        <v>281804</v>
      </c>
    </row>
    <row r="1186" spans="4:10" hidden="1" outlineLevel="1" x14ac:dyDescent="0.45">
      <c r="D1186" s="750"/>
      <c r="E1186" s="750"/>
      <c r="F1186" s="750"/>
      <c r="G1186" s="750"/>
      <c r="H1186" s="56">
        <v>2000</v>
      </c>
      <c r="I1186" s="57">
        <v>177754</v>
      </c>
      <c r="J1186" s="57">
        <v>177754</v>
      </c>
    </row>
    <row r="1187" spans="4:10" hidden="1" outlineLevel="1" x14ac:dyDescent="0.45">
      <c r="D1187" s="750"/>
      <c r="E1187" s="750"/>
      <c r="F1187" s="750"/>
      <c r="G1187" s="750"/>
      <c r="H1187" s="56">
        <v>2001</v>
      </c>
      <c r="I1187" s="57">
        <v>149708</v>
      </c>
      <c r="J1187" s="57">
        <v>149708</v>
      </c>
    </row>
    <row r="1188" spans="4:10" hidden="1" outlineLevel="1" x14ac:dyDescent="0.45">
      <c r="D1188" s="750"/>
      <c r="E1188" s="750"/>
      <c r="F1188" s="750"/>
      <c r="G1188" s="750"/>
      <c r="H1188" s="56">
        <v>2002</v>
      </c>
      <c r="I1188" s="57">
        <v>99481</v>
      </c>
      <c r="J1188" s="57">
        <v>99481</v>
      </c>
    </row>
    <row r="1189" spans="4:10" hidden="1" outlineLevel="1" x14ac:dyDescent="0.45">
      <c r="D1189" s="750"/>
      <c r="E1189" s="750"/>
      <c r="F1189" s="750"/>
      <c r="G1189" s="750"/>
      <c r="H1189" s="56">
        <v>2003</v>
      </c>
      <c r="I1189" s="57">
        <v>102015</v>
      </c>
      <c r="J1189" s="57">
        <v>102015</v>
      </c>
    </row>
    <row r="1190" spans="4:10" hidden="1" outlineLevel="1" x14ac:dyDescent="0.45">
      <c r="D1190" s="750"/>
      <c r="E1190" s="750"/>
      <c r="F1190" s="750"/>
      <c r="G1190" s="750"/>
      <c r="H1190" s="56">
        <v>2004</v>
      </c>
      <c r="I1190" s="57">
        <v>110456</v>
      </c>
      <c r="J1190" s="57">
        <v>110456</v>
      </c>
    </row>
    <row r="1191" spans="4:10" hidden="1" outlineLevel="1" x14ac:dyDescent="0.45">
      <c r="D1191" s="750"/>
      <c r="E1191" s="750"/>
      <c r="F1191" s="750"/>
      <c r="G1191" s="750"/>
      <c r="H1191" s="56">
        <v>2005</v>
      </c>
      <c r="I1191" s="57">
        <v>157437</v>
      </c>
      <c r="J1191" s="57">
        <v>157437</v>
      </c>
    </row>
    <row r="1192" spans="4:10" hidden="1" outlineLevel="1" x14ac:dyDescent="0.45">
      <c r="D1192" s="750"/>
      <c r="E1192" s="750"/>
      <c r="F1192" s="750"/>
      <c r="G1192" s="750"/>
      <c r="H1192" s="56">
        <v>2006</v>
      </c>
      <c r="I1192" s="57">
        <v>143724</v>
      </c>
      <c r="J1192" s="57">
        <v>143724</v>
      </c>
    </row>
    <row r="1193" spans="4:10" hidden="1" outlineLevel="1" x14ac:dyDescent="0.45">
      <c r="D1193" s="750"/>
      <c r="E1193" s="750"/>
      <c r="F1193" s="750"/>
      <c r="G1193" s="750"/>
      <c r="H1193" s="56">
        <v>2007</v>
      </c>
      <c r="I1193" s="57">
        <v>181836</v>
      </c>
      <c r="J1193" s="57">
        <v>181836</v>
      </c>
    </row>
    <row r="1194" spans="4:10" hidden="1" outlineLevel="1" x14ac:dyDescent="0.45">
      <c r="D1194" s="750"/>
      <c r="E1194" s="750"/>
      <c r="F1194" s="750"/>
      <c r="G1194" s="750"/>
      <c r="H1194" s="56">
        <v>2008</v>
      </c>
      <c r="I1194" s="57">
        <v>171227</v>
      </c>
      <c r="J1194" s="57">
        <v>171227</v>
      </c>
    </row>
    <row r="1195" spans="4:10" hidden="1" outlineLevel="1" x14ac:dyDescent="0.45">
      <c r="D1195" s="750"/>
      <c r="E1195" s="750"/>
      <c r="F1195" s="750"/>
      <c r="G1195" s="750"/>
      <c r="H1195" s="56">
        <v>2009</v>
      </c>
      <c r="I1195" s="57">
        <v>148977</v>
      </c>
      <c r="J1195" s="57">
        <v>148977</v>
      </c>
    </row>
    <row r="1196" spans="4:10" hidden="1" outlineLevel="1" x14ac:dyDescent="0.45">
      <c r="D1196" s="750"/>
      <c r="E1196" s="750"/>
      <c r="F1196" s="750"/>
      <c r="G1196" s="750"/>
      <c r="H1196" s="56">
        <v>2010</v>
      </c>
      <c r="I1196" s="57">
        <v>199119</v>
      </c>
      <c r="J1196" s="57">
        <v>199119</v>
      </c>
    </row>
    <row r="1197" spans="4:10" hidden="1" outlineLevel="1" x14ac:dyDescent="0.45">
      <c r="D1197" s="750"/>
      <c r="E1197" s="750"/>
      <c r="F1197" s="750"/>
      <c r="G1197" s="750"/>
      <c r="H1197" s="56">
        <v>2011</v>
      </c>
      <c r="I1197" s="57">
        <v>214426</v>
      </c>
      <c r="J1197" s="57">
        <v>214426</v>
      </c>
    </row>
    <row r="1198" spans="4:10" hidden="1" outlineLevel="1" x14ac:dyDescent="0.45">
      <c r="D1198" s="750"/>
      <c r="E1198" s="750"/>
      <c r="F1198" s="750"/>
      <c r="G1198" s="750"/>
      <c r="H1198" s="56">
        <v>2012</v>
      </c>
      <c r="I1198" s="57">
        <v>211405</v>
      </c>
      <c r="J1198" s="57">
        <v>211405</v>
      </c>
    </row>
    <row r="1199" spans="4:10" hidden="1" outlineLevel="1" x14ac:dyDescent="0.45">
      <c r="D1199" s="750"/>
      <c r="E1199" s="750"/>
      <c r="F1199" s="750"/>
      <c r="G1199" s="750"/>
      <c r="H1199" s="56">
        <v>2013</v>
      </c>
      <c r="I1199" s="57">
        <v>232474</v>
      </c>
      <c r="J1199" s="57">
        <v>232474</v>
      </c>
    </row>
    <row r="1200" spans="4:10" hidden="1" outlineLevel="1" x14ac:dyDescent="0.45">
      <c r="D1200" s="750"/>
      <c r="E1200" s="750"/>
      <c r="F1200" s="750"/>
      <c r="G1200" s="750"/>
      <c r="H1200" s="56">
        <v>2014</v>
      </c>
      <c r="I1200" s="57">
        <v>184646</v>
      </c>
      <c r="J1200" s="57">
        <v>184646</v>
      </c>
    </row>
    <row r="1201" spans="4:10" hidden="1" outlineLevel="1" x14ac:dyDescent="0.45">
      <c r="D1201" s="750"/>
      <c r="E1201" s="750"/>
      <c r="F1201" s="750"/>
      <c r="G1201" s="750"/>
      <c r="H1201" s="56">
        <v>2015</v>
      </c>
      <c r="I1201" s="57">
        <v>210485</v>
      </c>
      <c r="J1201" s="57">
        <v>210485</v>
      </c>
    </row>
    <row r="1202" spans="4:10" hidden="1" outlineLevel="1" x14ac:dyDescent="0.45">
      <c r="D1202" s="750"/>
      <c r="E1202" s="750"/>
      <c r="F1202" s="750"/>
      <c r="G1202" s="751"/>
      <c r="H1202" s="56">
        <v>2016</v>
      </c>
      <c r="I1202" s="57">
        <v>67337</v>
      </c>
      <c r="J1202" s="57">
        <v>67337</v>
      </c>
    </row>
    <row r="1203" spans="4:10" ht="16.5" hidden="1" customHeight="1" outlineLevel="1" x14ac:dyDescent="0.45">
      <c r="D1203" s="750"/>
      <c r="E1203" s="750"/>
      <c r="F1203" s="750"/>
      <c r="G1203" s="746" t="s">
        <v>142</v>
      </c>
      <c r="H1203" s="748"/>
      <c r="I1203" s="58">
        <v>3044311</v>
      </c>
      <c r="J1203" s="58">
        <v>3044311</v>
      </c>
    </row>
    <row r="1204" spans="4:10" hidden="1" outlineLevel="1" x14ac:dyDescent="0.45">
      <c r="D1204" s="750"/>
      <c r="E1204" s="750"/>
      <c r="F1204" s="750"/>
      <c r="G1204" s="749" t="s">
        <v>475</v>
      </c>
      <c r="H1204" s="56">
        <v>1991</v>
      </c>
      <c r="I1204" s="57">
        <v>150909</v>
      </c>
      <c r="J1204" s="57">
        <v>150909</v>
      </c>
    </row>
    <row r="1205" spans="4:10" hidden="1" outlineLevel="1" x14ac:dyDescent="0.45">
      <c r="D1205" s="750"/>
      <c r="E1205" s="750"/>
      <c r="F1205" s="750"/>
      <c r="G1205" s="750"/>
      <c r="H1205" s="56">
        <v>1992</v>
      </c>
      <c r="I1205" s="57">
        <v>136260</v>
      </c>
      <c r="J1205" s="57">
        <v>136260</v>
      </c>
    </row>
    <row r="1206" spans="4:10" hidden="1" outlineLevel="1" x14ac:dyDescent="0.45">
      <c r="D1206" s="750"/>
      <c r="E1206" s="750"/>
      <c r="F1206" s="750"/>
      <c r="G1206" s="750"/>
      <c r="H1206" s="56">
        <v>1993</v>
      </c>
      <c r="I1206" s="57">
        <v>195638</v>
      </c>
      <c r="J1206" s="57">
        <v>195638</v>
      </c>
    </row>
    <row r="1207" spans="4:10" hidden="1" outlineLevel="1" x14ac:dyDescent="0.45">
      <c r="D1207" s="750"/>
      <c r="E1207" s="750"/>
      <c r="F1207" s="750"/>
      <c r="G1207" s="750"/>
      <c r="H1207" s="56">
        <v>1994</v>
      </c>
      <c r="I1207" s="57">
        <v>221829</v>
      </c>
      <c r="J1207" s="57">
        <v>221829</v>
      </c>
    </row>
    <row r="1208" spans="4:10" hidden="1" outlineLevel="1" x14ac:dyDescent="0.45">
      <c r="D1208" s="750"/>
      <c r="E1208" s="750"/>
      <c r="F1208" s="750"/>
      <c r="G1208" s="750"/>
      <c r="H1208" s="56">
        <v>1995</v>
      </c>
      <c r="I1208" s="57">
        <v>271741</v>
      </c>
      <c r="J1208" s="57">
        <v>271741</v>
      </c>
    </row>
    <row r="1209" spans="4:10" hidden="1" outlineLevel="1" x14ac:dyDescent="0.45">
      <c r="D1209" s="750"/>
      <c r="E1209" s="750"/>
      <c r="F1209" s="750"/>
      <c r="G1209" s="750"/>
      <c r="H1209" s="56">
        <v>1996</v>
      </c>
      <c r="I1209" s="57">
        <v>282735</v>
      </c>
      <c r="J1209" s="57">
        <v>282735</v>
      </c>
    </row>
    <row r="1210" spans="4:10" hidden="1" outlineLevel="1" x14ac:dyDescent="0.45">
      <c r="D1210" s="750"/>
      <c r="E1210" s="750"/>
      <c r="F1210" s="750"/>
      <c r="G1210" s="750"/>
      <c r="H1210" s="56">
        <v>1997</v>
      </c>
      <c r="I1210" s="57">
        <v>361141</v>
      </c>
      <c r="J1210" s="57">
        <v>361141</v>
      </c>
    </row>
    <row r="1211" spans="4:10" hidden="1" outlineLevel="1" x14ac:dyDescent="0.45">
      <c r="D1211" s="750"/>
      <c r="E1211" s="750"/>
      <c r="F1211" s="750"/>
      <c r="G1211" s="750"/>
      <c r="H1211" s="56">
        <v>1998</v>
      </c>
      <c r="I1211" s="57">
        <v>226084</v>
      </c>
      <c r="J1211" s="57">
        <v>226084</v>
      </c>
    </row>
    <row r="1212" spans="4:10" hidden="1" outlineLevel="1" x14ac:dyDescent="0.45">
      <c r="D1212" s="750"/>
      <c r="E1212" s="750"/>
      <c r="F1212" s="750"/>
      <c r="G1212" s="750"/>
      <c r="H1212" s="56">
        <v>1999</v>
      </c>
      <c r="I1212" s="57">
        <v>220581</v>
      </c>
      <c r="J1212" s="57">
        <v>220581</v>
      </c>
    </row>
    <row r="1213" spans="4:10" hidden="1" outlineLevel="1" x14ac:dyDescent="0.45">
      <c r="D1213" s="750"/>
      <c r="E1213" s="750"/>
      <c r="F1213" s="750"/>
      <c r="G1213" s="750"/>
      <c r="H1213" s="56">
        <v>2000</v>
      </c>
      <c r="I1213" s="57">
        <v>181398</v>
      </c>
      <c r="J1213" s="57">
        <v>181398</v>
      </c>
    </row>
    <row r="1214" spans="4:10" hidden="1" outlineLevel="1" x14ac:dyDescent="0.45">
      <c r="D1214" s="750"/>
      <c r="E1214" s="750"/>
      <c r="F1214" s="750"/>
      <c r="G1214" s="750"/>
      <c r="H1214" s="56">
        <v>2001</v>
      </c>
      <c r="I1214" s="57">
        <v>83376</v>
      </c>
      <c r="J1214" s="57">
        <v>83376</v>
      </c>
    </row>
    <row r="1215" spans="4:10" hidden="1" outlineLevel="1" x14ac:dyDescent="0.45">
      <c r="D1215" s="750"/>
      <c r="E1215" s="750"/>
      <c r="F1215" s="750"/>
      <c r="G1215" s="750"/>
      <c r="H1215" s="56">
        <v>2002</v>
      </c>
      <c r="I1215" s="57">
        <v>68823</v>
      </c>
      <c r="J1215" s="57">
        <v>68823</v>
      </c>
    </row>
    <row r="1216" spans="4:10" hidden="1" outlineLevel="1" x14ac:dyDescent="0.45">
      <c r="D1216" s="750"/>
      <c r="E1216" s="750"/>
      <c r="F1216" s="750"/>
      <c r="G1216" s="750"/>
      <c r="H1216" s="56">
        <v>2003</v>
      </c>
      <c r="I1216" s="57">
        <v>33135</v>
      </c>
      <c r="J1216" s="57">
        <v>33135</v>
      </c>
    </row>
    <row r="1217" spans="4:10" hidden="1" outlineLevel="1" x14ac:dyDescent="0.45">
      <c r="D1217" s="750"/>
      <c r="E1217" s="750"/>
      <c r="F1217" s="750"/>
      <c r="G1217" s="750"/>
      <c r="H1217" s="56">
        <v>2004</v>
      </c>
      <c r="I1217" s="57">
        <v>26786</v>
      </c>
      <c r="J1217" s="57">
        <v>26786</v>
      </c>
    </row>
    <row r="1218" spans="4:10" hidden="1" outlineLevel="1" x14ac:dyDescent="0.45">
      <c r="D1218" s="750"/>
      <c r="E1218" s="750"/>
      <c r="F1218" s="750"/>
      <c r="G1218" s="750"/>
      <c r="H1218" s="56">
        <v>2005</v>
      </c>
      <c r="I1218" s="57">
        <v>76354</v>
      </c>
      <c r="J1218" s="57">
        <v>76354</v>
      </c>
    </row>
    <row r="1219" spans="4:10" hidden="1" outlineLevel="1" x14ac:dyDescent="0.45">
      <c r="D1219" s="750"/>
      <c r="E1219" s="750"/>
      <c r="F1219" s="750"/>
      <c r="G1219" s="750"/>
      <c r="H1219" s="56">
        <v>2006</v>
      </c>
      <c r="I1219" s="57">
        <v>347803</v>
      </c>
      <c r="J1219" s="57">
        <v>347803</v>
      </c>
    </row>
    <row r="1220" spans="4:10" hidden="1" outlineLevel="1" x14ac:dyDescent="0.45">
      <c r="D1220" s="750"/>
      <c r="E1220" s="750"/>
      <c r="F1220" s="750"/>
      <c r="G1220" s="750"/>
      <c r="H1220" s="56">
        <v>2007</v>
      </c>
      <c r="I1220" s="57">
        <v>374151</v>
      </c>
      <c r="J1220" s="57">
        <v>374151</v>
      </c>
    </row>
    <row r="1221" spans="4:10" hidden="1" outlineLevel="1" x14ac:dyDescent="0.45">
      <c r="D1221" s="750"/>
      <c r="E1221" s="750"/>
      <c r="F1221" s="750"/>
      <c r="G1221" s="750"/>
      <c r="H1221" s="56">
        <v>2008</v>
      </c>
      <c r="I1221" s="57">
        <v>366715</v>
      </c>
      <c r="J1221" s="57">
        <v>366715</v>
      </c>
    </row>
    <row r="1222" spans="4:10" hidden="1" outlineLevel="1" x14ac:dyDescent="0.45">
      <c r="D1222" s="750"/>
      <c r="E1222" s="750"/>
      <c r="F1222" s="750"/>
      <c r="G1222" s="750"/>
      <c r="H1222" s="56">
        <v>2009</v>
      </c>
      <c r="I1222" s="57">
        <v>223563</v>
      </c>
      <c r="J1222" s="57">
        <v>223563</v>
      </c>
    </row>
    <row r="1223" spans="4:10" hidden="1" outlineLevel="1" x14ac:dyDescent="0.45">
      <c r="D1223" s="750"/>
      <c r="E1223" s="750"/>
      <c r="F1223" s="750"/>
      <c r="G1223" s="750"/>
      <c r="H1223" s="56">
        <v>2010</v>
      </c>
      <c r="I1223" s="57">
        <v>265624</v>
      </c>
      <c r="J1223" s="57">
        <v>265624</v>
      </c>
    </row>
    <row r="1224" spans="4:10" hidden="1" outlineLevel="1" x14ac:dyDescent="0.45">
      <c r="D1224" s="750"/>
      <c r="E1224" s="750"/>
      <c r="F1224" s="750"/>
      <c r="G1224" s="750"/>
      <c r="H1224" s="56">
        <v>2011</v>
      </c>
      <c r="I1224" s="57">
        <v>267871</v>
      </c>
      <c r="J1224" s="57">
        <v>267871</v>
      </c>
    </row>
    <row r="1225" spans="4:10" hidden="1" outlineLevel="1" x14ac:dyDescent="0.45">
      <c r="D1225" s="750"/>
      <c r="E1225" s="750"/>
      <c r="F1225" s="750"/>
      <c r="G1225" s="750"/>
      <c r="H1225" s="56">
        <v>2012</v>
      </c>
      <c r="I1225" s="57">
        <v>215606</v>
      </c>
      <c r="J1225" s="57">
        <v>215606</v>
      </c>
    </row>
    <row r="1226" spans="4:10" hidden="1" outlineLevel="1" x14ac:dyDescent="0.45">
      <c r="D1226" s="750"/>
      <c r="E1226" s="750"/>
      <c r="F1226" s="750"/>
      <c r="G1226" s="750"/>
      <c r="H1226" s="56">
        <v>2013</v>
      </c>
      <c r="I1226" s="57">
        <v>93747</v>
      </c>
      <c r="J1226" s="57">
        <v>93747</v>
      </c>
    </row>
    <row r="1227" spans="4:10" hidden="1" outlineLevel="1" x14ac:dyDescent="0.45">
      <c r="D1227" s="750"/>
      <c r="E1227" s="750"/>
      <c r="F1227" s="750"/>
      <c r="G1227" s="750"/>
      <c r="H1227" s="56">
        <v>2014</v>
      </c>
      <c r="I1227" s="57">
        <v>46768</v>
      </c>
      <c r="J1227" s="57">
        <v>46768</v>
      </c>
    </row>
    <row r="1228" spans="4:10" hidden="1" outlineLevel="1" x14ac:dyDescent="0.45">
      <c r="D1228" s="750"/>
      <c r="E1228" s="750"/>
      <c r="F1228" s="750"/>
      <c r="G1228" s="750"/>
      <c r="H1228" s="56">
        <v>2015</v>
      </c>
      <c r="I1228" s="57">
        <v>40596</v>
      </c>
      <c r="J1228" s="57">
        <v>40596</v>
      </c>
    </row>
    <row r="1229" spans="4:10" hidden="1" outlineLevel="1" x14ac:dyDescent="0.45">
      <c r="D1229" s="750"/>
      <c r="E1229" s="750"/>
      <c r="F1229" s="750"/>
      <c r="G1229" s="751"/>
      <c r="H1229" s="56">
        <v>2016</v>
      </c>
      <c r="I1229" s="57">
        <v>8055</v>
      </c>
      <c r="J1229" s="57">
        <v>8055</v>
      </c>
    </row>
    <row r="1230" spans="4:10" ht="16.5" hidden="1" customHeight="1" outlineLevel="1" x14ac:dyDescent="0.45">
      <c r="D1230" s="750"/>
      <c r="E1230" s="750"/>
      <c r="F1230" s="750"/>
      <c r="G1230" s="746" t="s">
        <v>142</v>
      </c>
      <c r="H1230" s="748"/>
      <c r="I1230" s="58">
        <v>4787289</v>
      </c>
      <c r="J1230" s="58">
        <v>4787289</v>
      </c>
    </row>
    <row r="1231" spans="4:10" hidden="1" outlineLevel="1" x14ac:dyDescent="0.45">
      <c r="D1231" s="750"/>
      <c r="E1231" s="750"/>
      <c r="F1231" s="750"/>
      <c r="G1231" s="749" t="s">
        <v>476</v>
      </c>
      <c r="H1231" s="56">
        <v>1991</v>
      </c>
      <c r="I1231" s="57">
        <v>40455</v>
      </c>
      <c r="J1231" s="57">
        <v>40455</v>
      </c>
    </row>
    <row r="1232" spans="4:10" hidden="1" outlineLevel="1" x14ac:dyDescent="0.45">
      <c r="D1232" s="750"/>
      <c r="E1232" s="750"/>
      <c r="F1232" s="750"/>
      <c r="G1232" s="750"/>
      <c r="H1232" s="56">
        <v>1992</v>
      </c>
      <c r="I1232" s="57">
        <v>36172</v>
      </c>
      <c r="J1232" s="57">
        <v>36172</v>
      </c>
    </row>
    <row r="1233" spans="4:10" hidden="1" outlineLevel="1" x14ac:dyDescent="0.45">
      <c r="D1233" s="750"/>
      <c r="E1233" s="750"/>
      <c r="F1233" s="750"/>
      <c r="G1233" s="750"/>
      <c r="H1233" s="56">
        <v>1993</v>
      </c>
      <c r="I1233" s="57">
        <v>97593</v>
      </c>
      <c r="J1233" s="57">
        <v>97593</v>
      </c>
    </row>
    <row r="1234" spans="4:10" hidden="1" outlineLevel="1" x14ac:dyDescent="0.45">
      <c r="D1234" s="750"/>
      <c r="E1234" s="750"/>
      <c r="F1234" s="750"/>
      <c r="G1234" s="750"/>
      <c r="H1234" s="56">
        <v>1994</v>
      </c>
      <c r="I1234" s="57">
        <v>107015</v>
      </c>
      <c r="J1234" s="57">
        <v>107015</v>
      </c>
    </row>
    <row r="1235" spans="4:10" hidden="1" outlineLevel="1" x14ac:dyDescent="0.45">
      <c r="D1235" s="750"/>
      <c r="E1235" s="750"/>
      <c r="F1235" s="750"/>
      <c r="G1235" s="750"/>
      <c r="H1235" s="56">
        <v>1995</v>
      </c>
      <c r="I1235" s="57">
        <v>172402</v>
      </c>
      <c r="J1235" s="57">
        <v>172402</v>
      </c>
    </row>
    <row r="1236" spans="4:10" hidden="1" outlineLevel="1" x14ac:dyDescent="0.45">
      <c r="D1236" s="750"/>
      <c r="E1236" s="750"/>
      <c r="F1236" s="750"/>
      <c r="G1236" s="750"/>
      <c r="H1236" s="56">
        <v>1996</v>
      </c>
      <c r="I1236" s="57">
        <v>157385</v>
      </c>
      <c r="J1236" s="57">
        <v>157385</v>
      </c>
    </row>
    <row r="1237" spans="4:10" hidden="1" outlineLevel="1" x14ac:dyDescent="0.45">
      <c r="D1237" s="750"/>
      <c r="E1237" s="750"/>
      <c r="F1237" s="750"/>
      <c r="G1237" s="750"/>
      <c r="H1237" s="56">
        <v>1997</v>
      </c>
      <c r="I1237" s="57">
        <v>241586</v>
      </c>
      <c r="J1237" s="57">
        <v>241586</v>
      </c>
    </row>
    <row r="1238" spans="4:10" hidden="1" outlineLevel="1" x14ac:dyDescent="0.45">
      <c r="D1238" s="750"/>
      <c r="E1238" s="750"/>
      <c r="F1238" s="750"/>
      <c r="G1238" s="750"/>
      <c r="H1238" s="56">
        <v>1998</v>
      </c>
      <c r="I1238" s="57">
        <v>141398</v>
      </c>
      <c r="J1238" s="57">
        <v>141398</v>
      </c>
    </row>
    <row r="1239" spans="4:10" hidden="1" outlineLevel="1" x14ac:dyDescent="0.45">
      <c r="D1239" s="750"/>
      <c r="E1239" s="750"/>
      <c r="F1239" s="750"/>
      <c r="G1239" s="750"/>
      <c r="H1239" s="56">
        <v>1999</v>
      </c>
      <c r="I1239" s="57">
        <v>144251</v>
      </c>
      <c r="J1239" s="57">
        <v>144251</v>
      </c>
    </row>
    <row r="1240" spans="4:10" hidden="1" outlineLevel="1" x14ac:dyDescent="0.45">
      <c r="D1240" s="750"/>
      <c r="E1240" s="750"/>
      <c r="F1240" s="750"/>
      <c r="G1240" s="750"/>
      <c r="H1240" s="56">
        <v>2000</v>
      </c>
      <c r="I1240" s="57">
        <v>134485</v>
      </c>
      <c r="J1240" s="57">
        <v>134485</v>
      </c>
    </row>
    <row r="1241" spans="4:10" hidden="1" outlineLevel="1" x14ac:dyDescent="0.45">
      <c r="D1241" s="750"/>
      <c r="E1241" s="750"/>
      <c r="F1241" s="750"/>
      <c r="G1241" s="750"/>
      <c r="H1241" s="56">
        <v>2001</v>
      </c>
      <c r="I1241" s="57">
        <v>64390</v>
      </c>
      <c r="J1241" s="57">
        <v>64390</v>
      </c>
    </row>
    <row r="1242" spans="4:10" hidden="1" outlineLevel="1" x14ac:dyDescent="0.45">
      <c r="D1242" s="750"/>
      <c r="E1242" s="750"/>
      <c r="F1242" s="750"/>
      <c r="G1242" s="750"/>
      <c r="H1242" s="56">
        <v>2002</v>
      </c>
      <c r="I1242" s="57">
        <v>34616</v>
      </c>
      <c r="J1242" s="57">
        <v>34616</v>
      </c>
    </row>
    <row r="1243" spans="4:10" hidden="1" outlineLevel="1" x14ac:dyDescent="0.45">
      <c r="D1243" s="750"/>
      <c r="E1243" s="750"/>
      <c r="F1243" s="750"/>
      <c r="G1243" s="750"/>
      <c r="H1243" s="56">
        <v>2003</v>
      </c>
      <c r="I1243" s="57">
        <v>49722</v>
      </c>
      <c r="J1243" s="57">
        <v>49722</v>
      </c>
    </row>
    <row r="1244" spans="4:10" hidden="1" outlineLevel="1" x14ac:dyDescent="0.45">
      <c r="D1244" s="750"/>
      <c r="E1244" s="750"/>
      <c r="F1244" s="750"/>
      <c r="G1244" s="750"/>
      <c r="H1244" s="56">
        <v>2004</v>
      </c>
      <c r="I1244" s="57">
        <v>125991</v>
      </c>
      <c r="J1244" s="57">
        <v>125991</v>
      </c>
    </row>
    <row r="1245" spans="4:10" hidden="1" outlineLevel="1" x14ac:dyDescent="0.45">
      <c r="D1245" s="750"/>
      <c r="E1245" s="750"/>
      <c r="F1245" s="750"/>
      <c r="G1245" s="750"/>
      <c r="H1245" s="56">
        <v>2005</v>
      </c>
      <c r="I1245" s="57">
        <v>102774</v>
      </c>
      <c r="J1245" s="57">
        <v>102774</v>
      </c>
    </row>
    <row r="1246" spans="4:10" hidden="1" outlineLevel="1" x14ac:dyDescent="0.45">
      <c r="D1246" s="750"/>
      <c r="E1246" s="750"/>
      <c r="F1246" s="750"/>
      <c r="G1246" s="750"/>
      <c r="H1246" s="56">
        <v>2006</v>
      </c>
      <c r="I1246" s="57">
        <v>186529</v>
      </c>
      <c r="J1246" s="57">
        <v>186529</v>
      </c>
    </row>
    <row r="1247" spans="4:10" hidden="1" outlineLevel="1" x14ac:dyDescent="0.45">
      <c r="D1247" s="750"/>
      <c r="E1247" s="750"/>
      <c r="F1247" s="750"/>
      <c r="G1247" s="750"/>
      <c r="H1247" s="56">
        <v>2007</v>
      </c>
      <c r="I1247" s="57">
        <v>200992</v>
      </c>
      <c r="J1247" s="57">
        <v>200992</v>
      </c>
    </row>
    <row r="1248" spans="4:10" hidden="1" outlineLevel="1" x14ac:dyDescent="0.45">
      <c r="D1248" s="750"/>
      <c r="E1248" s="750"/>
      <c r="F1248" s="750"/>
      <c r="G1248" s="750"/>
      <c r="H1248" s="56">
        <v>2008</v>
      </c>
      <c r="I1248" s="57">
        <v>140626</v>
      </c>
      <c r="J1248" s="57">
        <v>140626</v>
      </c>
    </row>
    <row r="1249" spans="4:10" hidden="1" outlineLevel="1" x14ac:dyDescent="0.45">
      <c r="D1249" s="750"/>
      <c r="E1249" s="750"/>
      <c r="F1249" s="750"/>
      <c r="G1249" s="750"/>
      <c r="H1249" s="56">
        <v>2009</v>
      </c>
      <c r="I1249" s="57">
        <v>93775</v>
      </c>
      <c r="J1249" s="57">
        <v>93775</v>
      </c>
    </row>
    <row r="1250" spans="4:10" hidden="1" outlineLevel="1" x14ac:dyDescent="0.45">
      <c r="D1250" s="750"/>
      <c r="E1250" s="750"/>
      <c r="F1250" s="750"/>
      <c r="G1250" s="750"/>
      <c r="H1250" s="56">
        <v>2010</v>
      </c>
      <c r="I1250" s="57">
        <v>158738</v>
      </c>
      <c r="J1250" s="57">
        <v>158738</v>
      </c>
    </row>
    <row r="1251" spans="4:10" hidden="1" outlineLevel="1" x14ac:dyDescent="0.45">
      <c r="D1251" s="750"/>
      <c r="E1251" s="750"/>
      <c r="F1251" s="750"/>
      <c r="G1251" s="750"/>
      <c r="H1251" s="56">
        <v>2011</v>
      </c>
      <c r="I1251" s="57">
        <v>139352</v>
      </c>
      <c r="J1251" s="57">
        <v>139352</v>
      </c>
    </row>
    <row r="1252" spans="4:10" hidden="1" outlineLevel="1" x14ac:dyDescent="0.45">
      <c r="D1252" s="750"/>
      <c r="E1252" s="750"/>
      <c r="F1252" s="750"/>
      <c r="G1252" s="750"/>
      <c r="H1252" s="56">
        <v>2012</v>
      </c>
      <c r="I1252" s="57">
        <v>116458</v>
      </c>
      <c r="J1252" s="57">
        <v>116458</v>
      </c>
    </row>
    <row r="1253" spans="4:10" hidden="1" outlineLevel="1" x14ac:dyDescent="0.45">
      <c r="D1253" s="750"/>
      <c r="E1253" s="750"/>
      <c r="F1253" s="750"/>
      <c r="G1253" s="750"/>
      <c r="H1253" s="56">
        <v>2013</v>
      </c>
      <c r="I1253" s="57">
        <v>80827</v>
      </c>
      <c r="J1253" s="57">
        <v>80827</v>
      </c>
    </row>
    <row r="1254" spans="4:10" hidden="1" outlineLevel="1" x14ac:dyDescent="0.45">
      <c r="D1254" s="750"/>
      <c r="E1254" s="750"/>
      <c r="F1254" s="750"/>
      <c r="G1254" s="750"/>
      <c r="H1254" s="56">
        <v>2014</v>
      </c>
      <c r="I1254" s="57">
        <v>54904</v>
      </c>
      <c r="J1254" s="57">
        <v>54904</v>
      </c>
    </row>
    <row r="1255" spans="4:10" hidden="1" outlineLevel="1" x14ac:dyDescent="0.45">
      <c r="D1255" s="750"/>
      <c r="E1255" s="750"/>
      <c r="F1255" s="750"/>
      <c r="G1255" s="750"/>
      <c r="H1255" s="56">
        <v>2015</v>
      </c>
      <c r="I1255" s="57">
        <v>43612</v>
      </c>
      <c r="J1255" s="57">
        <v>43612</v>
      </c>
    </row>
    <row r="1256" spans="4:10" hidden="1" outlineLevel="1" x14ac:dyDescent="0.45">
      <c r="D1256" s="750"/>
      <c r="E1256" s="750"/>
      <c r="F1256" s="750"/>
      <c r="G1256" s="751"/>
      <c r="H1256" s="56">
        <v>2016</v>
      </c>
      <c r="I1256" s="57">
        <v>7514</v>
      </c>
      <c r="J1256" s="57">
        <v>7514</v>
      </c>
    </row>
    <row r="1257" spans="4:10" ht="16.5" hidden="1" customHeight="1" outlineLevel="1" x14ac:dyDescent="0.45">
      <c r="D1257" s="750"/>
      <c r="E1257" s="750"/>
      <c r="F1257" s="750"/>
      <c r="G1257" s="746" t="s">
        <v>142</v>
      </c>
      <c r="H1257" s="748"/>
      <c r="I1257" s="58">
        <v>2873562</v>
      </c>
      <c r="J1257" s="58">
        <v>2873562</v>
      </c>
    </row>
    <row r="1258" spans="4:10" hidden="1" outlineLevel="1" x14ac:dyDescent="0.45">
      <c r="D1258" s="750"/>
      <c r="E1258" s="750"/>
      <c r="F1258" s="750"/>
      <c r="G1258" s="749" t="s">
        <v>477</v>
      </c>
      <c r="H1258" s="56">
        <v>1991</v>
      </c>
      <c r="I1258" s="59">
        <v>98</v>
      </c>
      <c r="J1258" s="59">
        <v>98</v>
      </c>
    </row>
    <row r="1259" spans="4:10" hidden="1" outlineLevel="1" x14ac:dyDescent="0.45">
      <c r="D1259" s="750"/>
      <c r="E1259" s="750"/>
      <c r="F1259" s="750"/>
      <c r="G1259" s="750"/>
      <c r="H1259" s="56">
        <v>1992</v>
      </c>
      <c r="I1259" s="59">
        <v>52</v>
      </c>
      <c r="J1259" s="59">
        <v>52</v>
      </c>
    </row>
    <row r="1260" spans="4:10" hidden="1" outlineLevel="1" x14ac:dyDescent="0.45">
      <c r="D1260" s="750"/>
      <c r="E1260" s="750"/>
      <c r="F1260" s="750"/>
      <c r="G1260" s="750"/>
      <c r="H1260" s="56">
        <v>1993</v>
      </c>
      <c r="I1260" s="59">
        <v>16</v>
      </c>
      <c r="J1260" s="59">
        <v>16</v>
      </c>
    </row>
    <row r="1261" spans="4:10" hidden="1" outlineLevel="1" x14ac:dyDescent="0.45">
      <c r="D1261" s="750"/>
      <c r="E1261" s="750"/>
      <c r="F1261" s="750"/>
      <c r="G1261" s="750"/>
      <c r="H1261" s="56">
        <v>1994</v>
      </c>
      <c r="I1261" s="57">
        <v>3592</v>
      </c>
      <c r="J1261" s="57">
        <v>3592</v>
      </c>
    </row>
    <row r="1262" spans="4:10" hidden="1" outlineLevel="1" x14ac:dyDescent="0.45">
      <c r="D1262" s="750"/>
      <c r="E1262" s="750"/>
      <c r="F1262" s="750"/>
      <c r="G1262" s="750"/>
      <c r="H1262" s="56">
        <v>1995</v>
      </c>
      <c r="I1262" s="57">
        <v>1746</v>
      </c>
      <c r="J1262" s="57">
        <v>1746</v>
      </c>
    </row>
    <row r="1263" spans="4:10" hidden="1" outlineLevel="1" x14ac:dyDescent="0.45">
      <c r="D1263" s="750"/>
      <c r="E1263" s="750"/>
      <c r="F1263" s="750"/>
      <c r="G1263" s="750"/>
      <c r="H1263" s="56">
        <v>1996</v>
      </c>
      <c r="I1263" s="57">
        <v>2602</v>
      </c>
      <c r="J1263" s="57">
        <v>2602</v>
      </c>
    </row>
    <row r="1264" spans="4:10" hidden="1" outlineLevel="1" x14ac:dyDescent="0.45">
      <c r="D1264" s="750"/>
      <c r="E1264" s="750"/>
      <c r="F1264" s="750"/>
      <c r="G1264" s="750"/>
      <c r="H1264" s="56">
        <v>1997</v>
      </c>
      <c r="I1264" s="59">
        <v>904</v>
      </c>
      <c r="J1264" s="59">
        <v>904</v>
      </c>
    </row>
    <row r="1265" spans="4:10" hidden="1" outlineLevel="1" x14ac:dyDescent="0.45">
      <c r="D1265" s="750"/>
      <c r="E1265" s="750"/>
      <c r="F1265" s="750"/>
      <c r="G1265" s="750"/>
      <c r="H1265" s="56">
        <v>1998</v>
      </c>
      <c r="I1265" s="57">
        <v>13151</v>
      </c>
      <c r="J1265" s="57">
        <v>13151</v>
      </c>
    </row>
    <row r="1266" spans="4:10" hidden="1" outlineLevel="1" x14ac:dyDescent="0.45">
      <c r="D1266" s="750"/>
      <c r="E1266" s="750"/>
      <c r="F1266" s="750"/>
      <c r="G1266" s="750"/>
      <c r="H1266" s="56">
        <v>1999</v>
      </c>
      <c r="I1266" s="57">
        <v>26069</v>
      </c>
      <c r="J1266" s="57">
        <v>26069</v>
      </c>
    </row>
    <row r="1267" spans="4:10" hidden="1" outlineLevel="1" x14ac:dyDescent="0.45">
      <c r="D1267" s="750"/>
      <c r="E1267" s="750"/>
      <c r="F1267" s="750"/>
      <c r="G1267" s="750"/>
      <c r="H1267" s="56">
        <v>2000</v>
      </c>
      <c r="I1267" s="57">
        <v>26619</v>
      </c>
      <c r="J1267" s="57">
        <v>26619</v>
      </c>
    </row>
    <row r="1268" spans="4:10" hidden="1" outlineLevel="1" x14ac:dyDescent="0.45">
      <c r="D1268" s="750"/>
      <c r="E1268" s="750"/>
      <c r="F1268" s="750"/>
      <c r="G1268" s="750"/>
      <c r="H1268" s="56">
        <v>2001</v>
      </c>
      <c r="I1268" s="57">
        <v>12742</v>
      </c>
      <c r="J1268" s="57">
        <v>12742</v>
      </c>
    </row>
    <row r="1269" spans="4:10" hidden="1" outlineLevel="1" x14ac:dyDescent="0.45">
      <c r="D1269" s="750"/>
      <c r="E1269" s="750"/>
      <c r="F1269" s="750"/>
      <c r="G1269" s="750"/>
      <c r="H1269" s="56">
        <v>2002</v>
      </c>
      <c r="I1269" s="57">
        <v>1132</v>
      </c>
      <c r="J1269" s="57">
        <v>1132</v>
      </c>
    </row>
    <row r="1270" spans="4:10" hidden="1" outlineLevel="1" x14ac:dyDescent="0.45">
      <c r="D1270" s="750"/>
      <c r="E1270" s="750"/>
      <c r="F1270" s="750"/>
      <c r="G1270" s="750"/>
      <c r="H1270" s="56">
        <v>2003</v>
      </c>
      <c r="I1270" s="59">
        <v>0</v>
      </c>
      <c r="J1270" s="59">
        <v>0</v>
      </c>
    </row>
    <row r="1271" spans="4:10" hidden="1" outlineLevel="1" x14ac:dyDescent="0.45">
      <c r="D1271" s="750"/>
      <c r="E1271" s="750"/>
      <c r="F1271" s="750"/>
      <c r="G1271" s="750"/>
      <c r="H1271" s="56">
        <v>2004</v>
      </c>
      <c r="I1271" s="59">
        <v>0</v>
      </c>
      <c r="J1271" s="59">
        <v>0</v>
      </c>
    </row>
    <row r="1272" spans="4:10" hidden="1" outlineLevel="1" x14ac:dyDescent="0.45">
      <c r="D1272" s="750"/>
      <c r="E1272" s="750"/>
      <c r="F1272" s="750"/>
      <c r="G1272" s="750"/>
      <c r="H1272" s="56">
        <v>2005</v>
      </c>
      <c r="I1272" s="59">
        <v>12</v>
      </c>
      <c r="J1272" s="59">
        <v>12</v>
      </c>
    </row>
    <row r="1273" spans="4:10" hidden="1" outlineLevel="1" x14ac:dyDescent="0.45">
      <c r="D1273" s="750"/>
      <c r="E1273" s="750"/>
      <c r="F1273" s="750"/>
      <c r="G1273" s="750"/>
      <c r="H1273" s="56">
        <v>2006</v>
      </c>
      <c r="I1273" s="57">
        <v>5023</v>
      </c>
      <c r="J1273" s="57">
        <v>5023</v>
      </c>
    </row>
    <row r="1274" spans="4:10" hidden="1" outlineLevel="1" x14ac:dyDescent="0.45">
      <c r="D1274" s="750"/>
      <c r="E1274" s="750"/>
      <c r="F1274" s="750"/>
      <c r="G1274" s="750"/>
      <c r="H1274" s="56">
        <v>2007</v>
      </c>
      <c r="I1274" s="57">
        <v>12113</v>
      </c>
      <c r="J1274" s="57">
        <v>12113</v>
      </c>
    </row>
    <row r="1275" spans="4:10" hidden="1" outlineLevel="1" x14ac:dyDescent="0.45">
      <c r="D1275" s="750"/>
      <c r="E1275" s="750"/>
      <c r="F1275" s="750"/>
      <c r="G1275" s="750"/>
      <c r="H1275" s="56">
        <v>2008</v>
      </c>
      <c r="I1275" s="57">
        <v>7624</v>
      </c>
      <c r="J1275" s="57">
        <v>7624</v>
      </c>
    </row>
    <row r="1276" spans="4:10" hidden="1" outlineLevel="1" x14ac:dyDescent="0.45">
      <c r="D1276" s="750"/>
      <c r="E1276" s="750"/>
      <c r="F1276" s="750"/>
      <c r="G1276" s="750"/>
      <c r="H1276" s="56">
        <v>2009</v>
      </c>
      <c r="I1276" s="57">
        <v>1115</v>
      </c>
      <c r="J1276" s="57">
        <v>1115</v>
      </c>
    </row>
    <row r="1277" spans="4:10" hidden="1" outlineLevel="1" x14ac:dyDescent="0.45">
      <c r="D1277" s="750"/>
      <c r="E1277" s="750"/>
      <c r="F1277" s="750"/>
      <c r="G1277" s="750"/>
      <c r="H1277" s="56">
        <v>2010</v>
      </c>
      <c r="I1277" s="57">
        <v>11088</v>
      </c>
      <c r="J1277" s="57">
        <v>11088</v>
      </c>
    </row>
    <row r="1278" spans="4:10" hidden="1" outlineLevel="1" x14ac:dyDescent="0.45">
      <c r="D1278" s="750"/>
      <c r="E1278" s="750"/>
      <c r="F1278" s="750"/>
      <c r="G1278" s="750"/>
      <c r="H1278" s="56">
        <v>2011</v>
      </c>
      <c r="I1278" s="57">
        <v>11913</v>
      </c>
      <c r="J1278" s="57">
        <v>11913</v>
      </c>
    </row>
    <row r="1279" spans="4:10" hidden="1" outlineLevel="1" x14ac:dyDescent="0.45">
      <c r="D1279" s="750"/>
      <c r="E1279" s="750"/>
      <c r="F1279" s="750"/>
      <c r="G1279" s="750"/>
      <c r="H1279" s="56">
        <v>2012</v>
      </c>
      <c r="I1279" s="57">
        <v>25307</v>
      </c>
      <c r="J1279" s="57">
        <v>25307</v>
      </c>
    </row>
    <row r="1280" spans="4:10" hidden="1" outlineLevel="1" x14ac:dyDescent="0.45">
      <c r="D1280" s="750"/>
      <c r="E1280" s="750"/>
      <c r="F1280" s="750"/>
      <c r="G1280" s="750"/>
      <c r="H1280" s="56">
        <v>2013</v>
      </c>
      <c r="I1280" s="57">
        <v>22391</v>
      </c>
      <c r="J1280" s="57">
        <v>22391</v>
      </c>
    </row>
    <row r="1281" spans="4:10" hidden="1" outlineLevel="1" x14ac:dyDescent="0.45">
      <c r="D1281" s="750"/>
      <c r="E1281" s="750"/>
      <c r="F1281" s="750"/>
      <c r="G1281" s="750"/>
      <c r="H1281" s="56">
        <v>2014</v>
      </c>
      <c r="I1281" s="57">
        <v>18108</v>
      </c>
      <c r="J1281" s="57">
        <v>18108</v>
      </c>
    </row>
    <row r="1282" spans="4:10" hidden="1" outlineLevel="1" x14ac:dyDescent="0.45">
      <c r="D1282" s="750"/>
      <c r="E1282" s="750"/>
      <c r="F1282" s="750"/>
      <c r="G1282" s="750"/>
      <c r="H1282" s="56">
        <v>2015</v>
      </c>
      <c r="I1282" s="57">
        <v>10554</v>
      </c>
      <c r="J1282" s="57">
        <v>10554</v>
      </c>
    </row>
    <row r="1283" spans="4:10" hidden="1" outlineLevel="1" x14ac:dyDescent="0.45">
      <c r="D1283" s="750"/>
      <c r="E1283" s="750"/>
      <c r="F1283" s="750"/>
      <c r="G1283" s="751"/>
      <c r="H1283" s="56">
        <v>2016</v>
      </c>
      <c r="I1283" s="57">
        <v>4027</v>
      </c>
      <c r="J1283" s="57">
        <v>4027</v>
      </c>
    </row>
    <row r="1284" spans="4:10" ht="16.5" hidden="1" customHeight="1" outlineLevel="1" x14ac:dyDescent="0.45">
      <c r="D1284" s="750"/>
      <c r="E1284" s="750"/>
      <c r="F1284" s="751"/>
      <c r="G1284" s="746" t="s">
        <v>142</v>
      </c>
      <c r="H1284" s="748"/>
      <c r="I1284" s="58">
        <v>217998</v>
      </c>
      <c r="J1284" s="58">
        <v>217998</v>
      </c>
    </row>
    <row r="1285" spans="4:10" ht="16.5" hidden="1" customHeight="1" outlineLevel="1" x14ac:dyDescent="0.45">
      <c r="D1285" s="750"/>
      <c r="E1285" s="750"/>
      <c r="F1285" s="743">
        <v>1991</v>
      </c>
      <c r="G1285" s="744"/>
      <c r="H1285" s="745"/>
      <c r="I1285" s="60">
        <v>191462</v>
      </c>
      <c r="J1285" s="61">
        <v>191462</v>
      </c>
    </row>
    <row r="1286" spans="4:10" ht="16.5" hidden="1" customHeight="1" outlineLevel="1" x14ac:dyDescent="0.45">
      <c r="D1286" s="750"/>
      <c r="E1286" s="750"/>
      <c r="F1286" s="743">
        <v>1992</v>
      </c>
      <c r="G1286" s="744"/>
      <c r="H1286" s="745"/>
      <c r="I1286" s="60">
        <v>172484</v>
      </c>
      <c r="J1286" s="61">
        <v>172484</v>
      </c>
    </row>
    <row r="1287" spans="4:10" ht="16.5" hidden="1" customHeight="1" outlineLevel="1" x14ac:dyDescent="0.45">
      <c r="D1287" s="750"/>
      <c r="E1287" s="750"/>
      <c r="F1287" s="743">
        <v>1993</v>
      </c>
      <c r="G1287" s="744"/>
      <c r="H1287" s="745"/>
      <c r="I1287" s="60">
        <v>293247</v>
      </c>
      <c r="J1287" s="61">
        <v>293247</v>
      </c>
    </row>
    <row r="1288" spans="4:10" ht="16.5" hidden="1" customHeight="1" outlineLevel="1" x14ac:dyDescent="0.45">
      <c r="D1288" s="750"/>
      <c r="E1288" s="750"/>
      <c r="F1288" s="743">
        <v>1994</v>
      </c>
      <c r="G1288" s="744"/>
      <c r="H1288" s="745"/>
      <c r="I1288" s="60">
        <v>332436</v>
      </c>
      <c r="J1288" s="61">
        <v>332436</v>
      </c>
    </row>
    <row r="1289" spans="4:10" ht="16.5" hidden="1" customHeight="1" outlineLevel="1" x14ac:dyDescent="0.45">
      <c r="D1289" s="750"/>
      <c r="E1289" s="750"/>
      <c r="F1289" s="743">
        <v>1995</v>
      </c>
      <c r="G1289" s="744"/>
      <c r="H1289" s="745"/>
      <c r="I1289" s="60">
        <v>445889</v>
      </c>
      <c r="J1289" s="61">
        <v>445889</v>
      </c>
    </row>
    <row r="1290" spans="4:10" ht="16.5" hidden="1" customHeight="1" outlineLevel="1" x14ac:dyDescent="0.45">
      <c r="D1290" s="750"/>
      <c r="E1290" s="750"/>
      <c r="F1290" s="743">
        <v>1996</v>
      </c>
      <c r="G1290" s="744"/>
      <c r="H1290" s="745"/>
      <c r="I1290" s="60">
        <v>442722</v>
      </c>
      <c r="J1290" s="61">
        <v>442722</v>
      </c>
    </row>
    <row r="1291" spans="4:10" ht="16.5" hidden="1" customHeight="1" outlineLevel="1" x14ac:dyDescent="0.45">
      <c r="D1291" s="750"/>
      <c r="E1291" s="750"/>
      <c r="F1291" s="743">
        <v>1997</v>
      </c>
      <c r="G1291" s="744"/>
      <c r="H1291" s="745"/>
      <c r="I1291" s="60">
        <v>603631</v>
      </c>
      <c r="J1291" s="61">
        <v>603631</v>
      </c>
    </row>
    <row r="1292" spans="4:10" ht="16.5" hidden="1" customHeight="1" outlineLevel="1" x14ac:dyDescent="0.45">
      <c r="D1292" s="750"/>
      <c r="E1292" s="750"/>
      <c r="F1292" s="743">
        <v>1998</v>
      </c>
      <c r="G1292" s="744"/>
      <c r="H1292" s="745"/>
      <c r="I1292" s="60">
        <v>380633</v>
      </c>
      <c r="J1292" s="61">
        <v>380633</v>
      </c>
    </row>
    <row r="1293" spans="4:10" ht="16.5" hidden="1" customHeight="1" outlineLevel="1" x14ac:dyDescent="0.45">
      <c r="D1293" s="750"/>
      <c r="E1293" s="750"/>
      <c r="F1293" s="743">
        <v>1999</v>
      </c>
      <c r="G1293" s="744"/>
      <c r="H1293" s="745"/>
      <c r="I1293" s="60">
        <v>672705</v>
      </c>
      <c r="J1293" s="61">
        <v>672705</v>
      </c>
    </row>
    <row r="1294" spans="4:10" ht="16.5" hidden="1" customHeight="1" outlineLevel="1" x14ac:dyDescent="0.45">
      <c r="D1294" s="750"/>
      <c r="E1294" s="750"/>
      <c r="F1294" s="743">
        <v>2000</v>
      </c>
      <c r="G1294" s="744"/>
      <c r="H1294" s="745"/>
      <c r="I1294" s="60">
        <v>520256</v>
      </c>
      <c r="J1294" s="61">
        <v>520256</v>
      </c>
    </row>
    <row r="1295" spans="4:10" ht="16.5" hidden="1" customHeight="1" outlineLevel="1" x14ac:dyDescent="0.45">
      <c r="D1295" s="750"/>
      <c r="E1295" s="750"/>
      <c r="F1295" s="743">
        <v>2001</v>
      </c>
      <c r="G1295" s="744"/>
      <c r="H1295" s="745"/>
      <c r="I1295" s="60">
        <v>310216</v>
      </c>
      <c r="J1295" s="61">
        <v>310216</v>
      </c>
    </row>
    <row r="1296" spans="4:10" ht="16.5" hidden="1" customHeight="1" outlineLevel="1" x14ac:dyDescent="0.45">
      <c r="D1296" s="750"/>
      <c r="E1296" s="750"/>
      <c r="F1296" s="743">
        <v>2002</v>
      </c>
      <c r="G1296" s="744"/>
      <c r="H1296" s="745"/>
      <c r="I1296" s="60">
        <v>204052</v>
      </c>
      <c r="J1296" s="61">
        <v>204052</v>
      </c>
    </row>
    <row r="1297" spans="4:10" ht="16.5" hidden="1" customHeight="1" outlineLevel="1" x14ac:dyDescent="0.45">
      <c r="D1297" s="750"/>
      <c r="E1297" s="750"/>
      <c r="F1297" s="743">
        <v>2003</v>
      </c>
      <c r="G1297" s="744"/>
      <c r="H1297" s="745"/>
      <c r="I1297" s="60">
        <v>184872</v>
      </c>
      <c r="J1297" s="61">
        <v>184872</v>
      </c>
    </row>
    <row r="1298" spans="4:10" ht="16.5" hidden="1" customHeight="1" outlineLevel="1" x14ac:dyDescent="0.45">
      <c r="D1298" s="750"/>
      <c r="E1298" s="750"/>
      <c r="F1298" s="743">
        <v>2004</v>
      </c>
      <c r="G1298" s="744"/>
      <c r="H1298" s="745"/>
      <c r="I1298" s="60">
        <v>263233</v>
      </c>
      <c r="J1298" s="61">
        <v>263233</v>
      </c>
    </row>
    <row r="1299" spans="4:10" ht="16.5" hidden="1" customHeight="1" outlineLevel="1" x14ac:dyDescent="0.45">
      <c r="D1299" s="750"/>
      <c r="E1299" s="750"/>
      <c r="F1299" s="743">
        <v>2005</v>
      </c>
      <c r="G1299" s="744"/>
      <c r="H1299" s="745"/>
      <c r="I1299" s="60">
        <v>336577</v>
      </c>
      <c r="J1299" s="61">
        <v>336577</v>
      </c>
    </row>
    <row r="1300" spans="4:10" ht="16.5" hidden="1" customHeight="1" outlineLevel="1" x14ac:dyDescent="0.45">
      <c r="D1300" s="750"/>
      <c r="E1300" s="750"/>
      <c r="F1300" s="743">
        <v>2006</v>
      </c>
      <c r="G1300" s="744"/>
      <c r="H1300" s="745"/>
      <c r="I1300" s="60">
        <v>683079</v>
      </c>
      <c r="J1300" s="61">
        <v>683079</v>
      </c>
    </row>
    <row r="1301" spans="4:10" ht="16.5" hidden="1" customHeight="1" outlineLevel="1" x14ac:dyDescent="0.45">
      <c r="D1301" s="750"/>
      <c r="E1301" s="750"/>
      <c r="F1301" s="743">
        <v>2007</v>
      </c>
      <c r="G1301" s="744"/>
      <c r="H1301" s="745"/>
      <c r="I1301" s="60">
        <v>769092</v>
      </c>
      <c r="J1301" s="61">
        <v>769092</v>
      </c>
    </row>
    <row r="1302" spans="4:10" ht="16.5" hidden="1" customHeight="1" outlineLevel="1" x14ac:dyDescent="0.45">
      <c r="D1302" s="750"/>
      <c r="E1302" s="750"/>
      <c r="F1302" s="743">
        <v>2008</v>
      </c>
      <c r="G1302" s="744"/>
      <c r="H1302" s="745"/>
      <c r="I1302" s="60">
        <v>686192</v>
      </c>
      <c r="J1302" s="61">
        <v>686192</v>
      </c>
    </row>
    <row r="1303" spans="4:10" ht="16.5" hidden="1" customHeight="1" outlineLevel="1" x14ac:dyDescent="0.45">
      <c r="D1303" s="750"/>
      <c r="E1303" s="750"/>
      <c r="F1303" s="743">
        <v>2009</v>
      </c>
      <c r="G1303" s="744"/>
      <c r="H1303" s="745"/>
      <c r="I1303" s="60">
        <v>467430</v>
      </c>
      <c r="J1303" s="61">
        <v>467430</v>
      </c>
    </row>
    <row r="1304" spans="4:10" ht="16.5" hidden="1" customHeight="1" outlineLevel="1" x14ac:dyDescent="0.45">
      <c r="D1304" s="750"/>
      <c r="E1304" s="750"/>
      <c r="F1304" s="743">
        <v>2010</v>
      </c>
      <c r="G1304" s="744"/>
      <c r="H1304" s="745"/>
      <c r="I1304" s="60">
        <v>634569</v>
      </c>
      <c r="J1304" s="61">
        <v>634569</v>
      </c>
    </row>
    <row r="1305" spans="4:10" ht="16.5" hidden="1" customHeight="1" outlineLevel="1" x14ac:dyDescent="0.45">
      <c r="D1305" s="750"/>
      <c r="E1305" s="750"/>
      <c r="F1305" s="743">
        <v>2011</v>
      </c>
      <c r="G1305" s="744"/>
      <c r="H1305" s="745"/>
      <c r="I1305" s="60">
        <v>633562</v>
      </c>
      <c r="J1305" s="61">
        <v>633562</v>
      </c>
    </row>
    <row r="1306" spans="4:10" ht="16.5" hidden="1" customHeight="1" outlineLevel="1" x14ac:dyDescent="0.45">
      <c r="D1306" s="750"/>
      <c r="E1306" s="750"/>
      <c r="F1306" s="743">
        <v>2012</v>
      </c>
      <c r="G1306" s="744"/>
      <c r="H1306" s="745"/>
      <c r="I1306" s="60">
        <v>568776</v>
      </c>
      <c r="J1306" s="61">
        <v>568776</v>
      </c>
    </row>
    <row r="1307" spans="4:10" ht="16.5" hidden="1" customHeight="1" outlineLevel="1" x14ac:dyDescent="0.45">
      <c r="D1307" s="750"/>
      <c r="E1307" s="750"/>
      <c r="F1307" s="743">
        <v>2013</v>
      </c>
      <c r="G1307" s="744"/>
      <c r="H1307" s="745"/>
      <c r="I1307" s="60">
        <v>429439</v>
      </c>
      <c r="J1307" s="61">
        <v>429439</v>
      </c>
    </row>
    <row r="1308" spans="4:10" ht="16.5" hidden="1" customHeight="1" outlineLevel="1" x14ac:dyDescent="0.45">
      <c r="D1308" s="750"/>
      <c r="E1308" s="750"/>
      <c r="F1308" s="743">
        <v>2014</v>
      </c>
      <c r="G1308" s="744"/>
      <c r="H1308" s="745"/>
      <c r="I1308" s="60">
        <v>304426</v>
      </c>
      <c r="J1308" s="61">
        <v>304426</v>
      </c>
    </row>
    <row r="1309" spans="4:10" ht="16.5" hidden="1" customHeight="1" outlineLevel="1" x14ac:dyDescent="0.45">
      <c r="D1309" s="750"/>
      <c r="E1309" s="750"/>
      <c r="F1309" s="743">
        <v>2015</v>
      </c>
      <c r="G1309" s="744"/>
      <c r="H1309" s="745"/>
      <c r="I1309" s="60">
        <v>305247</v>
      </c>
      <c r="J1309" s="61">
        <v>305247</v>
      </c>
    </row>
    <row r="1310" spans="4:10" ht="16.5" hidden="1" customHeight="1" outlineLevel="1" x14ac:dyDescent="0.45">
      <c r="D1310" s="750"/>
      <c r="E1310" s="750"/>
      <c r="F1310" s="743">
        <v>2016</v>
      </c>
      <c r="G1310" s="744"/>
      <c r="H1310" s="745"/>
      <c r="I1310" s="60">
        <v>86933</v>
      </c>
      <c r="J1310" s="61">
        <v>86933</v>
      </c>
    </row>
    <row r="1311" spans="4:10" ht="16.5" hidden="1" customHeight="1" outlineLevel="1" x14ac:dyDescent="0.45">
      <c r="D1311" s="750"/>
      <c r="E1311" s="750"/>
      <c r="F1311" s="746" t="s">
        <v>145</v>
      </c>
      <c r="G1311" s="747"/>
      <c r="H1311" s="748"/>
      <c r="I1311" s="58">
        <v>10923160</v>
      </c>
      <c r="J1311" s="58">
        <v>10923160</v>
      </c>
    </row>
    <row r="1312" spans="4:10" hidden="1" outlineLevel="1" x14ac:dyDescent="0.45">
      <c r="D1312" s="750"/>
      <c r="E1312" s="750"/>
      <c r="F1312" s="749" t="s">
        <v>143</v>
      </c>
      <c r="G1312" s="749" t="s">
        <v>475</v>
      </c>
      <c r="H1312" s="56">
        <v>2012</v>
      </c>
      <c r="I1312" s="57">
        <v>22148</v>
      </c>
      <c r="J1312" s="57">
        <v>22148</v>
      </c>
    </row>
    <row r="1313" spans="4:10" hidden="1" outlineLevel="1" x14ac:dyDescent="0.45">
      <c r="D1313" s="750"/>
      <c r="E1313" s="750"/>
      <c r="F1313" s="750"/>
      <c r="G1313" s="750"/>
      <c r="H1313" s="56">
        <v>2013</v>
      </c>
      <c r="I1313" s="57">
        <v>121357</v>
      </c>
      <c r="J1313" s="57">
        <v>121357</v>
      </c>
    </row>
    <row r="1314" spans="4:10" hidden="1" outlineLevel="1" x14ac:dyDescent="0.45">
      <c r="D1314" s="750"/>
      <c r="E1314" s="750"/>
      <c r="F1314" s="750"/>
      <c r="G1314" s="750"/>
      <c r="H1314" s="56">
        <v>2014</v>
      </c>
      <c r="I1314" s="57">
        <v>157644</v>
      </c>
      <c r="J1314" s="57">
        <v>157644</v>
      </c>
    </row>
    <row r="1315" spans="4:10" hidden="1" outlineLevel="1" x14ac:dyDescent="0.45">
      <c r="D1315" s="750"/>
      <c r="E1315" s="750"/>
      <c r="F1315" s="750"/>
      <c r="G1315" s="750"/>
      <c r="H1315" s="56">
        <v>2015</v>
      </c>
      <c r="I1315" s="57">
        <v>219970</v>
      </c>
      <c r="J1315" s="57">
        <v>219970</v>
      </c>
    </row>
    <row r="1316" spans="4:10" hidden="1" outlineLevel="1" x14ac:dyDescent="0.45">
      <c r="D1316" s="750"/>
      <c r="E1316" s="750"/>
      <c r="F1316" s="750"/>
      <c r="G1316" s="751"/>
      <c r="H1316" s="56">
        <v>2016</v>
      </c>
      <c r="I1316" s="57">
        <v>84155</v>
      </c>
      <c r="J1316" s="57">
        <v>84155</v>
      </c>
    </row>
    <row r="1317" spans="4:10" ht="16.5" hidden="1" customHeight="1" outlineLevel="1" x14ac:dyDescent="0.45">
      <c r="D1317" s="750"/>
      <c r="E1317" s="750"/>
      <c r="F1317" s="750"/>
      <c r="G1317" s="746" t="s">
        <v>142</v>
      </c>
      <c r="H1317" s="748"/>
      <c r="I1317" s="58">
        <v>605274</v>
      </c>
      <c r="J1317" s="58">
        <v>605274</v>
      </c>
    </row>
    <row r="1318" spans="4:10" hidden="1" outlineLevel="1" x14ac:dyDescent="0.45">
      <c r="D1318" s="750"/>
      <c r="E1318" s="750"/>
      <c r="F1318" s="750"/>
      <c r="G1318" s="749" t="s">
        <v>476</v>
      </c>
      <c r="H1318" s="56">
        <v>2006</v>
      </c>
      <c r="I1318" s="57">
        <v>39708</v>
      </c>
      <c r="J1318" s="57">
        <v>39708</v>
      </c>
    </row>
    <row r="1319" spans="4:10" hidden="1" outlineLevel="1" x14ac:dyDescent="0.45">
      <c r="D1319" s="750"/>
      <c r="E1319" s="750"/>
      <c r="F1319" s="750"/>
      <c r="G1319" s="750"/>
      <c r="H1319" s="56">
        <v>2007</v>
      </c>
      <c r="I1319" s="57">
        <v>107823</v>
      </c>
      <c r="J1319" s="57">
        <v>107823</v>
      </c>
    </row>
    <row r="1320" spans="4:10" hidden="1" outlineLevel="1" x14ac:dyDescent="0.45">
      <c r="D1320" s="750"/>
      <c r="E1320" s="750"/>
      <c r="F1320" s="750"/>
      <c r="G1320" s="750"/>
      <c r="H1320" s="56">
        <v>2008</v>
      </c>
      <c r="I1320" s="57">
        <v>55100</v>
      </c>
      <c r="J1320" s="57">
        <v>55100</v>
      </c>
    </row>
    <row r="1321" spans="4:10" hidden="1" outlineLevel="1" x14ac:dyDescent="0.45">
      <c r="D1321" s="750"/>
      <c r="E1321" s="750"/>
      <c r="F1321" s="750"/>
      <c r="G1321" s="750"/>
      <c r="H1321" s="56">
        <v>2009</v>
      </c>
      <c r="I1321" s="57">
        <v>34890</v>
      </c>
      <c r="J1321" s="57">
        <v>34890</v>
      </c>
    </row>
    <row r="1322" spans="4:10" hidden="1" outlineLevel="1" x14ac:dyDescent="0.45">
      <c r="D1322" s="750"/>
      <c r="E1322" s="750"/>
      <c r="F1322" s="750"/>
      <c r="G1322" s="750"/>
      <c r="H1322" s="56">
        <v>2010</v>
      </c>
      <c r="I1322" s="57">
        <v>53957</v>
      </c>
      <c r="J1322" s="57">
        <v>53957</v>
      </c>
    </row>
    <row r="1323" spans="4:10" hidden="1" outlineLevel="1" x14ac:dyDescent="0.45">
      <c r="D1323" s="750"/>
      <c r="E1323" s="750"/>
      <c r="F1323" s="750"/>
      <c r="G1323" s="750"/>
      <c r="H1323" s="56">
        <v>2011</v>
      </c>
      <c r="I1323" s="57">
        <v>22235</v>
      </c>
      <c r="J1323" s="57">
        <v>22235</v>
      </c>
    </row>
    <row r="1324" spans="4:10" hidden="1" outlineLevel="1" x14ac:dyDescent="0.45">
      <c r="D1324" s="750"/>
      <c r="E1324" s="750"/>
      <c r="F1324" s="750"/>
      <c r="G1324" s="750"/>
      <c r="H1324" s="56">
        <v>2012</v>
      </c>
      <c r="I1324" s="57">
        <v>33620</v>
      </c>
      <c r="J1324" s="57">
        <v>33620</v>
      </c>
    </row>
    <row r="1325" spans="4:10" hidden="1" outlineLevel="1" x14ac:dyDescent="0.45">
      <c r="D1325" s="750"/>
      <c r="E1325" s="750"/>
      <c r="F1325" s="750"/>
      <c r="G1325" s="750"/>
      <c r="H1325" s="56">
        <v>2013</v>
      </c>
      <c r="I1325" s="57">
        <v>91623</v>
      </c>
      <c r="J1325" s="57">
        <v>91623</v>
      </c>
    </row>
    <row r="1326" spans="4:10" hidden="1" outlineLevel="1" x14ac:dyDescent="0.45">
      <c r="D1326" s="750"/>
      <c r="E1326" s="750"/>
      <c r="F1326" s="750"/>
      <c r="G1326" s="750"/>
      <c r="H1326" s="56">
        <v>2014</v>
      </c>
      <c r="I1326" s="57">
        <v>81885</v>
      </c>
      <c r="J1326" s="57">
        <v>81885</v>
      </c>
    </row>
    <row r="1327" spans="4:10" hidden="1" outlineLevel="1" x14ac:dyDescent="0.45">
      <c r="D1327" s="750"/>
      <c r="E1327" s="750"/>
      <c r="F1327" s="750"/>
      <c r="G1327" s="750"/>
      <c r="H1327" s="56">
        <v>2015</v>
      </c>
      <c r="I1327" s="57">
        <v>20450</v>
      </c>
      <c r="J1327" s="57">
        <v>20450</v>
      </c>
    </row>
    <row r="1328" spans="4:10" hidden="1" outlineLevel="1" x14ac:dyDescent="0.45">
      <c r="D1328" s="750"/>
      <c r="E1328" s="750"/>
      <c r="F1328" s="750"/>
      <c r="G1328" s="751"/>
      <c r="H1328" s="56">
        <v>2016</v>
      </c>
      <c r="I1328" s="57">
        <v>5965</v>
      </c>
      <c r="J1328" s="57">
        <v>5965</v>
      </c>
    </row>
    <row r="1329" spans="4:10" ht="16.5" hidden="1" customHeight="1" outlineLevel="1" x14ac:dyDescent="0.45">
      <c r="D1329" s="750"/>
      <c r="E1329" s="750"/>
      <c r="F1329" s="750"/>
      <c r="G1329" s="746" t="s">
        <v>142</v>
      </c>
      <c r="H1329" s="748"/>
      <c r="I1329" s="58">
        <v>547256</v>
      </c>
      <c r="J1329" s="58">
        <v>547256</v>
      </c>
    </row>
    <row r="1330" spans="4:10" hidden="1" outlineLevel="1" x14ac:dyDescent="0.45">
      <c r="D1330" s="750"/>
      <c r="E1330" s="750"/>
      <c r="F1330" s="750"/>
      <c r="G1330" s="749" t="s">
        <v>477</v>
      </c>
      <c r="H1330" s="56">
        <v>2006</v>
      </c>
      <c r="I1330" s="57">
        <v>14170</v>
      </c>
      <c r="J1330" s="57">
        <v>14170</v>
      </c>
    </row>
    <row r="1331" spans="4:10" hidden="1" outlineLevel="1" x14ac:dyDescent="0.45">
      <c r="D1331" s="750"/>
      <c r="E1331" s="750"/>
      <c r="F1331" s="750"/>
      <c r="G1331" s="750"/>
      <c r="H1331" s="56">
        <v>2007</v>
      </c>
      <c r="I1331" s="57">
        <v>43951</v>
      </c>
      <c r="J1331" s="57">
        <v>43951</v>
      </c>
    </row>
    <row r="1332" spans="4:10" hidden="1" outlineLevel="1" x14ac:dyDescent="0.45">
      <c r="D1332" s="750"/>
      <c r="E1332" s="750"/>
      <c r="F1332" s="750"/>
      <c r="G1332" s="750"/>
      <c r="H1332" s="56">
        <v>2008</v>
      </c>
      <c r="I1332" s="57">
        <v>44287</v>
      </c>
      <c r="J1332" s="57">
        <v>44287</v>
      </c>
    </row>
    <row r="1333" spans="4:10" hidden="1" outlineLevel="1" x14ac:dyDescent="0.45">
      <c r="D1333" s="750"/>
      <c r="E1333" s="750"/>
      <c r="F1333" s="750"/>
      <c r="G1333" s="750"/>
      <c r="H1333" s="56">
        <v>2009</v>
      </c>
      <c r="I1333" s="57">
        <v>19067</v>
      </c>
      <c r="J1333" s="57">
        <v>19067</v>
      </c>
    </row>
    <row r="1334" spans="4:10" hidden="1" outlineLevel="1" x14ac:dyDescent="0.45">
      <c r="D1334" s="750"/>
      <c r="E1334" s="750"/>
      <c r="F1334" s="750"/>
      <c r="G1334" s="750"/>
      <c r="H1334" s="56">
        <v>2010</v>
      </c>
      <c r="I1334" s="57">
        <v>31924</v>
      </c>
      <c r="J1334" s="57">
        <v>31924</v>
      </c>
    </row>
    <row r="1335" spans="4:10" hidden="1" outlineLevel="1" x14ac:dyDescent="0.45">
      <c r="D1335" s="750"/>
      <c r="E1335" s="750"/>
      <c r="F1335" s="750"/>
      <c r="G1335" s="750"/>
      <c r="H1335" s="56">
        <v>2011</v>
      </c>
      <c r="I1335" s="57">
        <v>78005</v>
      </c>
      <c r="J1335" s="57">
        <v>78005</v>
      </c>
    </row>
    <row r="1336" spans="4:10" hidden="1" outlineLevel="1" x14ac:dyDescent="0.45">
      <c r="D1336" s="750"/>
      <c r="E1336" s="750"/>
      <c r="F1336" s="750"/>
      <c r="G1336" s="750"/>
      <c r="H1336" s="56">
        <v>2012</v>
      </c>
      <c r="I1336" s="57">
        <v>93927</v>
      </c>
      <c r="J1336" s="57">
        <v>93927</v>
      </c>
    </row>
    <row r="1337" spans="4:10" hidden="1" outlineLevel="1" x14ac:dyDescent="0.45">
      <c r="D1337" s="750"/>
      <c r="E1337" s="750"/>
      <c r="F1337" s="750"/>
      <c r="G1337" s="750"/>
      <c r="H1337" s="56">
        <v>2013</v>
      </c>
      <c r="I1337" s="57">
        <v>77295</v>
      </c>
      <c r="J1337" s="57">
        <v>77295</v>
      </c>
    </row>
    <row r="1338" spans="4:10" hidden="1" outlineLevel="1" x14ac:dyDescent="0.45">
      <c r="D1338" s="750"/>
      <c r="E1338" s="750"/>
      <c r="F1338" s="750"/>
      <c r="G1338" s="750"/>
      <c r="H1338" s="56">
        <v>2014</v>
      </c>
      <c r="I1338" s="57">
        <v>48142</v>
      </c>
      <c r="J1338" s="57">
        <v>48142</v>
      </c>
    </row>
    <row r="1339" spans="4:10" hidden="1" outlineLevel="1" x14ac:dyDescent="0.45">
      <c r="D1339" s="750"/>
      <c r="E1339" s="750"/>
      <c r="F1339" s="750"/>
      <c r="G1339" s="750"/>
      <c r="H1339" s="56">
        <v>2015</v>
      </c>
      <c r="I1339" s="57">
        <v>32584</v>
      </c>
      <c r="J1339" s="57">
        <v>32584</v>
      </c>
    </row>
    <row r="1340" spans="4:10" hidden="1" outlineLevel="1" x14ac:dyDescent="0.45">
      <c r="D1340" s="750"/>
      <c r="E1340" s="750"/>
      <c r="F1340" s="750"/>
      <c r="G1340" s="751"/>
      <c r="H1340" s="56">
        <v>2016</v>
      </c>
      <c r="I1340" s="57">
        <v>8132</v>
      </c>
      <c r="J1340" s="57">
        <v>8132</v>
      </c>
    </row>
    <row r="1341" spans="4:10" ht="16.5" hidden="1" customHeight="1" outlineLevel="1" x14ac:dyDescent="0.45">
      <c r="D1341" s="750"/>
      <c r="E1341" s="750"/>
      <c r="F1341" s="751"/>
      <c r="G1341" s="746" t="s">
        <v>142</v>
      </c>
      <c r="H1341" s="748"/>
      <c r="I1341" s="58">
        <v>491484</v>
      </c>
      <c r="J1341" s="58">
        <v>491484</v>
      </c>
    </row>
    <row r="1342" spans="4:10" ht="16.5" hidden="1" customHeight="1" outlineLevel="1" x14ac:dyDescent="0.45">
      <c r="D1342" s="750"/>
      <c r="E1342" s="750"/>
      <c r="F1342" s="743">
        <v>1991</v>
      </c>
      <c r="G1342" s="744"/>
      <c r="H1342" s="745"/>
      <c r="I1342" s="63">
        <v>0</v>
      </c>
      <c r="J1342" s="64">
        <v>0</v>
      </c>
    </row>
    <row r="1343" spans="4:10" ht="16.5" hidden="1" customHeight="1" outlineLevel="1" x14ac:dyDescent="0.45">
      <c r="D1343" s="750"/>
      <c r="E1343" s="750"/>
      <c r="F1343" s="743">
        <v>1992</v>
      </c>
      <c r="G1343" s="744"/>
      <c r="H1343" s="745"/>
      <c r="I1343" s="63">
        <v>0</v>
      </c>
      <c r="J1343" s="64">
        <v>0</v>
      </c>
    </row>
    <row r="1344" spans="4:10" ht="16.5" hidden="1" customHeight="1" outlineLevel="1" x14ac:dyDescent="0.45">
      <c r="D1344" s="750"/>
      <c r="E1344" s="750"/>
      <c r="F1344" s="743">
        <v>1993</v>
      </c>
      <c r="G1344" s="744"/>
      <c r="H1344" s="745"/>
      <c r="I1344" s="63">
        <v>0</v>
      </c>
      <c r="J1344" s="64">
        <v>0</v>
      </c>
    </row>
    <row r="1345" spans="4:10" ht="16.5" hidden="1" customHeight="1" outlineLevel="1" x14ac:dyDescent="0.45">
      <c r="D1345" s="750"/>
      <c r="E1345" s="750"/>
      <c r="F1345" s="743">
        <v>1994</v>
      </c>
      <c r="G1345" s="744"/>
      <c r="H1345" s="745"/>
      <c r="I1345" s="63">
        <v>0</v>
      </c>
      <c r="J1345" s="64">
        <v>0</v>
      </c>
    </row>
    <row r="1346" spans="4:10" ht="16.5" hidden="1" customHeight="1" outlineLevel="1" x14ac:dyDescent="0.45">
      <c r="D1346" s="750"/>
      <c r="E1346" s="750"/>
      <c r="F1346" s="743">
        <v>1995</v>
      </c>
      <c r="G1346" s="744"/>
      <c r="H1346" s="745"/>
      <c r="I1346" s="63">
        <v>0</v>
      </c>
      <c r="J1346" s="64">
        <v>0</v>
      </c>
    </row>
    <row r="1347" spans="4:10" ht="16.5" hidden="1" customHeight="1" outlineLevel="1" x14ac:dyDescent="0.45">
      <c r="D1347" s="750"/>
      <c r="E1347" s="750"/>
      <c r="F1347" s="743">
        <v>1996</v>
      </c>
      <c r="G1347" s="744"/>
      <c r="H1347" s="745"/>
      <c r="I1347" s="63">
        <v>0</v>
      </c>
      <c r="J1347" s="64">
        <v>0</v>
      </c>
    </row>
    <row r="1348" spans="4:10" ht="16.5" hidden="1" customHeight="1" outlineLevel="1" x14ac:dyDescent="0.45">
      <c r="D1348" s="750"/>
      <c r="E1348" s="750"/>
      <c r="F1348" s="743">
        <v>1997</v>
      </c>
      <c r="G1348" s="744"/>
      <c r="H1348" s="745"/>
      <c r="I1348" s="63">
        <v>0</v>
      </c>
      <c r="J1348" s="64">
        <v>0</v>
      </c>
    </row>
    <row r="1349" spans="4:10" ht="16.5" hidden="1" customHeight="1" outlineLevel="1" x14ac:dyDescent="0.45">
      <c r="D1349" s="750"/>
      <c r="E1349" s="750"/>
      <c r="F1349" s="743">
        <v>1998</v>
      </c>
      <c r="G1349" s="744"/>
      <c r="H1349" s="745"/>
      <c r="I1349" s="63">
        <v>0</v>
      </c>
      <c r="J1349" s="64">
        <v>0</v>
      </c>
    </row>
    <row r="1350" spans="4:10" ht="16.5" hidden="1" customHeight="1" outlineLevel="1" x14ac:dyDescent="0.45">
      <c r="D1350" s="750"/>
      <c r="E1350" s="750"/>
      <c r="F1350" s="743">
        <v>1999</v>
      </c>
      <c r="G1350" s="744"/>
      <c r="H1350" s="745"/>
      <c r="I1350" s="63">
        <v>0</v>
      </c>
      <c r="J1350" s="64">
        <v>0</v>
      </c>
    </row>
    <row r="1351" spans="4:10" ht="16.5" hidden="1" customHeight="1" outlineLevel="1" x14ac:dyDescent="0.45">
      <c r="D1351" s="750"/>
      <c r="E1351" s="750"/>
      <c r="F1351" s="743">
        <v>2000</v>
      </c>
      <c r="G1351" s="744"/>
      <c r="H1351" s="745"/>
      <c r="I1351" s="63">
        <v>0</v>
      </c>
      <c r="J1351" s="64">
        <v>0</v>
      </c>
    </row>
    <row r="1352" spans="4:10" ht="16.5" hidden="1" customHeight="1" outlineLevel="1" x14ac:dyDescent="0.45">
      <c r="D1352" s="750"/>
      <c r="E1352" s="750"/>
      <c r="F1352" s="743">
        <v>2001</v>
      </c>
      <c r="G1352" s="744"/>
      <c r="H1352" s="745"/>
      <c r="I1352" s="63">
        <v>0</v>
      </c>
      <c r="J1352" s="64">
        <v>0</v>
      </c>
    </row>
    <row r="1353" spans="4:10" ht="16.5" hidden="1" customHeight="1" outlineLevel="1" x14ac:dyDescent="0.45">
      <c r="D1353" s="750"/>
      <c r="E1353" s="750"/>
      <c r="F1353" s="743">
        <v>2002</v>
      </c>
      <c r="G1353" s="744"/>
      <c r="H1353" s="745"/>
      <c r="I1353" s="63">
        <v>0</v>
      </c>
      <c r="J1353" s="64">
        <v>0</v>
      </c>
    </row>
    <row r="1354" spans="4:10" ht="16.5" hidden="1" customHeight="1" outlineLevel="1" x14ac:dyDescent="0.45">
      <c r="D1354" s="750"/>
      <c r="E1354" s="750"/>
      <c r="F1354" s="743">
        <v>2003</v>
      </c>
      <c r="G1354" s="744"/>
      <c r="H1354" s="745"/>
      <c r="I1354" s="63">
        <v>0</v>
      </c>
      <c r="J1354" s="64">
        <v>0</v>
      </c>
    </row>
    <row r="1355" spans="4:10" ht="16.5" hidden="1" customHeight="1" outlineLevel="1" x14ac:dyDescent="0.45">
      <c r="D1355" s="750"/>
      <c r="E1355" s="750"/>
      <c r="F1355" s="743">
        <v>2004</v>
      </c>
      <c r="G1355" s="744"/>
      <c r="H1355" s="745"/>
      <c r="I1355" s="63">
        <v>0</v>
      </c>
      <c r="J1355" s="64">
        <v>0</v>
      </c>
    </row>
    <row r="1356" spans="4:10" ht="16.5" hidden="1" customHeight="1" outlineLevel="1" x14ac:dyDescent="0.45">
      <c r="D1356" s="750"/>
      <c r="E1356" s="750"/>
      <c r="F1356" s="743">
        <v>2005</v>
      </c>
      <c r="G1356" s="744"/>
      <c r="H1356" s="745"/>
      <c r="I1356" s="63">
        <v>0</v>
      </c>
      <c r="J1356" s="64">
        <v>0</v>
      </c>
    </row>
    <row r="1357" spans="4:10" ht="16.5" hidden="1" customHeight="1" outlineLevel="1" x14ac:dyDescent="0.45">
      <c r="D1357" s="750"/>
      <c r="E1357" s="750"/>
      <c r="F1357" s="743">
        <v>2006</v>
      </c>
      <c r="G1357" s="744"/>
      <c r="H1357" s="745"/>
      <c r="I1357" s="60">
        <v>53878</v>
      </c>
      <c r="J1357" s="61">
        <v>53878</v>
      </c>
    </row>
    <row r="1358" spans="4:10" ht="16.5" hidden="1" customHeight="1" outlineLevel="1" x14ac:dyDescent="0.45">
      <c r="D1358" s="750"/>
      <c r="E1358" s="750"/>
      <c r="F1358" s="743">
        <v>2007</v>
      </c>
      <c r="G1358" s="744"/>
      <c r="H1358" s="745"/>
      <c r="I1358" s="60">
        <v>151774</v>
      </c>
      <c r="J1358" s="61">
        <v>151774</v>
      </c>
    </row>
    <row r="1359" spans="4:10" ht="16.5" hidden="1" customHeight="1" outlineLevel="1" x14ac:dyDescent="0.45">
      <c r="D1359" s="750"/>
      <c r="E1359" s="750"/>
      <c r="F1359" s="743">
        <v>2008</v>
      </c>
      <c r="G1359" s="744"/>
      <c r="H1359" s="745"/>
      <c r="I1359" s="60">
        <v>99387</v>
      </c>
      <c r="J1359" s="61">
        <v>99387</v>
      </c>
    </row>
    <row r="1360" spans="4:10" ht="16.5" hidden="1" customHeight="1" outlineLevel="1" x14ac:dyDescent="0.45">
      <c r="D1360" s="750"/>
      <c r="E1360" s="750"/>
      <c r="F1360" s="743">
        <v>2009</v>
      </c>
      <c r="G1360" s="744"/>
      <c r="H1360" s="745"/>
      <c r="I1360" s="60">
        <v>53957</v>
      </c>
      <c r="J1360" s="61">
        <v>53957</v>
      </c>
    </row>
    <row r="1361" spans="4:10" ht="16.5" hidden="1" customHeight="1" outlineLevel="1" x14ac:dyDescent="0.45">
      <c r="D1361" s="750"/>
      <c r="E1361" s="750"/>
      <c r="F1361" s="743">
        <v>2010</v>
      </c>
      <c r="G1361" s="744"/>
      <c r="H1361" s="745"/>
      <c r="I1361" s="60">
        <v>85881</v>
      </c>
      <c r="J1361" s="61">
        <v>85881</v>
      </c>
    </row>
    <row r="1362" spans="4:10" ht="16.5" hidden="1" customHeight="1" outlineLevel="1" x14ac:dyDescent="0.45">
      <c r="D1362" s="750"/>
      <c r="E1362" s="750"/>
      <c r="F1362" s="743">
        <v>2011</v>
      </c>
      <c r="G1362" s="744"/>
      <c r="H1362" s="745"/>
      <c r="I1362" s="60">
        <v>100240</v>
      </c>
      <c r="J1362" s="61">
        <v>100240</v>
      </c>
    </row>
    <row r="1363" spans="4:10" ht="16.5" hidden="1" customHeight="1" outlineLevel="1" x14ac:dyDescent="0.45">
      <c r="D1363" s="750"/>
      <c r="E1363" s="750"/>
      <c r="F1363" s="743">
        <v>2012</v>
      </c>
      <c r="G1363" s="744"/>
      <c r="H1363" s="745"/>
      <c r="I1363" s="60">
        <v>149695</v>
      </c>
      <c r="J1363" s="61">
        <v>149695</v>
      </c>
    </row>
    <row r="1364" spans="4:10" ht="16.5" hidden="1" customHeight="1" outlineLevel="1" x14ac:dyDescent="0.45">
      <c r="D1364" s="750"/>
      <c r="E1364" s="750"/>
      <c r="F1364" s="743">
        <v>2013</v>
      </c>
      <c r="G1364" s="744"/>
      <c r="H1364" s="745"/>
      <c r="I1364" s="60">
        <v>290275</v>
      </c>
      <c r="J1364" s="61">
        <v>290275</v>
      </c>
    </row>
    <row r="1365" spans="4:10" ht="16.5" hidden="1" customHeight="1" outlineLevel="1" x14ac:dyDescent="0.45">
      <c r="D1365" s="750"/>
      <c r="E1365" s="750"/>
      <c r="F1365" s="743">
        <v>2014</v>
      </c>
      <c r="G1365" s="744"/>
      <c r="H1365" s="745"/>
      <c r="I1365" s="60">
        <v>287671</v>
      </c>
      <c r="J1365" s="61">
        <v>287671</v>
      </c>
    </row>
    <row r="1366" spans="4:10" ht="16.5" hidden="1" customHeight="1" outlineLevel="1" x14ac:dyDescent="0.45">
      <c r="D1366" s="750"/>
      <c r="E1366" s="750"/>
      <c r="F1366" s="743">
        <v>2015</v>
      </c>
      <c r="G1366" s="744"/>
      <c r="H1366" s="745"/>
      <c r="I1366" s="60">
        <v>273004</v>
      </c>
      <c r="J1366" s="61">
        <v>273004</v>
      </c>
    </row>
    <row r="1367" spans="4:10" ht="16.5" hidden="1" customHeight="1" outlineLevel="1" x14ac:dyDescent="0.45">
      <c r="D1367" s="750"/>
      <c r="E1367" s="750"/>
      <c r="F1367" s="743">
        <v>2016</v>
      </c>
      <c r="G1367" s="744"/>
      <c r="H1367" s="745"/>
      <c r="I1367" s="60">
        <v>98252</v>
      </c>
      <c r="J1367" s="61">
        <v>98252</v>
      </c>
    </row>
    <row r="1368" spans="4:10" ht="16.5" hidden="1" customHeight="1" outlineLevel="1" x14ac:dyDescent="0.45">
      <c r="D1368" s="750"/>
      <c r="E1368" s="750"/>
      <c r="F1368" s="746" t="s">
        <v>145</v>
      </c>
      <c r="G1368" s="747"/>
      <c r="H1368" s="748"/>
      <c r="I1368" s="58">
        <v>1644014</v>
      </c>
      <c r="J1368" s="58">
        <v>1644014</v>
      </c>
    </row>
    <row r="1369" spans="4:10" hidden="1" outlineLevel="1" x14ac:dyDescent="0.45">
      <c r="D1369" s="750"/>
      <c r="E1369" s="750"/>
      <c r="F1369" s="749" t="s">
        <v>144</v>
      </c>
      <c r="G1369" s="749" t="s">
        <v>475</v>
      </c>
      <c r="H1369" s="56">
        <v>2007</v>
      </c>
      <c r="I1369" s="57">
        <v>11374</v>
      </c>
      <c r="J1369" s="57">
        <v>11374</v>
      </c>
    </row>
    <row r="1370" spans="4:10" hidden="1" outlineLevel="1" x14ac:dyDescent="0.45">
      <c r="D1370" s="750"/>
      <c r="E1370" s="750"/>
      <c r="F1370" s="750"/>
      <c r="G1370" s="750"/>
      <c r="H1370" s="56">
        <v>2008</v>
      </c>
      <c r="I1370" s="57">
        <v>7406</v>
      </c>
      <c r="J1370" s="57">
        <v>7406</v>
      </c>
    </row>
    <row r="1371" spans="4:10" hidden="1" outlineLevel="1" x14ac:dyDescent="0.45">
      <c r="D1371" s="750"/>
      <c r="E1371" s="750"/>
      <c r="F1371" s="750"/>
      <c r="G1371" s="750"/>
      <c r="H1371" s="56">
        <v>2009</v>
      </c>
      <c r="I1371" s="59">
        <v>0</v>
      </c>
      <c r="J1371" s="59">
        <v>0</v>
      </c>
    </row>
    <row r="1372" spans="4:10" hidden="1" outlineLevel="1" x14ac:dyDescent="0.45">
      <c r="D1372" s="750"/>
      <c r="E1372" s="750"/>
      <c r="F1372" s="750"/>
      <c r="G1372" s="750"/>
      <c r="H1372" s="56">
        <v>2012</v>
      </c>
      <c r="I1372" s="57">
        <v>1390</v>
      </c>
      <c r="J1372" s="57">
        <v>1390</v>
      </c>
    </row>
    <row r="1373" spans="4:10" hidden="1" outlineLevel="1" x14ac:dyDescent="0.45">
      <c r="D1373" s="750"/>
      <c r="E1373" s="750"/>
      <c r="F1373" s="750"/>
      <c r="G1373" s="750"/>
      <c r="H1373" s="56">
        <v>2013</v>
      </c>
      <c r="I1373" s="57">
        <v>1403</v>
      </c>
      <c r="J1373" s="57">
        <v>1403</v>
      </c>
    </row>
    <row r="1374" spans="4:10" hidden="1" outlineLevel="1" x14ac:dyDescent="0.45">
      <c r="D1374" s="750"/>
      <c r="E1374" s="750"/>
      <c r="F1374" s="750"/>
      <c r="G1374" s="750"/>
      <c r="H1374" s="56">
        <v>2014</v>
      </c>
      <c r="I1374" s="59">
        <v>510</v>
      </c>
      <c r="J1374" s="59">
        <v>510</v>
      </c>
    </row>
    <row r="1375" spans="4:10" hidden="1" outlineLevel="1" x14ac:dyDescent="0.45">
      <c r="D1375" s="750"/>
      <c r="E1375" s="750"/>
      <c r="F1375" s="750"/>
      <c r="G1375" s="750"/>
      <c r="H1375" s="56">
        <v>2015</v>
      </c>
      <c r="I1375" s="57">
        <v>4065</v>
      </c>
      <c r="J1375" s="57">
        <v>4065</v>
      </c>
    </row>
    <row r="1376" spans="4:10" hidden="1" outlineLevel="1" x14ac:dyDescent="0.45">
      <c r="D1376" s="750"/>
      <c r="E1376" s="750"/>
      <c r="F1376" s="750"/>
      <c r="G1376" s="751"/>
      <c r="H1376" s="56">
        <v>2016</v>
      </c>
      <c r="I1376" s="57">
        <v>3370</v>
      </c>
      <c r="J1376" s="57">
        <v>3370</v>
      </c>
    </row>
    <row r="1377" spans="4:10" ht="16.5" hidden="1" customHeight="1" outlineLevel="1" x14ac:dyDescent="0.45">
      <c r="D1377" s="750"/>
      <c r="E1377" s="750"/>
      <c r="F1377" s="750"/>
      <c r="G1377" s="746" t="s">
        <v>142</v>
      </c>
      <c r="H1377" s="748"/>
      <c r="I1377" s="58">
        <v>29518</v>
      </c>
      <c r="J1377" s="58">
        <v>29518</v>
      </c>
    </row>
    <row r="1378" spans="4:10" hidden="1" outlineLevel="1" x14ac:dyDescent="0.45">
      <c r="D1378" s="750"/>
      <c r="E1378" s="750"/>
      <c r="F1378" s="750"/>
      <c r="G1378" s="749" t="s">
        <v>476</v>
      </c>
      <c r="H1378" s="56">
        <v>1999</v>
      </c>
      <c r="I1378" s="59">
        <v>61</v>
      </c>
      <c r="J1378" s="59">
        <v>61</v>
      </c>
    </row>
    <row r="1379" spans="4:10" hidden="1" outlineLevel="1" x14ac:dyDescent="0.45">
      <c r="D1379" s="750"/>
      <c r="E1379" s="750"/>
      <c r="F1379" s="750"/>
      <c r="G1379" s="750"/>
      <c r="H1379" s="56">
        <v>2000</v>
      </c>
      <c r="I1379" s="57">
        <v>80628</v>
      </c>
      <c r="J1379" s="57">
        <v>80628</v>
      </c>
    </row>
    <row r="1380" spans="4:10" hidden="1" outlineLevel="1" x14ac:dyDescent="0.45">
      <c r="D1380" s="750"/>
      <c r="E1380" s="750"/>
      <c r="F1380" s="750"/>
      <c r="G1380" s="750"/>
      <c r="H1380" s="56">
        <v>2001</v>
      </c>
      <c r="I1380" s="57">
        <v>52609</v>
      </c>
      <c r="J1380" s="57">
        <v>52609</v>
      </c>
    </row>
    <row r="1381" spans="4:10" hidden="1" outlineLevel="1" x14ac:dyDescent="0.45">
      <c r="D1381" s="750"/>
      <c r="E1381" s="750"/>
      <c r="F1381" s="750"/>
      <c r="G1381" s="750"/>
      <c r="H1381" s="56">
        <v>2002</v>
      </c>
      <c r="I1381" s="57">
        <v>52607</v>
      </c>
      <c r="J1381" s="57">
        <v>52607</v>
      </c>
    </row>
    <row r="1382" spans="4:10" hidden="1" outlineLevel="1" x14ac:dyDescent="0.45">
      <c r="D1382" s="750"/>
      <c r="E1382" s="750"/>
      <c r="F1382" s="750"/>
      <c r="G1382" s="750"/>
      <c r="H1382" s="56">
        <v>2003</v>
      </c>
      <c r="I1382" s="57">
        <v>30549</v>
      </c>
      <c r="J1382" s="57">
        <v>30549</v>
      </c>
    </row>
    <row r="1383" spans="4:10" hidden="1" outlineLevel="1" x14ac:dyDescent="0.45">
      <c r="D1383" s="750"/>
      <c r="E1383" s="750"/>
      <c r="F1383" s="750"/>
      <c r="G1383" s="750"/>
      <c r="H1383" s="56">
        <v>2004</v>
      </c>
      <c r="I1383" s="57">
        <v>22557</v>
      </c>
      <c r="J1383" s="57">
        <v>22557</v>
      </c>
    </row>
    <row r="1384" spans="4:10" hidden="1" outlineLevel="1" x14ac:dyDescent="0.45">
      <c r="D1384" s="750"/>
      <c r="E1384" s="750"/>
      <c r="F1384" s="750"/>
      <c r="G1384" s="750"/>
      <c r="H1384" s="56">
        <v>2005</v>
      </c>
      <c r="I1384" s="57">
        <v>21357</v>
      </c>
      <c r="J1384" s="57">
        <v>21357</v>
      </c>
    </row>
    <row r="1385" spans="4:10" hidden="1" outlineLevel="1" x14ac:dyDescent="0.45">
      <c r="D1385" s="750"/>
      <c r="E1385" s="750"/>
      <c r="F1385" s="750"/>
      <c r="G1385" s="750"/>
      <c r="H1385" s="56">
        <v>2006</v>
      </c>
      <c r="I1385" s="57">
        <v>20270</v>
      </c>
      <c r="J1385" s="57">
        <v>20270</v>
      </c>
    </row>
    <row r="1386" spans="4:10" hidden="1" outlineLevel="1" x14ac:dyDescent="0.45">
      <c r="D1386" s="750"/>
      <c r="E1386" s="750"/>
      <c r="F1386" s="750"/>
      <c r="G1386" s="750"/>
      <c r="H1386" s="56">
        <v>2007</v>
      </c>
      <c r="I1386" s="57">
        <v>8308</v>
      </c>
      <c r="J1386" s="57">
        <v>8308</v>
      </c>
    </row>
    <row r="1387" spans="4:10" hidden="1" outlineLevel="1" x14ac:dyDescent="0.45">
      <c r="D1387" s="750"/>
      <c r="E1387" s="750"/>
      <c r="F1387" s="750"/>
      <c r="G1387" s="750"/>
      <c r="H1387" s="56">
        <v>2008</v>
      </c>
      <c r="I1387" s="57">
        <v>1211</v>
      </c>
      <c r="J1387" s="57">
        <v>1211</v>
      </c>
    </row>
    <row r="1388" spans="4:10" hidden="1" outlineLevel="1" x14ac:dyDescent="0.45">
      <c r="D1388" s="750"/>
      <c r="E1388" s="750"/>
      <c r="F1388" s="750"/>
      <c r="G1388" s="750"/>
      <c r="H1388" s="56">
        <v>2009</v>
      </c>
      <c r="I1388" s="59">
        <v>0</v>
      </c>
      <c r="J1388" s="59">
        <v>0</v>
      </c>
    </row>
    <row r="1389" spans="4:10" hidden="1" outlineLevel="1" x14ac:dyDescent="0.45">
      <c r="D1389" s="750"/>
      <c r="E1389" s="750"/>
      <c r="F1389" s="750"/>
      <c r="G1389" s="750"/>
      <c r="H1389" s="56">
        <v>2010</v>
      </c>
      <c r="I1389" s="57">
        <v>7059</v>
      </c>
      <c r="J1389" s="57">
        <v>7059</v>
      </c>
    </row>
    <row r="1390" spans="4:10" hidden="1" outlineLevel="1" x14ac:dyDescent="0.45">
      <c r="D1390" s="750"/>
      <c r="E1390" s="750"/>
      <c r="F1390" s="750"/>
      <c r="G1390" s="750"/>
      <c r="H1390" s="56">
        <v>2011</v>
      </c>
      <c r="I1390" s="57">
        <v>52853</v>
      </c>
      <c r="J1390" s="57">
        <v>52853</v>
      </c>
    </row>
    <row r="1391" spans="4:10" hidden="1" outlineLevel="1" x14ac:dyDescent="0.45">
      <c r="D1391" s="750"/>
      <c r="E1391" s="750"/>
      <c r="F1391" s="750"/>
      <c r="G1391" s="750"/>
      <c r="H1391" s="56">
        <v>2012</v>
      </c>
      <c r="I1391" s="57">
        <v>45991</v>
      </c>
      <c r="J1391" s="57">
        <v>45991</v>
      </c>
    </row>
    <row r="1392" spans="4:10" hidden="1" outlineLevel="1" x14ac:dyDescent="0.45">
      <c r="D1392" s="750"/>
      <c r="E1392" s="750"/>
      <c r="F1392" s="750"/>
      <c r="G1392" s="750"/>
      <c r="H1392" s="56">
        <v>2013</v>
      </c>
      <c r="I1392" s="57">
        <v>34195</v>
      </c>
      <c r="J1392" s="57">
        <v>34195</v>
      </c>
    </row>
    <row r="1393" spans="4:10" hidden="1" outlineLevel="1" x14ac:dyDescent="0.45">
      <c r="D1393" s="750"/>
      <c r="E1393" s="750"/>
      <c r="F1393" s="750"/>
      <c r="G1393" s="750"/>
      <c r="H1393" s="56">
        <v>2014</v>
      </c>
      <c r="I1393" s="57">
        <v>29397</v>
      </c>
      <c r="J1393" s="57">
        <v>29397</v>
      </c>
    </row>
    <row r="1394" spans="4:10" hidden="1" outlineLevel="1" x14ac:dyDescent="0.45">
      <c r="D1394" s="750"/>
      <c r="E1394" s="750"/>
      <c r="F1394" s="750"/>
      <c r="G1394" s="750"/>
      <c r="H1394" s="56">
        <v>2015</v>
      </c>
      <c r="I1394" s="57">
        <v>18427</v>
      </c>
      <c r="J1394" s="57">
        <v>18427</v>
      </c>
    </row>
    <row r="1395" spans="4:10" hidden="1" outlineLevel="1" x14ac:dyDescent="0.45">
      <c r="D1395" s="750"/>
      <c r="E1395" s="750"/>
      <c r="F1395" s="750"/>
      <c r="G1395" s="751"/>
      <c r="H1395" s="56">
        <v>2016</v>
      </c>
      <c r="I1395" s="57">
        <v>2187</v>
      </c>
      <c r="J1395" s="57">
        <v>2187</v>
      </c>
    </row>
    <row r="1396" spans="4:10" ht="16.5" hidden="1" customHeight="1" outlineLevel="1" x14ac:dyDescent="0.45">
      <c r="D1396" s="750"/>
      <c r="E1396" s="750"/>
      <c r="F1396" s="750"/>
      <c r="G1396" s="746" t="s">
        <v>142</v>
      </c>
      <c r="H1396" s="748"/>
      <c r="I1396" s="58">
        <v>480266</v>
      </c>
      <c r="J1396" s="58">
        <v>480266</v>
      </c>
    </row>
    <row r="1397" spans="4:10" hidden="1" outlineLevel="1" x14ac:dyDescent="0.45">
      <c r="D1397" s="750"/>
      <c r="E1397" s="750"/>
      <c r="F1397" s="750"/>
      <c r="G1397" s="749" t="s">
        <v>477</v>
      </c>
      <c r="H1397" s="56">
        <v>2011</v>
      </c>
      <c r="I1397" s="57">
        <v>8760</v>
      </c>
      <c r="J1397" s="57">
        <v>8760</v>
      </c>
    </row>
    <row r="1398" spans="4:10" hidden="1" outlineLevel="1" x14ac:dyDescent="0.45">
      <c r="D1398" s="750"/>
      <c r="E1398" s="750"/>
      <c r="F1398" s="750"/>
      <c r="G1398" s="750"/>
      <c r="H1398" s="56">
        <v>2012</v>
      </c>
      <c r="I1398" s="57">
        <v>2597</v>
      </c>
      <c r="J1398" s="57">
        <v>2597</v>
      </c>
    </row>
    <row r="1399" spans="4:10" hidden="1" outlineLevel="1" x14ac:dyDescent="0.45">
      <c r="D1399" s="750"/>
      <c r="E1399" s="750"/>
      <c r="F1399" s="750"/>
      <c r="G1399" s="750"/>
      <c r="H1399" s="56">
        <v>2013</v>
      </c>
      <c r="I1399" s="57">
        <v>2407</v>
      </c>
      <c r="J1399" s="57">
        <v>2407</v>
      </c>
    </row>
    <row r="1400" spans="4:10" hidden="1" outlineLevel="1" x14ac:dyDescent="0.45">
      <c r="D1400" s="750"/>
      <c r="E1400" s="750"/>
      <c r="F1400" s="750"/>
      <c r="G1400" s="750"/>
      <c r="H1400" s="56">
        <v>2014</v>
      </c>
      <c r="I1400" s="57">
        <v>1030</v>
      </c>
      <c r="J1400" s="57">
        <v>1030</v>
      </c>
    </row>
    <row r="1401" spans="4:10" hidden="1" outlineLevel="1" x14ac:dyDescent="0.45">
      <c r="D1401" s="750"/>
      <c r="E1401" s="750"/>
      <c r="F1401" s="750"/>
      <c r="G1401" s="750"/>
      <c r="H1401" s="56">
        <v>2015</v>
      </c>
      <c r="I1401" s="59">
        <v>218</v>
      </c>
      <c r="J1401" s="59">
        <v>218</v>
      </c>
    </row>
    <row r="1402" spans="4:10" hidden="1" outlineLevel="1" x14ac:dyDescent="0.45">
      <c r="D1402" s="750"/>
      <c r="E1402" s="750"/>
      <c r="F1402" s="750"/>
      <c r="G1402" s="751"/>
      <c r="H1402" s="56">
        <v>2016</v>
      </c>
      <c r="I1402" s="59">
        <v>46</v>
      </c>
      <c r="J1402" s="59">
        <v>46</v>
      </c>
    </row>
    <row r="1403" spans="4:10" ht="16.5" hidden="1" customHeight="1" outlineLevel="1" x14ac:dyDescent="0.45">
      <c r="D1403" s="750"/>
      <c r="E1403" s="750"/>
      <c r="F1403" s="751"/>
      <c r="G1403" s="746" t="s">
        <v>142</v>
      </c>
      <c r="H1403" s="748"/>
      <c r="I1403" s="58">
        <v>15058</v>
      </c>
      <c r="J1403" s="58">
        <v>15058</v>
      </c>
    </row>
    <row r="1404" spans="4:10" ht="16.5" hidden="1" customHeight="1" outlineLevel="1" x14ac:dyDescent="0.45">
      <c r="D1404" s="750"/>
      <c r="E1404" s="750"/>
      <c r="F1404" s="743">
        <v>1991</v>
      </c>
      <c r="G1404" s="744"/>
      <c r="H1404" s="745"/>
      <c r="I1404" s="63">
        <v>0</v>
      </c>
      <c r="J1404" s="64">
        <v>0</v>
      </c>
    </row>
    <row r="1405" spans="4:10" ht="16.5" hidden="1" customHeight="1" outlineLevel="1" x14ac:dyDescent="0.45">
      <c r="D1405" s="750"/>
      <c r="E1405" s="750"/>
      <c r="F1405" s="743">
        <v>1992</v>
      </c>
      <c r="G1405" s="744"/>
      <c r="H1405" s="745"/>
      <c r="I1405" s="63">
        <v>0</v>
      </c>
      <c r="J1405" s="64">
        <v>0</v>
      </c>
    </row>
    <row r="1406" spans="4:10" ht="16.5" hidden="1" customHeight="1" outlineLevel="1" x14ac:dyDescent="0.45">
      <c r="D1406" s="750"/>
      <c r="E1406" s="750"/>
      <c r="F1406" s="743">
        <v>1993</v>
      </c>
      <c r="G1406" s="744"/>
      <c r="H1406" s="745"/>
      <c r="I1406" s="63">
        <v>0</v>
      </c>
      <c r="J1406" s="64">
        <v>0</v>
      </c>
    </row>
    <row r="1407" spans="4:10" ht="16.5" hidden="1" customHeight="1" outlineLevel="1" x14ac:dyDescent="0.45">
      <c r="D1407" s="750"/>
      <c r="E1407" s="750"/>
      <c r="F1407" s="743">
        <v>1994</v>
      </c>
      <c r="G1407" s="744"/>
      <c r="H1407" s="745"/>
      <c r="I1407" s="63">
        <v>0</v>
      </c>
      <c r="J1407" s="64">
        <v>0</v>
      </c>
    </row>
    <row r="1408" spans="4:10" ht="16.5" hidden="1" customHeight="1" outlineLevel="1" x14ac:dyDescent="0.45">
      <c r="D1408" s="750"/>
      <c r="E1408" s="750"/>
      <c r="F1408" s="743">
        <v>1995</v>
      </c>
      <c r="G1408" s="744"/>
      <c r="H1408" s="745"/>
      <c r="I1408" s="63">
        <v>0</v>
      </c>
      <c r="J1408" s="64">
        <v>0</v>
      </c>
    </row>
    <row r="1409" spans="4:10" ht="16.5" hidden="1" customHeight="1" outlineLevel="1" x14ac:dyDescent="0.45">
      <c r="D1409" s="750"/>
      <c r="E1409" s="750"/>
      <c r="F1409" s="743">
        <v>1996</v>
      </c>
      <c r="G1409" s="744"/>
      <c r="H1409" s="745"/>
      <c r="I1409" s="63">
        <v>0</v>
      </c>
      <c r="J1409" s="64">
        <v>0</v>
      </c>
    </row>
    <row r="1410" spans="4:10" ht="16.5" hidden="1" customHeight="1" outlineLevel="1" x14ac:dyDescent="0.45">
      <c r="D1410" s="750"/>
      <c r="E1410" s="750"/>
      <c r="F1410" s="743">
        <v>1997</v>
      </c>
      <c r="G1410" s="744"/>
      <c r="H1410" s="745"/>
      <c r="I1410" s="63">
        <v>0</v>
      </c>
      <c r="J1410" s="64">
        <v>0</v>
      </c>
    </row>
    <row r="1411" spans="4:10" ht="16.5" hidden="1" customHeight="1" outlineLevel="1" x14ac:dyDescent="0.45">
      <c r="D1411" s="750"/>
      <c r="E1411" s="750"/>
      <c r="F1411" s="743">
        <v>1998</v>
      </c>
      <c r="G1411" s="744"/>
      <c r="H1411" s="745"/>
      <c r="I1411" s="63">
        <v>0</v>
      </c>
      <c r="J1411" s="64">
        <v>0</v>
      </c>
    </row>
    <row r="1412" spans="4:10" ht="16.5" hidden="1" customHeight="1" outlineLevel="1" x14ac:dyDescent="0.45">
      <c r="D1412" s="750"/>
      <c r="E1412" s="750"/>
      <c r="F1412" s="743">
        <v>1999</v>
      </c>
      <c r="G1412" s="744"/>
      <c r="H1412" s="745"/>
      <c r="I1412" s="63">
        <v>61</v>
      </c>
      <c r="J1412" s="64">
        <v>61</v>
      </c>
    </row>
    <row r="1413" spans="4:10" ht="16.5" hidden="1" customHeight="1" outlineLevel="1" x14ac:dyDescent="0.45">
      <c r="D1413" s="750"/>
      <c r="E1413" s="750"/>
      <c r="F1413" s="743">
        <v>2000</v>
      </c>
      <c r="G1413" s="744"/>
      <c r="H1413" s="745"/>
      <c r="I1413" s="60">
        <v>80628</v>
      </c>
      <c r="J1413" s="61">
        <v>80628</v>
      </c>
    </row>
    <row r="1414" spans="4:10" ht="16.5" hidden="1" customHeight="1" outlineLevel="1" x14ac:dyDescent="0.45">
      <c r="D1414" s="750"/>
      <c r="E1414" s="750"/>
      <c r="F1414" s="743">
        <v>2001</v>
      </c>
      <c r="G1414" s="744"/>
      <c r="H1414" s="745"/>
      <c r="I1414" s="60">
        <v>52609</v>
      </c>
      <c r="J1414" s="61">
        <v>52609</v>
      </c>
    </row>
    <row r="1415" spans="4:10" ht="16.5" hidden="1" customHeight="1" outlineLevel="1" x14ac:dyDescent="0.45">
      <c r="D1415" s="750"/>
      <c r="E1415" s="750"/>
      <c r="F1415" s="743">
        <v>2002</v>
      </c>
      <c r="G1415" s="744"/>
      <c r="H1415" s="745"/>
      <c r="I1415" s="60">
        <v>52607</v>
      </c>
      <c r="J1415" s="61">
        <v>52607</v>
      </c>
    </row>
    <row r="1416" spans="4:10" ht="16.5" hidden="1" customHeight="1" outlineLevel="1" x14ac:dyDescent="0.45">
      <c r="D1416" s="750"/>
      <c r="E1416" s="750"/>
      <c r="F1416" s="743">
        <v>2003</v>
      </c>
      <c r="G1416" s="744"/>
      <c r="H1416" s="745"/>
      <c r="I1416" s="60">
        <v>30549</v>
      </c>
      <c r="J1416" s="61">
        <v>30549</v>
      </c>
    </row>
    <row r="1417" spans="4:10" ht="16.5" hidden="1" customHeight="1" outlineLevel="1" x14ac:dyDescent="0.45">
      <c r="D1417" s="750"/>
      <c r="E1417" s="750"/>
      <c r="F1417" s="743">
        <v>2004</v>
      </c>
      <c r="G1417" s="744"/>
      <c r="H1417" s="745"/>
      <c r="I1417" s="60">
        <v>22557</v>
      </c>
      <c r="J1417" s="61">
        <v>22557</v>
      </c>
    </row>
    <row r="1418" spans="4:10" ht="16.5" hidden="1" customHeight="1" outlineLevel="1" x14ac:dyDescent="0.45">
      <c r="D1418" s="750"/>
      <c r="E1418" s="750"/>
      <c r="F1418" s="743">
        <v>2005</v>
      </c>
      <c r="G1418" s="744"/>
      <c r="H1418" s="745"/>
      <c r="I1418" s="60">
        <v>21357</v>
      </c>
      <c r="J1418" s="61">
        <v>21357</v>
      </c>
    </row>
    <row r="1419" spans="4:10" ht="16.5" hidden="1" customHeight="1" outlineLevel="1" x14ac:dyDescent="0.45">
      <c r="D1419" s="750"/>
      <c r="E1419" s="750"/>
      <c r="F1419" s="743">
        <v>2006</v>
      </c>
      <c r="G1419" s="744"/>
      <c r="H1419" s="745"/>
      <c r="I1419" s="60">
        <v>20270</v>
      </c>
      <c r="J1419" s="61">
        <v>20270</v>
      </c>
    </row>
    <row r="1420" spans="4:10" ht="16.5" hidden="1" customHeight="1" outlineLevel="1" x14ac:dyDescent="0.45">
      <c r="D1420" s="750"/>
      <c r="E1420" s="750"/>
      <c r="F1420" s="743">
        <v>2007</v>
      </c>
      <c r="G1420" s="744"/>
      <c r="H1420" s="745"/>
      <c r="I1420" s="60">
        <v>19682</v>
      </c>
      <c r="J1420" s="61">
        <v>19682</v>
      </c>
    </row>
    <row r="1421" spans="4:10" ht="16.5" hidden="1" customHeight="1" outlineLevel="1" x14ac:dyDescent="0.45">
      <c r="D1421" s="750"/>
      <c r="E1421" s="750"/>
      <c r="F1421" s="743">
        <v>2008</v>
      </c>
      <c r="G1421" s="744"/>
      <c r="H1421" s="745"/>
      <c r="I1421" s="60">
        <v>8617</v>
      </c>
      <c r="J1421" s="61">
        <v>8617</v>
      </c>
    </row>
    <row r="1422" spans="4:10" ht="16.5" hidden="1" customHeight="1" outlineLevel="1" x14ac:dyDescent="0.45">
      <c r="D1422" s="750"/>
      <c r="E1422" s="750"/>
      <c r="F1422" s="743">
        <v>2009</v>
      </c>
      <c r="G1422" s="744"/>
      <c r="H1422" s="745"/>
      <c r="I1422" s="63">
        <v>0</v>
      </c>
      <c r="J1422" s="64">
        <v>0</v>
      </c>
    </row>
    <row r="1423" spans="4:10" ht="16.5" hidden="1" customHeight="1" outlineLevel="1" x14ac:dyDescent="0.45">
      <c r="D1423" s="750"/>
      <c r="E1423" s="750"/>
      <c r="F1423" s="743">
        <v>2010</v>
      </c>
      <c r="G1423" s="744"/>
      <c r="H1423" s="745"/>
      <c r="I1423" s="60">
        <v>7059</v>
      </c>
      <c r="J1423" s="61">
        <v>7059</v>
      </c>
    </row>
    <row r="1424" spans="4:10" ht="16.5" hidden="1" customHeight="1" outlineLevel="1" x14ac:dyDescent="0.45">
      <c r="D1424" s="750"/>
      <c r="E1424" s="750"/>
      <c r="F1424" s="743">
        <v>2011</v>
      </c>
      <c r="G1424" s="744"/>
      <c r="H1424" s="745"/>
      <c r="I1424" s="60">
        <v>61613</v>
      </c>
      <c r="J1424" s="61">
        <v>61613</v>
      </c>
    </row>
    <row r="1425" spans="4:10" ht="16.5" hidden="1" customHeight="1" outlineLevel="1" x14ac:dyDescent="0.45">
      <c r="D1425" s="750"/>
      <c r="E1425" s="750"/>
      <c r="F1425" s="743">
        <v>2012</v>
      </c>
      <c r="G1425" s="744"/>
      <c r="H1425" s="745"/>
      <c r="I1425" s="60">
        <v>49978</v>
      </c>
      <c r="J1425" s="61">
        <v>49978</v>
      </c>
    </row>
    <row r="1426" spans="4:10" ht="16.5" hidden="1" customHeight="1" outlineLevel="1" x14ac:dyDescent="0.45">
      <c r="D1426" s="750"/>
      <c r="E1426" s="750"/>
      <c r="F1426" s="743">
        <v>2013</v>
      </c>
      <c r="G1426" s="744"/>
      <c r="H1426" s="745"/>
      <c r="I1426" s="60">
        <v>38005</v>
      </c>
      <c r="J1426" s="61">
        <v>38005</v>
      </c>
    </row>
    <row r="1427" spans="4:10" ht="16.5" hidden="1" customHeight="1" outlineLevel="1" x14ac:dyDescent="0.45">
      <c r="D1427" s="750"/>
      <c r="E1427" s="750"/>
      <c r="F1427" s="743">
        <v>2014</v>
      </c>
      <c r="G1427" s="744"/>
      <c r="H1427" s="745"/>
      <c r="I1427" s="60">
        <v>30937</v>
      </c>
      <c r="J1427" s="61">
        <v>30937</v>
      </c>
    </row>
    <row r="1428" spans="4:10" ht="16.5" hidden="1" customHeight="1" outlineLevel="1" x14ac:dyDescent="0.45">
      <c r="D1428" s="750"/>
      <c r="E1428" s="750"/>
      <c r="F1428" s="743">
        <v>2015</v>
      </c>
      <c r="G1428" s="744"/>
      <c r="H1428" s="745"/>
      <c r="I1428" s="60">
        <v>22710</v>
      </c>
      <c r="J1428" s="61">
        <v>22710</v>
      </c>
    </row>
    <row r="1429" spans="4:10" ht="16.5" hidden="1" customHeight="1" outlineLevel="1" x14ac:dyDescent="0.45">
      <c r="D1429" s="750"/>
      <c r="E1429" s="750"/>
      <c r="F1429" s="743">
        <v>2016</v>
      </c>
      <c r="G1429" s="744"/>
      <c r="H1429" s="745"/>
      <c r="I1429" s="60">
        <v>5603</v>
      </c>
      <c r="J1429" s="61">
        <v>5603</v>
      </c>
    </row>
    <row r="1430" spans="4:10" ht="16.5" hidden="1" customHeight="1" outlineLevel="1" x14ac:dyDescent="0.45">
      <c r="D1430" s="750"/>
      <c r="E1430" s="751"/>
      <c r="F1430" s="746" t="s">
        <v>145</v>
      </c>
      <c r="G1430" s="747"/>
      <c r="H1430" s="748"/>
      <c r="I1430" s="58">
        <v>524842</v>
      </c>
      <c r="J1430" s="58">
        <v>524842</v>
      </c>
    </row>
    <row r="1431" spans="4:10" ht="16.5" hidden="1" customHeight="1" outlineLevel="1" x14ac:dyDescent="0.45">
      <c r="D1431" s="750"/>
      <c r="E1431" s="743">
        <v>1991</v>
      </c>
      <c r="F1431" s="744"/>
      <c r="G1431" s="744"/>
      <c r="H1431" s="745"/>
      <c r="I1431" s="60">
        <v>191462</v>
      </c>
      <c r="J1431" s="61">
        <v>191462</v>
      </c>
    </row>
    <row r="1432" spans="4:10" ht="16.5" hidden="1" customHeight="1" outlineLevel="1" x14ac:dyDescent="0.45">
      <c r="D1432" s="750"/>
      <c r="E1432" s="743">
        <v>1992</v>
      </c>
      <c r="F1432" s="744"/>
      <c r="G1432" s="744"/>
      <c r="H1432" s="745"/>
      <c r="I1432" s="60">
        <v>172484</v>
      </c>
      <c r="J1432" s="61">
        <v>172484</v>
      </c>
    </row>
    <row r="1433" spans="4:10" ht="16.5" hidden="1" customHeight="1" outlineLevel="1" x14ac:dyDescent="0.45">
      <c r="D1433" s="750"/>
      <c r="E1433" s="743">
        <v>1993</v>
      </c>
      <c r="F1433" s="744"/>
      <c r="G1433" s="744"/>
      <c r="H1433" s="745"/>
      <c r="I1433" s="60">
        <v>293247</v>
      </c>
      <c r="J1433" s="61">
        <v>293247</v>
      </c>
    </row>
    <row r="1434" spans="4:10" ht="16.5" hidden="1" customHeight="1" outlineLevel="1" x14ac:dyDescent="0.45">
      <c r="D1434" s="750"/>
      <c r="E1434" s="743">
        <v>1994</v>
      </c>
      <c r="F1434" s="744"/>
      <c r="G1434" s="744"/>
      <c r="H1434" s="745"/>
      <c r="I1434" s="60">
        <v>332436</v>
      </c>
      <c r="J1434" s="61">
        <v>332436</v>
      </c>
    </row>
    <row r="1435" spans="4:10" ht="16.5" hidden="1" customHeight="1" outlineLevel="1" x14ac:dyDescent="0.45">
      <c r="D1435" s="750"/>
      <c r="E1435" s="743">
        <v>1995</v>
      </c>
      <c r="F1435" s="744"/>
      <c r="G1435" s="744"/>
      <c r="H1435" s="745"/>
      <c r="I1435" s="60">
        <v>445889</v>
      </c>
      <c r="J1435" s="61">
        <v>445889</v>
      </c>
    </row>
    <row r="1436" spans="4:10" ht="16.5" hidden="1" customHeight="1" outlineLevel="1" x14ac:dyDescent="0.45">
      <c r="D1436" s="750"/>
      <c r="E1436" s="743">
        <v>1996</v>
      </c>
      <c r="F1436" s="744"/>
      <c r="G1436" s="744"/>
      <c r="H1436" s="745"/>
      <c r="I1436" s="60">
        <v>442722</v>
      </c>
      <c r="J1436" s="61">
        <v>442722</v>
      </c>
    </row>
    <row r="1437" spans="4:10" ht="16.5" hidden="1" customHeight="1" outlineLevel="1" x14ac:dyDescent="0.45">
      <c r="D1437" s="750"/>
      <c r="E1437" s="743">
        <v>1997</v>
      </c>
      <c r="F1437" s="744"/>
      <c r="G1437" s="744"/>
      <c r="H1437" s="745"/>
      <c r="I1437" s="60">
        <v>603631</v>
      </c>
      <c r="J1437" s="61">
        <v>603631</v>
      </c>
    </row>
    <row r="1438" spans="4:10" ht="16.5" hidden="1" customHeight="1" outlineLevel="1" x14ac:dyDescent="0.45">
      <c r="D1438" s="750"/>
      <c r="E1438" s="743">
        <v>1998</v>
      </c>
      <c r="F1438" s="744"/>
      <c r="G1438" s="744"/>
      <c r="H1438" s="745"/>
      <c r="I1438" s="60">
        <v>380633</v>
      </c>
      <c r="J1438" s="61">
        <v>380633</v>
      </c>
    </row>
    <row r="1439" spans="4:10" ht="16.5" hidden="1" customHeight="1" outlineLevel="1" x14ac:dyDescent="0.45">
      <c r="D1439" s="750"/>
      <c r="E1439" s="743">
        <v>1999</v>
      </c>
      <c r="F1439" s="744"/>
      <c r="G1439" s="744"/>
      <c r="H1439" s="745"/>
      <c r="I1439" s="60">
        <v>672766</v>
      </c>
      <c r="J1439" s="61">
        <v>672766</v>
      </c>
    </row>
    <row r="1440" spans="4:10" ht="16.5" hidden="1" customHeight="1" outlineLevel="1" x14ac:dyDescent="0.45">
      <c r="D1440" s="750"/>
      <c r="E1440" s="743">
        <v>2000</v>
      </c>
      <c r="F1440" s="744"/>
      <c r="G1440" s="744"/>
      <c r="H1440" s="745"/>
      <c r="I1440" s="60">
        <v>600884</v>
      </c>
      <c r="J1440" s="61">
        <v>600884</v>
      </c>
    </row>
    <row r="1441" spans="4:10" ht="16.5" hidden="1" customHeight="1" outlineLevel="1" x14ac:dyDescent="0.45">
      <c r="D1441" s="750"/>
      <c r="E1441" s="743">
        <v>2001</v>
      </c>
      <c r="F1441" s="744"/>
      <c r="G1441" s="744"/>
      <c r="H1441" s="745"/>
      <c r="I1441" s="60">
        <v>362825</v>
      </c>
      <c r="J1441" s="61">
        <v>362825</v>
      </c>
    </row>
    <row r="1442" spans="4:10" ht="16.5" hidden="1" customHeight="1" outlineLevel="1" x14ac:dyDescent="0.45">
      <c r="D1442" s="750"/>
      <c r="E1442" s="743">
        <v>2002</v>
      </c>
      <c r="F1442" s="744"/>
      <c r="G1442" s="744"/>
      <c r="H1442" s="745"/>
      <c r="I1442" s="60">
        <v>256659</v>
      </c>
      <c r="J1442" s="61">
        <v>256659</v>
      </c>
    </row>
    <row r="1443" spans="4:10" ht="16.5" hidden="1" customHeight="1" outlineLevel="1" x14ac:dyDescent="0.45">
      <c r="D1443" s="750"/>
      <c r="E1443" s="743">
        <v>2003</v>
      </c>
      <c r="F1443" s="744"/>
      <c r="G1443" s="744"/>
      <c r="H1443" s="745"/>
      <c r="I1443" s="60">
        <v>215421</v>
      </c>
      <c r="J1443" s="61">
        <v>215421</v>
      </c>
    </row>
    <row r="1444" spans="4:10" ht="16.5" hidden="1" customHeight="1" outlineLevel="1" x14ac:dyDescent="0.45">
      <c r="D1444" s="750"/>
      <c r="E1444" s="743">
        <v>2004</v>
      </c>
      <c r="F1444" s="744"/>
      <c r="G1444" s="744"/>
      <c r="H1444" s="745"/>
      <c r="I1444" s="60">
        <v>285790</v>
      </c>
      <c r="J1444" s="61">
        <v>285790</v>
      </c>
    </row>
    <row r="1445" spans="4:10" ht="16.5" hidden="1" customHeight="1" outlineLevel="1" x14ac:dyDescent="0.45">
      <c r="D1445" s="750"/>
      <c r="E1445" s="743">
        <v>2005</v>
      </c>
      <c r="F1445" s="744"/>
      <c r="G1445" s="744"/>
      <c r="H1445" s="745"/>
      <c r="I1445" s="60">
        <v>357934</v>
      </c>
      <c r="J1445" s="61">
        <v>357934</v>
      </c>
    </row>
    <row r="1446" spans="4:10" ht="16.5" hidden="1" customHeight="1" outlineLevel="1" x14ac:dyDescent="0.45">
      <c r="D1446" s="750"/>
      <c r="E1446" s="743">
        <v>2006</v>
      </c>
      <c r="F1446" s="744"/>
      <c r="G1446" s="744"/>
      <c r="H1446" s="745"/>
      <c r="I1446" s="60">
        <v>757227</v>
      </c>
      <c r="J1446" s="61">
        <v>757227</v>
      </c>
    </row>
    <row r="1447" spans="4:10" ht="16.5" hidden="1" customHeight="1" outlineLevel="1" x14ac:dyDescent="0.45">
      <c r="D1447" s="750"/>
      <c r="E1447" s="743">
        <v>2007</v>
      </c>
      <c r="F1447" s="744"/>
      <c r="G1447" s="744"/>
      <c r="H1447" s="745"/>
      <c r="I1447" s="60">
        <v>940548</v>
      </c>
      <c r="J1447" s="61">
        <v>940548</v>
      </c>
    </row>
    <row r="1448" spans="4:10" ht="16.5" hidden="1" customHeight="1" outlineLevel="1" x14ac:dyDescent="0.45">
      <c r="D1448" s="750"/>
      <c r="E1448" s="743">
        <v>2008</v>
      </c>
      <c r="F1448" s="744"/>
      <c r="G1448" s="744"/>
      <c r="H1448" s="745"/>
      <c r="I1448" s="60">
        <v>794196</v>
      </c>
      <c r="J1448" s="61">
        <v>794196</v>
      </c>
    </row>
    <row r="1449" spans="4:10" ht="16.5" hidden="1" customHeight="1" outlineLevel="1" x14ac:dyDescent="0.45">
      <c r="D1449" s="750"/>
      <c r="E1449" s="743">
        <v>2009</v>
      </c>
      <c r="F1449" s="744"/>
      <c r="G1449" s="744"/>
      <c r="H1449" s="745"/>
      <c r="I1449" s="60">
        <v>521387</v>
      </c>
      <c r="J1449" s="61">
        <v>521387</v>
      </c>
    </row>
    <row r="1450" spans="4:10" ht="16.5" hidden="1" customHeight="1" outlineLevel="1" x14ac:dyDescent="0.45">
      <c r="D1450" s="750"/>
      <c r="E1450" s="743">
        <v>2010</v>
      </c>
      <c r="F1450" s="744"/>
      <c r="G1450" s="744"/>
      <c r="H1450" s="745"/>
      <c r="I1450" s="60">
        <v>727509</v>
      </c>
      <c r="J1450" s="61">
        <v>727509</v>
      </c>
    </row>
    <row r="1451" spans="4:10" ht="16.5" hidden="1" customHeight="1" outlineLevel="1" x14ac:dyDescent="0.45">
      <c r="D1451" s="750"/>
      <c r="E1451" s="743">
        <v>2011</v>
      </c>
      <c r="F1451" s="744"/>
      <c r="G1451" s="744"/>
      <c r="H1451" s="745"/>
      <c r="I1451" s="60">
        <v>795415</v>
      </c>
      <c r="J1451" s="61">
        <v>795415</v>
      </c>
    </row>
    <row r="1452" spans="4:10" ht="16.5" hidden="1" customHeight="1" outlineLevel="1" x14ac:dyDescent="0.45">
      <c r="D1452" s="750"/>
      <c r="E1452" s="743">
        <v>2012</v>
      </c>
      <c r="F1452" s="744"/>
      <c r="G1452" s="744"/>
      <c r="H1452" s="745"/>
      <c r="I1452" s="60">
        <v>768449</v>
      </c>
      <c r="J1452" s="61">
        <v>768449</v>
      </c>
    </row>
    <row r="1453" spans="4:10" ht="16.5" hidden="1" customHeight="1" outlineLevel="1" x14ac:dyDescent="0.45">
      <c r="D1453" s="750"/>
      <c r="E1453" s="743">
        <v>2013</v>
      </c>
      <c r="F1453" s="744"/>
      <c r="G1453" s="744"/>
      <c r="H1453" s="745"/>
      <c r="I1453" s="60">
        <v>757719</v>
      </c>
      <c r="J1453" s="61">
        <v>757719</v>
      </c>
    </row>
    <row r="1454" spans="4:10" ht="16.5" hidden="1" customHeight="1" outlineLevel="1" x14ac:dyDescent="0.45">
      <c r="D1454" s="750"/>
      <c r="E1454" s="743">
        <v>2014</v>
      </c>
      <c r="F1454" s="744"/>
      <c r="G1454" s="744"/>
      <c r="H1454" s="745"/>
      <c r="I1454" s="60">
        <v>623034</v>
      </c>
      <c r="J1454" s="61">
        <v>623034</v>
      </c>
    </row>
    <row r="1455" spans="4:10" ht="16.5" hidden="1" customHeight="1" outlineLevel="1" x14ac:dyDescent="0.45">
      <c r="D1455" s="750"/>
      <c r="E1455" s="743">
        <v>2015</v>
      </c>
      <c r="F1455" s="744"/>
      <c r="G1455" s="744"/>
      <c r="H1455" s="745"/>
      <c r="I1455" s="60">
        <v>600961</v>
      </c>
      <c r="J1455" s="61">
        <v>600961</v>
      </c>
    </row>
    <row r="1456" spans="4:10" ht="16.5" hidden="1" customHeight="1" outlineLevel="1" x14ac:dyDescent="0.45">
      <c r="D1456" s="750"/>
      <c r="E1456" s="743">
        <v>2016</v>
      </c>
      <c r="F1456" s="744"/>
      <c r="G1456" s="744"/>
      <c r="H1456" s="745"/>
      <c r="I1456" s="60">
        <v>190788</v>
      </c>
      <c r="J1456" s="61">
        <v>190788</v>
      </c>
    </row>
    <row r="1457" spans="4:10" ht="16.5" hidden="1" customHeight="1" outlineLevel="1" x14ac:dyDescent="0.45">
      <c r="D1457" s="750"/>
      <c r="E1457" s="746" t="s">
        <v>145</v>
      </c>
      <c r="F1457" s="747"/>
      <c r="G1457" s="747"/>
      <c r="H1457" s="748"/>
      <c r="I1457" s="58">
        <v>13092016</v>
      </c>
      <c r="J1457" s="58">
        <v>13092016</v>
      </c>
    </row>
    <row r="1458" spans="4:10" hidden="1" outlineLevel="1" x14ac:dyDescent="0.45">
      <c r="D1458" s="750"/>
      <c r="E1458" s="749" t="s">
        <v>146</v>
      </c>
      <c r="F1458" s="749" t="s">
        <v>147</v>
      </c>
      <c r="G1458" s="749" t="s">
        <v>474</v>
      </c>
      <c r="H1458" s="56">
        <v>1999</v>
      </c>
      <c r="I1458" s="57">
        <v>15491</v>
      </c>
      <c r="J1458" s="57">
        <v>15491</v>
      </c>
    </row>
    <row r="1459" spans="4:10" hidden="1" outlineLevel="1" x14ac:dyDescent="0.45">
      <c r="D1459" s="750"/>
      <c r="E1459" s="750"/>
      <c r="F1459" s="750"/>
      <c r="G1459" s="750"/>
      <c r="H1459" s="56">
        <v>2000</v>
      </c>
      <c r="I1459" s="57">
        <v>13493</v>
      </c>
      <c r="J1459" s="57">
        <v>13493</v>
      </c>
    </row>
    <row r="1460" spans="4:10" hidden="1" outlineLevel="1" x14ac:dyDescent="0.45">
      <c r="D1460" s="750"/>
      <c r="E1460" s="750"/>
      <c r="F1460" s="750"/>
      <c r="G1460" s="750"/>
      <c r="H1460" s="56">
        <v>2001</v>
      </c>
      <c r="I1460" s="57">
        <v>13305</v>
      </c>
      <c r="J1460" s="57">
        <v>13305</v>
      </c>
    </row>
    <row r="1461" spans="4:10" hidden="1" outlineLevel="1" x14ac:dyDescent="0.45">
      <c r="D1461" s="750"/>
      <c r="E1461" s="750"/>
      <c r="F1461" s="750"/>
      <c r="G1461" s="750"/>
      <c r="H1461" s="56">
        <v>2002</v>
      </c>
      <c r="I1461" s="57">
        <v>10389</v>
      </c>
      <c r="J1461" s="57">
        <v>10389</v>
      </c>
    </row>
    <row r="1462" spans="4:10" hidden="1" outlineLevel="1" x14ac:dyDescent="0.45">
      <c r="D1462" s="750"/>
      <c r="E1462" s="750"/>
      <c r="F1462" s="750"/>
      <c r="G1462" s="750"/>
      <c r="H1462" s="56">
        <v>2003</v>
      </c>
      <c r="I1462" s="57">
        <v>9816</v>
      </c>
      <c r="J1462" s="57">
        <v>9816</v>
      </c>
    </row>
    <row r="1463" spans="4:10" hidden="1" outlineLevel="1" x14ac:dyDescent="0.45">
      <c r="D1463" s="750"/>
      <c r="E1463" s="750"/>
      <c r="F1463" s="750"/>
      <c r="G1463" s="750"/>
      <c r="H1463" s="56">
        <v>2004</v>
      </c>
      <c r="I1463" s="57">
        <v>10795</v>
      </c>
      <c r="J1463" s="57">
        <v>10795</v>
      </c>
    </row>
    <row r="1464" spans="4:10" hidden="1" outlineLevel="1" x14ac:dyDescent="0.45">
      <c r="D1464" s="750"/>
      <c r="E1464" s="750"/>
      <c r="F1464" s="750"/>
      <c r="G1464" s="750"/>
      <c r="H1464" s="56">
        <v>2005</v>
      </c>
      <c r="I1464" s="57">
        <v>10760</v>
      </c>
      <c r="J1464" s="57">
        <v>10760</v>
      </c>
    </row>
    <row r="1465" spans="4:10" hidden="1" outlineLevel="1" x14ac:dyDescent="0.45">
      <c r="D1465" s="750"/>
      <c r="E1465" s="750"/>
      <c r="F1465" s="750"/>
      <c r="G1465" s="750"/>
      <c r="H1465" s="56">
        <v>2006</v>
      </c>
      <c r="I1465" s="57">
        <v>17396</v>
      </c>
      <c r="J1465" s="57">
        <v>17396</v>
      </c>
    </row>
    <row r="1466" spans="4:10" hidden="1" outlineLevel="1" x14ac:dyDescent="0.45">
      <c r="D1466" s="750"/>
      <c r="E1466" s="750"/>
      <c r="F1466" s="750"/>
      <c r="G1466" s="750"/>
      <c r="H1466" s="56">
        <v>2007</v>
      </c>
      <c r="I1466" s="57">
        <v>1681</v>
      </c>
      <c r="J1466" s="57">
        <v>1681</v>
      </c>
    </row>
    <row r="1467" spans="4:10" hidden="1" outlineLevel="1" x14ac:dyDescent="0.45">
      <c r="D1467" s="750"/>
      <c r="E1467" s="750"/>
      <c r="F1467" s="750"/>
      <c r="G1467" s="750"/>
      <c r="H1467" s="56">
        <v>2008</v>
      </c>
      <c r="I1467" s="57">
        <v>12871</v>
      </c>
      <c r="J1467" s="57">
        <v>12871</v>
      </c>
    </row>
    <row r="1468" spans="4:10" hidden="1" outlineLevel="1" x14ac:dyDescent="0.45">
      <c r="D1468" s="750"/>
      <c r="E1468" s="750"/>
      <c r="F1468" s="750"/>
      <c r="G1468" s="750"/>
      <c r="H1468" s="56">
        <v>2009</v>
      </c>
      <c r="I1468" s="57">
        <v>6577</v>
      </c>
      <c r="J1468" s="57">
        <v>6577</v>
      </c>
    </row>
    <row r="1469" spans="4:10" hidden="1" outlineLevel="1" x14ac:dyDescent="0.45">
      <c r="D1469" s="750"/>
      <c r="E1469" s="750"/>
      <c r="F1469" s="750"/>
      <c r="G1469" s="750"/>
      <c r="H1469" s="56">
        <v>2010</v>
      </c>
      <c r="I1469" s="57">
        <v>10429</v>
      </c>
      <c r="J1469" s="57">
        <v>10429</v>
      </c>
    </row>
    <row r="1470" spans="4:10" hidden="1" outlineLevel="1" x14ac:dyDescent="0.45">
      <c r="D1470" s="750"/>
      <c r="E1470" s="750"/>
      <c r="F1470" s="750"/>
      <c r="G1470" s="750"/>
      <c r="H1470" s="56">
        <v>2011</v>
      </c>
      <c r="I1470" s="57">
        <v>9662</v>
      </c>
      <c r="J1470" s="57">
        <v>9662</v>
      </c>
    </row>
    <row r="1471" spans="4:10" hidden="1" outlineLevel="1" x14ac:dyDescent="0.45">
      <c r="D1471" s="750"/>
      <c r="E1471" s="750"/>
      <c r="F1471" s="750"/>
      <c r="G1471" s="750"/>
      <c r="H1471" s="56">
        <v>2012</v>
      </c>
      <c r="I1471" s="57">
        <v>10688</v>
      </c>
      <c r="J1471" s="57">
        <v>10688</v>
      </c>
    </row>
    <row r="1472" spans="4:10" hidden="1" outlineLevel="1" x14ac:dyDescent="0.45">
      <c r="D1472" s="750"/>
      <c r="E1472" s="750"/>
      <c r="F1472" s="750"/>
      <c r="G1472" s="750"/>
      <c r="H1472" s="56">
        <v>2013</v>
      </c>
      <c r="I1472" s="57">
        <v>14074</v>
      </c>
      <c r="J1472" s="57">
        <v>14074</v>
      </c>
    </row>
    <row r="1473" spans="4:10" hidden="1" outlineLevel="1" x14ac:dyDescent="0.45">
      <c r="D1473" s="750"/>
      <c r="E1473" s="750"/>
      <c r="F1473" s="750"/>
      <c r="G1473" s="750"/>
      <c r="H1473" s="56">
        <v>2014</v>
      </c>
      <c r="I1473" s="57">
        <v>3526</v>
      </c>
      <c r="J1473" s="57">
        <v>3526</v>
      </c>
    </row>
    <row r="1474" spans="4:10" hidden="1" outlineLevel="1" x14ac:dyDescent="0.45">
      <c r="D1474" s="750"/>
      <c r="E1474" s="750"/>
      <c r="F1474" s="750"/>
      <c r="G1474" s="750"/>
      <c r="H1474" s="56">
        <v>2015</v>
      </c>
      <c r="I1474" s="57">
        <v>7620</v>
      </c>
      <c r="J1474" s="57">
        <v>7620</v>
      </c>
    </row>
    <row r="1475" spans="4:10" hidden="1" outlineLevel="1" x14ac:dyDescent="0.45">
      <c r="D1475" s="750"/>
      <c r="E1475" s="750"/>
      <c r="F1475" s="750"/>
      <c r="G1475" s="751"/>
      <c r="H1475" s="56">
        <v>2016</v>
      </c>
      <c r="I1475" s="57">
        <v>1054</v>
      </c>
      <c r="J1475" s="57">
        <v>1054</v>
      </c>
    </row>
    <row r="1476" spans="4:10" ht="16.5" hidden="1" customHeight="1" outlineLevel="1" x14ac:dyDescent="0.45">
      <c r="D1476" s="750"/>
      <c r="E1476" s="750"/>
      <c r="F1476" s="750"/>
      <c r="G1476" s="746" t="s">
        <v>142</v>
      </c>
      <c r="H1476" s="748"/>
      <c r="I1476" s="58">
        <v>179627</v>
      </c>
      <c r="J1476" s="58">
        <v>179627</v>
      </c>
    </row>
    <row r="1477" spans="4:10" hidden="1" outlineLevel="1" x14ac:dyDescent="0.45">
      <c r="D1477" s="750"/>
      <c r="E1477" s="750"/>
      <c r="F1477" s="750"/>
      <c r="G1477" s="749" t="s">
        <v>476</v>
      </c>
      <c r="H1477" s="56">
        <v>1996</v>
      </c>
      <c r="I1477" s="59">
        <v>1</v>
      </c>
      <c r="J1477" s="59">
        <v>1</v>
      </c>
    </row>
    <row r="1478" spans="4:10" hidden="1" outlineLevel="1" x14ac:dyDescent="0.45">
      <c r="D1478" s="750"/>
      <c r="E1478" s="750"/>
      <c r="F1478" s="750"/>
      <c r="G1478" s="750"/>
      <c r="H1478" s="56">
        <v>1997</v>
      </c>
      <c r="I1478" s="59">
        <v>248</v>
      </c>
      <c r="J1478" s="59">
        <v>248</v>
      </c>
    </row>
    <row r="1479" spans="4:10" hidden="1" outlineLevel="1" x14ac:dyDescent="0.45">
      <c r="D1479" s="750"/>
      <c r="E1479" s="750"/>
      <c r="F1479" s="750"/>
      <c r="G1479" s="750"/>
      <c r="H1479" s="56">
        <v>1998</v>
      </c>
      <c r="I1479" s="59">
        <v>256</v>
      </c>
      <c r="J1479" s="59">
        <v>256</v>
      </c>
    </row>
    <row r="1480" spans="4:10" hidden="1" outlineLevel="1" x14ac:dyDescent="0.45">
      <c r="D1480" s="750"/>
      <c r="E1480" s="750"/>
      <c r="F1480" s="750"/>
      <c r="G1480" s="750"/>
      <c r="H1480" s="56">
        <v>1999</v>
      </c>
      <c r="I1480" s="59">
        <v>502</v>
      </c>
      <c r="J1480" s="59">
        <v>502</v>
      </c>
    </row>
    <row r="1481" spans="4:10" hidden="1" outlineLevel="1" x14ac:dyDescent="0.45">
      <c r="D1481" s="750"/>
      <c r="E1481" s="750"/>
      <c r="F1481" s="750"/>
      <c r="G1481" s="750"/>
      <c r="H1481" s="56">
        <v>2000</v>
      </c>
      <c r="I1481" s="59">
        <v>567</v>
      </c>
      <c r="J1481" s="59">
        <v>567</v>
      </c>
    </row>
    <row r="1482" spans="4:10" hidden="1" outlineLevel="1" x14ac:dyDescent="0.45">
      <c r="D1482" s="750"/>
      <c r="E1482" s="750"/>
      <c r="F1482" s="750"/>
      <c r="G1482" s="750"/>
      <c r="H1482" s="56">
        <v>2001</v>
      </c>
      <c r="I1482" s="57">
        <v>1104</v>
      </c>
      <c r="J1482" s="57">
        <v>1104</v>
      </c>
    </row>
    <row r="1483" spans="4:10" hidden="1" outlineLevel="1" x14ac:dyDescent="0.45">
      <c r="D1483" s="750"/>
      <c r="E1483" s="750"/>
      <c r="F1483" s="750"/>
      <c r="G1483" s="751"/>
      <c r="H1483" s="56">
        <v>2002</v>
      </c>
      <c r="I1483" s="59">
        <v>326</v>
      </c>
      <c r="J1483" s="59">
        <v>326</v>
      </c>
    </row>
    <row r="1484" spans="4:10" ht="16.5" hidden="1" customHeight="1" outlineLevel="1" x14ac:dyDescent="0.45">
      <c r="D1484" s="750"/>
      <c r="E1484" s="750"/>
      <c r="F1484" s="750"/>
      <c r="G1484" s="746" t="s">
        <v>142</v>
      </c>
      <c r="H1484" s="748"/>
      <c r="I1484" s="58">
        <v>3004</v>
      </c>
      <c r="J1484" s="58">
        <v>3004</v>
      </c>
    </row>
    <row r="1485" spans="4:10" hidden="1" outlineLevel="1" x14ac:dyDescent="0.45">
      <c r="D1485" s="750"/>
      <c r="E1485" s="750"/>
      <c r="F1485" s="750"/>
      <c r="G1485" s="749" t="s">
        <v>477</v>
      </c>
      <c r="H1485" s="56">
        <v>1991</v>
      </c>
      <c r="I1485" s="57">
        <v>3371</v>
      </c>
      <c r="J1485" s="57">
        <v>3371</v>
      </c>
    </row>
    <row r="1486" spans="4:10" hidden="1" outlineLevel="1" x14ac:dyDescent="0.45">
      <c r="D1486" s="750"/>
      <c r="E1486" s="750"/>
      <c r="F1486" s="750"/>
      <c r="G1486" s="750"/>
      <c r="H1486" s="56">
        <v>1992</v>
      </c>
      <c r="I1486" s="57">
        <v>3715</v>
      </c>
      <c r="J1486" s="57">
        <v>3715</v>
      </c>
    </row>
    <row r="1487" spans="4:10" hidden="1" outlineLevel="1" x14ac:dyDescent="0.45">
      <c r="D1487" s="750"/>
      <c r="E1487" s="750"/>
      <c r="F1487" s="750"/>
      <c r="G1487" s="750"/>
      <c r="H1487" s="56">
        <v>1993</v>
      </c>
      <c r="I1487" s="57">
        <v>4142</v>
      </c>
      <c r="J1487" s="57">
        <v>4142</v>
      </c>
    </row>
    <row r="1488" spans="4:10" hidden="1" outlineLevel="1" x14ac:dyDescent="0.45">
      <c r="D1488" s="750"/>
      <c r="E1488" s="750"/>
      <c r="F1488" s="750"/>
      <c r="G1488" s="750"/>
      <c r="H1488" s="56">
        <v>1994</v>
      </c>
      <c r="I1488" s="57">
        <v>4273</v>
      </c>
      <c r="J1488" s="57">
        <v>4273</v>
      </c>
    </row>
    <row r="1489" spans="4:10" hidden="1" outlineLevel="1" x14ac:dyDescent="0.45">
      <c r="D1489" s="750"/>
      <c r="E1489" s="750"/>
      <c r="F1489" s="750"/>
      <c r="G1489" s="750"/>
      <c r="H1489" s="56">
        <v>1995</v>
      </c>
      <c r="I1489" s="57">
        <v>4497</v>
      </c>
      <c r="J1489" s="57">
        <v>4497</v>
      </c>
    </row>
    <row r="1490" spans="4:10" hidden="1" outlineLevel="1" x14ac:dyDescent="0.45">
      <c r="D1490" s="750"/>
      <c r="E1490" s="750"/>
      <c r="F1490" s="750"/>
      <c r="G1490" s="750"/>
      <c r="H1490" s="56">
        <v>1996</v>
      </c>
      <c r="I1490" s="57">
        <v>4858</v>
      </c>
      <c r="J1490" s="57">
        <v>4858</v>
      </c>
    </row>
    <row r="1491" spans="4:10" hidden="1" outlineLevel="1" x14ac:dyDescent="0.45">
      <c r="D1491" s="750"/>
      <c r="E1491" s="750"/>
      <c r="F1491" s="750"/>
      <c r="G1491" s="750"/>
      <c r="H1491" s="56">
        <v>1997</v>
      </c>
      <c r="I1491" s="57">
        <v>3680</v>
      </c>
      <c r="J1491" s="57">
        <v>3680</v>
      </c>
    </row>
    <row r="1492" spans="4:10" hidden="1" outlineLevel="1" x14ac:dyDescent="0.45">
      <c r="D1492" s="750"/>
      <c r="E1492" s="750"/>
      <c r="F1492" s="750"/>
      <c r="G1492" s="750"/>
      <c r="H1492" s="56">
        <v>1998</v>
      </c>
      <c r="I1492" s="57">
        <v>2913</v>
      </c>
      <c r="J1492" s="57">
        <v>2913</v>
      </c>
    </row>
    <row r="1493" spans="4:10" hidden="1" outlineLevel="1" x14ac:dyDescent="0.45">
      <c r="D1493" s="750"/>
      <c r="E1493" s="750"/>
      <c r="F1493" s="750"/>
      <c r="G1493" s="750"/>
      <c r="H1493" s="56">
        <v>1999</v>
      </c>
      <c r="I1493" s="57">
        <v>3735</v>
      </c>
      <c r="J1493" s="57">
        <v>3735</v>
      </c>
    </row>
    <row r="1494" spans="4:10" hidden="1" outlineLevel="1" x14ac:dyDescent="0.45">
      <c r="D1494" s="750"/>
      <c r="E1494" s="750"/>
      <c r="F1494" s="750"/>
      <c r="G1494" s="750"/>
      <c r="H1494" s="56">
        <v>2000</v>
      </c>
      <c r="I1494" s="57">
        <v>3491</v>
      </c>
      <c r="J1494" s="57">
        <v>3491</v>
      </c>
    </row>
    <row r="1495" spans="4:10" hidden="1" outlineLevel="1" x14ac:dyDescent="0.45">
      <c r="D1495" s="750"/>
      <c r="E1495" s="750"/>
      <c r="F1495" s="750"/>
      <c r="G1495" s="750"/>
      <c r="H1495" s="56">
        <v>2001</v>
      </c>
      <c r="I1495" s="57">
        <v>3135</v>
      </c>
      <c r="J1495" s="57">
        <v>3135</v>
      </c>
    </row>
    <row r="1496" spans="4:10" hidden="1" outlineLevel="1" x14ac:dyDescent="0.45">
      <c r="D1496" s="750"/>
      <c r="E1496" s="750"/>
      <c r="F1496" s="750"/>
      <c r="G1496" s="751"/>
      <c r="H1496" s="56">
        <v>2002</v>
      </c>
      <c r="I1496" s="57">
        <v>3104</v>
      </c>
      <c r="J1496" s="57">
        <v>3104</v>
      </c>
    </row>
    <row r="1497" spans="4:10" ht="16.5" hidden="1" customHeight="1" outlineLevel="1" x14ac:dyDescent="0.45">
      <c r="D1497" s="750"/>
      <c r="E1497" s="750"/>
      <c r="F1497" s="751"/>
      <c r="G1497" s="746" t="s">
        <v>142</v>
      </c>
      <c r="H1497" s="748"/>
      <c r="I1497" s="58">
        <v>44914</v>
      </c>
      <c r="J1497" s="58">
        <v>44914</v>
      </c>
    </row>
    <row r="1498" spans="4:10" ht="16.5" hidden="1" customHeight="1" outlineLevel="1" x14ac:dyDescent="0.45">
      <c r="D1498" s="750"/>
      <c r="E1498" s="750"/>
      <c r="F1498" s="743">
        <v>1991</v>
      </c>
      <c r="G1498" s="744"/>
      <c r="H1498" s="745"/>
      <c r="I1498" s="60">
        <v>3371</v>
      </c>
      <c r="J1498" s="61">
        <v>3371</v>
      </c>
    </row>
    <row r="1499" spans="4:10" ht="16.5" hidden="1" customHeight="1" outlineLevel="1" x14ac:dyDescent="0.45">
      <c r="D1499" s="750"/>
      <c r="E1499" s="750"/>
      <c r="F1499" s="743">
        <v>1992</v>
      </c>
      <c r="G1499" s="744"/>
      <c r="H1499" s="745"/>
      <c r="I1499" s="60">
        <v>3715</v>
      </c>
      <c r="J1499" s="61">
        <v>3715</v>
      </c>
    </row>
    <row r="1500" spans="4:10" ht="16.5" hidden="1" customHeight="1" outlineLevel="1" x14ac:dyDescent="0.45">
      <c r="D1500" s="750"/>
      <c r="E1500" s="750"/>
      <c r="F1500" s="743">
        <v>1993</v>
      </c>
      <c r="G1500" s="744"/>
      <c r="H1500" s="745"/>
      <c r="I1500" s="60">
        <v>4142</v>
      </c>
      <c r="J1500" s="61">
        <v>4142</v>
      </c>
    </row>
    <row r="1501" spans="4:10" ht="16.5" hidden="1" customHeight="1" outlineLevel="1" x14ac:dyDescent="0.45">
      <c r="D1501" s="750"/>
      <c r="E1501" s="750"/>
      <c r="F1501" s="743">
        <v>1994</v>
      </c>
      <c r="G1501" s="744"/>
      <c r="H1501" s="745"/>
      <c r="I1501" s="60">
        <v>4273</v>
      </c>
      <c r="J1501" s="61">
        <v>4273</v>
      </c>
    </row>
    <row r="1502" spans="4:10" ht="16.5" hidden="1" customHeight="1" outlineLevel="1" x14ac:dyDescent="0.45">
      <c r="D1502" s="750"/>
      <c r="E1502" s="750"/>
      <c r="F1502" s="743">
        <v>1995</v>
      </c>
      <c r="G1502" s="744"/>
      <c r="H1502" s="745"/>
      <c r="I1502" s="60">
        <v>4497</v>
      </c>
      <c r="J1502" s="61">
        <v>4497</v>
      </c>
    </row>
    <row r="1503" spans="4:10" ht="16.5" hidden="1" customHeight="1" outlineLevel="1" x14ac:dyDescent="0.45">
      <c r="D1503" s="750"/>
      <c r="E1503" s="750"/>
      <c r="F1503" s="743">
        <v>1996</v>
      </c>
      <c r="G1503" s="744"/>
      <c r="H1503" s="745"/>
      <c r="I1503" s="60">
        <v>4859</v>
      </c>
      <c r="J1503" s="61">
        <v>4859</v>
      </c>
    </row>
    <row r="1504" spans="4:10" ht="16.5" hidden="1" customHeight="1" outlineLevel="1" x14ac:dyDescent="0.45">
      <c r="D1504" s="750"/>
      <c r="E1504" s="750"/>
      <c r="F1504" s="743">
        <v>1997</v>
      </c>
      <c r="G1504" s="744"/>
      <c r="H1504" s="745"/>
      <c r="I1504" s="60">
        <v>3928</v>
      </c>
      <c r="J1504" s="61">
        <v>3928</v>
      </c>
    </row>
    <row r="1505" spans="4:10" ht="16.5" hidden="1" customHeight="1" outlineLevel="1" x14ac:dyDescent="0.45">
      <c r="D1505" s="750"/>
      <c r="E1505" s="750"/>
      <c r="F1505" s="743">
        <v>1998</v>
      </c>
      <c r="G1505" s="744"/>
      <c r="H1505" s="745"/>
      <c r="I1505" s="60">
        <v>3169</v>
      </c>
      <c r="J1505" s="61">
        <v>3169</v>
      </c>
    </row>
    <row r="1506" spans="4:10" ht="16.5" hidden="1" customHeight="1" outlineLevel="1" x14ac:dyDescent="0.45">
      <c r="D1506" s="750"/>
      <c r="E1506" s="750"/>
      <c r="F1506" s="743">
        <v>1999</v>
      </c>
      <c r="G1506" s="744"/>
      <c r="H1506" s="745"/>
      <c r="I1506" s="60">
        <v>19728</v>
      </c>
      <c r="J1506" s="61">
        <v>19728</v>
      </c>
    </row>
    <row r="1507" spans="4:10" ht="16.5" hidden="1" customHeight="1" outlineLevel="1" x14ac:dyDescent="0.45">
      <c r="D1507" s="750"/>
      <c r="E1507" s="750"/>
      <c r="F1507" s="743">
        <v>2000</v>
      </c>
      <c r="G1507" s="744"/>
      <c r="H1507" s="745"/>
      <c r="I1507" s="60">
        <v>17551</v>
      </c>
      <c r="J1507" s="61">
        <v>17551</v>
      </c>
    </row>
    <row r="1508" spans="4:10" ht="16.5" hidden="1" customHeight="1" outlineLevel="1" x14ac:dyDescent="0.45">
      <c r="D1508" s="750"/>
      <c r="E1508" s="750"/>
      <c r="F1508" s="743">
        <v>2001</v>
      </c>
      <c r="G1508" s="744"/>
      <c r="H1508" s="745"/>
      <c r="I1508" s="60">
        <v>17544</v>
      </c>
      <c r="J1508" s="61">
        <v>17544</v>
      </c>
    </row>
    <row r="1509" spans="4:10" ht="16.5" hidden="1" customHeight="1" outlineLevel="1" x14ac:dyDescent="0.45">
      <c r="D1509" s="750"/>
      <c r="E1509" s="750"/>
      <c r="F1509" s="743">
        <v>2002</v>
      </c>
      <c r="G1509" s="744"/>
      <c r="H1509" s="745"/>
      <c r="I1509" s="60">
        <v>13819</v>
      </c>
      <c r="J1509" s="61">
        <v>13819</v>
      </c>
    </row>
    <row r="1510" spans="4:10" ht="16.5" hidden="1" customHeight="1" outlineLevel="1" x14ac:dyDescent="0.45">
      <c r="D1510" s="750"/>
      <c r="E1510" s="750"/>
      <c r="F1510" s="743">
        <v>2003</v>
      </c>
      <c r="G1510" s="744"/>
      <c r="H1510" s="745"/>
      <c r="I1510" s="60">
        <v>9816</v>
      </c>
      <c r="J1510" s="61">
        <v>9816</v>
      </c>
    </row>
    <row r="1511" spans="4:10" ht="16.5" hidden="1" customHeight="1" outlineLevel="1" x14ac:dyDescent="0.45">
      <c r="D1511" s="750"/>
      <c r="E1511" s="750"/>
      <c r="F1511" s="743">
        <v>2004</v>
      </c>
      <c r="G1511" s="744"/>
      <c r="H1511" s="745"/>
      <c r="I1511" s="60">
        <v>10795</v>
      </c>
      <c r="J1511" s="61">
        <v>10795</v>
      </c>
    </row>
    <row r="1512" spans="4:10" ht="16.5" hidden="1" customHeight="1" outlineLevel="1" x14ac:dyDescent="0.45">
      <c r="D1512" s="750"/>
      <c r="E1512" s="750"/>
      <c r="F1512" s="743">
        <v>2005</v>
      </c>
      <c r="G1512" s="744"/>
      <c r="H1512" s="745"/>
      <c r="I1512" s="60">
        <v>10760</v>
      </c>
      <c r="J1512" s="61">
        <v>10760</v>
      </c>
    </row>
    <row r="1513" spans="4:10" ht="16.5" hidden="1" customHeight="1" outlineLevel="1" x14ac:dyDescent="0.45">
      <c r="D1513" s="750"/>
      <c r="E1513" s="750"/>
      <c r="F1513" s="743">
        <v>2006</v>
      </c>
      <c r="G1513" s="744"/>
      <c r="H1513" s="745"/>
      <c r="I1513" s="60">
        <v>17396</v>
      </c>
      <c r="J1513" s="61">
        <v>17396</v>
      </c>
    </row>
    <row r="1514" spans="4:10" ht="16.5" hidden="1" customHeight="1" outlineLevel="1" x14ac:dyDescent="0.45">
      <c r="D1514" s="750"/>
      <c r="E1514" s="750"/>
      <c r="F1514" s="743">
        <v>2007</v>
      </c>
      <c r="G1514" s="744"/>
      <c r="H1514" s="745"/>
      <c r="I1514" s="60">
        <v>1681</v>
      </c>
      <c r="J1514" s="61">
        <v>1681</v>
      </c>
    </row>
    <row r="1515" spans="4:10" ht="16.5" hidden="1" customHeight="1" outlineLevel="1" x14ac:dyDescent="0.45">
      <c r="D1515" s="750"/>
      <c r="E1515" s="750"/>
      <c r="F1515" s="743">
        <v>2008</v>
      </c>
      <c r="G1515" s="744"/>
      <c r="H1515" s="745"/>
      <c r="I1515" s="60">
        <v>12871</v>
      </c>
      <c r="J1515" s="61">
        <v>12871</v>
      </c>
    </row>
    <row r="1516" spans="4:10" ht="16.5" hidden="1" customHeight="1" outlineLevel="1" x14ac:dyDescent="0.45">
      <c r="D1516" s="750"/>
      <c r="E1516" s="750"/>
      <c r="F1516" s="743">
        <v>2009</v>
      </c>
      <c r="G1516" s="744"/>
      <c r="H1516" s="745"/>
      <c r="I1516" s="60">
        <v>6577</v>
      </c>
      <c r="J1516" s="61">
        <v>6577</v>
      </c>
    </row>
    <row r="1517" spans="4:10" ht="16.5" hidden="1" customHeight="1" outlineLevel="1" x14ac:dyDescent="0.45">
      <c r="D1517" s="750"/>
      <c r="E1517" s="750"/>
      <c r="F1517" s="743">
        <v>2010</v>
      </c>
      <c r="G1517" s="744"/>
      <c r="H1517" s="745"/>
      <c r="I1517" s="60">
        <v>10429</v>
      </c>
      <c r="J1517" s="61">
        <v>10429</v>
      </c>
    </row>
    <row r="1518" spans="4:10" ht="16.5" hidden="1" customHeight="1" outlineLevel="1" x14ac:dyDescent="0.45">
      <c r="D1518" s="750"/>
      <c r="E1518" s="750"/>
      <c r="F1518" s="743">
        <v>2011</v>
      </c>
      <c r="G1518" s="744"/>
      <c r="H1518" s="745"/>
      <c r="I1518" s="60">
        <v>9662</v>
      </c>
      <c r="J1518" s="61">
        <v>9662</v>
      </c>
    </row>
    <row r="1519" spans="4:10" ht="16.5" hidden="1" customHeight="1" outlineLevel="1" x14ac:dyDescent="0.45">
      <c r="D1519" s="750"/>
      <c r="E1519" s="750"/>
      <c r="F1519" s="743">
        <v>2012</v>
      </c>
      <c r="G1519" s="744"/>
      <c r="H1519" s="745"/>
      <c r="I1519" s="60">
        <v>10688</v>
      </c>
      <c r="J1519" s="61">
        <v>10688</v>
      </c>
    </row>
    <row r="1520" spans="4:10" ht="16.5" hidden="1" customHeight="1" outlineLevel="1" x14ac:dyDescent="0.45">
      <c r="D1520" s="750"/>
      <c r="E1520" s="750"/>
      <c r="F1520" s="743">
        <v>2013</v>
      </c>
      <c r="G1520" s="744"/>
      <c r="H1520" s="745"/>
      <c r="I1520" s="60">
        <v>14074</v>
      </c>
      <c r="J1520" s="61">
        <v>14074</v>
      </c>
    </row>
    <row r="1521" spans="4:10" ht="16.5" hidden="1" customHeight="1" outlineLevel="1" x14ac:dyDescent="0.45">
      <c r="D1521" s="750"/>
      <c r="E1521" s="750"/>
      <c r="F1521" s="743">
        <v>2014</v>
      </c>
      <c r="G1521" s="744"/>
      <c r="H1521" s="745"/>
      <c r="I1521" s="60">
        <v>3526</v>
      </c>
      <c r="J1521" s="61">
        <v>3526</v>
      </c>
    </row>
    <row r="1522" spans="4:10" ht="16.5" hidden="1" customHeight="1" outlineLevel="1" x14ac:dyDescent="0.45">
      <c r="D1522" s="750"/>
      <c r="E1522" s="750"/>
      <c r="F1522" s="743">
        <v>2015</v>
      </c>
      <c r="G1522" s="744"/>
      <c r="H1522" s="745"/>
      <c r="I1522" s="60">
        <v>7620</v>
      </c>
      <c r="J1522" s="61">
        <v>7620</v>
      </c>
    </row>
    <row r="1523" spans="4:10" ht="16.5" hidden="1" customHeight="1" outlineLevel="1" x14ac:dyDescent="0.45">
      <c r="D1523" s="750"/>
      <c r="E1523" s="750"/>
      <c r="F1523" s="743">
        <v>2016</v>
      </c>
      <c r="G1523" s="744"/>
      <c r="H1523" s="745"/>
      <c r="I1523" s="60">
        <v>1054</v>
      </c>
      <c r="J1523" s="61">
        <v>1054</v>
      </c>
    </row>
    <row r="1524" spans="4:10" ht="16.5" hidden="1" customHeight="1" outlineLevel="1" x14ac:dyDescent="0.45">
      <c r="D1524" s="750"/>
      <c r="E1524" s="750"/>
      <c r="F1524" s="746" t="s">
        <v>145</v>
      </c>
      <c r="G1524" s="747"/>
      <c r="H1524" s="748"/>
      <c r="I1524" s="58">
        <v>227545</v>
      </c>
      <c r="J1524" s="58">
        <v>227545</v>
      </c>
    </row>
    <row r="1525" spans="4:10" hidden="1" outlineLevel="1" x14ac:dyDescent="0.45">
      <c r="D1525" s="750"/>
      <c r="E1525" s="750"/>
      <c r="F1525" s="749" t="s">
        <v>148</v>
      </c>
      <c r="G1525" s="749" t="s">
        <v>474</v>
      </c>
      <c r="H1525" s="56">
        <v>1999</v>
      </c>
      <c r="I1525" s="57">
        <v>4788</v>
      </c>
      <c r="J1525" s="57">
        <v>4788</v>
      </c>
    </row>
    <row r="1526" spans="4:10" hidden="1" outlineLevel="1" x14ac:dyDescent="0.45">
      <c r="D1526" s="750"/>
      <c r="E1526" s="750"/>
      <c r="F1526" s="750"/>
      <c r="G1526" s="750"/>
      <c r="H1526" s="56">
        <v>2000</v>
      </c>
      <c r="I1526" s="57">
        <v>3605</v>
      </c>
      <c r="J1526" s="57">
        <v>3605</v>
      </c>
    </row>
    <row r="1527" spans="4:10" hidden="1" outlineLevel="1" x14ac:dyDescent="0.45">
      <c r="D1527" s="750"/>
      <c r="E1527" s="750"/>
      <c r="F1527" s="750"/>
      <c r="G1527" s="750"/>
      <c r="H1527" s="56">
        <v>2001</v>
      </c>
      <c r="I1527" s="57">
        <v>3982</v>
      </c>
      <c r="J1527" s="57">
        <v>3982</v>
      </c>
    </row>
    <row r="1528" spans="4:10" hidden="1" outlineLevel="1" x14ac:dyDescent="0.45">
      <c r="D1528" s="750"/>
      <c r="E1528" s="750"/>
      <c r="F1528" s="750"/>
      <c r="G1528" s="750"/>
      <c r="H1528" s="56">
        <v>2002</v>
      </c>
      <c r="I1528" s="57">
        <v>3407</v>
      </c>
      <c r="J1528" s="57">
        <v>3407</v>
      </c>
    </row>
    <row r="1529" spans="4:10" hidden="1" outlineLevel="1" x14ac:dyDescent="0.45">
      <c r="D1529" s="750"/>
      <c r="E1529" s="750"/>
      <c r="F1529" s="750"/>
      <c r="G1529" s="750"/>
      <c r="H1529" s="56">
        <v>2003</v>
      </c>
      <c r="I1529" s="57">
        <v>2972</v>
      </c>
      <c r="J1529" s="57">
        <v>2972</v>
      </c>
    </row>
    <row r="1530" spans="4:10" hidden="1" outlineLevel="1" x14ac:dyDescent="0.45">
      <c r="D1530" s="750"/>
      <c r="E1530" s="750"/>
      <c r="F1530" s="750"/>
      <c r="G1530" s="750"/>
      <c r="H1530" s="56">
        <v>2004</v>
      </c>
      <c r="I1530" s="57">
        <v>3761</v>
      </c>
      <c r="J1530" s="57">
        <v>3761</v>
      </c>
    </row>
    <row r="1531" spans="4:10" hidden="1" outlineLevel="1" x14ac:dyDescent="0.45">
      <c r="D1531" s="750"/>
      <c r="E1531" s="750"/>
      <c r="F1531" s="750"/>
      <c r="G1531" s="750"/>
      <c r="H1531" s="56">
        <v>2005</v>
      </c>
      <c r="I1531" s="57">
        <v>3170</v>
      </c>
      <c r="J1531" s="57">
        <v>3170</v>
      </c>
    </row>
    <row r="1532" spans="4:10" hidden="1" outlineLevel="1" x14ac:dyDescent="0.45">
      <c r="D1532" s="750"/>
      <c r="E1532" s="750"/>
      <c r="F1532" s="750"/>
      <c r="G1532" s="750"/>
      <c r="H1532" s="56">
        <v>2006</v>
      </c>
      <c r="I1532" s="57">
        <v>5007</v>
      </c>
      <c r="J1532" s="57">
        <v>5007</v>
      </c>
    </row>
    <row r="1533" spans="4:10" hidden="1" outlineLevel="1" x14ac:dyDescent="0.45">
      <c r="D1533" s="750"/>
      <c r="E1533" s="750"/>
      <c r="F1533" s="750"/>
      <c r="G1533" s="750"/>
      <c r="H1533" s="56">
        <v>2007</v>
      </c>
      <c r="I1533" s="59">
        <v>576</v>
      </c>
      <c r="J1533" s="59">
        <v>576</v>
      </c>
    </row>
    <row r="1534" spans="4:10" hidden="1" outlineLevel="1" x14ac:dyDescent="0.45">
      <c r="D1534" s="750"/>
      <c r="E1534" s="750"/>
      <c r="F1534" s="750"/>
      <c r="G1534" s="750"/>
      <c r="H1534" s="56">
        <v>2008</v>
      </c>
      <c r="I1534" s="57">
        <v>5956</v>
      </c>
      <c r="J1534" s="57">
        <v>5956</v>
      </c>
    </row>
    <row r="1535" spans="4:10" hidden="1" outlineLevel="1" x14ac:dyDescent="0.45">
      <c r="D1535" s="750"/>
      <c r="E1535" s="750"/>
      <c r="F1535" s="750"/>
      <c r="G1535" s="750"/>
      <c r="H1535" s="56">
        <v>2009</v>
      </c>
      <c r="I1535" s="57">
        <v>4227</v>
      </c>
      <c r="J1535" s="57">
        <v>4227</v>
      </c>
    </row>
    <row r="1536" spans="4:10" hidden="1" outlineLevel="1" x14ac:dyDescent="0.45">
      <c r="D1536" s="750"/>
      <c r="E1536" s="750"/>
      <c r="F1536" s="750"/>
      <c r="G1536" s="750"/>
      <c r="H1536" s="56">
        <v>2010</v>
      </c>
      <c r="I1536" s="57">
        <v>6158</v>
      </c>
      <c r="J1536" s="57">
        <v>6158</v>
      </c>
    </row>
    <row r="1537" spans="4:10" hidden="1" outlineLevel="1" x14ac:dyDescent="0.45">
      <c r="D1537" s="750"/>
      <c r="E1537" s="750"/>
      <c r="F1537" s="750"/>
      <c r="G1537" s="750"/>
      <c r="H1537" s="56">
        <v>2011</v>
      </c>
      <c r="I1537" s="57">
        <v>5777</v>
      </c>
      <c r="J1537" s="57">
        <v>5777</v>
      </c>
    </row>
    <row r="1538" spans="4:10" hidden="1" outlineLevel="1" x14ac:dyDescent="0.45">
      <c r="D1538" s="750"/>
      <c r="E1538" s="750"/>
      <c r="F1538" s="750"/>
      <c r="G1538" s="750"/>
      <c r="H1538" s="56">
        <v>2012</v>
      </c>
      <c r="I1538" s="57">
        <v>6620</v>
      </c>
      <c r="J1538" s="57">
        <v>6620</v>
      </c>
    </row>
    <row r="1539" spans="4:10" hidden="1" outlineLevel="1" x14ac:dyDescent="0.45">
      <c r="D1539" s="750"/>
      <c r="E1539" s="750"/>
      <c r="F1539" s="750"/>
      <c r="G1539" s="750"/>
      <c r="H1539" s="56">
        <v>2013</v>
      </c>
      <c r="I1539" s="57">
        <v>10928</v>
      </c>
      <c r="J1539" s="57">
        <v>10928</v>
      </c>
    </row>
    <row r="1540" spans="4:10" hidden="1" outlineLevel="1" x14ac:dyDescent="0.45">
      <c r="D1540" s="750"/>
      <c r="E1540" s="750"/>
      <c r="F1540" s="750"/>
      <c r="G1540" s="750"/>
      <c r="H1540" s="56">
        <v>2014</v>
      </c>
      <c r="I1540" s="57">
        <v>2670</v>
      </c>
      <c r="J1540" s="57">
        <v>2670</v>
      </c>
    </row>
    <row r="1541" spans="4:10" hidden="1" outlineLevel="1" x14ac:dyDescent="0.45">
      <c r="D1541" s="750"/>
      <c r="E1541" s="750"/>
      <c r="F1541" s="750"/>
      <c r="G1541" s="750"/>
      <c r="H1541" s="56">
        <v>2015</v>
      </c>
      <c r="I1541" s="57">
        <v>6227</v>
      </c>
      <c r="J1541" s="57">
        <v>6227</v>
      </c>
    </row>
    <row r="1542" spans="4:10" hidden="1" outlineLevel="1" x14ac:dyDescent="0.45">
      <c r="D1542" s="750"/>
      <c r="E1542" s="750"/>
      <c r="F1542" s="750"/>
      <c r="G1542" s="751"/>
      <c r="H1542" s="56">
        <v>2016</v>
      </c>
      <c r="I1542" s="57">
        <v>1652</v>
      </c>
      <c r="J1542" s="57">
        <v>1652</v>
      </c>
    </row>
    <row r="1543" spans="4:10" ht="16.5" hidden="1" customHeight="1" outlineLevel="1" x14ac:dyDescent="0.45">
      <c r="D1543" s="750"/>
      <c r="E1543" s="750"/>
      <c r="F1543" s="750"/>
      <c r="G1543" s="746" t="s">
        <v>142</v>
      </c>
      <c r="H1543" s="748"/>
      <c r="I1543" s="58">
        <v>81483</v>
      </c>
      <c r="J1543" s="58">
        <v>81483</v>
      </c>
    </row>
    <row r="1544" spans="4:10" hidden="1" outlineLevel="1" x14ac:dyDescent="0.45">
      <c r="D1544" s="750"/>
      <c r="E1544" s="750"/>
      <c r="F1544" s="750"/>
      <c r="G1544" s="749" t="s">
        <v>475</v>
      </c>
      <c r="H1544" s="56">
        <v>1991</v>
      </c>
      <c r="I1544" s="57">
        <v>4589</v>
      </c>
      <c r="J1544" s="57">
        <v>4589</v>
      </c>
    </row>
    <row r="1545" spans="4:10" hidden="1" outlineLevel="1" x14ac:dyDescent="0.45">
      <c r="D1545" s="750"/>
      <c r="E1545" s="750"/>
      <c r="F1545" s="750"/>
      <c r="G1545" s="751"/>
      <c r="H1545" s="56">
        <v>1992</v>
      </c>
      <c r="I1545" s="59">
        <v>0</v>
      </c>
      <c r="J1545" s="59">
        <v>0</v>
      </c>
    </row>
    <row r="1546" spans="4:10" ht="16.5" hidden="1" customHeight="1" outlineLevel="1" x14ac:dyDescent="0.45">
      <c r="D1546" s="750"/>
      <c r="E1546" s="750"/>
      <c r="F1546" s="750"/>
      <c r="G1546" s="746" t="s">
        <v>142</v>
      </c>
      <c r="H1546" s="748"/>
      <c r="I1546" s="58">
        <v>4589</v>
      </c>
      <c r="J1546" s="58">
        <v>4589</v>
      </c>
    </row>
    <row r="1547" spans="4:10" hidden="1" outlineLevel="1" x14ac:dyDescent="0.45">
      <c r="D1547" s="750"/>
      <c r="E1547" s="750"/>
      <c r="F1547" s="750"/>
      <c r="G1547" s="749" t="s">
        <v>477</v>
      </c>
      <c r="H1547" s="56">
        <v>1991</v>
      </c>
      <c r="I1547" s="57">
        <v>3356</v>
      </c>
      <c r="J1547" s="57">
        <v>3356</v>
      </c>
    </row>
    <row r="1548" spans="4:10" hidden="1" outlineLevel="1" x14ac:dyDescent="0.45">
      <c r="D1548" s="750"/>
      <c r="E1548" s="750"/>
      <c r="F1548" s="750"/>
      <c r="G1548" s="750"/>
      <c r="H1548" s="56">
        <v>1992</v>
      </c>
      <c r="I1548" s="57">
        <v>2175</v>
      </c>
      <c r="J1548" s="57">
        <v>2175</v>
      </c>
    </row>
    <row r="1549" spans="4:10" hidden="1" outlineLevel="1" x14ac:dyDescent="0.45">
      <c r="D1549" s="750"/>
      <c r="E1549" s="750"/>
      <c r="F1549" s="750"/>
      <c r="G1549" s="750"/>
      <c r="H1549" s="56">
        <v>1993</v>
      </c>
      <c r="I1549" s="57">
        <v>2008</v>
      </c>
      <c r="J1549" s="57">
        <v>2008</v>
      </c>
    </row>
    <row r="1550" spans="4:10" hidden="1" outlineLevel="1" x14ac:dyDescent="0.45">
      <c r="D1550" s="750"/>
      <c r="E1550" s="750"/>
      <c r="F1550" s="750"/>
      <c r="G1550" s="750"/>
      <c r="H1550" s="56">
        <v>1994</v>
      </c>
      <c r="I1550" s="57">
        <v>2744</v>
      </c>
      <c r="J1550" s="57">
        <v>2744</v>
      </c>
    </row>
    <row r="1551" spans="4:10" hidden="1" outlineLevel="1" x14ac:dyDescent="0.45">
      <c r="D1551" s="750"/>
      <c r="E1551" s="750"/>
      <c r="F1551" s="750"/>
      <c r="G1551" s="750"/>
      <c r="H1551" s="56">
        <v>1995</v>
      </c>
      <c r="I1551" s="57">
        <v>2927</v>
      </c>
      <c r="J1551" s="57">
        <v>2927</v>
      </c>
    </row>
    <row r="1552" spans="4:10" hidden="1" outlineLevel="1" x14ac:dyDescent="0.45">
      <c r="D1552" s="750"/>
      <c r="E1552" s="750"/>
      <c r="F1552" s="750"/>
      <c r="G1552" s="750"/>
      <c r="H1552" s="56">
        <v>1999</v>
      </c>
      <c r="I1552" s="59">
        <v>951</v>
      </c>
      <c r="J1552" s="59">
        <v>951</v>
      </c>
    </row>
    <row r="1553" spans="4:10" hidden="1" outlineLevel="1" x14ac:dyDescent="0.45">
      <c r="D1553" s="750"/>
      <c r="E1553" s="750"/>
      <c r="F1553" s="750"/>
      <c r="G1553" s="750"/>
      <c r="H1553" s="56">
        <v>2000</v>
      </c>
      <c r="I1553" s="57">
        <v>1721</v>
      </c>
      <c r="J1553" s="57">
        <v>1721</v>
      </c>
    </row>
    <row r="1554" spans="4:10" hidden="1" outlineLevel="1" x14ac:dyDescent="0.45">
      <c r="D1554" s="750"/>
      <c r="E1554" s="750"/>
      <c r="F1554" s="750"/>
      <c r="G1554" s="750"/>
      <c r="H1554" s="56">
        <v>2001</v>
      </c>
      <c r="I1554" s="57">
        <v>2200</v>
      </c>
      <c r="J1554" s="57">
        <v>2200</v>
      </c>
    </row>
    <row r="1555" spans="4:10" hidden="1" outlineLevel="1" x14ac:dyDescent="0.45">
      <c r="D1555" s="750"/>
      <c r="E1555" s="750"/>
      <c r="F1555" s="750"/>
      <c r="G1555" s="751"/>
      <c r="H1555" s="56">
        <v>2002</v>
      </c>
      <c r="I1555" s="57">
        <v>3328</v>
      </c>
      <c r="J1555" s="57">
        <v>3328</v>
      </c>
    </row>
    <row r="1556" spans="4:10" ht="16.5" hidden="1" customHeight="1" outlineLevel="1" x14ac:dyDescent="0.45">
      <c r="D1556" s="750"/>
      <c r="E1556" s="750"/>
      <c r="F1556" s="751"/>
      <c r="G1556" s="746" t="s">
        <v>142</v>
      </c>
      <c r="H1556" s="748"/>
      <c r="I1556" s="58">
        <v>21410</v>
      </c>
      <c r="J1556" s="58">
        <v>21410</v>
      </c>
    </row>
    <row r="1557" spans="4:10" ht="16.5" hidden="1" customHeight="1" outlineLevel="1" x14ac:dyDescent="0.45">
      <c r="D1557" s="750"/>
      <c r="E1557" s="750"/>
      <c r="F1557" s="743">
        <v>1991</v>
      </c>
      <c r="G1557" s="744"/>
      <c r="H1557" s="745"/>
      <c r="I1557" s="60">
        <v>7945</v>
      </c>
      <c r="J1557" s="61">
        <v>7945</v>
      </c>
    </row>
    <row r="1558" spans="4:10" ht="16.5" hidden="1" customHeight="1" outlineLevel="1" x14ac:dyDescent="0.45">
      <c r="D1558" s="750"/>
      <c r="E1558" s="750"/>
      <c r="F1558" s="743">
        <v>1992</v>
      </c>
      <c r="G1558" s="744"/>
      <c r="H1558" s="745"/>
      <c r="I1558" s="60">
        <v>2175</v>
      </c>
      <c r="J1558" s="61">
        <v>2175</v>
      </c>
    </row>
    <row r="1559" spans="4:10" ht="16.5" hidden="1" customHeight="1" outlineLevel="1" x14ac:dyDescent="0.45">
      <c r="D1559" s="750"/>
      <c r="E1559" s="750"/>
      <c r="F1559" s="743">
        <v>1993</v>
      </c>
      <c r="G1559" s="744"/>
      <c r="H1559" s="745"/>
      <c r="I1559" s="60">
        <v>2008</v>
      </c>
      <c r="J1559" s="61">
        <v>2008</v>
      </c>
    </row>
    <row r="1560" spans="4:10" ht="16.5" hidden="1" customHeight="1" outlineLevel="1" x14ac:dyDescent="0.45">
      <c r="D1560" s="750"/>
      <c r="E1560" s="750"/>
      <c r="F1560" s="743">
        <v>1994</v>
      </c>
      <c r="G1560" s="744"/>
      <c r="H1560" s="745"/>
      <c r="I1560" s="60">
        <v>2744</v>
      </c>
      <c r="J1560" s="61">
        <v>2744</v>
      </c>
    </row>
    <row r="1561" spans="4:10" ht="16.5" hidden="1" customHeight="1" outlineLevel="1" x14ac:dyDescent="0.45">
      <c r="D1561" s="750"/>
      <c r="E1561" s="750"/>
      <c r="F1561" s="743">
        <v>1995</v>
      </c>
      <c r="G1561" s="744"/>
      <c r="H1561" s="745"/>
      <c r="I1561" s="60">
        <v>2927</v>
      </c>
      <c r="J1561" s="61">
        <v>2927</v>
      </c>
    </row>
    <row r="1562" spans="4:10" ht="16.5" hidden="1" customHeight="1" outlineLevel="1" x14ac:dyDescent="0.45">
      <c r="D1562" s="750"/>
      <c r="E1562" s="750"/>
      <c r="F1562" s="743">
        <v>1996</v>
      </c>
      <c r="G1562" s="744"/>
      <c r="H1562" s="745"/>
      <c r="I1562" s="63">
        <v>0</v>
      </c>
      <c r="J1562" s="64">
        <v>0</v>
      </c>
    </row>
    <row r="1563" spans="4:10" ht="16.5" hidden="1" customHeight="1" outlineLevel="1" x14ac:dyDescent="0.45">
      <c r="D1563" s="750"/>
      <c r="E1563" s="750"/>
      <c r="F1563" s="743">
        <v>1997</v>
      </c>
      <c r="G1563" s="744"/>
      <c r="H1563" s="745"/>
      <c r="I1563" s="63">
        <v>0</v>
      </c>
      <c r="J1563" s="64">
        <v>0</v>
      </c>
    </row>
    <row r="1564" spans="4:10" ht="16.5" hidden="1" customHeight="1" outlineLevel="1" x14ac:dyDescent="0.45">
      <c r="D1564" s="750"/>
      <c r="E1564" s="750"/>
      <c r="F1564" s="743">
        <v>1998</v>
      </c>
      <c r="G1564" s="744"/>
      <c r="H1564" s="745"/>
      <c r="I1564" s="63">
        <v>0</v>
      </c>
      <c r="J1564" s="64">
        <v>0</v>
      </c>
    </row>
    <row r="1565" spans="4:10" ht="16.5" hidden="1" customHeight="1" outlineLevel="1" x14ac:dyDescent="0.45">
      <c r="D1565" s="750"/>
      <c r="E1565" s="750"/>
      <c r="F1565" s="743">
        <v>1999</v>
      </c>
      <c r="G1565" s="744"/>
      <c r="H1565" s="745"/>
      <c r="I1565" s="60">
        <v>5739</v>
      </c>
      <c r="J1565" s="61">
        <v>5739</v>
      </c>
    </row>
    <row r="1566" spans="4:10" ht="16.5" hidden="1" customHeight="1" outlineLevel="1" x14ac:dyDescent="0.45">
      <c r="D1566" s="750"/>
      <c r="E1566" s="750"/>
      <c r="F1566" s="743">
        <v>2000</v>
      </c>
      <c r="G1566" s="744"/>
      <c r="H1566" s="745"/>
      <c r="I1566" s="60">
        <v>5326</v>
      </c>
      <c r="J1566" s="61">
        <v>5326</v>
      </c>
    </row>
    <row r="1567" spans="4:10" ht="16.5" hidden="1" customHeight="1" outlineLevel="1" x14ac:dyDescent="0.45">
      <c r="D1567" s="750"/>
      <c r="E1567" s="750"/>
      <c r="F1567" s="743">
        <v>2001</v>
      </c>
      <c r="G1567" s="744"/>
      <c r="H1567" s="745"/>
      <c r="I1567" s="60">
        <v>6182</v>
      </c>
      <c r="J1567" s="61">
        <v>6182</v>
      </c>
    </row>
    <row r="1568" spans="4:10" ht="16.5" hidden="1" customHeight="1" outlineLevel="1" x14ac:dyDescent="0.45">
      <c r="D1568" s="750"/>
      <c r="E1568" s="750"/>
      <c r="F1568" s="743">
        <v>2002</v>
      </c>
      <c r="G1568" s="744"/>
      <c r="H1568" s="745"/>
      <c r="I1568" s="60">
        <v>6735</v>
      </c>
      <c r="J1568" s="61">
        <v>6735</v>
      </c>
    </row>
    <row r="1569" spans="4:10" ht="16.5" hidden="1" customHeight="1" outlineLevel="1" x14ac:dyDescent="0.45">
      <c r="D1569" s="750"/>
      <c r="E1569" s="750"/>
      <c r="F1569" s="743">
        <v>2003</v>
      </c>
      <c r="G1569" s="744"/>
      <c r="H1569" s="745"/>
      <c r="I1569" s="60">
        <v>2972</v>
      </c>
      <c r="J1569" s="61">
        <v>2972</v>
      </c>
    </row>
    <row r="1570" spans="4:10" ht="16.5" hidden="1" customHeight="1" outlineLevel="1" x14ac:dyDescent="0.45">
      <c r="D1570" s="750"/>
      <c r="E1570" s="750"/>
      <c r="F1570" s="743">
        <v>2004</v>
      </c>
      <c r="G1570" s="744"/>
      <c r="H1570" s="745"/>
      <c r="I1570" s="60">
        <v>3761</v>
      </c>
      <c r="J1570" s="61">
        <v>3761</v>
      </c>
    </row>
    <row r="1571" spans="4:10" ht="16.5" hidden="1" customHeight="1" outlineLevel="1" x14ac:dyDescent="0.45">
      <c r="D1571" s="750"/>
      <c r="E1571" s="750"/>
      <c r="F1571" s="743">
        <v>2005</v>
      </c>
      <c r="G1571" s="744"/>
      <c r="H1571" s="745"/>
      <c r="I1571" s="60">
        <v>3170</v>
      </c>
      <c r="J1571" s="61">
        <v>3170</v>
      </c>
    </row>
    <row r="1572" spans="4:10" ht="16.5" hidden="1" customHeight="1" outlineLevel="1" x14ac:dyDescent="0.45">
      <c r="D1572" s="750"/>
      <c r="E1572" s="750"/>
      <c r="F1572" s="743">
        <v>2006</v>
      </c>
      <c r="G1572" s="744"/>
      <c r="H1572" s="745"/>
      <c r="I1572" s="60">
        <v>5007</v>
      </c>
      <c r="J1572" s="61">
        <v>5007</v>
      </c>
    </row>
    <row r="1573" spans="4:10" ht="16.5" hidden="1" customHeight="1" outlineLevel="1" x14ac:dyDescent="0.45">
      <c r="D1573" s="750"/>
      <c r="E1573" s="750"/>
      <c r="F1573" s="743">
        <v>2007</v>
      </c>
      <c r="G1573" s="744"/>
      <c r="H1573" s="745"/>
      <c r="I1573" s="63">
        <v>576</v>
      </c>
      <c r="J1573" s="64">
        <v>576</v>
      </c>
    </row>
    <row r="1574" spans="4:10" ht="16.5" hidden="1" customHeight="1" outlineLevel="1" x14ac:dyDescent="0.45">
      <c r="D1574" s="750"/>
      <c r="E1574" s="750"/>
      <c r="F1574" s="743">
        <v>2008</v>
      </c>
      <c r="G1574" s="744"/>
      <c r="H1574" s="745"/>
      <c r="I1574" s="60">
        <v>5956</v>
      </c>
      <c r="J1574" s="61">
        <v>5956</v>
      </c>
    </row>
    <row r="1575" spans="4:10" ht="16.5" hidden="1" customHeight="1" outlineLevel="1" x14ac:dyDescent="0.45">
      <c r="D1575" s="750"/>
      <c r="E1575" s="750"/>
      <c r="F1575" s="743">
        <v>2009</v>
      </c>
      <c r="G1575" s="744"/>
      <c r="H1575" s="745"/>
      <c r="I1575" s="60">
        <v>4227</v>
      </c>
      <c r="J1575" s="61">
        <v>4227</v>
      </c>
    </row>
    <row r="1576" spans="4:10" ht="16.5" hidden="1" customHeight="1" outlineLevel="1" x14ac:dyDescent="0.45">
      <c r="D1576" s="750"/>
      <c r="E1576" s="750"/>
      <c r="F1576" s="743">
        <v>2010</v>
      </c>
      <c r="G1576" s="744"/>
      <c r="H1576" s="745"/>
      <c r="I1576" s="60">
        <v>6158</v>
      </c>
      <c r="J1576" s="61">
        <v>6158</v>
      </c>
    </row>
    <row r="1577" spans="4:10" ht="16.5" hidden="1" customHeight="1" outlineLevel="1" x14ac:dyDescent="0.45">
      <c r="D1577" s="750"/>
      <c r="E1577" s="750"/>
      <c r="F1577" s="743">
        <v>2011</v>
      </c>
      <c r="G1577" s="744"/>
      <c r="H1577" s="745"/>
      <c r="I1577" s="60">
        <v>5777</v>
      </c>
      <c r="J1577" s="61">
        <v>5777</v>
      </c>
    </row>
    <row r="1578" spans="4:10" ht="16.5" hidden="1" customHeight="1" outlineLevel="1" x14ac:dyDescent="0.45">
      <c r="D1578" s="750"/>
      <c r="E1578" s="750"/>
      <c r="F1578" s="743">
        <v>2012</v>
      </c>
      <c r="G1578" s="744"/>
      <c r="H1578" s="745"/>
      <c r="I1578" s="60">
        <v>6620</v>
      </c>
      <c r="J1578" s="61">
        <v>6620</v>
      </c>
    </row>
    <row r="1579" spans="4:10" ht="16.5" hidden="1" customHeight="1" outlineLevel="1" x14ac:dyDescent="0.45">
      <c r="D1579" s="750"/>
      <c r="E1579" s="750"/>
      <c r="F1579" s="743">
        <v>2013</v>
      </c>
      <c r="G1579" s="744"/>
      <c r="H1579" s="745"/>
      <c r="I1579" s="60">
        <v>10928</v>
      </c>
      <c r="J1579" s="61">
        <v>10928</v>
      </c>
    </row>
    <row r="1580" spans="4:10" ht="16.5" hidden="1" customHeight="1" outlineLevel="1" x14ac:dyDescent="0.45">
      <c r="D1580" s="750"/>
      <c r="E1580" s="750"/>
      <c r="F1580" s="743">
        <v>2014</v>
      </c>
      <c r="G1580" s="744"/>
      <c r="H1580" s="745"/>
      <c r="I1580" s="60">
        <v>2670</v>
      </c>
      <c r="J1580" s="61">
        <v>2670</v>
      </c>
    </row>
    <row r="1581" spans="4:10" ht="16.5" hidden="1" customHeight="1" outlineLevel="1" x14ac:dyDescent="0.45">
      <c r="D1581" s="750"/>
      <c r="E1581" s="750"/>
      <c r="F1581" s="743">
        <v>2015</v>
      </c>
      <c r="G1581" s="744"/>
      <c r="H1581" s="745"/>
      <c r="I1581" s="60">
        <v>6227</v>
      </c>
      <c r="J1581" s="61">
        <v>6227</v>
      </c>
    </row>
    <row r="1582" spans="4:10" ht="16.5" hidden="1" customHeight="1" outlineLevel="1" x14ac:dyDescent="0.45">
      <c r="D1582" s="750"/>
      <c r="E1582" s="750"/>
      <c r="F1582" s="743">
        <v>2016</v>
      </c>
      <c r="G1582" s="744"/>
      <c r="H1582" s="745"/>
      <c r="I1582" s="60">
        <v>1652</v>
      </c>
      <c r="J1582" s="61">
        <v>1652</v>
      </c>
    </row>
    <row r="1583" spans="4:10" ht="16.5" hidden="1" customHeight="1" outlineLevel="1" x14ac:dyDescent="0.45">
      <c r="D1583" s="750"/>
      <c r="E1583" s="750"/>
      <c r="F1583" s="746" t="s">
        <v>145</v>
      </c>
      <c r="G1583" s="747"/>
      <c r="H1583" s="748"/>
      <c r="I1583" s="58">
        <v>107482</v>
      </c>
      <c r="J1583" s="58">
        <v>107482</v>
      </c>
    </row>
    <row r="1584" spans="4:10" hidden="1" outlineLevel="1" x14ac:dyDescent="0.45">
      <c r="D1584" s="750"/>
      <c r="E1584" s="750"/>
      <c r="F1584" s="749" t="s">
        <v>149</v>
      </c>
      <c r="G1584" s="749" t="s">
        <v>478</v>
      </c>
      <c r="H1584" s="56">
        <v>1991</v>
      </c>
      <c r="I1584" s="57">
        <v>1014</v>
      </c>
      <c r="J1584" s="57">
        <v>1014</v>
      </c>
    </row>
    <row r="1585" spans="4:10" hidden="1" outlineLevel="1" x14ac:dyDescent="0.45">
      <c r="D1585" s="750"/>
      <c r="E1585" s="750"/>
      <c r="F1585" s="750"/>
      <c r="G1585" s="750"/>
      <c r="H1585" s="56">
        <v>1992</v>
      </c>
      <c r="I1585" s="59">
        <v>646</v>
      </c>
      <c r="J1585" s="59">
        <v>646</v>
      </c>
    </row>
    <row r="1586" spans="4:10" hidden="1" outlineLevel="1" x14ac:dyDescent="0.45">
      <c r="D1586" s="750"/>
      <c r="E1586" s="750"/>
      <c r="F1586" s="750"/>
      <c r="G1586" s="750"/>
      <c r="H1586" s="56">
        <v>1993</v>
      </c>
      <c r="I1586" s="59">
        <v>697</v>
      </c>
      <c r="J1586" s="59">
        <v>697</v>
      </c>
    </row>
    <row r="1587" spans="4:10" hidden="1" outlineLevel="1" x14ac:dyDescent="0.45">
      <c r="D1587" s="750"/>
      <c r="E1587" s="750"/>
      <c r="F1587" s="750"/>
      <c r="G1587" s="750"/>
      <c r="H1587" s="56">
        <v>1994</v>
      </c>
      <c r="I1587" s="57">
        <v>1254</v>
      </c>
      <c r="J1587" s="57">
        <v>1254</v>
      </c>
    </row>
    <row r="1588" spans="4:10" hidden="1" outlineLevel="1" x14ac:dyDescent="0.45">
      <c r="D1588" s="750"/>
      <c r="E1588" s="750"/>
      <c r="F1588" s="750"/>
      <c r="G1588" s="750"/>
      <c r="H1588" s="56">
        <v>1995</v>
      </c>
      <c r="I1588" s="57">
        <v>1040</v>
      </c>
      <c r="J1588" s="57">
        <v>1040</v>
      </c>
    </row>
    <row r="1589" spans="4:10" hidden="1" outlineLevel="1" x14ac:dyDescent="0.45">
      <c r="D1589" s="750"/>
      <c r="E1589" s="750"/>
      <c r="F1589" s="750"/>
      <c r="G1589" s="750"/>
      <c r="H1589" s="56">
        <v>1999</v>
      </c>
      <c r="I1589" s="59">
        <v>686</v>
      </c>
      <c r="J1589" s="59">
        <v>686</v>
      </c>
    </row>
    <row r="1590" spans="4:10" hidden="1" outlineLevel="1" x14ac:dyDescent="0.45">
      <c r="D1590" s="750"/>
      <c r="E1590" s="750"/>
      <c r="F1590" s="750"/>
      <c r="G1590" s="750"/>
      <c r="H1590" s="56">
        <v>2000</v>
      </c>
      <c r="I1590" s="59">
        <v>773</v>
      </c>
      <c r="J1590" s="59">
        <v>773</v>
      </c>
    </row>
    <row r="1591" spans="4:10" hidden="1" outlineLevel="1" x14ac:dyDescent="0.45">
      <c r="D1591" s="750"/>
      <c r="E1591" s="750"/>
      <c r="F1591" s="750"/>
      <c r="G1591" s="750"/>
      <c r="H1591" s="56">
        <v>2001</v>
      </c>
      <c r="I1591" s="59">
        <v>583</v>
      </c>
      <c r="J1591" s="59">
        <v>583</v>
      </c>
    </row>
    <row r="1592" spans="4:10" hidden="1" outlineLevel="1" x14ac:dyDescent="0.45">
      <c r="D1592" s="750"/>
      <c r="E1592" s="750"/>
      <c r="F1592" s="750"/>
      <c r="G1592" s="751"/>
      <c r="H1592" s="56">
        <v>2002</v>
      </c>
      <c r="I1592" s="59">
        <v>738</v>
      </c>
      <c r="J1592" s="59">
        <v>738</v>
      </c>
    </row>
    <row r="1593" spans="4:10" ht="16.5" hidden="1" customHeight="1" outlineLevel="1" x14ac:dyDescent="0.45">
      <c r="D1593" s="750"/>
      <c r="E1593" s="750"/>
      <c r="F1593" s="751"/>
      <c r="G1593" s="746" t="s">
        <v>142</v>
      </c>
      <c r="H1593" s="748"/>
      <c r="I1593" s="58">
        <v>7431</v>
      </c>
      <c r="J1593" s="58">
        <v>7431</v>
      </c>
    </row>
    <row r="1594" spans="4:10" ht="16.5" hidden="1" customHeight="1" outlineLevel="1" x14ac:dyDescent="0.45">
      <c r="D1594" s="750"/>
      <c r="E1594" s="750"/>
      <c r="F1594" s="743">
        <v>1991</v>
      </c>
      <c r="G1594" s="744"/>
      <c r="H1594" s="745"/>
      <c r="I1594" s="60">
        <v>1014</v>
      </c>
      <c r="J1594" s="61">
        <v>1014</v>
      </c>
    </row>
    <row r="1595" spans="4:10" ht="16.5" hidden="1" customHeight="1" outlineLevel="1" x14ac:dyDescent="0.45">
      <c r="D1595" s="750"/>
      <c r="E1595" s="750"/>
      <c r="F1595" s="743">
        <v>1992</v>
      </c>
      <c r="G1595" s="744"/>
      <c r="H1595" s="745"/>
      <c r="I1595" s="63">
        <v>646</v>
      </c>
      <c r="J1595" s="64">
        <v>646</v>
      </c>
    </row>
    <row r="1596" spans="4:10" ht="16.5" hidden="1" customHeight="1" outlineLevel="1" x14ac:dyDescent="0.45">
      <c r="D1596" s="750"/>
      <c r="E1596" s="750"/>
      <c r="F1596" s="743">
        <v>1993</v>
      </c>
      <c r="G1596" s="744"/>
      <c r="H1596" s="745"/>
      <c r="I1596" s="63">
        <v>697</v>
      </c>
      <c r="J1596" s="64">
        <v>697</v>
      </c>
    </row>
    <row r="1597" spans="4:10" ht="16.5" hidden="1" customHeight="1" outlineLevel="1" x14ac:dyDescent="0.45">
      <c r="D1597" s="750"/>
      <c r="E1597" s="750"/>
      <c r="F1597" s="743">
        <v>1994</v>
      </c>
      <c r="G1597" s="744"/>
      <c r="H1597" s="745"/>
      <c r="I1597" s="60">
        <v>1254</v>
      </c>
      <c r="J1597" s="61">
        <v>1254</v>
      </c>
    </row>
    <row r="1598" spans="4:10" ht="16.5" hidden="1" customHeight="1" outlineLevel="1" x14ac:dyDescent="0.45">
      <c r="D1598" s="750"/>
      <c r="E1598" s="750"/>
      <c r="F1598" s="743">
        <v>1995</v>
      </c>
      <c r="G1598" s="744"/>
      <c r="H1598" s="745"/>
      <c r="I1598" s="60">
        <v>1040</v>
      </c>
      <c r="J1598" s="61">
        <v>1040</v>
      </c>
    </row>
    <row r="1599" spans="4:10" ht="16.5" hidden="1" customHeight="1" outlineLevel="1" x14ac:dyDescent="0.45">
      <c r="D1599" s="750"/>
      <c r="E1599" s="750"/>
      <c r="F1599" s="743">
        <v>1996</v>
      </c>
      <c r="G1599" s="744"/>
      <c r="H1599" s="745"/>
      <c r="I1599" s="63">
        <v>0</v>
      </c>
      <c r="J1599" s="64">
        <v>0</v>
      </c>
    </row>
    <row r="1600" spans="4:10" ht="16.5" hidden="1" customHeight="1" outlineLevel="1" x14ac:dyDescent="0.45">
      <c r="D1600" s="750"/>
      <c r="E1600" s="750"/>
      <c r="F1600" s="743">
        <v>1997</v>
      </c>
      <c r="G1600" s="744"/>
      <c r="H1600" s="745"/>
      <c r="I1600" s="63">
        <v>0</v>
      </c>
      <c r="J1600" s="64">
        <v>0</v>
      </c>
    </row>
    <row r="1601" spans="4:10" ht="16.5" hidden="1" customHeight="1" outlineLevel="1" x14ac:dyDescent="0.45">
      <c r="D1601" s="750"/>
      <c r="E1601" s="750"/>
      <c r="F1601" s="743">
        <v>1998</v>
      </c>
      <c r="G1601" s="744"/>
      <c r="H1601" s="745"/>
      <c r="I1601" s="63">
        <v>0</v>
      </c>
      <c r="J1601" s="64">
        <v>0</v>
      </c>
    </row>
    <row r="1602" spans="4:10" ht="16.5" hidden="1" customHeight="1" outlineLevel="1" x14ac:dyDescent="0.45">
      <c r="D1602" s="750"/>
      <c r="E1602" s="750"/>
      <c r="F1602" s="743">
        <v>1999</v>
      </c>
      <c r="G1602" s="744"/>
      <c r="H1602" s="745"/>
      <c r="I1602" s="63">
        <v>686</v>
      </c>
      <c r="J1602" s="64">
        <v>686</v>
      </c>
    </row>
    <row r="1603" spans="4:10" ht="16.5" hidden="1" customHeight="1" outlineLevel="1" x14ac:dyDescent="0.45">
      <c r="D1603" s="750"/>
      <c r="E1603" s="750"/>
      <c r="F1603" s="743">
        <v>2000</v>
      </c>
      <c r="G1603" s="744"/>
      <c r="H1603" s="745"/>
      <c r="I1603" s="63">
        <v>773</v>
      </c>
      <c r="J1603" s="64">
        <v>773</v>
      </c>
    </row>
    <row r="1604" spans="4:10" ht="16.5" hidden="1" customHeight="1" outlineLevel="1" x14ac:dyDescent="0.45">
      <c r="D1604" s="750"/>
      <c r="E1604" s="750"/>
      <c r="F1604" s="743">
        <v>2001</v>
      </c>
      <c r="G1604" s="744"/>
      <c r="H1604" s="745"/>
      <c r="I1604" s="63">
        <v>583</v>
      </c>
      <c r="J1604" s="64">
        <v>583</v>
      </c>
    </row>
    <row r="1605" spans="4:10" ht="16.5" hidden="1" customHeight="1" outlineLevel="1" x14ac:dyDescent="0.45">
      <c r="D1605" s="750"/>
      <c r="E1605" s="750"/>
      <c r="F1605" s="743">
        <v>2002</v>
      </c>
      <c r="G1605" s="744"/>
      <c r="H1605" s="745"/>
      <c r="I1605" s="63">
        <v>738</v>
      </c>
      <c r="J1605" s="64">
        <v>738</v>
      </c>
    </row>
    <row r="1606" spans="4:10" ht="16.5" hidden="1" customHeight="1" outlineLevel="1" x14ac:dyDescent="0.45">
      <c r="D1606" s="750"/>
      <c r="E1606" s="750"/>
      <c r="F1606" s="743">
        <v>2003</v>
      </c>
      <c r="G1606" s="744"/>
      <c r="H1606" s="745"/>
      <c r="I1606" s="63">
        <v>0</v>
      </c>
      <c r="J1606" s="64">
        <v>0</v>
      </c>
    </row>
    <row r="1607" spans="4:10" ht="16.5" hidden="1" customHeight="1" outlineLevel="1" x14ac:dyDescent="0.45">
      <c r="D1607" s="750"/>
      <c r="E1607" s="750"/>
      <c r="F1607" s="743">
        <v>2004</v>
      </c>
      <c r="G1607" s="744"/>
      <c r="H1607" s="745"/>
      <c r="I1607" s="63">
        <v>0</v>
      </c>
      <c r="J1607" s="64">
        <v>0</v>
      </c>
    </row>
    <row r="1608" spans="4:10" ht="16.5" hidden="1" customHeight="1" outlineLevel="1" x14ac:dyDescent="0.45">
      <c r="D1608" s="750"/>
      <c r="E1608" s="750"/>
      <c r="F1608" s="743">
        <v>2005</v>
      </c>
      <c r="G1608" s="744"/>
      <c r="H1608" s="745"/>
      <c r="I1608" s="63">
        <v>0</v>
      </c>
      <c r="J1608" s="64">
        <v>0</v>
      </c>
    </row>
    <row r="1609" spans="4:10" ht="16.5" hidden="1" customHeight="1" outlineLevel="1" x14ac:dyDescent="0.45">
      <c r="D1609" s="750"/>
      <c r="E1609" s="750"/>
      <c r="F1609" s="743">
        <v>2006</v>
      </c>
      <c r="G1609" s="744"/>
      <c r="H1609" s="745"/>
      <c r="I1609" s="63">
        <v>0</v>
      </c>
      <c r="J1609" s="64">
        <v>0</v>
      </c>
    </row>
    <row r="1610" spans="4:10" ht="16.5" hidden="1" customHeight="1" outlineLevel="1" x14ac:dyDescent="0.45">
      <c r="D1610" s="750"/>
      <c r="E1610" s="750"/>
      <c r="F1610" s="743">
        <v>2007</v>
      </c>
      <c r="G1610" s="744"/>
      <c r="H1610" s="745"/>
      <c r="I1610" s="63">
        <v>0</v>
      </c>
      <c r="J1610" s="64">
        <v>0</v>
      </c>
    </row>
    <row r="1611" spans="4:10" ht="16.5" hidden="1" customHeight="1" outlineLevel="1" x14ac:dyDescent="0.45">
      <c r="D1611" s="750"/>
      <c r="E1611" s="750"/>
      <c r="F1611" s="743">
        <v>2008</v>
      </c>
      <c r="G1611" s="744"/>
      <c r="H1611" s="745"/>
      <c r="I1611" s="63">
        <v>0</v>
      </c>
      <c r="J1611" s="64">
        <v>0</v>
      </c>
    </row>
    <row r="1612" spans="4:10" ht="16.5" hidden="1" customHeight="1" outlineLevel="1" x14ac:dyDescent="0.45">
      <c r="D1612" s="750"/>
      <c r="E1612" s="750"/>
      <c r="F1612" s="743">
        <v>2009</v>
      </c>
      <c r="G1612" s="744"/>
      <c r="H1612" s="745"/>
      <c r="I1612" s="63">
        <v>0</v>
      </c>
      <c r="J1612" s="64">
        <v>0</v>
      </c>
    </row>
    <row r="1613" spans="4:10" ht="16.5" hidden="1" customHeight="1" outlineLevel="1" x14ac:dyDescent="0.45">
      <c r="D1613" s="750"/>
      <c r="E1613" s="750"/>
      <c r="F1613" s="743">
        <v>2010</v>
      </c>
      <c r="G1613" s="744"/>
      <c r="H1613" s="745"/>
      <c r="I1613" s="63">
        <v>0</v>
      </c>
      <c r="J1613" s="64">
        <v>0</v>
      </c>
    </row>
    <row r="1614" spans="4:10" ht="16.5" hidden="1" customHeight="1" outlineLevel="1" x14ac:dyDescent="0.45">
      <c r="D1614" s="750"/>
      <c r="E1614" s="750"/>
      <c r="F1614" s="743">
        <v>2011</v>
      </c>
      <c r="G1614" s="744"/>
      <c r="H1614" s="745"/>
      <c r="I1614" s="63">
        <v>0</v>
      </c>
      <c r="J1614" s="64">
        <v>0</v>
      </c>
    </row>
    <row r="1615" spans="4:10" ht="16.5" hidden="1" customHeight="1" outlineLevel="1" x14ac:dyDescent="0.45">
      <c r="D1615" s="750"/>
      <c r="E1615" s="750"/>
      <c r="F1615" s="743">
        <v>2012</v>
      </c>
      <c r="G1615" s="744"/>
      <c r="H1615" s="745"/>
      <c r="I1615" s="63">
        <v>0</v>
      </c>
      <c r="J1615" s="64">
        <v>0</v>
      </c>
    </row>
    <row r="1616" spans="4:10" ht="16.5" hidden="1" customHeight="1" outlineLevel="1" x14ac:dyDescent="0.45">
      <c r="D1616" s="750"/>
      <c r="E1616" s="750"/>
      <c r="F1616" s="743">
        <v>2013</v>
      </c>
      <c r="G1616" s="744"/>
      <c r="H1616" s="745"/>
      <c r="I1616" s="63">
        <v>0</v>
      </c>
      <c r="J1616" s="64">
        <v>0</v>
      </c>
    </row>
    <row r="1617" spans="4:10" ht="16.5" hidden="1" customHeight="1" outlineLevel="1" x14ac:dyDescent="0.45">
      <c r="D1617" s="750"/>
      <c r="E1617" s="750"/>
      <c r="F1617" s="743">
        <v>2014</v>
      </c>
      <c r="G1617" s="744"/>
      <c r="H1617" s="745"/>
      <c r="I1617" s="63">
        <v>0</v>
      </c>
      <c r="J1617" s="64">
        <v>0</v>
      </c>
    </row>
    <row r="1618" spans="4:10" ht="16.5" hidden="1" customHeight="1" outlineLevel="1" x14ac:dyDescent="0.45">
      <c r="D1618" s="750"/>
      <c r="E1618" s="750"/>
      <c r="F1618" s="743">
        <v>2015</v>
      </c>
      <c r="G1618" s="744"/>
      <c r="H1618" s="745"/>
      <c r="I1618" s="63">
        <v>0</v>
      </c>
      <c r="J1618" s="64">
        <v>0</v>
      </c>
    </row>
    <row r="1619" spans="4:10" ht="16.5" hidden="1" customHeight="1" outlineLevel="1" x14ac:dyDescent="0.45">
      <c r="D1619" s="750"/>
      <c r="E1619" s="750"/>
      <c r="F1619" s="743">
        <v>2016</v>
      </c>
      <c r="G1619" s="744"/>
      <c r="H1619" s="745"/>
      <c r="I1619" s="63">
        <v>0</v>
      </c>
      <c r="J1619" s="64">
        <v>0</v>
      </c>
    </row>
    <row r="1620" spans="4:10" ht="16.5" hidden="1" customHeight="1" outlineLevel="1" x14ac:dyDescent="0.45">
      <c r="D1620" s="750"/>
      <c r="E1620" s="751"/>
      <c r="F1620" s="746" t="s">
        <v>145</v>
      </c>
      <c r="G1620" s="747"/>
      <c r="H1620" s="748"/>
      <c r="I1620" s="58">
        <v>7431</v>
      </c>
      <c r="J1620" s="58">
        <v>7431</v>
      </c>
    </row>
    <row r="1621" spans="4:10" ht="16.5" hidden="1" customHeight="1" outlineLevel="1" x14ac:dyDescent="0.45">
      <c r="D1621" s="750"/>
      <c r="E1621" s="743">
        <v>1991</v>
      </c>
      <c r="F1621" s="744"/>
      <c r="G1621" s="744"/>
      <c r="H1621" s="745"/>
      <c r="I1621" s="60">
        <v>12330</v>
      </c>
      <c r="J1621" s="61">
        <v>12330</v>
      </c>
    </row>
    <row r="1622" spans="4:10" ht="16.5" hidden="1" customHeight="1" outlineLevel="1" x14ac:dyDescent="0.45">
      <c r="D1622" s="750"/>
      <c r="E1622" s="743">
        <v>1992</v>
      </c>
      <c r="F1622" s="744"/>
      <c r="G1622" s="744"/>
      <c r="H1622" s="745"/>
      <c r="I1622" s="60">
        <v>6536</v>
      </c>
      <c r="J1622" s="61">
        <v>6536</v>
      </c>
    </row>
    <row r="1623" spans="4:10" ht="16.5" hidden="1" customHeight="1" outlineLevel="1" x14ac:dyDescent="0.45">
      <c r="D1623" s="750"/>
      <c r="E1623" s="743">
        <v>1993</v>
      </c>
      <c r="F1623" s="744"/>
      <c r="G1623" s="744"/>
      <c r="H1623" s="745"/>
      <c r="I1623" s="60">
        <v>6847</v>
      </c>
      <c r="J1623" s="61">
        <v>6847</v>
      </c>
    </row>
    <row r="1624" spans="4:10" ht="16.5" hidden="1" customHeight="1" outlineLevel="1" x14ac:dyDescent="0.45">
      <c r="D1624" s="750"/>
      <c r="E1624" s="743">
        <v>1994</v>
      </c>
      <c r="F1624" s="744"/>
      <c r="G1624" s="744"/>
      <c r="H1624" s="745"/>
      <c r="I1624" s="60">
        <v>8271</v>
      </c>
      <c r="J1624" s="61">
        <v>8271</v>
      </c>
    </row>
    <row r="1625" spans="4:10" ht="16.5" hidden="1" customHeight="1" outlineLevel="1" x14ac:dyDescent="0.45">
      <c r="D1625" s="750"/>
      <c r="E1625" s="743">
        <v>1995</v>
      </c>
      <c r="F1625" s="744"/>
      <c r="G1625" s="744"/>
      <c r="H1625" s="745"/>
      <c r="I1625" s="60">
        <v>8464</v>
      </c>
      <c r="J1625" s="61">
        <v>8464</v>
      </c>
    </row>
    <row r="1626" spans="4:10" ht="16.5" hidden="1" customHeight="1" outlineLevel="1" x14ac:dyDescent="0.45">
      <c r="D1626" s="750"/>
      <c r="E1626" s="743">
        <v>1996</v>
      </c>
      <c r="F1626" s="744"/>
      <c r="G1626" s="744"/>
      <c r="H1626" s="745"/>
      <c r="I1626" s="60">
        <v>4859</v>
      </c>
      <c r="J1626" s="61">
        <v>4859</v>
      </c>
    </row>
    <row r="1627" spans="4:10" ht="16.5" hidden="1" customHeight="1" outlineLevel="1" x14ac:dyDescent="0.45">
      <c r="D1627" s="750"/>
      <c r="E1627" s="743">
        <v>1997</v>
      </c>
      <c r="F1627" s="744"/>
      <c r="G1627" s="744"/>
      <c r="H1627" s="745"/>
      <c r="I1627" s="60">
        <v>3928</v>
      </c>
      <c r="J1627" s="61">
        <v>3928</v>
      </c>
    </row>
    <row r="1628" spans="4:10" ht="16.5" hidden="1" customHeight="1" outlineLevel="1" x14ac:dyDescent="0.45">
      <c r="D1628" s="750"/>
      <c r="E1628" s="743">
        <v>1998</v>
      </c>
      <c r="F1628" s="744"/>
      <c r="G1628" s="744"/>
      <c r="H1628" s="745"/>
      <c r="I1628" s="60">
        <v>3169</v>
      </c>
      <c r="J1628" s="61">
        <v>3169</v>
      </c>
    </row>
    <row r="1629" spans="4:10" ht="16.5" hidden="1" customHeight="1" outlineLevel="1" x14ac:dyDescent="0.45">
      <c r="D1629" s="750"/>
      <c r="E1629" s="743">
        <v>1999</v>
      </c>
      <c r="F1629" s="744"/>
      <c r="G1629" s="744"/>
      <c r="H1629" s="745"/>
      <c r="I1629" s="60">
        <v>26153</v>
      </c>
      <c r="J1629" s="61">
        <v>26153</v>
      </c>
    </row>
    <row r="1630" spans="4:10" ht="16.5" hidden="1" customHeight="1" outlineLevel="1" x14ac:dyDescent="0.45">
      <c r="D1630" s="750"/>
      <c r="E1630" s="743">
        <v>2000</v>
      </c>
      <c r="F1630" s="744"/>
      <c r="G1630" s="744"/>
      <c r="H1630" s="745"/>
      <c r="I1630" s="60">
        <v>23650</v>
      </c>
      <c r="J1630" s="61">
        <v>23650</v>
      </c>
    </row>
    <row r="1631" spans="4:10" ht="16.5" hidden="1" customHeight="1" outlineLevel="1" x14ac:dyDescent="0.45">
      <c r="D1631" s="750"/>
      <c r="E1631" s="743">
        <v>2001</v>
      </c>
      <c r="F1631" s="744"/>
      <c r="G1631" s="744"/>
      <c r="H1631" s="745"/>
      <c r="I1631" s="60">
        <v>24309</v>
      </c>
      <c r="J1631" s="61">
        <v>24309</v>
      </c>
    </row>
    <row r="1632" spans="4:10" ht="16.5" hidden="1" customHeight="1" outlineLevel="1" x14ac:dyDescent="0.45">
      <c r="D1632" s="750"/>
      <c r="E1632" s="743">
        <v>2002</v>
      </c>
      <c r="F1632" s="744"/>
      <c r="G1632" s="744"/>
      <c r="H1632" s="745"/>
      <c r="I1632" s="60">
        <v>21292</v>
      </c>
      <c r="J1632" s="61">
        <v>21292</v>
      </c>
    </row>
    <row r="1633" spans="4:10" ht="16.5" hidden="1" customHeight="1" outlineLevel="1" x14ac:dyDescent="0.45">
      <c r="D1633" s="750"/>
      <c r="E1633" s="743">
        <v>2003</v>
      </c>
      <c r="F1633" s="744"/>
      <c r="G1633" s="744"/>
      <c r="H1633" s="745"/>
      <c r="I1633" s="60">
        <v>12788</v>
      </c>
      <c r="J1633" s="61">
        <v>12788</v>
      </c>
    </row>
    <row r="1634" spans="4:10" ht="16.5" hidden="1" customHeight="1" outlineLevel="1" x14ac:dyDescent="0.45">
      <c r="D1634" s="750"/>
      <c r="E1634" s="743">
        <v>2004</v>
      </c>
      <c r="F1634" s="744"/>
      <c r="G1634" s="744"/>
      <c r="H1634" s="745"/>
      <c r="I1634" s="60">
        <v>14556</v>
      </c>
      <c r="J1634" s="61">
        <v>14556</v>
      </c>
    </row>
    <row r="1635" spans="4:10" ht="16.5" hidden="1" customHeight="1" outlineLevel="1" x14ac:dyDescent="0.45">
      <c r="D1635" s="750"/>
      <c r="E1635" s="743">
        <v>2005</v>
      </c>
      <c r="F1635" s="744"/>
      <c r="G1635" s="744"/>
      <c r="H1635" s="745"/>
      <c r="I1635" s="60">
        <v>13930</v>
      </c>
      <c r="J1635" s="61">
        <v>13930</v>
      </c>
    </row>
    <row r="1636" spans="4:10" ht="16.5" hidden="1" customHeight="1" outlineLevel="1" x14ac:dyDescent="0.45">
      <c r="D1636" s="750"/>
      <c r="E1636" s="743">
        <v>2006</v>
      </c>
      <c r="F1636" s="744"/>
      <c r="G1636" s="744"/>
      <c r="H1636" s="745"/>
      <c r="I1636" s="60">
        <v>22403</v>
      </c>
      <c r="J1636" s="61">
        <v>22403</v>
      </c>
    </row>
    <row r="1637" spans="4:10" ht="16.5" hidden="1" customHeight="1" outlineLevel="1" x14ac:dyDescent="0.45">
      <c r="D1637" s="750"/>
      <c r="E1637" s="743">
        <v>2007</v>
      </c>
      <c r="F1637" s="744"/>
      <c r="G1637" s="744"/>
      <c r="H1637" s="745"/>
      <c r="I1637" s="60">
        <v>2257</v>
      </c>
      <c r="J1637" s="61">
        <v>2257</v>
      </c>
    </row>
    <row r="1638" spans="4:10" ht="16.5" hidden="1" customHeight="1" outlineLevel="1" x14ac:dyDescent="0.45">
      <c r="D1638" s="750"/>
      <c r="E1638" s="743">
        <v>2008</v>
      </c>
      <c r="F1638" s="744"/>
      <c r="G1638" s="744"/>
      <c r="H1638" s="745"/>
      <c r="I1638" s="60">
        <v>18827</v>
      </c>
      <c r="J1638" s="61">
        <v>18827</v>
      </c>
    </row>
    <row r="1639" spans="4:10" ht="16.5" hidden="1" customHeight="1" outlineLevel="1" x14ac:dyDescent="0.45">
      <c r="D1639" s="750"/>
      <c r="E1639" s="743">
        <v>2009</v>
      </c>
      <c r="F1639" s="744"/>
      <c r="G1639" s="744"/>
      <c r="H1639" s="745"/>
      <c r="I1639" s="60">
        <v>10804</v>
      </c>
      <c r="J1639" s="61">
        <v>10804</v>
      </c>
    </row>
    <row r="1640" spans="4:10" ht="16.5" hidden="1" customHeight="1" outlineLevel="1" x14ac:dyDescent="0.45">
      <c r="D1640" s="750"/>
      <c r="E1640" s="743">
        <v>2010</v>
      </c>
      <c r="F1640" s="744"/>
      <c r="G1640" s="744"/>
      <c r="H1640" s="745"/>
      <c r="I1640" s="60">
        <v>16587</v>
      </c>
      <c r="J1640" s="61">
        <v>16587</v>
      </c>
    </row>
    <row r="1641" spans="4:10" ht="16.5" hidden="1" customHeight="1" outlineLevel="1" x14ac:dyDescent="0.45">
      <c r="D1641" s="750"/>
      <c r="E1641" s="743">
        <v>2011</v>
      </c>
      <c r="F1641" s="744"/>
      <c r="G1641" s="744"/>
      <c r="H1641" s="745"/>
      <c r="I1641" s="60">
        <v>15439</v>
      </c>
      <c r="J1641" s="61">
        <v>15439</v>
      </c>
    </row>
    <row r="1642" spans="4:10" ht="16.5" hidden="1" customHeight="1" outlineLevel="1" x14ac:dyDescent="0.45">
      <c r="D1642" s="750"/>
      <c r="E1642" s="743">
        <v>2012</v>
      </c>
      <c r="F1642" s="744"/>
      <c r="G1642" s="744"/>
      <c r="H1642" s="745"/>
      <c r="I1642" s="60">
        <v>17308</v>
      </c>
      <c r="J1642" s="61">
        <v>17308</v>
      </c>
    </row>
    <row r="1643" spans="4:10" ht="16.5" hidden="1" customHeight="1" outlineLevel="1" x14ac:dyDescent="0.45">
      <c r="D1643" s="750"/>
      <c r="E1643" s="743">
        <v>2013</v>
      </c>
      <c r="F1643" s="744"/>
      <c r="G1643" s="744"/>
      <c r="H1643" s="745"/>
      <c r="I1643" s="60">
        <v>25002</v>
      </c>
      <c r="J1643" s="61">
        <v>25002</v>
      </c>
    </row>
    <row r="1644" spans="4:10" ht="16.5" hidden="1" customHeight="1" outlineLevel="1" x14ac:dyDescent="0.45">
      <c r="D1644" s="750"/>
      <c r="E1644" s="743">
        <v>2014</v>
      </c>
      <c r="F1644" s="744"/>
      <c r="G1644" s="744"/>
      <c r="H1644" s="745"/>
      <c r="I1644" s="60">
        <v>6196</v>
      </c>
      <c r="J1644" s="61">
        <v>6196</v>
      </c>
    </row>
    <row r="1645" spans="4:10" ht="16.5" hidden="1" customHeight="1" outlineLevel="1" x14ac:dyDescent="0.45">
      <c r="D1645" s="750"/>
      <c r="E1645" s="743">
        <v>2015</v>
      </c>
      <c r="F1645" s="744"/>
      <c r="G1645" s="744"/>
      <c r="H1645" s="745"/>
      <c r="I1645" s="60">
        <v>13847</v>
      </c>
      <c r="J1645" s="61">
        <v>13847</v>
      </c>
    </row>
    <row r="1646" spans="4:10" ht="16.5" hidden="1" customHeight="1" outlineLevel="1" x14ac:dyDescent="0.45">
      <c r="D1646" s="750"/>
      <c r="E1646" s="743">
        <v>2016</v>
      </c>
      <c r="F1646" s="744"/>
      <c r="G1646" s="744"/>
      <c r="H1646" s="745"/>
      <c r="I1646" s="60">
        <v>2706</v>
      </c>
      <c r="J1646" s="61">
        <v>2706</v>
      </c>
    </row>
    <row r="1647" spans="4:10" ht="16.5" hidden="1" customHeight="1" outlineLevel="1" x14ac:dyDescent="0.45">
      <c r="D1647" s="751"/>
      <c r="E1647" s="746" t="s">
        <v>145</v>
      </c>
      <c r="F1647" s="747"/>
      <c r="G1647" s="747"/>
      <c r="H1647" s="748"/>
      <c r="I1647" s="58">
        <v>342458</v>
      </c>
      <c r="J1647" s="58">
        <v>342458</v>
      </c>
    </row>
    <row r="1648" spans="4:10" ht="16.5" hidden="1" customHeight="1" outlineLevel="1" x14ac:dyDescent="0.45">
      <c r="D1648" s="743">
        <v>1991</v>
      </c>
      <c r="E1648" s="744"/>
      <c r="F1648" s="744"/>
      <c r="G1648" s="744"/>
      <c r="H1648" s="745"/>
      <c r="I1648" s="60">
        <v>203792</v>
      </c>
      <c r="J1648" s="60">
        <v>203792</v>
      </c>
    </row>
    <row r="1649" spans="4:10" ht="16.5" hidden="1" customHeight="1" outlineLevel="1" x14ac:dyDescent="0.45">
      <c r="D1649" s="743">
        <v>1992</v>
      </c>
      <c r="E1649" s="744"/>
      <c r="F1649" s="744"/>
      <c r="G1649" s="744"/>
      <c r="H1649" s="745"/>
      <c r="I1649" s="60">
        <v>179020</v>
      </c>
      <c r="J1649" s="60">
        <v>179020</v>
      </c>
    </row>
    <row r="1650" spans="4:10" ht="16.5" hidden="1" customHeight="1" outlineLevel="1" x14ac:dyDescent="0.45">
      <c r="D1650" s="743">
        <v>1993</v>
      </c>
      <c r="E1650" s="744"/>
      <c r="F1650" s="744"/>
      <c r="G1650" s="744"/>
      <c r="H1650" s="745"/>
      <c r="I1650" s="60">
        <v>300094</v>
      </c>
      <c r="J1650" s="60">
        <v>300094</v>
      </c>
    </row>
    <row r="1651" spans="4:10" ht="16.5" hidden="1" customHeight="1" outlineLevel="1" x14ac:dyDescent="0.45">
      <c r="D1651" s="743">
        <v>1994</v>
      </c>
      <c r="E1651" s="744"/>
      <c r="F1651" s="744"/>
      <c r="G1651" s="744"/>
      <c r="H1651" s="745"/>
      <c r="I1651" s="60">
        <v>340707</v>
      </c>
      <c r="J1651" s="60">
        <v>340707</v>
      </c>
    </row>
    <row r="1652" spans="4:10" ht="16.5" hidden="1" customHeight="1" outlineLevel="1" x14ac:dyDescent="0.45">
      <c r="D1652" s="743">
        <v>1995</v>
      </c>
      <c r="E1652" s="744"/>
      <c r="F1652" s="744"/>
      <c r="G1652" s="744"/>
      <c r="H1652" s="745"/>
      <c r="I1652" s="60">
        <v>454353</v>
      </c>
      <c r="J1652" s="60">
        <v>454353</v>
      </c>
    </row>
    <row r="1653" spans="4:10" ht="16.5" hidden="1" customHeight="1" outlineLevel="1" x14ac:dyDescent="0.45">
      <c r="D1653" s="743">
        <v>1996</v>
      </c>
      <c r="E1653" s="744"/>
      <c r="F1653" s="744"/>
      <c r="G1653" s="744"/>
      <c r="H1653" s="745"/>
      <c r="I1653" s="60">
        <v>447581</v>
      </c>
      <c r="J1653" s="60">
        <v>447581</v>
      </c>
    </row>
    <row r="1654" spans="4:10" ht="16.5" hidden="1" customHeight="1" outlineLevel="1" x14ac:dyDescent="0.45">
      <c r="D1654" s="743">
        <v>1997</v>
      </c>
      <c r="E1654" s="744"/>
      <c r="F1654" s="744"/>
      <c r="G1654" s="744"/>
      <c r="H1654" s="745"/>
      <c r="I1654" s="60">
        <v>607559</v>
      </c>
      <c r="J1654" s="60">
        <v>607559</v>
      </c>
    </row>
    <row r="1655" spans="4:10" ht="16.5" hidden="1" customHeight="1" outlineLevel="1" x14ac:dyDescent="0.45">
      <c r="D1655" s="743">
        <v>1998</v>
      </c>
      <c r="E1655" s="744"/>
      <c r="F1655" s="744"/>
      <c r="G1655" s="744"/>
      <c r="H1655" s="745"/>
      <c r="I1655" s="60">
        <v>383802</v>
      </c>
      <c r="J1655" s="60">
        <v>383802</v>
      </c>
    </row>
    <row r="1656" spans="4:10" ht="16.5" hidden="1" customHeight="1" outlineLevel="1" x14ac:dyDescent="0.45">
      <c r="D1656" s="743">
        <v>1999</v>
      </c>
      <c r="E1656" s="744"/>
      <c r="F1656" s="744"/>
      <c r="G1656" s="744"/>
      <c r="H1656" s="745"/>
      <c r="I1656" s="60">
        <v>698919</v>
      </c>
      <c r="J1656" s="60">
        <v>698919</v>
      </c>
    </row>
    <row r="1657" spans="4:10" ht="16.5" hidden="1" customHeight="1" outlineLevel="1" x14ac:dyDescent="0.45">
      <c r="D1657" s="743">
        <v>2000</v>
      </c>
      <c r="E1657" s="744"/>
      <c r="F1657" s="744"/>
      <c r="G1657" s="744"/>
      <c r="H1657" s="745"/>
      <c r="I1657" s="60">
        <v>624534</v>
      </c>
      <c r="J1657" s="60">
        <v>624534</v>
      </c>
    </row>
    <row r="1658" spans="4:10" ht="16.5" hidden="1" customHeight="1" outlineLevel="1" x14ac:dyDescent="0.45">
      <c r="D1658" s="743">
        <v>2001</v>
      </c>
      <c r="E1658" s="744"/>
      <c r="F1658" s="744"/>
      <c r="G1658" s="744"/>
      <c r="H1658" s="745"/>
      <c r="I1658" s="60">
        <v>387134</v>
      </c>
      <c r="J1658" s="60">
        <v>387134</v>
      </c>
    </row>
    <row r="1659" spans="4:10" ht="16.5" hidden="1" customHeight="1" outlineLevel="1" x14ac:dyDescent="0.45">
      <c r="D1659" s="743">
        <v>2002</v>
      </c>
      <c r="E1659" s="744"/>
      <c r="F1659" s="744"/>
      <c r="G1659" s="744"/>
      <c r="H1659" s="745"/>
      <c r="I1659" s="60">
        <v>277951</v>
      </c>
      <c r="J1659" s="60">
        <v>277951</v>
      </c>
    </row>
    <row r="1660" spans="4:10" ht="16.5" hidden="1" customHeight="1" outlineLevel="1" x14ac:dyDescent="0.45">
      <c r="D1660" s="743">
        <v>2003</v>
      </c>
      <c r="E1660" s="744"/>
      <c r="F1660" s="744"/>
      <c r="G1660" s="744"/>
      <c r="H1660" s="745"/>
      <c r="I1660" s="60">
        <v>228209</v>
      </c>
      <c r="J1660" s="60">
        <v>228209</v>
      </c>
    </row>
    <row r="1661" spans="4:10" ht="16.5" hidden="1" customHeight="1" outlineLevel="1" x14ac:dyDescent="0.45">
      <c r="D1661" s="743">
        <v>2004</v>
      </c>
      <c r="E1661" s="744"/>
      <c r="F1661" s="744"/>
      <c r="G1661" s="744"/>
      <c r="H1661" s="745"/>
      <c r="I1661" s="60">
        <v>300346</v>
      </c>
      <c r="J1661" s="60">
        <v>300346</v>
      </c>
    </row>
    <row r="1662" spans="4:10" ht="16.5" hidden="1" customHeight="1" outlineLevel="1" x14ac:dyDescent="0.45">
      <c r="D1662" s="743">
        <v>2005</v>
      </c>
      <c r="E1662" s="744"/>
      <c r="F1662" s="744"/>
      <c r="G1662" s="744"/>
      <c r="H1662" s="745"/>
      <c r="I1662" s="60">
        <v>371864</v>
      </c>
      <c r="J1662" s="60">
        <v>371864</v>
      </c>
    </row>
    <row r="1663" spans="4:10" ht="16.5" hidden="1" customHeight="1" outlineLevel="1" x14ac:dyDescent="0.45">
      <c r="D1663" s="743">
        <v>2006</v>
      </c>
      <c r="E1663" s="744"/>
      <c r="F1663" s="744"/>
      <c r="G1663" s="744"/>
      <c r="H1663" s="745"/>
      <c r="I1663" s="60">
        <v>779630</v>
      </c>
      <c r="J1663" s="60">
        <v>779630</v>
      </c>
    </row>
    <row r="1664" spans="4:10" ht="16.5" hidden="1" customHeight="1" outlineLevel="1" x14ac:dyDescent="0.45">
      <c r="D1664" s="743">
        <v>2007</v>
      </c>
      <c r="E1664" s="744"/>
      <c r="F1664" s="744"/>
      <c r="G1664" s="744"/>
      <c r="H1664" s="745"/>
      <c r="I1664" s="60">
        <v>942805</v>
      </c>
      <c r="J1664" s="60">
        <v>942805</v>
      </c>
    </row>
    <row r="1665" spans="4:10" ht="16.5" hidden="1" customHeight="1" outlineLevel="1" x14ac:dyDescent="0.45">
      <c r="D1665" s="743">
        <v>2008</v>
      </c>
      <c r="E1665" s="744"/>
      <c r="F1665" s="744"/>
      <c r="G1665" s="744"/>
      <c r="H1665" s="745"/>
      <c r="I1665" s="60">
        <v>813023</v>
      </c>
      <c r="J1665" s="60">
        <v>813023</v>
      </c>
    </row>
    <row r="1666" spans="4:10" ht="16.5" hidden="1" customHeight="1" outlineLevel="1" x14ac:dyDescent="0.45">
      <c r="D1666" s="743">
        <v>2009</v>
      </c>
      <c r="E1666" s="744"/>
      <c r="F1666" s="744"/>
      <c r="G1666" s="744"/>
      <c r="H1666" s="745"/>
      <c r="I1666" s="60">
        <v>532191</v>
      </c>
      <c r="J1666" s="60">
        <v>532191</v>
      </c>
    </row>
    <row r="1667" spans="4:10" ht="16.5" hidden="1" customHeight="1" outlineLevel="1" x14ac:dyDescent="0.45">
      <c r="D1667" s="743">
        <v>2010</v>
      </c>
      <c r="E1667" s="744"/>
      <c r="F1667" s="744"/>
      <c r="G1667" s="744"/>
      <c r="H1667" s="745"/>
      <c r="I1667" s="60">
        <v>744096</v>
      </c>
      <c r="J1667" s="60">
        <v>744096</v>
      </c>
    </row>
    <row r="1668" spans="4:10" ht="16.5" hidden="1" customHeight="1" outlineLevel="1" x14ac:dyDescent="0.45">
      <c r="D1668" s="743">
        <v>2011</v>
      </c>
      <c r="E1668" s="744"/>
      <c r="F1668" s="744"/>
      <c r="G1668" s="744"/>
      <c r="H1668" s="745"/>
      <c r="I1668" s="60">
        <v>810854</v>
      </c>
      <c r="J1668" s="60">
        <v>810854</v>
      </c>
    </row>
    <row r="1669" spans="4:10" ht="16.5" hidden="1" customHeight="1" outlineLevel="1" x14ac:dyDescent="0.45">
      <c r="D1669" s="743">
        <v>2012</v>
      </c>
      <c r="E1669" s="744"/>
      <c r="F1669" s="744"/>
      <c r="G1669" s="744"/>
      <c r="H1669" s="745"/>
      <c r="I1669" s="60">
        <v>785757</v>
      </c>
      <c r="J1669" s="60">
        <v>785757</v>
      </c>
    </row>
    <row r="1670" spans="4:10" ht="16.5" hidden="1" customHeight="1" outlineLevel="1" x14ac:dyDescent="0.45">
      <c r="D1670" s="743">
        <v>2013</v>
      </c>
      <c r="E1670" s="744"/>
      <c r="F1670" s="744"/>
      <c r="G1670" s="744"/>
      <c r="H1670" s="745"/>
      <c r="I1670" s="60">
        <v>782721</v>
      </c>
      <c r="J1670" s="60">
        <v>782721</v>
      </c>
    </row>
    <row r="1671" spans="4:10" ht="16.5" hidden="1" customHeight="1" outlineLevel="1" x14ac:dyDescent="0.45">
      <c r="D1671" s="743">
        <v>2014</v>
      </c>
      <c r="E1671" s="744"/>
      <c r="F1671" s="744"/>
      <c r="G1671" s="744"/>
      <c r="H1671" s="745"/>
      <c r="I1671" s="60">
        <v>629230</v>
      </c>
      <c r="J1671" s="60">
        <v>629230</v>
      </c>
    </row>
    <row r="1672" spans="4:10" ht="16.5" hidden="1" customHeight="1" outlineLevel="1" x14ac:dyDescent="0.45">
      <c r="D1672" s="743">
        <v>2015</v>
      </c>
      <c r="E1672" s="744"/>
      <c r="F1672" s="744"/>
      <c r="G1672" s="744"/>
      <c r="H1672" s="745"/>
      <c r="I1672" s="60">
        <v>614808</v>
      </c>
      <c r="J1672" s="60">
        <v>614808</v>
      </c>
    </row>
    <row r="1673" spans="4:10" ht="16.5" hidden="1" customHeight="1" outlineLevel="1" x14ac:dyDescent="0.45">
      <c r="D1673" s="743">
        <v>2016</v>
      </c>
      <c r="E1673" s="744"/>
      <c r="F1673" s="744"/>
      <c r="G1673" s="744"/>
      <c r="H1673" s="745"/>
      <c r="I1673" s="60">
        <v>193494</v>
      </c>
      <c r="J1673" s="60">
        <v>193494</v>
      </c>
    </row>
    <row r="1674" spans="4:10" ht="16.5" hidden="1" customHeight="1" outlineLevel="1" x14ac:dyDescent="0.45">
      <c r="D1674" s="746" t="s">
        <v>145</v>
      </c>
      <c r="E1674" s="747"/>
      <c r="F1674" s="747"/>
      <c r="G1674" s="747"/>
      <c r="H1674" s="748"/>
      <c r="I1674" s="58">
        <v>13434474</v>
      </c>
      <c r="J1674" s="58">
        <v>13434474</v>
      </c>
    </row>
    <row r="1675" spans="4:10" hidden="1" outlineLevel="1" x14ac:dyDescent="0.45">
      <c r="D1675" s="749" t="s">
        <v>152</v>
      </c>
      <c r="E1675" s="749" t="s">
        <v>140</v>
      </c>
      <c r="F1675" s="749" t="s">
        <v>141</v>
      </c>
      <c r="G1675" s="749" t="s">
        <v>475</v>
      </c>
      <c r="H1675" s="56">
        <v>2002</v>
      </c>
      <c r="I1675" s="57">
        <v>12006</v>
      </c>
      <c r="J1675" s="57">
        <v>12006</v>
      </c>
    </row>
    <row r="1676" spans="4:10" hidden="1" outlineLevel="1" x14ac:dyDescent="0.45">
      <c r="D1676" s="750"/>
      <c r="E1676" s="750"/>
      <c r="F1676" s="750"/>
      <c r="G1676" s="750"/>
      <c r="H1676" s="56">
        <v>2003</v>
      </c>
      <c r="I1676" s="57">
        <v>130313</v>
      </c>
      <c r="J1676" s="57">
        <v>130313</v>
      </c>
    </row>
    <row r="1677" spans="4:10" hidden="1" outlineLevel="1" x14ac:dyDescent="0.45">
      <c r="D1677" s="750"/>
      <c r="E1677" s="750"/>
      <c r="F1677" s="750"/>
      <c r="G1677" s="750"/>
      <c r="H1677" s="56">
        <v>2004</v>
      </c>
      <c r="I1677" s="57">
        <v>213030</v>
      </c>
      <c r="J1677" s="57">
        <v>213030</v>
      </c>
    </row>
    <row r="1678" spans="4:10" hidden="1" outlineLevel="1" x14ac:dyDescent="0.45">
      <c r="D1678" s="750"/>
      <c r="E1678" s="750"/>
      <c r="F1678" s="750"/>
      <c r="G1678" s="750"/>
      <c r="H1678" s="56">
        <v>2005</v>
      </c>
      <c r="I1678" s="57">
        <v>241464</v>
      </c>
      <c r="J1678" s="57">
        <v>241464</v>
      </c>
    </row>
    <row r="1679" spans="4:10" hidden="1" outlineLevel="1" x14ac:dyDescent="0.45">
      <c r="D1679" s="750"/>
      <c r="E1679" s="750"/>
      <c r="F1679" s="750"/>
      <c r="G1679" s="750"/>
      <c r="H1679" s="56">
        <v>2006</v>
      </c>
      <c r="I1679" s="59">
        <v>0</v>
      </c>
      <c r="J1679" s="59">
        <v>0</v>
      </c>
    </row>
    <row r="1680" spans="4:10" hidden="1" outlineLevel="1" x14ac:dyDescent="0.45">
      <c r="D1680" s="750"/>
      <c r="E1680" s="750"/>
      <c r="F1680" s="750"/>
      <c r="G1680" s="751"/>
      <c r="H1680" s="56">
        <v>2007</v>
      </c>
      <c r="I1680" s="59">
        <v>0</v>
      </c>
      <c r="J1680" s="59">
        <v>0</v>
      </c>
    </row>
    <row r="1681" spans="4:10" ht="16.5" hidden="1" customHeight="1" outlineLevel="1" x14ac:dyDescent="0.45">
      <c r="D1681" s="750"/>
      <c r="E1681" s="750"/>
      <c r="F1681" s="750"/>
      <c r="G1681" s="746" t="s">
        <v>142</v>
      </c>
      <c r="H1681" s="748"/>
      <c r="I1681" s="58">
        <v>596813</v>
      </c>
      <c r="J1681" s="58">
        <v>596813</v>
      </c>
    </row>
    <row r="1682" spans="4:10" hidden="1" outlineLevel="1" x14ac:dyDescent="0.45">
      <c r="D1682" s="750"/>
      <c r="E1682" s="750"/>
      <c r="F1682" s="750"/>
      <c r="G1682" s="749" t="s">
        <v>476</v>
      </c>
      <c r="H1682" s="56">
        <v>2002</v>
      </c>
      <c r="I1682" s="57">
        <v>3880</v>
      </c>
      <c r="J1682" s="57">
        <v>3880</v>
      </c>
    </row>
    <row r="1683" spans="4:10" hidden="1" outlineLevel="1" x14ac:dyDescent="0.45">
      <c r="D1683" s="750"/>
      <c r="E1683" s="750"/>
      <c r="F1683" s="750"/>
      <c r="G1683" s="750"/>
      <c r="H1683" s="56">
        <v>2003</v>
      </c>
      <c r="I1683" s="57">
        <v>24990</v>
      </c>
      <c r="J1683" s="57">
        <v>24990</v>
      </c>
    </row>
    <row r="1684" spans="4:10" hidden="1" outlineLevel="1" x14ac:dyDescent="0.45">
      <c r="D1684" s="750"/>
      <c r="E1684" s="750"/>
      <c r="F1684" s="750"/>
      <c r="G1684" s="750"/>
      <c r="H1684" s="56">
        <v>2004</v>
      </c>
      <c r="I1684" s="57">
        <v>27673</v>
      </c>
      <c r="J1684" s="57">
        <v>27673</v>
      </c>
    </row>
    <row r="1685" spans="4:10" hidden="1" outlineLevel="1" x14ac:dyDescent="0.45">
      <c r="D1685" s="750"/>
      <c r="E1685" s="750"/>
      <c r="F1685" s="750"/>
      <c r="G1685" s="750"/>
      <c r="H1685" s="56">
        <v>2005</v>
      </c>
      <c r="I1685" s="57">
        <v>26481</v>
      </c>
      <c r="J1685" s="57">
        <v>26481</v>
      </c>
    </row>
    <row r="1686" spans="4:10" hidden="1" outlineLevel="1" x14ac:dyDescent="0.45">
      <c r="D1686" s="750"/>
      <c r="E1686" s="750"/>
      <c r="F1686" s="750"/>
      <c r="G1686" s="750"/>
      <c r="H1686" s="56">
        <v>2006</v>
      </c>
      <c r="I1686" s="59">
        <v>0</v>
      </c>
      <c r="J1686" s="59">
        <v>0</v>
      </c>
    </row>
    <row r="1687" spans="4:10" hidden="1" outlineLevel="1" x14ac:dyDescent="0.45">
      <c r="D1687" s="750"/>
      <c r="E1687" s="750"/>
      <c r="F1687" s="750"/>
      <c r="G1687" s="751"/>
      <c r="H1687" s="56">
        <v>2007</v>
      </c>
      <c r="I1687" s="59">
        <v>0</v>
      </c>
      <c r="J1687" s="59">
        <v>0</v>
      </c>
    </row>
    <row r="1688" spans="4:10" ht="16.5" hidden="1" customHeight="1" outlineLevel="1" x14ac:dyDescent="0.45">
      <c r="D1688" s="750"/>
      <c r="E1688" s="750"/>
      <c r="F1688" s="750"/>
      <c r="G1688" s="746" t="s">
        <v>142</v>
      </c>
      <c r="H1688" s="748"/>
      <c r="I1688" s="58">
        <v>83024</v>
      </c>
      <c r="J1688" s="58">
        <v>83024</v>
      </c>
    </row>
    <row r="1689" spans="4:10" hidden="1" outlineLevel="1" x14ac:dyDescent="0.45">
      <c r="D1689" s="750"/>
      <c r="E1689" s="750"/>
      <c r="F1689" s="750"/>
      <c r="G1689" s="749" t="s">
        <v>477</v>
      </c>
      <c r="H1689" s="56">
        <v>2002</v>
      </c>
      <c r="I1689" s="59">
        <v>60</v>
      </c>
      <c r="J1689" s="59">
        <v>60</v>
      </c>
    </row>
    <row r="1690" spans="4:10" hidden="1" outlineLevel="1" x14ac:dyDescent="0.45">
      <c r="D1690" s="750"/>
      <c r="E1690" s="750"/>
      <c r="F1690" s="750"/>
      <c r="G1690" s="750"/>
      <c r="H1690" s="56">
        <v>2003</v>
      </c>
      <c r="I1690" s="57">
        <v>17066</v>
      </c>
      <c r="J1690" s="57">
        <v>17066</v>
      </c>
    </row>
    <row r="1691" spans="4:10" hidden="1" outlineLevel="1" x14ac:dyDescent="0.45">
      <c r="D1691" s="750"/>
      <c r="E1691" s="750"/>
      <c r="F1691" s="750"/>
      <c r="G1691" s="750"/>
      <c r="H1691" s="56">
        <v>2004</v>
      </c>
      <c r="I1691" s="57">
        <v>14094</v>
      </c>
      <c r="J1691" s="57">
        <v>14094</v>
      </c>
    </row>
    <row r="1692" spans="4:10" hidden="1" outlineLevel="1" x14ac:dyDescent="0.45">
      <c r="D1692" s="750"/>
      <c r="E1692" s="750"/>
      <c r="F1692" s="750"/>
      <c r="G1692" s="750"/>
      <c r="H1692" s="56">
        <v>2005</v>
      </c>
      <c r="I1692" s="57">
        <v>6979</v>
      </c>
      <c r="J1692" s="57">
        <v>6979</v>
      </c>
    </row>
    <row r="1693" spans="4:10" hidden="1" outlineLevel="1" x14ac:dyDescent="0.45">
      <c r="D1693" s="750"/>
      <c r="E1693" s="750"/>
      <c r="F1693" s="750"/>
      <c r="G1693" s="750"/>
      <c r="H1693" s="56">
        <v>2006</v>
      </c>
      <c r="I1693" s="59">
        <v>0</v>
      </c>
      <c r="J1693" s="59">
        <v>0</v>
      </c>
    </row>
    <row r="1694" spans="4:10" hidden="1" outlineLevel="1" x14ac:dyDescent="0.45">
      <c r="D1694" s="750"/>
      <c r="E1694" s="750"/>
      <c r="F1694" s="750"/>
      <c r="G1694" s="751"/>
      <c r="H1694" s="56">
        <v>2007</v>
      </c>
      <c r="I1694" s="59">
        <v>0</v>
      </c>
      <c r="J1694" s="59">
        <v>0</v>
      </c>
    </row>
    <row r="1695" spans="4:10" ht="16.5" hidden="1" customHeight="1" outlineLevel="1" x14ac:dyDescent="0.45">
      <c r="D1695" s="750"/>
      <c r="E1695" s="750"/>
      <c r="F1695" s="751"/>
      <c r="G1695" s="746" t="s">
        <v>142</v>
      </c>
      <c r="H1695" s="748"/>
      <c r="I1695" s="58">
        <v>38199</v>
      </c>
      <c r="J1695" s="58">
        <v>38199</v>
      </c>
    </row>
    <row r="1696" spans="4:10" ht="16.5" hidden="1" customHeight="1" outlineLevel="1" x14ac:dyDescent="0.45">
      <c r="D1696" s="750"/>
      <c r="E1696" s="750"/>
      <c r="F1696" s="743">
        <v>1991</v>
      </c>
      <c r="G1696" s="744"/>
      <c r="H1696" s="745"/>
      <c r="I1696" s="63">
        <v>0</v>
      </c>
      <c r="J1696" s="64">
        <v>0</v>
      </c>
    </row>
    <row r="1697" spans="4:10" ht="16.5" hidden="1" customHeight="1" outlineLevel="1" x14ac:dyDescent="0.45">
      <c r="D1697" s="750"/>
      <c r="E1697" s="750"/>
      <c r="F1697" s="743">
        <v>1992</v>
      </c>
      <c r="G1697" s="744"/>
      <c r="H1697" s="745"/>
      <c r="I1697" s="63">
        <v>0</v>
      </c>
      <c r="J1697" s="64">
        <v>0</v>
      </c>
    </row>
    <row r="1698" spans="4:10" ht="16.5" hidden="1" customHeight="1" outlineLevel="1" x14ac:dyDescent="0.45">
      <c r="D1698" s="750"/>
      <c r="E1698" s="750"/>
      <c r="F1698" s="743">
        <v>1993</v>
      </c>
      <c r="G1698" s="744"/>
      <c r="H1698" s="745"/>
      <c r="I1698" s="63">
        <v>0</v>
      </c>
      <c r="J1698" s="64">
        <v>0</v>
      </c>
    </row>
    <row r="1699" spans="4:10" ht="16.5" hidden="1" customHeight="1" outlineLevel="1" x14ac:dyDescent="0.45">
      <c r="D1699" s="750"/>
      <c r="E1699" s="750"/>
      <c r="F1699" s="743">
        <v>1994</v>
      </c>
      <c r="G1699" s="744"/>
      <c r="H1699" s="745"/>
      <c r="I1699" s="63">
        <v>0</v>
      </c>
      <c r="J1699" s="64">
        <v>0</v>
      </c>
    </row>
    <row r="1700" spans="4:10" ht="16.5" hidden="1" customHeight="1" outlineLevel="1" x14ac:dyDescent="0.45">
      <c r="D1700" s="750"/>
      <c r="E1700" s="750"/>
      <c r="F1700" s="743">
        <v>1995</v>
      </c>
      <c r="G1700" s="744"/>
      <c r="H1700" s="745"/>
      <c r="I1700" s="63">
        <v>0</v>
      </c>
      <c r="J1700" s="64">
        <v>0</v>
      </c>
    </row>
    <row r="1701" spans="4:10" ht="16.5" hidden="1" customHeight="1" outlineLevel="1" x14ac:dyDescent="0.45">
      <c r="D1701" s="750"/>
      <c r="E1701" s="750"/>
      <c r="F1701" s="743">
        <v>1996</v>
      </c>
      <c r="G1701" s="744"/>
      <c r="H1701" s="745"/>
      <c r="I1701" s="63">
        <v>0</v>
      </c>
      <c r="J1701" s="64">
        <v>0</v>
      </c>
    </row>
    <row r="1702" spans="4:10" ht="16.5" hidden="1" customHeight="1" outlineLevel="1" x14ac:dyDescent="0.45">
      <c r="D1702" s="750"/>
      <c r="E1702" s="750"/>
      <c r="F1702" s="743">
        <v>1997</v>
      </c>
      <c r="G1702" s="744"/>
      <c r="H1702" s="745"/>
      <c r="I1702" s="63">
        <v>0</v>
      </c>
      <c r="J1702" s="64">
        <v>0</v>
      </c>
    </row>
    <row r="1703" spans="4:10" ht="16.5" hidden="1" customHeight="1" outlineLevel="1" x14ac:dyDescent="0.45">
      <c r="D1703" s="750"/>
      <c r="E1703" s="750"/>
      <c r="F1703" s="743">
        <v>1998</v>
      </c>
      <c r="G1703" s="744"/>
      <c r="H1703" s="745"/>
      <c r="I1703" s="63">
        <v>0</v>
      </c>
      <c r="J1703" s="64">
        <v>0</v>
      </c>
    </row>
    <row r="1704" spans="4:10" ht="16.5" hidden="1" customHeight="1" outlineLevel="1" x14ac:dyDescent="0.45">
      <c r="D1704" s="750"/>
      <c r="E1704" s="750"/>
      <c r="F1704" s="743">
        <v>1999</v>
      </c>
      <c r="G1704" s="744"/>
      <c r="H1704" s="745"/>
      <c r="I1704" s="63">
        <v>0</v>
      </c>
      <c r="J1704" s="64">
        <v>0</v>
      </c>
    </row>
    <row r="1705" spans="4:10" ht="16.5" hidden="1" customHeight="1" outlineLevel="1" x14ac:dyDescent="0.45">
      <c r="D1705" s="750"/>
      <c r="E1705" s="750"/>
      <c r="F1705" s="743">
        <v>2000</v>
      </c>
      <c r="G1705" s="744"/>
      <c r="H1705" s="745"/>
      <c r="I1705" s="63">
        <v>0</v>
      </c>
      <c r="J1705" s="64">
        <v>0</v>
      </c>
    </row>
    <row r="1706" spans="4:10" ht="16.5" hidden="1" customHeight="1" outlineLevel="1" x14ac:dyDescent="0.45">
      <c r="D1706" s="750"/>
      <c r="E1706" s="750"/>
      <c r="F1706" s="743">
        <v>2001</v>
      </c>
      <c r="G1706" s="744"/>
      <c r="H1706" s="745"/>
      <c r="I1706" s="63">
        <v>0</v>
      </c>
      <c r="J1706" s="64">
        <v>0</v>
      </c>
    </row>
    <row r="1707" spans="4:10" ht="16.5" hidden="1" customHeight="1" outlineLevel="1" x14ac:dyDescent="0.45">
      <c r="D1707" s="750"/>
      <c r="E1707" s="750"/>
      <c r="F1707" s="743">
        <v>2002</v>
      </c>
      <c r="G1707" s="744"/>
      <c r="H1707" s="745"/>
      <c r="I1707" s="60">
        <v>15946</v>
      </c>
      <c r="J1707" s="61">
        <v>15946</v>
      </c>
    </row>
    <row r="1708" spans="4:10" ht="16.5" hidden="1" customHeight="1" outlineLevel="1" x14ac:dyDescent="0.45">
      <c r="D1708" s="750"/>
      <c r="E1708" s="750"/>
      <c r="F1708" s="743">
        <v>2003</v>
      </c>
      <c r="G1708" s="744"/>
      <c r="H1708" s="745"/>
      <c r="I1708" s="60">
        <v>172369</v>
      </c>
      <c r="J1708" s="61">
        <v>172369</v>
      </c>
    </row>
    <row r="1709" spans="4:10" ht="16.5" hidden="1" customHeight="1" outlineLevel="1" x14ac:dyDescent="0.45">
      <c r="D1709" s="750"/>
      <c r="E1709" s="750"/>
      <c r="F1709" s="743">
        <v>2004</v>
      </c>
      <c r="G1709" s="744"/>
      <c r="H1709" s="745"/>
      <c r="I1709" s="60">
        <v>254797</v>
      </c>
      <c r="J1709" s="61">
        <v>254797</v>
      </c>
    </row>
    <row r="1710" spans="4:10" ht="16.5" hidden="1" customHeight="1" outlineLevel="1" x14ac:dyDescent="0.45">
      <c r="D1710" s="750"/>
      <c r="E1710" s="750"/>
      <c r="F1710" s="743">
        <v>2005</v>
      </c>
      <c r="G1710" s="744"/>
      <c r="H1710" s="745"/>
      <c r="I1710" s="60">
        <v>274924</v>
      </c>
      <c r="J1710" s="61">
        <v>274924</v>
      </c>
    </row>
    <row r="1711" spans="4:10" ht="16.5" hidden="1" customHeight="1" outlineLevel="1" x14ac:dyDescent="0.45">
      <c r="D1711" s="750"/>
      <c r="E1711" s="750"/>
      <c r="F1711" s="743">
        <v>2006</v>
      </c>
      <c r="G1711" s="744"/>
      <c r="H1711" s="745"/>
      <c r="I1711" s="63">
        <v>0</v>
      </c>
      <c r="J1711" s="64">
        <v>0</v>
      </c>
    </row>
    <row r="1712" spans="4:10" ht="16.5" hidden="1" customHeight="1" outlineLevel="1" x14ac:dyDescent="0.45">
      <c r="D1712" s="750"/>
      <c r="E1712" s="750"/>
      <c r="F1712" s="743">
        <v>2007</v>
      </c>
      <c r="G1712" s="744"/>
      <c r="H1712" s="745"/>
      <c r="I1712" s="63">
        <v>0</v>
      </c>
      <c r="J1712" s="64">
        <v>0</v>
      </c>
    </row>
    <row r="1713" spans="4:10" ht="16.5" hidden="1" customHeight="1" outlineLevel="1" x14ac:dyDescent="0.45">
      <c r="D1713" s="750"/>
      <c r="E1713" s="750"/>
      <c r="F1713" s="743">
        <v>2008</v>
      </c>
      <c r="G1713" s="744"/>
      <c r="H1713" s="745"/>
      <c r="I1713" s="63">
        <v>0</v>
      </c>
      <c r="J1713" s="64">
        <v>0</v>
      </c>
    </row>
    <row r="1714" spans="4:10" ht="16.5" hidden="1" customHeight="1" outlineLevel="1" x14ac:dyDescent="0.45">
      <c r="D1714" s="750"/>
      <c r="E1714" s="750"/>
      <c r="F1714" s="743">
        <v>2009</v>
      </c>
      <c r="G1714" s="744"/>
      <c r="H1714" s="745"/>
      <c r="I1714" s="63">
        <v>0</v>
      </c>
      <c r="J1714" s="64">
        <v>0</v>
      </c>
    </row>
    <row r="1715" spans="4:10" ht="16.5" hidden="1" customHeight="1" outlineLevel="1" x14ac:dyDescent="0.45">
      <c r="D1715" s="750"/>
      <c r="E1715" s="750"/>
      <c r="F1715" s="743">
        <v>2010</v>
      </c>
      <c r="G1715" s="744"/>
      <c r="H1715" s="745"/>
      <c r="I1715" s="63">
        <v>0</v>
      </c>
      <c r="J1715" s="64">
        <v>0</v>
      </c>
    </row>
    <row r="1716" spans="4:10" ht="16.5" hidden="1" customHeight="1" outlineLevel="1" x14ac:dyDescent="0.45">
      <c r="D1716" s="750"/>
      <c r="E1716" s="750"/>
      <c r="F1716" s="743">
        <v>2011</v>
      </c>
      <c r="G1716" s="744"/>
      <c r="H1716" s="745"/>
      <c r="I1716" s="63">
        <v>0</v>
      </c>
      <c r="J1716" s="64">
        <v>0</v>
      </c>
    </row>
    <row r="1717" spans="4:10" ht="16.5" hidden="1" customHeight="1" outlineLevel="1" x14ac:dyDescent="0.45">
      <c r="D1717" s="750"/>
      <c r="E1717" s="750"/>
      <c r="F1717" s="743">
        <v>2012</v>
      </c>
      <c r="G1717" s="744"/>
      <c r="H1717" s="745"/>
      <c r="I1717" s="63">
        <v>0</v>
      </c>
      <c r="J1717" s="64">
        <v>0</v>
      </c>
    </row>
    <row r="1718" spans="4:10" ht="16.5" hidden="1" customHeight="1" outlineLevel="1" x14ac:dyDescent="0.45">
      <c r="D1718" s="750"/>
      <c r="E1718" s="750"/>
      <c r="F1718" s="743">
        <v>2013</v>
      </c>
      <c r="G1718" s="744"/>
      <c r="H1718" s="745"/>
      <c r="I1718" s="63">
        <v>0</v>
      </c>
      <c r="J1718" s="64">
        <v>0</v>
      </c>
    </row>
    <row r="1719" spans="4:10" ht="16.5" hidden="1" customHeight="1" outlineLevel="1" x14ac:dyDescent="0.45">
      <c r="D1719" s="750"/>
      <c r="E1719" s="750"/>
      <c r="F1719" s="743">
        <v>2014</v>
      </c>
      <c r="G1719" s="744"/>
      <c r="H1719" s="745"/>
      <c r="I1719" s="63">
        <v>0</v>
      </c>
      <c r="J1719" s="64">
        <v>0</v>
      </c>
    </row>
    <row r="1720" spans="4:10" ht="16.5" hidden="1" customHeight="1" outlineLevel="1" x14ac:dyDescent="0.45">
      <c r="D1720" s="750"/>
      <c r="E1720" s="750"/>
      <c r="F1720" s="743">
        <v>2015</v>
      </c>
      <c r="G1720" s="744"/>
      <c r="H1720" s="745"/>
      <c r="I1720" s="63">
        <v>0</v>
      </c>
      <c r="J1720" s="64">
        <v>0</v>
      </c>
    </row>
    <row r="1721" spans="4:10" ht="16.5" hidden="1" customHeight="1" outlineLevel="1" x14ac:dyDescent="0.45">
      <c r="D1721" s="750"/>
      <c r="E1721" s="750"/>
      <c r="F1721" s="743">
        <v>2016</v>
      </c>
      <c r="G1721" s="744"/>
      <c r="H1721" s="745"/>
      <c r="I1721" s="63">
        <v>0</v>
      </c>
      <c r="J1721" s="64">
        <v>0</v>
      </c>
    </row>
    <row r="1722" spans="4:10" ht="16.5" hidden="1" customHeight="1" outlineLevel="1" x14ac:dyDescent="0.45">
      <c r="D1722" s="750"/>
      <c r="E1722" s="751"/>
      <c r="F1722" s="746" t="s">
        <v>145</v>
      </c>
      <c r="G1722" s="747"/>
      <c r="H1722" s="748"/>
      <c r="I1722" s="58">
        <v>718036</v>
      </c>
      <c r="J1722" s="58">
        <v>718036</v>
      </c>
    </row>
    <row r="1723" spans="4:10" ht="16.5" hidden="1" customHeight="1" outlineLevel="1" x14ac:dyDescent="0.45">
      <c r="D1723" s="750"/>
      <c r="E1723" s="743">
        <v>1991</v>
      </c>
      <c r="F1723" s="744"/>
      <c r="G1723" s="744"/>
      <c r="H1723" s="745"/>
      <c r="I1723" s="63">
        <v>0</v>
      </c>
      <c r="J1723" s="64">
        <v>0</v>
      </c>
    </row>
    <row r="1724" spans="4:10" ht="16.5" hidden="1" customHeight="1" outlineLevel="1" x14ac:dyDescent="0.45">
      <c r="D1724" s="750"/>
      <c r="E1724" s="743">
        <v>1992</v>
      </c>
      <c r="F1724" s="744"/>
      <c r="G1724" s="744"/>
      <c r="H1724" s="745"/>
      <c r="I1724" s="63">
        <v>0</v>
      </c>
      <c r="J1724" s="64">
        <v>0</v>
      </c>
    </row>
    <row r="1725" spans="4:10" ht="16.5" hidden="1" customHeight="1" outlineLevel="1" x14ac:dyDescent="0.45">
      <c r="D1725" s="750"/>
      <c r="E1725" s="743">
        <v>1993</v>
      </c>
      <c r="F1725" s="744"/>
      <c r="G1725" s="744"/>
      <c r="H1725" s="745"/>
      <c r="I1725" s="63">
        <v>0</v>
      </c>
      <c r="J1725" s="64">
        <v>0</v>
      </c>
    </row>
    <row r="1726" spans="4:10" ht="16.5" hidden="1" customHeight="1" outlineLevel="1" x14ac:dyDescent="0.45">
      <c r="D1726" s="750"/>
      <c r="E1726" s="743">
        <v>1994</v>
      </c>
      <c r="F1726" s="744"/>
      <c r="G1726" s="744"/>
      <c r="H1726" s="745"/>
      <c r="I1726" s="63">
        <v>0</v>
      </c>
      <c r="J1726" s="64">
        <v>0</v>
      </c>
    </row>
    <row r="1727" spans="4:10" ht="16.5" hidden="1" customHeight="1" outlineLevel="1" x14ac:dyDescent="0.45">
      <c r="D1727" s="750"/>
      <c r="E1727" s="743">
        <v>1995</v>
      </c>
      <c r="F1727" s="744"/>
      <c r="G1727" s="744"/>
      <c r="H1727" s="745"/>
      <c r="I1727" s="63">
        <v>0</v>
      </c>
      <c r="J1727" s="64">
        <v>0</v>
      </c>
    </row>
    <row r="1728" spans="4:10" ht="16.5" hidden="1" customHeight="1" outlineLevel="1" x14ac:dyDescent="0.45">
      <c r="D1728" s="750"/>
      <c r="E1728" s="743">
        <v>1996</v>
      </c>
      <c r="F1728" s="744"/>
      <c r="G1728" s="744"/>
      <c r="H1728" s="745"/>
      <c r="I1728" s="63">
        <v>0</v>
      </c>
      <c r="J1728" s="64">
        <v>0</v>
      </c>
    </row>
    <row r="1729" spans="4:10" ht="16.5" hidden="1" customHeight="1" outlineLevel="1" x14ac:dyDescent="0.45">
      <c r="D1729" s="750"/>
      <c r="E1729" s="743">
        <v>1997</v>
      </c>
      <c r="F1729" s="744"/>
      <c r="G1729" s="744"/>
      <c r="H1729" s="745"/>
      <c r="I1729" s="63">
        <v>0</v>
      </c>
      <c r="J1729" s="64">
        <v>0</v>
      </c>
    </row>
    <row r="1730" spans="4:10" ht="16.5" hidden="1" customHeight="1" outlineLevel="1" x14ac:dyDescent="0.45">
      <c r="D1730" s="750"/>
      <c r="E1730" s="743">
        <v>1998</v>
      </c>
      <c r="F1730" s="744"/>
      <c r="G1730" s="744"/>
      <c r="H1730" s="745"/>
      <c r="I1730" s="63">
        <v>0</v>
      </c>
      <c r="J1730" s="64">
        <v>0</v>
      </c>
    </row>
    <row r="1731" spans="4:10" ht="16.5" hidden="1" customHeight="1" outlineLevel="1" x14ac:dyDescent="0.45">
      <c r="D1731" s="750"/>
      <c r="E1731" s="743">
        <v>1999</v>
      </c>
      <c r="F1731" s="744"/>
      <c r="G1731" s="744"/>
      <c r="H1731" s="745"/>
      <c r="I1731" s="63">
        <v>0</v>
      </c>
      <c r="J1731" s="64">
        <v>0</v>
      </c>
    </row>
    <row r="1732" spans="4:10" ht="16.5" hidden="1" customHeight="1" outlineLevel="1" x14ac:dyDescent="0.45">
      <c r="D1732" s="750"/>
      <c r="E1732" s="743">
        <v>2000</v>
      </c>
      <c r="F1732" s="744"/>
      <c r="G1732" s="744"/>
      <c r="H1732" s="745"/>
      <c r="I1732" s="63">
        <v>0</v>
      </c>
      <c r="J1732" s="64">
        <v>0</v>
      </c>
    </row>
    <row r="1733" spans="4:10" ht="16.5" hidden="1" customHeight="1" outlineLevel="1" x14ac:dyDescent="0.45">
      <c r="D1733" s="750"/>
      <c r="E1733" s="743">
        <v>2001</v>
      </c>
      <c r="F1733" s="744"/>
      <c r="G1733" s="744"/>
      <c r="H1733" s="745"/>
      <c r="I1733" s="63">
        <v>0</v>
      </c>
      <c r="J1733" s="64">
        <v>0</v>
      </c>
    </row>
    <row r="1734" spans="4:10" ht="16.5" hidden="1" customHeight="1" outlineLevel="1" x14ac:dyDescent="0.45">
      <c r="D1734" s="750"/>
      <c r="E1734" s="743">
        <v>2002</v>
      </c>
      <c r="F1734" s="744"/>
      <c r="G1734" s="744"/>
      <c r="H1734" s="745"/>
      <c r="I1734" s="60">
        <v>15946</v>
      </c>
      <c r="J1734" s="61">
        <v>15946</v>
      </c>
    </row>
    <row r="1735" spans="4:10" ht="16.5" hidden="1" customHeight="1" outlineLevel="1" x14ac:dyDescent="0.45">
      <c r="D1735" s="750"/>
      <c r="E1735" s="743">
        <v>2003</v>
      </c>
      <c r="F1735" s="744"/>
      <c r="G1735" s="744"/>
      <c r="H1735" s="745"/>
      <c r="I1735" s="60">
        <v>172369</v>
      </c>
      <c r="J1735" s="61">
        <v>172369</v>
      </c>
    </row>
    <row r="1736" spans="4:10" ht="16.5" hidden="1" customHeight="1" outlineLevel="1" x14ac:dyDescent="0.45">
      <c r="D1736" s="750"/>
      <c r="E1736" s="743">
        <v>2004</v>
      </c>
      <c r="F1736" s="744"/>
      <c r="G1736" s="744"/>
      <c r="H1736" s="745"/>
      <c r="I1736" s="60">
        <v>254797</v>
      </c>
      <c r="J1736" s="61">
        <v>254797</v>
      </c>
    </row>
    <row r="1737" spans="4:10" ht="16.5" hidden="1" customHeight="1" outlineLevel="1" x14ac:dyDescent="0.45">
      <c r="D1737" s="750"/>
      <c r="E1737" s="743">
        <v>2005</v>
      </c>
      <c r="F1737" s="744"/>
      <c r="G1737" s="744"/>
      <c r="H1737" s="745"/>
      <c r="I1737" s="60">
        <v>274924</v>
      </c>
      <c r="J1737" s="61">
        <v>274924</v>
      </c>
    </row>
    <row r="1738" spans="4:10" ht="16.5" hidden="1" customHeight="1" outlineLevel="1" x14ac:dyDescent="0.45">
      <c r="D1738" s="750"/>
      <c r="E1738" s="743">
        <v>2006</v>
      </c>
      <c r="F1738" s="744"/>
      <c r="G1738" s="744"/>
      <c r="H1738" s="745"/>
      <c r="I1738" s="63">
        <v>0</v>
      </c>
      <c r="J1738" s="64">
        <v>0</v>
      </c>
    </row>
    <row r="1739" spans="4:10" ht="16.5" hidden="1" customHeight="1" outlineLevel="1" x14ac:dyDescent="0.45">
      <c r="D1739" s="750"/>
      <c r="E1739" s="743">
        <v>2007</v>
      </c>
      <c r="F1739" s="744"/>
      <c r="G1739" s="744"/>
      <c r="H1739" s="745"/>
      <c r="I1739" s="63">
        <v>0</v>
      </c>
      <c r="J1739" s="64">
        <v>0</v>
      </c>
    </row>
    <row r="1740" spans="4:10" ht="16.5" hidden="1" customHeight="1" outlineLevel="1" x14ac:dyDescent="0.45">
      <c r="D1740" s="750"/>
      <c r="E1740" s="743">
        <v>2008</v>
      </c>
      <c r="F1740" s="744"/>
      <c r="G1740" s="744"/>
      <c r="H1740" s="745"/>
      <c r="I1740" s="63">
        <v>0</v>
      </c>
      <c r="J1740" s="64">
        <v>0</v>
      </c>
    </row>
    <row r="1741" spans="4:10" ht="16.5" hidden="1" customHeight="1" outlineLevel="1" x14ac:dyDescent="0.45">
      <c r="D1741" s="750"/>
      <c r="E1741" s="743">
        <v>2009</v>
      </c>
      <c r="F1741" s="744"/>
      <c r="G1741" s="744"/>
      <c r="H1741" s="745"/>
      <c r="I1741" s="63">
        <v>0</v>
      </c>
      <c r="J1741" s="64">
        <v>0</v>
      </c>
    </row>
    <row r="1742" spans="4:10" ht="16.5" hidden="1" customHeight="1" outlineLevel="1" x14ac:dyDescent="0.45">
      <c r="D1742" s="750"/>
      <c r="E1742" s="743">
        <v>2010</v>
      </c>
      <c r="F1742" s="744"/>
      <c r="G1742" s="744"/>
      <c r="H1742" s="745"/>
      <c r="I1742" s="63">
        <v>0</v>
      </c>
      <c r="J1742" s="64">
        <v>0</v>
      </c>
    </row>
    <row r="1743" spans="4:10" ht="16.5" hidden="1" customHeight="1" outlineLevel="1" x14ac:dyDescent="0.45">
      <c r="D1743" s="750"/>
      <c r="E1743" s="743">
        <v>2011</v>
      </c>
      <c r="F1743" s="744"/>
      <c r="G1743" s="744"/>
      <c r="H1743" s="745"/>
      <c r="I1743" s="63">
        <v>0</v>
      </c>
      <c r="J1743" s="64">
        <v>0</v>
      </c>
    </row>
    <row r="1744" spans="4:10" ht="16.5" hidden="1" customHeight="1" outlineLevel="1" x14ac:dyDescent="0.45">
      <c r="D1744" s="750"/>
      <c r="E1744" s="743">
        <v>2012</v>
      </c>
      <c r="F1744" s="744"/>
      <c r="G1744" s="744"/>
      <c r="H1744" s="745"/>
      <c r="I1744" s="63">
        <v>0</v>
      </c>
      <c r="J1744" s="64">
        <v>0</v>
      </c>
    </row>
    <row r="1745" spans="4:10" ht="16.5" hidden="1" customHeight="1" outlineLevel="1" x14ac:dyDescent="0.45">
      <c r="D1745" s="750"/>
      <c r="E1745" s="743">
        <v>2013</v>
      </c>
      <c r="F1745" s="744"/>
      <c r="G1745" s="744"/>
      <c r="H1745" s="745"/>
      <c r="I1745" s="63">
        <v>0</v>
      </c>
      <c r="J1745" s="64">
        <v>0</v>
      </c>
    </row>
    <row r="1746" spans="4:10" ht="16.5" hidden="1" customHeight="1" outlineLevel="1" x14ac:dyDescent="0.45">
      <c r="D1746" s="750"/>
      <c r="E1746" s="743">
        <v>2014</v>
      </c>
      <c r="F1746" s="744"/>
      <c r="G1746" s="744"/>
      <c r="H1746" s="745"/>
      <c r="I1746" s="63">
        <v>0</v>
      </c>
      <c r="J1746" s="64">
        <v>0</v>
      </c>
    </row>
    <row r="1747" spans="4:10" ht="16.5" hidden="1" customHeight="1" outlineLevel="1" x14ac:dyDescent="0.45">
      <c r="D1747" s="750"/>
      <c r="E1747" s="743">
        <v>2015</v>
      </c>
      <c r="F1747" s="744"/>
      <c r="G1747" s="744"/>
      <c r="H1747" s="745"/>
      <c r="I1747" s="63">
        <v>0</v>
      </c>
      <c r="J1747" s="64">
        <v>0</v>
      </c>
    </row>
    <row r="1748" spans="4:10" ht="16.5" hidden="1" customHeight="1" outlineLevel="1" x14ac:dyDescent="0.45">
      <c r="D1748" s="750"/>
      <c r="E1748" s="743">
        <v>2016</v>
      </c>
      <c r="F1748" s="744"/>
      <c r="G1748" s="744"/>
      <c r="H1748" s="745"/>
      <c r="I1748" s="63">
        <v>0</v>
      </c>
      <c r="J1748" s="64">
        <v>0</v>
      </c>
    </row>
    <row r="1749" spans="4:10" ht="16.5" hidden="1" customHeight="1" outlineLevel="1" x14ac:dyDescent="0.45">
      <c r="D1749" s="751"/>
      <c r="E1749" s="746" t="s">
        <v>145</v>
      </c>
      <c r="F1749" s="747"/>
      <c r="G1749" s="747"/>
      <c r="H1749" s="748"/>
      <c r="I1749" s="58">
        <v>718036</v>
      </c>
      <c r="J1749" s="58">
        <v>718036</v>
      </c>
    </row>
    <row r="1750" spans="4:10" ht="16.5" hidden="1" customHeight="1" outlineLevel="1" x14ac:dyDescent="0.45">
      <c r="D1750" s="743">
        <v>1991</v>
      </c>
      <c r="E1750" s="744"/>
      <c r="F1750" s="744"/>
      <c r="G1750" s="744"/>
      <c r="H1750" s="745"/>
      <c r="I1750" s="63">
        <v>0</v>
      </c>
      <c r="J1750" s="63">
        <v>0</v>
      </c>
    </row>
    <row r="1751" spans="4:10" ht="16.5" hidden="1" customHeight="1" outlineLevel="1" x14ac:dyDescent="0.45">
      <c r="D1751" s="743">
        <v>1992</v>
      </c>
      <c r="E1751" s="744"/>
      <c r="F1751" s="744"/>
      <c r="G1751" s="744"/>
      <c r="H1751" s="745"/>
      <c r="I1751" s="63">
        <v>0</v>
      </c>
      <c r="J1751" s="63">
        <v>0</v>
      </c>
    </row>
    <row r="1752" spans="4:10" ht="16.5" hidden="1" customHeight="1" outlineLevel="1" x14ac:dyDescent="0.45">
      <c r="D1752" s="743">
        <v>1993</v>
      </c>
      <c r="E1752" s="744"/>
      <c r="F1752" s="744"/>
      <c r="G1752" s="744"/>
      <c r="H1752" s="745"/>
      <c r="I1752" s="63">
        <v>0</v>
      </c>
      <c r="J1752" s="63">
        <v>0</v>
      </c>
    </row>
    <row r="1753" spans="4:10" ht="16.5" hidden="1" customHeight="1" outlineLevel="1" x14ac:dyDescent="0.45">
      <c r="D1753" s="743">
        <v>1994</v>
      </c>
      <c r="E1753" s="744"/>
      <c r="F1753" s="744"/>
      <c r="G1753" s="744"/>
      <c r="H1753" s="745"/>
      <c r="I1753" s="63">
        <v>0</v>
      </c>
      <c r="J1753" s="63">
        <v>0</v>
      </c>
    </row>
    <row r="1754" spans="4:10" ht="16.5" hidden="1" customHeight="1" outlineLevel="1" x14ac:dyDescent="0.45">
      <c r="D1754" s="743">
        <v>1995</v>
      </c>
      <c r="E1754" s="744"/>
      <c r="F1754" s="744"/>
      <c r="G1754" s="744"/>
      <c r="H1754" s="745"/>
      <c r="I1754" s="63">
        <v>0</v>
      </c>
      <c r="J1754" s="63">
        <v>0</v>
      </c>
    </row>
    <row r="1755" spans="4:10" ht="16.5" hidden="1" customHeight="1" outlineLevel="1" x14ac:dyDescent="0.45">
      <c r="D1755" s="743">
        <v>1996</v>
      </c>
      <c r="E1755" s="744"/>
      <c r="F1755" s="744"/>
      <c r="G1755" s="744"/>
      <c r="H1755" s="745"/>
      <c r="I1755" s="63">
        <v>0</v>
      </c>
      <c r="J1755" s="63">
        <v>0</v>
      </c>
    </row>
    <row r="1756" spans="4:10" ht="16.5" hidden="1" customHeight="1" outlineLevel="1" x14ac:dyDescent="0.45">
      <c r="D1756" s="743">
        <v>1997</v>
      </c>
      <c r="E1756" s="744"/>
      <c r="F1756" s="744"/>
      <c r="G1756" s="744"/>
      <c r="H1756" s="745"/>
      <c r="I1756" s="63">
        <v>0</v>
      </c>
      <c r="J1756" s="63">
        <v>0</v>
      </c>
    </row>
    <row r="1757" spans="4:10" ht="16.5" hidden="1" customHeight="1" outlineLevel="1" x14ac:dyDescent="0.45">
      <c r="D1757" s="743">
        <v>1998</v>
      </c>
      <c r="E1757" s="744"/>
      <c r="F1757" s="744"/>
      <c r="G1757" s="744"/>
      <c r="H1757" s="745"/>
      <c r="I1757" s="63">
        <v>0</v>
      </c>
      <c r="J1757" s="63">
        <v>0</v>
      </c>
    </row>
    <row r="1758" spans="4:10" ht="16.5" hidden="1" customHeight="1" outlineLevel="1" x14ac:dyDescent="0.45">
      <c r="D1758" s="743">
        <v>1999</v>
      </c>
      <c r="E1758" s="744"/>
      <c r="F1758" s="744"/>
      <c r="G1758" s="744"/>
      <c r="H1758" s="745"/>
      <c r="I1758" s="63">
        <v>0</v>
      </c>
      <c r="J1758" s="63">
        <v>0</v>
      </c>
    </row>
    <row r="1759" spans="4:10" ht="16.5" hidden="1" customHeight="1" outlineLevel="1" x14ac:dyDescent="0.45">
      <c r="D1759" s="743">
        <v>2000</v>
      </c>
      <c r="E1759" s="744"/>
      <c r="F1759" s="744"/>
      <c r="G1759" s="744"/>
      <c r="H1759" s="745"/>
      <c r="I1759" s="63">
        <v>0</v>
      </c>
      <c r="J1759" s="63">
        <v>0</v>
      </c>
    </row>
    <row r="1760" spans="4:10" ht="16.5" hidden="1" customHeight="1" outlineLevel="1" x14ac:dyDescent="0.45">
      <c r="D1760" s="743">
        <v>2001</v>
      </c>
      <c r="E1760" s="744"/>
      <c r="F1760" s="744"/>
      <c r="G1760" s="744"/>
      <c r="H1760" s="745"/>
      <c r="I1760" s="63">
        <v>0</v>
      </c>
      <c r="J1760" s="63">
        <v>0</v>
      </c>
    </row>
    <row r="1761" spans="4:10" ht="16.5" hidden="1" customHeight="1" outlineLevel="1" x14ac:dyDescent="0.45">
      <c r="D1761" s="743">
        <v>2002</v>
      </c>
      <c r="E1761" s="744"/>
      <c r="F1761" s="744"/>
      <c r="G1761" s="744"/>
      <c r="H1761" s="745"/>
      <c r="I1761" s="60">
        <v>15946</v>
      </c>
      <c r="J1761" s="60">
        <v>15946</v>
      </c>
    </row>
    <row r="1762" spans="4:10" ht="16.5" hidden="1" customHeight="1" outlineLevel="1" x14ac:dyDescent="0.45">
      <c r="D1762" s="743">
        <v>2003</v>
      </c>
      <c r="E1762" s="744"/>
      <c r="F1762" s="744"/>
      <c r="G1762" s="744"/>
      <c r="H1762" s="745"/>
      <c r="I1762" s="60">
        <v>172369</v>
      </c>
      <c r="J1762" s="60">
        <v>172369</v>
      </c>
    </row>
    <row r="1763" spans="4:10" ht="16.5" hidden="1" customHeight="1" outlineLevel="1" x14ac:dyDescent="0.45">
      <c r="D1763" s="743">
        <v>2004</v>
      </c>
      <c r="E1763" s="744"/>
      <c r="F1763" s="744"/>
      <c r="G1763" s="744"/>
      <c r="H1763" s="745"/>
      <c r="I1763" s="60">
        <v>254797</v>
      </c>
      <c r="J1763" s="60">
        <v>254797</v>
      </c>
    </row>
    <row r="1764" spans="4:10" ht="16.5" hidden="1" customHeight="1" outlineLevel="1" x14ac:dyDescent="0.45">
      <c r="D1764" s="743">
        <v>2005</v>
      </c>
      <c r="E1764" s="744"/>
      <c r="F1764" s="744"/>
      <c r="G1764" s="744"/>
      <c r="H1764" s="745"/>
      <c r="I1764" s="60">
        <v>274924</v>
      </c>
      <c r="J1764" s="60">
        <v>274924</v>
      </c>
    </row>
    <row r="1765" spans="4:10" ht="16.5" hidden="1" customHeight="1" outlineLevel="1" x14ac:dyDescent="0.45">
      <c r="D1765" s="743">
        <v>2006</v>
      </c>
      <c r="E1765" s="744"/>
      <c r="F1765" s="744"/>
      <c r="G1765" s="744"/>
      <c r="H1765" s="745"/>
      <c r="I1765" s="63">
        <v>0</v>
      </c>
      <c r="J1765" s="63">
        <v>0</v>
      </c>
    </row>
    <row r="1766" spans="4:10" ht="16.5" hidden="1" customHeight="1" outlineLevel="1" x14ac:dyDescent="0.45">
      <c r="D1766" s="743">
        <v>2007</v>
      </c>
      <c r="E1766" s="744"/>
      <c r="F1766" s="744"/>
      <c r="G1766" s="744"/>
      <c r="H1766" s="745"/>
      <c r="I1766" s="63">
        <v>0</v>
      </c>
      <c r="J1766" s="63">
        <v>0</v>
      </c>
    </row>
    <row r="1767" spans="4:10" ht="16.5" hidden="1" customHeight="1" outlineLevel="1" x14ac:dyDescent="0.45">
      <c r="D1767" s="743">
        <v>2008</v>
      </c>
      <c r="E1767" s="744"/>
      <c r="F1767" s="744"/>
      <c r="G1767" s="744"/>
      <c r="H1767" s="745"/>
      <c r="I1767" s="63">
        <v>0</v>
      </c>
      <c r="J1767" s="63">
        <v>0</v>
      </c>
    </row>
    <row r="1768" spans="4:10" ht="16.5" hidden="1" customHeight="1" outlineLevel="1" x14ac:dyDescent="0.45">
      <c r="D1768" s="743">
        <v>2009</v>
      </c>
      <c r="E1768" s="744"/>
      <c r="F1768" s="744"/>
      <c r="G1768" s="744"/>
      <c r="H1768" s="745"/>
      <c r="I1768" s="63">
        <v>0</v>
      </c>
      <c r="J1768" s="63">
        <v>0</v>
      </c>
    </row>
    <row r="1769" spans="4:10" ht="16.5" hidden="1" customHeight="1" outlineLevel="1" x14ac:dyDescent="0.45">
      <c r="D1769" s="743">
        <v>2010</v>
      </c>
      <c r="E1769" s="744"/>
      <c r="F1769" s="744"/>
      <c r="G1769" s="744"/>
      <c r="H1769" s="745"/>
      <c r="I1769" s="63">
        <v>0</v>
      </c>
      <c r="J1769" s="63">
        <v>0</v>
      </c>
    </row>
    <row r="1770" spans="4:10" ht="16.5" hidden="1" customHeight="1" outlineLevel="1" x14ac:dyDescent="0.45">
      <c r="D1770" s="743">
        <v>2011</v>
      </c>
      <c r="E1770" s="744"/>
      <c r="F1770" s="744"/>
      <c r="G1770" s="744"/>
      <c r="H1770" s="745"/>
      <c r="I1770" s="63">
        <v>0</v>
      </c>
      <c r="J1770" s="63">
        <v>0</v>
      </c>
    </row>
    <row r="1771" spans="4:10" ht="16.5" hidden="1" customHeight="1" outlineLevel="1" x14ac:dyDescent="0.45">
      <c r="D1771" s="743">
        <v>2012</v>
      </c>
      <c r="E1771" s="744"/>
      <c r="F1771" s="744"/>
      <c r="G1771" s="744"/>
      <c r="H1771" s="745"/>
      <c r="I1771" s="63">
        <v>0</v>
      </c>
      <c r="J1771" s="63">
        <v>0</v>
      </c>
    </row>
    <row r="1772" spans="4:10" ht="16.5" hidden="1" customHeight="1" outlineLevel="1" x14ac:dyDescent="0.45">
      <c r="D1772" s="743">
        <v>2013</v>
      </c>
      <c r="E1772" s="744"/>
      <c r="F1772" s="744"/>
      <c r="G1772" s="744"/>
      <c r="H1772" s="745"/>
      <c r="I1772" s="63">
        <v>0</v>
      </c>
      <c r="J1772" s="63">
        <v>0</v>
      </c>
    </row>
    <row r="1773" spans="4:10" ht="16.5" hidden="1" customHeight="1" outlineLevel="1" x14ac:dyDescent="0.45">
      <c r="D1773" s="743">
        <v>2014</v>
      </c>
      <c r="E1773" s="744"/>
      <c r="F1773" s="744"/>
      <c r="G1773" s="744"/>
      <c r="H1773" s="745"/>
      <c r="I1773" s="63">
        <v>0</v>
      </c>
      <c r="J1773" s="63">
        <v>0</v>
      </c>
    </row>
    <row r="1774" spans="4:10" ht="16.5" hidden="1" customHeight="1" outlineLevel="1" x14ac:dyDescent="0.45">
      <c r="D1774" s="743">
        <v>2015</v>
      </c>
      <c r="E1774" s="744"/>
      <c r="F1774" s="744"/>
      <c r="G1774" s="744"/>
      <c r="H1774" s="745"/>
      <c r="I1774" s="63">
        <v>0</v>
      </c>
      <c r="J1774" s="63">
        <v>0</v>
      </c>
    </row>
    <row r="1775" spans="4:10" ht="16.5" hidden="1" customHeight="1" outlineLevel="1" x14ac:dyDescent="0.45">
      <c r="D1775" s="743">
        <v>2016</v>
      </c>
      <c r="E1775" s="744"/>
      <c r="F1775" s="744"/>
      <c r="G1775" s="744"/>
      <c r="H1775" s="745"/>
      <c r="I1775" s="63">
        <v>0</v>
      </c>
      <c r="J1775" s="63">
        <v>0</v>
      </c>
    </row>
    <row r="1776" spans="4:10" ht="16.5" hidden="1" customHeight="1" outlineLevel="1" x14ac:dyDescent="0.45">
      <c r="D1776" s="746" t="s">
        <v>145</v>
      </c>
      <c r="E1776" s="747"/>
      <c r="F1776" s="747"/>
      <c r="G1776" s="747"/>
      <c r="H1776" s="748"/>
      <c r="I1776" s="58">
        <v>718036</v>
      </c>
      <c r="J1776" s="58">
        <v>718036</v>
      </c>
    </row>
    <row r="1777" spans="4:10" hidden="1" outlineLevel="1" x14ac:dyDescent="0.45">
      <c r="D1777" s="749" t="s">
        <v>153</v>
      </c>
      <c r="E1777" s="749" t="s">
        <v>146</v>
      </c>
      <c r="F1777" s="749" t="s">
        <v>147</v>
      </c>
      <c r="G1777" s="749" t="s">
        <v>475</v>
      </c>
      <c r="H1777" s="56">
        <v>2012</v>
      </c>
      <c r="I1777" s="59">
        <v>234</v>
      </c>
      <c r="J1777" s="59">
        <v>234</v>
      </c>
    </row>
    <row r="1778" spans="4:10" hidden="1" outlineLevel="1" x14ac:dyDescent="0.45">
      <c r="D1778" s="750"/>
      <c r="E1778" s="750"/>
      <c r="F1778" s="750"/>
      <c r="G1778" s="750"/>
      <c r="H1778" s="56">
        <v>2013</v>
      </c>
      <c r="I1778" s="59">
        <v>968</v>
      </c>
      <c r="J1778" s="59">
        <v>968</v>
      </c>
    </row>
    <row r="1779" spans="4:10" hidden="1" outlineLevel="1" x14ac:dyDescent="0.45">
      <c r="D1779" s="750"/>
      <c r="E1779" s="750"/>
      <c r="F1779" s="750"/>
      <c r="G1779" s="750"/>
      <c r="H1779" s="56">
        <v>2014</v>
      </c>
      <c r="I1779" s="57">
        <v>1072</v>
      </c>
      <c r="J1779" s="57">
        <v>1072</v>
      </c>
    </row>
    <row r="1780" spans="4:10" hidden="1" outlineLevel="1" x14ac:dyDescent="0.45">
      <c r="D1780" s="750"/>
      <c r="E1780" s="750"/>
      <c r="F1780" s="750"/>
      <c r="G1780" s="750"/>
      <c r="H1780" s="56">
        <v>2015</v>
      </c>
      <c r="I1780" s="59">
        <v>954</v>
      </c>
      <c r="J1780" s="59">
        <v>954</v>
      </c>
    </row>
    <row r="1781" spans="4:10" hidden="1" outlineLevel="1" x14ac:dyDescent="0.45">
      <c r="D1781" s="750"/>
      <c r="E1781" s="750"/>
      <c r="F1781" s="750"/>
      <c r="G1781" s="751"/>
      <c r="H1781" s="56">
        <v>2016</v>
      </c>
      <c r="I1781" s="59">
        <v>256</v>
      </c>
      <c r="J1781" s="59">
        <v>256</v>
      </c>
    </row>
    <row r="1782" spans="4:10" ht="16.5" hidden="1" customHeight="1" outlineLevel="1" x14ac:dyDescent="0.45">
      <c r="D1782" s="750"/>
      <c r="E1782" s="750"/>
      <c r="F1782" s="750"/>
      <c r="G1782" s="746" t="s">
        <v>142</v>
      </c>
      <c r="H1782" s="748"/>
      <c r="I1782" s="58">
        <v>3484</v>
      </c>
      <c r="J1782" s="58">
        <v>3484</v>
      </c>
    </row>
    <row r="1783" spans="4:10" hidden="1" outlineLevel="1" x14ac:dyDescent="0.45">
      <c r="D1783" s="750"/>
      <c r="E1783" s="750"/>
      <c r="F1783" s="750"/>
      <c r="G1783" s="749" t="s">
        <v>476</v>
      </c>
      <c r="H1783" s="56">
        <v>2002</v>
      </c>
      <c r="I1783" s="59">
        <v>69</v>
      </c>
      <c r="J1783" s="59">
        <v>69</v>
      </c>
    </row>
    <row r="1784" spans="4:10" hidden="1" outlineLevel="1" x14ac:dyDescent="0.45">
      <c r="D1784" s="750"/>
      <c r="E1784" s="750"/>
      <c r="F1784" s="750"/>
      <c r="G1784" s="750"/>
      <c r="H1784" s="56">
        <v>2003</v>
      </c>
      <c r="I1784" s="57">
        <v>1082</v>
      </c>
      <c r="J1784" s="57">
        <v>1082</v>
      </c>
    </row>
    <row r="1785" spans="4:10" hidden="1" outlineLevel="1" x14ac:dyDescent="0.45">
      <c r="D1785" s="750"/>
      <c r="E1785" s="750"/>
      <c r="F1785" s="750"/>
      <c r="G1785" s="750"/>
      <c r="H1785" s="56">
        <v>2004</v>
      </c>
      <c r="I1785" s="59">
        <v>753</v>
      </c>
      <c r="J1785" s="59">
        <v>753</v>
      </c>
    </row>
    <row r="1786" spans="4:10" hidden="1" outlineLevel="1" x14ac:dyDescent="0.45">
      <c r="D1786" s="750"/>
      <c r="E1786" s="750"/>
      <c r="F1786" s="750"/>
      <c r="G1786" s="750"/>
      <c r="H1786" s="56">
        <v>2005</v>
      </c>
      <c r="I1786" s="59">
        <v>921</v>
      </c>
      <c r="J1786" s="59">
        <v>921</v>
      </c>
    </row>
    <row r="1787" spans="4:10" hidden="1" outlineLevel="1" x14ac:dyDescent="0.45">
      <c r="D1787" s="750"/>
      <c r="E1787" s="750"/>
      <c r="F1787" s="750"/>
      <c r="G1787" s="750"/>
      <c r="H1787" s="56">
        <v>2006</v>
      </c>
      <c r="I1787" s="57">
        <v>1034</v>
      </c>
      <c r="J1787" s="57">
        <v>1034</v>
      </c>
    </row>
    <row r="1788" spans="4:10" hidden="1" outlineLevel="1" x14ac:dyDescent="0.45">
      <c r="D1788" s="750"/>
      <c r="E1788" s="750"/>
      <c r="F1788" s="750"/>
      <c r="G1788" s="750"/>
      <c r="H1788" s="56">
        <v>2007</v>
      </c>
      <c r="I1788" s="59">
        <v>725</v>
      </c>
      <c r="J1788" s="59">
        <v>725</v>
      </c>
    </row>
    <row r="1789" spans="4:10" hidden="1" outlineLevel="1" x14ac:dyDescent="0.45">
      <c r="D1789" s="750"/>
      <c r="E1789" s="750"/>
      <c r="F1789" s="750"/>
      <c r="G1789" s="750"/>
      <c r="H1789" s="56">
        <v>2008</v>
      </c>
      <c r="I1789" s="59">
        <v>924</v>
      </c>
      <c r="J1789" s="59">
        <v>924</v>
      </c>
    </row>
    <row r="1790" spans="4:10" hidden="1" outlineLevel="1" x14ac:dyDescent="0.45">
      <c r="D1790" s="750"/>
      <c r="E1790" s="750"/>
      <c r="F1790" s="750"/>
      <c r="G1790" s="750"/>
      <c r="H1790" s="56">
        <v>2009</v>
      </c>
      <c r="I1790" s="59">
        <v>738</v>
      </c>
      <c r="J1790" s="59">
        <v>738</v>
      </c>
    </row>
    <row r="1791" spans="4:10" hidden="1" outlineLevel="1" x14ac:dyDescent="0.45">
      <c r="D1791" s="750"/>
      <c r="E1791" s="750"/>
      <c r="F1791" s="750"/>
      <c r="G1791" s="750"/>
      <c r="H1791" s="56">
        <v>2010</v>
      </c>
      <c r="I1791" s="59">
        <v>555</v>
      </c>
      <c r="J1791" s="59">
        <v>555</v>
      </c>
    </row>
    <row r="1792" spans="4:10" hidden="1" outlineLevel="1" x14ac:dyDescent="0.45">
      <c r="D1792" s="750"/>
      <c r="E1792" s="750"/>
      <c r="F1792" s="750"/>
      <c r="G1792" s="750"/>
      <c r="H1792" s="56">
        <v>2011</v>
      </c>
      <c r="I1792" s="59">
        <v>406</v>
      </c>
      <c r="J1792" s="59">
        <v>406</v>
      </c>
    </row>
    <row r="1793" spans="4:10" hidden="1" outlineLevel="1" x14ac:dyDescent="0.45">
      <c r="D1793" s="750"/>
      <c r="E1793" s="750"/>
      <c r="F1793" s="750"/>
      <c r="G1793" s="750"/>
      <c r="H1793" s="56">
        <v>2012</v>
      </c>
      <c r="I1793" s="59">
        <v>452</v>
      </c>
      <c r="J1793" s="59">
        <v>452</v>
      </c>
    </row>
    <row r="1794" spans="4:10" hidden="1" outlineLevel="1" x14ac:dyDescent="0.45">
      <c r="D1794" s="750"/>
      <c r="E1794" s="750"/>
      <c r="F1794" s="750"/>
      <c r="G1794" s="750"/>
      <c r="H1794" s="56">
        <v>2013</v>
      </c>
      <c r="I1794" s="59">
        <v>589</v>
      </c>
      <c r="J1794" s="59">
        <v>589</v>
      </c>
    </row>
    <row r="1795" spans="4:10" hidden="1" outlineLevel="1" x14ac:dyDescent="0.45">
      <c r="D1795" s="750"/>
      <c r="E1795" s="750"/>
      <c r="F1795" s="750"/>
      <c r="G1795" s="750"/>
      <c r="H1795" s="56">
        <v>2014</v>
      </c>
      <c r="I1795" s="59">
        <v>329</v>
      </c>
      <c r="J1795" s="59">
        <v>329</v>
      </c>
    </row>
    <row r="1796" spans="4:10" hidden="1" outlineLevel="1" x14ac:dyDescent="0.45">
      <c r="D1796" s="750"/>
      <c r="E1796" s="750"/>
      <c r="F1796" s="750"/>
      <c r="G1796" s="751"/>
      <c r="H1796" s="56">
        <v>2015</v>
      </c>
      <c r="I1796" s="59">
        <v>0</v>
      </c>
      <c r="J1796" s="59">
        <v>0</v>
      </c>
    </row>
    <row r="1797" spans="4:10" ht="16.5" hidden="1" customHeight="1" outlineLevel="1" x14ac:dyDescent="0.45">
      <c r="D1797" s="750"/>
      <c r="E1797" s="750"/>
      <c r="F1797" s="750"/>
      <c r="G1797" s="746" t="s">
        <v>142</v>
      </c>
      <c r="H1797" s="748"/>
      <c r="I1797" s="58">
        <v>8577</v>
      </c>
      <c r="J1797" s="58">
        <v>8577</v>
      </c>
    </row>
    <row r="1798" spans="4:10" hidden="1" outlineLevel="1" x14ac:dyDescent="0.45">
      <c r="D1798" s="750"/>
      <c r="E1798" s="750"/>
      <c r="F1798" s="750"/>
      <c r="G1798" s="749" t="s">
        <v>477</v>
      </c>
      <c r="H1798" s="56">
        <v>2002</v>
      </c>
      <c r="I1798" s="59">
        <v>641</v>
      </c>
      <c r="J1798" s="59">
        <v>641</v>
      </c>
    </row>
    <row r="1799" spans="4:10" hidden="1" outlineLevel="1" x14ac:dyDescent="0.45">
      <c r="D1799" s="750"/>
      <c r="E1799" s="750"/>
      <c r="F1799" s="750"/>
      <c r="G1799" s="750"/>
      <c r="H1799" s="56">
        <v>2003</v>
      </c>
      <c r="I1799" s="57">
        <v>3459</v>
      </c>
      <c r="J1799" s="57">
        <v>3459</v>
      </c>
    </row>
    <row r="1800" spans="4:10" hidden="1" outlineLevel="1" x14ac:dyDescent="0.45">
      <c r="D1800" s="750"/>
      <c r="E1800" s="750"/>
      <c r="F1800" s="750"/>
      <c r="G1800" s="750"/>
      <c r="H1800" s="56">
        <v>2004</v>
      </c>
      <c r="I1800" s="57">
        <v>3574</v>
      </c>
      <c r="J1800" s="57">
        <v>3574</v>
      </c>
    </row>
    <row r="1801" spans="4:10" hidden="1" outlineLevel="1" x14ac:dyDescent="0.45">
      <c r="D1801" s="750"/>
      <c r="E1801" s="750"/>
      <c r="F1801" s="750"/>
      <c r="G1801" s="750"/>
      <c r="H1801" s="56">
        <v>2005</v>
      </c>
      <c r="I1801" s="57">
        <v>3705</v>
      </c>
      <c r="J1801" s="57">
        <v>3705</v>
      </c>
    </row>
    <row r="1802" spans="4:10" hidden="1" outlineLevel="1" x14ac:dyDescent="0.45">
      <c r="D1802" s="750"/>
      <c r="E1802" s="750"/>
      <c r="F1802" s="750"/>
      <c r="G1802" s="750"/>
      <c r="H1802" s="56">
        <v>2006</v>
      </c>
      <c r="I1802" s="57">
        <v>4866</v>
      </c>
      <c r="J1802" s="57">
        <v>4866</v>
      </c>
    </row>
    <row r="1803" spans="4:10" hidden="1" outlineLevel="1" x14ac:dyDescent="0.45">
      <c r="D1803" s="750"/>
      <c r="E1803" s="750"/>
      <c r="F1803" s="750"/>
      <c r="G1803" s="750"/>
      <c r="H1803" s="56">
        <v>2007</v>
      </c>
      <c r="I1803" s="57">
        <v>5563</v>
      </c>
      <c r="J1803" s="57">
        <v>5563</v>
      </c>
    </row>
    <row r="1804" spans="4:10" hidden="1" outlineLevel="1" x14ac:dyDescent="0.45">
      <c r="D1804" s="750"/>
      <c r="E1804" s="750"/>
      <c r="F1804" s="750"/>
      <c r="G1804" s="750"/>
      <c r="H1804" s="56">
        <v>2008</v>
      </c>
      <c r="I1804" s="57">
        <v>3942</v>
      </c>
      <c r="J1804" s="57">
        <v>3942</v>
      </c>
    </row>
    <row r="1805" spans="4:10" hidden="1" outlineLevel="1" x14ac:dyDescent="0.45">
      <c r="D1805" s="750"/>
      <c r="E1805" s="750"/>
      <c r="F1805" s="750"/>
      <c r="G1805" s="750"/>
      <c r="H1805" s="56">
        <v>2009</v>
      </c>
      <c r="I1805" s="57">
        <v>3277</v>
      </c>
      <c r="J1805" s="57">
        <v>3277</v>
      </c>
    </row>
    <row r="1806" spans="4:10" hidden="1" outlineLevel="1" x14ac:dyDescent="0.45">
      <c r="D1806" s="750"/>
      <c r="E1806" s="750"/>
      <c r="F1806" s="750"/>
      <c r="G1806" s="750"/>
      <c r="H1806" s="56">
        <v>2010</v>
      </c>
      <c r="I1806" s="57">
        <v>2659</v>
      </c>
      <c r="J1806" s="57">
        <v>2659</v>
      </c>
    </row>
    <row r="1807" spans="4:10" hidden="1" outlineLevel="1" x14ac:dyDescent="0.45">
      <c r="D1807" s="750"/>
      <c r="E1807" s="750"/>
      <c r="F1807" s="750"/>
      <c r="G1807" s="750"/>
      <c r="H1807" s="56">
        <v>2011</v>
      </c>
      <c r="I1807" s="57">
        <v>2804</v>
      </c>
      <c r="J1807" s="57">
        <v>2804</v>
      </c>
    </row>
    <row r="1808" spans="4:10" hidden="1" outlineLevel="1" x14ac:dyDescent="0.45">
      <c r="D1808" s="750"/>
      <c r="E1808" s="750"/>
      <c r="F1808" s="750"/>
      <c r="G1808" s="750"/>
      <c r="H1808" s="56">
        <v>2012</v>
      </c>
      <c r="I1808" s="57">
        <v>2035</v>
      </c>
      <c r="J1808" s="57">
        <v>2035</v>
      </c>
    </row>
    <row r="1809" spans="4:10" hidden="1" outlineLevel="1" x14ac:dyDescent="0.45">
      <c r="D1809" s="750"/>
      <c r="E1809" s="750"/>
      <c r="F1809" s="750"/>
      <c r="G1809" s="750"/>
      <c r="H1809" s="56">
        <v>2013</v>
      </c>
      <c r="I1809" s="57">
        <v>2298</v>
      </c>
      <c r="J1809" s="57">
        <v>2298</v>
      </c>
    </row>
    <row r="1810" spans="4:10" hidden="1" outlineLevel="1" x14ac:dyDescent="0.45">
      <c r="D1810" s="750"/>
      <c r="E1810" s="750"/>
      <c r="F1810" s="750"/>
      <c r="G1810" s="750"/>
      <c r="H1810" s="56">
        <v>2014</v>
      </c>
      <c r="I1810" s="57">
        <v>1838</v>
      </c>
      <c r="J1810" s="57">
        <v>1838</v>
      </c>
    </row>
    <row r="1811" spans="4:10" hidden="1" outlineLevel="1" x14ac:dyDescent="0.45">
      <c r="D1811" s="750"/>
      <c r="E1811" s="750"/>
      <c r="F1811" s="750"/>
      <c r="G1811" s="750"/>
      <c r="H1811" s="56">
        <v>2015</v>
      </c>
      <c r="I1811" s="57">
        <v>2126</v>
      </c>
      <c r="J1811" s="57">
        <v>2126</v>
      </c>
    </row>
    <row r="1812" spans="4:10" hidden="1" outlineLevel="1" x14ac:dyDescent="0.45">
      <c r="D1812" s="750"/>
      <c r="E1812" s="750"/>
      <c r="F1812" s="750"/>
      <c r="G1812" s="751"/>
      <c r="H1812" s="56">
        <v>2016</v>
      </c>
      <c r="I1812" s="59">
        <v>762</v>
      </c>
      <c r="J1812" s="59">
        <v>762</v>
      </c>
    </row>
    <row r="1813" spans="4:10" ht="16.5" hidden="1" customHeight="1" outlineLevel="1" x14ac:dyDescent="0.45">
      <c r="D1813" s="750"/>
      <c r="E1813" s="750"/>
      <c r="F1813" s="751"/>
      <c r="G1813" s="746" t="s">
        <v>142</v>
      </c>
      <c r="H1813" s="748"/>
      <c r="I1813" s="58">
        <v>43549</v>
      </c>
      <c r="J1813" s="58">
        <v>43549</v>
      </c>
    </row>
    <row r="1814" spans="4:10" ht="16.5" hidden="1" customHeight="1" outlineLevel="1" x14ac:dyDescent="0.45">
      <c r="D1814" s="750"/>
      <c r="E1814" s="750"/>
      <c r="F1814" s="743">
        <v>1991</v>
      </c>
      <c r="G1814" s="744"/>
      <c r="H1814" s="745"/>
      <c r="I1814" s="63">
        <v>0</v>
      </c>
      <c r="J1814" s="64">
        <v>0</v>
      </c>
    </row>
    <row r="1815" spans="4:10" ht="16.5" hidden="1" customHeight="1" outlineLevel="1" x14ac:dyDescent="0.45">
      <c r="D1815" s="750"/>
      <c r="E1815" s="750"/>
      <c r="F1815" s="743">
        <v>1992</v>
      </c>
      <c r="G1815" s="744"/>
      <c r="H1815" s="745"/>
      <c r="I1815" s="63">
        <v>0</v>
      </c>
      <c r="J1815" s="64">
        <v>0</v>
      </c>
    </row>
    <row r="1816" spans="4:10" ht="16.5" hidden="1" customHeight="1" outlineLevel="1" x14ac:dyDescent="0.45">
      <c r="D1816" s="750"/>
      <c r="E1816" s="750"/>
      <c r="F1816" s="743">
        <v>1993</v>
      </c>
      <c r="G1816" s="744"/>
      <c r="H1816" s="745"/>
      <c r="I1816" s="63">
        <v>0</v>
      </c>
      <c r="J1816" s="64">
        <v>0</v>
      </c>
    </row>
    <row r="1817" spans="4:10" ht="16.5" hidden="1" customHeight="1" outlineLevel="1" x14ac:dyDescent="0.45">
      <c r="D1817" s="750"/>
      <c r="E1817" s="750"/>
      <c r="F1817" s="743">
        <v>1994</v>
      </c>
      <c r="G1817" s="744"/>
      <c r="H1817" s="745"/>
      <c r="I1817" s="63">
        <v>0</v>
      </c>
      <c r="J1817" s="64">
        <v>0</v>
      </c>
    </row>
    <row r="1818" spans="4:10" ht="16.5" hidden="1" customHeight="1" outlineLevel="1" x14ac:dyDescent="0.45">
      <c r="D1818" s="750"/>
      <c r="E1818" s="750"/>
      <c r="F1818" s="743">
        <v>1995</v>
      </c>
      <c r="G1818" s="744"/>
      <c r="H1818" s="745"/>
      <c r="I1818" s="63">
        <v>0</v>
      </c>
      <c r="J1818" s="64">
        <v>0</v>
      </c>
    </row>
    <row r="1819" spans="4:10" ht="16.5" hidden="1" customHeight="1" outlineLevel="1" x14ac:dyDescent="0.45">
      <c r="D1819" s="750"/>
      <c r="E1819" s="750"/>
      <c r="F1819" s="743">
        <v>1996</v>
      </c>
      <c r="G1819" s="744"/>
      <c r="H1819" s="745"/>
      <c r="I1819" s="63">
        <v>0</v>
      </c>
      <c r="J1819" s="64">
        <v>0</v>
      </c>
    </row>
    <row r="1820" spans="4:10" ht="16.5" hidden="1" customHeight="1" outlineLevel="1" x14ac:dyDescent="0.45">
      <c r="D1820" s="750"/>
      <c r="E1820" s="750"/>
      <c r="F1820" s="743">
        <v>1997</v>
      </c>
      <c r="G1820" s="744"/>
      <c r="H1820" s="745"/>
      <c r="I1820" s="63">
        <v>0</v>
      </c>
      <c r="J1820" s="64">
        <v>0</v>
      </c>
    </row>
    <row r="1821" spans="4:10" ht="16.5" hidden="1" customHeight="1" outlineLevel="1" x14ac:dyDescent="0.45">
      <c r="D1821" s="750"/>
      <c r="E1821" s="750"/>
      <c r="F1821" s="743">
        <v>1998</v>
      </c>
      <c r="G1821" s="744"/>
      <c r="H1821" s="745"/>
      <c r="I1821" s="63">
        <v>0</v>
      </c>
      <c r="J1821" s="64">
        <v>0</v>
      </c>
    </row>
    <row r="1822" spans="4:10" ht="16.5" hidden="1" customHeight="1" outlineLevel="1" x14ac:dyDescent="0.45">
      <c r="D1822" s="750"/>
      <c r="E1822" s="750"/>
      <c r="F1822" s="743">
        <v>1999</v>
      </c>
      <c r="G1822" s="744"/>
      <c r="H1822" s="745"/>
      <c r="I1822" s="63">
        <v>0</v>
      </c>
      <c r="J1822" s="64">
        <v>0</v>
      </c>
    </row>
    <row r="1823" spans="4:10" ht="16.5" hidden="1" customHeight="1" outlineLevel="1" x14ac:dyDescent="0.45">
      <c r="D1823" s="750"/>
      <c r="E1823" s="750"/>
      <c r="F1823" s="743">
        <v>2000</v>
      </c>
      <c r="G1823" s="744"/>
      <c r="H1823" s="745"/>
      <c r="I1823" s="63">
        <v>0</v>
      </c>
      <c r="J1823" s="64">
        <v>0</v>
      </c>
    </row>
    <row r="1824" spans="4:10" ht="16.5" hidden="1" customHeight="1" outlineLevel="1" x14ac:dyDescent="0.45">
      <c r="D1824" s="750"/>
      <c r="E1824" s="750"/>
      <c r="F1824" s="743">
        <v>2001</v>
      </c>
      <c r="G1824" s="744"/>
      <c r="H1824" s="745"/>
      <c r="I1824" s="63">
        <v>0</v>
      </c>
      <c r="J1824" s="64">
        <v>0</v>
      </c>
    </row>
    <row r="1825" spans="4:10" ht="16.5" hidden="1" customHeight="1" outlineLevel="1" x14ac:dyDescent="0.45">
      <c r="D1825" s="750"/>
      <c r="E1825" s="750"/>
      <c r="F1825" s="743">
        <v>2002</v>
      </c>
      <c r="G1825" s="744"/>
      <c r="H1825" s="745"/>
      <c r="I1825" s="63">
        <v>710</v>
      </c>
      <c r="J1825" s="64">
        <v>710</v>
      </c>
    </row>
    <row r="1826" spans="4:10" ht="16.5" hidden="1" customHeight="1" outlineLevel="1" x14ac:dyDescent="0.45">
      <c r="D1826" s="750"/>
      <c r="E1826" s="750"/>
      <c r="F1826" s="743">
        <v>2003</v>
      </c>
      <c r="G1826" s="744"/>
      <c r="H1826" s="745"/>
      <c r="I1826" s="60">
        <v>4541</v>
      </c>
      <c r="J1826" s="61">
        <v>4541</v>
      </c>
    </row>
    <row r="1827" spans="4:10" ht="16.5" hidden="1" customHeight="1" outlineLevel="1" x14ac:dyDescent="0.45">
      <c r="D1827" s="750"/>
      <c r="E1827" s="750"/>
      <c r="F1827" s="743">
        <v>2004</v>
      </c>
      <c r="G1827" s="744"/>
      <c r="H1827" s="745"/>
      <c r="I1827" s="60">
        <v>4327</v>
      </c>
      <c r="J1827" s="61">
        <v>4327</v>
      </c>
    </row>
    <row r="1828" spans="4:10" ht="16.5" hidden="1" customHeight="1" outlineLevel="1" x14ac:dyDescent="0.45">
      <c r="D1828" s="750"/>
      <c r="E1828" s="750"/>
      <c r="F1828" s="743">
        <v>2005</v>
      </c>
      <c r="G1828" s="744"/>
      <c r="H1828" s="745"/>
      <c r="I1828" s="60">
        <v>4626</v>
      </c>
      <c r="J1828" s="61">
        <v>4626</v>
      </c>
    </row>
    <row r="1829" spans="4:10" ht="16.5" hidden="1" customHeight="1" outlineLevel="1" x14ac:dyDescent="0.45">
      <c r="D1829" s="750"/>
      <c r="E1829" s="750"/>
      <c r="F1829" s="743">
        <v>2006</v>
      </c>
      <c r="G1829" s="744"/>
      <c r="H1829" s="745"/>
      <c r="I1829" s="60">
        <v>5900</v>
      </c>
      <c r="J1829" s="61">
        <v>5900</v>
      </c>
    </row>
    <row r="1830" spans="4:10" ht="16.5" hidden="1" customHeight="1" outlineLevel="1" x14ac:dyDescent="0.45">
      <c r="D1830" s="750"/>
      <c r="E1830" s="750"/>
      <c r="F1830" s="743">
        <v>2007</v>
      </c>
      <c r="G1830" s="744"/>
      <c r="H1830" s="745"/>
      <c r="I1830" s="60">
        <v>6288</v>
      </c>
      <c r="J1830" s="61">
        <v>6288</v>
      </c>
    </row>
    <row r="1831" spans="4:10" ht="16.5" hidden="1" customHeight="1" outlineLevel="1" x14ac:dyDescent="0.45">
      <c r="D1831" s="750"/>
      <c r="E1831" s="750"/>
      <c r="F1831" s="743">
        <v>2008</v>
      </c>
      <c r="G1831" s="744"/>
      <c r="H1831" s="745"/>
      <c r="I1831" s="60">
        <v>4866</v>
      </c>
      <c r="J1831" s="61">
        <v>4866</v>
      </c>
    </row>
    <row r="1832" spans="4:10" ht="16.5" hidden="1" customHeight="1" outlineLevel="1" x14ac:dyDescent="0.45">
      <c r="D1832" s="750"/>
      <c r="E1832" s="750"/>
      <c r="F1832" s="743">
        <v>2009</v>
      </c>
      <c r="G1832" s="744"/>
      <c r="H1832" s="745"/>
      <c r="I1832" s="60">
        <v>4015</v>
      </c>
      <c r="J1832" s="61">
        <v>4015</v>
      </c>
    </row>
    <row r="1833" spans="4:10" ht="16.5" hidden="1" customHeight="1" outlineLevel="1" x14ac:dyDescent="0.45">
      <c r="D1833" s="750"/>
      <c r="E1833" s="750"/>
      <c r="F1833" s="743">
        <v>2010</v>
      </c>
      <c r="G1833" s="744"/>
      <c r="H1833" s="745"/>
      <c r="I1833" s="60">
        <v>3214</v>
      </c>
      <c r="J1833" s="61">
        <v>3214</v>
      </c>
    </row>
    <row r="1834" spans="4:10" ht="16.5" hidden="1" customHeight="1" outlineLevel="1" x14ac:dyDescent="0.45">
      <c r="D1834" s="750"/>
      <c r="E1834" s="750"/>
      <c r="F1834" s="743">
        <v>2011</v>
      </c>
      <c r="G1834" s="744"/>
      <c r="H1834" s="745"/>
      <c r="I1834" s="60">
        <v>3210</v>
      </c>
      <c r="J1834" s="61">
        <v>3210</v>
      </c>
    </row>
    <row r="1835" spans="4:10" ht="16.5" hidden="1" customHeight="1" outlineLevel="1" x14ac:dyDescent="0.45">
      <c r="D1835" s="750"/>
      <c r="E1835" s="750"/>
      <c r="F1835" s="743">
        <v>2012</v>
      </c>
      <c r="G1835" s="744"/>
      <c r="H1835" s="745"/>
      <c r="I1835" s="60">
        <v>2721</v>
      </c>
      <c r="J1835" s="61">
        <v>2721</v>
      </c>
    </row>
    <row r="1836" spans="4:10" ht="16.5" hidden="1" customHeight="1" outlineLevel="1" x14ac:dyDescent="0.45">
      <c r="D1836" s="750"/>
      <c r="E1836" s="750"/>
      <c r="F1836" s="743">
        <v>2013</v>
      </c>
      <c r="G1836" s="744"/>
      <c r="H1836" s="745"/>
      <c r="I1836" s="60">
        <v>3855</v>
      </c>
      <c r="J1836" s="61">
        <v>3855</v>
      </c>
    </row>
    <row r="1837" spans="4:10" ht="16.5" hidden="1" customHeight="1" outlineLevel="1" x14ac:dyDescent="0.45">
      <c r="D1837" s="750"/>
      <c r="E1837" s="750"/>
      <c r="F1837" s="743">
        <v>2014</v>
      </c>
      <c r="G1837" s="744"/>
      <c r="H1837" s="745"/>
      <c r="I1837" s="60">
        <v>3239</v>
      </c>
      <c r="J1837" s="61">
        <v>3239</v>
      </c>
    </row>
    <row r="1838" spans="4:10" ht="16.5" hidden="1" customHeight="1" outlineLevel="1" x14ac:dyDescent="0.45">
      <c r="D1838" s="750"/>
      <c r="E1838" s="750"/>
      <c r="F1838" s="743">
        <v>2015</v>
      </c>
      <c r="G1838" s="744"/>
      <c r="H1838" s="745"/>
      <c r="I1838" s="60">
        <v>3080</v>
      </c>
      <c r="J1838" s="61">
        <v>3080</v>
      </c>
    </row>
    <row r="1839" spans="4:10" ht="16.5" hidden="1" customHeight="1" outlineLevel="1" x14ac:dyDescent="0.45">
      <c r="D1839" s="750"/>
      <c r="E1839" s="750"/>
      <c r="F1839" s="743">
        <v>2016</v>
      </c>
      <c r="G1839" s="744"/>
      <c r="H1839" s="745"/>
      <c r="I1839" s="60">
        <v>1018</v>
      </c>
      <c r="J1839" s="61">
        <v>1018</v>
      </c>
    </row>
    <row r="1840" spans="4:10" ht="16.5" hidden="1" customHeight="1" outlineLevel="1" x14ac:dyDescent="0.45">
      <c r="D1840" s="750"/>
      <c r="E1840" s="751"/>
      <c r="F1840" s="746" t="s">
        <v>145</v>
      </c>
      <c r="G1840" s="747"/>
      <c r="H1840" s="748"/>
      <c r="I1840" s="58">
        <v>55610</v>
      </c>
      <c r="J1840" s="58">
        <v>55610</v>
      </c>
    </row>
    <row r="1841" spans="4:10" ht="16.5" hidden="1" customHeight="1" outlineLevel="1" x14ac:dyDescent="0.45">
      <c r="D1841" s="750"/>
      <c r="E1841" s="743">
        <v>1991</v>
      </c>
      <c r="F1841" s="744"/>
      <c r="G1841" s="744"/>
      <c r="H1841" s="745"/>
      <c r="I1841" s="63">
        <v>0</v>
      </c>
      <c r="J1841" s="64">
        <v>0</v>
      </c>
    </row>
    <row r="1842" spans="4:10" ht="16.5" hidden="1" customHeight="1" outlineLevel="1" x14ac:dyDescent="0.45">
      <c r="D1842" s="750"/>
      <c r="E1842" s="743">
        <v>1992</v>
      </c>
      <c r="F1842" s="744"/>
      <c r="G1842" s="744"/>
      <c r="H1842" s="745"/>
      <c r="I1842" s="63">
        <v>0</v>
      </c>
      <c r="J1842" s="64">
        <v>0</v>
      </c>
    </row>
    <row r="1843" spans="4:10" ht="16.5" hidden="1" customHeight="1" outlineLevel="1" x14ac:dyDescent="0.45">
      <c r="D1843" s="750"/>
      <c r="E1843" s="743">
        <v>1993</v>
      </c>
      <c r="F1843" s="744"/>
      <c r="G1843" s="744"/>
      <c r="H1843" s="745"/>
      <c r="I1843" s="63">
        <v>0</v>
      </c>
      <c r="J1843" s="64">
        <v>0</v>
      </c>
    </row>
    <row r="1844" spans="4:10" ht="16.5" hidden="1" customHeight="1" outlineLevel="1" x14ac:dyDescent="0.45">
      <c r="D1844" s="750"/>
      <c r="E1844" s="743">
        <v>1994</v>
      </c>
      <c r="F1844" s="744"/>
      <c r="G1844" s="744"/>
      <c r="H1844" s="745"/>
      <c r="I1844" s="63">
        <v>0</v>
      </c>
      <c r="J1844" s="64">
        <v>0</v>
      </c>
    </row>
    <row r="1845" spans="4:10" ht="16.5" hidden="1" customHeight="1" outlineLevel="1" x14ac:dyDescent="0.45">
      <c r="D1845" s="750"/>
      <c r="E1845" s="743">
        <v>1995</v>
      </c>
      <c r="F1845" s="744"/>
      <c r="G1845" s="744"/>
      <c r="H1845" s="745"/>
      <c r="I1845" s="63">
        <v>0</v>
      </c>
      <c r="J1845" s="64">
        <v>0</v>
      </c>
    </row>
    <row r="1846" spans="4:10" ht="16.5" hidden="1" customHeight="1" outlineLevel="1" x14ac:dyDescent="0.45">
      <c r="D1846" s="750"/>
      <c r="E1846" s="743">
        <v>1996</v>
      </c>
      <c r="F1846" s="744"/>
      <c r="G1846" s="744"/>
      <c r="H1846" s="745"/>
      <c r="I1846" s="63">
        <v>0</v>
      </c>
      <c r="J1846" s="64">
        <v>0</v>
      </c>
    </row>
    <row r="1847" spans="4:10" ht="16.5" hidden="1" customHeight="1" outlineLevel="1" x14ac:dyDescent="0.45">
      <c r="D1847" s="750"/>
      <c r="E1847" s="743">
        <v>1997</v>
      </c>
      <c r="F1847" s="744"/>
      <c r="G1847" s="744"/>
      <c r="H1847" s="745"/>
      <c r="I1847" s="63">
        <v>0</v>
      </c>
      <c r="J1847" s="64">
        <v>0</v>
      </c>
    </row>
    <row r="1848" spans="4:10" ht="16.5" hidden="1" customHeight="1" outlineLevel="1" x14ac:dyDescent="0.45">
      <c r="D1848" s="750"/>
      <c r="E1848" s="743">
        <v>1998</v>
      </c>
      <c r="F1848" s="744"/>
      <c r="G1848" s="744"/>
      <c r="H1848" s="745"/>
      <c r="I1848" s="63">
        <v>0</v>
      </c>
      <c r="J1848" s="64">
        <v>0</v>
      </c>
    </row>
    <row r="1849" spans="4:10" ht="16.5" hidden="1" customHeight="1" outlineLevel="1" x14ac:dyDescent="0.45">
      <c r="D1849" s="750"/>
      <c r="E1849" s="743">
        <v>1999</v>
      </c>
      <c r="F1849" s="744"/>
      <c r="G1849" s="744"/>
      <c r="H1849" s="745"/>
      <c r="I1849" s="63">
        <v>0</v>
      </c>
      <c r="J1849" s="64">
        <v>0</v>
      </c>
    </row>
    <row r="1850" spans="4:10" ht="16.5" hidden="1" customHeight="1" outlineLevel="1" x14ac:dyDescent="0.45">
      <c r="D1850" s="750"/>
      <c r="E1850" s="743">
        <v>2000</v>
      </c>
      <c r="F1850" s="744"/>
      <c r="G1850" s="744"/>
      <c r="H1850" s="745"/>
      <c r="I1850" s="63">
        <v>0</v>
      </c>
      <c r="J1850" s="64">
        <v>0</v>
      </c>
    </row>
    <row r="1851" spans="4:10" ht="16.5" hidden="1" customHeight="1" outlineLevel="1" x14ac:dyDescent="0.45">
      <c r="D1851" s="750"/>
      <c r="E1851" s="743">
        <v>2001</v>
      </c>
      <c r="F1851" s="744"/>
      <c r="G1851" s="744"/>
      <c r="H1851" s="745"/>
      <c r="I1851" s="63">
        <v>0</v>
      </c>
      <c r="J1851" s="64">
        <v>0</v>
      </c>
    </row>
    <row r="1852" spans="4:10" ht="16.5" hidden="1" customHeight="1" outlineLevel="1" x14ac:dyDescent="0.45">
      <c r="D1852" s="750"/>
      <c r="E1852" s="743">
        <v>2002</v>
      </c>
      <c r="F1852" s="744"/>
      <c r="G1852" s="744"/>
      <c r="H1852" s="745"/>
      <c r="I1852" s="63">
        <v>710</v>
      </c>
      <c r="J1852" s="64">
        <v>710</v>
      </c>
    </row>
    <row r="1853" spans="4:10" ht="16.5" hidden="1" customHeight="1" outlineLevel="1" x14ac:dyDescent="0.45">
      <c r="D1853" s="750"/>
      <c r="E1853" s="743">
        <v>2003</v>
      </c>
      <c r="F1853" s="744"/>
      <c r="G1853" s="744"/>
      <c r="H1853" s="745"/>
      <c r="I1853" s="60">
        <v>4541</v>
      </c>
      <c r="J1853" s="61">
        <v>4541</v>
      </c>
    </row>
    <row r="1854" spans="4:10" ht="16.5" hidden="1" customHeight="1" outlineLevel="1" x14ac:dyDescent="0.45">
      <c r="D1854" s="750"/>
      <c r="E1854" s="743">
        <v>2004</v>
      </c>
      <c r="F1854" s="744"/>
      <c r="G1854" s="744"/>
      <c r="H1854" s="745"/>
      <c r="I1854" s="60">
        <v>4327</v>
      </c>
      <c r="J1854" s="61">
        <v>4327</v>
      </c>
    </row>
    <row r="1855" spans="4:10" ht="16.5" hidden="1" customHeight="1" outlineLevel="1" x14ac:dyDescent="0.45">
      <c r="D1855" s="750"/>
      <c r="E1855" s="743">
        <v>2005</v>
      </c>
      <c r="F1855" s="744"/>
      <c r="G1855" s="744"/>
      <c r="H1855" s="745"/>
      <c r="I1855" s="60">
        <v>4626</v>
      </c>
      <c r="J1855" s="61">
        <v>4626</v>
      </c>
    </row>
    <row r="1856" spans="4:10" ht="16.5" hidden="1" customHeight="1" outlineLevel="1" x14ac:dyDescent="0.45">
      <c r="D1856" s="750"/>
      <c r="E1856" s="743">
        <v>2006</v>
      </c>
      <c r="F1856" s="744"/>
      <c r="G1856" s="744"/>
      <c r="H1856" s="745"/>
      <c r="I1856" s="60">
        <v>5900</v>
      </c>
      <c r="J1856" s="61">
        <v>5900</v>
      </c>
    </row>
    <row r="1857" spans="4:10" ht="16.5" hidden="1" customHeight="1" outlineLevel="1" x14ac:dyDescent="0.45">
      <c r="D1857" s="750"/>
      <c r="E1857" s="743">
        <v>2007</v>
      </c>
      <c r="F1857" s="744"/>
      <c r="G1857" s="744"/>
      <c r="H1857" s="745"/>
      <c r="I1857" s="60">
        <v>6288</v>
      </c>
      <c r="J1857" s="61">
        <v>6288</v>
      </c>
    </row>
    <row r="1858" spans="4:10" ht="16.5" hidden="1" customHeight="1" outlineLevel="1" x14ac:dyDescent="0.45">
      <c r="D1858" s="750"/>
      <c r="E1858" s="743">
        <v>2008</v>
      </c>
      <c r="F1858" s="744"/>
      <c r="G1858" s="744"/>
      <c r="H1858" s="745"/>
      <c r="I1858" s="60">
        <v>4866</v>
      </c>
      <c r="J1858" s="61">
        <v>4866</v>
      </c>
    </row>
    <row r="1859" spans="4:10" ht="16.5" hidden="1" customHeight="1" outlineLevel="1" x14ac:dyDescent="0.45">
      <c r="D1859" s="750"/>
      <c r="E1859" s="743">
        <v>2009</v>
      </c>
      <c r="F1859" s="744"/>
      <c r="G1859" s="744"/>
      <c r="H1859" s="745"/>
      <c r="I1859" s="60">
        <v>4015</v>
      </c>
      <c r="J1859" s="61">
        <v>4015</v>
      </c>
    </row>
    <row r="1860" spans="4:10" ht="16.5" hidden="1" customHeight="1" outlineLevel="1" x14ac:dyDescent="0.45">
      <c r="D1860" s="750"/>
      <c r="E1860" s="743">
        <v>2010</v>
      </c>
      <c r="F1860" s="744"/>
      <c r="G1860" s="744"/>
      <c r="H1860" s="745"/>
      <c r="I1860" s="60">
        <v>3214</v>
      </c>
      <c r="J1860" s="61">
        <v>3214</v>
      </c>
    </row>
    <row r="1861" spans="4:10" ht="16.5" hidden="1" customHeight="1" outlineLevel="1" x14ac:dyDescent="0.45">
      <c r="D1861" s="750"/>
      <c r="E1861" s="743">
        <v>2011</v>
      </c>
      <c r="F1861" s="744"/>
      <c r="G1861" s="744"/>
      <c r="H1861" s="745"/>
      <c r="I1861" s="60">
        <v>3210</v>
      </c>
      <c r="J1861" s="61">
        <v>3210</v>
      </c>
    </row>
    <row r="1862" spans="4:10" ht="16.5" hidden="1" customHeight="1" outlineLevel="1" x14ac:dyDescent="0.45">
      <c r="D1862" s="750"/>
      <c r="E1862" s="743">
        <v>2012</v>
      </c>
      <c r="F1862" s="744"/>
      <c r="G1862" s="744"/>
      <c r="H1862" s="745"/>
      <c r="I1862" s="60">
        <v>2721</v>
      </c>
      <c r="J1862" s="61">
        <v>2721</v>
      </c>
    </row>
    <row r="1863" spans="4:10" ht="16.5" hidden="1" customHeight="1" outlineLevel="1" x14ac:dyDescent="0.45">
      <c r="D1863" s="750"/>
      <c r="E1863" s="743">
        <v>2013</v>
      </c>
      <c r="F1863" s="744"/>
      <c r="G1863" s="744"/>
      <c r="H1863" s="745"/>
      <c r="I1863" s="60">
        <v>3855</v>
      </c>
      <c r="J1863" s="61">
        <v>3855</v>
      </c>
    </row>
    <row r="1864" spans="4:10" ht="16.5" hidden="1" customHeight="1" outlineLevel="1" x14ac:dyDescent="0.45">
      <c r="D1864" s="750"/>
      <c r="E1864" s="743">
        <v>2014</v>
      </c>
      <c r="F1864" s="744"/>
      <c r="G1864" s="744"/>
      <c r="H1864" s="745"/>
      <c r="I1864" s="60">
        <v>3239</v>
      </c>
      <c r="J1864" s="61">
        <v>3239</v>
      </c>
    </row>
    <row r="1865" spans="4:10" ht="16.5" hidden="1" customHeight="1" outlineLevel="1" x14ac:dyDescent="0.45">
      <c r="D1865" s="750"/>
      <c r="E1865" s="743">
        <v>2015</v>
      </c>
      <c r="F1865" s="744"/>
      <c r="G1865" s="744"/>
      <c r="H1865" s="745"/>
      <c r="I1865" s="60">
        <v>3080</v>
      </c>
      <c r="J1865" s="61">
        <v>3080</v>
      </c>
    </row>
    <row r="1866" spans="4:10" ht="16.5" hidden="1" customHeight="1" outlineLevel="1" x14ac:dyDescent="0.45">
      <c r="D1866" s="750"/>
      <c r="E1866" s="743">
        <v>2016</v>
      </c>
      <c r="F1866" s="744"/>
      <c r="G1866" s="744"/>
      <c r="H1866" s="745"/>
      <c r="I1866" s="60">
        <v>1018</v>
      </c>
      <c r="J1866" s="61">
        <v>1018</v>
      </c>
    </row>
    <row r="1867" spans="4:10" ht="16.5" hidden="1" customHeight="1" outlineLevel="1" x14ac:dyDescent="0.45">
      <c r="D1867" s="751"/>
      <c r="E1867" s="746" t="s">
        <v>145</v>
      </c>
      <c r="F1867" s="747"/>
      <c r="G1867" s="747"/>
      <c r="H1867" s="748"/>
      <c r="I1867" s="58">
        <v>55610</v>
      </c>
      <c r="J1867" s="58">
        <v>55610</v>
      </c>
    </row>
    <row r="1868" spans="4:10" ht="16.5" hidden="1" customHeight="1" outlineLevel="1" x14ac:dyDescent="0.45">
      <c r="D1868" s="743">
        <v>1991</v>
      </c>
      <c r="E1868" s="744"/>
      <c r="F1868" s="744"/>
      <c r="G1868" s="744"/>
      <c r="H1868" s="745"/>
      <c r="I1868" s="63">
        <v>0</v>
      </c>
      <c r="J1868" s="63">
        <v>0</v>
      </c>
    </row>
    <row r="1869" spans="4:10" ht="16.5" hidden="1" customHeight="1" outlineLevel="1" x14ac:dyDescent="0.45">
      <c r="D1869" s="743">
        <v>1992</v>
      </c>
      <c r="E1869" s="744"/>
      <c r="F1869" s="744"/>
      <c r="G1869" s="744"/>
      <c r="H1869" s="745"/>
      <c r="I1869" s="63">
        <v>0</v>
      </c>
      <c r="J1869" s="63">
        <v>0</v>
      </c>
    </row>
    <row r="1870" spans="4:10" ht="16.5" hidden="1" customHeight="1" outlineLevel="1" x14ac:dyDescent="0.45">
      <c r="D1870" s="743">
        <v>1993</v>
      </c>
      <c r="E1870" s="744"/>
      <c r="F1870" s="744"/>
      <c r="G1870" s="744"/>
      <c r="H1870" s="745"/>
      <c r="I1870" s="63">
        <v>0</v>
      </c>
      <c r="J1870" s="63">
        <v>0</v>
      </c>
    </row>
    <row r="1871" spans="4:10" ht="16.5" hidden="1" customHeight="1" outlineLevel="1" x14ac:dyDescent="0.45">
      <c r="D1871" s="743">
        <v>1994</v>
      </c>
      <c r="E1871" s="744"/>
      <c r="F1871" s="744"/>
      <c r="G1871" s="744"/>
      <c r="H1871" s="745"/>
      <c r="I1871" s="63">
        <v>0</v>
      </c>
      <c r="J1871" s="63">
        <v>0</v>
      </c>
    </row>
    <row r="1872" spans="4:10" ht="16.5" hidden="1" customHeight="1" outlineLevel="1" x14ac:dyDescent="0.45">
      <c r="D1872" s="743">
        <v>1995</v>
      </c>
      <c r="E1872" s="744"/>
      <c r="F1872" s="744"/>
      <c r="G1872" s="744"/>
      <c r="H1872" s="745"/>
      <c r="I1872" s="63">
        <v>0</v>
      </c>
      <c r="J1872" s="63">
        <v>0</v>
      </c>
    </row>
    <row r="1873" spans="4:10" ht="16.5" hidden="1" customHeight="1" outlineLevel="1" x14ac:dyDescent="0.45">
      <c r="D1873" s="743">
        <v>1996</v>
      </c>
      <c r="E1873" s="744"/>
      <c r="F1873" s="744"/>
      <c r="G1873" s="744"/>
      <c r="H1873" s="745"/>
      <c r="I1873" s="63">
        <v>0</v>
      </c>
      <c r="J1873" s="63">
        <v>0</v>
      </c>
    </row>
    <row r="1874" spans="4:10" ht="16.5" hidden="1" customHeight="1" outlineLevel="1" x14ac:dyDescent="0.45">
      <c r="D1874" s="743">
        <v>1997</v>
      </c>
      <c r="E1874" s="744"/>
      <c r="F1874" s="744"/>
      <c r="G1874" s="744"/>
      <c r="H1874" s="745"/>
      <c r="I1874" s="63">
        <v>0</v>
      </c>
      <c r="J1874" s="63">
        <v>0</v>
      </c>
    </row>
    <row r="1875" spans="4:10" ht="16.5" hidden="1" customHeight="1" outlineLevel="1" x14ac:dyDescent="0.45">
      <c r="D1875" s="743">
        <v>1998</v>
      </c>
      <c r="E1875" s="744"/>
      <c r="F1875" s="744"/>
      <c r="G1875" s="744"/>
      <c r="H1875" s="745"/>
      <c r="I1875" s="63">
        <v>0</v>
      </c>
      <c r="J1875" s="63">
        <v>0</v>
      </c>
    </row>
    <row r="1876" spans="4:10" ht="16.5" hidden="1" customHeight="1" outlineLevel="1" x14ac:dyDescent="0.45">
      <c r="D1876" s="743">
        <v>1999</v>
      </c>
      <c r="E1876" s="744"/>
      <c r="F1876" s="744"/>
      <c r="G1876" s="744"/>
      <c r="H1876" s="745"/>
      <c r="I1876" s="63">
        <v>0</v>
      </c>
      <c r="J1876" s="63">
        <v>0</v>
      </c>
    </row>
    <row r="1877" spans="4:10" ht="16.5" hidden="1" customHeight="1" outlineLevel="1" x14ac:dyDescent="0.45">
      <c r="D1877" s="743">
        <v>2000</v>
      </c>
      <c r="E1877" s="744"/>
      <c r="F1877" s="744"/>
      <c r="G1877" s="744"/>
      <c r="H1877" s="745"/>
      <c r="I1877" s="63">
        <v>0</v>
      </c>
      <c r="J1877" s="63">
        <v>0</v>
      </c>
    </row>
    <row r="1878" spans="4:10" ht="16.5" hidden="1" customHeight="1" outlineLevel="1" x14ac:dyDescent="0.45">
      <c r="D1878" s="743">
        <v>2001</v>
      </c>
      <c r="E1878" s="744"/>
      <c r="F1878" s="744"/>
      <c r="G1878" s="744"/>
      <c r="H1878" s="745"/>
      <c r="I1878" s="63">
        <v>0</v>
      </c>
      <c r="J1878" s="63">
        <v>0</v>
      </c>
    </row>
    <row r="1879" spans="4:10" ht="16.5" hidden="1" customHeight="1" outlineLevel="1" x14ac:dyDescent="0.45">
      <c r="D1879" s="743">
        <v>2002</v>
      </c>
      <c r="E1879" s="744"/>
      <c r="F1879" s="744"/>
      <c r="G1879" s="744"/>
      <c r="H1879" s="745"/>
      <c r="I1879" s="63">
        <v>710</v>
      </c>
      <c r="J1879" s="63">
        <v>710</v>
      </c>
    </row>
    <row r="1880" spans="4:10" ht="16.5" hidden="1" customHeight="1" outlineLevel="1" x14ac:dyDescent="0.45">
      <c r="D1880" s="743">
        <v>2003</v>
      </c>
      <c r="E1880" s="744"/>
      <c r="F1880" s="744"/>
      <c r="G1880" s="744"/>
      <c r="H1880" s="745"/>
      <c r="I1880" s="60">
        <v>4541</v>
      </c>
      <c r="J1880" s="60">
        <v>4541</v>
      </c>
    </row>
    <row r="1881" spans="4:10" ht="16.5" hidden="1" customHeight="1" outlineLevel="1" x14ac:dyDescent="0.45">
      <c r="D1881" s="743">
        <v>2004</v>
      </c>
      <c r="E1881" s="744"/>
      <c r="F1881" s="744"/>
      <c r="G1881" s="744"/>
      <c r="H1881" s="745"/>
      <c r="I1881" s="60">
        <v>4327</v>
      </c>
      <c r="J1881" s="60">
        <v>4327</v>
      </c>
    </row>
    <row r="1882" spans="4:10" ht="16.5" hidden="1" customHeight="1" outlineLevel="1" x14ac:dyDescent="0.45">
      <c r="D1882" s="743">
        <v>2005</v>
      </c>
      <c r="E1882" s="744"/>
      <c r="F1882" s="744"/>
      <c r="G1882" s="744"/>
      <c r="H1882" s="745"/>
      <c r="I1882" s="60">
        <v>4626</v>
      </c>
      <c r="J1882" s="60">
        <v>4626</v>
      </c>
    </row>
    <row r="1883" spans="4:10" ht="16.5" hidden="1" customHeight="1" outlineLevel="1" x14ac:dyDescent="0.45">
      <c r="D1883" s="743">
        <v>2006</v>
      </c>
      <c r="E1883" s="744"/>
      <c r="F1883" s="744"/>
      <c r="G1883" s="744"/>
      <c r="H1883" s="745"/>
      <c r="I1883" s="60">
        <v>5900</v>
      </c>
      <c r="J1883" s="60">
        <v>5900</v>
      </c>
    </row>
    <row r="1884" spans="4:10" ht="16.5" hidden="1" customHeight="1" outlineLevel="1" x14ac:dyDescent="0.45">
      <c r="D1884" s="743">
        <v>2007</v>
      </c>
      <c r="E1884" s="744"/>
      <c r="F1884" s="744"/>
      <c r="G1884" s="744"/>
      <c r="H1884" s="745"/>
      <c r="I1884" s="60">
        <v>6288</v>
      </c>
      <c r="J1884" s="60">
        <v>6288</v>
      </c>
    </row>
    <row r="1885" spans="4:10" ht="16.5" hidden="1" customHeight="1" outlineLevel="1" x14ac:dyDescent="0.45">
      <c r="D1885" s="743">
        <v>2008</v>
      </c>
      <c r="E1885" s="744"/>
      <c r="F1885" s="744"/>
      <c r="G1885" s="744"/>
      <c r="H1885" s="745"/>
      <c r="I1885" s="60">
        <v>4866</v>
      </c>
      <c r="J1885" s="60">
        <v>4866</v>
      </c>
    </row>
    <row r="1886" spans="4:10" ht="16.5" hidden="1" customHeight="1" outlineLevel="1" x14ac:dyDescent="0.45">
      <c r="D1886" s="743">
        <v>2009</v>
      </c>
      <c r="E1886" s="744"/>
      <c r="F1886" s="744"/>
      <c r="G1886" s="744"/>
      <c r="H1886" s="745"/>
      <c r="I1886" s="60">
        <v>4015</v>
      </c>
      <c r="J1886" s="60">
        <v>4015</v>
      </c>
    </row>
    <row r="1887" spans="4:10" ht="16.5" hidden="1" customHeight="1" outlineLevel="1" x14ac:dyDescent="0.45">
      <c r="D1887" s="743">
        <v>2010</v>
      </c>
      <c r="E1887" s="744"/>
      <c r="F1887" s="744"/>
      <c r="G1887" s="744"/>
      <c r="H1887" s="745"/>
      <c r="I1887" s="60">
        <v>3214</v>
      </c>
      <c r="J1887" s="60">
        <v>3214</v>
      </c>
    </row>
    <row r="1888" spans="4:10" ht="16.5" hidden="1" customHeight="1" outlineLevel="1" x14ac:dyDescent="0.45">
      <c r="D1888" s="743">
        <v>2011</v>
      </c>
      <c r="E1888" s="744"/>
      <c r="F1888" s="744"/>
      <c r="G1888" s="744"/>
      <c r="H1888" s="745"/>
      <c r="I1888" s="60">
        <v>3210</v>
      </c>
      <c r="J1888" s="60">
        <v>3210</v>
      </c>
    </row>
    <row r="1889" spans="4:10" ht="16.5" hidden="1" customHeight="1" outlineLevel="1" x14ac:dyDescent="0.45">
      <c r="D1889" s="743">
        <v>2012</v>
      </c>
      <c r="E1889" s="744"/>
      <c r="F1889" s="744"/>
      <c r="G1889" s="744"/>
      <c r="H1889" s="745"/>
      <c r="I1889" s="60">
        <v>2721</v>
      </c>
      <c r="J1889" s="60">
        <v>2721</v>
      </c>
    </row>
    <row r="1890" spans="4:10" ht="16.5" hidden="1" customHeight="1" outlineLevel="1" x14ac:dyDescent="0.45">
      <c r="D1890" s="743">
        <v>2013</v>
      </c>
      <c r="E1890" s="744"/>
      <c r="F1890" s="744"/>
      <c r="G1890" s="744"/>
      <c r="H1890" s="745"/>
      <c r="I1890" s="60">
        <v>3855</v>
      </c>
      <c r="J1890" s="60">
        <v>3855</v>
      </c>
    </row>
    <row r="1891" spans="4:10" ht="16.5" hidden="1" customHeight="1" outlineLevel="1" x14ac:dyDescent="0.45">
      <c r="D1891" s="743">
        <v>2014</v>
      </c>
      <c r="E1891" s="744"/>
      <c r="F1891" s="744"/>
      <c r="G1891" s="744"/>
      <c r="H1891" s="745"/>
      <c r="I1891" s="60">
        <v>3239</v>
      </c>
      <c r="J1891" s="60">
        <v>3239</v>
      </c>
    </row>
    <row r="1892" spans="4:10" ht="16.5" hidden="1" customHeight="1" outlineLevel="1" x14ac:dyDescent="0.45">
      <c r="D1892" s="743">
        <v>2015</v>
      </c>
      <c r="E1892" s="744"/>
      <c r="F1892" s="744"/>
      <c r="G1892" s="744"/>
      <c r="H1892" s="745"/>
      <c r="I1892" s="60">
        <v>3080</v>
      </c>
      <c r="J1892" s="60">
        <v>3080</v>
      </c>
    </row>
    <row r="1893" spans="4:10" ht="16.5" hidden="1" customHeight="1" outlineLevel="1" x14ac:dyDescent="0.45">
      <c r="D1893" s="743">
        <v>2016</v>
      </c>
      <c r="E1893" s="744"/>
      <c r="F1893" s="744"/>
      <c r="G1893" s="744"/>
      <c r="H1893" s="745"/>
      <c r="I1893" s="60">
        <v>1018</v>
      </c>
      <c r="J1893" s="60">
        <v>1018</v>
      </c>
    </row>
    <row r="1894" spans="4:10" ht="16.5" hidden="1" customHeight="1" outlineLevel="1" x14ac:dyDescent="0.45">
      <c r="D1894" s="746" t="s">
        <v>145</v>
      </c>
      <c r="E1894" s="747"/>
      <c r="F1894" s="747"/>
      <c r="G1894" s="747"/>
      <c r="H1894" s="748"/>
      <c r="I1894" s="58">
        <v>55610</v>
      </c>
      <c r="J1894" s="58">
        <v>55610</v>
      </c>
    </row>
    <row r="1895" spans="4:10" hidden="1" outlineLevel="1" x14ac:dyDescent="0.45">
      <c r="D1895" s="749" t="s">
        <v>154</v>
      </c>
      <c r="E1895" s="749" t="s">
        <v>146</v>
      </c>
      <c r="F1895" s="749" t="s">
        <v>148</v>
      </c>
      <c r="G1895" s="749" t="s">
        <v>476</v>
      </c>
      <c r="H1895" s="56">
        <v>2006</v>
      </c>
      <c r="I1895" s="59">
        <v>566</v>
      </c>
      <c r="J1895" s="59">
        <v>566</v>
      </c>
    </row>
    <row r="1896" spans="4:10" hidden="1" outlineLevel="1" x14ac:dyDescent="0.45">
      <c r="D1896" s="750"/>
      <c r="E1896" s="750"/>
      <c r="F1896" s="750"/>
      <c r="G1896" s="750"/>
      <c r="H1896" s="56">
        <v>2007</v>
      </c>
      <c r="I1896" s="57">
        <v>4226</v>
      </c>
      <c r="J1896" s="57">
        <v>4226</v>
      </c>
    </row>
    <row r="1897" spans="4:10" hidden="1" outlineLevel="1" x14ac:dyDescent="0.45">
      <c r="D1897" s="750"/>
      <c r="E1897" s="750"/>
      <c r="F1897" s="750"/>
      <c r="G1897" s="750"/>
      <c r="H1897" s="56">
        <v>2008</v>
      </c>
      <c r="I1897" s="57">
        <v>2792</v>
      </c>
      <c r="J1897" s="57">
        <v>2792</v>
      </c>
    </row>
    <row r="1898" spans="4:10" hidden="1" outlineLevel="1" x14ac:dyDescent="0.45">
      <c r="D1898" s="750"/>
      <c r="E1898" s="750"/>
      <c r="F1898" s="750"/>
      <c r="G1898" s="750"/>
      <c r="H1898" s="56">
        <v>2009</v>
      </c>
      <c r="I1898" s="57">
        <v>2161</v>
      </c>
      <c r="J1898" s="57">
        <v>2161</v>
      </c>
    </row>
    <row r="1899" spans="4:10" hidden="1" outlineLevel="1" x14ac:dyDescent="0.45">
      <c r="D1899" s="750"/>
      <c r="E1899" s="750"/>
      <c r="F1899" s="750"/>
      <c r="G1899" s="750"/>
      <c r="H1899" s="56">
        <v>2010</v>
      </c>
      <c r="I1899" s="57">
        <v>2622</v>
      </c>
      <c r="J1899" s="57">
        <v>2622</v>
      </c>
    </row>
    <row r="1900" spans="4:10" hidden="1" outlineLevel="1" x14ac:dyDescent="0.45">
      <c r="D1900" s="750"/>
      <c r="E1900" s="750"/>
      <c r="F1900" s="750"/>
      <c r="G1900" s="750"/>
      <c r="H1900" s="56">
        <v>2011</v>
      </c>
      <c r="I1900" s="57">
        <v>4216</v>
      </c>
      <c r="J1900" s="57">
        <v>4216</v>
      </c>
    </row>
    <row r="1901" spans="4:10" hidden="1" outlineLevel="1" x14ac:dyDescent="0.45">
      <c r="D1901" s="750"/>
      <c r="E1901" s="750"/>
      <c r="F1901" s="750"/>
      <c r="G1901" s="750"/>
      <c r="H1901" s="56">
        <v>2012</v>
      </c>
      <c r="I1901" s="57">
        <v>3015</v>
      </c>
      <c r="J1901" s="57">
        <v>3015</v>
      </c>
    </row>
    <row r="1902" spans="4:10" hidden="1" outlineLevel="1" x14ac:dyDescent="0.45">
      <c r="D1902" s="750"/>
      <c r="E1902" s="750"/>
      <c r="F1902" s="750"/>
      <c r="G1902" s="750"/>
      <c r="H1902" s="56">
        <v>2013</v>
      </c>
      <c r="I1902" s="57">
        <v>3420</v>
      </c>
      <c r="J1902" s="57">
        <v>3420</v>
      </c>
    </row>
    <row r="1903" spans="4:10" hidden="1" outlineLevel="1" x14ac:dyDescent="0.45">
      <c r="D1903" s="750"/>
      <c r="E1903" s="750"/>
      <c r="F1903" s="750"/>
      <c r="G1903" s="750"/>
      <c r="H1903" s="56">
        <v>2014</v>
      </c>
      <c r="I1903" s="57">
        <v>3742</v>
      </c>
      <c r="J1903" s="57">
        <v>3742</v>
      </c>
    </row>
    <row r="1904" spans="4:10" hidden="1" outlineLevel="1" x14ac:dyDescent="0.45">
      <c r="D1904" s="750"/>
      <c r="E1904" s="750"/>
      <c r="F1904" s="750"/>
      <c r="G1904" s="750"/>
      <c r="H1904" s="56">
        <v>2015</v>
      </c>
      <c r="I1904" s="57">
        <v>3342</v>
      </c>
      <c r="J1904" s="57">
        <v>3342</v>
      </c>
    </row>
    <row r="1905" spans="4:10" hidden="1" outlineLevel="1" x14ac:dyDescent="0.45">
      <c r="D1905" s="750"/>
      <c r="E1905" s="750"/>
      <c r="F1905" s="750"/>
      <c r="G1905" s="751"/>
      <c r="H1905" s="56">
        <v>2016</v>
      </c>
      <c r="I1905" s="59">
        <v>992</v>
      </c>
      <c r="J1905" s="59">
        <v>992</v>
      </c>
    </row>
    <row r="1906" spans="4:10" ht="16.5" hidden="1" customHeight="1" outlineLevel="1" x14ac:dyDescent="0.45">
      <c r="D1906" s="750"/>
      <c r="E1906" s="750"/>
      <c r="F1906" s="750"/>
      <c r="G1906" s="746" t="s">
        <v>142</v>
      </c>
      <c r="H1906" s="748"/>
      <c r="I1906" s="58">
        <v>31094</v>
      </c>
      <c r="J1906" s="58">
        <v>31094</v>
      </c>
    </row>
    <row r="1907" spans="4:10" hidden="1" outlineLevel="1" x14ac:dyDescent="0.45">
      <c r="D1907" s="750"/>
      <c r="E1907" s="750"/>
      <c r="F1907" s="750"/>
      <c r="G1907" s="749" t="s">
        <v>477</v>
      </c>
      <c r="H1907" s="56">
        <v>2002</v>
      </c>
      <c r="I1907" s="59">
        <v>695</v>
      </c>
      <c r="J1907" s="59">
        <v>695</v>
      </c>
    </row>
    <row r="1908" spans="4:10" hidden="1" outlineLevel="1" x14ac:dyDescent="0.45">
      <c r="D1908" s="750"/>
      <c r="E1908" s="750"/>
      <c r="F1908" s="750"/>
      <c r="G1908" s="750"/>
      <c r="H1908" s="56">
        <v>2003</v>
      </c>
      <c r="I1908" s="57">
        <v>3411</v>
      </c>
      <c r="J1908" s="57">
        <v>3411</v>
      </c>
    </row>
    <row r="1909" spans="4:10" hidden="1" outlineLevel="1" x14ac:dyDescent="0.45">
      <c r="D1909" s="750"/>
      <c r="E1909" s="750"/>
      <c r="F1909" s="750"/>
      <c r="G1909" s="750"/>
      <c r="H1909" s="56">
        <v>2004</v>
      </c>
      <c r="I1909" s="57">
        <v>3696</v>
      </c>
      <c r="J1909" s="57">
        <v>3696</v>
      </c>
    </row>
    <row r="1910" spans="4:10" hidden="1" outlineLevel="1" x14ac:dyDescent="0.45">
      <c r="D1910" s="750"/>
      <c r="E1910" s="750"/>
      <c r="F1910" s="750"/>
      <c r="G1910" s="750"/>
      <c r="H1910" s="56">
        <v>2005</v>
      </c>
      <c r="I1910" s="57">
        <v>3299</v>
      </c>
      <c r="J1910" s="57">
        <v>3299</v>
      </c>
    </row>
    <row r="1911" spans="4:10" hidden="1" outlineLevel="1" x14ac:dyDescent="0.45">
      <c r="D1911" s="750"/>
      <c r="E1911" s="750"/>
      <c r="F1911" s="750"/>
      <c r="G1911" s="750"/>
      <c r="H1911" s="56">
        <v>2006</v>
      </c>
      <c r="I1911" s="57">
        <v>5356</v>
      </c>
      <c r="J1911" s="57">
        <v>5356</v>
      </c>
    </row>
    <row r="1912" spans="4:10" hidden="1" outlineLevel="1" x14ac:dyDescent="0.45">
      <c r="D1912" s="750"/>
      <c r="E1912" s="750"/>
      <c r="F1912" s="750"/>
      <c r="G1912" s="750"/>
      <c r="H1912" s="56">
        <v>2007</v>
      </c>
      <c r="I1912" s="57">
        <v>5412</v>
      </c>
      <c r="J1912" s="57">
        <v>5412</v>
      </c>
    </row>
    <row r="1913" spans="4:10" hidden="1" outlineLevel="1" x14ac:dyDescent="0.45">
      <c r="D1913" s="750"/>
      <c r="E1913" s="750"/>
      <c r="F1913" s="750"/>
      <c r="G1913" s="750"/>
      <c r="H1913" s="56">
        <v>2008</v>
      </c>
      <c r="I1913" s="57">
        <v>5373</v>
      </c>
      <c r="J1913" s="57">
        <v>5373</v>
      </c>
    </row>
    <row r="1914" spans="4:10" hidden="1" outlineLevel="1" x14ac:dyDescent="0.45">
      <c r="D1914" s="750"/>
      <c r="E1914" s="750"/>
      <c r="F1914" s="750"/>
      <c r="G1914" s="750"/>
      <c r="H1914" s="56">
        <v>2009</v>
      </c>
      <c r="I1914" s="57">
        <v>5164</v>
      </c>
      <c r="J1914" s="57">
        <v>5164</v>
      </c>
    </row>
    <row r="1915" spans="4:10" hidden="1" outlineLevel="1" x14ac:dyDescent="0.45">
      <c r="D1915" s="750"/>
      <c r="E1915" s="750"/>
      <c r="F1915" s="750"/>
      <c r="G1915" s="750"/>
      <c r="H1915" s="56">
        <v>2010</v>
      </c>
      <c r="I1915" s="57">
        <v>5441</v>
      </c>
      <c r="J1915" s="57">
        <v>5441</v>
      </c>
    </row>
    <row r="1916" spans="4:10" hidden="1" outlineLevel="1" x14ac:dyDescent="0.45">
      <c r="D1916" s="750"/>
      <c r="E1916" s="750"/>
      <c r="F1916" s="750"/>
      <c r="G1916" s="750"/>
      <c r="H1916" s="56">
        <v>2011</v>
      </c>
      <c r="I1916" s="57">
        <v>4266</v>
      </c>
      <c r="J1916" s="57">
        <v>4266</v>
      </c>
    </row>
    <row r="1917" spans="4:10" hidden="1" outlineLevel="1" x14ac:dyDescent="0.45">
      <c r="D1917" s="750"/>
      <c r="E1917" s="750"/>
      <c r="F1917" s="750"/>
      <c r="G1917" s="750"/>
      <c r="H1917" s="56">
        <v>2012</v>
      </c>
      <c r="I1917" s="57">
        <v>4984</v>
      </c>
      <c r="J1917" s="57">
        <v>4984</v>
      </c>
    </row>
    <row r="1918" spans="4:10" hidden="1" outlineLevel="1" x14ac:dyDescent="0.45">
      <c r="D1918" s="750"/>
      <c r="E1918" s="750"/>
      <c r="F1918" s="750"/>
      <c r="G1918" s="750"/>
      <c r="H1918" s="56">
        <v>2013</v>
      </c>
      <c r="I1918" s="57">
        <v>5281</v>
      </c>
      <c r="J1918" s="57">
        <v>5281</v>
      </c>
    </row>
    <row r="1919" spans="4:10" hidden="1" outlineLevel="1" x14ac:dyDescent="0.45">
      <c r="D1919" s="750"/>
      <c r="E1919" s="750"/>
      <c r="F1919" s="750"/>
      <c r="G1919" s="750"/>
      <c r="H1919" s="56">
        <v>2014</v>
      </c>
      <c r="I1919" s="57">
        <v>5303</v>
      </c>
      <c r="J1919" s="57">
        <v>5303</v>
      </c>
    </row>
    <row r="1920" spans="4:10" hidden="1" outlineLevel="1" x14ac:dyDescent="0.45">
      <c r="D1920" s="750"/>
      <c r="E1920" s="750"/>
      <c r="F1920" s="750"/>
      <c r="G1920" s="750"/>
      <c r="H1920" s="56">
        <v>2015</v>
      </c>
      <c r="I1920" s="57">
        <v>4406</v>
      </c>
      <c r="J1920" s="57">
        <v>4406</v>
      </c>
    </row>
    <row r="1921" spans="4:10" hidden="1" outlineLevel="1" x14ac:dyDescent="0.45">
      <c r="D1921" s="750"/>
      <c r="E1921" s="750"/>
      <c r="F1921" s="750"/>
      <c r="G1921" s="751"/>
      <c r="H1921" s="56">
        <v>2016</v>
      </c>
      <c r="I1921" s="57">
        <v>1394</v>
      </c>
      <c r="J1921" s="57">
        <v>1394</v>
      </c>
    </row>
    <row r="1922" spans="4:10" ht="16.5" hidden="1" customHeight="1" outlineLevel="1" x14ac:dyDescent="0.45">
      <c r="D1922" s="750"/>
      <c r="E1922" s="750"/>
      <c r="F1922" s="751"/>
      <c r="G1922" s="746" t="s">
        <v>142</v>
      </c>
      <c r="H1922" s="748"/>
      <c r="I1922" s="58">
        <v>63481</v>
      </c>
      <c r="J1922" s="58">
        <v>63481</v>
      </c>
    </row>
    <row r="1923" spans="4:10" ht="16.5" hidden="1" customHeight="1" outlineLevel="1" x14ac:dyDescent="0.45">
      <c r="D1923" s="750"/>
      <c r="E1923" s="750"/>
      <c r="F1923" s="743">
        <v>1991</v>
      </c>
      <c r="G1923" s="744"/>
      <c r="H1923" s="745"/>
      <c r="I1923" s="63">
        <v>0</v>
      </c>
      <c r="J1923" s="64">
        <v>0</v>
      </c>
    </row>
    <row r="1924" spans="4:10" ht="16.5" hidden="1" customHeight="1" outlineLevel="1" x14ac:dyDescent="0.45">
      <c r="D1924" s="750"/>
      <c r="E1924" s="750"/>
      <c r="F1924" s="743">
        <v>1992</v>
      </c>
      <c r="G1924" s="744"/>
      <c r="H1924" s="745"/>
      <c r="I1924" s="63">
        <v>0</v>
      </c>
      <c r="J1924" s="64">
        <v>0</v>
      </c>
    </row>
    <row r="1925" spans="4:10" ht="16.5" hidden="1" customHeight="1" outlineLevel="1" x14ac:dyDescent="0.45">
      <c r="D1925" s="750"/>
      <c r="E1925" s="750"/>
      <c r="F1925" s="743">
        <v>1993</v>
      </c>
      <c r="G1925" s="744"/>
      <c r="H1925" s="745"/>
      <c r="I1925" s="63">
        <v>0</v>
      </c>
      <c r="J1925" s="64">
        <v>0</v>
      </c>
    </row>
    <row r="1926" spans="4:10" ht="16.5" hidden="1" customHeight="1" outlineLevel="1" x14ac:dyDescent="0.45">
      <c r="D1926" s="750"/>
      <c r="E1926" s="750"/>
      <c r="F1926" s="743">
        <v>1994</v>
      </c>
      <c r="G1926" s="744"/>
      <c r="H1926" s="745"/>
      <c r="I1926" s="63">
        <v>0</v>
      </c>
      <c r="J1926" s="64">
        <v>0</v>
      </c>
    </row>
    <row r="1927" spans="4:10" ht="16.5" hidden="1" customHeight="1" outlineLevel="1" x14ac:dyDescent="0.45">
      <c r="D1927" s="750"/>
      <c r="E1927" s="750"/>
      <c r="F1927" s="743">
        <v>1995</v>
      </c>
      <c r="G1927" s="744"/>
      <c r="H1927" s="745"/>
      <c r="I1927" s="63">
        <v>0</v>
      </c>
      <c r="J1927" s="64">
        <v>0</v>
      </c>
    </row>
    <row r="1928" spans="4:10" ht="16.5" hidden="1" customHeight="1" outlineLevel="1" x14ac:dyDescent="0.45">
      <c r="D1928" s="750"/>
      <c r="E1928" s="750"/>
      <c r="F1928" s="743">
        <v>1996</v>
      </c>
      <c r="G1928" s="744"/>
      <c r="H1928" s="745"/>
      <c r="I1928" s="63">
        <v>0</v>
      </c>
      <c r="J1928" s="64">
        <v>0</v>
      </c>
    </row>
    <row r="1929" spans="4:10" ht="16.5" hidden="1" customHeight="1" outlineLevel="1" x14ac:dyDescent="0.45">
      <c r="D1929" s="750"/>
      <c r="E1929" s="750"/>
      <c r="F1929" s="743">
        <v>1997</v>
      </c>
      <c r="G1929" s="744"/>
      <c r="H1929" s="745"/>
      <c r="I1929" s="63">
        <v>0</v>
      </c>
      <c r="J1929" s="64">
        <v>0</v>
      </c>
    </row>
    <row r="1930" spans="4:10" ht="16.5" hidden="1" customHeight="1" outlineLevel="1" x14ac:dyDescent="0.45">
      <c r="D1930" s="750"/>
      <c r="E1930" s="750"/>
      <c r="F1930" s="743">
        <v>1998</v>
      </c>
      <c r="G1930" s="744"/>
      <c r="H1930" s="745"/>
      <c r="I1930" s="63">
        <v>0</v>
      </c>
      <c r="J1930" s="64">
        <v>0</v>
      </c>
    </row>
    <row r="1931" spans="4:10" ht="16.5" hidden="1" customHeight="1" outlineLevel="1" x14ac:dyDescent="0.45">
      <c r="D1931" s="750"/>
      <c r="E1931" s="750"/>
      <c r="F1931" s="743">
        <v>1999</v>
      </c>
      <c r="G1931" s="744"/>
      <c r="H1931" s="745"/>
      <c r="I1931" s="63">
        <v>0</v>
      </c>
      <c r="J1931" s="64">
        <v>0</v>
      </c>
    </row>
    <row r="1932" spans="4:10" ht="16.5" hidden="1" customHeight="1" outlineLevel="1" x14ac:dyDescent="0.45">
      <c r="D1932" s="750"/>
      <c r="E1932" s="750"/>
      <c r="F1932" s="743">
        <v>2000</v>
      </c>
      <c r="G1932" s="744"/>
      <c r="H1932" s="745"/>
      <c r="I1932" s="63">
        <v>0</v>
      </c>
      <c r="J1932" s="64">
        <v>0</v>
      </c>
    </row>
    <row r="1933" spans="4:10" ht="16.5" hidden="1" customHeight="1" outlineLevel="1" x14ac:dyDescent="0.45">
      <c r="D1933" s="750"/>
      <c r="E1933" s="750"/>
      <c r="F1933" s="743">
        <v>2001</v>
      </c>
      <c r="G1933" s="744"/>
      <c r="H1933" s="745"/>
      <c r="I1933" s="63">
        <v>0</v>
      </c>
      <c r="J1933" s="64">
        <v>0</v>
      </c>
    </row>
    <row r="1934" spans="4:10" ht="16.5" hidden="1" customHeight="1" outlineLevel="1" x14ac:dyDescent="0.45">
      <c r="D1934" s="750"/>
      <c r="E1934" s="750"/>
      <c r="F1934" s="743">
        <v>2002</v>
      </c>
      <c r="G1934" s="744"/>
      <c r="H1934" s="745"/>
      <c r="I1934" s="63">
        <v>695</v>
      </c>
      <c r="J1934" s="64">
        <v>695</v>
      </c>
    </row>
    <row r="1935" spans="4:10" ht="16.5" hidden="1" customHeight="1" outlineLevel="1" x14ac:dyDescent="0.45">
      <c r="D1935" s="750"/>
      <c r="E1935" s="750"/>
      <c r="F1935" s="743">
        <v>2003</v>
      </c>
      <c r="G1935" s="744"/>
      <c r="H1935" s="745"/>
      <c r="I1935" s="60">
        <v>3411</v>
      </c>
      <c r="J1935" s="61">
        <v>3411</v>
      </c>
    </row>
    <row r="1936" spans="4:10" ht="16.5" hidden="1" customHeight="1" outlineLevel="1" x14ac:dyDescent="0.45">
      <c r="D1936" s="750"/>
      <c r="E1936" s="750"/>
      <c r="F1936" s="743">
        <v>2004</v>
      </c>
      <c r="G1936" s="744"/>
      <c r="H1936" s="745"/>
      <c r="I1936" s="60">
        <v>3696</v>
      </c>
      <c r="J1936" s="61">
        <v>3696</v>
      </c>
    </row>
    <row r="1937" spans="4:10" ht="16.5" hidden="1" customHeight="1" outlineLevel="1" x14ac:dyDescent="0.45">
      <c r="D1937" s="750"/>
      <c r="E1937" s="750"/>
      <c r="F1937" s="743">
        <v>2005</v>
      </c>
      <c r="G1937" s="744"/>
      <c r="H1937" s="745"/>
      <c r="I1937" s="60">
        <v>3299</v>
      </c>
      <c r="J1937" s="61">
        <v>3299</v>
      </c>
    </row>
    <row r="1938" spans="4:10" ht="16.5" hidden="1" customHeight="1" outlineLevel="1" x14ac:dyDescent="0.45">
      <c r="D1938" s="750"/>
      <c r="E1938" s="750"/>
      <c r="F1938" s="743">
        <v>2006</v>
      </c>
      <c r="G1938" s="744"/>
      <c r="H1938" s="745"/>
      <c r="I1938" s="60">
        <v>5922</v>
      </c>
      <c r="J1938" s="61">
        <v>5922</v>
      </c>
    </row>
    <row r="1939" spans="4:10" ht="16.5" hidden="1" customHeight="1" outlineLevel="1" x14ac:dyDescent="0.45">
      <c r="D1939" s="750"/>
      <c r="E1939" s="750"/>
      <c r="F1939" s="743">
        <v>2007</v>
      </c>
      <c r="G1939" s="744"/>
      <c r="H1939" s="745"/>
      <c r="I1939" s="60">
        <v>9638</v>
      </c>
      <c r="J1939" s="61">
        <v>9638</v>
      </c>
    </row>
    <row r="1940" spans="4:10" ht="16.5" hidden="1" customHeight="1" outlineLevel="1" x14ac:dyDescent="0.45">
      <c r="D1940" s="750"/>
      <c r="E1940" s="750"/>
      <c r="F1940" s="743">
        <v>2008</v>
      </c>
      <c r="G1940" s="744"/>
      <c r="H1940" s="745"/>
      <c r="I1940" s="60">
        <v>8165</v>
      </c>
      <c r="J1940" s="61">
        <v>8165</v>
      </c>
    </row>
    <row r="1941" spans="4:10" ht="16.5" hidden="1" customHeight="1" outlineLevel="1" x14ac:dyDescent="0.45">
      <c r="D1941" s="750"/>
      <c r="E1941" s="750"/>
      <c r="F1941" s="743">
        <v>2009</v>
      </c>
      <c r="G1941" s="744"/>
      <c r="H1941" s="745"/>
      <c r="I1941" s="60">
        <v>7325</v>
      </c>
      <c r="J1941" s="61">
        <v>7325</v>
      </c>
    </row>
    <row r="1942" spans="4:10" ht="16.5" hidden="1" customHeight="1" outlineLevel="1" x14ac:dyDescent="0.45">
      <c r="D1942" s="750"/>
      <c r="E1942" s="750"/>
      <c r="F1942" s="743">
        <v>2010</v>
      </c>
      <c r="G1942" s="744"/>
      <c r="H1942" s="745"/>
      <c r="I1942" s="60">
        <v>8063</v>
      </c>
      <c r="J1942" s="61">
        <v>8063</v>
      </c>
    </row>
    <row r="1943" spans="4:10" ht="16.5" hidden="1" customHeight="1" outlineLevel="1" x14ac:dyDescent="0.45">
      <c r="D1943" s="750"/>
      <c r="E1943" s="750"/>
      <c r="F1943" s="743">
        <v>2011</v>
      </c>
      <c r="G1943" s="744"/>
      <c r="H1943" s="745"/>
      <c r="I1943" s="60">
        <v>8482</v>
      </c>
      <c r="J1943" s="61">
        <v>8482</v>
      </c>
    </row>
    <row r="1944" spans="4:10" ht="16.5" hidden="1" customHeight="1" outlineLevel="1" x14ac:dyDescent="0.45">
      <c r="D1944" s="750"/>
      <c r="E1944" s="750"/>
      <c r="F1944" s="743">
        <v>2012</v>
      </c>
      <c r="G1944" s="744"/>
      <c r="H1944" s="745"/>
      <c r="I1944" s="60">
        <v>7999</v>
      </c>
      <c r="J1944" s="61">
        <v>7999</v>
      </c>
    </row>
    <row r="1945" spans="4:10" ht="16.5" hidden="1" customHeight="1" outlineLevel="1" x14ac:dyDescent="0.45">
      <c r="D1945" s="750"/>
      <c r="E1945" s="750"/>
      <c r="F1945" s="743">
        <v>2013</v>
      </c>
      <c r="G1945" s="744"/>
      <c r="H1945" s="745"/>
      <c r="I1945" s="60">
        <v>8701</v>
      </c>
      <c r="J1945" s="61">
        <v>8701</v>
      </c>
    </row>
    <row r="1946" spans="4:10" ht="16.5" hidden="1" customHeight="1" outlineLevel="1" x14ac:dyDescent="0.45">
      <c r="D1946" s="750"/>
      <c r="E1946" s="750"/>
      <c r="F1946" s="743">
        <v>2014</v>
      </c>
      <c r="G1946" s="744"/>
      <c r="H1946" s="745"/>
      <c r="I1946" s="60">
        <v>9045</v>
      </c>
      <c r="J1946" s="61">
        <v>9045</v>
      </c>
    </row>
    <row r="1947" spans="4:10" ht="16.5" hidden="1" customHeight="1" outlineLevel="1" x14ac:dyDescent="0.45">
      <c r="D1947" s="750"/>
      <c r="E1947" s="750"/>
      <c r="F1947" s="743">
        <v>2015</v>
      </c>
      <c r="G1947" s="744"/>
      <c r="H1947" s="745"/>
      <c r="I1947" s="60">
        <v>7748</v>
      </c>
      <c r="J1947" s="61">
        <v>7748</v>
      </c>
    </row>
    <row r="1948" spans="4:10" ht="16.5" hidden="1" customHeight="1" outlineLevel="1" x14ac:dyDescent="0.45">
      <c r="D1948" s="750"/>
      <c r="E1948" s="750"/>
      <c r="F1948" s="743">
        <v>2016</v>
      </c>
      <c r="G1948" s="744"/>
      <c r="H1948" s="745"/>
      <c r="I1948" s="60">
        <v>2386</v>
      </c>
      <c r="J1948" s="61">
        <v>2386</v>
      </c>
    </row>
    <row r="1949" spans="4:10" ht="16.5" hidden="1" customHeight="1" outlineLevel="1" x14ac:dyDescent="0.45">
      <c r="D1949" s="750"/>
      <c r="E1949" s="750"/>
      <c r="F1949" s="746" t="s">
        <v>145</v>
      </c>
      <c r="G1949" s="747"/>
      <c r="H1949" s="748"/>
      <c r="I1949" s="58">
        <v>94575</v>
      </c>
      <c r="J1949" s="58">
        <v>94575</v>
      </c>
    </row>
    <row r="1950" spans="4:10" hidden="1" outlineLevel="1" x14ac:dyDescent="0.45">
      <c r="D1950" s="750"/>
      <c r="E1950" s="750"/>
      <c r="F1950" s="749" t="s">
        <v>149</v>
      </c>
      <c r="G1950" s="749" t="s">
        <v>478</v>
      </c>
      <c r="H1950" s="56">
        <v>2002</v>
      </c>
      <c r="I1950" s="59">
        <v>187</v>
      </c>
      <c r="J1950" s="59">
        <v>187</v>
      </c>
    </row>
    <row r="1951" spans="4:10" hidden="1" outlineLevel="1" x14ac:dyDescent="0.45">
      <c r="D1951" s="750"/>
      <c r="E1951" s="750"/>
      <c r="F1951" s="750"/>
      <c r="G1951" s="750"/>
      <c r="H1951" s="56">
        <v>2003</v>
      </c>
      <c r="I1951" s="57">
        <v>1310</v>
      </c>
      <c r="J1951" s="57">
        <v>1310</v>
      </c>
    </row>
    <row r="1952" spans="4:10" hidden="1" outlineLevel="1" x14ac:dyDescent="0.45">
      <c r="D1952" s="750"/>
      <c r="E1952" s="750"/>
      <c r="F1952" s="750"/>
      <c r="G1952" s="750"/>
      <c r="H1952" s="56">
        <v>2004</v>
      </c>
      <c r="I1952" s="57">
        <v>1096</v>
      </c>
      <c r="J1952" s="57">
        <v>1096</v>
      </c>
    </row>
    <row r="1953" spans="4:10" hidden="1" outlineLevel="1" x14ac:dyDescent="0.45">
      <c r="D1953" s="750"/>
      <c r="E1953" s="750"/>
      <c r="F1953" s="750"/>
      <c r="G1953" s="750"/>
      <c r="H1953" s="56">
        <v>2005</v>
      </c>
      <c r="I1953" s="57">
        <v>1358</v>
      </c>
      <c r="J1953" s="57">
        <v>1358</v>
      </c>
    </row>
    <row r="1954" spans="4:10" hidden="1" outlineLevel="1" x14ac:dyDescent="0.45">
      <c r="D1954" s="750"/>
      <c r="E1954" s="750"/>
      <c r="F1954" s="750"/>
      <c r="G1954" s="750"/>
      <c r="H1954" s="56">
        <v>2006</v>
      </c>
      <c r="I1954" s="57">
        <v>1549</v>
      </c>
      <c r="J1954" s="57">
        <v>1549</v>
      </c>
    </row>
    <row r="1955" spans="4:10" hidden="1" outlineLevel="1" x14ac:dyDescent="0.45">
      <c r="D1955" s="750"/>
      <c r="E1955" s="750"/>
      <c r="F1955" s="750"/>
      <c r="G1955" s="750"/>
      <c r="H1955" s="56">
        <v>2007</v>
      </c>
      <c r="I1955" s="57">
        <v>1537</v>
      </c>
      <c r="J1955" s="57">
        <v>1537</v>
      </c>
    </row>
    <row r="1956" spans="4:10" hidden="1" outlineLevel="1" x14ac:dyDescent="0.45">
      <c r="D1956" s="750"/>
      <c r="E1956" s="750"/>
      <c r="F1956" s="750"/>
      <c r="G1956" s="750"/>
      <c r="H1956" s="56">
        <v>2008</v>
      </c>
      <c r="I1956" s="57">
        <v>2504</v>
      </c>
      <c r="J1956" s="57">
        <v>2504</v>
      </c>
    </row>
    <row r="1957" spans="4:10" hidden="1" outlineLevel="1" x14ac:dyDescent="0.45">
      <c r="D1957" s="750"/>
      <c r="E1957" s="750"/>
      <c r="F1957" s="750"/>
      <c r="G1957" s="750"/>
      <c r="H1957" s="56">
        <v>2009</v>
      </c>
      <c r="I1957" s="59">
        <v>806</v>
      </c>
      <c r="J1957" s="59">
        <v>806</v>
      </c>
    </row>
    <row r="1958" spans="4:10" hidden="1" outlineLevel="1" x14ac:dyDescent="0.45">
      <c r="D1958" s="750"/>
      <c r="E1958" s="750"/>
      <c r="F1958" s="750"/>
      <c r="G1958" s="750"/>
      <c r="H1958" s="56">
        <v>2010</v>
      </c>
      <c r="I1958" s="59">
        <v>976</v>
      </c>
      <c r="J1958" s="59">
        <v>976</v>
      </c>
    </row>
    <row r="1959" spans="4:10" hidden="1" outlineLevel="1" x14ac:dyDescent="0.45">
      <c r="D1959" s="750"/>
      <c r="E1959" s="750"/>
      <c r="F1959" s="750"/>
      <c r="G1959" s="750"/>
      <c r="H1959" s="56">
        <v>2011</v>
      </c>
      <c r="I1959" s="59">
        <v>864</v>
      </c>
      <c r="J1959" s="59">
        <v>864</v>
      </c>
    </row>
    <row r="1960" spans="4:10" hidden="1" outlineLevel="1" x14ac:dyDescent="0.45">
      <c r="D1960" s="750"/>
      <c r="E1960" s="750"/>
      <c r="F1960" s="750"/>
      <c r="G1960" s="750"/>
      <c r="H1960" s="56">
        <v>2012</v>
      </c>
      <c r="I1960" s="57">
        <v>1310</v>
      </c>
      <c r="J1960" s="57">
        <v>1310</v>
      </c>
    </row>
    <row r="1961" spans="4:10" hidden="1" outlineLevel="1" x14ac:dyDescent="0.45">
      <c r="D1961" s="750"/>
      <c r="E1961" s="750"/>
      <c r="F1961" s="750"/>
      <c r="G1961" s="750"/>
      <c r="H1961" s="56">
        <v>2013</v>
      </c>
      <c r="I1961" s="57">
        <v>1679</v>
      </c>
      <c r="J1961" s="57">
        <v>1679</v>
      </c>
    </row>
    <row r="1962" spans="4:10" hidden="1" outlineLevel="1" x14ac:dyDescent="0.45">
      <c r="D1962" s="750"/>
      <c r="E1962" s="750"/>
      <c r="F1962" s="750"/>
      <c r="G1962" s="750"/>
      <c r="H1962" s="56">
        <v>2014</v>
      </c>
      <c r="I1962" s="57">
        <v>2128</v>
      </c>
      <c r="J1962" s="57">
        <v>2128</v>
      </c>
    </row>
    <row r="1963" spans="4:10" hidden="1" outlineLevel="1" x14ac:dyDescent="0.45">
      <c r="D1963" s="750"/>
      <c r="E1963" s="750"/>
      <c r="F1963" s="750"/>
      <c r="G1963" s="750"/>
      <c r="H1963" s="56">
        <v>2015</v>
      </c>
      <c r="I1963" s="57">
        <v>2767</v>
      </c>
      <c r="J1963" s="57">
        <v>2767</v>
      </c>
    </row>
    <row r="1964" spans="4:10" hidden="1" outlineLevel="1" x14ac:dyDescent="0.45">
      <c r="D1964" s="750"/>
      <c r="E1964" s="750"/>
      <c r="F1964" s="750"/>
      <c r="G1964" s="751"/>
      <c r="H1964" s="56">
        <v>2016</v>
      </c>
      <c r="I1964" s="59">
        <v>320</v>
      </c>
      <c r="J1964" s="59">
        <v>320</v>
      </c>
    </row>
    <row r="1965" spans="4:10" ht="16.5" hidden="1" customHeight="1" outlineLevel="1" x14ac:dyDescent="0.45">
      <c r="D1965" s="750"/>
      <c r="E1965" s="750"/>
      <c r="F1965" s="751"/>
      <c r="G1965" s="746" t="s">
        <v>142</v>
      </c>
      <c r="H1965" s="748"/>
      <c r="I1965" s="58">
        <v>20391</v>
      </c>
      <c r="J1965" s="58">
        <v>20391</v>
      </c>
    </row>
    <row r="1966" spans="4:10" ht="16.5" hidden="1" customHeight="1" outlineLevel="1" x14ac:dyDescent="0.45">
      <c r="D1966" s="750"/>
      <c r="E1966" s="750"/>
      <c r="F1966" s="743">
        <v>1991</v>
      </c>
      <c r="G1966" s="744"/>
      <c r="H1966" s="745"/>
      <c r="I1966" s="63">
        <v>0</v>
      </c>
      <c r="J1966" s="64">
        <v>0</v>
      </c>
    </row>
    <row r="1967" spans="4:10" ht="16.5" hidden="1" customHeight="1" outlineLevel="1" x14ac:dyDescent="0.45">
      <c r="D1967" s="750"/>
      <c r="E1967" s="750"/>
      <c r="F1967" s="743">
        <v>1992</v>
      </c>
      <c r="G1967" s="744"/>
      <c r="H1967" s="745"/>
      <c r="I1967" s="63">
        <v>0</v>
      </c>
      <c r="J1967" s="64">
        <v>0</v>
      </c>
    </row>
    <row r="1968" spans="4:10" ht="16.5" hidden="1" customHeight="1" outlineLevel="1" x14ac:dyDescent="0.45">
      <c r="D1968" s="750"/>
      <c r="E1968" s="750"/>
      <c r="F1968" s="743">
        <v>1993</v>
      </c>
      <c r="G1968" s="744"/>
      <c r="H1968" s="745"/>
      <c r="I1968" s="63">
        <v>0</v>
      </c>
      <c r="J1968" s="64">
        <v>0</v>
      </c>
    </row>
    <row r="1969" spans="4:10" ht="16.5" hidden="1" customHeight="1" outlineLevel="1" x14ac:dyDescent="0.45">
      <c r="D1969" s="750"/>
      <c r="E1969" s="750"/>
      <c r="F1969" s="743">
        <v>1994</v>
      </c>
      <c r="G1969" s="744"/>
      <c r="H1969" s="745"/>
      <c r="I1969" s="63">
        <v>0</v>
      </c>
      <c r="J1969" s="64">
        <v>0</v>
      </c>
    </row>
    <row r="1970" spans="4:10" ht="16.5" hidden="1" customHeight="1" outlineLevel="1" x14ac:dyDescent="0.45">
      <c r="D1970" s="750"/>
      <c r="E1970" s="750"/>
      <c r="F1970" s="743">
        <v>1995</v>
      </c>
      <c r="G1970" s="744"/>
      <c r="H1970" s="745"/>
      <c r="I1970" s="63">
        <v>0</v>
      </c>
      <c r="J1970" s="64">
        <v>0</v>
      </c>
    </row>
    <row r="1971" spans="4:10" ht="16.5" hidden="1" customHeight="1" outlineLevel="1" x14ac:dyDescent="0.45">
      <c r="D1971" s="750"/>
      <c r="E1971" s="750"/>
      <c r="F1971" s="743">
        <v>1996</v>
      </c>
      <c r="G1971" s="744"/>
      <c r="H1971" s="745"/>
      <c r="I1971" s="63">
        <v>0</v>
      </c>
      <c r="J1971" s="64">
        <v>0</v>
      </c>
    </row>
    <row r="1972" spans="4:10" ht="16.5" hidden="1" customHeight="1" outlineLevel="1" x14ac:dyDescent="0.45">
      <c r="D1972" s="750"/>
      <c r="E1972" s="750"/>
      <c r="F1972" s="743">
        <v>1997</v>
      </c>
      <c r="G1972" s="744"/>
      <c r="H1972" s="745"/>
      <c r="I1972" s="63">
        <v>0</v>
      </c>
      <c r="J1972" s="64">
        <v>0</v>
      </c>
    </row>
    <row r="1973" spans="4:10" ht="16.5" hidden="1" customHeight="1" outlineLevel="1" x14ac:dyDescent="0.45">
      <c r="D1973" s="750"/>
      <c r="E1973" s="750"/>
      <c r="F1973" s="743">
        <v>1998</v>
      </c>
      <c r="G1973" s="744"/>
      <c r="H1973" s="745"/>
      <c r="I1973" s="63">
        <v>0</v>
      </c>
      <c r="J1973" s="64">
        <v>0</v>
      </c>
    </row>
    <row r="1974" spans="4:10" ht="16.5" hidden="1" customHeight="1" outlineLevel="1" x14ac:dyDescent="0.45">
      <c r="D1974" s="750"/>
      <c r="E1974" s="750"/>
      <c r="F1974" s="743">
        <v>1999</v>
      </c>
      <c r="G1974" s="744"/>
      <c r="H1974" s="745"/>
      <c r="I1974" s="63">
        <v>0</v>
      </c>
      <c r="J1974" s="64">
        <v>0</v>
      </c>
    </row>
    <row r="1975" spans="4:10" ht="16.5" hidden="1" customHeight="1" outlineLevel="1" x14ac:dyDescent="0.45">
      <c r="D1975" s="750"/>
      <c r="E1975" s="750"/>
      <c r="F1975" s="743">
        <v>2000</v>
      </c>
      <c r="G1975" s="744"/>
      <c r="H1975" s="745"/>
      <c r="I1975" s="63">
        <v>0</v>
      </c>
      <c r="J1975" s="64">
        <v>0</v>
      </c>
    </row>
    <row r="1976" spans="4:10" ht="16.5" hidden="1" customHeight="1" outlineLevel="1" x14ac:dyDescent="0.45">
      <c r="D1976" s="750"/>
      <c r="E1976" s="750"/>
      <c r="F1976" s="743">
        <v>2001</v>
      </c>
      <c r="G1976" s="744"/>
      <c r="H1976" s="745"/>
      <c r="I1976" s="63">
        <v>0</v>
      </c>
      <c r="J1976" s="64">
        <v>0</v>
      </c>
    </row>
    <row r="1977" spans="4:10" ht="16.5" hidden="1" customHeight="1" outlineLevel="1" x14ac:dyDescent="0.45">
      <c r="D1977" s="750"/>
      <c r="E1977" s="750"/>
      <c r="F1977" s="743">
        <v>2002</v>
      </c>
      <c r="G1977" s="744"/>
      <c r="H1977" s="745"/>
      <c r="I1977" s="63">
        <v>187</v>
      </c>
      <c r="J1977" s="64">
        <v>187</v>
      </c>
    </row>
    <row r="1978" spans="4:10" ht="16.5" hidden="1" customHeight="1" outlineLevel="1" x14ac:dyDescent="0.45">
      <c r="D1978" s="750"/>
      <c r="E1978" s="750"/>
      <c r="F1978" s="743">
        <v>2003</v>
      </c>
      <c r="G1978" s="744"/>
      <c r="H1978" s="745"/>
      <c r="I1978" s="60">
        <v>1310</v>
      </c>
      <c r="J1978" s="61">
        <v>1310</v>
      </c>
    </row>
    <row r="1979" spans="4:10" ht="16.5" hidden="1" customHeight="1" outlineLevel="1" x14ac:dyDescent="0.45">
      <c r="D1979" s="750"/>
      <c r="E1979" s="750"/>
      <c r="F1979" s="743">
        <v>2004</v>
      </c>
      <c r="G1979" s="744"/>
      <c r="H1979" s="745"/>
      <c r="I1979" s="60">
        <v>1096</v>
      </c>
      <c r="J1979" s="61">
        <v>1096</v>
      </c>
    </row>
    <row r="1980" spans="4:10" ht="16.5" hidden="1" customHeight="1" outlineLevel="1" x14ac:dyDescent="0.45">
      <c r="D1980" s="750"/>
      <c r="E1980" s="750"/>
      <c r="F1980" s="743">
        <v>2005</v>
      </c>
      <c r="G1980" s="744"/>
      <c r="H1980" s="745"/>
      <c r="I1980" s="60">
        <v>1358</v>
      </c>
      <c r="J1980" s="61">
        <v>1358</v>
      </c>
    </row>
    <row r="1981" spans="4:10" ht="16.5" hidden="1" customHeight="1" outlineLevel="1" x14ac:dyDescent="0.45">
      <c r="D1981" s="750"/>
      <c r="E1981" s="750"/>
      <c r="F1981" s="743">
        <v>2006</v>
      </c>
      <c r="G1981" s="744"/>
      <c r="H1981" s="745"/>
      <c r="I1981" s="60">
        <v>1549</v>
      </c>
      <c r="J1981" s="61">
        <v>1549</v>
      </c>
    </row>
    <row r="1982" spans="4:10" ht="16.5" hidden="1" customHeight="1" outlineLevel="1" x14ac:dyDescent="0.45">
      <c r="D1982" s="750"/>
      <c r="E1982" s="750"/>
      <c r="F1982" s="743">
        <v>2007</v>
      </c>
      <c r="G1982" s="744"/>
      <c r="H1982" s="745"/>
      <c r="I1982" s="60">
        <v>1537</v>
      </c>
      <c r="J1982" s="61">
        <v>1537</v>
      </c>
    </row>
    <row r="1983" spans="4:10" ht="16.5" hidden="1" customHeight="1" outlineLevel="1" x14ac:dyDescent="0.45">
      <c r="D1983" s="750"/>
      <c r="E1983" s="750"/>
      <c r="F1983" s="743">
        <v>2008</v>
      </c>
      <c r="G1983" s="744"/>
      <c r="H1983" s="745"/>
      <c r="I1983" s="60">
        <v>2504</v>
      </c>
      <c r="J1983" s="61">
        <v>2504</v>
      </c>
    </row>
    <row r="1984" spans="4:10" ht="16.5" hidden="1" customHeight="1" outlineLevel="1" x14ac:dyDescent="0.45">
      <c r="D1984" s="750"/>
      <c r="E1984" s="750"/>
      <c r="F1984" s="743">
        <v>2009</v>
      </c>
      <c r="G1984" s="744"/>
      <c r="H1984" s="745"/>
      <c r="I1984" s="63">
        <v>806</v>
      </c>
      <c r="J1984" s="64">
        <v>806</v>
      </c>
    </row>
    <row r="1985" spans="4:10" ht="16.5" hidden="1" customHeight="1" outlineLevel="1" x14ac:dyDescent="0.45">
      <c r="D1985" s="750"/>
      <c r="E1985" s="750"/>
      <c r="F1985" s="743">
        <v>2010</v>
      </c>
      <c r="G1985" s="744"/>
      <c r="H1985" s="745"/>
      <c r="I1985" s="63">
        <v>976</v>
      </c>
      <c r="J1985" s="64">
        <v>976</v>
      </c>
    </row>
    <row r="1986" spans="4:10" ht="16.5" hidden="1" customHeight="1" outlineLevel="1" x14ac:dyDescent="0.45">
      <c r="D1986" s="750"/>
      <c r="E1986" s="750"/>
      <c r="F1986" s="743">
        <v>2011</v>
      </c>
      <c r="G1986" s="744"/>
      <c r="H1986" s="745"/>
      <c r="I1986" s="63">
        <v>864</v>
      </c>
      <c r="J1986" s="64">
        <v>864</v>
      </c>
    </row>
    <row r="1987" spans="4:10" ht="16.5" hidden="1" customHeight="1" outlineLevel="1" x14ac:dyDescent="0.45">
      <c r="D1987" s="750"/>
      <c r="E1987" s="750"/>
      <c r="F1987" s="743">
        <v>2012</v>
      </c>
      <c r="G1987" s="744"/>
      <c r="H1987" s="745"/>
      <c r="I1987" s="60">
        <v>1310</v>
      </c>
      <c r="J1987" s="61">
        <v>1310</v>
      </c>
    </row>
    <row r="1988" spans="4:10" ht="16.5" hidden="1" customHeight="1" outlineLevel="1" x14ac:dyDescent="0.45">
      <c r="D1988" s="750"/>
      <c r="E1988" s="750"/>
      <c r="F1988" s="743">
        <v>2013</v>
      </c>
      <c r="G1988" s="744"/>
      <c r="H1988" s="745"/>
      <c r="I1988" s="60">
        <v>1679</v>
      </c>
      <c r="J1988" s="61">
        <v>1679</v>
      </c>
    </row>
    <row r="1989" spans="4:10" ht="16.5" hidden="1" customHeight="1" outlineLevel="1" x14ac:dyDescent="0.45">
      <c r="D1989" s="750"/>
      <c r="E1989" s="750"/>
      <c r="F1989" s="743">
        <v>2014</v>
      </c>
      <c r="G1989" s="744"/>
      <c r="H1989" s="745"/>
      <c r="I1989" s="60">
        <v>2128</v>
      </c>
      <c r="J1989" s="61">
        <v>2128</v>
      </c>
    </row>
    <row r="1990" spans="4:10" ht="16.5" hidden="1" customHeight="1" outlineLevel="1" x14ac:dyDescent="0.45">
      <c r="D1990" s="750"/>
      <c r="E1990" s="750"/>
      <c r="F1990" s="743">
        <v>2015</v>
      </c>
      <c r="G1990" s="744"/>
      <c r="H1990" s="745"/>
      <c r="I1990" s="60">
        <v>2767</v>
      </c>
      <c r="J1990" s="61">
        <v>2767</v>
      </c>
    </row>
    <row r="1991" spans="4:10" ht="16.5" hidden="1" customHeight="1" outlineLevel="1" x14ac:dyDescent="0.45">
      <c r="D1991" s="750"/>
      <c r="E1991" s="750"/>
      <c r="F1991" s="743">
        <v>2016</v>
      </c>
      <c r="G1991" s="744"/>
      <c r="H1991" s="745"/>
      <c r="I1991" s="63">
        <v>320</v>
      </c>
      <c r="J1991" s="64">
        <v>320</v>
      </c>
    </row>
    <row r="1992" spans="4:10" ht="16.5" hidden="1" customHeight="1" outlineLevel="1" x14ac:dyDescent="0.45">
      <c r="D1992" s="750"/>
      <c r="E1992" s="751"/>
      <c r="F1992" s="746" t="s">
        <v>145</v>
      </c>
      <c r="G1992" s="747"/>
      <c r="H1992" s="748"/>
      <c r="I1992" s="58">
        <v>20391</v>
      </c>
      <c r="J1992" s="58">
        <v>20391</v>
      </c>
    </row>
    <row r="1993" spans="4:10" ht="16.5" hidden="1" customHeight="1" outlineLevel="1" x14ac:dyDescent="0.45">
      <c r="D1993" s="750"/>
      <c r="E1993" s="743">
        <v>1991</v>
      </c>
      <c r="F1993" s="744"/>
      <c r="G1993" s="744"/>
      <c r="H1993" s="745"/>
      <c r="I1993" s="63">
        <v>0</v>
      </c>
      <c r="J1993" s="64">
        <v>0</v>
      </c>
    </row>
    <row r="1994" spans="4:10" ht="16.5" hidden="1" customHeight="1" outlineLevel="1" x14ac:dyDescent="0.45">
      <c r="D1994" s="750"/>
      <c r="E1994" s="743">
        <v>1992</v>
      </c>
      <c r="F1994" s="744"/>
      <c r="G1994" s="744"/>
      <c r="H1994" s="745"/>
      <c r="I1994" s="63">
        <v>0</v>
      </c>
      <c r="J1994" s="64">
        <v>0</v>
      </c>
    </row>
    <row r="1995" spans="4:10" ht="16.5" hidden="1" customHeight="1" outlineLevel="1" x14ac:dyDescent="0.45">
      <c r="D1995" s="750"/>
      <c r="E1995" s="743">
        <v>1993</v>
      </c>
      <c r="F1995" s="744"/>
      <c r="G1995" s="744"/>
      <c r="H1995" s="745"/>
      <c r="I1995" s="63">
        <v>0</v>
      </c>
      <c r="J1995" s="64">
        <v>0</v>
      </c>
    </row>
    <row r="1996" spans="4:10" ht="16.5" hidden="1" customHeight="1" outlineLevel="1" x14ac:dyDescent="0.45">
      <c r="D1996" s="750"/>
      <c r="E1996" s="743">
        <v>1994</v>
      </c>
      <c r="F1996" s="744"/>
      <c r="G1996" s="744"/>
      <c r="H1996" s="745"/>
      <c r="I1996" s="63">
        <v>0</v>
      </c>
      <c r="J1996" s="64">
        <v>0</v>
      </c>
    </row>
    <row r="1997" spans="4:10" ht="16.5" hidden="1" customHeight="1" outlineLevel="1" x14ac:dyDescent="0.45">
      <c r="D1997" s="750"/>
      <c r="E1997" s="743">
        <v>1995</v>
      </c>
      <c r="F1997" s="744"/>
      <c r="G1997" s="744"/>
      <c r="H1997" s="745"/>
      <c r="I1997" s="63">
        <v>0</v>
      </c>
      <c r="J1997" s="64">
        <v>0</v>
      </c>
    </row>
    <row r="1998" spans="4:10" ht="16.5" hidden="1" customHeight="1" outlineLevel="1" x14ac:dyDescent="0.45">
      <c r="D1998" s="750"/>
      <c r="E1998" s="743">
        <v>1996</v>
      </c>
      <c r="F1998" s="744"/>
      <c r="G1998" s="744"/>
      <c r="H1998" s="745"/>
      <c r="I1998" s="63">
        <v>0</v>
      </c>
      <c r="J1998" s="64">
        <v>0</v>
      </c>
    </row>
    <row r="1999" spans="4:10" ht="16.5" hidden="1" customHeight="1" outlineLevel="1" x14ac:dyDescent="0.45">
      <c r="D1999" s="750"/>
      <c r="E1999" s="743">
        <v>1997</v>
      </c>
      <c r="F1999" s="744"/>
      <c r="G1999" s="744"/>
      <c r="H1999" s="745"/>
      <c r="I1999" s="63">
        <v>0</v>
      </c>
      <c r="J1999" s="64">
        <v>0</v>
      </c>
    </row>
    <row r="2000" spans="4:10" ht="16.5" hidden="1" customHeight="1" outlineLevel="1" x14ac:dyDescent="0.45">
      <c r="D2000" s="750"/>
      <c r="E2000" s="743">
        <v>1998</v>
      </c>
      <c r="F2000" s="744"/>
      <c r="G2000" s="744"/>
      <c r="H2000" s="745"/>
      <c r="I2000" s="63">
        <v>0</v>
      </c>
      <c r="J2000" s="64">
        <v>0</v>
      </c>
    </row>
    <row r="2001" spans="4:10" ht="16.5" hidden="1" customHeight="1" outlineLevel="1" x14ac:dyDescent="0.45">
      <c r="D2001" s="750"/>
      <c r="E2001" s="743">
        <v>1999</v>
      </c>
      <c r="F2001" s="744"/>
      <c r="G2001" s="744"/>
      <c r="H2001" s="745"/>
      <c r="I2001" s="63">
        <v>0</v>
      </c>
      <c r="J2001" s="64">
        <v>0</v>
      </c>
    </row>
    <row r="2002" spans="4:10" ht="16.5" hidden="1" customHeight="1" outlineLevel="1" x14ac:dyDescent="0.45">
      <c r="D2002" s="750"/>
      <c r="E2002" s="743">
        <v>2000</v>
      </c>
      <c r="F2002" s="744"/>
      <c r="G2002" s="744"/>
      <c r="H2002" s="745"/>
      <c r="I2002" s="63">
        <v>0</v>
      </c>
      <c r="J2002" s="64">
        <v>0</v>
      </c>
    </row>
    <row r="2003" spans="4:10" ht="16.5" hidden="1" customHeight="1" outlineLevel="1" x14ac:dyDescent="0.45">
      <c r="D2003" s="750"/>
      <c r="E2003" s="743">
        <v>2001</v>
      </c>
      <c r="F2003" s="744"/>
      <c r="G2003" s="744"/>
      <c r="H2003" s="745"/>
      <c r="I2003" s="63">
        <v>0</v>
      </c>
      <c r="J2003" s="64">
        <v>0</v>
      </c>
    </row>
    <row r="2004" spans="4:10" ht="16.5" hidden="1" customHeight="1" outlineLevel="1" x14ac:dyDescent="0.45">
      <c r="D2004" s="750"/>
      <c r="E2004" s="743">
        <v>2002</v>
      </c>
      <c r="F2004" s="744"/>
      <c r="G2004" s="744"/>
      <c r="H2004" s="745"/>
      <c r="I2004" s="63">
        <v>882</v>
      </c>
      <c r="J2004" s="64">
        <v>882</v>
      </c>
    </row>
    <row r="2005" spans="4:10" ht="16.5" hidden="1" customHeight="1" outlineLevel="1" x14ac:dyDescent="0.45">
      <c r="D2005" s="750"/>
      <c r="E2005" s="743">
        <v>2003</v>
      </c>
      <c r="F2005" s="744"/>
      <c r="G2005" s="744"/>
      <c r="H2005" s="745"/>
      <c r="I2005" s="60">
        <v>4721</v>
      </c>
      <c r="J2005" s="61">
        <v>4721</v>
      </c>
    </row>
    <row r="2006" spans="4:10" ht="16.5" hidden="1" customHeight="1" outlineLevel="1" x14ac:dyDescent="0.45">
      <c r="D2006" s="750"/>
      <c r="E2006" s="743">
        <v>2004</v>
      </c>
      <c r="F2006" s="744"/>
      <c r="G2006" s="744"/>
      <c r="H2006" s="745"/>
      <c r="I2006" s="60">
        <v>4792</v>
      </c>
      <c r="J2006" s="61">
        <v>4792</v>
      </c>
    </row>
    <row r="2007" spans="4:10" ht="16.5" hidden="1" customHeight="1" outlineLevel="1" x14ac:dyDescent="0.45">
      <c r="D2007" s="750"/>
      <c r="E2007" s="743">
        <v>2005</v>
      </c>
      <c r="F2007" s="744"/>
      <c r="G2007" s="744"/>
      <c r="H2007" s="745"/>
      <c r="I2007" s="60">
        <v>4657</v>
      </c>
      <c r="J2007" s="61">
        <v>4657</v>
      </c>
    </row>
    <row r="2008" spans="4:10" ht="16.5" hidden="1" customHeight="1" outlineLevel="1" x14ac:dyDescent="0.45">
      <c r="D2008" s="750"/>
      <c r="E2008" s="743">
        <v>2006</v>
      </c>
      <c r="F2008" s="744"/>
      <c r="G2008" s="744"/>
      <c r="H2008" s="745"/>
      <c r="I2008" s="60">
        <v>7471</v>
      </c>
      <c r="J2008" s="61">
        <v>7471</v>
      </c>
    </row>
    <row r="2009" spans="4:10" ht="16.5" hidden="1" customHeight="1" outlineLevel="1" x14ac:dyDescent="0.45">
      <c r="D2009" s="750"/>
      <c r="E2009" s="743">
        <v>2007</v>
      </c>
      <c r="F2009" s="744"/>
      <c r="G2009" s="744"/>
      <c r="H2009" s="745"/>
      <c r="I2009" s="60">
        <v>11175</v>
      </c>
      <c r="J2009" s="61">
        <v>11175</v>
      </c>
    </row>
    <row r="2010" spans="4:10" ht="16.5" hidden="1" customHeight="1" outlineLevel="1" x14ac:dyDescent="0.45">
      <c r="D2010" s="750"/>
      <c r="E2010" s="743">
        <v>2008</v>
      </c>
      <c r="F2010" s="744"/>
      <c r="G2010" s="744"/>
      <c r="H2010" s="745"/>
      <c r="I2010" s="60">
        <v>10669</v>
      </c>
      <c r="J2010" s="61">
        <v>10669</v>
      </c>
    </row>
    <row r="2011" spans="4:10" ht="16.5" hidden="1" customHeight="1" outlineLevel="1" x14ac:dyDescent="0.45">
      <c r="D2011" s="750"/>
      <c r="E2011" s="743">
        <v>2009</v>
      </c>
      <c r="F2011" s="744"/>
      <c r="G2011" s="744"/>
      <c r="H2011" s="745"/>
      <c r="I2011" s="60">
        <v>8131</v>
      </c>
      <c r="J2011" s="61">
        <v>8131</v>
      </c>
    </row>
    <row r="2012" spans="4:10" ht="16.5" hidden="1" customHeight="1" outlineLevel="1" x14ac:dyDescent="0.45">
      <c r="D2012" s="750"/>
      <c r="E2012" s="743">
        <v>2010</v>
      </c>
      <c r="F2012" s="744"/>
      <c r="G2012" s="744"/>
      <c r="H2012" s="745"/>
      <c r="I2012" s="60">
        <v>9039</v>
      </c>
      <c r="J2012" s="61">
        <v>9039</v>
      </c>
    </row>
    <row r="2013" spans="4:10" ht="16.5" hidden="1" customHeight="1" outlineLevel="1" x14ac:dyDescent="0.45">
      <c r="D2013" s="750"/>
      <c r="E2013" s="743">
        <v>2011</v>
      </c>
      <c r="F2013" s="744"/>
      <c r="G2013" s="744"/>
      <c r="H2013" s="745"/>
      <c r="I2013" s="60">
        <v>9346</v>
      </c>
      <c r="J2013" s="61">
        <v>9346</v>
      </c>
    </row>
    <row r="2014" spans="4:10" ht="16.5" hidden="1" customHeight="1" outlineLevel="1" x14ac:dyDescent="0.45">
      <c r="D2014" s="750"/>
      <c r="E2014" s="743">
        <v>2012</v>
      </c>
      <c r="F2014" s="744"/>
      <c r="G2014" s="744"/>
      <c r="H2014" s="745"/>
      <c r="I2014" s="60">
        <v>9309</v>
      </c>
      <c r="J2014" s="61">
        <v>9309</v>
      </c>
    </row>
    <row r="2015" spans="4:10" ht="16.5" hidden="1" customHeight="1" outlineLevel="1" x14ac:dyDescent="0.45">
      <c r="D2015" s="750"/>
      <c r="E2015" s="743">
        <v>2013</v>
      </c>
      <c r="F2015" s="744"/>
      <c r="G2015" s="744"/>
      <c r="H2015" s="745"/>
      <c r="I2015" s="60">
        <v>10380</v>
      </c>
      <c r="J2015" s="61">
        <v>10380</v>
      </c>
    </row>
    <row r="2016" spans="4:10" ht="16.5" hidden="1" customHeight="1" outlineLevel="1" x14ac:dyDescent="0.45">
      <c r="D2016" s="750"/>
      <c r="E2016" s="743">
        <v>2014</v>
      </c>
      <c r="F2016" s="744"/>
      <c r="G2016" s="744"/>
      <c r="H2016" s="745"/>
      <c r="I2016" s="60">
        <v>11173</v>
      </c>
      <c r="J2016" s="61">
        <v>11173</v>
      </c>
    </row>
    <row r="2017" spans="4:10" ht="16.5" hidden="1" customHeight="1" outlineLevel="1" x14ac:dyDescent="0.45">
      <c r="D2017" s="750"/>
      <c r="E2017" s="743">
        <v>2015</v>
      </c>
      <c r="F2017" s="744"/>
      <c r="G2017" s="744"/>
      <c r="H2017" s="745"/>
      <c r="I2017" s="60">
        <v>10515</v>
      </c>
      <c r="J2017" s="61">
        <v>10515</v>
      </c>
    </row>
    <row r="2018" spans="4:10" ht="16.5" hidden="1" customHeight="1" outlineLevel="1" x14ac:dyDescent="0.45">
      <c r="D2018" s="750"/>
      <c r="E2018" s="743">
        <v>2016</v>
      </c>
      <c r="F2018" s="744"/>
      <c r="G2018" s="744"/>
      <c r="H2018" s="745"/>
      <c r="I2018" s="60">
        <v>2706</v>
      </c>
      <c r="J2018" s="61">
        <v>2706</v>
      </c>
    </row>
    <row r="2019" spans="4:10" ht="16.5" hidden="1" customHeight="1" outlineLevel="1" x14ac:dyDescent="0.45">
      <c r="D2019" s="751"/>
      <c r="E2019" s="746" t="s">
        <v>145</v>
      </c>
      <c r="F2019" s="747"/>
      <c r="G2019" s="747"/>
      <c r="H2019" s="748"/>
      <c r="I2019" s="58">
        <v>114966</v>
      </c>
      <c r="J2019" s="58">
        <v>114966</v>
      </c>
    </row>
    <row r="2020" spans="4:10" ht="16.5" hidden="1" customHeight="1" outlineLevel="1" x14ac:dyDescent="0.45">
      <c r="D2020" s="743">
        <v>1991</v>
      </c>
      <c r="E2020" s="744"/>
      <c r="F2020" s="744"/>
      <c r="G2020" s="744"/>
      <c r="H2020" s="745"/>
      <c r="I2020" s="63">
        <v>0</v>
      </c>
      <c r="J2020" s="63">
        <v>0</v>
      </c>
    </row>
    <row r="2021" spans="4:10" ht="16.5" hidden="1" customHeight="1" outlineLevel="1" x14ac:dyDescent="0.45">
      <c r="D2021" s="743">
        <v>1992</v>
      </c>
      <c r="E2021" s="744"/>
      <c r="F2021" s="744"/>
      <c r="G2021" s="744"/>
      <c r="H2021" s="745"/>
      <c r="I2021" s="63">
        <v>0</v>
      </c>
      <c r="J2021" s="63">
        <v>0</v>
      </c>
    </row>
    <row r="2022" spans="4:10" ht="16.5" hidden="1" customHeight="1" outlineLevel="1" x14ac:dyDescent="0.45">
      <c r="D2022" s="743">
        <v>1993</v>
      </c>
      <c r="E2022" s="744"/>
      <c r="F2022" s="744"/>
      <c r="G2022" s="744"/>
      <c r="H2022" s="745"/>
      <c r="I2022" s="63">
        <v>0</v>
      </c>
      <c r="J2022" s="63">
        <v>0</v>
      </c>
    </row>
    <row r="2023" spans="4:10" ht="16.5" hidden="1" customHeight="1" outlineLevel="1" x14ac:dyDescent="0.45">
      <c r="D2023" s="743">
        <v>1994</v>
      </c>
      <c r="E2023" s="744"/>
      <c r="F2023" s="744"/>
      <c r="G2023" s="744"/>
      <c r="H2023" s="745"/>
      <c r="I2023" s="63">
        <v>0</v>
      </c>
      <c r="J2023" s="63">
        <v>0</v>
      </c>
    </row>
    <row r="2024" spans="4:10" ht="16.5" hidden="1" customHeight="1" outlineLevel="1" x14ac:dyDescent="0.45">
      <c r="D2024" s="743">
        <v>1995</v>
      </c>
      <c r="E2024" s="744"/>
      <c r="F2024" s="744"/>
      <c r="G2024" s="744"/>
      <c r="H2024" s="745"/>
      <c r="I2024" s="63">
        <v>0</v>
      </c>
      <c r="J2024" s="63">
        <v>0</v>
      </c>
    </row>
    <row r="2025" spans="4:10" ht="16.5" hidden="1" customHeight="1" outlineLevel="1" x14ac:dyDescent="0.45">
      <c r="D2025" s="743">
        <v>1996</v>
      </c>
      <c r="E2025" s="744"/>
      <c r="F2025" s="744"/>
      <c r="G2025" s="744"/>
      <c r="H2025" s="745"/>
      <c r="I2025" s="63">
        <v>0</v>
      </c>
      <c r="J2025" s="63">
        <v>0</v>
      </c>
    </row>
    <row r="2026" spans="4:10" ht="16.5" hidden="1" customHeight="1" outlineLevel="1" x14ac:dyDescent="0.45">
      <c r="D2026" s="743">
        <v>1997</v>
      </c>
      <c r="E2026" s="744"/>
      <c r="F2026" s="744"/>
      <c r="G2026" s="744"/>
      <c r="H2026" s="745"/>
      <c r="I2026" s="63">
        <v>0</v>
      </c>
      <c r="J2026" s="63">
        <v>0</v>
      </c>
    </row>
    <row r="2027" spans="4:10" ht="16.5" hidden="1" customHeight="1" outlineLevel="1" x14ac:dyDescent="0.45">
      <c r="D2027" s="743">
        <v>1998</v>
      </c>
      <c r="E2027" s="744"/>
      <c r="F2027" s="744"/>
      <c r="G2027" s="744"/>
      <c r="H2027" s="745"/>
      <c r="I2027" s="63">
        <v>0</v>
      </c>
      <c r="J2027" s="63">
        <v>0</v>
      </c>
    </row>
    <row r="2028" spans="4:10" ht="16.5" hidden="1" customHeight="1" outlineLevel="1" x14ac:dyDescent="0.45">
      <c r="D2028" s="743">
        <v>1999</v>
      </c>
      <c r="E2028" s="744"/>
      <c r="F2028" s="744"/>
      <c r="G2028" s="744"/>
      <c r="H2028" s="745"/>
      <c r="I2028" s="63">
        <v>0</v>
      </c>
      <c r="J2028" s="63">
        <v>0</v>
      </c>
    </row>
    <row r="2029" spans="4:10" ht="16.5" hidden="1" customHeight="1" outlineLevel="1" x14ac:dyDescent="0.45">
      <c r="D2029" s="743">
        <v>2000</v>
      </c>
      <c r="E2029" s="744"/>
      <c r="F2029" s="744"/>
      <c r="G2029" s="744"/>
      <c r="H2029" s="745"/>
      <c r="I2029" s="63">
        <v>0</v>
      </c>
      <c r="J2029" s="63">
        <v>0</v>
      </c>
    </row>
    <row r="2030" spans="4:10" ht="16.5" hidden="1" customHeight="1" outlineLevel="1" x14ac:dyDescent="0.45">
      <c r="D2030" s="743">
        <v>2001</v>
      </c>
      <c r="E2030" s="744"/>
      <c r="F2030" s="744"/>
      <c r="G2030" s="744"/>
      <c r="H2030" s="745"/>
      <c r="I2030" s="63">
        <v>0</v>
      </c>
      <c r="J2030" s="63">
        <v>0</v>
      </c>
    </row>
    <row r="2031" spans="4:10" ht="16.5" hidden="1" customHeight="1" outlineLevel="1" x14ac:dyDescent="0.45">
      <c r="D2031" s="743">
        <v>2002</v>
      </c>
      <c r="E2031" s="744"/>
      <c r="F2031" s="744"/>
      <c r="G2031" s="744"/>
      <c r="H2031" s="745"/>
      <c r="I2031" s="63">
        <v>882</v>
      </c>
      <c r="J2031" s="63">
        <v>882</v>
      </c>
    </row>
    <row r="2032" spans="4:10" ht="16.5" hidden="1" customHeight="1" outlineLevel="1" x14ac:dyDescent="0.45">
      <c r="D2032" s="743">
        <v>2003</v>
      </c>
      <c r="E2032" s="744"/>
      <c r="F2032" s="744"/>
      <c r="G2032" s="744"/>
      <c r="H2032" s="745"/>
      <c r="I2032" s="60">
        <v>4721</v>
      </c>
      <c r="J2032" s="60">
        <v>4721</v>
      </c>
    </row>
    <row r="2033" spans="4:10" ht="16.5" hidden="1" customHeight="1" outlineLevel="1" x14ac:dyDescent="0.45">
      <c r="D2033" s="743">
        <v>2004</v>
      </c>
      <c r="E2033" s="744"/>
      <c r="F2033" s="744"/>
      <c r="G2033" s="744"/>
      <c r="H2033" s="745"/>
      <c r="I2033" s="60">
        <v>4792</v>
      </c>
      <c r="J2033" s="60">
        <v>4792</v>
      </c>
    </row>
    <row r="2034" spans="4:10" ht="16.5" hidden="1" customHeight="1" outlineLevel="1" x14ac:dyDescent="0.45">
      <c r="D2034" s="743">
        <v>2005</v>
      </c>
      <c r="E2034" s="744"/>
      <c r="F2034" s="744"/>
      <c r="G2034" s="744"/>
      <c r="H2034" s="745"/>
      <c r="I2034" s="60">
        <v>4657</v>
      </c>
      <c r="J2034" s="60">
        <v>4657</v>
      </c>
    </row>
    <row r="2035" spans="4:10" ht="16.5" hidden="1" customHeight="1" outlineLevel="1" x14ac:dyDescent="0.45">
      <c r="D2035" s="743">
        <v>2006</v>
      </c>
      <c r="E2035" s="744"/>
      <c r="F2035" s="744"/>
      <c r="G2035" s="744"/>
      <c r="H2035" s="745"/>
      <c r="I2035" s="60">
        <v>7471</v>
      </c>
      <c r="J2035" s="60">
        <v>7471</v>
      </c>
    </row>
    <row r="2036" spans="4:10" ht="16.5" hidden="1" customHeight="1" outlineLevel="1" x14ac:dyDescent="0.45">
      <c r="D2036" s="743">
        <v>2007</v>
      </c>
      <c r="E2036" s="744"/>
      <c r="F2036" s="744"/>
      <c r="G2036" s="744"/>
      <c r="H2036" s="745"/>
      <c r="I2036" s="60">
        <v>11175</v>
      </c>
      <c r="J2036" s="60">
        <v>11175</v>
      </c>
    </row>
    <row r="2037" spans="4:10" ht="16.5" hidden="1" customHeight="1" outlineLevel="1" x14ac:dyDescent="0.45">
      <c r="D2037" s="743">
        <v>2008</v>
      </c>
      <c r="E2037" s="744"/>
      <c r="F2037" s="744"/>
      <c r="G2037" s="744"/>
      <c r="H2037" s="745"/>
      <c r="I2037" s="60">
        <v>10669</v>
      </c>
      <c r="J2037" s="60">
        <v>10669</v>
      </c>
    </row>
    <row r="2038" spans="4:10" ht="16.5" hidden="1" customHeight="1" outlineLevel="1" x14ac:dyDescent="0.45">
      <c r="D2038" s="743">
        <v>2009</v>
      </c>
      <c r="E2038" s="744"/>
      <c r="F2038" s="744"/>
      <c r="G2038" s="744"/>
      <c r="H2038" s="745"/>
      <c r="I2038" s="60">
        <v>8131</v>
      </c>
      <c r="J2038" s="60">
        <v>8131</v>
      </c>
    </row>
    <row r="2039" spans="4:10" ht="16.5" hidden="1" customHeight="1" outlineLevel="1" x14ac:dyDescent="0.45">
      <c r="D2039" s="743">
        <v>2010</v>
      </c>
      <c r="E2039" s="744"/>
      <c r="F2039" s="744"/>
      <c r="G2039" s="744"/>
      <c r="H2039" s="745"/>
      <c r="I2039" s="60">
        <v>9039</v>
      </c>
      <c r="J2039" s="60">
        <v>9039</v>
      </c>
    </row>
    <row r="2040" spans="4:10" ht="16.5" hidden="1" customHeight="1" outlineLevel="1" x14ac:dyDescent="0.45">
      <c r="D2040" s="743">
        <v>2011</v>
      </c>
      <c r="E2040" s="744"/>
      <c r="F2040" s="744"/>
      <c r="G2040" s="744"/>
      <c r="H2040" s="745"/>
      <c r="I2040" s="60">
        <v>9346</v>
      </c>
      <c r="J2040" s="60">
        <v>9346</v>
      </c>
    </row>
    <row r="2041" spans="4:10" ht="16.5" hidden="1" customHeight="1" outlineLevel="1" x14ac:dyDescent="0.45">
      <c r="D2041" s="743">
        <v>2012</v>
      </c>
      <c r="E2041" s="744"/>
      <c r="F2041" s="744"/>
      <c r="G2041" s="744"/>
      <c r="H2041" s="745"/>
      <c r="I2041" s="60">
        <v>9309</v>
      </c>
      <c r="J2041" s="60">
        <v>9309</v>
      </c>
    </row>
    <row r="2042" spans="4:10" ht="16.5" hidden="1" customHeight="1" outlineLevel="1" x14ac:dyDescent="0.45">
      <c r="D2042" s="743">
        <v>2013</v>
      </c>
      <c r="E2042" s="744"/>
      <c r="F2042" s="744"/>
      <c r="G2042" s="744"/>
      <c r="H2042" s="745"/>
      <c r="I2042" s="60">
        <v>10380</v>
      </c>
      <c r="J2042" s="60">
        <v>10380</v>
      </c>
    </row>
    <row r="2043" spans="4:10" ht="16.5" hidden="1" customHeight="1" outlineLevel="1" x14ac:dyDescent="0.45">
      <c r="D2043" s="743">
        <v>2014</v>
      </c>
      <c r="E2043" s="744"/>
      <c r="F2043" s="744"/>
      <c r="G2043" s="744"/>
      <c r="H2043" s="745"/>
      <c r="I2043" s="60">
        <v>11173</v>
      </c>
      <c r="J2043" s="60">
        <v>11173</v>
      </c>
    </row>
    <row r="2044" spans="4:10" ht="16.5" hidden="1" customHeight="1" outlineLevel="1" x14ac:dyDescent="0.45">
      <c r="D2044" s="743">
        <v>2015</v>
      </c>
      <c r="E2044" s="744"/>
      <c r="F2044" s="744"/>
      <c r="G2044" s="744"/>
      <c r="H2044" s="745"/>
      <c r="I2044" s="60">
        <v>10515</v>
      </c>
      <c r="J2044" s="60">
        <v>10515</v>
      </c>
    </row>
    <row r="2045" spans="4:10" ht="16.5" hidden="1" customHeight="1" outlineLevel="1" x14ac:dyDescent="0.45">
      <c r="D2045" s="743">
        <v>2016</v>
      </c>
      <c r="E2045" s="744"/>
      <c r="F2045" s="744"/>
      <c r="G2045" s="744"/>
      <c r="H2045" s="745"/>
      <c r="I2045" s="60">
        <v>2706</v>
      </c>
      <c r="J2045" s="60">
        <v>2706</v>
      </c>
    </row>
    <row r="2046" spans="4:10" ht="16.5" hidden="1" customHeight="1" outlineLevel="1" x14ac:dyDescent="0.45">
      <c r="D2046" s="746" t="s">
        <v>145</v>
      </c>
      <c r="E2046" s="747"/>
      <c r="F2046" s="747"/>
      <c r="G2046" s="747"/>
      <c r="H2046" s="748"/>
      <c r="I2046" s="58">
        <v>114966</v>
      </c>
      <c r="J2046" s="58">
        <v>114966</v>
      </c>
    </row>
    <row r="2047" spans="4:10" hidden="1" outlineLevel="1" x14ac:dyDescent="0.45">
      <c r="D2047" s="749" t="s">
        <v>155</v>
      </c>
      <c r="E2047" s="749" t="s">
        <v>140</v>
      </c>
      <c r="F2047" s="749" t="s">
        <v>143</v>
      </c>
      <c r="G2047" s="749" t="s">
        <v>476</v>
      </c>
      <c r="H2047" s="56">
        <v>1998</v>
      </c>
      <c r="I2047" s="57">
        <v>1366</v>
      </c>
      <c r="J2047" s="57">
        <v>1366</v>
      </c>
    </row>
    <row r="2048" spans="4:10" hidden="1" outlineLevel="1" x14ac:dyDescent="0.45">
      <c r="D2048" s="750"/>
      <c r="E2048" s="750"/>
      <c r="F2048" s="750"/>
      <c r="G2048" s="751"/>
      <c r="H2048" s="56">
        <v>1999</v>
      </c>
      <c r="I2048" s="57">
        <v>5985</v>
      </c>
      <c r="J2048" s="57">
        <v>5985</v>
      </c>
    </row>
    <row r="2049" spans="4:10" ht="16.5" hidden="1" customHeight="1" outlineLevel="1" x14ac:dyDescent="0.45">
      <c r="D2049" s="750"/>
      <c r="E2049" s="750"/>
      <c r="F2049" s="750"/>
      <c r="G2049" s="746" t="s">
        <v>142</v>
      </c>
      <c r="H2049" s="748"/>
      <c r="I2049" s="58">
        <v>7351</v>
      </c>
      <c r="J2049" s="58">
        <v>7351</v>
      </c>
    </row>
    <row r="2050" spans="4:10" hidden="1" outlineLevel="1" x14ac:dyDescent="0.45">
      <c r="D2050" s="750"/>
      <c r="E2050" s="750"/>
      <c r="F2050" s="750"/>
      <c r="G2050" s="749" t="s">
        <v>477</v>
      </c>
      <c r="H2050" s="56">
        <v>1991</v>
      </c>
      <c r="I2050" s="57">
        <v>5562</v>
      </c>
      <c r="J2050" s="57">
        <v>5562</v>
      </c>
    </row>
    <row r="2051" spans="4:10" hidden="1" outlineLevel="1" x14ac:dyDescent="0.45">
      <c r="D2051" s="750"/>
      <c r="E2051" s="750"/>
      <c r="F2051" s="750"/>
      <c r="G2051" s="750"/>
      <c r="H2051" s="56">
        <v>1992</v>
      </c>
      <c r="I2051" s="57">
        <v>7518</v>
      </c>
      <c r="J2051" s="57">
        <v>7518</v>
      </c>
    </row>
    <row r="2052" spans="4:10" hidden="1" outlineLevel="1" x14ac:dyDescent="0.45">
      <c r="D2052" s="750"/>
      <c r="E2052" s="750"/>
      <c r="F2052" s="750"/>
      <c r="G2052" s="750"/>
      <c r="H2052" s="56">
        <v>1993</v>
      </c>
      <c r="I2052" s="57">
        <v>9910</v>
      </c>
      <c r="J2052" s="57">
        <v>9910</v>
      </c>
    </row>
    <row r="2053" spans="4:10" hidden="1" outlineLevel="1" x14ac:dyDescent="0.45">
      <c r="D2053" s="750"/>
      <c r="E2053" s="750"/>
      <c r="F2053" s="750"/>
      <c r="G2053" s="750"/>
      <c r="H2053" s="56">
        <v>1994</v>
      </c>
      <c r="I2053" s="57">
        <v>4902</v>
      </c>
      <c r="J2053" s="57">
        <v>4902</v>
      </c>
    </row>
    <row r="2054" spans="4:10" hidden="1" outlineLevel="1" x14ac:dyDescent="0.45">
      <c r="D2054" s="750"/>
      <c r="E2054" s="750"/>
      <c r="F2054" s="750"/>
      <c r="G2054" s="750"/>
      <c r="H2054" s="56">
        <v>1995</v>
      </c>
      <c r="I2054" s="57">
        <v>5701</v>
      </c>
      <c r="J2054" s="57">
        <v>5701</v>
      </c>
    </row>
    <row r="2055" spans="4:10" hidden="1" outlineLevel="1" x14ac:dyDescent="0.45">
      <c r="D2055" s="750"/>
      <c r="E2055" s="750"/>
      <c r="F2055" s="750"/>
      <c r="G2055" s="750"/>
      <c r="H2055" s="56">
        <v>1996</v>
      </c>
      <c r="I2055" s="57">
        <v>6274</v>
      </c>
      <c r="J2055" s="57">
        <v>6274</v>
      </c>
    </row>
    <row r="2056" spans="4:10" hidden="1" outlineLevel="1" x14ac:dyDescent="0.45">
      <c r="D2056" s="750"/>
      <c r="E2056" s="750"/>
      <c r="F2056" s="750"/>
      <c r="G2056" s="750"/>
      <c r="H2056" s="56">
        <v>1997</v>
      </c>
      <c r="I2056" s="57">
        <v>3030</v>
      </c>
      <c r="J2056" s="57">
        <v>3030</v>
      </c>
    </row>
    <row r="2057" spans="4:10" hidden="1" outlineLevel="1" x14ac:dyDescent="0.45">
      <c r="D2057" s="750"/>
      <c r="E2057" s="750"/>
      <c r="F2057" s="750"/>
      <c r="G2057" s="751"/>
      <c r="H2057" s="56">
        <v>1998</v>
      </c>
      <c r="I2057" s="59">
        <v>361</v>
      </c>
      <c r="J2057" s="59">
        <v>361</v>
      </c>
    </row>
    <row r="2058" spans="4:10" ht="16.5" hidden="1" customHeight="1" outlineLevel="1" x14ac:dyDescent="0.45">
      <c r="D2058" s="750"/>
      <c r="E2058" s="750"/>
      <c r="F2058" s="751"/>
      <c r="G2058" s="746" t="s">
        <v>142</v>
      </c>
      <c r="H2058" s="748"/>
      <c r="I2058" s="58">
        <v>43258</v>
      </c>
      <c r="J2058" s="58">
        <v>43258</v>
      </c>
    </row>
    <row r="2059" spans="4:10" ht="16.5" hidden="1" customHeight="1" outlineLevel="1" x14ac:dyDescent="0.45">
      <c r="D2059" s="750"/>
      <c r="E2059" s="750"/>
      <c r="F2059" s="743">
        <v>1991</v>
      </c>
      <c r="G2059" s="744"/>
      <c r="H2059" s="745"/>
      <c r="I2059" s="60">
        <v>5562</v>
      </c>
      <c r="J2059" s="61">
        <v>5562</v>
      </c>
    </row>
    <row r="2060" spans="4:10" ht="16.5" hidden="1" customHeight="1" outlineLevel="1" x14ac:dyDescent="0.45">
      <c r="D2060" s="750"/>
      <c r="E2060" s="750"/>
      <c r="F2060" s="743">
        <v>1992</v>
      </c>
      <c r="G2060" s="744"/>
      <c r="H2060" s="745"/>
      <c r="I2060" s="60">
        <v>7518</v>
      </c>
      <c r="J2060" s="61">
        <v>7518</v>
      </c>
    </row>
    <row r="2061" spans="4:10" ht="16.5" hidden="1" customHeight="1" outlineLevel="1" x14ac:dyDescent="0.45">
      <c r="D2061" s="750"/>
      <c r="E2061" s="750"/>
      <c r="F2061" s="743">
        <v>1993</v>
      </c>
      <c r="G2061" s="744"/>
      <c r="H2061" s="745"/>
      <c r="I2061" s="60">
        <v>9910</v>
      </c>
      <c r="J2061" s="61">
        <v>9910</v>
      </c>
    </row>
    <row r="2062" spans="4:10" ht="16.5" hidden="1" customHeight="1" outlineLevel="1" x14ac:dyDescent="0.45">
      <c r="D2062" s="750"/>
      <c r="E2062" s="750"/>
      <c r="F2062" s="743">
        <v>1994</v>
      </c>
      <c r="G2062" s="744"/>
      <c r="H2062" s="745"/>
      <c r="I2062" s="60">
        <v>4902</v>
      </c>
      <c r="J2062" s="61">
        <v>4902</v>
      </c>
    </row>
    <row r="2063" spans="4:10" ht="16.5" hidden="1" customHeight="1" outlineLevel="1" x14ac:dyDescent="0.45">
      <c r="D2063" s="750"/>
      <c r="E2063" s="750"/>
      <c r="F2063" s="743">
        <v>1995</v>
      </c>
      <c r="G2063" s="744"/>
      <c r="H2063" s="745"/>
      <c r="I2063" s="60">
        <v>5701</v>
      </c>
      <c r="J2063" s="61">
        <v>5701</v>
      </c>
    </row>
    <row r="2064" spans="4:10" ht="16.5" hidden="1" customHeight="1" outlineLevel="1" x14ac:dyDescent="0.45">
      <c r="D2064" s="750"/>
      <c r="E2064" s="750"/>
      <c r="F2064" s="743">
        <v>1996</v>
      </c>
      <c r="G2064" s="744"/>
      <c r="H2064" s="745"/>
      <c r="I2064" s="60">
        <v>6274</v>
      </c>
      <c r="J2064" s="61">
        <v>6274</v>
      </c>
    </row>
    <row r="2065" spans="4:10" ht="16.5" hidden="1" customHeight="1" outlineLevel="1" x14ac:dyDescent="0.45">
      <c r="D2065" s="750"/>
      <c r="E2065" s="750"/>
      <c r="F2065" s="743">
        <v>1997</v>
      </c>
      <c r="G2065" s="744"/>
      <c r="H2065" s="745"/>
      <c r="I2065" s="60">
        <v>3030</v>
      </c>
      <c r="J2065" s="61">
        <v>3030</v>
      </c>
    </row>
    <row r="2066" spans="4:10" ht="16.5" hidden="1" customHeight="1" outlineLevel="1" x14ac:dyDescent="0.45">
      <c r="D2066" s="750"/>
      <c r="E2066" s="750"/>
      <c r="F2066" s="743">
        <v>1998</v>
      </c>
      <c r="G2066" s="744"/>
      <c r="H2066" s="745"/>
      <c r="I2066" s="60">
        <v>1727</v>
      </c>
      <c r="J2066" s="61">
        <v>1727</v>
      </c>
    </row>
    <row r="2067" spans="4:10" ht="16.5" hidden="1" customHeight="1" outlineLevel="1" x14ac:dyDescent="0.45">
      <c r="D2067" s="750"/>
      <c r="E2067" s="750"/>
      <c r="F2067" s="743">
        <v>1999</v>
      </c>
      <c r="G2067" s="744"/>
      <c r="H2067" s="745"/>
      <c r="I2067" s="60">
        <v>5985</v>
      </c>
      <c r="J2067" s="61">
        <v>5985</v>
      </c>
    </row>
    <row r="2068" spans="4:10" ht="16.5" hidden="1" customHeight="1" outlineLevel="1" x14ac:dyDescent="0.45">
      <c r="D2068" s="750"/>
      <c r="E2068" s="750"/>
      <c r="F2068" s="743">
        <v>2000</v>
      </c>
      <c r="G2068" s="744"/>
      <c r="H2068" s="745"/>
      <c r="I2068" s="63">
        <v>0</v>
      </c>
      <c r="J2068" s="64">
        <v>0</v>
      </c>
    </row>
    <row r="2069" spans="4:10" ht="16.5" hidden="1" customHeight="1" outlineLevel="1" x14ac:dyDescent="0.45">
      <c r="D2069" s="750"/>
      <c r="E2069" s="750"/>
      <c r="F2069" s="743">
        <v>2001</v>
      </c>
      <c r="G2069" s="744"/>
      <c r="H2069" s="745"/>
      <c r="I2069" s="63">
        <v>0</v>
      </c>
      <c r="J2069" s="64">
        <v>0</v>
      </c>
    </row>
    <row r="2070" spans="4:10" ht="16.5" hidden="1" customHeight="1" outlineLevel="1" x14ac:dyDescent="0.45">
      <c r="D2070" s="750"/>
      <c r="E2070" s="750"/>
      <c r="F2070" s="743">
        <v>2002</v>
      </c>
      <c r="G2070" s="744"/>
      <c r="H2070" s="745"/>
      <c r="I2070" s="63">
        <v>0</v>
      </c>
      <c r="J2070" s="64">
        <v>0</v>
      </c>
    </row>
    <row r="2071" spans="4:10" ht="16.5" hidden="1" customHeight="1" outlineLevel="1" x14ac:dyDescent="0.45">
      <c r="D2071" s="750"/>
      <c r="E2071" s="750"/>
      <c r="F2071" s="743">
        <v>2003</v>
      </c>
      <c r="G2071" s="744"/>
      <c r="H2071" s="745"/>
      <c r="I2071" s="63">
        <v>0</v>
      </c>
      <c r="J2071" s="64">
        <v>0</v>
      </c>
    </row>
    <row r="2072" spans="4:10" ht="16.5" hidden="1" customHeight="1" outlineLevel="1" x14ac:dyDescent="0.45">
      <c r="D2072" s="750"/>
      <c r="E2072" s="750"/>
      <c r="F2072" s="743">
        <v>2004</v>
      </c>
      <c r="G2072" s="744"/>
      <c r="H2072" s="745"/>
      <c r="I2072" s="63">
        <v>0</v>
      </c>
      <c r="J2072" s="64">
        <v>0</v>
      </c>
    </row>
    <row r="2073" spans="4:10" ht="16.5" hidden="1" customHeight="1" outlineLevel="1" x14ac:dyDescent="0.45">
      <c r="D2073" s="750"/>
      <c r="E2073" s="750"/>
      <c r="F2073" s="743">
        <v>2005</v>
      </c>
      <c r="G2073" s="744"/>
      <c r="H2073" s="745"/>
      <c r="I2073" s="63">
        <v>0</v>
      </c>
      <c r="J2073" s="64">
        <v>0</v>
      </c>
    </row>
    <row r="2074" spans="4:10" ht="16.5" hidden="1" customHeight="1" outlineLevel="1" x14ac:dyDescent="0.45">
      <c r="D2074" s="750"/>
      <c r="E2074" s="750"/>
      <c r="F2074" s="743">
        <v>2006</v>
      </c>
      <c r="G2074" s="744"/>
      <c r="H2074" s="745"/>
      <c r="I2074" s="63">
        <v>0</v>
      </c>
      <c r="J2074" s="64">
        <v>0</v>
      </c>
    </row>
    <row r="2075" spans="4:10" ht="16.5" hidden="1" customHeight="1" outlineLevel="1" x14ac:dyDescent="0.45">
      <c r="D2075" s="750"/>
      <c r="E2075" s="750"/>
      <c r="F2075" s="743">
        <v>2007</v>
      </c>
      <c r="G2075" s="744"/>
      <c r="H2075" s="745"/>
      <c r="I2075" s="63">
        <v>0</v>
      </c>
      <c r="J2075" s="64">
        <v>0</v>
      </c>
    </row>
    <row r="2076" spans="4:10" ht="16.5" hidden="1" customHeight="1" outlineLevel="1" x14ac:dyDescent="0.45">
      <c r="D2076" s="750"/>
      <c r="E2076" s="750"/>
      <c r="F2076" s="743">
        <v>2008</v>
      </c>
      <c r="G2076" s="744"/>
      <c r="H2076" s="745"/>
      <c r="I2076" s="63">
        <v>0</v>
      </c>
      <c r="J2076" s="64">
        <v>0</v>
      </c>
    </row>
    <row r="2077" spans="4:10" ht="16.5" hidden="1" customHeight="1" outlineLevel="1" x14ac:dyDescent="0.45">
      <c r="D2077" s="750"/>
      <c r="E2077" s="750"/>
      <c r="F2077" s="743">
        <v>2009</v>
      </c>
      <c r="G2077" s="744"/>
      <c r="H2077" s="745"/>
      <c r="I2077" s="63">
        <v>0</v>
      </c>
      <c r="J2077" s="64">
        <v>0</v>
      </c>
    </row>
    <row r="2078" spans="4:10" ht="16.5" hidden="1" customHeight="1" outlineLevel="1" x14ac:dyDescent="0.45">
      <c r="D2078" s="750"/>
      <c r="E2078" s="750"/>
      <c r="F2078" s="743">
        <v>2010</v>
      </c>
      <c r="G2078" s="744"/>
      <c r="H2078" s="745"/>
      <c r="I2078" s="63">
        <v>0</v>
      </c>
      <c r="J2078" s="64">
        <v>0</v>
      </c>
    </row>
    <row r="2079" spans="4:10" ht="16.5" hidden="1" customHeight="1" outlineLevel="1" x14ac:dyDescent="0.45">
      <c r="D2079" s="750"/>
      <c r="E2079" s="750"/>
      <c r="F2079" s="743">
        <v>2011</v>
      </c>
      <c r="G2079" s="744"/>
      <c r="H2079" s="745"/>
      <c r="I2079" s="63">
        <v>0</v>
      </c>
      <c r="J2079" s="64">
        <v>0</v>
      </c>
    </row>
    <row r="2080" spans="4:10" ht="16.5" hidden="1" customHeight="1" outlineLevel="1" x14ac:dyDescent="0.45">
      <c r="D2080" s="750"/>
      <c r="E2080" s="750"/>
      <c r="F2080" s="743">
        <v>2012</v>
      </c>
      <c r="G2080" s="744"/>
      <c r="H2080" s="745"/>
      <c r="I2080" s="63">
        <v>0</v>
      </c>
      <c r="J2080" s="64">
        <v>0</v>
      </c>
    </row>
    <row r="2081" spans="4:10" ht="16.5" hidden="1" customHeight="1" outlineLevel="1" x14ac:dyDescent="0.45">
      <c r="D2081" s="750"/>
      <c r="E2081" s="750"/>
      <c r="F2081" s="743">
        <v>2013</v>
      </c>
      <c r="G2081" s="744"/>
      <c r="H2081" s="745"/>
      <c r="I2081" s="63">
        <v>0</v>
      </c>
      <c r="J2081" s="64">
        <v>0</v>
      </c>
    </row>
    <row r="2082" spans="4:10" ht="16.5" hidden="1" customHeight="1" outlineLevel="1" x14ac:dyDescent="0.45">
      <c r="D2082" s="750"/>
      <c r="E2082" s="750"/>
      <c r="F2082" s="743">
        <v>2014</v>
      </c>
      <c r="G2082" s="744"/>
      <c r="H2082" s="745"/>
      <c r="I2082" s="63">
        <v>0</v>
      </c>
      <c r="J2082" s="64">
        <v>0</v>
      </c>
    </row>
    <row r="2083" spans="4:10" ht="16.5" hidden="1" customHeight="1" outlineLevel="1" x14ac:dyDescent="0.45">
      <c r="D2083" s="750"/>
      <c r="E2083" s="750"/>
      <c r="F2083" s="743">
        <v>2015</v>
      </c>
      <c r="G2083" s="744"/>
      <c r="H2083" s="745"/>
      <c r="I2083" s="63">
        <v>0</v>
      </c>
      <c r="J2083" s="64">
        <v>0</v>
      </c>
    </row>
    <row r="2084" spans="4:10" ht="16.5" hidden="1" customHeight="1" outlineLevel="1" x14ac:dyDescent="0.45">
      <c r="D2084" s="750"/>
      <c r="E2084" s="750"/>
      <c r="F2084" s="743">
        <v>2016</v>
      </c>
      <c r="G2084" s="744"/>
      <c r="H2084" s="745"/>
      <c r="I2084" s="63">
        <v>0</v>
      </c>
      <c r="J2084" s="64">
        <v>0</v>
      </c>
    </row>
    <row r="2085" spans="4:10" ht="16.5" hidden="1" customHeight="1" outlineLevel="1" x14ac:dyDescent="0.45">
      <c r="D2085" s="750"/>
      <c r="E2085" s="751"/>
      <c r="F2085" s="746" t="s">
        <v>145</v>
      </c>
      <c r="G2085" s="747"/>
      <c r="H2085" s="748"/>
      <c r="I2085" s="58">
        <v>50609</v>
      </c>
      <c r="J2085" s="58">
        <v>50609</v>
      </c>
    </row>
    <row r="2086" spans="4:10" ht="16.5" hidden="1" customHeight="1" outlineLevel="1" x14ac:dyDescent="0.45">
      <c r="D2086" s="750"/>
      <c r="E2086" s="743">
        <v>1991</v>
      </c>
      <c r="F2086" s="744"/>
      <c r="G2086" s="744"/>
      <c r="H2086" s="745"/>
      <c r="I2086" s="60">
        <v>5562</v>
      </c>
      <c r="J2086" s="61">
        <v>5562</v>
      </c>
    </row>
    <row r="2087" spans="4:10" ht="16.5" hidden="1" customHeight="1" outlineLevel="1" x14ac:dyDescent="0.45">
      <c r="D2087" s="750"/>
      <c r="E2087" s="743">
        <v>1992</v>
      </c>
      <c r="F2087" s="744"/>
      <c r="G2087" s="744"/>
      <c r="H2087" s="745"/>
      <c r="I2087" s="60">
        <v>7518</v>
      </c>
      <c r="J2087" s="61">
        <v>7518</v>
      </c>
    </row>
    <row r="2088" spans="4:10" ht="16.5" hidden="1" customHeight="1" outlineLevel="1" x14ac:dyDescent="0.45">
      <c r="D2088" s="750"/>
      <c r="E2088" s="743">
        <v>1993</v>
      </c>
      <c r="F2088" s="744"/>
      <c r="G2088" s="744"/>
      <c r="H2088" s="745"/>
      <c r="I2088" s="60">
        <v>9910</v>
      </c>
      <c r="J2088" s="61">
        <v>9910</v>
      </c>
    </row>
    <row r="2089" spans="4:10" ht="16.5" hidden="1" customHeight="1" outlineLevel="1" x14ac:dyDescent="0.45">
      <c r="D2089" s="750"/>
      <c r="E2089" s="743">
        <v>1994</v>
      </c>
      <c r="F2089" s="744"/>
      <c r="G2089" s="744"/>
      <c r="H2089" s="745"/>
      <c r="I2089" s="60">
        <v>4902</v>
      </c>
      <c r="J2089" s="61">
        <v>4902</v>
      </c>
    </row>
    <row r="2090" spans="4:10" ht="16.5" hidden="1" customHeight="1" outlineLevel="1" x14ac:dyDescent="0.45">
      <c r="D2090" s="750"/>
      <c r="E2090" s="743">
        <v>1995</v>
      </c>
      <c r="F2090" s="744"/>
      <c r="G2090" s="744"/>
      <c r="H2090" s="745"/>
      <c r="I2090" s="60">
        <v>5701</v>
      </c>
      <c r="J2090" s="61">
        <v>5701</v>
      </c>
    </row>
    <row r="2091" spans="4:10" ht="16.5" hidden="1" customHeight="1" outlineLevel="1" x14ac:dyDescent="0.45">
      <c r="D2091" s="750"/>
      <c r="E2091" s="743">
        <v>1996</v>
      </c>
      <c r="F2091" s="744"/>
      <c r="G2091" s="744"/>
      <c r="H2091" s="745"/>
      <c r="I2091" s="60">
        <v>6274</v>
      </c>
      <c r="J2091" s="61">
        <v>6274</v>
      </c>
    </row>
    <row r="2092" spans="4:10" ht="16.5" hidden="1" customHeight="1" outlineLevel="1" x14ac:dyDescent="0.45">
      <c r="D2092" s="750"/>
      <c r="E2092" s="743">
        <v>1997</v>
      </c>
      <c r="F2092" s="744"/>
      <c r="G2092" s="744"/>
      <c r="H2092" s="745"/>
      <c r="I2092" s="60">
        <v>3030</v>
      </c>
      <c r="J2092" s="61">
        <v>3030</v>
      </c>
    </row>
    <row r="2093" spans="4:10" ht="16.5" hidden="1" customHeight="1" outlineLevel="1" x14ac:dyDescent="0.45">
      <c r="D2093" s="750"/>
      <c r="E2093" s="743">
        <v>1998</v>
      </c>
      <c r="F2093" s="744"/>
      <c r="G2093" s="744"/>
      <c r="H2093" s="745"/>
      <c r="I2093" s="60">
        <v>1727</v>
      </c>
      <c r="J2093" s="61">
        <v>1727</v>
      </c>
    </row>
    <row r="2094" spans="4:10" ht="16.5" hidden="1" customHeight="1" outlineLevel="1" x14ac:dyDescent="0.45">
      <c r="D2094" s="750"/>
      <c r="E2094" s="743">
        <v>1999</v>
      </c>
      <c r="F2094" s="744"/>
      <c r="G2094" s="744"/>
      <c r="H2094" s="745"/>
      <c r="I2094" s="60">
        <v>5985</v>
      </c>
      <c r="J2094" s="61">
        <v>5985</v>
      </c>
    </row>
    <row r="2095" spans="4:10" ht="16.5" hidden="1" customHeight="1" outlineLevel="1" x14ac:dyDescent="0.45">
      <c r="D2095" s="750"/>
      <c r="E2095" s="743">
        <v>2000</v>
      </c>
      <c r="F2095" s="744"/>
      <c r="G2095" s="744"/>
      <c r="H2095" s="745"/>
      <c r="I2095" s="63">
        <v>0</v>
      </c>
      <c r="J2095" s="64">
        <v>0</v>
      </c>
    </row>
    <row r="2096" spans="4:10" ht="16.5" hidden="1" customHeight="1" outlineLevel="1" x14ac:dyDescent="0.45">
      <c r="D2096" s="750"/>
      <c r="E2096" s="743">
        <v>2001</v>
      </c>
      <c r="F2096" s="744"/>
      <c r="G2096" s="744"/>
      <c r="H2096" s="745"/>
      <c r="I2096" s="63">
        <v>0</v>
      </c>
      <c r="J2096" s="64">
        <v>0</v>
      </c>
    </row>
    <row r="2097" spans="4:10" ht="16.5" hidden="1" customHeight="1" outlineLevel="1" x14ac:dyDescent="0.45">
      <c r="D2097" s="750"/>
      <c r="E2097" s="743">
        <v>2002</v>
      </c>
      <c r="F2097" s="744"/>
      <c r="G2097" s="744"/>
      <c r="H2097" s="745"/>
      <c r="I2097" s="63">
        <v>0</v>
      </c>
      <c r="J2097" s="64">
        <v>0</v>
      </c>
    </row>
    <row r="2098" spans="4:10" ht="16.5" hidden="1" customHeight="1" outlineLevel="1" x14ac:dyDescent="0.45">
      <c r="D2098" s="750"/>
      <c r="E2098" s="743">
        <v>2003</v>
      </c>
      <c r="F2098" s="744"/>
      <c r="G2098" s="744"/>
      <c r="H2098" s="745"/>
      <c r="I2098" s="63">
        <v>0</v>
      </c>
      <c r="J2098" s="64">
        <v>0</v>
      </c>
    </row>
    <row r="2099" spans="4:10" ht="16.5" hidden="1" customHeight="1" outlineLevel="1" x14ac:dyDescent="0.45">
      <c r="D2099" s="750"/>
      <c r="E2099" s="743">
        <v>2004</v>
      </c>
      <c r="F2099" s="744"/>
      <c r="G2099" s="744"/>
      <c r="H2099" s="745"/>
      <c r="I2099" s="63">
        <v>0</v>
      </c>
      <c r="J2099" s="64">
        <v>0</v>
      </c>
    </row>
    <row r="2100" spans="4:10" ht="16.5" hidden="1" customHeight="1" outlineLevel="1" x14ac:dyDescent="0.45">
      <c r="D2100" s="750"/>
      <c r="E2100" s="743">
        <v>2005</v>
      </c>
      <c r="F2100" s="744"/>
      <c r="G2100" s="744"/>
      <c r="H2100" s="745"/>
      <c r="I2100" s="63">
        <v>0</v>
      </c>
      <c r="J2100" s="64">
        <v>0</v>
      </c>
    </row>
    <row r="2101" spans="4:10" ht="16.5" hidden="1" customHeight="1" outlineLevel="1" x14ac:dyDescent="0.45">
      <c r="D2101" s="750"/>
      <c r="E2101" s="743">
        <v>2006</v>
      </c>
      <c r="F2101" s="744"/>
      <c r="G2101" s="744"/>
      <c r="H2101" s="745"/>
      <c r="I2101" s="63">
        <v>0</v>
      </c>
      <c r="J2101" s="64">
        <v>0</v>
      </c>
    </row>
    <row r="2102" spans="4:10" ht="16.5" hidden="1" customHeight="1" outlineLevel="1" x14ac:dyDescent="0.45">
      <c r="D2102" s="750"/>
      <c r="E2102" s="743">
        <v>2007</v>
      </c>
      <c r="F2102" s="744"/>
      <c r="G2102" s="744"/>
      <c r="H2102" s="745"/>
      <c r="I2102" s="63">
        <v>0</v>
      </c>
      <c r="J2102" s="64">
        <v>0</v>
      </c>
    </row>
    <row r="2103" spans="4:10" ht="16.5" hidden="1" customHeight="1" outlineLevel="1" x14ac:dyDescent="0.45">
      <c r="D2103" s="750"/>
      <c r="E2103" s="743">
        <v>2008</v>
      </c>
      <c r="F2103" s="744"/>
      <c r="G2103" s="744"/>
      <c r="H2103" s="745"/>
      <c r="I2103" s="63">
        <v>0</v>
      </c>
      <c r="J2103" s="64">
        <v>0</v>
      </c>
    </row>
    <row r="2104" spans="4:10" ht="16.5" hidden="1" customHeight="1" outlineLevel="1" x14ac:dyDescent="0.45">
      <c r="D2104" s="750"/>
      <c r="E2104" s="743">
        <v>2009</v>
      </c>
      <c r="F2104" s="744"/>
      <c r="G2104" s="744"/>
      <c r="H2104" s="745"/>
      <c r="I2104" s="63">
        <v>0</v>
      </c>
      <c r="J2104" s="64">
        <v>0</v>
      </c>
    </row>
    <row r="2105" spans="4:10" ht="16.5" hidden="1" customHeight="1" outlineLevel="1" x14ac:dyDescent="0.45">
      <c r="D2105" s="750"/>
      <c r="E2105" s="743">
        <v>2010</v>
      </c>
      <c r="F2105" s="744"/>
      <c r="G2105" s="744"/>
      <c r="H2105" s="745"/>
      <c r="I2105" s="63">
        <v>0</v>
      </c>
      <c r="J2105" s="64">
        <v>0</v>
      </c>
    </row>
    <row r="2106" spans="4:10" ht="16.5" hidden="1" customHeight="1" outlineLevel="1" x14ac:dyDescent="0.45">
      <c r="D2106" s="750"/>
      <c r="E2106" s="743">
        <v>2011</v>
      </c>
      <c r="F2106" s="744"/>
      <c r="G2106" s="744"/>
      <c r="H2106" s="745"/>
      <c r="I2106" s="63">
        <v>0</v>
      </c>
      <c r="J2106" s="64">
        <v>0</v>
      </c>
    </row>
    <row r="2107" spans="4:10" ht="16.5" hidden="1" customHeight="1" outlineLevel="1" x14ac:dyDescent="0.45">
      <c r="D2107" s="750"/>
      <c r="E2107" s="743">
        <v>2012</v>
      </c>
      <c r="F2107" s="744"/>
      <c r="G2107" s="744"/>
      <c r="H2107" s="745"/>
      <c r="I2107" s="63">
        <v>0</v>
      </c>
      <c r="J2107" s="64">
        <v>0</v>
      </c>
    </row>
    <row r="2108" spans="4:10" ht="16.5" hidden="1" customHeight="1" outlineLevel="1" x14ac:dyDescent="0.45">
      <c r="D2108" s="750"/>
      <c r="E2108" s="743">
        <v>2013</v>
      </c>
      <c r="F2108" s="744"/>
      <c r="G2108" s="744"/>
      <c r="H2108" s="745"/>
      <c r="I2108" s="63">
        <v>0</v>
      </c>
      <c r="J2108" s="64">
        <v>0</v>
      </c>
    </row>
    <row r="2109" spans="4:10" ht="16.5" hidden="1" customHeight="1" outlineLevel="1" x14ac:dyDescent="0.45">
      <c r="D2109" s="750"/>
      <c r="E2109" s="743">
        <v>2014</v>
      </c>
      <c r="F2109" s="744"/>
      <c r="G2109" s="744"/>
      <c r="H2109" s="745"/>
      <c r="I2109" s="63">
        <v>0</v>
      </c>
      <c r="J2109" s="64">
        <v>0</v>
      </c>
    </row>
    <row r="2110" spans="4:10" ht="16.5" hidden="1" customHeight="1" outlineLevel="1" x14ac:dyDescent="0.45">
      <c r="D2110" s="750"/>
      <c r="E2110" s="743">
        <v>2015</v>
      </c>
      <c r="F2110" s="744"/>
      <c r="G2110" s="744"/>
      <c r="H2110" s="745"/>
      <c r="I2110" s="63">
        <v>0</v>
      </c>
      <c r="J2110" s="64">
        <v>0</v>
      </c>
    </row>
    <row r="2111" spans="4:10" ht="16.5" hidden="1" customHeight="1" outlineLevel="1" x14ac:dyDescent="0.45">
      <c r="D2111" s="750"/>
      <c r="E2111" s="743">
        <v>2016</v>
      </c>
      <c r="F2111" s="744"/>
      <c r="G2111" s="744"/>
      <c r="H2111" s="745"/>
      <c r="I2111" s="63">
        <v>0</v>
      </c>
      <c r="J2111" s="64">
        <v>0</v>
      </c>
    </row>
    <row r="2112" spans="4:10" ht="16.5" hidden="1" customHeight="1" outlineLevel="1" x14ac:dyDescent="0.45">
      <c r="D2112" s="750"/>
      <c r="E2112" s="746" t="s">
        <v>145</v>
      </c>
      <c r="F2112" s="747"/>
      <c r="G2112" s="747"/>
      <c r="H2112" s="748"/>
      <c r="I2112" s="58">
        <v>50609</v>
      </c>
      <c r="J2112" s="58">
        <v>50609</v>
      </c>
    </row>
    <row r="2113" spans="4:10" hidden="1" outlineLevel="1" x14ac:dyDescent="0.45">
      <c r="D2113" s="750"/>
      <c r="E2113" s="749" t="s">
        <v>146</v>
      </c>
      <c r="F2113" s="749" t="s">
        <v>147</v>
      </c>
      <c r="G2113" s="749" t="s">
        <v>474</v>
      </c>
      <c r="H2113" s="56">
        <v>1992</v>
      </c>
      <c r="I2113" s="57">
        <v>16452</v>
      </c>
      <c r="J2113" s="57">
        <v>16452</v>
      </c>
    </row>
    <row r="2114" spans="4:10" hidden="1" outlineLevel="1" x14ac:dyDescent="0.45">
      <c r="D2114" s="750"/>
      <c r="E2114" s="750"/>
      <c r="F2114" s="750"/>
      <c r="G2114" s="750"/>
      <c r="H2114" s="56">
        <v>1993</v>
      </c>
      <c r="I2114" s="57">
        <v>18238</v>
      </c>
      <c r="J2114" s="57">
        <v>18238</v>
      </c>
    </row>
    <row r="2115" spans="4:10" hidden="1" outlineLevel="1" x14ac:dyDescent="0.45">
      <c r="D2115" s="750"/>
      <c r="E2115" s="750"/>
      <c r="F2115" s="750"/>
      <c r="G2115" s="750"/>
      <c r="H2115" s="56">
        <v>1994</v>
      </c>
      <c r="I2115" s="57">
        <v>18143</v>
      </c>
      <c r="J2115" s="57">
        <v>18143</v>
      </c>
    </row>
    <row r="2116" spans="4:10" hidden="1" outlineLevel="1" x14ac:dyDescent="0.45">
      <c r="D2116" s="750"/>
      <c r="E2116" s="750"/>
      <c r="F2116" s="750"/>
      <c r="G2116" s="750"/>
      <c r="H2116" s="56">
        <v>1995</v>
      </c>
      <c r="I2116" s="57">
        <v>18545</v>
      </c>
      <c r="J2116" s="57">
        <v>18545</v>
      </c>
    </row>
    <row r="2117" spans="4:10" hidden="1" outlineLevel="1" x14ac:dyDescent="0.45">
      <c r="D2117" s="750"/>
      <c r="E2117" s="750"/>
      <c r="F2117" s="750"/>
      <c r="G2117" s="750"/>
      <c r="H2117" s="56">
        <v>1996</v>
      </c>
      <c r="I2117" s="57">
        <v>14961</v>
      </c>
      <c r="J2117" s="57">
        <v>14961</v>
      </c>
    </row>
    <row r="2118" spans="4:10" hidden="1" outlineLevel="1" x14ac:dyDescent="0.45">
      <c r="D2118" s="750"/>
      <c r="E2118" s="750"/>
      <c r="F2118" s="750"/>
      <c r="G2118" s="750"/>
      <c r="H2118" s="56">
        <v>1997</v>
      </c>
      <c r="I2118" s="57">
        <v>18080</v>
      </c>
      <c r="J2118" s="57">
        <v>18080</v>
      </c>
    </row>
    <row r="2119" spans="4:10" hidden="1" outlineLevel="1" x14ac:dyDescent="0.45">
      <c r="D2119" s="750"/>
      <c r="E2119" s="750"/>
      <c r="F2119" s="750"/>
      <c r="G2119" s="750"/>
      <c r="H2119" s="56">
        <v>1998</v>
      </c>
      <c r="I2119" s="57">
        <v>7304</v>
      </c>
      <c r="J2119" s="57">
        <v>7304</v>
      </c>
    </row>
    <row r="2120" spans="4:10" hidden="1" outlineLevel="1" x14ac:dyDescent="0.45">
      <c r="D2120" s="750"/>
      <c r="E2120" s="750"/>
      <c r="F2120" s="750"/>
      <c r="G2120" s="751"/>
      <c r="H2120" s="56">
        <v>1999</v>
      </c>
      <c r="I2120" s="57">
        <v>4640</v>
      </c>
      <c r="J2120" s="57">
        <v>4640</v>
      </c>
    </row>
    <row r="2121" spans="4:10" ht="16.5" hidden="1" customHeight="1" outlineLevel="1" x14ac:dyDescent="0.45">
      <c r="D2121" s="750"/>
      <c r="E2121" s="750"/>
      <c r="F2121" s="750"/>
      <c r="G2121" s="746" t="s">
        <v>142</v>
      </c>
      <c r="H2121" s="748"/>
      <c r="I2121" s="58">
        <v>116363</v>
      </c>
      <c r="J2121" s="58">
        <v>116363</v>
      </c>
    </row>
    <row r="2122" spans="4:10" hidden="1" outlineLevel="1" x14ac:dyDescent="0.45">
      <c r="D2122" s="750"/>
      <c r="E2122" s="750"/>
      <c r="F2122" s="750"/>
      <c r="G2122" s="749" t="s">
        <v>475</v>
      </c>
      <c r="H2122" s="56">
        <v>1991</v>
      </c>
      <c r="I2122" s="57">
        <v>5563</v>
      </c>
      <c r="J2122" s="57">
        <v>5563</v>
      </c>
    </row>
    <row r="2123" spans="4:10" hidden="1" outlineLevel="1" x14ac:dyDescent="0.45">
      <c r="D2123" s="750"/>
      <c r="E2123" s="750"/>
      <c r="F2123" s="750"/>
      <c r="G2123" s="750"/>
      <c r="H2123" s="56">
        <v>1992</v>
      </c>
      <c r="I2123" s="57">
        <v>9391</v>
      </c>
      <c r="J2123" s="57">
        <v>9391</v>
      </c>
    </row>
    <row r="2124" spans="4:10" hidden="1" outlineLevel="1" x14ac:dyDescent="0.45">
      <c r="D2124" s="750"/>
      <c r="E2124" s="750"/>
      <c r="F2124" s="750"/>
      <c r="G2124" s="750"/>
      <c r="H2124" s="56">
        <v>1993</v>
      </c>
      <c r="I2124" s="57">
        <v>10071</v>
      </c>
      <c r="J2124" s="57">
        <v>10071</v>
      </c>
    </row>
    <row r="2125" spans="4:10" hidden="1" outlineLevel="1" x14ac:dyDescent="0.45">
      <c r="D2125" s="750"/>
      <c r="E2125" s="750"/>
      <c r="F2125" s="750"/>
      <c r="G2125" s="750"/>
      <c r="H2125" s="56">
        <v>1994</v>
      </c>
      <c r="I2125" s="57">
        <v>9218</v>
      </c>
      <c r="J2125" s="57">
        <v>9218</v>
      </c>
    </row>
    <row r="2126" spans="4:10" hidden="1" outlineLevel="1" x14ac:dyDescent="0.45">
      <c r="D2126" s="750"/>
      <c r="E2126" s="750"/>
      <c r="F2126" s="750"/>
      <c r="G2126" s="750"/>
      <c r="H2126" s="56">
        <v>1995</v>
      </c>
      <c r="I2126" s="57">
        <v>11457</v>
      </c>
      <c r="J2126" s="57">
        <v>11457</v>
      </c>
    </row>
    <row r="2127" spans="4:10" hidden="1" outlineLevel="1" x14ac:dyDescent="0.45">
      <c r="D2127" s="750"/>
      <c r="E2127" s="750"/>
      <c r="F2127" s="750"/>
      <c r="G2127" s="750"/>
      <c r="H2127" s="56">
        <v>1996</v>
      </c>
      <c r="I2127" s="57">
        <v>10615</v>
      </c>
      <c r="J2127" s="57">
        <v>10615</v>
      </c>
    </row>
    <row r="2128" spans="4:10" hidden="1" outlineLevel="1" x14ac:dyDescent="0.45">
      <c r="D2128" s="750"/>
      <c r="E2128" s="750"/>
      <c r="F2128" s="750"/>
      <c r="G2128" s="750"/>
      <c r="H2128" s="56">
        <v>1997</v>
      </c>
      <c r="I2128" s="57">
        <v>9413</v>
      </c>
      <c r="J2128" s="57">
        <v>9413</v>
      </c>
    </row>
    <row r="2129" spans="4:10" hidden="1" outlineLevel="1" x14ac:dyDescent="0.45">
      <c r="D2129" s="750"/>
      <c r="E2129" s="750"/>
      <c r="F2129" s="750"/>
      <c r="G2129" s="750"/>
      <c r="H2129" s="56">
        <v>1998</v>
      </c>
      <c r="I2129" s="57">
        <v>6329</v>
      </c>
      <c r="J2129" s="57">
        <v>6329</v>
      </c>
    </row>
    <row r="2130" spans="4:10" hidden="1" outlineLevel="1" x14ac:dyDescent="0.45">
      <c r="D2130" s="750"/>
      <c r="E2130" s="750"/>
      <c r="F2130" s="750"/>
      <c r="G2130" s="751"/>
      <c r="H2130" s="56">
        <v>1999</v>
      </c>
      <c r="I2130" s="59">
        <v>876</v>
      </c>
      <c r="J2130" s="59">
        <v>876</v>
      </c>
    </row>
    <row r="2131" spans="4:10" ht="16.5" hidden="1" customHeight="1" outlineLevel="1" x14ac:dyDescent="0.45">
      <c r="D2131" s="750"/>
      <c r="E2131" s="750"/>
      <c r="F2131" s="750"/>
      <c r="G2131" s="746" t="s">
        <v>142</v>
      </c>
      <c r="H2131" s="748"/>
      <c r="I2131" s="58">
        <v>72933</v>
      </c>
      <c r="J2131" s="58">
        <v>72933</v>
      </c>
    </row>
    <row r="2132" spans="4:10" hidden="1" outlineLevel="1" x14ac:dyDescent="0.45">
      <c r="D2132" s="750"/>
      <c r="E2132" s="750"/>
      <c r="F2132" s="750"/>
      <c r="G2132" s="749" t="s">
        <v>476</v>
      </c>
      <c r="H2132" s="56">
        <v>1991</v>
      </c>
      <c r="I2132" s="57">
        <v>3410</v>
      </c>
      <c r="J2132" s="57">
        <v>3410</v>
      </c>
    </row>
    <row r="2133" spans="4:10" hidden="1" outlineLevel="1" x14ac:dyDescent="0.45">
      <c r="D2133" s="750"/>
      <c r="E2133" s="750"/>
      <c r="F2133" s="750"/>
      <c r="G2133" s="750"/>
      <c r="H2133" s="56">
        <v>1992</v>
      </c>
      <c r="I2133" s="57">
        <v>4678</v>
      </c>
      <c r="J2133" s="57">
        <v>4678</v>
      </c>
    </row>
    <row r="2134" spans="4:10" hidden="1" outlineLevel="1" x14ac:dyDescent="0.45">
      <c r="D2134" s="750"/>
      <c r="E2134" s="750"/>
      <c r="F2134" s="750"/>
      <c r="G2134" s="750"/>
      <c r="H2134" s="56">
        <v>1993</v>
      </c>
      <c r="I2134" s="57">
        <v>3781</v>
      </c>
      <c r="J2134" s="57">
        <v>3781</v>
      </c>
    </row>
    <row r="2135" spans="4:10" hidden="1" outlineLevel="1" x14ac:dyDescent="0.45">
      <c r="D2135" s="750"/>
      <c r="E2135" s="750"/>
      <c r="F2135" s="750"/>
      <c r="G2135" s="750"/>
      <c r="H2135" s="56">
        <v>1994</v>
      </c>
      <c r="I2135" s="57">
        <v>5064</v>
      </c>
      <c r="J2135" s="57">
        <v>5064</v>
      </c>
    </row>
    <row r="2136" spans="4:10" hidden="1" outlineLevel="1" x14ac:dyDescent="0.45">
      <c r="D2136" s="750"/>
      <c r="E2136" s="750"/>
      <c r="F2136" s="750"/>
      <c r="G2136" s="750"/>
      <c r="H2136" s="56">
        <v>1995</v>
      </c>
      <c r="I2136" s="57">
        <v>5056</v>
      </c>
      <c r="J2136" s="57">
        <v>5056</v>
      </c>
    </row>
    <row r="2137" spans="4:10" hidden="1" outlineLevel="1" x14ac:dyDescent="0.45">
      <c r="D2137" s="750"/>
      <c r="E2137" s="750"/>
      <c r="F2137" s="750"/>
      <c r="G2137" s="750"/>
      <c r="H2137" s="56">
        <v>1996</v>
      </c>
      <c r="I2137" s="57">
        <v>5250</v>
      </c>
      <c r="J2137" s="57">
        <v>5250</v>
      </c>
    </row>
    <row r="2138" spans="4:10" hidden="1" outlineLevel="1" x14ac:dyDescent="0.45">
      <c r="D2138" s="750"/>
      <c r="E2138" s="750"/>
      <c r="F2138" s="750"/>
      <c r="G2138" s="750"/>
      <c r="H2138" s="56">
        <v>1997</v>
      </c>
      <c r="I2138" s="57">
        <v>3820</v>
      </c>
      <c r="J2138" s="57">
        <v>3820</v>
      </c>
    </row>
    <row r="2139" spans="4:10" hidden="1" outlineLevel="1" x14ac:dyDescent="0.45">
      <c r="D2139" s="750"/>
      <c r="E2139" s="750"/>
      <c r="F2139" s="750"/>
      <c r="G2139" s="750"/>
      <c r="H2139" s="56">
        <v>1998</v>
      </c>
      <c r="I2139" s="57">
        <v>2649</v>
      </c>
      <c r="J2139" s="57">
        <v>2649</v>
      </c>
    </row>
    <row r="2140" spans="4:10" hidden="1" outlineLevel="1" x14ac:dyDescent="0.45">
      <c r="D2140" s="750"/>
      <c r="E2140" s="750"/>
      <c r="F2140" s="750"/>
      <c r="G2140" s="751"/>
      <c r="H2140" s="56">
        <v>1999</v>
      </c>
      <c r="I2140" s="57">
        <v>1958</v>
      </c>
      <c r="J2140" s="57">
        <v>1958</v>
      </c>
    </row>
    <row r="2141" spans="4:10" ht="16.5" hidden="1" customHeight="1" outlineLevel="1" x14ac:dyDescent="0.45">
      <c r="D2141" s="750"/>
      <c r="E2141" s="750"/>
      <c r="F2141" s="750"/>
      <c r="G2141" s="746" t="s">
        <v>142</v>
      </c>
      <c r="H2141" s="748"/>
      <c r="I2141" s="58">
        <v>35666</v>
      </c>
      <c r="J2141" s="58">
        <v>35666</v>
      </c>
    </row>
    <row r="2142" spans="4:10" hidden="1" outlineLevel="1" x14ac:dyDescent="0.45">
      <c r="D2142" s="750"/>
      <c r="E2142" s="750"/>
      <c r="F2142" s="750"/>
      <c r="G2142" s="749" t="s">
        <v>477</v>
      </c>
      <c r="H2142" s="56">
        <v>1991</v>
      </c>
      <c r="I2142" s="57">
        <v>1778</v>
      </c>
      <c r="J2142" s="57">
        <v>1778</v>
      </c>
    </row>
    <row r="2143" spans="4:10" hidden="1" outlineLevel="1" x14ac:dyDescent="0.45">
      <c r="D2143" s="750"/>
      <c r="E2143" s="750"/>
      <c r="F2143" s="750"/>
      <c r="G2143" s="750"/>
      <c r="H2143" s="56">
        <v>1992</v>
      </c>
      <c r="I2143" s="57">
        <v>1698</v>
      </c>
      <c r="J2143" s="57">
        <v>1698</v>
      </c>
    </row>
    <row r="2144" spans="4:10" hidden="1" outlineLevel="1" x14ac:dyDescent="0.45">
      <c r="D2144" s="750"/>
      <c r="E2144" s="750"/>
      <c r="F2144" s="750"/>
      <c r="G2144" s="750"/>
      <c r="H2144" s="56">
        <v>1993</v>
      </c>
      <c r="I2144" s="57">
        <v>1165</v>
      </c>
      <c r="J2144" s="57">
        <v>1165</v>
      </c>
    </row>
    <row r="2145" spans="4:10" hidden="1" outlineLevel="1" x14ac:dyDescent="0.45">
      <c r="D2145" s="750"/>
      <c r="E2145" s="750"/>
      <c r="F2145" s="750"/>
      <c r="G2145" s="750"/>
      <c r="H2145" s="56">
        <v>1994</v>
      </c>
      <c r="I2145" s="57">
        <v>1856</v>
      </c>
      <c r="J2145" s="57">
        <v>1856</v>
      </c>
    </row>
    <row r="2146" spans="4:10" hidden="1" outlineLevel="1" x14ac:dyDescent="0.45">
      <c r="D2146" s="750"/>
      <c r="E2146" s="750"/>
      <c r="F2146" s="750"/>
      <c r="G2146" s="750"/>
      <c r="H2146" s="56">
        <v>1995</v>
      </c>
      <c r="I2146" s="57">
        <v>1694</v>
      </c>
      <c r="J2146" s="57">
        <v>1694</v>
      </c>
    </row>
    <row r="2147" spans="4:10" hidden="1" outlineLevel="1" x14ac:dyDescent="0.45">
      <c r="D2147" s="750"/>
      <c r="E2147" s="750"/>
      <c r="F2147" s="750"/>
      <c r="G2147" s="750"/>
      <c r="H2147" s="56">
        <v>1996</v>
      </c>
      <c r="I2147" s="57">
        <v>2277</v>
      </c>
      <c r="J2147" s="57">
        <v>2277</v>
      </c>
    </row>
    <row r="2148" spans="4:10" hidden="1" outlineLevel="1" x14ac:dyDescent="0.45">
      <c r="D2148" s="750"/>
      <c r="E2148" s="750"/>
      <c r="F2148" s="750"/>
      <c r="G2148" s="750"/>
      <c r="H2148" s="56">
        <v>1997</v>
      </c>
      <c r="I2148" s="57">
        <v>1596</v>
      </c>
      <c r="J2148" s="57">
        <v>1596</v>
      </c>
    </row>
    <row r="2149" spans="4:10" hidden="1" outlineLevel="1" x14ac:dyDescent="0.45">
      <c r="D2149" s="750"/>
      <c r="E2149" s="750"/>
      <c r="F2149" s="750"/>
      <c r="G2149" s="750"/>
      <c r="H2149" s="56">
        <v>1998</v>
      </c>
      <c r="I2149" s="57">
        <v>1102</v>
      </c>
      <c r="J2149" s="57">
        <v>1102</v>
      </c>
    </row>
    <row r="2150" spans="4:10" hidden="1" outlineLevel="1" x14ac:dyDescent="0.45">
      <c r="D2150" s="750"/>
      <c r="E2150" s="750"/>
      <c r="F2150" s="750"/>
      <c r="G2150" s="751"/>
      <c r="H2150" s="56">
        <v>1999</v>
      </c>
      <c r="I2150" s="59">
        <v>528</v>
      </c>
      <c r="J2150" s="59">
        <v>528</v>
      </c>
    </row>
    <row r="2151" spans="4:10" ht="16.5" hidden="1" customHeight="1" outlineLevel="1" x14ac:dyDescent="0.45">
      <c r="D2151" s="750"/>
      <c r="E2151" s="750"/>
      <c r="F2151" s="751"/>
      <c r="G2151" s="746" t="s">
        <v>142</v>
      </c>
      <c r="H2151" s="748"/>
      <c r="I2151" s="58">
        <v>13694</v>
      </c>
      <c r="J2151" s="58">
        <v>13694</v>
      </c>
    </row>
    <row r="2152" spans="4:10" ht="16.5" hidden="1" customHeight="1" outlineLevel="1" x14ac:dyDescent="0.45">
      <c r="D2152" s="750"/>
      <c r="E2152" s="750"/>
      <c r="F2152" s="743">
        <v>1991</v>
      </c>
      <c r="G2152" s="744"/>
      <c r="H2152" s="745"/>
      <c r="I2152" s="60">
        <v>10751</v>
      </c>
      <c r="J2152" s="61">
        <v>10751</v>
      </c>
    </row>
    <row r="2153" spans="4:10" ht="16.5" hidden="1" customHeight="1" outlineLevel="1" x14ac:dyDescent="0.45">
      <c r="D2153" s="750"/>
      <c r="E2153" s="750"/>
      <c r="F2153" s="743">
        <v>1992</v>
      </c>
      <c r="G2153" s="744"/>
      <c r="H2153" s="745"/>
      <c r="I2153" s="60">
        <v>32219</v>
      </c>
      <c r="J2153" s="61">
        <v>32219</v>
      </c>
    </row>
    <row r="2154" spans="4:10" ht="16.5" hidden="1" customHeight="1" outlineLevel="1" x14ac:dyDescent="0.45">
      <c r="D2154" s="750"/>
      <c r="E2154" s="750"/>
      <c r="F2154" s="743">
        <v>1993</v>
      </c>
      <c r="G2154" s="744"/>
      <c r="H2154" s="745"/>
      <c r="I2154" s="60">
        <v>33255</v>
      </c>
      <c r="J2154" s="61">
        <v>33255</v>
      </c>
    </row>
    <row r="2155" spans="4:10" ht="16.5" hidden="1" customHeight="1" outlineLevel="1" x14ac:dyDescent="0.45">
      <c r="D2155" s="750"/>
      <c r="E2155" s="750"/>
      <c r="F2155" s="743">
        <v>1994</v>
      </c>
      <c r="G2155" s="744"/>
      <c r="H2155" s="745"/>
      <c r="I2155" s="60">
        <v>34281</v>
      </c>
      <c r="J2155" s="61">
        <v>34281</v>
      </c>
    </row>
    <row r="2156" spans="4:10" ht="16.5" hidden="1" customHeight="1" outlineLevel="1" x14ac:dyDescent="0.45">
      <c r="D2156" s="750"/>
      <c r="E2156" s="750"/>
      <c r="F2156" s="743">
        <v>1995</v>
      </c>
      <c r="G2156" s="744"/>
      <c r="H2156" s="745"/>
      <c r="I2156" s="60">
        <v>36752</v>
      </c>
      <c r="J2156" s="61">
        <v>36752</v>
      </c>
    </row>
    <row r="2157" spans="4:10" ht="16.5" hidden="1" customHeight="1" outlineLevel="1" x14ac:dyDescent="0.45">
      <c r="D2157" s="750"/>
      <c r="E2157" s="750"/>
      <c r="F2157" s="743">
        <v>1996</v>
      </c>
      <c r="G2157" s="744"/>
      <c r="H2157" s="745"/>
      <c r="I2157" s="60">
        <v>33103</v>
      </c>
      <c r="J2157" s="61">
        <v>33103</v>
      </c>
    </row>
    <row r="2158" spans="4:10" ht="16.5" hidden="1" customHeight="1" outlineLevel="1" x14ac:dyDescent="0.45">
      <c r="D2158" s="750"/>
      <c r="E2158" s="750"/>
      <c r="F2158" s="743">
        <v>1997</v>
      </c>
      <c r="G2158" s="744"/>
      <c r="H2158" s="745"/>
      <c r="I2158" s="60">
        <v>32909</v>
      </c>
      <c r="J2158" s="61">
        <v>32909</v>
      </c>
    </row>
    <row r="2159" spans="4:10" ht="16.5" hidden="1" customHeight="1" outlineLevel="1" x14ac:dyDescent="0.45">
      <c r="D2159" s="750"/>
      <c r="E2159" s="750"/>
      <c r="F2159" s="743">
        <v>1998</v>
      </c>
      <c r="G2159" s="744"/>
      <c r="H2159" s="745"/>
      <c r="I2159" s="60">
        <v>17384</v>
      </c>
      <c r="J2159" s="61">
        <v>17384</v>
      </c>
    </row>
    <row r="2160" spans="4:10" ht="16.5" hidden="1" customHeight="1" outlineLevel="1" x14ac:dyDescent="0.45">
      <c r="D2160" s="750"/>
      <c r="E2160" s="750"/>
      <c r="F2160" s="743">
        <v>1999</v>
      </c>
      <c r="G2160" s="744"/>
      <c r="H2160" s="745"/>
      <c r="I2160" s="60">
        <v>8002</v>
      </c>
      <c r="J2160" s="61">
        <v>8002</v>
      </c>
    </row>
    <row r="2161" spans="4:10" ht="16.5" hidden="1" customHeight="1" outlineLevel="1" x14ac:dyDescent="0.45">
      <c r="D2161" s="750"/>
      <c r="E2161" s="750"/>
      <c r="F2161" s="743">
        <v>2000</v>
      </c>
      <c r="G2161" s="744"/>
      <c r="H2161" s="745"/>
      <c r="I2161" s="63">
        <v>0</v>
      </c>
      <c r="J2161" s="64">
        <v>0</v>
      </c>
    </row>
    <row r="2162" spans="4:10" ht="16.5" hidden="1" customHeight="1" outlineLevel="1" x14ac:dyDescent="0.45">
      <c r="D2162" s="750"/>
      <c r="E2162" s="750"/>
      <c r="F2162" s="743">
        <v>2001</v>
      </c>
      <c r="G2162" s="744"/>
      <c r="H2162" s="745"/>
      <c r="I2162" s="63">
        <v>0</v>
      </c>
      <c r="J2162" s="64">
        <v>0</v>
      </c>
    </row>
    <row r="2163" spans="4:10" ht="16.5" hidden="1" customHeight="1" outlineLevel="1" x14ac:dyDescent="0.45">
      <c r="D2163" s="750"/>
      <c r="E2163" s="750"/>
      <c r="F2163" s="743">
        <v>2002</v>
      </c>
      <c r="G2163" s="744"/>
      <c r="H2163" s="745"/>
      <c r="I2163" s="63">
        <v>0</v>
      </c>
      <c r="J2163" s="64">
        <v>0</v>
      </c>
    </row>
    <row r="2164" spans="4:10" ht="16.5" hidden="1" customHeight="1" outlineLevel="1" x14ac:dyDescent="0.45">
      <c r="D2164" s="750"/>
      <c r="E2164" s="750"/>
      <c r="F2164" s="743">
        <v>2003</v>
      </c>
      <c r="G2164" s="744"/>
      <c r="H2164" s="745"/>
      <c r="I2164" s="63">
        <v>0</v>
      </c>
      <c r="J2164" s="64">
        <v>0</v>
      </c>
    </row>
    <row r="2165" spans="4:10" ht="16.5" hidden="1" customHeight="1" outlineLevel="1" x14ac:dyDescent="0.45">
      <c r="D2165" s="750"/>
      <c r="E2165" s="750"/>
      <c r="F2165" s="743">
        <v>2004</v>
      </c>
      <c r="G2165" s="744"/>
      <c r="H2165" s="745"/>
      <c r="I2165" s="63">
        <v>0</v>
      </c>
      <c r="J2165" s="64">
        <v>0</v>
      </c>
    </row>
    <row r="2166" spans="4:10" ht="16.5" hidden="1" customHeight="1" outlineLevel="1" x14ac:dyDescent="0.45">
      <c r="D2166" s="750"/>
      <c r="E2166" s="750"/>
      <c r="F2166" s="743">
        <v>2005</v>
      </c>
      <c r="G2166" s="744"/>
      <c r="H2166" s="745"/>
      <c r="I2166" s="63">
        <v>0</v>
      </c>
      <c r="J2166" s="64">
        <v>0</v>
      </c>
    </row>
    <row r="2167" spans="4:10" ht="16.5" hidden="1" customHeight="1" outlineLevel="1" x14ac:dyDescent="0.45">
      <c r="D2167" s="750"/>
      <c r="E2167" s="750"/>
      <c r="F2167" s="743">
        <v>2006</v>
      </c>
      <c r="G2167" s="744"/>
      <c r="H2167" s="745"/>
      <c r="I2167" s="63">
        <v>0</v>
      </c>
      <c r="J2167" s="64">
        <v>0</v>
      </c>
    </row>
    <row r="2168" spans="4:10" ht="16.5" hidden="1" customHeight="1" outlineLevel="1" x14ac:dyDescent="0.45">
      <c r="D2168" s="750"/>
      <c r="E2168" s="750"/>
      <c r="F2168" s="743">
        <v>2007</v>
      </c>
      <c r="G2168" s="744"/>
      <c r="H2168" s="745"/>
      <c r="I2168" s="63">
        <v>0</v>
      </c>
      <c r="J2168" s="64">
        <v>0</v>
      </c>
    </row>
    <row r="2169" spans="4:10" ht="16.5" hidden="1" customHeight="1" outlineLevel="1" x14ac:dyDescent="0.45">
      <c r="D2169" s="750"/>
      <c r="E2169" s="750"/>
      <c r="F2169" s="743">
        <v>2008</v>
      </c>
      <c r="G2169" s="744"/>
      <c r="H2169" s="745"/>
      <c r="I2169" s="63">
        <v>0</v>
      </c>
      <c r="J2169" s="64">
        <v>0</v>
      </c>
    </row>
    <row r="2170" spans="4:10" ht="16.5" hidden="1" customHeight="1" outlineLevel="1" x14ac:dyDescent="0.45">
      <c r="D2170" s="750"/>
      <c r="E2170" s="750"/>
      <c r="F2170" s="743">
        <v>2009</v>
      </c>
      <c r="G2170" s="744"/>
      <c r="H2170" s="745"/>
      <c r="I2170" s="63">
        <v>0</v>
      </c>
      <c r="J2170" s="64">
        <v>0</v>
      </c>
    </row>
    <row r="2171" spans="4:10" ht="16.5" hidden="1" customHeight="1" outlineLevel="1" x14ac:dyDescent="0.45">
      <c r="D2171" s="750"/>
      <c r="E2171" s="750"/>
      <c r="F2171" s="743">
        <v>2010</v>
      </c>
      <c r="G2171" s="744"/>
      <c r="H2171" s="745"/>
      <c r="I2171" s="63">
        <v>0</v>
      </c>
      <c r="J2171" s="64">
        <v>0</v>
      </c>
    </row>
    <row r="2172" spans="4:10" ht="16.5" hidden="1" customHeight="1" outlineLevel="1" x14ac:dyDescent="0.45">
      <c r="D2172" s="750"/>
      <c r="E2172" s="750"/>
      <c r="F2172" s="743">
        <v>2011</v>
      </c>
      <c r="G2172" s="744"/>
      <c r="H2172" s="745"/>
      <c r="I2172" s="63">
        <v>0</v>
      </c>
      <c r="J2172" s="64">
        <v>0</v>
      </c>
    </row>
    <row r="2173" spans="4:10" ht="16.5" hidden="1" customHeight="1" outlineLevel="1" x14ac:dyDescent="0.45">
      <c r="D2173" s="750"/>
      <c r="E2173" s="750"/>
      <c r="F2173" s="743">
        <v>2012</v>
      </c>
      <c r="G2173" s="744"/>
      <c r="H2173" s="745"/>
      <c r="I2173" s="63">
        <v>0</v>
      </c>
      <c r="J2173" s="64">
        <v>0</v>
      </c>
    </row>
    <row r="2174" spans="4:10" ht="16.5" hidden="1" customHeight="1" outlineLevel="1" x14ac:dyDescent="0.45">
      <c r="D2174" s="750"/>
      <c r="E2174" s="750"/>
      <c r="F2174" s="743">
        <v>2013</v>
      </c>
      <c r="G2174" s="744"/>
      <c r="H2174" s="745"/>
      <c r="I2174" s="63">
        <v>0</v>
      </c>
      <c r="J2174" s="64">
        <v>0</v>
      </c>
    </row>
    <row r="2175" spans="4:10" ht="16.5" hidden="1" customHeight="1" outlineLevel="1" x14ac:dyDescent="0.45">
      <c r="D2175" s="750"/>
      <c r="E2175" s="750"/>
      <c r="F2175" s="743">
        <v>2014</v>
      </c>
      <c r="G2175" s="744"/>
      <c r="H2175" s="745"/>
      <c r="I2175" s="63">
        <v>0</v>
      </c>
      <c r="J2175" s="64">
        <v>0</v>
      </c>
    </row>
    <row r="2176" spans="4:10" ht="16.5" hidden="1" customHeight="1" outlineLevel="1" x14ac:dyDescent="0.45">
      <c r="D2176" s="750"/>
      <c r="E2176" s="750"/>
      <c r="F2176" s="743">
        <v>2015</v>
      </c>
      <c r="G2176" s="744"/>
      <c r="H2176" s="745"/>
      <c r="I2176" s="63">
        <v>0</v>
      </c>
      <c r="J2176" s="64">
        <v>0</v>
      </c>
    </row>
    <row r="2177" spans="4:10" ht="16.5" hidden="1" customHeight="1" outlineLevel="1" x14ac:dyDescent="0.45">
      <c r="D2177" s="750"/>
      <c r="E2177" s="750"/>
      <c r="F2177" s="743">
        <v>2016</v>
      </c>
      <c r="G2177" s="744"/>
      <c r="H2177" s="745"/>
      <c r="I2177" s="63">
        <v>0</v>
      </c>
      <c r="J2177" s="64">
        <v>0</v>
      </c>
    </row>
    <row r="2178" spans="4:10" ht="16.5" hidden="1" customHeight="1" outlineLevel="1" x14ac:dyDescent="0.45">
      <c r="D2178" s="750"/>
      <c r="E2178" s="750"/>
      <c r="F2178" s="746" t="s">
        <v>145</v>
      </c>
      <c r="G2178" s="747"/>
      <c r="H2178" s="748"/>
      <c r="I2178" s="58">
        <v>238656</v>
      </c>
      <c r="J2178" s="58">
        <v>238656</v>
      </c>
    </row>
    <row r="2179" spans="4:10" hidden="1" outlineLevel="1" x14ac:dyDescent="0.45">
      <c r="D2179" s="750"/>
      <c r="E2179" s="750"/>
      <c r="F2179" s="749" t="s">
        <v>148</v>
      </c>
      <c r="G2179" s="749" t="s">
        <v>474</v>
      </c>
      <c r="H2179" s="56">
        <v>1992</v>
      </c>
      <c r="I2179" s="57">
        <v>4964</v>
      </c>
      <c r="J2179" s="57">
        <v>4964</v>
      </c>
    </row>
    <row r="2180" spans="4:10" hidden="1" outlineLevel="1" x14ac:dyDescent="0.45">
      <c r="D2180" s="750"/>
      <c r="E2180" s="750"/>
      <c r="F2180" s="750"/>
      <c r="G2180" s="750"/>
      <c r="H2180" s="56">
        <v>1993</v>
      </c>
      <c r="I2180" s="57">
        <v>5955</v>
      </c>
      <c r="J2180" s="57">
        <v>5955</v>
      </c>
    </row>
    <row r="2181" spans="4:10" hidden="1" outlineLevel="1" x14ac:dyDescent="0.45">
      <c r="D2181" s="750"/>
      <c r="E2181" s="750"/>
      <c r="F2181" s="750"/>
      <c r="G2181" s="750"/>
      <c r="H2181" s="56">
        <v>1994</v>
      </c>
      <c r="I2181" s="57">
        <v>7748</v>
      </c>
      <c r="J2181" s="57">
        <v>7748</v>
      </c>
    </row>
    <row r="2182" spans="4:10" hidden="1" outlineLevel="1" x14ac:dyDescent="0.45">
      <c r="D2182" s="750"/>
      <c r="E2182" s="750"/>
      <c r="F2182" s="750"/>
      <c r="G2182" s="750"/>
      <c r="H2182" s="56">
        <v>1995</v>
      </c>
      <c r="I2182" s="57">
        <v>8075</v>
      </c>
      <c r="J2182" s="57">
        <v>8075</v>
      </c>
    </row>
    <row r="2183" spans="4:10" hidden="1" outlineLevel="1" x14ac:dyDescent="0.45">
      <c r="D2183" s="750"/>
      <c r="E2183" s="750"/>
      <c r="F2183" s="750"/>
      <c r="G2183" s="750"/>
      <c r="H2183" s="56">
        <v>1996</v>
      </c>
      <c r="I2183" s="57">
        <v>5224</v>
      </c>
      <c r="J2183" s="57">
        <v>5224</v>
      </c>
    </row>
    <row r="2184" spans="4:10" hidden="1" outlineLevel="1" x14ac:dyDescent="0.45">
      <c r="D2184" s="750"/>
      <c r="E2184" s="750"/>
      <c r="F2184" s="750"/>
      <c r="G2184" s="750"/>
      <c r="H2184" s="56">
        <v>1997</v>
      </c>
      <c r="I2184" s="57">
        <v>3665</v>
      </c>
      <c r="J2184" s="57">
        <v>3665</v>
      </c>
    </row>
    <row r="2185" spans="4:10" hidden="1" outlineLevel="1" x14ac:dyDescent="0.45">
      <c r="D2185" s="750"/>
      <c r="E2185" s="750"/>
      <c r="F2185" s="750"/>
      <c r="G2185" s="750"/>
      <c r="H2185" s="56">
        <v>1998</v>
      </c>
      <c r="I2185" s="57">
        <v>4705</v>
      </c>
      <c r="J2185" s="57">
        <v>4705</v>
      </c>
    </row>
    <row r="2186" spans="4:10" hidden="1" outlineLevel="1" x14ac:dyDescent="0.45">
      <c r="D2186" s="750"/>
      <c r="E2186" s="750"/>
      <c r="F2186" s="750"/>
      <c r="G2186" s="751"/>
      <c r="H2186" s="56">
        <v>1999</v>
      </c>
      <c r="I2186" s="57">
        <v>4247</v>
      </c>
      <c r="J2186" s="57">
        <v>4247</v>
      </c>
    </row>
    <row r="2187" spans="4:10" ht="16.5" hidden="1" customHeight="1" outlineLevel="1" x14ac:dyDescent="0.45">
      <c r="D2187" s="750"/>
      <c r="E2187" s="750"/>
      <c r="F2187" s="750"/>
      <c r="G2187" s="746" t="s">
        <v>142</v>
      </c>
      <c r="H2187" s="748"/>
      <c r="I2187" s="58">
        <v>44583</v>
      </c>
      <c r="J2187" s="58">
        <v>44583</v>
      </c>
    </row>
    <row r="2188" spans="4:10" hidden="1" outlineLevel="1" x14ac:dyDescent="0.45">
      <c r="D2188" s="750"/>
      <c r="E2188" s="750"/>
      <c r="F2188" s="750"/>
      <c r="G2188" s="749" t="s">
        <v>477</v>
      </c>
      <c r="H2188" s="56">
        <v>1991</v>
      </c>
      <c r="I2188" s="57">
        <v>5432</v>
      </c>
      <c r="J2188" s="57">
        <v>5432</v>
      </c>
    </row>
    <row r="2189" spans="4:10" hidden="1" outlineLevel="1" x14ac:dyDescent="0.45">
      <c r="D2189" s="750"/>
      <c r="E2189" s="750"/>
      <c r="F2189" s="750"/>
      <c r="G2189" s="750"/>
      <c r="H2189" s="56">
        <v>1992</v>
      </c>
      <c r="I2189" s="57">
        <v>1947</v>
      </c>
      <c r="J2189" s="57">
        <v>1947</v>
      </c>
    </row>
    <row r="2190" spans="4:10" hidden="1" outlineLevel="1" x14ac:dyDescent="0.45">
      <c r="D2190" s="750"/>
      <c r="E2190" s="750"/>
      <c r="F2190" s="750"/>
      <c r="G2190" s="750"/>
      <c r="H2190" s="56">
        <v>1993</v>
      </c>
      <c r="I2190" s="57">
        <v>1906</v>
      </c>
      <c r="J2190" s="57">
        <v>1906</v>
      </c>
    </row>
    <row r="2191" spans="4:10" hidden="1" outlineLevel="1" x14ac:dyDescent="0.45">
      <c r="D2191" s="750"/>
      <c r="E2191" s="750"/>
      <c r="F2191" s="750"/>
      <c r="G2191" s="750"/>
      <c r="H2191" s="56">
        <v>1994</v>
      </c>
      <c r="I2191" s="57">
        <v>3048</v>
      </c>
      <c r="J2191" s="57">
        <v>3048</v>
      </c>
    </row>
    <row r="2192" spans="4:10" hidden="1" outlineLevel="1" x14ac:dyDescent="0.45">
      <c r="D2192" s="750"/>
      <c r="E2192" s="750"/>
      <c r="F2192" s="750"/>
      <c r="G2192" s="750"/>
      <c r="H2192" s="56">
        <v>1995</v>
      </c>
      <c r="I2192" s="57">
        <v>3284</v>
      </c>
      <c r="J2192" s="57">
        <v>3284</v>
      </c>
    </row>
    <row r="2193" spans="4:10" hidden="1" outlineLevel="1" x14ac:dyDescent="0.45">
      <c r="D2193" s="750"/>
      <c r="E2193" s="750"/>
      <c r="F2193" s="750"/>
      <c r="G2193" s="750"/>
      <c r="H2193" s="56">
        <v>1996</v>
      </c>
      <c r="I2193" s="57">
        <v>3869</v>
      </c>
      <c r="J2193" s="57">
        <v>3869</v>
      </c>
    </row>
    <row r="2194" spans="4:10" hidden="1" outlineLevel="1" x14ac:dyDescent="0.45">
      <c r="D2194" s="750"/>
      <c r="E2194" s="750"/>
      <c r="F2194" s="750"/>
      <c r="G2194" s="750"/>
      <c r="H2194" s="56">
        <v>1997</v>
      </c>
      <c r="I2194" s="57">
        <v>2454</v>
      </c>
      <c r="J2194" s="57">
        <v>2454</v>
      </c>
    </row>
    <row r="2195" spans="4:10" hidden="1" outlineLevel="1" x14ac:dyDescent="0.45">
      <c r="D2195" s="750"/>
      <c r="E2195" s="750"/>
      <c r="F2195" s="750"/>
      <c r="G2195" s="750"/>
      <c r="H2195" s="56">
        <v>1998</v>
      </c>
      <c r="I2195" s="59">
        <v>243</v>
      </c>
      <c r="J2195" s="59">
        <v>243</v>
      </c>
    </row>
    <row r="2196" spans="4:10" hidden="1" outlineLevel="1" x14ac:dyDescent="0.45">
      <c r="D2196" s="750"/>
      <c r="E2196" s="750"/>
      <c r="F2196" s="750"/>
      <c r="G2196" s="751"/>
      <c r="H2196" s="56">
        <v>1999</v>
      </c>
      <c r="I2196" s="59">
        <v>68</v>
      </c>
      <c r="J2196" s="59">
        <v>68</v>
      </c>
    </row>
    <row r="2197" spans="4:10" ht="16.5" hidden="1" customHeight="1" outlineLevel="1" x14ac:dyDescent="0.45">
      <c r="D2197" s="750"/>
      <c r="E2197" s="750"/>
      <c r="F2197" s="751"/>
      <c r="G2197" s="746" t="s">
        <v>142</v>
      </c>
      <c r="H2197" s="748"/>
      <c r="I2197" s="58">
        <v>22251</v>
      </c>
      <c r="J2197" s="58">
        <v>22251</v>
      </c>
    </row>
    <row r="2198" spans="4:10" ht="16.5" hidden="1" customHeight="1" outlineLevel="1" x14ac:dyDescent="0.45">
      <c r="D2198" s="750"/>
      <c r="E2198" s="750"/>
      <c r="F2198" s="743">
        <v>1991</v>
      </c>
      <c r="G2198" s="744"/>
      <c r="H2198" s="745"/>
      <c r="I2198" s="60">
        <v>5432</v>
      </c>
      <c r="J2198" s="61">
        <v>5432</v>
      </c>
    </row>
    <row r="2199" spans="4:10" ht="16.5" hidden="1" customHeight="1" outlineLevel="1" x14ac:dyDescent="0.45">
      <c r="D2199" s="750"/>
      <c r="E2199" s="750"/>
      <c r="F2199" s="743">
        <v>1992</v>
      </c>
      <c r="G2199" s="744"/>
      <c r="H2199" s="745"/>
      <c r="I2199" s="60">
        <v>6911</v>
      </c>
      <c r="J2199" s="61">
        <v>6911</v>
      </c>
    </row>
    <row r="2200" spans="4:10" ht="16.5" hidden="1" customHeight="1" outlineLevel="1" x14ac:dyDescent="0.45">
      <c r="D2200" s="750"/>
      <c r="E2200" s="750"/>
      <c r="F2200" s="743">
        <v>1993</v>
      </c>
      <c r="G2200" s="744"/>
      <c r="H2200" s="745"/>
      <c r="I2200" s="60">
        <v>7861</v>
      </c>
      <c r="J2200" s="61">
        <v>7861</v>
      </c>
    </row>
    <row r="2201" spans="4:10" ht="16.5" hidden="1" customHeight="1" outlineLevel="1" x14ac:dyDescent="0.45">
      <c r="D2201" s="750"/>
      <c r="E2201" s="750"/>
      <c r="F2201" s="743">
        <v>1994</v>
      </c>
      <c r="G2201" s="744"/>
      <c r="H2201" s="745"/>
      <c r="I2201" s="60">
        <v>10796</v>
      </c>
      <c r="J2201" s="61">
        <v>10796</v>
      </c>
    </row>
    <row r="2202" spans="4:10" ht="16.5" hidden="1" customHeight="1" outlineLevel="1" x14ac:dyDescent="0.45">
      <c r="D2202" s="750"/>
      <c r="E2202" s="750"/>
      <c r="F2202" s="743">
        <v>1995</v>
      </c>
      <c r="G2202" s="744"/>
      <c r="H2202" s="745"/>
      <c r="I2202" s="60">
        <v>11359</v>
      </c>
      <c r="J2202" s="61">
        <v>11359</v>
      </c>
    </row>
    <row r="2203" spans="4:10" ht="16.5" hidden="1" customHeight="1" outlineLevel="1" x14ac:dyDescent="0.45">
      <c r="D2203" s="750"/>
      <c r="E2203" s="750"/>
      <c r="F2203" s="743">
        <v>1996</v>
      </c>
      <c r="G2203" s="744"/>
      <c r="H2203" s="745"/>
      <c r="I2203" s="60">
        <v>9093</v>
      </c>
      <c r="J2203" s="61">
        <v>9093</v>
      </c>
    </row>
    <row r="2204" spans="4:10" ht="16.5" hidden="1" customHeight="1" outlineLevel="1" x14ac:dyDescent="0.45">
      <c r="D2204" s="750"/>
      <c r="E2204" s="750"/>
      <c r="F2204" s="743">
        <v>1997</v>
      </c>
      <c r="G2204" s="744"/>
      <c r="H2204" s="745"/>
      <c r="I2204" s="60">
        <v>6119</v>
      </c>
      <c r="J2204" s="61">
        <v>6119</v>
      </c>
    </row>
    <row r="2205" spans="4:10" ht="16.5" hidden="1" customHeight="1" outlineLevel="1" x14ac:dyDescent="0.45">
      <c r="D2205" s="750"/>
      <c r="E2205" s="750"/>
      <c r="F2205" s="743">
        <v>1998</v>
      </c>
      <c r="G2205" s="744"/>
      <c r="H2205" s="745"/>
      <c r="I2205" s="60">
        <v>4948</v>
      </c>
      <c r="J2205" s="61">
        <v>4948</v>
      </c>
    </row>
    <row r="2206" spans="4:10" ht="16.5" hidden="1" customHeight="1" outlineLevel="1" x14ac:dyDescent="0.45">
      <c r="D2206" s="750"/>
      <c r="E2206" s="750"/>
      <c r="F2206" s="743">
        <v>1999</v>
      </c>
      <c r="G2206" s="744"/>
      <c r="H2206" s="745"/>
      <c r="I2206" s="60">
        <v>4315</v>
      </c>
      <c r="J2206" s="61">
        <v>4315</v>
      </c>
    </row>
    <row r="2207" spans="4:10" ht="16.5" hidden="1" customHeight="1" outlineLevel="1" x14ac:dyDescent="0.45">
      <c r="D2207" s="750"/>
      <c r="E2207" s="750"/>
      <c r="F2207" s="743">
        <v>2000</v>
      </c>
      <c r="G2207" s="744"/>
      <c r="H2207" s="745"/>
      <c r="I2207" s="63">
        <v>0</v>
      </c>
      <c r="J2207" s="64">
        <v>0</v>
      </c>
    </row>
    <row r="2208" spans="4:10" ht="16.5" hidden="1" customHeight="1" outlineLevel="1" x14ac:dyDescent="0.45">
      <c r="D2208" s="750"/>
      <c r="E2208" s="750"/>
      <c r="F2208" s="743">
        <v>2001</v>
      </c>
      <c r="G2208" s="744"/>
      <c r="H2208" s="745"/>
      <c r="I2208" s="63">
        <v>0</v>
      </c>
      <c r="J2208" s="64">
        <v>0</v>
      </c>
    </row>
    <row r="2209" spans="4:10" ht="16.5" hidden="1" customHeight="1" outlineLevel="1" x14ac:dyDescent="0.45">
      <c r="D2209" s="750"/>
      <c r="E2209" s="750"/>
      <c r="F2209" s="743">
        <v>2002</v>
      </c>
      <c r="G2209" s="744"/>
      <c r="H2209" s="745"/>
      <c r="I2209" s="63">
        <v>0</v>
      </c>
      <c r="J2209" s="64">
        <v>0</v>
      </c>
    </row>
    <row r="2210" spans="4:10" ht="16.5" hidden="1" customHeight="1" outlineLevel="1" x14ac:dyDescent="0.45">
      <c r="D2210" s="750"/>
      <c r="E2210" s="750"/>
      <c r="F2210" s="743">
        <v>2003</v>
      </c>
      <c r="G2210" s="744"/>
      <c r="H2210" s="745"/>
      <c r="I2210" s="63">
        <v>0</v>
      </c>
      <c r="J2210" s="64">
        <v>0</v>
      </c>
    </row>
    <row r="2211" spans="4:10" ht="16.5" hidden="1" customHeight="1" outlineLevel="1" x14ac:dyDescent="0.45">
      <c r="D2211" s="750"/>
      <c r="E2211" s="750"/>
      <c r="F2211" s="743">
        <v>2004</v>
      </c>
      <c r="G2211" s="744"/>
      <c r="H2211" s="745"/>
      <c r="I2211" s="63">
        <v>0</v>
      </c>
      <c r="J2211" s="64">
        <v>0</v>
      </c>
    </row>
    <row r="2212" spans="4:10" ht="16.5" hidden="1" customHeight="1" outlineLevel="1" x14ac:dyDescent="0.45">
      <c r="D2212" s="750"/>
      <c r="E2212" s="750"/>
      <c r="F2212" s="743">
        <v>2005</v>
      </c>
      <c r="G2212" s="744"/>
      <c r="H2212" s="745"/>
      <c r="I2212" s="63">
        <v>0</v>
      </c>
      <c r="J2212" s="64">
        <v>0</v>
      </c>
    </row>
    <row r="2213" spans="4:10" ht="16.5" hidden="1" customHeight="1" outlineLevel="1" x14ac:dyDescent="0.45">
      <c r="D2213" s="750"/>
      <c r="E2213" s="750"/>
      <c r="F2213" s="743">
        <v>2006</v>
      </c>
      <c r="G2213" s="744"/>
      <c r="H2213" s="745"/>
      <c r="I2213" s="63">
        <v>0</v>
      </c>
      <c r="J2213" s="64">
        <v>0</v>
      </c>
    </row>
    <row r="2214" spans="4:10" ht="16.5" hidden="1" customHeight="1" outlineLevel="1" x14ac:dyDescent="0.45">
      <c r="D2214" s="750"/>
      <c r="E2214" s="750"/>
      <c r="F2214" s="743">
        <v>2007</v>
      </c>
      <c r="G2214" s="744"/>
      <c r="H2214" s="745"/>
      <c r="I2214" s="63">
        <v>0</v>
      </c>
      <c r="J2214" s="64">
        <v>0</v>
      </c>
    </row>
    <row r="2215" spans="4:10" ht="16.5" hidden="1" customHeight="1" outlineLevel="1" x14ac:dyDescent="0.45">
      <c r="D2215" s="750"/>
      <c r="E2215" s="750"/>
      <c r="F2215" s="743">
        <v>2008</v>
      </c>
      <c r="G2215" s="744"/>
      <c r="H2215" s="745"/>
      <c r="I2215" s="63">
        <v>0</v>
      </c>
      <c r="J2215" s="64">
        <v>0</v>
      </c>
    </row>
    <row r="2216" spans="4:10" ht="16.5" hidden="1" customHeight="1" outlineLevel="1" x14ac:dyDescent="0.45">
      <c r="D2216" s="750"/>
      <c r="E2216" s="750"/>
      <c r="F2216" s="743">
        <v>2009</v>
      </c>
      <c r="G2216" s="744"/>
      <c r="H2216" s="745"/>
      <c r="I2216" s="63">
        <v>0</v>
      </c>
      <c r="J2216" s="64">
        <v>0</v>
      </c>
    </row>
    <row r="2217" spans="4:10" ht="16.5" hidden="1" customHeight="1" outlineLevel="1" x14ac:dyDescent="0.45">
      <c r="D2217" s="750"/>
      <c r="E2217" s="750"/>
      <c r="F2217" s="743">
        <v>2010</v>
      </c>
      <c r="G2217" s="744"/>
      <c r="H2217" s="745"/>
      <c r="I2217" s="63">
        <v>0</v>
      </c>
      <c r="J2217" s="64">
        <v>0</v>
      </c>
    </row>
    <row r="2218" spans="4:10" ht="16.5" hidden="1" customHeight="1" outlineLevel="1" x14ac:dyDescent="0.45">
      <c r="D2218" s="750"/>
      <c r="E2218" s="750"/>
      <c r="F2218" s="743">
        <v>2011</v>
      </c>
      <c r="G2218" s="744"/>
      <c r="H2218" s="745"/>
      <c r="I2218" s="63">
        <v>0</v>
      </c>
      <c r="J2218" s="64">
        <v>0</v>
      </c>
    </row>
    <row r="2219" spans="4:10" ht="16.5" hidden="1" customHeight="1" outlineLevel="1" x14ac:dyDescent="0.45">
      <c r="D2219" s="750"/>
      <c r="E2219" s="750"/>
      <c r="F2219" s="743">
        <v>2012</v>
      </c>
      <c r="G2219" s="744"/>
      <c r="H2219" s="745"/>
      <c r="I2219" s="63">
        <v>0</v>
      </c>
      <c r="J2219" s="64">
        <v>0</v>
      </c>
    </row>
    <row r="2220" spans="4:10" ht="16.5" hidden="1" customHeight="1" outlineLevel="1" x14ac:dyDescent="0.45">
      <c r="D2220" s="750"/>
      <c r="E2220" s="750"/>
      <c r="F2220" s="743">
        <v>2013</v>
      </c>
      <c r="G2220" s="744"/>
      <c r="H2220" s="745"/>
      <c r="I2220" s="63">
        <v>0</v>
      </c>
      <c r="J2220" s="64">
        <v>0</v>
      </c>
    </row>
    <row r="2221" spans="4:10" ht="16.5" hidden="1" customHeight="1" outlineLevel="1" x14ac:dyDescent="0.45">
      <c r="D2221" s="750"/>
      <c r="E2221" s="750"/>
      <c r="F2221" s="743">
        <v>2014</v>
      </c>
      <c r="G2221" s="744"/>
      <c r="H2221" s="745"/>
      <c r="I2221" s="63">
        <v>0</v>
      </c>
      <c r="J2221" s="64">
        <v>0</v>
      </c>
    </row>
    <row r="2222" spans="4:10" ht="16.5" hidden="1" customHeight="1" outlineLevel="1" x14ac:dyDescent="0.45">
      <c r="D2222" s="750"/>
      <c r="E2222" s="750"/>
      <c r="F2222" s="743">
        <v>2015</v>
      </c>
      <c r="G2222" s="744"/>
      <c r="H2222" s="745"/>
      <c r="I2222" s="63">
        <v>0</v>
      </c>
      <c r="J2222" s="64">
        <v>0</v>
      </c>
    </row>
    <row r="2223" spans="4:10" ht="16.5" hidden="1" customHeight="1" outlineLevel="1" x14ac:dyDescent="0.45">
      <c r="D2223" s="750"/>
      <c r="E2223" s="750"/>
      <c r="F2223" s="743">
        <v>2016</v>
      </c>
      <c r="G2223" s="744"/>
      <c r="H2223" s="745"/>
      <c r="I2223" s="63">
        <v>0</v>
      </c>
      <c r="J2223" s="64">
        <v>0</v>
      </c>
    </row>
    <row r="2224" spans="4:10" ht="16.5" hidden="1" customHeight="1" outlineLevel="1" x14ac:dyDescent="0.45">
      <c r="D2224" s="750"/>
      <c r="E2224" s="750"/>
      <c r="F2224" s="746" t="s">
        <v>145</v>
      </c>
      <c r="G2224" s="747"/>
      <c r="H2224" s="748"/>
      <c r="I2224" s="58">
        <v>66834</v>
      </c>
      <c r="J2224" s="58">
        <v>66834</v>
      </c>
    </row>
    <row r="2225" spans="4:10" hidden="1" outlineLevel="1" x14ac:dyDescent="0.45">
      <c r="D2225" s="750"/>
      <c r="E2225" s="750"/>
      <c r="F2225" s="749" t="s">
        <v>149</v>
      </c>
      <c r="G2225" s="749" t="s">
        <v>478</v>
      </c>
      <c r="H2225" s="56">
        <v>1991</v>
      </c>
      <c r="I2225" s="57">
        <v>6275</v>
      </c>
      <c r="J2225" s="57">
        <v>6275</v>
      </c>
    </row>
    <row r="2226" spans="4:10" hidden="1" outlineLevel="1" x14ac:dyDescent="0.45">
      <c r="D2226" s="750"/>
      <c r="E2226" s="750"/>
      <c r="F2226" s="750"/>
      <c r="G2226" s="750"/>
      <c r="H2226" s="56">
        <v>1992</v>
      </c>
      <c r="I2226" s="57">
        <v>4905</v>
      </c>
      <c r="J2226" s="57">
        <v>4905</v>
      </c>
    </row>
    <row r="2227" spans="4:10" hidden="1" outlineLevel="1" x14ac:dyDescent="0.45">
      <c r="D2227" s="750"/>
      <c r="E2227" s="750"/>
      <c r="F2227" s="750"/>
      <c r="G2227" s="750"/>
      <c r="H2227" s="56">
        <v>1993</v>
      </c>
      <c r="I2227" s="57">
        <v>4466</v>
      </c>
      <c r="J2227" s="57">
        <v>4466</v>
      </c>
    </row>
    <row r="2228" spans="4:10" hidden="1" outlineLevel="1" x14ac:dyDescent="0.45">
      <c r="D2228" s="750"/>
      <c r="E2228" s="750"/>
      <c r="F2228" s="750"/>
      <c r="G2228" s="750"/>
      <c r="H2228" s="56">
        <v>1994</v>
      </c>
      <c r="I2228" s="57">
        <v>5607</v>
      </c>
      <c r="J2228" s="57">
        <v>5607</v>
      </c>
    </row>
    <row r="2229" spans="4:10" hidden="1" outlineLevel="1" x14ac:dyDescent="0.45">
      <c r="D2229" s="750"/>
      <c r="E2229" s="750"/>
      <c r="F2229" s="750"/>
      <c r="G2229" s="750"/>
      <c r="H2229" s="56">
        <v>1995</v>
      </c>
      <c r="I2229" s="57">
        <v>5697</v>
      </c>
      <c r="J2229" s="57">
        <v>5697</v>
      </c>
    </row>
    <row r="2230" spans="4:10" hidden="1" outlineLevel="1" x14ac:dyDescent="0.45">
      <c r="D2230" s="750"/>
      <c r="E2230" s="750"/>
      <c r="F2230" s="750"/>
      <c r="G2230" s="750"/>
      <c r="H2230" s="56">
        <v>1996</v>
      </c>
      <c r="I2230" s="57">
        <v>5187</v>
      </c>
      <c r="J2230" s="57">
        <v>5187</v>
      </c>
    </row>
    <row r="2231" spans="4:10" hidden="1" outlineLevel="1" x14ac:dyDescent="0.45">
      <c r="D2231" s="750"/>
      <c r="E2231" s="750"/>
      <c r="F2231" s="750"/>
      <c r="G2231" s="750"/>
      <c r="H2231" s="56">
        <v>1997</v>
      </c>
      <c r="I2231" s="57">
        <v>3894</v>
      </c>
      <c r="J2231" s="57">
        <v>3894</v>
      </c>
    </row>
    <row r="2232" spans="4:10" hidden="1" outlineLevel="1" x14ac:dyDescent="0.45">
      <c r="D2232" s="750"/>
      <c r="E2232" s="750"/>
      <c r="F2232" s="750"/>
      <c r="G2232" s="750"/>
      <c r="H2232" s="56">
        <v>1998</v>
      </c>
      <c r="I2232" s="57">
        <v>2490</v>
      </c>
      <c r="J2232" s="57">
        <v>2490</v>
      </c>
    </row>
    <row r="2233" spans="4:10" hidden="1" outlineLevel="1" x14ac:dyDescent="0.45">
      <c r="D2233" s="750"/>
      <c r="E2233" s="750"/>
      <c r="F2233" s="750"/>
      <c r="G2233" s="751"/>
      <c r="H2233" s="56">
        <v>1999</v>
      </c>
      <c r="I2233" s="59">
        <v>978</v>
      </c>
      <c r="J2233" s="59">
        <v>978</v>
      </c>
    </row>
    <row r="2234" spans="4:10" ht="16.5" hidden="1" customHeight="1" outlineLevel="1" x14ac:dyDescent="0.45">
      <c r="D2234" s="750"/>
      <c r="E2234" s="750"/>
      <c r="F2234" s="751"/>
      <c r="G2234" s="746" t="s">
        <v>142</v>
      </c>
      <c r="H2234" s="748"/>
      <c r="I2234" s="58">
        <v>39499</v>
      </c>
      <c r="J2234" s="58">
        <v>39499</v>
      </c>
    </row>
    <row r="2235" spans="4:10" ht="16.5" hidden="1" customHeight="1" outlineLevel="1" x14ac:dyDescent="0.45">
      <c r="D2235" s="750"/>
      <c r="E2235" s="750"/>
      <c r="F2235" s="743">
        <v>1991</v>
      </c>
      <c r="G2235" s="744"/>
      <c r="H2235" s="745"/>
      <c r="I2235" s="60">
        <v>6275</v>
      </c>
      <c r="J2235" s="61">
        <v>6275</v>
      </c>
    </row>
    <row r="2236" spans="4:10" ht="16.5" hidden="1" customHeight="1" outlineLevel="1" x14ac:dyDescent="0.45">
      <c r="D2236" s="750"/>
      <c r="E2236" s="750"/>
      <c r="F2236" s="743">
        <v>1992</v>
      </c>
      <c r="G2236" s="744"/>
      <c r="H2236" s="745"/>
      <c r="I2236" s="60">
        <v>4905</v>
      </c>
      <c r="J2236" s="61">
        <v>4905</v>
      </c>
    </row>
    <row r="2237" spans="4:10" ht="16.5" hidden="1" customHeight="1" outlineLevel="1" x14ac:dyDescent="0.45">
      <c r="D2237" s="750"/>
      <c r="E2237" s="750"/>
      <c r="F2237" s="743">
        <v>1993</v>
      </c>
      <c r="G2237" s="744"/>
      <c r="H2237" s="745"/>
      <c r="I2237" s="60">
        <v>4466</v>
      </c>
      <c r="J2237" s="61">
        <v>4466</v>
      </c>
    </row>
    <row r="2238" spans="4:10" ht="16.5" hidden="1" customHeight="1" outlineLevel="1" x14ac:dyDescent="0.45">
      <c r="D2238" s="750"/>
      <c r="E2238" s="750"/>
      <c r="F2238" s="743">
        <v>1994</v>
      </c>
      <c r="G2238" s="744"/>
      <c r="H2238" s="745"/>
      <c r="I2238" s="60">
        <v>5607</v>
      </c>
      <c r="J2238" s="61">
        <v>5607</v>
      </c>
    </row>
    <row r="2239" spans="4:10" ht="16.5" hidden="1" customHeight="1" outlineLevel="1" x14ac:dyDescent="0.45">
      <c r="D2239" s="750"/>
      <c r="E2239" s="750"/>
      <c r="F2239" s="743">
        <v>1995</v>
      </c>
      <c r="G2239" s="744"/>
      <c r="H2239" s="745"/>
      <c r="I2239" s="60">
        <v>5697</v>
      </c>
      <c r="J2239" s="61">
        <v>5697</v>
      </c>
    </row>
    <row r="2240" spans="4:10" ht="16.5" hidden="1" customHeight="1" outlineLevel="1" x14ac:dyDescent="0.45">
      <c r="D2240" s="750"/>
      <c r="E2240" s="750"/>
      <c r="F2240" s="743">
        <v>1996</v>
      </c>
      <c r="G2240" s="744"/>
      <c r="H2240" s="745"/>
      <c r="I2240" s="60">
        <v>5187</v>
      </c>
      <c r="J2240" s="61">
        <v>5187</v>
      </c>
    </row>
    <row r="2241" spans="4:10" ht="16.5" hidden="1" customHeight="1" outlineLevel="1" x14ac:dyDescent="0.45">
      <c r="D2241" s="750"/>
      <c r="E2241" s="750"/>
      <c r="F2241" s="743">
        <v>1997</v>
      </c>
      <c r="G2241" s="744"/>
      <c r="H2241" s="745"/>
      <c r="I2241" s="60">
        <v>3894</v>
      </c>
      <c r="J2241" s="61">
        <v>3894</v>
      </c>
    </row>
    <row r="2242" spans="4:10" ht="16.5" hidden="1" customHeight="1" outlineLevel="1" x14ac:dyDescent="0.45">
      <c r="D2242" s="750"/>
      <c r="E2242" s="750"/>
      <c r="F2242" s="743">
        <v>1998</v>
      </c>
      <c r="G2242" s="744"/>
      <c r="H2242" s="745"/>
      <c r="I2242" s="60">
        <v>2490</v>
      </c>
      <c r="J2242" s="61">
        <v>2490</v>
      </c>
    </row>
    <row r="2243" spans="4:10" ht="16.5" hidden="1" customHeight="1" outlineLevel="1" x14ac:dyDescent="0.45">
      <c r="D2243" s="750"/>
      <c r="E2243" s="750"/>
      <c r="F2243" s="743">
        <v>1999</v>
      </c>
      <c r="G2243" s="744"/>
      <c r="H2243" s="745"/>
      <c r="I2243" s="63">
        <v>978</v>
      </c>
      <c r="J2243" s="64">
        <v>978</v>
      </c>
    </row>
    <row r="2244" spans="4:10" ht="16.5" hidden="1" customHeight="1" outlineLevel="1" x14ac:dyDescent="0.45">
      <c r="D2244" s="750"/>
      <c r="E2244" s="750"/>
      <c r="F2244" s="743">
        <v>2000</v>
      </c>
      <c r="G2244" s="744"/>
      <c r="H2244" s="745"/>
      <c r="I2244" s="63">
        <v>0</v>
      </c>
      <c r="J2244" s="64">
        <v>0</v>
      </c>
    </row>
    <row r="2245" spans="4:10" ht="16.5" hidden="1" customHeight="1" outlineLevel="1" x14ac:dyDescent="0.45">
      <c r="D2245" s="750"/>
      <c r="E2245" s="750"/>
      <c r="F2245" s="743">
        <v>2001</v>
      </c>
      <c r="G2245" s="744"/>
      <c r="H2245" s="745"/>
      <c r="I2245" s="63">
        <v>0</v>
      </c>
      <c r="J2245" s="64">
        <v>0</v>
      </c>
    </row>
    <row r="2246" spans="4:10" ht="16.5" hidden="1" customHeight="1" outlineLevel="1" x14ac:dyDescent="0.45">
      <c r="D2246" s="750"/>
      <c r="E2246" s="750"/>
      <c r="F2246" s="743">
        <v>2002</v>
      </c>
      <c r="G2246" s="744"/>
      <c r="H2246" s="745"/>
      <c r="I2246" s="63">
        <v>0</v>
      </c>
      <c r="J2246" s="64">
        <v>0</v>
      </c>
    </row>
    <row r="2247" spans="4:10" ht="16.5" hidden="1" customHeight="1" outlineLevel="1" x14ac:dyDescent="0.45">
      <c r="D2247" s="750"/>
      <c r="E2247" s="750"/>
      <c r="F2247" s="743">
        <v>2003</v>
      </c>
      <c r="G2247" s="744"/>
      <c r="H2247" s="745"/>
      <c r="I2247" s="63">
        <v>0</v>
      </c>
      <c r="J2247" s="64">
        <v>0</v>
      </c>
    </row>
    <row r="2248" spans="4:10" ht="16.5" hidden="1" customHeight="1" outlineLevel="1" x14ac:dyDescent="0.45">
      <c r="D2248" s="750"/>
      <c r="E2248" s="750"/>
      <c r="F2248" s="743">
        <v>2004</v>
      </c>
      <c r="G2248" s="744"/>
      <c r="H2248" s="745"/>
      <c r="I2248" s="63">
        <v>0</v>
      </c>
      <c r="J2248" s="64">
        <v>0</v>
      </c>
    </row>
    <row r="2249" spans="4:10" ht="16.5" hidden="1" customHeight="1" outlineLevel="1" x14ac:dyDescent="0.45">
      <c r="D2249" s="750"/>
      <c r="E2249" s="750"/>
      <c r="F2249" s="743">
        <v>2005</v>
      </c>
      <c r="G2249" s="744"/>
      <c r="H2249" s="745"/>
      <c r="I2249" s="63">
        <v>0</v>
      </c>
      <c r="J2249" s="64">
        <v>0</v>
      </c>
    </row>
    <row r="2250" spans="4:10" ht="16.5" hidden="1" customHeight="1" outlineLevel="1" x14ac:dyDescent="0.45">
      <c r="D2250" s="750"/>
      <c r="E2250" s="750"/>
      <c r="F2250" s="743">
        <v>2006</v>
      </c>
      <c r="G2250" s="744"/>
      <c r="H2250" s="745"/>
      <c r="I2250" s="63">
        <v>0</v>
      </c>
      <c r="J2250" s="64">
        <v>0</v>
      </c>
    </row>
    <row r="2251" spans="4:10" ht="16.5" hidden="1" customHeight="1" outlineLevel="1" x14ac:dyDescent="0.45">
      <c r="D2251" s="750"/>
      <c r="E2251" s="750"/>
      <c r="F2251" s="743">
        <v>2007</v>
      </c>
      <c r="G2251" s="744"/>
      <c r="H2251" s="745"/>
      <c r="I2251" s="63">
        <v>0</v>
      </c>
      <c r="J2251" s="64">
        <v>0</v>
      </c>
    </row>
    <row r="2252" spans="4:10" ht="16.5" hidden="1" customHeight="1" outlineLevel="1" x14ac:dyDescent="0.45">
      <c r="D2252" s="750"/>
      <c r="E2252" s="750"/>
      <c r="F2252" s="743">
        <v>2008</v>
      </c>
      <c r="G2252" s="744"/>
      <c r="H2252" s="745"/>
      <c r="I2252" s="63">
        <v>0</v>
      </c>
      <c r="J2252" s="64">
        <v>0</v>
      </c>
    </row>
    <row r="2253" spans="4:10" ht="16.5" hidden="1" customHeight="1" outlineLevel="1" x14ac:dyDescent="0.45">
      <c r="D2253" s="750"/>
      <c r="E2253" s="750"/>
      <c r="F2253" s="743">
        <v>2009</v>
      </c>
      <c r="G2253" s="744"/>
      <c r="H2253" s="745"/>
      <c r="I2253" s="63">
        <v>0</v>
      </c>
      <c r="J2253" s="64">
        <v>0</v>
      </c>
    </row>
    <row r="2254" spans="4:10" ht="16.5" hidden="1" customHeight="1" outlineLevel="1" x14ac:dyDescent="0.45">
      <c r="D2254" s="750"/>
      <c r="E2254" s="750"/>
      <c r="F2254" s="743">
        <v>2010</v>
      </c>
      <c r="G2254" s="744"/>
      <c r="H2254" s="745"/>
      <c r="I2254" s="63">
        <v>0</v>
      </c>
      <c r="J2254" s="64">
        <v>0</v>
      </c>
    </row>
    <row r="2255" spans="4:10" ht="16.5" hidden="1" customHeight="1" outlineLevel="1" x14ac:dyDescent="0.45">
      <c r="D2255" s="750"/>
      <c r="E2255" s="750"/>
      <c r="F2255" s="743">
        <v>2011</v>
      </c>
      <c r="G2255" s="744"/>
      <c r="H2255" s="745"/>
      <c r="I2255" s="63">
        <v>0</v>
      </c>
      <c r="J2255" s="64">
        <v>0</v>
      </c>
    </row>
    <row r="2256" spans="4:10" ht="16.5" hidden="1" customHeight="1" outlineLevel="1" x14ac:dyDescent="0.45">
      <c r="D2256" s="750"/>
      <c r="E2256" s="750"/>
      <c r="F2256" s="743">
        <v>2012</v>
      </c>
      <c r="G2256" s="744"/>
      <c r="H2256" s="745"/>
      <c r="I2256" s="63">
        <v>0</v>
      </c>
      <c r="J2256" s="64">
        <v>0</v>
      </c>
    </row>
    <row r="2257" spans="4:10" ht="16.5" hidden="1" customHeight="1" outlineLevel="1" x14ac:dyDescent="0.45">
      <c r="D2257" s="750"/>
      <c r="E2257" s="750"/>
      <c r="F2257" s="743">
        <v>2013</v>
      </c>
      <c r="G2257" s="744"/>
      <c r="H2257" s="745"/>
      <c r="I2257" s="63">
        <v>0</v>
      </c>
      <c r="J2257" s="64">
        <v>0</v>
      </c>
    </row>
    <row r="2258" spans="4:10" ht="16.5" hidden="1" customHeight="1" outlineLevel="1" x14ac:dyDescent="0.45">
      <c r="D2258" s="750"/>
      <c r="E2258" s="750"/>
      <c r="F2258" s="743">
        <v>2014</v>
      </c>
      <c r="G2258" s="744"/>
      <c r="H2258" s="745"/>
      <c r="I2258" s="63">
        <v>0</v>
      </c>
      <c r="J2258" s="64">
        <v>0</v>
      </c>
    </row>
    <row r="2259" spans="4:10" ht="16.5" hidden="1" customHeight="1" outlineLevel="1" x14ac:dyDescent="0.45">
      <c r="D2259" s="750"/>
      <c r="E2259" s="750"/>
      <c r="F2259" s="743">
        <v>2015</v>
      </c>
      <c r="G2259" s="744"/>
      <c r="H2259" s="745"/>
      <c r="I2259" s="63">
        <v>0</v>
      </c>
      <c r="J2259" s="64">
        <v>0</v>
      </c>
    </row>
    <row r="2260" spans="4:10" ht="16.5" hidden="1" customHeight="1" outlineLevel="1" x14ac:dyDescent="0.45">
      <c r="D2260" s="750"/>
      <c r="E2260" s="750"/>
      <c r="F2260" s="743">
        <v>2016</v>
      </c>
      <c r="G2260" s="744"/>
      <c r="H2260" s="745"/>
      <c r="I2260" s="63">
        <v>0</v>
      </c>
      <c r="J2260" s="64">
        <v>0</v>
      </c>
    </row>
    <row r="2261" spans="4:10" ht="16.5" hidden="1" customHeight="1" outlineLevel="1" x14ac:dyDescent="0.45">
      <c r="D2261" s="750"/>
      <c r="E2261" s="751"/>
      <c r="F2261" s="746" t="s">
        <v>145</v>
      </c>
      <c r="G2261" s="747"/>
      <c r="H2261" s="748"/>
      <c r="I2261" s="58">
        <v>39499</v>
      </c>
      <c r="J2261" s="58">
        <v>39499</v>
      </c>
    </row>
    <row r="2262" spans="4:10" ht="16.5" hidden="1" customHeight="1" outlineLevel="1" x14ac:dyDescent="0.45">
      <c r="D2262" s="750"/>
      <c r="E2262" s="743">
        <v>1991</v>
      </c>
      <c r="F2262" s="744"/>
      <c r="G2262" s="744"/>
      <c r="H2262" s="745"/>
      <c r="I2262" s="60">
        <v>22458</v>
      </c>
      <c r="J2262" s="61">
        <v>22458</v>
      </c>
    </row>
    <row r="2263" spans="4:10" ht="16.5" hidden="1" customHeight="1" outlineLevel="1" x14ac:dyDescent="0.45">
      <c r="D2263" s="750"/>
      <c r="E2263" s="743">
        <v>1992</v>
      </c>
      <c r="F2263" s="744"/>
      <c r="G2263" s="744"/>
      <c r="H2263" s="745"/>
      <c r="I2263" s="60">
        <v>44035</v>
      </c>
      <c r="J2263" s="61">
        <v>44035</v>
      </c>
    </row>
    <row r="2264" spans="4:10" ht="16.5" hidden="1" customHeight="1" outlineLevel="1" x14ac:dyDescent="0.45">
      <c r="D2264" s="750"/>
      <c r="E2264" s="743">
        <v>1993</v>
      </c>
      <c r="F2264" s="744"/>
      <c r="G2264" s="744"/>
      <c r="H2264" s="745"/>
      <c r="I2264" s="60">
        <v>45582</v>
      </c>
      <c r="J2264" s="61">
        <v>45582</v>
      </c>
    </row>
    <row r="2265" spans="4:10" ht="16.5" hidden="1" customHeight="1" outlineLevel="1" x14ac:dyDescent="0.45">
      <c r="D2265" s="750"/>
      <c r="E2265" s="743">
        <v>1994</v>
      </c>
      <c r="F2265" s="744"/>
      <c r="G2265" s="744"/>
      <c r="H2265" s="745"/>
      <c r="I2265" s="60">
        <v>50684</v>
      </c>
      <c r="J2265" s="61">
        <v>50684</v>
      </c>
    </row>
    <row r="2266" spans="4:10" ht="16.5" hidden="1" customHeight="1" outlineLevel="1" x14ac:dyDescent="0.45">
      <c r="D2266" s="750"/>
      <c r="E2266" s="743">
        <v>1995</v>
      </c>
      <c r="F2266" s="744"/>
      <c r="G2266" s="744"/>
      <c r="H2266" s="745"/>
      <c r="I2266" s="60">
        <v>53808</v>
      </c>
      <c r="J2266" s="61">
        <v>53808</v>
      </c>
    </row>
    <row r="2267" spans="4:10" ht="16.5" hidden="1" customHeight="1" outlineLevel="1" x14ac:dyDescent="0.45">
      <c r="D2267" s="750"/>
      <c r="E2267" s="743">
        <v>1996</v>
      </c>
      <c r="F2267" s="744"/>
      <c r="G2267" s="744"/>
      <c r="H2267" s="745"/>
      <c r="I2267" s="60">
        <v>47383</v>
      </c>
      <c r="J2267" s="61">
        <v>47383</v>
      </c>
    </row>
    <row r="2268" spans="4:10" ht="16.5" hidden="1" customHeight="1" outlineLevel="1" x14ac:dyDescent="0.45">
      <c r="D2268" s="750"/>
      <c r="E2268" s="743">
        <v>1997</v>
      </c>
      <c r="F2268" s="744"/>
      <c r="G2268" s="744"/>
      <c r="H2268" s="745"/>
      <c r="I2268" s="60">
        <v>42922</v>
      </c>
      <c r="J2268" s="61">
        <v>42922</v>
      </c>
    </row>
    <row r="2269" spans="4:10" ht="16.5" hidden="1" customHeight="1" outlineLevel="1" x14ac:dyDescent="0.45">
      <c r="D2269" s="750"/>
      <c r="E2269" s="743">
        <v>1998</v>
      </c>
      <c r="F2269" s="744"/>
      <c r="G2269" s="744"/>
      <c r="H2269" s="745"/>
      <c r="I2269" s="60">
        <v>24822</v>
      </c>
      <c r="J2269" s="61">
        <v>24822</v>
      </c>
    </row>
    <row r="2270" spans="4:10" ht="16.5" hidden="1" customHeight="1" outlineLevel="1" x14ac:dyDescent="0.45">
      <c r="D2270" s="750"/>
      <c r="E2270" s="743">
        <v>1999</v>
      </c>
      <c r="F2270" s="744"/>
      <c r="G2270" s="744"/>
      <c r="H2270" s="745"/>
      <c r="I2270" s="60">
        <v>13295</v>
      </c>
      <c r="J2270" s="61">
        <v>13295</v>
      </c>
    </row>
    <row r="2271" spans="4:10" ht="16.5" hidden="1" customHeight="1" outlineLevel="1" x14ac:dyDescent="0.45">
      <c r="D2271" s="750"/>
      <c r="E2271" s="743">
        <v>2000</v>
      </c>
      <c r="F2271" s="744"/>
      <c r="G2271" s="744"/>
      <c r="H2271" s="745"/>
      <c r="I2271" s="63">
        <v>0</v>
      </c>
      <c r="J2271" s="64">
        <v>0</v>
      </c>
    </row>
    <row r="2272" spans="4:10" ht="16.5" hidden="1" customHeight="1" outlineLevel="1" x14ac:dyDescent="0.45">
      <c r="D2272" s="750"/>
      <c r="E2272" s="743">
        <v>2001</v>
      </c>
      <c r="F2272" s="744"/>
      <c r="G2272" s="744"/>
      <c r="H2272" s="745"/>
      <c r="I2272" s="63">
        <v>0</v>
      </c>
      <c r="J2272" s="64">
        <v>0</v>
      </c>
    </row>
    <row r="2273" spans="4:10" ht="16.5" hidden="1" customHeight="1" outlineLevel="1" x14ac:dyDescent="0.45">
      <c r="D2273" s="750"/>
      <c r="E2273" s="743">
        <v>2002</v>
      </c>
      <c r="F2273" s="744"/>
      <c r="G2273" s="744"/>
      <c r="H2273" s="745"/>
      <c r="I2273" s="63">
        <v>0</v>
      </c>
      <c r="J2273" s="64">
        <v>0</v>
      </c>
    </row>
    <row r="2274" spans="4:10" ht="16.5" hidden="1" customHeight="1" outlineLevel="1" x14ac:dyDescent="0.45">
      <c r="D2274" s="750"/>
      <c r="E2274" s="743">
        <v>2003</v>
      </c>
      <c r="F2274" s="744"/>
      <c r="G2274" s="744"/>
      <c r="H2274" s="745"/>
      <c r="I2274" s="63">
        <v>0</v>
      </c>
      <c r="J2274" s="64">
        <v>0</v>
      </c>
    </row>
    <row r="2275" spans="4:10" ht="16.5" hidden="1" customHeight="1" outlineLevel="1" x14ac:dyDescent="0.45">
      <c r="D2275" s="750"/>
      <c r="E2275" s="743">
        <v>2004</v>
      </c>
      <c r="F2275" s="744"/>
      <c r="G2275" s="744"/>
      <c r="H2275" s="745"/>
      <c r="I2275" s="63">
        <v>0</v>
      </c>
      <c r="J2275" s="64">
        <v>0</v>
      </c>
    </row>
    <row r="2276" spans="4:10" ht="16.5" hidden="1" customHeight="1" outlineLevel="1" x14ac:dyDescent="0.45">
      <c r="D2276" s="750"/>
      <c r="E2276" s="743">
        <v>2005</v>
      </c>
      <c r="F2276" s="744"/>
      <c r="G2276" s="744"/>
      <c r="H2276" s="745"/>
      <c r="I2276" s="63">
        <v>0</v>
      </c>
      <c r="J2276" s="64">
        <v>0</v>
      </c>
    </row>
    <row r="2277" spans="4:10" ht="16.5" hidden="1" customHeight="1" outlineLevel="1" x14ac:dyDescent="0.45">
      <c r="D2277" s="750"/>
      <c r="E2277" s="743">
        <v>2006</v>
      </c>
      <c r="F2277" s="744"/>
      <c r="G2277" s="744"/>
      <c r="H2277" s="745"/>
      <c r="I2277" s="63">
        <v>0</v>
      </c>
      <c r="J2277" s="64">
        <v>0</v>
      </c>
    </row>
    <row r="2278" spans="4:10" ht="16.5" hidden="1" customHeight="1" outlineLevel="1" x14ac:dyDescent="0.45">
      <c r="D2278" s="750"/>
      <c r="E2278" s="743">
        <v>2007</v>
      </c>
      <c r="F2278" s="744"/>
      <c r="G2278" s="744"/>
      <c r="H2278" s="745"/>
      <c r="I2278" s="63">
        <v>0</v>
      </c>
      <c r="J2278" s="64">
        <v>0</v>
      </c>
    </row>
    <row r="2279" spans="4:10" ht="16.5" hidden="1" customHeight="1" outlineLevel="1" x14ac:dyDescent="0.45">
      <c r="D2279" s="750"/>
      <c r="E2279" s="743">
        <v>2008</v>
      </c>
      <c r="F2279" s="744"/>
      <c r="G2279" s="744"/>
      <c r="H2279" s="745"/>
      <c r="I2279" s="63">
        <v>0</v>
      </c>
      <c r="J2279" s="64">
        <v>0</v>
      </c>
    </row>
    <row r="2280" spans="4:10" ht="16.5" hidden="1" customHeight="1" outlineLevel="1" x14ac:dyDescent="0.45">
      <c r="D2280" s="750"/>
      <c r="E2280" s="743">
        <v>2009</v>
      </c>
      <c r="F2280" s="744"/>
      <c r="G2280" s="744"/>
      <c r="H2280" s="745"/>
      <c r="I2280" s="63">
        <v>0</v>
      </c>
      <c r="J2280" s="64">
        <v>0</v>
      </c>
    </row>
    <row r="2281" spans="4:10" ht="16.5" hidden="1" customHeight="1" outlineLevel="1" x14ac:dyDescent="0.45">
      <c r="D2281" s="750"/>
      <c r="E2281" s="743">
        <v>2010</v>
      </c>
      <c r="F2281" s="744"/>
      <c r="G2281" s="744"/>
      <c r="H2281" s="745"/>
      <c r="I2281" s="63">
        <v>0</v>
      </c>
      <c r="J2281" s="64">
        <v>0</v>
      </c>
    </row>
    <row r="2282" spans="4:10" ht="16.5" hidden="1" customHeight="1" outlineLevel="1" x14ac:dyDescent="0.45">
      <c r="D2282" s="750"/>
      <c r="E2282" s="743">
        <v>2011</v>
      </c>
      <c r="F2282" s="744"/>
      <c r="G2282" s="744"/>
      <c r="H2282" s="745"/>
      <c r="I2282" s="63">
        <v>0</v>
      </c>
      <c r="J2282" s="64">
        <v>0</v>
      </c>
    </row>
    <row r="2283" spans="4:10" ht="16.5" hidden="1" customHeight="1" outlineLevel="1" x14ac:dyDescent="0.45">
      <c r="D2283" s="750"/>
      <c r="E2283" s="743">
        <v>2012</v>
      </c>
      <c r="F2283" s="744"/>
      <c r="G2283" s="744"/>
      <c r="H2283" s="745"/>
      <c r="I2283" s="63">
        <v>0</v>
      </c>
      <c r="J2283" s="64">
        <v>0</v>
      </c>
    </row>
    <row r="2284" spans="4:10" ht="16.5" hidden="1" customHeight="1" outlineLevel="1" x14ac:dyDescent="0.45">
      <c r="D2284" s="750"/>
      <c r="E2284" s="743">
        <v>2013</v>
      </c>
      <c r="F2284" s="744"/>
      <c r="G2284" s="744"/>
      <c r="H2284" s="745"/>
      <c r="I2284" s="63">
        <v>0</v>
      </c>
      <c r="J2284" s="64">
        <v>0</v>
      </c>
    </row>
    <row r="2285" spans="4:10" ht="16.5" hidden="1" customHeight="1" outlineLevel="1" x14ac:dyDescent="0.45">
      <c r="D2285" s="750"/>
      <c r="E2285" s="743">
        <v>2014</v>
      </c>
      <c r="F2285" s="744"/>
      <c r="G2285" s="744"/>
      <c r="H2285" s="745"/>
      <c r="I2285" s="63">
        <v>0</v>
      </c>
      <c r="J2285" s="64">
        <v>0</v>
      </c>
    </row>
    <row r="2286" spans="4:10" ht="16.5" hidden="1" customHeight="1" outlineLevel="1" x14ac:dyDescent="0.45">
      <c r="D2286" s="750"/>
      <c r="E2286" s="743">
        <v>2015</v>
      </c>
      <c r="F2286" s="744"/>
      <c r="G2286" s="744"/>
      <c r="H2286" s="745"/>
      <c r="I2286" s="63">
        <v>0</v>
      </c>
      <c r="J2286" s="64">
        <v>0</v>
      </c>
    </row>
    <row r="2287" spans="4:10" ht="16.5" hidden="1" customHeight="1" outlineLevel="1" x14ac:dyDescent="0.45">
      <c r="D2287" s="750"/>
      <c r="E2287" s="743">
        <v>2016</v>
      </c>
      <c r="F2287" s="744"/>
      <c r="G2287" s="744"/>
      <c r="H2287" s="745"/>
      <c r="I2287" s="63">
        <v>0</v>
      </c>
      <c r="J2287" s="64">
        <v>0</v>
      </c>
    </row>
    <row r="2288" spans="4:10" ht="16.5" hidden="1" customHeight="1" outlineLevel="1" x14ac:dyDescent="0.45">
      <c r="D2288" s="751"/>
      <c r="E2288" s="746" t="s">
        <v>145</v>
      </c>
      <c r="F2288" s="747"/>
      <c r="G2288" s="747"/>
      <c r="H2288" s="748"/>
      <c r="I2288" s="58">
        <v>344989</v>
      </c>
      <c r="J2288" s="58">
        <v>344989</v>
      </c>
    </row>
    <row r="2289" spans="4:10" ht="16.5" hidden="1" customHeight="1" outlineLevel="1" x14ac:dyDescent="0.45">
      <c r="D2289" s="743">
        <v>1991</v>
      </c>
      <c r="E2289" s="744"/>
      <c r="F2289" s="744"/>
      <c r="G2289" s="744"/>
      <c r="H2289" s="745"/>
      <c r="I2289" s="60">
        <v>28020</v>
      </c>
      <c r="J2289" s="60">
        <v>28020</v>
      </c>
    </row>
    <row r="2290" spans="4:10" ht="16.5" hidden="1" customHeight="1" outlineLevel="1" x14ac:dyDescent="0.45">
      <c r="D2290" s="743">
        <v>1992</v>
      </c>
      <c r="E2290" s="744"/>
      <c r="F2290" s="744"/>
      <c r="G2290" s="744"/>
      <c r="H2290" s="745"/>
      <c r="I2290" s="60">
        <v>51553</v>
      </c>
      <c r="J2290" s="60">
        <v>51553</v>
      </c>
    </row>
    <row r="2291" spans="4:10" ht="16.5" hidden="1" customHeight="1" outlineLevel="1" x14ac:dyDescent="0.45">
      <c r="D2291" s="743">
        <v>1993</v>
      </c>
      <c r="E2291" s="744"/>
      <c r="F2291" s="744"/>
      <c r="G2291" s="744"/>
      <c r="H2291" s="745"/>
      <c r="I2291" s="60">
        <v>55492</v>
      </c>
      <c r="J2291" s="60">
        <v>55492</v>
      </c>
    </row>
    <row r="2292" spans="4:10" ht="16.5" hidden="1" customHeight="1" outlineLevel="1" x14ac:dyDescent="0.45">
      <c r="D2292" s="743">
        <v>1994</v>
      </c>
      <c r="E2292" s="744"/>
      <c r="F2292" s="744"/>
      <c r="G2292" s="744"/>
      <c r="H2292" s="745"/>
      <c r="I2292" s="60">
        <v>55586</v>
      </c>
      <c r="J2292" s="60">
        <v>55586</v>
      </c>
    </row>
    <row r="2293" spans="4:10" ht="16.5" hidden="1" customHeight="1" outlineLevel="1" x14ac:dyDescent="0.45">
      <c r="D2293" s="743">
        <v>1995</v>
      </c>
      <c r="E2293" s="744"/>
      <c r="F2293" s="744"/>
      <c r="G2293" s="744"/>
      <c r="H2293" s="745"/>
      <c r="I2293" s="60">
        <v>59509</v>
      </c>
      <c r="J2293" s="60">
        <v>59509</v>
      </c>
    </row>
    <row r="2294" spans="4:10" ht="16.5" hidden="1" customHeight="1" outlineLevel="1" x14ac:dyDescent="0.45">
      <c r="D2294" s="743">
        <v>1996</v>
      </c>
      <c r="E2294" s="744"/>
      <c r="F2294" s="744"/>
      <c r="G2294" s="744"/>
      <c r="H2294" s="745"/>
      <c r="I2294" s="60">
        <v>53657</v>
      </c>
      <c r="J2294" s="60">
        <v>53657</v>
      </c>
    </row>
    <row r="2295" spans="4:10" ht="16.5" hidden="1" customHeight="1" outlineLevel="1" x14ac:dyDescent="0.45">
      <c r="D2295" s="743">
        <v>1997</v>
      </c>
      <c r="E2295" s="744"/>
      <c r="F2295" s="744"/>
      <c r="G2295" s="744"/>
      <c r="H2295" s="745"/>
      <c r="I2295" s="60">
        <v>45952</v>
      </c>
      <c r="J2295" s="60">
        <v>45952</v>
      </c>
    </row>
    <row r="2296" spans="4:10" ht="16.5" hidden="1" customHeight="1" outlineLevel="1" x14ac:dyDescent="0.45">
      <c r="D2296" s="743">
        <v>1998</v>
      </c>
      <c r="E2296" s="744"/>
      <c r="F2296" s="744"/>
      <c r="G2296" s="744"/>
      <c r="H2296" s="745"/>
      <c r="I2296" s="60">
        <v>26549</v>
      </c>
      <c r="J2296" s="60">
        <v>26549</v>
      </c>
    </row>
    <row r="2297" spans="4:10" ht="16.5" hidden="1" customHeight="1" outlineLevel="1" x14ac:dyDescent="0.45">
      <c r="D2297" s="743">
        <v>1999</v>
      </c>
      <c r="E2297" s="744"/>
      <c r="F2297" s="744"/>
      <c r="G2297" s="744"/>
      <c r="H2297" s="745"/>
      <c r="I2297" s="60">
        <v>19280</v>
      </c>
      <c r="J2297" s="60">
        <v>19280</v>
      </c>
    </row>
    <row r="2298" spans="4:10" ht="16.5" hidden="1" customHeight="1" outlineLevel="1" x14ac:dyDescent="0.45">
      <c r="D2298" s="743">
        <v>2000</v>
      </c>
      <c r="E2298" s="744"/>
      <c r="F2298" s="744"/>
      <c r="G2298" s="744"/>
      <c r="H2298" s="745"/>
      <c r="I2298" s="63">
        <v>0</v>
      </c>
      <c r="J2298" s="63">
        <v>0</v>
      </c>
    </row>
    <row r="2299" spans="4:10" ht="16.5" hidden="1" customHeight="1" outlineLevel="1" x14ac:dyDescent="0.45">
      <c r="D2299" s="743">
        <v>2001</v>
      </c>
      <c r="E2299" s="744"/>
      <c r="F2299" s="744"/>
      <c r="G2299" s="744"/>
      <c r="H2299" s="745"/>
      <c r="I2299" s="63">
        <v>0</v>
      </c>
      <c r="J2299" s="63">
        <v>0</v>
      </c>
    </row>
    <row r="2300" spans="4:10" ht="16.5" hidden="1" customHeight="1" outlineLevel="1" x14ac:dyDescent="0.45">
      <c r="D2300" s="743">
        <v>2002</v>
      </c>
      <c r="E2300" s="744"/>
      <c r="F2300" s="744"/>
      <c r="G2300" s="744"/>
      <c r="H2300" s="745"/>
      <c r="I2300" s="63">
        <v>0</v>
      </c>
      <c r="J2300" s="63">
        <v>0</v>
      </c>
    </row>
    <row r="2301" spans="4:10" ht="16.5" hidden="1" customHeight="1" outlineLevel="1" x14ac:dyDescent="0.45">
      <c r="D2301" s="743">
        <v>2003</v>
      </c>
      <c r="E2301" s="744"/>
      <c r="F2301" s="744"/>
      <c r="G2301" s="744"/>
      <c r="H2301" s="745"/>
      <c r="I2301" s="63">
        <v>0</v>
      </c>
      <c r="J2301" s="63">
        <v>0</v>
      </c>
    </row>
    <row r="2302" spans="4:10" ht="16.5" hidden="1" customHeight="1" outlineLevel="1" x14ac:dyDescent="0.45">
      <c r="D2302" s="743">
        <v>2004</v>
      </c>
      <c r="E2302" s="744"/>
      <c r="F2302" s="744"/>
      <c r="G2302" s="744"/>
      <c r="H2302" s="745"/>
      <c r="I2302" s="63">
        <v>0</v>
      </c>
      <c r="J2302" s="63">
        <v>0</v>
      </c>
    </row>
    <row r="2303" spans="4:10" ht="16.5" hidden="1" customHeight="1" outlineLevel="1" x14ac:dyDescent="0.45">
      <c r="D2303" s="743">
        <v>2005</v>
      </c>
      <c r="E2303" s="744"/>
      <c r="F2303" s="744"/>
      <c r="G2303" s="744"/>
      <c r="H2303" s="745"/>
      <c r="I2303" s="63">
        <v>0</v>
      </c>
      <c r="J2303" s="63">
        <v>0</v>
      </c>
    </row>
    <row r="2304" spans="4:10" ht="16.5" hidden="1" customHeight="1" outlineLevel="1" x14ac:dyDescent="0.45">
      <c r="D2304" s="743">
        <v>2006</v>
      </c>
      <c r="E2304" s="744"/>
      <c r="F2304" s="744"/>
      <c r="G2304" s="744"/>
      <c r="H2304" s="745"/>
      <c r="I2304" s="63">
        <v>0</v>
      </c>
      <c r="J2304" s="63">
        <v>0</v>
      </c>
    </row>
    <row r="2305" spans="4:10" ht="16.5" hidden="1" customHeight="1" outlineLevel="1" x14ac:dyDescent="0.45">
      <c r="D2305" s="743">
        <v>2007</v>
      </c>
      <c r="E2305" s="744"/>
      <c r="F2305" s="744"/>
      <c r="G2305" s="744"/>
      <c r="H2305" s="745"/>
      <c r="I2305" s="63">
        <v>0</v>
      </c>
      <c r="J2305" s="63">
        <v>0</v>
      </c>
    </row>
    <row r="2306" spans="4:10" ht="16.5" hidden="1" customHeight="1" outlineLevel="1" x14ac:dyDescent="0.45">
      <c r="D2306" s="743">
        <v>2008</v>
      </c>
      <c r="E2306" s="744"/>
      <c r="F2306" s="744"/>
      <c r="G2306" s="744"/>
      <c r="H2306" s="745"/>
      <c r="I2306" s="63">
        <v>0</v>
      </c>
      <c r="J2306" s="63">
        <v>0</v>
      </c>
    </row>
    <row r="2307" spans="4:10" ht="16.5" hidden="1" customHeight="1" outlineLevel="1" x14ac:dyDescent="0.45">
      <c r="D2307" s="743">
        <v>2009</v>
      </c>
      <c r="E2307" s="744"/>
      <c r="F2307" s="744"/>
      <c r="G2307" s="744"/>
      <c r="H2307" s="745"/>
      <c r="I2307" s="63">
        <v>0</v>
      </c>
      <c r="J2307" s="63">
        <v>0</v>
      </c>
    </row>
    <row r="2308" spans="4:10" ht="16.5" hidden="1" customHeight="1" outlineLevel="1" x14ac:dyDescent="0.45">
      <c r="D2308" s="743">
        <v>2010</v>
      </c>
      <c r="E2308" s="744"/>
      <c r="F2308" s="744"/>
      <c r="G2308" s="744"/>
      <c r="H2308" s="745"/>
      <c r="I2308" s="63">
        <v>0</v>
      </c>
      <c r="J2308" s="63">
        <v>0</v>
      </c>
    </row>
    <row r="2309" spans="4:10" ht="16.5" hidden="1" customHeight="1" outlineLevel="1" x14ac:dyDescent="0.45">
      <c r="D2309" s="743">
        <v>2011</v>
      </c>
      <c r="E2309" s="744"/>
      <c r="F2309" s="744"/>
      <c r="G2309" s="744"/>
      <c r="H2309" s="745"/>
      <c r="I2309" s="63">
        <v>0</v>
      </c>
      <c r="J2309" s="63">
        <v>0</v>
      </c>
    </row>
    <row r="2310" spans="4:10" ht="16.5" hidden="1" customHeight="1" outlineLevel="1" x14ac:dyDescent="0.45">
      <c r="D2310" s="743">
        <v>2012</v>
      </c>
      <c r="E2310" s="744"/>
      <c r="F2310" s="744"/>
      <c r="G2310" s="744"/>
      <c r="H2310" s="745"/>
      <c r="I2310" s="63">
        <v>0</v>
      </c>
      <c r="J2310" s="63">
        <v>0</v>
      </c>
    </row>
    <row r="2311" spans="4:10" ht="16.5" hidden="1" customHeight="1" outlineLevel="1" x14ac:dyDescent="0.45">
      <c r="D2311" s="743">
        <v>2013</v>
      </c>
      <c r="E2311" s="744"/>
      <c r="F2311" s="744"/>
      <c r="G2311" s="744"/>
      <c r="H2311" s="745"/>
      <c r="I2311" s="63">
        <v>0</v>
      </c>
      <c r="J2311" s="63">
        <v>0</v>
      </c>
    </row>
    <row r="2312" spans="4:10" ht="16.5" hidden="1" customHeight="1" outlineLevel="1" x14ac:dyDescent="0.45">
      <c r="D2312" s="743">
        <v>2014</v>
      </c>
      <c r="E2312" s="744"/>
      <c r="F2312" s="744"/>
      <c r="G2312" s="744"/>
      <c r="H2312" s="745"/>
      <c r="I2312" s="63">
        <v>0</v>
      </c>
      <c r="J2312" s="63">
        <v>0</v>
      </c>
    </row>
    <row r="2313" spans="4:10" ht="16.5" hidden="1" customHeight="1" outlineLevel="1" x14ac:dyDescent="0.45">
      <c r="D2313" s="743">
        <v>2015</v>
      </c>
      <c r="E2313" s="744"/>
      <c r="F2313" s="744"/>
      <c r="G2313" s="744"/>
      <c r="H2313" s="745"/>
      <c r="I2313" s="63">
        <v>0</v>
      </c>
      <c r="J2313" s="63">
        <v>0</v>
      </c>
    </row>
    <row r="2314" spans="4:10" ht="16.5" hidden="1" customHeight="1" outlineLevel="1" x14ac:dyDescent="0.45">
      <c r="D2314" s="743">
        <v>2016</v>
      </c>
      <c r="E2314" s="744"/>
      <c r="F2314" s="744"/>
      <c r="G2314" s="744"/>
      <c r="H2314" s="745"/>
      <c r="I2314" s="63">
        <v>0</v>
      </c>
      <c r="J2314" s="63">
        <v>0</v>
      </c>
    </row>
    <row r="2315" spans="4:10" ht="16.5" hidden="1" customHeight="1" outlineLevel="1" x14ac:dyDescent="0.45">
      <c r="D2315" s="746" t="s">
        <v>145</v>
      </c>
      <c r="E2315" s="747"/>
      <c r="F2315" s="747"/>
      <c r="G2315" s="747"/>
      <c r="H2315" s="748"/>
      <c r="I2315" s="58">
        <v>395598</v>
      </c>
      <c r="J2315" s="58">
        <v>395598</v>
      </c>
    </row>
    <row r="2316" spans="4:10" hidden="1" outlineLevel="1" x14ac:dyDescent="0.45">
      <c r="D2316" s="749" t="s">
        <v>156</v>
      </c>
      <c r="E2316" s="749" t="s">
        <v>140</v>
      </c>
      <c r="F2316" s="749" t="s">
        <v>141</v>
      </c>
      <c r="G2316" s="749" t="s">
        <v>477</v>
      </c>
      <c r="H2316" s="56">
        <v>1992</v>
      </c>
      <c r="I2316" s="59">
        <v>48</v>
      </c>
      <c r="J2316" s="59">
        <v>48</v>
      </c>
    </row>
    <row r="2317" spans="4:10" hidden="1" outlineLevel="1" x14ac:dyDescent="0.45">
      <c r="D2317" s="750"/>
      <c r="E2317" s="750"/>
      <c r="F2317" s="750"/>
      <c r="G2317" s="750"/>
      <c r="H2317" s="56">
        <v>1993</v>
      </c>
      <c r="I2317" s="59">
        <v>27</v>
      </c>
      <c r="J2317" s="59">
        <v>27</v>
      </c>
    </row>
    <row r="2318" spans="4:10" hidden="1" outlineLevel="1" x14ac:dyDescent="0.45">
      <c r="D2318" s="750"/>
      <c r="E2318" s="750"/>
      <c r="F2318" s="750"/>
      <c r="G2318" s="750"/>
      <c r="H2318" s="56">
        <v>1994</v>
      </c>
      <c r="I2318" s="59">
        <v>3</v>
      </c>
      <c r="J2318" s="59">
        <v>3</v>
      </c>
    </row>
    <row r="2319" spans="4:10" hidden="1" outlineLevel="1" x14ac:dyDescent="0.45">
      <c r="D2319" s="750"/>
      <c r="E2319" s="750"/>
      <c r="F2319" s="750"/>
      <c r="G2319" s="750"/>
      <c r="H2319" s="56">
        <v>1997</v>
      </c>
      <c r="I2319" s="57">
        <v>1507</v>
      </c>
      <c r="J2319" s="57">
        <v>1507</v>
      </c>
    </row>
    <row r="2320" spans="4:10" hidden="1" outlineLevel="1" x14ac:dyDescent="0.45">
      <c r="D2320" s="750"/>
      <c r="E2320" s="750"/>
      <c r="F2320" s="750"/>
      <c r="G2320" s="750"/>
      <c r="H2320" s="56">
        <v>1998</v>
      </c>
      <c r="I2320" s="57">
        <v>2911</v>
      </c>
      <c r="J2320" s="57">
        <v>2911</v>
      </c>
    </row>
    <row r="2321" spans="4:10" hidden="1" outlineLevel="1" x14ac:dyDescent="0.45">
      <c r="D2321" s="750"/>
      <c r="E2321" s="750"/>
      <c r="F2321" s="750"/>
      <c r="G2321" s="750"/>
      <c r="H2321" s="56">
        <v>1999</v>
      </c>
      <c r="I2321" s="57">
        <v>4570</v>
      </c>
      <c r="J2321" s="57">
        <v>4570</v>
      </c>
    </row>
    <row r="2322" spans="4:10" hidden="1" outlineLevel="1" x14ac:dyDescent="0.45">
      <c r="D2322" s="750"/>
      <c r="E2322" s="750"/>
      <c r="F2322" s="750"/>
      <c r="G2322" s="750"/>
      <c r="H2322" s="56">
        <v>2000</v>
      </c>
      <c r="I2322" s="57">
        <v>6247</v>
      </c>
      <c r="J2322" s="57">
        <v>6247</v>
      </c>
    </row>
    <row r="2323" spans="4:10" hidden="1" outlineLevel="1" x14ac:dyDescent="0.45">
      <c r="D2323" s="750"/>
      <c r="E2323" s="750"/>
      <c r="F2323" s="750"/>
      <c r="G2323" s="750"/>
      <c r="H2323" s="56">
        <v>2001</v>
      </c>
      <c r="I2323" s="57">
        <v>8288</v>
      </c>
      <c r="J2323" s="57">
        <v>8288</v>
      </c>
    </row>
    <row r="2324" spans="4:10" hidden="1" outlineLevel="1" x14ac:dyDescent="0.45">
      <c r="D2324" s="750"/>
      <c r="E2324" s="750"/>
      <c r="F2324" s="750"/>
      <c r="G2324" s="750"/>
      <c r="H2324" s="56">
        <v>2002</v>
      </c>
      <c r="I2324" s="57">
        <v>12076</v>
      </c>
      <c r="J2324" s="57">
        <v>12076</v>
      </c>
    </row>
    <row r="2325" spans="4:10" hidden="1" outlineLevel="1" x14ac:dyDescent="0.45">
      <c r="D2325" s="750"/>
      <c r="E2325" s="750"/>
      <c r="F2325" s="750"/>
      <c r="G2325" s="750"/>
      <c r="H2325" s="56">
        <v>2003</v>
      </c>
      <c r="I2325" s="57">
        <v>12791</v>
      </c>
      <c r="J2325" s="57">
        <v>12791</v>
      </c>
    </row>
    <row r="2326" spans="4:10" hidden="1" outlineLevel="1" x14ac:dyDescent="0.45">
      <c r="D2326" s="750"/>
      <c r="E2326" s="750"/>
      <c r="F2326" s="750"/>
      <c r="G2326" s="750"/>
      <c r="H2326" s="56">
        <v>2004</v>
      </c>
      <c r="I2326" s="57">
        <v>14563</v>
      </c>
      <c r="J2326" s="57">
        <v>14563</v>
      </c>
    </row>
    <row r="2327" spans="4:10" hidden="1" outlineLevel="1" x14ac:dyDescent="0.45">
      <c r="D2327" s="750"/>
      <c r="E2327" s="750"/>
      <c r="F2327" s="750"/>
      <c r="G2327" s="750"/>
      <c r="H2327" s="56">
        <v>2005</v>
      </c>
      <c r="I2327" s="57">
        <v>15466</v>
      </c>
      <c r="J2327" s="57">
        <v>15466</v>
      </c>
    </row>
    <row r="2328" spans="4:10" hidden="1" outlineLevel="1" x14ac:dyDescent="0.45">
      <c r="D2328" s="750"/>
      <c r="E2328" s="750"/>
      <c r="F2328" s="750"/>
      <c r="G2328" s="750"/>
      <c r="H2328" s="56">
        <v>2006</v>
      </c>
      <c r="I2328" s="57">
        <v>12118</v>
      </c>
      <c r="J2328" s="57">
        <v>12118</v>
      </c>
    </row>
    <row r="2329" spans="4:10" hidden="1" outlineLevel="1" x14ac:dyDescent="0.45">
      <c r="D2329" s="750"/>
      <c r="E2329" s="750"/>
      <c r="F2329" s="750"/>
      <c r="G2329" s="750"/>
      <c r="H2329" s="56">
        <v>2007</v>
      </c>
      <c r="I2329" s="57">
        <v>9571</v>
      </c>
      <c r="J2329" s="57">
        <v>9571</v>
      </c>
    </row>
    <row r="2330" spans="4:10" hidden="1" outlineLevel="1" x14ac:dyDescent="0.45">
      <c r="D2330" s="750"/>
      <c r="E2330" s="750"/>
      <c r="F2330" s="750"/>
      <c r="G2330" s="750"/>
      <c r="H2330" s="56">
        <v>2008</v>
      </c>
      <c r="I2330" s="57">
        <v>13398</v>
      </c>
      <c r="J2330" s="57">
        <v>13398</v>
      </c>
    </row>
    <row r="2331" spans="4:10" hidden="1" outlineLevel="1" x14ac:dyDescent="0.45">
      <c r="D2331" s="750"/>
      <c r="E2331" s="750"/>
      <c r="F2331" s="750"/>
      <c r="G2331" s="750"/>
      <c r="H2331" s="56">
        <v>2009</v>
      </c>
      <c r="I2331" s="57">
        <v>5189</v>
      </c>
      <c r="J2331" s="57">
        <v>5189</v>
      </c>
    </row>
    <row r="2332" spans="4:10" hidden="1" outlineLevel="1" x14ac:dyDescent="0.45">
      <c r="D2332" s="750"/>
      <c r="E2332" s="750"/>
      <c r="F2332" s="750"/>
      <c r="G2332" s="750"/>
      <c r="H2332" s="56">
        <v>2010</v>
      </c>
      <c r="I2332" s="57">
        <v>8285</v>
      </c>
      <c r="J2332" s="57">
        <v>8285</v>
      </c>
    </row>
    <row r="2333" spans="4:10" hidden="1" outlineLevel="1" x14ac:dyDescent="0.45">
      <c r="D2333" s="750"/>
      <c r="E2333" s="750"/>
      <c r="F2333" s="750"/>
      <c r="G2333" s="750"/>
      <c r="H2333" s="56">
        <v>2011</v>
      </c>
      <c r="I2333" s="57">
        <v>7319</v>
      </c>
      <c r="J2333" s="57">
        <v>7319</v>
      </c>
    </row>
    <row r="2334" spans="4:10" hidden="1" outlineLevel="1" x14ac:dyDescent="0.45">
      <c r="D2334" s="750"/>
      <c r="E2334" s="750"/>
      <c r="F2334" s="750"/>
      <c r="G2334" s="750"/>
      <c r="H2334" s="56">
        <v>2012</v>
      </c>
      <c r="I2334" s="57">
        <v>4577</v>
      </c>
      <c r="J2334" s="57">
        <v>4577</v>
      </c>
    </row>
    <row r="2335" spans="4:10" hidden="1" outlineLevel="1" x14ac:dyDescent="0.45">
      <c r="D2335" s="750"/>
      <c r="E2335" s="750"/>
      <c r="F2335" s="750"/>
      <c r="G2335" s="750"/>
      <c r="H2335" s="56">
        <v>2013</v>
      </c>
      <c r="I2335" s="57">
        <v>3430</v>
      </c>
      <c r="J2335" s="57">
        <v>3430</v>
      </c>
    </row>
    <row r="2336" spans="4:10" hidden="1" outlineLevel="1" x14ac:dyDescent="0.45">
      <c r="D2336" s="750"/>
      <c r="E2336" s="750"/>
      <c r="F2336" s="750"/>
      <c r="G2336" s="750"/>
      <c r="H2336" s="56">
        <v>2014</v>
      </c>
      <c r="I2336" s="57">
        <v>2458</v>
      </c>
      <c r="J2336" s="57">
        <v>2458</v>
      </c>
    </row>
    <row r="2337" spans="4:10" hidden="1" outlineLevel="1" x14ac:dyDescent="0.45">
      <c r="D2337" s="750"/>
      <c r="E2337" s="750"/>
      <c r="F2337" s="750"/>
      <c r="G2337" s="750"/>
      <c r="H2337" s="56">
        <v>2015</v>
      </c>
      <c r="I2337" s="57">
        <v>1359</v>
      </c>
      <c r="J2337" s="57">
        <v>1359</v>
      </c>
    </row>
    <row r="2338" spans="4:10" hidden="1" outlineLevel="1" x14ac:dyDescent="0.45">
      <c r="D2338" s="750"/>
      <c r="E2338" s="750"/>
      <c r="F2338" s="750"/>
      <c r="G2338" s="751"/>
      <c r="H2338" s="56">
        <v>2016</v>
      </c>
      <c r="I2338" s="59">
        <v>360</v>
      </c>
      <c r="J2338" s="59">
        <v>360</v>
      </c>
    </row>
    <row r="2339" spans="4:10" ht="16.5" hidden="1" customHeight="1" outlineLevel="1" x14ac:dyDescent="0.45">
      <c r="D2339" s="750"/>
      <c r="E2339" s="750"/>
      <c r="F2339" s="751"/>
      <c r="G2339" s="746" t="s">
        <v>142</v>
      </c>
      <c r="H2339" s="748"/>
      <c r="I2339" s="58">
        <v>146561</v>
      </c>
      <c r="J2339" s="58">
        <v>146561</v>
      </c>
    </row>
    <row r="2340" spans="4:10" ht="16.5" hidden="1" customHeight="1" outlineLevel="1" x14ac:dyDescent="0.45">
      <c r="D2340" s="750"/>
      <c r="E2340" s="750"/>
      <c r="F2340" s="743">
        <v>1991</v>
      </c>
      <c r="G2340" s="744"/>
      <c r="H2340" s="745"/>
      <c r="I2340" s="63">
        <v>0</v>
      </c>
      <c r="J2340" s="64">
        <v>0</v>
      </c>
    </row>
    <row r="2341" spans="4:10" ht="16.5" hidden="1" customHeight="1" outlineLevel="1" x14ac:dyDescent="0.45">
      <c r="D2341" s="750"/>
      <c r="E2341" s="750"/>
      <c r="F2341" s="743">
        <v>1992</v>
      </c>
      <c r="G2341" s="744"/>
      <c r="H2341" s="745"/>
      <c r="I2341" s="63">
        <v>48</v>
      </c>
      <c r="J2341" s="64">
        <v>48</v>
      </c>
    </row>
    <row r="2342" spans="4:10" ht="16.5" hidden="1" customHeight="1" outlineLevel="1" x14ac:dyDescent="0.45">
      <c r="D2342" s="750"/>
      <c r="E2342" s="750"/>
      <c r="F2342" s="743">
        <v>1993</v>
      </c>
      <c r="G2342" s="744"/>
      <c r="H2342" s="745"/>
      <c r="I2342" s="63">
        <v>27</v>
      </c>
      <c r="J2342" s="64">
        <v>27</v>
      </c>
    </row>
    <row r="2343" spans="4:10" ht="16.5" hidden="1" customHeight="1" outlineLevel="1" x14ac:dyDescent="0.45">
      <c r="D2343" s="750"/>
      <c r="E2343" s="750"/>
      <c r="F2343" s="743">
        <v>1994</v>
      </c>
      <c r="G2343" s="744"/>
      <c r="H2343" s="745"/>
      <c r="I2343" s="63">
        <v>3</v>
      </c>
      <c r="J2343" s="64">
        <v>3</v>
      </c>
    </row>
    <row r="2344" spans="4:10" ht="16.5" hidden="1" customHeight="1" outlineLevel="1" x14ac:dyDescent="0.45">
      <c r="D2344" s="750"/>
      <c r="E2344" s="750"/>
      <c r="F2344" s="743">
        <v>1995</v>
      </c>
      <c r="G2344" s="744"/>
      <c r="H2344" s="745"/>
      <c r="I2344" s="63">
        <v>0</v>
      </c>
      <c r="J2344" s="64">
        <v>0</v>
      </c>
    </row>
    <row r="2345" spans="4:10" ht="16.5" hidden="1" customHeight="1" outlineLevel="1" x14ac:dyDescent="0.45">
      <c r="D2345" s="750"/>
      <c r="E2345" s="750"/>
      <c r="F2345" s="743">
        <v>1996</v>
      </c>
      <c r="G2345" s="744"/>
      <c r="H2345" s="745"/>
      <c r="I2345" s="63">
        <v>0</v>
      </c>
      <c r="J2345" s="64">
        <v>0</v>
      </c>
    </row>
    <row r="2346" spans="4:10" ht="16.5" hidden="1" customHeight="1" outlineLevel="1" x14ac:dyDescent="0.45">
      <c r="D2346" s="750"/>
      <c r="E2346" s="750"/>
      <c r="F2346" s="743">
        <v>1997</v>
      </c>
      <c r="G2346" s="744"/>
      <c r="H2346" s="745"/>
      <c r="I2346" s="60">
        <v>1507</v>
      </c>
      <c r="J2346" s="61">
        <v>1507</v>
      </c>
    </row>
    <row r="2347" spans="4:10" ht="16.5" hidden="1" customHeight="1" outlineLevel="1" x14ac:dyDescent="0.45">
      <c r="D2347" s="750"/>
      <c r="E2347" s="750"/>
      <c r="F2347" s="743">
        <v>1998</v>
      </c>
      <c r="G2347" s="744"/>
      <c r="H2347" s="745"/>
      <c r="I2347" s="60">
        <v>2911</v>
      </c>
      <c r="J2347" s="61">
        <v>2911</v>
      </c>
    </row>
    <row r="2348" spans="4:10" ht="16.5" hidden="1" customHeight="1" outlineLevel="1" x14ac:dyDescent="0.45">
      <c r="D2348" s="750"/>
      <c r="E2348" s="750"/>
      <c r="F2348" s="743">
        <v>1999</v>
      </c>
      <c r="G2348" s="744"/>
      <c r="H2348" s="745"/>
      <c r="I2348" s="60">
        <v>4570</v>
      </c>
      <c r="J2348" s="61">
        <v>4570</v>
      </c>
    </row>
    <row r="2349" spans="4:10" ht="16.5" hidden="1" customHeight="1" outlineLevel="1" x14ac:dyDescent="0.45">
      <c r="D2349" s="750"/>
      <c r="E2349" s="750"/>
      <c r="F2349" s="743">
        <v>2000</v>
      </c>
      <c r="G2349" s="744"/>
      <c r="H2349" s="745"/>
      <c r="I2349" s="60">
        <v>6247</v>
      </c>
      <c r="J2349" s="61">
        <v>6247</v>
      </c>
    </row>
    <row r="2350" spans="4:10" ht="16.5" hidden="1" customHeight="1" outlineLevel="1" x14ac:dyDescent="0.45">
      <c r="D2350" s="750"/>
      <c r="E2350" s="750"/>
      <c r="F2350" s="743">
        <v>2001</v>
      </c>
      <c r="G2350" s="744"/>
      <c r="H2350" s="745"/>
      <c r="I2350" s="60">
        <v>8288</v>
      </c>
      <c r="J2350" s="61">
        <v>8288</v>
      </c>
    </row>
    <row r="2351" spans="4:10" ht="16.5" hidden="1" customHeight="1" outlineLevel="1" x14ac:dyDescent="0.45">
      <c r="D2351" s="750"/>
      <c r="E2351" s="750"/>
      <c r="F2351" s="743">
        <v>2002</v>
      </c>
      <c r="G2351" s="744"/>
      <c r="H2351" s="745"/>
      <c r="I2351" s="60">
        <v>12076</v>
      </c>
      <c r="J2351" s="61">
        <v>12076</v>
      </c>
    </row>
    <row r="2352" spans="4:10" ht="16.5" hidden="1" customHeight="1" outlineLevel="1" x14ac:dyDescent="0.45">
      <c r="D2352" s="750"/>
      <c r="E2352" s="750"/>
      <c r="F2352" s="743">
        <v>2003</v>
      </c>
      <c r="G2352" s="744"/>
      <c r="H2352" s="745"/>
      <c r="I2352" s="60">
        <v>12791</v>
      </c>
      <c r="J2352" s="61">
        <v>12791</v>
      </c>
    </row>
    <row r="2353" spans="4:10" ht="16.5" hidden="1" customHeight="1" outlineLevel="1" x14ac:dyDescent="0.45">
      <c r="D2353" s="750"/>
      <c r="E2353" s="750"/>
      <c r="F2353" s="743">
        <v>2004</v>
      </c>
      <c r="G2353" s="744"/>
      <c r="H2353" s="745"/>
      <c r="I2353" s="60">
        <v>14563</v>
      </c>
      <c r="J2353" s="61">
        <v>14563</v>
      </c>
    </row>
    <row r="2354" spans="4:10" ht="16.5" hidden="1" customHeight="1" outlineLevel="1" x14ac:dyDescent="0.45">
      <c r="D2354" s="750"/>
      <c r="E2354" s="750"/>
      <c r="F2354" s="743">
        <v>2005</v>
      </c>
      <c r="G2354" s="744"/>
      <c r="H2354" s="745"/>
      <c r="I2354" s="60">
        <v>15466</v>
      </c>
      <c r="J2354" s="61">
        <v>15466</v>
      </c>
    </row>
    <row r="2355" spans="4:10" ht="16.5" hidden="1" customHeight="1" outlineLevel="1" x14ac:dyDescent="0.45">
      <c r="D2355" s="750"/>
      <c r="E2355" s="750"/>
      <c r="F2355" s="743">
        <v>2006</v>
      </c>
      <c r="G2355" s="744"/>
      <c r="H2355" s="745"/>
      <c r="I2355" s="60">
        <v>12118</v>
      </c>
      <c r="J2355" s="61">
        <v>12118</v>
      </c>
    </row>
    <row r="2356" spans="4:10" ht="16.5" hidden="1" customHeight="1" outlineLevel="1" x14ac:dyDescent="0.45">
      <c r="D2356" s="750"/>
      <c r="E2356" s="750"/>
      <c r="F2356" s="743">
        <v>2007</v>
      </c>
      <c r="G2356" s="744"/>
      <c r="H2356" s="745"/>
      <c r="I2356" s="60">
        <v>9571</v>
      </c>
      <c r="J2356" s="61">
        <v>9571</v>
      </c>
    </row>
    <row r="2357" spans="4:10" ht="16.5" hidden="1" customHeight="1" outlineLevel="1" x14ac:dyDescent="0.45">
      <c r="D2357" s="750"/>
      <c r="E2357" s="750"/>
      <c r="F2357" s="743">
        <v>2008</v>
      </c>
      <c r="G2357" s="744"/>
      <c r="H2357" s="745"/>
      <c r="I2357" s="60">
        <v>13398</v>
      </c>
      <c r="J2357" s="61">
        <v>13398</v>
      </c>
    </row>
    <row r="2358" spans="4:10" ht="16.5" hidden="1" customHeight="1" outlineLevel="1" x14ac:dyDescent="0.45">
      <c r="D2358" s="750"/>
      <c r="E2358" s="750"/>
      <c r="F2358" s="743">
        <v>2009</v>
      </c>
      <c r="G2358" s="744"/>
      <c r="H2358" s="745"/>
      <c r="I2358" s="60">
        <v>5189</v>
      </c>
      <c r="J2358" s="61">
        <v>5189</v>
      </c>
    </row>
    <row r="2359" spans="4:10" ht="16.5" hidden="1" customHeight="1" outlineLevel="1" x14ac:dyDescent="0.45">
      <c r="D2359" s="750"/>
      <c r="E2359" s="750"/>
      <c r="F2359" s="743">
        <v>2010</v>
      </c>
      <c r="G2359" s="744"/>
      <c r="H2359" s="745"/>
      <c r="I2359" s="60">
        <v>8285</v>
      </c>
      <c r="J2359" s="61">
        <v>8285</v>
      </c>
    </row>
    <row r="2360" spans="4:10" ht="16.5" hidden="1" customHeight="1" outlineLevel="1" x14ac:dyDescent="0.45">
      <c r="D2360" s="750"/>
      <c r="E2360" s="750"/>
      <c r="F2360" s="743">
        <v>2011</v>
      </c>
      <c r="G2360" s="744"/>
      <c r="H2360" s="745"/>
      <c r="I2360" s="60">
        <v>7319</v>
      </c>
      <c r="J2360" s="61">
        <v>7319</v>
      </c>
    </row>
    <row r="2361" spans="4:10" ht="16.5" hidden="1" customHeight="1" outlineLevel="1" x14ac:dyDescent="0.45">
      <c r="D2361" s="750"/>
      <c r="E2361" s="750"/>
      <c r="F2361" s="743">
        <v>2012</v>
      </c>
      <c r="G2361" s="744"/>
      <c r="H2361" s="745"/>
      <c r="I2361" s="60">
        <v>4577</v>
      </c>
      <c r="J2361" s="61">
        <v>4577</v>
      </c>
    </row>
    <row r="2362" spans="4:10" ht="16.5" hidden="1" customHeight="1" outlineLevel="1" x14ac:dyDescent="0.45">
      <c r="D2362" s="750"/>
      <c r="E2362" s="750"/>
      <c r="F2362" s="743">
        <v>2013</v>
      </c>
      <c r="G2362" s="744"/>
      <c r="H2362" s="745"/>
      <c r="I2362" s="60">
        <v>3430</v>
      </c>
      <c r="J2362" s="61">
        <v>3430</v>
      </c>
    </row>
    <row r="2363" spans="4:10" ht="16.5" hidden="1" customHeight="1" outlineLevel="1" x14ac:dyDescent="0.45">
      <c r="D2363" s="750"/>
      <c r="E2363" s="750"/>
      <c r="F2363" s="743">
        <v>2014</v>
      </c>
      <c r="G2363" s="744"/>
      <c r="H2363" s="745"/>
      <c r="I2363" s="60">
        <v>2458</v>
      </c>
      <c r="J2363" s="61">
        <v>2458</v>
      </c>
    </row>
    <row r="2364" spans="4:10" ht="16.5" hidden="1" customHeight="1" outlineLevel="1" x14ac:dyDescent="0.45">
      <c r="D2364" s="750"/>
      <c r="E2364" s="750"/>
      <c r="F2364" s="743">
        <v>2015</v>
      </c>
      <c r="G2364" s="744"/>
      <c r="H2364" s="745"/>
      <c r="I2364" s="60">
        <v>1359</v>
      </c>
      <c r="J2364" s="61">
        <v>1359</v>
      </c>
    </row>
    <row r="2365" spans="4:10" ht="16.5" hidden="1" customHeight="1" outlineLevel="1" x14ac:dyDescent="0.45">
      <c r="D2365" s="750"/>
      <c r="E2365" s="750"/>
      <c r="F2365" s="743">
        <v>2016</v>
      </c>
      <c r="G2365" s="744"/>
      <c r="H2365" s="745"/>
      <c r="I2365" s="63">
        <v>360</v>
      </c>
      <c r="J2365" s="64">
        <v>360</v>
      </c>
    </row>
    <row r="2366" spans="4:10" ht="16.5" hidden="1" customHeight="1" outlineLevel="1" x14ac:dyDescent="0.45">
      <c r="D2366" s="750"/>
      <c r="E2366" s="750"/>
      <c r="F2366" s="746" t="s">
        <v>145</v>
      </c>
      <c r="G2366" s="747"/>
      <c r="H2366" s="748"/>
      <c r="I2366" s="58">
        <v>146561</v>
      </c>
      <c r="J2366" s="58">
        <v>146561</v>
      </c>
    </row>
    <row r="2367" spans="4:10" hidden="1" outlineLevel="1" x14ac:dyDescent="0.45">
      <c r="D2367" s="750"/>
      <c r="E2367" s="750"/>
      <c r="F2367" s="749" t="s">
        <v>143</v>
      </c>
      <c r="G2367" s="749" t="s">
        <v>475</v>
      </c>
      <c r="H2367" s="56">
        <v>2014</v>
      </c>
      <c r="I2367" s="59">
        <v>108</v>
      </c>
      <c r="J2367" s="59">
        <v>108</v>
      </c>
    </row>
    <row r="2368" spans="4:10" hidden="1" outlineLevel="1" x14ac:dyDescent="0.45">
      <c r="D2368" s="750"/>
      <c r="E2368" s="750"/>
      <c r="F2368" s="750"/>
      <c r="G2368" s="750"/>
      <c r="H2368" s="56">
        <v>2015</v>
      </c>
      <c r="I2368" s="57">
        <v>64732</v>
      </c>
      <c r="J2368" s="57">
        <v>64732</v>
      </c>
    </row>
    <row r="2369" spans="4:10" hidden="1" outlineLevel="1" x14ac:dyDescent="0.45">
      <c r="D2369" s="750"/>
      <c r="E2369" s="750"/>
      <c r="F2369" s="750"/>
      <c r="G2369" s="751"/>
      <c r="H2369" s="56">
        <v>2016</v>
      </c>
      <c r="I2369" s="57">
        <v>25168</v>
      </c>
      <c r="J2369" s="57">
        <v>25168</v>
      </c>
    </row>
    <row r="2370" spans="4:10" ht="16.5" hidden="1" customHeight="1" outlineLevel="1" x14ac:dyDescent="0.45">
      <c r="D2370" s="750"/>
      <c r="E2370" s="750"/>
      <c r="F2370" s="750"/>
      <c r="G2370" s="746" t="s">
        <v>142</v>
      </c>
      <c r="H2370" s="748"/>
      <c r="I2370" s="58">
        <v>90008</v>
      </c>
      <c r="J2370" s="58">
        <v>90008</v>
      </c>
    </row>
    <row r="2371" spans="4:10" hidden="1" outlineLevel="1" x14ac:dyDescent="0.45">
      <c r="D2371" s="750"/>
      <c r="E2371" s="750"/>
      <c r="F2371" s="750"/>
      <c r="G2371" s="749" t="s">
        <v>476</v>
      </c>
      <c r="H2371" s="56">
        <v>2005</v>
      </c>
      <c r="I2371" s="57">
        <v>19884</v>
      </c>
      <c r="J2371" s="57">
        <v>19884</v>
      </c>
    </row>
    <row r="2372" spans="4:10" hidden="1" outlineLevel="1" x14ac:dyDescent="0.45">
      <c r="D2372" s="750"/>
      <c r="E2372" s="750"/>
      <c r="F2372" s="750"/>
      <c r="G2372" s="750"/>
      <c r="H2372" s="56">
        <v>2006</v>
      </c>
      <c r="I2372" s="57">
        <v>64629</v>
      </c>
      <c r="J2372" s="57">
        <v>64629</v>
      </c>
    </row>
    <row r="2373" spans="4:10" hidden="1" outlineLevel="1" x14ac:dyDescent="0.45">
      <c r="D2373" s="750"/>
      <c r="E2373" s="750"/>
      <c r="F2373" s="750"/>
      <c r="G2373" s="750"/>
      <c r="H2373" s="56">
        <v>2007</v>
      </c>
      <c r="I2373" s="57">
        <v>70150</v>
      </c>
      <c r="J2373" s="57">
        <v>70150</v>
      </c>
    </row>
    <row r="2374" spans="4:10" hidden="1" outlineLevel="1" x14ac:dyDescent="0.45">
      <c r="D2374" s="750"/>
      <c r="E2374" s="750"/>
      <c r="F2374" s="750"/>
      <c r="G2374" s="750"/>
      <c r="H2374" s="56">
        <v>2008</v>
      </c>
      <c r="I2374" s="57">
        <v>47694</v>
      </c>
      <c r="J2374" s="57">
        <v>47694</v>
      </c>
    </row>
    <row r="2375" spans="4:10" hidden="1" outlineLevel="1" x14ac:dyDescent="0.45">
      <c r="D2375" s="750"/>
      <c r="E2375" s="750"/>
      <c r="F2375" s="750"/>
      <c r="G2375" s="750"/>
      <c r="H2375" s="56">
        <v>2009</v>
      </c>
      <c r="I2375" s="57">
        <v>20030</v>
      </c>
      <c r="J2375" s="57">
        <v>20030</v>
      </c>
    </row>
    <row r="2376" spans="4:10" hidden="1" outlineLevel="1" x14ac:dyDescent="0.45">
      <c r="D2376" s="750"/>
      <c r="E2376" s="750"/>
      <c r="F2376" s="750"/>
      <c r="G2376" s="750"/>
      <c r="H2376" s="56">
        <v>2010</v>
      </c>
      <c r="I2376" s="57">
        <v>52323</v>
      </c>
      <c r="J2376" s="57">
        <v>52323</v>
      </c>
    </row>
    <row r="2377" spans="4:10" hidden="1" outlineLevel="1" x14ac:dyDescent="0.45">
      <c r="D2377" s="750"/>
      <c r="E2377" s="750"/>
      <c r="F2377" s="750"/>
      <c r="G2377" s="750"/>
      <c r="H2377" s="56">
        <v>2011</v>
      </c>
      <c r="I2377" s="57">
        <v>84086</v>
      </c>
      <c r="J2377" s="57">
        <v>84086</v>
      </c>
    </row>
    <row r="2378" spans="4:10" hidden="1" outlineLevel="1" x14ac:dyDescent="0.45">
      <c r="D2378" s="750"/>
      <c r="E2378" s="750"/>
      <c r="F2378" s="750"/>
      <c r="G2378" s="750"/>
      <c r="H2378" s="56">
        <v>2012</v>
      </c>
      <c r="I2378" s="57">
        <v>99573</v>
      </c>
      <c r="J2378" s="57">
        <v>99573</v>
      </c>
    </row>
    <row r="2379" spans="4:10" hidden="1" outlineLevel="1" x14ac:dyDescent="0.45">
      <c r="D2379" s="750"/>
      <c r="E2379" s="750"/>
      <c r="F2379" s="750"/>
      <c r="G2379" s="750"/>
      <c r="H2379" s="56">
        <v>2013</v>
      </c>
      <c r="I2379" s="57">
        <v>109035</v>
      </c>
      <c r="J2379" s="57">
        <v>109035</v>
      </c>
    </row>
    <row r="2380" spans="4:10" hidden="1" outlineLevel="1" x14ac:dyDescent="0.45">
      <c r="D2380" s="750"/>
      <c r="E2380" s="750"/>
      <c r="F2380" s="750"/>
      <c r="G2380" s="750"/>
      <c r="H2380" s="56">
        <v>2014</v>
      </c>
      <c r="I2380" s="57">
        <v>114010</v>
      </c>
      <c r="J2380" s="57">
        <v>114010</v>
      </c>
    </row>
    <row r="2381" spans="4:10" hidden="1" outlineLevel="1" x14ac:dyDescent="0.45">
      <c r="D2381" s="750"/>
      <c r="E2381" s="750"/>
      <c r="F2381" s="750"/>
      <c r="G2381" s="750"/>
      <c r="H2381" s="56">
        <v>2015</v>
      </c>
      <c r="I2381" s="57">
        <v>55841</v>
      </c>
      <c r="J2381" s="57">
        <v>55841</v>
      </c>
    </row>
    <row r="2382" spans="4:10" hidden="1" outlineLevel="1" x14ac:dyDescent="0.45">
      <c r="D2382" s="750"/>
      <c r="E2382" s="750"/>
      <c r="F2382" s="750"/>
      <c r="G2382" s="751"/>
      <c r="H2382" s="56">
        <v>2016</v>
      </c>
      <c r="I2382" s="57">
        <v>11279</v>
      </c>
      <c r="J2382" s="57">
        <v>11279</v>
      </c>
    </row>
    <row r="2383" spans="4:10" ht="16.5" hidden="1" customHeight="1" outlineLevel="1" x14ac:dyDescent="0.45">
      <c r="D2383" s="750"/>
      <c r="E2383" s="750"/>
      <c r="F2383" s="750"/>
      <c r="G2383" s="746" t="s">
        <v>142</v>
      </c>
      <c r="H2383" s="748"/>
      <c r="I2383" s="58">
        <v>748534</v>
      </c>
      <c r="J2383" s="58">
        <v>748534</v>
      </c>
    </row>
    <row r="2384" spans="4:10" hidden="1" outlineLevel="1" x14ac:dyDescent="0.45">
      <c r="D2384" s="750"/>
      <c r="E2384" s="750"/>
      <c r="F2384" s="750"/>
      <c r="G2384" s="749" t="s">
        <v>477</v>
      </c>
      <c r="H2384" s="56">
        <v>1991</v>
      </c>
      <c r="I2384" s="57">
        <v>20894</v>
      </c>
      <c r="J2384" s="57">
        <v>20894</v>
      </c>
    </row>
    <row r="2385" spans="4:10" hidden="1" outlineLevel="1" x14ac:dyDescent="0.45">
      <c r="D2385" s="750"/>
      <c r="E2385" s="750"/>
      <c r="F2385" s="750"/>
      <c r="G2385" s="750"/>
      <c r="H2385" s="56">
        <v>1992</v>
      </c>
      <c r="I2385" s="57">
        <v>18459</v>
      </c>
      <c r="J2385" s="57">
        <v>18459</v>
      </c>
    </row>
    <row r="2386" spans="4:10" hidden="1" outlineLevel="1" x14ac:dyDescent="0.45">
      <c r="D2386" s="750"/>
      <c r="E2386" s="750"/>
      <c r="F2386" s="750"/>
      <c r="G2386" s="750"/>
      <c r="H2386" s="56">
        <v>1993</v>
      </c>
      <c r="I2386" s="57">
        <v>18829</v>
      </c>
      <c r="J2386" s="57">
        <v>18829</v>
      </c>
    </row>
    <row r="2387" spans="4:10" hidden="1" outlineLevel="1" x14ac:dyDescent="0.45">
      <c r="D2387" s="750"/>
      <c r="E2387" s="750"/>
      <c r="F2387" s="750"/>
      <c r="G2387" s="750"/>
      <c r="H2387" s="56">
        <v>1994</v>
      </c>
      <c r="I2387" s="57">
        <v>41626</v>
      </c>
      <c r="J2387" s="57">
        <v>41626</v>
      </c>
    </row>
    <row r="2388" spans="4:10" hidden="1" outlineLevel="1" x14ac:dyDescent="0.45">
      <c r="D2388" s="750"/>
      <c r="E2388" s="750"/>
      <c r="F2388" s="750"/>
      <c r="G2388" s="750"/>
      <c r="H2388" s="56">
        <v>1995</v>
      </c>
      <c r="I2388" s="57">
        <v>40492</v>
      </c>
      <c r="J2388" s="57">
        <v>40492</v>
      </c>
    </row>
    <row r="2389" spans="4:10" hidden="1" outlineLevel="1" x14ac:dyDescent="0.45">
      <c r="D2389" s="750"/>
      <c r="E2389" s="750"/>
      <c r="F2389" s="750"/>
      <c r="G2389" s="750"/>
      <c r="H2389" s="56">
        <v>1996</v>
      </c>
      <c r="I2389" s="57">
        <v>43757</v>
      </c>
      <c r="J2389" s="57">
        <v>43757</v>
      </c>
    </row>
    <row r="2390" spans="4:10" hidden="1" outlineLevel="1" x14ac:dyDescent="0.45">
      <c r="D2390" s="750"/>
      <c r="E2390" s="750"/>
      <c r="F2390" s="750"/>
      <c r="G2390" s="750"/>
      <c r="H2390" s="56">
        <v>1997</v>
      </c>
      <c r="I2390" s="57">
        <v>54822</v>
      </c>
      <c r="J2390" s="57">
        <v>54822</v>
      </c>
    </row>
    <row r="2391" spans="4:10" hidden="1" outlineLevel="1" x14ac:dyDescent="0.45">
      <c r="D2391" s="750"/>
      <c r="E2391" s="750"/>
      <c r="F2391" s="750"/>
      <c r="G2391" s="750"/>
      <c r="H2391" s="56">
        <v>1998</v>
      </c>
      <c r="I2391" s="57">
        <v>29732</v>
      </c>
      <c r="J2391" s="57">
        <v>29732</v>
      </c>
    </row>
    <row r="2392" spans="4:10" hidden="1" outlineLevel="1" x14ac:dyDescent="0.45">
      <c r="D2392" s="750"/>
      <c r="E2392" s="750"/>
      <c r="F2392" s="750"/>
      <c r="G2392" s="750"/>
      <c r="H2392" s="56">
        <v>1999</v>
      </c>
      <c r="I2392" s="57">
        <v>69842</v>
      </c>
      <c r="J2392" s="57">
        <v>69842</v>
      </c>
    </row>
    <row r="2393" spans="4:10" hidden="1" outlineLevel="1" x14ac:dyDescent="0.45">
      <c r="D2393" s="750"/>
      <c r="E2393" s="750"/>
      <c r="F2393" s="750"/>
      <c r="G2393" s="750"/>
      <c r="H2393" s="56">
        <v>2000</v>
      </c>
      <c r="I2393" s="57">
        <v>84968</v>
      </c>
      <c r="J2393" s="57">
        <v>84968</v>
      </c>
    </row>
    <row r="2394" spans="4:10" hidden="1" outlineLevel="1" x14ac:dyDescent="0.45">
      <c r="D2394" s="750"/>
      <c r="E2394" s="750"/>
      <c r="F2394" s="750"/>
      <c r="G2394" s="750"/>
      <c r="H2394" s="56">
        <v>2001</v>
      </c>
      <c r="I2394" s="57">
        <v>91762</v>
      </c>
      <c r="J2394" s="57">
        <v>91762</v>
      </c>
    </row>
    <row r="2395" spans="4:10" hidden="1" outlineLevel="1" x14ac:dyDescent="0.45">
      <c r="D2395" s="750"/>
      <c r="E2395" s="750"/>
      <c r="F2395" s="750"/>
      <c r="G2395" s="750"/>
      <c r="H2395" s="56">
        <v>2002</v>
      </c>
      <c r="I2395" s="57">
        <v>130578</v>
      </c>
      <c r="J2395" s="57">
        <v>130578</v>
      </c>
    </row>
    <row r="2396" spans="4:10" hidden="1" outlineLevel="1" x14ac:dyDescent="0.45">
      <c r="D2396" s="750"/>
      <c r="E2396" s="750"/>
      <c r="F2396" s="750"/>
      <c r="G2396" s="750"/>
      <c r="H2396" s="56">
        <v>2003</v>
      </c>
      <c r="I2396" s="57">
        <v>130343</v>
      </c>
      <c r="J2396" s="57">
        <v>130343</v>
      </c>
    </row>
    <row r="2397" spans="4:10" hidden="1" outlineLevel="1" x14ac:dyDescent="0.45">
      <c r="D2397" s="750"/>
      <c r="E2397" s="750"/>
      <c r="F2397" s="750"/>
      <c r="G2397" s="750"/>
      <c r="H2397" s="56">
        <v>2004</v>
      </c>
      <c r="I2397" s="57">
        <v>100481</v>
      </c>
      <c r="J2397" s="57">
        <v>100481</v>
      </c>
    </row>
    <row r="2398" spans="4:10" hidden="1" outlineLevel="1" x14ac:dyDescent="0.45">
      <c r="D2398" s="750"/>
      <c r="E2398" s="750"/>
      <c r="F2398" s="750"/>
      <c r="G2398" s="750"/>
      <c r="H2398" s="56">
        <v>2005</v>
      </c>
      <c r="I2398" s="57">
        <v>83977</v>
      </c>
      <c r="J2398" s="57">
        <v>83977</v>
      </c>
    </row>
    <row r="2399" spans="4:10" hidden="1" outlineLevel="1" x14ac:dyDescent="0.45">
      <c r="D2399" s="750"/>
      <c r="E2399" s="750"/>
      <c r="F2399" s="750"/>
      <c r="G2399" s="750"/>
      <c r="H2399" s="56">
        <v>2006</v>
      </c>
      <c r="I2399" s="57">
        <v>30509</v>
      </c>
      <c r="J2399" s="57">
        <v>30509</v>
      </c>
    </row>
    <row r="2400" spans="4:10" hidden="1" outlineLevel="1" x14ac:dyDescent="0.45">
      <c r="D2400" s="750"/>
      <c r="E2400" s="750"/>
      <c r="F2400" s="750"/>
      <c r="G2400" s="750"/>
      <c r="H2400" s="56">
        <v>2007</v>
      </c>
      <c r="I2400" s="57">
        <v>33792</v>
      </c>
      <c r="J2400" s="57">
        <v>33792</v>
      </c>
    </row>
    <row r="2401" spans="4:10" hidden="1" outlineLevel="1" x14ac:dyDescent="0.45">
      <c r="D2401" s="750"/>
      <c r="E2401" s="750"/>
      <c r="F2401" s="750"/>
      <c r="G2401" s="750"/>
      <c r="H2401" s="56">
        <v>2008</v>
      </c>
      <c r="I2401" s="57">
        <v>16195</v>
      </c>
      <c r="J2401" s="57">
        <v>16195</v>
      </c>
    </row>
    <row r="2402" spans="4:10" hidden="1" outlineLevel="1" x14ac:dyDescent="0.45">
      <c r="D2402" s="750"/>
      <c r="E2402" s="750"/>
      <c r="F2402" s="750"/>
      <c r="G2402" s="750"/>
      <c r="H2402" s="56">
        <v>2009</v>
      </c>
      <c r="I2402" s="57">
        <v>6860</v>
      </c>
      <c r="J2402" s="57">
        <v>6860</v>
      </c>
    </row>
    <row r="2403" spans="4:10" hidden="1" outlineLevel="1" x14ac:dyDescent="0.45">
      <c r="D2403" s="750"/>
      <c r="E2403" s="750"/>
      <c r="F2403" s="750"/>
      <c r="G2403" s="750"/>
      <c r="H2403" s="56">
        <v>2010</v>
      </c>
      <c r="I2403" s="57">
        <v>15001</v>
      </c>
      <c r="J2403" s="57">
        <v>15001</v>
      </c>
    </row>
    <row r="2404" spans="4:10" hidden="1" outlineLevel="1" x14ac:dyDescent="0.45">
      <c r="D2404" s="750"/>
      <c r="E2404" s="750"/>
      <c r="F2404" s="750"/>
      <c r="G2404" s="750"/>
      <c r="H2404" s="56">
        <v>2011</v>
      </c>
      <c r="I2404" s="57">
        <v>17834</v>
      </c>
      <c r="J2404" s="57">
        <v>17834</v>
      </c>
    </row>
    <row r="2405" spans="4:10" hidden="1" outlineLevel="1" x14ac:dyDescent="0.45">
      <c r="D2405" s="750"/>
      <c r="E2405" s="750"/>
      <c r="F2405" s="750"/>
      <c r="G2405" s="750"/>
      <c r="H2405" s="56">
        <v>2012</v>
      </c>
      <c r="I2405" s="57">
        <v>12730</v>
      </c>
      <c r="J2405" s="57">
        <v>12730</v>
      </c>
    </row>
    <row r="2406" spans="4:10" hidden="1" outlineLevel="1" x14ac:dyDescent="0.45">
      <c r="D2406" s="750"/>
      <c r="E2406" s="750"/>
      <c r="F2406" s="750"/>
      <c r="G2406" s="750"/>
      <c r="H2406" s="56">
        <v>2013</v>
      </c>
      <c r="I2406" s="57">
        <v>15270</v>
      </c>
      <c r="J2406" s="57">
        <v>15270</v>
      </c>
    </row>
    <row r="2407" spans="4:10" hidden="1" outlineLevel="1" x14ac:dyDescent="0.45">
      <c r="D2407" s="750"/>
      <c r="E2407" s="750"/>
      <c r="F2407" s="750"/>
      <c r="G2407" s="750"/>
      <c r="H2407" s="56">
        <v>2014</v>
      </c>
      <c r="I2407" s="57">
        <v>8610</v>
      </c>
      <c r="J2407" s="57">
        <v>8610</v>
      </c>
    </row>
    <row r="2408" spans="4:10" hidden="1" outlineLevel="1" x14ac:dyDescent="0.45">
      <c r="D2408" s="750"/>
      <c r="E2408" s="750"/>
      <c r="F2408" s="750"/>
      <c r="G2408" s="750"/>
      <c r="H2408" s="56">
        <v>2015</v>
      </c>
      <c r="I2408" s="57">
        <v>14326</v>
      </c>
      <c r="J2408" s="57">
        <v>14326</v>
      </c>
    </row>
    <row r="2409" spans="4:10" hidden="1" outlineLevel="1" x14ac:dyDescent="0.45">
      <c r="D2409" s="750"/>
      <c r="E2409" s="750"/>
      <c r="F2409" s="750"/>
      <c r="G2409" s="751"/>
      <c r="H2409" s="56">
        <v>2016</v>
      </c>
      <c r="I2409" s="57">
        <v>8558</v>
      </c>
      <c r="J2409" s="57">
        <v>8558</v>
      </c>
    </row>
    <row r="2410" spans="4:10" ht="16.5" hidden="1" customHeight="1" outlineLevel="1" x14ac:dyDescent="0.45">
      <c r="D2410" s="750"/>
      <c r="E2410" s="750"/>
      <c r="F2410" s="751"/>
      <c r="G2410" s="746" t="s">
        <v>142</v>
      </c>
      <c r="H2410" s="748"/>
      <c r="I2410" s="58">
        <v>1140247</v>
      </c>
      <c r="J2410" s="58">
        <v>1140247</v>
      </c>
    </row>
    <row r="2411" spans="4:10" ht="16.5" hidden="1" customHeight="1" outlineLevel="1" x14ac:dyDescent="0.45">
      <c r="D2411" s="750"/>
      <c r="E2411" s="750"/>
      <c r="F2411" s="743">
        <v>1991</v>
      </c>
      <c r="G2411" s="744"/>
      <c r="H2411" s="745"/>
      <c r="I2411" s="60">
        <v>20894</v>
      </c>
      <c r="J2411" s="61">
        <v>20894</v>
      </c>
    </row>
    <row r="2412" spans="4:10" ht="16.5" hidden="1" customHeight="1" outlineLevel="1" x14ac:dyDescent="0.45">
      <c r="D2412" s="750"/>
      <c r="E2412" s="750"/>
      <c r="F2412" s="743">
        <v>1992</v>
      </c>
      <c r="G2412" s="744"/>
      <c r="H2412" s="745"/>
      <c r="I2412" s="60">
        <v>18459</v>
      </c>
      <c r="J2412" s="61">
        <v>18459</v>
      </c>
    </row>
    <row r="2413" spans="4:10" ht="16.5" hidden="1" customHeight="1" outlineLevel="1" x14ac:dyDescent="0.45">
      <c r="D2413" s="750"/>
      <c r="E2413" s="750"/>
      <c r="F2413" s="743">
        <v>1993</v>
      </c>
      <c r="G2413" s="744"/>
      <c r="H2413" s="745"/>
      <c r="I2413" s="60">
        <v>18829</v>
      </c>
      <c r="J2413" s="61">
        <v>18829</v>
      </c>
    </row>
    <row r="2414" spans="4:10" ht="16.5" hidden="1" customHeight="1" outlineLevel="1" x14ac:dyDescent="0.45">
      <c r="D2414" s="750"/>
      <c r="E2414" s="750"/>
      <c r="F2414" s="743">
        <v>1994</v>
      </c>
      <c r="G2414" s="744"/>
      <c r="H2414" s="745"/>
      <c r="I2414" s="60">
        <v>41626</v>
      </c>
      <c r="J2414" s="61">
        <v>41626</v>
      </c>
    </row>
    <row r="2415" spans="4:10" ht="16.5" hidden="1" customHeight="1" outlineLevel="1" x14ac:dyDescent="0.45">
      <c r="D2415" s="750"/>
      <c r="E2415" s="750"/>
      <c r="F2415" s="743">
        <v>1995</v>
      </c>
      <c r="G2415" s="744"/>
      <c r="H2415" s="745"/>
      <c r="I2415" s="60">
        <v>40492</v>
      </c>
      <c r="J2415" s="61">
        <v>40492</v>
      </c>
    </row>
    <row r="2416" spans="4:10" ht="16.5" hidden="1" customHeight="1" outlineLevel="1" x14ac:dyDescent="0.45">
      <c r="D2416" s="750"/>
      <c r="E2416" s="750"/>
      <c r="F2416" s="743">
        <v>1996</v>
      </c>
      <c r="G2416" s="744"/>
      <c r="H2416" s="745"/>
      <c r="I2416" s="60">
        <v>43757</v>
      </c>
      <c r="J2416" s="61">
        <v>43757</v>
      </c>
    </row>
    <row r="2417" spans="4:10" ht="16.5" hidden="1" customHeight="1" outlineLevel="1" x14ac:dyDescent="0.45">
      <c r="D2417" s="750"/>
      <c r="E2417" s="750"/>
      <c r="F2417" s="743">
        <v>1997</v>
      </c>
      <c r="G2417" s="744"/>
      <c r="H2417" s="745"/>
      <c r="I2417" s="60">
        <v>54822</v>
      </c>
      <c r="J2417" s="61">
        <v>54822</v>
      </c>
    </row>
    <row r="2418" spans="4:10" ht="16.5" hidden="1" customHeight="1" outlineLevel="1" x14ac:dyDescent="0.45">
      <c r="D2418" s="750"/>
      <c r="E2418" s="750"/>
      <c r="F2418" s="743">
        <v>1998</v>
      </c>
      <c r="G2418" s="744"/>
      <c r="H2418" s="745"/>
      <c r="I2418" s="60">
        <v>29732</v>
      </c>
      <c r="J2418" s="61">
        <v>29732</v>
      </c>
    </row>
    <row r="2419" spans="4:10" ht="16.5" hidden="1" customHeight="1" outlineLevel="1" x14ac:dyDescent="0.45">
      <c r="D2419" s="750"/>
      <c r="E2419" s="750"/>
      <c r="F2419" s="743">
        <v>1999</v>
      </c>
      <c r="G2419" s="744"/>
      <c r="H2419" s="745"/>
      <c r="I2419" s="60">
        <v>69842</v>
      </c>
      <c r="J2419" s="61">
        <v>69842</v>
      </c>
    </row>
    <row r="2420" spans="4:10" ht="16.5" hidden="1" customHeight="1" outlineLevel="1" x14ac:dyDescent="0.45">
      <c r="D2420" s="750"/>
      <c r="E2420" s="750"/>
      <c r="F2420" s="743">
        <v>2000</v>
      </c>
      <c r="G2420" s="744"/>
      <c r="H2420" s="745"/>
      <c r="I2420" s="60">
        <v>84968</v>
      </c>
      <c r="J2420" s="61">
        <v>84968</v>
      </c>
    </row>
    <row r="2421" spans="4:10" ht="16.5" hidden="1" customHeight="1" outlineLevel="1" x14ac:dyDescent="0.45">
      <c r="D2421" s="750"/>
      <c r="E2421" s="750"/>
      <c r="F2421" s="743">
        <v>2001</v>
      </c>
      <c r="G2421" s="744"/>
      <c r="H2421" s="745"/>
      <c r="I2421" s="60">
        <v>91762</v>
      </c>
      <c r="J2421" s="61">
        <v>91762</v>
      </c>
    </row>
    <row r="2422" spans="4:10" ht="16.5" hidden="1" customHeight="1" outlineLevel="1" x14ac:dyDescent="0.45">
      <c r="D2422" s="750"/>
      <c r="E2422" s="750"/>
      <c r="F2422" s="743">
        <v>2002</v>
      </c>
      <c r="G2422" s="744"/>
      <c r="H2422" s="745"/>
      <c r="I2422" s="60">
        <v>130578</v>
      </c>
      <c r="J2422" s="61">
        <v>130578</v>
      </c>
    </row>
    <row r="2423" spans="4:10" ht="16.5" hidden="1" customHeight="1" outlineLevel="1" x14ac:dyDescent="0.45">
      <c r="D2423" s="750"/>
      <c r="E2423" s="750"/>
      <c r="F2423" s="743">
        <v>2003</v>
      </c>
      <c r="G2423" s="744"/>
      <c r="H2423" s="745"/>
      <c r="I2423" s="60">
        <v>130343</v>
      </c>
      <c r="J2423" s="61">
        <v>130343</v>
      </c>
    </row>
    <row r="2424" spans="4:10" ht="16.5" hidden="1" customHeight="1" outlineLevel="1" x14ac:dyDescent="0.45">
      <c r="D2424" s="750"/>
      <c r="E2424" s="750"/>
      <c r="F2424" s="743">
        <v>2004</v>
      </c>
      <c r="G2424" s="744"/>
      <c r="H2424" s="745"/>
      <c r="I2424" s="60">
        <v>100481</v>
      </c>
      <c r="J2424" s="61">
        <v>100481</v>
      </c>
    </row>
    <row r="2425" spans="4:10" ht="16.5" hidden="1" customHeight="1" outlineLevel="1" x14ac:dyDescent="0.45">
      <c r="D2425" s="750"/>
      <c r="E2425" s="750"/>
      <c r="F2425" s="743">
        <v>2005</v>
      </c>
      <c r="G2425" s="744"/>
      <c r="H2425" s="745"/>
      <c r="I2425" s="60">
        <v>103861</v>
      </c>
      <c r="J2425" s="61">
        <v>103861</v>
      </c>
    </row>
    <row r="2426" spans="4:10" ht="16.5" hidden="1" customHeight="1" outlineLevel="1" x14ac:dyDescent="0.45">
      <c r="D2426" s="750"/>
      <c r="E2426" s="750"/>
      <c r="F2426" s="743">
        <v>2006</v>
      </c>
      <c r="G2426" s="744"/>
      <c r="H2426" s="745"/>
      <c r="I2426" s="60">
        <v>95138</v>
      </c>
      <c r="J2426" s="61">
        <v>95138</v>
      </c>
    </row>
    <row r="2427" spans="4:10" ht="16.5" hidden="1" customHeight="1" outlineLevel="1" x14ac:dyDescent="0.45">
      <c r="D2427" s="750"/>
      <c r="E2427" s="750"/>
      <c r="F2427" s="743">
        <v>2007</v>
      </c>
      <c r="G2427" s="744"/>
      <c r="H2427" s="745"/>
      <c r="I2427" s="60">
        <v>103942</v>
      </c>
      <c r="J2427" s="61">
        <v>103942</v>
      </c>
    </row>
    <row r="2428" spans="4:10" ht="16.5" hidden="1" customHeight="1" outlineLevel="1" x14ac:dyDescent="0.45">
      <c r="D2428" s="750"/>
      <c r="E2428" s="750"/>
      <c r="F2428" s="743">
        <v>2008</v>
      </c>
      <c r="G2428" s="744"/>
      <c r="H2428" s="745"/>
      <c r="I2428" s="60">
        <v>63889</v>
      </c>
      <c r="J2428" s="61">
        <v>63889</v>
      </c>
    </row>
    <row r="2429" spans="4:10" ht="16.5" hidden="1" customHeight="1" outlineLevel="1" x14ac:dyDescent="0.45">
      <c r="D2429" s="750"/>
      <c r="E2429" s="750"/>
      <c r="F2429" s="743">
        <v>2009</v>
      </c>
      <c r="G2429" s="744"/>
      <c r="H2429" s="745"/>
      <c r="I2429" s="60">
        <v>26890</v>
      </c>
      <c r="J2429" s="61">
        <v>26890</v>
      </c>
    </row>
    <row r="2430" spans="4:10" ht="16.5" hidden="1" customHeight="1" outlineLevel="1" x14ac:dyDescent="0.45">
      <c r="D2430" s="750"/>
      <c r="E2430" s="750"/>
      <c r="F2430" s="743">
        <v>2010</v>
      </c>
      <c r="G2430" s="744"/>
      <c r="H2430" s="745"/>
      <c r="I2430" s="60">
        <v>67324</v>
      </c>
      <c r="J2430" s="61">
        <v>67324</v>
      </c>
    </row>
    <row r="2431" spans="4:10" ht="16.5" hidden="1" customHeight="1" outlineLevel="1" x14ac:dyDescent="0.45">
      <c r="D2431" s="750"/>
      <c r="E2431" s="750"/>
      <c r="F2431" s="743">
        <v>2011</v>
      </c>
      <c r="G2431" s="744"/>
      <c r="H2431" s="745"/>
      <c r="I2431" s="60">
        <v>101920</v>
      </c>
      <c r="J2431" s="61">
        <v>101920</v>
      </c>
    </row>
    <row r="2432" spans="4:10" ht="16.5" hidden="1" customHeight="1" outlineLevel="1" x14ac:dyDescent="0.45">
      <c r="D2432" s="750"/>
      <c r="E2432" s="750"/>
      <c r="F2432" s="743">
        <v>2012</v>
      </c>
      <c r="G2432" s="744"/>
      <c r="H2432" s="745"/>
      <c r="I2432" s="60">
        <v>112303</v>
      </c>
      <c r="J2432" s="61">
        <v>112303</v>
      </c>
    </row>
    <row r="2433" spans="4:10" ht="16.5" hidden="1" customHeight="1" outlineLevel="1" x14ac:dyDescent="0.45">
      <c r="D2433" s="750"/>
      <c r="E2433" s="750"/>
      <c r="F2433" s="743">
        <v>2013</v>
      </c>
      <c r="G2433" s="744"/>
      <c r="H2433" s="745"/>
      <c r="I2433" s="60">
        <v>124305</v>
      </c>
      <c r="J2433" s="61">
        <v>124305</v>
      </c>
    </row>
    <row r="2434" spans="4:10" ht="16.5" hidden="1" customHeight="1" outlineLevel="1" x14ac:dyDescent="0.45">
      <c r="D2434" s="750"/>
      <c r="E2434" s="750"/>
      <c r="F2434" s="743">
        <v>2014</v>
      </c>
      <c r="G2434" s="744"/>
      <c r="H2434" s="745"/>
      <c r="I2434" s="60">
        <v>122728</v>
      </c>
      <c r="J2434" s="61">
        <v>122728</v>
      </c>
    </row>
    <row r="2435" spans="4:10" ht="16.5" hidden="1" customHeight="1" outlineLevel="1" x14ac:dyDescent="0.45">
      <c r="D2435" s="750"/>
      <c r="E2435" s="750"/>
      <c r="F2435" s="743">
        <v>2015</v>
      </c>
      <c r="G2435" s="744"/>
      <c r="H2435" s="745"/>
      <c r="I2435" s="60">
        <v>134899</v>
      </c>
      <c r="J2435" s="61">
        <v>134899</v>
      </c>
    </row>
    <row r="2436" spans="4:10" ht="16.5" hidden="1" customHeight="1" outlineLevel="1" x14ac:dyDescent="0.45">
      <c r="D2436" s="750"/>
      <c r="E2436" s="750"/>
      <c r="F2436" s="743">
        <v>2016</v>
      </c>
      <c r="G2436" s="744"/>
      <c r="H2436" s="745"/>
      <c r="I2436" s="60">
        <v>45005</v>
      </c>
      <c r="J2436" s="61">
        <v>45005</v>
      </c>
    </row>
    <row r="2437" spans="4:10" ht="16.5" hidden="1" customHeight="1" outlineLevel="1" x14ac:dyDescent="0.45">
      <c r="D2437" s="750"/>
      <c r="E2437" s="750"/>
      <c r="F2437" s="746" t="s">
        <v>145</v>
      </c>
      <c r="G2437" s="747"/>
      <c r="H2437" s="748"/>
      <c r="I2437" s="58">
        <v>1978789</v>
      </c>
      <c r="J2437" s="58">
        <v>1978789</v>
      </c>
    </row>
    <row r="2438" spans="4:10" hidden="1" outlineLevel="1" x14ac:dyDescent="0.45">
      <c r="D2438" s="750"/>
      <c r="E2438" s="750"/>
      <c r="F2438" s="749" t="s">
        <v>144</v>
      </c>
      <c r="G2438" s="749" t="s">
        <v>476</v>
      </c>
      <c r="H2438" s="56">
        <v>2012</v>
      </c>
      <c r="I2438" s="57">
        <v>1302</v>
      </c>
      <c r="J2438" s="57">
        <v>1302</v>
      </c>
    </row>
    <row r="2439" spans="4:10" hidden="1" outlineLevel="1" x14ac:dyDescent="0.45">
      <c r="D2439" s="750"/>
      <c r="E2439" s="750"/>
      <c r="F2439" s="750"/>
      <c r="G2439" s="750"/>
      <c r="H2439" s="56">
        <v>2013</v>
      </c>
      <c r="I2439" s="57">
        <v>15778</v>
      </c>
      <c r="J2439" s="57">
        <v>15778</v>
      </c>
    </row>
    <row r="2440" spans="4:10" hidden="1" outlineLevel="1" x14ac:dyDescent="0.45">
      <c r="D2440" s="750"/>
      <c r="E2440" s="750"/>
      <c r="F2440" s="750"/>
      <c r="G2440" s="750"/>
      <c r="H2440" s="56">
        <v>2014</v>
      </c>
      <c r="I2440" s="57">
        <v>15054</v>
      </c>
      <c r="J2440" s="57">
        <v>15054</v>
      </c>
    </row>
    <row r="2441" spans="4:10" hidden="1" outlineLevel="1" x14ac:dyDescent="0.45">
      <c r="D2441" s="750"/>
      <c r="E2441" s="750"/>
      <c r="F2441" s="750"/>
      <c r="G2441" s="750"/>
      <c r="H2441" s="56">
        <v>2015</v>
      </c>
      <c r="I2441" s="57">
        <v>5882</v>
      </c>
      <c r="J2441" s="57">
        <v>5882</v>
      </c>
    </row>
    <row r="2442" spans="4:10" hidden="1" outlineLevel="1" x14ac:dyDescent="0.45">
      <c r="D2442" s="750"/>
      <c r="E2442" s="750"/>
      <c r="F2442" s="750"/>
      <c r="G2442" s="751"/>
      <c r="H2442" s="56">
        <v>2016</v>
      </c>
      <c r="I2442" s="59">
        <v>90</v>
      </c>
      <c r="J2442" s="59">
        <v>90</v>
      </c>
    </row>
    <row r="2443" spans="4:10" ht="16.5" hidden="1" customHeight="1" outlineLevel="1" x14ac:dyDescent="0.45">
      <c r="D2443" s="750"/>
      <c r="E2443" s="750"/>
      <c r="F2443" s="750"/>
      <c r="G2443" s="746" t="s">
        <v>142</v>
      </c>
      <c r="H2443" s="748"/>
      <c r="I2443" s="58">
        <v>38106</v>
      </c>
      <c r="J2443" s="58">
        <v>38106</v>
      </c>
    </row>
    <row r="2444" spans="4:10" hidden="1" outlineLevel="1" x14ac:dyDescent="0.45">
      <c r="D2444" s="750"/>
      <c r="E2444" s="750"/>
      <c r="F2444" s="750"/>
      <c r="G2444" s="749" t="s">
        <v>477</v>
      </c>
      <c r="H2444" s="56">
        <v>2004</v>
      </c>
      <c r="I2444" s="57">
        <v>15739</v>
      </c>
      <c r="J2444" s="57">
        <v>15739</v>
      </c>
    </row>
    <row r="2445" spans="4:10" hidden="1" outlineLevel="1" x14ac:dyDescent="0.45">
      <c r="D2445" s="750"/>
      <c r="E2445" s="750"/>
      <c r="F2445" s="750"/>
      <c r="G2445" s="750"/>
      <c r="H2445" s="56">
        <v>2005</v>
      </c>
      <c r="I2445" s="57">
        <v>16574</v>
      </c>
      <c r="J2445" s="57">
        <v>16574</v>
      </c>
    </row>
    <row r="2446" spans="4:10" hidden="1" outlineLevel="1" x14ac:dyDescent="0.45">
      <c r="D2446" s="750"/>
      <c r="E2446" s="750"/>
      <c r="F2446" s="750"/>
      <c r="G2446" s="750"/>
      <c r="H2446" s="56">
        <v>2006</v>
      </c>
      <c r="I2446" s="57">
        <v>9867</v>
      </c>
      <c r="J2446" s="57">
        <v>9867</v>
      </c>
    </row>
    <row r="2447" spans="4:10" hidden="1" outlineLevel="1" x14ac:dyDescent="0.45">
      <c r="D2447" s="750"/>
      <c r="E2447" s="750"/>
      <c r="F2447" s="750"/>
      <c r="G2447" s="750"/>
      <c r="H2447" s="56">
        <v>2007</v>
      </c>
      <c r="I2447" s="57">
        <v>9344</v>
      </c>
      <c r="J2447" s="57">
        <v>9344</v>
      </c>
    </row>
    <row r="2448" spans="4:10" hidden="1" outlineLevel="1" x14ac:dyDescent="0.45">
      <c r="D2448" s="750"/>
      <c r="E2448" s="750"/>
      <c r="F2448" s="750"/>
      <c r="G2448" s="750"/>
      <c r="H2448" s="56">
        <v>2008</v>
      </c>
      <c r="I2448" s="57">
        <v>4158</v>
      </c>
      <c r="J2448" s="57">
        <v>4158</v>
      </c>
    </row>
    <row r="2449" spans="4:10" hidden="1" outlineLevel="1" x14ac:dyDescent="0.45">
      <c r="D2449" s="750"/>
      <c r="E2449" s="750"/>
      <c r="F2449" s="750"/>
      <c r="G2449" s="750"/>
      <c r="H2449" s="56">
        <v>2009</v>
      </c>
      <c r="I2449" s="57">
        <v>2624</v>
      </c>
      <c r="J2449" s="57">
        <v>2624</v>
      </c>
    </row>
    <row r="2450" spans="4:10" hidden="1" outlineLevel="1" x14ac:dyDescent="0.45">
      <c r="D2450" s="750"/>
      <c r="E2450" s="750"/>
      <c r="F2450" s="750"/>
      <c r="G2450" s="750"/>
      <c r="H2450" s="56">
        <v>2010</v>
      </c>
      <c r="I2450" s="57">
        <v>4458</v>
      </c>
      <c r="J2450" s="57">
        <v>4458</v>
      </c>
    </row>
    <row r="2451" spans="4:10" hidden="1" outlineLevel="1" x14ac:dyDescent="0.45">
      <c r="D2451" s="750"/>
      <c r="E2451" s="750"/>
      <c r="F2451" s="750"/>
      <c r="G2451" s="750"/>
      <c r="H2451" s="56">
        <v>2011</v>
      </c>
      <c r="I2451" s="57">
        <v>4010</v>
      </c>
      <c r="J2451" s="57">
        <v>4010</v>
      </c>
    </row>
    <row r="2452" spans="4:10" hidden="1" outlineLevel="1" x14ac:dyDescent="0.45">
      <c r="D2452" s="750"/>
      <c r="E2452" s="750"/>
      <c r="F2452" s="750"/>
      <c r="G2452" s="750"/>
      <c r="H2452" s="56">
        <v>2012</v>
      </c>
      <c r="I2452" s="59">
        <v>960</v>
      </c>
      <c r="J2452" s="59">
        <v>960</v>
      </c>
    </row>
    <row r="2453" spans="4:10" hidden="1" outlineLevel="1" x14ac:dyDescent="0.45">
      <c r="D2453" s="750"/>
      <c r="E2453" s="750"/>
      <c r="F2453" s="750"/>
      <c r="G2453" s="750"/>
      <c r="H2453" s="56">
        <v>2013</v>
      </c>
      <c r="I2453" s="59">
        <v>3</v>
      </c>
      <c r="J2453" s="59">
        <v>3</v>
      </c>
    </row>
    <row r="2454" spans="4:10" hidden="1" outlineLevel="1" x14ac:dyDescent="0.45">
      <c r="D2454" s="750"/>
      <c r="E2454" s="750"/>
      <c r="F2454" s="750"/>
      <c r="G2454" s="750"/>
      <c r="H2454" s="56">
        <v>2014</v>
      </c>
      <c r="I2454" s="59">
        <v>19</v>
      </c>
      <c r="J2454" s="59">
        <v>19</v>
      </c>
    </row>
    <row r="2455" spans="4:10" hidden="1" outlineLevel="1" x14ac:dyDescent="0.45">
      <c r="D2455" s="750"/>
      <c r="E2455" s="750"/>
      <c r="F2455" s="750"/>
      <c r="G2455" s="750"/>
      <c r="H2455" s="56">
        <v>2015</v>
      </c>
      <c r="I2455" s="57">
        <v>3493</v>
      </c>
      <c r="J2455" s="57">
        <v>3493</v>
      </c>
    </row>
    <row r="2456" spans="4:10" hidden="1" outlineLevel="1" x14ac:dyDescent="0.45">
      <c r="D2456" s="750"/>
      <c r="E2456" s="750"/>
      <c r="F2456" s="750"/>
      <c r="G2456" s="751"/>
      <c r="H2456" s="56">
        <v>2016</v>
      </c>
      <c r="I2456" s="57">
        <v>2363</v>
      </c>
      <c r="J2456" s="57">
        <v>2363</v>
      </c>
    </row>
    <row r="2457" spans="4:10" ht="16.5" hidden="1" customHeight="1" outlineLevel="1" x14ac:dyDescent="0.45">
      <c r="D2457" s="750"/>
      <c r="E2457" s="750"/>
      <c r="F2457" s="751"/>
      <c r="G2457" s="746" t="s">
        <v>142</v>
      </c>
      <c r="H2457" s="748"/>
      <c r="I2457" s="58">
        <v>73612</v>
      </c>
      <c r="J2457" s="58">
        <v>73612</v>
      </c>
    </row>
    <row r="2458" spans="4:10" ht="16.5" hidden="1" customHeight="1" outlineLevel="1" x14ac:dyDescent="0.45">
      <c r="D2458" s="750"/>
      <c r="E2458" s="750"/>
      <c r="F2458" s="743">
        <v>1991</v>
      </c>
      <c r="G2458" s="744"/>
      <c r="H2458" s="745"/>
      <c r="I2458" s="63">
        <v>0</v>
      </c>
      <c r="J2458" s="64">
        <v>0</v>
      </c>
    </row>
    <row r="2459" spans="4:10" ht="16.5" hidden="1" customHeight="1" outlineLevel="1" x14ac:dyDescent="0.45">
      <c r="D2459" s="750"/>
      <c r="E2459" s="750"/>
      <c r="F2459" s="743">
        <v>1992</v>
      </c>
      <c r="G2459" s="744"/>
      <c r="H2459" s="745"/>
      <c r="I2459" s="63">
        <v>0</v>
      </c>
      <c r="J2459" s="64">
        <v>0</v>
      </c>
    </row>
    <row r="2460" spans="4:10" ht="16.5" hidden="1" customHeight="1" outlineLevel="1" x14ac:dyDescent="0.45">
      <c r="D2460" s="750"/>
      <c r="E2460" s="750"/>
      <c r="F2460" s="743">
        <v>1993</v>
      </c>
      <c r="G2460" s="744"/>
      <c r="H2460" s="745"/>
      <c r="I2460" s="63">
        <v>0</v>
      </c>
      <c r="J2460" s="64">
        <v>0</v>
      </c>
    </row>
    <row r="2461" spans="4:10" ht="16.5" hidden="1" customHeight="1" outlineLevel="1" x14ac:dyDescent="0.45">
      <c r="D2461" s="750"/>
      <c r="E2461" s="750"/>
      <c r="F2461" s="743">
        <v>1994</v>
      </c>
      <c r="G2461" s="744"/>
      <c r="H2461" s="745"/>
      <c r="I2461" s="63">
        <v>0</v>
      </c>
      <c r="J2461" s="64">
        <v>0</v>
      </c>
    </row>
    <row r="2462" spans="4:10" ht="16.5" hidden="1" customHeight="1" outlineLevel="1" x14ac:dyDescent="0.45">
      <c r="D2462" s="750"/>
      <c r="E2462" s="750"/>
      <c r="F2462" s="743">
        <v>1995</v>
      </c>
      <c r="G2462" s="744"/>
      <c r="H2462" s="745"/>
      <c r="I2462" s="63">
        <v>0</v>
      </c>
      <c r="J2462" s="64">
        <v>0</v>
      </c>
    </row>
    <row r="2463" spans="4:10" ht="16.5" hidden="1" customHeight="1" outlineLevel="1" x14ac:dyDescent="0.45">
      <c r="D2463" s="750"/>
      <c r="E2463" s="750"/>
      <c r="F2463" s="743">
        <v>1996</v>
      </c>
      <c r="G2463" s="744"/>
      <c r="H2463" s="745"/>
      <c r="I2463" s="63">
        <v>0</v>
      </c>
      <c r="J2463" s="64">
        <v>0</v>
      </c>
    </row>
    <row r="2464" spans="4:10" ht="16.5" hidden="1" customHeight="1" outlineLevel="1" x14ac:dyDescent="0.45">
      <c r="D2464" s="750"/>
      <c r="E2464" s="750"/>
      <c r="F2464" s="743">
        <v>1997</v>
      </c>
      <c r="G2464" s="744"/>
      <c r="H2464" s="745"/>
      <c r="I2464" s="63">
        <v>0</v>
      </c>
      <c r="J2464" s="64">
        <v>0</v>
      </c>
    </row>
    <row r="2465" spans="4:10" ht="16.5" hidden="1" customHeight="1" outlineLevel="1" x14ac:dyDescent="0.45">
      <c r="D2465" s="750"/>
      <c r="E2465" s="750"/>
      <c r="F2465" s="743">
        <v>1998</v>
      </c>
      <c r="G2465" s="744"/>
      <c r="H2465" s="745"/>
      <c r="I2465" s="63">
        <v>0</v>
      </c>
      <c r="J2465" s="64">
        <v>0</v>
      </c>
    </row>
    <row r="2466" spans="4:10" ht="16.5" hidden="1" customHeight="1" outlineLevel="1" x14ac:dyDescent="0.45">
      <c r="D2466" s="750"/>
      <c r="E2466" s="750"/>
      <c r="F2466" s="743">
        <v>1999</v>
      </c>
      <c r="G2466" s="744"/>
      <c r="H2466" s="745"/>
      <c r="I2466" s="63">
        <v>0</v>
      </c>
      <c r="J2466" s="64">
        <v>0</v>
      </c>
    </row>
    <row r="2467" spans="4:10" ht="16.5" hidden="1" customHeight="1" outlineLevel="1" x14ac:dyDescent="0.45">
      <c r="D2467" s="750"/>
      <c r="E2467" s="750"/>
      <c r="F2467" s="743">
        <v>2000</v>
      </c>
      <c r="G2467" s="744"/>
      <c r="H2467" s="745"/>
      <c r="I2467" s="63">
        <v>0</v>
      </c>
      <c r="J2467" s="64">
        <v>0</v>
      </c>
    </row>
    <row r="2468" spans="4:10" ht="16.5" hidden="1" customHeight="1" outlineLevel="1" x14ac:dyDescent="0.45">
      <c r="D2468" s="750"/>
      <c r="E2468" s="750"/>
      <c r="F2468" s="743">
        <v>2001</v>
      </c>
      <c r="G2468" s="744"/>
      <c r="H2468" s="745"/>
      <c r="I2468" s="63">
        <v>0</v>
      </c>
      <c r="J2468" s="64">
        <v>0</v>
      </c>
    </row>
    <row r="2469" spans="4:10" ht="16.5" hidden="1" customHeight="1" outlineLevel="1" x14ac:dyDescent="0.45">
      <c r="D2469" s="750"/>
      <c r="E2469" s="750"/>
      <c r="F2469" s="743">
        <v>2002</v>
      </c>
      <c r="G2469" s="744"/>
      <c r="H2469" s="745"/>
      <c r="I2469" s="63">
        <v>0</v>
      </c>
      <c r="J2469" s="64">
        <v>0</v>
      </c>
    </row>
    <row r="2470" spans="4:10" ht="16.5" hidden="1" customHeight="1" outlineLevel="1" x14ac:dyDescent="0.45">
      <c r="D2470" s="750"/>
      <c r="E2470" s="750"/>
      <c r="F2470" s="743">
        <v>2003</v>
      </c>
      <c r="G2470" s="744"/>
      <c r="H2470" s="745"/>
      <c r="I2470" s="63">
        <v>0</v>
      </c>
      <c r="J2470" s="64">
        <v>0</v>
      </c>
    </row>
    <row r="2471" spans="4:10" ht="16.5" hidden="1" customHeight="1" outlineLevel="1" x14ac:dyDescent="0.45">
      <c r="D2471" s="750"/>
      <c r="E2471" s="750"/>
      <c r="F2471" s="743">
        <v>2004</v>
      </c>
      <c r="G2471" s="744"/>
      <c r="H2471" s="745"/>
      <c r="I2471" s="60">
        <v>15739</v>
      </c>
      <c r="J2471" s="61">
        <v>15739</v>
      </c>
    </row>
    <row r="2472" spans="4:10" ht="16.5" hidden="1" customHeight="1" outlineLevel="1" x14ac:dyDescent="0.45">
      <c r="D2472" s="750"/>
      <c r="E2472" s="750"/>
      <c r="F2472" s="743">
        <v>2005</v>
      </c>
      <c r="G2472" s="744"/>
      <c r="H2472" s="745"/>
      <c r="I2472" s="60">
        <v>16574</v>
      </c>
      <c r="J2472" s="61">
        <v>16574</v>
      </c>
    </row>
    <row r="2473" spans="4:10" ht="16.5" hidden="1" customHeight="1" outlineLevel="1" x14ac:dyDescent="0.45">
      <c r="D2473" s="750"/>
      <c r="E2473" s="750"/>
      <c r="F2473" s="743">
        <v>2006</v>
      </c>
      <c r="G2473" s="744"/>
      <c r="H2473" s="745"/>
      <c r="I2473" s="60">
        <v>9867</v>
      </c>
      <c r="J2473" s="61">
        <v>9867</v>
      </c>
    </row>
    <row r="2474" spans="4:10" ht="16.5" hidden="1" customHeight="1" outlineLevel="1" x14ac:dyDescent="0.45">
      <c r="D2474" s="750"/>
      <c r="E2474" s="750"/>
      <c r="F2474" s="743">
        <v>2007</v>
      </c>
      <c r="G2474" s="744"/>
      <c r="H2474" s="745"/>
      <c r="I2474" s="60">
        <v>9344</v>
      </c>
      <c r="J2474" s="61">
        <v>9344</v>
      </c>
    </row>
    <row r="2475" spans="4:10" ht="16.5" hidden="1" customHeight="1" outlineLevel="1" x14ac:dyDescent="0.45">
      <c r="D2475" s="750"/>
      <c r="E2475" s="750"/>
      <c r="F2475" s="743">
        <v>2008</v>
      </c>
      <c r="G2475" s="744"/>
      <c r="H2475" s="745"/>
      <c r="I2475" s="60">
        <v>4158</v>
      </c>
      <c r="J2475" s="61">
        <v>4158</v>
      </c>
    </row>
    <row r="2476" spans="4:10" ht="16.5" hidden="1" customHeight="1" outlineLevel="1" x14ac:dyDescent="0.45">
      <c r="D2476" s="750"/>
      <c r="E2476" s="750"/>
      <c r="F2476" s="743">
        <v>2009</v>
      </c>
      <c r="G2476" s="744"/>
      <c r="H2476" s="745"/>
      <c r="I2476" s="60">
        <v>2624</v>
      </c>
      <c r="J2476" s="61">
        <v>2624</v>
      </c>
    </row>
    <row r="2477" spans="4:10" ht="16.5" hidden="1" customHeight="1" outlineLevel="1" x14ac:dyDescent="0.45">
      <c r="D2477" s="750"/>
      <c r="E2477" s="750"/>
      <c r="F2477" s="743">
        <v>2010</v>
      </c>
      <c r="G2477" s="744"/>
      <c r="H2477" s="745"/>
      <c r="I2477" s="60">
        <v>4458</v>
      </c>
      <c r="J2477" s="61">
        <v>4458</v>
      </c>
    </row>
    <row r="2478" spans="4:10" ht="16.5" hidden="1" customHeight="1" outlineLevel="1" x14ac:dyDescent="0.45">
      <c r="D2478" s="750"/>
      <c r="E2478" s="750"/>
      <c r="F2478" s="743">
        <v>2011</v>
      </c>
      <c r="G2478" s="744"/>
      <c r="H2478" s="745"/>
      <c r="I2478" s="60">
        <v>4010</v>
      </c>
      <c r="J2478" s="61">
        <v>4010</v>
      </c>
    </row>
    <row r="2479" spans="4:10" ht="16.5" hidden="1" customHeight="1" outlineLevel="1" x14ac:dyDescent="0.45">
      <c r="D2479" s="750"/>
      <c r="E2479" s="750"/>
      <c r="F2479" s="743">
        <v>2012</v>
      </c>
      <c r="G2479" s="744"/>
      <c r="H2479" s="745"/>
      <c r="I2479" s="60">
        <v>2262</v>
      </c>
      <c r="J2479" s="61">
        <v>2262</v>
      </c>
    </row>
    <row r="2480" spans="4:10" ht="16.5" hidden="1" customHeight="1" outlineLevel="1" x14ac:dyDescent="0.45">
      <c r="D2480" s="750"/>
      <c r="E2480" s="750"/>
      <c r="F2480" s="743">
        <v>2013</v>
      </c>
      <c r="G2480" s="744"/>
      <c r="H2480" s="745"/>
      <c r="I2480" s="60">
        <v>15781</v>
      </c>
      <c r="J2480" s="61">
        <v>15781</v>
      </c>
    </row>
    <row r="2481" spans="4:10" ht="16.5" hidden="1" customHeight="1" outlineLevel="1" x14ac:dyDescent="0.45">
      <c r="D2481" s="750"/>
      <c r="E2481" s="750"/>
      <c r="F2481" s="743">
        <v>2014</v>
      </c>
      <c r="G2481" s="744"/>
      <c r="H2481" s="745"/>
      <c r="I2481" s="60">
        <v>15073</v>
      </c>
      <c r="J2481" s="61">
        <v>15073</v>
      </c>
    </row>
    <row r="2482" spans="4:10" ht="16.5" hidden="1" customHeight="1" outlineLevel="1" x14ac:dyDescent="0.45">
      <c r="D2482" s="750"/>
      <c r="E2482" s="750"/>
      <c r="F2482" s="743">
        <v>2015</v>
      </c>
      <c r="G2482" s="744"/>
      <c r="H2482" s="745"/>
      <c r="I2482" s="60">
        <v>9375</v>
      </c>
      <c r="J2482" s="61">
        <v>9375</v>
      </c>
    </row>
    <row r="2483" spans="4:10" ht="16.5" hidden="1" customHeight="1" outlineLevel="1" x14ac:dyDescent="0.45">
      <c r="D2483" s="750"/>
      <c r="E2483" s="750"/>
      <c r="F2483" s="743">
        <v>2016</v>
      </c>
      <c r="G2483" s="744"/>
      <c r="H2483" s="745"/>
      <c r="I2483" s="60">
        <v>2453</v>
      </c>
      <c r="J2483" s="61">
        <v>2453</v>
      </c>
    </row>
    <row r="2484" spans="4:10" ht="16.5" hidden="1" customHeight="1" outlineLevel="1" x14ac:dyDescent="0.45">
      <c r="D2484" s="750"/>
      <c r="E2484" s="751"/>
      <c r="F2484" s="746" t="s">
        <v>145</v>
      </c>
      <c r="G2484" s="747"/>
      <c r="H2484" s="748"/>
      <c r="I2484" s="58">
        <v>111718</v>
      </c>
      <c r="J2484" s="58">
        <v>111718</v>
      </c>
    </row>
    <row r="2485" spans="4:10" ht="16.5" hidden="1" customHeight="1" outlineLevel="1" x14ac:dyDescent="0.45">
      <c r="D2485" s="750"/>
      <c r="E2485" s="743">
        <v>1991</v>
      </c>
      <c r="F2485" s="744"/>
      <c r="G2485" s="744"/>
      <c r="H2485" s="745"/>
      <c r="I2485" s="60">
        <v>20894</v>
      </c>
      <c r="J2485" s="61">
        <v>20894</v>
      </c>
    </row>
    <row r="2486" spans="4:10" ht="16.5" hidden="1" customHeight="1" outlineLevel="1" x14ac:dyDescent="0.45">
      <c r="D2486" s="750"/>
      <c r="E2486" s="743">
        <v>1992</v>
      </c>
      <c r="F2486" s="744"/>
      <c r="G2486" s="744"/>
      <c r="H2486" s="745"/>
      <c r="I2486" s="60">
        <v>18507</v>
      </c>
      <c r="J2486" s="61">
        <v>18507</v>
      </c>
    </row>
    <row r="2487" spans="4:10" ht="16.5" hidden="1" customHeight="1" outlineLevel="1" x14ac:dyDescent="0.45">
      <c r="D2487" s="750"/>
      <c r="E2487" s="743">
        <v>1993</v>
      </c>
      <c r="F2487" s="744"/>
      <c r="G2487" s="744"/>
      <c r="H2487" s="745"/>
      <c r="I2487" s="60">
        <v>18856</v>
      </c>
      <c r="J2487" s="61">
        <v>18856</v>
      </c>
    </row>
    <row r="2488" spans="4:10" ht="16.5" hidden="1" customHeight="1" outlineLevel="1" x14ac:dyDescent="0.45">
      <c r="D2488" s="750"/>
      <c r="E2488" s="743">
        <v>1994</v>
      </c>
      <c r="F2488" s="744"/>
      <c r="G2488" s="744"/>
      <c r="H2488" s="745"/>
      <c r="I2488" s="60">
        <v>41629</v>
      </c>
      <c r="J2488" s="61">
        <v>41629</v>
      </c>
    </row>
    <row r="2489" spans="4:10" ht="16.5" hidden="1" customHeight="1" outlineLevel="1" x14ac:dyDescent="0.45">
      <c r="D2489" s="750"/>
      <c r="E2489" s="743">
        <v>1995</v>
      </c>
      <c r="F2489" s="744"/>
      <c r="G2489" s="744"/>
      <c r="H2489" s="745"/>
      <c r="I2489" s="60">
        <v>40492</v>
      </c>
      <c r="J2489" s="61">
        <v>40492</v>
      </c>
    </row>
    <row r="2490" spans="4:10" ht="16.5" hidden="1" customHeight="1" outlineLevel="1" x14ac:dyDescent="0.45">
      <c r="D2490" s="750"/>
      <c r="E2490" s="743">
        <v>1996</v>
      </c>
      <c r="F2490" s="744"/>
      <c r="G2490" s="744"/>
      <c r="H2490" s="745"/>
      <c r="I2490" s="60">
        <v>43757</v>
      </c>
      <c r="J2490" s="61">
        <v>43757</v>
      </c>
    </row>
    <row r="2491" spans="4:10" ht="16.5" hidden="1" customHeight="1" outlineLevel="1" x14ac:dyDescent="0.45">
      <c r="D2491" s="750"/>
      <c r="E2491" s="743">
        <v>1997</v>
      </c>
      <c r="F2491" s="744"/>
      <c r="G2491" s="744"/>
      <c r="H2491" s="745"/>
      <c r="I2491" s="60">
        <v>56329</v>
      </c>
      <c r="J2491" s="61">
        <v>56329</v>
      </c>
    </row>
    <row r="2492" spans="4:10" ht="16.5" hidden="1" customHeight="1" outlineLevel="1" x14ac:dyDescent="0.45">
      <c r="D2492" s="750"/>
      <c r="E2492" s="743">
        <v>1998</v>
      </c>
      <c r="F2492" s="744"/>
      <c r="G2492" s="744"/>
      <c r="H2492" s="745"/>
      <c r="I2492" s="60">
        <v>32643</v>
      </c>
      <c r="J2492" s="61">
        <v>32643</v>
      </c>
    </row>
    <row r="2493" spans="4:10" ht="16.5" hidden="1" customHeight="1" outlineLevel="1" x14ac:dyDescent="0.45">
      <c r="D2493" s="750"/>
      <c r="E2493" s="743">
        <v>1999</v>
      </c>
      <c r="F2493" s="744"/>
      <c r="G2493" s="744"/>
      <c r="H2493" s="745"/>
      <c r="I2493" s="60">
        <v>74412</v>
      </c>
      <c r="J2493" s="61">
        <v>74412</v>
      </c>
    </row>
    <row r="2494" spans="4:10" ht="16.5" hidden="1" customHeight="1" outlineLevel="1" x14ac:dyDescent="0.45">
      <c r="D2494" s="750"/>
      <c r="E2494" s="743">
        <v>2000</v>
      </c>
      <c r="F2494" s="744"/>
      <c r="G2494" s="744"/>
      <c r="H2494" s="745"/>
      <c r="I2494" s="60">
        <v>91215</v>
      </c>
      <c r="J2494" s="61">
        <v>91215</v>
      </c>
    </row>
    <row r="2495" spans="4:10" ht="16.5" hidden="1" customHeight="1" outlineLevel="1" x14ac:dyDescent="0.45">
      <c r="D2495" s="750"/>
      <c r="E2495" s="743">
        <v>2001</v>
      </c>
      <c r="F2495" s="744"/>
      <c r="G2495" s="744"/>
      <c r="H2495" s="745"/>
      <c r="I2495" s="60">
        <v>100050</v>
      </c>
      <c r="J2495" s="61">
        <v>100050</v>
      </c>
    </row>
    <row r="2496" spans="4:10" ht="16.5" hidden="1" customHeight="1" outlineLevel="1" x14ac:dyDescent="0.45">
      <c r="D2496" s="750"/>
      <c r="E2496" s="743">
        <v>2002</v>
      </c>
      <c r="F2496" s="744"/>
      <c r="G2496" s="744"/>
      <c r="H2496" s="745"/>
      <c r="I2496" s="60">
        <v>142654</v>
      </c>
      <c r="J2496" s="61">
        <v>142654</v>
      </c>
    </row>
    <row r="2497" spans="4:10" ht="16.5" hidden="1" customHeight="1" outlineLevel="1" x14ac:dyDescent="0.45">
      <c r="D2497" s="750"/>
      <c r="E2497" s="743">
        <v>2003</v>
      </c>
      <c r="F2497" s="744"/>
      <c r="G2497" s="744"/>
      <c r="H2497" s="745"/>
      <c r="I2497" s="60">
        <v>143134</v>
      </c>
      <c r="J2497" s="61">
        <v>143134</v>
      </c>
    </row>
    <row r="2498" spans="4:10" ht="16.5" hidden="1" customHeight="1" outlineLevel="1" x14ac:dyDescent="0.45">
      <c r="D2498" s="750"/>
      <c r="E2498" s="743">
        <v>2004</v>
      </c>
      <c r="F2498" s="744"/>
      <c r="G2498" s="744"/>
      <c r="H2498" s="745"/>
      <c r="I2498" s="60">
        <v>130783</v>
      </c>
      <c r="J2498" s="61">
        <v>130783</v>
      </c>
    </row>
    <row r="2499" spans="4:10" ht="16.5" hidden="1" customHeight="1" outlineLevel="1" x14ac:dyDescent="0.45">
      <c r="D2499" s="750"/>
      <c r="E2499" s="743">
        <v>2005</v>
      </c>
      <c r="F2499" s="744"/>
      <c r="G2499" s="744"/>
      <c r="H2499" s="745"/>
      <c r="I2499" s="60">
        <v>135901</v>
      </c>
      <c r="J2499" s="61">
        <v>135901</v>
      </c>
    </row>
    <row r="2500" spans="4:10" ht="16.5" hidden="1" customHeight="1" outlineLevel="1" x14ac:dyDescent="0.45">
      <c r="D2500" s="750"/>
      <c r="E2500" s="743">
        <v>2006</v>
      </c>
      <c r="F2500" s="744"/>
      <c r="G2500" s="744"/>
      <c r="H2500" s="745"/>
      <c r="I2500" s="60">
        <v>117123</v>
      </c>
      <c r="J2500" s="61">
        <v>117123</v>
      </c>
    </row>
    <row r="2501" spans="4:10" ht="16.5" hidden="1" customHeight="1" outlineLevel="1" x14ac:dyDescent="0.45">
      <c r="D2501" s="750"/>
      <c r="E2501" s="743">
        <v>2007</v>
      </c>
      <c r="F2501" s="744"/>
      <c r="G2501" s="744"/>
      <c r="H2501" s="745"/>
      <c r="I2501" s="60">
        <v>122857</v>
      </c>
      <c r="J2501" s="61">
        <v>122857</v>
      </c>
    </row>
    <row r="2502" spans="4:10" ht="16.5" hidden="1" customHeight="1" outlineLevel="1" x14ac:dyDescent="0.45">
      <c r="D2502" s="750"/>
      <c r="E2502" s="743">
        <v>2008</v>
      </c>
      <c r="F2502" s="744"/>
      <c r="G2502" s="744"/>
      <c r="H2502" s="745"/>
      <c r="I2502" s="60">
        <v>81445</v>
      </c>
      <c r="J2502" s="61">
        <v>81445</v>
      </c>
    </row>
    <row r="2503" spans="4:10" ht="16.5" hidden="1" customHeight="1" outlineLevel="1" x14ac:dyDescent="0.45">
      <c r="D2503" s="750"/>
      <c r="E2503" s="743">
        <v>2009</v>
      </c>
      <c r="F2503" s="744"/>
      <c r="G2503" s="744"/>
      <c r="H2503" s="745"/>
      <c r="I2503" s="60">
        <v>34703</v>
      </c>
      <c r="J2503" s="61">
        <v>34703</v>
      </c>
    </row>
    <row r="2504" spans="4:10" ht="16.5" hidden="1" customHeight="1" outlineLevel="1" x14ac:dyDescent="0.45">
      <c r="D2504" s="750"/>
      <c r="E2504" s="743">
        <v>2010</v>
      </c>
      <c r="F2504" s="744"/>
      <c r="G2504" s="744"/>
      <c r="H2504" s="745"/>
      <c r="I2504" s="60">
        <v>80067</v>
      </c>
      <c r="J2504" s="61">
        <v>80067</v>
      </c>
    </row>
    <row r="2505" spans="4:10" ht="16.5" hidden="1" customHeight="1" outlineLevel="1" x14ac:dyDescent="0.45">
      <c r="D2505" s="750"/>
      <c r="E2505" s="743">
        <v>2011</v>
      </c>
      <c r="F2505" s="744"/>
      <c r="G2505" s="744"/>
      <c r="H2505" s="745"/>
      <c r="I2505" s="60">
        <v>113249</v>
      </c>
      <c r="J2505" s="61">
        <v>113249</v>
      </c>
    </row>
    <row r="2506" spans="4:10" ht="16.5" hidden="1" customHeight="1" outlineLevel="1" x14ac:dyDescent="0.45">
      <c r="D2506" s="750"/>
      <c r="E2506" s="743">
        <v>2012</v>
      </c>
      <c r="F2506" s="744"/>
      <c r="G2506" s="744"/>
      <c r="H2506" s="745"/>
      <c r="I2506" s="60">
        <v>119142</v>
      </c>
      <c r="J2506" s="61">
        <v>119142</v>
      </c>
    </row>
    <row r="2507" spans="4:10" ht="16.5" hidden="1" customHeight="1" outlineLevel="1" x14ac:dyDescent="0.45">
      <c r="D2507" s="750"/>
      <c r="E2507" s="743">
        <v>2013</v>
      </c>
      <c r="F2507" s="744"/>
      <c r="G2507" s="744"/>
      <c r="H2507" s="745"/>
      <c r="I2507" s="60">
        <v>143516</v>
      </c>
      <c r="J2507" s="61">
        <v>143516</v>
      </c>
    </row>
    <row r="2508" spans="4:10" ht="16.5" hidden="1" customHeight="1" outlineLevel="1" x14ac:dyDescent="0.45">
      <c r="D2508" s="750"/>
      <c r="E2508" s="743">
        <v>2014</v>
      </c>
      <c r="F2508" s="744"/>
      <c r="G2508" s="744"/>
      <c r="H2508" s="745"/>
      <c r="I2508" s="60">
        <v>140259</v>
      </c>
      <c r="J2508" s="61">
        <v>140259</v>
      </c>
    </row>
    <row r="2509" spans="4:10" ht="16.5" hidden="1" customHeight="1" outlineLevel="1" x14ac:dyDescent="0.45">
      <c r="D2509" s="750"/>
      <c r="E2509" s="743">
        <v>2015</v>
      </c>
      <c r="F2509" s="744"/>
      <c r="G2509" s="744"/>
      <c r="H2509" s="745"/>
      <c r="I2509" s="60">
        <v>145633</v>
      </c>
      <c r="J2509" s="61">
        <v>145633</v>
      </c>
    </row>
    <row r="2510" spans="4:10" ht="16.5" hidden="1" customHeight="1" outlineLevel="1" x14ac:dyDescent="0.45">
      <c r="D2510" s="750"/>
      <c r="E2510" s="743">
        <v>2016</v>
      </c>
      <c r="F2510" s="744"/>
      <c r="G2510" s="744"/>
      <c r="H2510" s="745"/>
      <c r="I2510" s="60">
        <v>47818</v>
      </c>
      <c r="J2510" s="61">
        <v>47818</v>
      </c>
    </row>
    <row r="2511" spans="4:10" ht="16.5" hidden="1" customHeight="1" outlineLevel="1" x14ac:dyDescent="0.45">
      <c r="D2511" s="750"/>
      <c r="E2511" s="746" t="s">
        <v>145</v>
      </c>
      <c r="F2511" s="747"/>
      <c r="G2511" s="747"/>
      <c r="H2511" s="748"/>
      <c r="I2511" s="58">
        <v>2237068</v>
      </c>
      <c r="J2511" s="58">
        <v>2237068</v>
      </c>
    </row>
    <row r="2512" spans="4:10" hidden="1" outlineLevel="1" x14ac:dyDescent="0.45">
      <c r="D2512" s="750"/>
      <c r="E2512" s="749" t="s">
        <v>146</v>
      </c>
      <c r="F2512" s="749" t="s">
        <v>147</v>
      </c>
      <c r="G2512" s="749" t="s">
        <v>475</v>
      </c>
      <c r="H2512" s="56">
        <v>1995</v>
      </c>
      <c r="I2512" s="57">
        <v>8361</v>
      </c>
      <c r="J2512" s="57">
        <v>8361</v>
      </c>
    </row>
    <row r="2513" spans="4:10" hidden="1" outlineLevel="1" x14ac:dyDescent="0.45">
      <c r="D2513" s="750"/>
      <c r="E2513" s="750"/>
      <c r="F2513" s="750"/>
      <c r="G2513" s="750"/>
      <c r="H2513" s="56">
        <v>1996</v>
      </c>
      <c r="I2513" s="57">
        <v>28090</v>
      </c>
      <c r="J2513" s="57">
        <v>28090</v>
      </c>
    </row>
    <row r="2514" spans="4:10" hidden="1" outlineLevel="1" x14ac:dyDescent="0.45">
      <c r="D2514" s="750"/>
      <c r="E2514" s="750"/>
      <c r="F2514" s="750"/>
      <c r="G2514" s="750"/>
      <c r="H2514" s="56">
        <v>1997</v>
      </c>
      <c r="I2514" s="57">
        <v>21166</v>
      </c>
      <c r="J2514" s="57">
        <v>21166</v>
      </c>
    </row>
    <row r="2515" spans="4:10" hidden="1" outlineLevel="1" x14ac:dyDescent="0.45">
      <c r="D2515" s="750"/>
      <c r="E2515" s="750"/>
      <c r="F2515" s="750"/>
      <c r="G2515" s="750"/>
      <c r="H2515" s="56">
        <v>1998</v>
      </c>
      <c r="I2515" s="57">
        <v>11521</v>
      </c>
      <c r="J2515" s="57">
        <v>11521</v>
      </c>
    </row>
    <row r="2516" spans="4:10" hidden="1" outlineLevel="1" x14ac:dyDescent="0.45">
      <c r="D2516" s="750"/>
      <c r="E2516" s="750"/>
      <c r="F2516" s="750"/>
      <c r="G2516" s="750"/>
      <c r="H2516" s="56">
        <v>1999</v>
      </c>
      <c r="I2516" s="57">
        <v>23782</v>
      </c>
      <c r="J2516" s="57">
        <v>23782</v>
      </c>
    </row>
    <row r="2517" spans="4:10" hidden="1" outlineLevel="1" x14ac:dyDescent="0.45">
      <c r="D2517" s="750"/>
      <c r="E2517" s="750"/>
      <c r="F2517" s="750"/>
      <c r="G2517" s="750"/>
      <c r="H2517" s="56">
        <v>2000</v>
      </c>
      <c r="I2517" s="57">
        <v>25664</v>
      </c>
      <c r="J2517" s="57">
        <v>25664</v>
      </c>
    </row>
    <row r="2518" spans="4:10" hidden="1" outlineLevel="1" x14ac:dyDescent="0.45">
      <c r="D2518" s="750"/>
      <c r="E2518" s="750"/>
      <c r="F2518" s="750"/>
      <c r="G2518" s="750"/>
      <c r="H2518" s="56">
        <v>2001</v>
      </c>
      <c r="I2518" s="57">
        <v>24970</v>
      </c>
      <c r="J2518" s="57">
        <v>24970</v>
      </c>
    </row>
    <row r="2519" spans="4:10" hidden="1" outlineLevel="1" x14ac:dyDescent="0.45">
      <c r="D2519" s="750"/>
      <c r="E2519" s="750"/>
      <c r="F2519" s="750"/>
      <c r="G2519" s="750"/>
      <c r="H2519" s="56">
        <v>2002</v>
      </c>
      <c r="I2519" s="57">
        <v>18360</v>
      </c>
      <c r="J2519" s="57">
        <v>18360</v>
      </c>
    </row>
    <row r="2520" spans="4:10" hidden="1" outlineLevel="1" x14ac:dyDescent="0.45">
      <c r="D2520" s="750"/>
      <c r="E2520" s="750"/>
      <c r="F2520" s="750"/>
      <c r="G2520" s="750"/>
      <c r="H2520" s="56">
        <v>2003</v>
      </c>
      <c r="I2520" s="57">
        <v>8562</v>
      </c>
      <c r="J2520" s="57">
        <v>8562</v>
      </c>
    </row>
    <row r="2521" spans="4:10" hidden="1" outlineLevel="1" x14ac:dyDescent="0.45">
      <c r="D2521" s="750"/>
      <c r="E2521" s="750"/>
      <c r="F2521" s="750"/>
      <c r="G2521" s="750"/>
      <c r="H2521" s="56">
        <v>2004</v>
      </c>
      <c r="I2521" s="59">
        <v>0</v>
      </c>
      <c r="J2521" s="59">
        <v>0</v>
      </c>
    </row>
    <row r="2522" spans="4:10" hidden="1" outlineLevel="1" x14ac:dyDescent="0.45">
      <c r="D2522" s="750"/>
      <c r="E2522" s="750"/>
      <c r="F2522" s="750"/>
      <c r="G2522" s="750"/>
      <c r="H2522" s="56">
        <v>2005</v>
      </c>
      <c r="I2522" s="59">
        <v>0</v>
      </c>
      <c r="J2522" s="59">
        <v>0</v>
      </c>
    </row>
    <row r="2523" spans="4:10" hidden="1" outlineLevel="1" x14ac:dyDescent="0.45">
      <c r="D2523" s="750"/>
      <c r="E2523" s="750"/>
      <c r="F2523" s="750"/>
      <c r="G2523" s="750"/>
      <c r="H2523" s="56">
        <v>2006</v>
      </c>
      <c r="I2523" s="59">
        <v>0</v>
      </c>
      <c r="J2523" s="59">
        <v>0</v>
      </c>
    </row>
    <row r="2524" spans="4:10" hidden="1" outlineLevel="1" x14ac:dyDescent="0.45">
      <c r="D2524" s="750"/>
      <c r="E2524" s="750"/>
      <c r="F2524" s="750"/>
      <c r="G2524" s="751"/>
      <c r="H2524" s="56">
        <v>2007</v>
      </c>
      <c r="I2524" s="59">
        <v>0</v>
      </c>
      <c r="J2524" s="59">
        <v>0</v>
      </c>
    </row>
    <row r="2525" spans="4:10" ht="16.5" hidden="1" customHeight="1" outlineLevel="1" x14ac:dyDescent="0.45">
      <c r="D2525" s="750"/>
      <c r="E2525" s="750"/>
      <c r="F2525" s="750"/>
      <c r="G2525" s="746" t="s">
        <v>142</v>
      </c>
      <c r="H2525" s="748"/>
      <c r="I2525" s="58">
        <v>170476</v>
      </c>
      <c r="J2525" s="58">
        <v>170476</v>
      </c>
    </row>
    <row r="2526" spans="4:10" hidden="1" outlineLevel="1" x14ac:dyDescent="0.45">
      <c r="D2526" s="750"/>
      <c r="E2526" s="750"/>
      <c r="F2526" s="750"/>
      <c r="G2526" s="749" t="s">
        <v>477</v>
      </c>
      <c r="H2526" s="56">
        <v>1991</v>
      </c>
      <c r="I2526" s="59">
        <v>247</v>
      </c>
      <c r="J2526" s="59">
        <v>247</v>
      </c>
    </row>
    <row r="2527" spans="4:10" hidden="1" outlineLevel="1" x14ac:dyDescent="0.45">
      <c r="D2527" s="750"/>
      <c r="E2527" s="750"/>
      <c r="F2527" s="750"/>
      <c r="G2527" s="750"/>
      <c r="H2527" s="56">
        <v>1992</v>
      </c>
      <c r="I2527" s="59">
        <v>308</v>
      </c>
      <c r="J2527" s="59">
        <v>308</v>
      </c>
    </row>
    <row r="2528" spans="4:10" hidden="1" outlineLevel="1" x14ac:dyDescent="0.45">
      <c r="D2528" s="750"/>
      <c r="E2528" s="750"/>
      <c r="F2528" s="750"/>
      <c r="G2528" s="750"/>
      <c r="H2528" s="56">
        <v>1993</v>
      </c>
      <c r="I2528" s="59">
        <v>251</v>
      </c>
      <c r="J2528" s="59">
        <v>251</v>
      </c>
    </row>
    <row r="2529" spans="4:10" hidden="1" outlineLevel="1" x14ac:dyDescent="0.45">
      <c r="D2529" s="750"/>
      <c r="E2529" s="750"/>
      <c r="F2529" s="750"/>
      <c r="G2529" s="750"/>
      <c r="H2529" s="56">
        <v>1994</v>
      </c>
      <c r="I2529" s="59">
        <v>329</v>
      </c>
      <c r="J2529" s="59">
        <v>329</v>
      </c>
    </row>
    <row r="2530" spans="4:10" hidden="1" outlineLevel="1" x14ac:dyDescent="0.45">
      <c r="D2530" s="750"/>
      <c r="E2530" s="750"/>
      <c r="F2530" s="750"/>
      <c r="G2530" s="750"/>
      <c r="H2530" s="56">
        <v>1995</v>
      </c>
      <c r="I2530" s="59">
        <v>676</v>
      </c>
      <c r="J2530" s="59">
        <v>676</v>
      </c>
    </row>
    <row r="2531" spans="4:10" hidden="1" outlineLevel="1" x14ac:dyDescent="0.45">
      <c r="D2531" s="750"/>
      <c r="E2531" s="750"/>
      <c r="F2531" s="750"/>
      <c r="G2531" s="750"/>
      <c r="H2531" s="56">
        <v>1996</v>
      </c>
      <c r="I2531" s="59">
        <v>700</v>
      </c>
      <c r="J2531" s="59">
        <v>700</v>
      </c>
    </row>
    <row r="2532" spans="4:10" hidden="1" outlineLevel="1" x14ac:dyDescent="0.45">
      <c r="D2532" s="750"/>
      <c r="E2532" s="750"/>
      <c r="F2532" s="750"/>
      <c r="G2532" s="750"/>
      <c r="H2532" s="56">
        <v>1997</v>
      </c>
      <c r="I2532" s="59">
        <v>522</v>
      </c>
      <c r="J2532" s="59">
        <v>522</v>
      </c>
    </row>
    <row r="2533" spans="4:10" hidden="1" outlineLevel="1" x14ac:dyDescent="0.45">
      <c r="D2533" s="750"/>
      <c r="E2533" s="750"/>
      <c r="F2533" s="750"/>
      <c r="G2533" s="751"/>
      <c r="H2533" s="56">
        <v>1998</v>
      </c>
      <c r="I2533" s="59">
        <v>0</v>
      </c>
      <c r="J2533" s="59">
        <v>0</v>
      </c>
    </row>
    <row r="2534" spans="4:10" ht="16.5" hidden="1" customHeight="1" outlineLevel="1" x14ac:dyDescent="0.45">
      <c r="D2534" s="750"/>
      <c r="E2534" s="750"/>
      <c r="F2534" s="751"/>
      <c r="G2534" s="746" t="s">
        <v>142</v>
      </c>
      <c r="H2534" s="748"/>
      <c r="I2534" s="58">
        <v>3033</v>
      </c>
      <c r="J2534" s="58">
        <v>3033</v>
      </c>
    </row>
    <row r="2535" spans="4:10" ht="16.5" hidden="1" customHeight="1" outlineLevel="1" x14ac:dyDescent="0.45">
      <c r="D2535" s="750"/>
      <c r="E2535" s="750"/>
      <c r="F2535" s="743">
        <v>1991</v>
      </c>
      <c r="G2535" s="744"/>
      <c r="H2535" s="745"/>
      <c r="I2535" s="63">
        <v>247</v>
      </c>
      <c r="J2535" s="64">
        <v>247</v>
      </c>
    </row>
    <row r="2536" spans="4:10" ht="16.5" hidden="1" customHeight="1" outlineLevel="1" x14ac:dyDescent="0.45">
      <c r="D2536" s="750"/>
      <c r="E2536" s="750"/>
      <c r="F2536" s="743">
        <v>1992</v>
      </c>
      <c r="G2536" s="744"/>
      <c r="H2536" s="745"/>
      <c r="I2536" s="63">
        <v>308</v>
      </c>
      <c r="J2536" s="64">
        <v>308</v>
      </c>
    </row>
    <row r="2537" spans="4:10" ht="16.5" hidden="1" customHeight="1" outlineLevel="1" x14ac:dyDescent="0.45">
      <c r="D2537" s="750"/>
      <c r="E2537" s="750"/>
      <c r="F2537" s="743">
        <v>1993</v>
      </c>
      <c r="G2537" s="744"/>
      <c r="H2537" s="745"/>
      <c r="I2537" s="63">
        <v>251</v>
      </c>
      <c r="J2537" s="64">
        <v>251</v>
      </c>
    </row>
    <row r="2538" spans="4:10" ht="16.5" hidden="1" customHeight="1" outlineLevel="1" x14ac:dyDescent="0.45">
      <c r="D2538" s="750"/>
      <c r="E2538" s="750"/>
      <c r="F2538" s="743">
        <v>1994</v>
      </c>
      <c r="G2538" s="744"/>
      <c r="H2538" s="745"/>
      <c r="I2538" s="63">
        <v>329</v>
      </c>
      <c r="J2538" s="64">
        <v>329</v>
      </c>
    </row>
    <row r="2539" spans="4:10" ht="16.5" hidden="1" customHeight="1" outlineLevel="1" x14ac:dyDescent="0.45">
      <c r="D2539" s="750"/>
      <c r="E2539" s="750"/>
      <c r="F2539" s="743">
        <v>1995</v>
      </c>
      <c r="G2539" s="744"/>
      <c r="H2539" s="745"/>
      <c r="I2539" s="60">
        <v>9037</v>
      </c>
      <c r="J2539" s="61">
        <v>9037</v>
      </c>
    </row>
    <row r="2540" spans="4:10" ht="16.5" hidden="1" customHeight="1" outlineLevel="1" x14ac:dyDescent="0.45">
      <c r="D2540" s="750"/>
      <c r="E2540" s="750"/>
      <c r="F2540" s="743">
        <v>1996</v>
      </c>
      <c r="G2540" s="744"/>
      <c r="H2540" s="745"/>
      <c r="I2540" s="60">
        <v>28790</v>
      </c>
      <c r="J2540" s="61">
        <v>28790</v>
      </c>
    </row>
    <row r="2541" spans="4:10" ht="16.5" hidden="1" customHeight="1" outlineLevel="1" x14ac:dyDescent="0.45">
      <c r="D2541" s="750"/>
      <c r="E2541" s="750"/>
      <c r="F2541" s="743">
        <v>1997</v>
      </c>
      <c r="G2541" s="744"/>
      <c r="H2541" s="745"/>
      <c r="I2541" s="60">
        <v>21688</v>
      </c>
      <c r="J2541" s="61">
        <v>21688</v>
      </c>
    </row>
    <row r="2542" spans="4:10" ht="16.5" hidden="1" customHeight="1" outlineLevel="1" x14ac:dyDescent="0.45">
      <c r="D2542" s="750"/>
      <c r="E2542" s="750"/>
      <c r="F2542" s="743">
        <v>1998</v>
      </c>
      <c r="G2542" s="744"/>
      <c r="H2542" s="745"/>
      <c r="I2542" s="60">
        <v>11521</v>
      </c>
      <c r="J2542" s="61">
        <v>11521</v>
      </c>
    </row>
    <row r="2543" spans="4:10" ht="16.5" hidden="1" customHeight="1" outlineLevel="1" x14ac:dyDescent="0.45">
      <c r="D2543" s="750"/>
      <c r="E2543" s="750"/>
      <c r="F2543" s="743">
        <v>1999</v>
      </c>
      <c r="G2543" s="744"/>
      <c r="H2543" s="745"/>
      <c r="I2543" s="60">
        <v>23782</v>
      </c>
      <c r="J2543" s="61">
        <v>23782</v>
      </c>
    </row>
    <row r="2544" spans="4:10" ht="16.5" hidden="1" customHeight="1" outlineLevel="1" x14ac:dyDescent="0.45">
      <c r="D2544" s="750"/>
      <c r="E2544" s="750"/>
      <c r="F2544" s="743">
        <v>2000</v>
      </c>
      <c r="G2544" s="744"/>
      <c r="H2544" s="745"/>
      <c r="I2544" s="60">
        <v>25664</v>
      </c>
      <c r="J2544" s="61">
        <v>25664</v>
      </c>
    </row>
    <row r="2545" spans="4:10" ht="16.5" hidden="1" customHeight="1" outlineLevel="1" x14ac:dyDescent="0.45">
      <c r="D2545" s="750"/>
      <c r="E2545" s="750"/>
      <c r="F2545" s="743">
        <v>2001</v>
      </c>
      <c r="G2545" s="744"/>
      <c r="H2545" s="745"/>
      <c r="I2545" s="60">
        <v>24970</v>
      </c>
      <c r="J2545" s="61">
        <v>24970</v>
      </c>
    </row>
    <row r="2546" spans="4:10" ht="16.5" hidden="1" customHeight="1" outlineLevel="1" x14ac:dyDescent="0.45">
      <c r="D2546" s="750"/>
      <c r="E2546" s="750"/>
      <c r="F2546" s="743">
        <v>2002</v>
      </c>
      <c r="G2546" s="744"/>
      <c r="H2546" s="745"/>
      <c r="I2546" s="60">
        <v>18360</v>
      </c>
      <c r="J2546" s="61">
        <v>18360</v>
      </c>
    </row>
    <row r="2547" spans="4:10" ht="16.5" hidden="1" customHeight="1" outlineLevel="1" x14ac:dyDescent="0.45">
      <c r="D2547" s="750"/>
      <c r="E2547" s="750"/>
      <c r="F2547" s="743">
        <v>2003</v>
      </c>
      <c r="G2547" s="744"/>
      <c r="H2547" s="745"/>
      <c r="I2547" s="60">
        <v>8562</v>
      </c>
      <c r="J2547" s="61">
        <v>8562</v>
      </c>
    </row>
    <row r="2548" spans="4:10" ht="16.5" hidden="1" customHeight="1" outlineLevel="1" x14ac:dyDescent="0.45">
      <c r="D2548" s="750"/>
      <c r="E2548" s="750"/>
      <c r="F2548" s="743">
        <v>2004</v>
      </c>
      <c r="G2548" s="744"/>
      <c r="H2548" s="745"/>
      <c r="I2548" s="63">
        <v>0</v>
      </c>
      <c r="J2548" s="64">
        <v>0</v>
      </c>
    </row>
    <row r="2549" spans="4:10" ht="16.5" hidden="1" customHeight="1" outlineLevel="1" x14ac:dyDescent="0.45">
      <c r="D2549" s="750"/>
      <c r="E2549" s="750"/>
      <c r="F2549" s="743">
        <v>2005</v>
      </c>
      <c r="G2549" s="744"/>
      <c r="H2549" s="745"/>
      <c r="I2549" s="63">
        <v>0</v>
      </c>
      <c r="J2549" s="64">
        <v>0</v>
      </c>
    </row>
    <row r="2550" spans="4:10" ht="16.5" hidden="1" customHeight="1" outlineLevel="1" x14ac:dyDescent="0.45">
      <c r="D2550" s="750"/>
      <c r="E2550" s="750"/>
      <c r="F2550" s="743">
        <v>2006</v>
      </c>
      <c r="G2550" s="744"/>
      <c r="H2550" s="745"/>
      <c r="I2550" s="63">
        <v>0</v>
      </c>
      <c r="J2550" s="64">
        <v>0</v>
      </c>
    </row>
    <row r="2551" spans="4:10" ht="16.5" hidden="1" customHeight="1" outlineLevel="1" x14ac:dyDescent="0.45">
      <c r="D2551" s="750"/>
      <c r="E2551" s="750"/>
      <c r="F2551" s="743">
        <v>2007</v>
      </c>
      <c r="G2551" s="744"/>
      <c r="H2551" s="745"/>
      <c r="I2551" s="63">
        <v>0</v>
      </c>
      <c r="J2551" s="64">
        <v>0</v>
      </c>
    </row>
    <row r="2552" spans="4:10" ht="16.5" hidden="1" customHeight="1" outlineLevel="1" x14ac:dyDescent="0.45">
      <c r="D2552" s="750"/>
      <c r="E2552" s="750"/>
      <c r="F2552" s="743">
        <v>2008</v>
      </c>
      <c r="G2552" s="744"/>
      <c r="H2552" s="745"/>
      <c r="I2552" s="63">
        <v>0</v>
      </c>
      <c r="J2552" s="64">
        <v>0</v>
      </c>
    </row>
    <row r="2553" spans="4:10" ht="16.5" hidden="1" customHeight="1" outlineLevel="1" x14ac:dyDescent="0.45">
      <c r="D2553" s="750"/>
      <c r="E2553" s="750"/>
      <c r="F2553" s="743">
        <v>2009</v>
      </c>
      <c r="G2553" s="744"/>
      <c r="H2553" s="745"/>
      <c r="I2553" s="63">
        <v>0</v>
      </c>
      <c r="J2553" s="64">
        <v>0</v>
      </c>
    </row>
    <row r="2554" spans="4:10" ht="16.5" hidden="1" customHeight="1" outlineLevel="1" x14ac:dyDescent="0.45">
      <c r="D2554" s="750"/>
      <c r="E2554" s="750"/>
      <c r="F2554" s="743">
        <v>2010</v>
      </c>
      <c r="G2554" s="744"/>
      <c r="H2554" s="745"/>
      <c r="I2554" s="63">
        <v>0</v>
      </c>
      <c r="J2554" s="64">
        <v>0</v>
      </c>
    </row>
    <row r="2555" spans="4:10" ht="16.5" hidden="1" customHeight="1" outlineLevel="1" x14ac:dyDescent="0.45">
      <c r="D2555" s="750"/>
      <c r="E2555" s="750"/>
      <c r="F2555" s="743">
        <v>2011</v>
      </c>
      <c r="G2555" s="744"/>
      <c r="H2555" s="745"/>
      <c r="I2555" s="63">
        <v>0</v>
      </c>
      <c r="J2555" s="64">
        <v>0</v>
      </c>
    </row>
    <row r="2556" spans="4:10" ht="16.5" hidden="1" customHeight="1" outlineLevel="1" x14ac:dyDescent="0.45">
      <c r="D2556" s="750"/>
      <c r="E2556" s="750"/>
      <c r="F2556" s="743">
        <v>2012</v>
      </c>
      <c r="G2556" s="744"/>
      <c r="H2556" s="745"/>
      <c r="I2556" s="63">
        <v>0</v>
      </c>
      <c r="J2556" s="64">
        <v>0</v>
      </c>
    </row>
    <row r="2557" spans="4:10" ht="16.5" hidden="1" customHeight="1" outlineLevel="1" x14ac:dyDescent="0.45">
      <c r="D2557" s="750"/>
      <c r="E2557" s="750"/>
      <c r="F2557" s="743">
        <v>2013</v>
      </c>
      <c r="G2557" s="744"/>
      <c r="H2557" s="745"/>
      <c r="I2557" s="63">
        <v>0</v>
      </c>
      <c r="J2557" s="64">
        <v>0</v>
      </c>
    </row>
    <row r="2558" spans="4:10" ht="16.5" hidden="1" customHeight="1" outlineLevel="1" x14ac:dyDescent="0.45">
      <c r="D2558" s="750"/>
      <c r="E2558" s="750"/>
      <c r="F2558" s="743">
        <v>2014</v>
      </c>
      <c r="G2558" s="744"/>
      <c r="H2558" s="745"/>
      <c r="I2558" s="63">
        <v>0</v>
      </c>
      <c r="J2558" s="64">
        <v>0</v>
      </c>
    </row>
    <row r="2559" spans="4:10" ht="16.5" hidden="1" customHeight="1" outlineLevel="1" x14ac:dyDescent="0.45">
      <c r="D2559" s="750"/>
      <c r="E2559" s="750"/>
      <c r="F2559" s="743">
        <v>2015</v>
      </c>
      <c r="G2559" s="744"/>
      <c r="H2559" s="745"/>
      <c r="I2559" s="63">
        <v>0</v>
      </c>
      <c r="J2559" s="64">
        <v>0</v>
      </c>
    </row>
    <row r="2560" spans="4:10" ht="16.5" hidden="1" customHeight="1" outlineLevel="1" x14ac:dyDescent="0.45">
      <c r="D2560" s="750"/>
      <c r="E2560" s="750"/>
      <c r="F2560" s="743">
        <v>2016</v>
      </c>
      <c r="G2560" s="744"/>
      <c r="H2560" s="745"/>
      <c r="I2560" s="63">
        <v>0</v>
      </c>
      <c r="J2560" s="64">
        <v>0</v>
      </c>
    </row>
    <row r="2561" spans="4:10" ht="16.5" hidden="1" customHeight="1" outlineLevel="1" x14ac:dyDescent="0.45">
      <c r="D2561" s="750"/>
      <c r="E2561" s="750"/>
      <c r="F2561" s="746" t="s">
        <v>145</v>
      </c>
      <c r="G2561" s="747"/>
      <c r="H2561" s="748"/>
      <c r="I2561" s="58">
        <v>173509</v>
      </c>
      <c r="J2561" s="58">
        <v>173509</v>
      </c>
    </row>
    <row r="2562" spans="4:10" hidden="1" outlineLevel="1" x14ac:dyDescent="0.45">
      <c r="D2562" s="750"/>
      <c r="E2562" s="750"/>
      <c r="F2562" s="749" t="s">
        <v>148</v>
      </c>
      <c r="G2562" s="749" t="s">
        <v>477</v>
      </c>
      <c r="H2562" s="56">
        <v>1991</v>
      </c>
      <c r="I2562" s="59">
        <v>638</v>
      </c>
      <c r="J2562" s="59">
        <v>638</v>
      </c>
    </row>
    <row r="2563" spans="4:10" hidden="1" outlineLevel="1" x14ac:dyDescent="0.45">
      <c r="D2563" s="750"/>
      <c r="E2563" s="750"/>
      <c r="F2563" s="750"/>
      <c r="G2563" s="750"/>
      <c r="H2563" s="56">
        <v>1992</v>
      </c>
      <c r="I2563" s="59">
        <v>261</v>
      </c>
      <c r="J2563" s="59">
        <v>261</v>
      </c>
    </row>
    <row r="2564" spans="4:10" hidden="1" outlineLevel="1" x14ac:dyDescent="0.45">
      <c r="D2564" s="750"/>
      <c r="E2564" s="750"/>
      <c r="F2564" s="750"/>
      <c r="G2564" s="750"/>
      <c r="H2564" s="56">
        <v>1993</v>
      </c>
      <c r="I2564" s="57">
        <v>1067</v>
      </c>
      <c r="J2564" s="57">
        <v>1067</v>
      </c>
    </row>
    <row r="2565" spans="4:10" hidden="1" outlineLevel="1" x14ac:dyDescent="0.45">
      <c r="D2565" s="750"/>
      <c r="E2565" s="750"/>
      <c r="F2565" s="750"/>
      <c r="G2565" s="750"/>
      <c r="H2565" s="56">
        <v>1994</v>
      </c>
      <c r="I2565" s="57">
        <v>1870</v>
      </c>
      <c r="J2565" s="57">
        <v>1870</v>
      </c>
    </row>
    <row r="2566" spans="4:10" hidden="1" outlineLevel="1" x14ac:dyDescent="0.45">
      <c r="D2566" s="750"/>
      <c r="E2566" s="750"/>
      <c r="F2566" s="750"/>
      <c r="G2566" s="750"/>
      <c r="H2566" s="56">
        <v>1995</v>
      </c>
      <c r="I2566" s="57">
        <v>1911</v>
      </c>
      <c r="J2566" s="57">
        <v>1911</v>
      </c>
    </row>
    <row r="2567" spans="4:10" hidden="1" outlineLevel="1" x14ac:dyDescent="0.45">
      <c r="D2567" s="750"/>
      <c r="E2567" s="750"/>
      <c r="F2567" s="750"/>
      <c r="G2567" s="750"/>
      <c r="H2567" s="56">
        <v>1996</v>
      </c>
      <c r="I2567" s="57">
        <v>2208</v>
      </c>
      <c r="J2567" s="57">
        <v>2208</v>
      </c>
    </row>
    <row r="2568" spans="4:10" hidden="1" outlineLevel="1" x14ac:dyDescent="0.45">
      <c r="D2568" s="750"/>
      <c r="E2568" s="750"/>
      <c r="F2568" s="750"/>
      <c r="G2568" s="750"/>
      <c r="H2568" s="56">
        <v>1997</v>
      </c>
      <c r="I2568" s="57">
        <v>1071</v>
      </c>
      <c r="J2568" s="57">
        <v>1071</v>
      </c>
    </row>
    <row r="2569" spans="4:10" hidden="1" outlineLevel="1" x14ac:dyDescent="0.45">
      <c r="D2569" s="750"/>
      <c r="E2569" s="750"/>
      <c r="F2569" s="750"/>
      <c r="G2569" s="751"/>
      <c r="H2569" s="56">
        <v>1998</v>
      </c>
      <c r="I2569" s="59">
        <v>8</v>
      </c>
      <c r="J2569" s="59">
        <v>8</v>
      </c>
    </row>
    <row r="2570" spans="4:10" ht="16.5" hidden="1" customHeight="1" outlineLevel="1" x14ac:dyDescent="0.45">
      <c r="D2570" s="750"/>
      <c r="E2570" s="750"/>
      <c r="F2570" s="751"/>
      <c r="G2570" s="746" t="s">
        <v>142</v>
      </c>
      <c r="H2570" s="748"/>
      <c r="I2570" s="58">
        <v>9034</v>
      </c>
      <c r="J2570" s="58">
        <v>9034</v>
      </c>
    </row>
    <row r="2571" spans="4:10" ht="16.5" hidden="1" customHeight="1" outlineLevel="1" x14ac:dyDescent="0.45">
      <c r="D2571" s="750"/>
      <c r="E2571" s="750"/>
      <c r="F2571" s="743">
        <v>1991</v>
      </c>
      <c r="G2571" s="744"/>
      <c r="H2571" s="745"/>
      <c r="I2571" s="63">
        <v>638</v>
      </c>
      <c r="J2571" s="64">
        <v>638</v>
      </c>
    </row>
    <row r="2572" spans="4:10" ht="16.5" hidden="1" customHeight="1" outlineLevel="1" x14ac:dyDescent="0.45">
      <c r="D2572" s="750"/>
      <c r="E2572" s="750"/>
      <c r="F2572" s="743">
        <v>1992</v>
      </c>
      <c r="G2572" s="744"/>
      <c r="H2572" s="745"/>
      <c r="I2572" s="63">
        <v>261</v>
      </c>
      <c r="J2572" s="64">
        <v>261</v>
      </c>
    </row>
    <row r="2573" spans="4:10" ht="16.5" hidden="1" customHeight="1" outlineLevel="1" x14ac:dyDescent="0.45">
      <c r="D2573" s="750"/>
      <c r="E2573" s="750"/>
      <c r="F2573" s="743">
        <v>1993</v>
      </c>
      <c r="G2573" s="744"/>
      <c r="H2573" s="745"/>
      <c r="I2573" s="60">
        <v>1067</v>
      </c>
      <c r="J2573" s="61">
        <v>1067</v>
      </c>
    </row>
    <row r="2574" spans="4:10" ht="16.5" hidden="1" customHeight="1" outlineLevel="1" x14ac:dyDescent="0.45">
      <c r="D2574" s="750"/>
      <c r="E2574" s="750"/>
      <c r="F2574" s="743">
        <v>1994</v>
      </c>
      <c r="G2574" s="744"/>
      <c r="H2574" s="745"/>
      <c r="I2574" s="60">
        <v>1870</v>
      </c>
      <c r="J2574" s="61">
        <v>1870</v>
      </c>
    </row>
    <row r="2575" spans="4:10" ht="16.5" hidden="1" customHeight="1" outlineLevel="1" x14ac:dyDescent="0.45">
      <c r="D2575" s="750"/>
      <c r="E2575" s="750"/>
      <c r="F2575" s="743">
        <v>1995</v>
      </c>
      <c r="G2575" s="744"/>
      <c r="H2575" s="745"/>
      <c r="I2575" s="60">
        <v>1911</v>
      </c>
      <c r="J2575" s="61">
        <v>1911</v>
      </c>
    </row>
    <row r="2576" spans="4:10" ht="16.5" hidden="1" customHeight="1" outlineLevel="1" x14ac:dyDescent="0.45">
      <c r="D2576" s="750"/>
      <c r="E2576" s="750"/>
      <c r="F2576" s="743">
        <v>1996</v>
      </c>
      <c r="G2576" s="744"/>
      <c r="H2576" s="745"/>
      <c r="I2576" s="60">
        <v>2208</v>
      </c>
      <c r="J2576" s="61">
        <v>2208</v>
      </c>
    </row>
    <row r="2577" spans="4:10" ht="16.5" hidden="1" customHeight="1" outlineLevel="1" x14ac:dyDescent="0.45">
      <c r="D2577" s="750"/>
      <c r="E2577" s="750"/>
      <c r="F2577" s="743">
        <v>1997</v>
      </c>
      <c r="G2577" s="744"/>
      <c r="H2577" s="745"/>
      <c r="I2577" s="60">
        <v>1071</v>
      </c>
      <c r="J2577" s="61">
        <v>1071</v>
      </c>
    </row>
    <row r="2578" spans="4:10" ht="16.5" hidden="1" customHeight="1" outlineLevel="1" x14ac:dyDescent="0.45">
      <c r="D2578" s="750"/>
      <c r="E2578" s="750"/>
      <c r="F2578" s="743">
        <v>1998</v>
      </c>
      <c r="G2578" s="744"/>
      <c r="H2578" s="745"/>
      <c r="I2578" s="63">
        <v>8</v>
      </c>
      <c r="J2578" s="64">
        <v>8</v>
      </c>
    </row>
    <row r="2579" spans="4:10" ht="16.5" hidden="1" customHeight="1" outlineLevel="1" x14ac:dyDescent="0.45">
      <c r="D2579" s="750"/>
      <c r="E2579" s="750"/>
      <c r="F2579" s="743">
        <v>1999</v>
      </c>
      <c r="G2579" s="744"/>
      <c r="H2579" s="745"/>
      <c r="I2579" s="63">
        <v>0</v>
      </c>
      <c r="J2579" s="64">
        <v>0</v>
      </c>
    </row>
    <row r="2580" spans="4:10" ht="16.5" hidden="1" customHeight="1" outlineLevel="1" x14ac:dyDescent="0.45">
      <c r="D2580" s="750"/>
      <c r="E2580" s="750"/>
      <c r="F2580" s="743">
        <v>2000</v>
      </c>
      <c r="G2580" s="744"/>
      <c r="H2580" s="745"/>
      <c r="I2580" s="63">
        <v>0</v>
      </c>
      <c r="J2580" s="64">
        <v>0</v>
      </c>
    </row>
    <row r="2581" spans="4:10" ht="16.5" hidden="1" customHeight="1" outlineLevel="1" x14ac:dyDescent="0.45">
      <c r="D2581" s="750"/>
      <c r="E2581" s="750"/>
      <c r="F2581" s="743">
        <v>2001</v>
      </c>
      <c r="G2581" s="744"/>
      <c r="H2581" s="745"/>
      <c r="I2581" s="63">
        <v>0</v>
      </c>
      <c r="J2581" s="64">
        <v>0</v>
      </c>
    </row>
    <row r="2582" spans="4:10" ht="16.5" hidden="1" customHeight="1" outlineLevel="1" x14ac:dyDescent="0.45">
      <c r="D2582" s="750"/>
      <c r="E2582" s="750"/>
      <c r="F2582" s="743">
        <v>2002</v>
      </c>
      <c r="G2582" s="744"/>
      <c r="H2582" s="745"/>
      <c r="I2582" s="63">
        <v>0</v>
      </c>
      <c r="J2582" s="64">
        <v>0</v>
      </c>
    </row>
    <row r="2583" spans="4:10" ht="16.5" hidden="1" customHeight="1" outlineLevel="1" x14ac:dyDescent="0.45">
      <c r="D2583" s="750"/>
      <c r="E2583" s="750"/>
      <c r="F2583" s="743">
        <v>2003</v>
      </c>
      <c r="G2583" s="744"/>
      <c r="H2583" s="745"/>
      <c r="I2583" s="63">
        <v>0</v>
      </c>
      <c r="J2583" s="64">
        <v>0</v>
      </c>
    </row>
    <row r="2584" spans="4:10" ht="16.5" hidden="1" customHeight="1" outlineLevel="1" x14ac:dyDescent="0.45">
      <c r="D2584" s="750"/>
      <c r="E2584" s="750"/>
      <c r="F2584" s="743">
        <v>2004</v>
      </c>
      <c r="G2584" s="744"/>
      <c r="H2584" s="745"/>
      <c r="I2584" s="63">
        <v>0</v>
      </c>
      <c r="J2584" s="64">
        <v>0</v>
      </c>
    </row>
    <row r="2585" spans="4:10" ht="16.5" hidden="1" customHeight="1" outlineLevel="1" x14ac:dyDescent="0.45">
      <c r="D2585" s="750"/>
      <c r="E2585" s="750"/>
      <c r="F2585" s="743">
        <v>2005</v>
      </c>
      <c r="G2585" s="744"/>
      <c r="H2585" s="745"/>
      <c r="I2585" s="63">
        <v>0</v>
      </c>
      <c r="J2585" s="64">
        <v>0</v>
      </c>
    </row>
    <row r="2586" spans="4:10" ht="16.5" hidden="1" customHeight="1" outlineLevel="1" x14ac:dyDescent="0.45">
      <c r="D2586" s="750"/>
      <c r="E2586" s="750"/>
      <c r="F2586" s="743">
        <v>2006</v>
      </c>
      <c r="G2586" s="744"/>
      <c r="H2586" s="745"/>
      <c r="I2586" s="63">
        <v>0</v>
      </c>
      <c r="J2586" s="64">
        <v>0</v>
      </c>
    </row>
    <row r="2587" spans="4:10" ht="16.5" hidden="1" customHeight="1" outlineLevel="1" x14ac:dyDescent="0.45">
      <c r="D2587" s="750"/>
      <c r="E2587" s="750"/>
      <c r="F2587" s="743">
        <v>2007</v>
      </c>
      <c r="G2587" s="744"/>
      <c r="H2587" s="745"/>
      <c r="I2587" s="63">
        <v>0</v>
      </c>
      <c r="J2587" s="64">
        <v>0</v>
      </c>
    </row>
    <row r="2588" spans="4:10" ht="16.5" hidden="1" customHeight="1" outlineLevel="1" x14ac:dyDescent="0.45">
      <c r="D2588" s="750"/>
      <c r="E2588" s="750"/>
      <c r="F2588" s="743">
        <v>2008</v>
      </c>
      <c r="G2588" s="744"/>
      <c r="H2588" s="745"/>
      <c r="I2588" s="63">
        <v>0</v>
      </c>
      <c r="J2588" s="64">
        <v>0</v>
      </c>
    </row>
    <row r="2589" spans="4:10" ht="16.5" hidden="1" customHeight="1" outlineLevel="1" x14ac:dyDescent="0.45">
      <c r="D2589" s="750"/>
      <c r="E2589" s="750"/>
      <c r="F2589" s="743">
        <v>2009</v>
      </c>
      <c r="G2589" s="744"/>
      <c r="H2589" s="745"/>
      <c r="I2589" s="63">
        <v>0</v>
      </c>
      <c r="J2589" s="64">
        <v>0</v>
      </c>
    </row>
    <row r="2590" spans="4:10" ht="16.5" hidden="1" customHeight="1" outlineLevel="1" x14ac:dyDescent="0.45">
      <c r="D2590" s="750"/>
      <c r="E2590" s="750"/>
      <c r="F2590" s="743">
        <v>2010</v>
      </c>
      <c r="G2590" s="744"/>
      <c r="H2590" s="745"/>
      <c r="I2590" s="63">
        <v>0</v>
      </c>
      <c r="J2590" s="64">
        <v>0</v>
      </c>
    </row>
    <row r="2591" spans="4:10" ht="16.5" hidden="1" customHeight="1" outlineLevel="1" x14ac:dyDescent="0.45">
      <c r="D2591" s="750"/>
      <c r="E2591" s="750"/>
      <c r="F2591" s="743">
        <v>2011</v>
      </c>
      <c r="G2591" s="744"/>
      <c r="H2591" s="745"/>
      <c r="I2591" s="63">
        <v>0</v>
      </c>
      <c r="J2591" s="64">
        <v>0</v>
      </c>
    </row>
    <row r="2592" spans="4:10" ht="16.5" hidden="1" customHeight="1" outlineLevel="1" x14ac:dyDescent="0.45">
      <c r="D2592" s="750"/>
      <c r="E2592" s="750"/>
      <c r="F2592" s="743">
        <v>2012</v>
      </c>
      <c r="G2592" s="744"/>
      <c r="H2592" s="745"/>
      <c r="I2592" s="63">
        <v>0</v>
      </c>
      <c r="J2592" s="64">
        <v>0</v>
      </c>
    </row>
    <row r="2593" spans="4:10" ht="16.5" hidden="1" customHeight="1" outlineLevel="1" x14ac:dyDescent="0.45">
      <c r="D2593" s="750"/>
      <c r="E2593" s="750"/>
      <c r="F2593" s="743">
        <v>2013</v>
      </c>
      <c r="G2593" s="744"/>
      <c r="H2593" s="745"/>
      <c r="I2593" s="63">
        <v>0</v>
      </c>
      <c r="J2593" s="64">
        <v>0</v>
      </c>
    </row>
    <row r="2594" spans="4:10" ht="16.5" hidden="1" customHeight="1" outlineLevel="1" x14ac:dyDescent="0.45">
      <c r="D2594" s="750"/>
      <c r="E2594" s="750"/>
      <c r="F2594" s="743">
        <v>2014</v>
      </c>
      <c r="G2594" s="744"/>
      <c r="H2594" s="745"/>
      <c r="I2594" s="63">
        <v>0</v>
      </c>
      <c r="J2594" s="64">
        <v>0</v>
      </c>
    </row>
    <row r="2595" spans="4:10" ht="16.5" hidden="1" customHeight="1" outlineLevel="1" x14ac:dyDescent="0.45">
      <c r="D2595" s="750"/>
      <c r="E2595" s="750"/>
      <c r="F2595" s="743">
        <v>2015</v>
      </c>
      <c r="G2595" s="744"/>
      <c r="H2595" s="745"/>
      <c r="I2595" s="63">
        <v>0</v>
      </c>
      <c r="J2595" s="64">
        <v>0</v>
      </c>
    </row>
    <row r="2596" spans="4:10" ht="16.5" hidden="1" customHeight="1" outlineLevel="1" x14ac:dyDescent="0.45">
      <c r="D2596" s="750"/>
      <c r="E2596" s="750"/>
      <c r="F2596" s="743">
        <v>2016</v>
      </c>
      <c r="G2596" s="744"/>
      <c r="H2596" s="745"/>
      <c r="I2596" s="63">
        <v>0</v>
      </c>
      <c r="J2596" s="64">
        <v>0</v>
      </c>
    </row>
    <row r="2597" spans="4:10" ht="16.5" hidden="1" customHeight="1" outlineLevel="1" x14ac:dyDescent="0.45">
      <c r="D2597" s="750"/>
      <c r="E2597" s="750"/>
      <c r="F2597" s="746" t="s">
        <v>145</v>
      </c>
      <c r="G2597" s="747"/>
      <c r="H2597" s="748"/>
      <c r="I2597" s="58">
        <v>9034</v>
      </c>
      <c r="J2597" s="58">
        <v>9034</v>
      </c>
    </row>
    <row r="2598" spans="4:10" hidden="1" outlineLevel="1" x14ac:dyDescent="0.45">
      <c r="D2598" s="750"/>
      <c r="E2598" s="750"/>
      <c r="F2598" s="749" t="s">
        <v>149</v>
      </c>
      <c r="G2598" s="749" t="s">
        <v>478</v>
      </c>
      <c r="H2598" s="56">
        <v>1991</v>
      </c>
      <c r="I2598" s="57">
        <v>2884</v>
      </c>
      <c r="J2598" s="57">
        <v>2884</v>
      </c>
    </row>
    <row r="2599" spans="4:10" hidden="1" outlineLevel="1" x14ac:dyDescent="0.45">
      <c r="D2599" s="750"/>
      <c r="E2599" s="750"/>
      <c r="F2599" s="750"/>
      <c r="G2599" s="750"/>
      <c r="H2599" s="56">
        <v>1992</v>
      </c>
      <c r="I2599" s="57">
        <v>1813</v>
      </c>
      <c r="J2599" s="57">
        <v>1813</v>
      </c>
    </row>
    <row r="2600" spans="4:10" hidden="1" outlineLevel="1" x14ac:dyDescent="0.45">
      <c r="D2600" s="750"/>
      <c r="E2600" s="750"/>
      <c r="F2600" s="750"/>
      <c r="G2600" s="750"/>
      <c r="H2600" s="56">
        <v>1993</v>
      </c>
      <c r="I2600" s="57">
        <v>1501</v>
      </c>
      <c r="J2600" s="57">
        <v>1501</v>
      </c>
    </row>
    <row r="2601" spans="4:10" hidden="1" outlineLevel="1" x14ac:dyDescent="0.45">
      <c r="D2601" s="750"/>
      <c r="E2601" s="750"/>
      <c r="F2601" s="750"/>
      <c r="G2601" s="750"/>
      <c r="H2601" s="56">
        <v>1994</v>
      </c>
      <c r="I2601" s="57">
        <v>2347</v>
      </c>
      <c r="J2601" s="57">
        <v>2347</v>
      </c>
    </row>
    <row r="2602" spans="4:10" hidden="1" outlineLevel="1" x14ac:dyDescent="0.45">
      <c r="D2602" s="750"/>
      <c r="E2602" s="750"/>
      <c r="F2602" s="750"/>
      <c r="G2602" s="750"/>
      <c r="H2602" s="56">
        <v>1995</v>
      </c>
      <c r="I2602" s="57">
        <v>2916</v>
      </c>
      <c r="J2602" s="57">
        <v>2916</v>
      </c>
    </row>
    <row r="2603" spans="4:10" hidden="1" outlineLevel="1" x14ac:dyDescent="0.45">
      <c r="D2603" s="750"/>
      <c r="E2603" s="750"/>
      <c r="F2603" s="750"/>
      <c r="G2603" s="750"/>
      <c r="H2603" s="56">
        <v>1996</v>
      </c>
      <c r="I2603" s="57">
        <v>2185</v>
      </c>
      <c r="J2603" s="57">
        <v>2185</v>
      </c>
    </row>
    <row r="2604" spans="4:10" hidden="1" outlineLevel="1" x14ac:dyDescent="0.45">
      <c r="D2604" s="750"/>
      <c r="E2604" s="750"/>
      <c r="F2604" s="750"/>
      <c r="G2604" s="750"/>
      <c r="H2604" s="56">
        <v>1997</v>
      </c>
      <c r="I2604" s="59">
        <v>819</v>
      </c>
      <c r="J2604" s="59">
        <v>819</v>
      </c>
    </row>
    <row r="2605" spans="4:10" hidden="1" outlineLevel="1" x14ac:dyDescent="0.45">
      <c r="D2605" s="750"/>
      <c r="E2605" s="750"/>
      <c r="F2605" s="750"/>
      <c r="G2605" s="751"/>
      <c r="H2605" s="56">
        <v>1998</v>
      </c>
      <c r="I2605" s="59">
        <v>14</v>
      </c>
      <c r="J2605" s="59">
        <v>14</v>
      </c>
    </row>
    <row r="2606" spans="4:10" ht="16.5" hidden="1" customHeight="1" outlineLevel="1" x14ac:dyDescent="0.45">
      <c r="D2606" s="750"/>
      <c r="E2606" s="750"/>
      <c r="F2606" s="751"/>
      <c r="G2606" s="746" t="s">
        <v>142</v>
      </c>
      <c r="H2606" s="748"/>
      <c r="I2606" s="58">
        <v>14479</v>
      </c>
      <c r="J2606" s="58">
        <v>14479</v>
      </c>
    </row>
    <row r="2607" spans="4:10" ht="16.5" hidden="1" customHeight="1" outlineLevel="1" x14ac:dyDescent="0.45">
      <c r="D2607" s="750"/>
      <c r="E2607" s="750"/>
      <c r="F2607" s="743">
        <v>1991</v>
      </c>
      <c r="G2607" s="744"/>
      <c r="H2607" s="745"/>
      <c r="I2607" s="60">
        <v>2884</v>
      </c>
      <c r="J2607" s="61">
        <v>2884</v>
      </c>
    </row>
    <row r="2608" spans="4:10" ht="16.5" hidden="1" customHeight="1" outlineLevel="1" x14ac:dyDescent="0.45">
      <c r="D2608" s="750"/>
      <c r="E2608" s="750"/>
      <c r="F2608" s="743">
        <v>1992</v>
      </c>
      <c r="G2608" s="744"/>
      <c r="H2608" s="745"/>
      <c r="I2608" s="60">
        <v>1813</v>
      </c>
      <c r="J2608" s="61">
        <v>1813</v>
      </c>
    </row>
    <row r="2609" spans="4:10" ht="16.5" hidden="1" customHeight="1" outlineLevel="1" x14ac:dyDescent="0.45">
      <c r="D2609" s="750"/>
      <c r="E2609" s="750"/>
      <c r="F2609" s="743">
        <v>1993</v>
      </c>
      <c r="G2609" s="744"/>
      <c r="H2609" s="745"/>
      <c r="I2609" s="60">
        <v>1501</v>
      </c>
      <c r="J2609" s="61">
        <v>1501</v>
      </c>
    </row>
    <row r="2610" spans="4:10" ht="16.5" hidden="1" customHeight="1" outlineLevel="1" x14ac:dyDescent="0.45">
      <c r="D2610" s="750"/>
      <c r="E2610" s="750"/>
      <c r="F2610" s="743">
        <v>1994</v>
      </c>
      <c r="G2610" s="744"/>
      <c r="H2610" s="745"/>
      <c r="I2610" s="60">
        <v>2347</v>
      </c>
      <c r="J2610" s="61">
        <v>2347</v>
      </c>
    </row>
    <row r="2611" spans="4:10" ht="16.5" hidden="1" customHeight="1" outlineLevel="1" x14ac:dyDescent="0.45">
      <c r="D2611" s="750"/>
      <c r="E2611" s="750"/>
      <c r="F2611" s="743">
        <v>1995</v>
      </c>
      <c r="G2611" s="744"/>
      <c r="H2611" s="745"/>
      <c r="I2611" s="60">
        <v>2916</v>
      </c>
      <c r="J2611" s="61">
        <v>2916</v>
      </c>
    </row>
    <row r="2612" spans="4:10" ht="16.5" hidden="1" customHeight="1" outlineLevel="1" x14ac:dyDescent="0.45">
      <c r="D2612" s="750"/>
      <c r="E2612" s="750"/>
      <c r="F2612" s="743">
        <v>1996</v>
      </c>
      <c r="G2612" s="744"/>
      <c r="H2612" s="745"/>
      <c r="I2612" s="60">
        <v>2185</v>
      </c>
      <c r="J2612" s="61">
        <v>2185</v>
      </c>
    </row>
    <row r="2613" spans="4:10" ht="16.5" hidden="1" customHeight="1" outlineLevel="1" x14ac:dyDescent="0.45">
      <c r="D2613" s="750"/>
      <c r="E2613" s="750"/>
      <c r="F2613" s="743">
        <v>1997</v>
      </c>
      <c r="G2613" s="744"/>
      <c r="H2613" s="745"/>
      <c r="I2613" s="63">
        <v>819</v>
      </c>
      <c r="J2613" s="64">
        <v>819</v>
      </c>
    </row>
    <row r="2614" spans="4:10" ht="16.5" hidden="1" customHeight="1" outlineLevel="1" x14ac:dyDescent="0.45">
      <c r="D2614" s="750"/>
      <c r="E2614" s="750"/>
      <c r="F2614" s="743">
        <v>1998</v>
      </c>
      <c r="G2614" s="744"/>
      <c r="H2614" s="745"/>
      <c r="I2614" s="63">
        <v>14</v>
      </c>
      <c r="J2614" s="64">
        <v>14</v>
      </c>
    </row>
    <row r="2615" spans="4:10" ht="16.5" hidden="1" customHeight="1" outlineLevel="1" x14ac:dyDescent="0.45">
      <c r="D2615" s="750"/>
      <c r="E2615" s="750"/>
      <c r="F2615" s="743">
        <v>1999</v>
      </c>
      <c r="G2615" s="744"/>
      <c r="H2615" s="745"/>
      <c r="I2615" s="63">
        <v>0</v>
      </c>
      <c r="J2615" s="64">
        <v>0</v>
      </c>
    </row>
    <row r="2616" spans="4:10" ht="16.5" hidden="1" customHeight="1" outlineLevel="1" x14ac:dyDescent="0.45">
      <c r="D2616" s="750"/>
      <c r="E2616" s="750"/>
      <c r="F2616" s="743">
        <v>2000</v>
      </c>
      <c r="G2616" s="744"/>
      <c r="H2616" s="745"/>
      <c r="I2616" s="63">
        <v>0</v>
      </c>
      <c r="J2616" s="64">
        <v>0</v>
      </c>
    </row>
    <row r="2617" spans="4:10" ht="16.5" hidden="1" customHeight="1" outlineLevel="1" x14ac:dyDescent="0.45">
      <c r="D2617" s="750"/>
      <c r="E2617" s="750"/>
      <c r="F2617" s="743">
        <v>2001</v>
      </c>
      <c r="G2617" s="744"/>
      <c r="H2617" s="745"/>
      <c r="I2617" s="63">
        <v>0</v>
      </c>
      <c r="J2617" s="64">
        <v>0</v>
      </c>
    </row>
    <row r="2618" spans="4:10" ht="16.5" hidden="1" customHeight="1" outlineLevel="1" x14ac:dyDescent="0.45">
      <c r="D2618" s="750"/>
      <c r="E2618" s="750"/>
      <c r="F2618" s="743">
        <v>2002</v>
      </c>
      <c r="G2618" s="744"/>
      <c r="H2618" s="745"/>
      <c r="I2618" s="63">
        <v>0</v>
      </c>
      <c r="J2618" s="64">
        <v>0</v>
      </c>
    </row>
    <row r="2619" spans="4:10" ht="16.5" hidden="1" customHeight="1" outlineLevel="1" x14ac:dyDescent="0.45">
      <c r="D2619" s="750"/>
      <c r="E2619" s="750"/>
      <c r="F2619" s="743">
        <v>2003</v>
      </c>
      <c r="G2619" s="744"/>
      <c r="H2619" s="745"/>
      <c r="I2619" s="63">
        <v>0</v>
      </c>
      <c r="J2619" s="64">
        <v>0</v>
      </c>
    </row>
    <row r="2620" spans="4:10" ht="16.5" hidden="1" customHeight="1" outlineLevel="1" x14ac:dyDescent="0.45">
      <c r="D2620" s="750"/>
      <c r="E2620" s="750"/>
      <c r="F2620" s="743">
        <v>2004</v>
      </c>
      <c r="G2620" s="744"/>
      <c r="H2620" s="745"/>
      <c r="I2620" s="63">
        <v>0</v>
      </c>
      <c r="J2620" s="64">
        <v>0</v>
      </c>
    </row>
    <row r="2621" spans="4:10" ht="16.5" hidden="1" customHeight="1" outlineLevel="1" x14ac:dyDescent="0.45">
      <c r="D2621" s="750"/>
      <c r="E2621" s="750"/>
      <c r="F2621" s="743">
        <v>2005</v>
      </c>
      <c r="G2621" s="744"/>
      <c r="H2621" s="745"/>
      <c r="I2621" s="63">
        <v>0</v>
      </c>
      <c r="J2621" s="64">
        <v>0</v>
      </c>
    </row>
    <row r="2622" spans="4:10" ht="16.5" hidden="1" customHeight="1" outlineLevel="1" x14ac:dyDescent="0.45">
      <c r="D2622" s="750"/>
      <c r="E2622" s="750"/>
      <c r="F2622" s="743">
        <v>2006</v>
      </c>
      <c r="G2622" s="744"/>
      <c r="H2622" s="745"/>
      <c r="I2622" s="63">
        <v>0</v>
      </c>
      <c r="J2622" s="64">
        <v>0</v>
      </c>
    </row>
    <row r="2623" spans="4:10" ht="16.5" hidden="1" customHeight="1" outlineLevel="1" x14ac:dyDescent="0.45">
      <c r="D2623" s="750"/>
      <c r="E2623" s="750"/>
      <c r="F2623" s="743">
        <v>2007</v>
      </c>
      <c r="G2623" s="744"/>
      <c r="H2623" s="745"/>
      <c r="I2623" s="63">
        <v>0</v>
      </c>
      <c r="J2623" s="64">
        <v>0</v>
      </c>
    </row>
    <row r="2624" spans="4:10" ht="16.5" hidden="1" customHeight="1" outlineLevel="1" x14ac:dyDescent="0.45">
      <c r="D2624" s="750"/>
      <c r="E2624" s="750"/>
      <c r="F2624" s="743">
        <v>2008</v>
      </c>
      <c r="G2624" s="744"/>
      <c r="H2624" s="745"/>
      <c r="I2624" s="63">
        <v>0</v>
      </c>
      <c r="J2624" s="64">
        <v>0</v>
      </c>
    </row>
    <row r="2625" spans="4:10" ht="16.5" hidden="1" customHeight="1" outlineLevel="1" x14ac:dyDescent="0.45">
      <c r="D2625" s="750"/>
      <c r="E2625" s="750"/>
      <c r="F2625" s="743">
        <v>2009</v>
      </c>
      <c r="G2625" s="744"/>
      <c r="H2625" s="745"/>
      <c r="I2625" s="63">
        <v>0</v>
      </c>
      <c r="J2625" s="64">
        <v>0</v>
      </c>
    </row>
    <row r="2626" spans="4:10" ht="16.5" hidden="1" customHeight="1" outlineLevel="1" x14ac:dyDescent="0.45">
      <c r="D2626" s="750"/>
      <c r="E2626" s="750"/>
      <c r="F2626" s="743">
        <v>2010</v>
      </c>
      <c r="G2626" s="744"/>
      <c r="H2626" s="745"/>
      <c r="I2626" s="63">
        <v>0</v>
      </c>
      <c r="J2626" s="64">
        <v>0</v>
      </c>
    </row>
    <row r="2627" spans="4:10" ht="16.5" hidden="1" customHeight="1" outlineLevel="1" x14ac:dyDescent="0.45">
      <c r="D2627" s="750"/>
      <c r="E2627" s="750"/>
      <c r="F2627" s="743">
        <v>2011</v>
      </c>
      <c r="G2627" s="744"/>
      <c r="H2627" s="745"/>
      <c r="I2627" s="63">
        <v>0</v>
      </c>
      <c r="J2627" s="64">
        <v>0</v>
      </c>
    </row>
    <row r="2628" spans="4:10" ht="16.5" hidden="1" customHeight="1" outlineLevel="1" x14ac:dyDescent="0.45">
      <c r="D2628" s="750"/>
      <c r="E2628" s="750"/>
      <c r="F2628" s="743">
        <v>2012</v>
      </c>
      <c r="G2628" s="744"/>
      <c r="H2628" s="745"/>
      <c r="I2628" s="63">
        <v>0</v>
      </c>
      <c r="J2628" s="64">
        <v>0</v>
      </c>
    </row>
    <row r="2629" spans="4:10" ht="16.5" hidden="1" customHeight="1" outlineLevel="1" x14ac:dyDescent="0.45">
      <c r="D2629" s="750"/>
      <c r="E2629" s="750"/>
      <c r="F2629" s="743">
        <v>2013</v>
      </c>
      <c r="G2629" s="744"/>
      <c r="H2629" s="745"/>
      <c r="I2629" s="63">
        <v>0</v>
      </c>
      <c r="J2629" s="64">
        <v>0</v>
      </c>
    </row>
    <row r="2630" spans="4:10" ht="16.5" hidden="1" customHeight="1" outlineLevel="1" x14ac:dyDescent="0.45">
      <c r="D2630" s="750"/>
      <c r="E2630" s="750"/>
      <c r="F2630" s="743">
        <v>2014</v>
      </c>
      <c r="G2630" s="744"/>
      <c r="H2630" s="745"/>
      <c r="I2630" s="63">
        <v>0</v>
      </c>
      <c r="J2630" s="64">
        <v>0</v>
      </c>
    </row>
    <row r="2631" spans="4:10" ht="16.5" hidden="1" customHeight="1" outlineLevel="1" x14ac:dyDescent="0.45">
      <c r="D2631" s="750"/>
      <c r="E2631" s="750"/>
      <c r="F2631" s="743">
        <v>2015</v>
      </c>
      <c r="G2631" s="744"/>
      <c r="H2631" s="745"/>
      <c r="I2631" s="63">
        <v>0</v>
      </c>
      <c r="J2631" s="64">
        <v>0</v>
      </c>
    </row>
    <row r="2632" spans="4:10" ht="16.5" hidden="1" customHeight="1" outlineLevel="1" x14ac:dyDescent="0.45">
      <c r="D2632" s="750"/>
      <c r="E2632" s="750"/>
      <c r="F2632" s="743">
        <v>2016</v>
      </c>
      <c r="G2632" s="744"/>
      <c r="H2632" s="745"/>
      <c r="I2632" s="63">
        <v>0</v>
      </c>
      <c r="J2632" s="64">
        <v>0</v>
      </c>
    </row>
    <row r="2633" spans="4:10" ht="16.5" hidden="1" customHeight="1" outlineLevel="1" x14ac:dyDescent="0.45">
      <c r="D2633" s="750"/>
      <c r="E2633" s="751"/>
      <c r="F2633" s="746" t="s">
        <v>145</v>
      </c>
      <c r="G2633" s="747"/>
      <c r="H2633" s="748"/>
      <c r="I2633" s="58">
        <v>14479</v>
      </c>
      <c r="J2633" s="58">
        <v>14479</v>
      </c>
    </row>
    <row r="2634" spans="4:10" ht="16.5" hidden="1" customHeight="1" outlineLevel="1" x14ac:dyDescent="0.45">
      <c r="D2634" s="750"/>
      <c r="E2634" s="743">
        <v>1991</v>
      </c>
      <c r="F2634" s="744"/>
      <c r="G2634" s="744"/>
      <c r="H2634" s="745"/>
      <c r="I2634" s="60">
        <v>3769</v>
      </c>
      <c r="J2634" s="61">
        <v>3769</v>
      </c>
    </row>
    <row r="2635" spans="4:10" ht="16.5" hidden="1" customHeight="1" outlineLevel="1" x14ac:dyDescent="0.45">
      <c r="D2635" s="750"/>
      <c r="E2635" s="743">
        <v>1992</v>
      </c>
      <c r="F2635" s="744"/>
      <c r="G2635" s="744"/>
      <c r="H2635" s="745"/>
      <c r="I2635" s="60">
        <v>2382</v>
      </c>
      <c r="J2635" s="61">
        <v>2382</v>
      </c>
    </row>
    <row r="2636" spans="4:10" ht="16.5" hidden="1" customHeight="1" outlineLevel="1" x14ac:dyDescent="0.45">
      <c r="D2636" s="750"/>
      <c r="E2636" s="743">
        <v>1993</v>
      </c>
      <c r="F2636" s="744"/>
      <c r="G2636" s="744"/>
      <c r="H2636" s="745"/>
      <c r="I2636" s="60">
        <v>2819</v>
      </c>
      <c r="J2636" s="61">
        <v>2819</v>
      </c>
    </row>
    <row r="2637" spans="4:10" ht="16.5" hidden="1" customHeight="1" outlineLevel="1" x14ac:dyDescent="0.45">
      <c r="D2637" s="750"/>
      <c r="E2637" s="743">
        <v>1994</v>
      </c>
      <c r="F2637" s="744"/>
      <c r="G2637" s="744"/>
      <c r="H2637" s="745"/>
      <c r="I2637" s="60">
        <v>4546</v>
      </c>
      <c r="J2637" s="61">
        <v>4546</v>
      </c>
    </row>
    <row r="2638" spans="4:10" ht="16.5" hidden="1" customHeight="1" outlineLevel="1" x14ac:dyDescent="0.45">
      <c r="D2638" s="750"/>
      <c r="E2638" s="743">
        <v>1995</v>
      </c>
      <c r="F2638" s="744"/>
      <c r="G2638" s="744"/>
      <c r="H2638" s="745"/>
      <c r="I2638" s="60">
        <v>13864</v>
      </c>
      <c r="J2638" s="61">
        <v>13864</v>
      </c>
    </row>
    <row r="2639" spans="4:10" ht="16.5" hidden="1" customHeight="1" outlineLevel="1" x14ac:dyDescent="0.45">
      <c r="D2639" s="750"/>
      <c r="E2639" s="743">
        <v>1996</v>
      </c>
      <c r="F2639" s="744"/>
      <c r="G2639" s="744"/>
      <c r="H2639" s="745"/>
      <c r="I2639" s="60">
        <v>33183</v>
      </c>
      <c r="J2639" s="61">
        <v>33183</v>
      </c>
    </row>
    <row r="2640" spans="4:10" ht="16.5" hidden="1" customHeight="1" outlineLevel="1" x14ac:dyDescent="0.45">
      <c r="D2640" s="750"/>
      <c r="E2640" s="743">
        <v>1997</v>
      </c>
      <c r="F2640" s="744"/>
      <c r="G2640" s="744"/>
      <c r="H2640" s="745"/>
      <c r="I2640" s="60">
        <v>23578</v>
      </c>
      <c r="J2640" s="61">
        <v>23578</v>
      </c>
    </row>
    <row r="2641" spans="4:10" ht="16.5" hidden="1" customHeight="1" outlineLevel="1" x14ac:dyDescent="0.45">
      <c r="D2641" s="750"/>
      <c r="E2641" s="743">
        <v>1998</v>
      </c>
      <c r="F2641" s="744"/>
      <c r="G2641" s="744"/>
      <c r="H2641" s="745"/>
      <c r="I2641" s="60">
        <v>11543</v>
      </c>
      <c r="J2641" s="61">
        <v>11543</v>
      </c>
    </row>
    <row r="2642" spans="4:10" ht="16.5" hidden="1" customHeight="1" outlineLevel="1" x14ac:dyDescent="0.45">
      <c r="D2642" s="750"/>
      <c r="E2642" s="743">
        <v>1999</v>
      </c>
      <c r="F2642" s="744"/>
      <c r="G2642" s="744"/>
      <c r="H2642" s="745"/>
      <c r="I2642" s="60">
        <v>23782</v>
      </c>
      <c r="J2642" s="61">
        <v>23782</v>
      </c>
    </row>
    <row r="2643" spans="4:10" ht="16.5" hidden="1" customHeight="1" outlineLevel="1" x14ac:dyDescent="0.45">
      <c r="D2643" s="750"/>
      <c r="E2643" s="743">
        <v>2000</v>
      </c>
      <c r="F2643" s="744"/>
      <c r="G2643" s="744"/>
      <c r="H2643" s="745"/>
      <c r="I2643" s="60">
        <v>25664</v>
      </c>
      <c r="J2643" s="61">
        <v>25664</v>
      </c>
    </row>
    <row r="2644" spans="4:10" ht="16.5" hidden="1" customHeight="1" outlineLevel="1" x14ac:dyDescent="0.45">
      <c r="D2644" s="750"/>
      <c r="E2644" s="743">
        <v>2001</v>
      </c>
      <c r="F2644" s="744"/>
      <c r="G2644" s="744"/>
      <c r="H2644" s="745"/>
      <c r="I2644" s="60">
        <v>24970</v>
      </c>
      <c r="J2644" s="61">
        <v>24970</v>
      </c>
    </row>
    <row r="2645" spans="4:10" ht="16.5" hidden="1" customHeight="1" outlineLevel="1" x14ac:dyDescent="0.45">
      <c r="D2645" s="750"/>
      <c r="E2645" s="743">
        <v>2002</v>
      </c>
      <c r="F2645" s="744"/>
      <c r="G2645" s="744"/>
      <c r="H2645" s="745"/>
      <c r="I2645" s="60">
        <v>18360</v>
      </c>
      <c r="J2645" s="61">
        <v>18360</v>
      </c>
    </row>
    <row r="2646" spans="4:10" ht="16.5" hidden="1" customHeight="1" outlineLevel="1" x14ac:dyDescent="0.45">
      <c r="D2646" s="750"/>
      <c r="E2646" s="743">
        <v>2003</v>
      </c>
      <c r="F2646" s="744"/>
      <c r="G2646" s="744"/>
      <c r="H2646" s="745"/>
      <c r="I2646" s="60">
        <v>8562</v>
      </c>
      <c r="J2646" s="61">
        <v>8562</v>
      </c>
    </row>
    <row r="2647" spans="4:10" ht="16.5" hidden="1" customHeight="1" outlineLevel="1" x14ac:dyDescent="0.45">
      <c r="D2647" s="750"/>
      <c r="E2647" s="743">
        <v>2004</v>
      </c>
      <c r="F2647" s="744"/>
      <c r="G2647" s="744"/>
      <c r="H2647" s="745"/>
      <c r="I2647" s="63">
        <v>0</v>
      </c>
      <c r="J2647" s="64">
        <v>0</v>
      </c>
    </row>
    <row r="2648" spans="4:10" ht="16.5" hidden="1" customHeight="1" outlineLevel="1" x14ac:dyDescent="0.45">
      <c r="D2648" s="750"/>
      <c r="E2648" s="743">
        <v>2005</v>
      </c>
      <c r="F2648" s="744"/>
      <c r="G2648" s="744"/>
      <c r="H2648" s="745"/>
      <c r="I2648" s="63">
        <v>0</v>
      </c>
      <c r="J2648" s="64">
        <v>0</v>
      </c>
    </row>
    <row r="2649" spans="4:10" ht="16.5" hidden="1" customHeight="1" outlineLevel="1" x14ac:dyDescent="0.45">
      <c r="D2649" s="750"/>
      <c r="E2649" s="743">
        <v>2006</v>
      </c>
      <c r="F2649" s="744"/>
      <c r="G2649" s="744"/>
      <c r="H2649" s="745"/>
      <c r="I2649" s="63">
        <v>0</v>
      </c>
      <c r="J2649" s="64">
        <v>0</v>
      </c>
    </row>
    <row r="2650" spans="4:10" ht="16.5" hidden="1" customHeight="1" outlineLevel="1" x14ac:dyDescent="0.45">
      <c r="D2650" s="750"/>
      <c r="E2650" s="743">
        <v>2007</v>
      </c>
      <c r="F2650" s="744"/>
      <c r="G2650" s="744"/>
      <c r="H2650" s="745"/>
      <c r="I2650" s="63">
        <v>0</v>
      </c>
      <c r="J2650" s="64">
        <v>0</v>
      </c>
    </row>
    <row r="2651" spans="4:10" ht="16.5" hidden="1" customHeight="1" outlineLevel="1" x14ac:dyDescent="0.45">
      <c r="D2651" s="750"/>
      <c r="E2651" s="743">
        <v>2008</v>
      </c>
      <c r="F2651" s="744"/>
      <c r="G2651" s="744"/>
      <c r="H2651" s="745"/>
      <c r="I2651" s="63">
        <v>0</v>
      </c>
      <c r="J2651" s="64">
        <v>0</v>
      </c>
    </row>
    <row r="2652" spans="4:10" ht="16.5" hidden="1" customHeight="1" outlineLevel="1" x14ac:dyDescent="0.45">
      <c r="D2652" s="750"/>
      <c r="E2652" s="743">
        <v>2009</v>
      </c>
      <c r="F2652" s="744"/>
      <c r="G2652" s="744"/>
      <c r="H2652" s="745"/>
      <c r="I2652" s="63">
        <v>0</v>
      </c>
      <c r="J2652" s="64">
        <v>0</v>
      </c>
    </row>
    <row r="2653" spans="4:10" ht="16.5" hidden="1" customHeight="1" outlineLevel="1" x14ac:dyDescent="0.45">
      <c r="D2653" s="750"/>
      <c r="E2653" s="743">
        <v>2010</v>
      </c>
      <c r="F2653" s="744"/>
      <c r="G2653" s="744"/>
      <c r="H2653" s="745"/>
      <c r="I2653" s="63">
        <v>0</v>
      </c>
      <c r="J2653" s="64">
        <v>0</v>
      </c>
    </row>
    <row r="2654" spans="4:10" ht="16.5" hidden="1" customHeight="1" outlineLevel="1" x14ac:dyDescent="0.45">
      <c r="D2654" s="750"/>
      <c r="E2654" s="743">
        <v>2011</v>
      </c>
      <c r="F2654" s="744"/>
      <c r="G2654" s="744"/>
      <c r="H2654" s="745"/>
      <c r="I2654" s="63">
        <v>0</v>
      </c>
      <c r="J2654" s="64">
        <v>0</v>
      </c>
    </row>
    <row r="2655" spans="4:10" ht="16.5" hidden="1" customHeight="1" outlineLevel="1" x14ac:dyDescent="0.45">
      <c r="D2655" s="750"/>
      <c r="E2655" s="743">
        <v>2012</v>
      </c>
      <c r="F2655" s="744"/>
      <c r="G2655" s="744"/>
      <c r="H2655" s="745"/>
      <c r="I2655" s="63">
        <v>0</v>
      </c>
      <c r="J2655" s="64">
        <v>0</v>
      </c>
    </row>
    <row r="2656" spans="4:10" ht="16.5" hidden="1" customHeight="1" outlineLevel="1" x14ac:dyDescent="0.45">
      <c r="D2656" s="750"/>
      <c r="E2656" s="743">
        <v>2013</v>
      </c>
      <c r="F2656" s="744"/>
      <c r="G2656" s="744"/>
      <c r="H2656" s="745"/>
      <c r="I2656" s="63">
        <v>0</v>
      </c>
      <c r="J2656" s="64">
        <v>0</v>
      </c>
    </row>
    <row r="2657" spans="4:10" ht="16.5" hidden="1" customHeight="1" outlineLevel="1" x14ac:dyDescent="0.45">
      <c r="D2657" s="750"/>
      <c r="E2657" s="743">
        <v>2014</v>
      </c>
      <c r="F2657" s="744"/>
      <c r="G2657" s="744"/>
      <c r="H2657" s="745"/>
      <c r="I2657" s="63">
        <v>0</v>
      </c>
      <c r="J2657" s="64">
        <v>0</v>
      </c>
    </row>
    <row r="2658" spans="4:10" ht="16.5" hidden="1" customHeight="1" outlineLevel="1" x14ac:dyDescent="0.45">
      <c r="D2658" s="750"/>
      <c r="E2658" s="743">
        <v>2015</v>
      </c>
      <c r="F2658" s="744"/>
      <c r="G2658" s="744"/>
      <c r="H2658" s="745"/>
      <c r="I2658" s="63">
        <v>0</v>
      </c>
      <c r="J2658" s="64">
        <v>0</v>
      </c>
    </row>
    <row r="2659" spans="4:10" ht="16.5" hidden="1" customHeight="1" outlineLevel="1" x14ac:dyDescent="0.45">
      <c r="D2659" s="750"/>
      <c r="E2659" s="743">
        <v>2016</v>
      </c>
      <c r="F2659" s="744"/>
      <c r="G2659" s="744"/>
      <c r="H2659" s="745"/>
      <c r="I2659" s="63">
        <v>0</v>
      </c>
      <c r="J2659" s="64">
        <v>0</v>
      </c>
    </row>
    <row r="2660" spans="4:10" ht="16.5" hidden="1" customHeight="1" outlineLevel="1" x14ac:dyDescent="0.45">
      <c r="D2660" s="751"/>
      <c r="E2660" s="746" t="s">
        <v>145</v>
      </c>
      <c r="F2660" s="747"/>
      <c r="G2660" s="747"/>
      <c r="H2660" s="748"/>
      <c r="I2660" s="58">
        <v>197022</v>
      </c>
      <c r="J2660" s="58">
        <v>197022</v>
      </c>
    </row>
    <row r="2661" spans="4:10" ht="16.5" hidden="1" customHeight="1" outlineLevel="1" x14ac:dyDescent="0.45">
      <c r="D2661" s="743">
        <v>1991</v>
      </c>
      <c r="E2661" s="744"/>
      <c r="F2661" s="744"/>
      <c r="G2661" s="744"/>
      <c r="H2661" s="745"/>
      <c r="I2661" s="60">
        <v>24663</v>
      </c>
      <c r="J2661" s="60">
        <v>24663</v>
      </c>
    </row>
    <row r="2662" spans="4:10" ht="16.5" hidden="1" customHeight="1" outlineLevel="1" x14ac:dyDescent="0.45">
      <c r="D2662" s="743">
        <v>1992</v>
      </c>
      <c r="E2662" s="744"/>
      <c r="F2662" s="744"/>
      <c r="G2662" s="744"/>
      <c r="H2662" s="745"/>
      <c r="I2662" s="60">
        <v>20889</v>
      </c>
      <c r="J2662" s="60">
        <v>20889</v>
      </c>
    </row>
    <row r="2663" spans="4:10" ht="16.5" hidden="1" customHeight="1" outlineLevel="1" x14ac:dyDescent="0.45">
      <c r="D2663" s="743">
        <v>1993</v>
      </c>
      <c r="E2663" s="744"/>
      <c r="F2663" s="744"/>
      <c r="G2663" s="744"/>
      <c r="H2663" s="745"/>
      <c r="I2663" s="60">
        <v>21675</v>
      </c>
      <c r="J2663" s="60">
        <v>21675</v>
      </c>
    </row>
    <row r="2664" spans="4:10" ht="16.5" hidden="1" customHeight="1" outlineLevel="1" x14ac:dyDescent="0.45">
      <c r="D2664" s="743">
        <v>1994</v>
      </c>
      <c r="E2664" s="744"/>
      <c r="F2664" s="744"/>
      <c r="G2664" s="744"/>
      <c r="H2664" s="745"/>
      <c r="I2664" s="60">
        <v>46175</v>
      </c>
      <c r="J2664" s="60">
        <v>46175</v>
      </c>
    </row>
    <row r="2665" spans="4:10" ht="16.5" hidden="1" customHeight="1" outlineLevel="1" x14ac:dyDescent="0.45">
      <c r="D2665" s="743">
        <v>1995</v>
      </c>
      <c r="E2665" s="744"/>
      <c r="F2665" s="744"/>
      <c r="G2665" s="744"/>
      <c r="H2665" s="745"/>
      <c r="I2665" s="60">
        <v>54356</v>
      </c>
      <c r="J2665" s="60">
        <v>54356</v>
      </c>
    </row>
    <row r="2666" spans="4:10" ht="16.5" hidden="1" customHeight="1" outlineLevel="1" x14ac:dyDescent="0.45">
      <c r="D2666" s="743">
        <v>1996</v>
      </c>
      <c r="E2666" s="744"/>
      <c r="F2666" s="744"/>
      <c r="G2666" s="744"/>
      <c r="H2666" s="745"/>
      <c r="I2666" s="60">
        <v>76940</v>
      </c>
      <c r="J2666" s="60">
        <v>76940</v>
      </c>
    </row>
    <row r="2667" spans="4:10" ht="16.5" hidden="1" customHeight="1" outlineLevel="1" x14ac:dyDescent="0.45">
      <c r="D2667" s="743">
        <v>1997</v>
      </c>
      <c r="E2667" s="744"/>
      <c r="F2667" s="744"/>
      <c r="G2667" s="744"/>
      <c r="H2667" s="745"/>
      <c r="I2667" s="60">
        <v>79907</v>
      </c>
      <c r="J2667" s="60">
        <v>79907</v>
      </c>
    </row>
    <row r="2668" spans="4:10" ht="16.5" hidden="1" customHeight="1" outlineLevel="1" x14ac:dyDescent="0.45">
      <c r="D2668" s="743">
        <v>1998</v>
      </c>
      <c r="E2668" s="744"/>
      <c r="F2668" s="744"/>
      <c r="G2668" s="744"/>
      <c r="H2668" s="745"/>
      <c r="I2668" s="60">
        <v>44186</v>
      </c>
      <c r="J2668" s="60">
        <v>44186</v>
      </c>
    </row>
    <row r="2669" spans="4:10" ht="16.5" hidden="1" customHeight="1" outlineLevel="1" x14ac:dyDescent="0.45">
      <c r="D2669" s="743">
        <v>1999</v>
      </c>
      <c r="E2669" s="744"/>
      <c r="F2669" s="744"/>
      <c r="G2669" s="744"/>
      <c r="H2669" s="745"/>
      <c r="I2669" s="60">
        <v>98194</v>
      </c>
      <c r="J2669" s="60">
        <v>98194</v>
      </c>
    </row>
    <row r="2670" spans="4:10" ht="16.5" hidden="1" customHeight="1" outlineLevel="1" x14ac:dyDescent="0.45">
      <c r="D2670" s="743">
        <v>2000</v>
      </c>
      <c r="E2670" s="744"/>
      <c r="F2670" s="744"/>
      <c r="G2670" s="744"/>
      <c r="H2670" s="745"/>
      <c r="I2670" s="60">
        <v>116879</v>
      </c>
      <c r="J2670" s="60">
        <v>116879</v>
      </c>
    </row>
    <row r="2671" spans="4:10" ht="16.5" hidden="1" customHeight="1" outlineLevel="1" x14ac:dyDescent="0.45">
      <c r="D2671" s="743">
        <v>2001</v>
      </c>
      <c r="E2671" s="744"/>
      <c r="F2671" s="744"/>
      <c r="G2671" s="744"/>
      <c r="H2671" s="745"/>
      <c r="I2671" s="60">
        <v>125020</v>
      </c>
      <c r="J2671" s="60">
        <v>125020</v>
      </c>
    </row>
    <row r="2672" spans="4:10" ht="16.5" hidden="1" customHeight="1" outlineLevel="1" x14ac:dyDescent="0.45">
      <c r="D2672" s="743">
        <v>2002</v>
      </c>
      <c r="E2672" s="744"/>
      <c r="F2672" s="744"/>
      <c r="G2672" s="744"/>
      <c r="H2672" s="745"/>
      <c r="I2672" s="60">
        <v>161014</v>
      </c>
      <c r="J2672" s="60">
        <v>161014</v>
      </c>
    </row>
    <row r="2673" spans="4:10" ht="16.5" hidden="1" customHeight="1" outlineLevel="1" x14ac:dyDescent="0.45">
      <c r="D2673" s="743">
        <v>2003</v>
      </c>
      <c r="E2673" s="744"/>
      <c r="F2673" s="744"/>
      <c r="G2673" s="744"/>
      <c r="H2673" s="745"/>
      <c r="I2673" s="60">
        <v>151696</v>
      </c>
      <c r="J2673" s="60">
        <v>151696</v>
      </c>
    </row>
    <row r="2674" spans="4:10" ht="16.5" hidden="1" customHeight="1" outlineLevel="1" x14ac:dyDescent="0.45">
      <c r="D2674" s="743">
        <v>2004</v>
      </c>
      <c r="E2674" s="744"/>
      <c r="F2674" s="744"/>
      <c r="G2674" s="744"/>
      <c r="H2674" s="745"/>
      <c r="I2674" s="60">
        <v>130783</v>
      </c>
      <c r="J2674" s="60">
        <v>130783</v>
      </c>
    </row>
    <row r="2675" spans="4:10" ht="16.5" hidden="1" customHeight="1" outlineLevel="1" x14ac:dyDescent="0.45">
      <c r="D2675" s="743">
        <v>2005</v>
      </c>
      <c r="E2675" s="744"/>
      <c r="F2675" s="744"/>
      <c r="G2675" s="744"/>
      <c r="H2675" s="745"/>
      <c r="I2675" s="60">
        <v>135901</v>
      </c>
      <c r="J2675" s="60">
        <v>135901</v>
      </c>
    </row>
    <row r="2676" spans="4:10" ht="16.5" hidden="1" customHeight="1" outlineLevel="1" x14ac:dyDescent="0.45">
      <c r="D2676" s="743">
        <v>2006</v>
      </c>
      <c r="E2676" s="744"/>
      <c r="F2676" s="744"/>
      <c r="G2676" s="744"/>
      <c r="H2676" s="745"/>
      <c r="I2676" s="60">
        <v>117123</v>
      </c>
      <c r="J2676" s="60">
        <v>117123</v>
      </c>
    </row>
    <row r="2677" spans="4:10" ht="16.5" hidden="1" customHeight="1" outlineLevel="1" x14ac:dyDescent="0.45">
      <c r="D2677" s="743">
        <v>2007</v>
      </c>
      <c r="E2677" s="744"/>
      <c r="F2677" s="744"/>
      <c r="G2677" s="744"/>
      <c r="H2677" s="745"/>
      <c r="I2677" s="60">
        <v>122857</v>
      </c>
      <c r="J2677" s="60">
        <v>122857</v>
      </c>
    </row>
    <row r="2678" spans="4:10" ht="16.5" hidden="1" customHeight="1" outlineLevel="1" x14ac:dyDescent="0.45">
      <c r="D2678" s="743">
        <v>2008</v>
      </c>
      <c r="E2678" s="744"/>
      <c r="F2678" s="744"/>
      <c r="G2678" s="744"/>
      <c r="H2678" s="745"/>
      <c r="I2678" s="60">
        <v>81445</v>
      </c>
      <c r="J2678" s="60">
        <v>81445</v>
      </c>
    </row>
    <row r="2679" spans="4:10" ht="16.5" hidden="1" customHeight="1" outlineLevel="1" x14ac:dyDescent="0.45">
      <c r="D2679" s="743">
        <v>2009</v>
      </c>
      <c r="E2679" s="744"/>
      <c r="F2679" s="744"/>
      <c r="G2679" s="744"/>
      <c r="H2679" s="745"/>
      <c r="I2679" s="60">
        <v>34703</v>
      </c>
      <c r="J2679" s="60">
        <v>34703</v>
      </c>
    </row>
    <row r="2680" spans="4:10" ht="16.5" hidden="1" customHeight="1" outlineLevel="1" x14ac:dyDescent="0.45">
      <c r="D2680" s="743">
        <v>2010</v>
      </c>
      <c r="E2680" s="744"/>
      <c r="F2680" s="744"/>
      <c r="G2680" s="744"/>
      <c r="H2680" s="745"/>
      <c r="I2680" s="60">
        <v>80067</v>
      </c>
      <c r="J2680" s="60">
        <v>80067</v>
      </c>
    </row>
    <row r="2681" spans="4:10" ht="16.5" hidden="1" customHeight="1" outlineLevel="1" x14ac:dyDescent="0.45">
      <c r="D2681" s="743">
        <v>2011</v>
      </c>
      <c r="E2681" s="744"/>
      <c r="F2681" s="744"/>
      <c r="G2681" s="744"/>
      <c r="H2681" s="745"/>
      <c r="I2681" s="60">
        <v>113249</v>
      </c>
      <c r="J2681" s="60">
        <v>113249</v>
      </c>
    </row>
    <row r="2682" spans="4:10" ht="16.5" hidden="1" customHeight="1" outlineLevel="1" x14ac:dyDescent="0.45">
      <c r="D2682" s="743">
        <v>2012</v>
      </c>
      <c r="E2682" s="744"/>
      <c r="F2682" s="744"/>
      <c r="G2682" s="744"/>
      <c r="H2682" s="745"/>
      <c r="I2682" s="60">
        <v>119142</v>
      </c>
      <c r="J2682" s="60">
        <v>119142</v>
      </c>
    </row>
    <row r="2683" spans="4:10" ht="16.5" hidden="1" customHeight="1" outlineLevel="1" x14ac:dyDescent="0.45">
      <c r="D2683" s="743">
        <v>2013</v>
      </c>
      <c r="E2683" s="744"/>
      <c r="F2683" s="744"/>
      <c r="G2683" s="744"/>
      <c r="H2683" s="745"/>
      <c r="I2683" s="60">
        <v>143516</v>
      </c>
      <c r="J2683" s="60">
        <v>143516</v>
      </c>
    </row>
    <row r="2684" spans="4:10" ht="16.5" hidden="1" customHeight="1" outlineLevel="1" x14ac:dyDescent="0.45">
      <c r="D2684" s="743">
        <v>2014</v>
      </c>
      <c r="E2684" s="744"/>
      <c r="F2684" s="744"/>
      <c r="G2684" s="744"/>
      <c r="H2684" s="745"/>
      <c r="I2684" s="60">
        <v>140259</v>
      </c>
      <c r="J2684" s="60">
        <v>140259</v>
      </c>
    </row>
    <row r="2685" spans="4:10" ht="16.5" hidden="1" customHeight="1" outlineLevel="1" x14ac:dyDescent="0.45">
      <c r="D2685" s="743">
        <v>2015</v>
      </c>
      <c r="E2685" s="744"/>
      <c r="F2685" s="744"/>
      <c r="G2685" s="744"/>
      <c r="H2685" s="745"/>
      <c r="I2685" s="60">
        <v>145633</v>
      </c>
      <c r="J2685" s="60">
        <v>145633</v>
      </c>
    </row>
    <row r="2686" spans="4:10" ht="16.5" hidden="1" customHeight="1" outlineLevel="1" x14ac:dyDescent="0.45">
      <c r="D2686" s="743">
        <v>2016</v>
      </c>
      <c r="E2686" s="744"/>
      <c r="F2686" s="744"/>
      <c r="G2686" s="744"/>
      <c r="H2686" s="745"/>
      <c r="I2686" s="60">
        <v>47818</v>
      </c>
      <c r="J2686" s="60">
        <v>47818</v>
      </c>
    </row>
    <row r="2687" spans="4:10" ht="16.5" hidden="1" customHeight="1" outlineLevel="1" x14ac:dyDescent="0.45">
      <c r="D2687" s="746" t="s">
        <v>145</v>
      </c>
      <c r="E2687" s="747"/>
      <c r="F2687" s="747"/>
      <c r="G2687" s="747"/>
      <c r="H2687" s="748"/>
      <c r="I2687" s="58">
        <v>2434090</v>
      </c>
      <c r="J2687" s="58">
        <v>2434090</v>
      </c>
    </row>
    <row r="2688" spans="4:10" hidden="1" outlineLevel="1" x14ac:dyDescent="0.45">
      <c r="D2688" s="749" t="s">
        <v>157</v>
      </c>
      <c r="E2688" s="749" t="s">
        <v>140</v>
      </c>
      <c r="F2688" s="749" t="s">
        <v>143</v>
      </c>
      <c r="G2688" s="749" t="s">
        <v>477</v>
      </c>
      <c r="H2688" s="56">
        <v>1991</v>
      </c>
      <c r="I2688" s="57">
        <v>3006</v>
      </c>
      <c r="J2688" s="57">
        <v>3006</v>
      </c>
    </row>
    <row r="2689" spans="4:10" hidden="1" outlineLevel="1" x14ac:dyDescent="0.45">
      <c r="D2689" s="750"/>
      <c r="E2689" s="750"/>
      <c r="F2689" s="750"/>
      <c r="G2689" s="750"/>
      <c r="H2689" s="56">
        <v>1992</v>
      </c>
      <c r="I2689" s="57">
        <v>24264</v>
      </c>
      <c r="J2689" s="57">
        <v>24264</v>
      </c>
    </row>
    <row r="2690" spans="4:10" hidden="1" outlineLevel="1" x14ac:dyDescent="0.45">
      <c r="D2690" s="750"/>
      <c r="E2690" s="750"/>
      <c r="F2690" s="750"/>
      <c r="G2690" s="750"/>
      <c r="H2690" s="56">
        <v>1993</v>
      </c>
      <c r="I2690" s="57">
        <v>36083</v>
      </c>
      <c r="J2690" s="57">
        <v>36083</v>
      </c>
    </row>
    <row r="2691" spans="4:10" hidden="1" outlineLevel="1" x14ac:dyDescent="0.45">
      <c r="D2691" s="750"/>
      <c r="E2691" s="750"/>
      <c r="F2691" s="750"/>
      <c r="G2691" s="750"/>
      <c r="H2691" s="56">
        <v>1994</v>
      </c>
      <c r="I2691" s="57">
        <v>39430</v>
      </c>
      <c r="J2691" s="57">
        <v>39430</v>
      </c>
    </row>
    <row r="2692" spans="4:10" hidden="1" outlineLevel="1" x14ac:dyDescent="0.45">
      <c r="D2692" s="750"/>
      <c r="E2692" s="750"/>
      <c r="F2692" s="750"/>
      <c r="G2692" s="750"/>
      <c r="H2692" s="56">
        <v>1995</v>
      </c>
      <c r="I2692" s="57">
        <v>41140</v>
      </c>
      <c r="J2692" s="57">
        <v>41140</v>
      </c>
    </row>
    <row r="2693" spans="4:10" hidden="1" outlineLevel="1" x14ac:dyDescent="0.45">
      <c r="D2693" s="750"/>
      <c r="E2693" s="750"/>
      <c r="F2693" s="750"/>
      <c r="G2693" s="750"/>
      <c r="H2693" s="56">
        <v>1996</v>
      </c>
      <c r="I2693" s="57">
        <v>35016</v>
      </c>
      <c r="J2693" s="57">
        <v>35016</v>
      </c>
    </row>
    <row r="2694" spans="4:10" hidden="1" outlineLevel="1" x14ac:dyDescent="0.45">
      <c r="D2694" s="750"/>
      <c r="E2694" s="750"/>
      <c r="F2694" s="750"/>
      <c r="G2694" s="750"/>
      <c r="H2694" s="56">
        <v>1997</v>
      </c>
      <c r="I2694" s="57">
        <v>53821</v>
      </c>
      <c r="J2694" s="57">
        <v>53821</v>
      </c>
    </row>
    <row r="2695" spans="4:10" hidden="1" outlineLevel="1" x14ac:dyDescent="0.45">
      <c r="D2695" s="750"/>
      <c r="E2695" s="750"/>
      <c r="F2695" s="750"/>
      <c r="G2695" s="750"/>
      <c r="H2695" s="56">
        <v>1998</v>
      </c>
      <c r="I2695" s="57">
        <v>57068</v>
      </c>
      <c r="J2695" s="57">
        <v>57068</v>
      </c>
    </row>
    <row r="2696" spans="4:10" hidden="1" outlineLevel="1" x14ac:dyDescent="0.45">
      <c r="D2696" s="750"/>
      <c r="E2696" s="750"/>
      <c r="F2696" s="750"/>
      <c r="G2696" s="751"/>
      <c r="H2696" s="56">
        <v>1999</v>
      </c>
      <c r="I2696" s="57">
        <v>31336</v>
      </c>
      <c r="J2696" s="57">
        <v>31336</v>
      </c>
    </row>
    <row r="2697" spans="4:10" ht="16.5" hidden="1" customHeight="1" outlineLevel="1" x14ac:dyDescent="0.45">
      <c r="D2697" s="750"/>
      <c r="E2697" s="750"/>
      <c r="F2697" s="751"/>
      <c r="G2697" s="746" t="s">
        <v>142</v>
      </c>
      <c r="H2697" s="748"/>
      <c r="I2697" s="58">
        <v>321164</v>
      </c>
      <c r="J2697" s="58">
        <v>321164</v>
      </c>
    </row>
    <row r="2698" spans="4:10" ht="16.5" hidden="1" customHeight="1" outlineLevel="1" x14ac:dyDescent="0.45">
      <c r="D2698" s="750"/>
      <c r="E2698" s="750"/>
      <c r="F2698" s="743">
        <v>1991</v>
      </c>
      <c r="G2698" s="744"/>
      <c r="H2698" s="745"/>
      <c r="I2698" s="60">
        <v>3006</v>
      </c>
      <c r="J2698" s="61">
        <v>3006</v>
      </c>
    </row>
    <row r="2699" spans="4:10" ht="16.5" hidden="1" customHeight="1" outlineLevel="1" x14ac:dyDescent="0.45">
      <c r="D2699" s="750"/>
      <c r="E2699" s="750"/>
      <c r="F2699" s="743">
        <v>1992</v>
      </c>
      <c r="G2699" s="744"/>
      <c r="H2699" s="745"/>
      <c r="I2699" s="60">
        <v>24264</v>
      </c>
      <c r="J2699" s="61">
        <v>24264</v>
      </c>
    </row>
    <row r="2700" spans="4:10" ht="16.5" hidden="1" customHeight="1" outlineLevel="1" x14ac:dyDescent="0.45">
      <c r="D2700" s="750"/>
      <c r="E2700" s="750"/>
      <c r="F2700" s="743">
        <v>1993</v>
      </c>
      <c r="G2700" s="744"/>
      <c r="H2700" s="745"/>
      <c r="I2700" s="60">
        <v>36083</v>
      </c>
      <c r="J2700" s="61">
        <v>36083</v>
      </c>
    </row>
    <row r="2701" spans="4:10" ht="16.5" hidden="1" customHeight="1" outlineLevel="1" x14ac:dyDescent="0.45">
      <c r="D2701" s="750"/>
      <c r="E2701" s="750"/>
      <c r="F2701" s="743">
        <v>1994</v>
      </c>
      <c r="G2701" s="744"/>
      <c r="H2701" s="745"/>
      <c r="I2701" s="60">
        <v>39430</v>
      </c>
      <c r="J2701" s="61">
        <v>39430</v>
      </c>
    </row>
    <row r="2702" spans="4:10" ht="16.5" hidden="1" customHeight="1" outlineLevel="1" x14ac:dyDescent="0.45">
      <c r="D2702" s="750"/>
      <c r="E2702" s="750"/>
      <c r="F2702" s="743">
        <v>1995</v>
      </c>
      <c r="G2702" s="744"/>
      <c r="H2702" s="745"/>
      <c r="I2702" s="60">
        <v>41140</v>
      </c>
      <c r="J2702" s="61">
        <v>41140</v>
      </c>
    </row>
    <row r="2703" spans="4:10" ht="16.5" hidden="1" customHeight="1" outlineLevel="1" x14ac:dyDescent="0.45">
      <c r="D2703" s="750"/>
      <c r="E2703" s="750"/>
      <c r="F2703" s="743">
        <v>1996</v>
      </c>
      <c r="G2703" s="744"/>
      <c r="H2703" s="745"/>
      <c r="I2703" s="60">
        <v>35016</v>
      </c>
      <c r="J2703" s="61">
        <v>35016</v>
      </c>
    </row>
    <row r="2704" spans="4:10" ht="16.5" hidden="1" customHeight="1" outlineLevel="1" x14ac:dyDescent="0.45">
      <c r="D2704" s="750"/>
      <c r="E2704" s="750"/>
      <c r="F2704" s="743">
        <v>1997</v>
      </c>
      <c r="G2704" s="744"/>
      <c r="H2704" s="745"/>
      <c r="I2704" s="60">
        <v>53821</v>
      </c>
      <c r="J2704" s="61">
        <v>53821</v>
      </c>
    </row>
    <row r="2705" spans="4:10" ht="16.5" hidden="1" customHeight="1" outlineLevel="1" x14ac:dyDescent="0.45">
      <c r="D2705" s="750"/>
      <c r="E2705" s="750"/>
      <c r="F2705" s="743">
        <v>1998</v>
      </c>
      <c r="G2705" s="744"/>
      <c r="H2705" s="745"/>
      <c r="I2705" s="60">
        <v>57068</v>
      </c>
      <c r="J2705" s="61">
        <v>57068</v>
      </c>
    </row>
    <row r="2706" spans="4:10" ht="16.5" hidden="1" customHeight="1" outlineLevel="1" x14ac:dyDescent="0.45">
      <c r="D2706" s="750"/>
      <c r="E2706" s="750"/>
      <c r="F2706" s="743">
        <v>1999</v>
      </c>
      <c r="G2706" s="744"/>
      <c r="H2706" s="745"/>
      <c r="I2706" s="60">
        <v>31336</v>
      </c>
      <c r="J2706" s="61">
        <v>31336</v>
      </c>
    </row>
    <row r="2707" spans="4:10" ht="16.5" hidden="1" customHeight="1" outlineLevel="1" x14ac:dyDescent="0.45">
      <c r="D2707" s="750"/>
      <c r="E2707" s="750"/>
      <c r="F2707" s="743">
        <v>2000</v>
      </c>
      <c r="G2707" s="744"/>
      <c r="H2707" s="745"/>
      <c r="I2707" s="63">
        <v>0</v>
      </c>
      <c r="J2707" s="64">
        <v>0</v>
      </c>
    </row>
    <row r="2708" spans="4:10" ht="16.5" hidden="1" customHeight="1" outlineLevel="1" x14ac:dyDescent="0.45">
      <c r="D2708" s="750"/>
      <c r="E2708" s="750"/>
      <c r="F2708" s="743">
        <v>2001</v>
      </c>
      <c r="G2708" s="744"/>
      <c r="H2708" s="745"/>
      <c r="I2708" s="63">
        <v>0</v>
      </c>
      <c r="J2708" s="64">
        <v>0</v>
      </c>
    </row>
    <row r="2709" spans="4:10" ht="16.5" hidden="1" customHeight="1" outlineLevel="1" x14ac:dyDescent="0.45">
      <c r="D2709" s="750"/>
      <c r="E2709" s="750"/>
      <c r="F2709" s="743">
        <v>2002</v>
      </c>
      <c r="G2709" s="744"/>
      <c r="H2709" s="745"/>
      <c r="I2709" s="63">
        <v>0</v>
      </c>
      <c r="J2709" s="64">
        <v>0</v>
      </c>
    </row>
    <row r="2710" spans="4:10" ht="16.5" hidden="1" customHeight="1" outlineLevel="1" x14ac:dyDescent="0.45">
      <c r="D2710" s="750"/>
      <c r="E2710" s="750"/>
      <c r="F2710" s="743">
        <v>2003</v>
      </c>
      <c r="G2710" s="744"/>
      <c r="H2710" s="745"/>
      <c r="I2710" s="63">
        <v>0</v>
      </c>
      <c r="J2710" s="64">
        <v>0</v>
      </c>
    </row>
    <row r="2711" spans="4:10" ht="16.5" hidden="1" customHeight="1" outlineLevel="1" x14ac:dyDescent="0.45">
      <c r="D2711" s="750"/>
      <c r="E2711" s="750"/>
      <c r="F2711" s="743">
        <v>2004</v>
      </c>
      <c r="G2711" s="744"/>
      <c r="H2711" s="745"/>
      <c r="I2711" s="63">
        <v>0</v>
      </c>
      <c r="J2711" s="64">
        <v>0</v>
      </c>
    </row>
    <row r="2712" spans="4:10" ht="16.5" hidden="1" customHeight="1" outlineLevel="1" x14ac:dyDescent="0.45">
      <c r="D2712" s="750"/>
      <c r="E2712" s="750"/>
      <c r="F2712" s="743">
        <v>2005</v>
      </c>
      <c r="G2712" s="744"/>
      <c r="H2712" s="745"/>
      <c r="I2712" s="63">
        <v>0</v>
      </c>
      <c r="J2712" s="64">
        <v>0</v>
      </c>
    </row>
    <row r="2713" spans="4:10" ht="16.5" hidden="1" customHeight="1" outlineLevel="1" x14ac:dyDescent="0.45">
      <c r="D2713" s="750"/>
      <c r="E2713" s="750"/>
      <c r="F2713" s="743">
        <v>2006</v>
      </c>
      <c r="G2713" s="744"/>
      <c r="H2713" s="745"/>
      <c r="I2713" s="63">
        <v>0</v>
      </c>
      <c r="J2713" s="64">
        <v>0</v>
      </c>
    </row>
    <row r="2714" spans="4:10" ht="16.5" hidden="1" customHeight="1" outlineLevel="1" x14ac:dyDescent="0.45">
      <c r="D2714" s="750"/>
      <c r="E2714" s="750"/>
      <c r="F2714" s="743">
        <v>2007</v>
      </c>
      <c r="G2714" s="744"/>
      <c r="H2714" s="745"/>
      <c r="I2714" s="63">
        <v>0</v>
      </c>
      <c r="J2714" s="64">
        <v>0</v>
      </c>
    </row>
    <row r="2715" spans="4:10" ht="16.5" hidden="1" customHeight="1" outlineLevel="1" x14ac:dyDescent="0.45">
      <c r="D2715" s="750"/>
      <c r="E2715" s="750"/>
      <c r="F2715" s="743">
        <v>2008</v>
      </c>
      <c r="G2715" s="744"/>
      <c r="H2715" s="745"/>
      <c r="I2715" s="63">
        <v>0</v>
      </c>
      <c r="J2715" s="64">
        <v>0</v>
      </c>
    </row>
    <row r="2716" spans="4:10" ht="16.5" hidden="1" customHeight="1" outlineLevel="1" x14ac:dyDescent="0.45">
      <c r="D2716" s="750"/>
      <c r="E2716" s="750"/>
      <c r="F2716" s="743">
        <v>2009</v>
      </c>
      <c r="G2716" s="744"/>
      <c r="H2716" s="745"/>
      <c r="I2716" s="63">
        <v>0</v>
      </c>
      <c r="J2716" s="64">
        <v>0</v>
      </c>
    </row>
    <row r="2717" spans="4:10" ht="16.5" hidden="1" customHeight="1" outlineLevel="1" x14ac:dyDescent="0.45">
      <c r="D2717" s="750"/>
      <c r="E2717" s="750"/>
      <c r="F2717" s="743">
        <v>2010</v>
      </c>
      <c r="G2717" s="744"/>
      <c r="H2717" s="745"/>
      <c r="I2717" s="63">
        <v>0</v>
      </c>
      <c r="J2717" s="64">
        <v>0</v>
      </c>
    </row>
    <row r="2718" spans="4:10" ht="16.5" hidden="1" customHeight="1" outlineLevel="1" x14ac:dyDescent="0.45">
      <c r="D2718" s="750"/>
      <c r="E2718" s="750"/>
      <c r="F2718" s="743">
        <v>2011</v>
      </c>
      <c r="G2718" s="744"/>
      <c r="H2718" s="745"/>
      <c r="I2718" s="63">
        <v>0</v>
      </c>
      <c r="J2718" s="64">
        <v>0</v>
      </c>
    </row>
    <row r="2719" spans="4:10" ht="16.5" hidden="1" customHeight="1" outlineLevel="1" x14ac:dyDescent="0.45">
      <c r="D2719" s="750"/>
      <c r="E2719" s="750"/>
      <c r="F2719" s="743">
        <v>2012</v>
      </c>
      <c r="G2719" s="744"/>
      <c r="H2719" s="745"/>
      <c r="I2719" s="63">
        <v>0</v>
      </c>
      <c r="J2719" s="64">
        <v>0</v>
      </c>
    </row>
    <row r="2720" spans="4:10" ht="16.5" hidden="1" customHeight="1" outlineLevel="1" x14ac:dyDescent="0.45">
      <c r="D2720" s="750"/>
      <c r="E2720" s="750"/>
      <c r="F2720" s="743">
        <v>2013</v>
      </c>
      <c r="G2720" s="744"/>
      <c r="H2720" s="745"/>
      <c r="I2720" s="63">
        <v>0</v>
      </c>
      <c r="J2720" s="64">
        <v>0</v>
      </c>
    </row>
    <row r="2721" spans="4:10" ht="16.5" hidden="1" customHeight="1" outlineLevel="1" x14ac:dyDescent="0.45">
      <c r="D2721" s="750"/>
      <c r="E2721" s="750"/>
      <c r="F2721" s="743">
        <v>2014</v>
      </c>
      <c r="G2721" s="744"/>
      <c r="H2721" s="745"/>
      <c r="I2721" s="63">
        <v>0</v>
      </c>
      <c r="J2721" s="64">
        <v>0</v>
      </c>
    </row>
    <row r="2722" spans="4:10" ht="16.5" hidden="1" customHeight="1" outlineLevel="1" x14ac:dyDescent="0.45">
      <c r="D2722" s="750"/>
      <c r="E2722" s="750"/>
      <c r="F2722" s="743">
        <v>2015</v>
      </c>
      <c r="G2722" s="744"/>
      <c r="H2722" s="745"/>
      <c r="I2722" s="63">
        <v>0</v>
      </c>
      <c r="J2722" s="64">
        <v>0</v>
      </c>
    </row>
    <row r="2723" spans="4:10" ht="16.5" hidden="1" customHeight="1" outlineLevel="1" x14ac:dyDescent="0.45">
      <c r="D2723" s="750"/>
      <c r="E2723" s="750"/>
      <c r="F2723" s="743">
        <v>2016</v>
      </c>
      <c r="G2723" s="744"/>
      <c r="H2723" s="745"/>
      <c r="I2723" s="63">
        <v>0</v>
      </c>
      <c r="J2723" s="64">
        <v>0</v>
      </c>
    </row>
    <row r="2724" spans="4:10" ht="16.5" hidden="1" customHeight="1" outlineLevel="1" x14ac:dyDescent="0.45">
      <c r="D2724" s="750"/>
      <c r="E2724" s="750"/>
      <c r="F2724" s="746" t="s">
        <v>145</v>
      </c>
      <c r="G2724" s="747"/>
      <c r="H2724" s="748"/>
      <c r="I2724" s="58">
        <v>321164</v>
      </c>
      <c r="J2724" s="58">
        <v>321164</v>
      </c>
    </row>
    <row r="2725" spans="4:10" hidden="1" outlineLevel="1" x14ac:dyDescent="0.45">
      <c r="D2725" s="750"/>
      <c r="E2725" s="750"/>
      <c r="F2725" s="749" t="s">
        <v>144</v>
      </c>
      <c r="G2725" s="749" t="s">
        <v>476</v>
      </c>
      <c r="H2725" s="56">
        <v>1996</v>
      </c>
      <c r="I2725" s="57">
        <v>25212</v>
      </c>
      <c r="J2725" s="57">
        <v>25212</v>
      </c>
    </row>
    <row r="2726" spans="4:10" hidden="1" outlineLevel="1" x14ac:dyDescent="0.45">
      <c r="D2726" s="750"/>
      <c r="E2726" s="750"/>
      <c r="F2726" s="750"/>
      <c r="G2726" s="750"/>
      <c r="H2726" s="56">
        <v>1997</v>
      </c>
      <c r="I2726" s="57">
        <v>17505</v>
      </c>
      <c r="J2726" s="57">
        <v>17505</v>
      </c>
    </row>
    <row r="2727" spans="4:10" hidden="1" outlineLevel="1" x14ac:dyDescent="0.45">
      <c r="D2727" s="750"/>
      <c r="E2727" s="750"/>
      <c r="F2727" s="750"/>
      <c r="G2727" s="750"/>
      <c r="H2727" s="56">
        <v>1998</v>
      </c>
      <c r="I2727" s="57">
        <v>17870</v>
      </c>
      <c r="J2727" s="57">
        <v>17870</v>
      </c>
    </row>
    <row r="2728" spans="4:10" hidden="1" outlineLevel="1" x14ac:dyDescent="0.45">
      <c r="D2728" s="750"/>
      <c r="E2728" s="750"/>
      <c r="F2728" s="750"/>
      <c r="G2728" s="751"/>
      <c r="H2728" s="56">
        <v>1999</v>
      </c>
      <c r="I2728" s="57">
        <v>18162</v>
      </c>
      <c r="J2728" s="57">
        <v>18162</v>
      </c>
    </row>
    <row r="2729" spans="4:10" ht="16.5" hidden="1" customHeight="1" outlineLevel="1" x14ac:dyDescent="0.45">
      <c r="D2729" s="750"/>
      <c r="E2729" s="750"/>
      <c r="F2729" s="751"/>
      <c r="G2729" s="746" t="s">
        <v>142</v>
      </c>
      <c r="H2729" s="748"/>
      <c r="I2729" s="58">
        <v>78749</v>
      </c>
      <c r="J2729" s="58">
        <v>78749</v>
      </c>
    </row>
    <row r="2730" spans="4:10" ht="16.5" hidden="1" customHeight="1" outlineLevel="1" x14ac:dyDescent="0.45">
      <c r="D2730" s="750"/>
      <c r="E2730" s="750"/>
      <c r="F2730" s="743">
        <v>1991</v>
      </c>
      <c r="G2730" s="744"/>
      <c r="H2730" s="745"/>
      <c r="I2730" s="63">
        <v>0</v>
      </c>
      <c r="J2730" s="64">
        <v>0</v>
      </c>
    </row>
    <row r="2731" spans="4:10" ht="16.5" hidden="1" customHeight="1" outlineLevel="1" x14ac:dyDescent="0.45">
      <c r="D2731" s="750"/>
      <c r="E2731" s="750"/>
      <c r="F2731" s="743">
        <v>1992</v>
      </c>
      <c r="G2731" s="744"/>
      <c r="H2731" s="745"/>
      <c r="I2731" s="63">
        <v>0</v>
      </c>
      <c r="J2731" s="64">
        <v>0</v>
      </c>
    </row>
    <row r="2732" spans="4:10" ht="16.5" hidden="1" customHeight="1" outlineLevel="1" x14ac:dyDescent="0.45">
      <c r="D2732" s="750"/>
      <c r="E2732" s="750"/>
      <c r="F2732" s="743">
        <v>1993</v>
      </c>
      <c r="G2732" s="744"/>
      <c r="H2732" s="745"/>
      <c r="I2732" s="63">
        <v>0</v>
      </c>
      <c r="J2732" s="64">
        <v>0</v>
      </c>
    </row>
    <row r="2733" spans="4:10" ht="16.5" hidden="1" customHeight="1" outlineLevel="1" x14ac:dyDescent="0.45">
      <c r="D2733" s="750"/>
      <c r="E2733" s="750"/>
      <c r="F2733" s="743">
        <v>1994</v>
      </c>
      <c r="G2733" s="744"/>
      <c r="H2733" s="745"/>
      <c r="I2733" s="63">
        <v>0</v>
      </c>
      <c r="J2733" s="64">
        <v>0</v>
      </c>
    </row>
    <row r="2734" spans="4:10" ht="16.5" hidden="1" customHeight="1" outlineLevel="1" x14ac:dyDescent="0.45">
      <c r="D2734" s="750"/>
      <c r="E2734" s="750"/>
      <c r="F2734" s="743">
        <v>1995</v>
      </c>
      <c r="G2734" s="744"/>
      <c r="H2734" s="745"/>
      <c r="I2734" s="63">
        <v>0</v>
      </c>
      <c r="J2734" s="64">
        <v>0</v>
      </c>
    </row>
    <row r="2735" spans="4:10" ht="16.5" hidden="1" customHeight="1" outlineLevel="1" x14ac:dyDescent="0.45">
      <c r="D2735" s="750"/>
      <c r="E2735" s="750"/>
      <c r="F2735" s="743">
        <v>1996</v>
      </c>
      <c r="G2735" s="744"/>
      <c r="H2735" s="745"/>
      <c r="I2735" s="60">
        <v>25212</v>
      </c>
      <c r="J2735" s="61">
        <v>25212</v>
      </c>
    </row>
    <row r="2736" spans="4:10" ht="16.5" hidden="1" customHeight="1" outlineLevel="1" x14ac:dyDescent="0.45">
      <c r="D2736" s="750"/>
      <c r="E2736" s="750"/>
      <c r="F2736" s="743">
        <v>1997</v>
      </c>
      <c r="G2736" s="744"/>
      <c r="H2736" s="745"/>
      <c r="I2736" s="60">
        <v>17505</v>
      </c>
      <c r="J2736" s="61">
        <v>17505</v>
      </c>
    </row>
    <row r="2737" spans="4:10" ht="16.5" hidden="1" customHeight="1" outlineLevel="1" x14ac:dyDescent="0.45">
      <c r="D2737" s="750"/>
      <c r="E2737" s="750"/>
      <c r="F2737" s="743">
        <v>1998</v>
      </c>
      <c r="G2737" s="744"/>
      <c r="H2737" s="745"/>
      <c r="I2737" s="60">
        <v>17870</v>
      </c>
      <c r="J2737" s="61">
        <v>17870</v>
      </c>
    </row>
    <row r="2738" spans="4:10" ht="16.5" hidden="1" customHeight="1" outlineLevel="1" x14ac:dyDescent="0.45">
      <c r="D2738" s="750"/>
      <c r="E2738" s="750"/>
      <c r="F2738" s="743">
        <v>1999</v>
      </c>
      <c r="G2738" s="744"/>
      <c r="H2738" s="745"/>
      <c r="I2738" s="60">
        <v>18162</v>
      </c>
      <c r="J2738" s="61">
        <v>18162</v>
      </c>
    </row>
    <row r="2739" spans="4:10" ht="16.5" hidden="1" customHeight="1" outlineLevel="1" x14ac:dyDescent="0.45">
      <c r="D2739" s="750"/>
      <c r="E2739" s="750"/>
      <c r="F2739" s="743">
        <v>2000</v>
      </c>
      <c r="G2739" s="744"/>
      <c r="H2739" s="745"/>
      <c r="I2739" s="63">
        <v>0</v>
      </c>
      <c r="J2739" s="64">
        <v>0</v>
      </c>
    </row>
    <row r="2740" spans="4:10" ht="16.5" hidden="1" customHeight="1" outlineLevel="1" x14ac:dyDescent="0.45">
      <c r="D2740" s="750"/>
      <c r="E2740" s="750"/>
      <c r="F2740" s="743">
        <v>2001</v>
      </c>
      <c r="G2740" s="744"/>
      <c r="H2740" s="745"/>
      <c r="I2740" s="63">
        <v>0</v>
      </c>
      <c r="J2740" s="64">
        <v>0</v>
      </c>
    </row>
    <row r="2741" spans="4:10" ht="16.5" hidden="1" customHeight="1" outlineLevel="1" x14ac:dyDescent="0.45">
      <c r="D2741" s="750"/>
      <c r="E2741" s="750"/>
      <c r="F2741" s="743">
        <v>2002</v>
      </c>
      <c r="G2741" s="744"/>
      <c r="H2741" s="745"/>
      <c r="I2741" s="63">
        <v>0</v>
      </c>
      <c r="J2741" s="64">
        <v>0</v>
      </c>
    </row>
    <row r="2742" spans="4:10" ht="16.5" hidden="1" customHeight="1" outlineLevel="1" x14ac:dyDescent="0.45">
      <c r="D2742" s="750"/>
      <c r="E2742" s="750"/>
      <c r="F2742" s="743">
        <v>2003</v>
      </c>
      <c r="G2742" s="744"/>
      <c r="H2742" s="745"/>
      <c r="I2742" s="63">
        <v>0</v>
      </c>
      <c r="J2742" s="64">
        <v>0</v>
      </c>
    </row>
    <row r="2743" spans="4:10" ht="16.5" hidden="1" customHeight="1" outlineLevel="1" x14ac:dyDescent="0.45">
      <c r="D2743" s="750"/>
      <c r="E2743" s="750"/>
      <c r="F2743" s="743">
        <v>2004</v>
      </c>
      <c r="G2743" s="744"/>
      <c r="H2743" s="745"/>
      <c r="I2743" s="63">
        <v>0</v>
      </c>
      <c r="J2743" s="64">
        <v>0</v>
      </c>
    </row>
    <row r="2744" spans="4:10" ht="16.5" hidden="1" customHeight="1" outlineLevel="1" x14ac:dyDescent="0.45">
      <c r="D2744" s="750"/>
      <c r="E2744" s="750"/>
      <c r="F2744" s="743">
        <v>2005</v>
      </c>
      <c r="G2744" s="744"/>
      <c r="H2744" s="745"/>
      <c r="I2744" s="63">
        <v>0</v>
      </c>
      <c r="J2744" s="64">
        <v>0</v>
      </c>
    </row>
    <row r="2745" spans="4:10" ht="16.5" hidden="1" customHeight="1" outlineLevel="1" x14ac:dyDescent="0.45">
      <c r="D2745" s="750"/>
      <c r="E2745" s="750"/>
      <c r="F2745" s="743">
        <v>2006</v>
      </c>
      <c r="G2745" s="744"/>
      <c r="H2745" s="745"/>
      <c r="I2745" s="63">
        <v>0</v>
      </c>
      <c r="J2745" s="64">
        <v>0</v>
      </c>
    </row>
    <row r="2746" spans="4:10" ht="16.5" hidden="1" customHeight="1" outlineLevel="1" x14ac:dyDescent="0.45">
      <c r="D2746" s="750"/>
      <c r="E2746" s="750"/>
      <c r="F2746" s="743">
        <v>2007</v>
      </c>
      <c r="G2746" s="744"/>
      <c r="H2746" s="745"/>
      <c r="I2746" s="63">
        <v>0</v>
      </c>
      <c r="J2746" s="64">
        <v>0</v>
      </c>
    </row>
    <row r="2747" spans="4:10" ht="16.5" hidden="1" customHeight="1" outlineLevel="1" x14ac:dyDescent="0.45">
      <c r="D2747" s="750"/>
      <c r="E2747" s="750"/>
      <c r="F2747" s="743">
        <v>2008</v>
      </c>
      <c r="G2747" s="744"/>
      <c r="H2747" s="745"/>
      <c r="I2747" s="63">
        <v>0</v>
      </c>
      <c r="J2747" s="64">
        <v>0</v>
      </c>
    </row>
    <row r="2748" spans="4:10" ht="16.5" hidden="1" customHeight="1" outlineLevel="1" x14ac:dyDescent="0.45">
      <c r="D2748" s="750"/>
      <c r="E2748" s="750"/>
      <c r="F2748" s="743">
        <v>2009</v>
      </c>
      <c r="G2748" s="744"/>
      <c r="H2748" s="745"/>
      <c r="I2748" s="63">
        <v>0</v>
      </c>
      <c r="J2748" s="64">
        <v>0</v>
      </c>
    </row>
    <row r="2749" spans="4:10" ht="16.5" hidden="1" customHeight="1" outlineLevel="1" x14ac:dyDescent="0.45">
      <c r="D2749" s="750"/>
      <c r="E2749" s="750"/>
      <c r="F2749" s="743">
        <v>2010</v>
      </c>
      <c r="G2749" s="744"/>
      <c r="H2749" s="745"/>
      <c r="I2749" s="63">
        <v>0</v>
      </c>
      <c r="J2749" s="64">
        <v>0</v>
      </c>
    </row>
    <row r="2750" spans="4:10" ht="16.5" hidden="1" customHeight="1" outlineLevel="1" x14ac:dyDescent="0.45">
      <c r="D2750" s="750"/>
      <c r="E2750" s="750"/>
      <c r="F2750" s="743">
        <v>2011</v>
      </c>
      <c r="G2750" s="744"/>
      <c r="H2750" s="745"/>
      <c r="I2750" s="63">
        <v>0</v>
      </c>
      <c r="J2750" s="64">
        <v>0</v>
      </c>
    </row>
    <row r="2751" spans="4:10" ht="16.5" hidden="1" customHeight="1" outlineLevel="1" x14ac:dyDescent="0.45">
      <c r="D2751" s="750"/>
      <c r="E2751" s="750"/>
      <c r="F2751" s="743">
        <v>2012</v>
      </c>
      <c r="G2751" s="744"/>
      <c r="H2751" s="745"/>
      <c r="I2751" s="63">
        <v>0</v>
      </c>
      <c r="J2751" s="64">
        <v>0</v>
      </c>
    </row>
    <row r="2752" spans="4:10" ht="16.5" hidden="1" customHeight="1" outlineLevel="1" x14ac:dyDescent="0.45">
      <c r="D2752" s="750"/>
      <c r="E2752" s="750"/>
      <c r="F2752" s="743">
        <v>2013</v>
      </c>
      <c r="G2752" s="744"/>
      <c r="H2752" s="745"/>
      <c r="I2752" s="63">
        <v>0</v>
      </c>
      <c r="J2752" s="64">
        <v>0</v>
      </c>
    </row>
    <row r="2753" spans="4:10" ht="16.5" hidden="1" customHeight="1" outlineLevel="1" x14ac:dyDescent="0.45">
      <c r="D2753" s="750"/>
      <c r="E2753" s="750"/>
      <c r="F2753" s="743">
        <v>2014</v>
      </c>
      <c r="G2753" s="744"/>
      <c r="H2753" s="745"/>
      <c r="I2753" s="63">
        <v>0</v>
      </c>
      <c r="J2753" s="64">
        <v>0</v>
      </c>
    </row>
    <row r="2754" spans="4:10" ht="16.5" hidden="1" customHeight="1" outlineLevel="1" x14ac:dyDescent="0.45">
      <c r="D2754" s="750"/>
      <c r="E2754" s="750"/>
      <c r="F2754" s="743">
        <v>2015</v>
      </c>
      <c r="G2754" s="744"/>
      <c r="H2754" s="745"/>
      <c r="I2754" s="63">
        <v>0</v>
      </c>
      <c r="J2754" s="64">
        <v>0</v>
      </c>
    </row>
    <row r="2755" spans="4:10" ht="16.5" hidden="1" customHeight="1" outlineLevel="1" x14ac:dyDescent="0.45">
      <c r="D2755" s="750"/>
      <c r="E2755" s="750"/>
      <c r="F2755" s="743">
        <v>2016</v>
      </c>
      <c r="G2755" s="744"/>
      <c r="H2755" s="745"/>
      <c r="I2755" s="63">
        <v>0</v>
      </c>
      <c r="J2755" s="64">
        <v>0</v>
      </c>
    </row>
    <row r="2756" spans="4:10" ht="16.5" hidden="1" customHeight="1" outlineLevel="1" x14ac:dyDescent="0.45">
      <c r="D2756" s="750"/>
      <c r="E2756" s="751"/>
      <c r="F2756" s="746" t="s">
        <v>145</v>
      </c>
      <c r="G2756" s="747"/>
      <c r="H2756" s="748"/>
      <c r="I2756" s="58">
        <v>78749</v>
      </c>
      <c r="J2756" s="58">
        <v>78749</v>
      </c>
    </row>
    <row r="2757" spans="4:10" ht="16.5" hidden="1" customHeight="1" outlineLevel="1" x14ac:dyDescent="0.45">
      <c r="D2757" s="750"/>
      <c r="E2757" s="743">
        <v>1991</v>
      </c>
      <c r="F2757" s="744"/>
      <c r="G2757" s="744"/>
      <c r="H2757" s="745"/>
      <c r="I2757" s="60">
        <v>3006</v>
      </c>
      <c r="J2757" s="61">
        <v>3006</v>
      </c>
    </row>
    <row r="2758" spans="4:10" ht="16.5" hidden="1" customHeight="1" outlineLevel="1" x14ac:dyDescent="0.45">
      <c r="D2758" s="750"/>
      <c r="E2758" s="743">
        <v>1992</v>
      </c>
      <c r="F2758" s="744"/>
      <c r="G2758" s="744"/>
      <c r="H2758" s="745"/>
      <c r="I2758" s="60">
        <v>24264</v>
      </c>
      <c r="J2758" s="61">
        <v>24264</v>
      </c>
    </row>
    <row r="2759" spans="4:10" ht="16.5" hidden="1" customHeight="1" outlineLevel="1" x14ac:dyDescent="0.45">
      <c r="D2759" s="750"/>
      <c r="E2759" s="743">
        <v>1993</v>
      </c>
      <c r="F2759" s="744"/>
      <c r="G2759" s="744"/>
      <c r="H2759" s="745"/>
      <c r="I2759" s="60">
        <v>36083</v>
      </c>
      <c r="J2759" s="61">
        <v>36083</v>
      </c>
    </row>
    <row r="2760" spans="4:10" ht="16.5" hidden="1" customHeight="1" outlineLevel="1" x14ac:dyDescent="0.45">
      <c r="D2760" s="750"/>
      <c r="E2760" s="743">
        <v>1994</v>
      </c>
      <c r="F2760" s="744"/>
      <c r="G2760" s="744"/>
      <c r="H2760" s="745"/>
      <c r="I2760" s="60">
        <v>39430</v>
      </c>
      <c r="J2760" s="61">
        <v>39430</v>
      </c>
    </row>
    <row r="2761" spans="4:10" ht="16.5" hidden="1" customHeight="1" outlineLevel="1" x14ac:dyDescent="0.45">
      <c r="D2761" s="750"/>
      <c r="E2761" s="743">
        <v>1995</v>
      </c>
      <c r="F2761" s="744"/>
      <c r="G2761" s="744"/>
      <c r="H2761" s="745"/>
      <c r="I2761" s="60">
        <v>41140</v>
      </c>
      <c r="J2761" s="61">
        <v>41140</v>
      </c>
    </row>
    <row r="2762" spans="4:10" ht="16.5" hidden="1" customHeight="1" outlineLevel="1" x14ac:dyDescent="0.45">
      <c r="D2762" s="750"/>
      <c r="E2762" s="743">
        <v>1996</v>
      </c>
      <c r="F2762" s="744"/>
      <c r="G2762" s="744"/>
      <c r="H2762" s="745"/>
      <c r="I2762" s="60">
        <v>60228</v>
      </c>
      <c r="J2762" s="61">
        <v>60228</v>
      </c>
    </row>
    <row r="2763" spans="4:10" ht="16.5" hidden="1" customHeight="1" outlineLevel="1" x14ac:dyDescent="0.45">
      <c r="D2763" s="750"/>
      <c r="E2763" s="743">
        <v>1997</v>
      </c>
      <c r="F2763" s="744"/>
      <c r="G2763" s="744"/>
      <c r="H2763" s="745"/>
      <c r="I2763" s="60">
        <v>71326</v>
      </c>
      <c r="J2763" s="61">
        <v>71326</v>
      </c>
    </row>
    <row r="2764" spans="4:10" ht="16.5" hidden="1" customHeight="1" outlineLevel="1" x14ac:dyDescent="0.45">
      <c r="D2764" s="750"/>
      <c r="E2764" s="743">
        <v>1998</v>
      </c>
      <c r="F2764" s="744"/>
      <c r="G2764" s="744"/>
      <c r="H2764" s="745"/>
      <c r="I2764" s="60">
        <v>74938</v>
      </c>
      <c r="J2764" s="61">
        <v>74938</v>
      </c>
    </row>
    <row r="2765" spans="4:10" ht="16.5" hidden="1" customHeight="1" outlineLevel="1" x14ac:dyDescent="0.45">
      <c r="D2765" s="750"/>
      <c r="E2765" s="743">
        <v>1999</v>
      </c>
      <c r="F2765" s="744"/>
      <c r="G2765" s="744"/>
      <c r="H2765" s="745"/>
      <c r="I2765" s="60">
        <v>49498</v>
      </c>
      <c r="J2765" s="61">
        <v>49498</v>
      </c>
    </row>
    <row r="2766" spans="4:10" ht="16.5" hidden="1" customHeight="1" outlineLevel="1" x14ac:dyDescent="0.45">
      <c r="D2766" s="750"/>
      <c r="E2766" s="743">
        <v>2000</v>
      </c>
      <c r="F2766" s="744"/>
      <c r="G2766" s="744"/>
      <c r="H2766" s="745"/>
      <c r="I2766" s="63">
        <v>0</v>
      </c>
      <c r="J2766" s="64">
        <v>0</v>
      </c>
    </row>
    <row r="2767" spans="4:10" ht="16.5" hidden="1" customHeight="1" outlineLevel="1" x14ac:dyDescent="0.45">
      <c r="D2767" s="750"/>
      <c r="E2767" s="743">
        <v>2001</v>
      </c>
      <c r="F2767" s="744"/>
      <c r="G2767" s="744"/>
      <c r="H2767" s="745"/>
      <c r="I2767" s="63">
        <v>0</v>
      </c>
      <c r="J2767" s="64">
        <v>0</v>
      </c>
    </row>
    <row r="2768" spans="4:10" ht="16.5" hidden="1" customHeight="1" outlineLevel="1" x14ac:dyDescent="0.45">
      <c r="D2768" s="750"/>
      <c r="E2768" s="743">
        <v>2002</v>
      </c>
      <c r="F2768" s="744"/>
      <c r="G2768" s="744"/>
      <c r="H2768" s="745"/>
      <c r="I2768" s="63">
        <v>0</v>
      </c>
      <c r="J2768" s="64">
        <v>0</v>
      </c>
    </row>
    <row r="2769" spans="4:10" ht="16.5" hidden="1" customHeight="1" outlineLevel="1" x14ac:dyDescent="0.45">
      <c r="D2769" s="750"/>
      <c r="E2769" s="743">
        <v>2003</v>
      </c>
      <c r="F2769" s="744"/>
      <c r="G2769" s="744"/>
      <c r="H2769" s="745"/>
      <c r="I2769" s="63">
        <v>0</v>
      </c>
      <c r="J2769" s="64">
        <v>0</v>
      </c>
    </row>
    <row r="2770" spans="4:10" ht="16.5" hidden="1" customHeight="1" outlineLevel="1" x14ac:dyDescent="0.45">
      <c r="D2770" s="750"/>
      <c r="E2770" s="743">
        <v>2004</v>
      </c>
      <c r="F2770" s="744"/>
      <c r="G2770" s="744"/>
      <c r="H2770" s="745"/>
      <c r="I2770" s="63">
        <v>0</v>
      </c>
      <c r="J2770" s="64">
        <v>0</v>
      </c>
    </row>
    <row r="2771" spans="4:10" ht="16.5" hidden="1" customHeight="1" outlineLevel="1" x14ac:dyDescent="0.45">
      <c r="D2771" s="750"/>
      <c r="E2771" s="743">
        <v>2005</v>
      </c>
      <c r="F2771" s="744"/>
      <c r="G2771" s="744"/>
      <c r="H2771" s="745"/>
      <c r="I2771" s="63">
        <v>0</v>
      </c>
      <c r="J2771" s="64">
        <v>0</v>
      </c>
    </row>
    <row r="2772" spans="4:10" ht="16.5" hidden="1" customHeight="1" outlineLevel="1" x14ac:dyDescent="0.45">
      <c r="D2772" s="750"/>
      <c r="E2772" s="743">
        <v>2006</v>
      </c>
      <c r="F2772" s="744"/>
      <c r="G2772" s="744"/>
      <c r="H2772" s="745"/>
      <c r="I2772" s="63">
        <v>0</v>
      </c>
      <c r="J2772" s="64">
        <v>0</v>
      </c>
    </row>
    <row r="2773" spans="4:10" ht="16.5" hidden="1" customHeight="1" outlineLevel="1" x14ac:dyDescent="0.45">
      <c r="D2773" s="750"/>
      <c r="E2773" s="743">
        <v>2007</v>
      </c>
      <c r="F2773" s="744"/>
      <c r="G2773" s="744"/>
      <c r="H2773" s="745"/>
      <c r="I2773" s="63">
        <v>0</v>
      </c>
      <c r="J2773" s="64">
        <v>0</v>
      </c>
    </row>
    <row r="2774" spans="4:10" ht="16.5" hidden="1" customHeight="1" outlineLevel="1" x14ac:dyDescent="0.45">
      <c r="D2774" s="750"/>
      <c r="E2774" s="743">
        <v>2008</v>
      </c>
      <c r="F2774" s="744"/>
      <c r="G2774" s="744"/>
      <c r="H2774" s="745"/>
      <c r="I2774" s="63">
        <v>0</v>
      </c>
      <c r="J2774" s="64">
        <v>0</v>
      </c>
    </row>
    <row r="2775" spans="4:10" ht="16.5" hidden="1" customHeight="1" outlineLevel="1" x14ac:dyDescent="0.45">
      <c r="D2775" s="750"/>
      <c r="E2775" s="743">
        <v>2009</v>
      </c>
      <c r="F2775" s="744"/>
      <c r="G2775" s="744"/>
      <c r="H2775" s="745"/>
      <c r="I2775" s="63">
        <v>0</v>
      </c>
      <c r="J2775" s="64">
        <v>0</v>
      </c>
    </row>
    <row r="2776" spans="4:10" ht="16.5" hidden="1" customHeight="1" outlineLevel="1" x14ac:dyDescent="0.45">
      <c r="D2776" s="750"/>
      <c r="E2776" s="743">
        <v>2010</v>
      </c>
      <c r="F2776" s="744"/>
      <c r="G2776" s="744"/>
      <c r="H2776" s="745"/>
      <c r="I2776" s="63">
        <v>0</v>
      </c>
      <c r="J2776" s="64">
        <v>0</v>
      </c>
    </row>
    <row r="2777" spans="4:10" ht="16.5" hidden="1" customHeight="1" outlineLevel="1" x14ac:dyDescent="0.45">
      <c r="D2777" s="750"/>
      <c r="E2777" s="743">
        <v>2011</v>
      </c>
      <c r="F2777" s="744"/>
      <c r="G2777" s="744"/>
      <c r="H2777" s="745"/>
      <c r="I2777" s="63">
        <v>0</v>
      </c>
      <c r="J2777" s="64">
        <v>0</v>
      </c>
    </row>
    <row r="2778" spans="4:10" ht="16.5" hidden="1" customHeight="1" outlineLevel="1" x14ac:dyDescent="0.45">
      <c r="D2778" s="750"/>
      <c r="E2778" s="743">
        <v>2012</v>
      </c>
      <c r="F2778" s="744"/>
      <c r="G2778" s="744"/>
      <c r="H2778" s="745"/>
      <c r="I2778" s="63">
        <v>0</v>
      </c>
      <c r="J2778" s="64">
        <v>0</v>
      </c>
    </row>
    <row r="2779" spans="4:10" ht="16.5" hidden="1" customHeight="1" outlineLevel="1" x14ac:dyDescent="0.45">
      <c r="D2779" s="750"/>
      <c r="E2779" s="743">
        <v>2013</v>
      </c>
      <c r="F2779" s="744"/>
      <c r="G2779" s="744"/>
      <c r="H2779" s="745"/>
      <c r="I2779" s="63">
        <v>0</v>
      </c>
      <c r="J2779" s="64">
        <v>0</v>
      </c>
    </row>
    <row r="2780" spans="4:10" ht="16.5" hidden="1" customHeight="1" outlineLevel="1" x14ac:dyDescent="0.45">
      <c r="D2780" s="750"/>
      <c r="E2780" s="743">
        <v>2014</v>
      </c>
      <c r="F2780" s="744"/>
      <c r="G2780" s="744"/>
      <c r="H2780" s="745"/>
      <c r="I2780" s="63">
        <v>0</v>
      </c>
      <c r="J2780" s="64">
        <v>0</v>
      </c>
    </row>
    <row r="2781" spans="4:10" ht="16.5" hidden="1" customHeight="1" outlineLevel="1" x14ac:dyDescent="0.45">
      <c r="D2781" s="750"/>
      <c r="E2781" s="743">
        <v>2015</v>
      </c>
      <c r="F2781" s="744"/>
      <c r="G2781" s="744"/>
      <c r="H2781" s="745"/>
      <c r="I2781" s="63">
        <v>0</v>
      </c>
      <c r="J2781" s="64">
        <v>0</v>
      </c>
    </row>
    <row r="2782" spans="4:10" ht="16.5" hidden="1" customHeight="1" outlineLevel="1" x14ac:dyDescent="0.45">
      <c r="D2782" s="750"/>
      <c r="E2782" s="743">
        <v>2016</v>
      </c>
      <c r="F2782" s="744"/>
      <c r="G2782" s="744"/>
      <c r="H2782" s="745"/>
      <c r="I2782" s="63">
        <v>0</v>
      </c>
      <c r="J2782" s="64">
        <v>0</v>
      </c>
    </row>
    <row r="2783" spans="4:10" ht="16.5" hidden="1" customHeight="1" outlineLevel="1" x14ac:dyDescent="0.45">
      <c r="D2783" s="751"/>
      <c r="E2783" s="746" t="s">
        <v>145</v>
      </c>
      <c r="F2783" s="747"/>
      <c r="G2783" s="747"/>
      <c r="H2783" s="748"/>
      <c r="I2783" s="58">
        <v>399913</v>
      </c>
      <c r="J2783" s="58">
        <v>399913</v>
      </c>
    </row>
    <row r="2784" spans="4:10" ht="16.5" hidden="1" customHeight="1" outlineLevel="1" x14ac:dyDescent="0.45">
      <c r="D2784" s="743">
        <v>1991</v>
      </c>
      <c r="E2784" s="744"/>
      <c r="F2784" s="744"/>
      <c r="G2784" s="744"/>
      <c r="H2784" s="745"/>
      <c r="I2784" s="60">
        <v>3006</v>
      </c>
      <c r="J2784" s="60">
        <v>3006</v>
      </c>
    </row>
    <row r="2785" spans="4:10" ht="16.5" hidden="1" customHeight="1" outlineLevel="1" x14ac:dyDescent="0.45">
      <c r="D2785" s="743">
        <v>1992</v>
      </c>
      <c r="E2785" s="744"/>
      <c r="F2785" s="744"/>
      <c r="G2785" s="744"/>
      <c r="H2785" s="745"/>
      <c r="I2785" s="60">
        <v>24264</v>
      </c>
      <c r="J2785" s="60">
        <v>24264</v>
      </c>
    </row>
    <row r="2786" spans="4:10" ht="16.5" hidden="1" customHeight="1" outlineLevel="1" x14ac:dyDescent="0.45">
      <c r="D2786" s="743">
        <v>1993</v>
      </c>
      <c r="E2786" s="744"/>
      <c r="F2786" s="744"/>
      <c r="G2786" s="744"/>
      <c r="H2786" s="745"/>
      <c r="I2786" s="60">
        <v>36083</v>
      </c>
      <c r="J2786" s="60">
        <v>36083</v>
      </c>
    </row>
    <row r="2787" spans="4:10" ht="16.5" hidden="1" customHeight="1" outlineLevel="1" x14ac:dyDescent="0.45">
      <c r="D2787" s="743">
        <v>1994</v>
      </c>
      <c r="E2787" s="744"/>
      <c r="F2787" s="744"/>
      <c r="G2787" s="744"/>
      <c r="H2787" s="745"/>
      <c r="I2787" s="60">
        <v>39430</v>
      </c>
      <c r="J2787" s="60">
        <v>39430</v>
      </c>
    </row>
    <row r="2788" spans="4:10" ht="16.5" hidden="1" customHeight="1" outlineLevel="1" x14ac:dyDescent="0.45">
      <c r="D2788" s="743">
        <v>1995</v>
      </c>
      <c r="E2788" s="744"/>
      <c r="F2788" s="744"/>
      <c r="G2788" s="744"/>
      <c r="H2788" s="745"/>
      <c r="I2788" s="60">
        <v>41140</v>
      </c>
      <c r="J2788" s="60">
        <v>41140</v>
      </c>
    </row>
    <row r="2789" spans="4:10" ht="16.5" hidden="1" customHeight="1" outlineLevel="1" x14ac:dyDescent="0.45">
      <c r="D2789" s="743">
        <v>1996</v>
      </c>
      <c r="E2789" s="744"/>
      <c r="F2789" s="744"/>
      <c r="G2789" s="744"/>
      <c r="H2789" s="745"/>
      <c r="I2789" s="60">
        <v>60228</v>
      </c>
      <c r="J2789" s="60">
        <v>60228</v>
      </c>
    </row>
    <row r="2790" spans="4:10" ht="16.5" hidden="1" customHeight="1" outlineLevel="1" x14ac:dyDescent="0.45">
      <c r="D2790" s="743">
        <v>1997</v>
      </c>
      <c r="E2790" s="744"/>
      <c r="F2790" s="744"/>
      <c r="G2790" s="744"/>
      <c r="H2790" s="745"/>
      <c r="I2790" s="60">
        <v>71326</v>
      </c>
      <c r="J2790" s="60">
        <v>71326</v>
      </c>
    </row>
    <row r="2791" spans="4:10" ht="16.5" hidden="1" customHeight="1" outlineLevel="1" x14ac:dyDescent="0.45">
      <c r="D2791" s="743">
        <v>1998</v>
      </c>
      <c r="E2791" s="744"/>
      <c r="F2791" s="744"/>
      <c r="G2791" s="744"/>
      <c r="H2791" s="745"/>
      <c r="I2791" s="60">
        <v>74938</v>
      </c>
      <c r="J2791" s="60">
        <v>74938</v>
      </c>
    </row>
    <row r="2792" spans="4:10" ht="16.5" hidden="1" customHeight="1" outlineLevel="1" x14ac:dyDescent="0.45">
      <c r="D2792" s="743">
        <v>1999</v>
      </c>
      <c r="E2792" s="744"/>
      <c r="F2792" s="744"/>
      <c r="G2792" s="744"/>
      <c r="H2792" s="745"/>
      <c r="I2792" s="60">
        <v>49498</v>
      </c>
      <c r="J2792" s="60">
        <v>49498</v>
      </c>
    </row>
    <row r="2793" spans="4:10" ht="16.5" hidden="1" customHeight="1" outlineLevel="1" x14ac:dyDescent="0.45">
      <c r="D2793" s="743">
        <v>2000</v>
      </c>
      <c r="E2793" s="744"/>
      <c r="F2793" s="744"/>
      <c r="G2793" s="744"/>
      <c r="H2793" s="745"/>
      <c r="I2793" s="63">
        <v>0</v>
      </c>
      <c r="J2793" s="63">
        <v>0</v>
      </c>
    </row>
    <row r="2794" spans="4:10" ht="16.5" hidden="1" customHeight="1" outlineLevel="1" x14ac:dyDescent="0.45">
      <c r="D2794" s="743">
        <v>2001</v>
      </c>
      <c r="E2794" s="744"/>
      <c r="F2794" s="744"/>
      <c r="G2794" s="744"/>
      <c r="H2794" s="745"/>
      <c r="I2794" s="63">
        <v>0</v>
      </c>
      <c r="J2794" s="63">
        <v>0</v>
      </c>
    </row>
    <row r="2795" spans="4:10" ht="16.5" hidden="1" customHeight="1" outlineLevel="1" x14ac:dyDescent="0.45">
      <c r="D2795" s="743">
        <v>2002</v>
      </c>
      <c r="E2795" s="744"/>
      <c r="F2795" s="744"/>
      <c r="G2795" s="744"/>
      <c r="H2795" s="745"/>
      <c r="I2795" s="63">
        <v>0</v>
      </c>
      <c r="J2795" s="63">
        <v>0</v>
      </c>
    </row>
    <row r="2796" spans="4:10" ht="16.5" hidden="1" customHeight="1" outlineLevel="1" x14ac:dyDescent="0.45">
      <c r="D2796" s="743">
        <v>2003</v>
      </c>
      <c r="E2796" s="744"/>
      <c r="F2796" s="744"/>
      <c r="G2796" s="744"/>
      <c r="H2796" s="745"/>
      <c r="I2796" s="63">
        <v>0</v>
      </c>
      <c r="J2796" s="63">
        <v>0</v>
      </c>
    </row>
    <row r="2797" spans="4:10" ht="16.5" hidden="1" customHeight="1" outlineLevel="1" x14ac:dyDescent="0.45">
      <c r="D2797" s="743">
        <v>2004</v>
      </c>
      <c r="E2797" s="744"/>
      <c r="F2797" s="744"/>
      <c r="G2797" s="744"/>
      <c r="H2797" s="745"/>
      <c r="I2797" s="63">
        <v>0</v>
      </c>
      <c r="J2797" s="63">
        <v>0</v>
      </c>
    </row>
    <row r="2798" spans="4:10" ht="16.5" hidden="1" customHeight="1" outlineLevel="1" x14ac:dyDescent="0.45">
      <c r="D2798" s="743">
        <v>2005</v>
      </c>
      <c r="E2798" s="744"/>
      <c r="F2798" s="744"/>
      <c r="G2798" s="744"/>
      <c r="H2798" s="745"/>
      <c r="I2798" s="63">
        <v>0</v>
      </c>
      <c r="J2798" s="63">
        <v>0</v>
      </c>
    </row>
    <row r="2799" spans="4:10" ht="16.5" hidden="1" customHeight="1" outlineLevel="1" x14ac:dyDescent="0.45">
      <c r="D2799" s="743">
        <v>2006</v>
      </c>
      <c r="E2799" s="744"/>
      <c r="F2799" s="744"/>
      <c r="G2799" s="744"/>
      <c r="H2799" s="745"/>
      <c r="I2799" s="63">
        <v>0</v>
      </c>
      <c r="J2799" s="63">
        <v>0</v>
      </c>
    </row>
    <row r="2800" spans="4:10" ht="16.5" hidden="1" customHeight="1" outlineLevel="1" x14ac:dyDescent="0.45">
      <c r="D2800" s="743">
        <v>2007</v>
      </c>
      <c r="E2800" s="744"/>
      <c r="F2800" s="744"/>
      <c r="G2800" s="744"/>
      <c r="H2800" s="745"/>
      <c r="I2800" s="63">
        <v>0</v>
      </c>
      <c r="J2800" s="63">
        <v>0</v>
      </c>
    </row>
    <row r="2801" spans="4:10" ht="16.5" hidden="1" customHeight="1" outlineLevel="1" x14ac:dyDescent="0.45">
      <c r="D2801" s="743">
        <v>2008</v>
      </c>
      <c r="E2801" s="744"/>
      <c r="F2801" s="744"/>
      <c r="G2801" s="744"/>
      <c r="H2801" s="745"/>
      <c r="I2801" s="63">
        <v>0</v>
      </c>
      <c r="J2801" s="63">
        <v>0</v>
      </c>
    </row>
    <row r="2802" spans="4:10" ht="16.5" hidden="1" customHeight="1" outlineLevel="1" x14ac:dyDescent="0.45">
      <c r="D2802" s="743">
        <v>2009</v>
      </c>
      <c r="E2802" s="744"/>
      <c r="F2802" s="744"/>
      <c r="G2802" s="744"/>
      <c r="H2802" s="745"/>
      <c r="I2802" s="63">
        <v>0</v>
      </c>
      <c r="J2802" s="63">
        <v>0</v>
      </c>
    </row>
    <row r="2803" spans="4:10" ht="16.5" hidden="1" customHeight="1" outlineLevel="1" x14ac:dyDescent="0.45">
      <c r="D2803" s="743">
        <v>2010</v>
      </c>
      <c r="E2803" s="744"/>
      <c r="F2803" s="744"/>
      <c r="G2803" s="744"/>
      <c r="H2803" s="745"/>
      <c r="I2803" s="63">
        <v>0</v>
      </c>
      <c r="J2803" s="63">
        <v>0</v>
      </c>
    </row>
    <row r="2804" spans="4:10" ht="16.5" hidden="1" customHeight="1" outlineLevel="1" x14ac:dyDescent="0.45">
      <c r="D2804" s="743">
        <v>2011</v>
      </c>
      <c r="E2804" s="744"/>
      <c r="F2804" s="744"/>
      <c r="G2804" s="744"/>
      <c r="H2804" s="745"/>
      <c r="I2804" s="63">
        <v>0</v>
      </c>
      <c r="J2804" s="63">
        <v>0</v>
      </c>
    </row>
    <row r="2805" spans="4:10" ht="16.5" hidden="1" customHeight="1" outlineLevel="1" x14ac:dyDescent="0.45">
      <c r="D2805" s="743">
        <v>2012</v>
      </c>
      <c r="E2805" s="744"/>
      <c r="F2805" s="744"/>
      <c r="G2805" s="744"/>
      <c r="H2805" s="745"/>
      <c r="I2805" s="63">
        <v>0</v>
      </c>
      <c r="J2805" s="63">
        <v>0</v>
      </c>
    </row>
    <row r="2806" spans="4:10" ht="16.5" hidden="1" customHeight="1" outlineLevel="1" x14ac:dyDescent="0.45">
      <c r="D2806" s="743">
        <v>2013</v>
      </c>
      <c r="E2806" s="744"/>
      <c r="F2806" s="744"/>
      <c r="G2806" s="744"/>
      <c r="H2806" s="745"/>
      <c r="I2806" s="63">
        <v>0</v>
      </c>
      <c r="J2806" s="63">
        <v>0</v>
      </c>
    </row>
    <row r="2807" spans="4:10" ht="16.5" hidden="1" customHeight="1" outlineLevel="1" x14ac:dyDescent="0.45">
      <c r="D2807" s="743">
        <v>2014</v>
      </c>
      <c r="E2807" s="744"/>
      <c r="F2807" s="744"/>
      <c r="G2807" s="744"/>
      <c r="H2807" s="745"/>
      <c r="I2807" s="63">
        <v>0</v>
      </c>
      <c r="J2807" s="63">
        <v>0</v>
      </c>
    </row>
    <row r="2808" spans="4:10" ht="16.5" hidden="1" customHeight="1" outlineLevel="1" x14ac:dyDescent="0.45">
      <c r="D2808" s="743">
        <v>2015</v>
      </c>
      <c r="E2808" s="744"/>
      <c r="F2808" s="744"/>
      <c r="G2808" s="744"/>
      <c r="H2808" s="745"/>
      <c r="I2808" s="63">
        <v>0</v>
      </c>
      <c r="J2808" s="63">
        <v>0</v>
      </c>
    </row>
    <row r="2809" spans="4:10" ht="16.5" hidden="1" customHeight="1" outlineLevel="1" x14ac:dyDescent="0.45">
      <c r="D2809" s="743">
        <v>2016</v>
      </c>
      <c r="E2809" s="744"/>
      <c r="F2809" s="744"/>
      <c r="G2809" s="744"/>
      <c r="H2809" s="745"/>
      <c r="I2809" s="63">
        <v>0</v>
      </c>
      <c r="J2809" s="63">
        <v>0</v>
      </c>
    </row>
    <row r="2810" spans="4:10" ht="16.5" hidden="1" customHeight="1" outlineLevel="1" x14ac:dyDescent="0.45">
      <c r="D2810" s="746" t="s">
        <v>145</v>
      </c>
      <c r="E2810" s="747"/>
      <c r="F2810" s="747"/>
      <c r="G2810" s="747"/>
      <c r="H2810" s="748"/>
      <c r="I2810" s="58">
        <v>399913</v>
      </c>
      <c r="J2810" s="58">
        <v>399913</v>
      </c>
    </row>
    <row r="2811" spans="4:10" hidden="1" outlineLevel="1" x14ac:dyDescent="0.45">
      <c r="D2811" s="749" t="s">
        <v>158</v>
      </c>
      <c r="E2811" s="749" t="s">
        <v>140</v>
      </c>
      <c r="F2811" s="749" t="s">
        <v>141</v>
      </c>
      <c r="G2811" s="749" t="s">
        <v>474</v>
      </c>
      <c r="H2811" s="56">
        <v>1991</v>
      </c>
      <c r="I2811" s="57">
        <v>36177</v>
      </c>
      <c r="J2811" s="57">
        <v>36177</v>
      </c>
    </row>
    <row r="2812" spans="4:10" hidden="1" outlineLevel="1" x14ac:dyDescent="0.45">
      <c r="D2812" s="750"/>
      <c r="E2812" s="750"/>
      <c r="F2812" s="750"/>
      <c r="G2812" s="750"/>
      <c r="H2812" s="56">
        <v>1992</v>
      </c>
      <c r="I2812" s="57">
        <v>66316</v>
      </c>
      <c r="J2812" s="57">
        <v>66316</v>
      </c>
    </row>
    <row r="2813" spans="4:10" hidden="1" outlineLevel="1" x14ac:dyDescent="0.45">
      <c r="D2813" s="750"/>
      <c r="E2813" s="750"/>
      <c r="F2813" s="750"/>
      <c r="G2813" s="750"/>
      <c r="H2813" s="56">
        <v>1993</v>
      </c>
      <c r="I2813" s="57">
        <v>54143</v>
      </c>
      <c r="J2813" s="57">
        <v>54143</v>
      </c>
    </row>
    <row r="2814" spans="4:10" hidden="1" outlineLevel="1" x14ac:dyDescent="0.45">
      <c r="D2814" s="750"/>
      <c r="E2814" s="750"/>
      <c r="F2814" s="750"/>
      <c r="G2814" s="750"/>
      <c r="H2814" s="56">
        <v>1994</v>
      </c>
      <c r="I2814" s="57">
        <v>52770</v>
      </c>
      <c r="J2814" s="57">
        <v>52770</v>
      </c>
    </row>
    <row r="2815" spans="4:10" hidden="1" outlineLevel="1" x14ac:dyDescent="0.45">
      <c r="D2815" s="750"/>
      <c r="E2815" s="750"/>
      <c r="F2815" s="750"/>
      <c r="G2815" s="750"/>
      <c r="H2815" s="56">
        <v>1995</v>
      </c>
      <c r="I2815" s="57">
        <v>51872</v>
      </c>
      <c r="J2815" s="57">
        <v>51872</v>
      </c>
    </row>
    <row r="2816" spans="4:10" hidden="1" outlineLevel="1" x14ac:dyDescent="0.45">
      <c r="D2816" s="750"/>
      <c r="E2816" s="750"/>
      <c r="F2816" s="750"/>
      <c r="G2816" s="750"/>
      <c r="H2816" s="56">
        <v>1996</v>
      </c>
      <c r="I2816" s="57">
        <v>161508</v>
      </c>
      <c r="J2816" s="57">
        <v>161508</v>
      </c>
    </row>
    <row r="2817" spans="4:10" hidden="1" outlineLevel="1" x14ac:dyDescent="0.45">
      <c r="D2817" s="750"/>
      <c r="E2817" s="750"/>
      <c r="F2817" s="750"/>
      <c r="G2817" s="750"/>
      <c r="H2817" s="56">
        <v>1997</v>
      </c>
      <c r="I2817" s="57">
        <v>132796</v>
      </c>
      <c r="J2817" s="57">
        <v>132796</v>
      </c>
    </row>
    <row r="2818" spans="4:10" hidden="1" outlineLevel="1" x14ac:dyDescent="0.45">
      <c r="D2818" s="750"/>
      <c r="E2818" s="750"/>
      <c r="F2818" s="750"/>
      <c r="G2818" s="750"/>
      <c r="H2818" s="56">
        <v>1998</v>
      </c>
      <c r="I2818" s="57">
        <v>226836</v>
      </c>
      <c r="J2818" s="57">
        <v>226836</v>
      </c>
    </row>
    <row r="2819" spans="4:10" hidden="1" outlineLevel="1" x14ac:dyDescent="0.45">
      <c r="D2819" s="750"/>
      <c r="E2819" s="750"/>
      <c r="F2819" s="750"/>
      <c r="G2819" s="751"/>
      <c r="H2819" s="56">
        <v>1999</v>
      </c>
      <c r="I2819" s="57">
        <v>56187</v>
      </c>
      <c r="J2819" s="57">
        <v>56187</v>
      </c>
    </row>
    <row r="2820" spans="4:10" ht="16.5" hidden="1" customHeight="1" outlineLevel="1" x14ac:dyDescent="0.45">
      <c r="D2820" s="750"/>
      <c r="E2820" s="750"/>
      <c r="F2820" s="751"/>
      <c r="G2820" s="746" t="s">
        <v>142</v>
      </c>
      <c r="H2820" s="748"/>
      <c r="I2820" s="58">
        <v>838605</v>
      </c>
      <c r="J2820" s="58">
        <v>838605</v>
      </c>
    </row>
    <row r="2821" spans="4:10" ht="16.5" hidden="1" customHeight="1" outlineLevel="1" x14ac:dyDescent="0.45">
      <c r="D2821" s="750"/>
      <c r="E2821" s="750"/>
      <c r="F2821" s="743">
        <v>1991</v>
      </c>
      <c r="G2821" s="744"/>
      <c r="H2821" s="745"/>
      <c r="I2821" s="60">
        <v>36177</v>
      </c>
      <c r="J2821" s="61">
        <v>36177</v>
      </c>
    </row>
    <row r="2822" spans="4:10" ht="16.5" hidden="1" customHeight="1" outlineLevel="1" x14ac:dyDescent="0.45">
      <c r="D2822" s="750"/>
      <c r="E2822" s="750"/>
      <c r="F2822" s="743">
        <v>1992</v>
      </c>
      <c r="G2822" s="744"/>
      <c r="H2822" s="745"/>
      <c r="I2822" s="60">
        <v>66316</v>
      </c>
      <c r="J2822" s="61">
        <v>66316</v>
      </c>
    </row>
    <row r="2823" spans="4:10" ht="16.5" hidden="1" customHeight="1" outlineLevel="1" x14ac:dyDescent="0.45">
      <c r="D2823" s="750"/>
      <c r="E2823" s="750"/>
      <c r="F2823" s="743">
        <v>1993</v>
      </c>
      <c r="G2823" s="744"/>
      <c r="H2823" s="745"/>
      <c r="I2823" s="60">
        <v>54143</v>
      </c>
      <c r="J2823" s="61">
        <v>54143</v>
      </c>
    </row>
    <row r="2824" spans="4:10" ht="16.5" hidden="1" customHeight="1" outlineLevel="1" x14ac:dyDescent="0.45">
      <c r="D2824" s="750"/>
      <c r="E2824" s="750"/>
      <c r="F2824" s="743">
        <v>1994</v>
      </c>
      <c r="G2824" s="744"/>
      <c r="H2824" s="745"/>
      <c r="I2824" s="60">
        <v>52770</v>
      </c>
      <c r="J2824" s="61">
        <v>52770</v>
      </c>
    </row>
    <row r="2825" spans="4:10" ht="16.5" hidden="1" customHeight="1" outlineLevel="1" x14ac:dyDescent="0.45">
      <c r="D2825" s="750"/>
      <c r="E2825" s="750"/>
      <c r="F2825" s="743">
        <v>1995</v>
      </c>
      <c r="G2825" s="744"/>
      <c r="H2825" s="745"/>
      <c r="I2825" s="60">
        <v>51872</v>
      </c>
      <c r="J2825" s="61">
        <v>51872</v>
      </c>
    </row>
    <row r="2826" spans="4:10" ht="16.5" hidden="1" customHeight="1" outlineLevel="1" x14ac:dyDescent="0.45">
      <c r="D2826" s="750"/>
      <c r="E2826" s="750"/>
      <c r="F2826" s="743">
        <v>1996</v>
      </c>
      <c r="G2826" s="744"/>
      <c r="H2826" s="745"/>
      <c r="I2826" s="60">
        <v>161508</v>
      </c>
      <c r="J2826" s="61">
        <v>161508</v>
      </c>
    </row>
    <row r="2827" spans="4:10" ht="16.5" hidden="1" customHeight="1" outlineLevel="1" x14ac:dyDescent="0.45">
      <c r="D2827" s="750"/>
      <c r="E2827" s="750"/>
      <c r="F2827" s="743">
        <v>1997</v>
      </c>
      <c r="G2827" s="744"/>
      <c r="H2827" s="745"/>
      <c r="I2827" s="60">
        <v>132796</v>
      </c>
      <c r="J2827" s="61">
        <v>132796</v>
      </c>
    </row>
    <row r="2828" spans="4:10" ht="16.5" hidden="1" customHeight="1" outlineLevel="1" x14ac:dyDescent="0.45">
      <c r="D2828" s="750"/>
      <c r="E2828" s="750"/>
      <c r="F2828" s="743">
        <v>1998</v>
      </c>
      <c r="G2828" s="744"/>
      <c r="H2828" s="745"/>
      <c r="I2828" s="60">
        <v>226836</v>
      </c>
      <c r="J2828" s="61">
        <v>226836</v>
      </c>
    </row>
    <row r="2829" spans="4:10" ht="16.5" hidden="1" customHeight="1" outlineLevel="1" x14ac:dyDescent="0.45">
      <c r="D2829" s="750"/>
      <c r="E2829" s="750"/>
      <c r="F2829" s="743">
        <v>1999</v>
      </c>
      <c r="G2829" s="744"/>
      <c r="H2829" s="745"/>
      <c r="I2829" s="60">
        <v>56187</v>
      </c>
      <c r="J2829" s="61">
        <v>56187</v>
      </c>
    </row>
    <row r="2830" spans="4:10" ht="16.5" hidden="1" customHeight="1" outlineLevel="1" x14ac:dyDescent="0.45">
      <c r="D2830" s="750"/>
      <c r="E2830" s="750"/>
      <c r="F2830" s="743">
        <v>2000</v>
      </c>
      <c r="G2830" s="744"/>
      <c r="H2830" s="745"/>
      <c r="I2830" s="63">
        <v>0</v>
      </c>
      <c r="J2830" s="64">
        <v>0</v>
      </c>
    </row>
    <row r="2831" spans="4:10" ht="16.5" hidden="1" customHeight="1" outlineLevel="1" x14ac:dyDescent="0.45">
      <c r="D2831" s="750"/>
      <c r="E2831" s="750"/>
      <c r="F2831" s="743">
        <v>2001</v>
      </c>
      <c r="G2831" s="744"/>
      <c r="H2831" s="745"/>
      <c r="I2831" s="63">
        <v>0</v>
      </c>
      <c r="J2831" s="64">
        <v>0</v>
      </c>
    </row>
    <row r="2832" spans="4:10" ht="16.5" hidden="1" customHeight="1" outlineLevel="1" x14ac:dyDescent="0.45">
      <c r="D2832" s="750"/>
      <c r="E2832" s="750"/>
      <c r="F2832" s="743">
        <v>2002</v>
      </c>
      <c r="G2832" s="744"/>
      <c r="H2832" s="745"/>
      <c r="I2832" s="63">
        <v>0</v>
      </c>
      <c r="J2832" s="64">
        <v>0</v>
      </c>
    </row>
    <row r="2833" spans="4:10" ht="16.5" hidden="1" customHeight="1" outlineLevel="1" x14ac:dyDescent="0.45">
      <c r="D2833" s="750"/>
      <c r="E2833" s="750"/>
      <c r="F2833" s="743">
        <v>2003</v>
      </c>
      <c r="G2833" s="744"/>
      <c r="H2833" s="745"/>
      <c r="I2833" s="63">
        <v>0</v>
      </c>
      <c r="J2833" s="64">
        <v>0</v>
      </c>
    </row>
    <row r="2834" spans="4:10" ht="16.5" hidden="1" customHeight="1" outlineLevel="1" x14ac:dyDescent="0.45">
      <c r="D2834" s="750"/>
      <c r="E2834" s="750"/>
      <c r="F2834" s="743">
        <v>2004</v>
      </c>
      <c r="G2834" s="744"/>
      <c r="H2834" s="745"/>
      <c r="I2834" s="63">
        <v>0</v>
      </c>
      <c r="J2834" s="64">
        <v>0</v>
      </c>
    </row>
    <row r="2835" spans="4:10" ht="16.5" hidden="1" customHeight="1" outlineLevel="1" x14ac:dyDescent="0.45">
      <c r="D2835" s="750"/>
      <c r="E2835" s="750"/>
      <c r="F2835" s="743">
        <v>2005</v>
      </c>
      <c r="G2835" s="744"/>
      <c r="H2835" s="745"/>
      <c r="I2835" s="63">
        <v>0</v>
      </c>
      <c r="J2835" s="64">
        <v>0</v>
      </c>
    </row>
    <row r="2836" spans="4:10" ht="16.5" hidden="1" customHeight="1" outlineLevel="1" x14ac:dyDescent="0.45">
      <c r="D2836" s="750"/>
      <c r="E2836" s="750"/>
      <c r="F2836" s="743">
        <v>2006</v>
      </c>
      <c r="G2836" s="744"/>
      <c r="H2836" s="745"/>
      <c r="I2836" s="63">
        <v>0</v>
      </c>
      <c r="J2836" s="64">
        <v>0</v>
      </c>
    </row>
    <row r="2837" spans="4:10" ht="16.5" hidden="1" customHeight="1" outlineLevel="1" x14ac:dyDescent="0.45">
      <c r="D2837" s="750"/>
      <c r="E2837" s="750"/>
      <c r="F2837" s="743">
        <v>2007</v>
      </c>
      <c r="G2837" s="744"/>
      <c r="H2837" s="745"/>
      <c r="I2837" s="63">
        <v>0</v>
      </c>
      <c r="J2837" s="64">
        <v>0</v>
      </c>
    </row>
    <row r="2838" spans="4:10" ht="16.5" hidden="1" customHeight="1" outlineLevel="1" x14ac:dyDescent="0.45">
      <c r="D2838" s="750"/>
      <c r="E2838" s="750"/>
      <c r="F2838" s="743">
        <v>2008</v>
      </c>
      <c r="G2838" s="744"/>
      <c r="H2838" s="745"/>
      <c r="I2838" s="63">
        <v>0</v>
      </c>
      <c r="J2838" s="64">
        <v>0</v>
      </c>
    </row>
    <row r="2839" spans="4:10" ht="16.5" hidden="1" customHeight="1" outlineLevel="1" x14ac:dyDescent="0.45">
      <c r="D2839" s="750"/>
      <c r="E2839" s="750"/>
      <c r="F2839" s="743">
        <v>2009</v>
      </c>
      <c r="G2839" s="744"/>
      <c r="H2839" s="745"/>
      <c r="I2839" s="63">
        <v>0</v>
      </c>
      <c r="J2839" s="64">
        <v>0</v>
      </c>
    </row>
    <row r="2840" spans="4:10" ht="16.5" hidden="1" customHeight="1" outlineLevel="1" x14ac:dyDescent="0.45">
      <c r="D2840" s="750"/>
      <c r="E2840" s="750"/>
      <c r="F2840" s="743">
        <v>2010</v>
      </c>
      <c r="G2840" s="744"/>
      <c r="H2840" s="745"/>
      <c r="I2840" s="63">
        <v>0</v>
      </c>
      <c r="J2840" s="64">
        <v>0</v>
      </c>
    </row>
    <row r="2841" spans="4:10" ht="16.5" hidden="1" customHeight="1" outlineLevel="1" x14ac:dyDescent="0.45">
      <c r="D2841" s="750"/>
      <c r="E2841" s="750"/>
      <c r="F2841" s="743">
        <v>2011</v>
      </c>
      <c r="G2841" s="744"/>
      <c r="H2841" s="745"/>
      <c r="I2841" s="63">
        <v>0</v>
      </c>
      <c r="J2841" s="64">
        <v>0</v>
      </c>
    </row>
    <row r="2842" spans="4:10" ht="16.5" hidden="1" customHeight="1" outlineLevel="1" x14ac:dyDescent="0.45">
      <c r="D2842" s="750"/>
      <c r="E2842" s="750"/>
      <c r="F2842" s="743">
        <v>2012</v>
      </c>
      <c r="G2842" s="744"/>
      <c r="H2842" s="745"/>
      <c r="I2842" s="63">
        <v>0</v>
      </c>
      <c r="J2842" s="64">
        <v>0</v>
      </c>
    </row>
    <row r="2843" spans="4:10" ht="16.5" hidden="1" customHeight="1" outlineLevel="1" x14ac:dyDescent="0.45">
      <c r="D2843" s="750"/>
      <c r="E2843" s="750"/>
      <c r="F2843" s="743">
        <v>2013</v>
      </c>
      <c r="G2843" s="744"/>
      <c r="H2843" s="745"/>
      <c r="I2843" s="63">
        <v>0</v>
      </c>
      <c r="J2843" s="64">
        <v>0</v>
      </c>
    </row>
    <row r="2844" spans="4:10" ht="16.5" hidden="1" customHeight="1" outlineLevel="1" x14ac:dyDescent="0.45">
      <c r="D2844" s="750"/>
      <c r="E2844" s="750"/>
      <c r="F2844" s="743">
        <v>2014</v>
      </c>
      <c r="G2844" s="744"/>
      <c r="H2844" s="745"/>
      <c r="I2844" s="63">
        <v>0</v>
      </c>
      <c r="J2844" s="64">
        <v>0</v>
      </c>
    </row>
    <row r="2845" spans="4:10" ht="16.5" hidden="1" customHeight="1" outlineLevel="1" x14ac:dyDescent="0.45">
      <c r="D2845" s="750"/>
      <c r="E2845" s="750"/>
      <c r="F2845" s="743">
        <v>2015</v>
      </c>
      <c r="G2845" s="744"/>
      <c r="H2845" s="745"/>
      <c r="I2845" s="63">
        <v>0</v>
      </c>
      <c r="J2845" s="64">
        <v>0</v>
      </c>
    </row>
    <row r="2846" spans="4:10" ht="16.5" hidden="1" customHeight="1" outlineLevel="1" x14ac:dyDescent="0.45">
      <c r="D2846" s="750"/>
      <c r="E2846" s="750"/>
      <c r="F2846" s="743">
        <v>2016</v>
      </c>
      <c r="G2846" s="744"/>
      <c r="H2846" s="745"/>
      <c r="I2846" s="63">
        <v>0</v>
      </c>
      <c r="J2846" s="64">
        <v>0</v>
      </c>
    </row>
    <row r="2847" spans="4:10" ht="16.5" hidden="1" customHeight="1" outlineLevel="1" x14ac:dyDescent="0.45">
      <c r="D2847" s="750"/>
      <c r="E2847" s="751"/>
      <c r="F2847" s="746" t="s">
        <v>145</v>
      </c>
      <c r="G2847" s="747"/>
      <c r="H2847" s="748"/>
      <c r="I2847" s="58">
        <v>838605</v>
      </c>
      <c r="J2847" s="58">
        <v>838605</v>
      </c>
    </row>
    <row r="2848" spans="4:10" ht="16.5" hidden="1" customHeight="1" outlineLevel="1" x14ac:dyDescent="0.45">
      <c r="D2848" s="750"/>
      <c r="E2848" s="743">
        <v>1991</v>
      </c>
      <c r="F2848" s="744"/>
      <c r="G2848" s="744"/>
      <c r="H2848" s="745"/>
      <c r="I2848" s="60">
        <v>36177</v>
      </c>
      <c r="J2848" s="61">
        <v>36177</v>
      </c>
    </row>
    <row r="2849" spans="4:10" ht="16.5" hidden="1" customHeight="1" outlineLevel="1" x14ac:dyDescent="0.45">
      <c r="D2849" s="750"/>
      <c r="E2849" s="743">
        <v>1992</v>
      </c>
      <c r="F2849" s="744"/>
      <c r="G2849" s="744"/>
      <c r="H2849" s="745"/>
      <c r="I2849" s="60">
        <v>66316</v>
      </c>
      <c r="J2849" s="61">
        <v>66316</v>
      </c>
    </row>
    <row r="2850" spans="4:10" ht="16.5" hidden="1" customHeight="1" outlineLevel="1" x14ac:dyDescent="0.45">
      <c r="D2850" s="750"/>
      <c r="E2850" s="743">
        <v>1993</v>
      </c>
      <c r="F2850" s="744"/>
      <c r="G2850" s="744"/>
      <c r="H2850" s="745"/>
      <c r="I2850" s="60">
        <v>54143</v>
      </c>
      <c r="J2850" s="61">
        <v>54143</v>
      </c>
    </row>
    <row r="2851" spans="4:10" ht="16.5" hidden="1" customHeight="1" outlineLevel="1" x14ac:dyDescent="0.45">
      <c r="D2851" s="750"/>
      <c r="E2851" s="743">
        <v>1994</v>
      </c>
      <c r="F2851" s="744"/>
      <c r="G2851" s="744"/>
      <c r="H2851" s="745"/>
      <c r="I2851" s="60">
        <v>52770</v>
      </c>
      <c r="J2851" s="61">
        <v>52770</v>
      </c>
    </row>
    <row r="2852" spans="4:10" ht="16.5" hidden="1" customHeight="1" outlineLevel="1" x14ac:dyDescent="0.45">
      <c r="D2852" s="750"/>
      <c r="E2852" s="743">
        <v>1995</v>
      </c>
      <c r="F2852" s="744"/>
      <c r="G2852" s="744"/>
      <c r="H2852" s="745"/>
      <c r="I2852" s="60">
        <v>51872</v>
      </c>
      <c r="J2852" s="61">
        <v>51872</v>
      </c>
    </row>
    <row r="2853" spans="4:10" ht="16.5" hidden="1" customHeight="1" outlineLevel="1" x14ac:dyDescent="0.45">
      <c r="D2853" s="750"/>
      <c r="E2853" s="743">
        <v>1996</v>
      </c>
      <c r="F2853" s="744"/>
      <c r="G2853" s="744"/>
      <c r="H2853" s="745"/>
      <c r="I2853" s="60">
        <v>161508</v>
      </c>
      <c r="J2853" s="61">
        <v>161508</v>
      </c>
    </row>
    <row r="2854" spans="4:10" ht="16.5" hidden="1" customHeight="1" outlineLevel="1" x14ac:dyDescent="0.45">
      <c r="D2854" s="750"/>
      <c r="E2854" s="743">
        <v>1997</v>
      </c>
      <c r="F2854" s="744"/>
      <c r="G2854" s="744"/>
      <c r="H2854" s="745"/>
      <c r="I2854" s="60">
        <v>132796</v>
      </c>
      <c r="J2854" s="61">
        <v>132796</v>
      </c>
    </row>
    <row r="2855" spans="4:10" ht="16.5" hidden="1" customHeight="1" outlineLevel="1" x14ac:dyDescent="0.45">
      <c r="D2855" s="750"/>
      <c r="E2855" s="743">
        <v>1998</v>
      </c>
      <c r="F2855" s="744"/>
      <c r="G2855" s="744"/>
      <c r="H2855" s="745"/>
      <c r="I2855" s="60">
        <v>226836</v>
      </c>
      <c r="J2855" s="61">
        <v>226836</v>
      </c>
    </row>
    <row r="2856" spans="4:10" ht="16.5" hidden="1" customHeight="1" outlineLevel="1" x14ac:dyDescent="0.45">
      <c r="D2856" s="750"/>
      <c r="E2856" s="743">
        <v>1999</v>
      </c>
      <c r="F2856" s="744"/>
      <c r="G2856" s="744"/>
      <c r="H2856" s="745"/>
      <c r="I2856" s="60">
        <v>56187</v>
      </c>
      <c r="J2856" s="61">
        <v>56187</v>
      </c>
    </row>
    <row r="2857" spans="4:10" ht="16.5" hidden="1" customHeight="1" outlineLevel="1" x14ac:dyDescent="0.45">
      <c r="D2857" s="750"/>
      <c r="E2857" s="743">
        <v>2000</v>
      </c>
      <c r="F2857" s="744"/>
      <c r="G2857" s="744"/>
      <c r="H2857" s="745"/>
      <c r="I2857" s="63">
        <v>0</v>
      </c>
      <c r="J2857" s="64">
        <v>0</v>
      </c>
    </row>
    <row r="2858" spans="4:10" ht="16.5" hidden="1" customHeight="1" outlineLevel="1" x14ac:dyDescent="0.45">
      <c r="D2858" s="750"/>
      <c r="E2858" s="743">
        <v>2001</v>
      </c>
      <c r="F2858" s="744"/>
      <c r="G2858" s="744"/>
      <c r="H2858" s="745"/>
      <c r="I2858" s="63">
        <v>0</v>
      </c>
      <c r="J2858" s="64">
        <v>0</v>
      </c>
    </row>
    <row r="2859" spans="4:10" ht="16.5" hidden="1" customHeight="1" outlineLevel="1" x14ac:dyDescent="0.45">
      <c r="D2859" s="750"/>
      <c r="E2859" s="743">
        <v>2002</v>
      </c>
      <c r="F2859" s="744"/>
      <c r="G2859" s="744"/>
      <c r="H2859" s="745"/>
      <c r="I2859" s="63">
        <v>0</v>
      </c>
      <c r="J2859" s="64">
        <v>0</v>
      </c>
    </row>
    <row r="2860" spans="4:10" ht="16.5" hidden="1" customHeight="1" outlineLevel="1" x14ac:dyDescent="0.45">
      <c r="D2860" s="750"/>
      <c r="E2860" s="743">
        <v>2003</v>
      </c>
      <c r="F2860" s="744"/>
      <c r="G2860" s="744"/>
      <c r="H2860" s="745"/>
      <c r="I2860" s="63">
        <v>0</v>
      </c>
      <c r="J2860" s="64">
        <v>0</v>
      </c>
    </row>
    <row r="2861" spans="4:10" ht="16.5" hidden="1" customHeight="1" outlineLevel="1" x14ac:dyDescent="0.45">
      <c r="D2861" s="750"/>
      <c r="E2861" s="743">
        <v>2004</v>
      </c>
      <c r="F2861" s="744"/>
      <c r="G2861" s="744"/>
      <c r="H2861" s="745"/>
      <c r="I2861" s="63">
        <v>0</v>
      </c>
      <c r="J2861" s="64">
        <v>0</v>
      </c>
    </row>
    <row r="2862" spans="4:10" ht="16.5" hidden="1" customHeight="1" outlineLevel="1" x14ac:dyDescent="0.45">
      <c r="D2862" s="750"/>
      <c r="E2862" s="743">
        <v>2005</v>
      </c>
      <c r="F2862" s="744"/>
      <c r="G2862" s="744"/>
      <c r="H2862" s="745"/>
      <c r="I2862" s="63">
        <v>0</v>
      </c>
      <c r="J2862" s="64">
        <v>0</v>
      </c>
    </row>
    <row r="2863" spans="4:10" ht="16.5" hidden="1" customHeight="1" outlineLevel="1" x14ac:dyDescent="0.45">
      <c r="D2863" s="750"/>
      <c r="E2863" s="743">
        <v>2006</v>
      </c>
      <c r="F2863" s="744"/>
      <c r="G2863" s="744"/>
      <c r="H2863" s="745"/>
      <c r="I2863" s="63">
        <v>0</v>
      </c>
      <c r="J2863" s="64">
        <v>0</v>
      </c>
    </row>
    <row r="2864" spans="4:10" ht="16.5" hidden="1" customHeight="1" outlineLevel="1" x14ac:dyDescent="0.45">
      <c r="D2864" s="750"/>
      <c r="E2864" s="743">
        <v>2007</v>
      </c>
      <c r="F2864" s="744"/>
      <c r="G2864" s="744"/>
      <c r="H2864" s="745"/>
      <c r="I2864" s="63">
        <v>0</v>
      </c>
      <c r="J2864" s="64">
        <v>0</v>
      </c>
    </row>
    <row r="2865" spans="4:10" ht="16.5" hidden="1" customHeight="1" outlineLevel="1" x14ac:dyDescent="0.45">
      <c r="D2865" s="750"/>
      <c r="E2865" s="743">
        <v>2008</v>
      </c>
      <c r="F2865" s="744"/>
      <c r="G2865" s="744"/>
      <c r="H2865" s="745"/>
      <c r="I2865" s="63">
        <v>0</v>
      </c>
      <c r="J2865" s="64">
        <v>0</v>
      </c>
    </row>
    <row r="2866" spans="4:10" ht="16.5" hidden="1" customHeight="1" outlineLevel="1" x14ac:dyDescent="0.45">
      <c r="D2866" s="750"/>
      <c r="E2866" s="743">
        <v>2009</v>
      </c>
      <c r="F2866" s="744"/>
      <c r="G2866" s="744"/>
      <c r="H2866" s="745"/>
      <c r="I2866" s="63">
        <v>0</v>
      </c>
      <c r="J2866" s="64">
        <v>0</v>
      </c>
    </row>
    <row r="2867" spans="4:10" ht="16.5" hidden="1" customHeight="1" outlineLevel="1" x14ac:dyDescent="0.45">
      <c r="D2867" s="750"/>
      <c r="E2867" s="743">
        <v>2010</v>
      </c>
      <c r="F2867" s="744"/>
      <c r="G2867" s="744"/>
      <c r="H2867" s="745"/>
      <c r="I2867" s="63">
        <v>0</v>
      </c>
      <c r="J2867" s="64">
        <v>0</v>
      </c>
    </row>
    <row r="2868" spans="4:10" ht="16.5" hidden="1" customHeight="1" outlineLevel="1" x14ac:dyDescent="0.45">
      <c r="D2868" s="750"/>
      <c r="E2868" s="743">
        <v>2011</v>
      </c>
      <c r="F2868" s="744"/>
      <c r="G2868" s="744"/>
      <c r="H2868" s="745"/>
      <c r="I2868" s="63">
        <v>0</v>
      </c>
      <c r="J2868" s="64">
        <v>0</v>
      </c>
    </row>
    <row r="2869" spans="4:10" ht="16.5" hidden="1" customHeight="1" outlineLevel="1" x14ac:dyDescent="0.45">
      <c r="D2869" s="750"/>
      <c r="E2869" s="743">
        <v>2012</v>
      </c>
      <c r="F2869" s="744"/>
      <c r="G2869" s="744"/>
      <c r="H2869" s="745"/>
      <c r="I2869" s="63">
        <v>0</v>
      </c>
      <c r="J2869" s="64">
        <v>0</v>
      </c>
    </row>
    <row r="2870" spans="4:10" ht="16.5" hidden="1" customHeight="1" outlineLevel="1" x14ac:dyDescent="0.45">
      <c r="D2870" s="750"/>
      <c r="E2870" s="743">
        <v>2013</v>
      </c>
      <c r="F2870" s="744"/>
      <c r="G2870" s="744"/>
      <c r="H2870" s="745"/>
      <c r="I2870" s="63">
        <v>0</v>
      </c>
      <c r="J2870" s="64">
        <v>0</v>
      </c>
    </row>
    <row r="2871" spans="4:10" ht="16.5" hidden="1" customHeight="1" outlineLevel="1" x14ac:dyDescent="0.45">
      <c r="D2871" s="750"/>
      <c r="E2871" s="743">
        <v>2014</v>
      </c>
      <c r="F2871" s="744"/>
      <c r="G2871" s="744"/>
      <c r="H2871" s="745"/>
      <c r="I2871" s="63">
        <v>0</v>
      </c>
      <c r="J2871" s="64">
        <v>0</v>
      </c>
    </row>
    <row r="2872" spans="4:10" ht="16.5" hidden="1" customHeight="1" outlineLevel="1" x14ac:dyDescent="0.45">
      <c r="D2872" s="750"/>
      <c r="E2872" s="743">
        <v>2015</v>
      </c>
      <c r="F2872" s="744"/>
      <c r="G2872" s="744"/>
      <c r="H2872" s="745"/>
      <c r="I2872" s="63">
        <v>0</v>
      </c>
      <c r="J2872" s="64">
        <v>0</v>
      </c>
    </row>
    <row r="2873" spans="4:10" ht="16.5" hidden="1" customHeight="1" outlineLevel="1" x14ac:dyDescent="0.45">
      <c r="D2873" s="750"/>
      <c r="E2873" s="743">
        <v>2016</v>
      </c>
      <c r="F2873" s="744"/>
      <c r="G2873" s="744"/>
      <c r="H2873" s="745"/>
      <c r="I2873" s="63">
        <v>0</v>
      </c>
      <c r="J2873" s="64">
        <v>0</v>
      </c>
    </row>
    <row r="2874" spans="4:10" ht="16.5" hidden="1" customHeight="1" outlineLevel="1" x14ac:dyDescent="0.45">
      <c r="D2874" s="750"/>
      <c r="E2874" s="746" t="s">
        <v>145</v>
      </c>
      <c r="F2874" s="747"/>
      <c r="G2874" s="747"/>
      <c r="H2874" s="748"/>
      <c r="I2874" s="58">
        <v>838605</v>
      </c>
      <c r="J2874" s="58">
        <v>838605</v>
      </c>
    </row>
    <row r="2875" spans="4:10" hidden="1" outlineLevel="1" x14ac:dyDescent="0.45">
      <c r="D2875" s="750"/>
      <c r="E2875" s="749" t="s">
        <v>146</v>
      </c>
      <c r="F2875" s="749" t="s">
        <v>147</v>
      </c>
      <c r="G2875" s="749" t="s">
        <v>474</v>
      </c>
      <c r="H2875" s="56">
        <v>1991</v>
      </c>
      <c r="I2875" s="57">
        <v>4040</v>
      </c>
      <c r="J2875" s="57">
        <v>4040</v>
      </c>
    </row>
    <row r="2876" spans="4:10" hidden="1" outlineLevel="1" x14ac:dyDescent="0.45">
      <c r="D2876" s="750"/>
      <c r="E2876" s="750"/>
      <c r="F2876" s="750"/>
      <c r="G2876" s="750"/>
      <c r="H2876" s="56">
        <v>1992</v>
      </c>
      <c r="I2876" s="57">
        <v>14514</v>
      </c>
      <c r="J2876" s="57">
        <v>14514</v>
      </c>
    </row>
    <row r="2877" spans="4:10" hidden="1" outlineLevel="1" x14ac:dyDescent="0.45">
      <c r="D2877" s="750"/>
      <c r="E2877" s="750"/>
      <c r="F2877" s="750"/>
      <c r="G2877" s="750"/>
      <c r="H2877" s="56">
        <v>1993</v>
      </c>
      <c r="I2877" s="57">
        <v>14845</v>
      </c>
      <c r="J2877" s="57">
        <v>14845</v>
      </c>
    </row>
    <row r="2878" spans="4:10" hidden="1" outlineLevel="1" x14ac:dyDescent="0.45">
      <c r="D2878" s="750"/>
      <c r="E2878" s="750"/>
      <c r="F2878" s="750"/>
      <c r="G2878" s="750"/>
      <c r="H2878" s="56">
        <v>1994</v>
      </c>
      <c r="I2878" s="57">
        <v>12650</v>
      </c>
      <c r="J2878" s="57">
        <v>12650</v>
      </c>
    </row>
    <row r="2879" spans="4:10" hidden="1" outlineLevel="1" x14ac:dyDescent="0.45">
      <c r="D2879" s="750"/>
      <c r="E2879" s="750"/>
      <c r="F2879" s="750"/>
      <c r="G2879" s="750"/>
      <c r="H2879" s="56">
        <v>1995</v>
      </c>
      <c r="I2879" s="57">
        <v>9229</v>
      </c>
      <c r="J2879" s="57">
        <v>9229</v>
      </c>
    </row>
    <row r="2880" spans="4:10" hidden="1" outlineLevel="1" x14ac:dyDescent="0.45">
      <c r="D2880" s="750"/>
      <c r="E2880" s="750"/>
      <c r="F2880" s="750"/>
      <c r="G2880" s="750"/>
      <c r="H2880" s="56">
        <v>1996</v>
      </c>
      <c r="I2880" s="57">
        <v>10768</v>
      </c>
      <c r="J2880" s="57">
        <v>10768</v>
      </c>
    </row>
    <row r="2881" spans="4:10" hidden="1" outlineLevel="1" x14ac:dyDescent="0.45">
      <c r="D2881" s="750"/>
      <c r="E2881" s="750"/>
      <c r="F2881" s="750"/>
      <c r="G2881" s="750"/>
      <c r="H2881" s="56">
        <v>1997</v>
      </c>
      <c r="I2881" s="57">
        <v>12361</v>
      </c>
      <c r="J2881" s="57">
        <v>12361</v>
      </c>
    </row>
    <row r="2882" spans="4:10" hidden="1" outlineLevel="1" x14ac:dyDescent="0.45">
      <c r="D2882" s="750"/>
      <c r="E2882" s="750"/>
      <c r="F2882" s="750"/>
      <c r="G2882" s="750"/>
      <c r="H2882" s="56">
        <v>1998</v>
      </c>
      <c r="I2882" s="57">
        <v>12620</v>
      </c>
      <c r="J2882" s="57">
        <v>12620</v>
      </c>
    </row>
    <row r="2883" spans="4:10" hidden="1" outlineLevel="1" x14ac:dyDescent="0.45">
      <c r="D2883" s="750"/>
      <c r="E2883" s="750"/>
      <c r="F2883" s="750"/>
      <c r="G2883" s="751"/>
      <c r="H2883" s="56">
        <v>1999</v>
      </c>
      <c r="I2883" s="57">
        <v>2197</v>
      </c>
      <c r="J2883" s="57">
        <v>2197</v>
      </c>
    </row>
    <row r="2884" spans="4:10" ht="16.5" hidden="1" customHeight="1" outlineLevel="1" x14ac:dyDescent="0.45">
      <c r="D2884" s="750"/>
      <c r="E2884" s="750"/>
      <c r="F2884" s="751"/>
      <c r="G2884" s="746" t="s">
        <v>142</v>
      </c>
      <c r="H2884" s="748"/>
      <c r="I2884" s="58">
        <v>93224</v>
      </c>
      <c r="J2884" s="58">
        <v>93224</v>
      </c>
    </row>
    <row r="2885" spans="4:10" ht="16.5" hidden="1" customHeight="1" outlineLevel="1" x14ac:dyDescent="0.45">
      <c r="D2885" s="750"/>
      <c r="E2885" s="750"/>
      <c r="F2885" s="743">
        <v>1991</v>
      </c>
      <c r="G2885" s="744"/>
      <c r="H2885" s="745"/>
      <c r="I2885" s="60">
        <v>4040</v>
      </c>
      <c r="J2885" s="61">
        <v>4040</v>
      </c>
    </row>
    <row r="2886" spans="4:10" ht="16.5" hidden="1" customHeight="1" outlineLevel="1" x14ac:dyDescent="0.45">
      <c r="D2886" s="750"/>
      <c r="E2886" s="750"/>
      <c r="F2886" s="743">
        <v>1992</v>
      </c>
      <c r="G2886" s="744"/>
      <c r="H2886" s="745"/>
      <c r="I2886" s="60">
        <v>14514</v>
      </c>
      <c r="J2886" s="61">
        <v>14514</v>
      </c>
    </row>
    <row r="2887" spans="4:10" ht="16.5" hidden="1" customHeight="1" outlineLevel="1" x14ac:dyDescent="0.45">
      <c r="D2887" s="750"/>
      <c r="E2887" s="750"/>
      <c r="F2887" s="743">
        <v>1993</v>
      </c>
      <c r="G2887" s="744"/>
      <c r="H2887" s="745"/>
      <c r="I2887" s="60">
        <v>14845</v>
      </c>
      <c r="J2887" s="61">
        <v>14845</v>
      </c>
    </row>
    <row r="2888" spans="4:10" ht="16.5" hidden="1" customHeight="1" outlineLevel="1" x14ac:dyDescent="0.45">
      <c r="D2888" s="750"/>
      <c r="E2888" s="750"/>
      <c r="F2888" s="743">
        <v>1994</v>
      </c>
      <c r="G2888" s="744"/>
      <c r="H2888" s="745"/>
      <c r="I2888" s="60">
        <v>12650</v>
      </c>
      <c r="J2888" s="61">
        <v>12650</v>
      </c>
    </row>
    <row r="2889" spans="4:10" ht="16.5" hidden="1" customHeight="1" outlineLevel="1" x14ac:dyDescent="0.45">
      <c r="D2889" s="750"/>
      <c r="E2889" s="750"/>
      <c r="F2889" s="743">
        <v>1995</v>
      </c>
      <c r="G2889" s="744"/>
      <c r="H2889" s="745"/>
      <c r="I2889" s="60">
        <v>9229</v>
      </c>
      <c r="J2889" s="61">
        <v>9229</v>
      </c>
    </row>
    <row r="2890" spans="4:10" ht="16.5" hidden="1" customHeight="1" outlineLevel="1" x14ac:dyDescent="0.45">
      <c r="D2890" s="750"/>
      <c r="E2890" s="750"/>
      <c r="F2890" s="743">
        <v>1996</v>
      </c>
      <c r="G2890" s="744"/>
      <c r="H2890" s="745"/>
      <c r="I2890" s="60">
        <v>10768</v>
      </c>
      <c r="J2890" s="61">
        <v>10768</v>
      </c>
    </row>
    <row r="2891" spans="4:10" ht="16.5" hidden="1" customHeight="1" outlineLevel="1" x14ac:dyDescent="0.45">
      <c r="D2891" s="750"/>
      <c r="E2891" s="750"/>
      <c r="F2891" s="743">
        <v>1997</v>
      </c>
      <c r="G2891" s="744"/>
      <c r="H2891" s="745"/>
      <c r="I2891" s="60">
        <v>12361</v>
      </c>
      <c r="J2891" s="61">
        <v>12361</v>
      </c>
    </row>
    <row r="2892" spans="4:10" ht="16.5" hidden="1" customHeight="1" outlineLevel="1" x14ac:dyDescent="0.45">
      <c r="D2892" s="750"/>
      <c r="E2892" s="750"/>
      <c r="F2892" s="743">
        <v>1998</v>
      </c>
      <c r="G2892" s="744"/>
      <c r="H2892" s="745"/>
      <c r="I2892" s="60">
        <v>12620</v>
      </c>
      <c r="J2892" s="61">
        <v>12620</v>
      </c>
    </row>
    <row r="2893" spans="4:10" ht="16.5" hidden="1" customHeight="1" outlineLevel="1" x14ac:dyDescent="0.45">
      <c r="D2893" s="750"/>
      <c r="E2893" s="750"/>
      <c r="F2893" s="743">
        <v>1999</v>
      </c>
      <c r="G2893" s="744"/>
      <c r="H2893" s="745"/>
      <c r="I2893" s="60">
        <v>2197</v>
      </c>
      <c r="J2893" s="61">
        <v>2197</v>
      </c>
    </row>
    <row r="2894" spans="4:10" ht="16.5" hidden="1" customHeight="1" outlineLevel="1" x14ac:dyDescent="0.45">
      <c r="D2894" s="750"/>
      <c r="E2894" s="750"/>
      <c r="F2894" s="743">
        <v>2000</v>
      </c>
      <c r="G2894" s="744"/>
      <c r="H2894" s="745"/>
      <c r="I2894" s="63">
        <v>0</v>
      </c>
      <c r="J2894" s="64">
        <v>0</v>
      </c>
    </row>
    <row r="2895" spans="4:10" ht="16.5" hidden="1" customHeight="1" outlineLevel="1" x14ac:dyDescent="0.45">
      <c r="D2895" s="750"/>
      <c r="E2895" s="750"/>
      <c r="F2895" s="743">
        <v>2001</v>
      </c>
      <c r="G2895" s="744"/>
      <c r="H2895" s="745"/>
      <c r="I2895" s="63">
        <v>0</v>
      </c>
      <c r="J2895" s="64">
        <v>0</v>
      </c>
    </row>
    <row r="2896" spans="4:10" ht="16.5" hidden="1" customHeight="1" outlineLevel="1" x14ac:dyDescent="0.45">
      <c r="D2896" s="750"/>
      <c r="E2896" s="750"/>
      <c r="F2896" s="743">
        <v>2002</v>
      </c>
      <c r="G2896" s="744"/>
      <c r="H2896" s="745"/>
      <c r="I2896" s="63">
        <v>0</v>
      </c>
      <c r="J2896" s="64">
        <v>0</v>
      </c>
    </row>
    <row r="2897" spans="4:10" ht="16.5" hidden="1" customHeight="1" outlineLevel="1" x14ac:dyDescent="0.45">
      <c r="D2897" s="750"/>
      <c r="E2897" s="750"/>
      <c r="F2897" s="743">
        <v>2003</v>
      </c>
      <c r="G2897" s="744"/>
      <c r="H2897" s="745"/>
      <c r="I2897" s="63">
        <v>0</v>
      </c>
      <c r="J2897" s="64">
        <v>0</v>
      </c>
    </row>
    <row r="2898" spans="4:10" ht="16.5" hidden="1" customHeight="1" outlineLevel="1" x14ac:dyDescent="0.45">
      <c r="D2898" s="750"/>
      <c r="E2898" s="750"/>
      <c r="F2898" s="743">
        <v>2004</v>
      </c>
      <c r="G2898" s="744"/>
      <c r="H2898" s="745"/>
      <c r="I2898" s="63">
        <v>0</v>
      </c>
      <c r="J2898" s="64">
        <v>0</v>
      </c>
    </row>
    <row r="2899" spans="4:10" ht="16.5" hidden="1" customHeight="1" outlineLevel="1" x14ac:dyDescent="0.45">
      <c r="D2899" s="750"/>
      <c r="E2899" s="750"/>
      <c r="F2899" s="743">
        <v>2005</v>
      </c>
      <c r="G2899" s="744"/>
      <c r="H2899" s="745"/>
      <c r="I2899" s="63">
        <v>0</v>
      </c>
      <c r="J2899" s="64">
        <v>0</v>
      </c>
    </row>
    <row r="2900" spans="4:10" ht="16.5" hidden="1" customHeight="1" outlineLevel="1" x14ac:dyDescent="0.45">
      <c r="D2900" s="750"/>
      <c r="E2900" s="750"/>
      <c r="F2900" s="743">
        <v>2006</v>
      </c>
      <c r="G2900" s="744"/>
      <c r="H2900" s="745"/>
      <c r="I2900" s="63">
        <v>0</v>
      </c>
      <c r="J2900" s="64">
        <v>0</v>
      </c>
    </row>
    <row r="2901" spans="4:10" ht="16.5" hidden="1" customHeight="1" outlineLevel="1" x14ac:dyDescent="0.45">
      <c r="D2901" s="750"/>
      <c r="E2901" s="750"/>
      <c r="F2901" s="743">
        <v>2007</v>
      </c>
      <c r="G2901" s="744"/>
      <c r="H2901" s="745"/>
      <c r="I2901" s="63">
        <v>0</v>
      </c>
      <c r="J2901" s="64">
        <v>0</v>
      </c>
    </row>
    <row r="2902" spans="4:10" ht="16.5" hidden="1" customHeight="1" outlineLevel="1" x14ac:dyDescent="0.45">
      <c r="D2902" s="750"/>
      <c r="E2902" s="750"/>
      <c r="F2902" s="743">
        <v>2008</v>
      </c>
      <c r="G2902" s="744"/>
      <c r="H2902" s="745"/>
      <c r="I2902" s="63">
        <v>0</v>
      </c>
      <c r="J2902" s="64">
        <v>0</v>
      </c>
    </row>
    <row r="2903" spans="4:10" ht="16.5" hidden="1" customHeight="1" outlineLevel="1" x14ac:dyDescent="0.45">
      <c r="D2903" s="750"/>
      <c r="E2903" s="750"/>
      <c r="F2903" s="743">
        <v>2009</v>
      </c>
      <c r="G2903" s="744"/>
      <c r="H2903" s="745"/>
      <c r="I2903" s="63">
        <v>0</v>
      </c>
      <c r="J2903" s="64">
        <v>0</v>
      </c>
    </row>
    <row r="2904" spans="4:10" ht="16.5" hidden="1" customHeight="1" outlineLevel="1" x14ac:dyDescent="0.45">
      <c r="D2904" s="750"/>
      <c r="E2904" s="750"/>
      <c r="F2904" s="743">
        <v>2010</v>
      </c>
      <c r="G2904" s="744"/>
      <c r="H2904" s="745"/>
      <c r="I2904" s="63">
        <v>0</v>
      </c>
      <c r="J2904" s="64">
        <v>0</v>
      </c>
    </row>
    <row r="2905" spans="4:10" ht="16.5" hidden="1" customHeight="1" outlineLevel="1" x14ac:dyDescent="0.45">
      <c r="D2905" s="750"/>
      <c r="E2905" s="750"/>
      <c r="F2905" s="743">
        <v>2011</v>
      </c>
      <c r="G2905" s="744"/>
      <c r="H2905" s="745"/>
      <c r="I2905" s="63">
        <v>0</v>
      </c>
      <c r="J2905" s="64">
        <v>0</v>
      </c>
    </row>
    <row r="2906" spans="4:10" ht="16.5" hidden="1" customHeight="1" outlineLevel="1" x14ac:dyDescent="0.45">
      <c r="D2906" s="750"/>
      <c r="E2906" s="750"/>
      <c r="F2906" s="743">
        <v>2012</v>
      </c>
      <c r="G2906" s="744"/>
      <c r="H2906" s="745"/>
      <c r="I2906" s="63">
        <v>0</v>
      </c>
      <c r="J2906" s="64">
        <v>0</v>
      </c>
    </row>
    <row r="2907" spans="4:10" ht="16.5" hidden="1" customHeight="1" outlineLevel="1" x14ac:dyDescent="0.45">
      <c r="D2907" s="750"/>
      <c r="E2907" s="750"/>
      <c r="F2907" s="743">
        <v>2013</v>
      </c>
      <c r="G2907" s="744"/>
      <c r="H2907" s="745"/>
      <c r="I2907" s="63">
        <v>0</v>
      </c>
      <c r="J2907" s="64">
        <v>0</v>
      </c>
    </row>
    <row r="2908" spans="4:10" ht="16.5" hidden="1" customHeight="1" outlineLevel="1" x14ac:dyDescent="0.45">
      <c r="D2908" s="750"/>
      <c r="E2908" s="750"/>
      <c r="F2908" s="743">
        <v>2014</v>
      </c>
      <c r="G2908" s="744"/>
      <c r="H2908" s="745"/>
      <c r="I2908" s="63">
        <v>0</v>
      </c>
      <c r="J2908" s="64">
        <v>0</v>
      </c>
    </row>
    <row r="2909" spans="4:10" ht="16.5" hidden="1" customHeight="1" outlineLevel="1" x14ac:dyDescent="0.45">
      <c r="D2909" s="750"/>
      <c r="E2909" s="750"/>
      <c r="F2909" s="743">
        <v>2015</v>
      </c>
      <c r="G2909" s="744"/>
      <c r="H2909" s="745"/>
      <c r="I2909" s="63">
        <v>0</v>
      </c>
      <c r="J2909" s="64">
        <v>0</v>
      </c>
    </row>
    <row r="2910" spans="4:10" ht="16.5" hidden="1" customHeight="1" outlineLevel="1" x14ac:dyDescent="0.45">
      <c r="D2910" s="750"/>
      <c r="E2910" s="750"/>
      <c r="F2910" s="743">
        <v>2016</v>
      </c>
      <c r="G2910" s="744"/>
      <c r="H2910" s="745"/>
      <c r="I2910" s="63">
        <v>0</v>
      </c>
      <c r="J2910" s="64">
        <v>0</v>
      </c>
    </row>
    <row r="2911" spans="4:10" ht="16.5" hidden="1" customHeight="1" outlineLevel="1" x14ac:dyDescent="0.45">
      <c r="D2911" s="750"/>
      <c r="E2911" s="750"/>
      <c r="F2911" s="746" t="s">
        <v>145</v>
      </c>
      <c r="G2911" s="747"/>
      <c r="H2911" s="748"/>
      <c r="I2911" s="58">
        <v>93224</v>
      </c>
      <c r="J2911" s="58">
        <v>93224</v>
      </c>
    </row>
    <row r="2912" spans="4:10" hidden="1" outlineLevel="1" x14ac:dyDescent="0.45">
      <c r="D2912" s="750"/>
      <c r="E2912" s="750"/>
      <c r="F2912" s="749" t="s">
        <v>148</v>
      </c>
      <c r="G2912" s="749" t="s">
        <v>474</v>
      </c>
      <c r="H2912" s="56">
        <v>1991</v>
      </c>
      <c r="I2912" s="57">
        <v>4034</v>
      </c>
      <c r="J2912" s="57">
        <v>4034</v>
      </c>
    </row>
    <row r="2913" spans="4:10" hidden="1" outlineLevel="1" x14ac:dyDescent="0.45">
      <c r="D2913" s="750"/>
      <c r="E2913" s="750"/>
      <c r="F2913" s="750"/>
      <c r="G2913" s="750"/>
      <c r="H2913" s="56">
        <v>1992</v>
      </c>
      <c r="I2913" s="57">
        <v>9683</v>
      </c>
      <c r="J2913" s="57">
        <v>9683</v>
      </c>
    </row>
    <row r="2914" spans="4:10" hidden="1" outlineLevel="1" x14ac:dyDescent="0.45">
      <c r="D2914" s="750"/>
      <c r="E2914" s="750"/>
      <c r="F2914" s="750"/>
      <c r="G2914" s="750"/>
      <c r="H2914" s="56">
        <v>1993</v>
      </c>
      <c r="I2914" s="57">
        <v>6212</v>
      </c>
      <c r="J2914" s="57">
        <v>6212</v>
      </c>
    </row>
    <row r="2915" spans="4:10" hidden="1" outlineLevel="1" x14ac:dyDescent="0.45">
      <c r="D2915" s="750"/>
      <c r="E2915" s="750"/>
      <c r="F2915" s="750"/>
      <c r="G2915" s="750"/>
      <c r="H2915" s="56">
        <v>1994</v>
      </c>
      <c r="I2915" s="57">
        <v>7040</v>
      </c>
      <c r="J2915" s="57">
        <v>7040</v>
      </c>
    </row>
    <row r="2916" spans="4:10" hidden="1" outlineLevel="1" x14ac:dyDescent="0.45">
      <c r="D2916" s="750"/>
      <c r="E2916" s="750"/>
      <c r="F2916" s="750"/>
      <c r="G2916" s="750"/>
      <c r="H2916" s="56">
        <v>1995</v>
      </c>
      <c r="I2916" s="57">
        <v>4705</v>
      </c>
      <c r="J2916" s="57">
        <v>4705</v>
      </c>
    </row>
    <row r="2917" spans="4:10" hidden="1" outlineLevel="1" x14ac:dyDescent="0.45">
      <c r="D2917" s="750"/>
      <c r="E2917" s="750"/>
      <c r="F2917" s="750"/>
      <c r="G2917" s="750"/>
      <c r="H2917" s="56">
        <v>1996</v>
      </c>
      <c r="I2917" s="57">
        <v>5630</v>
      </c>
      <c r="J2917" s="57">
        <v>5630</v>
      </c>
    </row>
    <row r="2918" spans="4:10" hidden="1" outlineLevel="1" x14ac:dyDescent="0.45">
      <c r="D2918" s="750"/>
      <c r="E2918" s="750"/>
      <c r="F2918" s="750"/>
      <c r="G2918" s="750"/>
      <c r="H2918" s="56">
        <v>1997</v>
      </c>
      <c r="I2918" s="57">
        <v>6310</v>
      </c>
      <c r="J2918" s="57">
        <v>6310</v>
      </c>
    </row>
    <row r="2919" spans="4:10" hidden="1" outlineLevel="1" x14ac:dyDescent="0.45">
      <c r="D2919" s="750"/>
      <c r="E2919" s="750"/>
      <c r="F2919" s="750"/>
      <c r="G2919" s="750"/>
      <c r="H2919" s="56">
        <v>1998</v>
      </c>
      <c r="I2919" s="57">
        <v>8069</v>
      </c>
      <c r="J2919" s="57">
        <v>8069</v>
      </c>
    </row>
    <row r="2920" spans="4:10" hidden="1" outlineLevel="1" x14ac:dyDescent="0.45">
      <c r="D2920" s="750"/>
      <c r="E2920" s="750"/>
      <c r="F2920" s="750"/>
      <c r="G2920" s="751"/>
      <c r="H2920" s="56">
        <v>1999</v>
      </c>
      <c r="I2920" s="57">
        <v>1129</v>
      </c>
      <c r="J2920" s="57">
        <v>1129</v>
      </c>
    </row>
    <row r="2921" spans="4:10" ht="16.5" hidden="1" customHeight="1" outlineLevel="1" x14ac:dyDescent="0.45">
      <c r="D2921" s="750"/>
      <c r="E2921" s="750"/>
      <c r="F2921" s="750"/>
      <c r="G2921" s="746" t="s">
        <v>142</v>
      </c>
      <c r="H2921" s="748"/>
      <c r="I2921" s="58">
        <v>52812</v>
      </c>
      <c r="J2921" s="58">
        <v>52812</v>
      </c>
    </row>
    <row r="2922" spans="4:10" hidden="1" outlineLevel="1" x14ac:dyDescent="0.45">
      <c r="D2922" s="750"/>
      <c r="E2922" s="750"/>
      <c r="F2922" s="750"/>
      <c r="G2922" s="749" t="s">
        <v>477</v>
      </c>
      <c r="H2922" s="56">
        <v>1996</v>
      </c>
      <c r="I2922" s="57">
        <v>5026</v>
      </c>
      <c r="J2922" s="57">
        <v>5026</v>
      </c>
    </row>
    <row r="2923" spans="4:10" hidden="1" outlineLevel="1" x14ac:dyDescent="0.45">
      <c r="D2923" s="750"/>
      <c r="E2923" s="750"/>
      <c r="F2923" s="750"/>
      <c r="G2923" s="750"/>
      <c r="H2923" s="56">
        <v>1997</v>
      </c>
      <c r="I2923" s="57">
        <v>3735</v>
      </c>
      <c r="J2923" s="57">
        <v>3735</v>
      </c>
    </row>
    <row r="2924" spans="4:10" hidden="1" outlineLevel="1" x14ac:dyDescent="0.45">
      <c r="D2924" s="750"/>
      <c r="E2924" s="750"/>
      <c r="F2924" s="750"/>
      <c r="G2924" s="750"/>
      <c r="H2924" s="56">
        <v>1998</v>
      </c>
      <c r="I2924" s="59">
        <v>722</v>
      </c>
      <c r="J2924" s="59">
        <v>722</v>
      </c>
    </row>
    <row r="2925" spans="4:10" hidden="1" outlineLevel="1" x14ac:dyDescent="0.45">
      <c r="D2925" s="750"/>
      <c r="E2925" s="750"/>
      <c r="F2925" s="750"/>
      <c r="G2925" s="751"/>
      <c r="H2925" s="56">
        <v>1999</v>
      </c>
      <c r="I2925" s="59">
        <v>110</v>
      </c>
      <c r="J2925" s="59">
        <v>110</v>
      </c>
    </row>
    <row r="2926" spans="4:10" ht="16.5" hidden="1" customHeight="1" outlineLevel="1" x14ac:dyDescent="0.45">
      <c r="D2926" s="750"/>
      <c r="E2926" s="750"/>
      <c r="F2926" s="751"/>
      <c r="G2926" s="746" t="s">
        <v>142</v>
      </c>
      <c r="H2926" s="748"/>
      <c r="I2926" s="58">
        <v>9593</v>
      </c>
      <c r="J2926" s="58">
        <v>9593</v>
      </c>
    </row>
    <row r="2927" spans="4:10" ht="16.5" hidden="1" customHeight="1" outlineLevel="1" x14ac:dyDescent="0.45">
      <c r="D2927" s="750"/>
      <c r="E2927" s="750"/>
      <c r="F2927" s="743">
        <v>1991</v>
      </c>
      <c r="G2927" s="744"/>
      <c r="H2927" s="745"/>
      <c r="I2927" s="60">
        <v>4034</v>
      </c>
      <c r="J2927" s="61">
        <v>4034</v>
      </c>
    </row>
    <row r="2928" spans="4:10" ht="16.5" hidden="1" customHeight="1" outlineLevel="1" x14ac:dyDescent="0.45">
      <c r="D2928" s="750"/>
      <c r="E2928" s="750"/>
      <c r="F2928" s="743">
        <v>1992</v>
      </c>
      <c r="G2928" s="744"/>
      <c r="H2928" s="745"/>
      <c r="I2928" s="60">
        <v>9683</v>
      </c>
      <c r="J2928" s="61">
        <v>9683</v>
      </c>
    </row>
    <row r="2929" spans="4:10" ht="16.5" hidden="1" customHeight="1" outlineLevel="1" x14ac:dyDescent="0.45">
      <c r="D2929" s="750"/>
      <c r="E2929" s="750"/>
      <c r="F2929" s="743">
        <v>1993</v>
      </c>
      <c r="G2929" s="744"/>
      <c r="H2929" s="745"/>
      <c r="I2929" s="60">
        <v>6212</v>
      </c>
      <c r="J2929" s="61">
        <v>6212</v>
      </c>
    </row>
    <row r="2930" spans="4:10" ht="16.5" hidden="1" customHeight="1" outlineLevel="1" x14ac:dyDescent="0.45">
      <c r="D2930" s="750"/>
      <c r="E2930" s="750"/>
      <c r="F2930" s="743">
        <v>1994</v>
      </c>
      <c r="G2930" s="744"/>
      <c r="H2930" s="745"/>
      <c r="I2930" s="60">
        <v>7040</v>
      </c>
      <c r="J2930" s="61">
        <v>7040</v>
      </c>
    </row>
    <row r="2931" spans="4:10" ht="16.5" hidden="1" customHeight="1" outlineLevel="1" x14ac:dyDescent="0.45">
      <c r="D2931" s="750"/>
      <c r="E2931" s="750"/>
      <c r="F2931" s="743">
        <v>1995</v>
      </c>
      <c r="G2931" s="744"/>
      <c r="H2931" s="745"/>
      <c r="I2931" s="60">
        <v>4705</v>
      </c>
      <c r="J2931" s="61">
        <v>4705</v>
      </c>
    </row>
    <row r="2932" spans="4:10" ht="16.5" hidden="1" customHeight="1" outlineLevel="1" x14ac:dyDescent="0.45">
      <c r="D2932" s="750"/>
      <c r="E2932" s="750"/>
      <c r="F2932" s="743">
        <v>1996</v>
      </c>
      <c r="G2932" s="744"/>
      <c r="H2932" s="745"/>
      <c r="I2932" s="60">
        <v>10656</v>
      </c>
      <c r="J2932" s="61">
        <v>10656</v>
      </c>
    </row>
    <row r="2933" spans="4:10" ht="16.5" hidden="1" customHeight="1" outlineLevel="1" x14ac:dyDescent="0.45">
      <c r="D2933" s="750"/>
      <c r="E2933" s="750"/>
      <c r="F2933" s="743">
        <v>1997</v>
      </c>
      <c r="G2933" s="744"/>
      <c r="H2933" s="745"/>
      <c r="I2933" s="60">
        <v>10045</v>
      </c>
      <c r="J2933" s="61">
        <v>10045</v>
      </c>
    </row>
    <row r="2934" spans="4:10" ht="16.5" hidden="1" customHeight="1" outlineLevel="1" x14ac:dyDescent="0.45">
      <c r="D2934" s="750"/>
      <c r="E2934" s="750"/>
      <c r="F2934" s="743">
        <v>1998</v>
      </c>
      <c r="G2934" s="744"/>
      <c r="H2934" s="745"/>
      <c r="I2934" s="60">
        <v>8791</v>
      </c>
      <c r="J2934" s="61">
        <v>8791</v>
      </c>
    </row>
    <row r="2935" spans="4:10" ht="16.5" hidden="1" customHeight="1" outlineLevel="1" x14ac:dyDescent="0.45">
      <c r="D2935" s="750"/>
      <c r="E2935" s="750"/>
      <c r="F2935" s="743">
        <v>1999</v>
      </c>
      <c r="G2935" s="744"/>
      <c r="H2935" s="745"/>
      <c r="I2935" s="60">
        <v>1239</v>
      </c>
      <c r="J2935" s="61">
        <v>1239</v>
      </c>
    </row>
    <row r="2936" spans="4:10" ht="16.5" hidden="1" customHeight="1" outlineLevel="1" x14ac:dyDescent="0.45">
      <c r="D2936" s="750"/>
      <c r="E2936" s="750"/>
      <c r="F2936" s="743">
        <v>2000</v>
      </c>
      <c r="G2936" s="744"/>
      <c r="H2936" s="745"/>
      <c r="I2936" s="63">
        <v>0</v>
      </c>
      <c r="J2936" s="64">
        <v>0</v>
      </c>
    </row>
    <row r="2937" spans="4:10" ht="16.5" hidden="1" customHeight="1" outlineLevel="1" x14ac:dyDescent="0.45">
      <c r="D2937" s="750"/>
      <c r="E2937" s="750"/>
      <c r="F2937" s="743">
        <v>2001</v>
      </c>
      <c r="G2937" s="744"/>
      <c r="H2937" s="745"/>
      <c r="I2937" s="63">
        <v>0</v>
      </c>
      <c r="J2937" s="64">
        <v>0</v>
      </c>
    </row>
    <row r="2938" spans="4:10" ht="16.5" hidden="1" customHeight="1" outlineLevel="1" x14ac:dyDescent="0.45">
      <c r="D2938" s="750"/>
      <c r="E2938" s="750"/>
      <c r="F2938" s="743">
        <v>2002</v>
      </c>
      <c r="G2938" s="744"/>
      <c r="H2938" s="745"/>
      <c r="I2938" s="63">
        <v>0</v>
      </c>
      <c r="J2938" s="64">
        <v>0</v>
      </c>
    </row>
    <row r="2939" spans="4:10" ht="16.5" hidden="1" customHeight="1" outlineLevel="1" x14ac:dyDescent="0.45">
      <c r="D2939" s="750"/>
      <c r="E2939" s="750"/>
      <c r="F2939" s="743">
        <v>2003</v>
      </c>
      <c r="G2939" s="744"/>
      <c r="H2939" s="745"/>
      <c r="I2939" s="63">
        <v>0</v>
      </c>
      <c r="J2939" s="64">
        <v>0</v>
      </c>
    </row>
    <row r="2940" spans="4:10" ht="16.5" hidden="1" customHeight="1" outlineLevel="1" x14ac:dyDescent="0.45">
      <c r="D2940" s="750"/>
      <c r="E2940" s="750"/>
      <c r="F2940" s="743">
        <v>2004</v>
      </c>
      <c r="G2940" s="744"/>
      <c r="H2940" s="745"/>
      <c r="I2940" s="63">
        <v>0</v>
      </c>
      <c r="J2940" s="64">
        <v>0</v>
      </c>
    </row>
    <row r="2941" spans="4:10" ht="16.5" hidden="1" customHeight="1" outlineLevel="1" x14ac:dyDescent="0.45">
      <c r="D2941" s="750"/>
      <c r="E2941" s="750"/>
      <c r="F2941" s="743">
        <v>2005</v>
      </c>
      <c r="G2941" s="744"/>
      <c r="H2941" s="745"/>
      <c r="I2941" s="63">
        <v>0</v>
      </c>
      <c r="J2941" s="64">
        <v>0</v>
      </c>
    </row>
    <row r="2942" spans="4:10" ht="16.5" hidden="1" customHeight="1" outlineLevel="1" x14ac:dyDescent="0.45">
      <c r="D2942" s="750"/>
      <c r="E2942" s="750"/>
      <c r="F2942" s="743">
        <v>2006</v>
      </c>
      <c r="G2942" s="744"/>
      <c r="H2942" s="745"/>
      <c r="I2942" s="63">
        <v>0</v>
      </c>
      <c r="J2942" s="64">
        <v>0</v>
      </c>
    </row>
    <row r="2943" spans="4:10" ht="16.5" hidden="1" customHeight="1" outlineLevel="1" x14ac:dyDescent="0.45">
      <c r="D2943" s="750"/>
      <c r="E2943" s="750"/>
      <c r="F2943" s="743">
        <v>2007</v>
      </c>
      <c r="G2943" s="744"/>
      <c r="H2943" s="745"/>
      <c r="I2943" s="63">
        <v>0</v>
      </c>
      <c r="J2943" s="64">
        <v>0</v>
      </c>
    </row>
    <row r="2944" spans="4:10" ht="16.5" hidden="1" customHeight="1" outlineLevel="1" x14ac:dyDescent="0.45">
      <c r="D2944" s="750"/>
      <c r="E2944" s="750"/>
      <c r="F2944" s="743">
        <v>2008</v>
      </c>
      <c r="G2944" s="744"/>
      <c r="H2944" s="745"/>
      <c r="I2944" s="63">
        <v>0</v>
      </c>
      <c r="J2944" s="64">
        <v>0</v>
      </c>
    </row>
    <row r="2945" spans="4:10" ht="16.5" hidden="1" customHeight="1" outlineLevel="1" x14ac:dyDescent="0.45">
      <c r="D2945" s="750"/>
      <c r="E2945" s="750"/>
      <c r="F2945" s="743">
        <v>2009</v>
      </c>
      <c r="G2945" s="744"/>
      <c r="H2945" s="745"/>
      <c r="I2945" s="63">
        <v>0</v>
      </c>
      <c r="J2945" s="64">
        <v>0</v>
      </c>
    </row>
    <row r="2946" spans="4:10" ht="16.5" hidden="1" customHeight="1" outlineLevel="1" x14ac:dyDescent="0.45">
      <c r="D2946" s="750"/>
      <c r="E2946" s="750"/>
      <c r="F2946" s="743">
        <v>2010</v>
      </c>
      <c r="G2946" s="744"/>
      <c r="H2946" s="745"/>
      <c r="I2946" s="63">
        <v>0</v>
      </c>
      <c r="J2946" s="64">
        <v>0</v>
      </c>
    </row>
    <row r="2947" spans="4:10" ht="16.5" hidden="1" customHeight="1" outlineLevel="1" x14ac:dyDescent="0.45">
      <c r="D2947" s="750"/>
      <c r="E2947" s="750"/>
      <c r="F2947" s="743">
        <v>2011</v>
      </c>
      <c r="G2947" s="744"/>
      <c r="H2947" s="745"/>
      <c r="I2947" s="63">
        <v>0</v>
      </c>
      <c r="J2947" s="64">
        <v>0</v>
      </c>
    </row>
    <row r="2948" spans="4:10" ht="16.5" hidden="1" customHeight="1" outlineLevel="1" x14ac:dyDescent="0.45">
      <c r="D2948" s="750"/>
      <c r="E2948" s="750"/>
      <c r="F2948" s="743">
        <v>2012</v>
      </c>
      <c r="G2948" s="744"/>
      <c r="H2948" s="745"/>
      <c r="I2948" s="63">
        <v>0</v>
      </c>
      <c r="J2948" s="64">
        <v>0</v>
      </c>
    </row>
    <row r="2949" spans="4:10" ht="16.5" hidden="1" customHeight="1" outlineLevel="1" x14ac:dyDescent="0.45">
      <c r="D2949" s="750"/>
      <c r="E2949" s="750"/>
      <c r="F2949" s="743">
        <v>2013</v>
      </c>
      <c r="G2949" s="744"/>
      <c r="H2949" s="745"/>
      <c r="I2949" s="63">
        <v>0</v>
      </c>
      <c r="J2949" s="64">
        <v>0</v>
      </c>
    </row>
    <row r="2950" spans="4:10" ht="16.5" hidden="1" customHeight="1" outlineLevel="1" x14ac:dyDescent="0.45">
      <c r="D2950" s="750"/>
      <c r="E2950" s="750"/>
      <c r="F2950" s="743">
        <v>2014</v>
      </c>
      <c r="G2950" s="744"/>
      <c r="H2950" s="745"/>
      <c r="I2950" s="63">
        <v>0</v>
      </c>
      <c r="J2950" s="64">
        <v>0</v>
      </c>
    </row>
    <row r="2951" spans="4:10" ht="16.5" hidden="1" customHeight="1" outlineLevel="1" x14ac:dyDescent="0.45">
      <c r="D2951" s="750"/>
      <c r="E2951" s="750"/>
      <c r="F2951" s="743">
        <v>2015</v>
      </c>
      <c r="G2951" s="744"/>
      <c r="H2951" s="745"/>
      <c r="I2951" s="63">
        <v>0</v>
      </c>
      <c r="J2951" s="64">
        <v>0</v>
      </c>
    </row>
    <row r="2952" spans="4:10" ht="16.5" hidden="1" customHeight="1" outlineLevel="1" x14ac:dyDescent="0.45">
      <c r="D2952" s="750"/>
      <c r="E2952" s="750"/>
      <c r="F2952" s="743">
        <v>2016</v>
      </c>
      <c r="G2952" s="744"/>
      <c r="H2952" s="745"/>
      <c r="I2952" s="63">
        <v>0</v>
      </c>
      <c r="J2952" s="64">
        <v>0</v>
      </c>
    </row>
    <row r="2953" spans="4:10" ht="16.5" hidden="1" customHeight="1" outlineLevel="1" x14ac:dyDescent="0.45">
      <c r="D2953" s="750"/>
      <c r="E2953" s="750"/>
      <c r="F2953" s="746" t="s">
        <v>145</v>
      </c>
      <c r="G2953" s="747"/>
      <c r="H2953" s="748"/>
      <c r="I2953" s="58">
        <v>62405</v>
      </c>
      <c r="J2953" s="58">
        <v>62405</v>
      </c>
    </row>
    <row r="2954" spans="4:10" hidden="1" outlineLevel="1" x14ac:dyDescent="0.45">
      <c r="D2954" s="750"/>
      <c r="E2954" s="750"/>
      <c r="F2954" s="749" t="s">
        <v>149</v>
      </c>
      <c r="G2954" s="749" t="s">
        <v>478</v>
      </c>
      <c r="H2954" s="56">
        <v>1991</v>
      </c>
      <c r="I2954" s="59">
        <v>99</v>
      </c>
      <c r="J2954" s="59">
        <v>99</v>
      </c>
    </row>
    <row r="2955" spans="4:10" hidden="1" outlineLevel="1" x14ac:dyDescent="0.45">
      <c r="D2955" s="750"/>
      <c r="E2955" s="750"/>
      <c r="F2955" s="750"/>
      <c r="G2955" s="750"/>
      <c r="H2955" s="56">
        <v>1992</v>
      </c>
      <c r="I2955" s="59">
        <v>220</v>
      </c>
      <c r="J2955" s="59">
        <v>220</v>
      </c>
    </row>
    <row r="2956" spans="4:10" hidden="1" outlineLevel="1" x14ac:dyDescent="0.45">
      <c r="D2956" s="750"/>
      <c r="E2956" s="750"/>
      <c r="F2956" s="750"/>
      <c r="G2956" s="750"/>
      <c r="H2956" s="56">
        <v>1993</v>
      </c>
      <c r="I2956" s="59">
        <v>392</v>
      </c>
      <c r="J2956" s="59">
        <v>392</v>
      </c>
    </row>
    <row r="2957" spans="4:10" hidden="1" outlineLevel="1" x14ac:dyDescent="0.45">
      <c r="D2957" s="750"/>
      <c r="E2957" s="750"/>
      <c r="F2957" s="750"/>
      <c r="G2957" s="750"/>
      <c r="H2957" s="56">
        <v>1994</v>
      </c>
      <c r="I2957" s="59">
        <v>577</v>
      </c>
      <c r="J2957" s="59">
        <v>577</v>
      </c>
    </row>
    <row r="2958" spans="4:10" hidden="1" outlineLevel="1" x14ac:dyDescent="0.45">
      <c r="D2958" s="750"/>
      <c r="E2958" s="750"/>
      <c r="F2958" s="750"/>
      <c r="G2958" s="750"/>
      <c r="H2958" s="56">
        <v>1995</v>
      </c>
      <c r="I2958" s="59">
        <v>282</v>
      </c>
      <c r="J2958" s="59">
        <v>282</v>
      </c>
    </row>
    <row r="2959" spans="4:10" hidden="1" outlineLevel="1" x14ac:dyDescent="0.45">
      <c r="D2959" s="750"/>
      <c r="E2959" s="750"/>
      <c r="F2959" s="750"/>
      <c r="G2959" s="750"/>
      <c r="H2959" s="56">
        <v>1996</v>
      </c>
      <c r="I2959" s="57">
        <v>2161</v>
      </c>
      <c r="J2959" s="57">
        <v>2161</v>
      </c>
    </row>
    <row r="2960" spans="4:10" hidden="1" outlineLevel="1" x14ac:dyDescent="0.45">
      <c r="D2960" s="750"/>
      <c r="E2960" s="750"/>
      <c r="F2960" s="750"/>
      <c r="G2960" s="750"/>
      <c r="H2960" s="56">
        <v>1997</v>
      </c>
      <c r="I2960" s="57">
        <v>1496</v>
      </c>
      <c r="J2960" s="57">
        <v>1496</v>
      </c>
    </row>
    <row r="2961" spans="4:10" hidden="1" outlineLevel="1" x14ac:dyDescent="0.45">
      <c r="D2961" s="750"/>
      <c r="E2961" s="750"/>
      <c r="F2961" s="750"/>
      <c r="G2961" s="750"/>
      <c r="H2961" s="56">
        <v>1998</v>
      </c>
      <c r="I2961" s="59">
        <v>282</v>
      </c>
      <c r="J2961" s="59">
        <v>282</v>
      </c>
    </row>
    <row r="2962" spans="4:10" hidden="1" outlineLevel="1" x14ac:dyDescent="0.45">
      <c r="D2962" s="750"/>
      <c r="E2962" s="750"/>
      <c r="F2962" s="750"/>
      <c r="G2962" s="751"/>
      <c r="H2962" s="56">
        <v>1999</v>
      </c>
      <c r="I2962" s="59">
        <v>41</v>
      </c>
      <c r="J2962" s="59">
        <v>41</v>
      </c>
    </row>
    <row r="2963" spans="4:10" ht="16.5" hidden="1" customHeight="1" outlineLevel="1" x14ac:dyDescent="0.45">
      <c r="D2963" s="750"/>
      <c r="E2963" s="750"/>
      <c r="F2963" s="751"/>
      <c r="G2963" s="746" t="s">
        <v>142</v>
      </c>
      <c r="H2963" s="748"/>
      <c r="I2963" s="58">
        <v>5550</v>
      </c>
      <c r="J2963" s="58">
        <v>5550</v>
      </c>
    </row>
    <row r="2964" spans="4:10" ht="16.5" hidden="1" customHeight="1" outlineLevel="1" x14ac:dyDescent="0.45">
      <c r="D2964" s="750"/>
      <c r="E2964" s="750"/>
      <c r="F2964" s="743">
        <v>1991</v>
      </c>
      <c r="G2964" s="744"/>
      <c r="H2964" s="745"/>
      <c r="I2964" s="63">
        <v>99</v>
      </c>
      <c r="J2964" s="64">
        <v>99</v>
      </c>
    </row>
    <row r="2965" spans="4:10" ht="16.5" hidden="1" customHeight="1" outlineLevel="1" x14ac:dyDescent="0.45">
      <c r="D2965" s="750"/>
      <c r="E2965" s="750"/>
      <c r="F2965" s="743">
        <v>1992</v>
      </c>
      <c r="G2965" s="744"/>
      <c r="H2965" s="745"/>
      <c r="I2965" s="63">
        <v>220</v>
      </c>
      <c r="J2965" s="64">
        <v>220</v>
      </c>
    </row>
    <row r="2966" spans="4:10" ht="16.5" hidden="1" customHeight="1" outlineLevel="1" x14ac:dyDescent="0.45">
      <c r="D2966" s="750"/>
      <c r="E2966" s="750"/>
      <c r="F2966" s="743">
        <v>1993</v>
      </c>
      <c r="G2966" s="744"/>
      <c r="H2966" s="745"/>
      <c r="I2966" s="63">
        <v>392</v>
      </c>
      <c r="J2966" s="64">
        <v>392</v>
      </c>
    </row>
    <row r="2967" spans="4:10" ht="16.5" hidden="1" customHeight="1" outlineLevel="1" x14ac:dyDescent="0.45">
      <c r="D2967" s="750"/>
      <c r="E2967" s="750"/>
      <c r="F2967" s="743">
        <v>1994</v>
      </c>
      <c r="G2967" s="744"/>
      <c r="H2967" s="745"/>
      <c r="I2967" s="63">
        <v>577</v>
      </c>
      <c r="J2967" s="64">
        <v>577</v>
      </c>
    </row>
    <row r="2968" spans="4:10" ht="16.5" hidden="1" customHeight="1" outlineLevel="1" x14ac:dyDescent="0.45">
      <c r="D2968" s="750"/>
      <c r="E2968" s="750"/>
      <c r="F2968" s="743">
        <v>1995</v>
      </c>
      <c r="G2968" s="744"/>
      <c r="H2968" s="745"/>
      <c r="I2968" s="63">
        <v>282</v>
      </c>
      <c r="J2968" s="64">
        <v>282</v>
      </c>
    </row>
    <row r="2969" spans="4:10" ht="16.5" hidden="1" customHeight="1" outlineLevel="1" x14ac:dyDescent="0.45">
      <c r="D2969" s="750"/>
      <c r="E2969" s="750"/>
      <c r="F2969" s="743">
        <v>1996</v>
      </c>
      <c r="G2969" s="744"/>
      <c r="H2969" s="745"/>
      <c r="I2969" s="60">
        <v>2161</v>
      </c>
      <c r="J2969" s="61">
        <v>2161</v>
      </c>
    </row>
    <row r="2970" spans="4:10" ht="16.5" hidden="1" customHeight="1" outlineLevel="1" x14ac:dyDescent="0.45">
      <c r="D2970" s="750"/>
      <c r="E2970" s="750"/>
      <c r="F2970" s="743">
        <v>1997</v>
      </c>
      <c r="G2970" s="744"/>
      <c r="H2970" s="745"/>
      <c r="I2970" s="60">
        <v>1496</v>
      </c>
      <c r="J2970" s="61">
        <v>1496</v>
      </c>
    </row>
    <row r="2971" spans="4:10" ht="16.5" hidden="1" customHeight="1" outlineLevel="1" x14ac:dyDescent="0.45">
      <c r="D2971" s="750"/>
      <c r="E2971" s="750"/>
      <c r="F2971" s="743">
        <v>1998</v>
      </c>
      <c r="G2971" s="744"/>
      <c r="H2971" s="745"/>
      <c r="I2971" s="63">
        <v>282</v>
      </c>
      <c r="J2971" s="64">
        <v>282</v>
      </c>
    </row>
    <row r="2972" spans="4:10" ht="16.5" hidden="1" customHeight="1" outlineLevel="1" x14ac:dyDescent="0.45">
      <c r="D2972" s="750"/>
      <c r="E2972" s="750"/>
      <c r="F2972" s="743">
        <v>1999</v>
      </c>
      <c r="G2972" s="744"/>
      <c r="H2972" s="745"/>
      <c r="I2972" s="63">
        <v>41</v>
      </c>
      <c r="J2972" s="64">
        <v>41</v>
      </c>
    </row>
    <row r="2973" spans="4:10" ht="16.5" hidden="1" customHeight="1" outlineLevel="1" x14ac:dyDescent="0.45">
      <c r="D2973" s="750"/>
      <c r="E2973" s="750"/>
      <c r="F2973" s="743">
        <v>2000</v>
      </c>
      <c r="G2973" s="744"/>
      <c r="H2973" s="745"/>
      <c r="I2973" s="63">
        <v>0</v>
      </c>
      <c r="J2973" s="64">
        <v>0</v>
      </c>
    </row>
    <row r="2974" spans="4:10" ht="16.5" hidden="1" customHeight="1" outlineLevel="1" x14ac:dyDescent="0.45">
      <c r="D2974" s="750"/>
      <c r="E2974" s="750"/>
      <c r="F2974" s="743">
        <v>2001</v>
      </c>
      <c r="G2974" s="744"/>
      <c r="H2974" s="745"/>
      <c r="I2974" s="63">
        <v>0</v>
      </c>
      <c r="J2974" s="64">
        <v>0</v>
      </c>
    </row>
    <row r="2975" spans="4:10" ht="16.5" hidden="1" customHeight="1" outlineLevel="1" x14ac:dyDescent="0.45">
      <c r="D2975" s="750"/>
      <c r="E2975" s="750"/>
      <c r="F2975" s="743">
        <v>2002</v>
      </c>
      <c r="G2975" s="744"/>
      <c r="H2975" s="745"/>
      <c r="I2975" s="63">
        <v>0</v>
      </c>
      <c r="J2975" s="64">
        <v>0</v>
      </c>
    </row>
    <row r="2976" spans="4:10" ht="16.5" hidden="1" customHeight="1" outlineLevel="1" x14ac:dyDescent="0.45">
      <c r="D2976" s="750"/>
      <c r="E2976" s="750"/>
      <c r="F2976" s="743">
        <v>2003</v>
      </c>
      <c r="G2976" s="744"/>
      <c r="H2976" s="745"/>
      <c r="I2976" s="63">
        <v>0</v>
      </c>
      <c r="J2976" s="64">
        <v>0</v>
      </c>
    </row>
    <row r="2977" spans="4:10" ht="16.5" hidden="1" customHeight="1" outlineLevel="1" x14ac:dyDescent="0.45">
      <c r="D2977" s="750"/>
      <c r="E2977" s="750"/>
      <c r="F2977" s="743">
        <v>2004</v>
      </c>
      <c r="G2977" s="744"/>
      <c r="H2977" s="745"/>
      <c r="I2977" s="63">
        <v>0</v>
      </c>
      <c r="J2977" s="64">
        <v>0</v>
      </c>
    </row>
    <row r="2978" spans="4:10" ht="16.5" hidden="1" customHeight="1" outlineLevel="1" x14ac:dyDescent="0.45">
      <c r="D2978" s="750"/>
      <c r="E2978" s="750"/>
      <c r="F2978" s="743">
        <v>2005</v>
      </c>
      <c r="G2978" s="744"/>
      <c r="H2978" s="745"/>
      <c r="I2978" s="63">
        <v>0</v>
      </c>
      <c r="J2978" s="64">
        <v>0</v>
      </c>
    </row>
    <row r="2979" spans="4:10" ht="16.5" hidden="1" customHeight="1" outlineLevel="1" x14ac:dyDescent="0.45">
      <c r="D2979" s="750"/>
      <c r="E2979" s="750"/>
      <c r="F2979" s="743">
        <v>2006</v>
      </c>
      <c r="G2979" s="744"/>
      <c r="H2979" s="745"/>
      <c r="I2979" s="63">
        <v>0</v>
      </c>
      <c r="J2979" s="64">
        <v>0</v>
      </c>
    </row>
    <row r="2980" spans="4:10" ht="16.5" hidden="1" customHeight="1" outlineLevel="1" x14ac:dyDescent="0.45">
      <c r="D2980" s="750"/>
      <c r="E2980" s="750"/>
      <c r="F2980" s="743">
        <v>2007</v>
      </c>
      <c r="G2980" s="744"/>
      <c r="H2980" s="745"/>
      <c r="I2980" s="63">
        <v>0</v>
      </c>
      <c r="J2980" s="64">
        <v>0</v>
      </c>
    </row>
    <row r="2981" spans="4:10" ht="16.5" hidden="1" customHeight="1" outlineLevel="1" x14ac:dyDescent="0.45">
      <c r="D2981" s="750"/>
      <c r="E2981" s="750"/>
      <c r="F2981" s="743">
        <v>2008</v>
      </c>
      <c r="G2981" s="744"/>
      <c r="H2981" s="745"/>
      <c r="I2981" s="63">
        <v>0</v>
      </c>
      <c r="J2981" s="64">
        <v>0</v>
      </c>
    </row>
    <row r="2982" spans="4:10" ht="16.5" hidden="1" customHeight="1" outlineLevel="1" x14ac:dyDescent="0.45">
      <c r="D2982" s="750"/>
      <c r="E2982" s="750"/>
      <c r="F2982" s="743">
        <v>2009</v>
      </c>
      <c r="G2982" s="744"/>
      <c r="H2982" s="745"/>
      <c r="I2982" s="63">
        <v>0</v>
      </c>
      <c r="J2982" s="64">
        <v>0</v>
      </c>
    </row>
    <row r="2983" spans="4:10" ht="16.5" hidden="1" customHeight="1" outlineLevel="1" x14ac:dyDescent="0.45">
      <c r="D2983" s="750"/>
      <c r="E2983" s="750"/>
      <c r="F2983" s="743">
        <v>2010</v>
      </c>
      <c r="G2983" s="744"/>
      <c r="H2983" s="745"/>
      <c r="I2983" s="63">
        <v>0</v>
      </c>
      <c r="J2983" s="64">
        <v>0</v>
      </c>
    </row>
    <row r="2984" spans="4:10" ht="16.5" hidden="1" customHeight="1" outlineLevel="1" x14ac:dyDescent="0.45">
      <c r="D2984" s="750"/>
      <c r="E2984" s="750"/>
      <c r="F2984" s="743">
        <v>2011</v>
      </c>
      <c r="G2984" s="744"/>
      <c r="H2984" s="745"/>
      <c r="I2984" s="63">
        <v>0</v>
      </c>
      <c r="J2984" s="64">
        <v>0</v>
      </c>
    </row>
    <row r="2985" spans="4:10" ht="16.5" hidden="1" customHeight="1" outlineLevel="1" x14ac:dyDescent="0.45">
      <c r="D2985" s="750"/>
      <c r="E2985" s="750"/>
      <c r="F2985" s="743">
        <v>2012</v>
      </c>
      <c r="G2985" s="744"/>
      <c r="H2985" s="745"/>
      <c r="I2985" s="63">
        <v>0</v>
      </c>
      <c r="J2985" s="64">
        <v>0</v>
      </c>
    </row>
    <row r="2986" spans="4:10" ht="16.5" hidden="1" customHeight="1" outlineLevel="1" x14ac:dyDescent="0.45">
      <c r="D2986" s="750"/>
      <c r="E2986" s="750"/>
      <c r="F2986" s="743">
        <v>2013</v>
      </c>
      <c r="G2986" s="744"/>
      <c r="H2986" s="745"/>
      <c r="I2986" s="63">
        <v>0</v>
      </c>
      <c r="J2986" s="64">
        <v>0</v>
      </c>
    </row>
    <row r="2987" spans="4:10" ht="16.5" hidden="1" customHeight="1" outlineLevel="1" x14ac:dyDescent="0.45">
      <c r="D2987" s="750"/>
      <c r="E2987" s="750"/>
      <c r="F2987" s="743">
        <v>2014</v>
      </c>
      <c r="G2987" s="744"/>
      <c r="H2987" s="745"/>
      <c r="I2987" s="63">
        <v>0</v>
      </c>
      <c r="J2987" s="64">
        <v>0</v>
      </c>
    </row>
    <row r="2988" spans="4:10" ht="16.5" hidden="1" customHeight="1" outlineLevel="1" x14ac:dyDescent="0.45">
      <c r="D2988" s="750"/>
      <c r="E2988" s="750"/>
      <c r="F2988" s="743">
        <v>2015</v>
      </c>
      <c r="G2988" s="744"/>
      <c r="H2988" s="745"/>
      <c r="I2988" s="63">
        <v>0</v>
      </c>
      <c r="J2988" s="64">
        <v>0</v>
      </c>
    </row>
    <row r="2989" spans="4:10" ht="16.5" hidden="1" customHeight="1" outlineLevel="1" x14ac:dyDescent="0.45">
      <c r="D2989" s="750"/>
      <c r="E2989" s="750"/>
      <c r="F2989" s="743">
        <v>2016</v>
      </c>
      <c r="G2989" s="744"/>
      <c r="H2989" s="745"/>
      <c r="I2989" s="63">
        <v>0</v>
      </c>
      <c r="J2989" s="64">
        <v>0</v>
      </c>
    </row>
    <row r="2990" spans="4:10" ht="16.5" hidden="1" customHeight="1" outlineLevel="1" x14ac:dyDescent="0.45">
      <c r="D2990" s="750"/>
      <c r="E2990" s="751"/>
      <c r="F2990" s="746" t="s">
        <v>145</v>
      </c>
      <c r="G2990" s="747"/>
      <c r="H2990" s="748"/>
      <c r="I2990" s="58">
        <v>5550</v>
      </c>
      <c r="J2990" s="58">
        <v>5550</v>
      </c>
    </row>
    <row r="2991" spans="4:10" ht="16.5" hidden="1" customHeight="1" outlineLevel="1" x14ac:dyDescent="0.45">
      <c r="D2991" s="750"/>
      <c r="E2991" s="743">
        <v>1991</v>
      </c>
      <c r="F2991" s="744"/>
      <c r="G2991" s="744"/>
      <c r="H2991" s="745"/>
      <c r="I2991" s="60">
        <v>8173</v>
      </c>
      <c r="J2991" s="61">
        <v>8173</v>
      </c>
    </row>
    <row r="2992" spans="4:10" ht="16.5" hidden="1" customHeight="1" outlineLevel="1" x14ac:dyDescent="0.45">
      <c r="D2992" s="750"/>
      <c r="E2992" s="743">
        <v>1992</v>
      </c>
      <c r="F2992" s="744"/>
      <c r="G2992" s="744"/>
      <c r="H2992" s="745"/>
      <c r="I2992" s="60">
        <v>24417</v>
      </c>
      <c r="J2992" s="61">
        <v>24417</v>
      </c>
    </row>
    <row r="2993" spans="4:10" ht="16.5" hidden="1" customHeight="1" outlineLevel="1" x14ac:dyDescent="0.45">
      <c r="D2993" s="750"/>
      <c r="E2993" s="743">
        <v>1993</v>
      </c>
      <c r="F2993" s="744"/>
      <c r="G2993" s="744"/>
      <c r="H2993" s="745"/>
      <c r="I2993" s="60">
        <v>21449</v>
      </c>
      <c r="J2993" s="61">
        <v>21449</v>
      </c>
    </row>
    <row r="2994" spans="4:10" ht="16.5" hidden="1" customHeight="1" outlineLevel="1" x14ac:dyDescent="0.45">
      <c r="D2994" s="750"/>
      <c r="E2994" s="743">
        <v>1994</v>
      </c>
      <c r="F2994" s="744"/>
      <c r="G2994" s="744"/>
      <c r="H2994" s="745"/>
      <c r="I2994" s="60">
        <v>20267</v>
      </c>
      <c r="J2994" s="61">
        <v>20267</v>
      </c>
    </row>
    <row r="2995" spans="4:10" ht="16.5" hidden="1" customHeight="1" outlineLevel="1" x14ac:dyDescent="0.45">
      <c r="D2995" s="750"/>
      <c r="E2995" s="743">
        <v>1995</v>
      </c>
      <c r="F2995" s="744"/>
      <c r="G2995" s="744"/>
      <c r="H2995" s="745"/>
      <c r="I2995" s="60">
        <v>14216</v>
      </c>
      <c r="J2995" s="61">
        <v>14216</v>
      </c>
    </row>
    <row r="2996" spans="4:10" ht="16.5" hidden="1" customHeight="1" outlineLevel="1" x14ac:dyDescent="0.45">
      <c r="D2996" s="750"/>
      <c r="E2996" s="743">
        <v>1996</v>
      </c>
      <c r="F2996" s="744"/>
      <c r="G2996" s="744"/>
      <c r="H2996" s="745"/>
      <c r="I2996" s="60">
        <v>23585</v>
      </c>
      <c r="J2996" s="61">
        <v>23585</v>
      </c>
    </row>
    <row r="2997" spans="4:10" ht="16.5" hidden="1" customHeight="1" outlineLevel="1" x14ac:dyDescent="0.45">
      <c r="D2997" s="750"/>
      <c r="E2997" s="743">
        <v>1997</v>
      </c>
      <c r="F2997" s="744"/>
      <c r="G2997" s="744"/>
      <c r="H2997" s="745"/>
      <c r="I2997" s="60">
        <v>23902</v>
      </c>
      <c r="J2997" s="61">
        <v>23902</v>
      </c>
    </row>
    <row r="2998" spans="4:10" ht="16.5" hidden="1" customHeight="1" outlineLevel="1" x14ac:dyDescent="0.45">
      <c r="D2998" s="750"/>
      <c r="E2998" s="743">
        <v>1998</v>
      </c>
      <c r="F2998" s="744"/>
      <c r="G2998" s="744"/>
      <c r="H2998" s="745"/>
      <c r="I2998" s="60">
        <v>21693</v>
      </c>
      <c r="J2998" s="61">
        <v>21693</v>
      </c>
    </row>
    <row r="2999" spans="4:10" ht="16.5" hidden="1" customHeight="1" outlineLevel="1" x14ac:dyDescent="0.45">
      <c r="D2999" s="750"/>
      <c r="E2999" s="743">
        <v>1999</v>
      </c>
      <c r="F2999" s="744"/>
      <c r="G2999" s="744"/>
      <c r="H2999" s="745"/>
      <c r="I2999" s="60">
        <v>3477</v>
      </c>
      <c r="J2999" s="61">
        <v>3477</v>
      </c>
    </row>
    <row r="3000" spans="4:10" ht="16.5" hidden="1" customHeight="1" outlineLevel="1" x14ac:dyDescent="0.45">
      <c r="D3000" s="750"/>
      <c r="E3000" s="743">
        <v>2000</v>
      </c>
      <c r="F3000" s="744"/>
      <c r="G3000" s="744"/>
      <c r="H3000" s="745"/>
      <c r="I3000" s="63">
        <v>0</v>
      </c>
      <c r="J3000" s="64">
        <v>0</v>
      </c>
    </row>
    <row r="3001" spans="4:10" ht="16.5" hidden="1" customHeight="1" outlineLevel="1" x14ac:dyDescent="0.45">
      <c r="D3001" s="750"/>
      <c r="E3001" s="743">
        <v>2001</v>
      </c>
      <c r="F3001" s="744"/>
      <c r="G3001" s="744"/>
      <c r="H3001" s="745"/>
      <c r="I3001" s="63">
        <v>0</v>
      </c>
      <c r="J3001" s="64">
        <v>0</v>
      </c>
    </row>
    <row r="3002" spans="4:10" ht="16.5" hidden="1" customHeight="1" outlineLevel="1" x14ac:dyDescent="0.45">
      <c r="D3002" s="750"/>
      <c r="E3002" s="743">
        <v>2002</v>
      </c>
      <c r="F3002" s="744"/>
      <c r="G3002" s="744"/>
      <c r="H3002" s="745"/>
      <c r="I3002" s="63">
        <v>0</v>
      </c>
      <c r="J3002" s="64">
        <v>0</v>
      </c>
    </row>
    <row r="3003" spans="4:10" ht="16.5" hidden="1" customHeight="1" outlineLevel="1" x14ac:dyDescent="0.45">
      <c r="D3003" s="750"/>
      <c r="E3003" s="743">
        <v>2003</v>
      </c>
      <c r="F3003" s="744"/>
      <c r="G3003" s="744"/>
      <c r="H3003" s="745"/>
      <c r="I3003" s="63">
        <v>0</v>
      </c>
      <c r="J3003" s="64">
        <v>0</v>
      </c>
    </row>
    <row r="3004" spans="4:10" ht="16.5" hidden="1" customHeight="1" outlineLevel="1" x14ac:dyDescent="0.45">
      <c r="D3004" s="750"/>
      <c r="E3004" s="743">
        <v>2004</v>
      </c>
      <c r="F3004" s="744"/>
      <c r="G3004" s="744"/>
      <c r="H3004" s="745"/>
      <c r="I3004" s="63">
        <v>0</v>
      </c>
      <c r="J3004" s="64">
        <v>0</v>
      </c>
    </row>
    <row r="3005" spans="4:10" ht="16.5" hidden="1" customHeight="1" outlineLevel="1" x14ac:dyDescent="0.45">
      <c r="D3005" s="750"/>
      <c r="E3005" s="743">
        <v>2005</v>
      </c>
      <c r="F3005" s="744"/>
      <c r="G3005" s="744"/>
      <c r="H3005" s="745"/>
      <c r="I3005" s="63">
        <v>0</v>
      </c>
      <c r="J3005" s="64">
        <v>0</v>
      </c>
    </row>
    <row r="3006" spans="4:10" ht="16.5" hidden="1" customHeight="1" outlineLevel="1" x14ac:dyDescent="0.45">
      <c r="D3006" s="750"/>
      <c r="E3006" s="743">
        <v>2006</v>
      </c>
      <c r="F3006" s="744"/>
      <c r="G3006" s="744"/>
      <c r="H3006" s="745"/>
      <c r="I3006" s="63">
        <v>0</v>
      </c>
      <c r="J3006" s="64">
        <v>0</v>
      </c>
    </row>
    <row r="3007" spans="4:10" ht="16.5" hidden="1" customHeight="1" outlineLevel="1" x14ac:dyDescent="0.45">
      <c r="D3007" s="750"/>
      <c r="E3007" s="743">
        <v>2007</v>
      </c>
      <c r="F3007" s="744"/>
      <c r="G3007" s="744"/>
      <c r="H3007" s="745"/>
      <c r="I3007" s="63">
        <v>0</v>
      </c>
      <c r="J3007" s="64">
        <v>0</v>
      </c>
    </row>
    <row r="3008" spans="4:10" ht="16.5" hidden="1" customHeight="1" outlineLevel="1" x14ac:dyDescent="0.45">
      <c r="D3008" s="750"/>
      <c r="E3008" s="743">
        <v>2008</v>
      </c>
      <c r="F3008" s="744"/>
      <c r="G3008" s="744"/>
      <c r="H3008" s="745"/>
      <c r="I3008" s="63">
        <v>0</v>
      </c>
      <c r="J3008" s="64">
        <v>0</v>
      </c>
    </row>
    <row r="3009" spans="4:10" ht="16.5" hidden="1" customHeight="1" outlineLevel="1" x14ac:dyDescent="0.45">
      <c r="D3009" s="750"/>
      <c r="E3009" s="743">
        <v>2009</v>
      </c>
      <c r="F3009" s="744"/>
      <c r="G3009" s="744"/>
      <c r="H3009" s="745"/>
      <c r="I3009" s="63">
        <v>0</v>
      </c>
      <c r="J3009" s="64">
        <v>0</v>
      </c>
    </row>
    <row r="3010" spans="4:10" ht="16.5" hidden="1" customHeight="1" outlineLevel="1" x14ac:dyDescent="0.45">
      <c r="D3010" s="750"/>
      <c r="E3010" s="743">
        <v>2010</v>
      </c>
      <c r="F3010" s="744"/>
      <c r="G3010" s="744"/>
      <c r="H3010" s="745"/>
      <c r="I3010" s="63">
        <v>0</v>
      </c>
      <c r="J3010" s="64">
        <v>0</v>
      </c>
    </row>
    <row r="3011" spans="4:10" ht="16.5" hidden="1" customHeight="1" outlineLevel="1" x14ac:dyDescent="0.45">
      <c r="D3011" s="750"/>
      <c r="E3011" s="743">
        <v>2011</v>
      </c>
      <c r="F3011" s="744"/>
      <c r="G3011" s="744"/>
      <c r="H3011" s="745"/>
      <c r="I3011" s="63">
        <v>0</v>
      </c>
      <c r="J3011" s="64">
        <v>0</v>
      </c>
    </row>
    <row r="3012" spans="4:10" ht="16.5" hidden="1" customHeight="1" outlineLevel="1" x14ac:dyDescent="0.45">
      <c r="D3012" s="750"/>
      <c r="E3012" s="743">
        <v>2012</v>
      </c>
      <c r="F3012" s="744"/>
      <c r="G3012" s="744"/>
      <c r="H3012" s="745"/>
      <c r="I3012" s="63">
        <v>0</v>
      </c>
      <c r="J3012" s="64">
        <v>0</v>
      </c>
    </row>
    <row r="3013" spans="4:10" ht="16.5" hidden="1" customHeight="1" outlineLevel="1" x14ac:dyDescent="0.45">
      <c r="D3013" s="750"/>
      <c r="E3013" s="743">
        <v>2013</v>
      </c>
      <c r="F3013" s="744"/>
      <c r="G3013" s="744"/>
      <c r="H3013" s="745"/>
      <c r="I3013" s="63">
        <v>0</v>
      </c>
      <c r="J3013" s="64">
        <v>0</v>
      </c>
    </row>
    <row r="3014" spans="4:10" ht="16.5" hidden="1" customHeight="1" outlineLevel="1" x14ac:dyDescent="0.45">
      <c r="D3014" s="750"/>
      <c r="E3014" s="743">
        <v>2014</v>
      </c>
      <c r="F3014" s="744"/>
      <c r="G3014" s="744"/>
      <c r="H3014" s="745"/>
      <c r="I3014" s="63">
        <v>0</v>
      </c>
      <c r="J3014" s="64">
        <v>0</v>
      </c>
    </row>
    <row r="3015" spans="4:10" ht="16.5" hidden="1" customHeight="1" outlineLevel="1" x14ac:dyDescent="0.45">
      <c r="D3015" s="750"/>
      <c r="E3015" s="743">
        <v>2015</v>
      </c>
      <c r="F3015" s="744"/>
      <c r="G3015" s="744"/>
      <c r="H3015" s="745"/>
      <c r="I3015" s="63">
        <v>0</v>
      </c>
      <c r="J3015" s="64">
        <v>0</v>
      </c>
    </row>
    <row r="3016" spans="4:10" ht="16.5" hidden="1" customHeight="1" outlineLevel="1" x14ac:dyDescent="0.45">
      <c r="D3016" s="750"/>
      <c r="E3016" s="743">
        <v>2016</v>
      </c>
      <c r="F3016" s="744"/>
      <c r="G3016" s="744"/>
      <c r="H3016" s="745"/>
      <c r="I3016" s="63">
        <v>0</v>
      </c>
      <c r="J3016" s="64">
        <v>0</v>
      </c>
    </row>
    <row r="3017" spans="4:10" ht="16.5" hidden="1" customHeight="1" outlineLevel="1" x14ac:dyDescent="0.45">
      <c r="D3017" s="751"/>
      <c r="E3017" s="746" t="s">
        <v>145</v>
      </c>
      <c r="F3017" s="747"/>
      <c r="G3017" s="747"/>
      <c r="H3017" s="748"/>
      <c r="I3017" s="58">
        <v>161179</v>
      </c>
      <c r="J3017" s="58">
        <v>161179</v>
      </c>
    </row>
    <row r="3018" spans="4:10" ht="16.5" hidden="1" customHeight="1" outlineLevel="1" x14ac:dyDescent="0.45">
      <c r="D3018" s="743">
        <v>1991</v>
      </c>
      <c r="E3018" s="744"/>
      <c r="F3018" s="744"/>
      <c r="G3018" s="744"/>
      <c r="H3018" s="745"/>
      <c r="I3018" s="60">
        <v>44350</v>
      </c>
      <c r="J3018" s="60">
        <v>44350</v>
      </c>
    </row>
    <row r="3019" spans="4:10" ht="16.5" hidden="1" customHeight="1" outlineLevel="1" x14ac:dyDescent="0.45">
      <c r="D3019" s="743">
        <v>1992</v>
      </c>
      <c r="E3019" s="744"/>
      <c r="F3019" s="744"/>
      <c r="G3019" s="744"/>
      <c r="H3019" s="745"/>
      <c r="I3019" s="60">
        <v>90733</v>
      </c>
      <c r="J3019" s="60">
        <v>90733</v>
      </c>
    </row>
    <row r="3020" spans="4:10" ht="16.5" hidden="1" customHeight="1" outlineLevel="1" x14ac:dyDescent="0.45">
      <c r="D3020" s="743">
        <v>1993</v>
      </c>
      <c r="E3020" s="744"/>
      <c r="F3020" s="744"/>
      <c r="G3020" s="744"/>
      <c r="H3020" s="745"/>
      <c r="I3020" s="60">
        <v>75592</v>
      </c>
      <c r="J3020" s="60">
        <v>75592</v>
      </c>
    </row>
    <row r="3021" spans="4:10" ht="16.5" hidden="1" customHeight="1" outlineLevel="1" x14ac:dyDescent="0.45">
      <c r="D3021" s="743">
        <v>1994</v>
      </c>
      <c r="E3021" s="744"/>
      <c r="F3021" s="744"/>
      <c r="G3021" s="744"/>
      <c r="H3021" s="745"/>
      <c r="I3021" s="60">
        <v>73037</v>
      </c>
      <c r="J3021" s="60">
        <v>73037</v>
      </c>
    </row>
    <row r="3022" spans="4:10" ht="16.5" hidden="1" customHeight="1" outlineLevel="1" x14ac:dyDescent="0.45">
      <c r="D3022" s="743">
        <v>1995</v>
      </c>
      <c r="E3022" s="744"/>
      <c r="F3022" s="744"/>
      <c r="G3022" s="744"/>
      <c r="H3022" s="745"/>
      <c r="I3022" s="60">
        <v>66088</v>
      </c>
      <c r="J3022" s="60">
        <v>66088</v>
      </c>
    </row>
    <row r="3023" spans="4:10" ht="16.5" hidden="1" customHeight="1" outlineLevel="1" x14ac:dyDescent="0.45">
      <c r="D3023" s="743">
        <v>1996</v>
      </c>
      <c r="E3023" s="744"/>
      <c r="F3023" s="744"/>
      <c r="G3023" s="744"/>
      <c r="H3023" s="745"/>
      <c r="I3023" s="60">
        <v>185093</v>
      </c>
      <c r="J3023" s="60">
        <v>185093</v>
      </c>
    </row>
    <row r="3024" spans="4:10" ht="16.5" hidden="1" customHeight="1" outlineLevel="1" x14ac:dyDescent="0.45">
      <c r="D3024" s="743">
        <v>1997</v>
      </c>
      <c r="E3024" s="744"/>
      <c r="F3024" s="744"/>
      <c r="G3024" s="744"/>
      <c r="H3024" s="745"/>
      <c r="I3024" s="60">
        <v>156698</v>
      </c>
      <c r="J3024" s="60">
        <v>156698</v>
      </c>
    </row>
    <row r="3025" spans="4:10" ht="16.5" hidden="1" customHeight="1" outlineLevel="1" x14ac:dyDescent="0.45">
      <c r="D3025" s="743">
        <v>1998</v>
      </c>
      <c r="E3025" s="744"/>
      <c r="F3025" s="744"/>
      <c r="G3025" s="744"/>
      <c r="H3025" s="745"/>
      <c r="I3025" s="60">
        <v>248529</v>
      </c>
      <c r="J3025" s="60">
        <v>248529</v>
      </c>
    </row>
    <row r="3026" spans="4:10" ht="16.5" hidden="1" customHeight="1" outlineLevel="1" x14ac:dyDescent="0.45">
      <c r="D3026" s="743">
        <v>1999</v>
      </c>
      <c r="E3026" s="744"/>
      <c r="F3026" s="744"/>
      <c r="G3026" s="744"/>
      <c r="H3026" s="745"/>
      <c r="I3026" s="60">
        <v>59664</v>
      </c>
      <c r="J3026" s="60">
        <v>59664</v>
      </c>
    </row>
    <row r="3027" spans="4:10" ht="16.5" hidden="1" customHeight="1" outlineLevel="1" x14ac:dyDescent="0.45">
      <c r="D3027" s="743">
        <v>2000</v>
      </c>
      <c r="E3027" s="744"/>
      <c r="F3027" s="744"/>
      <c r="G3027" s="744"/>
      <c r="H3027" s="745"/>
      <c r="I3027" s="63">
        <v>0</v>
      </c>
      <c r="J3027" s="63">
        <v>0</v>
      </c>
    </row>
    <row r="3028" spans="4:10" ht="16.5" hidden="1" customHeight="1" outlineLevel="1" x14ac:dyDescent="0.45">
      <c r="D3028" s="743">
        <v>2001</v>
      </c>
      <c r="E3028" s="744"/>
      <c r="F3028" s="744"/>
      <c r="G3028" s="744"/>
      <c r="H3028" s="745"/>
      <c r="I3028" s="63">
        <v>0</v>
      </c>
      <c r="J3028" s="63">
        <v>0</v>
      </c>
    </row>
    <row r="3029" spans="4:10" ht="16.5" hidden="1" customHeight="1" outlineLevel="1" x14ac:dyDescent="0.45">
      <c r="D3029" s="743">
        <v>2002</v>
      </c>
      <c r="E3029" s="744"/>
      <c r="F3029" s="744"/>
      <c r="G3029" s="744"/>
      <c r="H3029" s="745"/>
      <c r="I3029" s="63">
        <v>0</v>
      </c>
      <c r="J3029" s="63">
        <v>0</v>
      </c>
    </row>
    <row r="3030" spans="4:10" ht="16.5" hidden="1" customHeight="1" outlineLevel="1" x14ac:dyDescent="0.45">
      <c r="D3030" s="743">
        <v>2003</v>
      </c>
      <c r="E3030" s="744"/>
      <c r="F3030" s="744"/>
      <c r="G3030" s="744"/>
      <c r="H3030" s="745"/>
      <c r="I3030" s="63">
        <v>0</v>
      </c>
      <c r="J3030" s="63">
        <v>0</v>
      </c>
    </row>
    <row r="3031" spans="4:10" ht="16.5" hidden="1" customHeight="1" outlineLevel="1" x14ac:dyDescent="0.45">
      <c r="D3031" s="743">
        <v>2004</v>
      </c>
      <c r="E3031" s="744"/>
      <c r="F3031" s="744"/>
      <c r="G3031" s="744"/>
      <c r="H3031" s="745"/>
      <c r="I3031" s="63">
        <v>0</v>
      </c>
      <c r="J3031" s="63">
        <v>0</v>
      </c>
    </row>
    <row r="3032" spans="4:10" ht="16.5" hidden="1" customHeight="1" outlineLevel="1" x14ac:dyDescent="0.45">
      <c r="D3032" s="743">
        <v>2005</v>
      </c>
      <c r="E3032" s="744"/>
      <c r="F3032" s="744"/>
      <c r="G3032" s="744"/>
      <c r="H3032" s="745"/>
      <c r="I3032" s="63">
        <v>0</v>
      </c>
      <c r="J3032" s="63">
        <v>0</v>
      </c>
    </row>
    <row r="3033" spans="4:10" ht="16.5" hidden="1" customHeight="1" outlineLevel="1" x14ac:dyDescent="0.45">
      <c r="D3033" s="743">
        <v>2006</v>
      </c>
      <c r="E3033" s="744"/>
      <c r="F3033" s="744"/>
      <c r="G3033" s="744"/>
      <c r="H3033" s="745"/>
      <c r="I3033" s="63">
        <v>0</v>
      </c>
      <c r="J3033" s="63">
        <v>0</v>
      </c>
    </row>
    <row r="3034" spans="4:10" ht="16.5" hidden="1" customHeight="1" outlineLevel="1" x14ac:dyDescent="0.45">
      <c r="D3034" s="743">
        <v>2007</v>
      </c>
      <c r="E3034" s="744"/>
      <c r="F3034" s="744"/>
      <c r="G3034" s="744"/>
      <c r="H3034" s="745"/>
      <c r="I3034" s="63">
        <v>0</v>
      </c>
      <c r="J3034" s="63">
        <v>0</v>
      </c>
    </row>
    <row r="3035" spans="4:10" ht="16.5" hidden="1" customHeight="1" outlineLevel="1" x14ac:dyDescent="0.45">
      <c r="D3035" s="743">
        <v>2008</v>
      </c>
      <c r="E3035" s="744"/>
      <c r="F3035" s="744"/>
      <c r="G3035" s="744"/>
      <c r="H3035" s="745"/>
      <c r="I3035" s="63">
        <v>0</v>
      </c>
      <c r="J3035" s="63">
        <v>0</v>
      </c>
    </row>
    <row r="3036" spans="4:10" ht="16.5" hidden="1" customHeight="1" outlineLevel="1" x14ac:dyDescent="0.45">
      <c r="D3036" s="743">
        <v>2009</v>
      </c>
      <c r="E3036" s="744"/>
      <c r="F3036" s="744"/>
      <c r="G3036" s="744"/>
      <c r="H3036" s="745"/>
      <c r="I3036" s="63">
        <v>0</v>
      </c>
      <c r="J3036" s="63">
        <v>0</v>
      </c>
    </row>
    <row r="3037" spans="4:10" ht="16.5" hidden="1" customHeight="1" outlineLevel="1" x14ac:dyDescent="0.45">
      <c r="D3037" s="743">
        <v>2010</v>
      </c>
      <c r="E3037" s="744"/>
      <c r="F3037" s="744"/>
      <c r="G3037" s="744"/>
      <c r="H3037" s="745"/>
      <c r="I3037" s="63">
        <v>0</v>
      </c>
      <c r="J3037" s="63">
        <v>0</v>
      </c>
    </row>
    <row r="3038" spans="4:10" ht="16.5" hidden="1" customHeight="1" outlineLevel="1" x14ac:dyDescent="0.45">
      <c r="D3038" s="743">
        <v>2011</v>
      </c>
      <c r="E3038" s="744"/>
      <c r="F3038" s="744"/>
      <c r="G3038" s="744"/>
      <c r="H3038" s="745"/>
      <c r="I3038" s="63">
        <v>0</v>
      </c>
      <c r="J3038" s="63">
        <v>0</v>
      </c>
    </row>
    <row r="3039" spans="4:10" ht="16.5" hidden="1" customHeight="1" outlineLevel="1" x14ac:dyDescent="0.45">
      <c r="D3039" s="743">
        <v>2012</v>
      </c>
      <c r="E3039" s="744"/>
      <c r="F3039" s="744"/>
      <c r="G3039" s="744"/>
      <c r="H3039" s="745"/>
      <c r="I3039" s="63">
        <v>0</v>
      </c>
      <c r="J3039" s="63">
        <v>0</v>
      </c>
    </row>
    <row r="3040" spans="4:10" ht="16.5" hidden="1" customHeight="1" outlineLevel="1" x14ac:dyDescent="0.45">
      <c r="D3040" s="743">
        <v>2013</v>
      </c>
      <c r="E3040" s="744"/>
      <c r="F3040" s="744"/>
      <c r="G3040" s="744"/>
      <c r="H3040" s="745"/>
      <c r="I3040" s="63">
        <v>0</v>
      </c>
      <c r="J3040" s="63">
        <v>0</v>
      </c>
    </row>
    <row r="3041" spans="4:10" ht="16.5" hidden="1" customHeight="1" outlineLevel="1" x14ac:dyDescent="0.45">
      <c r="D3041" s="743">
        <v>2014</v>
      </c>
      <c r="E3041" s="744"/>
      <c r="F3041" s="744"/>
      <c r="G3041" s="744"/>
      <c r="H3041" s="745"/>
      <c r="I3041" s="63">
        <v>0</v>
      </c>
      <c r="J3041" s="63">
        <v>0</v>
      </c>
    </row>
    <row r="3042" spans="4:10" ht="16.5" hidden="1" customHeight="1" outlineLevel="1" x14ac:dyDescent="0.45">
      <c r="D3042" s="743">
        <v>2015</v>
      </c>
      <c r="E3042" s="744"/>
      <c r="F3042" s="744"/>
      <c r="G3042" s="744"/>
      <c r="H3042" s="745"/>
      <c r="I3042" s="63">
        <v>0</v>
      </c>
      <c r="J3042" s="63">
        <v>0</v>
      </c>
    </row>
    <row r="3043" spans="4:10" ht="16.5" hidden="1" customHeight="1" outlineLevel="1" x14ac:dyDescent="0.45">
      <c r="D3043" s="743">
        <v>2016</v>
      </c>
      <c r="E3043" s="744"/>
      <c r="F3043" s="744"/>
      <c r="G3043" s="744"/>
      <c r="H3043" s="745"/>
      <c r="I3043" s="63">
        <v>0</v>
      </c>
      <c r="J3043" s="63">
        <v>0</v>
      </c>
    </row>
    <row r="3044" spans="4:10" ht="16.5" hidden="1" customHeight="1" outlineLevel="1" x14ac:dyDescent="0.45">
      <c r="D3044" s="746" t="s">
        <v>145</v>
      </c>
      <c r="E3044" s="747"/>
      <c r="F3044" s="747"/>
      <c r="G3044" s="747"/>
      <c r="H3044" s="748"/>
      <c r="I3044" s="58">
        <v>999784</v>
      </c>
      <c r="J3044" s="58">
        <v>999784</v>
      </c>
    </row>
    <row r="3045" spans="4:10" hidden="1" outlineLevel="1" x14ac:dyDescent="0.45">
      <c r="D3045" s="749" t="s">
        <v>159</v>
      </c>
      <c r="E3045" s="749" t="s">
        <v>146</v>
      </c>
      <c r="F3045" s="749" t="s">
        <v>148</v>
      </c>
      <c r="G3045" s="749" t="s">
        <v>475</v>
      </c>
      <c r="H3045" s="56">
        <v>1998</v>
      </c>
      <c r="I3045" s="59">
        <v>613</v>
      </c>
      <c r="J3045" s="59">
        <v>613</v>
      </c>
    </row>
    <row r="3046" spans="4:10" hidden="1" outlineLevel="1" x14ac:dyDescent="0.45">
      <c r="D3046" s="750"/>
      <c r="E3046" s="750"/>
      <c r="F3046" s="750"/>
      <c r="G3046" s="750"/>
      <c r="H3046" s="56">
        <v>1999</v>
      </c>
      <c r="I3046" s="57">
        <v>9578</v>
      </c>
      <c r="J3046" s="57">
        <v>9578</v>
      </c>
    </row>
    <row r="3047" spans="4:10" hidden="1" outlineLevel="1" x14ac:dyDescent="0.45">
      <c r="D3047" s="750"/>
      <c r="E3047" s="750"/>
      <c r="F3047" s="750"/>
      <c r="G3047" s="751"/>
      <c r="H3047" s="56">
        <v>2000</v>
      </c>
      <c r="I3047" s="57">
        <v>15064</v>
      </c>
      <c r="J3047" s="57">
        <v>15064</v>
      </c>
    </row>
    <row r="3048" spans="4:10" ht="16.5" hidden="1" customHeight="1" outlineLevel="1" x14ac:dyDescent="0.45">
      <c r="D3048" s="750"/>
      <c r="E3048" s="750"/>
      <c r="F3048" s="750"/>
      <c r="G3048" s="746" t="s">
        <v>142</v>
      </c>
      <c r="H3048" s="748"/>
      <c r="I3048" s="58">
        <v>25255</v>
      </c>
      <c r="J3048" s="58">
        <v>25255</v>
      </c>
    </row>
    <row r="3049" spans="4:10" hidden="1" outlineLevel="1" x14ac:dyDescent="0.45">
      <c r="D3049" s="750"/>
      <c r="E3049" s="750"/>
      <c r="F3049" s="750"/>
      <c r="G3049" s="749" t="s">
        <v>477</v>
      </c>
      <c r="H3049" s="56">
        <v>1994</v>
      </c>
      <c r="I3049" s="59">
        <v>766</v>
      </c>
      <c r="J3049" s="59">
        <v>766</v>
      </c>
    </row>
    <row r="3050" spans="4:10" hidden="1" outlineLevel="1" x14ac:dyDescent="0.45">
      <c r="D3050" s="750"/>
      <c r="E3050" s="750"/>
      <c r="F3050" s="750"/>
      <c r="G3050" s="750"/>
      <c r="H3050" s="56">
        <v>1995</v>
      </c>
      <c r="I3050" s="57">
        <v>2117</v>
      </c>
      <c r="J3050" s="57">
        <v>2117</v>
      </c>
    </row>
    <row r="3051" spans="4:10" hidden="1" outlineLevel="1" x14ac:dyDescent="0.45">
      <c r="D3051" s="750"/>
      <c r="E3051" s="750"/>
      <c r="F3051" s="750"/>
      <c r="G3051" s="750"/>
      <c r="H3051" s="56">
        <v>1996</v>
      </c>
      <c r="I3051" s="57">
        <v>2020</v>
      </c>
      <c r="J3051" s="57">
        <v>2020</v>
      </c>
    </row>
    <row r="3052" spans="4:10" hidden="1" outlineLevel="1" x14ac:dyDescent="0.45">
      <c r="D3052" s="750"/>
      <c r="E3052" s="750"/>
      <c r="F3052" s="750"/>
      <c r="G3052" s="750"/>
      <c r="H3052" s="56">
        <v>1997</v>
      </c>
      <c r="I3052" s="57">
        <v>2195</v>
      </c>
      <c r="J3052" s="57">
        <v>2195</v>
      </c>
    </row>
    <row r="3053" spans="4:10" hidden="1" outlineLevel="1" x14ac:dyDescent="0.45">
      <c r="D3053" s="750"/>
      <c r="E3053" s="750"/>
      <c r="F3053" s="750"/>
      <c r="G3053" s="750"/>
      <c r="H3053" s="56">
        <v>1998</v>
      </c>
      <c r="I3053" s="59">
        <v>243</v>
      </c>
      <c r="J3053" s="59">
        <v>243</v>
      </c>
    </row>
    <row r="3054" spans="4:10" hidden="1" outlineLevel="1" x14ac:dyDescent="0.45">
      <c r="D3054" s="750"/>
      <c r="E3054" s="750"/>
      <c r="F3054" s="750"/>
      <c r="G3054" s="750"/>
      <c r="H3054" s="56">
        <v>1999</v>
      </c>
      <c r="I3054" s="59">
        <v>171</v>
      </c>
      <c r="J3054" s="59">
        <v>171</v>
      </c>
    </row>
    <row r="3055" spans="4:10" hidden="1" outlineLevel="1" x14ac:dyDescent="0.45">
      <c r="D3055" s="750"/>
      <c r="E3055" s="750"/>
      <c r="F3055" s="750"/>
      <c r="G3055" s="751"/>
      <c r="H3055" s="56">
        <v>2000</v>
      </c>
      <c r="I3055" s="59">
        <v>555</v>
      </c>
      <c r="J3055" s="59">
        <v>555</v>
      </c>
    </row>
    <row r="3056" spans="4:10" ht="16.5" hidden="1" customHeight="1" outlineLevel="1" x14ac:dyDescent="0.45">
      <c r="D3056" s="750"/>
      <c r="E3056" s="750"/>
      <c r="F3056" s="751"/>
      <c r="G3056" s="746" t="s">
        <v>142</v>
      </c>
      <c r="H3056" s="748"/>
      <c r="I3056" s="58">
        <v>8067</v>
      </c>
      <c r="J3056" s="58">
        <v>8067</v>
      </c>
    </row>
    <row r="3057" spans="4:10" ht="16.5" hidden="1" customHeight="1" outlineLevel="1" x14ac:dyDescent="0.45">
      <c r="D3057" s="750"/>
      <c r="E3057" s="750"/>
      <c r="F3057" s="743">
        <v>1991</v>
      </c>
      <c r="G3057" s="744"/>
      <c r="H3057" s="745"/>
      <c r="I3057" s="63">
        <v>0</v>
      </c>
      <c r="J3057" s="64">
        <v>0</v>
      </c>
    </row>
    <row r="3058" spans="4:10" ht="16.5" hidden="1" customHeight="1" outlineLevel="1" x14ac:dyDescent="0.45">
      <c r="D3058" s="750"/>
      <c r="E3058" s="750"/>
      <c r="F3058" s="743">
        <v>1992</v>
      </c>
      <c r="G3058" s="744"/>
      <c r="H3058" s="745"/>
      <c r="I3058" s="63">
        <v>0</v>
      </c>
      <c r="J3058" s="64">
        <v>0</v>
      </c>
    </row>
    <row r="3059" spans="4:10" ht="16.5" hidden="1" customHeight="1" outlineLevel="1" x14ac:dyDescent="0.45">
      <c r="D3059" s="750"/>
      <c r="E3059" s="750"/>
      <c r="F3059" s="743">
        <v>1993</v>
      </c>
      <c r="G3059" s="744"/>
      <c r="H3059" s="745"/>
      <c r="I3059" s="63">
        <v>0</v>
      </c>
      <c r="J3059" s="64">
        <v>0</v>
      </c>
    </row>
    <row r="3060" spans="4:10" ht="16.5" hidden="1" customHeight="1" outlineLevel="1" x14ac:dyDescent="0.45">
      <c r="D3060" s="750"/>
      <c r="E3060" s="750"/>
      <c r="F3060" s="743">
        <v>1994</v>
      </c>
      <c r="G3060" s="744"/>
      <c r="H3060" s="745"/>
      <c r="I3060" s="63">
        <v>766</v>
      </c>
      <c r="J3060" s="64">
        <v>766</v>
      </c>
    </row>
    <row r="3061" spans="4:10" ht="16.5" hidden="1" customHeight="1" outlineLevel="1" x14ac:dyDescent="0.45">
      <c r="D3061" s="750"/>
      <c r="E3061" s="750"/>
      <c r="F3061" s="743">
        <v>1995</v>
      </c>
      <c r="G3061" s="744"/>
      <c r="H3061" s="745"/>
      <c r="I3061" s="60">
        <v>2117</v>
      </c>
      <c r="J3061" s="61">
        <v>2117</v>
      </c>
    </row>
    <row r="3062" spans="4:10" ht="16.5" hidden="1" customHeight="1" outlineLevel="1" x14ac:dyDescent="0.45">
      <c r="D3062" s="750"/>
      <c r="E3062" s="750"/>
      <c r="F3062" s="743">
        <v>1996</v>
      </c>
      <c r="G3062" s="744"/>
      <c r="H3062" s="745"/>
      <c r="I3062" s="60">
        <v>2020</v>
      </c>
      <c r="J3062" s="61">
        <v>2020</v>
      </c>
    </row>
    <row r="3063" spans="4:10" ht="16.5" hidden="1" customHeight="1" outlineLevel="1" x14ac:dyDescent="0.45">
      <c r="D3063" s="750"/>
      <c r="E3063" s="750"/>
      <c r="F3063" s="743">
        <v>1997</v>
      </c>
      <c r="G3063" s="744"/>
      <c r="H3063" s="745"/>
      <c r="I3063" s="60">
        <v>2195</v>
      </c>
      <c r="J3063" s="61">
        <v>2195</v>
      </c>
    </row>
    <row r="3064" spans="4:10" ht="16.5" hidden="1" customHeight="1" outlineLevel="1" x14ac:dyDescent="0.45">
      <c r="D3064" s="750"/>
      <c r="E3064" s="750"/>
      <c r="F3064" s="743">
        <v>1998</v>
      </c>
      <c r="G3064" s="744"/>
      <c r="H3064" s="745"/>
      <c r="I3064" s="63">
        <v>856</v>
      </c>
      <c r="J3064" s="64">
        <v>856</v>
      </c>
    </row>
    <row r="3065" spans="4:10" ht="16.5" hidden="1" customHeight="1" outlineLevel="1" x14ac:dyDescent="0.45">
      <c r="D3065" s="750"/>
      <c r="E3065" s="750"/>
      <c r="F3065" s="743">
        <v>1999</v>
      </c>
      <c r="G3065" s="744"/>
      <c r="H3065" s="745"/>
      <c r="I3065" s="60">
        <v>9749</v>
      </c>
      <c r="J3065" s="61">
        <v>9749</v>
      </c>
    </row>
    <row r="3066" spans="4:10" ht="16.5" hidden="1" customHeight="1" outlineLevel="1" x14ac:dyDescent="0.45">
      <c r="D3066" s="750"/>
      <c r="E3066" s="750"/>
      <c r="F3066" s="743">
        <v>2000</v>
      </c>
      <c r="G3066" s="744"/>
      <c r="H3066" s="745"/>
      <c r="I3066" s="60">
        <v>15619</v>
      </c>
      <c r="J3066" s="61">
        <v>15619</v>
      </c>
    </row>
    <row r="3067" spans="4:10" ht="16.5" hidden="1" customHeight="1" outlineLevel="1" x14ac:dyDescent="0.45">
      <c r="D3067" s="750"/>
      <c r="E3067" s="750"/>
      <c r="F3067" s="743">
        <v>2001</v>
      </c>
      <c r="G3067" s="744"/>
      <c r="H3067" s="745"/>
      <c r="I3067" s="63">
        <v>0</v>
      </c>
      <c r="J3067" s="64">
        <v>0</v>
      </c>
    </row>
    <row r="3068" spans="4:10" ht="16.5" hidden="1" customHeight="1" outlineLevel="1" x14ac:dyDescent="0.45">
      <c r="D3068" s="750"/>
      <c r="E3068" s="750"/>
      <c r="F3068" s="743">
        <v>2002</v>
      </c>
      <c r="G3068" s="744"/>
      <c r="H3068" s="745"/>
      <c r="I3068" s="63">
        <v>0</v>
      </c>
      <c r="J3068" s="64">
        <v>0</v>
      </c>
    </row>
    <row r="3069" spans="4:10" ht="16.5" hidden="1" customHeight="1" outlineLevel="1" x14ac:dyDescent="0.45">
      <c r="D3069" s="750"/>
      <c r="E3069" s="750"/>
      <c r="F3069" s="743">
        <v>2003</v>
      </c>
      <c r="G3069" s="744"/>
      <c r="H3069" s="745"/>
      <c r="I3069" s="63">
        <v>0</v>
      </c>
      <c r="J3069" s="64">
        <v>0</v>
      </c>
    </row>
    <row r="3070" spans="4:10" ht="16.5" hidden="1" customHeight="1" outlineLevel="1" x14ac:dyDescent="0.45">
      <c r="D3070" s="750"/>
      <c r="E3070" s="750"/>
      <c r="F3070" s="743">
        <v>2004</v>
      </c>
      <c r="G3070" s="744"/>
      <c r="H3070" s="745"/>
      <c r="I3070" s="63">
        <v>0</v>
      </c>
      <c r="J3070" s="64">
        <v>0</v>
      </c>
    </row>
    <row r="3071" spans="4:10" ht="16.5" hidden="1" customHeight="1" outlineLevel="1" x14ac:dyDescent="0.45">
      <c r="D3071" s="750"/>
      <c r="E3071" s="750"/>
      <c r="F3071" s="743">
        <v>2005</v>
      </c>
      <c r="G3071" s="744"/>
      <c r="H3071" s="745"/>
      <c r="I3071" s="63">
        <v>0</v>
      </c>
      <c r="J3071" s="64">
        <v>0</v>
      </c>
    </row>
    <row r="3072" spans="4:10" ht="16.5" hidden="1" customHeight="1" outlineLevel="1" x14ac:dyDescent="0.45">
      <c r="D3072" s="750"/>
      <c r="E3072" s="750"/>
      <c r="F3072" s="743">
        <v>2006</v>
      </c>
      <c r="G3072" s="744"/>
      <c r="H3072" s="745"/>
      <c r="I3072" s="63">
        <v>0</v>
      </c>
      <c r="J3072" s="64">
        <v>0</v>
      </c>
    </row>
    <row r="3073" spans="4:10" ht="16.5" hidden="1" customHeight="1" outlineLevel="1" x14ac:dyDescent="0.45">
      <c r="D3073" s="750"/>
      <c r="E3073" s="750"/>
      <c r="F3073" s="743">
        <v>2007</v>
      </c>
      <c r="G3073" s="744"/>
      <c r="H3073" s="745"/>
      <c r="I3073" s="63">
        <v>0</v>
      </c>
      <c r="J3073" s="64">
        <v>0</v>
      </c>
    </row>
    <row r="3074" spans="4:10" ht="16.5" hidden="1" customHeight="1" outlineLevel="1" x14ac:dyDescent="0.45">
      <c r="D3074" s="750"/>
      <c r="E3074" s="750"/>
      <c r="F3074" s="743">
        <v>2008</v>
      </c>
      <c r="G3074" s="744"/>
      <c r="H3074" s="745"/>
      <c r="I3074" s="63">
        <v>0</v>
      </c>
      <c r="J3074" s="64">
        <v>0</v>
      </c>
    </row>
    <row r="3075" spans="4:10" ht="16.5" hidden="1" customHeight="1" outlineLevel="1" x14ac:dyDescent="0.45">
      <c r="D3075" s="750"/>
      <c r="E3075" s="750"/>
      <c r="F3075" s="743">
        <v>2009</v>
      </c>
      <c r="G3075" s="744"/>
      <c r="H3075" s="745"/>
      <c r="I3075" s="63">
        <v>0</v>
      </c>
      <c r="J3075" s="64">
        <v>0</v>
      </c>
    </row>
    <row r="3076" spans="4:10" ht="16.5" hidden="1" customHeight="1" outlineLevel="1" x14ac:dyDescent="0.45">
      <c r="D3076" s="750"/>
      <c r="E3076" s="750"/>
      <c r="F3076" s="743">
        <v>2010</v>
      </c>
      <c r="G3076" s="744"/>
      <c r="H3076" s="745"/>
      <c r="I3076" s="63">
        <v>0</v>
      </c>
      <c r="J3076" s="64">
        <v>0</v>
      </c>
    </row>
    <row r="3077" spans="4:10" ht="16.5" hidden="1" customHeight="1" outlineLevel="1" x14ac:dyDescent="0.45">
      <c r="D3077" s="750"/>
      <c r="E3077" s="750"/>
      <c r="F3077" s="743">
        <v>2011</v>
      </c>
      <c r="G3077" s="744"/>
      <c r="H3077" s="745"/>
      <c r="I3077" s="63">
        <v>0</v>
      </c>
      <c r="J3077" s="64">
        <v>0</v>
      </c>
    </row>
    <row r="3078" spans="4:10" ht="16.5" hidden="1" customHeight="1" outlineLevel="1" x14ac:dyDescent="0.45">
      <c r="D3078" s="750"/>
      <c r="E3078" s="750"/>
      <c r="F3078" s="743">
        <v>2012</v>
      </c>
      <c r="G3078" s="744"/>
      <c r="H3078" s="745"/>
      <c r="I3078" s="63">
        <v>0</v>
      </c>
      <c r="J3078" s="64">
        <v>0</v>
      </c>
    </row>
    <row r="3079" spans="4:10" ht="16.5" hidden="1" customHeight="1" outlineLevel="1" x14ac:dyDescent="0.45">
      <c r="D3079" s="750"/>
      <c r="E3079" s="750"/>
      <c r="F3079" s="743">
        <v>2013</v>
      </c>
      <c r="G3079" s="744"/>
      <c r="H3079" s="745"/>
      <c r="I3079" s="63">
        <v>0</v>
      </c>
      <c r="J3079" s="64">
        <v>0</v>
      </c>
    </row>
    <row r="3080" spans="4:10" ht="16.5" hidden="1" customHeight="1" outlineLevel="1" x14ac:dyDescent="0.45">
      <c r="D3080" s="750"/>
      <c r="E3080" s="750"/>
      <c r="F3080" s="743">
        <v>2014</v>
      </c>
      <c r="G3080" s="744"/>
      <c r="H3080" s="745"/>
      <c r="I3080" s="63">
        <v>0</v>
      </c>
      <c r="J3080" s="64">
        <v>0</v>
      </c>
    </row>
    <row r="3081" spans="4:10" ht="16.5" hidden="1" customHeight="1" outlineLevel="1" x14ac:dyDescent="0.45">
      <c r="D3081" s="750"/>
      <c r="E3081" s="750"/>
      <c r="F3081" s="743">
        <v>2015</v>
      </c>
      <c r="G3081" s="744"/>
      <c r="H3081" s="745"/>
      <c r="I3081" s="63">
        <v>0</v>
      </c>
      <c r="J3081" s="64">
        <v>0</v>
      </c>
    </row>
    <row r="3082" spans="4:10" ht="16.5" hidden="1" customHeight="1" outlineLevel="1" x14ac:dyDescent="0.45">
      <c r="D3082" s="750"/>
      <c r="E3082" s="750"/>
      <c r="F3082" s="743">
        <v>2016</v>
      </c>
      <c r="G3082" s="744"/>
      <c r="H3082" s="745"/>
      <c r="I3082" s="63">
        <v>0</v>
      </c>
      <c r="J3082" s="64">
        <v>0</v>
      </c>
    </row>
    <row r="3083" spans="4:10" ht="16.5" hidden="1" customHeight="1" outlineLevel="1" x14ac:dyDescent="0.45">
      <c r="D3083" s="750"/>
      <c r="E3083" s="750"/>
      <c r="F3083" s="746" t="s">
        <v>145</v>
      </c>
      <c r="G3083" s="747"/>
      <c r="H3083" s="748"/>
      <c r="I3083" s="58">
        <v>33322</v>
      </c>
      <c r="J3083" s="58">
        <v>33322</v>
      </c>
    </row>
    <row r="3084" spans="4:10" hidden="1" outlineLevel="1" x14ac:dyDescent="0.45">
      <c r="D3084" s="750"/>
      <c r="E3084" s="750"/>
      <c r="F3084" s="749" t="s">
        <v>149</v>
      </c>
      <c r="G3084" s="749" t="s">
        <v>478</v>
      </c>
      <c r="H3084" s="56">
        <v>1994</v>
      </c>
      <c r="I3084" s="59">
        <v>356</v>
      </c>
      <c r="J3084" s="59">
        <v>356</v>
      </c>
    </row>
    <row r="3085" spans="4:10" hidden="1" outlineLevel="1" x14ac:dyDescent="0.45">
      <c r="D3085" s="750"/>
      <c r="E3085" s="750"/>
      <c r="F3085" s="750"/>
      <c r="G3085" s="750"/>
      <c r="H3085" s="56">
        <v>1995</v>
      </c>
      <c r="I3085" s="57">
        <v>1327</v>
      </c>
      <c r="J3085" s="57">
        <v>1327</v>
      </c>
    </row>
    <row r="3086" spans="4:10" hidden="1" outlineLevel="1" x14ac:dyDescent="0.45">
      <c r="D3086" s="750"/>
      <c r="E3086" s="750"/>
      <c r="F3086" s="750"/>
      <c r="G3086" s="750"/>
      <c r="H3086" s="56">
        <v>1996</v>
      </c>
      <c r="I3086" s="59">
        <v>784</v>
      </c>
      <c r="J3086" s="59">
        <v>784</v>
      </c>
    </row>
    <row r="3087" spans="4:10" hidden="1" outlineLevel="1" x14ac:dyDescent="0.45">
      <c r="D3087" s="750"/>
      <c r="E3087" s="750"/>
      <c r="F3087" s="750"/>
      <c r="G3087" s="750"/>
      <c r="H3087" s="56">
        <v>1997</v>
      </c>
      <c r="I3087" s="59">
        <v>786</v>
      </c>
      <c r="J3087" s="59">
        <v>786</v>
      </c>
    </row>
    <row r="3088" spans="4:10" hidden="1" outlineLevel="1" x14ac:dyDescent="0.45">
      <c r="D3088" s="750"/>
      <c r="E3088" s="750"/>
      <c r="F3088" s="750"/>
      <c r="G3088" s="750"/>
      <c r="H3088" s="56">
        <v>1998</v>
      </c>
      <c r="I3088" s="59">
        <v>138</v>
      </c>
      <c r="J3088" s="59">
        <v>138</v>
      </c>
    </row>
    <row r="3089" spans="4:10" hidden="1" outlineLevel="1" x14ac:dyDescent="0.45">
      <c r="D3089" s="750"/>
      <c r="E3089" s="750"/>
      <c r="F3089" s="750"/>
      <c r="G3089" s="750"/>
      <c r="H3089" s="56">
        <v>1999</v>
      </c>
      <c r="I3089" s="59">
        <v>152</v>
      </c>
      <c r="J3089" s="59">
        <v>152</v>
      </c>
    </row>
    <row r="3090" spans="4:10" hidden="1" outlineLevel="1" x14ac:dyDescent="0.45">
      <c r="D3090" s="750"/>
      <c r="E3090" s="750"/>
      <c r="F3090" s="750"/>
      <c r="G3090" s="751"/>
      <c r="H3090" s="56">
        <v>2000</v>
      </c>
      <c r="I3090" s="59">
        <v>324</v>
      </c>
      <c r="J3090" s="59">
        <v>324</v>
      </c>
    </row>
    <row r="3091" spans="4:10" ht="16.5" hidden="1" customHeight="1" outlineLevel="1" x14ac:dyDescent="0.45">
      <c r="D3091" s="750"/>
      <c r="E3091" s="750"/>
      <c r="F3091" s="751"/>
      <c r="G3091" s="746" t="s">
        <v>142</v>
      </c>
      <c r="H3091" s="748"/>
      <c r="I3091" s="58">
        <v>3867</v>
      </c>
      <c r="J3091" s="58">
        <v>3867</v>
      </c>
    </row>
    <row r="3092" spans="4:10" ht="16.5" hidden="1" customHeight="1" outlineLevel="1" x14ac:dyDescent="0.45">
      <c r="D3092" s="750"/>
      <c r="E3092" s="750"/>
      <c r="F3092" s="743">
        <v>1991</v>
      </c>
      <c r="G3092" s="744"/>
      <c r="H3092" s="745"/>
      <c r="I3092" s="63">
        <v>0</v>
      </c>
      <c r="J3092" s="64">
        <v>0</v>
      </c>
    </row>
    <row r="3093" spans="4:10" ht="16.5" hidden="1" customHeight="1" outlineLevel="1" x14ac:dyDescent="0.45">
      <c r="D3093" s="750"/>
      <c r="E3093" s="750"/>
      <c r="F3093" s="743">
        <v>1992</v>
      </c>
      <c r="G3093" s="744"/>
      <c r="H3093" s="745"/>
      <c r="I3093" s="63">
        <v>0</v>
      </c>
      <c r="J3093" s="64">
        <v>0</v>
      </c>
    </row>
    <row r="3094" spans="4:10" ht="16.5" hidden="1" customHeight="1" outlineLevel="1" x14ac:dyDescent="0.45">
      <c r="D3094" s="750"/>
      <c r="E3094" s="750"/>
      <c r="F3094" s="743">
        <v>1993</v>
      </c>
      <c r="G3094" s="744"/>
      <c r="H3094" s="745"/>
      <c r="I3094" s="63">
        <v>0</v>
      </c>
      <c r="J3094" s="64">
        <v>0</v>
      </c>
    </row>
    <row r="3095" spans="4:10" ht="16.5" hidden="1" customHeight="1" outlineLevel="1" x14ac:dyDescent="0.45">
      <c r="D3095" s="750"/>
      <c r="E3095" s="750"/>
      <c r="F3095" s="743">
        <v>1994</v>
      </c>
      <c r="G3095" s="744"/>
      <c r="H3095" s="745"/>
      <c r="I3095" s="63">
        <v>356</v>
      </c>
      <c r="J3095" s="64">
        <v>356</v>
      </c>
    </row>
    <row r="3096" spans="4:10" ht="16.5" hidden="1" customHeight="1" outlineLevel="1" x14ac:dyDescent="0.45">
      <c r="D3096" s="750"/>
      <c r="E3096" s="750"/>
      <c r="F3096" s="743">
        <v>1995</v>
      </c>
      <c r="G3096" s="744"/>
      <c r="H3096" s="745"/>
      <c r="I3096" s="60">
        <v>1327</v>
      </c>
      <c r="J3096" s="61">
        <v>1327</v>
      </c>
    </row>
    <row r="3097" spans="4:10" ht="16.5" hidden="1" customHeight="1" outlineLevel="1" x14ac:dyDescent="0.45">
      <c r="D3097" s="750"/>
      <c r="E3097" s="750"/>
      <c r="F3097" s="743">
        <v>1996</v>
      </c>
      <c r="G3097" s="744"/>
      <c r="H3097" s="745"/>
      <c r="I3097" s="63">
        <v>784</v>
      </c>
      <c r="J3097" s="64">
        <v>784</v>
      </c>
    </row>
    <row r="3098" spans="4:10" ht="16.5" hidden="1" customHeight="1" outlineLevel="1" x14ac:dyDescent="0.45">
      <c r="D3098" s="750"/>
      <c r="E3098" s="750"/>
      <c r="F3098" s="743">
        <v>1997</v>
      </c>
      <c r="G3098" s="744"/>
      <c r="H3098" s="745"/>
      <c r="I3098" s="63">
        <v>786</v>
      </c>
      <c r="J3098" s="64">
        <v>786</v>
      </c>
    </row>
    <row r="3099" spans="4:10" ht="16.5" hidden="1" customHeight="1" outlineLevel="1" x14ac:dyDescent="0.45">
      <c r="D3099" s="750"/>
      <c r="E3099" s="750"/>
      <c r="F3099" s="743">
        <v>1998</v>
      </c>
      <c r="G3099" s="744"/>
      <c r="H3099" s="745"/>
      <c r="I3099" s="63">
        <v>138</v>
      </c>
      <c r="J3099" s="64">
        <v>138</v>
      </c>
    </row>
    <row r="3100" spans="4:10" ht="16.5" hidden="1" customHeight="1" outlineLevel="1" x14ac:dyDescent="0.45">
      <c r="D3100" s="750"/>
      <c r="E3100" s="750"/>
      <c r="F3100" s="743">
        <v>1999</v>
      </c>
      <c r="G3100" s="744"/>
      <c r="H3100" s="745"/>
      <c r="I3100" s="63">
        <v>152</v>
      </c>
      <c r="J3100" s="64">
        <v>152</v>
      </c>
    </row>
    <row r="3101" spans="4:10" ht="16.5" hidden="1" customHeight="1" outlineLevel="1" x14ac:dyDescent="0.45">
      <c r="D3101" s="750"/>
      <c r="E3101" s="750"/>
      <c r="F3101" s="743">
        <v>2000</v>
      </c>
      <c r="G3101" s="744"/>
      <c r="H3101" s="745"/>
      <c r="I3101" s="63">
        <v>324</v>
      </c>
      <c r="J3101" s="64">
        <v>324</v>
      </c>
    </row>
    <row r="3102" spans="4:10" ht="16.5" hidden="1" customHeight="1" outlineLevel="1" x14ac:dyDescent="0.45">
      <c r="D3102" s="750"/>
      <c r="E3102" s="750"/>
      <c r="F3102" s="743">
        <v>2001</v>
      </c>
      <c r="G3102" s="744"/>
      <c r="H3102" s="745"/>
      <c r="I3102" s="63">
        <v>0</v>
      </c>
      <c r="J3102" s="64">
        <v>0</v>
      </c>
    </row>
    <row r="3103" spans="4:10" ht="16.5" hidden="1" customHeight="1" outlineLevel="1" x14ac:dyDescent="0.45">
      <c r="D3103" s="750"/>
      <c r="E3103" s="750"/>
      <c r="F3103" s="743">
        <v>2002</v>
      </c>
      <c r="G3103" s="744"/>
      <c r="H3103" s="745"/>
      <c r="I3103" s="63">
        <v>0</v>
      </c>
      <c r="J3103" s="64">
        <v>0</v>
      </c>
    </row>
    <row r="3104" spans="4:10" ht="16.5" hidden="1" customHeight="1" outlineLevel="1" x14ac:dyDescent="0.45">
      <c r="D3104" s="750"/>
      <c r="E3104" s="750"/>
      <c r="F3104" s="743">
        <v>2003</v>
      </c>
      <c r="G3104" s="744"/>
      <c r="H3104" s="745"/>
      <c r="I3104" s="63">
        <v>0</v>
      </c>
      <c r="J3104" s="64">
        <v>0</v>
      </c>
    </row>
    <row r="3105" spans="4:10" ht="16.5" hidden="1" customHeight="1" outlineLevel="1" x14ac:dyDescent="0.45">
      <c r="D3105" s="750"/>
      <c r="E3105" s="750"/>
      <c r="F3105" s="743">
        <v>2004</v>
      </c>
      <c r="G3105" s="744"/>
      <c r="H3105" s="745"/>
      <c r="I3105" s="63">
        <v>0</v>
      </c>
      <c r="J3105" s="64">
        <v>0</v>
      </c>
    </row>
    <row r="3106" spans="4:10" ht="16.5" hidden="1" customHeight="1" outlineLevel="1" x14ac:dyDescent="0.45">
      <c r="D3106" s="750"/>
      <c r="E3106" s="750"/>
      <c r="F3106" s="743">
        <v>2005</v>
      </c>
      <c r="G3106" s="744"/>
      <c r="H3106" s="745"/>
      <c r="I3106" s="63">
        <v>0</v>
      </c>
      <c r="J3106" s="64">
        <v>0</v>
      </c>
    </row>
    <row r="3107" spans="4:10" ht="16.5" hidden="1" customHeight="1" outlineLevel="1" x14ac:dyDescent="0.45">
      <c r="D3107" s="750"/>
      <c r="E3107" s="750"/>
      <c r="F3107" s="743">
        <v>2006</v>
      </c>
      <c r="G3107" s="744"/>
      <c r="H3107" s="745"/>
      <c r="I3107" s="63">
        <v>0</v>
      </c>
      <c r="J3107" s="64">
        <v>0</v>
      </c>
    </row>
    <row r="3108" spans="4:10" ht="16.5" hidden="1" customHeight="1" outlineLevel="1" x14ac:dyDescent="0.45">
      <c r="D3108" s="750"/>
      <c r="E3108" s="750"/>
      <c r="F3108" s="743">
        <v>2007</v>
      </c>
      <c r="G3108" s="744"/>
      <c r="H3108" s="745"/>
      <c r="I3108" s="63">
        <v>0</v>
      </c>
      <c r="J3108" s="64">
        <v>0</v>
      </c>
    </row>
    <row r="3109" spans="4:10" ht="16.5" hidden="1" customHeight="1" outlineLevel="1" x14ac:dyDescent="0.45">
      <c r="D3109" s="750"/>
      <c r="E3109" s="750"/>
      <c r="F3109" s="743">
        <v>2008</v>
      </c>
      <c r="G3109" s="744"/>
      <c r="H3109" s="745"/>
      <c r="I3109" s="63">
        <v>0</v>
      </c>
      <c r="J3109" s="64">
        <v>0</v>
      </c>
    </row>
    <row r="3110" spans="4:10" ht="16.5" hidden="1" customHeight="1" outlineLevel="1" x14ac:dyDescent="0.45">
      <c r="D3110" s="750"/>
      <c r="E3110" s="750"/>
      <c r="F3110" s="743">
        <v>2009</v>
      </c>
      <c r="G3110" s="744"/>
      <c r="H3110" s="745"/>
      <c r="I3110" s="63">
        <v>0</v>
      </c>
      <c r="J3110" s="64">
        <v>0</v>
      </c>
    </row>
    <row r="3111" spans="4:10" ht="16.5" hidden="1" customHeight="1" outlineLevel="1" x14ac:dyDescent="0.45">
      <c r="D3111" s="750"/>
      <c r="E3111" s="750"/>
      <c r="F3111" s="743">
        <v>2010</v>
      </c>
      <c r="G3111" s="744"/>
      <c r="H3111" s="745"/>
      <c r="I3111" s="63">
        <v>0</v>
      </c>
      <c r="J3111" s="64">
        <v>0</v>
      </c>
    </row>
    <row r="3112" spans="4:10" ht="16.5" hidden="1" customHeight="1" outlineLevel="1" x14ac:dyDescent="0.45">
      <c r="D3112" s="750"/>
      <c r="E3112" s="750"/>
      <c r="F3112" s="743">
        <v>2011</v>
      </c>
      <c r="G3112" s="744"/>
      <c r="H3112" s="745"/>
      <c r="I3112" s="63">
        <v>0</v>
      </c>
      <c r="J3112" s="64">
        <v>0</v>
      </c>
    </row>
    <row r="3113" spans="4:10" ht="16.5" hidden="1" customHeight="1" outlineLevel="1" x14ac:dyDescent="0.45">
      <c r="D3113" s="750"/>
      <c r="E3113" s="750"/>
      <c r="F3113" s="743">
        <v>2012</v>
      </c>
      <c r="G3113" s="744"/>
      <c r="H3113" s="745"/>
      <c r="I3113" s="63">
        <v>0</v>
      </c>
      <c r="J3113" s="64">
        <v>0</v>
      </c>
    </row>
    <row r="3114" spans="4:10" ht="16.5" hidden="1" customHeight="1" outlineLevel="1" x14ac:dyDescent="0.45">
      <c r="D3114" s="750"/>
      <c r="E3114" s="750"/>
      <c r="F3114" s="743">
        <v>2013</v>
      </c>
      <c r="G3114" s="744"/>
      <c r="H3114" s="745"/>
      <c r="I3114" s="63">
        <v>0</v>
      </c>
      <c r="J3114" s="64">
        <v>0</v>
      </c>
    </row>
    <row r="3115" spans="4:10" ht="16.5" hidden="1" customHeight="1" outlineLevel="1" x14ac:dyDescent="0.45">
      <c r="D3115" s="750"/>
      <c r="E3115" s="750"/>
      <c r="F3115" s="743">
        <v>2014</v>
      </c>
      <c r="G3115" s="744"/>
      <c r="H3115" s="745"/>
      <c r="I3115" s="63">
        <v>0</v>
      </c>
      <c r="J3115" s="64">
        <v>0</v>
      </c>
    </row>
    <row r="3116" spans="4:10" ht="16.5" hidden="1" customHeight="1" outlineLevel="1" x14ac:dyDescent="0.45">
      <c r="D3116" s="750"/>
      <c r="E3116" s="750"/>
      <c r="F3116" s="743">
        <v>2015</v>
      </c>
      <c r="G3116" s="744"/>
      <c r="H3116" s="745"/>
      <c r="I3116" s="63">
        <v>0</v>
      </c>
      <c r="J3116" s="64">
        <v>0</v>
      </c>
    </row>
    <row r="3117" spans="4:10" ht="16.5" hidden="1" customHeight="1" outlineLevel="1" x14ac:dyDescent="0.45">
      <c r="D3117" s="750"/>
      <c r="E3117" s="750"/>
      <c r="F3117" s="743">
        <v>2016</v>
      </c>
      <c r="G3117" s="744"/>
      <c r="H3117" s="745"/>
      <c r="I3117" s="63">
        <v>0</v>
      </c>
      <c r="J3117" s="64">
        <v>0</v>
      </c>
    </row>
    <row r="3118" spans="4:10" ht="16.5" hidden="1" customHeight="1" outlineLevel="1" x14ac:dyDescent="0.45">
      <c r="D3118" s="750"/>
      <c r="E3118" s="751"/>
      <c r="F3118" s="746" t="s">
        <v>145</v>
      </c>
      <c r="G3118" s="747"/>
      <c r="H3118" s="748"/>
      <c r="I3118" s="58">
        <v>3867</v>
      </c>
      <c r="J3118" s="58">
        <v>3867</v>
      </c>
    </row>
    <row r="3119" spans="4:10" ht="16.5" hidden="1" customHeight="1" outlineLevel="1" x14ac:dyDescent="0.45">
      <c r="D3119" s="750"/>
      <c r="E3119" s="743">
        <v>1991</v>
      </c>
      <c r="F3119" s="744"/>
      <c r="G3119" s="744"/>
      <c r="H3119" s="745"/>
      <c r="I3119" s="63">
        <v>0</v>
      </c>
      <c r="J3119" s="64">
        <v>0</v>
      </c>
    </row>
    <row r="3120" spans="4:10" ht="16.5" hidden="1" customHeight="1" outlineLevel="1" x14ac:dyDescent="0.45">
      <c r="D3120" s="750"/>
      <c r="E3120" s="743">
        <v>1992</v>
      </c>
      <c r="F3120" s="744"/>
      <c r="G3120" s="744"/>
      <c r="H3120" s="745"/>
      <c r="I3120" s="63">
        <v>0</v>
      </c>
      <c r="J3120" s="64">
        <v>0</v>
      </c>
    </row>
    <row r="3121" spans="4:10" ht="16.5" hidden="1" customHeight="1" outlineLevel="1" x14ac:dyDescent="0.45">
      <c r="D3121" s="750"/>
      <c r="E3121" s="743">
        <v>1993</v>
      </c>
      <c r="F3121" s="744"/>
      <c r="G3121" s="744"/>
      <c r="H3121" s="745"/>
      <c r="I3121" s="63">
        <v>0</v>
      </c>
      <c r="J3121" s="64">
        <v>0</v>
      </c>
    </row>
    <row r="3122" spans="4:10" ht="16.5" hidden="1" customHeight="1" outlineLevel="1" x14ac:dyDescent="0.45">
      <c r="D3122" s="750"/>
      <c r="E3122" s="743">
        <v>1994</v>
      </c>
      <c r="F3122" s="744"/>
      <c r="G3122" s="744"/>
      <c r="H3122" s="745"/>
      <c r="I3122" s="60">
        <v>1122</v>
      </c>
      <c r="J3122" s="61">
        <v>1122</v>
      </c>
    </row>
    <row r="3123" spans="4:10" ht="16.5" hidden="1" customHeight="1" outlineLevel="1" x14ac:dyDescent="0.45">
      <c r="D3123" s="750"/>
      <c r="E3123" s="743">
        <v>1995</v>
      </c>
      <c r="F3123" s="744"/>
      <c r="G3123" s="744"/>
      <c r="H3123" s="745"/>
      <c r="I3123" s="60">
        <v>3444</v>
      </c>
      <c r="J3123" s="61">
        <v>3444</v>
      </c>
    </row>
    <row r="3124" spans="4:10" ht="16.5" hidden="1" customHeight="1" outlineLevel="1" x14ac:dyDescent="0.45">
      <c r="D3124" s="750"/>
      <c r="E3124" s="743">
        <v>1996</v>
      </c>
      <c r="F3124" s="744"/>
      <c r="G3124" s="744"/>
      <c r="H3124" s="745"/>
      <c r="I3124" s="60">
        <v>2804</v>
      </c>
      <c r="J3124" s="61">
        <v>2804</v>
      </c>
    </row>
    <row r="3125" spans="4:10" ht="16.5" hidden="1" customHeight="1" outlineLevel="1" x14ac:dyDescent="0.45">
      <c r="D3125" s="750"/>
      <c r="E3125" s="743">
        <v>1997</v>
      </c>
      <c r="F3125" s="744"/>
      <c r="G3125" s="744"/>
      <c r="H3125" s="745"/>
      <c r="I3125" s="60">
        <v>2981</v>
      </c>
      <c r="J3125" s="61">
        <v>2981</v>
      </c>
    </row>
    <row r="3126" spans="4:10" ht="16.5" hidden="1" customHeight="1" outlineLevel="1" x14ac:dyDescent="0.45">
      <c r="D3126" s="750"/>
      <c r="E3126" s="743">
        <v>1998</v>
      </c>
      <c r="F3126" s="744"/>
      <c r="G3126" s="744"/>
      <c r="H3126" s="745"/>
      <c r="I3126" s="63">
        <v>994</v>
      </c>
      <c r="J3126" s="64">
        <v>994</v>
      </c>
    </row>
    <row r="3127" spans="4:10" ht="16.5" hidden="1" customHeight="1" outlineLevel="1" x14ac:dyDescent="0.45">
      <c r="D3127" s="750"/>
      <c r="E3127" s="743">
        <v>1999</v>
      </c>
      <c r="F3127" s="744"/>
      <c r="G3127" s="744"/>
      <c r="H3127" s="745"/>
      <c r="I3127" s="60">
        <v>9901</v>
      </c>
      <c r="J3127" s="61">
        <v>9901</v>
      </c>
    </row>
    <row r="3128" spans="4:10" ht="16.5" hidden="1" customHeight="1" outlineLevel="1" x14ac:dyDescent="0.45">
      <c r="D3128" s="750"/>
      <c r="E3128" s="743">
        <v>2000</v>
      </c>
      <c r="F3128" s="744"/>
      <c r="G3128" s="744"/>
      <c r="H3128" s="745"/>
      <c r="I3128" s="60">
        <v>15943</v>
      </c>
      <c r="J3128" s="61">
        <v>15943</v>
      </c>
    </row>
    <row r="3129" spans="4:10" ht="16.5" hidden="1" customHeight="1" outlineLevel="1" x14ac:dyDescent="0.45">
      <c r="D3129" s="750"/>
      <c r="E3129" s="743">
        <v>2001</v>
      </c>
      <c r="F3129" s="744"/>
      <c r="G3129" s="744"/>
      <c r="H3129" s="745"/>
      <c r="I3129" s="63">
        <v>0</v>
      </c>
      <c r="J3129" s="64">
        <v>0</v>
      </c>
    </row>
    <row r="3130" spans="4:10" ht="16.5" hidden="1" customHeight="1" outlineLevel="1" x14ac:dyDescent="0.45">
      <c r="D3130" s="750"/>
      <c r="E3130" s="743">
        <v>2002</v>
      </c>
      <c r="F3130" s="744"/>
      <c r="G3130" s="744"/>
      <c r="H3130" s="745"/>
      <c r="I3130" s="63">
        <v>0</v>
      </c>
      <c r="J3130" s="64">
        <v>0</v>
      </c>
    </row>
    <row r="3131" spans="4:10" ht="16.5" hidden="1" customHeight="1" outlineLevel="1" x14ac:dyDescent="0.45">
      <c r="D3131" s="750"/>
      <c r="E3131" s="743">
        <v>2003</v>
      </c>
      <c r="F3131" s="744"/>
      <c r="G3131" s="744"/>
      <c r="H3131" s="745"/>
      <c r="I3131" s="63">
        <v>0</v>
      </c>
      <c r="J3131" s="64">
        <v>0</v>
      </c>
    </row>
    <row r="3132" spans="4:10" ht="16.5" hidden="1" customHeight="1" outlineLevel="1" x14ac:dyDescent="0.45">
      <c r="D3132" s="750"/>
      <c r="E3132" s="743">
        <v>2004</v>
      </c>
      <c r="F3132" s="744"/>
      <c r="G3132" s="744"/>
      <c r="H3132" s="745"/>
      <c r="I3132" s="63">
        <v>0</v>
      </c>
      <c r="J3132" s="64">
        <v>0</v>
      </c>
    </row>
    <row r="3133" spans="4:10" ht="16.5" hidden="1" customHeight="1" outlineLevel="1" x14ac:dyDescent="0.45">
      <c r="D3133" s="750"/>
      <c r="E3133" s="743">
        <v>2005</v>
      </c>
      <c r="F3133" s="744"/>
      <c r="G3133" s="744"/>
      <c r="H3133" s="745"/>
      <c r="I3133" s="63">
        <v>0</v>
      </c>
      <c r="J3133" s="64">
        <v>0</v>
      </c>
    </row>
    <row r="3134" spans="4:10" ht="16.5" hidden="1" customHeight="1" outlineLevel="1" x14ac:dyDescent="0.45">
      <c r="D3134" s="750"/>
      <c r="E3134" s="743">
        <v>2006</v>
      </c>
      <c r="F3134" s="744"/>
      <c r="G3134" s="744"/>
      <c r="H3134" s="745"/>
      <c r="I3134" s="63">
        <v>0</v>
      </c>
      <c r="J3134" s="64">
        <v>0</v>
      </c>
    </row>
    <row r="3135" spans="4:10" ht="16.5" hidden="1" customHeight="1" outlineLevel="1" x14ac:dyDescent="0.45">
      <c r="D3135" s="750"/>
      <c r="E3135" s="743">
        <v>2007</v>
      </c>
      <c r="F3135" s="744"/>
      <c r="G3135" s="744"/>
      <c r="H3135" s="745"/>
      <c r="I3135" s="63">
        <v>0</v>
      </c>
      <c r="J3135" s="64">
        <v>0</v>
      </c>
    </row>
    <row r="3136" spans="4:10" ht="16.5" hidden="1" customHeight="1" outlineLevel="1" x14ac:dyDescent="0.45">
      <c r="D3136" s="750"/>
      <c r="E3136" s="743">
        <v>2008</v>
      </c>
      <c r="F3136" s="744"/>
      <c r="G3136" s="744"/>
      <c r="H3136" s="745"/>
      <c r="I3136" s="63">
        <v>0</v>
      </c>
      <c r="J3136" s="64">
        <v>0</v>
      </c>
    </row>
    <row r="3137" spans="4:10" ht="16.5" hidden="1" customHeight="1" outlineLevel="1" x14ac:dyDescent="0.45">
      <c r="D3137" s="750"/>
      <c r="E3137" s="743">
        <v>2009</v>
      </c>
      <c r="F3137" s="744"/>
      <c r="G3137" s="744"/>
      <c r="H3137" s="745"/>
      <c r="I3137" s="63">
        <v>0</v>
      </c>
      <c r="J3137" s="64">
        <v>0</v>
      </c>
    </row>
    <row r="3138" spans="4:10" ht="16.5" hidden="1" customHeight="1" outlineLevel="1" x14ac:dyDescent="0.45">
      <c r="D3138" s="750"/>
      <c r="E3138" s="743">
        <v>2010</v>
      </c>
      <c r="F3138" s="744"/>
      <c r="G3138" s="744"/>
      <c r="H3138" s="745"/>
      <c r="I3138" s="63">
        <v>0</v>
      </c>
      <c r="J3138" s="64">
        <v>0</v>
      </c>
    </row>
    <row r="3139" spans="4:10" ht="16.5" hidden="1" customHeight="1" outlineLevel="1" x14ac:dyDescent="0.45">
      <c r="D3139" s="750"/>
      <c r="E3139" s="743">
        <v>2011</v>
      </c>
      <c r="F3139" s="744"/>
      <c r="G3139" s="744"/>
      <c r="H3139" s="745"/>
      <c r="I3139" s="63">
        <v>0</v>
      </c>
      <c r="J3139" s="64">
        <v>0</v>
      </c>
    </row>
    <row r="3140" spans="4:10" ht="16.5" hidden="1" customHeight="1" outlineLevel="1" x14ac:dyDescent="0.45">
      <c r="D3140" s="750"/>
      <c r="E3140" s="743">
        <v>2012</v>
      </c>
      <c r="F3140" s="744"/>
      <c r="G3140" s="744"/>
      <c r="H3140" s="745"/>
      <c r="I3140" s="63">
        <v>0</v>
      </c>
      <c r="J3140" s="64">
        <v>0</v>
      </c>
    </row>
    <row r="3141" spans="4:10" ht="16.5" hidden="1" customHeight="1" outlineLevel="1" x14ac:dyDescent="0.45">
      <c r="D3141" s="750"/>
      <c r="E3141" s="743">
        <v>2013</v>
      </c>
      <c r="F3141" s="744"/>
      <c r="G3141" s="744"/>
      <c r="H3141" s="745"/>
      <c r="I3141" s="63">
        <v>0</v>
      </c>
      <c r="J3141" s="64">
        <v>0</v>
      </c>
    </row>
    <row r="3142" spans="4:10" ht="16.5" hidden="1" customHeight="1" outlineLevel="1" x14ac:dyDescent="0.45">
      <c r="D3142" s="750"/>
      <c r="E3142" s="743">
        <v>2014</v>
      </c>
      <c r="F3142" s="744"/>
      <c r="G3142" s="744"/>
      <c r="H3142" s="745"/>
      <c r="I3142" s="63">
        <v>0</v>
      </c>
      <c r="J3142" s="64">
        <v>0</v>
      </c>
    </row>
    <row r="3143" spans="4:10" ht="16.5" hidden="1" customHeight="1" outlineLevel="1" x14ac:dyDescent="0.45">
      <c r="D3143" s="750"/>
      <c r="E3143" s="743">
        <v>2015</v>
      </c>
      <c r="F3143" s="744"/>
      <c r="G3143" s="744"/>
      <c r="H3143" s="745"/>
      <c r="I3143" s="63">
        <v>0</v>
      </c>
      <c r="J3143" s="64">
        <v>0</v>
      </c>
    </row>
    <row r="3144" spans="4:10" ht="16.5" hidden="1" customHeight="1" outlineLevel="1" x14ac:dyDescent="0.45">
      <c r="D3144" s="750"/>
      <c r="E3144" s="743">
        <v>2016</v>
      </c>
      <c r="F3144" s="744"/>
      <c r="G3144" s="744"/>
      <c r="H3144" s="745"/>
      <c r="I3144" s="63">
        <v>0</v>
      </c>
      <c r="J3144" s="64">
        <v>0</v>
      </c>
    </row>
    <row r="3145" spans="4:10" ht="16.5" hidden="1" customHeight="1" outlineLevel="1" x14ac:dyDescent="0.45">
      <c r="D3145" s="751"/>
      <c r="E3145" s="746" t="s">
        <v>145</v>
      </c>
      <c r="F3145" s="747"/>
      <c r="G3145" s="747"/>
      <c r="H3145" s="748"/>
      <c r="I3145" s="58">
        <v>37189</v>
      </c>
      <c r="J3145" s="58">
        <v>37189</v>
      </c>
    </row>
    <row r="3146" spans="4:10" ht="16.5" hidden="1" customHeight="1" outlineLevel="1" x14ac:dyDescent="0.45">
      <c r="D3146" s="743">
        <v>1991</v>
      </c>
      <c r="E3146" s="744"/>
      <c r="F3146" s="744"/>
      <c r="G3146" s="744"/>
      <c r="H3146" s="745"/>
      <c r="I3146" s="63">
        <v>0</v>
      </c>
      <c r="J3146" s="63">
        <v>0</v>
      </c>
    </row>
    <row r="3147" spans="4:10" ht="16.5" hidden="1" customHeight="1" outlineLevel="1" x14ac:dyDescent="0.45">
      <c r="D3147" s="743">
        <v>1992</v>
      </c>
      <c r="E3147" s="744"/>
      <c r="F3147" s="744"/>
      <c r="G3147" s="744"/>
      <c r="H3147" s="745"/>
      <c r="I3147" s="63">
        <v>0</v>
      </c>
      <c r="J3147" s="63">
        <v>0</v>
      </c>
    </row>
    <row r="3148" spans="4:10" ht="16.5" hidden="1" customHeight="1" outlineLevel="1" x14ac:dyDescent="0.45">
      <c r="D3148" s="743">
        <v>1993</v>
      </c>
      <c r="E3148" s="744"/>
      <c r="F3148" s="744"/>
      <c r="G3148" s="744"/>
      <c r="H3148" s="745"/>
      <c r="I3148" s="63">
        <v>0</v>
      </c>
      <c r="J3148" s="63">
        <v>0</v>
      </c>
    </row>
    <row r="3149" spans="4:10" ht="16.5" hidden="1" customHeight="1" outlineLevel="1" x14ac:dyDescent="0.45">
      <c r="D3149" s="743">
        <v>1994</v>
      </c>
      <c r="E3149" s="744"/>
      <c r="F3149" s="744"/>
      <c r="G3149" s="744"/>
      <c r="H3149" s="745"/>
      <c r="I3149" s="60">
        <v>1122</v>
      </c>
      <c r="J3149" s="60">
        <v>1122</v>
      </c>
    </row>
    <row r="3150" spans="4:10" ht="16.5" hidden="1" customHeight="1" outlineLevel="1" x14ac:dyDescent="0.45">
      <c r="D3150" s="743">
        <v>1995</v>
      </c>
      <c r="E3150" s="744"/>
      <c r="F3150" s="744"/>
      <c r="G3150" s="744"/>
      <c r="H3150" s="745"/>
      <c r="I3150" s="60">
        <v>3444</v>
      </c>
      <c r="J3150" s="60">
        <v>3444</v>
      </c>
    </row>
    <row r="3151" spans="4:10" ht="16.5" hidden="1" customHeight="1" outlineLevel="1" x14ac:dyDescent="0.45">
      <c r="D3151" s="743">
        <v>1996</v>
      </c>
      <c r="E3151" s="744"/>
      <c r="F3151" s="744"/>
      <c r="G3151" s="744"/>
      <c r="H3151" s="745"/>
      <c r="I3151" s="60">
        <v>2804</v>
      </c>
      <c r="J3151" s="60">
        <v>2804</v>
      </c>
    </row>
    <row r="3152" spans="4:10" ht="16.5" hidden="1" customHeight="1" outlineLevel="1" x14ac:dyDescent="0.45">
      <c r="D3152" s="743">
        <v>1997</v>
      </c>
      <c r="E3152" s="744"/>
      <c r="F3152" s="744"/>
      <c r="G3152" s="744"/>
      <c r="H3152" s="745"/>
      <c r="I3152" s="60">
        <v>2981</v>
      </c>
      <c r="J3152" s="60">
        <v>2981</v>
      </c>
    </row>
    <row r="3153" spans="4:10" ht="16.5" hidden="1" customHeight="1" outlineLevel="1" x14ac:dyDescent="0.45">
      <c r="D3153" s="743">
        <v>1998</v>
      </c>
      <c r="E3153" s="744"/>
      <c r="F3153" s="744"/>
      <c r="G3153" s="744"/>
      <c r="H3153" s="745"/>
      <c r="I3153" s="63">
        <v>994</v>
      </c>
      <c r="J3153" s="63">
        <v>994</v>
      </c>
    </row>
    <row r="3154" spans="4:10" ht="16.5" hidden="1" customHeight="1" outlineLevel="1" x14ac:dyDescent="0.45">
      <c r="D3154" s="743">
        <v>1999</v>
      </c>
      <c r="E3154" s="744"/>
      <c r="F3154" s="744"/>
      <c r="G3154" s="744"/>
      <c r="H3154" s="745"/>
      <c r="I3154" s="60">
        <v>9901</v>
      </c>
      <c r="J3154" s="60">
        <v>9901</v>
      </c>
    </row>
    <row r="3155" spans="4:10" ht="16.5" hidden="1" customHeight="1" outlineLevel="1" x14ac:dyDescent="0.45">
      <c r="D3155" s="743">
        <v>2000</v>
      </c>
      <c r="E3155" s="744"/>
      <c r="F3155" s="744"/>
      <c r="G3155" s="744"/>
      <c r="H3155" s="745"/>
      <c r="I3155" s="60">
        <v>15943</v>
      </c>
      <c r="J3155" s="60">
        <v>15943</v>
      </c>
    </row>
    <row r="3156" spans="4:10" ht="16.5" hidden="1" customHeight="1" outlineLevel="1" x14ac:dyDescent="0.45">
      <c r="D3156" s="743">
        <v>2001</v>
      </c>
      <c r="E3156" s="744"/>
      <c r="F3156" s="744"/>
      <c r="G3156" s="744"/>
      <c r="H3156" s="745"/>
      <c r="I3156" s="63">
        <v>0</v>
      </c>
      <c r="J3156" s="63">
        <v>0</v>
      </c>
    </row>
    <row r="3157" spans="4:10" ht="16.5" hidden="1" customHeight="1" outlineLevel="1" x14ac:dyDescent="0.45">
      <c r="D3157" s="743">
        <v>2002</v>
      </c>
      <c r="E3157" s="744"/>
      <c r="F3157" s="744"/>
      <c r="G3157" s="744"/>
      <c r="H3157" s="745"/>
      <c r="I3157" s="63">
        <v>0</v>
      </c>
      <c r="J3157" s="63">
        <v>0</v>
      </c>
    </row>
    <row r="3158" spans="4:10" ht="16.5" hidden="1" customHeight="1" outlineLevel="1" x14ac:dyDescent="0.45">
      <c r="D3158" s="743">
        <v>2003</v>
      </c>
      <c r="E3158" s="744"/>
      <c r="F3158" s="744"/>
      <c r="G3158" s="744"/>
      <c r="H3158" s="745"/>
      <c r="I3158" s="63">
        <v>0</v>
      </c>
      <c r="J3158" s="63">
        <v>0</v>
      </c>
    </row>
    <row r="3159" spans="4:10" ht="16.5" hidden="1" customHeight="1" outlineLevel="1" x14ac:dyDescent="0.45">
      <c r="D3159" s="743">
        <v>2004</v>
      </c>
      <c r="E3159" s="744"/>
      <c r="F3159" s="744"/>
      <c r="G3159" s="744"/>
      <c r="H3159" s="745"/>
      <c r="I3159" s="63">
        <v>0</v>
      </c>
      <c r="J3159" s="63">
        <v>0</v>
      </c>
    </row>
    <row r="3160" spans="4:10" ht="16.5" hidden="1" customHeight="1" outlineLevel="1" x14ac:dyDescent="0.45">
      <c r="D3160" s="743">
        <v>2005</v>
      </c>
      <c r="E3160" s="744"/>
      <c r="F3160" s="744"/>
      <c r="G3160" s="744"/>
      <c r="H3160" s="745"/>
      <c r="I3160" s="63">
        <v>0</v>
      </c>
      <c r="J3160" s="63">
        <v>0</v>
      </c>
    </row>
    <row r="3161" spans="4:10" ht="16.5" hidden="1" customHeight="1" outlineLevel="1" x14ac:dyDescent="0.45">
      <c r="D3161" s="743">
        <v>2006</v>
      </c>
      <c r="E3161" s="744"/>
      <c r="F3161" s="744"/>
      <c r="G3161" s="744"/>
      <c r="H3161" s="745"/>
      <c r="I3161" s="63">
        <v>0</v>
      </c>
      <c r="J3161" s="63">
        <v>0</v>
      </c>
    </row>
    <row r="3162" spans="4:10" ht="16.5" hidden="1" customHeight="1" outlineLevel="1" x14ac:dyDescent="0.45">
      <c r="D3162" s="743">
        <v>2007</v>
      </c>
      <c r="E3162" s="744"/>
      <c r="F3162" s="744"/>
      <c r="G3162" s="744"/>
      <c r="H3162" s="745"/>
      <c r="I3162" s="63">
        <v>0</v>
      </c>
      <c r="J3162" s="63">
        <v>0</v>
      </c>
    </row>
    <row r="3163" spans="4:10" ht="16.5" hidden="1" customHeight="1" outlineLevel="1" x14ac:dyDescent="0.45">
      <c r="D3163" s="743">
        <v>2008</v>
      </c>
      <c r="E3163" s="744"/>
      <c r="F3163" s="744"/>
      <c r="G3163" s="744"/>
      <c r="H3163" s="745"/>
      <c r="I3163" s="63">
        <v>0</v>
      </c>
      <c r="J3163" s="63">
        <v>0</v>
      </c>
    </row>
    <row r="3164" spans="4:10" ht="16.5" hidden="1" customHeight="1" outlineLevel="1" x14ac:dyDescent="0.45">
      <c r="D3164" s="743">
        <v>2009</v>
      </c>
      <c r="E3164" s="744"/>
      <c r="F3164" s="744"/>
      <c r="G3164" s="744"/>
      <c r="H3164" s="745"/>
      <c r="I3164" s="63">
        <v>0</v>
      </c>
      <c r="J3164" s="63">
        <v>0</v>
      </c>
    </row>
    <row r="3165" spans="4:10" ht="16.5" hidden="1" customHeight="1" outlineLevel="1" x14ac:dyDescent="0.45">
      <c r="D3165" s="743">
        <v>2010</v>
      </c>
      <c r="E3165" s="744"/>
      <c r="F3165" s="744"/>
      <c r="G3165" s="744"/>
      <c r="H3165" s="745"/>
      <c r="I3165" s="63">
        <v>0</v>
      </c>
      <c r="J3165" s="63">
        <v>0</v>
      </c>
    </row>
    <row r="3166" spans="4:10" ht="16.5" hidden="1" customHeight="1" outlineLevel="1" x14ac:dyDescent="0.45">
      <c r="D3166" s="743">
        <v>2011</v>
      </c>
      <c r="E3166" s="744"/>
      <c r="F3166" s="744"/>
      <c r="G3166" s="744"/>
      <c r="H3166" s="745"/>
      <c r="I3166" s="63">
        <v>0</v>
      </c>
      <c r="J3166" s="63">
        <v>0</v>
      </c>
    </row>
    <row r="3167" spans="4:10" ht="16.5" hidden="1" customHeight="1" outlineLevel="1" x14ac:dyDescent="0.45">
      <c r="D3167" s="743">
        <v>2012</v>
      </c>
      <c r="E3167" s="744"/>
      <c r="F3167" s="744"/>
      <c r="G3167" s="744"/>
      <c r="H3167" s="745"/>
      <c r="I3167" s="63">
        <v>0</v>
      </c>
      <c r="J3167" s="63">
        <v>0</v>
      </c>
    </row>
    <row r="3168" spans="4:10" ht="16.5" hidden="1" customHeight="1" outlineLevel="1" x14ac:dyDescent="0.45">
      <c r="D3168" s="743">
        <v>2013</v>
      </c>
      <c r="E3168" s="744"/>
      <c r="F3168" s="744"/>
      <c r="G3168" s="744"/>
      <c r="H3168" s="745"/>
      <c r="I3168" s="63">
        <v>0</v>
      </c>
      <c r="J3168" s="63">
        <v>0</v>
      </c>
    </row>
    <row r="3169" spans="4:10" ht="16.5" hidden="1" customHeight="1" outlineLevel="1" x14ac:dyDescent="0.45">
      <c r="D3169" s="743">
        <v>2014</v>
      </c>
      <c r="E3169" s="744"/>
      <c r="F3169" s="744"/>
      <c r="G3169" s="744"/>
      <c r="H3169" s="745"/>
      <c r="I3169" s="63">
        <v>0</v>
      </c>
      <c r="J3169" s="63">
        <v>0</v>
      </c>
    </row>
    <row r="3170" spans="4:10" ht="16.5" hidden="1" customHeight="1" outlineLevel="1" x14ac:dyDescent="0.45">
      <c r="D3170" s="743">
        <v>2015</v>
      </c>
      <c r="E3170" s="744"/>
      <c r="F3170" s="744"/>
      <c r="G3170" s="744"/>
      <c r="H3170" s="745"/>
      <c r="I3170" s="63">
        <v>0</v>
      </c>
      <c r="J3170" s="63">
        <v>0</v>
      </c>
    </row>
    <row r="3171" spans="4:10" ht="16.5" hidden="1" customHeight="1" outlineLevel="1" x14ac:dyDescent="0.45">
      <c r="D3171" s="743">
        <v>2016</v>
      </c>
      <c r="E3171" s="744"/>
      <c r="F3171" s="744"/>
      <c r="G3171" s="744"/>
      <c r="H3171" s="745"/>
      <c r="I3171" s="63">
        <v>0</v>
      </c>
      <c r="J3171" s="63">
        <v>0</v>
      </c>
    </row>
    <row r="3172" spans="4:10" ht="16.5" hidden="1" customHeight="1" outlineLevel="1" x14ac:dyDescent="0.45">
      <c r="D3172" s="746" t="s">
        <v>145</v>
      </c>
      <c r="E3172" s="747"/>
      <c r="F3172" s="747"/>
      <c r="G3172" s="747"/>
      <c r="H3172" s="748"/>
      <c r="I3172" s="58">
        <v>37189</v>
      </c>
      <c r="J3172" s="58">
        <v>37189</v>
      </c>
    </row>
    <row r="3173" spans="4:10" hidden="1" outlineLevel="1" x14ac:dyDescent="0.45">
      <c r="D3173" s="749" t="s">
        <v>160</v>
      </c>
      <c r="E3173" s="749" t="s">
        <v>140</v>
      </c>
      <c r="F3173" s="749" t="s">
        <v>141</v>
      </c>
      <c r="G3173" s="749" t="s">
        <v>475</v>
      </c>
      <c r="H3173" s="56">
        <v>2002</v>
      </c>
      <c r="I3173" s="57">
        <v>16815</v>
      </c>
      <c r="J3173" s="57">
        <v>16815</v>
      </c>
    </row>
    <row r="3174" spans="4:10" hidden="1" outlineLevel="1" x14ac:dyDescent="0.45">
      <c r="D3174" s="750"/>
      <c r="E3174" s="750"/>
      <c r="F3174" s="750"/>
      <c r="G3174" s="750"/>
      <c r="H3174" s="56">
        <v>2003</v>
      </c>
      <c r="I3174" s="57">
        <v>32631</v>
      </c>
      <c r="J3174" s="57">
        <v>32631</v>
      </c>
    </row>
    <row r="3175" spans="4:10" hidden="1" outlineLevel="1" x14ac:dyDescent="0.45">
      <c r="D3175" s="750"/>
      <c r="E3175" s="750"/>
      <c r="F3175" s="750"/>
      <c r="G3175" s="750"/>
      <c r="H3175" s="56">
        <v>2004</v>
      </c>
      <c r="I3175" s="57">
        <v>19481</v>
      </c>
      <c r="J3175" s="57">
        <v>19481</v>
      </c>
    </row>
    <row r="3176" spans="4:10" hidden="1" outlineLevel="1" x14ac:dyDescent="0.45">
      <c r="D3176" s="750"/>
      <c r="E3176" s="750"/>
      <c r="F3176" s="750"/>
      <c r="G3176" s="750"/>
      <c r="H3176" s="56">
        <v>2005</v>
      </c>
      <c r="I3176" s="57">
        <v>30081</v>
      </c>
      <c r="J3176" s="57">
        <v>30081</v>
      </c>
    </row>
    <row r="3177" spans="4:10" hidden="1" outlineLevel="1" x14ac:dyDescent="0.45">
      <c r="D3177" s="750"/>
      <c r="E3177" s="750"/>
      <c r="F3177" s="750"/>
      <c r="G3177" s="750"/>
      <c r="H3177" s="56">
        <v>2006</v>
      </c>
      <c r="I3177" s="57">
        <v>71826</v>
      </c>
      <c r="J3177" s="57">
        <v>71826</v>
      </c>
    </row>
    <row r="3178" spans="4:10" hidden="1" outlineLevel="1" x14ac:dyDescent="0.45">
      <c r="D3178" s="750"/>
      <c r="E3178" s="750"/>
      <c r="F3178" s="750"/>
      <c r="G3178" s="750"/>
      <c r="H3178" s="56">
        <v>2007</v>
      </c>
      <c r="I3178" s="57">
        <v>82264</v>
      </c>
      <c r="J3178" s="57">
        <v>82264</v>
      </c>
    </row>
    <row r="3179" spans="4:10" hidden="1" outlineLevel="1" x14ac:dyDescent="0.45">
      <c r="D3179" s="750"/>
      <c r="E3179" s="750"/>
      <c r="F3179" s="750"/>
      <c r="G3179" s="750"/>
      <c r="H3179" s="56">
        <v>2008</v>
      </c>
      <c r="I3179" s="57">
        <v>65797</v>
      </c>
      <c r="J3179" s="57">
        <v>65797</v>
      </c>
    </row>
    <row r="3180" spans="4:10" hidden="1" outlineLevel="1" x14ac:dyDescent="0.45">
      <c r="D3180" s="750"/>
      <c r="E3180" s="750"/>
      <c r="F3180" s="750"/>
      <c r="G3180" s="750"/>
      <c r="H3180" s="56">
        <v>2009</v>
      </c>
      <c r="I3180" s="57">
        <v>79897</v>
      </c>
      <c r="J3180" s="57">
        <v>79897</v>
      </c>
    </row>
    <row r="3181" spans="4:10" hidden="1" outlineLevel="1" x14ac:dyDescent="0.45">
      <c r="D3181" s="750"/>
      <c r="E3181" s="750"/>
      <c r="F3181" s="750"/>
      <c r="G3181" s="750"/>
      <c r="H3181" s="56">
        <v>2010</v>
      </c>
      <c r="I3181" s="57">
        <v>122657</v>
      </c>
      <c r="J3181" s="57">
        <v>122657</v>
      </c>
    </row>
    <row r="3182" spans="4:10" hidden="1" outlineLevel="1" x14ac:dyDescent="0.45">
      <c r="D3182" s="750"/>
      <c r="E3182" s="750"/>
      <c r="F3182" s="750"/>
      <c r="G3182" s="750"/>
      <c r="H3182" s="56">
        <v>2011</v>
      </c>
      <c r="I3182" s="57">
        <v>88564</v>
      </c>
      <c r="J3182" s="57">
        <v>88564</v>
      </c>
    </row>
    <row r="3183" spans="4:10" hidden="1" outlineLevel="1" x14ac:dyDescent="0.45">
      <c r="D3183" s="750"/>
      <c r="E3183" s="750"/>
      <c r="F3183" s="750"/>
      <c r="G3183" s="750"/>
      <c r="H3183" s="56">
        <v>2012</v>
      </c>
      <c r="I3183" s="57">
        <v>49001</v>
      </c>
      <c r="J3183" s="57">
        <v>49001</v>
      </c>
    </row>
    <row r="3184" spans="4:10" hidden="1" outlineLevel="1" x14ac:dyDescent="0.45">
      <c r="D3184" s="750"/>
      <c r="E3184" s="750"/>
      <c r="F3184" s="750"/>
      <c r="G3184" s="750"/>
      <c r="H3184" s="56">
        <v>2013</v>
      </c>
      <c r="I3184" s="57">
        <v>31425</v>
      </c>
      <c r="J3184" s="57">
        <v>31425</v>
      </c>
    </row>
    <row r="3185" spans="4:10" hidden="1" outlineLevel="1" x14ac:dyDescent="0.45">
      <c r="D3185" s="750"/>
      <c r="E3185" s="750"/>
      <c r="F3185" s="750"/>
      <c r="G3185" s="750"/>
      <c r="H3185" s="56">
        <v>2014</v>
      </c>
      <c r="I3185" s="57">
        <v>33857</v>
      </c>
      <c r="J3185" s="57">
        <v>33857</v>
      </c>
    </row>
    <row r="3186" spans="4:10" hidden="1" outlineLevel="1" x14ac:dyDescent="0.45">
      <c r="D3186" s="750"/>
      <c r="E3186" s="750"/>
      <c r="F3186" s="750"/>
      <c r="G3186" s="750"/>
      <c r="H3186" s="56">
        <v>2015</v>
      </c>
      <c r="I3186" s="57">
        <v>25850</v>
      </c>
      <c r="J3186" s="57">
        <v>25850</v>
      </c>
    </row>
    <row r="3187" spans="4:10" hidden="1" outlineLevel="1" x14ac:dyDescent="0.45">
      <c r="D3187" s="750"/>
      <c r="E3187" s="750"/>
      <c r="F3187" s="750"/>
      <c r="G3187" s="751"/>
      <c r="H3187" s="56">
        <v>2016</v>
      </c>
      <c r="I3187" s="57">
        <v>6256</v>
      </c>
      <c r="J3187" s="57">
        <v>6256</v>
      </c>
    </row>
    <row r="3188" spans="4:10" ht="16.5" hidden="1" customHeight="1" outlineLevel="1" x14ac:dyDescent="0.45">
      <c r="D3188" s="750"/>
      <c r="E3188" s="750"/>
      <c r="F3188" s="750"/>
      <c r="G3188" s="746" t="s">
        <v>142</v>
      </c>
      <c r="H3188" s="748"/>
      <c r="I3188" s="58">
        <v>756402</v>
      </c>
      <c r="J3188" s="58">
        <v>756402</v>
      </c>
    </row>
    <row r="3189" spans="4:10" hidden="1" outlineLevel="1" x14ac:dyDescent="0.45">
      <c r="D3189" s="750"/>
      <c r="E3189" s="750"/>
      <c r="F3189" s="750"/>
      <c r="G3189" s="749" t="s">
        <v>476</v>
      </c>
      <c r="H3189" s="56">
        <v>1998</v>
      </c>
      <c r="I3189" s="57">
        <v>37510</v>
      </c>
      <c r="J3189" s="57">
        <v>37510</v>
      </c>
    </row>
    <row r="3190" spans="4:10" hidden="1" outlineLevel="1" x14ac:dyDescent="0.45">
      <c r="D3190" s="750"/>
      <c r="E3190" s="750"/>
      <c r="F3190" s="750"/>
      <c r="G3190" s="750"/>
      <c r="H3190" s="56">
        <v>1999</v>
      </c>
      <c r="I3190" s="57">
        <v>5921</v>
      </c>
      <c r="J3190" s="57">
        <v>5921</v>
      </c>
    </row>
    <row r="3191" spans="4:10" hidden="1" outlineLevel="1" x14ac:dyDescent="0.45">
      <c r="D3191" s="750"/>
      <c r="E3191" s="750"/>
      <c r="F3191" s="750"/>
      <c r="G3191" s="750"/>
      <c r="H3191" s="56">
        <v>2000</v>
      </c>
      <c r="I3191" s="57">
        <v>25998</v>
      </c>
      <c r="J3191" s="57">
        <v>25998</v>
      </c>
    </row>
    <row r="3192" spans="4:10" hidden="1" outlineLevel="1" x14ac:dyDescent="0.45">
      <c r="D3192" s="750"/>
      <c r="E3192" s="750"/>
      <c r="F3192" s="750"/>
      <c r="G3192" s="750"/>
      <c r="H3192" s="56">
        <v>2001</v>
      </c>
      <c r="I3192" s="57">
        <v>61588</v>
      </c>
      <c r="J3192" s="57">
        <v>61588</v>
      </c>
    </row>
    <row r="3193" spans="4:10" hidden="1" outlineLevel="1" x14ac:dyDescent="0.45">
      <c r="D3193" s="750"/>
      <c r="E3193" s="750"/>
      <c r="F3193" s="750"/>
      <c r="G3193" s="750"/>
      <c r="H3193" s="56">
        <v>2002</v>
      </c>
      <c r="I3193" s="57">
        <v>88127</v>
      </c>
      <c r="J3193" s="57">
        <v>88127</v>
      </c>
    </row>
    <row r="3194" spans="4:10" hidden="1" outlineLevel="1" x14ac:dyDescent="0.45">
      <c r="D3194" s="750"/>
      <c r="E3194" s="750"/>
      <c r="F3194" s="750"/>
      <c r="G3194" s="750"/>
      <c r="H3194" s="56">
        <v>2003</v>
      </c>
      <c r="I3194" s="57">
        <v>75986</v>
      </c>
      <c r="J3194" s="57">
        <v>75986</v>
      </c>
    </row>
    <row r="3195" spans="4:10" hidden="1" outlineLevel="1" x14ac:dyDescent="0.45">
      <c r="D3195" s="750"/>
      <c r="E3195" s="750"/>
      <c r="F3195" s="750"/>
      <c r="G3195" s="750"/>
      <c r="H3195" s="56">
        <v>2004</v>
      </c>
      <c r="I3195" s="57">
        <v>51482</v>
      </c>
      <c r="J3195" s="57">
        <v>51482</v>
      </c>
    </row>
    <row r="3196" spans="4:10" hidden="1" outlineLevel="1" x14ac:dyDescent="0.45">
      <c r="D3196" s="750"/>
      <c r="E3196" s="750"/>
      <c r="F3196" s="750"/>
      <c r="G3196" s="750"/>
      <c r="H3196" s="56">
        <v>2005</v>
      </c>
      <c r="I3196" s="57">
        <v>63272</v>
      </c>
      <c r="J3196" s="57">
        <v>63272</v>
      </c>
    </row>
    <row r="3197" spans="4:10" hidden="1" outlineLevel="1" x14ac:dyDescent="0.45">
      <c r="D3197" s="750"/>
      <c r="E3197" s="750"/>
      <c r="F3197" s="750"/>
      <c r="G3197" s="750"/>
      <c r="H3197" s="56">
        <v>2006</v>
      </c>
      <c r="I3197" s="57">
        <v>71738</v>
      </c>
      <c r="J3197" s="57">
        <v>71738</v>
      </c>
    </row>
    <row r="3198" spans="4:10" hidden="1" outlineLevel="1" x14ac:dyDescent="0.45">
      <c r="D3198" s="750"/>
      <c r="E3198" s="750"/>
      <c r="F3198" s="750"/>
      <c r="G3198" s="750"/>
      <c r="H3198" s="56">
        <v>2007</v>
      </c>
      <c r="I3198" s="57">
        <v>76051</v>
      </c>
      <c r="J3198" s="57">
        <v>76051</v>
      </c>
    </row>
    <row r="3199" spans="4:10" hidden="1" outlineLevel="1" x14ac:dyDescent="0.45">
      <c r="D3199" s="750"/>
      <c r="E3199" s="750"/>
      <c r="F3199" s="750"/>
      <c r="G3199" s="750"/>
      <c r="H3199" s="56">
        <v>2008</v>
      </c>
      <c r="I3199" s="57">
        <v>52778</v>
      </c>
      <c r="J3199" s="57">
        <v>52778</v>
      </c>
    </row>
    <row r="3200" spans="4:10" hidden="1" outlineLevel="1" x14ac:dyDescent="0.45">
      <c r="D3200" s="750"/>
      <c r="E3200" s="750"/>
      <c r="F3200" s="750"/>
      <c r="G3200" s="750"/>
      <c r="H3200" s="56">
        <v>2009</v>
      </c>
      <c r="I3200" s="57">
        <v>62550</v>
      </c>
      <c r="J3200" s="57">
        <v>62550</v>
      </c>
    </row>
    <row r="3201" spans="4:10" hidden="1" outlineLevel="1" x14ac:dyDescent="0.45">
      <c r="D3201" s="750"/>
      <c r="E3201" s="750"/>
      <c r="F3201" s="750"/>
      <c r="G3201" s="750"/>
      <c r="H3201" s="56">
        <v>2010</v>
      </c>
      <c r="I3201" s="57">
        <v>89166</v>
      </c>
      <c r="J3201" s="57">
        <v>89166</v>
      </c>
    </row>
    <row r="3202" spans="4:10" hidden="1" outlineLevel="1" x14ac:dyDescent="0.45">
      <c r="D3202" s="750"/>
      <c r="E3202" s="750"/>
      <c r="F3202" s="750"/>
      <c r="G3202" s="750"/>
      <c r="H3202" s="56">
        <v>2011</v>
      </c>
      <c r="I3202" s="57">
        <v>75036</v>
      </c>
      <c r="J3202" s="57">
        <v>75036</v>
      </c>
    </row>
    <row r="3203" spans="4:10" hidden="1" outlineLevel="1" x14ac:dyDescent="0.45">
      <c r="D3203" s="750"/>
      <c r="E3203" s="750"/>
      <c r="F3203" s="750"/>
      <c r="G3203" s="750"/>
      <c r="H3203" s="56">
        <v>2012</v>
      </c>
      <c r="I3203" s="57">
        <v>47163</v>
      </c>
      <c r="J3203" s="57">
        <v>47163</v>
      </c>
    </row>
    <row r="3204" spans="4:10" hidden="1" outlineLevel="1" x14ac:dyDescent="0.45">
      <c r="D3204" s="750"/>
      <c r="E3204" s="750"/>
      <c r="F3204" s="750"/>
      <c r="G3204" s="750"/>
      <c r="H3204" s="56">
        <v>2013</v>
      </c>
      <c r="I3204" s="57">
        <v>44767</v>
      </c>
      <c r="J3204" s="57">
        <v>44767</v>
      </c>
    </row>
    <row r="3205" spans="4:10" hidden="1" outlineLevel="1" x14ac:dyDescent="0.45">
      <c r="D3205" s="750"/>
      <c r="E3205" s="750"/>
      <c r="F3205" s="750"/>
      <c r="G3205" s="750"/>
      <c r="H3205" s="56">
        <v>2014</v>
      </c>
      <c r="I3205" s="57">
        <v>31636</v>
      </c>
      <c r="J3205" s="57">
        <v>31636</v>
      </c>
    </row>
    <row r="3206" spans="4:10" hidden="1" outlineLevel="1" x14ac:dyDescent="0.45">
      <c r="D3206" s="750"/>
      <c r="E3206" s="750"/>
      <c r="F3206" s="750"/>
      <c r="G3206" s="750"/>
      <c r="H3206" s="56">
        <v>2015</v>
      </c>
      <c r="I3206" s="57">
        <v>29199</v>
      </c>
      <c r="J3206" s="57">
        <v>29199</v>
      </c>
    </row>
    <row r="3207" spans="4:10" hidden="1" outlineLevel="1" x14ac:dyDescent="0.45">
      <c r="D3207" s="750"/>
      <c r="E3207" s="750"/>
      <c r="F3207" s="750"/>
      <c r="G3207" s="751"/>
      <c r="H3207" s="56">
        <v>2016</v>
      </c>
      <c r="I3207" s="57">
        <v>19635</v>
      </c>
      <c r="J3207" s="57">
        <v>19635</v>
      </c>
    </row>
    <row r="3208" spans="4:10" ht="16.5" hidden="1" customHeight="1" outlineLevel="1" x14ac:dyDescent="0.45">
      <c r="D3208" s="750"/>
      <c r="E3208" s="750"/>
      <c r="F3208" s="750"/>
      <c r="G3208" s="746" t="s">
        <v>142</v>
      </c>
      <c r="H3208" s="748"/>
      <c r="I3208" s="58">
        <v>1009603</v>
      </c>
      <c r="J3208" s="58">
        <v>1009603</v>
      </c>
    </row>
    <row r="3209" spans="4:10" hidden="1" outlineLevel="1" x14ac:dyDescent="0.45">
      <c r="D3209" s="750"/>
      <c r="E3209" s="750"/>
      <c r="F3209" s="750"/>
      <c r="G3209" s="749" t="s">
        <v>477</v>
      </c>
      <c r="H3209" s="56">
        <v>1998</v>
      </c>
      <c r="I3209" s="57">
        <v>4083</v>
      </c>
      <c r="J3209" s="57">
        <v>4083</v>
      </c>
    </row>
    <row r="3210" spans="4:10" hidden="1" outlineLevel="1" x14ac:dyDescent="0.45">
      <c r="D3210" s="750"/>
      <c r="E3210" s="750"/>
      <c r="F3210" s="750"/>
      <c r="G3210" s="750"/>
      <c r="H3210" s="56">
        <v>1999</v>
      </c>
      <c r="I3210" s="59">
        <v>441</v>
      </c>
      <c r="J3210" s="59">
        <v>441</v>
      </c>
    </row>
    <row r="3211" spans="4:10" hidden="1" outlineLevel="1" x14ac:dyDescent="0.45">
      <c r="D3211" s="750"/>
      <c r="E3211" s="750"/>
      <c r="F3211" s="750"/>
      <c r="G3211" s="750"/>
      <c r="H3211" s="56">
        <v>2000</v>
      </c>
      <c r="I3211" s="57">
        <v>2789</v>
      </c>
      <c r="J3211" s="57">
        <v>2789</v>
      </c>
    </row>
    <row r="3212" spans="4:10" hidden="1" outlineLevel="1" x14ac:dyDescent="0.45">
      <c r="D3212" s="750"/>
      <c r="E3212" s="750"/>
      <c r="F3212" s="750"/>
      <c r="G3212" s="750"/>
      <c r="H3212" s="56">
        <v>2001</v>
      </c>
      <c r="I3212" s="57">
        <v>7091</v>
      </c>
      <c r="J3212" s="57">
        <v>7091</v>
      </c>
    </row>
    <row r="3213" spans="4:10" hidden="1" outlineLevel="1" x14ac:dyDescent="0.45">
      <c r="D3213" s="750"/>
      <c r="E3213" s="750"/>
      <c r="F3213" s="750"/>
      <c r="G3213" s="750"/>
      <c r="H3213" s="56">
        <v>2002</v>
      </c>
      <c r="I3213" s="57">
        <v>12021</v>
      </c>
      <c r="J3213" s="57">
        <v>12021</v>
      </c>
    </row>
    <row r="3214" spans="4:10" hidden="1" outlineLevel="1" x14ac:dyDescent="0.45">
      <c r="D3214" s="750"/>
      <c r="E3214" s="750"/>
      <c r="F3214" s="750"/>
      <c r="G3214" s="750"/>
      <c r="H3214" s="56">
        <v>2003</v>
      </c>
      <c r="I3214" s="57">
        <v>9012</v>
      </c>
      <c r="J3214" s="57">
        <v>9012</v>
      </c>
    </row>
    <row r="3215" spans="4:10" hidden="1" outlineLevel="1" x14ac:dyDescent="0.45">
      <c r="D3215" s="750"/>
      <c r="E3215" s="750"/>
      <c r="F3215" s="750"/>
      <c r="G3215" s="750"/>
      <c r="H3215" s="56">
        <v>2004</v>
      </c>
      <c r="I3215" s="57">
        <v>9943</v>
      </c>
      <c r="J3215" s="57">
        <v>9943</v>
      </c>
    </row>
    <row r="3216" spans="4:10" hidden="1" outlineLevel="1" x14ac:dyDescent="0.45">
      <c r="D3216" s="750"/>
      <c r="E3216" s="750"/>
      <c r="F3216" s="750"/>
      <c r="G3216" s="750"/>
      <c r="H3216" s="56">
        <v>2005</v>
      </c>
      <c r="I3216" s="57">
        <v>25085</v>
      </c>
      <c r="J3216" s="57">
        <v>25085</v>
      </c>
    </row>
    <row r="3217" spans="4:10" hidden="1" outlineLevel="1" x14ac:dyDescent="0.45">
      <c r="D3217" s="750"/>
      <c r="E3217" s="750"/>
      <c r="F3217" s="750"/>
      <c r="G3217" s="750"/>
      <c r="H3217" s="56">
        <v>2006</v>
      </c>
      <c r="I3217" s="57">
        <v>17857</v>
      </c>
      <c r="J3217" s="57">
        <v>17857</v>
      </c>
    </row>
    <row r="3218" spans="4:10" hidden="1" outlineLevel="1" x14ac:dyDescent="0.45">
      <c r="D3218" s="750"/>
      <c r="E3218" s="750"/>
      <c r="F3218" s="750"/>
      <c r="G3218" s="750"/>
      <c r="H3218" s="56">
        <v>2007</v>
      </c>
      <c r="I3218" s="57">
        <v>14545</v>
      </c>
      <c r="J3218" s="57">
        <v>14545</v>
      </c>
    </row>
    <row r="3219" spans="4:10" hidden="1" outlineLevel="1" x14ac:dyDescent="0.45">
      <c r="D3219" s="750"/>
      <c r="E3219" s="750"/>
      <c r="F3219" s="750"/>
      <c r="G3219" s="750"/>
      <c r="H3219" s="56">
        <v>2008</v>
      </c>
      <c r="I3219" s="57">
        <v>14280</v>
      </c>
      <c r="J3219" s="57">
        <v>14280</v>
      </c>
    </row>
    <row r="3220" spans="4:10" hidden="1" outlineLevel="1" x14ac:dyDescent="0.45">
      <c r="D3220" s="750"/>
      <c r="E3220" s="750"/>
      <c r="F3220" s="750"/>
      <c r="G3220" s="750"/>
      <c r="H3220" s="56">
        <v>2009</v>
      </c>
      <c r="I3220" s="57">
        <v>18651</v>
      </c>
      <c r="J3220" s="57">
        <v>18651</v>
      </c>
    </row>
    <row r="3221" spans="4:10" hidden="1" outlineLevel="1" x14ac:dyDescent="0.45">
      <c r="D3221" s="750"/>
      <c r="E3221" s="750"/>
      <c r="F3221" s="750"/>
      <c r="G3221" s="750"/>
      <c r="H3221" s="56">
        <v>2010</v>
      </c>
      <c r="I3221" s="57">
        <v>14697</v>
      </c>
      <c r="J3221" s="57">
        <v>14697</v>
      </c>
    </row>
    <row r="3222" spans="4:10" hidden="1" outlineLevel="1" x14ac:dyDescent="0.45">
      <c r="D3222" s="750"/>
      <c r="E3222" s="750"/>
      <c r="F3222" s="750"/>
      <c r="G3222" s="750"/>
      <c r="H3222" s="56">
        <v>2011</v>
      </c>
      <c r="I3222" s="57">
        <v>19412</v>
      </c>
      <c r="J3222" s="57">
        <v>19412</v>
      </c>
    </row>
    <row r="3223" spans="4:10" hidden="1" outlineLevel="1" x14ac:dyDescent="0.45">
      <c r="D3223" s="750"/>
      <c r="E3223" s="750"/>
      <c r="F3223" s="750"/>
      <c r="G3223" s="750"/>
      <c r="H3223" s="56">
        <v>2012</v>
      </c>
      <c r="I3223" s="57">
        <v>3849</v>
      </c>
      <c r="J3223" s="57">
        <v>3849</v>
      </c>
    </row>
    <row r="3224" spans="4:10" hidden="1" outlineLevel="1" x14ac:dyDescent="0.45">
      <c r="D3224" s="750"/>
      <c r="E3224" s="750"/>
      <c r="F3224" s="750"/>
      <c r="G3224" s="750"/>
      <c r="H3224" s="56">
        <v>2013</v>
      </c>
      <c r="I3224" s="57">
        <v>3759</v>
      </c>
      <c r="J3224" s="57">
        <v>3759</v>
      </c>
    </row>
    <row r="3225" spans="4:10" hidden="1" outlineLevel="1" x14ac:dyDescent="0.45">
      <c r="D3225" s="750"/>
      <c r="E3225" s="750"/>
      <c r="F3225" s="750"/>
      <c r="G3225" s="750"/>
      <c r="H3225" s="56">
        <v>2014</v>
      </c>
      <c r="I3225" s="57">
        <v>4993</v>
      </c>
      <c r="J3225" s="57">
        <v>4993</v>
      </c>
    </row>
    <row r="3226" spans="4:10" hidden="1" outlineLevel="1" x14ac:dyDescent="0.45">
      <c r="D3226" s="750"/>
      <c r="E3226" s="750"/>
      <c r="F3226" s="750"/>
      <c r="G3226" s="750"/>
      <c r="H3226" s="56">
        <v>2015</v>
      </c>
      <c r="I3226" s="57">
        <v>4054</v>
      </c>
      <c r="J3226" s="57">
        <v>4054</v>
      </c>
    </row>
    <row r="3227" spans="4:10" hidden="1" outlineLevel="1" x14ac:dyDescent="0.45">
      <c r="D3227" s="750"/>
      <c r="E3227" s="750"/>
      <c r="F3227" s="750"/>
      <c r="G3227" s="751"/>
      <c r="H3227" s="56">
        <v>2016</v>
      </c>
      <c r="I3227" s="59">
        <v>764</v>
      </c>
      <c r="J3227" s="59">
        <v>764</v>
      </c>
    </row>
    <row r="3228" spans="4:10" ht="16.5" hidden="1" customHeight="1" outlineLevel="1" x14ac:dyDescent="0.45">
      <c r="D3228" s="750"/>
      <c r="E3228" s="750"/>
      <c r="F3228" s="751"/>
      <c r="G3228" s="746" t="s">
        <v>142</v>
      </c>
      <c r="H3228" s="748"/>
      <c r="I3228" s="58">
        <v>187326</v>
      </c>
      <c r="J3228" s="58">
        <v>187326</v>
      </c>
    </row>
    <row r="3229" spans="4:10" ht="16.5" hidden="1" customHeight="1" outlineLevel="1" x14ac:dyDescent="0.45">
      <c r="D3229" s="750"/>
      <c r="E3229" s="750"/>
      <c r="F3229" s="743">
        <v>1991</v>
      </c>
      <c r="G3229" s="744"/>
      <c r="H3229" s="745"/>
      <c r="I3229" s="63">
        <v>0</v>
      </c>
      <c r="J3229" s="64">
        <v>0</v>
      </c>
    </row>
    <row r="3230" spans="4:10" ht="16.5" hidden="1" customHeight="1" outlineLevel="1" x14ac:dyDescent="0.45">
      <c r="D3230" s="750"/>
      <c r="E3230" s="750"/>
      <c r="F3230" s="743">
        <v>1992</v>
      </c>
      <c r="G3230" s="744"/>
      <c r="H3230" s="745"/>
      <c r="I3230" s="63">
        <v>0</v>
      </c>
      <c r="J3230" s="64">
        <v>0</v>
      </c>
    </row>
    <row r="3231" spans="4:10" ht="16.5" hidden="1" customHeight="1" outlineLevel="1" x14ac:dyDescent="0.45">
      <c r="D3231" s="750"/>
      <c r="E3231" s="750"/>
      <c r="F3231" s="743">
        <v>1993</v>
      </c>
      <c r="G3231" s="744"/>
      <c r="H3231" s="745"/>
      <c r="I3231" s="63">
        <v>0</v>
      </c>
      <c r="J3231" s="64">
        <v>0</v>
      </c>
    </row>
    <row r="3232" spans="4:10" ht="16.5" hidden="1" customHeight="1" outlineLevel="1" x14ac:dyDescent="0.45">
      <c r="D3232" s="750"/>
      <c r="E3232" s="750"/>
      <c r="F3232" s="743">
        <v>1994</v>
      </c>
      <c r="G3232" s="744"/>
      <c r="H3232" s="745"/>
      <c r="I3232" s="63">
        <v>0</v>
      </c>
      <c r="J3232" s="64">
        <v>0</v>
      </c>
    </row>
    <row r="3233" spans="4:10" ht="16.5" hidden="1" customHeight="1" outlineLevel="1" x14ac:dyDescent="0.45">
      <c r="D3233" s="750"/>
      <c r="E3233" s="750"/>
      <c r="F3233" s="743">
        <v>1995</v>
      </c>
      <c r="G3233" s="744"/>
      <c r="H3233" s="745"/>
      <c r="I3233" s="63">
        <v>0</v>
      </c>
      <c r="J3233" s="64">
        <v>0</v>
      </c>
    </row>
    <row r="3234" spans="4:10" ht="16.5" hidden="1" customHeight="1" outlineLevel="1" x14ac:dyDescent="0.45">
      <c r="D3234" s="750"/>
      <c r="E3234" s="750"/>
      <c r="F3234" s="743">
        <v>1996</v>
      </c>
      <c r="G3234" s="744"/>
      <c r="H3234" s="745"/>
      <c r="I3234" s="63">
        <v>0</v>
      </c>
      <c r="J3234" s="64">
        <v>0</v>
      </c>
    </row>
    <row r="3235" spans="4:10" ht="16.5" hidden="1" customHeight="1" outlineLevel="1" x14ac:dyDescent="0.45">
      <c r="D3235" s="750"/>
      <c r="E3235" s="750"/>
      <c r="F3235" s="743">
        <v>1997</v>
      </c>
      <c r="G3235" s="744"/>
      <c r="H3235" s="745"/>
      <c r="I3235" s="63">
        <v>0</v>
      </c>
      <c r="J3235" s="64">
        <v>0</v>
      </c>
    </row>
    <row r="3236" spans="4:10" ht="16.5" hidden="1" customHeight="1" outlineLevel="1" x14ac:dyDescent="0.45">
      <c r="D3236" s="750"/>
      <c r="E3236" s="750"/>
      <c r="F3236" s="743">
        <v>1998</v>
      </c>
      <c r="G3236" s="744"/>
      <c r="H3236" s="745"/>
      <c r="I3236" s="60">
        <v>41593</v>
      </c>
      <c r="J3236" s="61">
        <v>41593</v>
      </c>
    </row>
    <row r="3237" spans="4:10" ht="16.5" hidden="1" customHeight="1" outlineLevel="1" x14ac:dyDescent="0.45">
      <c r="D3237" s="750"/>
      <c r="E3237" s="750"/>
      <c r="F3237" s="743">
        <v>1999</v>
      </c>
      <c r="G3237" s="744"/>
      <c r="H3237" s="745"/>
      <c r="I3237" s="60">
        <v>6362</v>
      </c>
      <c r="J3237" s="61">
        <v>6362</v>
      </c>
    </row>
    <row r="3238" spans="4:10" ht="16.5" hidden="1" customHeight="1" outlineLevel="1" x14ac:dyDescent="0.45">
      <c r="D3238" s="750"/>
      <c r="E3238" s="750"/>
      <c r="F3238" s="743">
        <v>2000</v>
      </c>
      <c r="G3238" s="744"/>
      <c r="H3238" s="745"/>
      <c r="I3238" s="60">
        <v>28787</v>
      </c>
      <c r="J3238" s="61">
        <v>28787</v>
      </c>
    </row>
    <row r="3239" spans="4:10" ht="16.5" hidden="1" customHeight="1" outlineLevel="1" x14ac:dyDescent="0.45">
      <c r="D3239" s="750"/>
      <c r="E3239" s="750"/>
      <c r="F3239" s="743">
        <v>2001</v>
      </c>
      <c r="G3239" s="744"/>
      <c r="H3239" s="745"/>
      <c r="I3239" s="60">
        <v>68679</v>
      </c>
      <c r="J3239" s="61">
        <v>68679</v>
      </c>
    </row>
    <row r="3240" spans="4:10" ht="16.5" hidden="1" customHeight="1" outlineLevel="1" x14ac:dyDescent="0.45">
      <c r="D3240" s="750"/>
      <c r="E3240" s="750"/>
      <c r="F3240" s="743">
        <v>2002</v>
      </c>
      <c r="G3240" s="744"/>
      <c r="H3240" s="745"/>
      <c r="I3240" s="60">
        <v>116963</v>
      </c>
      <c r="J3240" s="61">
        <v>116963</v>
      </c>
    </row>
    <row r="3241" spans="4:10" ht="16.5" hidden="1" customHeight="1" outlineLevel="1" x14ac:dyDescent="0.45">
      <c r="D3241" s="750"/>
      <c r="E3241" s="750"/>
      <c r="F3241" s="743">
        <v>2003</v>
      </c>
      <c r="G3241" s="744"/>
      <c r="H3241" s="745"/>
      <c r="I3241" s="60">
        <v>117629</v>
      </c>
      <c r="J3241" s="61">
        <v>117629</v>
      </c>
    </row>
    <row r="3242" spans="4:10" ht="16.5" hidden="1" customHeight="1" outlineLevel="1" x14ac:dyDescent="0.45">
      <c r="D3242" s="750"/>
      <c r="E3242" s="750"/>
      <c r="F3242" s="743">
        <v>2004</v>
      </c>
      <c r="G3242" s="744"/>
      <c r="H3242" s="745"/>
      <c r="I3242" s="60">
        <v>80906</v>
      </c>
      <c r="J3242" s="61">
        <v>80906</v>
      </c>
    </row>
    <row r="3243" spans="4:10" ht="16.5" hidden="1" customHeight="1" outlineLevel="1" x14ac:dyDescent="0.45">
      <c r="D3243" s="750"/>
      <c r="E3243" s="750"/>
      <c r="F3243" s="743">
        <v>2005</v>
      </c>
      <c r="G3243" s="744"/>
      <c r="H3243" s="745"/>
      <c r="I3243" s="60">
        <v>118438</v>
      </c>
      <c r="J3243" s="61">
        <v>118438</v>
      </c>
    </row>
    <row r="3244" spans="4:10" ht="16.5" hidden="1" customHeight="1" outlineLevel="1" x14ac:dyDescent="0.45">
      <c r="D3244" s="750"/>
      <c r="E3244" s="750"/>
      <c r="F3244" s="743">
        <v>2006</v>
      </c>
      <c r="G3244" s="744"/>
      <c r="H3244" s="745"/>
      <c r="I3244" s="60">
        <v>161421</v>
      </c>
      <c r="J3244" s="61">
        <v>161421</v>
      </c>
    </row>
    <row r="3245" spans="4:10" ht="16.5" hidden="1" customHeight="1" outlineLevel="1" x14ac:dyDescent="0.45">
      <c r="D3245" s="750"/>
      <c r="E3245" s="750"/>
      <c r="F3245" s="743">
        <v>2007</v>
      </c>
      <c r="G3245" s="744"/>
      <c r="H3245" s="745"/>
      <c r="I3245" s="60">
        <v>172860</v>
      </c>
      <c r="J3245" s="61">
        <v>172860</v>
      </c>
    </row>
    <row r="3246" spans="4:10" ht="16.5" hidden="1" customHeight="1" outlineLevel="1" x14ac:dyDescent="0.45">
      <c r="D3246" s="750"/>
      <c r="E3246" s="750"/>
      <c r="F3246" s="743">
        <v>2008</v>
      </c>
      <c r="G3246" s="744"/>
      <c r="H3246" s="745"/>
      <c r="I3246" s="60">
        <v>132855</v>
      </c>
      <c r="J3246" s="61">
        <v>132855</v>
      </c>
    </row>
    <row r="3247" spans="4:10" ht="16.5" hidden="1" customHeight="1" outlineLevel="1" x14ac:dyDescent="0.45">
      <c r="D3247" s="750"/>
      <c r="E3247" s="750"/>
      <c r="F3247" s="743">
        <v>2009</v>
      </c>
      <c r="G3247" s="744"/>
      <c r="H3247" s="745"/>
      <c r="I3247" s="60">
        <v>161098</v>
      </c>
      <c r="J3247" s="61">
        <v>161098</v>
      </c>
    </row>
    <row r="3248" spans="4:10" ht="16.5" hidden="1" customHeight="1" outlineLevel="1" x14ac:dyDescent="0.45">
      <c r="D3248" s="750"/>
      <c r="E3248" s="750"/>
      <c r="F3248" s="743">
        <v>2010</v>
      </c>
      <c r="G3248" s="744"/>
      <c r="H3248" s="745"/>
      <c r="I3248" s="60">
        <v>226520</v>
      </c>
      <c r="J3248" s="61">
        <v>226520</v>
      </c>
    </row>
    <row r="3249" spans="4:10" ht="16.5" hidden="1" customHeight="1" outlineLevel="1" x14ac:dyDescent="0.45">
      <c r="D3249" s="750"/>
      <c r="E3249" s="750"/>
      <c r="F3249" s="743">
        <v>2011</v>
      </c>
      <c r="G3249" s="744"/>
      <c r="H3249" s="745"/>
      <c r="I3249" s="60">
        <v>183012</v>
      </c>
      <c r="J3249" s="61">
        <v>183012</v>
      </c>
    </row>
    <row r="3250" spans="4:10" ht="16.5" hidden="1" customHeight="1" outlineLevel="1" x14ac:dyDescent="0.45">
      <c r="D3250" s="750"/>
      <c r="E3250" s="750"/>
      <c r="F3250" s="743">
        <v>2012</v>
      </c>
      <c r="G3250" s="744"/>
      <c r="H3250" s="745"/>
      <c r="I3250" s="60">
        <v>100013</v>
      </c>
      <c r="J3250" s="61">
        <v>100013</v>
      </c>
    </row>
    <row r="3251" spans="4:10" ht="16.5" hidden="1" customHeight="1" outlineLevel="1" x14ac:dyDescent="0.45">
      <c r="D3251" s="750"/>
      <c r="E3251" s="750"/>
      <c r="F3251" s="743">
        <v>2013</v>
      </c>
      <c r="G3251" s="744"/>
      <c r="H3251" s="745"/>
      <c r="I3251" s="60">
        <v>79951</v>
      </c>
      <c r="J3251" s="61">
        <v>79951</v>
      </c>
    </row>
    <row r="3252" spans="4:10" ht="16.5" hidden="1" customHeight="1" outlineLevel="1" x14ac:dyDescent="0.45">
      <c r="D3252" s="750"/>
      <c r="E3252" s="750"/>
      <c r="F3252" s="743">
        <v>2014</v>
      </c>
      <c r="G3252" s="744"/>
      <c r="H3252" s="745"/>
      <c r="I3252" s="60">
        <v>70486</v>
      </c>
      <c r="J3252" s="61">
        <v>70486</v>
      </c>
    </row>
    <row r="3253" spans="4:10" ht="16.5" hidden="1" customHeight="1" outlineLevel="1" x14ac:dyDescent="0.45">
      <c r="D3253" s="750"/>
      <c r="E3253" s="750"/>
      <c r="F3253" s="743">
        <v>2015</v>
      </c>
      <c r="G3253" s="744"/>
      <c r="H3253" s="745"/>
      <c r="I3253" s="60">
        <v>59103</v>
      </c>
      <c r="J3253" s="61">
        <v>59103</v>
      </c>
    </row>
    <row r="3254" spans="4:10" ht="16.5" hidden="1" customHeight="1" outlineLevel="1" x14ac:dyDescent="0.45">
      <c r="D3254" s="750"/>
      <c r="E3254" s="750"/>
      <c r="F3254" s="743">
        <v>2016</v>
      </c>
      <c r="G3254" s="744"/>
      <c r="H3254" s="745"/>
      <c r="I3254" s="60">
        <v>26655</v>
      </c>
      <c r="J3254" s="61">
        <v>26655</v>
      </c>
    </row>
    <row r="3255" spans="4:10" ht="16.5" hidden="1" customHeight="1" outlineLevel="1" x14ac:dyDescent="0.45">
      <c r="D3255" s="750"/>
      <c r="E3255" s="750"/>
      <c r="F3255" s="746" t="s">
        <v>145</v>
      </c>
      <c r="G3255" s="747"/>
      <c r="H3255" s="748"/>
      <c r="I3255" s="58">
        <v>1953331</v>
      </c>
      <c r="J3255" s="58">
        <v>1953331</v>
      </c>
    </row>
    <row r="3256" spans="4:10" hidden="1" outlineLevel="1" x14ac:dyDescent="0.45">
      <c r="D3256" s="750"/>
      <c r="E3256" s="750"/>
      <c r="F3256" s="749" t="s">
        <v>143</v>
      </c>
      <c r="G3256" s="749" t="s">
        <v>475</v>
      </c>
      <c r="H3256" s="56">
        <v>2012</v>
      </c>
      <c r="I3256" s="59">
        <v>0</v>
      </c>
      <c r="J3256" s="59">
        <v>0</v>
      </c>
    </row>
    <row r="3257" spans="4:10" hidden="1" outlineLevel="1" x14ac:dyDescent="0.45">
      <c r="D3257" s="750"/>
      <c r="E3257" s="750"/>
      <c r="F3257" s="750"/>
      <c r="G3257" s="750"/>
      <c r="H3257" s="56">
        <v>2013</v>
      </c>
      <c r="I3257" s="59">
        <v>0</v>
      </c>
      <c r="J3257" s="59">
        <v>0</v>
      </c>
    </row>
    <row r="3258" spans="4:10" hidden="1" outlineLevel="1" x14ac:dyDescent="0.45">
      <c r="D3258" s="750"/>
      <c r="E3258" s="750"/>
      <c r="F3258" s="750"/>
      <c r="G3258" s="750"/>
      <c r="H3258" s="56">
        <v>2014</v>
      </c>
      <c r="I3258" s="59">
        <v>0</v>
      </c>
      <c r="J3258" s="59">
        <v>0</v>
      </c>
    </row>
    <row r="3259" spans="4:10" hidden="1" outlineLevel="1" x14ac:dyDescent="0.45">
      <c r="D3259" s="750"/>
      <c r="E3259" s="750"/>
      <c r="F3259" s="750"/>
      <c r="G3259" s="750"/>
      <c r="H3259" s="56">
        <v>2015</v>
      </c>
      <c r="I3259" s="59">
        <v>0</v>
      </c>
      <c r="J3259" s="59">
        <v>0</v>
      </c>
    </row>
    <row r="3260" spans="4:10" hidden="1" outlineLevel="1" x14ac:dyDescent="0.45">
      <c r="D3260" s="750"/>
      <c r="E3260" s="750"/>
      <c r="F3260" s="750"/>
      <c r="G3260" s="751"/>
      <c r="H3260" s="56">
        <v>2016</v>
      </c>
      <c r="I3260" s="59">
        <v>0</v>
      </c>
      <c r="J3260" s="59">
        <v>0</v>
      </c>
    </row>
    <row r="3261" spans="4:10" ht="16.5" hidden="1" customHeight="1" outlineLevel="1" x14ac:dyDescent="0.45">
      <c r="D3261" s="750"/>
      <c r="E3261" s="750"/>
      <c r="F3261" s="750"/>
      <c r="G3261" s="746" t="s">
        <v>142</v>
      </c>
      <c r="H3261" s="748"/>
      <c r="I3261" s="62">
        <v>0</v>
      </c>
      <c r="J3261" s="62">
        <v>0</v>
      </c>
    </row>
    <row r="3262" spans="4:10" hidden="1" outlineLevel="1" x14ac:dyDescent="0.45">
      <c r="D3262" s="750"/>
      <c r="E3262" s="750"/>
      <c r="F3262" s="750"/>
      <c r="G3262" s="749" t="s">
        <v>476</v>
      </c>
      <c r="H3262" s="56">
        <v>2007</v>
      </c>
      <c r="I3262" s="57">
        <v>4882</v>
      </c>
      <c r="J3262" s="57">
        <v>4882</v>
      </c>
    </row>
    <row r="3263" spans="4:10" hidden="1" outlineLevel="1" x14ac:dyDescent="0.45">
      <c r="D3263" s="750"/>
      <c r="E3263" s="750"/>
      <c r="F3263" s="750"/>
      <c r="G3263" s="750"/>
      <c r="H3263" s="56">
        <v>2008</v>
      </c>
      <c r="I3263" s="57">
        <v>44359</v>
      </c>
      <c r="J3263" s="57">
        <v>44359</v>
      </c>
    </row>
    <row r="3264" spans="4:10" hidden="1" outlineLevel="1" x14ac:dyDescent="0.45">
      <c r="D3264" s="750"/>
      <c r="E3264" s="750"/>
      <c r="F3264" s="750"/>
      <c r="G3264" s="750"/>
      <c r="H3264" s="56">
        <v>2009</v>
      </c>
      <c r="I3264" s="57">
        <v>25030</v>
      </c>
      <c r="J3264" s="57">
        <v>25030</v>
      </c>
    </row>
    <row r="3265" spans="4:10" hidden="1" outlineLevel="1" x14ac:dyDescent="0.45">
      <c r="D3265" s="750"/>
      <c r="E3265" s="750"/>
      <c r="F3265" s="750"/>
      <c r="G3265" s="750"/>
      <c r="H3265" s="56">
        <v>2010</v>
      </c>
      <c r="I3265" s="57">
        <v>47125</v>
      </c>
      <c r="J3265" s="57">
        <v>47125</v>
      </c>
    </row>
    <row r="3266" spans="4:10" hidden="1" outlineLevel="1" x14ac:dyDescent="0.45">
      <c r="D3266" s="750"/>
      <c r="E3266" s="750"/>
      <c r="F3266" s="750"/>
      <c r="G3266" s="750"/>
      <c r="H3266" s="56">
        <v>2011</v>
      </c>
      <c r="I3266" s="57">
        <v>60328</v>
      </c>
      <c r="J3266" s="57">
        <v>60328</v>
      </c>
    </row>
    <row r="3267" spans="4:10" hidden="1" outlineLevel="1" x14ac:dyDescent="0.45">
      <c r="D3267" s="750"/>
      <c r="E3267" s="750"/>
      <c r="F3267" s="750"/>
      <c r="G3267" s="750"/>
      <c r="H3267" s="56">
        <v>2012</v>
      </c>
      <c r="I3267" s="57">
        <v>53571</v>
      </c>
      <c r="J3267" s="57">
        <v>53571</v>
      </c>
    </row>
    <row r="3268" spans="4:10" hidden="1" outlineLevel="1" x14ac:dyDescent="0.45">
      <c r="D3268" s="750"/>
      <c r="E3268" s="750"/>
      <c r="F3268" s="750"/>
      <c r="G3268" s="750"/>
      <c r="H3268" s="56">
        <v>2013</v>
      </c>
      <c r="I3268" s="57">
        <v>49542</v>
      </c>
      <c r="J3268" s="57">
        <v>49542</v>
      </c>
    </row>
    <row r="3269" spans="4:10" hidden="1" outlineLevel="1" x14ac:dyDescent="0.45">
      <c r="D3269" s="750"/>
      <c r="E3269" s="750"/>
      <c r="F3269" s="750"/>
      <c r="G3269" s="750"/>
      <c r="H3269" s="56">
        <v>2014</v>
      </c>
      <c r="I3269" s="57">
        <v>55184</v>
      </c>
      <c r="J3269" s="57">
        <v>55184</v>
      </c>
    </row>
    <row r="3270" spans="4:10" hidden="1" outlineLevel="1" x14ac:dyDescent="0.45">
      <c r="D3270" s="750"/>
      <c r="E3270" s="750"/>
      <c r="F3270" s="750"/>
      <c r="G3270" s="750"/>
      <c r="H3270" s="56">
        <v>2015</v>
      </c>
      <c r="I3270" s="57">
        <v>28391</v>
      </c>
      <c r="J3270" s="57">
        <v>28391</v>
      </c>
    </row>
    <row r="3271" spans="4:10" hidden="1" outlineLevel="1" x14ac:dyDescent="0.45">
      <c r="D3271" s="750"/>
      <c r="E3271" s="750"/>
      <c r="F3271" s="750"/>
      <c r="G3271" s="751"/>
      <c r="H3271" s="56">
        <v>2016</v>
      </c>
      <c r="I3271" s="57">
        <v>2280</v>
      </c>
      <c r="J3271" s="57">
        <v>2280</v>
      </c>
    </row>
    <row r="3272" spans="4:10" ht="16.5" hidden="1" customHeight="1" outlineLevel="1" x14ac:dyDescent="0.45">
      <c r="D3272" s="750"/>
      <c r="E3272" s="750"/>
      <c r="F3272" s="750"/>
      <c r="G3272" s="746" t="s">
        <v>142</v>
      </c>
      <c r="H3272" s="748"/>
      <c r="I3272" s="58">
        <v>370692</v>
      </c>
      <c r="J3272" s="58">
        <v>370692</v>
      </c>
    </row>
    <row r="3273" spans="4:10" hidden="1" outlineLevel="1" x14ac:dyDescent="0.45">
      <c r="D3273" s="750"/>
      <c r="E3273" s="750"/>
      <c r="F3273" s="750"/>
      <c r="G3273" s="749" t="s">
        <v>477</v>
      </c>
      <c r="H3273" s="56">
        <v>2008</v>
      </c>
      <c r="I3273" s="57">
        <v>10733</v>
      </c>
      <c r="J3273" s="57">
        <v>10733</v>
      </c>
    </row>
    <row r="3274" spans="4:10" hidden="1" outlineLevel="1" x14ac:dyDescent="0.45">
      <c r="D3274" s="750"/>
      <c r="E3274" s="750"/>
      <c r="F3274" s="750"/>
      <c r="G3274" s="750"/>
      <c r="H3274" s="56">
        <v>2009</v>
      </c>
      <c r="I3274" s="57">
        <v>3703</v>
      </c>
      <c r="J3274" s="57">
        <v>3703</v>
      </c>
    </row>
    <row r="3275" spans="4:10" hidden="1" outlineLevel="1" x14ac:dyDescent="0.45">
      <c r="D3275" s="750"/>
      <c r="E3275" s="750"/>
      <c r="F3275" s="750"/>
      <c r="G3275" s="750"/>
      <c r="H3275" s="56">
        <v>2010</v>
      </c>
      <c r="I3275" s="57">
        <v>1624</v>
      </c>
      <c r="J3275" s="57">
        <v>1624</v>
      </c>
    </row>
    <row r="3276" spans="4:10" hidden="1" outlineLevel="1" x14ac:dyDescent="0.45">
      <c r="D3276" s="750"/>
      <c r="E3276" s="750"/>
      <c r="F3276" s="750"/>
      <c r="G3276" s="750"/>
      <c r="H3276" s="56">
        <v>2011</v>
      </c>
      <c r="I3276" s="59">
        <v>920</v>
      </c>
      <c r="J3276" s="59">
        <v>920</v>
      </c>
    </row>
    <row r="3277" spans="4:10" hidden="1" outlineLevel="1" x14ac:dyDescent="0.45">
      <c r="D3277" s="750"/>
      <c r="E3277" s="750"/>
      <c r="F3277" s="750"/>
      <c r="G3277" s="750"/>
      <c r="H3277" s="56">
        <v>2012</v>
      </c>
      <c r="I3277" s="59">
        <v>307</v>
      </c>
      <c r="J3277" s="59">
        <v>307</v>
      </c>
    </row>
    <row r="3278" spans="4:10" hidden="1" outlineLevel="1" x14ac:dyDescent="0.45">
      <c r="D3278" s="750"/>
      <c r="E3278" s="750"/>
      <c r="F3278" s="750"/>
      <c r="G3278" s="750"/>
      <c r="H3278" s="56">
        <v>2013</v>
      </c>
      <c r="I3278" s="59">
        <v>145</v>
      </c>
      <c r="J3278" s="59">
        <v>145</v>
      </c>
    </row>
    <row r="3279" spans="4:10" hidden="1" outlineLevel="1" x14ac:dyDescent="0.45">
      <c r="D3279" s="750"/>
      <c r="E3279" s="750"/>
      <c r="F3279" s="750"/>
      <c r="G3279" s="750"/>
      <c r="H3279" s="56">
        <v>2014</v>
      </c>
      <c r="I3279" s="57">
        <v>26468</v>
      </c>
      <c r="J3279" s="57">
        <v>26468</v>
      </c>
    </row>
    <row r="3280" spans="4:10" hidden="1" outlineLevel="1" x14ac:dyDescent="0.45">
      <c r="D3280" s="750"/>
      <c r="E3280" s="750"/>
      <c r="F3280" s="750"/>
      <c r="G3280" s="750"/>
      <c r="H3280" s="56">
        <v>2015</v>
      </c>
      <c r="I3280" s="57">
        <v>117565</v>
      </c>
      <c r="J3280" s="57">
        <v>117565</v>
      </c>
    </row>
    <row r="3281" spans="4:10" hidden="1" outlineLevel="1" x14ac:dyDescent="0.45">
      <c r="D3281" s="750"/>
      <c r="E3281" s="750"/>
      <c r="F3281" s="750"/>
      <c r="G3281" s="751"/>
      <c r="H3281" s="56">
        <v>2016</v>
      </c>
      <c r="I3281" s="57">
        <v>50432</v>
      </c>
      <c r="J3281" s="57">
        <v>50432</v>
      </c>
    </row>
    <row r="3282" spans="4:10" ht="16.5" hidden="1" customHeight="1" outlineLevel="1" x14ac:dyDescent="0.45">
      <c r="D3282" s="750"/>
      <c r="E3282" s="750"/>
      <c r="F3282" s="751"/>
      <c r="G3282" s="746" t="s">
        <v>142</v>
      </c>
      <c r="H3282" s="748"/>
      <c r="I3282" s="58">
        <v>211897</v>
      </c>
      <c r="J3282" s="58">
        <v>211897</v>
      </c>
    </row>
    <row r="3283" spans="4:10" ht="16.5" hidden="1" customHeight="1" outlineLevel="1" x14ac:dyDescent="0.45">
      <c r="D3283" s="750"/>
      <c r="E3283" s="750"/>
      <c r="F3283" s="743">
        <v>1991</v>
      </c>
      <c r="G3283" s="744"/>
      <c r="H3283" s="745"/>
      <c r="I3283" s="63">
        <v>0</v>
      </c>
      <c r="J3283" s="64">
        <v>0</v>
      </c>
    </row>
    <row r="3284" spans="4:10" ht="16.5" hidden="1" customHeight="1" outlineLevel="1" x14ac:dyDescent="0.45">
      <c r="D3284" s="750"/>
      <c r="E3284" s="750"/>
      <c r="F3284" s="743">
        <v>1992</v>
      </c>
      <c r="G3284" s="744"/>
      <c r="H3284" s="745"/>
      <c r="I3284" s="63">
        <v>0</v>
      </c>
      <c r="J3284" s="64">
        <v>0</v>
      </c>
    </row>
    <row r="3285" spans="4:10" ht="16.5" hidden="1" customHeight="1" outlineLevel="1" x14ac:dyDescent="0.45">
      <c r="D3285" s="750"/>
      <c r="E3285" s="750"/>
      <c r="F3285" s="743">
        <v>1993</v>
      </c>
      <c r="G3285" s="744"/>
      <c r="H3285" s="745"/>
      <c r="I3285" s="63">
        <v>0</v>
      </c>
      <c r="J3285" s="64">
        <v>0</v>
      </c>
    </row>
    <row r="3286" spans="4:10" ht="16.5" hidden="1" customHeight="1" outlineLevel="1" x14ac:dyDescent="0.45">
      <c r="D3286" s="750"/>
      <c r="E3286" s="750"/>
      <c r="F3286" s="743">
        <v>1994</v>
      </c>
      <c r="G3286" s="744"/>
      <c r="H3286" s="745"/>
      <c r="I3286" s="63">
        <v>0</v>
      </c>
      <c r="J3286" s="64">
        <v>0</v>
      </c>
    </row>
    <row r="3287" spans="4:10" ht="16.5" hidden="1" customHeight="1" outlineLevel="1" x14ac:dyDescent="0.45">
      <c r="D3287" s="750"/>
      <c r="E3287" s="750"/>
      <c r="F3287" s="743">
        <v>1995</v>
      </c>
      <c r="G3287" s="744"/>
      <c r="H3287" s="745"/>
      <c r="I3287" s="63">
        <v>0</v>
      </c>
      <c r="J3287" s="64">
        <v>0</v>
      </c>
    </row>
    <row r="3288" spans="4:10" ht="16.5" hidden="1" customHeight="1" outlineLevel="1" x14ac:dyDescent="0.45">
      <c r="D3288" s="750"/>
      <c r="E3288" s="750"/>
      <c r="F3288" s="743">
        <v>1996</v>
      </c>
      <c r="G3288" s="744"/>
      <c r="H3288" s="745"/>
      <c r="I3288" s="63">
        <v>0</v>
      </c>
      <c r="J3288" s="64">
        <v>0</v>
      </c>
    </row>
    <row r="3289" spans="4:10" ht="16.5" hidden="1" customHeight="1" outlineLevel="1" x14ac:dyDescent="0.45">
      <c r="D3289" s="750"/>
      <c r="E3289" s="750"/>
      <c r="F3289" s="743">
        <v>1997</v>
      </c>
      <c r="G3289" s="744"/>
      <c r="H3289" s="745"/>
      <c r="I3289" s="63">
        <v>0</v>
      </c>
      <c r="J3289" s="64">
        <v>0</v>
      </c>
    </row>
    <row r="3290" spans="4:10" ht="16.5" hidden="1" customHeight="1" outlineLevel="1" x14ac:dyDescent="0.45">
      <c r="D3290" s="750"/>
      <c r="E3290" s="750"/>
      <c r="F3290" s="743">
        <v>1998</v>
      </c>
      <c r="G3290" s="744"/>
      <c r="H3290" s="745"/>
      <c r="I3290" s="63">
        <v>0</v>
      </c>
      <c r="J3290" s="64">
        <v>0</v>
      </c>
    </row>
    <row r="3291" spans="4:10" ht="16.5" hidden="1" customHeight="1" outlineLevel="1" x14ac:dyDescent="0.45">
      <c r="D3291" s="750"/>
      <c r="E3291" s="750"/>
      <c r="F3291" s="743">
        <v>1999</v>
      </c>
      <c r="G3291" s="744"/>
      <c r="H3291" s="745"/>
      <c r="I3291" s="63">
        <v>0</v>
      </c>
      <c r="J3291" s="64">
        <v>0</v>
      </c>
    </row>
    <row r="3292" spans="4:10" ht="16.5" hidden="1" customHeight="1" outlineLevel="1" x14ac:dyDescent="0.45">
      <c r="D3292" s="750"/>
      <c r="E3292" s="750"/>
      <c r="F3292" s="743">
        <v>2000</v>
      </c>
      <c r="G3292" s="744"/>
      <c r="H3292" s="745"/>
      <c r="I3292" s="63">
        <v>0</v>
      </c>
      <c r="J3292" s="64">
        <v>0</v>
      </c>
    </row>
    <row r="3293" spans="4:10" ht="16.5" hidden="1" customHeight="1" outlineLevel="1" x14ac:dyDescent="0.45">
      <c r="D3293" s="750"/>
      <c r="E3293" s="750"/>
      <c r="F3293" s="743">
        <v>2001</v>
      </c>
      <c r="G3293" s="744"/>
      <c r="H3293" s="745"/>
      <c r="I3293" s="63">
        <v>0</v>
      </c>
      <c r="J3293" s="64">
        <v>0</v>
      </c>
    </row>
    <row r="3294" spans="4:10" ht="16.5" hidden="1" customHeight="1" outlineLevel="1" x14ac:dyDescent="0.45">
      <c r="D3294" s="750"/>
      <c r="E3294" s="750"/>
      <c r="F3294" s="743">
        <v>2002</v>
      </c>
      <c r="G3294" s="744"/>
      <c r="H3294" s="745"/>
      <c r="I3294" s="63">
        <v>0</v>
      </c>
      <c r="J3294" s="64">
        <v>0</v>
      </c>
    </row>
    <row r="3295" spans="4:10" ht="16.5" hidden="1" customHeight="1" outlineLevel="1" x14ac:dyDescent="0.45">
      <c r="D3295" s="750"/>
      <c r="E3295" s="750"/>
      <c r="F3295" s="743">
        <v>2003</v>
      </c>
      <c r="G3295" s="744"/>
      <c r="H3295" s="745"/>
      <c r="I3295" s="63">
        <v>0</v>
      </c>
      <c r="J3295" s="64">
        <v>0</v>
      </c>
    </row>
    <row r="3296" spans="4:10" ht="16.5" hidden="1" customHeight="1" outlineLevel="1" x14ac:dyDescent="0.45">
      <c r="D3296" s="750"/>
      <c r="E3296" s="750"/>
      <c r="F3296" s="743">
        <v>2004</v>
      </c>
      <c r="G3296" s="744"/>
      <c r="H3296" s="745"/>
      <c r="I3296" s="63">
        <v>0</v>
      </c>
      <c r="J3296" s="64">
        <v>0</v>
      </c>
    </row>
    <row r="3297" spans="4:10" ht="16.5" hidden="1" customHeight="1" outlineLevel="1" x14ac:dyDescent="0.45">
      <c r="D3297" s="750"/>
      <c r="E3297" s="750"/>
      <c r="F3297" s="743">
        <v>2005</v>
      </c>
      <c r="G3297" s="744"/>
      <c r="H3297" s="745"/>
      <c r="I3297" s="63">
        <v>0</v>
      </c>
      <c r="J3297" s="64">
        <v>0</v>
      </c>
    </row>
    <row r="3298" spans="4:10" ht="16.5" hidden="1" customHeight="1" outlineLevel="1" x14ac:dyDescent="0.45">
      <c r="D3298" s="750"/>
      <c r="E3298" s="750"/>
      <c r="F3298" s="743">
        <v>2006</v>
      </c>
      <c r="G3298" s="744"/>
      <c r="H3298" s="745"/>
      <c r="I3298" s="63">
        <v>0</v>
      </c>
      <c r="J3298" s="64">
        <v>0</v>
      </c>
    </row>
    <row r="3299" spans="4:10" ht="16.5" hidden="1" customHeight="1" outlineLevel="1" x14ac:dyDescent="0.45">
      <c r="D3299" s="750"/>
      <c r="E3299" s="750"/>
      <c r="F3299" s="743">
        <v>2007</v>
      </c>
      <c r="G3299" s="744"/>
      <c r="H3299" s="745"/>
      <c r="I3299" s="60">
        <v>4882</v>
      </c>
      <c r="J3299" s="61">
        <v>4882</v>
      </c>
    </row>
    <row r="3300" spans="4:10" ht="16.5" hidden="1" customHeight="1" outlineLevel="1" x14ac:dyDescent="0.45">
      <c r="D3300" s="750"/>
      <c r="E3300" s="750"/>
      <c r="F3300" s="743">
        <v>2008</v>
      </c>
      <c r="G3300" s="744"/>
      <c r="H3300" s="745"/>
      <c r="I3300" s="60">
        <v>55092</v>
      </c>
      <c r="J3300" s="61">
        <v>55092</v>
      </c>
    </row>
    <row r="3301" spans="4:10" ht="16.5" hidden="1" customHeight="1" outlineLevel="1" x14ac:dyDescent="0.45">
      <c r="D3301" s="750"/>
      <c r="E3301" s="750"/>
      <c r="F3301" s="743">
        <v>2009</v>
      </c>
      <c r="G3301" s="744"/>
      <c r="H3301" s="745"/>
      <c r="I3301" s="60">
        <v>28733</v>
      </c>
      <c r="J3301" s="61">
        <v>28733</v>
      </c>
    </row>
    <row r="3302" spans="4:10" ht="16.5" hidden="1" customHeight="1" outlineLevel="1" x14ac:dyDescent="0.45">
      <c r="D3302" s="750"/>
      <c r="E3302" s="750"/>
      <c r="F3302" s="743">
        <v>2010</v>
      </c>
      <c r="G3302" s="744"/>
      <c r="H3302" s="745"/>
      <c r="I3302" s="60">
        <v>48749</v>
      </c>
      <c r="J3302" s="61">
        <v>48749</v>
      </c>
    </row>
    <row r="3303" spans="4:10" ht="16.5" hidden="1" customHeight="1" outlineLevel="1" x14ac:dyDescent="0.45">
      <c r="D3303" s="750"/>
      <c r="E3303" s="750"/>
      <c r="F3303" s="743">
        <v>2011</v>
      </c>
      <c r="G3303" s="744"/>
      <c r="H3303" s="745"/>
      <c r="I3303" s="60">
        <v>61248</v>
      </c>
      <c r="J3303" s="61">
        <v>61248</v>
      </c>
    </row>
    <row r="3304" spans="4:10" ht="16.5" hidden="1" customHeight="1" outlineLevel="1" x14ac:dyDescent="0.45">
      <c r="D3304" s="750"/>
      <c r="E3304" s="750"/>
      <c r="F3304" s="743">
        <v>2012</v>
      </c>
      <c r="G3304" s="744"/>
      <c r="H3304" s="745"/>
      <c r="I3304" s="60">
        <v>53878</v>
      </c>
      <c r="J3304" s="61">
        <v>53878</v>
      </c>
    </row>
    <row r="3305" spans="4:10" ht="16.5" hidden="1" customHeight="1" outlineLevel="1" x14ac:dyDescent="0.45">
      <c r="D3305" s="750"/>
      <c r="E3305" s="750"/>
      <c r="F3305" s="743">
        <v>2013</v>
      </c>
      <c r="G3305" s="744"/>
      <c r="H3305" s="745"/>
      <c r="I3305" s="60">
        <v>49687</v>
      </c>
      <c r="J3305" s="61">
        <v>49687</v>
      </c>
    </row>
    <row r="3306" spans="4:10" ht="16.5" hidden="1" customHeight="1" outlineLevel="1" x14ac:dyDescent="0.45">
      <c r="D3306" s="750"/>
      <c r="E3306" s="750"/>
      <c r="F3306" s="743">
        <v>2014</v>
      </c>
      <c r="G3306" s="744"/>
      <c r="H3306" s="745"/>
      <c r="I3306" s="60">
        <v>81652</v>
      </c>
      <c r="J3306" s="61">
        <v>81652</v>
      </c>
    </row>
    <row r="3307" spans="4:10" ht="16.5" hidden="1" customHeight="1" outlineLevel="1" x14ac:dyDescent="0.45">
      <c r="D3307" s="750"/>
      <c r="E3307" s="750"/>
      <c r="F3307" s="743">
        <v>2015</v>
      </c>
      <c r="G3307" s="744"/>
      <c r="H3307" s="745"/>
      <c r="I3307" s="60">
        <v>145956</v>
      </c>
      <c r="J3307" s="61">
        <v>145956</v>
      </c>
    </row>
    <row r="3308" spans="4:10" ht="16.5" hidden="1" customHeight="1" outlineLevel="1" x14ac:dyDescent="0.45">
      <c r="D3308" s="750"/>
      <c r="E3308" s="750"/>
      <c r="F3308" s="743">
        <v>2016</v>
      </c>
      <c r="G3308" s="744"/>
      <c r="H3308" s="745"/>
      <c r="I3308" s="60">
        <v>52712</v>
      </c>
      <c r="J3308" s="61">
        <v>52712</v>
      </c>
    </row>
    <row r="3309" spans="4:10" ht="16.5" hidden="1" customHeight="1" outlineLevel="1" x14ac:dyDescent="0.45">
      <c r="D3309" s="750"/>
      <c r="E3309" s="751"/>
      <c r="F3309" s="746" t="s">
        <v>145</v>
      </c>
      <c r="G3309" s="747"/>
      <c r="H3309" s="748"/>
      <c r="I3309" s="58">
        <v>582589</v>
      </c>
      <c r="J3309" s="58">
        <v>582589</v>
      </c>
    </row>
    <row r="3310" spans="4:10" ht="16.5" hidden="1" customHeight="1" outlineLevel="1" x14ac:dyDescent="0.45">
      <c r="D3310" s="750"/>
      <c r="E3310" s="743">
        <v>1991</v>
      </c>
      <c r="F3310" s="744"/>
      <c r="G3310" s="744"/>
      <c r="H3310" s="745"/>
      <c r="I3310" s="63">
        <v>0</v>
      </c>
      <c r="J3310" s="64">
        <v>0</v>
      </c>
    </row>
    <row r="3311" spans="4:10" ht="16.5" hidden="1" customHeight="1" outlineLevel="1" x14ac:dyDescent="0.45">
      <c r="D3311" s="750"/>
      <c r="E3311" s="743">
        <v>1992</v>
      </c>
      <c r="F3311" s="744"/>
      <c r="G3311" s="744"/>
      <c r="H3311" s="745"/>
      <c r="I3311" s="63">
        <v>0</v>
      </c>
      <c r="J3311" s="64">
        <v>0</v>
      </c>
    </row>
    <row r="3312" spans="4:10" ht="16.5" hidden="1" customHeight="1" outlineLevel="1" x14ac:dyDescent="0.45">
      <c r="D3312" s="750"/>
      <c r="E3312" s="743">
        <v>1993</v>
      </c>
      <c r="F3312" s="744"/>
      <c r="G3312" s="744"/>
      <c r="H3312" s="745"/>
      <c r="I3312" s="63">
        <v>0</v>
      </c>
      <c r="J3312" s="64">
        <v>0</v>
      </c>
    </row>
    <row r="3313" spans="4:10" ht="16.5" hidden="1" customHeight="1" outlineLevel="1" x14ac:dyDescent="0.45">
      <c r="D3313" s="750"/>
      <c r="E3313" s="743">
        <v>1994</v>
      </c>
      <c r="F3313" s="744"/>
      <c r="G3313" s="744"/>
      <c r="H3313" s="745"/>
      <c r="I3313" s="63">
        <v>0</v>
      </c>
      <c r="J3313" s="64">
        <v>0</v>
      </c>
    </row>
    <row r="3314" spans="4:10" ht="16.5" hidden="1" customHeight="1" outlineLevel="1" x14ac:dyDescent="0.45">
      <c r="D3314" s="750"/>
      <c r="E3314" s="743">
        <v>1995</v>
      </c>
      <c r="F3314" s="744"/>
      <c r="G3314" s="744"/>
      <c r="H3314" s="745"/>
      <c r="I3314" s="63">
        <v>0</v>
      </c>
      <c r="J3314" s="64">
        <v>0</v>
      </c>
    </row>
    <row r="3315" spans="4:10" ht="16.5" hidden="1" customHeight="1" outlineLevel="1" x14ac:dyDescent="0.45">
      <c r="D3315" s="750"/>
      <c r="E3315" s="743">
        <v>1996</v>
      </c>
      <c r="F3315" s="744"/>
      <c r="G3315" s="744"/>
      <c r="H3315" s="745"/>
      <c r="I3315" s="63">
        <v>0</v>
      </c>
      <c r="J3315" s="64">
        <v>0</v>
      </c>
    </row>
    <row r="3316" spans="4:10" ht="16.5" hidden="1" customHeight="1" outlineLevel="1" x14ac:dyDescent="0.45">
      <c r="D3316" s="750"/>
      <c r="E3316" s="743">
        <v>1997</v>
      </c>
      <c r="F3316" s="744"/>
      <c r="G3316" s="744"/>
      <c r="H3316" s="745"/>
      <c r="I3316" s="63">
        <v>0</v>
      </c>
      <c r="J3316" s="64">
        <v>0</v>
      </c>
    </row>
    <row r="3317" spans="4:10" ht="16.5" hidden="1" customHeight="1" outlineLevel="1" x14ac:dyDescent="0.45">
      <c r="D3317" s="750"/>
      <c r="E3317" s="743">
        <v>1998</v>
      </c>
      <c r="F3317" s="744"/>
      <c r="G3317" s="744"/>
      <c r="H3317" s="745"/>
      <c r="I3317" s="60">
        <v>41593</v>
      </c>
      <c r="J3317" s="61">
        <v>41593</v>
      </c>
    </row>
    <row r="3318" spans="4:10" ht="16.5" hidden="1" customHeight="1" outlineLevel="1" x14ac:dyDescent="0.45">
      <c r="D3318" s="750"/>
      <c r="E3318" s="743">
        <v>1999</v>
      </c>
      <c r="F3318" s="744"/>
      <c r="G3318" s="744"/>
      <c r="H3318" s="745"/>
      <c r="I3318" s="60">
        <v>6362</v>
      </c>
      <c r="J3318" s="61">
        <v>6362</v>
      </c>
    </row>
    <row r="3319" spans="4:10" ht="16.5" hidden="1" customHeight="1" outlineLevel="1" x14ac:dyDescent="0.45">
      <c r="D3319" s="750"/>
      <c r="E3319" s="743">
        <v>2000</v>
      </c>
      <c r="F3319" s="744"/>
      <c r="G3319" s="744"/>
      <c r="H3319" s="745"/>
      <c r="I3319" s="60">
        <v>28787</v>
      </c>
      <c r="J3319" s="61">
        <v>28787</v>
      </c>
    </row>
    <row r="3320" spans="4:10" ht="16.5" hidden="1" customHeight="1" outlineLevel="1" x14ac:dyDescent="0.45">
      <c r="D3320" s="750"/>
      <c r="E3320" s="743">
        <v>2001</v>
      </c>
      <c r="F3320" s="744"/>
      <c r="G3320" s="744"/>
      <c r="H3320" s="745"/>
      <c r="I3320" s="60">
        <v>68679</v>
      </c>
      <c r="J3320" s="61">
        <v>68679</v>
      </c>
    </row>
    <row r="3321" spans="4:10" ht="16.5" hidden="1" customHeight="1" outlineLevel="1" x14ac:dyDescent="0.45">
      <c r="D3321" s="750"/>
      <c r="E3321" s="743">
        <v>2002</v>
      </c>
      <c r="F3321" s="744"/>
      <c r="G3321" s="744"/>
      <c r="H3321" s="745"/>
      <c r="I3321" s="60">
        <v>116963</v>
      </c>
      <c r="J3321" s="61">
        <v>116963</v>
      </c>
    </row>
    <row r="3322" spans="4:10" ht="16.5" hidden="1" customHeight="1" outlineLevel="1" x14ac:dyDescent="0.45">
      <c r="D3322" s="750"/>
      <c r="E3322" s="743">
        <v>2003</v>
      </c>
      <c r="F3322" s="744"/>
      <c r="G3322" s="744"/>
      <c r="H3322" s="745"/>
      <c r="I3322" s="60">
        <v>117629</v>
      </c>
      <c r="J3322" s="61">
        <v>117629</v>
      </c>
    </row>
    <row r="3323" spans="4:10" ht="16.5" hidden="1" customHeight="1" outlineLevel="1" x14ac:dyDescent="0.45">
      <c r="D3323" s="750"/>
      <c r="E3323" s="743">
        <v>2004</v>
      </c>
      <c r="F3323" s="744"/>
      <c r="G3323" s="744"/>
      <c r="H3323" s="745"/>
      <c r="I3323" s="60">
        <v>80906</v>
      </c>
      <c r="J3323" s="61">
        <v>80906</v>
      </c>
    </row>
    <row r="3324" spans="4:10" ht="16.5" hidden="1" customHeight="1" outlineLevel="1" x14ac:dyDescent="0.45">
      <c r="D3324" s="750"/>
      <c r="E3324" s="743">
        <v>2005</v>
      </c>
      <c r="F3324" s="744"/>
      <c r="G3324" s="744"/>
      <c r="H3324" s="745"/>
      <c r="I3324" s="60">
        <v>118438</v>
      </c>
      <c r="J3324" s="61">
        <v>118438</v>
      </c>
    </row>
    <row r="3325" spans="4:10" ht="16.5" hidden="1" customHeight="1" outlineLevel="1" x14ac:dyDescent="0.45">
      <c r="D3325" s="750"/>
      <c r="E3325" s="743">
        <v>2006</v>
      </c>
      <c r="F3325" s="744"/>
      <c r="G3325" s="744"/>
      <c r="H3325" s="745"/>
      <c r="I3325" s="60">
        <v>161421</v>
      </c>
      <c r="J3325" s="61">
        <v>161421</v>
      </c>
    </row>
    <row r="3326" spans="4:10" ht="16.5" hidden="1" customHeight="1" outlineLevel="1" x14ac:dyDescent="0.45">
      <c r="D3326" s="750"/>
      <c r="E3326" s="743">
        <v>2007</v>
      </c>
      <c r="F3326" s="744"/>
      <c r="G3326" s="744"/>
      <c r="H3326" s="745"/>
      <c r="I3326" s="60">
        <v>177742</v>
      </c>
      <c r="J3326" s="61">
        <v>177742</v>
      </c>
    </row>
    <row r="3327" spans="4:10" ht="16.5" hidden="1" customHeight="1" outlineLevel="1" x14ac:dyDescent="0.45">
      <c r="D3327" s="750"/>
      <c r="E3327" s="743">
        <v>2008</v>
      </c>
      <c r="F3327" s="744"/>
      <c r="G3327" s="744"/>
      <c r="H3327" s="745"/>
      <c r="I3327" s="60">
        <v>187947</v>
      </c>
      <c r="J3327" s="61">
        <v>187947</v>
      </c>
    </row>
    <row r="3328" spans="4:10" ht="16.5" hidden="1" customHeight="1" outlineLevel="1" x14ac:dyDescent="0.45">
      <c r="D3328" s="750"/>
      <c r="E3328" s="743">
        <v>2009</v>
      </c>
      <c r="F3328" s="744"/>
      <c r="G3328" s="744"/>
      <c r="H3328" s="745"/>
      <c r="I3328" s="60">
        <v>189831</v>
      </c>
      <c r="J3328" s="61">
        <v>189831</v>
      </c>
    </row>
    <row r="3329" spans="4:10" ht="16.5" hidden="1" customHeight="1" outlineLevel="1" x14ac:dyDescent="0.45">
      <c r="D3329" s="750"/>
      <c r="E3329" s="743">
        <v>2010</v>
      </c>
      <c r="F3329" s="744"/>
      <c r="G3329" s="744"/>
      <c r="H3329" s="745"/>
      <c r="I3329" s="60">
        <v>275269</v>
      </c>
      <c r="J3329" s="61">
        <v>275269</v>
      </c>
    </row>
    <row r="3330" spans="4:10" ht="16.5" hidden="1" customHeight="1" outlineLevel="1" x14ac:dyDescent="0.45">
      <c r="D3330" s="750"/>
      <c r="E3330" s="743">
        <v>2011</v>
      </c>
      <c r="F3330" s="744"/>
      <c r="G3330" s="744"/>
      <c r="H3330" s="745"/>
      <c r="I3330" s="60">
        <v>244260</v>
      </c>
      <c r="J3330" s="61">
        <v>244260</v>
      </c>
    </row>
    <row r="3331" spans="4:10" ht="16.5" hidden="1" customHeight="1" outlineLevel="1" x14ac:dyDescent="0.45">
      <c r="D3331" s="750"/>
      <c r="E3331" s="743">
        <v>2012</v>
      </c>
      <c r="F3331" s="744"/>
      <c r="G3331" s="744"/>
      <c r="H3331" s="745"/>
      <c r="I3331" s="60">
        <v>153891</v>
      </c>
      <c r="J3331" s="61">
        <v>153891</v>
      </c>
    </row>
    <row r="3332" spans="4:10" ht="16.5" hidden="1" customHeight="1" outlineLevel="1" x14ac:dyDescent="0.45">
      <c r="D3332" s="750"/>
      <c r="E3332" s="743">
        <v>2013</v>
      </c>
      <c r="F3332" s="744"/>
      <c r="G3332" s="744"/>
      <c r="H3332" s="745"/>
      <c r="I3332" s="60">
        <v>129638</v>
      </c>
      <c r="J3332" s="61">
        <v>129638</v>
      </c>
    </row>
    <row r="3333" spans="4:10" ht="16.5" hidden="1" customHeight="1" outlineLevel="1" x14ac:dyDescent="0.45">
      <c r="D3333" s="750"/>
      <c r="E3333" s="743">
        <v>2014</v>
      </c>
      <c r="F3333" s="744"/>
      <c r="G3333" s="744"/>
      <c r="H3333" s="745"/>
      <c r="I3333" s="60">
        <v>152138</v>
      </c>
      <c r="J3333" s="61">
        <v>152138</v>
      </c>
    </row>
    <row r="3334" spans="4:10" ht="16.5" hidden="1" customHeight="1" outlineLevel="1" x14ac:dyDescent="0.45">
      <c r="D3334" s="750"/>
      <c r="E3334" s="743">
        <v>2015</v>
      </c>
      <c r="F3334" s="744"/>
      <c r="G3334" s="744"/>
      <c r="H3334" s="745"/>
      <c r="I3334" s="60">
        <v>205059</v>
      </c>
      <c r="J3334" s="61">
        <v>205059</v>
      </c>
    </row>
    <row r="3335" spans="4:10" ht="16.5" hidden="1" customHeight="1" outlineLevel="1" x14ac:dyDescent="0.45">
      <c r="D3335" s="750"/>
      <c r="E3335" s="743">
        <v>2016</v>
      </c>
      <c r="F3335" s="744"/>
      <c r="G3335" s="744"/>
      <c r="H3335" s="745"/>
      <c r="I3335" s="60">
        <v>79367</v>
      </c>
      <c r="J3335" s="61">
        <v>79367</v>
      </c>
    </row>
    <row r="3336" spans="4:10" ht="16.5" hidden="1" customHeight="1" outlineLevel="1" x14ac:dyDescent="0.45">
      <c r="D3336" s="751"/>
      <c r="E3336" s="746" t="s">
        <v>145</v>
      </c>
      <c r="F3336" s="747"/>
      <c r="G3336" s="747"/>
      <c r="H3336" s="748"/>
      <c r="I3336" s="58">
        <v>2535920</v>
      </c>
      <c r="J3336" s="58">
        <v>2535920</v>
      </c>
    </row>
    <row r="3337" spans="4:10" ht="16.5" hidden="1" customHeight="1" outlineLevel="1" x14ac:dyDescent="0.45">
      <c r="D3337" s="743">
        <v>1991</v>
      </c>
      <c r="E3337" s="744"/>
      <c r="F3337" s="744"/>
      <c r="G3337" s="744"/>
      <c r="H3337" s="745"/>
      <c r="I3337" s="63">
        <v>0</v>
      </c>
      <c r="J3337" s="63">
        <v>0</v>
      </c>
    </row>
    <row r="3338" spans="4:10" ht="16.5" hidden="1" customHeight="1" outlineLevel="1" x14ac:dyDescent="0.45">
      <c r="D3338" s="743">
        <v>1992</v>
      </c>
      <c r="E3338" s="744"/>
      <c r="F3338" s="744"/>
      <c r="G3338" s="744"/>
      <c r="H3338" s="745"/>
      <c r="I3338" s="63">
        <v>0</v>
      </c>
      <c r="J3338" s="63">
        <v>0</v>
      </c>
    </row>
    <row r="3339" spans="4:10" ht="16.5" hidden="1" customHeight="1" outlineLevel="1" x14ac:dyDescent="0.45">
      <c r="D3339" s="743">
        <v>1993</v>
      </c>
      <c r="E3339" s="744"/>
      <c r="F3339" s="744"/>
      <c r="G3339" s="744"/>
      <c r="H3339" s="745"/>
      <c r="I3339" s="63">
        <v>0</v>
      </c>
      <c r="J3339" s="63">
        <v>0</v>
      </c>
    </row>
    <row r="3340" spans="4:10" ht="16.5" hidden="1" customHeight="1" outlineLevel="1" x14ac:dyDescent="0.45">
      <c r="D3340" s="743">
        <v>1994</v>
      </c>
      <c r="E3340" s="744"/>
      <c r="F3340" s="744"/>
      <c r="G3340" s="744"/>
      <c r="H3340" s="745"/>
      <c r="I3340" s="63">
        <v>0</v>
      </c>
      <c r="J3340" s="63">
        <v>0</v>
      </c>
    </row>
    <row r="3341" spans="4:10" ht="16.5" hidden="1" customHeight="1" outlineLevel="1" x14ac:dyDescent="0.45">
      <c r="D3341" s="743">
        <v>1995</v>
      </c>
      <c r="E3341" s="744"/>
      <c r="F3341" s="744"/>
      <c r="G3341" s="744"/>
      <c r="H3341" s="745"/>
      <c r="I3341" s="63">
        <v>0</v>
      </c>
      <c r="J3341" s="63">
        <v>0</v>
      </c>
    </row>
    <row r="3342" spans="4:10" ht="16.5" hidden="1" customHeight="1" outlineLevel="1" x14ac:dyDescent="0.45">
      <c r="D3342" s="743">
        <v>1996</v>
      </c>
      <c r="E3342" s="744"/>
      <c r="F3342" s="744"/>
      <c r="G3342" s="744"/>
      <c r="H3342" s="745"/>
      <c r="I3342" s="63">
        <v>0</v>
      </c>
      <c r="J3342" s="63">
        <v>0</v>
      </c>
    </row>
    <row r="3343" spans="4:10" ht="16.5" hidden="1" customHeight="1" outlineLevel="1" x14ac:dyDescent="0.45">
      <c r="D3343" s="743">
        <v>1997</v>
      </c>
      <c r="E3343" s="744"/>
      <c r="F3343" s="744"/>
      <c r="G3343" s="744"/>
      <c r="H3343" s="745"/>
      <c r="I3343" s="63">
        <v>0</v>
      </c>
      <c r="J3343" s="63">
        <v>0</v>
      </c>
    </row>
    <row r="3344" spans="4:10" ht="16.5" hidden="1" customHeight="1" outlineLevel="1" x14ac:dyDescent="0.45">
      <c r="D3344" s="743">
        <v>1998</v>
      </c>
      <c r="E3344" s="744"/>
      <c r="F3344" s="744"/>
      <c r="G3344" s="744"/>
      <c r="H3344" s="745"/>
      <c r="I3344" s="60">
        <v>41593</v>
      </c>
      <c r="J3344" s="60">
        <v>41593</v>
      </c>
    </row>
    <row r="3345" spans="4:10" ht="16.5" hidden="1" customHeight="1" outlineLevel="1" x14ac:dyDescent="0.45">
      <c r="D3345" s="743">
        <v>1999</v>
      </c>
      <c r="E3345" s="744"/>
      <c r="F3345" s="744"/>
      <c r="G3345" s="744"/>
      <c r="H3345" s="745"/>
      <c r="I3345" s="60">
        <v>6362</v>
      </c>
      <c r="J3345" s="60">
        <v>6362</v>
      </c>
    </row>
    <row r="3346" spans="4:10" ht="16.5" hidden="1" customHeight="1" outlineLevel="1" x14ac:dyDescent="0.45">
      <c r="D3346" s="743">
        <v>2000</v>
      </c>
      <c r="E3346" s="744"/>
      <c r="F3346" s="744"/>
      <c r="G3346" s="744"/>
      <c r="H3346" s="745"/>
      <c r="I3346" s="60">
        <v>28787</v>
      </c>
      <c r="J3346" s="60">
        <v>28787</v>
      </c>
    </row>
    <row r="3347" spans="4:10" ht="16.5" hidden="1" customHeight="1" outlineLevel="1" x14ac:dyDescent="0.45">
      <c r="D3347" s="743">
        <v>2001</v>
      </c>
      <c r="E3347" s="744"/>
      <c r="F3347" s="744"/>
      <c r="G3347" s="744"/>
      <c r="H3347" s="745"/>
      <c r="I3347" s="60">
        <v>68679</v>
      </c>
      <c r="J3347" s="60">
        <v>68679</v>
      </c>
    </row>
    <row r="3348" spans="4:10" ht="16.5" hidden="1" customHeight="1" outlineLevel="1" x14ac:dyDescent="0.45">
      <c r="D3348" s="743">
        <v>2002</v>
      </c>
      <c r="E3348" s="744"/>
      <c r="F3348" s="744"/>
      <c r="G3348" s="744"/>
      <c r="H3348" s="745"/>
      <c r="I3348" s="60">
        <v>116963</v>
      </c>
      <c r="J3348" s="60">
        <v>116963</v>
      </c>
    </row>
    <row r="3349" spans="4:10" ht="16.5" hidden="1" customHeight="1" outlineLevel="1" x14ac:dyDescent="0.45">
      <c r="D3349" s="743">
        <v>2003</v>
      </c>
      <c r="E3349" s="744"/>
      <c r="F3349" s="744"/>
      <c r="G3349" s="744"/>
      <c r="H3349" s="745"/>
      <c r="I3349" s="60">
        <v>117629</v>
      </c>
      <c r="J3349" s="60">
        <v>117629</v>
      </c>
    </row>
    <row r="3350" spans="4:10" ht="16.5" hidden="1" customHeight="1" outlineLevel="1" x14ac:dyDescent="0.45">
      <c r="D3350" s="743">
        <v>2004</v>
      </c>
      <c r="E3350" s="744"/>
      <c r="F3350" s="744"/>
      <c r="G3350" s="744"/>
      <c r="H3350" s="745"/>
      <c r="I3350" s="60">
        <v>80906</v>
      </c>
      <c r="J3350" s="60">
        <v>80906</v>
      </c>
    </row>
    <row r="3351" spans="4:10" ht="16.5" hidden="1" customHeight="1" outlineLevel="1" x14ac:dyDescent="0.45">
      <c r="D3351" s="743">
        <v>2005</v>
      </c>
      <c r="E3351" s="744"/>
      <c r="F3351" s="744"/>
      <c r="G3351" s="744"/>
      <c r="H3351" s="745"/>
      <c r="I3351" s="60">
        <v>118438</v>
      </c>
      <c r="J3351" s="60">
        <v>118438</v>
      </c>
    </row>
    <row r="3352" spans="4:10" ht="16.5" hidden="1" customHeight="1" outlineLevel="1" x14ac:dyDescent="0.45">
      <c r="D3352" s="743">
        <v>2006</v>
      </c>
      <c r="E3352" s="744"/>
      <c r="F3352" s="744"/>
      <c r="G3352" s="744"/>
      <c r="H3352" s="745"/>
      <c r="I3352" s="60">
        <v>161421</v>
      </c>
      <c r="J3352" s="60">
        <v>161421</v>
      </c>
    </row>
    <row r="3353" spans="4:10" ht="16.5" hidden="1" customHeight="1" outlineLevel="1" x14ac:dyDescent="0.45">
      <c r="D3353" s="743">
        <v>2007</v>
      </c>
      <c r="E3353" s="744"/>
      <c r="F3353" s="744"/>
      <c r="G3353" s="744"/>
      <c r="H3353" s="745"/>
      <c r="I3353" s="60">
        <v>177742</v>
      </c>
      <c r="J3353" s="60">
        <v>177742</v>
      </c>
    </row>
    <row r="3354" spans="4:10" ht="16.5" hidden="1" customHeight="1" outlineLevel="1" x14ac:dyDescent="0.45">
      <c r="D3354" s="743">
        <v>2008</v>
      </c>
      <c r="E3354" s="744"/>
      <c r="F3354" s="744"/>
      <c r="G3354" s="744"/>
      <c r="H3354" s="745"/>
      <c r="I3354" s="60">
        <v>187947</v>
      </c>
      <c r="J3354" s="60">
        <v>187947</v>
      </c>
    </row>
    <row r="3355" spans="4:10" ht="16.5" hidden="1" customHeight="1" outlineLevel="1" x14ac:dyDescent="0.45">
      <c r="D3355" s="743">
        <v>2009</v>
      </c>
      <c r="E3355" s="744"/>
      <c r="F3355" s="744"/>
      <c r="G3355" s="744"/>
      <c r="H3355" s="745"/>
      <c r="I3355" s="60">
        <v>189831</v>
      </c>
      <c r="J3355" s="60">
        <v>189831</v>
      </c>
    </row>
    <row r="3356" spans="4:10" ht="16.5" hidden="1" customHeight="1" outlineLevel="1" x14ac:dyDescent="0.45">
      <c r="D3356" s="743">
        <v>2010</v>
      </c>
      <c r="E3356" s="744"/>
      <c r="F3356" s="744"/>
      <c r="G3356" s="744"/>
      <c r="H3356" s="745"/>
      <c r="I3356" s="60">
        <v>275269</v>
      </c>
      <c r="J3356" s="60">
        <v>275269</v>
      </c>
    </row>
    <row r="3357" spans="4:10" ht="16.5" hidden="1" customHeight="1" outlineLevel="1" x14ac:dyDescent="0.45">
      <c r="D3357" s="743">
        <v>2011</v>
      </c>
      <c r="E3357" s="744"/>
      <c r="F3357" s="744"/>
      <c r="G3357" s="744"/>
      <c r="H3357" s="745"/>
      <c r="I3357" s="60">
        <v>244260</v>
      </c>
      <c r="J3357" s="60">
        <v>244260</v>
      </c>
    </row>
    <row r="3358" spans="4:10" ht="16.5" hidden="1" customHeight="1" outlineLevel="1" x14ac:dyDescent="0.45">
      <c r="D3358" s="743">
        <v>2012</v>
      </c>
      <c r="E3358" s="744"/>
      <c r="F3358" s="744"/>
      <c r="G3358" s="744"/>
      <c r="H3358" s="745"/>
      <c r="I3358" s="60">
        <v>153891</v>
      </c>
      <c r="J3358" s="60">
        <v>153891</v>
      </c>
    </row>
    <row r="3359" spans="4:10" ht="16.5" hidden="1" customHeight="1" outlineLevel="1" x14ac:dyDescent="0.45">
      <c r="D3359" s="743">
        <v>2013</v>
      </c>
      <c r="E3359" s="744"/>
      <c r="F3359" s="744"/>
      <c r="G3359" s="744"/>
      <c r="H3359" s="745"/>
      <c r="I3359" s="60">
        <v>129638</v>
      </c>
      <c r="J3359" s="60">
        <v>129638</v>
      </c>
    </row>
    <row r="3360" spans="4:10" ht="16.5" hidden="1" customHeight="1" outlineLevel="1" x14ac:dyDescent="0.45">
      <c r="D3360" s="743">
        <v>2014</v>
      </c>
      <c r="E3360" s="744"/>
      <c r="F3360" s="744"/>
      <c r="G3360" s="744"/>
      <c r="H3360" s="745"/>
      <c r="I3360" s="60">
        <v>152138</v>
      </c>
      <c r="J3360" s="60">
        <v>152138</v>
      </c>
    </row>
    <row r="3361" spans="4:10" ht="16.5" hidden="1" customHeight="1" outlineLevel="1" x14ac:dyDescent="0.45">
      <c r="D3361" s="743">
        <v>2015</v>
      </c>
      <c r="E3361" s="744"/>
      <c r="F3361" s="744"/>
      <c r="G3361" s="744"/>
      <c r="H3361" s="745"/>
      <c r="I3361" s="60">
        <v>205059</v>
      </c>
      <c r="J3361" s="60">
        <v>205059</v>
      </c>
    </row>
    <row r="3362" spans="4:10" ht="16.5" hidden="1" customHeight="1" outlineLevel="1" x14ac:dyDescent="0.45">
      <c r="D3362" s="743">
        <v>2016</v>
      </c>
      <c r="E3362" s="744"/>
      <c r="F3362" s="744"/>
      <c r="G3362" s="744"/>
      <c r="H3362" s="745"/>
      <c r="I3362" s="60">
        <v>79367</v>
      </c>
      <c r="J3362" s="60">
        <v>79367</v>
      </c>
    </row>
    <row r="3363" spans="4:10" ht="16.5" hidden="1" customHeight="1" outlineLevel="1" x14ac:dyDescent="0.45">
      <c r="D3363" s="746" t="s">
        <v>145</v>
      </c>
      <c r="E3363" s="747"/>
      <c r="F3363" s="747"/>
      <c r="G3363" s="747"/>
      <c r="H3363" s="748"/>
      <c r="I3363" s="58">
        <v>2535920</v>
      </c>
      <c r="J3363" s="58">
        <v>2535920</v>
      </c>
    </row>
    <row r="3364" spans="4:10" hidden="1" outlineLevel="1" x14ac:dyDescent="0.45">
      <c r="D3364" s="749" t="s">
        <v>161</v>
      </c>
      <c r="E3364" s="749" t="s">
        <v>146</v>
      </c>
      <c r="F3364" s="749" t="s">
        <v>149</v>
      </c>
      <c r="G3364" s="749" t="s">
        <v>478</v>
      </c>
      <c r="H3364" s="56">
        <v>1991</v>
      </c>
      <c r="I3364" s="57">
        <v>1601</v>
      </c>
      <c r="J3364" s="57">
        <v>1601</v>
      </c>
    </row>
    <row r="3365" spans="4:10" hidden="1" outlineLevel="1" x14ac:dyDescent="0.45">
      <c r="D3365" s="750"/>
      <c r="E3365" s="750"/>
      <c r="F3365" s="750"/>
      <c r="G3365" s="750"/>
      <c r="H3365" s="56">
        <v>1992</v>
      </c>
      <c r="I3365" s="57">
        <v>1210</v>
      </c>
      <c r="J3365" s="57">
        <v>1210</v>
      </c>
    </row>
    <row r="3366" spans="4:10" hidden="1" outlineLevel="1" x14ac:dyDescent="0.45">
      <c r="D3366" s="750"/>
      <c r="E3366" s="750"/>
      <c r="F3366" s="750"/>
      <c r="G3366" s="750"/>
      <c r="H3366" s="56">
        <v>1993</v>
      </c>
      <c r="I3366" s="59">
        <v>761</v>
      </c>
      <c r="J3366" s="59">
        <v>761</v>
      </c>
    </row>
    <row r="3367" spans="4:10" hidden="1" outlineLevel="1" x14ac:dyDescent="0.45">
      <c r="D3367" s="750"/>
      <c r="E3367" s="750"/>
      <c r="F3367" s="750"/>
      <c r="G3367" s="750"/>
      <c r="H3367" s="56">
        <v>1994</v>
      </c>
      <c r="I3367" s="59">
        <v>920</v>
      </c>
      <c r="J3367" s="59">
        <v>920</v>
      </c>
    </row>
    <row r="3368" spans="4:10" hidden="1" outlineLevel="1" x14ac:dyDescent="0.45">
      <c r="D3368" s="750"/>
      <c r="E3368" s="750"/>
      <c r="F3368" s="750"/>
      <c r="G3368" s="750"/>
      <c r="H3368" s="56">
        <v>1995</v>
      </c>
      <c r="I3368" s="57">
        <v>2172</v>
      </c>
      <c r="J3368" s="57">
        <v>2172</v>
      </c>
    </row>
    <row r="3369" spans="4:10" hidden="1" outlineLevel="1" x14ac:dyDescent="0.45">
      <c r="D3369" s="750"/>
      <c r="E3369" s="750"/>
      <c r="F3369" s="750"/>
      <c r="G3369" s="750"/>
      <c r="H3369" s="56">
        <v>1996</v>
      </c>
      <c r="I3369" s="57">
        <v>1533</v>
      </c>
      <c r="J3369" s="57">
        <v>1533</v>
      </c>
    </row>
    <row r="3370" spans="4:10" hidden="1" outlineLevel="1" x14ac:dyDescent="0.45">
      <c r="D3370" s="750"/>
      <c r="E3370" s="750"/>
      <c r="F3370" s="750"/>
      <c r="G3370" s="750"/>
      <c r="H3370" s="56">
        <v>1997</v>
      </c>
      <c r="I3370" s="59">
        <v>900</v>
      </c>
      <c r="J3370" s="59">
        <v>900</v>
      </c>
    </row>
    <row r="3371" spans="4:10" hidden="1" outlineLevel="1" x14ac:dyDescent="0.45">
      <c r="D3371" s="750"/>
      <c r="E3371" s="750"/>
      <c r="F3371" s="750"/>
      <c r="G3371" s="750"/>
      <c r="H3371" s="56">
        <v>1998</v>
      </c>
      <c r="I3371" s="59">
        <v>398</v>
      </c>
      <c r="J3371" s="59">
        <v>398</v>
      </c>
    </row>
    <row r="3372" spans="4:10" hidden="1" outlineLevel="1" x14ac:dyDescent="0.45">
      <c r="D3372" s="750"/>
      <c r="E3372" s="750"/>
      <c r="F3372" s="750"/>
      <c r="G3372" s="750"/>
      <c r="H3372" s="56">
        <v>1999</v>
      </c>
      <c r="I3372" s="59">
        <v>100</v>
      </c>
      <c r="J3372" s="59">
        <v>100</v>
      </c>
    </row>
    <row r="3373" spans="4:10" hidden="1" outlineLevel="1" x14ac:dyDescent="0.45">
      <c r="D3373" s="750"/>
      <c r="E3373" s="750"/>
      <c r="F3373" s="750"/>
      <c r="G3373" s="750"/>
      <c r="H3373" s="56">
        <v>2000</v>
      </c>
      <c r="I3373" s="59">
        <v>294</v>
      </c>
      <c r="J3373" s="59">
        <v>294</v>
      </c>
    </row>
    <row r="3374" spans="4:10" hidden="1" outlineLevel="1" x14ac:dyDescent="0.45">
      <c r="D3374" s="750"/>
      <c r="E3374" s="750"/>
      <c r="F3374" s="750"/>
      <c r="G3374" s="750"/>
      <c r="H3374" s="56">
        <v>2001</v>
      </c>
      <c r="I3374" s="59">
        <v>407</v>
      </c>
      <c r="J3374" s="59">
        <v>407</v>
      </c>
    </row>
    <row r="3375" spans="4:10" hidden="1" outlineLevel="1" x14ac:dyDescent="0.45">
      <c r="D3375" s="750"/>
      <c r="E3375" s="750"/>
      <c r="F3375" s="750"/>
      <c r="G3375" s="750"/>
      <c r="H3375" s="56">
        <v>2002</v>
      </c>
      <c r="I3375" s="59">
        <v>79</v>
      </c>
      <c r="J3375" s="59">
        <v>79</v>
      </c>
    </row>
    <row r="3376" spans="4:10" hidden="1" outlineLevel="1" x14ac:dyDescent="0.45">
      <c r="D3376" s="750"/>
      <c r="E3376" s="750"/>
      <c r="F3376" s="750"/>
      <c r="G3376" s="750"/>
      <c r="H3376" s="56">
        <v>2003</v>
      </c>
      <c r="I3376" s="59">
        <v>57</v>
      </c>
      <c r="J3376" s="59">
        <v>57</v>
      </c>
    </row>
    <row r="3377" spans="4:10" hidden="1" outlineLevel="1" x14ac:dyDescent="0.45">
      <c r="D3377" s="750"/>
      <c r="E3377" s="750"/>
      <c r="F3377" s="750"/>
      <c r="G3377" s="750"/>
      <c r="H3377" s="56">
        <v>2004</v>
      </c>
      <c r="I3377" s="59">
        <v>44</v>
      </c>
      <c r="J3377" s="59">
        <v>44</v>
      </c>
    </row>
    <row r="3378" spans="4:10" hidden="1" outlineLevel="1" x14ac:dyDescent="0.45">
      <c r="D3378" s="750"/>
      <c r="E3378" s="750"/>
      <c r="F3378" s="750"/>
      <c r="G3378" s="750"/>
      <c r="H3378" s="56">
        <v>2005</v>
      </c>
      <c r="I3378" s="59">
        <v>10</v>
      </c>
      <c r="J3378" s="59">
        <v>10</v>
      </c>
    </row>
    <row r="3379" spans="4:10" hidden="1" outlineLevel="1" x14ac:dyDescent="0.45">
      <c r="D3379" s="750"/>
      <c r="E3379" s="750"/>
      <c r="F3379" s="750"/>
      <c r="G3379" s="750"/>
      <c r="H3379" s="56">
        <v>2006</v>
      </c>
      <c r="I3379" s="59">
        <v>0</v>
      </c>
      <c r="J3379" s="59">
        <v>0</v>
      </c>
    </row>
    <row r="3380" spans="4:10" hidden="1" outlineLevel="1" x14ac:dyDescent="0.45">
      <c r="D3380" s="750"/>
      <c r="E3380" s="750"/>
      <c r="F3380" s="750"/>
      <c r="G3380" s="751"/>
      <c r="H3380" s="56">
        <v>2007</v>
      </c>
      <c r="I3380" s="59">
        <v>0</v>
      </c>
      <c r="J3380" s="59">
        <v>0</v>
      </c>
    </row>
    <row r="3381" spans="4:10" ht="16.5" hidden="1" customHeight="1" outlineLevel="1" x14ac:dyDescent="0.45">
      <c r="D3381" s="750"/>
      <c r="E3381" s="750"/>
      <c r="F3381" s="751"/>
      <c r="G3381" s="746" t="s">
        <v>142</v>
      </c>
      <c r="H3381" s="748"/>
      <c r="I3381" s="58">
        <v>10486</v>
      </c>
      <c r="J3381" s="58">
        <v>10486</v>
      </c>
    </row>
    <row r="3382" spans="4:10" ht="16.5" hidden="1" customHeight="1" outlineLevel="1" x14ac:dyDescent="0.45">
      <c r="D3382" s="750"/>
      <c r="E3382" s="750"/>
      <c r="F3382" s="743">
        <v>1991</v>
      </c>
      <c r="G3382" s="744"/>
      <c r="H3382" s="745"/>
      <c r="I3382" s="60">
        <v>1601</v>
      </c>
      <c r="J3382" s="61">
        <v>1601</v>
      </c>
    </row>
    <row r="3383" spans="4:10" ht="16.5" hidden="1" customHeight="1" outlineLevel="1" x14ac:dyDescent="0.45">
      <c r="D3383" s="750"/>
      <c r="E3383" s="750"/>
      <c r="F3383" s="743">
        <v>1992</v>
      </c>
      <c r="G3383" s="744"/>
      <c r="H3383" s="745"/>
      <c r="I3383" s="60">
        <v>1210</v>
      </c>
      <c r="J3383" s="61">
        <v>1210</v>
      </c>
    </row>
    <row r="3384" spans="4:10" ht="16.5" hidden="1" customHeight="1" outlineLevel="1" x14ac:dyDescent="0.45">
      <c r="D3384" s="750"/>
      <c r="E3384" s="750"/>
      <c r="F3384" s="743">
        <v>1993</v>
      </c>
      <c r="G3384" s="744"/>
      <c r="H3384" s="745"/>
      <c r="I3384" s="63">
        <v>761</v>
      </c>
      <c r="J3384" s="64">
        <v>761</v>
      </c>
    </row>
    <row r="3385" spans="4:10" ht="16.5" hidden="1" customHeight="1" outlineLevel="1" x14ac:dyDescent="0.45">
      <c r="D3385" s="750"/>
      <c r="E3385" s="750"/>
      <c r="F3385" s="743">
        <v>1994</v>
      </c>
      <c r="G3385" s="744"/>
      <c r="H3385" s="745"/>
      <c r="I3385" s="63">
        <v>920</v>
      </c>
      <c r="J3385" s="64">
        <v>920</v>
      </c>
    </row>
    <row r="3386" spans="4:10" ht="16.5" hidden="1" customHeight="1" outlineLevel="1" x14ac:dyDescent="0.45">
      <c r="D3386" s="750"/>
      <c r="E3386" s="750"/>
      <c r="F3386" s="743">
        <v>1995</v>
      </c>
      <c r="G3386" s="744"/>
      <c r="H3386" s="745"/>
      <c r="I3386" s="60">
        <v>2172</v>
      </c>
      <c r="J3386" s="61">
        <v>2172</v>
      </c>
    </row>
    <row r="3387" spans="4:10" ht="16.5" hidden="1" customHeight="1" outlineLevel="1" x14ac:dyDescent="0.45">
      <c r="D3387" s="750"/>
      <c r="E3387" s="750"/>
      <c r="F3387" s="743">
        <v>1996</v>
      </c>
      <c r="G3387" s="744"/>
      <c r="H3387" s="745"/>
      <c r="I3387" s="60">
        <v>1533</v>
      </c>
      <c r="J3387" s="61">
        <v>1533</v>
      </c>
    </row>
    <row r="3388" spans="4:10" ht="16.5" hidden="1" customHeight="1" outlineLevel="1" x14ac:dyDescent="0.45">
      <c r="D3388" s="750"/>
      <c r="E3388" s="750"/>
      <c r="F3388" s="743">
        <v>1997</v>
      </c>
      <c r="G3388" s="744"/>
      <c r="H3388" s="745"/>
      <c r="I3388" s="63">
        <v>900</v>
      </c>
      <c r="J3388" s="64">
        <v>900</v>
      </c>
    </row>
    <row r="3389" spans="4:10" ht="16.5" hidden="1" customHeight="1" outlineLevel="1" x14ac:dyDescent="0.45">
      <c r="D3389" s="750"/>
      <c r="E3389" s="750"/>
      <c r="F3389" s="743">
        <v>1998</v>
      </c>
      <c r="G3389" s="744"/>
      <c r="H3389" s="745"/>
      <c r="I3389" s="63">
        <v>398</v>
      </c>
      <c r="J3389" s="64">
        <v>398</v>
      </c>
    </row>
    <row r="3390" spans="4:10" ht="16.5" hidden="1" customHeight="1" outlineLevel="1" x14ac:dyDescent="0.45">
      <c r="D3390" s="750"/>
      <c r="E3390" s="750"/>
      <c r="F3390" s="743">
        <v>1999</v>
      </c>
      <c r="G3390" s="744"/>
      <c r="H3390" s="745"/>
      <c r="I3390" s="63">
        <v>100</v>
      </c>
      <c r="J3390" s="64">
        <v>100</v>
      </c>
    </row>
    <row r="3391" spans="4:10" ht="16.5" hidden="1" customHeight="1" outlineLevel="1" x14ac:dyDescent="0.45">
      <c r="D3391" s="750"/>
      <c r="E3391" s="750"/>
      <c r="F3391" s="743">
        <v>2000</v>
      </c>
      <c r="G3391" s="744"/>
      <c r="H3391" s="745"/>
      <c r="I3391" s="63">
        <v>294</v>
      </c>
      <c r="J3391" s="64">
        <v>294</v>
      </c>
    </row>
    <row r="3392" spans="4:10" ht="16.5" hidden="1" customHeight="1" outlineLevel="1" x14ac:dyDescent="0.45">
      <c r="D3392" s="750"/>
      <c r="E3392" s="750"/>
      <c r="F3392" s="743">
        <v>2001</v>
      </c>
      <c r="G3392" s="744"/>
      <c r="H3392" s="745"/>
      <c r="I3392" s="63">
        <v>407</v>
      </c>
      <c r="J3392" s="64">
        <v>407</v>
      </c>
    </row>
    <row r="3393" spans="4:10" ht="16.5" hidden="1" customHeight="1" outlineLevel="1" x14ac:dyDescent="0.45">
      <c r="D3393" s="750"/>
      <c r="E3393" s="750"/>
      <c r="F3393" s="743">
        <v>2002</v>
      </c>
      <c r="G3393" s="744"/>
      <c r="H3393" s="745"/>
      <c r="I3393" s="63">
        <v>79</v>
      </c>
      <c r="J3393" s="64">
        <v>79</v>
      </c>
    </row>
    <row r="3394" spans="4:10" ht="16.5" hidden="1" customHeight="1" outlineLevel="1" x14ac:dyDescent="0.45">
      <c r="D3394" s="750"/>
      <c r="E3394" s="750"/>
      <c r="F3394" s="743">
        <v>2003</v>
      </c>
      <c r="G3394" s="744"/>
      <c r="H3394" s="745"/>
      <c r="I3394" s="63">
        <v>57</v>
      </c>
      <c r="J3394" s="64">
        <v>57</v>
      </c>
    </row>
    <row r="3395" spans="4:10" ht="16.5" hidden="1" customHeight="1" outlineLevel="1" x14ac:dyDescent="0.45">
      <c r="D3395" s="750"/>
      <c r="E3395" s="750"/>
      <c r="F3395" s="743">
        <v>2004</v>
      </c>
      <c r="G3395" s="744"/>
      <c r="H3395" s="745"/>
      <c r="I3395" s="63">
        <v>44</v>
      </c>
      <c r="J3395" s="64">
        <v>44</v>
      </c>
    </row>
    <row r="3396" spans="4:10" ht="16.5" hidden="1" customHeight="1" outlineLevel="1" x14ac:dyDescent="0.45">
      <c r="D3396" s="750"/>
      <c r="E3396" s="750"/>
      <c r="F3396" s="743">
        <v>2005</v>
      </c>
      <c r="G3396" s="744"/>
      <c r="H3396" s="745"/>
      <c r="I3396" s="63">
        <v>10</v>
      </c>
      <c r="J3396" s="64">
        <v>10</v>
      </c>
    </row>
    <row r="3397" spans="4:10" ht="16.5" hidden="1" customHeight="1" outlineLevel="1" x14ac:dyDescent="0.45">
      <c r="D3397" s="750"/>
      <c r="E3397" s="750"/>
      <c r="F3397" s="743">
        <v>2006</v>
      </c>
      <c r="G3397" s="744"/>
      <c r="H3397" s="745"/>
      <c r="I3397" s="63">
        <v>0</v>
      </c>
      <c r="J3397" s="64">
        <v>0</v>
      </c>
    </row>
    <row r="3398" spans="4:10" ht="16.5" hidden="1" customHeight="1" outlineLevel="1" x14ac:dyDescent="0.45">
      <c r="D3398" s="750"/>
      <c r="E3398" s="750"/>
      <c r="F3398" s="743">
        <v>2007</v>
      </c>
      <c r="G3398" s="744"/>
      <c r="H3398" s="745"/>
      <c r="I3398" s="63">
        <v>0</v>
      </c>
      <c r="J3398" s="64">
        <v>0</v>
      </c>
    </row>
    <row r="3399" spans="4:10" ht="16.5" hidden="1" customHeight="1" outlineLevel="1" x14ac:dyDescent="0.45">
      <c r="D3399" s="750"/>
      <c r="E3399" s="750"/>
      <c r="F3399" s="743">
        <v>2008</v>
      </c>
      <c r="G3399" s="744"/>
      <c r="H3399" s="745"/>
      <c r="I3399" s="63">
        <v>0</v>
      </c>
      <c r="J3399" s="64">
        <v>0</v>
      </c>
    </row>
    <row r="3400" spans="4:10" ht="16.5" hidden="1" customHeight="1" outlineLevel="1" x14ac:dyDescent="0.45">
      <c r="D3400" s="750"/>
      <c r="E3400" s="750"/>
      <c r="F3400" s="743">
        <v>2009</v>
      </c>
      <c r="G3400" s="744"/>
      <c r="H3400" s="745"/>
      <c r="I3400" s="63">
        <v>0</v>
      </c>
      <c r="J3400" s="64">
        <v>0</v>
      </c>
    </row>
    <row r="3401" spans="4:10" ht="16.5" hidden="1" customHeight="1" outlineLevel="1" x14ac:dyDescent="0.45">
      <c r="D3401" s="750"/>
      <c r="E3401" s="750"/>
      <c r="F3401" s="743">
        <v>2010</v>
      </c>
      <c r="G3401" s="744"/>
      <c r="H3401" s="745"/>
      <c r="I3401" s="63">
        <v>0</v>
      </c>
      <c r="J3401" s="64">
        <v>0</v>
      </c>
    </row>
    <row r="3402" spans="4:10" ht="16.5" hidden="1" customHeight="1" outlineLevel="1" x14ac:dyDescent="0.45">
      <c r="D3402" s="750"/>
      <c r="E3402" s="750"/>
      <c r="F3402" s="743">
        <v>2011</v>
      </c>
      <c r="G3402" s="744"/>
      <c r="H3402" s="745"/>
      <c r="I3402" s="63">
        <v>0</v>
      </c>
      <c r="J3402" s="64">
        <v>0</v>
      </c>
    </row>
    <row r="3403" spans="4:10" ht="16.5" hidden="1" customHeight="1" outlineLevel="1" x14ac:dyDescent="0.45">
      <c r="D3403" s="750"/>
      <c r="E3403" s="750"/>
      <c r="F3403" s="743">
        <v>2012</v>
      </c>
      <c r="G3403" s="744"/>
      <c r="H3403" s="745"/>
      <c r="I3403" s="63">
        <v>0</v>
      </c>
      <c r="J3403" s="64">
        <v>0</v>
      </c>
    </row>
    <row r="3404" spans="4:10" ht="16.5" hidden="1" customHeight="1" outlineLevel="1" x14ac:dyDescent="0.45">
      <c r="D3404" s="750"/>
      <c r="E3404" s="750"/>
      <c r="F3404" s="743">
        <v>2013</v>
      </c>
      <c r="G3404" s="744"/>
      <c r="H3404" s="745"/>
      <c r="I3404" s="63">
        <v>0</v>
      </c>
      <c r="J3404" s="64">
        <v>0</v>
      </c>
    </row>
    <row r="3405" spans="4:10" ht="16.5" hidden="1" customHeight="1" outlineLevel="1" x14ac:dyDescent="0.45">
      <c r="D3405" s="750"/>
      <c r="E3405" s="750"/>
      <c r="F3405" s="743">
        <v>2014</v>
      </c>
      <c r="G3405" s="744"/>
      <c r="H3405" s="745"/>
      <c r="I3405" s="63">
        <v>0</v>
      </c>
      <c r="J3405" s="64">
        <v>0</v>
      </c>
    </row>
    <row r="3406" spans="4:10" ht="16.5" hidden="1" customHeight="1" outlineLevel="1" x14ac:dyDescent="0.45">
      <c r="D3406" s="750"/>
      <c r="E3406" s="750"/>
      <c r="F3406" s="743">
        <v>2015</v>
      </c>
      <c r="G3406" s="744"/>
      <c r="H3406" s="745"/>
      <c r="I3406" s="63">
        <v>0</v>
      </c>
      <c r="J3406" s="64">
        <v>0</v>
      </c>
    </row>
    <row r="3407" spans="4:10" ht="16.5" hidden="1" customHeight="1" outlineLevel="1" x14ac:dyDescent="0.45">
      <c r="D3407" s="750"/>
      <c r="E3407" s="750"/>
      <c r="F3407" s="743">
        <v>2016</v>
      </c>
      <c r="G3407" s="744"/>
      <c r="H3407" s="745"/>
      <c r="I3407" s="63">
        <v>0</v>
      </c>
      <c r="J3407" s="64">
        <v>0</v>
      </c>
    </row>
    <row r="3408" spans="4:10" ht="16.5" hidden="1" customHeight="1" outlineLevel="1" x14ac:dyDescent="0.45">
      <c r="D3408" s="750"/>
      <c r="E3408" s="751"/>
      <c r="F3408" s="746" t="s">
        <v>145</v>
      </c>
      <c r="G3408" s="747"/>
      <c r="H3408" s="748"/>
      <c r="I3408" s="58">
        <v>10486</v>
      </c>
      <c r="J3408" s="58">
        <v>10486</v>
      </c>
    </row>
    <row r="3409" spans="4:10" ht="16.5" hidden="1" customHeight="1" outlineLevel="1" x14ac:dyDescent="0.45">
      <c r="D3409" s="750"/>
      <c r="E3409" s="743">
        <v>1991</v>
      </c>
      <c r="F3409" s="744"/>
      <c r="G3409" s="744"/>
      <c r="H3409" s="745"/>
      <c r="I3409" s="60">
        <v>1601</v>
      </c>
      <c r="J3409" s="61">
        <v>1601</v>
      </c>
    </row>
    <row r="3410" spans="4:10" ht="16.5" hidden="1" customHeight="1" outlineLevel="1" x14ac:dyDescent="0.45">
      <c r="D3410" s="750"/>
      <c r="E3410" s="743">
        <v>1992</v>
      </c>
      <c r="F3410" s="744"/>
      <c r="G3410" s="744"/>
      <c r="H3410" s="745"/>
      <c r="I3410" s="60">
        <v>1210</v>
      </c>
      <c r="J3410" s="61">
        <v>1210</v>
      </c>
    </row>
    <row r="3411" spans="4:10" ht="16.5" hidden="1" customHeight="1" outlineLevel="1" x14ac:dyDescent="0.45">
      <c r="D3411" s="750"/>
      <c r="E3411" s="743">
        <v>1993</v>
      </c>
      <c r="F3411" s="744"/>
      <c r="G3411" s="744"/>
      <c r="H3411" s="745"/>
      <c r="I3411" s="63">
        <v>761</v>
      </c>
      <c r="J3411" s="64">
        <v>761</v>
      </c>
    </row>
    <row r="3412" spans="4:10" ht="16.5" hidden="1" customHeight="1" outlineLevel="1" x14ac:dyDescent="0.45">
      <c r="D3412" s="750"/>
      <c r="E3412" s="743">
        <v>1994</v>
      </c>
      <c r="F3412" s="744"/>
      <c r="G3412" s="744"/>
      <c r="H3412" s="745"/>
      <c r="I3412" s="63">
        <v>920</v>
      </c>
      <c r="J3412" s="64">
        <v>920</v>
      </c>
    </row>
    <row r="3413" spans="4:10" ht="16.5" hidden="1" customHeight="1" outlineLevel="1" x14ac:dyDescent="0.45">
      <c r="D3413" s="750"/>
      <c r="E3413" s="743">
        <v>1995</v>
      </c>
      <c r="F3413" s="744"/>
      <c r="G3413" s="744"/>
      <c r="H3413" s="745"/>
      <c r="I3413" s="60">
        <v>2172</v>
      </c>
      <c r="J3413" s="61">
        <v>2172</v>
      </c>
    </row>
    <row r="3414" spans="4:10" ht="16.5" hidden="1" customHeight="1" outlineLevel="1" x14ac:dyDescent="0.45">
      <c r="D3414" s="750"/>
      <c r="E3414" s="743">
        <v>1996</v>
      </c>
      <c r="F3414" s="744"/>
      <c r="G3414" s="744"/>
      <c r="H3414" s="745"/>
      <c r="I3414" s="60">
        <v>1533</v>
      </c>
      <c r="J3414" s="61">
        <v>1533</v>
      </c>
    </row>
    <row r="3415" spans="4:10" ht="16.5" hidden="1" customHeight="1" outlineLevel="1" x14ac:dyDescent="0.45">
      <c r="D3415" s="750"/>
      <c r="E3415" s="743">
        <v>1997</v>
      </c>
      <c r="F3415" s="744"/>
      <c r="G3415" s="744"/>
      <c r="H3415" s="745"/>
      <c r="I3415" s="63">
        <v>900</v>
      </c>
      <c r="J3415" s="64">
        <v>900</v>
      </c>
    </row>
    <row r="3416" spans="4:10" ht="16.5" hidden="1" customHeight="1" outlineLevel="1" x14ac:dyDescent="0.45">
      <c r="D3416" s="750"/>
      <c r="E3416" s="743">
        <v>1998</v>
      </c>
      <c r="F3416" s="744"/>
      <c r="G3416" s="744"/>
      <c r="H3416" s="745"/>
      <c r="I3416" s="63">
        <v>398</v>
      </c>
      <c r="J3416" s="64">
        <v>398</v>
      </c>
    </row>
    <row r="3417" spans="4:10" ht="16.5" hidden="1" customHeight="1" outlineLevel="1" x14ac:dyDescent="0.45">
      <c r="D3417" s="750"/>
      <c r="E3417" s="743">
        <v>1999</v>
      </c>
      <c r="F3417" s="744"/>
      <c r="G3417" s="744"/>
      <c r="H3417" s="745"/>
      <c r="I3417" s="63">
        <v>100</v>
      </c>
      <c r="J3417" s="64">
        <v>100</v>
      </c>
    </row>
    <row r="3418" spans="4:10" ht="16.5" hidden="1" customHeight="1" outlineLevel="1" x14ac:dyDescent="0.45">
      <c r="D3418" s="750"/>
      <c r="E3418" s="743">
        <v>2000</v>
      </c>
      <c r="F3418" s="744"/>
      <c r="G3418" s="744"/>
      <c r="H3418" s="745"/>
      <c r="I3418" s="63">
        <v>294</v>
      </c>
      <c r="J3418" s="64">
        <v>294</v>
      </c>
    </row>
    <row r="3419" spans="4:10" ht="16.5" hidden="1" customHeight="1" outlineLevel="1" x14ac:dyDescent="0.45">
      <c r="D3419" s="750"/>
      <c r="E3419" s="743">
        <v>2001</v>
      </c>
      <c r="F3419" s="744"/>
      <c r="G3419" s="744"/>
      <c r="H3419" s="745"/>
      <c r="I3419" s="63">
        <v>407</v>
      </c>
      <c r="J3419" s="64">
        <v>407</v>
      </c>
    </row>
    <row r="3420" spans="4:10" ht="16.5" hidden="1" customHeight="1" outlineLevel="1" x14ac:dyDescent="0.45">
      <c r="D3420" s="750"/>
      <c r="E3420" s="743">
        <v>2002</v>
      </c>
      <c r="F3420" s="744"/>
      <c r="G3420" s="744"/>
      <c r="H3420" s="745"/>
      <c r="I3420" s="63">
        <v>79</v>
      </c>
      <c r="J3420" s="64">
        <v>79</v>
      </c>
    </row>
    <row r="3421" spans="4:10" ht="16.5" hidden="1" customHeight="1" outlineLevel="1" x14ac:dyDescent="0.45">
      <c r="D3421" s="750"/>
      <c r="E3421" s="743">
        <v>2003</v>
      </c>
      <c r="F3421" s="744"/>
      <c r="G3421" s="744"/>
      <c r="H3421" s="745"/>
      <c r="I3421" s="63">
        <v>57</v>
      </c>
      <c r="J3421" s="64">
        <v>57</v>
      </c>
    </row>
    <row r="3422" spans="4:10" ht="16.5" hidden="1" customHeight="1" outlineLevel="1" x14ac:dyDescent="0.45">
      <c r="D3422" s="750"/>
      <c r="E3422" s="743">
        <v>2004</v>
      </c>
      <c r="F3422" s="744"/>
      <c r="G3422" s="744"/>
      <c r="H3422" s="745"/>
      <c r="I3422" s="63">
        <v>44</v>
      </c>
      <c r="J3422" s="64">
        <v>44</v>
      </c>
    </row>
    <row r="3423" spans="4:10" ht="16.5" hidden="1" customHeight="1" outlineLevel="1" x14ac:dyDescent="0.45">
      <c r="D3423" s="750"/>
      <c r="E3423" s="743">
        <v>2005</v>
      </c>
      <c r="F3423" s="744"/>
      <c r="G3423" s="744"/>
      <c r="H3423" s="745"/>
      <c r="I3423" s="63">
        <v>10</v>
      </c>
      <c r="J3423" s="64">
        <v>10</v>
      </c>
    </row>
    <row r="3424" spans="4:10" ht="16.5" hidden="1" customHeight="1" outlineLevel="1" x14ac:dyDescent="0.45">
      <c r="D3424" s="750"/>
      <c r="E3424" s="743">
        <v>2006</v>
      </c>
      <c r="F3424" s="744"/>
      <c r="G3424" s="744"/>
      <c r="H3424" s="745"/>
      <c r="I3424" s="63">
        <v>0</v>
      </c>
      <c r="J3424" s="64">
        <v>0</v>
      </c>
    </row>
    <row r="3425" spans="4:10" ht="16.5" hidden="1" customHeight="1" outlineLevel="1" x14ac:dyDescent="0.45">
      <c r="D3425" s="750"/>
      <c r="E3425" s="743">
        <v>2007</v>
      </c>
      <c r="F3425" s="744"/>
      <c r="G3425" s="744"/>
      <c r="H3425" s="745"/>
      <c r="I3425" s="63">
        <v>0</v>
      </c>
      <c r="J3425" s="64">
        <v>0</v>
      </c>
    </row>
    <row r="3426" spans="4:10" ht="16.5" hidden="1" customHeight="1" outlineLevel="1" x14ac:dyDescent="0.45">
      <c r="D3426" s="750"/>
      <c r="E3426" s="743">
        <v>2008</v>
      </c>
      <c r="F3426" s="744"/>
      <c r="G3426" s="744"/>
      <c r="H3426" s="745"/>
      <c r="I3426" s="63">
        <v>0</v>
      </c>
      <c r="J3426" s="64">
        <v>0</v>
      </c>
    </row>
    <row r="3427" spans="4:10" ht="16.5" hidden="1" customHeight="1" outlineLevel="1" x14ac:dyDescent="0.45">
      <c r="D3427" s="750"/>
      <c r="E3427" s="743">
        <v>2009</v>
      </c>
      <c r="F3427" s="744"/>
      <c r="G3427" s="744"/>
      <c r="H3427" s="745"/>
      <c r="I3427" s="63">
        <v>0</v>
      </c>
      <c r="J3427" s="64">
        <v>0</v>
      </c>
    </row>
    <row r="3428" spans="4:10" ht="16.5" hidden="1" customHeight="1" outlineLevel="1" x14ac:dyDescent="0.45">
      <c r="D3428" s="750"/>
      <c r="E3428" s="743">
        <v>2010</v>
      </c>
      <c r="F3428" s="744"/>
      <c r="G3428" s="744"/>
      <c r="H3428" s="745"/>
      <c r="I3428" s="63">
        <v>0</v>
      </c>
      <c r="J3428" s="64">
        <v>0</v>
      </c>
    </row>
    <row r="3429" spans="4:10" ht="16.5" hidden="1" customHeight="1" outlineLevel="1" x14ac:dyDescent="0.45">
      <c r="D3429" s="750"/>
      <c r="E3429" s="743">
        <v>2011</v>
      </c>
      <c r="F3429" s="744"/>
      <c r="G3429" s="744"/>
      <c r="H3429" s="745"/>
      <c r="I3429" s="63">
        <v>0</v>
      </c>
      <c r="J3429" s="64">
        <v>0</v>
      </c>
    </row>
    <row r="3430" spans="4:10" ht="16.5" hidden="1" customHeight="1" outlineLevel="1" x14ac:dyDescent="0.45">
      <c r="D3430" s="750"/>
      <c r="E3430" s="743">
        <v>2012</v>
      </c>
      <c r="F3430" s="744"/>
      <c r="G3430" s="744"/>
      <c r="H3430" s="745"/>
      <c r="I3430" s="63">
        <v>0</v>
      </c>
      <c r="J3430" s="64">
        <v>0</v>
      </c>
    </row>
    <row r="3431" spans="4:10" ht="16.5" hidden="1" customHeight="1" outlineLevel="1" x14ac:dyDescent="0.45">
      <c r="D3431" s="750"/>
      <c r="E3431" s="743">
        <v>2013</v>
      </c>
      <c r="F3431" s="744"/>
      <c r="G3431" s="744"/>
      <c r="H3431" s="745"/>
      <c r="I3431" s="63">
        <v>0</v>
      </c>
      <c r="J3431" s="64">
        <v>0</v>
      </c>
    </row>
    <row r="3432" spans="4:10" ht="16.5" hidden="1" customHeight="1" outlineLevel="1" x14ac:dyDescent="0.45">
      <c r="D3432" s="750"/>
      <c r="E3432" s="743">
        <v>2014</v>
      </c>
      <c r="F3432" s="744"/>
      <c r="G3432" s="744"/>
      <c r="H3432" s="745"/>
      <c r="I3432" s="63">
        <v>0</v>
      </c>
      <c r="J3432" s="64">
        <v>0</v>
      </c>
    </row>
    <row r="3433" spans="4:10" ht="16.5" hidden="1" customHeight="1" outlineLevel="1" x14ac:dyDescent="0.45">
      <c r="D3433" s="750"/>
      <c r="E3433" s="743">
        <v>2015</v>
      </c>
      <c r="F3433" s="744"/>
      <c r="G3433" s="744"/>
      <c r="H3433" s="745"/>
      <c r="I3433" s="63">
        <v>0</v>
      </c>
      <c r="J3433" s="64">
        <v>0</v>
      </c>
    </row>
    <row r="3434" spans="4:10" ht="16.5" hidden="1" customHeight="1" outlineLevel="1" x14ac:dyDescent="0.45">
      <c r="D3434" s="750"/>
      <c r="E3434" s="743">
        <v>2016</v>
      </c>
      <c r="F3434" s="744"/>
      <c r="G3434" s="744"/>
      <c r="H3434" s="745"/>
      <c r="I3434" s="63">
        <v>0</v>
      </c>
      <c r="J3434" s="64">
        <v>0</v>
      </c>
    </row>
    <row r="3435" spans="4:10" ht="16.5" hidden="1" customHeight="1" outlineLevel="1" x14ac:dyDescent="0.45">
      <c r="D3435" s="751"/>
      <c r="E3435" s="746" t="s">
        <v>145</v>
      </c>
      <c r="F3435" s="747"/>
      <c r="G3435" s="747"/>
      <c r="H3435" s="748"/>
      <c r="I3435" s="58">
        <v>10486</v>
      </c>
      <c r="J3435" s="58">
        <v>10486</v>
      </c>
    </row>
    <row r="3436" spans="4:10" ht="16.5" hidden="1" customHeight="1" outlineLevel="1" x14ac:dyDescent="0.45">
      <c r="D3436" s="743">
        <v>1991</v>
      </c>
      <c r="E3436" s="744"/>
      <c r="F3436" s="744"/>
      <c r="G3436" s="744"/>
      <c r="H3436" s="745"/>
      <c r="I3436" s="60">
        <v>1601</v>
      </c>
      <c r="J3436" s="60">
        <v>1601</v>
      </c>
    </row>
    <row r="3437" spans="4:10" ht="16.5" hidden="1" customHeight="1" outlineLevel="1" x14ac:dyDescent="0.45">
      <c r="D3437" s="743">
        <v>1992</v>
      </c>
      <c r="E3437" s="744"/>
      <c r="F3437" s="744"/>
      <c r="G3437" s="744"/>
      <c r="H3437" s="745"/>
      <c r="I3437" s="60">
        <v>1210</v>
      </c>
      <c r="J3437" s="60">
        <v>1210</v>
      </c>
    </row>
    <row r="3438" spans="4:10" ht="16.5" hidden="1" customHeight="1" outlineLevel="1" x14ac:dyDescent="0.45">
      <c r="D3438" s="743">
        <v>1993</v>
      </c>
      <c r="E3438" s="744"/>
      <c r="F3438" s="744"/>
      <c r="G3438" s="744"/>
      <c r="H3438" s="745"/>
      <c r="I3438" s="63">
        <v>761</v>
      </c>
      <c r="J3438" s="63">
        <v>761</v>
      </c>
    </row>
    <row r="3439" spans="4:10" ht="16.5" hidden="1" customHeight="1" outlineLevel="1" x14ac:dyDescent="0.45">
      <c r="D3439" s="743">
        <v>1994</v>
      </c>
      <c r="E3439" s="744"/>
      <c r="F3439" s="744"/>
      <c r="G3439" s="744"/>
      <c r="H3439" s="745"/>
      <c r="I3439" s="63">
        <v>920</v>
      </c>
      <c r="J3439" s="63">
        <v>920</v>
      </c>
    </row>
    <row r="3440" spans="4:10" ht="16.5" hidden="1" customHeight="1" outlineLevel="1" x14ac:dyDescent="0.45">
      <c r="D3440" s="743">
        <v>1995</v>
      </c>
      <c r="E3440" s="744"/>
      <c r="F3440" s="744"/>
      <c r="G3440" s="744"/>
      <c r="H3440" s="745"/>
      <c r="I3440" s="60">
        <v>2172</v>
      </c>
      <c r="J3440" s="60">
        <v>2172</v>
      </c>
    </row>
    <row r="3441" spans="4:10" ht="16.5" hidden="1" customHeight="1" outlineLevel="1" x14ac:dyDescent="0.45">
      <c r="D3441" s="743">
        <v>1996</v>
      </c>
      <c r="E3441" s="744"/>
      <c r="F3441" s="744"/>
      <c r="G3441" s="744"/>
      <c r="H3441" s="745"/>
      <c r="I3441" s="60">
        <v>1533</v>
      </c>
      <c r="J3441" s="60">
        <v>1533</v>
      </c>
    </row>
    <row r="3442" spans="4:10" ht="16.5" hidden="1" customHeight="1" outlineLevel="1" x14ac:dyDescent="0.45">
      <c r="D3442" s="743">
        <v>1997</v>
      </c>
      <c r="E3442" s="744"/>
      <c r="F3442" s="744"/>
      <c r="G3442" s="744"/>
      <c r="H3442" s="745"/>
      <c r="I3442" s="63">
        <v>900</v>
      </c>
      <c r="J3442" s="63">
        <v>900</v>
      </c>
    </row>
    <row r="3443" spans="4:10" ht="16.5" hidden="1" customHeight="1" outlineLevel="1" x14ac:dyDescent="0.45">
      <c r="D3443" s="743">
        <v>1998</v>
      </c>
      <c r="E3443" s="744"/>
      <c r="F3443" s="744"/>
      <c r="G3443" s="744"/>
      <c r="H3443" s="745"/>
      <c r="I3443" s="63">
        <v>398</v>
      </c>
      <c r="J3443" s="63">
        <v>398</v>
      </c>
    </row>
    <row r="3444" spans="4:10" ht="16.5" hidden="1" customHeight="1" outlineLevel="1" x14ac:dyDescent="0.45">
      <c r="D3444" s="743">
        <v>1999</v>
      </c>
      <c r="E3444" s="744"/>
      <c r="F3444" s="744"/>
      <c r="G3444" s="744"/>
      <c r="H3444" s="745"/>
      <c r="I3444" s="63">
        <v>100</v>
      </c>
      <c r="J3444" s="63">
        <v>100</v>
      </c>
    </row>
    <row r="3445" spans="4:10" ht="16.5" hidden="1" customHeight="1" outlineLevel="1" x14ac:dyDescent="0.45">
      <c r="D3445" s="743">
        <v>2000</v>
      </c>
      <c r="E3445" s="744"/>
      <c r="F3445" s="744"/>
      <c r="G3445" s="744"/>
      <c r="H3445" s="745"/>
      <c r="I3445" s="63">
        <v>294</v>
      </c>
      <c r="J3445" s="63">
        <v>294</v>
      </c>
    </row>
    <row r="3446" spans="4:10" ht="16.5" hidden="1" customHeight="1" outlineLevel="1" x14ac:dyDescent="0.45">
      <c r="D3446" s="743">
        <v>2001</v>
      </c>
      <c r="E3446" s="744"/>
      <c r="F3446" s="744"/>
      <c r="G3446" s="744"/>
      <c r="H3446" s="745"/>
      <c r="I3446" s="63">
        <v>407</v>
      </c>
      <c r="J3446" s="63">
        <v>407</v>
      </c>
    </row>
    <row r="3447" spans="4:10" ht="16.5" hidden="1" customHeight="1" outlineLevel="1" x14ac:dyDescent="0.45">
      <c r="D3447" s="743">
        <v>2002</v>
      </c>
      <c r="E3447" s="744"/>
      <c r="F3447" s="744"/>
      <c r="G3447" s="744"/>
      <c r="H3447" s="745"/>
      <c r="I3447" s="63">
        <v>79</v>
      </c>
      <c r="J3447" s="63">
        <v>79</v>
      </c>
    </row>
    <row r="3448" spans="4:10" ht="16.5" hidden="1" customHeight="1" outlineLevel="1" x14ac:dyDescent="0.45">
      <c r="D3448" s="743">
        <v>2003</v>
      </c>
      <c r="E3448" s="744"/>
      <c r="F3448" s="744"/>
      <c r="G3448" s="744"/>
      <c r="H3448" s="745"/>
      <c r="I3448" s="63">
        <v>57</v>
      </c>
      <c r="J3448" s="63">
        <v>57</v>
      </c>
    </row>
    <row r="3449" spans="4:10" ht="16.5" hidden="1" customHeight="1" outlineLevel="1" x14ac:dyDescent="0.45">
      <c r="D3449" s="743">
        <v>2004</v>
      </c>
      <c r="E3449" s="744"/>
      <c r="F3449" s="744"/>
      <c r="G3449" s="744"/>
      <c r="H3449" s="745"/>
      <c r="I3449" s="63">
        <v>44</v>
      </c>
      <c r="J3449" s="63">
        <v>44</v>
      </c>
    </row>
    <row r="3450" spans="4:10" ht="16.5" hidden="1" customHeight="1" outlineLevel="1" x14ac:dyDescent="0.45">
      <c r="D3450" s="743">
        <v>2005</v>
      </c>
      <c r="E3450" s="744"/>
      <c r="F3450" s="744"/>
      <c r="G3450" s="744"/>
      <c r="H3450" s="745"/>
      <c r="I3450" s="63">
        <v>10</v>
      </c>
      <c r="J3450" s="63">
        <v>10</v>
      </c>
    </row>
    <row r="3451" spans="4:10" ht="16.5" hidden="1" customHeight="1" outlineLevel="1" x14ac:dyDescent="0.45">
      <c r="D3451" s="743">
        <v>2006</v>
      </c>
      <c r="E3451" s="744"/>
      <c r="F3451" s="744"/>
      <c r="G3451" s="744"/>
      <c r="H3451" s="745"/>
      <c r="I3451" s="63">
        <v>0</v>
      </c>
      <c r="J3451" s="63">
        <v>0</v>
      </c>
    </row>
    <row r="3452" spans="4:10" ht="16.5" hidden="1" customHeight="1" outlineLevel="1" x14ac:dyDescent="0.45">
      <c r="D3452" s="743">
        <v>2007</v>
      </c>
      <c r="E3452" s="744"/>
      <c r="F3452" s="744"/>
      <c r="G3452" s="744"/>
      <c r="H3452" s="745"/>
      <c r="I3452" s="63">
        <v>0</v>
      </c>
      <c r="J3452" s="63">
        <v>0</v>
      </c>
    </row>
    <row r="3453" spans="4:10" ht="16.5" hidden="1" customHeight="1" outlineLevel="1" x14ac:dyDescent="0.45">
      <c r="D3453" s="743">
        <v>2008</v>
      </c>
      <c r="E3453" s="744"/>
      <c r="F3453" s="744"/>
      <c r="G3453" s="744"/>
      <c r="H3453" s="745"/>
      <c r="I3453" s="63">
        <v>0</v>
      </c>
      <c r="J3453" s="63">
        <v>0</v>
      </c>
    </row>
    <row r="3454" spans="4:10" ht="16.5" hidden="1" customHeight="1" outlineLevel="1" x14ac:dyDescent="0.45">
      <c r="D3454" s="743">
        <v>2009</v>
      </c>
      <c r="E3454" s="744"/>
      <c r="F3454" s="744"/>
      <c r="G3454" s="744"/>
      <c r="H3454" s="745"/>
      <c r="I3454" s="63">
        <v>0</v>
      </c>
      <c r="J3454" s="63">
        <v>0</v>
      </c>
    </row>
    <row r="3455" spans="4:10" ht="16.5" hidden="1" customHeight="1" outlineLevel="1" x14ac:dyDescent="0.45">
      <c r="D3455" s="743">
        <v>2010</v>
      </c>
      <c r="E3455" s="744"/>
      <c r="F3455" s="744"/>
      <c r="G3455" s="744"/>
      <c r="H3455" s="745"/>
      <c r="I3455" s="63">
        <v>0</v>
      </c>
      <c r="J3455" s="63">
        <v>0</v>
      </c>
    </row>
    <row r="3456" spans="4:10" ht="16.5" hidden="1" customHeight="1" outlineLevel="1" x14ac:dyDescent="0.45">
      <c r="D3456" s="743">
        <v>2011</v>
      </c>
      <c r="E3456" s="744"/>
      <c r="F3456" s="744"/>
      <c r="G3456" s="744"/>
      <c r="H3456" s="745"/>
      <c r="I3456" s="63">
        <v>0</v>
      </c>
      <c r="J3456" s="63">
        <v>0</v>
      </c>
    </row>
    <row r="3457" spans="4:10" ht="16.5" hidden="1" customHeight="1" outlineLevel="1" x14ac:dyDescent="0.45">
      <c r="D3457" s="743">
        <v>2012</v>
      </c>
      <c r="E3457" s="744"/>
      <c r="F3457" s="744"/>
      <c r="G3457" s="744"/>
      <c r="H3457" s="745"/>
      <c r="I3457" s="63">
        <v>0</v>
      </c>
      <c r="J3457" s="63">
        <v>0</v>
      </c>
    </row>
    <row r="3458" spans="4:10" ht="16.5" hidden="1" customHeight="1" outlineLevel="1" x14ac:dyDescent="0.45">
      <c r="D3458" s="743">
        <v>2013</v>
      </c>
      <c r="E3458" s="744"/>
      <c r="F3458" s="744"/>
      <c r="G3458" s="744"/>
      <c r="H3458" s="745"/>
      <c r="I3458" s="63">
        <v>0</v>
      </c>
      <c r="J3458" s="63">
        <v>0</v>
      </c>
    </row>
    <row r="3459" spans="4:10" ht="16.5" hidden="1" customHeight="1" outlineLevel="1" x14ac:dyDescent="0.45">
      <c r="D3459" s="743">
        <v>2014</v>
      </c>
      <c r="E3459" s="744"/>
      <c r="F3459" s="744"/>
      <c r="G3459" s="744"/>
      <c r="H3459" s="745"/>
      <c r="I3459" s="63">
        <v>0</v>
      </c>
      <c r="J3459" s="63">
        <v>0</v>
      </c>
    </row>
    <row r="3460" spans="4:10" ht="16.5" hidden="1" customHeight="1" outlineLevel="1" x14ac:dyDescent="0.45">
      <c r="D3460" s="743">
        <v>2015</v>
      </c>
      <c r="E3460" s="744"/>
      <c r="F3460" s="744"/>
      <c r="G3460" s="744"/>
      <c r="H3460" s="745"/>
      <c r="I3460" s="63">
        <v>0</v>
      </c>
      <c r="J3460" s="63">
        <v>0</v>
      </c>
    </row>
    <row r="3461" spans="4:10" ht="16.5" hidden="1" customHeight="1" outlineLevel="1" x14ac:dyDescent="0.45">
      <c r="D3461" s="743">
        <v>2016</v>
      </c>
      <c r="E3461" s="744"/>
      <c r="F3461" s="744"/>
      <c r="G3461" s="744"/>
      <c r="H3461" s="745"/>
      <c r="I3461" s="63">
        <v>0</v>
      </c>
      <c r="J3461" s="63">
        <v>0</v>
      </c>
    </row>
    <row r="3462" spans="4:10" ht="16.5" hidden="1" customHeight="1" outlineLevel="1" x14ac:dyDescent="0.45">
      <c r="D3462" s="746" t="s">
        <v>145</v>
      </c>
      <c r="E3462" s="747"/>
      <c r="F3462" s="747"/>
      <c r="G3462" s="747"/>
      <c r="H3462" s="748"/>
      <c r="I3462" s="58">
        <v>10486</v>
      </c>
      <c r="J3462" s="58">
        <v>10486</v>
      </c>
    </row>
    <row r="3463" spans="4:10" ht="16.5" hidden="1" customHeight="1" outlineLevel="1" x14ac:dyDescent="0.45">
      <c r="D3463" s="737">
        <v>1991</v>
      </c>
      <c r="E3463" s="738"/>
      <c r="F3463" s="738"/>
      <c r="G3463" s="738"/>
      <c r="H3463" s="739"/>
      <c r="I3463" s="65">
        <v>1455392</v>
      </c>
      <c r="J3463" s="65">
        <v>1455392</v>
      </c>
    </row>
    <row r="3464" spans="4:10" ht="16.5" hidden="1" customHeight="1" outlineLevel="1" x14ac:dyDescent="0.45">
      <c r="D3464" s="737">
        <v>1992</v>
      </c>
      <c r="E3464" s="738"/>
      <c r="F3464" s="738"/>
      <c r="G3464" s="738"/>
      <c r="H3464" s="739"/>
      <c r="I3464" s="65">
        <v>1689727</v>
      </c>
      <c r="J3464" s="65">
        <v>1689727</v>
      </c>
    </row>
    <row r="3465" spans="4:10" ht="16.5" hidden="1" customHeight="1" outlineLevel="1" x14ac:dyDescent="0.45">
      <c r="D3465" s="737">
        <v>1993</v>
      </c>
      <c r="E3465" s="738"/>
      <c r="F3465" s="738"/>
      <c r="G3465" s="738"/>
      <c r="H3465" s="739"/>
      <c r="I3465" s="65">
        <v>1985710</v>
      </c>
      <c r="J3465" s="65">
        <v>1985710</v>
      </c>
    </row>
    <row r="3466" spans="4:10" ht="16.5" hidden="1" customHeight="1" outlineLevel="1" x14ac:dyDescent="0.45">
      <c r="D3466" s="737">
        <v>1994</v>
      </c>
      <c r="E3466" s="738"/>
      <c r="F3466" s="738"/>
      <c r="G3466" s="738"/>
      <c r="H3466" s="739"/>
      <c r="I3466" s="65">
        <v>2262231</v>
      </c>
      <c r="J3466" s="65">
        <v>2262231</v>
      </c>
    </row>
    <row r="3467" spans="4:10" ht="16.5" hidden="1" customHeight="1" outlineLevel="1" x14ac:dyDescent="0.45">
      <c r="D3467" s="737">
        <v>1995</v>
      </c>
      <c r="E3467" s="738"/>
      <c r="F3467" s="738"/>
      <c r="G3467" s="738"/>
      <c r="H3467" s="739"/>
      <c r="I3467" s="65">
        <v>2526400</v>
      </c>
      <c r="J3467" s="65">
        <v>2526400</v>
      </c>
    </row>
    <row r="3468" spans="4:10" ht="16.5" hidden="1" customHeight="1" outlineLevel="1" x14ac:dyDescent="0.45">
      <c r="D3468" s="737">
        <v>1996</v>
      </c>
      <c r="E3468" s="738"/>
      <c r="F3468" s="738"/>
      <c r="G3468" s="738"/>
      <c r="H3468" s="739"/>
      <c r="I3468" s="65">
        <v>2812714</v>
      </c>
      <c r="J3468" s="65">
        <v>2812714</v>
      </c>
    </row>
    <row r="3469" spans="4:10" ht="16.5" hidden="1" customHeight="1" outlineLevel="1" x14ac:dyDescent="0.45">
      <c r="D3469" s="737">
        <v>1997</v>
      </c>
      <c r="E3469" s="738"/>
      <c r="F3469" s="738"/>
      <c r="G3469" s="738"/>
      <c r="H3469" s="739"/>
      <c r="I3469" s="65">
        <v>2818275</v>
      </c>
      <c r="J3469" s="65">
        <v>2818275</v>
      </c>
    </row>
    <row r="3470" spans="4:10" ht="16.5" hidden="1" customHeight="1" outlineLevel="1" x14ac:dyDescent="0.45">
      <c r="D3470" s="737">
        <v>1998</v>
      </c>
      <c r="E3470" s="738"/>
      <c r="F3470" s="738"/>
      <c r="G3470" s="738"/>
      <c r="H3470" s="739"/>
      <c r="I3470" s="65">
        <v>1954494</v>
      </c>
      <c r="J3470" s="65">
        <v>1954494</v>
      </c>
    </row>
    <row r="3471" spans="4:10" ht="16.5" hidden="1" customHeight="1" outlineLevel="1" x14ac:dyDescent="0.45">
      <c r="D3471" s="737">
        <v>1999</v>
      </c>
      <c r="E3471" s="738"/>
      <c r="F3471" s="738"/>
      <c r="G3471" s="738"/>
      <c r="H3471" s="739"/>
      <c r="I3471" s="65">
        <v>2843114</v>
      </c>
      <c r="J3471" s="65">
        <v>2843114</v>
      </c>
    </row>
    <row r="3472" spans="4:10" ht="16.5" hidden="1" customHeight="1" outlineLevel="1" x14ac:dyDescent="0.45">
      <c r="D3472" s="737">
        <v>2000</v>
      </c>
      <c r="E3472" s="738"/>
      <c r="F3472" s="738"/>
      <c r="G3472" s="738"/>
      <c r="H3472" s="739"/>
      <c r="I3472" s="65">
        <v>3114998</v>
      </c>
      <c r="J3472" s="65">
        <v>3114998</v>
      </c>
    </row>
    <row r="3473" spans="4:10" ht="16.5" hidden="1" customHeight="1" outlineLevel="1" x14ac:dyDescent="0.45">
      <c r="D3473" s="737">
        <v>2001</v>
      </c>
      <c r="E3473" s="738"/>
      <c r="F3473" s="738"/>
      <c r="G3473" s="738"/>
      <c r="H3473" s="739"/>
      <c r="I3473" s="65">
        <v>2946329</v>
      </c>
      <c r="J3473" s="65">
        <v>2946329</v>
      </c>
    </row>
    <row r="3474" spans="4:10" ht="16.5" hidden="1" customHeight="1" outlineLevel="1" x14ac:dyDescent="0.45">
      <c r="D3474" s="737">
        <v>2002</v>
      </c>
      <c r="E3474" s="738"/>
      <c r="F3474" s="738"/>
      <c r="G3474" s="738"/>
      <c r="H3474" s="739"/>
      <c r="I3474" s="65">
        <v>3147584</v>
      </c>
      <c r="J3474" s="65">
        <v>3147584</v>
      </c>
    </row>
    <row r="3475" spans="4:10" ht="16.5" hidden="1" customHeight="1" outlineLevel="1" x14ac:dyDescent="0.45">
      <c r="D3475" s="737">
        <v>2003</v>
      </c>
      <c r="E3475" s="738"/>
      <c r="F3475" s="738"/>
      <c r="G3475" s="738"/>
      <c r="H3475" s="739"/>
      <c r="I3475" s="65">
        <v>3177870</v>
      </c>
      <c r="J3475" s="65">
        <v>3177870</v>
      </c>
    </row>
    <row r="3476" spans="4:10" ht="16.5" hidden="1" customHeight="1" outlineLevel="1" x14ac:dyDescent="0.45">
      <c r="D3476" s="737">
        <v>2004</v>
      </c>
      <c r="E3476" s="738"/>
      <c r="F3476" s="738"/>
      <c r="G3476" s="738"/>
      <c r="H3476" s="739"/>
      <c r="I3476" s="65">
        <v>3469464</v>
      </c>
      <c r="J3476" s="65">
        <v>3469464</v>
      </c>
    </row>
    <row r="3477" spans="4:10" ht="16.5" hidden="1" customHeight="1" outlineLevel="1" x14ac:dyDescent="0.45">
      <c r="D3477" s="737">
        <v>2005</v>
      </c>
      <c r="E3477" s="738"/>
      <c r="F3477" s="738"/>
      <c r="G3477" s="738"/>
      <c r="H3477" s="739"/>
      <c r="I3477" s="65">
        <v>3699350</v>
      </c>
      <c r="J3477" s="65">
        <v>3699350</v>
      </c>
    </row>
    <row r="3478" spans="4:10" ht="16.5" hidden="1" customHeight="1" outlineLevel="1" x14ac:dyDescent="0.45">
      <c r="D3478" s="737">
        <v>2006</v>
      </c>
      <c r="E3478" s="738"/>
      <c r="F3478" s="738"/>
      <c r="G3478" s="738"/>
      <c r="H3478" s="739"/>
      <c r="I3478" s="65">
        <v>3840102</v>
      </c>
      <c r="J3478" s="65">
        <v>3840102</v>
      </c>
    </row>
    <row r="3479" spans="4:10" ht="16.5" hidden="1" customHeight="1" outlineLevel="1" x14ac:dyDescent="0.45">
      <c r="D3479" s="737">
        <v>2007</v>
      </c>
      <c r="E3479" s="738"/>
      <c r="F3479" s="738"/>
      <c r="G3479" s="738"/>
      <c r="H3479" s="739"/>
      <c r="I3479" s="65">
        <v>4086308</v>
      </c>
      <c r="J3479" s="65">
        <v>4086308</v>
      </c>
    </row>
    <row r="3480" spans="4:10" ht="16.5" hidden="1" customHeight="1" outlineLevel="1" x14ac:dyDescent="0.45">
      <c r="D3480" s="737">
        <v>2008</v>
      </c>
      <c r="E3480" s="738"/>
      <c r="F3480" s="738"/>
      <c r="G3480" s="738"/>
      <c r="H3480" s="739"/>
      <c r="I3480" s="65">
        <v>3826682</v>
      </c>
      <c r="J3480" s="65">
        <v>3826682</v>
      </c>
    </row>
    <row r="3481" spans="4:10" ht="16.5" hidden="1" customHeight="1" outlineLevel="1" x14ac:dyDescent="0.45">
      <c r="D3481" s="737">
        <v>2009</v>
      </c>
      <c r="E3481" s="738"/>
      <c r="F3481" s="738"/>
      <c r="G3481" s="738"/>
      <c r="H3481" s="739"/>
      <c r="I3481" s="65">
        <v>3512926</v>
      </c>
      <c r="J3481" s="65">
        <v>3512926</v>
      </c>
    </row>
    <row r="3482" spans="4:10" ht="16.5" hidden="1" customHeight="1" outlineLevel="1" x14ac:dyDescent="0.45">
      <c r="D3482" s="737">
        <v>2010</v>
      </c>
      <c r="E3482" s="738"/>
      <c r="F3482" s="738"/>
      <c r="G3482" s="738"/>
      <c r="H3482" s="739"/>
      <c r="I3482" s="65">
        <v>4271741</v>
      </c>
      <c r="J3482" s="65">
        <v>4271741</v>
      </c>
    </row>
    <row r="3483" spans="4:10" ht="16.5" hidden="1" customHeight="1" outlineLevel="1" x14ac:dyDescent="0.45">
      <c r="D3483" s="737">
        <v>2011</v>
      </c>
      <c r="E3483" s="738"/>
      <c r="F3483" s="738"/>
      <c r="G3483" s="738"/>
      <c r="H3483" s="739"/>
      <c r="I3483" s="65">
        <v>4657094</v>
      </c>
      <c r="J3483" s="65">
        <v>4657094</v>
      </c>
    </row>
    <row r="3484" spans="4:10" ht="16.5" hidden="1" customHeight="1" outlineLevel="1" x14ac:dyDescent="0.45">
      <c r="D3484" s="737">
        <v>2012</v>
      </c>
      <c r="E3484" s="738"/>
      <c r="F3484" s="738"/>
      <c r="G3484" s="738"/>
      <c r="H3484" s="739"/>
      <c r="I3484" s="65">
        <v>4561766</v>
      </c>
      <c r="J3484" s="65">
        <v>4561766</v>
      </c>
    </row>
    <row r="3485" spans="4:10" ht="16.5" hidden="1" customHeight="1" outlineLevel="1" x14ac:dyDescent="0.45">
      <c r="D3485" s="737">
        <v>2013</v>
      </c>
      <c r="E3485" s="738"/>
      <c r="F3485" s="738"/>
      <c r="G3485" s="738"/>
      <c r="H3485" s="739"/>
      <c r="I3485" s="65">
        <v>4521429</v>
      </c>
      <c r="J3485" s="65">
        <v>4521429</v>
      </c>
    </row>
    <row r="3486" spans="4:10" ht="16.5" hidden="1" customHeight="1" outlineLevel="1" x14ac:dyDescent="0.45">
      <c r="D3486" s="737">
        <v>2014</v>
      </c>
      <c r="E3486" s="738"/>
      <c r="F3486" s="738"/>
      <c r="G3486" s="738"/>
      <c r="H3486" s="739"/>
      <c r="I3486" s="65">
        <v>4524932</v>
      </c>
      <c r="J3486" s="65">
        <v>4524932</v>
      </c>
    </row>
    <row r="3487" spans="4:10" ht="16.5" hidden="1" customHeight="1" outlineLevel="1" x14ac:dyDescent="0.45">
      <c r="D3487" s="737">
        <v>2015</v>
      </c>
      <c r="E3487" s="738"/>
      <c r="F3487" s="738"/>
      <c r="G3487" s="738"/>
      <c r="H3487" s="739"/>
      <c r="I3487" s="65">
        <v>4555957</v>
      </c>
      <c r="J3487" s="65">
        <v>4555957</v>
      </c>
    </row>
    <row r="3488" spans="4:10" ht="16.5" hidden="1" customHeight="1" outlineLevel="1" x14ac:dyDescent="0.45">
      <c r="D3488" s="737">
        <v>2016</v>
      </c>
      <c r="E3488" s="738"/>
      <c r="F3488" s="738"/>
      <c r="G3488" s="738"/>
      <c r="H3488" s="739"/>
      <c r="I3488" s="65">
        <v>1439927</v>
      </c>
      <c r="J3488" s="65">
        <v>1439927</v>
      </c>
    </row>
    <row r="3489" spans="1:10" ht="16.5" hidden="1" customHeight="1" outlineLevel="1" x14ac:dyDescent="0.45">
      <c r="D3489" s="740" t="s">
        <v>162</v>
      </c>
      <c r="E3489" s="741"/>
      <c r="F3489" s="741"/>
      <c r="G3489" s="741"/>
      <c r="H3489" s="742"/>
      <c r="I3489" s="66">
        <v>83702516</v>
      </c>
      <c r="J3489" s="66">
        <v>83702516</v>
      </c>
    </row>
    <row r="3490" spans="1:10" collapsed="1" x14ac:dyDescent="0.45"/>
    <row r="3491" spans="1:10" s="85" customFormat="1" x14ac:dyDescent="0.45">
      <c r="A3491" s="86" t="s">
        <v>479</v>
      </c>
    </row>
    <row r="3493" spans="1:10" ht="16.5" customHeight="1" x14ac:dyDescent="0.45">
      <c r="D3493" s="736" t="s">
        <v>133</v>
      </c>
      <c r="E3493" s="736"/>
      <c r="F3493" s="736"/>
      <c r="G3493" s="736"/>
      <c r="H3493" s="736"/>
      <c r="I3493" s="736"/>
      <c r="J3493" s="736"/>
    </row>
    <row r="3494" spans="1:10" ht="16.5" customHeight="1" x14ac:dyDescent="0.45">
      <c r="D3494" s="72" t="s">
        <v>134</v>
      </c>
      <c r="E3494" s="107" t="s">
        <v>480</v>
      </c>
      <c r="F3494" s="107" t="s">
        <v>481</v>
      </c>
      <c r="G3494" s="72" t="s">
        <v>473</v>
      </c>
      <c r="H3494" s="72" t="s">
        <v>136</v>
      </c>
      <c r="I3494" s="72" t="s">
        <v>137</v>
      </c>
      <c r="J3494" s="72" t="s">
        <v>138</v>
      </c>
    </row>
    <row r="3495" spans="1:10" hidden="1" outlineLevel="1" x14ac:dyDescent="0.45">
      <c r="D3495" s="104" t="s">
        <v>139</v>
      </c>
      <c r="E3495" s="104" t="s">
        <v>140</v>
      </c>
      <c r="F3495" s="104" t="s">
        <v>141</v>
      </c>
      <c r="G3495" s="104" t="s">
        <v>474</v>
      </c>
      <c r="H3495" s="56">
        <v>1997</v>
      </c>
      <c r="I3495" s="57">
        <v>33738</v>
      </c>
      <c r="J3495" s="57">
        <v>33738</v>
      </c>
    </row>
    <row r="3496" spans="1:10" hidden="1" outlineLevel="1" x14ac:dyDescent="0.45">
      <c r="D3496" s="104" t="s">
        <v>139</v>
      </c>
      <c r="E3496" s="104" t="s">
        <v>140</v>
      </c>
      <c r="F3496" s="104" t="s">
        <v>141</v>
      </c>
      <c r="G3496" s="104" t="s">
        <v>474</v>
      </c>
      <c r="H3496" s="56">
        <v>1998</v>
      </c>
      <c r="I3496" s="57">
        <v>140663</v>
      </c>
      <c r="J3496" s="57">
        <v>140663</v>
      </c>
    </row>
    <row r="3497" spans="1:10" hidden="1" outlineLevel="1" x14ac:dyDescent="0.45">
      <c r="D3497" s="104" t="s">
        <v>139</v>
      </c>
      <c r="E3497" s="104" t="s">
        <v>140</v>
      </c>
      <c r="F3497" s="104" t="s">
        <v>141</v>
      </c>
      <c r="G3497" s="104" t="s">
        <v>474</v>
      </c>
      <c r="H3497" s="56">
        <v>1999</v>
      </c>
      <c r="I3497" s="57">
        <v>120188</v>
      </c>
      <c r="J3497" s="57">
        <v>120188</v>
      </c>
    </row>
    <row r="3498" spans="1:10" hidden="1" outlineLevel="1" x14ac:dyDescent="0.45">
      <c r="D3498" s="104" t="s">
        <v>139</v>
      </c>
      <c r="E3498" s="104" t="s">
        <v>140</v>
      </c>
      <c r="F3498" s="104" t="s">
        <v>141</v>
      </c>
      <c r="G3498" s="104" t="s">
        <v>474</v>
      </c>
      <c r="H3498" s="56">
        <v>2000</v>
      </c>
      <c r="I3498" s="57">
        <v>140505</v>
      </c>
      <c r="J3498" s="57">
        <v>140505</v>
      </c>
    </row>
    <row r="3499" spans="1:10" hidden="1" outlineLevel="1" x14ac:dyDescent="0.45">
      <c r="D3499" s="104" t="s">
        <v>139</v>
      </c>
      <c r="E3499" s="104" t="s">
        <v>140</v>
      </c>
      <c r="F3499" s="104" t="s">
        <v>141</v>
      </c>
      <c r="G3499" s="104" t="s">
        <v>474</v>
      </c>
      <c r="H3499" s="56">
        <v>2001</v>
      </c>
      <c r="I3499" s="57">
        <v>112122</v>
      </c>
      <c r="J3499" s="57">
        <v>112122</v>
      </c>
    </row>
    <row r="3500" spans="1:10" hidden="1" outlineLevel="1" x14ac:dyDescent="0.45">
      <c r="D3500" s="104" t="s">
        <v>139</v>
      </c>
      <c r="E3500" s="104" t="s">
        <v>140</v>
      </c>
      <c r="F3500" s="104" t="s">
        <v>141</v>
      </c>
      <c r="G3500" s="104" t="s">
        <v>474</v>
      </c>
      <c r="H3500" s="56">
        <v>2002</v>
      </c>
      <c r="I3500" s="57">
        <v>72181</v>
      </c>
      <c r="J3500" s="57">
        <v>72181</v>
      </c>
    </row>
    <row r="3501" spans="1:10" hidden="1" outlineLevel="1" x14ac:dyDescent="0.45">
      <c r="D3501" s="104" t="s">
        <v>139</v>
      </c>
      <c r="E3501" s="104" t="s">
        <v>140</v>
      </c>
      <c r="F3501" s="104" t="s">
        <v>141</v>
      </c>
      <c r="G3501" s="104" t="s">
        <v>474</v>
      </c>
      <c r="H3501" s="56">
        <v>2003</v>
      </c>
      <c r="I3501" s="57">
        <v>41720</v>
      </c>
      <c r="J3501" s="57">
        <v>41720</v>
      </c>
    </row>
    <row r="3502" spans="1:10" hidden="1" outlineLevel="1" x14ac:dyDescent="0.45">
      <c r="D3502" s="104" t="s">
        <v>139</v>
      </c>
      <c r="E3502" s="104" t="s">
        <v>140</v>
      </c>
      <c r="F3502" s="104" t="s">
        <v>141</v>
      </c>
      <c r="G3502" s="104" t="s">
        <v>474</v>
      </c>
      <c r="H3502" s="56">
        <v>2004</v>
      </c>
      <c r="I3502" s="59">
        <v>0</v>
      </c>
      <c r="J3502" s="59">
        <v>0</v>
      </c>
    </row>
    <row r="3503" spans="1:10" hidden="1" outlineLevel="1" x14ac:dyDescent="0.45">
      <c r="D3503" s="104" t="s">
        <v>139</v>
      </c>
      <c r="E3503" s="104" t="s">
        <v>140</v>
      </c>
      <c r="F3503" s="104" t="s">
        <v>141</v>
      </c>
      <c r="G3503" s="104" t="s">
        <v>474</v>
      </c>
      <c r="H3503" s="56">
        <v>2005</v>
      </c>
      <c r="I3503" s="59">
        <v>0</v>
      </c>
      <c r="J3503" s="59">
        <v>0</v>
      </c>
    </row>
    <row r="3504" spans="1:10" hidden="1" outlineLevel="1" x14ac:dyDescent="0.45">
      <c r="D3504" s="104" t="s">
        <v>139</v>
      </c>
      <c r="E3504" s="104" t="s">
        <v>140</v>
      </c>
      <c r="F3504" s="104" t="s">
        <v>141</v>
      </c>
      <c r="G3504" s="104" t="s">
        <v>474</v>
      </c>
      <c r="H3504" s="56">
        <v>2006</v>
      </c>
      <c r="I3504" s="59">
        <v>0</v>
      </c>
      <c r="J3504" s="59">
        <v>0</v>
      </c>
    </row>
    <row r="3505" spans="4:10" hidden="1" outlineLevel="1" x14ac:dyDescent="0.45">
      <c r="D3505" s="104" t="s">
        <v>139</v>
      </c>
      <c r="E3505" s="104" t="s">
        <v>140</v>
      </c>
      <c r="F3505" s="104" t="s">
        <v>141</v>
      </c>
      <c r="G3505" s="104" t="s">
        <v>474</v>
      </c>
      <c r="H3505" s="56">
        <v>2007</v>
      </c>
      <c r="I3505" s="59">
        <v>0</v>
      </c>
      <c r="J3505" s="59">
        <v>0</v>
      </c>
    </row>
    <row r="3506" spans="4:10" hidden="1" outlineLevel="1" x14ac:dyDescent="0.45">
      <c r="D3506" s="104" t="s">
        <v>139</v>
      </c>
      <c r="E3506" s="104" t="s">
        <v>140</v>
      </c>
      <c r="F3506" s="104" t="s">
        <v>141</v>
      </c>
      <c r="G3506" s="104" t="s">
        <v>475</v>
      </c>
      <c r="H3506" s="56">
        <v>1991</v>
      </c>
      <c r="I3506" s="57">
        <v>457025</v>
      </c>
      <c r="J3506" s="57">
        <v>457025</v>
      </c>
    </row>
    <row r="3507" spans="4:10" hidden="1" outlineLevel="1" x14ac:dyDescent="0.45">
      <c r="D3507" s="104" t="s">
        <v>139</v>
      </c>
      <c r="E3507" s="104" t="s">
        <v>140</v>
      </c>
      <c r="F3507" s="104" t="s">
        <v>141</v>
      </c>
      <c r="G3507" s="104" t="s">
        <v>475</v>
      </c>
      <c r="H3507" s="56">
        <v>1992</v>
      </c>
      <c r="I3507" s="57">
        <v>525793</v>
      </c>
      <c r="J3507" s="57">
        <v>525793</v>
      </c>
    </row>
    <row r="3508" spans="4:10" hidden="1" outlineLevel="1" x14ac:dyDescent="0.45">
      <c r="D3508" s="104" t="s">
        <v>139</v>
      </c>
      <c r="E3508" s="104" t="s">
        <v>140</v>
      </c>
      <c r="F3508" s="104" t="s">
        <v>141</v>
      </c>
      <c r="G3508" s="104" t="s">
        <v>475</v>
      </c>
      <c r="H3508" s="56">
        <v>1993</v>
      </c>
      <c r="I3508" s="57">
        <v>580214</v>
      </c>
      <c r="J3508" s="57">
        <v>580214</v>
      </c>
    </row>
    <row r="3509" spans="4:10" hidden="1" outlineLevel="1" x14ac:dyDescent="0.45">
      <c r="D3509" s="104" t="s">
        <v>139</v>
      </c>
      <c r="E3509" s="104" t="s">
        <v>140</v>
      </c>
      <c r="F3509" s="104" t="s">
        <v>141</v>
      </c>
      <c r="G3509" s="104" t="s">
        <v>475</v>
      </c>
      <c r="H3509" s="56">
        <v>1994</v>
      </c>
      <c r="I3509" s="57">
        <v>612478</v>
      </c>
      <c r="J3509" s="57">
        <v>612478</v>
      </c>
    </row>
    <row r="3510" spans="4:10" hidden="1" outlineLevel="1" x14ac:dyDescent="0.45">
      <c r="D3510" s="104" t="s">
        <v>139</v>
      </c>
      <c r="E3510" s="104" t="s">
        <v>140</v>
      </c>
      <c r="F3510" s="104" t="s">
        <v>141</v>
      </c>
      <c r="G3510" s="104" t="s">
        <v>475</v>
      </c>
      <c r="H3510" s="56">
        <v>1995</v>
      </c>
      <c r="I3510" s="57">
        <v>651512</v>
      </c>
      <c r="J3510" s="57">
        <v>651512</v>
      </c>
    </row>
    <row r="3511" spans="4:10" hidden="1" outlineLevel="1" x14ac:dyDescent="0.45">
      <c r="D3511" s="104" t="s">
        <v>139</v>
      </c>
      <c r="E3511" s="104" t="s">
        <v>140</v>
      </c>
      <c r="F3511" s="104" t="s">
        <v>141</v>
      </c>
      <c r="G3511" s="104" t="s">
        <v>475</v>
      </c>
      <c r="H3511" s="56">
        <v>1996</v>
      </c>
      <c r="I3511" s="57">
        <v>675606</v>
      </c>
      <c r="J3511" s="57">
        <v>675606</v>
      </c>
    </row>
    <row r="3512" spans="4:10" hidden="1" outlineLevel="1" x14ac:dyDescent="0.45">
      <c r="D3512" s="104" t="s">
        <v>139</v>
      </c>
      <c r="E3512" s="104" t="s">
        <v>140</v>
      </c>
      <c r="F3512" s="104" t="s">
        <v>141</v>
      </c>
      <c r="G3512" s="104" t="s">
        <v>475</v>
      </c>
      <c r="H3512" s="56">
        <v>1997</v>
      </c>
      <c r="I3512" s="57">
        <v>605672</v>
      </c>
      <c r="J3512" s="57">
        <v>605672</v>
      </c>
    </row>
    <row r="3513" spans="4:10" hidden="1" outlineLevel="1" x14ac:dyDescent="0.45">
      <c r="D3513" s="104" t="s">
        <v>139</v>
      </c>
      <c r="E3513" s="104" t="s">
        <v>140</v>
      </c>
      <c r="F3513" s="104" t="s">
        <v>141</v>
      </c>
      <c r="G3513" s="104" t="s">
        <v>475</v>
      </c>
      <c r="H3513" s="56">
        <v>1998</v>
      </c>
      <c r="I3513" s="57">
        <v>306254</v>
      </c>
      <c r="J3513" s="57">
        <v>306254</v>
      </c>
    </row>
    <row r="3514" spans="4:10" hidden="1" outlineLevel="1" x14ac:dyDescent="0.45">
      <c r="D3514" s="104" t="s">
        <v>139</v>
      </c>
      <c r="E3514" s="104" t="s">
        <v>140</v>
      </c>
      <c r="F3514" s="104" t="s">
        <v>141</v>
      </c>
      <c r="G3514" s="104" t="s">
        <v>475</v>
      </c>
      <c r="H3514" s="56">
        <v>1999</v>
      </c>
      <c r="I3514" s="57">
        <v>473380</v>
      </c>
      <c r="J3514" s="57">
        <v>473380</v>
      </c>
    </row>
    <row r="3515" spans="4:10" hidden="1" outlineLevel="1" x14ac:dyDescent="0.45">
      <c r="D3515" s="104" t="s">
        <v>139</v>
      </c>
      <c r="E3515" s="104" t="s">
        <v>140</v>
      </c>
      <c r="F3515" s="104" t="s">
        <v>141</v>
      </c>
      <c r="G3515" s="104" t="s">
        <v>475</v>
      </c>
      <c r="H3515" s="56">
        <v>2000</v>
      </c>
      <c r="I3515" s="57">
        <v>453102</v>
      </c>
      <c r="J3515" s="57">
        <v>453102</v>
      </c>
    </row>
    <row r="3516" spans="4:10" hidden="1" outlineLevel="1" x14ac:dyDescent="0.45">
      <c r="D3516" s="104" t="s">
        <v>139</v>
      </c>
      <c r="E3516" s="104" t="s">
        <v>140</v>
      </c>
      <c r="F3516" s="104" t="s">
        <v>141</v>
      </c>
      <c r="G3516" s="104" t="s">
        <v>475</v>
      </c>
      <c r="H3516" s="56">
        <v>2001</v>
      </c>
      <c r="I3516" s="57">
        <v>339836</v>
      </c>
      <c r="J3516" s="57">
        <v>339836</v>
      </c>
    </row>
    <row r="3517" spans="4:10" hidden="1" outlineLevel="1" x14ac:dyDescent="0.45">
      <c r="D3517" s="104" t="s">
        <v>139</v>
      </c>
      <c r="E3517" s="104" t="s">
        <v>140</v>
      </c>
      <c r="F3517" s="104" t="s">
        <v>141</v>
      </c>
      <c r="G3517" s="104" t="s">
        <v>475</v>
      </c>
      <c r="H3517" s="56">
        <v>2002</v>
      </c>
      <c r="I3517" s="57">
        <v>374697</v>
      </c>
      <c r="J3517" s="57">
        <v>374697</v>
      </c>
    </row>
    <row r="3518" spans="4:10" hidden="1" outlineLevel="1" x14ac:dyDescent="0.45">
      <c r="D3518" s="104" t="s">
        <v>139</v>
      </c>
      <c r="E3518" s="104" t="s">
        <v>140</v>
      </c>
      <c r="F3518" s="104" t="s">
        <v>141</v>
      </c>
      <c r="G3518" s="104" t="s">
        <v>475</v>
      </c>
      <c r="H3518" s="56">
        <v>2003</v>
      </c>
      <c r="I3518" s="57">
        <v>419714</v>
      </c>
      <c r="J3518" s="57">
        <v>419714</v>
      </c>
    </row>
    <row r="3519" spans="4:10" hidden="1" outlineLevel="1" x14ac:dyDescent="0.45">
      <c r="D3519" s="104" t="s">
        <v>139</v>
      </c>
      <c r="E3519" s="104" t="s">
        <v>140</v>
      </c>
      <c r="F3519" s="104" t="s">
        <v>141</v>
      </c>
      <c r="G3519" s="104" t="s">
        <v>475</v>
      </c>
      <c r="H3519" s="56">
        <v>2004</v>
      </c>
      <c r="I3519" s="57">
        <v>430945</v>
      </c>
      <c r="J3519" s="57">
        <v>430945</v>
      </c>
    </row>
    <row r="3520" spans="4:10" hidden="1" outlineLevel="1" x14ac:dyDescent="0.45">
      <c r="D3520" s="104" t="s">
        <v>139</v>
      </c>
      <c r="E3520" s="104" t="s">
        <v>140</v>
      </c>
      <c r="F3520" s="104" t="s">
        <v>141</v>
      </c>
      <c r="G3520" s="104" t="s">
        <v>475</v>
      </c>
      <c r="H3520" s="56">
        <v>2005</v>
      </c>
      <c r="I3520" s="57">
        <v>421003</v>
      </c>
      <c r="J3520" s="57">
        <v>421003</v>
      </c>
    </row>
    <row r="3521" spans="4:10" hidden="1" outlineLevel="1" x14ac:dyDescent="0.45">
      <c r="D3521" s="104" t="s">
        <v>139</v>
      </c>
      <c r="E3521" s="104" t="s">
        <v>140</v>
      </c>
      <c r="F3521" s="104" t="s">
        <v>141</v>
      </c>
      <c r="G3521" s="104" t="s">
        <v>475</v>
      </c>
      <c r="H3521" s="56">
        <v>2006</v>
      </c>
      <c r="I3521" s="57">
        <v>473128</v>
      </c>
      <c r="J3521" s="57">
        <v>473128</v>
      </c>
    </row>
    <row r="3522" spans="4:10" hidden="1" outlineLevel="1" x14ac:dyDescent="0.45">
      <c r="D3522" s="104" t="s">
        <v>139</v>
      </c>
      <c r="E3522" s="104" t="s">
        <v>140</v>
      </c>
      <c r="F3522" s="104" t="s">
        <v>141</v>
      </c>
      <c r="G3522" s="104" t="s">
        <v>475</v>
      </c>
      <c r="H3522" s="56">
        <v>2007</v>
      </c>
      <c r="I3522" s="57">
        <v>637874</v>
      </c>
      <c r="J3522" s="57">
        <v>637874</v>
      </c>
    </row>
    <row r="3523" spans="4:10" hidden="1" outlineLevel="1" x14ac:dyDescent="0.45">
      <c r="D3523" s="104" t="s">
        <v>139</v>
      </c>
      <c r="E3523" s="104" t="s">
        <v>140</v>
      </c>
      <c r="F3523" s="104" t="s">
        <v>141</v>
      </c>
      <c r="G3523" s="104" t="s">
        <v>475</v>
      </c>
      <c r="H3523" s="56">
        <v>2008</v>
      </c>
      <c r="I3523" s="57">
        <v>691686</v>
      </c>
      <c r="J3523" s="57">
        <v>691686</v>
      </c>
    </row>
    <row r="3524" spans="4:10" hidden="1" outlineLevel="1" x14ac:dyDescent="0.45">
      <c r="D3524" s="104" t="s">
        <v>139</v>
      </c>
      <c r="E3524" s="104" t="s">
        <v>140</v>
      </c>
      <c r="F3524" s="104" t="s">
        <v>141</v>
      </c>
      <c r="G3524" s="104" t="s">
        <v>475</v>
      </c>
      <c r="H3524" s="56">
        <v>2009</v>
      </c>
      <c r="I3524" s="57">
        <v>706016</v>
      </c>
      <c r="J3524" s="57">
        <v>706016</v>
      </c>
    </row>
    <row r="3525" spans="4:10" hidden="1" outlineLevel="1" x14ac:dyDescent="0.45">
      <c r="D3525" s="104" t="s">
        <v>139</v>
      </c>
      <c r="E3525" s="104" t="s">
        <v>140</v>
      </c>
      <c r="F3525" s="104" t="s">
        <v>141</v>
      </c>
      <c r="G3525" s="104" t="s">
        <v>475</v>
      </c>
      <c r="H3525" s="56">
        <v>2010</v>
      </c>
      <c r="I3525" s="57">
        <v>711647</v>
      </c>
      <c r="J3525" s="57">
        <v>711647</v>
      </c>
    </row>
    <row r="3526" spans="4:10" hidden="1" outlineLevel="1" x14ac:dyDescent="0.45">
      <c r="D3526" s="104" t="s">
        <v>139</v>
      </c>
      <c r="E3526" s="104" t="s">
        <v>140</v>
      </c>
      <c r="F3526" s="104" t="s">
        <v>141</v>
      </c>
      <c r="G3526" s="104" t="s">
        <v>475</v>
      </c>
      <c r="H3526" s="56">
        <v>2011</v>
      </c>
      <c r="I3526" s="57">
        <v>770169</v>
      </c>
      <c r="J3526" s="57">
        <v>770169</v>
      </c>
    </row>
    <row r="3527" spans="4:10" hidden="1" outlineLevel="1" x14ac:dyDescent="0.45">
      <c r="D3527" s="104" t="s">
        <v>139</v>
      </c>
      <c r="E3527" s="104" t="s">
        <v>140</v>
      </c>
      <c r="F3527" s="104" t="s">
        <v>141</v>
      </c>
      <c r="G3527" s="104" t="s">
        <v>475</v>
      </c>
      <c r="H3527" s="56">
        <v>2012</v>
      </c>
      <c r="I3527" s="57">
        <v>795562</v>
      </c>
      <c r="J3527" s="57">
        <v>795562</v>
      </c>
    </row>
    <row r="3528" spans="4:10" hidden="1" outlineLevel="1" x14ac:dyDescent="0.45">
      <c r="D3528" s="104" t="s">
        <v>139</v>
      </c>
      <c r="E3528" s="104" t="s">
        <v>140</v>
      </c>
      <c r="F3528" s="104" t="s">
        <v>141</v>
      </c>
      <c r="G3528" s="104" t="s">
        <v>475</v>
      </c>
      <c r="H3528" s="56">
        <v>2013</v>
      </c>
      <c r="I3528" s="57">
        <v>763537</v>
      </c>
      <c r="J3528" s="57">
        <v>763537</v>
      </c>
    </row>
    <row r="3529" spans="4:10" hidden="1" outlineLevel="1" x14ac:dyDescent="0.45">
      <c r="D3529" s="104" t="s">
        <v>139</v>
      </c>
      <c r="E3529" s="104" t="s">
        <v>140</v>
      </c>
      <c r="F3529" s="104" t="s">
        <v>141</v>
      </c>
      <c r="G3529" s="104" t="s">
        <v>475</v>
      </c>
      <c r="H3529" s="56">
        <v>2014</v>
      </c>
      <c r="I3529" s="57">
        <v>760074</v>
      </c>
      <c r="J3529" s="57">
        <v>760074</v>
      </c>
    </row>
    <row r="3530" spans="4:10" hidden="1" outlineLevel="1" x14ac:dyDescent="0.45">
      <c r="D3530" s="104" t="s">
        <v>139</v>
      </c>
      <c r="E3530" s="104" t="s">
        <v>140</v>
      </c>
      <c r="F3530" s="104" t="s">
        <v>141</v>
      </c>
      <c r="G3530" s="104" t="s">
        <v>475</v>
      </c>
      <c r="H3530" s="56">
        <v>2015</v>
      </c>
      <c r="I3530" s="57">
        <v>720128</v>
      </c>
      <c r="J3530" s="57">
        <v>720128</v>
      </c>
    </row>
    <row r="3531" spans="4:10" hidden="1" outlineLevel="1" x14ac:dyDescent="0.45">
      <c r="D3531" s="104" t="s">
        <v>139</v>
      </c>
      <c r="E3531" s="104" t="s">
        <v>140</v>
      </c>
      <c r="F3531" s="104" t="s">
        <v>141</v>
      </c>
      <c r="G3531" s="104" t="s">
        <v>475</v>
      </c>
      <c r="H3531" s="56">
        <v>2016</v>
      </c>
      <c r="I3531" s="57">
        <v>216576</v>
      </c>
      <c r="J3531" s="57">
        <v>216576</v>
      </c>
    </row>
    <row r="3532" spans="4:10" hidden="1" outlineLevel="1" x14ac:dyDescent="0.45">
      <c r="D3532" s="104" t="s">
        <v>139</v>
      </c>
      <c r="E3532" s="104" t="s">
        <v>140</v>
      </c>
      <c r="F3532" s="104" t="s">
        <v>141</v>
      </c>
      <c r="G3532" s="104" t="s">
        <v>476</v>
      </c>
      <c r="H3532" s="56">
        <v>1991</v>
      </c>
      <c r="I3532" s="57">
        <v>134472</v>
      </c>
      <c r="J3532" s="57">
        <v>134472</v>
      </c>
    </row>
    <row r="3533" spans="4:10" hidden="1" outlineLevel="1" x14ac:dyDescent="0.45">
      <c r="D3533" s="104" t="s">
        <v>139</v>
      </c>
      <c r="E3533" s="104" t="s">
        <v>140</v>
      </c>
      <c r="F3533" s="104" t="s">
        <v>141</v>
      </c>
      <c r="G3533" s="104" t="s">
        <v>476</v>
      </c>
      <c r="H3533" s="56">
        <v>1992</v>
      </c>
      <c r="I3533" s="57">
        <v>137844</v>
      </c>
      <c r="J3533" s="57">
        <v>137844</v>
      </c>
    </row>
    <row r="3534" spans="4:10" hidden="1" outlineLevel="1" x14ac:dyDescent="0.45">
      <c r="D3534" s="104" t="s">
        <v>139</v>
      </c>
      <c r="E3534" s="104" t="s">
        <v>140</v>
      </c>
      <c r="F3534" s="104" t="s">
        <v>141</v>
      </c>
      <c r="G3534" s="104" t="s">
        <v>476</v>
      </c>
      <c r="H3534" s="56">
        <v>1993</v>
      </c>
      <c r="I3534" s="57">
        <v>150869</v>
      </c>
      <c r="J3534" s="57">
        <v>150869</v>
      </c>
    </row>
    <row r="3535" spans="4:10" hidden="1" outlineLevel="1" x14ac:dyDescent="0.45">
      <c r="D3535" s="104" t="s">
        <v>139</v>
      </c>
      <c r="E3535" s="104" t="s">
        <v>140</v>
      </c>
      <c r="F3535" s="104" t="s">
        <v>141</v>
      </c>
      <c r="G3535" s="104" t="s">
        <v>476</v>
      </c>
      <c r="H3535" s="56">
        <v>1994</v>
      </c>
      <c r="I3535" s="57">
        <v>216528</v>
      </c>
      <c r="J3535" s="57">
        <v>216528</v>
      </c>
    </row>
    <row r="3536" spans="4:10" hidden="1" outlineLevel="1" x14ac:dyDescent="0.45">
      <c r="D3536" s="104" t="s">
        <v>139</v>
      </c>
      <c r="E3536" s="104" t="s">
        <v>140</v>
      </c>
      <c r="F3536" s="104" t="s">
        <v>141</v>
      </c>
      <c r="G3536" s="104" t="s">
        <v>476</v>
      </c>
      <c r="H3536" s="56">
        <v>1995</v>
      </c>
      <c r="I3536" s="57">
        <v>245302</v>
      </c>
      <c r="J3536" s="57">
        <v>245302</v>
      </c>
    </row>
    <row r="3537" spans="4:10" hidden="1" outlineLevel="1" x14ac:dyDescent="0.45">
      <c r="D3537" s="104" t="s">
        <v>139</v>
      </c>
      <c r="E3537" s="104" t="s">
        <v>140</v>
      </c>
      <c r="F3537" s="104" t="s">
        <v>141</v>
      </c>
      <c r="G3537" s="104" t="s">
        <v>476</v>
      </c>
      <c r="H3537" s="56">
        <v>1996</v>
      </c>
      <c r="I3537" s="57">
        <v>282968</v>
      </c>
      <c r="J3537" s="57">
        <v>282968</v>
      </c>
    </row>
    <row r="3538" spans="4:10" hidden="1" outlineLevel="1" x14ac:dyDescent="0.45">
      <c r="D3538" s="104" t="s">
        <v>139</v>
      </c>
      <c r="E3538" s="104" t="s">
        <v>140</v>
      </c>
      <c r="F3538" s="104" t="s">
        <v>141</v>
      </c>
      <c r="G3538" s="104" t="s">
        <v>476</v>
      </c>
      <c r="H3538" s="56">
        <v>1997</v>
      </c>
      <c r="I3538" s="57">
        <v>252679</v>
      </c>
      <c r="J3538" s="57">
        <v>252679</v>
      </c>
    </row>
    <row r="3539" spans="4:10" hidden="1" outlineLevel="1" x14ac:dyDescent="0.45">
      <c r="D3539" s="104" t="s">
        <v>139</v>
      </c>
      <c r="E3539" s="104" t="s">
        <v>140</v>
      </c>
      <c r="F3539" s="104" t="s">
        <v>141</v>
      </c>
      <c r="G3539" s="104" t="s">
        <v>476</v>
      </c>
      <c r="H3539" s="56">
        <v>1998</v>
      </c>
      <c r="I3539" s="57">
        <v>92343</v>
      </c>
      <c r="J3539" s="57">
        <v>92343</v>
      </c>
    </row>
    <row r="3540" spans="4:10" hidden="1" outlineLevel="1" x14ac:dyDescent="0.45">
      <c r="D3540" s="104" t="s">
        <v>139</v>
      </c>
      <c r="E3540" s="104" t="s">
        <v>140</v>
      </c>
      <c r="F3540" s="104" t="s">
        <v>141</v>
      </c>
      <c r="G3540" s="104" t="s">
        <v>476</v>
      </c>
      <c r="H3540" s="56">
        <v>1999</v>
      </c>
      <c r="I3540" s="57">
        <v>179142</v>
      </c>
      <c r="J3540" s="57">
        <v>179142</v>
      </c>
    </row>
    <row r="3541" spans="4:10" hidden="1" outlineLevel="1" x14ac:dyDescent="0.45">
      <c r="D3541" s="104" t="s">
        <v>139</v>
      </c>
      <c r="E3541" s="104" t="s">
        <v>140</v>
      </c>
      <c r="F3541" s="104" t="s">
        <v>141</v>
      </c>
      <c r="G3541" s="104" t="s">
        <v>476</v>
      </c>
      <c r="H3541" s="56">
        <v>2000</v>
      </c>
      <c r="I3541" s="57">
        <v>265798</v>
      </c>
      <c r="J3541" s="57">
        <v>265798</v>
      </c>
    </row>
    <row r="3542" spans="4:10" hidden="1" outlineLevel="1" x14ac:dyDescent="0.45">
      <c r="D3542" s="104" t="s">
        <v>139</v>
      </c>
      <c r="E3542" s="104" t="s">
        <v>140</v>
      </c>
      <c r="F3542" s="104" t="s">
        <v>141</v>
      </c>
      <c r="G3542" s="104" t="s">
        <v>476</v>
      </c>
      <c r="H3542" s="56">
        <v>2001</v>
      </c>
      <c r="I3542" s="57">
        <v>328929</v>
      </c>
      <c r="J3542" s="57">
        <v>328929</v>
      </c>
    </row>
    <row r="3543" spans="4:10" hidden="1" outlineLevel="1" x14ac:dyDescent="0.45">
      <c r="D3543" s="104" t="s">
        <v>139</v>
      </c>
      <c r="E3543" s="104" t="s">
        <v>140</v>
      </c>
      <c r="F3543" s="104" t="s">
        <v>141</v>
      </c>
      <c r="G3543" s="104" t="s">
        <v>476</v>
      </c>
      <c r="H3543" s="56">
        <v>2002</v>
      </c>
      <c r="I3543" s="57">
        <v>313518</v>
      </c>
      <c r="J3543" s="57">
        <v>313518</v>
      </c>
    </row>
    <row r="3544" spans="4:10" hidden="1" outlineLevel="1" x14ac:dyDescent="0.45">
      <c r="D3544" s="104" t="s">
        <v>139</v>
      </c>
      <c r="E3544" s="104" t="s">
        <v>140</v>
      </c>
      <c r="F3544" s="104" t="s">
        <v>141</v>
      </c>
      <c r="G3544" s="104" t="s">
        <v>476</v>
      </c>
      <c r="H3544" s="56">
        <v>2003</v>
      </c>
      <c r="I3544" s="57">
        <v>302086</v>
      </c>
      <c r="J3544" s="57">
        <v>302086</v>
      </c>
    </row>
    <row r="3545" spans="4:10" hidden="1" outlineLevel="1" x14ac:dyDescent="0.45">
      <c r="D3545" s="104" t="s">
        <v>139</v>
      </c>
      <c r="E3545" s="104" t="s">
        <v>140</v>
      </c>
      <c r="F3545" s="104" t="s">
        <v>141</v>
      </c>
      <c r="G3545" s="104" t="s">
        <v>476</v>
      </c>
      <c r="H3545" s="56">
        <v>2004</v>
      </c>
      <c r="I3545" s="57">
        <v>285438</v>
      </c>
      <c r="J3545" s="57">
        <v>285438</v>
      </c>
    </row>
    <row r="3546" spans="4:10" hidden="1" outlineLevel="1" x14ac:dyDescent="0.45">
      <c r="D3546" s="104" t="s">
        <v>139</v>
      </c>
      <c r="E3546" s="104" t="s">
        <v>140</v>
      </c>
      <c r="F3546" s="104" t="s">
        <v>141</v>
      </c>
      <c r="G3546" s="104" t="s">
        <v>476</v>
      </c>
      <c r="H3546" s="56">
        <v>2005</v>
      </c>
      <c r="I3546" s="57">
        <v>283159</v>
      </c>
      <c r="J3546" s="57">
        <v>283159</v>
      </c>
    </row>
    <row r="3547" spans="4:10" hidden="1" outlineLevel="1" x14ac:dyDescent="0.45">
      <c r="D3547" s="104" t="s">
        <v>139</v>
      </c>
      <c r="E3547" s="104" t="s">
        <v>140</v>
      </c>
      <c r="F3547" s="104" t="s">
        <v>141</v>
      </c>
      <c r="G3547" s="104" t="s">
        <v>476</v>
      </c>
      <c r="H3547" s="56">
        <v>2006</v>
      </c>
      <c r="I3547" s="57">
        <v>210901</v>
      </c>
      <c r="J3547" s="57">
        <v>210901</v>
      </c>
    </row>
    <row r="3548" spans="4:10" hidden="1" outlineLevel="1" x14ac:dyDescent="0.45">
      <c r="D3548" s="104" t="s">
        <v>139</v>
      </c>
      <c r="E3548" s="104" t="s">
        <v>140</v>
      </c>
      <c r="F3548" s="104" t="s">
        <v>141</v>
      </c>
      <c r="G3548" s="104" t="s">
        <v>476</v>
      </c>
      <c r="H3548" s="56">
        <v>2007</v>
      </c>
      <c r="I3548" s="57">
        <v>123327</v>
      </c>
      <c r="J3548" s="57">
        <v>123327</v>
      </c>
    </row>
    <row r="3549" spans="4:10" hidden="1" outlineLevel="1" x14ac:dyDescent="0.45">
      <c r="D3549" s="104" t="s">
        <v>139</v>
      </c>
      <c r="E3549" s="104" t="s">
        <v>140</v>
      </c>
      <c r="F3549" s="104" t="s">
        <v>141</v>
      </c>
      <c r="G3549" s="104" t="s">
        <v>476</v>
      </c>
      <c r="H3549" s="56">
        <v>2008</v>
      </c>
      <c r="I3549" s="57">
        <v>126980</v>
      </c>
      <c r="J3549" s="57">
        <v>126980</v>
      </c>
    </row>
    <row r="3550" spans="4:10" hidden="1" outlineLevel="1" x14ac:dyDescent="0.45">
      <c r="D3550" s="104" t="s">
        <v>139</v>
      </c>
      <c r="E3550" s="104" t="s">
        <v>140</v>
      </c>
      <c r="F3550" s="104" t="s">
        <v>141</v>
      </c>
      <c r="G3550" s="104" t="s">
        <v>476</v>
      </c>
      <c r="H3550" s="56">
        <v>2009</v>
      </c>
      <c r="I3550" s="57">
        <v>152323</v>
      </c>
      <c r="J3550" s="57">
        <v>152323</v>
      </c>
    </row>
    <row r="3551" spans="4:10" hidden="1" outlineLevel="1" x14ac:dyDescent="0.45">
      <c r="D3551" s="104" t="s">
        <v>139</v>
      </c>
      <c r="E3551" s="104" t="s">
        <v>140</v>
      </c>
      <c r="F3551" s="104" t="s">
        <v>141</v>
      </c>
      <c r="G3551" s="104" t="s">
        <v>476</v>
      </c>
      <c r="H3551" s="56">
        <v>2010</v>
      </c>
      <c r="I3551" s="57">
        <v>217950</v>
      </c>
      <c r="J3551" s="57">
        <v>217950</v>
      </c>
    </row>
    <row r="3552" spans="4:10" hidden="1" outlineLevel="1" x14ac:dyDescent="0.45">
      <c r="D3552" s="104" t="s">
        <v>139</v>
      </c>
      <c r="E3552" s="104" t="s">
        <v>140</v>
      </c>
      <c r="F3552" s="104" t="s">
        <v>141</v>
      </c>
      <c r="G3552" s="104" t="s">
        <v>476</v>
      </c>
      <c r="H3552" s="56">
        <v>2011</v>
      </c>
      <c r="I3552" s="57">
        <v>213497</v>
      </c>
      <c r="J3552" s="57">
        <v>213497</v>
      </c>
    </row>
    <row r="3553" spans="4:10" hidden="1" outlineLevel="1" x14ac:dyDescent="0.45">
      <c r="D3553" s="104" t="s">
        <v>139</v>
      </c>
      <c r="E3553" s="104" t="s">
        <v>140</v>
      </c>
      <c r="F3553" s="104" t="s">
        <v>141</v>
      </c>
      <c r="G3553" s="104" t="s">
        <v>476</v>
      </c>
      <c r="H3553" s="56">
        <v>2012</v>
      </c>
      <c r="I3553" s="57">
        <v>243677</v>
      </c>
      <c r="J3553" s="57">
        <v>243677</v>
      </c>
    </row>
    <row r="3554" spans="4:10" hidden="1" outlineLevel="1" x14ac:dyDescent="0.45">
      <c r="D3554" s="104" t="s">
        <v>139</v>
      </c>
      <c r="E3554" s="104" t="s">
        <v>140</v>
      </c>
      <c r="F3554" s="104" t="s">
        <v>141</v>
      </c>
      <c r="G3554" s="104" t="s">
        <v>476</v>
      </c>
      <c r="H3554" s="56">
        <v>2013</v>
      </c>
      <c r="I3554" s="57">
        <v>213975</v>
      </c>
      <c r="J3554" s="57">
        <v>213975</v>
      </c>
    </row>
    <row r="3555" spans="4:10" hidden="1" outlineLevel="1" x14ac:dyDescent="0.45">
      <c r="D3555" s="104" t="s">
        <v>139</v>
      </c>
      <c r="E3555" s="104" t="s">
        <v>140</v>
      </c>
      <c r="F3555" s="104" t="s">
        <v>141</v>
      </c>
      <c r="G3555" s="104" t="s">
        <v>476</v>
      </c>
      <c r="H3555" s="56">
        <v>2014</v>
      </c>
      <c r="I3555" s="57">
        <v>204811</v>
      </c>
      <c r="J3555" s="57">
        <v>204811</v>
      </c>
    </row>
    <row r="3556" spans="4:10" hidden="1" outlineLevel="1" x14ac:dyDescent="0.45">
      <c r="D3556" s="104" t="s">
        <v>139</v>
      </c>
      <c r="E3556" s="104" t="s">
        <v>140</v>
      </c>
      <c r="F3556" s="104" t="s">
        <v>141</v>
      </c>
      <c r="G3556" s="104" t="s">
        <v>476</v>
      </c>
      <c r="H3556" s="56">
        <v>2015</v>
      </c>
      <c r="I3556" s="57">
        <v>202534</v>
      </c>
      <c r="J3556" s="57">
        <v>202534</v>
      </c>
    </row>
    <row r="3557" spans="4:10" hidden="1" outlineLevel="1" x14ac:dyDescent="0.45">
      <c r="D3557" s="104" t="s">
        <v>139</v>
      </c>
      <c r="E3557" s="104" t="s">
        <v>140</v>
      </c>
      <c r="F3557" s="104" t="s">
        <v>141</v>
      </c>
      <c r="G3557" s="104" t="s">
        <v>476</v>
      </c>
      <c r="H3557" s="56">
        <v>2016</v>
      </c>
      <c r="I3557" s="57">
        <v>61456</v>
      </c>
      <c r="J3557" s="57">
        <v>61456</v>
      </c>
    </row>
    <row r="3558" spans="4:10" hidden="1" outlineLevel="1" x14ac:dyDescent="0.45">
      <c r="D3558" s="104" t="s">
        <v>139</v>
      </c>
      <c r="E3558" s="104" t="s">
        <v>140</v>
      </c>
      <c r="F3558" s="104" t="s">
        <v>141</v>
      </c>
      <c r="G3558" s="104" t="s">
        <v>477</v>
      </c>
      <c r="H3558" s="56">
        <v>1991</v>
      </c>
      <c r="I3558" s="57">
        <v>24833</v>
      </c>
      <c r="J3558" s="57">
        <v>24833</v>
      </c>
    </row>
    <row r="3559" spans="4:10" hidden="1" outlineLevel="1" x14ac:dyDescent="0.45">
      <c r="D3559" s="104" t="s">
        <v>139</v>
      </c>
      <c r="E3559" s="104" t="s">
        <v>140</v>
      </c>
      <c r="F3559" s="104" t="s">
        <v>141</v>
      </c>
      <c r="G3559" s="104" t="s">
        <v>477</v>
      </c>
      <c r="H3559" s="56">
        <v>1992</v>
      </c>
      <c r="I3559" s="57">
        <v>23797</v>
      </c>
      <c r="J3559" s="57">
        <v>23797</v>
      </c>
    </row>
    <row r="3560" spans="4:10" hidden="1" outlineLevel="1" x14ac:dyDescent="0.45">
      <c r="D3560" s="104" t="s">
        <v>139</v>
      </c>
      <c r="E3560" s="104" t="s">
        <v>140</v>
      </c>
      <c r="F3560" s="104" t="s">
        <v>141</v>
      </c>
      <c r="G3560" s="104" t="s">
        <v>477</v>
      </c>
      <c r="H3560" s="56">
        <v>1993</v>
      </c>
      <c r="I3560" s="57">
        <v>31356</v>
      </c>
      <c r="J3560" s="57">
        <v>31356</v>
      </c>
    </row>
    <row r="3561" spans="4:10" hidden="1" outlineLevel="1" x14ac:dyDescent="0.45">
      <c r="D3561" s="104" t="s">
        <v>139</v>
      </c>
      <c r="E3561" s="104" t="s">
        <v>140</v>
      </c>
      <c r="F3561" s="104" t="s">
        <v>141</v>
      </c>
      <c r="G3561" s="104" t="s">
        <v>477</v>
      </c>
      <c r="H3561" s="56">
        <v>1994</v>
      </c>
      <c r="I3561" s="57">
        <v>63686</v>
      </c>
      <c r="J3561" s="57">
        <v>63686</v>
      </c>
    </row>
    <row r="3562" spans="4:10" hidden="1" outlineLevel="1" x14ac:dyDescent="0.45">
      <c r="D3562" s="104" t="s">
        <v>139</v>
      </c>
      <c r="E3562" s="104" t="s">
        <v>140</v>
      </c>
      <c r="F3562" s="104" t="s">
        <v>141</v>
      </c>
      <c r="G3562" s="104" t="s">
        <v>477</v>
      </c>
      <c r="H3562" s="56">
        <v>1995</v>
      </c>
      <c r="I3562" s="57">
        <v>69469</v>
      </c>
      <c r="J3562" s="57">
        <v>69469</v>
      </c>
    </row>
    <row r="3563" spans="4:10" hidden="1" outlineLevel="1" x14ac:dyDescent="0.45">
      <c r="D3563" s="104" t="s">
        <v>139</v>
      </c>
      <c r="E3563" s="104" t="s">
        <v>140</v>
      </c>
      <c r="F3563" s="104" t="s">
        <v>141</v>
      </c>
      <c r="G3563" s="104" t="s">
        <v>477</v>
      </c>
      <c r="H3563" s="56">
        <v>1996</v>
      </c>
      <c r="I3563" s="57">
        <v>79132</v>
      </c>
      <c r="J3563" s="57">
        <v>79132</v>
      </c>
    </row>
    <row r="3564" spans="4:10" hidden="1" outlineLevel="1" x14ac:dyDescent="0.45">
      <c r="D3564" s="104" t="s">
        <v>139</v>
      </c>
      <c r="E3564" s="104" t="s">
        <v>140</v>
      </c>
      <c r="F3564" s="104" t="s">
        <v>141</v>
      </c>
      <c r="G3564" s="104" t="s">
        <v>477</v>
      </c>
      <c r="H3564" s="56">
        <v>1997</v>
      </c>
      <c r="I3564" s="57">
        <v>83537</v>
      </c>
      <c r="J3564" s="57">
        <v>83537</v>
      </c>
    </row>
    <row r="3565" spans="4:10" hidden="1" outlineLevel="1" x14ac:dyDescent="0.45">
      <c r="D3565" s="104" t="s">
        <v>139</v>
      </c>
      <c r="E3565" s="104" t="s">
        <v>140</v>
      </c>
      <c r="F3565" s="104" t="s">
        <v>141</v>
      </c>
      <c r="G3565" s="104" t="s">
        <v>477</v>
      </c>
      <c r="H3565" s="56">
        <v>1998</v>
      </c>
      <c r="I3565" s="57">
        <v>47442</v>
      </c>
      <c r="J3565" s="57">
        <v>47442</v>
      </c>
    </row>
    <row r="3566" spans="4:10" hidden="1" outlineLevel="1" x14ac:dyDescent="0.45">
      <c r="D3566" s="104" t="s">
        <v>139</v>
      </c>
      <c r="E3566" s="104" t="s">
        <v>140</v>
      </c>
      <c r="F3566" s="104" t="s">
        <v>141</v>
      </c>
      <c r="G3566" s="104" t="s">
        <v>477</v>
      </c>
      <c r="H3566" s="56">
        <v>1999</v>
      </c>
      <c r="I3566" s="57">
        <v>106482</v>
      </c>
      <c r="J3566" s="57">
        <v>106482</v>
      </c>
    </row>
    <row r="3567" spans="4:10" hidden="1" outlineLevel="1" x14ac:dyDescent="0.45">
      <c r="D3567" s="104" t="s">
        <v>139</v>
      </c>
      <c r="E3567" s="104" t="s">
        <v>140</v>
      </c>
      <c r="F3567" s="104" t="s">
        <v>141</v>
      </c>
      <c r="G3567" s="104" t="s">
        <v>477</v>
      </c>
      <c r="H3567" s="56">
        <v>2000</v>
      </c>
      <c r="I3567" s="57">
        <v>137730</v>
      </c>
      <c r="J3567" s="57">
        <v>137730</v>
      </c>
    </row>
    <row r="3568" spans="4:10" hidden="1" outlineLevel="1" x14ac:dyDescent="0.45">
      <c r="D3568" s="104" t="s">
        <v>139</v>
      </c>
      <c r="E3568" s="104" t="s">
        <v>140</v>
      </c>
      <c r="F3568" s="104" t="s">
        <v>141</v>
      </c>
      <c r="G3568" s="104" t="s">
        <v>477</v>
      </c>
      <c r="H3568" s="56">
        <v>2001</v>
      </c>
      <c r="I3568" s="57">
        <v>156110</v>
      </c>
      <c r="J3568" s="57">
        <v>156110</v>
      </c>
    </row>
    <row r="3569" spans="4:10" hidden="1" outlineLevel="1" x14ac:dyDescent="0.45">
      <c r="D3569" s="104" t="s">
        <v>139</v>
      </c>
      <c r="E3569" s="104" t="s">
        <v>140</v>
      </c>
      <c r="F3569" s="104" t="s">
        <v>141</v>
      </c>
      <c r="G3569" s="104" t="s">
        <v>477</v>
      </c>
      <c r="H3569" s="56">
        <v>2002</v>
      </c>
      <c r="I3569" s="57">
        <v>259136</v>
      </c>
      <c r="J3569" s="57">
        <v>259136</v>
      </c>
    </row>
    <row r="3570" spans="4:10" hidden="1" outlineLevel="1" x14ac:dyDescent="0.45">
      <c r="D3570" s="104" t="s">
        <v>139</v>
      </c>
      <c r="E3570" s="104" t="s">
        <v>140</v>
      </c>
      <c r="F3570" s="104" t="s">
        <v>141</v>
      </c>
      <c r="G3570" s="104" t="s">
        <v>477</v>
      </c>
      <c r="H3570" s="56">
        <v>2003</v>
      </c>
      <c r="I3570" s="57">
        <v>248060</v>
      </c>
      <c r="J3570" s="57">
        <v>248060</v>
      </c>
    </row>
    <row r="3571" spans="4:10" hidden="1" outlineLevel="1" x14ac:dyDescent="0.45">
      <c r="D3571" s="104" t="s">
        <v>139</v>
      </c>
      <c r="E3571" s="104" t="s">
        <v>140</v>
      </c>
      <c r="F3571" s="104" t="s">
        <v>141</v>
      </c>
      <c r="G3571" s="104" t="s">
        <v>477</v>
      </c>
      <c r="H3571" s="56">
        <v>2004</v>
      </c>
      <c r="I3571" s="57">
        <v>239733</v>
      </c>
      <c r="J3571" s="57">
        <v>239733</v>
      </c>
    </row>
    <row r="3572" spans="4:10" hidden="1" outlineLevel="1" x14ac:dyDescent="0.45">
      <c r="D3572" s="104" t="s">
        <v>139</v>
      </c>
      <c r="E3572" s="104" t="s">
        <v>140</v>
      </c>
      <c r="F3572" s="104" t="s">
        <v>141</v>
      </c>
      <c r="G3572" s="104" t="s">
        <v>477</v>
      </c>
      <c r="H3572" s="56">
        <v>2005</v>
      </c>
      <c r="I3572" s="57">
        <v>223303</v>
      </c>
      <c r="J3572" s="57">
        <v>223303</v>
      </c>
    </row>
    <row r="3573" spans="4:10" hidden="1" outlineLevel="1" x14ac:dyDescent="0.45">
      <c r="D3573" s="104" t="s">
        <v>139</v>
      </c>
      <c r="E3573" s="104" t="s">
        <v>140</v>
      </c>
      <c r="F3573" s="104" t="s">
        <v>141</v>
      </c>
      <c r="G3573" s="104" t="s">
        <v>477</v>
      </c>
      <c r="H3573" s="56">
        <v>2006</v>
      </c>
      <c r="I3573" s="57">
        <v>207653</v>
      </c>
      <c r="J3573" s="57">
        <v>207653</v>
      </c>
    </row>
    <row r="3574" spans="4:10" hidden="1" outlineLevel="1" x14ac:dyDescent="0.45">
      <c r="D3574" s="104" t="s">
        <v>139</v>
      </c>
      <c r="E3574" s="104" t="s">
        <v>140</v>
      </c>
      <c r="F3574" s="104" t="s">
        <v>141</v>
      </c>
      <c r="G3574" s="104" t="s">
        <v>477</v>
      </c>
      <c r="H3574" s="56">
        <v>2007</v>
      </c>
      <c r="I3574" s="57">
        <v>219470</v>
      </c>
      <c r="J3574" s="57">
        <v>219470</v>
      </c>
    </row>
    <row r="3575" spans="4:10" hidden="1" outlineLevel="1" x14ac:dyDescent="0.45">
      <c r="D3575" s="104" t="s">
        <v>139</v>
      </c>
      <c r="E3575" s="104" t="s">
        <v>140</v>
      </c>
      <c r="F3575" s="104" t="s">
        <v>141</v>
      </c>
      <c r="G3575" s="104" t="s">
        <v>477</v>
      </c>
      <c r="H3575" s="56">
        <v>2008</v>
      </c>
      <c r="I3575" s="57">
        <v>213074</v>
      </c>
      <c r="J3575" s="57">
        <v>213074</v>
      </c>
    </row>
    <row r="3576" spans="4:10" hidden="1" outlineLevel="1" x14ac:dyDescent="0.45">
      <c r="D3576" s="104" t="s">
        <v>139</v>
      </c>
      <c r="E3576" s="104" t="s">
        <v>140</v>
      </c>
      <c r="F3576" s="104" t="s">
        <v>141</v>
      </c>
      <c r="G3576" s="104" t="s">
        <v>477</v>
      </c>
      <c r="H3576" s="56">
        <v>2009</v>
      </c>
      <c r="I3576" s="57">
        <v>186856</v>
      </c>
      <c r="J3576" s="57">
        <v>186856</v>
      </c>
    </row>
    <row r="3577" spans="4:10" hidden="1" outlineLevel="1" x14ac:dyDescent="0.45">
      <c r="D3577" s="104" t="s">
        <v>139</v>
      </c>
      <c r="E3577" s="104" t="s">
        <v>140</v>
      </c>
      <c r="F3577" s="104" t="s">
        <v>141</v>
      </c>
      <c r="G3577" s="104" t="s">
        <v>477</v>
      </c>
      <c r="H3577" s="56">
        <v>2010</v>
      </c>
      <c r="I3577" s="57">
        <v>157873</v>
      </c>
      <c r="J3577" s="57">
        <v>157873</v>
      </c>
    </row>
    <row r="3578" spans="4:10" hidden="1" outlineLevel="1" x14ac:dyDescent="0.45">
      <c r="D3578" s="104" t="s">
        <v>139</v>
      </c>
      <c r="E3578" s="104" t="s">
        <v>140</v>
      </c>
      <c r="F3578" s="104" t="s">
        <v>141</v>
      </c>
      <c r="G3578" s="104" t="s">
        <v>477</v>
      </c>
      <c r="H3578" s="56">
        <v>2011</v>
      </c>
      <c r="I3578" s="57">
        <v>208528</v>
      </c>
      <c r="J3578" s="57">
        <v>208528</v>
      </c>
    </row>
    <row r="3579" spans="4:10" hidden="1" outlineLevel="1" x14ac:dyDescent="0.45">
      <c r="D3579" s="104" t="s">
        <v>139</v>
      </c>
      <c r="E3579" s="104" t="s">
        <v>140</v>
      </c>
      <c r="F3579" s="104" t="s">
        <v>141</v>
      </c>
      <c r="G3579" s="104" t="s">
        <v>477</v>
      </c>
      <c r="H3579" s="56">
        <v>2012</v>
      </c>
      <c r="I3579" s="57">
        <v>198142</v>
      </c>
      <c r="J3579" s="57">
        <v>198142</v>
      </c>
    </row>
    <row r="3580" spans="4:10" hidden="1" outlineLevel="1" x14ac:dyDescent="0.45">
      <c r="D3580" s="104" t="s">
        <v>139</v>
      </c>
      <c r="E3580" s="104" t="s">
        <v>140</v>
      </c>
      <c r="F3580" s="104" t="s">
        <v>141</v>
      </c>
      <c r="G3580" s="104" t="s">
        <v>477</v>
      </c>
      <c r="H3580" s="56">
        <v>2013</v>
      </c>
      <c r="I3580" s="57">
        <v>196482</v>
      </c>
      <c r="J3580" s="57">
        <v>196482</v>
      </c>
    </row>
    <row r="3581" spans="4:10" hidden="1" outlineLevel="1" x14ac:dyDescent="0.45">
      <c r="D3581" s="104" t="s">
        <v>139</v>
      </c>
      <c r="E3581" s="104" t="s">
        <v>140</v>
      </c>
      <c r="F3581" s="104" t="s">
        <v>141</v>
      </c>
      <c r="G3581" s="104" t="s">
        <v>477</v>
      </c>
      <c r="H3581" s="56">
        <v>2014</v>
      </c>
      <c r="I3581" s="57">
        <v>209593</v>
      </c>
      <c r="J3581" s="57">
        <v>209593</v>
      </c>
    </row>
    <row r="3582" spans="4:10" hidden="1" outlineLevel="1" x14ac:dyDescent="0.45">
      <c r="D3582" s="104" t="s">
        <v>139</v>
      </c>
      <c r="E3582" s="104" t="s">
        <v>140</v>
      </c>
      <c r="F3582" s="104" t="s">
        <v>141</v>
      </c>
      <c r="G3582" s="104" t="s">
        <v>477</v>
      </c>
      <c r="H3582" s="56">
        <v>2015</v>
      </c>
      <c r="I3582" s="57">
        <v>197199</v>
      </c>
      <c r="J3582" s="57">
        <v>197199</v>
      </c>
    </row>
    <row r="3583" spans="4:10" hidden="1" outlineLevel="1" x14ac:dyDescent="0.45">
      <c r="D3583" s="104" t="s">
        <v>139</v>
      </c>
      <c r="E3583" s="104" t="s">
        <v>140</v>
      </c>
      <c r="F3583" s="104" t="s">
        <v>141</v>
      </c>
      <c r="G3583" s="104" t="s">
        <v>477</v>
      </c>
      <c r="H3583" s="56">
        <v>2016</v>
      </c>
      <c r="I3583" s="57">
        <v>61115</v>
      </c>
      <c r="J3583" s="57">
        <v>61115</v>
      </c>
    </row>
    <row r="3584" spans="4:10" hidden="1" outlineLevel="1" x14ac:dyDescent="0.45">
      <c r="D3584" s="104" t="s">
        <v>139</v>
      </c>
      <c r="E3584" s="104" t="s">
        <v>140</v>
      </c>
      <c r="F3584" s="104" t="s">
        <v>143</v>
      </c>
      <c r="G3584" s="56" t="s">
        <v>475</v>
      </c>
      <c r="H3584" s="56">
        <v>2016</v>
      </c>
      <c r="I3584" s="59">
        <v>331</v>
      </c>
      <c r="J3584" s="59">
        <v>331</v>
      </c>
    </row>
    <row r="3585" spans="4:10" hidden="1" outlineLevel="1" x14ac:dyDescent="0.45">
      <c r="D3585" s="104" t="s">
        <v>139</v>
      </c>
      <c r="E3585" s="104" t="s">
        <v>140</v>
      </c>
      <c r="F3585" s="104" t="s">
        <v>143</v>
      </c>
      <c r="G3585" s="104" t="s">
        <v>476</v>
      </c>
      <c r="H3585" s="56">
        <v>2000</v>
      </c>
      <c r="I3585" s="57">
        <v>5232</v>
      </c>
      <c r="J3585" s="57">
        <v>5232</v>
      </c>
    </row>
    <row r="3586" spans="4:10" hidden="1" outlineLevel="1" x14ac:dyDescent="0.45">
      <c r="D3586" s="104" t="s">
        <v>139</v>
      </c>
      <c r="E3586" s="104" t="s">
        <v>140</v>
      </c>
      <c r="F3586" s="104" t="s">
        <v>143</v>
      </c>
      <c r="G3586" s="104" t="s">
        <v>476</v>
      </c>
      <c r="H3586" s="56">
        <v>2001</v>
      </c>
      <c r="I3586" s="57">
        <v>50049</v>
      </c>
      <c r="J3586" s="57">
        <v>50049</v>
      </c>
    </row>
    <row r="3587" spans="4:10" hidden="1" outlineLevel="1" x14ac:dyDescent="0.45">
      <c r="D3587" s="104" t="s">
        <v>139</v>
      </c>
      <c r="E3587" s="104" t="s">
        <v>140</v>
      </c>
      <c r="F3587" s="104" t="s">
        <v>143</v>
      </c>
      <c r="G3587" s="104" t="s">
        <v>476</v>
      </c>
      <c r="H3587" s="56">
        <v>2002</v>
      </c>
      <c r="I3587" s="57">
        <v>68777</v>
      </c>
      <c r="J3587" s="57">
        <v>68777</v>
      </c>
    </row>
    <row r="3588" spans="4:10" hidden="1" outlineLevel="1" x14ac:dyDescent="0.45">
      <c r="D3588" s="104" t="s">
        <v>139</v>
      </c>
      <c r="E3588" s="104" t="s">
        <v>140</v>
      </c>
      <c r="F3588" s="104" t="s">
        <v>143</v>
      </c>
      <c r="G3588" s="104" t="s">
        <v>476</v>
      </c>
      <c r="H3588" s="56">
        <v>2003</v>
      </c>
      <c r="I3588" s="57">
        <v>77032</v>
      </c>
      <c r="J3588" s="57">
        <v>77032</v>
      </c>
    </row>
    <row r="3589" spans="4:10" hidden="1" outlineLevel="1" x14ac:dyDescent="0.45">
      <c r="D3589" s="104" t="s">
        <v>139</v>
      </c>
      <c r="E3589" s="104" t="s">
        <v>140</v>
      </c>
      <c r="F3589" s="104" t="s">
        <v>143</v>
      </c>
      <c r="G3589" s="104" t="s">
        <v>476</v>
      </c>
      <c r="H3589" s="56">
        <v>2004</v>
      </c>
      <c r="I3589" s="57">
        <v>105411</v>
      </c>
      <c r="J3589" s="57">
        <v>105411</v>
      </c>
    </row>
    <row r="3590" spans="4:10" hidden="1" outlineLevel="1" x14ac:dyDescent="0.45">
      <c r="D3590" s="104" t="s">
        <v>139</v>
      </c>
      <c r="E3590" s="104" t="s">
        <v>140</v>
      </c>
      <c r="F3590" s="104" t="s">
        <v>143</v>
      </c>
      <c r="G3590" s="104" t="s">
        <v>476</v>
      </c>
      <c r="H3590" s="56">
        <v>2005</v>
      </c>
      <c r="I3590" s="57">
        <v>75211</v>
      </c>
      <c r="J3590" s="57">
        <v>75211</v>
      </c>
    </row>
    <row r="3591" spans="4:10" hidden="1" outlineLevel="1" x14ac:dyDescent="0.45">
      <c r="D3591" s="104" t="s">
        <v>139</v>
      </c>
      <c r="E3591" s="104" t="s">
        <v>140</v>
      </c>
      <c r="F3591" s="104" t="s">
        <v>143</v>
      </c>
      <c r="G3591" s="104" t="s">
        <v>476</v>
      </c>
      <c r="H3591" s="56">
        <v>2006</v>
      </c>
      <c r="I3591" s="57">
        <v>38172</v>
      </c>
      <c r="J3591" s="57">
        <v>38172</v>
      </c>
    </row>
    <row r="3592" spans="4:10" hidden="1" outlineLevel="1" x14ac:dyDescent="0.45">
      <c r="D3592" s="104" t="s">
        <v>139</v>
      </c>
      <c r="E3592" s="104" t="s">
        <v>140</v>
      </c>
      <c r="F3592" s="104" t="s">
        <v>143</v>
      </c>
      <c r="G3592" s="104" t="s">
        <v>476</v>
      </c>
      <c r="H3592" s="56">
        <v>2007</v>
      </c>
      <c r="I3592" s="57">
        <v>44631</v>
      </c>
      <c r="J3592" s="57">
        <v>44631</v>
      </c>
    </row>
    <row r="3593" spans="4:10" hidden="1" outlineLevel="1" x14ac:dyDescent="0.45">
      <c r="D3593" s="104" t="s">
        <v>139</v>
      </c>
      <c r="E3593" s="104" t="s">
        <v>140</v>
      </c>
      <c r="F3593" s="104" t="s">
        <v>143</v>
      </c>
      <c r="G3593" s="104" t="s">
        <v>476</v>
      </c>
      <c r="H3593" s="56">
        <v>2008</v>
      </c>
      <c r="I3593" s="57">
        <v>53852</v>
      </c>
      <c r="J3593" s="57">
        <v>53852</v>
      </c>
    </row>
    <row r="3594" spans="4:10" hidden="1" outlineLevel="1" x14ac:dyDescent="0.45">
      <c r="D3594" s="104" t="s">
        <v>139</v>
      </c>
      <c r="E3594" s="104" t="s">
        <v>140</v>
      </c>
      <c r="F3594" s="104" t="s">
        <v>143</v>
      </c>
      <c r="G3594" s="104" t="s">
        <v>476</v>
      </c>
      <c r="H3594" s="56">
        <v>2009</v>
      </c>
      <c r="I3594" s="57">
        <v>110439</v>
      </c>
      <c r="J3594" s="57">
        <v>110439</v>
      </c>
    </row>
    <row r="3595" spans="4:10" hidden="1" outlineLevel="1" x14ac:dyDescent="0.45">
      <c r="D3595" s="104" t="s">
        <v>139</v>
      </c>
      <c r="E3595" s="104" t="s">
        <v>140</v>
      </c>
      <c r="F3595" s="104" t="s">
        <v>143</v>
      </c>
      <c r="G3595" s="104" t="s">
        <v>476</v>
      </c>
      <c r="H3595" s="56">
        <v>2010</v>
      </c>
      <c r="I3595" s="57">
        <v>225729</v>
      </c>
      <c r="J3595" s="57">
        <v>225729</v>
      </c>
    </row>
    <row r="3596" spans="4:10" hidden="1" outlineLevel="1" x14ac:dyDescent="0.45">
      <c r="D3596" s="104" t="s">
        <v>139</v>
      </c>
      <c r="E3596" s="104" t="s">
        <v>140</v>
      </c>
      <c r="F3596" s="104" t="s">
        <v>143</v>
      </c>
      <c r="G3596" s="104" t="s">
        <v>476</v>
      </c>
      <c r="H3596" s="56">
        <v>2011</v>
      </c>
      <c r="I3596" s="57">
        <v>238080</v>
      </c>
      <c r="J3596" s="57">
        <v>238080</v>
      </c>
    </row>
    <row r="3597" spans="4:10" hidden="1" outlineLevel="1" x14ac:dyDescent="0.45">
      <c r="D3597" s="104" t="s">
        <v>139</v>
      </c>
      <c r="E3597" s="104" t="s">
        <v>140</v>
      </c>
      <c r="F3597" s="104" t="s">
        <v>143</v>
      </c>
      <c r="G3597" s="104" t="s">
        <v>476</v>
      </c>
      <c r="H3597" s="56">
        <v>2012</v>
      </c>
      <c r="I3597" s="57">
        <v>275400</v>
      </c>
      <c r="J3597" s="57">
        <v>275400</v>
      </c>
    </row>
    <row r="3598" spans="4:10" hidden="1" outlineLevel="1" x14ac:dyDescent="0.45">
      <c r="D3598" s="104" t="s">
        <v>139</v>
      </c>
      <c r="E3598" s="104" t="s">
        <v>140</v>
      </c>
      <c r="F3598" s="104" t="s">
        <v>143</v>
      </c>
      <c r="G3598" s="104" t="s">
        <v>476</v>
      </c>
      <c r="H3598" s="56">
        <v>2013</v>
      </c>
      <c r="I3598" s="57">
        <v>259927</v>
      </c>
      <c r="J3598" s="57">
        <v>259927</v>
      </c>
    </row>
    <row r="3599" spans="4:10" hidden="1" outlineLevel="1" x14ac:dyDescent="0.45">
      <c r="D3599" s="104" t="s">
        <v>139</v>
      </c>
      <c r="E3599" s="104" t="s">
        <v>140</v>
      </c>
      <c r="F3599" s="104" t="s">
        <v>143</v>
      </c>
      <c r="G3599" s="104" t="s">
        <v>476</v>
      </c>
      <c r="H3599" s="56">
        <v>2014</v>
      </c>
      <c r="I3599" s="57">
        <v>266782</v>
      </c>
      <c r="J3599" s="57">
        <v>266782</v>
      </c>
    </row>
    <row r="3600" spans="4:10" hidden="1" outlineLevel="1" x14ac:dyDescent="0.45">
      <c r="D3600" s="104" t="s">
        <v>139</v>
      </c>
      <c r="E3600" s="104" t="s">
        <v>140</v>
      </c>
      <c r="F3600" s="104" t="s">
        <v>143</v>
      </c>
      <c r="G3600" s="104" t="s">
        <v>476</v>
      </c>
      <c r="H3600" s="56">
        <v>2015</v>
      </c>
      <c r="I3600" s="57">
        <v>298138</v>
      </c>
      <c r="J3600" s="57">
        <v>298138</v>
      </c>
    </row>
    <row r="3601" spans="4:10" hidden="1" outlineLevel="1" x14ac:dyDescent="0.45">
      <c r="D3601" s="104" t="s">
        <v>139</v>
      </c>
      <c r="E3601" s="104" t="s">
        <v>140</v>
      </c>
      <c r="F3601" s="104" t="s">
        <v>143</v>
      </c>
      <c r="G3601" s="104" t="s">
        <v>476</v>
      </c>
      <c r="H3601" s="56">
        <v>2016</v>
      </c>
      <c r="I3601" s="57">
        <v>112403</v>
      </c>
      <c r="J3601" s="57">
        <v>112403</v>
      </c>
    </row>
    <row r="3602" spans="4:10" hidden="1" outlineLevel="1" x14ac:dyDescent="0.45">
      <c r="D3602" s="104" t="s">
        <v>139</v>
      </c>
      <c r="E3602" s="104" t="s">
        <v>140</v>
      </c>
      <c r="F3602" s="104" t="s">
        <v>143</v>
      </c>
      <c r="G3602" s="104" t="s">
        <v>477</v>
      </c>
      <c r="H3602" s="56">
        <v>1999</v>
      </c>
      <c r="I3602" s="57">
        <v>28171</v>
      </c>
      <c r="J3602" s="57">
        <v>28171</v>
      </c>
    </row>
    <row r="3603" spans="4:10" hidden="1" outlineLevel="1" x14ac:dyDescent="0.45">
      <c r="D3603" s="104" t="s">
        <v>139</v>
      </c>
      <c r="E3603" s="104" t="s">
        <v>140</v>
      </c>
      <c r="F3603" s="104" t="s">
        <v>143</v>
      </c>
      <c r="G3603" s="104" t="s">
        <v>477</v>
      </c>
      <c r="H3603" s="56">
        <v>2000</v>
      </c>
      <c r="I3603" s="57">
        <v>106556</v>
      </c>
      <c r="J3603" s="57">
        <v>106556</v>
      </c>
    </row>
    <row r="3604" spans="4:10" hidden="1" outlineLevel="1" x14ac:dyDescent="0.45">
      <c r="D3604" s="104" t="s">
        <v>139</v>
      </c>
      <c r="E3604" s="104" t="s">
        <v>140</v>
      </c>
      <c r="F3604" s="104" t="s">
        <v>143</v>
      </c>
      <c r="G3604" s="104" t="s">
        <v>477</v>
      </c>
      <c r="H3604" s="56">
        <v>2001</v>
      </c>
      <c r="I3604" s="57">
        <v>176929</v>
      </c>
      <c r="J3604" s="57">
        <v>176929</v>
      </c>
    </row>
    <row r="3605" spans="4:10" hidden="1" outlineLevel="1" x14ac:dyDescent="0.45">
      <c r="D3605" s="104" t="s">
        <v>139</v>
      </c>
      <c r="E3605" s="104" t="s">
        <v>140</v>
      </c>
      <c r="F3605" s="104" t="s">
        <v>143</v>
      </c>
      <c r="G3605" s="104" t="s">
        <v>477</v>
      </c>
      <c r="H3605" s="56">
        <v>2002</v>
      </c>
      <c r="I3605" s="57">
        <v>223688</v>
      </c>
      <c r="J3605" s="57">
        <v>223688</v>
      </c>
    </row>
    <row r="3606" spans="4:10" hidden="1" outlineLevel="1" x14ac:dyDescent="0.45">
      <c r="D3606" s="104" t="s">
        <v>139</v>
      </c>
      <c r="E3606" s="104" t="s">
        <v>140</v>
      </c>
      <c r="F3606" s="104" t="s">
        <v>143</v>
      </c>
      <c r="G3606" s="104" t="s">
        <v>477</v>
      </c>
      <c r="H3606" s="56">
        <v>2003</v>
      </c>
      <c r="I3606" s="57">
        <v>217409</v>
      </c>
      <c r="J3606" s="57">
        <v>217409</v>
      </c>
    </row>
    <row r="3607" spans="4:10" hidden="1" outlineLevel="1" x14ac:dyDescent="0.45">
      <c r="D3607" s="104" t="s">
        <v>139</v>
      </c>
      <c r="E3607" s="104" t="s">
        <v>140</v>
      </c>
      <c r="F3607" s="104" t="s">
        <v>143</v>
      </c>
      <c r="G3607" s="104" t="s">
        <v>477</v>
      </c>
      <c r="H3607" s="56">
        <v>2004</v>
      </c>
      <c r="I3607" s="57">
        <v>313749</v>
      </c>
      <c r="J3607" s="57">
        <v>313749</v>
      </c>
    </row>
    <row r="3608" spans="4:10" hidden="1" outlineLevel="1" x14ac:dyDescent="0.45">
      <c r="D3608" s="104" t="s">
        <v>139</v>
      </c>
      <c r="E3608" s="104" t="s">
        <v>140</v>
      </c>
      <c r="F3608" s="104" t="s">
        <v>143</v>
      </c>
      <c r="G3608" s="104" t="s">
        <v>477</v>
      </c>
      <c r="H3608" s="56">
        <v>2005</v>
      </c>
      <c r="I3608" s="57">
        <v>379452</v>
      </c>
      <c r="J3608" s="57">
        <v>379452</v>
      </c>
    </row>
    <row r="3609" spans="4:10" hidden="1" outlineLevel="1" x14ac:dyDescent="0.45">
      <c r="D3609" s="104" t="s">
        <v>139</v>
      </c>
      <c r="E3609" s="104" t="s">
        <v>140</v>
      </c>
      <c r="F3609" s="104" t="s">
        <v>143</v>
      </c>
      <c r="G3609" s="104" t="s">
        <v>477</v>
      </c>
      <c r="H3609" s="56">
        <v>2006</v>
      </c>
      <c r="I3609" s="57">
        <v>388433</v>
      </c>
      <c r="J3609" s="57">
        <v>388433</v>
      </c>
    </row>
    <row r="3610" spans="4:10" hidden="1" outlineLevel="1" x14ac:dyDescent="0.45">
      <c r="D3610" s="104" t="s">
        <v>139</v>
      </c>
      <c r="E3610" s="104" t="s">
        <v>140</v>
      </c>
      <c r="F3610" s="104" t="s">
        <v>143</v>
      </c>
      <c r="G3610" s="104" t="s">
        <v>477</v>
      </c>
      <c r="H3610" s="56">
        <v>2007</v>
      </c>
      <c r="I3610" s="57">
        <v>410872</v>
      </c>
      <c r="J3610" s="57">
        <v>410872</v>
      </c>
    </row>
    <row r="3611" spans="4:10" hidden="1" outlineLevel="1" x14ac:dyDescent="0.45">
      <c r="D3611" s="104" t="s">
        <v>139</v>
      </c>
      <c r="E3611" s="104" t="s">
        <v>140</v>
      </c>
      <c r="F3611" s="104" t="s">
        <v>143</v>
      </c>
      <c r="G3611" s="104" t="s">
        <v>477</v>
      </c>
      <c r="H3611" s="56">
        <v>2008</v>
      </c>
      <c r="I3611" s="57">
        <v>330649</v>
      </c>
      <c r="J3611" s="57">
        <v>330649</v>
      </c>
    </row>
    <row r="3612" spans="4:10" hidden="1" outlineLevel="1" x14ac:dyDescent="0.45">
      <c r="D3612" s="104" t="s">
        <v>139</v>
      </c>
      <c r="E3612" s="104" t="s">
        <v>140</v>
      </c>
      <c r="F3612" s="104" t="s">
        <v>143</v>
      </c>
      <c r="G3612" s="104" t="s">
        <v>477</v>
      </c>
      <c r="H3612" s="56">
        <v>2009</v>
      </c>
      <c r="I3612" s="57">
        <v>198463</v>
      </c>
      <c r="J3612" s="57">
        <v>198463</v>
      </c>
    </row>
    <row r="3613" spans="4:10" hidden="1" outlineLevel="1" x14ac:dyDescent="0.45">
      <c r="D3613" s="104" t="s">
        <v>139</v>
      </c>
      <c r="E3613" s="104" t="s">
        <v>140</v>
      </c>
      <c r="F3613" s="104" t="s">
        <v>143</v>
      </c>
      <c r="G3613" s="104" t="s">
        <v>477</v>
      </c>
      <c r="H3613" s="56">
        <v>2010</v>
      </c>
      <c r="I3613" s="57">
        <v>149808</v>
      </c>
      <c r="J3613" s="57">
        <v>149808</v>
      </c>
    </row>
    <row r="3614" spans="4:10" hidden="1" outlineLevel="1" x14ac:dyDescent="0.45">
      <c r="D3614" s="104" t="s">
        <v>139</v>
      </c>
      <c r="E3614" s="104" t="s">
        <v>140</v>
      </c>
      <c r="F3614" s="104" t="s">
        <v>143</v>
      </c>
      <c r="G3614" s="104" t="s">
        <v>477</v>
      </c>
      <c r="H3614" s="56">
        <v>2011</v>
      </c>
      <c r="I3614" s="57">
        <v>159668</v>
      </c>
      <c r="J3614" s="57">
        <v>159668</v>
      </c>
    </row>
    <row r="3615" spans="4:10" hidden="1" outlineLevel="1" x14ac:dyDescent="0.45">
      <c r="D3615" s="104" t="s">
        <v>139</v>
      </c>
      <c r="E3615" s="104" t="s">
        <v>140</v>
      </c>
      <c r="F3615" s="104" t="s">
        <v>143</v>
      </c>
      <c r="G3615" s="104" t="s">
        <v>477</v>
      </c>
      <c r="H3615" s="56">
        <v>2012</v>
      </c>
      <c r="I3615" s="57">
        <v>127330</v>
      </c>
      <c r="J3615" s="57">
        <v>127330</v>
      </c>
    </row>
    <row r="3616" spans="4:10" hidden="1" outlineLevel="1" x14ac:dyDescent="0.45">
      <c r="D3616" s="104" t="s">
        <v>139</v>
      </c>
      <c r="E3616" s="104" t="s">
        <v>140</v>
      </c>
      <c r="F3616" s="104" t="s">
        <v>143</v>
      </c>
      <c r="G3616" s="104" t="s">
        <v>477</v>
      </c>
      <c r="H3616" s="56">
        <v>2013</v>
      </c>
      <c r="I3616" s="57">
        <v>160557</v>
      </c>
      <c r="J3616" s="57">
        <v>160557</v>
      </c>
    </row>
    <row r="3617" spans="4:10" hidden="1" outlineLevel="1" x14ac:dyDescent="0.45">
      <c r="D3617" s="104" t="s">
        <v>139</v>
      </c>
      <c r="E3617" s="104" t="s">
        <v>140</v>
      </c>
      <c r="F3617" s="104" t="s">
        <v>143</v>
      </c>
      <c r="G3617" s="104" t="s">
        <v>477</v>
      </c>
      <c r="H3617" s="56">
        <v>2014</v>
      </c>
      <c r="I3617" s="57">
        <v>164270</v>
      </c>
      <c r="J3617" s="57">
        <v>164270</v>
      </c>
    </row>
    <row r="3618" spans="4:10" hidden="1" outlineLevel="1" x14ac:dyDescent="0.45">
      <c r="D3618" s="104" t="s">
        <v>139</v>
      </c>
      <c r="E3618" s="104" t="s">
        <v>140</v>
      </c>
      <c r="F3618" s="104" t="s">
        <v>143</v>
      </c>
      <c r="G3618" s="104" t="s">
        <v>477</v>
      </c>
      <c r="H3618" s="56">
        <v>2015</v>
      </c>
      <c r="I3618" s="57">
        <v>158592</v>
      </c>
      <c r="J3618" s="57">
        <v>158592</v>
      </c>
    </row>
    <row r="3619" spans="4:10" hidden="1" outlineLevel="1" x14ac:dyDescent="0.45">
      <c r="D3619" s="104" t="s">
        <v>139</v>
      </c>
      <c r="E3619" s="104" t="s">
        <v>140</v>
      </c>
      <c r="F3619" s="104" t="s">
        <v>143</v>
      </c>
      <c r="G3619" s="104" t="s">
        <v>477</v>
      </c>
      <c r="H3619" s="56">
        <v>2016</v>
      </c>
      <c r="I3619" s="57">
        <v>44569</v>
      </c>
      <c r="J3619" s="57">
        <v>44569</v>
      </c>
    </row>
    <row r="3620" spans="4:10" hidden="1" outlineLevel="1" x14ac:dyDescent="0.45">
      <c r="D3620" s="104" t="s">
        <v>139</v>
      </c>
      <c r="E3620" s="104" t="s">
        <v>140</v>
      </c>
      <c r="F3620" s="104" t="s">
        <v>144</v>
      </c>
      <c r="G3620" s="104" t="s">
        <v>475</v>
      </c>
      <c r="H3620" s="56">
        <v>2001</v>
      </c>
      <c r="I3620" s="57">
        <v>11013</v>
      </c>
      <c r="J3620" s="57">
        <v>11013</v>
      </c>
    </row>
    <row r="3621" spans="4:10" hidden="1" outlineLevel="1" x14ac:dyDescent="0.45">
      <c r="D3621" s="104" t="s">
        <v>139</v>
      </c>
      <c r="E3621" s="104" t="s">
        <v>140</v>
      </c>
      <c r="F3621" s="104" t="s">
        <v>144</v>
      </c>
      <c r="G3621" s="104" t="s">
        <v>475</v>
      </c>
      <c r="H3621" s="56">
        <v>2002</v>
      </c>
      <c r="I3621" s="57">
        <v>10086</v>
      </c>
      <c r="J3621" s="57">
        <v>10086</v>
      </c>
    </row>
    <row r="3622" spans="4:10" hidden="1" outlineLevel="1" x14ac:dyDescent="0.45">
      <c r="D3622" s="104" t="s">
        <v>139</v>
      </c>
      <c r="E3622" s="104" t="s">
        <v>140</v>
      </c>
      <c r="F3622" s="104" t="s">
        <v>144</v>
      </c>
      <c r="G3622" s="104" t="s">
        <v>475</v>
      </c>
      <c r="H3622" s="56">
        <v>2003</v>
      </c>
      <c r="I3622" s="57">
        <v>3482</v>
      </c>
      <c r="J3622" s="57">
        <v>3482</v>
      </c>
    </row>
    <row r="3623" spans="4:10" hidden="1" outlineLevel="1" x14ac:dyDescent="0.45">
      <c r="D3623" s="104" t="s">
        <v>139</v>
      </c>
      <c r="E3623" s="104" t="s">
        <v>140</v>
      </c>
      <c r="F3623" s="104" t="s">
        <v>144</v>
      </c>
      <c r="G3623" s="104" t="s">
        <v>475</v>
      </c>
      <c r="H3623" s="56">
        <v>2004</v>
      </c>
      <c r="I3623" s="57">
        <v>1470</v>
      </c>
      <c r="J3623" s="57">
        <v>1470</v>
      </c>
    </row>
    <row r="3624" spans="4:10" hidden="1" outlineLevel="1" x14ac:dyDescent="0.45">
      <c r="D3624" s="104" t="s">
        <v>139</v>
      </c>
      <c r="E3624" s="104" t="s">
        <v>140</v>
      </c>
      <c r="F3624" s="104" t="s">
        <v>144</v>
      </c>
      <c r="G3624" s="104" t="s">
        <v>475</v>
      </c>
      <c r="H3624" s="56">
        <v>2005</v>
      </c>
      <c r="I3624" s="59">
        <v>636</v>
      </c>
      <c r="J3624" s="59">
        <v>636</v>
      </c>
    </row>
    <row r="3625" spans="4:10" hidden="1" outlineLevel="1" x14ac:dyDescent="0.45">
      <c r="D3625" s="104" t="s">
        <v>139</v>
      </c>
      <c r="E3625" s="104" t="s">
        <v>140</v>
      </c>
      <c r="F3625" s="104" t="s">
        <v>144</v>
      </c>
      <c r="G3625" s="104" t="s">
        <v>475</v>
      </c>
      <c r="H3625" s="56">
        <v>2006</v>
      </c>
      <c r="I3625" s="59">
        <v>417</v>
      </c>
      <c r="J3625" s="59">
        <v>417</v>
      </c>
    </row>
    <row r="3626" spans="4:10" hidden="1" outlineLevel="1" x14ac:dyDescent="0.45">
      <c r="D3626" s="104" t="s">
        <v>139</v>
      </c>
      <c r="E3626" s="104" t="s">
        <v>140</v>
      </c>
      <c r="F3626" s="104" t="s">
        <v>144</v>
      </c>
      <c r="G3626" s="104" t="s">
        <v>475</v>
      </c>
      <c r="H3626" s="56">
        <v>2007</v>
      </c>
      <c r="I3626" s="59">
        <v>0</v>
      </c>
      <c r="J3626" s="59">
        <v>0</v>
      </c>
    </row>
    <row r="3627" spans="4:10" hidden="1" outlineLevel="1" x14ac:dyDescent="0.45">
      <c r="D3627" s="104" t="s">
        <v>139</v>
      </c>
      <c r="E3627" s="104" t="s">
        <v>140</v>
      </c>
      <c r="F3627" s="104" t="s">
        <v>144</v>
      </c>
      <c r="G3627" s="104" t="s">
        <v>475</v>
      </c>
      <c r="H3627" s="56">
        <v>2008</v>
      </c>
      <c r="I3627" s="59">
        <v>0</v>
      </c>
      <c r="J3627" s="59">
        <v>0</v>
      </c>
    </row>
    <row r="3628" spans="4:10" hidden="1" outlineLevel="1" x14ac:dyDescent="0.45">
      <c r="D3628" s="104" t="s">
        <v>139</v>
      </c>
      <c r="E3628" s="104" t="s">
        <v>140</v>
      </c>
      <c r="F3628" s="104" t="s">
        <v>144</v>
      </c>
      <c r="G3628" s="104" t="s">
        <v>476</v>
      </c>
      <c r="H3628" s="56">
        <v>1999</v>
      </c>
      <c r="I3628" s="57">
        <v>27086</v>
      </c>
      <c r="J3628" s="57">
        <v>27086</v>
      </c>
    </row>
    <row r="3629" spans="4:10" hidden="1" outlineLevel="1" x14ac:dyDescent="0.45">
      <c r="D3629" s="104" t="s">
        <v>139</v>
      </c>
      <c r="E3629" s="104" t="s">
        <v>140</v>
      </c>
      <c r="F3629" s="104" t="s">
        <v>144</v>
      </c>
      <c r="G3629" s="104" t="s">
        <v>476</v>
      </c>
      <c r="H3629" s="56">
        <v>2000</v>
      </c>
      <c r="I3629" s="57">
        <v>71128</v>
      </c>
      <c r="J3629" s="57">
        <v>71128</v>
      </c>
    </row>
    <row r="3630" spans="4:10" hidden="1" outlineLevel="1" x14ac:dyDescent="0.45">
      <c r="D3630" s="104" t="s">
        <v>139</v>
      </c>
      <c r="E3630" s="104" t="s">
        <v>140</v>
      </c>
      <c r="F3630" s="104" t="s">
        <v>144</v>
      </c>
      <c r="G3630" s="104" t="s">
        <v>476</v>
      </c>
      <c r="H3630" s="56">
        <v>2001</v>
      </c>
      <c r="I3630" s="57">
        <v>79366</v>
      </c>
      <c r="J3630" s="57">
        <v>79366</v>
      </c>
    </row>
    <row r="3631" spans="4:10" hidden="1" outlineLevel="1" x14ac:dyDescent="0.45">
      <c r="D3631" s="104" t="s">
        <v>139</v>
      </c>
      <c r="E3631" s="104" t="s">
        <v>140</v>
      </c>
      <c r="F3631" s="104" t="s">
        <v>144</v>
      </c>
      <c r="G3631" s="104" t="s">
        <v>476</v>
      </c>
      <c r="H3631" s="56">
        <v>2002</v>
      </c>
      <c r="I3631" s="57">
        <v>97194</v>
      </c>
      <c r="J3631" s="57">
        <v>97194</v>
      </c>
    </row>
    <row r="3632" spans="4:10" hidden="1" outlineLevel="1" x14ac:dyDescent="0.45">
      <c r="D3632" s="104" t="s">
        <v>139</v>
      </c>
      <c r="E3632" s="104" t="s">
        <v>140</v>
      </c>
      <c r="F3632" s="104" t="s">
        <v>144</v>
      </c>
      <c r="G3632" s="104" t="s">
        <v>476</v>
      </c>
      <c r="H3632" s="56">
        <v>2003</v>
      </c>
      <c r="I3632" s="57">
        <v>85536</v>
      </c>
      <c r="J3632" s="57">
        <v>85536</v>
      </c>
    </row>
    <row r="3633" spans="4:10" hidden="1" outlineLevel="1" x14ac:dyDescent="0.45">
      <c r="D3633" s="104" t="s">
        <v>139</v>
      </c>
      <c r="E3633" s="104" t="s">
        <v>140</v>
      </c>
      <c r="F3633" s="104" t="s">
        <v>144</v>
      </c>
      <c r="G3633" s="104" t="s">
        <v>476</v>
      </c>
      <c r="H3633" s="56">
        <v>2004</v>
      </c>
      <c r="I3633" s="57">
        <v>75680</v>
      </c>
      <c r="J3633" s="57">
        <v>75680</v>
      </c>
    </row>
    <row r="3634" spans="4:10" hidden="1" outlineLevel="1" x14ac:dyDescent="0.45">
      <c r="D3634" s="104" t="s">
        <v>139</v>
      </c>
      <c r="E3634" s="104" t="s">
        <v>140</v>
      </c>
      <c r="F3634" s="104" t="s">
        <v>144</v>
      </c>
      <c r="G3634" s="104" t="s">
        <v>476</v>
      </c>
      <c r="H3634" s="56">
        <v>2005</v>
      </c>
      <c r="I3634" s="57">
        <v>68959</v>
      </c>
      <c r="J3634" s="57">
        <v>68959</v>
      </c>
    </row>
    <row r="3635" spans="4:10" hidden="1" outlineLevel="1" x14ac:dyDescent="0.45">
      <c r="D3635" s="104" t="s">
        <v>139</v>
      </c>
      <c r="E3635" s="104" t="s">
        <v>140</v>
      </c>
      <c r="F3635" s="104" t="s">
        <v>144</v>
      </c>
      <c r="G3635" s="104" t="s">
        <v>476</v>
      </c>
      <c r="H3635" s="56">
        <v>2006</v>
      </c>
      <c r="I3635" s="57">
        <v>57065</v>
      </c>
      <c r="J3635" s="57">
        <v>57065</v>
      </c>
    </row>
    <row r="3636" spans="4:10" hidden="1" outlineLevel="1" x14ac:dyDescent="0.45">
      <c r="D3636" s="104" t="s">
        <v>139</v>
      </c>
      <c r="E3636" s="104" t="s">
        <v>140</v>
      </c>
      <c r="F3636" s="104" t="s">
        <v>144</v>
      </c>
      <c r="G3636" s="104" t="s">
        <v>476</v>
      </c>
      <c r="H3636" s="56">
        <v>2007</v>
      </c>
      <c r="I3636" s="57">
        <v>8038</v>
      </c>
      <c r="J3636" s="57">
        <v>8038</v>
      </c>
    </row>
    <row r="3637" spans="4:10" hidden="1" outlineLevel="1" x14ac:dyDescent="0.45">
      <c r="D3637" s="104" t="s">
        <v>139</v>
      </c>
      <c r="E3637" s="104" t="s">
        <v>140</v>
      </c>
      <c r="F3637" s="104" t="s">
        <v>144</v>
      </c>
      <c r="G3637" s="104" t="s">
        <v>476</v>
      </c>
      <c r="H3637" s="56">
        <v>2008</v>
      </c>
      <c r="I3637" s="59">
        <v>0</v>
      </c>
      <c r="J3637" s="59">
        <v>0</v>
      </c>
    </row>
    <row r="3638" spans="4:10" hidden="1" outlineLevel="1" x14ac:dyDescent="0.45">
      <c r="D3638" s="104" t="s">
        <v>139</v>
      </c>
      <c r="E3638" s="104" t="s">
        <v>140</v>
      </c>
      <c r="F3638" s="104" t="s">
        <v>144</v>
      </c>
      <c r="G3638" s="104" t="s">
        <v>477</v>
      </c>
      <c r="H3638" s="56">
        <v>1999</v>
      </c>
      <c r="I3638" s="57">
        <v>12868</v>
      </c>
      <c r="J3638" s="57">
        <v>12868</v>
      </c>
    </row>
    <row r="3639" spans="4:10" hidden="1" outlineLevel="1" x14ac:dyDescent="0.45">
      <c r="D3639" s="104" t="s">
        <v>139</v>
      </c>
      <c r="E3639" s="104" t="s">
        <v>140</v>
      </c>
      <c r="F3639" s="104" t="s">
        <v>144</v>
      </c>
      <c r="G3639" s="104" t="s">
        <v>477</v>
      </c>
      <c r="H3639" s="56">
        <v>2000</v>
      </c>
      <c r="I3639" s="57">
        <v>53195</v>
      </c>
      <c r="J3639" s="57">
        <v>53195</v>
      </c>
    </row>
    <row r="3640" spans="4:10" hidden="1" outlineLevel="1" x14ac:dyDescent="0.45">
      <c r="D3640" s="104" t="s">
        <v>139</v>
      </c>
      <c r="E3640" s="104" t="s">
        <v>140</v>
      </c>
      <c r="F3640" s="104" t="s">
        <v>144</v>
      </c>
      <c r="G3640" s="104" t="s">
        <v>477</v>
      </c>
      <c r="H3640" s="56">
        <v>2001</v>
      </c>
      <c r="I3640" s="57">
        <v>23186</v>
      </c>
      <c r="J3640" s="57">
        <v>23186</v>
      </c>
    </row>
    <row r="3641" spans="4:10" hidden="1" outlineLevel="1" x14ac:dyDescent="0.45">
      <c r="D3641" s="104" t="s">
        <v>139</v>
      </c>
      <c r="E3641" s="104" t="s">
        <v>140</v>
      </c>
      <c r="F3641" s="104" t="s">
        <v>144</v>
      </c>
      <c r="G3641" s="104" t="s">
        <v>477</v>
      </c>
      <c r="H3641" s="56">
        <v>2002</v>
      </c>
      <c r="I3641" s="57">
        <v>14620</v>
      </c>
      <c r="J3641" s="57">
        <v>14620</v>
      </c>
    </row>
    <row r="3642" spans="4:10" hidden="1" outlineLevel="1" x14ac:dyDescent="0.45">
      <c r="D3642" s="104" t="s">
        <v>139</v>
      </c>
      <c r="E3642" s="104" t="s">
        <v>140</v>
      </c>
      <c r="F3642" s="104" t="s">
        <v>144</v>
      </c>
      <c r="G3642" s="104" t="s">
        <v>477</v>
      </c>
      <c r="H3642" s="56">
        <v>2003</v>
      </c>
      <c r="I3642" s="57">
        <v>14789</v>
      </c>
      <c r="J3642" s="57">
        <v>14789</v>
      </c>
    </row>
    <row r="3643" spans="4:10" hidden="1" outlineLevel="1" x14ac:dyDescent="0.45">
      <c r="D3643" s="104" t="s">
        <v>139</v>
      </c>
      <c r="E3643" s="104" t="s">
        <v>140</v>
      </c>
      <c r="F3643" s="104" t="s">
        <v>144</v>
      </c>
      <c r="G3643" s="104" t="s">
        <v>477</v>
      </c>
      <c r="H3643" s="56">
        <v>2004</v>
      </c>
      <c r="I3643" s="57">
        <v>20596</v>
      </c>
      <c r="J3643" s="57">
        <v>20596</v>
      </c>
    </row>
    <row r="3644" spans="4:10" hidden="1" outlineLevel="1" x14ac:dyDescent="0.45">
      <c r="D3644" s="104" t="s">
        <v>139</v>
      </c>
      <c r="E3644" s="104" t="s">
        <v>140</v>
      </c>
      <c r="F3644" s="104" t="s">
        <v>144</v>
      </c>
      <c r="G3644" s="104" t="s">
        <v>477</v>
      </c>
      <c r="H3644" s="56">
        <v>2005</v>
      </c>
      <c r="I3644" s="57">
        <v>18034</v>
      </c>
      <c r="J3644" s="57">
        <v>18034</v>
      </c>
    </row>
    <row r="3645" spans="4:10" hidden="1" outlineLevel="1" x14ac:dyDescent="0.45">
      <c r="D3645" s="104" t="s">
        <v>139</v>
      </c>
      <c r="E3645" s="104" t="s">
        <v>140</v>
      </c>
      <c r="F3645" s="104" t="s">
        <v>144</v>
      </c>
      <c r="G3645" s="104" t="s">
        <v>477</v>
      </c>
      <c r="H3645" s="56">
        <v>2006</v>
      </c>
      <c r="I3645" s="57">
        <v>11135</v>
      </c>
      <c r="J3645" s="57">
        <v>11135</v>
      </c>
    </row>
    <row r="3646" spans="4:10" hidden="1" outlineLevel="1" x14ac:dyDescent="0.45">
      <c r="D3646" s="104" t="s">
        <v>139</v>
      </c>
      <c r="E3646" s="104" t="s">
        <v>140</v>
      </c>
      <c r="F3646" s="104" t="s">
        <v>144</v>
      </c>
      <c r="G3646" s="104" t="s">
        <v>477</v>
      </c>
      <c r="H3646" s="56">
        <v>2007</v>
      </c>
      <c r="I3646" s="57">
        <v>2440</v>
      </c>
      <c r="J3646" s="57">
        <v>2440</v>
      </c>
    </row>
    <row r="3647" spans="4:10" hidden="1" outlineLevel="1" x14ac:dyDescent="0.45">
      <c r="D3647" s="104" t="s">
        <v>139</v>
      </c>
      <c r="E3647" s="104" t="s">
        <v>140</v>
      </c>
      <c r="F3647" s="104" t="s">
        <v>144</v>
      </c>
      <c r="G3647" s="104" t="s">
        <v>477</v>
      </c>
      <c r="H3647" s="56">
        <v>2008</v>
      </c>
      <c r="I3647" s="59">
        <v>0</v>
      </c>
      <c r="J3647" s="59">
        <v>0</v>
      </c>
    </row>
    <row r="3648" spans="4:10" hidden="1" outlineLevel="1" x14ac:dyDescent="0.45">
      <c r="D3648" s="104" t="s">
        <v>139</v>
      </c>
      <c r="E3648" s="104" t="s">
        <v>146</v>
      </c>
      <c r="F3648" s="104" t="s">
        <v>147</v>
      </c>
      <c r="G3648" s="104" t="s">
        <v>475</v>
      </c>
      <c r="H3648" s="56">
        <v>1991</v>
      </c>
      <c r="I3648" s="57">
        <v>31648</v>
      </c>
      <c r="J3648" s="57">
        <v>31648</v>
      </c>
    </row>
    <row r="3649" spans="4:10" hidden="1" outlineLevel="1" x14ac:dyDescent="0.45">
      <c r="D3649" s="104" t="s">
        <v>139</v>
      </c>
      <c r="E3649" s="104" t="s">
        <v>146</v>
      </c>
      <c r="F3649" s="104" t="s">
        <v>147</v>
      </c>
      <c r="G3649" s="104" t="s">
        <v>475</v>
      </c>
      <c r="H3649" s="56">
        <v>1992</v>
      </c>
      <c r="I3649" s="57">
        <v>44449</v>
      </c>
      <c r="J3649" s="57">
        <v>44449</v>
      </c>
    </row>
    <row r="3650" spans="4:10" hidden="1" outlineLevel="1" x14ac:dyDescent="0.45">
      <c r="D3650" s="104" t="s">
        <v>139</v>
      </c>
      <c r="E3650" s="104" t="s">
        <v>146</v>
      </c>
      <c r="F3650" s="104" t="s">
        <v>147</v>
      </c>
      <c r="G3650" s="104" t="s">
        <v>475</v>
      </c>
      <c r="H3650" s="56">
        <v>1993</v>
      </c>
      <c r="I3650" s="57">
        <v>64318</v>
      </c>
      <c r="J3650" s="57">
        <v>64318</v>
      </c>
    </row>
    <row r="3651" spans="4:10" hidden="1" outlineLevel="1" x14ac:dyDescent="0.45">
      <c r="D3651" s="104" t="s">
        <v>139</v>
      </c>
      <c r="E3651" s="104" t="s">
        <v>146</v>
      </c>
      <c r="F3651" s="104" t="s">
        <v>147</v>
      </c>
      <c r="G3651" s="104" t="s">
        <v>475</v>
      </c>
      <c r="H3651" s="56">
        <v>1994</v>
      </c>
      <c r="I3651" s="57">
        <v>89923</v>
      </c>
      <c r="J3651" s="57">
        <v>89923</v>
      </c>
    </row>
    <row r="3652" spans="4:10" hidden="1" outlineLevel="1" x14ac:dyDescent="0.45">
      <c r="D3652" s="104" t="s">
        <v>139</v>
      </c>
      <c r="E3652" s="104" t="s">
        <v>146</v>
      </c>
      <c r="F3652" s="104" t="s">
        <v>147</v>
      </c>
      <c r="G3652" s="104" t="s">
        <v>475</v>
      </c>
      <c r="H3652" s="56">
        <v>1995</v>
      </c>
      <c r="I3652" s="57">
        <v>99252</v>
      </c>
      <c r="J3652" s="57">
        <v>99252</v>
      </c>
    </row>
    <row r="3653" spans="4:10" hidden="1" outlineLevel="1" x14ac:dyDescent="0.45">
      <c r="D3653" s="104" t="s">
        <v>139</v>
      </c>
      <c r="E3653" s="104" t="s">
        <v>146</v>
      </c>
      <c r="F3653" s="104" t="s">
        <v>147</v>
      </c>
      <c r="G3653" s="104" t="s">
        <v>475</v>
      </c>
      <c r="H3653" s="56">
        <v>1996</v>
      </c>
      <c r="I3653" s="57">
        <v>92670</v>
      </c>
      <c r="J3653" s="57">
        <v>92670</v>
      </c>
    </row>
    <row r="3654" spans="4:10" hidden="1" outlineLevel="1" x14ac:dyDescent="0.45">
      <c r="D3654" s="104" t="s">
        <v>139</v>
      </c>
      <c r="E3654" s="104" t="s">
        <v>146</v>
      </c>
      <c r="F3654" s="104" t="s">
        <v>147</v>
      </c>
      <c r="G3654" s="104" t="s">
        <v>475</v>
      </c>
      <c r="H3654" s="56">
        <v>1997</v>
      </c>
      <c r="I3654" s="57">
        <v>107603</v>
      </c>
      <c r="J3654" s="57">
        <v>107603</v>
      </c>
    </row>
    <row r="3655" spans="4:10" hidden="1" outlineLevel="1" x14ac:dyDescent="0.45">
      <c r="D3655" s="104" t="s">
        <v>139</v>
      </c>
      <c r="E3655" s="104" t="s">
        <v>146</v>
      </c>
      <c r="F3655" s="104" t="s">
        <v>147</v>
      </c>
      <c r="G3655" s="104" t="s">
        <v>475</v>
      </c>
      <c r="H3655" s="56">
        <v>1998</v>
      </c>
      <c r="I3655" s="57">
        <v>86837</v>
      </c>
      <c r="J3655" s="57">
        <v>86837</v>
      </c>
    </row>
    <row r="3656" spans="4:10" hidden="1" outlineLevel="1" x14ac:dyDescent="0.45">
      <c r="D3656" s="104" t="s">
        <v>139</v>
      </c>
      <c r="E3656" s="104" t="s">
        <v>146</v>
      </c>
      <c r="F3656" s="104" t="s">
        <v>147</v>
      </c>
      <c r="G3656" s="104" t="s">
        <v>475</v>
      </c>
      <c r="H3656" s="56">
        <v>1999</v>
      </c>
      <c r="I3656" s="57">
        <v>130693</v>
      </c>
      <c r="J3656" s="57">
        <v>130693</v>
      </c>
    </row>
    <row r="3657" spans="4:10" hidden="1" outlineLevel="1" x14ac:dyDescent="0.45">
      <c r="D3657" s="104" t="s">
        <v>139</v>
      </c>
      <c r="E3657" s="104" t="s">
        <v>146</v>
      </c>
      <c r="F3657" s="104" t="s">
        <v>147</v>
      </c>
      <c r="G3657" s="104" t="s">
        <v>475</v>
      </c>
      <c r="H3657" s="56">
        <v>2000</v>
      </c>
      <c r="I3657" s="57">
        <v>133959</v>
      </c>
      <c r="J3657" s="57">
        <v>133959</v>
      </c>
    </row>
    <row r="3658" spans="4:10" hidden="1" outlineLevel="1" x14ac:dyDescent="0.45">
      <c r="D3658" s="104" t="s">
        <v>139</v>
      </c>
      <c r="E3658" s="104" t="s">
        <v>146</v>
      </c>
      <c r="F3658" s="104" t="s">
        <v>147</v>
      </c>
      <c r="G3658" s="104" t="s">
        <v>475</v>
      </c>
      <c r="H3658" s="56">
        <v>2001</v>
      </c>
      <c r="I3658" s="57">
        <v>87929</v>
      </c>
      <c r="J3658" s="57">
        <v>87929</v>
      </c>
    </row>
    <row r="3659" spans="4:10" hidden="1" outlineLevel="1" x14ac:dyDescent="0.45">
      <c r="D3659" s="104" t="s">
        <v>139</v>
      </c>
      <c r="E3659" s="104" t="s">
        <v>146</v>
      </c>
      <c r="F3659" s="104" t="s">
        <v>147</v>
      </c>
      <c r="G3659" s="104" t="s">
        <v>475</v>
      </c>
      <c r="H3659" s="56">
        <v>2002</v>
      </c>
      <c r="I3659" s="57">
        <v>100207</v>
      </c>
      <c r="J3659" s="57">
        <v>100207</v>
      </c>
    </row>
    <row r="3660" spans="4:10" hidden="1" outlineLevel="1" x14ac:dyDescent="0.45">
      <c r="D3660" s="104" t="s">
        <v>139</v>
      </c>
      <c r="E3660" s="104" t="s">
        <v>146</v>
      </c>
      <c r="F3660" s="104" t="s">
        <v>147</v>
      </c>
      <c r="G3660" s="104" t="s">
        <v>475</v>
      </c>
      <c r="H3660" s="56">
        <v>2003</v>
      </c>
      <c r="I3660" s="57">
        <v>79437</v>
      </c>
      <c r="J3660" s="57">
        <v>79437</v>
      </c>
    </row>
    <row r="3661" spans="4:10" hidden="1" outlineLevel="1" x14ac:dyDescent="0.45">
      <c r="D3661" s="104" t="s">
        <v>139</v>
      </c>
      <c r="E3661" s="104" t="s">
        <v>146</v>
      </c>
      <c r="F3661" s="104" t="s">
        <v>147</v>
      </c>
      <c r="G3661" s="104" t="s">
        <v>475</v>
      </c>
      <c r="H3661" s="56">
        <v>2004</v>
      </c>
      <c r="I3661" s="57">
        <v>60263</v>
      </c>
      <c r="J3661" s="57">
        <v>60263</v>
      </c>
    </row>
    <row r="3662" spans="4:10" hidden="1" outlineLevel="1" x14ac:dyDescent="0.45">
      <c r="D3662" s="104" t="s">
        <v>139</v>
      </c>
      <c r="E3662" s="104" t="s">
        <v>146</v>
      </c>
      <c r="F3662" s="104" t="s">
        <v>147</v>
      </c>
      <c r="G3662" s="104" t="s">
        <v>475</v>
      </c>
      <c r="H3662" s="56">
        <v>2005</v>
      </c>
      <c r="I3662" s="57">
        <v>64502</v>
      </c>
      <c r="J3662" s="57">
        <v>64502</v>
      </c>
    </row>
    <row r="3663" spans="4:10" hidden="1" outlineLevel="1" x14ac:dyDescent="0.45">
      <c r="D3663" s="104" t="s">
        <v>139</v>
      </c>
      <c r="E3663" s="104" t="s">
        <v>146</v>
      </c>
      <c r="F3663" s="104" t="s">
        <v>147</v>
      </c>
      <c r="G3663" s="104" t="s">
        <v>475</v>
      </c>
      <c r="H3663" s="56">
        <v>2006</v>
      </c>
      <c r="I3663" s="57">
        <v>75050</v>
      </c>
      <c r="J3663" s="57">
        <v>75050</v>
      </c>
    </row>
    <row r="3664" spans="4:10" hidden="1" outlineLevel="1" x14ac:dyDescent="0.45">
      <c r="D3664" s="104" t="s">
        <v>139</v>
      </c>
      <c r="E3664" s="104" t="s">
        <v>146</v>
      </c>
      <c r="F3664" s="104" t="s">
        <v>147</v>
      </c>
      <c r="G3664" s="104" t="s">
        <v>475</v>
      </c>
      <c r="H3664" s="56">
        <v>2007</v>
      </c>
      <c r="I3664" s="57">
        <v>84100</v>
      </c>
      <c r="J3664" s="57">
        <v>84100</v>
      </c>
    </row>
    <row r="3665" spans="4:10" hidden="1" outlineLevel="1" x14ac:dyDescent="0.45">
      <c r="D3665" s="104" t="s">
        <v>139</v>
      </c>
      <c r="E3665" s="104" t="s">
        <v>146</v>
      </c>
      <c r="F3665" s="104" t="s">
        <v>147</v>
      </c>
      <c r="G3665" s="104" t="s">
        <v>475</v>
      </c>
      <c r="H3665" s="56">
        <v>2008</v>
      </c>
      <c r="I3665" s="57">
        <v>90432</v>
      </c>
      <c r="J3665" s="57">
        <v>90432</v>
      </c>
    </row>
    <row r="3666" spans="4:10" hidden="1" outlineLevel="1" x14ac:dyDescent="0.45">
      <c r="D3666" s="104" t="s">
        <v>139</v>
      </c>
      <c r="E3666" s="104" t="s">
        <v>146</v>
      </c>
      <c r="F3666" s="104" t="s">
        <v>147</v>
      </c>
      <c r="G3666" s="104" t="s">
        <v>475</v>
      </c>
      <c r="H3666" s="56">
        <v>2009</v>
      </c>
      <c r="I3666" s="57">
        <v>84197</v>
      </c>
      <c r="J3666" s="57">
        <v>84197</v>
      </c>
    </row>
    <row r="3667" spans="4:10" hidden="1" outlineLevel="1" x14ac:dyDescent="0.45">
      <c r="D3667" s="104" t="s">
        <v>139</v>
      </c>
      <c r="E3667" s="104" t="s">
        <v>146</v>
      </c>
      <c r="F3667" s="104" t="s">
        <v>147</v>
      </c>
      <c r="G3667" s="104" t="s">
        <v>475</v>
      </c>
      <c r="H3667" s="56">
        <v>2010</v>
      </c>
      <c r="I3667" s="57">
        <v>107688</v>
      </c>
      <c r="J3667" s="57">
        <v>107688</v>
      </c>
    </row>
    <row r="3668" spans="4:10" hidden="1" outlineLevel="1" x14ac:dyDescent="0.45">
      <c r="D3668" s="104" t="s">
        <v>139</v>
      </c>
      <c r="E3668" s="104" t="s">
        <v>146</v>
      </c>
      <c r="F3668" s="104" t="s">
        <v>147</v>
      </c>
      <c r="G3668" s="104" t="s">
        <v>475</v>
      </c>
      <c r="H3668" s="56">
        <v>2011</v>
      </c>
      <c r="I3668" s="57">
        <v>116139</v>
      </c>
      <c r="J3668" s="57">
        <v>116139</v>
      </c>
    </row>
    <row r="3669" spans="4:10" hidden="1" outlineLevel="1" x14ac:dyDescent="0.45">
      <c r="D3669" s="104" t="s">
        <v>139</v>
      </c>
      <c r="E3669" s="104" t="s">
        <v>146</v>
      </c>
      <c r="F3669" s="104" t="s">
        <v>147</v>
      </c>
      <c r="G3669" s="104" t="s">
        <v>475</v>
      </c>
      <c r="H3669" s="56">
        <v>2012</v>
      </c>
      <c r="I3669" s="57">
        <v>92378</v>
      </c>
      <c r="J3669" s="57">
        <v>92378</v>
      </c>
    </row>
    <row r="3670" spans="4:10" hidden="1" outlineLevel="1" x14ac:dyDescent="0.45">
      <c r="D3670" s="104" t="s">
        <v>139</v>
      </c>
      <c r="E3670" s="104" t="s">
        <v>146</v>
      </c>
      <c r="F3670" s="104" t="s">
        <v>147</v>
      </c>
      <c r="G3670" s="104" t="s">
        <v>475</v>
      </c>
      <c r="H3670" s="56">
        <v>2013</v>
      </c>
      <c r="I3670" s="57">
        <v>83974</v>
      </c>
      <c r="J3670" s="57">
        <v>83974</v>
      </c>
    </row>
    <row r="3671" spans="4:10" hidden="1" outlineLevel="1" x14ac:dyDescent="0.45">
      <c r="D3671" s="104" t="s">
        <v>139</v>
      </c>
      <c r="E3671" s="104" t="s">
        <v>146</v>
      </c>
      <c r="F3671" s="104" t="s">
        <v>147</v>
      </c>
      <c r="G3671" s="104" t="s">
        <v>475</v>
      </c>
      <c r="H3671" s="56">
        <v>2014</v>
      </c>
      <c r="I3671" s="57">
        <v>85811</v>
      </c>
      <c r="J3671" s="57">
        <v>85811</v>
      </c>
    </row>
    <row r="3672" spans="4:10" hidden="1" outlineLevel="1" x14ac:dyDescent="0.45">
      <c r="D3672" s="104" t="s">
        <v>139</v>
      </c>
      <c r="E3672" s="104" t="s">
        <v>146</v>
      </c>
      <c r="F3672" s="104" t="s">
        <v>147</v>
      </c>
      <c r="G3672" s="104" t="s">
        <v>475</v>
      </c>
      <c r="H3672" s="56">
        <v>2015</v>
      </c>
      <c r="I3672" s="57">
        <v>100225</v>
      </c>
      <c r="J3672" s="57">
        <v>100225</v>
      </c>
    </row>
    <row r="3673" spans="4:10" hidden="1" outlineLevel="1" x14ac:dyDescent="0.45">
      <c r="D3673" s="104" t="s">
        <v>139</v>
      </c>
      <c r="E3673" s="104" t="s">
        <v>146</v>
      </c>
      <c r="F3673" s="104" t="s">
        <v>147</v>
      </c>
      <c r="G3673" s="104" t="s">
        <v>475</v>
      </c>
      <c r="H3673" s="56">
        <v>2016</v>
      </c>
      <c r="I3673" s="57">
        <v>31004</v>
      </c>
      <c r="J3673" s="57">
        <v>31004</v>
      </c>
    </row>
    <row r="3674" spans="4:10" hidden="1" outlineLevel="1" x14ac:dyDescent="0.45">
      <c r="D3674" s="104" t="s">
        <v>139</v>
      </c>
      <c r="E3674" s="104" t="s">
        <v>146</v>
      </c>
      <c r="F3674" s="104" t="s">
        <v>147</v>
      </c>
      <c r="G3674" s="104" t="s">
        <v>476</v>
      </c>
      <c r="H3674" s="56">
        <v>1991</v>
      </c>
      <c r="I3674" s="59">
        <v>869</v>
      </c>
      <c r="J3674" s="59">
        <v>869</v>
      </c>
    </row>
    <row r="3675" spans="4:10" hidden="1" outlineLevel="1" x14ac:dyDescent="0.45">
      <c r="D3675" s="104" t="s">
        <v>139</v>
      </c>
      <c r="E3675" s="104" t="s">
        <v>146</v>
      </c>
      <c r="F3675" s="104" t="s">
        <v>147</v>
      </c>
      <c r="G3675" s="104" t="s">
        <v>476</v>
      </c>
      <c r="H3675" s="56">
        <v>1992</v>
      </c>
      <c r="I3675" s="59">
        <v>834</v>
      </c>
      <c r="J3675" s="59">
        <v>834</v>
      </c>
    </row>
    <row r="3676" spans="4:10" hidden="1" outlineLevel="1" x14ac:dyDescent="0.45">
      <c r="D3676" s="104" t="s">
        <v>139</v>
      </c>
      <c r="E3676" s="104" t="s">
        <v>146</v>
      </c>
      <c r="F3676" s="104" t="s">
        <v>147</v>
      </c>
      <c r="G3676" s="104" t="s">
        <v>476</v>
      </c>
      <c r="H3676" s="56">
        <v>1993</v>
      </c>
      <c r="I3676" s="59">
        <v>785</v>
      </c>
      <c r="J3676" s="59">
        <v>785</v>
      </c>
    </row>
    <row r="3677" spans="4:10" hidden="1" outlineLevel="1" x14ac:dyDescent="0.45">
      <c r="D3677" s="104" t="s">
        <v>139</v>
      </c>
      <c r="E3677" s="104" t="s">
        <v>146</v>
      </c>
      <c r="F3677" s="104" t="s">
        <v>147</v>
      </c>
      <c r="G3677" s="104" t="s">
        <v>476</v>
      </c>
      <c r="H3677" s="56">
        <v>1994</v>
      </c>
      <c r="I3677" s="57">
        <v>1481</v>
      </c>
      <c r="J3677" s="57">
        <v>1481</v>
      </c>
    </row>
    <row r="3678" spans="4:10" hidden="1" outlineLevel="1" x14ac:dyDescent="0.45">
      <c r="D3678" s="104" t="s">
        <v>139</v>
      </c>
      <c r="E3678" s="104" t="s">
        <v>146</v>
      </c>
      <c r="F3678" s="104" t="s">
        <v>147</v>
      </c>
      <c r="G3678" s="104" t="s">
        <v>476</v>
      </c>
      <c r="H3678" s="56">
        <v>1995</v>
      </c>
      <c r="I3678" s="57">
        <v>2529</v>
      </c>
      <c r="J3678" s="57">
        <v>2529</v>
      </c>
    </row>
    <row r="3679" spans="4:10" hidden="1" outlineLevel="1" x14ac:dyDescent="0.45">
      <c r="D3679" s="104" t="s">
        <v>139</v>
      </c>
      <c r="E3679" s="104" t="s">
        <v>146</v>
      </c>
      <c r="F3679" s="104" t="s">
        <v>147</v>
      </c>
      <c r="G3679" s="104" t="s">
        <v>476</v>
      </c>
      <c r="H3679" s="56">
        <v>1996</v>
      </c>
      <c r="I3679" s="57">
        <v>3399</v>
      </c>
      <c r="J3679" s="57">
        <v>3399</v>
      </c>
    </row>
    <row r="3680" spans="4:10" hidden="1" outlineLevel="1" x14ac:dyDescent="0.45">
      <c r="D3680" s="104" t="s">
        <v>139</v>
      </c>
      <c r="E3680" s="104" t="s">
        <v>146</v>
      </c>
      <c r="F3680" s="104" t="s">
        <v>147</v>
      </c>
      <c r="G3680" s="104" t="s">
        <v>476</v>
      </c>
      <c r="H3680" s="56">
        <v>1997</v>
      </c>
      <c r="I3680" s="57">
        <v>4605</v>
      </c>
      <c r="J3680" s="57">
        <v>4605</v>
      </c>
    </row>
    <row r="3681" spans="4:10" hidden="1" outlineLevel="1" x14ac:dyDescent="0.45">
      <c r="D3681" s="104" t="s">
        <v>139</v>
      </c>
      <c r="E3681" s="104" t="s">
        <v>146</v>
      </c>
      <c r="F3681" s="104" t="s">
        <v>147</v>
      </c>
      <c r="G3681" s="104" t="s">
        <v>476</v>
      </c>
      <c r="H3681" s="56">
        <v>1998</v>
      </c>
      <c r="I3681" s="57">
        <v>2699</v>
      </c>
      <c r="J3681" s="57">
        <v>2699</v>
      </c>
    </row>
    <row r="3682" spans="4:10" hidden="1" outlineLevel="1" x14ac:dyDescent="0.45">
      <c r="D3682" s="104" t="s">
        <v>139</v>
      </c>
      <c r="E3682" s="104" t="s">
        <v>146</v>
      </c>
      <c r="F3682" s="104" t="s">
        <v>147</v>
      </c>
      <c r="G3682" s="104" t="s">
        <v>476</v>
      </c>
      <c r="H3682" s="56">
        <v>1999</v>
      </c>
      <c r="I3682" s="57">
        <v>4458</v>
      </c>
      <c r="J3682" s="57">
        <v>4458</v>
      </c>
    </row>
    <row r="3683" spans="4:10" hidden="1" outlineLevel="1" x14ac:dyDescent="0.45">
      <c r="D3683" s="104" t="s">
        <v>139</v>
      </c>
      <c r="E3683" s="104" t="s">
        <v>146</v>
      </c>
      <c r="F3683" s="104" t="s">
        <v>147</v>
      </c>
      <c r="G3683" s="104" t="s">
        <v>476</v>
      </c>
      <c r="H3683" s="56">
        <v>2000</v>
      </c>
      <c r="I3683" s="57">
        <v>4495</v>
      </c>
      <c r="J3683" s="57">
        <v>4495</v>
      </c>
    </row>
    <row r="3684" spans="4:10" hidden="1" outlineLevel="1" x14ac:dyDescent="0.45">
      <c r="D3684" s="104" t="s">
        <v>139</v>
      </c>
      <c r="E3684" s="104" t="s">
        <v>146</v>
      </c>
      <c r="F3684" s="104" t="s">
        <v>147</v>
      </c>
      <c r="G3684" s="104" t="s">
        <v>476</v>
      </c>
      <c r="H3684" s="56">
        <v>2001</v>
      </c>
      <c r="I3684" s="57">
        <v>4963</v>
      </c>
      <c r="J3684" s="57">
        <v>4963</v>
      </c>
    </row>
    <row r="3685" spans="4:10" hidden="1" outlineLevel="1" x14ac:dyDescent="0.45">
      <c r="D3685" s="104" t="s">
        <v>139</v>
      </c>
      <c r="E3685" s="104" t="s">
        <v>146</v>
      </c>
      <c r="F3685" s="104" t="s">
        <v>147</v>
      </c>
      <c r="G3685" s="104" t="s">
        <v>476</v>
      </c>
      <c r="H3685" s="56">
        <v>2002</v>
      </c>
      <c r="I3685" s="57">
        <v>5873</v>
      </c>
      <c r="J3685" s="57">
        <v>5873</v>
      </c>
    </row>
    <row r="3686" spans="4:10" hidden="1" outlineLevel="1" x14ac:dyDescent="0.45">
      <c r="D3686" s="104" t="s">
        <v>139</v>
      </c>
      <c r="E3686" s="104" t="s">
        <v>146</v>
      </c>
      <c r="F3686" s="104" t="s">
        <v>147</v>
      </c>
      <c r="G3686" s="104" t="s">
        <v>476</v>
      </c>
      <c r="H3686" s="56">
        <v>2003</v>
      </c>
      <c r="I3686" s="57">
        <v>6289</v>
      </c>
      <c r="J3686" s="57">
        <v>6289</v>
      </c>
    </row>
    <row r="3687" spans="4:10" hidden="1" outlineLevel="1" x14ac:dyDescent="0.45">
      <c r="D3687" s="104" t="s">
        <v>139</v>
      </c>
      <c r="E3687" s="104" t="s">
        <v>146</v>
      </c>
      <c r="F3687" s="104" t="s">
        <v>147</v>
      </c>
      <c r="G3687" s="104" t="s">
        <v>476</v>
      </c>
      <c r="H3687" s="56">
        <v>2004</v>
      </c>
      <c r="I3687" s="57">
        <v>5891</v>
      </c>
      <c r="J3687" s="57">
        <v>5891</v>
      </c>
    </row>
    <row r="3688" spans="4:10" hidden="1" outlineLevel="1" x14ac:dyDescent="0.45">
      <c r="D3688" s="104" t="s">
        <v>139</v>
      </c>
      <c r="E3688" s="104" t="s">
        <v>146</v>
      </c>
      <c r="F3688" s="104" t="s">
        <v>147</v>
      </c>
      <c r="G3688" s="104" t="s">
        <v>476</v>
      </c>
      <c r="H3688" s="56">
        <v>2005</v>
      </c>
      <c r="I3688" s="57">
        <v>6757</v>
      </c>
      <c r="J3688" s="57">
        <v>6757</v>
      </c>
    </row>
    <row r="3689" spans="4:10" hidden="1" outlineLevel="1" x14ac:dyDescent="0.45">
      <c r="D3689" s="104" t="s">
        <v>139</v>
      </c>
      <c r="E3689" s="104" t="s">
        <v>146</v>
      </c>
      <c r="F3689" s="104" t="s">
        <v>147</v>
      </c>
      <c r="G3689" s="104" t="s">
        <v>476</v>
      </c>
      <c r="H3689" s="56">
        <v>2006</v>
      </c>
      <c r="I3689" s="57">
        <v>6086</v>
      </c>
      <c r="J3689" s="57">
        <v>6086</v>
      </c>
    </row>
    <row r="3690" spans="4:10" hidden="1" outlineLevel="1" x14ac:dyDescent="0.45">
      <c r="D3690" s="104" t="s">
        <v>139</v>
      </c>
      <c r="E3690" s="104" t="s">
        <v>146</v>
      </c>
      <c r="F3690" s="104" t="s">
        <v>147</v>
      </c>
      <c r="G3690" s="104" t="s">
        <v>476</v>
      </c>
      <c r="H3690" s="56">
        <v>2007</v>
      </c>
      <c r="I3690" s="57">
        <v>8464</v>
      </c>
      <c r="J3690" s="57">
        <v>8464</v>
      </c>
    </row>
    <row r="3691" spans="4:10" hidden="1" outlineLevel="1" x14ac:dyDescent="0.45">
      <c r="D3691" s="104" t="s">
        <v>139</v>
      </c>
      <c r="E3691" s="104" t="s">
        <v>146</v>
      </c>
      <c r="F3691" s="104" t="s">
        <v>147</v>
      </c>
      <c r="G3691" s="104" t="s">
        <v>476</v>
      </c>
      <c r="H3691" s="56">
        <v>2008</v>
      </c>
      <c r="I3691" s="57">
        <v>7884</v>
      </c>
      <c r="J3691" s="57">
        <v>7884</v>
      </c>
    </row>
    <row r="3692" spans="4:10" hidden="1" outlineLevel="1" x14ac:dyDescent="0.45">
      <c r="D3692" s="104" t="s">
        <v>139</v>
      </c>
      <c r="E3692" s="104" t="s">
        <v>146</v>
      </c>
      <c r="F3692" s="104" t="s">
        <v>147</v>
      </c>
      <c r="G3692" s="104" t="s">
        <v>476</v>
      </c>
      <c r="H3692" s="56">
        <v>2009</v>
      </c>
      <c r="I3692" s="57">
        <v>7853</v>
      </c>
      <c r="J3692" s="57">
        <v>7853</v>
      </c>
    </row>
    <row r="3693" spans="4:10" hidden="1" outlineLevel="1" x14ac:dyDescent="0.45">
      <c r="D3693" s="104" t="s">
        <v>139</v>
      </c>
      <c r="E3693" s="104" t="s">
        <v>146</v>
      </c>
      <c r="F3693" s="104" t="s">
        <v>147</v>
      </c>
      <c r="G3693" s="104" t="s">
        <v>476</v>
      </c>
      <c r="H3693" s="56">
        <v>2010</v>
      </c>
      <c r="I3693" s="57">
        <v>8587</v>
      </c>
      <c r="J3693" s="57">
        <v>8587</v>
      </c>
    </row>
    <row r="3694" spans="4:10" hidden="1" outlineLevel="1" x14ac:dyDescent="0.45">
      <c r="D3694" s="104" t="s">
        <v>139</v>
      </c>
      <c r="E3694" s="104" t="s">
        <v>146</v>
      </c>
      <c r="F3694" s="104" t="s">
        <v>147</v>
      </c>
      <c r="G3694" s="104" t="s">
        <v>476</v>
      </c>
      <c r="H3694" s="56">
        <v>2011</v>
      </c>
      <c r="I3694" s="57">
        <v>9153</v>
      </c>
      <c r="J3694" s="57">
        <v>9153</v>
      </c>
    </row>
    <row r="3695" spans="4:10" hidden="1" outlineLevel="1" x14ac:dyDescent="0.45">
      <c r="D3695" s="104" t="s">
        <v>139</v>
      </c>
      <c r="E3695" s="104" t="s">
        <v>146</v>
      </c>
      <c r="F3695" s="104" t="s">
        <v>147</v>
      </c>
      <c r="G3695" s="104" t="s">
        <v>476</v>
      </c>
      <c r="H3695" s="56">
        <v>2012</v>
      </c>
      <c r="I3695" s="57">
        <v>8129</v>
      </c>
      <c r="J3695" s="57">
        <v>8129</v>
      </c>
    </row>
    <row r="3696" spans="4:10" hidden="1" outlineLevel="1" x14ac:dyDescent="0.45">
      <c r="D3696" s="104" t="s">
        <v>139</v>
      </c>
      <c r="E3696" s="104" t="s">
        <v>146</v>
      </c>
      <c r="F3696" s="104" t="s">
        <v>147</v>
      </c>
      <c r="G3696" s="104" t="s">
        <v>476</v>
      </c>
      <c r="H3696" s="56">
        <v>2013</v>
      </c>
      <c r="I3696" s="57">
        <v>8261</v>
      </c>
      <c r="J3696" s="57">
        <v>8261</v>
      </c>
    </row>
    <row r="3697" spans="4:10" hidden="1" outlineLevel="1" x14ac:dyDescent="0.45">
      <c r="D3697" s="104" t="s">
        <v>139</v>
      </c>
      <c r="E3697" s="104" t="s">
        <v>146</v>
      </c>
      <c r="F3697" s="104" t="s">
        <v>147</v>
      </c>
      <c r="G3697" s="104" t="s">
        <v>476</v>
      </c>
      <c r="H3697" s="56">
        <v>2014</v>
      </c>
      <c r="I3697" s="57">
        <v>7134</v>
      </c>
      <c r="J3697" s="57">
        <v>7134</v>
      </c>
    </row>
    <row r="3698" spans="4:10" hidden="1" outlineLevel="1" x14ac:dyDescent="0.45">
      <c r="D3698" s="104" t="s">
        <v>139</v>
      </c>
      <c r="E3698" s="104" t="s">
        <v>146</v>
      </c>
      <c r="F3698" s="104" t="s">
        <v>147</v>
      </c>
      <c r="G3698" s="104" t="s">
        <v>476</v>
      </c>
      <c r="H3698" s="56">
        <v>2015</v>
      </c>
      <c r="I3698" s="57">
        <v>7860</v>
      </c>
      <c r="J3698" s="57">
        <v>7860</v>
      </c>
    </row>
    <row r="3699" spans="4:10" hidden="1" outlineLevel="1" x14ac:dyDescent="0.45">
      <c r="D3699" s="104" t="s">
        <v>139</v>
      </c>
      <c r="E3699" s="104" t="s">
        <v>146</v>
      </c>
      <c r="F3699" s="104" t="s">
        <v>147</v>
      </c>
      <c r="G3699" s="104" t="s">
        <v>476</v>
      </c>
      <c r="H3699" s="56">
        <v>2016</v>
      </c>
      <c r="I3699" s="57">
        <v>2883</v>
      </c>
      <c r="J3699" s="57">
        <v>2883</v>
      </c>
    </row>
    <row r="3700" spans="4:10" hidden="1" outlineLevel="1" x14ac:dyDescent="0.45">
      <c r="D3700" s="104" t="s">
        <v>139</v>
      </c>
      <c r="E3700" s="104" t="s">
        <v>146</v>
      </c>
      <c r="F3700" s="104" t="s">
        <v>147</v>
      </c>
      <c r="G3700" s="104" t="s">
        <v>477</v>
      </c>
      <c r="H3700" s="56">
        <v>1991</v>
      </c>
      <c r="I3700" s="57">
        <v>3193</v>
      </c>
      <c r="J3700" s="57">
        <v>3193</v>
      </c>
    </row>
    <row r="3701" spans="4:10" hidden="1" outlineLevel="1" x14ac:dyDescent="0.45">
      <c r="D3701" s="104" t="s">
        <v>139</v>
      </c>
      <c r="E3701" s="104" t="s">
        <v>146</v>
      </c>
      <c r="F3701" s="104" t="s">
        <v>147</v>
      </c>
      <c r="G3701" s="104" t="s">
        <v>477</v>
      </c>
      <c r="H3701" s="56">
        <v>1992</v>
      </c>
      <c r="I3701" s="57">
        <v>2929</v>
      </c>
      <c r="J3701" s="57">
        <v>2929</v>
      </c>
    </row>
    <row r="3702" spans="4:10" hidden="1" outlineLevel="1" x14ac:dyDescent="0.45">
      <c r="D3702" s="104" t="s">
        <v>139</v>
      </c>
      <c r="E3702" s="104" t="s">
        <v>146</v>
      </c>
      <c r="F3702" s="104" t="s">
        <v>147</v>
      </c>
      <c r="G3702" s="104" t="s">
        <v>477</v>
      </c>
      <c r="H3702" s="56">
        <v>1993</v>
      </c>
      <c r="I3702" s="57">
        <v>3089</v>
      </c>
      <c r="J3702" s="57">
        <v>3089</v>
      </c>
    </row>
    <row r="3703" spans="4:10" hidden="1" outlineLevel="1" x14ac:dyDescent="0.45">
      <c r="D3703" s="104" t="s">
        <v>139</v>
      </c>
      <c r="E3703" s="104" t="s">
        <v>146</v>
      </c>
      <c r="F3703" s="104" t="s">
        <v>147</v>
      </c>
      <c r="G3703" s="104" t="s">
        <v>477</v>
      </c>
      <c r="H3703" s="56">
        <v>1994</v>
      </c>
      <c r="I3703" s="57">
        <v>3756</v>
      </c>
      <c r="J3703" s="57">
        <v>3756</v>
      </c>
    </row>
    <row r="3704" spans="4:10" hidden="1" outlineLevel="1" x14ac:dyDescent="0.45">
      <c r="D3704" s="104" t="s">
        <v>139</v>
      </c>
      <c r="E3704" s="104" t="s">
        <v>146</v>
      </c>
      <c r="F3704" s="104" t="s">
        <v>147</v>
      </c>
      <c r="G3704" s="104" t="s">
        <v>477</v>
      </c>
      <c r="H3704" s="56">
        <v>1995</v>
      </c>
      <c r="I3704" s="57">
        <v>2249</v>
      </c>
      <c r="J3704" s="57">
        <v>2249</v>
      </c>
    </row>
    <row r="3705" spans="4:10" hidden="1" outlineLevel="1" x14ac:dyDescent="0.45">
      <c r="D3705" s="104" t="s">
        <v>139</v>
      </c>
      <c r="E3705" s="104" t="s">
        <v>146</v>
      </c>
      <c r="F3705" s="104" t="s">
        <v>147</v>
      </c>
      <c r="G3705" s="104" t="s">
        <v>477</v>
      </c>
      <c r="H3705" s="56">
        <v>1996</v>
      </c>
      <c r="I3705" s="57">
        <v>3320</v>
      </c>
      <c r="J3705" s="57">
        <v>3320</v>
      </c>
    </row>
    <row r="3706" spans="4:10" hidden="1" outlineLevel="1" x14ac:dyDescent="0.45">
      <c r="D3706" s="104" t="s">
        <v>139</v>
      </c>
      <c r="E3706" s="104" t="s">
        <v>146</v>
      </c>
      <c r="F3706" s="104" t="s">
        <v>147</v>
      </c>
      <c r="G3706" s="104" t="s">
        <v>477</v>
      </c>
      <c r="H3706" s="56">
        <v>1997</v>
      </c>
      <c r="I3706" s="57">
        <v>3587</v>
      </c>
      <c r="J3706" s="57">
        <v>3587</v>
      </c>
    </row>
    <row r="3707" spans="4:10" hidden="1" outlineLevel="1" x14ac:dyDescent="0.45">
      <c r="D3707" s="104" t="s">
        <v>139</v>
      </c>
      <c r="E3707" s="104" t="s">
        <v>146</v>
      </c>
      <c r="F3707" s="104" t="s">
        <v>147</v>
      </c>
      <c r="G3707" s="104" t="s">
        <v>477</v>
      </c>
      <c r="H3707" s="56">
        <v>1998</v>
      </c>
      <c r="I3707" s="57">
        <v>3877</v>
      </c>
      <c r="J3707" s="57">
        <v>3877</v>
      </c>
    </row>
    <row r="3708" spans="4:10" hidden="1" outlineLevel="1" x14ac:dyDescent="0.45">
      <c r="D3708" s="104" t="s">
        <v>139</v>
      </c>
      <c r="E3708" s="104" t="s">
        <v>146</v>
      </c>
      <c r="F3708" s="104" t="s">
        <v>147</v>
      </c>
      <c r="G3708" s="104" t="s">
        <v>477</v>
      </c>
      <c r="H3708" s="56">
        <v>1999</v>
      </c>
      <c r="I3708" s="57">
        <v>3694</v>
      </c>
      <c r="J3708" s="57">
        <v>3694</v>
      </c>
    </row>
    <row r="3709" spans="4:10" hidden="1" outlineLevel="1" x14ac:dyDescent="0.45">
      <c r="D3709" s="104" t="s">
        <v>139</v>
      </c>
      <c r="E3709" s="104" t="s">
        <v>146</v>
      </c>
      <c r="F3709" s="104" t="s">
        <v>147</v>
      </c>
      <c r="G3709" s="104" t="s">
        <v>477</v>
      </c>
      <c r="H3709" s="56">
        <v>2000</v>
      </c>
      <c r="I3709" s="57">
        <v>4338</v>
      </c>
      <c r="J3709" s="57">
        <v>4338</v>
      </c>
    </row>
    <row r="3710" spans="4:10" hidden="1" outlineLevel="1" x14ac:dyDescent="0.45">
      <c r="D3710" s="104" t="s">
        <v>139</v>
      </c>
      <c r="E3710" s="104" t="s">
        <v>146</v>
      </c>
      <c r="F3710" s="104" t="s">
        <v>147</v>
      </c>
      <c r="G3710" s="104" t="s">
        <v>477</v>
      </c>
      <c r="H3710" s="56">
        <v>2001</v>
      </c>
      <c r="I3710" s="57">
        <v>3950</v>
      </c>
      <c r="J3710" s="57">
        <v>3950</v>
      </c>
    </row>
    <row r="3711" spans="4:10" hidden="1" outlineLevel="1" x14ac:dyDescent="0.45">
      <c r="D3711" s="104" t="s">
        <v>139</v>
      </c>
      <c r="E3711" s="104" t="s">
        <v>146</v>
      </c>
      <c r="F3711" s="104" t="s">
        <v>147</v>
      </c>
      <c r="G3711" s="104" t="s">
        <v>477</v>
      </c>
      <c r="H3711" s="56">
        <v>2002</v>
      </c>
      <c r="I3711" s="57">
        <v>4182</v>
      </c>
      <c r="J3711" s="57">
        <v>4182</v>
      </c>
    </row>
    <row r="3712" spans="4:10" hidden="1" outlineLevel="1" x14ac:dyDescent="0.45">
      <c r="D3712" s="104" t="s">
        <v>139</v>
      </c>
      <c r="E3712" s="104" t="s">
        <v>146</v>
      </c>
      <c r="F3712" s="104" t="s">
        <v>147</v>
      </c>
      <c r="G3712" s="104" t="s">
        <v>477</v>
      </c>
      <c r="H3712" s="56">
        <v>2003</v>
      </c>
      <c r="I3712" s="57">
        <v>3415</v>
      </c>
      <c r="J3712" s="57">
        <v>3415</v>
      </c>
    </row>
    <row r="3713" spans="4:10" hidden="1" outlineLevel="1" x14ac:dyDescent="0.45">
      <c r="D3713" s="104" t="s">
        <v>139</v>
      </c>
      <c r="E3713" s="104" t="s">
        <v>146</v>
      </c>
      <c r="F3713" s="104" t="s">
        <v>147</v>
      </c>
      <c r="G3713" s="104" t="s">
        <v>477</v>
      </c>
      <c r="H3713" s="56">
        <v>2004</v>
      </c>
      <c r="I3713" s="57">
        <v>4289</v>
      </c>
      <c r="J3713" s="57">
        <v>4289</v>
      </c>
    </row>
    <row r="3714" spans="4:10" hidden="1" outlineLevel="1" x14ac:dyDescent="0.45">
      <c r="D3714" s="104" t="s">
        <v>139</v>
      </c>
      <c r="E3714" s="104" t="s">
        <v>146</v>
      </c>
      <c r="F3714" s="104" t="s">
        <v>147</v>
      </c>
      <c r="G3714" s="104" t="s">
        <v>477</v>
      </c>
      <c r="H3714" s="56">
        <v>2005</v>
      </c>
      <c r="I3714" s="57">
        <v>4878</v>
      </c>
      <c r="J3714" s="57">
        <v>4878</v>
      </c>
    </row>
    <row r="3715" spans="4:10" hidden="1" outlineLevel="1" x14ac:dyDescent="0.45">
      <c r="D3715" s="104" t="s">
        <v>139</v>
      </c>
      <c r="E3715" s="104" t="s">
        <v>146</v>
      </c>
      <c r="F3715" s="104" t="s">
        <v>147</v>
      </c>
      <c r="G3715" s="104" t="s">
        <v>477</v>
      </c>
      <c r="H3715" s="56">
        <v>2006</v>
      </c>
      <c r="I3715" s="57">
        <v>4142</v>
      </c>
      <c r="J3715" s="57">
        <v>4142</v>
      </c>
    </row>
    <row r="3716" spans="4:10" hidden="1" outlineLevel="1" x14ac:dyDescent="0.45">
      <c r="D3716" s="104" t="s">
        <v>139</v>
      </c>
      <c r="E3716" s="104" t="s">
        <v>146</v>
      </c>
      <c r="F3716" s="104" t="s">
        <v>147</v>
      </c>
      <c r="G3716" s="104" t="s">
        <v>477</v>
      </c>
      <c r="H3716" s="56">
        <v>2007</v>
      </c>
      <c r="I3716" s="57">
        <v>6846</v>
      </c>
      <c r="J3716" s="57">
        <v>6846</v>
      </c>
    </row>
    <row r="3717" spans="4:10" hidden="1" outlineLevel="1" x14ac:dyDescent="0.45">
      <c r="D3717" s="104" t="s">
        <v>139</v>
      </c>
      <c r="E3717" s="104" t="s">
        <v>146</v>
      </c>
      <c r="F3717" s="104" t="s">
        <v>147</v>
      </c>
      <c r="G3717" s="104" t="s">
        <v>477</v>
      </c>
      <c r="H3717" s="56">
        <v>2008</v>
      </c>
      <c r="I3717" s="57">
        <v>6458</v>
      </c>
      <c r="J3717" s="57">
        <v>6458</v>
      </c>
    </row>
    <row r="3718" spans="4:10" hidden="1" outlineLevel="1" x14ac:dyDescent="0.45">
      <c r="D3718" s="104" t="s">
        <v>139</v>
      </c>
      <c r="E3718" s="104" t="s">
        <v>146</v>
      </c>
      <c r="F3718" s="104" t="s">
        <v>147</v>
      </c>
      <c r="G3718" s="104" t="s">
        <v>477</v>
      </c>
      <c r="H3718" s="56">
        <v>2009</v>
      </c>
      <c r="I3718" s="57">
        <v>5372</v>
      </c>
      <c r="J3718" s="57">
        <v>5372</v>
      </c>
    </row>
    <row r="3719" spans="4:10" hidden="1" outlineLevel="1" x14ac:dyDescent="0.45">
      <c r="D3719" s="104" t="s">
        <v>139</v>
      </c>
      <c r="E3719" s="104" t="s">
        <v>146</v>
      </c>
      <c r="F3719" s="104" t="s">
        <v>147</v>
      </c>
      <c r="G3719" s="104" t="s">
        <v>477</v>
      </c>
      <c r="H3719" s="56">
        <v>2010</v>
      </c>
      <c r="I3719" s="57">
        <v>6018</v>
      </c>
      <c r="J3719" s="57">
        <v>6018</v>
      </c>
    </row>
    <row r="3720" spans="4:10" hidden="1" outlineLevel="1" x14ac:dyDescent="0.45">
      <c r="D3720" s="104" t="s">
        <v>139</v>
      </c>
      <c r="E3720" s="104" t="s">
        <v>146</v>
      </c>
      <c r="F3720" s="104" t="s">
        <v>147</v>
      </c>
      <c r="G3720" s="104" t="s">
        <v>477</v>
      </c>
      <c r="H3720" s="56">
        <v>2011</v>
      </c>
      <c r="I3720" s="57">
        <v>5519</v>
      </c>
      <c r="J3720" s="57">
        <v>5519</v>
      </c>
    </row>
    <row r="3721" spans="4:10" hidden="1" outlineLevel="1" x14ac:dyDescent="0.45">
      <c r="D3721" s="104" t="s">
        <v>139</v>
      </c>
      <c r="E3721" s="104" t="s">
        <v>146</v>
      </c>
      <c r="F3721" s="104" t="s">
        <v>147</v>
      </c>
      <c r="G3721" s="104" t="s">
        <v>477</v>
      </c>
      <c r="H3721" s="56">
        <v>2012</v>
      </c>
      <c r="I3721" s="57">
        <v>5804</v>
      </c>
      <c r="J3721" s="57">
        <v>5804</v>
      </c>
    </row>
    <row r="3722" spans="4:10" hidden="1" outlineLevel="1" x14ac:dyDescent="0.45">
      <c r="D3722" s="104" t="s">
        <v>139</v>
      </c>
      <c r="E3722" s="104" t="s">
        <v>146</v>
      </c>
      <c r="F3722" s="104" t="s">
        <v>147</v>
      </c>
      <c r="G3722" s="104" t="s">
        <v>477</v>
      </c>
      <c r="H3722" s="56">
        <v>2013</v>
      </c>
      <c r="I3722" s="57">
        <v>5894</v>
      </c>
      <c r="J3722" s="57">
        <v>5894</v>
      </c>
    </row>
    <row r="3723" spans="4:10" hidden="1" outlineLevel="1" x14ac:dyDescent="0.45">
      <c r="D3723" s="104" t="s">
        <v>139</v>
      </c>
      <c r="E3723" s="104" t="s">
        <v>146</v>
      </c>
      <c r="F3723" s="104" t="s">
        <v>147</v>
      </c>
      <c r="G3723" s="104" t="s">
        <v>477</v>
      </c>
      <c r="H3723" s="56">
        <v>2014</v>
      </c>
      <c r="I3723" s="57">
        <v>6424</v>
      </c>
      <c r="J3723" s="57">
        <v>6424</v>
      </c>
    </row>
    <row r="3724" spans="4:10" hidden="1" outlineLevel="1" x14ac:dyDescent="0.45">
      <c r="D3724" s="104" t="s">
        <v>139</v>
      </c>
      <c r="E3724" s="104" t="s">
        <v>146</v>
      </c>
      <c r="F3724" s="104" t="s">
        <v>147</v>
      </c>
      <c r="G3724" s="104" t="s">
        <v>477</v>
      </c>
      <c r="H3724" s="56">
        <v>2015</v>
      </c>
      <c r="I3724" s="57">
        <v>6302</v>
      </c>
      <c r="J3724" s="57">
        <v>6302</v>
      </c>
    </row>
    <row r="3725" spans="4:10" hidden="1" outlineLevel="1" x14ac:dyDescent="0.45">
      <c r="D3725" s="104" t="s">
        <v>139</v>
      </c>
      <c r="E3725" s="104" t="s">
        <v>146</v>
      </c>
      <c r="F3725" s="104" t="s">
        <v>147</v>
      </c>
      <c r="G3725" s="104" t="s">
        <v>477</v>
      </c>
      <c r="H3725" s="56">
        <v>2016</v>
      </c>
      <c r="I3725" s="57">
        <v>1923</v>
      </c>
      <c r="J3725" s="57">
        <v>1923</v>
      </c>
    </row>
    <row r="3726" spans="4:10" hidden="1" outlineLevel="1" x14ac:dyDescent="0.45">
      <c r="D3726" s="104" t="s">
        <v>139</v>
      </c>
      <c r="E3726" s="104" t="s">
        <v>146</v>
      </c>
      <c r="F3726" s="104" t="s">
        <v>148</v>
      </c>
      <c r="G3726" s="104" t="s">
        <v>475</v>
      </c>
      <c r="H3726" s="56">
        <v>1991</v>
      </c>
      <c r="I3726" s="57">
        <v>53460</v>
      </c>
      <c r="J3726" s="57">
        <v>53460</v>
      </c>
    </row>
    <row r="3727" spans="4:10" hidden="1" outlineLevel="1" x14ac:dyDescent="0.45">
      <c r="D3727" s="104" t="s">
        <v>139</v>
      </c>
      <c r="E3727" s="104" t="s">
        <v>146</v>
      </c>
      <c r="F3727" s="104" t="s">
        <v>148</v>
      </c>
      <c r="G3727" s="104" t="s">
        <v>475</v>
      </c>
      <c r="H3727" s="56">
        <v>1992</v>
      </c>
      <c r="I3727" s="57">
        <v>79782</v>
      </c>
      <c r="J3727" s="57">
        <v>79782</v>
      </c>
    </row>
    <row r="3728" spans="4:10" hidden="1" outlineLevel="1" x14ac:dyDescent="0.45">
      <c r="D3728" s="104" t="s">
        <v>139</v>
      </c>
      <c r="E3728" s="104" t="s">
        <v>146</v>
      </c>
      <c r="F3728" s="104" t="s">
        <v>148</v>
      </c>
      <c r="G3728" s="104" t="s">
        <v>475</v>
      </c>
      <c r="H3728" s="56">
        <v>1993</v>
      </c>
      <c r="I3728" s="57">
        <v>88496</v>
      </c>
      <c r="J3728" s="57">
        <v>88496</v>
      </c>
    </row>
    <row r="3729" spans="4:10" hidden="1" outlineLevel="1" x14ac:dyDescent="0.45">
      <c r="D3729" s="104" t="s">
        <v>139</v>
      </c>
      <c r="E3729" s="104" t="s">
        <v>146</v>
      </c>
      <c r="F3729" s="104" t="s">
        <v>148</v>
      </c>
      <c r="G3729" s="104" t="s">
        <v>475</v>
      </c>
      <c r="H3729" s="56">
        <v>1994</v>
      </c>
      <c r="I3729" s="57">
        <v>107081</v>
      </c>
      <c r="J3729" s="57">
        <v>107081</v>
      </c>
    </row>
    <row r="3730" spans="4:10" hidden="1" outlineLevel="1" x14ac:dyDescent="0.45">
      <c r="D3730" s="104" t="s">
        <v>139</v>
      </c>
      <c r="E3730" s="104" t="s">
        <v>146</v>
      </c>
      <c r="F3730" s="104" t="s">
        <v>148</v>
      </c>
      <c r="G3730" s="104" t="s">
        <v>475</v>
      </c>
      <c r="H3730" s="56">
        <v>1995</v>
      </c>
      <c r="I3730" s="57">
        <v>109140</v>
      </c>
      <c r="J3730" s="57">
        <v>109140</v>
      </c>
    </row>
    <row r="3731" spans="4:10" hidden="1" outlineLevel="1" x14ac:dyDescent="0.45">
      <c r="D3731" s="104" t="s">
        <v>139</v>
      </c>
      <c r="E3731" s="104" t="s">
        <v>146</v>
      </c>
      <c r="F3731" s="104" t="s">
        <v>148</v>
      </c>
      <c r="G3731" s="104" t="s">
        <v>475</v>
      </c>
      <c r="H3731" s="56">
        <v>1996</v>
      </c>
      <c r="I3731" s="57">
        <v>102461</v>
      </c>
      <c r="J3731" s="57">
        <v>102461</v>
      </c>
    </row>
    <row r="3732" spans="4:10" hidden="1" outlineLevel="1" x14ac:dyDescent="0.45">
      <c r="D3732" s="104" t="s">
        <v>139</v>
      </c>
      <c r="E3732" s="104" t="s">
        <v>146</v>
      </c>
      <c r="F3732" s="104" t="s">
        <v>148</v>
      </c>
      <c r="G3732" s="104" t="s">
        <v>475</v>
      </c>
      <c r="H3732" s="56">
        <v>1997</v>
      </c>
      <c r="I3732" s="57">
        <v>108399</v>
      </c>
      <c r="J3732" s="57">
        <v>108399</v>
      </c>
    </row>
    <row r="3733" spans="4:10" hidden="1" outlineLevel="1" x14ac:dyDescent="0.45">
      <c r="D3733" s="104" t="s">
        <v>139</v>
      </c>
      <c r="E3733" s="104" t="s">
        <v>146</v>
      </c>
      <c r="F3733" s="104" t="s">
        <v>148</v>
      </c>
      <c r="G3733" s="104" t="s">
        <v>475</v>
      </c>
      <c r="H3733" s="56">
        <v>1998</v>
      </c>
      <c r="I3733" s="57">
        <v>74037</v>
      </c>
      <c r="J3733" s="57">
        <v>74037</v>
      </c>
    </row>
    <row r="3734" spans="4:10" hidden="1" outlineLevel="1" x14ac:dyDescent="0.45">
      <c r="D3734" s="104" t="s">
        <v>139</v>
      </c>
      <c r="E3734" s="104" t="s">
        <v>146</v>
      </c>
      <c r="F3734" s="104" t="s">
        <v>148</v>
      </c>
      <c r="G3734" s="104" t="s">
        <v>475</v>
      </c>
      <c r="H3734" s="56">
        <v>1999</v>
      </c>
      <c r="I3734" s="57">
        <v>106300</v>
      </c>
      <c r="J3734" s="57">
        <v>106300</v>
      </c>
    </row>
    <row r="3735" spans="4:10" hidden="1" outlineLevel="1" x14ac:dyDescent="0.45">
      <c r="D3735" s="104" t="s">
        <v>139</v>
      </c>
      <c r="E3735" s="104" t="s">
        <v>146</v>
      </c>
      <c r="F3735" s="104" t="s">
        <v>148</v>
      </c>
      <c r="G3735" s="104" t="s">
        <v>475</v>
      </c>
      <c r="H3735" s="56">
        <v>2000</v>
      </c>
      <c r="I3735" s="57">
        <v>112665</v>
      </c>
      <c r="J3735" s="57">
        <v>112665</v>
      </c>
    </row>
    <row r="3736" spans="4:10" hidden="1" outlineLevel="1" x14ac:dyDescent="0.45">
      <c r="D3736" s="104" t="s">
        <v>139</v>
      </c>
      <c r="E3736" s="104" t="s">
        <v>146</v>
      </c>
      <c r="F3736" s="104" t="s">
        <v>148</v>
      </c>
      <c r="G3736" s="104" t="s">
        <v>475</v>
      </c>
      <c r="H3736" s="56">
        <v>2001</v>
      </c>
      <c r="I3736" s="57">
        <v>105704</v>
      </c>
      <c r="J3736" s="57">
        <v>105704</v>
      </c>
    </row>
    <row r="3737" spans="4:10" hidden="1" outlineLevel="1" x14ac:dyDescent="0.45">
      <c r="D3737" s="104" t="s">
        <v>139</v>
      </c>
      <c r="E3737" s="104" t="s">
        <v>146</v>
      </c>
      <c r="F3737" s="104" t="s">
        <v>148</v>
      </c>
      <c r="G3737" s="104" t="s">
        <v>475</v>
      </c>
      <c r="H3737" s="56">
        <v>2002</v>
      </c>
      <c r="I3737" s="57">
        <v>117577</v>
      </c>
      <c r="J3737" s="57">
        <v>117577</v>
      </c>
    </row>
    <row r="3738" spans="4:10" hidden="1" outlineLevel="1" x14ac:dyDescent="0.45">
      <c r="D3738" s="104" t="s">
        <v>139</v>
      </c>
      <c r="E3738" s="104" t="s">
        <v>146</v>
      </c>
      <c r="F3738" s="104" t="s">
        <v>148</v>
      </c>
      <c r="G3738" s="104" t="s">
        <v>475</v>
      </c>
      <c r="H3738" s="56">
        <v>2003</v>
      </c>
      <c r="I3738" s="57">
        <v>108508</v>
      </c>
      <c r="J3738" s="57">
        <v>108508</v>
      </c>
    </row>
    <row r="3739" spans="4:10" hidden="1" outlineLevel="1" x14ac:dyDescent="0.45">
      <c r="D3739" s="104" t="s">
        <v>139</v>
      </c>
      <c r="E3739" s="104" t="s">
        <v>146</v>
      </c>
      <c r="F3739" s="104" t="s">
        <v>148</v>
      </c>
      <c r="G3739" s="104" t="s">
        <v>475</v>
      </c>
      <c r="H3739" s="56">
        <v>2004</v>
      </c>
      <c r="I3739" s="57">
        <v>90188</v>
      </c>
      <c r="J3739" s="57">
        <v>90188</v>
      </c>
    </row>
    <row r="3740" spans="4:10" hidden="1" outlineLevel="1" x14ac:dyDescent="0.45">
      <c r="D3740" s="104" t="s">
        <v>139</v>
      </c>
      <c r="E3740" s="104" t="s">
        <v>146</v>
      </c>
      <c r="F3740" s="104" t="s">
        <v>148</v>
      </c>
      <c r="G3740" s="104" t="s">
        <v>475</v>
      </c>
      <c r="H3740" s="56">
        <v>2005</v>
      </c>
      <c r="I3740" s="57">
        <v>98356</v>
      </c>
      <c r="J3740" s="57">
        <v>98356</v>
      </c>
    </row>
    <row r="3741" spans="4:10" hidden="1" outlineLevel="1" x14ac:dyDescent="0.45">
      <c r="D3741" s="104" t="s">
        <v>139</v>
      </c>
      <c r="E3741" s="104" t="s">
        <v>146</v>
      </c>
      <c r="F3741" s="104" t="s">
        <v>148</v>
      </c>
      <c r="G3741" s="104" t="s">
        <v>475</v>
      </c>
      <c r="H3741" s="56">
        <v>2006</v>
      </c>
      <c r="I3741" s="57">
        <v>107119</v>
      </c>
      <c r="J3741" s="57">
        <v>107119</v>
      </c>
    </row>
    <row r="3742" spans="4:10" hidden="1" outlineLevel="1" x14ac:dyDescent="0.45">
      <c r="D3742" s="104" t="s">
        <v>139</v>
      </c>
      <c r="E3742" s="104" t="s">
        <v>146</v>
      </c>
      <c r="F3742" s="104" t="s">
        <v>148</v>
      </c>
      <c r="G3742" s="104" t="s">
        <v>475</v>
      </c>
      <c r="H3742" s="56">
        <v>2007</v>
      </c>
      <c r="I3742" s="57">
        <v>118660</v>
      </c>
      <c r="J3742" s="57">
        <v>118660</v>
      </c>
    </row>
    <row r="3743" spans="4:10" hidden="1" outlineLevel="1" x14ac:dyDescent="0.45">
      <c r="D3743" s="104" t="s">
        <v>139</v>
      </c>
      <c r="E3743" s="104" t="s">
        <v>146</v>
      </c>
      <c r="F3743" s="104" t="s">
        <v>148</v>
      </c>
      <c r="G3743" s="104" t="s">
        <v>475</v>
      </c>
      <c r="H3743" s="56">
        <v>2008</v>
      </c>
      <c r="I3743" s="57">
        <v>108655</v>
      </c>
      <c r="J3743" s="57">
        <v>108655</v>
      </c>
    </row>
    <row r="3744" spans="4:10" hidden="1" outlineLevel="1" x14ac:dyDescent="0.45">
      <c r="D3744" s="104" t="s">
        <v>139</v>
      </c>
      <c r="E3744" s="104" t="s">
        <v>146</v>
      </c>
      <c r="F3744" s="104" t="s">
        <v>148</v>
      </c>
      <c r="G3744" s="104" t="s">
        <v>475</v>
      </c>
      <c r="H3744" s="56">
        <v>2009</v>
      </c>
      <c r="I3744" s="57">
        <v>112310</v>
      </c>
      <c r="J3744" s="57">
        <v>112310</v>
      </c>
    </row>
    <row r="3745" spans="4:10" hidden="1" outlineLevel="1" x14ac:dyDescent="0.45">
      <c r="D3745" s="104" t="s">
        <v>139</v>
      </c>
      <c r="E3745" s="104" t="s">
        <v>146</v>
      </c>
      <c r="F3745" s="104" t="s">
        <v>148</v>
      </c>
      <c r="G3745" s="104" t="s">
        <v>475</v>
      </c>
      <c r="H3745" s="56">
        <v>2010</v>
      </c>
      <c r="I3745" s="57">
        <v>111680</v>
      </c>
      <c r="J3745" s="57">
        <v>111680</v>
      </c>
    </row>
    <row r="3746" spans="4:10" hidden="1" outlineLevel="1" x14ac:dyDescent="0.45">
      <c r="D3746" s="104" t="s">
        <v>139</v>
      </c>
      <c r="E3746" s="104" t="s">
        <v>146</v>
      </c>
      <c r="F3746" s="104" t="s">
        <v>148</v>
      </c>
      <c r="G3746" s="104" t="s">
        <v>475</v>
      </c>
      <c r="H3746" s="56">
        <v>2011</v>
      </c>
      <c r="I3746" s="57">
        <v>121938</v>
      </c>
      <c r="J3746" s="57">
        <v>121938</v>
      </c>
    </row>
    <row r="3747" spans="4:10" hidden="1" outlineLevel="1" x14ac:dyDescent="0.45">
      <c r="D3747" s="104" t="s">
        <v>139</v>
      </c>
      <c r="E3747" s="104" t="s">
        <v>146</v>
      </c>
      <c r="F3747" s="104" t="s">
        <v>148</v>
      </c>
      <c r="G3747" s="104" t="s">
        <v>475</v>
      </c>
      <c r="H3747" s="56">
        <v>2012</v>
      </c>
      <c r="I3747" s="57">
        <v>112749</v>
      </c>
      <c r="J3747" s="57">
        <v>112749</v>
      </c>
    </row>
    <row r="3748" spans="4:10" hidden="1" outlineLevel="1" x14ac:dyDescent="0.45">
      <c r="D3748" s="104" t="s">
        <v>139</v>
      </c>
      <c r="E3748" s="104" t="s">
        <v>146</v>
      </c>
      <c r="F3748" s="104" t="s">
        <v>148</v>
      </c>
      <c r="G3748" s="104" t="s">
        <v>475</v>
      </c>
      <c r="H3748" s="56">
        <v>2013</v>
      </c>
      <c r="I3748" s="57">
        <v>112180</v>
      </c>
      <c r="J3748" s="57">
        <v>112180</v>
      </c>
    </row>
    <row r="3749" spans="4:10" hidden="1" outlineLevel="1" x14ac:dyDescent="0.45">
      <c r="D3749" s="104" t="s">
        <v>139</v>
      </c>
      <c r="E3749" s="104" t="s">
        <v>146</v>
      </c>
      <c r="F3749" s="104" t="s">
        <v>148</v>
      </c>
      <c r="G3749" s="104" t="s">
        <v>475</v>
      </c>
      <c r="H3749" s="56">
        <v>2014</v>
      </c>
      <c r="I3749" s="57">
        <v>115490</v>
      </c>
      <c r="J3749" s="57">
        <v>115490</v>
      </c>
    </row>
    <row r="3750" spans="4:10" hidden="1" outlineLevel="1" x14ac:dyDescent="0.45">
      <c r="D3750" s="104" t="s">
        <v>139</v>
      </c>
      <c r="E3750" s="104" t="s">
        <v>146</v>
      </c>
      <c r="F3750" s="104" t="s">
        <v>148</v>
      </c>
      <c r="G3750" s="104" t="s">
        <v>475</v>
      </c>
      <c r="H3750" s="56">
        <v>2015</v>
      </c>
      <c r="I3750" s="57">
        <v>118115</v>
      </c>
      <c r="J3750" s="57">
        <v>118115</v>
      </c>
    </row>
    <row r="3751" spans="4:10" hidden="1" outlineLevel="1" x14ac:dyDescent="0.45">
      <c r="D3751" s="104" t="s">
        <v>139</v>
      </c>
      <c r="E3751" s="104" t="s">
        <v>146</v>
      </c>
      <c r="F3751" s="104" t="s">
        <v>148</v>
      </c>
      <c r="G3751" s="104" t="s">
        <v>475</v>
      </c>
      <c r="H3751" s="56">
        <v>2016</v>
      </c>
      <c r="I3751" s="57">
        <v>40480</v>
      </c>
      <c r="J3751" s="57">
        <v>40480</v>
      </c>
    </row>
    <row r="3752" spans="4:10" hidden="1" outlineLevel="1" x14ac:dyDescent="0.45">
      <c r="D3752" s="104" t="s">
        <v>139</v>
      </c>
      <c r="E3752" s="104" t="s">
        <v>146</v>
      </c>
      <c r="F3752" s="104" t="s">
        <v>148</v>
      </c>
      <c r="G3752" s="104" t="s">
        <v>476</v>
      </c>
      <c r="H3752" s="56">
        <v>1991</v>
      </c>
      <c r="I3752" s="57">
        <v>19629</v>
      </c>
      <c r="J3752" s="57">
        <v>19629</v>
      </c>
    </row>
    <row r="3753" spans="4:10" hidden="1" outlineLevel="1" x14ac:dyDescent="0.45">
      <c r="D3753" s="104" t="s">
        <v>139</v>
      </c>
      <c r="E3753" s="104" t="s">
        <v>146</v>
      </c>
      <c r="F3753" s="104" t="s">
        <v>148</v>
      </c>
      <c r="G3753" s="104" t="s">
        <v>476</v>
      </c>
      <c r="H3753" s="56">
        <v>1992</v>
      </c>
      <c r="I3753" s="57">
        <v>19154</v>
      </c>
      <c r="J3753" s="57">
        <v>19154</v>
      </c>
    </row>
    <row r="3754" spans="4:10" hidden="1" outlineLevel="1" x14ac:dyDescent="0.45">
      <c r="D3754" s="104" t="s">
        <v>139</v>
      </c>
      <c r="E3754" s="104" t="s">
        <v>146</v>
      </c>
      <c r="F3754" s="104" t="s">
        <v>148</v>
      </c>
      <c r="G3754" s="104" t="s">
        <v>476</v>
      </c>
      <c r="H3754" s="56">
        <v>1993</v>
      </c>
      <c r="I3754" s="57">
        <v>20803</v>
      </c>
      <c r="J3754" s="57">
        <v>20803</v>
      </c>
    </row>
    <row r="3755" spans="4:10" hidden="1" outlineLevel="1" x14ac:dyDescent="0.45">
      <c r="D3755" s="104" t="s">
        <v>139</v>
      </c>
      <c r="E3755" s="104" t="s">
        <v>146</v>
      </c>
      <c r="F3755" s="104" t="s">
        <v>148</v>
      </c>
      <c r="G3755" s="104" t="s">
        <v>476</v>
      </c>
      <c r="H3755" s="56">
        <v>1994</v>
      </c>
      <c r="I3755" s="57">
        <v>25195</v>
      </c>
      <c r="J3755" s="57">
        <v>25195</v>
      </c>
    </row>
    <row r="3756" spans="4:10" hidden="1" outlineLevel="1" x14ac:dyDescent="0.45">
      <c r="D3756" s="104" t="s">
        <v>139</v>
      </c>
      <c r="E3756" s="104" t="s">
        <v>146</v>
      </c>
      <c r="F3756" s="104" t="s">
        <v>148</v>
      </c>
      <c r="G3756" s="104" t="s">
        <v>476</v>
      </c>
      <c r="H3756" s="56">
        <v>1995</v>
      </c>
      <c r="I3756" s="57">
        <v>22428</v>
      </c>
      <c r="J3756" s="57">
        <v>22428</v>
      </c>
    </row>
    <row r="3757" spans="4:10" hidden="1" outlineLevel="1" x14ac:dyDescent="0.45">
      <c r="D3757" s="104" t="s">
        <v>139</v>
      </c>
      <c r="E3757" s="104" t="s">
        <v>146</v>
      </c>
      <c r="F3757" s="104" t="s">
        <v>148</v>
      </c>
      <c r="G3757" s="104" t="s">
        <v>476</v>
      </c>
      <c r="H3757" s="56">
        <v>1996</v>
      </c>
      <c r="I3757" s="57">
        <v>30462</v>
      </c>
      <c r="J3757" s="57">
        <v>30462</v>
      </c>
    </row>
    <row r="3758" spans="4:10" hidden="1" outlineLevel="1" x14ac:dyDescent="0.45">
      <c r="D3758" s="104" t="s">
        <v>139</v>
      </c>
      <c r="E3758" s="104" t="s">
        <v>146</v>
      </c>
      <c r="F3758" s="104" t="s">
        <v>148</v>
      </c>
      <c r="G3758" s="104" t="s">
        <v>476</v>
      </c>
      <c r="H3758" s="56">
        <v>1997</v>
      </c>
      <c r="I3758" s="57">
        <v>30218</v>
      </c>
      <c r="J3758" s="57">
        <v>30218</v>
      </c>
    </row>
    <row r="3759" spans="4:10" hidden="1" outlineLevel="1" x14ac:dyDescent="0.45">
      <c r="D3759" s="104" t="s">
        <v>139</v>
      </c>
      <c r="E3759" s="104" t="s">
        <v>146</v>
      </c>
      <c r="F3759" s="104" t="s">
        <v>148</v>
      </c>
      <c r="G3759" s="104" t="s">
        <v>476</v>
      </c>
      <c r="H3759" s="56">
        <v>1998</v>
      </c>
      <c r="I3759" s="57">
        <v>15637</v>
      </c>
      <c r="J3759" s="57">
        <v>15637</v>
      </c>
    </row>
    <row r="3760" spans="4:10" hidden="1" outlineLevel="1" x14ac:dyDescent="0.45">
      <c r="D3760" s="104" t="s">
        <v>139</v>
      </c>
      <c r="E3760" s="104" t="s">
        <v>146</v>
      </c>
      <c r="F3760" s="104" t="s">
        <v>148</v>
      </c>
      <c r="G3760" s="104" t="s">
        <v>476</v>
      </c>
      <c r="H3760" s="56">
        <v>1999</v>
      </c>
      <c r="I3760" s="57">
        <v>24737</v>
      </c>
      <c r="J3760" s="57">
        <v>24737</v>
      </c>
    </row>
    <row r="3761" spans="4:10" hidden="1" outlineLevel="1" x14ac:dyDescent="0.45">
      <c r="D3761" s="104" t="s">
        <v>139</v>
      </c>
      <c r="E3761" s="104" t="s">
        <v>146</v>
      </c>
      <c r="F3761" s="104" t="s">
        <v>148</v>
      </c>
      <c r="G3761" s="104" t="s">
        <v>476</v>
      </c>
      <c r="H3761" s="56">
        <v>2000</v>
      </c>
      <c r="I3761" s="57">
        <v>31789</v>
      </c>
      <c r="J3761" s="57">
        <v>31789</v>
      </c>
    </row>
    <row r="3762" spans="4:10" hidden="1" outlineLevel="1" x14ac:dyDescent="0.45">
      <c r="D3762" s="104" t="s">
        <v>139</v>
      </c>
      <c r="E3762" s="104" t="s">
        <v>146</v>
      </c>
      <c r="F3762" s="104" t="s">
        <v>148</v>
      </c>
      <c r="G3762" s="104" t="s">
        <v>476</v>
      </c>
      <c r="H3762" s="56">
        <v>2001</v>
      </c>
      <c r="I3762" s="57">
        <v>28836</v>
      </c>
      <c r="J3762" s="57">
        <v>28836</v>
      </c>
    </row>
    <row r="3763" spans="4:10" hidden="1" outlineLevel="1" x14ac:dyDescent="0.45">
      <c r="D3763" s="104" t="s">
        <v>139</v>
      </c>
      <c r="E3763" s="104" t="s">
        <v>146</v>
      </c>
      <c r="F3763" s="104" t="s">
        <v>148</v>
      </c>
      <c r="G3763" s="104" t="s">
        <v>476</v>
      </c>
      <c r="H3763" s="56">
        <v>2002</v>
      </c>
      <c r="I3763" s="57">
        <v>32484</v>
      </c>
      <c r="J3763" s="57">
        <v>32484</v>
      </c>
    </row>
    <row r="3764" spans="4:10" hidden="1" outlineLevel="1" x14ac:dyDescent="0.45">
      <c r="D3764" s="104" t="s">
        <v>139</v>
      </c>
      <c r="E3764" s="104" t="s">
        <v>146</v>
      </c>
      <c r="F3764" s="104" t="s">
        <v>148</v>
      </c>
      <c r="G3764" s="104" t="s">
        <v>476</v>
      </c>
      <c r="H3764" s="56">
        <v>2003</v>
      </c>
      <c r="I3764" s="57">
        <v>30003</v>
      </c>
      <c r="J3764" s="57">
        <v>30003</v>
      </c>
    </row>
    <row r="3765" spans="4:10" hidden="1" outlineLevel="1" x14ac:dyDescent="0.45">
      <c r="D3765" s="104" t="s">
        <v>139</v>
      </c>
      <c r="E3765" s="104" t="s">
        <v>146</v>
      </c>
      <c r="F3765" s="104" t="s">
        <v>148</v>
      </c>
      <c r="G3765" s="104" t="s">
        <v>476</v>
      </c>
      <c r="H3765" s="56">
        <v>2004</v>
      </c>
      <c r="I3765" s="57">
        <v>31552</v>
      </c>
      <c r="J3765" s="57">
        <v>31552</v>
      </c>
    </row>
    <row r="3766" spans="4:10" hidden="1" outlineLevel="1" x14ac:dyDescent="0.45">
      <c r="D3766" s="104" t="s">
        <v>139</v>
      </c>
      <c r="E3766" s="104" t="s">
        <v>146</v>
      </c>
      <c r="F3766" s="104" t="s">
        <v>148</v>
      </c>
      <c r="G3766" s="104" t="s">
        <v>476</v>
      </c>
      <c r="H3766" s="56">
        <v>2005</v>
      </c>
      <c r="I3766" s="57">
        <v>33643</v>
      </c>
      <c r="J3766" s="57">
        <v>33643</v>
      </c>
    </row>
    <row r="3767" spans="4:10" hidden="1" outlineLevel="1" x14ac:dyDescent="0.45">
      <c r="D3767" s="104" t="s">
        <v>139</v>
      </c>
      <c r="E3767" s="104" t="s">
        <v>146</v>
      </c>
      <c r="F3767" s="104" t="s">
        <v>148</v>
      </c>
      <c r="G3767" s="104" t="s">
        <v>476</v>
      </c>
      <c r="H3767" s="56">
        <v>2006</v>
      </c>
      <c r="I3767" s="57">
        <v>32170</v>
      </c>
      <c r="J3767" s="57">
        <v>32170</v>
      </c>
    </row>
    <row r="3768" spans="4:10" hidden="1" outlineLevel="1" x14ac:dyDescent="0.45">
      <c r="D3768" s="104" t="s">
        <v>139</v>
      </c>
      <c r="E3768" s="104" t="s">
        <v>146</v>
      </c>
      <c r="F3768" s="104" t="s">
        <v>148</v>
      </c>
      <c r="G3768" s="104" t="s">
        <v>476</v>
      </c>
      <c r="H3768" s="56">
        <v>2007</v>
      </c>
      <c r="I3768" s="57">
        <v>33113</v>
      </c>
      <c r="J3768" s="57">
        <v>33113</v>
      </c>
    </row>
    <row r="3769" spans="4:10" hidden="1" outlineLevel="1" x14ac:dyDescent="0.45">
      <c r="D3769" s="104" t="s">
        <v>139</v>
      </c>
      <c r="E3769" s="104" t="s">
        <v>146</v>
      </c>
      <c r="F3769" s="104" t="s">
        <v>148</v>
      </c>
      <c r="G3769" s="104" t="s">
        <v>476</v>
      </c>
      <c r="H3769" s="56">
        <v>2008</v>
      </c>
      <c r="I3769" s="57">
        <v>35804</v>
      </c>
      <c r="J3769" s="57">
        <v>35804</v>
      </c>
    </row>
    <row r="3770" spans="4:10" hidden="1" outlineLevel="1" x14ac:dyDescent="0.45">
      <c r="D3770" s="104" t="s">
        <v>139</v>
      </c>
      <c r="E3770" s="104" t="s">
        <v>146</v>
      </c>
      <c r="F3770" s="104" t="s">
        <v>148</v>
      </c>
      <c r="G3770" s="104" t="s">
        <v>476</v>
      </c>
      <c r="H3770" s="56">
        <v>2009</v>
      </c>
      <c r="I3770" s="57">
        <v>34544</v>
      </c>
      <c r="J3770" s="57">
        <v>34544</v>
      </c>
    </row>
    <row r="3771" spans="4:10" hidden="1" outlineLevel="1" x14ac:dyDescent="0.45">
      <c r="D3771" s="104" t="s">
        <v>139</v>
      </c>
      <c r="E3771" s="104" t="s">
        <v>146</v>
      </c>
      <c r="F3771" s="104" t="s">
        <v>148</v>
      </c>
      <c r="G3771" s="104" t="s">
        <v>476</v>
      </c>
      <c r="H3771" s="56">
        <v>2010</v>
      </c>
      <c r="I3771" s="57">
        <v>36274</v>
      </c>
      <c r="J3771" s="57">
        <v>36274</v>
      </c>
    </row>
    <row r="3772" spans="4:10" hidden="1" outlineLevel="1" x14ac:dyDescent="0.45">
      <c r="D3772" s="104" t="s">
        <v>139</v>
      </c>
      <c r="E3772" s="104" t="s">
        <v>146</v>
      </c>
      <c r="F3772" s="104" t="s">
        <v>148</v>
      </c>
      <c r="G3772" s="104" t="s">
        <v>476</v>
      </c>
      <c r="H3772" s="56">
        <v>2011</v>
      </c>
      <c r="I3772" s="57">
        <v>39484</v>
      </c>
      <c r="J3772" s="57">
        <v>39484</v>
      </c>
    </row>
    <row r="3773" spans="4:10" hidden="1" outlineLevel="1" x14ac:dyDescent="0.45">
      <c r="D3773" s="104" t="s">
        <v>139</v>
      </c>
      <c r="E3773" s="104" t="s">
        <v>146</v>
      </c>
      <c r="F3773" s="104" t="s">
        <v>148</v>
      </c>
      <c r="G3773" s="104" t="s">
        <v>476</v>
      </c>
      <c r="H3773" s="56">
        <v>2012</v>
      </c>
      <c r="I3773" s="57">
        <v>37516</v>
      </c>
      <c r="J3773" s="57">
        <v>37516</v>
      </c>
    </row>
    <row r="3774" spans="4:10" hidden="1" outlineLevel="1" x14ac:dyDescent="0.45">
      <c r="D3774" s="104" t="s">
        <v>139</v>
      </c>
      <c r="E3774" s="104" t="s">
        <v>146</v>
      </c>
      <c r="F3774" s="104" t="s">
        <v>148</v>
      </c>
      <c r="G3774" s="104" t="s">
        <v>476</v>
      </c>
      <c r="H3774" s="56">
        <v>2013</v>
      </c>
      <c r="I3774" s="57">
        <v>39342</v>
      </c>
      <c r="J3774" s="57">
        <v>39342</v>
      </c>
    </row>
    <row r="3775" spans="4:10" hidden="1" outlineLevel="1" x14ac:dyDescent="0.45">
      <c r="D3775" s="104" t="s">
        <v>139</v>
      </c>
      <c r="E3775" s="104" t="s">
        <v>146</v>
      </c>
      <c r="F3775" s="104" t="s">
        <v>148</v>
      </c>
      <c r="G3775" s="104" t="s">
        <v>476</v>
      </c>
      <c r="H3775" s="56">
        <v>2014</v>
      </c>
      <c r="I3775" s="57">
        <v>46029</v>
      </c>
      <c r="J3775" s="57">
        <v>46029</v>
      </c>
    </row>
    <row r="3776" spans="4:10" hidden="1" outlineLevel="1" x14ac:dyDescent="0.45">
      <c r="D3776" s="104" t="s">
        <v>139</v>
      </c>
      <c r="E3776" s="104" t="s">
        <v>146</v>
      </c>
      <c r="F3776" s="104" t="s">
        <v>148</v>
      </c>
      <c r="G3776" s="104" t="s">
        <v>476</v>
      </c>
      <c r="H3776" s="56">
        <v>2015</v>
      </c>
      <c r="I3776" s="57">
        <v>39234</v>
      </c>
      <c r="J3776" s="57">
        <v>39234</v>
      </c>
    </row>
    <row r="3777" spans="4:10" hidden="1" outlineLevel="1" x14ac:dyDescent="0.45">
      <c r="D3777" s="104" t="s">
        <v>139</v>
      </c>
      <c r="E3777" s="104" t="s">
        <v>146</v>
      </c>
      <c r="F3777" s="104" t="s">
        <v>148</v>
      </c>
      <c r="G3777" s="104" t="s">
        <v>476</v>
      </c>
      <c r="H3777" s="56">
        <v>2016</v>
      </c>
      <c r="I3777" s="57">
        <v>10379</v>
      </c>
      <c r="J3777" s="57">
        <v>10379</v>
      </c>
    </row>
    <row r="3778" spans="4:10" hidden="1" outlineLevel="1" x14ac:dyDescent="0.45">
      <c r="D3778" s="104" t="s">
        <v>139</v>
      </c>
      <c r="E3778" s="104" t="s">
        <v>146</v>
      </c>
      <c r="F3778" s="104" t="s">
        <v>148</v>
      </c>
      <c r="G3778" s="104" t="s">
        <v>477</v>
      </c>
      <c r="H3778" s="56">
        <v>1991</v>
      </c>
      <c r="I3778" s="57">
        <v>10412</v>
      </c>
      <c r="J3778" s="57">
        <v>10412</v>
      </c>
    </row>
    <row r="3779" spans="4:10" hidden="1" outlineLevel="1" x14ac:dyDescent="0.45">
      <c r="D3779" s="104" t="s">
        <v>139</v>
      </c>
      <c r="E3779" s="104" t="s">
        <v>146</v>
      </c>
      <c r="F3779" s="104" t="s">
        <v>148</v>
      </c>
      <c r="G3779" s="104" t="s">
        <v>477</v>
      </c>
      <c r="H3779" s="56">
        <v>1992</v>
      </c>
      <c r="I3779" s="57">
        <v>5691</v>
      </c>
      <c r="J3779" s="57">
        <v>5691</v>
      </c>
    </row>
    <row r="3780" spans="4:10" hidden="1" outlineLevel="1" x14ac:dyDescent="0.45">
      <c r="D3780" s="104" t="s">
        <v>139</v>
      </c>
      <c r="E3780" s="104" t="s">
        <v>146</v>
      </c>
      <c r="F3780" s="104" t="s">
        <v>148</v>
      </c>
      <c r="G3780" s="104" t="s">
        <v>477</v>
      </c>
      <c r="H3780" s="56">
        <v>1993</v>
      </c>
      <c r="I3780" s="57">
        <v>4712</v>
      </c>
      <c r="J3780" s="57">
        <v>4712</v>
      </c>
    </row>
    <row r="3781" spans="4:10" hidden="1" outlineLevel="1" x14ac:dyDescent="0.45">
      <c r="D3781" s="104" t="s">
        <v>139</v>
      </c>
      <c r="E3781" s="104" t="s">
        <v>146</v>
      </c>
      <c r="F3781" s="104" t="s">
        <v>148</v>
      </c>
      <c r="G3781" s="104" t="s">
        <v>477</v>
      </c>
      <c r="H3781" s="56">
        <v>1994</v>
      </c>
      <c r="I3781" s="57">
        <v>6406</v>
      </c>
      <c r="J3781" s="57">
        <v>6406</v>
      </c>
    </row>
    <row r="3782" spans="4:10" hidden="1" outlineLevel="1" x14ac:dyDescent="0.45">
      <c r="D3782" s="104" t="s">
        <v>139</v>
      </c>
      <c r="E3782" s="104" t="s">
        <v>146</v>
      </c>
      <c r="F3782" s="104" t="s">
        <v>148</v>
      </c>
      <c r="G3782" s="104" t="s">
        <v>477</v>
      </c>
      <c r="H3782" s="56">
        <v>1995</v>
      </c>
      <c r="I3782" s="57">
        <v>7210</v>
      </c>
      <c r="J3782" s="57">
        <v>7210</v>
      </c>
    </row>
    <row r="3783" spans="4:10" hidden="1" outlineLevel="1" x14ac:dyDescent="0.45">
      <c r="D3783" s="104" t="s">
        <v>139</v>
      </c>
      <c r="E3783" s="104" t="s">
        <v>146</v>
      </c>
      <c r="F3783" s="104" t="s">
        <v>148</v>
      </c>
      <c r="G3783" s="104" t="s">
        <v>477</v>
      </c>
      <c r="H3783" s="56">
        <v>1996</v>
      </c>
      <c r="I3783" s="57">
        <v>8107</v>
      </c>
      <c r="J3783" s="57">
        <v>8107</v>
      </c>
    </row>
    <row r="3784" spans="4:10" hidden="1" outlineLevel="1" x14ac:dyDescent="0.45">
      <c r="D3784" s="104" t="s">
        <v>139</v>
      </c>
      <c r="E3784" s="104" t="s">
        <v>146</v>
      </c>
      <c r="F3784" s="104" t="s">
        <v>148</v>
      </c>
      <c r="G3784" s="104" t="s">
        <v>477</v>
      </c>
      <c r="H3784" s="56">
        <v>1997</v>
      </c>
      <c r="I3784" s="57">
        <v>6023</v>
      </c>
      <c r="J3784" s="57">
        <v>6023</v>
      </c>
    </row>
    <row r="3785" spans="4:10" hidden="1" outlineLevel="1" x14ac:dyDescent="0.45">
      <c r="D3785" s="104" t="s">
        <v>139</v>
      </c>
      <c r="E3785" s="104" t="s">
        <v>146</v>
      </c>
      <c r="F3785" s="104" t="s">
        <v>148</v>
      </c>
      <c r="G3785" s="104" t="s">
        <v>477</v>
      </c>
      <c r="H3785" s="56">
        <v>1998</v>
      </c>
      <c r="I3785" s="59">
        <v>521</v>
      </c>
      <c r="J3785" s="59">
        <v>521</v>
      </c>
    </row>
    <row r="3786" spans="4:10" hidden="1" outlineLevel="1" x14ac:dyDescent="0.45">
      <c r="D3786" s="104" t="s">
        <v>139</v>
      </c>
      <c r="E3786" s="104" t="s">
        <v>146</v>
      </c>
      <c r="F3786" s="104" t="s">
        <v>148</v>
      </c>
      <c r="G3786" s="104" t="s">
        <v>477</v>
      </c>
      <c r="H3786" s="56">
        <v>1999</v>
      </c>
      <c r="I3786" s="57">
        <v>1936</v>
      </c>
      <c r="J3786" s="57">
        <v>1936</v>
      </c>
    </row>
    <row r="3787" spans="4:10" hidden="1" outlineLevel="1" x14ac:dyDescent="0.45">
      <c r="D3787" s="104" t="s">
        <v>139</v>
      </c>
      <c r="E3787" s="104" t="s">
        <v>146</v>
      </c>
      <c r="F3787" s="104" t="s">
        <v>148</v>
      </c>
      <c r="G3787" s="104" t="s">
        <v>477</v>
      </c>
      <c r="H3787" s="56">
        <v>2000</v>
      </c>
      <c r="I3787" s="57">
        <v>3451</v>
      </c>
      <c r="J3787" s="57">
        <v>3451</v>
      </c>
    </row>
    <row r="3788" spans="4:10" hidden="1" outlineLevel="1" x14ac:dyDescent="0.45">
      <c r="D3788" s="104" t="s">
        <v>139</v>
      </c>
      <c r="E3788" s="104" t="s">
        <v>146</v>
      </c>
      <c r="F3788" s="104" t="s">
        <v>148</v>
      </c>
      <c r="G3788" s="104" t="s">
        <v>477</v>
      </c>
      <c r="H3788" s="56">
        <v>2001</v>
      </c>
      <c r="I3788" s="57">
        <v>3753</v>
      </c>
      <c r="J3788" s="57">
        <v>3753</v>
      </c>
    </row>
    <row r="3789" spans="4:10" hidden="1" outlineLevel="1" x14ac:dyDescent="0.45">
      <c r="D3789" s="104" t="s">
        <v>139</v>
      </c>
      <c r="E3789" s="104" t="s">
        <v>146</v>
      </c>
      <c r="F3789" s="104" t="s">
        <v>148</v>
      </c>
      <c r="G3789" s="104" t="s">
        <v>477</v>
      </c>
      <c r="H3789" s="56">
        <v>2002</v>
      </c>
      <c r="I3789" s="57">
        <v>5073</v>
      </c>
      <c r="J3789" s="57">
        <v>5073</v>
      </c>
    </row>
    <row r="3790" spans="4:10" hidden="1" outlineLevel="1" x14ac:dyDescent="0.45">
      <c r="D3790" s="104" t="s">
        <v>139</v>
      </c>
      <c r="E3790" s="104" t="s">
        <v>146</v>
      </c>
      <c r="F3790" s="104" t="s">
        <v>148</v>
      </c>
      <c r="G3790" s="104" t="s">
        <v>477</v>
      </c>
      <c r="H3790" s="56">
        <v>2003</v>
      </c>
      <c r="I3790" s="57">
        <v>5501</v>
      </c>
      <c r="J3790" s="57">
        <v>5501</v>
      </c>
    </row>
    <row r="3791" spans="4:10" hidden="1" outlineLevel="1" x14ac:dyDescent="0.45">
      <c r="D3791" s="104" t="s">
        <v>139</v>
      </c>
      <c r="E3791" s="104" t="s">
        <v>146</v>
      </c>
      <c r="F3791" s="104" t="s">
        <v>148</v>
      </c>
      <c r="G3791" s="104" t="s">
        <v>477</v>
      </c>
      <c r="H3791" s="56">
        <v>2004</v>
      </c>
      <c r="I3791" s="57">
        <v>5682</v>
      </c>
      <c r="J3791" s="57">
        <v>5682</v>
      </c>
    </row>
    <row r="3792" spans="4:10" hidden="1" outlineLevel="1" x14ac:dyDescent="0.45">
      <c r="D3792" s="104" t="s">
        <v>139</v>
      </c>
      <c r="E3792" s="104" t="s">
        <v>146</v>
      </c>
      <c r="F3792" s="104" t="s">
        <v>148</v>
      </c>
      <c r="G3792" s="104" t="s">
        <v>477</v>
      </c>
      <c r="H3792" s="56">
        <v>2005</v>
      </c>
      <c r="I3792" s="57">
        <v>4407</v>
      </c>
      <c r="J3792" s="57">
        <v>4407</v>
      </c>
    </row>
    <row r="3793" spans="4:10" hidden="1" outlineLevel="1" x14ac:dyDescent="0.45">
      <c r="D3793" s="104" t="s">
        <v>139</v>
      </c>
      <c r="E3793" s="104" t="s">
        <v>146</v>
      </c>
      <c r="F3793" s="104" t="s">
        <v>148</v>
      </c>
      <c r="G3793" s="104" t="s">
        <v>477</v>
      </c>
      <c r="H3793" s="56">
        <v>2006</v>
      </c>
      <c r="I3793" s="57">
        <v>4968</v>
      </c>
      <c r="J3793" s="57">
        <v>4968</v>
      </c>
    </row>
    <row r="3794" spans="4:10" hidden="1" outlineLevel="1" x14ac:dyDescent="0.45">
      <c r="D3794" s="104" t="s">
        <v>139</v>
      </c>
      <c r="E3794" s="104" t="s">
        <v>146</v>
      </c>
      <c r="F3794" s="104" t="s">
        <v>148</v>
      </c>
      <c r="G3794" s="104" t="s">
        <v>477</v>
      </c>
      <c r="H3794" s="56">
        <v>2007</v>
      </c>
      <c r="I3794" s="57">
        <v>6166</v>
      </c>
      <c r="J3794" s="57">
        <v>6166</v>
      </c>
    </row>
    <row r="3795" spans="4:10" hidden="1" outlineLevel="1" x14ac:dyDescent="0.45">
      <c r="D3795" s="104" t="s">
        <v>139</v>
      </c>
      <c r="E3795" s="104" t="s">
        <v>146</v>
      </c>
      <c r="F3795" s="104" t="s">
        <v>148</v>
      </c>
      <c r="G3795" s="104" t="s">
        <v>477</v>
      </c>
      <c r="H3795" s="56">
        <v>2008</v>
      </c>
      <c r="I3795" s="57">
        <v>6293</v>
      </c>
      <c r="J3795" s="57">
        <v>6293</v>
      </c>
    </row>
    <row r="3796" spans="4:10" hidden="1" outlineLevel="1" x14ac:dyDescent="0.45">
      <c r="D3796" s="104" t="s">
        <v>139</v>
      </c>
      <c r="E3796" s="104" t="s">
        <v>146</v>
      </c>
      <c r="F3796" s="104" t="s">
        <v>148</v>
      </c>
      <c r="G3796" s="104" t="s">
        <v>477</v>
      </c>
      <c r="H3796" s="56">
        <v>2009</v>
      </c>
      <c r="I3796" s="57">
        <v>6404</v>
      </c>
      <c r="J3796" s="57">
        <v>6404</v>
      </c>
    </row>
    <row r="3797" spans="4:10" hidden="1" outlineLevel="1" x14ac:dyDescent="0.45">
      <c r="D3797" s="104" t="s">
        <v>139</v>
      </c>
      <c r="E3797" s="104" t="s">
        <v>146</v>
      </c>
      <c r="F3797" s="104" t="s">
        <v>148</v>
      </c>
      <c r="G3797" s="104" t="s">
        <v>477</v>
      </c>
      <c r="H3797" s="56">
        <v>2010</v>
      </c>
      <c r="I3797" s="57">
        <v>8073</v>
      </c>
      <c r="J3797" s="57">
        <v>8073</v>
      </c>
    </row>
    <row r="3798" spans="4:10" hidden="1" outlineLevel="1" x14ac:dyDescent="0.45">
      <c r="D3798" s="104" t="s">
        <v>139</v>
      </c>
      <c r="E3798" s="104" t="s">
        <v>146</v>
      </c>
      <c r="F3798" s="104" t="s">
        <v>148</v>
      </c>
      <c r="G3798" s="104" t="s">
        <v>477</v>
      </c>
      <c r="H3798" s="56">
        <v>2011</v>
      </c>
      <c r="I3798" s="57">
        <v>8438</v>
      </c>
      <c r="J3798" s="57">
        <v>8438</v>
      </c>
    </row>
    <row r="3799" spans="4:10" hidden="1" outlineLevel="1" x14ac:dyDescent="0.45">
      <c r="D3799" s="104" t="s">
        <v>139</v>
      </c>
      <c r="E3799" s="104" t="s">
        <v>146</v>
      </c>
      <c r="F3799" s="104" t="s">
        <v>148</v>
      </c>
      <c r="G3799" s="104" t="s">
        <v>477</v>
      </c>
      <c r="H3799" s="56">
        <v>2012</v>
      </c>
      <c r="I3799" s="57">
        <v>6981</v>
      </c>
      <c r="J3799" s="57">
        <v>6981</v>
      </c>
    </row>
    <row r="3800" spans="4:10" hidden="1" outlineLevel="1" x14ac:dyDescent="0.45">
      <c r="D3800" s="104" t="s">
        <v>139</v>
      </c>
      <c r="E3800" s="104" t="s">
        <v>146</v>
      </c>
      <c r="F3800" s="104" t="s">
        <v>148</v>
      </c>
      <c r="G3800" s="104" t="s">
        <v>477</v>
      </c>
      <c r="H3800" s="56">
        <v>2013</v>
      </c>
      <c r="I3800" s="57">
        <v>6867</v>
      </c>
      <c r="J3800" s="57">
        <v>6867</v>
      </c>
    </row>
    <row r="3801" spans="4:10" hidden="1" outlineLevel="1" x14ac:dyDescent="0.45">
      <c r="D3801" s="104" t="s">
        <v>139</v>
      </c>
      <c r="E3801" s="104" t="s">
        <v>146</v>
      </c>
      <c r="F3801" s="104" t="s">
        <v>148</v>
      </c>
      <c r="G3801" s="104" t="s">
        <v>477</v>
      </c>
      <c r="H3801" s="56">
        <v>2014</v>
      </c>
      <c r="I3801" s="57">
        <v>7242</v>
      </c>
      <c r="J3801" s="57">
        <v>7242</v>
      </c>
    </row>
    <row r="3802" spans="4:10" hidden="1" outlineLevel="1" x14ac:dyDescent="0.45">
      <c r="D3802" s="104" t="s">
        <v>139</v>
      </c>
      <c r="E3802" s="104" t="s">
        <v>146</v>
      </c>
      <c r="F3802" s="104" t="s">
        <v>148</v>
      </c>
      <c r="G3802" s="104" t="s">
        <v>477</v>
      </c>
      <c r="H3802" s="56">
        <v>2015</v>
      </c>
      <c r="I3802" s="57">
        <v>8493</v>
      </c>
      <c r="J3802" s="57">
        <v>8493</v>
      </c>
    </row>
    <row r="3803" spans="4:10" hidden="1" outlineLevel="1" x14ac:dyDescent="0.45">
      <c r="D3803" s="104" t="s">
        <v>139</v>
      </c>
      <c r="E3803" s="104" t="s">
        <v>146</v>
      </c>
      <c r="F3803" s="104" t="s">
        <v>148</v>
      </c>
      <c r="G3803" s="104" t="s">
        <v>477</v>
      </c>
      <c r="H3803" s="56">
        <v>2016</v>
      </c>
      <c r="I3803" s="57">
        <v>1816</v>
      </c>
      <c r="J3803" s="57">
        <v>1816</v>
      </c>
    </row>
    <row r="3804" spans="4:10" hidden="1" outlineLevel="1" x14ac:dyDescent="0.45">
      <c r="D3804" s="104" t="s">
        <v>139</v>
      </c>
      <c r="E3804" s="104" t="s">
        <v>146</v>
      </c>
      <c r="F3804" s="104" t="s">
        <v>149</v>
      </c>
      <c r="G3804" s="104" t="s">
        <v>478</v>
      </c>
      <c r="H3804" s="56">
        <v>1991</v>
      </c>
      <c r="I3804" s="57">
        <v>6529</v>
      </c>
      <c r="J3804" s="57">
        <v>6529</v>
      </c>
    </row>
    <row r="3805" spans="4:10" hidden="1" outlineLevel="1" x14ac:dyDescent="0.45">
      <c r="D3805" s="104" t="s">
        <v>139</v>
      </c>
      <c r="E3805" s="104" t="s">
        <v>146</v>
      </c>
      <c r="F3805" s="104" t="s">
        <v>149</v>
      </c>
      <c r="G3805" s="104" t="s">
        <v>478</v>
      </c>
      <c r="H3805" s="56">
        <v>1992</v>
      </c>
      <c r="I3805" s="57">
        <v>4757</v>
      </c>
      <c r="J3805" s="57">
        <v>4757</v>
      </c>
    </row>
    <row r="3806" spans="4:10" hidden="1" outlineLevel="1" x14ac:dyDescent="0.45">
      <c r="D3806" s="104" t="s">
        <v>139</v>
      </c>
      <c r="E3806" s="104" t="s">
        <v>146</v>
      </c>
      <c r="F3806" s="104" t="s">
        <v>149</v>
      </c>
      <c r="G3806" s="104" t="s">
        <v>478</v>
      </c>
      <c r="H3806" s="56">
        <v>1993</v>
      </c>
      <c r="I3806" s="57">
        <v>2905</v>
      </c>
      <c r="J3806" s="57">
        <v>2905</v>
      </c>
    </row>
    <row r="3807" spans="4:10" hidden="1" outlineLevel="1" x14ac:dyDescent="0.45">
      <c r="D3807" s="104" t="s">
        <v>139</v>
      </c>
      <c r="E3807" s="104" t="s">
        <v>146</v>
      </c>
      <c r="F3807" s="104" t="s">
        <v>149</v>
      </c>
      <c r="G3807" s="104" t="s">
        <v>478</v>
      </c>
      <c r="H3807" s="56">
        <v>1994</v>
      </c>
      <c r="I3807" s="57">
        <v>4177</v>
      </c>
      <c r="J3807" s="57">
        <v>4177</v>
      </c>
    </row>
    <row r="3808" spans="4:10" hidden="1" outlineLevel="1" x14ac:dyDescent="0.45">
      <c r="D3808" s="104" t="s">
        <v>139</v>
      </c>
      <c r="E3808" s="104" t="s">
        <v>146</v>
      </c>
      <c r="F3808" s="104" t="s">
        <v>149</v>
      </c>
      <c r="G3808" s="104" t="s">
        <v>478</v>
      </c>
      <c r="H3808" s="56">
        <v>1995</v>
      </c>
      <c r="I3808" s="57">
        <v>4603</v>
      </c>
      <c r="J3808" s="57">
        <v>4603</v>
      </c>
    </row>
    <row r="3809" spans="4:10" hidden="1" outlineLevel="1" x14ac:dyDescent="0.45">
      <c r="D3809" s="104" t="s">
        <v>139</v>
      </c>
      <c r="E3809" s="104" t="s">
        <v>146</v>
      </c>
      <c r="F3809" s="104" t="s">
        <v>149</v>
      </c>
      <c r="G3809" s="104" t="s">
        <v>478</v>
      </c>
      <c r="H3809" s="56">
        <v>1996</v>
      </c>
      <c r="I3809" s="57">
        <v>3637</v>
      </c>
      <c r="J3809" s="57">
        <v>3637</v>
      </c>
    </row>
    <row r="3810" spans="4:10" hidden="1" outlineLevel="1" x14ac:dyDescent="0.45">
      <c r="D3810" s="104" t="s">
        <v>139</v>
      </c>
      <c r="E3810" s="104" t="s">
        <v>146</v>
      </c>
      <c r="F3810" s="104" t="s">
        <v>149</v>
      </c>
      <c r="G3810" s="104" t="s">
        <v>478</v>
      </c>
      <c r="H3810" s="56">
        <v>1997</v>
      </c>
      <c r="I3810" s="57">
        <v>2971</v>
      </c>
      <c r="J3810" s="57">
        <v>2971</v>
      </c>
    </row>
    <row r="3811" spans="4:10" hidden="1" outlineLevel="1" x14ac:dyDescent="0.45">
      <c r="D3811" s="104" t="s">
        <v>139</v>
      </c>
      <c r="E3811" s="104" t="s">
        <v>146</v>
      </c>
      <c r="F3811" s="104" t="s">
        <v>149</v>
      </c>
      <c r="G3811" s="104" t="s">
        <v>478</v>
      </c>
      <c r="H3811" s="56">
        <v>1998</v>
      </c>
      <c r="I3811" s="59">
        <v>248</v>
      </c>
      <c r="J3811" s="59">
        <v>248</v>
      </c>
    </row>
    <row r="3812" spans="4:10" hidden="1" outlineLevel="1" x14ac:dyDescent="0.45">
      <c r="D3812" s="104" t="s">
        <v>139</v>
      </c>
      <c r="E3812" s="104" t="s">
        <v>146</v>
      </c>
      <c r="F3812" s="104" t="s">
        <v>149</v>
      </c>
      <c r="G3812" s="104" t="s">
        <v>478</v>
      </c>
      <c r="H3812" s="56">
        <v>1999</v>
      </c>
      <c r="I3812" s="57">
        <v>1108</v>
      </c>
      <c r="J3812" s="57">
        <v>1108</v>
      </c>
    </row>
    <row r="3813" spans="4:10" hidden="1" outlineLevel="1" x14ac:dyDescent="0.45">
      <c r="D3813" s="104" t="s">
        <v>139</v>
      </c>
      <c r="E3813" s="104" t="s">
        <v>146</v>
      </c>
      <c r="F3813" s="104" t="s">
        <v>149</v>
      </c>
      <c r="G3813" s="104" t="s">
        <v>478</v>
      </c>
      <c r="H3813" s="56">
        <v>2000</v>
      </c>
      <c r="I3813" s="57">
        <v>1224</v>
      </c>
      <c r="J3813" s="57">
        <v>1224</v>
      </c>
    </row>
    <row r="3814" spans="4:10" hidden="1" outlineLevel="1" x14ac:dyDescent="0.45">
      <c r="D3814" s="104" t="s">
        <v>139</v>
      </c>
      <c r="E3814" s="104" t="s">
        <v>146</v>
      </c>
      <c r="F3814" s="104" t="s">
        <v>149</v>
      </c>
      <c r="G3814" s="104" t="s">
        <v>478</v>
      </c>
      <c r="H3814" s="56">
        <v>2001</v>
      </c>
      <c r="I3814" s="59">
        <v>772</v>
      </c>
      <c r="J3814" s="59">
        <v>772</v>
      </c>
    </row>
    <row r="3815" spans="4:10" hidden="1" outlineLevel="1" x14ac:dyDescent="0.45">
      <c r="D3815" s="104" t="s">
        <v>139</v>
      </c>
      <c r="E3815" s="104" t="s">
        <v>146</v>
      </c>
      <c r="F3815" s="104" t="s">
        <v>149</v>
      </c>
      <c r="G3815" s="104" t="s">
        <v>478</v>
      </c>
      <c r="H3815" s="56">
        <v>2002</v>
      </c>
      <c r="I3815" s="57">
        <v>2934</v>
      </c>
      <c r="J3815" s="57">
        <v>2934</v>
      </c>
    </row>
    <row r="3816" spans="4:10" hidden="1" outlineLevel="1" x14ac:dyDescent="0.45">
      <c r="D3816" s="104" t="s">
        <v>139</v>
      </c>
      <c r="E3816" s="104" t="s">
        <v>146</v>
      </c>
      <c r="F3816" s="104" t="s">
        <v>149</v>
      </c>
      <c r="G3816" s="104" t="s">
        <v>478</v>
      </c>
      <c r="H3816" s="56">
        <v>2003</v>
      </c>
      <c r="I3816" s="57">
        <v>3404</v>
      </c>
      <c r="J3816" s="57">
        <v>3404</v>
      </c>
    </row>
    <row r="3817" spans="4:10" hidden="1" outlineLevel="1" x14ac:dyDescent="0.45">
      <c r="D3817" s="104" t="s">
        <v>139</v>
      </c>
      <c r="E3817" s="104" t="s">
        <v>146</v>
      </c>
      <c r="F3817" s="104" t="s">
        <v>149</v>
      </c>
      <c r="G3817" s="104" t="s">
        <v>478</v>
      </c>
      <c r="H3817" s="56">
        <v>2004</v>
      </c>
      <c r="I3817" s="57">
        <v>2841</v>
      </c>
      <c r="J3817" s="57">
        <v>2841</v>
      </c>
    </row>
    <row r="3818" spans="4:10" hidden="1" outlineLevel="1" x14ac:dyDescent="0.45">
      <c r="D3818" s="104" t="s">
        <v>139</v>
      </c>
      <c r="E3818" s="104" t="s">
        <v>146</v>
      </c>
      <c r="F3818" s="104" t="s">
        <v>149</v>
      </c>
      <c r="G3818" s="104" t="s">
        <v>478</v>
      </c>
      <c r="H3818" s="56">
        <v>2005</v>
      </c>
      <c r="I3818" s="57">
        <v>1460</v>
      </c>
      <c r="J3818" s="57">
        <v>1460</v>
      </c>
    </row>
    <row r="3819" spans="4:10" hidden="1" outlineLevel="1" x14ac:dyDescent="0.45">
      <c r="D3819" s="104" t="s">
        <v>139</v>
      </c>
      <c r="E3819" s="104" t="s">
        <v>146</v>
      </c>
      <c r="F3819" s="104" t="s">
        <v>149</v>
      </c>
      <c r="G3819" s="104" t="s">
        <v>478</v>
      </c>
      <c r="H3819" s="56">
        <v>2006</v>
      </c>
      <c r="I3819" s="57">
        <v>1829</v>
      </c>
      <c r="J3819" s="57">
        <v>1829</v>
      </c>
    </row>
    <row r="3820" spans="4:10" hidden="1" outlineLevel="1" x14ac:dyDescent="0.45">
      <c r="D3820" s="104" t="s">
        <v>139</v>
      </c>
      <c r="E3820" s="104" t="s">
        <v>146</v>
      </c>
      <c r="F3820" s="104" t="s">
        <v>149</v>
      </c>
      <c r="G3820" s="104" t="s">
        <v>478</v>
      </c>
      <c r="H3820" s="56">
        <v>2007</v>
      </c>
      <c r="I3820" s="57">
        <v>2726</v>
      </c>
      <c r="J3820" s="57">
        <v>2726</v>
      </c>
    </row>
    <row r="3821" spans="4:10" hidden="1" outlineLevel="1" x14ac:dyDescent="0.45">
      <c r="D3821" s="104" t="s">
        <v>139</v>
      </c>
      <c r="E3821" s="104" t="s">
        <v>146</v>
      </c>
      <c r="F3821" s="104" t="s">
        <v>149</v>
      </c>
      <c r="G3821" s="104" t="s">
        <v>478</v>
      </c>
      <c r="H3821" s="56">
        <v>2008</v>
      </c>
      <c r="I3821" s="57">
        <v>1813</v>
      </c>
      <c r="J3821" s="57">
        <v>1813</v>
      </c>
    </row>
    <row r="3822" spans="4:10" hidden="1" outlineLevel="1" x14ac:dyDescent="0.45">
      <c r="D3822" s="104" t="s">
        <v>139</v>
      </c>
      <c r="E3822" s="104" t="s">
        <v>146</v>
      </c>
      <c r="F3822" s="104" t="s">
        <v>149</v>
      </c>
      <c r="G3822" s="104" t="s">
        <v>478</v>
      </c>
      <c r="H3822" s="56">
        <v>2009</v>
      </c>
      <c r="I3822" s="57">
        <v>2102</v>
      </c>
      <c r="J3822" s="57">
        <v>2102</v>
      </c>
    </row>
    <row r="3823" spans="4:10" hidden="1" outlineLevel="1" x14ac:dyDescent="0.45">
      <c r="D3823" s="104" t="s">
        <v>139</v>
      </c>
      <c r="E3823" s="104" t="s">
        <v>146</v>
      </c>
      <c r="F3823" s="104" t="s">
        <v>149</v>
      </c>
      <c r="G3823" s="104" t="s">
        <v>478</v>
      </c>
      <c r="H3823" s="56">
        <v>2010</v>
      </c>
      <c r="I3823" s="57">
        <v>2048</v>
      </c>
      <c r="J3823" s="57">
        <v>2048</v>
      </c>
    </row>
    <row r="3824" spans="4:10" hidden="1" outlineLevel="1" x14ac:dyDescent="0.45">
      <c r="D3824" s="104" t="s">
        <v>139</v>
      </c>
      <c r="E3824" s="104" t="s">
        <v>146</v>
      </c>
      <c r="F3824" s="104" t="s">
        <v>149</v>
      </c>
      <c r="G3824" s="104" t="s">
        <v>478</v>
      </c>
      <c r="H3824" s="56">
        <v>2011</v>
      </c>
      <c r="I3824" s="57">
        <v>1641</v>
      </c>
      <c r="J3824" s="57">
        <v>1641</v>
      </c>
    </row>
    <row r="3825" spans="4:10" hidden="1" outlineLevel="1" x14ac:dyDescent="0.45">
      <c r="D3825" s="104" t="s">
        <v>139</v>
      </c>
      <c r="E3825" s="104" t="s">
        <v>146</v>
      </c>
      <c r="F3825" s="104" t="s">
        <v>149</v>
      </c>
      <c r="G3825" s="104" t="s">
        <v>478</v>
      </c>
      <c r="H3825" s="56">
        <v>2012</v>
      </c>
      <c r="I3825" s="57">
        <v>1593</v>
      </c>
      <c r="J3825" s="57">
        <v>1593</v>
      </c>
    </row>
    <row r="3826" spans="4:10" hidden="1" outlineLevel="1" x14ac:dyDescent="0.45">
      <c r="D3826" s="104" t="s">
        <v>139</v>
      </c>
      <c r="E3826" s="104" t="s">
        <v>146</v>
      </c>
      <c r="F3826" s="104" t="s">
        <v>149</v>
      </c>
      <c r="G3826" s="104" t="s">
        <v>478</v>
      </c>
      <c r="H3826" s="56">
        <v>2013</v>
      </c>
      <c r="I3826" s="57">
        <v>1460</v>
      </c>
      <c r="J3826" s="57">
        <v>1460</v>
      </c>
    </row>
    <row r="3827" spans="4:10" hidden="1" outlineLevel="1" x14ac:dyDescent="0.45">
      <c r="D3827" s="104" t="s">
        <v>139</v>
      </c>
      <c r="E3827" s="104" t="s">
        <v>146</v>
      </c>
      <c r="F3827" s="104" t="s">
        <v>149</v>
      </c>
      <c r="G3827" s="104" t="s">
        <v>478</v>
      </c>
      <c r="H3827" s="56">
        <v>2014</v>
      </c>
      <c r="I3827" s="57">
        <v>2748</v>
      </c>
      <c r="J3827" s="57">
        <v>2748</v>
      </c>
    </row>
    <row r="3828" spans="4:10" hidden="1" outlineLevel="1" x14ac:dyDescent="0.45">
      <c r="D3828" s="104" t="s">
        <v>139</v>
      </c>
      <c r="E3828" s="104" t="s">
        <v>146</v>
      </c>
      <c r="F3828" s="104" t="s">
        <v>149</v>
      </c>
      <c r="G3828" s="104" t="s">
        <v>478</v>
      </c>
      <c r="H3828" s="56">
        <v>2015</v>
      </c>
      <c r="I3828" s="57">
        <v>1575</v>
      </c>
      <c r="J3828" s="57">
        <v>1575</v>
      </c>
    </row>
    <row r="3829" spans="4:10" hidden="1" outlineLevel="1" x14ac:dyDescent="0.45">
      <c r="D3829" s="104" t="s">
        <v>139</v>
      </c>
      <c r="E3829" s="104" t="s">
        <v>146</v>
      </c>
      <c r="F3829" s="104" t="s">
        <v>149</v>
      </c>
      <c r="G3829" s="104" t="s">
        <v>478</v>
      </c>
      <c r="H3829" s="56">
        <v>2016</v>
      </c>
      <c r="I3829" s="57">
        <v>1121</v>
      </c>
      <c r="J3829" s="57">
        <v>1121</v>
      </c>
    </row>
    <row r="3830" spans="4:10" hidden="1" outlineLevel="1" x14ac:dyDescent="0.45">
      <c r="D3830" s="104" t="s">
        <v>150</v>
      </c>
      <c r="E3830" s="104" t="s">
        <v>140</v>
      </c>
      <c r="F3830" s="104" t="s">
        <v>141</v>
      </c>
      <c r="G3830" s="104" t="s">
        <v>474</v>
      </c>
      <c r="H3830" s="56">
        <v>1999</v>
      </c>
      <c r="I3830" s="59">
        <v>0</v>
      </c>
      <c r="J3830" s="59">
        <v>0</v>
      </c>
    </row>
    <row r="3831" spans="4:10" hidden="1" outlineLevel="1" x14ac:dyDescent="0.45">
      <c r="D3831" s="104" t="s">
        <v>150</v>
      </c>
      <c r="E3831" s="104" t="s">
        <v>140</v>
      </c>
      <c r="F3831" s="104" t="s">
        <v>141</v>
      </c>
      <c r="G3831" s="104" t="s">
        <v>474</v>
      </c>
      <c r="H3831" s="56">
        <v>2000</v>
      </c>
      <c r="I3831" s="59">
        <v>0</v>
      </c>
      <c r="J3831" s="59">
        <v>0</v>
      </c>
    </row>
    <row r="3832" spans="4:10" hidden="1" outlineLevel="1" x14ac:dyDescent="0.45">
      <c r="D3832" s="104" t="s">
        <v>150</v>
      </c>
      <c r="E3832" s="104" t="s">
        <v>140</v>
      </c>
      <c r="F3832" s="104" t="s">
        <v>141</v>
      </c>
      <c r="G3832" s="104" t="s">
        <v>474</v>
      </c>
      <c r="H3832" s="56">
        <v>2001</v>
      </c>
      <c r="I3832" s="59">
        <v>0</v>
      </c>
      <c r="J3832" s="59">
        <v>0</v>
      </c>
    </row>
    <row r="3833" spans="4:10" hidden="1" outlineLevel="1" x14ac:dyDescent="0.45">
      <c r="D3833" s="104" t="s">
        <v>150</v>
      </c>
      <c r="E3833" s="104" t="s">
        <v>140</v>
      </c>
      <c r="F3833" s="104" t="s">
        <v>141</v>
      </c>
      <c r="G3833" s="104" t="s">
        <v>474</v>
      </c>
      <c r="H3833" s="56">
        <v>2002</v>
      </c>
      <c r="I3833" s="59">
        <v>0</v>
      </c>
      <c r="J3833" s="59">
        <v>0</v>
      </c>
    </row>
    <row r="3834" spans="4:10" hidden="1" outlineLevel="1" x14ac:dyDescent="0.45">
      <c r="D3834" s="104" t="s">
        <v>150</v>
      </c>
      <c r="E3834" s="104" t="s">
        <v>140</v>
      </c>
      <c r="F3834" s="104" t="s">
        <v>141</v>
      </c>
      <c r="G3834" s="104" t="s">
        <v>474</v>
      </c>
      <c r="H3834" s="56">
        <v>2003</v>
      </c>
      <c r="I3834" s="59">
        <v>0</v>
      </c>
      <c r="J3834" s="59">
        <v>0</v>
      </c>
    </row>
    <row r="3835" spans="4:10" hidden="1" outlineLevel="1" x14ac:dyDescent="0.45">
      <c r="D3835" s="104" t="s">
        <v>150</v>
      </c>
      <c r="E3835" s="104" t="s">
        <v>140</v>
      </c>
      <c r="F3835" s="104" t="s">
        <v>141</v>
      </c>
      <c r="G3835" s="104" t="s">
        <v>474</v>
      </c>
      <c r="H3835" s="56">
        <v>2004</v>
      </c>
      <c r="I3835" s="57">
        <v>114282</v>
      </c>
      <c r="J3835" s="57">
        <v>114282</v>
      </c>
    </row>
    <row r="3836" spans="4:10" hidden="1" outlineLevel="1" x14ac:dyDescent="0.45">
      <c r="D3836" s="104" t="s">
        <v>150</v>
      </c>
      <c r="E3836" s="104" t="s">
        <v>140</v>
      </c>
      <c r="F3836" s="104" t="s">
        <v>141</v>
      </c>
      <c r="G3836" s="104" t="s">
        <v>474</v>
      </c>
      <c r="H3836" s="56">
        <v>2005</v>
      </c>
      <c r="I3836" s="57">
        <v>147824</v>
      </c>
      <c r="J3836" s="57">
        <v>147824</v>
      </c>
    </row>
    <row r="3837" spans="4:10" hidden="1" outlineLevel="1" x14ac:dyDescent="0.45">
      <c r="D3837" s="104" t="s">
        <v>150</v>
      </c>
      <c r="E3837" s="104" t="s">
        <v>140</v>
      </c>
      <c r="F3837" s="104" t="s">
        <v>141</v>
      </c>
      <c r="G3837" s="104" t="s">
        <v>474</v>
      </c>
      <c r="H3837" s="56">
        <v>2006</v>
      </c>
      <c r="I3837" s="57">
        <v>149116</v>
      </c>
      <c r="J3837" s="57">
        <v>149116</v>
      </c>
    </row>
    <row r="3838" spans="4:10" hidden="1" outlineLevel="1" x14ac:dyDescent="0.45">
      <c r="D3838" s="104" t="s">
        <v>150</v>
      </c>
      <c r="E3838" s="104" t="s">
        <v>140</v>
      </c>
      <c r="F3838" s="104" t="s">
        <v>141</v>
      </c>
      <c r="G3838" s="104" t="s">
        <v>474</v>
      </c>
      <c r="H3838" s="56">
        <v>2007</v>
      </c>
      <c r="I3838" s="57">
        <v>148830</v>
      </c>
      <c r="J3838" s="57">
        <v>148830</v>
      </c>
    </row>
    <row r="3839" spans="4:10" hidden="1" outlineLevel="1" x14ac:dyDescent="0.45">
      <c r="D3839" s="104" t="s">
        <v>150</v>
      </c>
      <c r="E3839" s="104" t="s">
        <v>140</v>
      </c>
      <c r="F3839" s="104" t="s">
        <v>141</v>
      </c>
      <c r="G3839" s="104" t="s">
        <v>474</v>
      </c>
      <c r="H3839" s="56">
        <v>2008</v>
      </c>
      <c r="I3839" s="57">
        <v>156400</v>
      </c>
      <c r="J3839" s="57">
        <v>156400</v>
      </c>
    </row>
    <row r="3840" spans="4:10" hidden="1" outlineLevel="1" x14ac:dyDescent="0.45">
      <c r="D3840" s="104" t="s">
        <v>150</v>
      </c>
      <c r="E3840" s="104" t="s">
        <v>140</v>
      </c>
      <c r="F3840" s="104" t="s">
        <v>141</v>
      </c>
      <c r="G3840" s="104" t="s">
        <v>474</v>
      </c>
      <c r="H3840" s="56">
        <v>2009</v>
      </c>
      <c r="I3840" s="57">
        <v>207415</v>
      </c>
      <c r="J3840" s="57">
        <v>207415</v>
      </c>
    </row>
    <row r="3841" spans="4:10" hidden="1" outlineLevel="1" x14ac:dyDescent="0.45">
      <c r="D3841" s="104" t="s">
        <v>150</v>
      </c>
      <c r="E3841" s="104" t="s">
        <v>140</v>
      </c>
      <c r="F3841" s="104" t="s">
        <v>141</v>
      </c>
      <c r="G3841" s="104" t="s">
        <v>474</v>
      </c>
      <c r="H3841" s="56">
        <v>2010</v>
      </c>
      <c r="I3841" s="57">
        <v>209927</v>
      </c>
      <c r="J3841" s="57">
        <v>209927</v>
      </c>
    </row>
    <row r="3842" spans="4:10" hidden="1" outlineLevel="1" x14ac:dyDescent="0.45">
      <c r="D3842" s="104" t="s">
        <v>150</v>
      </c>
      <c r="E3842" s="104" t="s">
        <v>140</v>
      </c>
      <c r="F3842" s="104" t="s">
        <v>141</v>
      </c>
      <c r="G3842" s="104" t="s">
        <v>474</v>
      </c>
      <c r="H3842" s="56">
        <v>2011</v>
      </c>
      <c r="I3842" s="57">
        <v>253167</v>
      </c>
      <c r="J3842" s="57">
        <v>253167</v>
      </c>
    </row>
    <row r="3843" spans="4:10" hidden="1" outlineLevel="1" x14ac:dyDescent="0.45">
      <c r="D3843" s="104" t="s">
        <v>150</v>
      </c>
      <c r="E3843" s="104" t="s">
        <v>140</v>
      </c>
      <c r="F3843" s="104" t="s">
        <v>141</v>
      </c>
      <c r="G3843" s="104" t="s">
        <v>474</v>
      </c>
      <c r="H3843" s="56">
        <v>2012</v>
      </c>
      <c r="I3843" s="57">
        <v>285183</v>
      </c>
      <c r="J3843" s="57">
        <v>285183</v>
      </c>
    </row>
    <row r="3844" spans="4:10" hidden="1" outlineLevel="1" x14ac:dyDescent="0.45">
      <c r="D3844" s="104" t="s">
        <v>150</v>
      </c>
      <c r="E3844" s="104" t="s">
        <v>140</v>
      </c>
      <c r="F3844" s="104" t="s">
        <v>141</v>
      </c>
      <c r="G3844" s="104" t="s">
        <v>474</v>
      </c>
      <c r="H3844" s="56">
        <v>2013</v>
      </c>
      <c r="I3844" s="57">
        <v>285414</v>
      </c>
      <c r="J3844" s="57">
        <v>285414</v>
      </c>
    </row>
    <row r="3845" spans="4:10" hidden="1" outlineLevel="1" x14ac:dyDescent="0.45">
      <c r="D3845" s="104" t="s">
        <v>150</v>
      </c>
      <c r="E3845" s="104" t="s">
        <v>140</v>
      </c>
      <c r="F3845" s="104" t="s">
        <v>141</v>
      </c>
      <c r="G3845" s="104" t="s">
        <v>474</v>
      </c>
      <c r="H3845" s="56">
        <v>2014</v>
      </c>
      <c r="I3845" s="57">
        <v>282717</v>
      </c>
      <c r="J3845" s="57">
        <v>282717</v>
      </c>
    </row>
    <row r="3846" spans="4:10" hidden="1" outlineLevel="1" x14ac:dyDescent="0.45">
      <c r="D3846" s="104" t="s">
        <v>150</v>
      </c>
      <c r="E3846" s="104" t="s">
        <v>140</v>
      </c>
      <c r="F3846" s="104" t="s">
        <v>141</v>
      </c>
      <c r="G3846" s="104" t="s">
        <v>474</v>
      </c>
      <c r="H3846" s="56">
        <v>2015</v>
      </c>
      <c r="I3846" s="57">
        <v>273790</v>
      </c>
      <c r="J3846" s="57">
        <v>273790</v>
      </c>
    </row>
    <row r="3847" spans="4:10" hidden="1" outlineLevel="1" x14ac:dyDescent="0.45">
      <c r="D3847" s="104" t="s">
        <v>150</v>
      </c>
      <c r="E3847" s="104" t="s">
        <v>140</v>
      </c>
      <c r="F3847" s="104" t="s">
        <v>141</v>
      </c>
      <c r="G3847" s="104" t="s">
        <v>474</v>
      </c>
      <c r="H3847" s="56">
        <v>2016</v>
      </c>
      <c r="I3847" s="57">
        <v>72250</v>
      </c>
      <c r="J3847" s="57">
        <v>72250</v>
      </c>
    </row>
    <row r="3848" spans="4:10" hidden="1" outlineLevel="1" x14ac:dyDescent="0.45">
      <c r="D3848" s="104" t="s">
        <v>150</v>
      </c>
      <c r="E3848" s="104" t="s">
        <v>140</v>
      </c>
      <c r="F3848" s="104" t="s">
        <v>141</v>
      </c>
      <c r="G3848" s="104" t="s">
        <v>475</v>
      </c>
      <c r="H3848" s="56">
        <v>1991</v>
      </c>
      <c r="I3848" s="57">
        <v>208180</v>
      </c>
      <c r="J3848" s="57">
        <v>208180</v>
      </c>
    </row>
    <row r="3849" spans="4:10" hidden="1" outlineLevel="1" x14ac:dyDescent="0.45">
      <c r="D3849" s="104" t="s">
        <v>150</v>
      </c>
      <c r="E3849" s="104" t="s">
        <v>140</v>
      </c>
      <c r="F3849" s="104" t="s">
        <v>141</v>
      </c>
      <c r="G3849" s="104" t="s">
        <v>475</v>
      </c>
      <c r="H3849" s="56">
        <v>1992</v>
      </c>
      <c r="I3849" s="57">
        <v>248767</v>
      </c>
      <c r="J3849" s="57">
        <v>248767</v>
      </c>
    </row>
    <row r="3850" spans="4:10" hidden="1" outlineLevel="1" x14ac:dyDescent="0.45">
      <c r="D3850" s="104" t="s">
        <v>150</v>
      </c>
      <c r="E3850" s="104" t="s">
        <v>140</v>
      </c>
      <c r="F3850" s="104" t="s">
        <v>141</v>
      </c>
      <c r="G3850" s="104" t="s">
        <v>475</v>
      </c>
      <c r="H3850" s="56">
        <v>1993</v>
      </c>
      <c r="I3850" s="57">
        <v>306714</v>
      </c>
      <c r="J3850" s="57">
        <v>306714</v>
      </c>
    </row>
    <row r="3851" spans="4:10" hidden="1" outlineLevel="1" x14ac:dyDescent="0.45">
      <c r="D3851" s="104" t="s">
        <v>150</v>
      </c>
      <c r="E3851" s="104" t="s">
        <v>140</v>
      </c>
      <c r="F3851" s="104" t="s">
        <v>141</v>
      </c>
      <c r="G3851" s="104" t="s">
        <v>475</v>
      </c>
      <c r="H3851" s="56">
        <v>1994</v>
      </c>
      <c r="I3851" s="57">
        <v>324903</v>
      </c>
      <c r="J3851" s="57">
        <v>324903</v>
      </c>
    </row>
    <row r="3852" spans="4:10" hidden="1" outlineLevel="1" x14ac:dyDescent="0.45">
      <c r="D3852" s="104" t="s">
        <v>150</v>
      </c>
      <c r="E3852" s="104" t="s">
        <v>140</v>
      </c>
      <c r="F3852" s="104" t="s">
        <v>141</v>
      </c>
      <c r="G3852" s="104" t="s">
        <v>475</v>
      </c>
      <c r="H3852" s="56">
        <v>1995</v>
      </c>
      <c r="I3852" s="57">
        <v>296350</v>
      </c>
      <c r="J3852" s="57">
        <v>296350</v>
      </c>
    </row>
    <row r="3853" spans="4:10" hidden="1" outlineLevel="1" x14ac:dyDescent="0.45">
      <c r="D3853" s="104" t="s">
        <v>150</v>
      </c>
      <c r="E3853" s="104" t="s">
        <v>140</v>
      </c>
      <c r="F3853" s="104" t="s">
        <v>141</v>
      </c>
      <c r="G3853" s="104" t="s">
        <v>475</v>
      </c>
      <c r="H3853" s="56">
        <v>1996</v>
      </c>
      <c r="I3853" s="57">
        <v>243069</v>
      </c>
      <c r="J3853" s="57">
        <v>243069</v>
      </c>
    </row>
    <row r="3854" spans="4:10" hidden="1" outlineLevel="1" x14ac:dyDescent="0.45">
      <c r="D3854" s="104" t="s">
        <v>150</v>
      </c>
      <c r="E3854" s="104" t="s">
        <v>140</v>
      </c>
      <c r="F3854" s="104" t="s">
        <v>141</v>
      </c>
      <c r="G3854" s="104" t="s">
        <v>475</v>
      </c>
      <c r="H3854" s="56">
        <v>1997</v>
      </c>
      <c r="I3854" s="57">
        <v>183598</v>
      </c>
      <c r="J3854" s="57">
        <v>183598</v>
      </c>
    </row>
    <row r="3855" spans="4:10" hidden="1" outlineLevel="1" x14ac:dyDescent="0.45">
      <c r="D3855" s="104" t="s">
        <v>150</v>
      </c>
      <c r="E3855" s="104" t="s">
        <v>140</v>
      </c>
      <c r="F3855" s="104" t="s">
        <v>141</v>
      </c>
      <c r="G3855" s="104" t="s">
        <v>475</v>
      </c>
      <c r="H3855" s="56">
        <v>1998</v>
      </c>
      <c r="I3855" s="57">
        <v>65567</v>
      </c>
      <c r="J3855" s="57">
        <v>65567</v>
      </c>
    </row>
    <row r="3856" spans="4:10" hidden="1" outlineLevel="1" x14ac:dyDescent="0.45">
      <c r="D3856" s="104" t="s">
        <v>150</v>
      </c>
      <c r="E3856" s="104" t="s">
        <v>140</v>
      </c>
      <c r="F3856" s="104" t="s">
        <v>141</v>
      </c>
      <c r="G3856" s="104" t="s">
        <v>475</v>
      </c>
      <c r="H3856" s="56">
        <v>1999</v>
      </c>
      <c r="I3856" s="57">
        <v>121171</v>
      </c>
      <c r="J3856" s="57">
        <v>121171</v>
      </c>
    </row>
    <row r="3857" spans="4:10" hidden="1" outlineLevel="1" x14ac:dyDescent="0.45">
      <c r="D3857" s="104" t="s">
        <v>150</v>
      </c>
      <c r="E3857" s="104" t="s">
        <v>140</v>
      </c>
      <c r="F3857" s="104" t="s">
        <v>141</v>
      </c>
      <c r="G3857" s="104" t="s">
        <v>475</v>
      </c>
      <c r="H3857" s="56">
        <v>2000</v>
      </c>
      <c r="I3857" s="57">
        <v>141270</v>
      </c>
      <c r="J3857" s="57">
        <v>141270</v>
      </c>
    </row>
    <row r="3858" spans="4:10" hidden="1" outlineLevel="1" x14ac:dyDescent="0.45">
      <c r="D3858" s="104" t="s">
        <v>150</v>
      </c>
      <c r="E3858" s="104" t="s">
        <v>140</v>
      </c>
      <c r="F3858" s="104" t="s">
        <v>141</v>
      </c>
      <c r="G3858" s="104" t="s">
        <v>475</v>
      </c>
      <c r="H3858" s="56">
        <v>2001</v>
      </c>
      <c r="I3858" s="57">
        <v>179705</v>
      </c>
      <c r="J3858" s="57">
        <v>179705</v>
      </c>
    </row>
    <row r="3859" spans="4:10" hidden="1" outlineLevel="1" x14ac:dyDescent="0.45">
      <c r="D3859" s="104" t="s">
        <v>150</v>
      </c>
      <c r="E3859" s="104" t="s">
        <v>140</v>
      </c>
      <c r="F3859" s="104" t="s">
        <v>141</v>
      </c>
      <c r="G3859" s="104" t="s">
        <v>475</v>
      </c>
      <c r="H3859" s="56">
        <v>2002</v>
      </c>
      <c r="I3859" s="57">
        <v>157327</v>
      </c>
      <c r="J3859" s="57">
        <v>157327</v>
      </c>
    </row>
    <row r="3860" spans="4:10" hidden="1" outlineLevel="1" x14ac:dyDescent="0.45">
      <c r="D3860" s="104" t="s">
        <v>150</v>
      </c>
      <c r="E3860" s="104" t="s">
        <v>140</v>
      </c>
      <c r="F3860" s="104" t="s">
        <v>141</v>
      </c>
      <c r="G3860" s="104" t="s">
        <v>475</v>
      </c>
      <c r="H3860" s="56">
        <v>2003</v>
      </c>
      <c r="I3860" s="57">
        <v>157151</v>
      </c>
      <c r="J3860" s="57">
        <v>157151</v>
      </c>
    </row>
    <row r="3861" spans="4:10" hidden="1" outlineLevel="1" x14ac:dyDescent="0.45">
      <c r="D3861" s="104" t="s">
        <v>150</v>
      </c>
      <c r="E3861" s="104" t="s">
        <v>140</v>
      </c>
      <c r="F3861" s="104" t="s">
        <v>141</v>
      </c>
      <c r="G3861" s="104" t="s">
        <v>475</v>
      </c>
      <c r="H3861" s="56">
        <v>2004</v>
      </c>
      <c r="I3861" s="57">
        <v>229682</v>
      </c>
      <c r="J3861" s="57">
        <v>229682</v>
      </c>
    </row>
    <row r="3862" spans="4:10" hidden="1" outlineLevel="1" x14ac:dyDescent="0.45">
      <c r="D3862" s="104" t="s">
        <v>150</v>
      </c>
      <c r="E3862" s="104" t="s">
        <v>140</v>
      </c>
      <c r="F3862" s="104" t="s">
        <v>141</v>
      </c>
      <c r="G3862" s="104" t="s">
        <v>475</v>
      </c>
      <c r="H3862" s="56">
        <v>2005</v>
      </c>
      <c r="I3862" s="57">
        <v>258977</v>
      </c>
      <c r="J3862" s="57">
        <v>258977</v>
      </c>
    </row>
    <row r="3863" spans="4:10" hidden="1" outlineLevel="1" x14ac:dyDescent="0.45">
      <c r="D3863" s="104" t="s">
        <v>150</v>
      </c>
      <c r="E3863" s="104" t="s">
        <v>140</v>
      </c>
      <c r="F3863" s="104" t="s">
        <v>141</v>
      </c>
      <c r="G3863" s="104" t="s">
        <v>475</v>
      </c>
      <c r="H3863" s="56">
        <v>2006</v>
      </c>
      <c r="I3863" s="57">
        <v>272774</v>
      </c>
      <c r="J3863" s="57">
        <v>272774</v>
      </c>
    </row>
    <row r="3864" spans="4:10" hidden="1" outlineLevel="1" x14ac:dyDescent="0.45">
      <c r="D3864" s="104" t="s">
        <v>150</v>
      </c>
      <c r="E3864" s="104" t="s">
        <v>140</v>
      </c>
      <c r="F3864" s="104" t="s">
        <v>141</v>
      </c>
      <c r="G3864" s="104" t="s">
        <v>475</v>
      </c>
      <c r="H3864" s="56">
        <v>2007</v>
      </c>
      <c r="I3864" s="57">
        <v>295636</v>
      </c>
      <c r="J3864" s="57">
        <v>295636</v>
      </c>
    </row>
    <row r="3865" spans="4:10" hidden="1" outlineLevel="1" x14ac:dyDescent="0.45">
      <c r="D3865" s="104" t="s">
        <v>150</v>
      </c>
      <c r="E3865" s="104" t="s">
        <v>140</v>
      </c>
      <c r="F3865" s="104" t="s">
        <v>141</v>
      </c>
      <c r="G3865" s="104" t="s">
        <v>475</v>
      </c>
      <c r="H3865" s="56">
        <v>2008</v>
      </c>
      <c r="I3865" s="57">
        <v>273540</v>
      </c>
      <c r="J3865" s="57">
        <v>273540</v>
      </c>
    </row>
    <row r="3866" spans="4:10" hidden="1" outlineLevel="1" x14ac:dyDescent="0.45">
      <c r="D3866" s="104" t="s">
        <v>150</v>
      </c>
      <c r="E3866" s="104" t="s">
        <v>140</v>
      </c>
      <c r="F3866" s="104" t="s">
        <v>141</v>
      </c>
      <c r="G3866" s="104" t="s">
        <v>475</v>
      </c>
      <c r="H3866" s="56">
        <v>2009</v>
      </c>
      <c r="I3866" s="57">
        <v>378590</v>
      </c>
      <c r="J3866" s="57">
        <v>378590</v>
      </c>
    </row>
    <row r="3867" spans="4:10" hidden="1" outlineLevel="1" x14ac:dyDescent="0.45">
      <c r="D3867" s="104" t="s">
        <v>150</v>
      </c>
      <c r="E3867" s="104" t="s">
        <v>140</v>
      </c>
      <c r="F3867" s="104" t="s">
        <v>141</v>
      </c>
      <c r="G3867" s="104" t="s">
        <v>475</v>
      </c>
      <c r="H3867" s="56">
        <v>2010</v>
      </c>
      <c r="I3867" s="57">
        <v>448645</v>
      </c>
      <c r="J3867" s="57">
        <v>448645</v>
      </c>
    </row>
    <row r="3868" spans="4:10" hidden="1" outlineLevel="1" x14ac:dyDescent="0.45">
      <c r="D3868" s="104" t="s">
        <v>150</v>
      </c>
      <c r="E3868" s="104" t="s">
        <v>140</v>
      </c>
      <c r="F3868" s="104" t="s">
        <v>141</v>
      </c>
      <c r="G3868" s="104" t="s">
        <v>475</v>
      </c>
      <c r="H3868" s="56">
        <v>2011</v>
      </c>
      <c r="I3868" s="57">
        <v>428275</v>
      </c>
      <c r="J3868" s="57">
        <v>428275</v>
      </c>
    </row>
    <row r="3869" spans="4:10" hidden="1" outlineLevel="1" x14ac:dyDescent="0.45">
      <c r="D3869" s="104" t="s">
        <v>150</v>
      </c>
      <c r="E3869" s="104" t="s">
        <v>140</v>
      </c>
      <c r="F3869" s="104" t="s">
        <v>141</v>
      </c>
      <c r="G3869" s="104" t="s">
        <v>475</v>
      </c>
      <c r="H3869" s="56">
        <v>2012</v>
      </c>
      <c r="I3869" s="57">
        <v>479065</v>
      </c>
      <c r="J3869" s="57">
        <v>479065</v>
      </c>
    </row>
    <row r="3870" spans="4:10" hidden="1" outlineLevel="1" x14ac:dyDescent="0.45">
      <c r="D3870" s="104" t="s">
        <v>150</v>
      </c>
      <c r="E3870" s="104" t="s">
        <v>140</v>
      </c>
      <c r="F3870" s="104" t="s">
        <v>141</v>
      </c>
      <c r="G3870" s="104" t="s">
        <v>475</v>
      </c>
      <c r="H3870" s="56">
        <v>2013</v>
      </c>
      <c r="I3870" s="57">
        <v>479086</v>
      </c>
      <c r="J3870" s="57">
        <v>479086</v>
      </c>
    </row>
    <row r="3871" spans="4:10" hidden="1" outlineLevel="1" x14ac:dyDescent="0.45">
      <c r="D3871" s="104" t="s">
        <v>150</v>
      </c>
      <c r="E3871" s="104" t="s">
        <v>140</v>
      </c>
      <c r="F3871" s="104" t="s">
        <v>141</v>
      </c>
      <c r="G3871" s="104" t="s">
        <v>475</v>
      </c>
      <c r="H3871" s="56">
        <v>2014</v>
      </c>
      <c r="I3871" s="57">
        <v>484652</v>
      </c>
      <c r="J3871" s="57">
        <v>484652</v>
      </c>
    </row>
    <row r="3872" spans="4:10" hidden="1" outlineLevel="1" x14ac:dyDescent="0.45">
      <c r="D3872" s="104" t="s">
        <v>150</v>
      </c>
      <c r="E3872" s="104" t="s">
        <v>140</v>
      </c>
      <c r="F3872" s="104" t="s">
        <v>141</v>
      </c>
      <c r="G3872" s="104" t="s">
        <v>475</v>
      </c>
      <c r="H3872" s="56">
        <v>2015</v>
      </c>
      <c r="I3872" s="57">
        <v>450041</v>
      </c>
      <c r="J3872" s="57">
        <v>450041</v>
      </c>
    </row>
    <row r="3873" spans="4:10" hidden="1" outlineLevel="1" x14ac:dyDescent="0.45">
      <c r="D3873" s="104" t="s">
        <v>150</v>
      </c>
      <c r="E3873" s="104" t="s">
        <v>140</v>
      </c>
      <c r="F3873" s="104" t="s">
        <v>141</v>
      </c>
      <c r="G3873" s="104" t="s">
        <v>475</v>
      </c>
      <c r="H3873" s="56">
        <v>2016</v>
      </c>
      <c r="I3873" s="57">
        <v>138112</v>
      </c>
      <c r="J3873" s="57">
        <v>138112</v>
      </c>
    </row>
    <row r="3874" spans="4:10" hidden="1" outlineLevel="1" x14ac:dyDescent="0.45">
      <c r="D3874" s="104" t="s">
        <v>150</v>
      </c>
      <c r="E3874" s="104" t="s">
        <v>140</v>
      </c>
      <c r="F3874" s="104" t="s">
        <v>141</v>
      </c>
      <c r="G3874" s="104" t="s">
        <v>476</v>
      </c>
      <c r="H3874" s="56">
        <v>1991</v>
      </c>
      <c r="I3874" s="57">
        <v>34208</v>
      </c>
      <c r="J3874" s="57">
        <v>34208</v>
      </c>
    </row>
    <row r="3875" spans="4:10" hidden="1" outlineLevel="1" x14ac:dyDescent="0.45">
      <c r="D3875" s="104" t="s">
        <v>150</v>
      </c>
      <c r="E3875" s="104" t="s">
        <v>140</v>
      </c>
      <c r="F3875" s="104" t="s">
        <v>141</v>
      </c>
      <c r="G3875" s="104" t="s">
        <v>476</v>
      </c>
      <c r="H3875" s="56">
        <v>1992</v>
      </c>
      <c r="I3875" s="57">
        <v>34110</v>
      </c>
      <c r="J3875" s="57">
        <v>34110</v>
      </c>
    </row>
    <row r="3876" spans="4:10" hidden="1" outlineLevel="1" x14ac:dyDescent="0.45">
      <c r="D3876" s="104" t="s">
        <v>150</v>
      </c>
      <c r="E3876" s="104" t="s">
        <v>140</v>
      </c>
      <c r="F3876" s="104" t="s">
        <v>141</v>
      </c>
      <c r="G3876" s="104" t="s">
        <v>476</v>
      </c>
      <c r="H3876" s="56">
        <v>1993</v>
      </c>
      <c r="I3876" s="57">
        <v>28171</v>
      </c>
      <c r="J3876" s="57">
        <v>28171</v>
      </c>
    </row>
    <row r="3877" spans="4:10" hidden="1" outlineLevel="1" x14ac:dyDescent="0.45">
      <c r="D3877" s="104" t="s">
        <v>150</v>
      </c>
      <c r="E3877" s="104" t="s">
        <v>140</v>
      </c>
      <c r="F3877" s="104" t="s">
        <v>141</v>
      </c>
      <c r="G3877" s="104" t="s">
        <v>476</v>
      </c>
      <c r="H3877" s="56">
        <v>1994</v>
      </c>
      <c r="I3877" s="57">
        <v>41407</v>
      </c>
      <c r="J3877" s="57">
        <v>41407</v>
      </c>
    </row>
    <row r="3878" spans="4:10" hidden="1" outlineLevel="1" x14ac:dyDescent="0.45">
      <c r="D3878" s="104" t="s">
        <v>150</v>
      </c>
      <c r="E3878" s="104" t="s">
        <v>140</v>
      </c>
      <c r="F3878" s="104" t="s">
        <v>141</v>
      </c>
      <c r="G3878" s="104" t="s">
        <v>476</v>
      </c>
      <c r="H3878" s="56">
        <v>1995</v>
      </c>
      <c r="I3878" s="57">
        <v>117513</v>
      </c>
      <c r="J3878" s="57">
        <v>117513</v>
      </c>
    </row>
    <row r="3879" spans="4:10" hidden="1" outlineLevel="1" x14ac:dyDescent="0.45">
      <c r="D3879" s="104" t="s">
        <v>150</v>
      </c>
      <c r="E3879" s="104" t="s">
        <v>140</v>
      </c>
      <c r="F3879" s="104" t="s">
        <v>141</v>
      </c>
      <c r="G3879" s="104" t="s">
        <v>476</v>
      </c>
      <c r="H3879" s="56">
        <v>1996</v>
      </c>
      <c r="I3879" s="57">
        <v>222679</v>
      </c>
      <c r="J3879" s="57">
        <v>222679</v>
      </c>
    </row>
    <row r="3880" spans="4:10" hidden="1" outlineLevel="1" x14ac:dyDescent="0.45">
      <c r="D3880" s="104" t="s">
        <v>150</v>
      </c>
      <c r="E3880" s="104" t="s">
        <v>140</v>
      </c>
      <c r="F3880" s="104" t="s">
        <v>141</v>
      </c>
      <c r="G3880" s="104" t="s">
        <v>476</v>
      </c>
      <c r="H3880" s="56">
        <v>1997</v>
      </c>
      <c r="I3880" s="57">
        <v>208305</v>
      </c>
      <c r="J3880" s="57">
        <v>208305</v>
      </c>
    </row>
    <row r="3881" spans="4:10" hidden="1" outlineLevel="1" x14ac:dyDescent="0.45">
      <c r="D3881" s="104" t="s">
        <v>150</v>
      </c>
      <c r="E3881" s="104" t="s">
        <v>140</v>
      </c>
      <c r="F3881" s="104" t="s">
        <v>141</v>
      </c>
      <c r="G3881" s="104" t="s">
        <v>476</v>
      </c>
      <c r="H3881" s="56">
        <v>1998</v>
      </c>
      <c r="I3881" s="57">
        <v>128697</v>
      </c>
      <c r="J3881" s="57">
        <v>128697</v>
      </c>
    </row>
    <row r="3882" spans="4:10" hidden="1" outlineLevel="1" x14ac:dyDescent="0.45">
      <c r="D3882" s="104" t="s">
        <v>150</v>
      </c>
      <c r="E3882" s="104" t="s">
        <v>140</v>
      </c>
      <c r="F3882" s="104" t="s">
        <v>141</v>
      </c>
      <c r="G3882" s="104" t="s">
        <v>476</v>
      </c>
      <c r="H3882" s="56">
        <v>1999</v>
      </c>
      <c r="I3882" s="57">
        <v>175887</v>
      </c>
      <c r="J3882" s="57">
        <v>175887</v>
      </c>
    </row>
    <row r="3883" spans="4:10" hidden="1" outlineLevel="1" x14ac:dyDescent="0.45">
      <c r="D3883" s="104" t="s">
        <v>150</v>
      </c>
      <c r="E3883" s="104" t="s">
        <v>140</v>
      </c>
      <c r="F3883" s="104" t="s">
        <v>141</v>
      </c>
      <c r="G3883" s="104" t="s">
        <v>476</v>
      </c>
      <c r="H3883" s="56">
        <v>2000</v>
      </c>
      <c r="I3883" s="57">
        <v>175279</v>
      </c>
      <c r="J3883" s="57">
        <v>175279</v>
      </c>
    </row>
    <row r="3884" spans="4:10" hidden="1" outlineLevel="1" x14ac:dyDescent="0.45">
      <c r="D3884" s="104" t="s">
        <v>150</v>
      </c>
      <c r="E3884" s="104" t="s">
        <v>140</v>
      </c>
      <c r="F3884" s="104" t="s">
        <v>141</v>
      </c>
      <c r="G3884" s="104" t="s">
        <v>476</v>
      </c>
      <c r="H3884" s="56">
        <v>2001</v>
      </c>
      <c r="I3884" s="57">
        <v>163719</v>
      </c>
      <c r="J3884" s="57">
        <v>163719</v>
      </c>
    </row>
    <row r="3885" spans="4:10" hidden="1" outlineLevel="1" x14ac:dyDescent="0.45">
      <c r="D3885" s="104" t="s">
        <v>150</v>
      </c>
      <c r="E3885" s="104" t="s">
        <v>140</v>
      </c>
      <c r="F3885" s="104" t="s">
        <v>141</v>
      </c>
      <c r="G3885" s="104" t="s">
        <v>476</v>
      </c>
      <c r="H3885" s="56">
        <v>2002</v>
      </c>
      <c r="I3885" s="57">
        <v>130326</v>
      </c>
      <c r="J3885" s="57">
        <v>130326</v>
      </c>
    </row>
    <row r="3886" spans="4:10" hidden="1" outlineLevel="1" x14ac:dyDescent="0.45">
      <c r="D3886" s="104" t="s">
        <v>150</v>
      </c>
      <c r="E3886" s="104" t="s">
        <v>140</v>
      </c>
      <c r="F3886" s="104" t="s">
        <v>141</v>
      </c>
      <c r="G3886" s="104" t="s">
        <v>476</v>
      </c>
      <c r="H3886" s="56">
        <v>2003</v>
      </c>
      <c r="I3886" s="57">
        <v>93558</v>
      </c>
      <c r="J3886" s="57">
        <v>93558</v>
      </c>
    </row>
    <row r="3887" spans="4:10" hidden="1" outlineLevel="1" x14ac:dyDescent="0.45">
      <c r="D3887" s="104" t="s">
        <v>150</v>
      </c>
      <c r="E3887" s="104" t="s">
        <v>140</v>
      </c>
      <c r="F3887" s="104" t="s">
        <v>141</v>
      </c>
      <c r="G3887" s="104" t="s">
        <v>476</v>
      </c>
      <c r="H3887" s="56">
        <v>2004</v>
      </c>
      <c r="I3887" s="57">
        <v>28739</v>
      </c>
      <c r="J3887" s="57">
        <v>28739</v>
      </c>
    </row>
    <row r="3888" spans="4:10" hidden="1" outlineLevel="1" x14ac:dyDescent="0.45">
      <c r="D3888" s="104" t="s">
        <v>150</v>
      </c>
      <c r="E3888" s="104" t="s">
        <v>140</v>
      </c>
      <c r="F3888" s="104" t="s">
        <v>141</v>
      </c>
      <c r="G3888" s="104" t="s">
        <v>476</v>
      </c>
      <c r="H3888" s="56">
        <v>2005</v>
      </c>
      <c r="I3888" s="57">
        <v>40839</v>
      </c>
      <c r="J3888" s="57">
        <v>40839</v>
      </c>
    </row>
    <row r="3889" spans="4:10" hidden="1" outlineLevel="1" x14ac:dyDescent="0.45">
      <c r="D3889" s="104" t="s">
        <v>150</v>
      </c>
      <c r="E3889" s="104" t="s">
        <v>140</v>
      </c>
      <c r="F3889" s="104" t="s">
        <v>141</v>
      </c>
      <c r="G3889" s="104" t="s">
        <v>476</v>
      </c>
      <c r="H3889" s="56">
        <v>2006</v>
      </c>
      <c r="I3889" s="57">
        <v>96403</v>
      </c>
      <c r="J3889" s="57">
        <v>96403</v>
      </c>
    </row>
    <row r="3890" spans="4:10" hidden="1" outlineLevel="1" x14ac:dyDescent="0.45">
      <c r="D3890" s="104" t="s">
        <v>150</v>
      </c>
      <c r="E3890" s="104" t="s">
        <v>140</v>
      </c>
      <c r="F3890" s="104" t="s">
        <v>141</v>
      </c>
      <c r="G3890" s="104" t="s">
        <v>476</v>
      </c>
      <c r="H3890" s="56">
        <v>2007</v>
      </c>
      <c r="I3890" s="57">
        <v>98525</v>
      </c>
      <c r="J3890" s="57">
        <v>98525</v>
      </c>
    </row>
    <row r="3891" spans="4:10" hidden="1" outlineLevel="1" x14ac:dyDescent="0.45">
      <c r="D3891" s="104" t="s">
        <v>150</v>
      </c>
      <c r="E3891" s="104" t="s">
        <v>140</v>
      </c>
      <c r="F3891" s="104" t="s">
        <v>141</v>
      </c>
      <c r="G3891" s="104" t="s">
        <v>476</v>
      </c>
      <c r="H3891" s="56">
        <v>2008</v>
      </c>
      <c r="I3891" s="57">
        <v>119770</v>
      </c>
      <c r="J3891" s="57">
        <v>119770</v>
      </c>
    </row>
    <row r="3892" spans="4:10" hidden="1" outlineLevel="1" x14ac:dyDescent="0.45">
      <c r="D3892" s="104" t="s">
        <v>150</v>
      </c>
      <c r="E3892" s="104" t="s">
        <v>140</v>
      </c>
      <c r="F3892" s="104" t="s">
        <v>141</v>
      </c>
      <c r="G3892" s="104" t="s">
        <v>476</v>
      </c>
      <c r="H3892" s="56">
        <v>2009</v>
      </c>
      <c r="I3892" s="57">
        <v>88802</v>
      </c>
      <c r="J3892" s="57">
        <v>88802</v>
      </c>
    </row>
    <row r="3893" spans="4:10" hidden="1" outlineLevel="1" x14ac:dyDescent="0.45">
      <c r="D3893" s="104" t="s">
        <v>150</v>
      </c>
      <c r="E3893" s="104" t="s">
        <v>140</v>
      </c>
      <c r="F3893" s="104" t="s">
        <v>141</v>
      </c>
      <c r="G3893" s="104" t="s">
        <v>476</v>
      </c>
      <c r="H3893" s="56">
        <v>2010</v>
      </c>
      <c r="I3893" s="57">
        <v>117263</v>
      </c>
      <c r="J3893" s="57">
        <v>117263</v>
      </c>
    </row>
    <row r="3894" spans="4:10" hidden="1" outlineLevel="1" x14ac:dyDescent="0.45">
      <c r="D3894" s="104" t="s">
        <v>150</v>
      </c>
      <c r="E3894" s="104" t="s">
        <v>140</v>
      </c>
      <c r="F3894" s="104" t="s">
        <v>141</v>
      </c>
      <c r="G3894" s="104" t="s">
        <v>476</v>
      </c>
      <c r="H3894" s="56">
        <v>2011</v>
      </c>
      <c r="I3894" s="57">
        <v>163929</v>
      </c>
      <c r="J3894" s="57">
        <v>163929</v>
      </c>
    </row>
    <row r="3895" spans="4:10" hidden="1" outlineLevel="1" x14ac:dyDescent="0.45">
      <c r="D3895" s="104" t="s">
        <v>150</v>
      </c>
      <c r="E3895" s="104" t="s">
        <v>140</v>
      </c>
      <c r="F3895" s="104" t="s">
        <v>141</v>
      </c>
      <c r="G3895" s="104" t="s">
        <v>476</v>
      </c>
      <c r="H3895" s="56">
        <v>2012</v>
      </c>
      <c r="I3895" s="57">
        <v>159212</v>
      </c>
      <c r="J3895" s="57">
        <v>159212</v>
      </c>
    </row>
    <row r="3896" spans="4:10" hidden="1" outlineLevel="1" x14ac:dyDescent="0.45">
      <c r="D3896" s="104" t="s">
        <v>150</v>
      </c>
      <c r="E3896" s="104" t="s">
        <v>140</v>
      </c>
      <c r="F3896" s="104" t="s">
        <v>141</v>
      </c>
      <c r="G3896" s="104" t="s">
        <v>476</v>
      </c>
      <c r="H3896" s="56">
        <v>2013</v>
      </c>
      <c r="I3896" s="57">
        <v>135563</v>
      </c>
      <c r="J3896" s="57">
        <v>135563</v>
      </c>
    </row>
    <row r="3897" spans="4:10" hidden="1" outlineLevel="1" x14ac:dyDescent="0.45">
      <c r="D3897" s="104" t="s">
        <v>150</v>
      </c>
      <c r="E3897" s="104" t="s">
        <v>140</v>
      </c>
      <c r="F3897" s="104" t="s">
        <v>141</v>
      </c>
      <c r="G3897" s="104" t="s">
        <v>476</v>
      </c>
      <c r="H3897" s="56">
        <v>2014</v>
      </c>
      <c r="I3897" s="57">
        <v>145005</v>
      </c>
      <c r="J3897" s="57">
        <v>145005</v>
      </c>
    </row>
    <row r="3898" spans="4:10" hidden="1" outlineLevel="1" x14ac:dyDescent="0.45">
      <c r="D3898" s="104" t="s">
        <v>150</v>
      </c>
      <c r="E3898" s="104" t="s">
        <v>140</v>
      </c>
      <c r="F3898" s="104" t="s">
        <v>141</v>
      </c>
      <c r="G3898" s="104" t="s">
        <v>476</v>
      </c>
      <c r="H3898" s="56">
        <v>2015</v>
      </c>
      <c r="I3898" s="57">
        <v>127844</v>
      </c>
      <c r="J3898" s="57">
        <v>127844</v>
      </c>
    </row>
    <row r="3899" spans="4:10" hidden="1" outlineLevel="1" x14ac:dyDescent="0.45">
      <c r="D3899" s="104" t="s">
        <v>150</v>
      </c>
      <c r="E3899" s="104" t="s">
        <v>140</v>
      </c>
      <c r="F3899" s="104" t="s">
        <v>141</v>
      </c>
      <c r="G3899" s="104" t="s">
        <v>476</v>
      </c>
      <c r="H3899" s="56">
        <v>2016</v>
      </c>
      <c r="I3899" s="57">
        <v>37648</v>
      </c>
      <c r="J3899" s="57">
        <v>37648</v>
      </c>
    </row>
    <row r="3900" spans="4:10" hidden="1" outlineLevel="1" x14ac:dyDescent="0.45">
      <c r="D3900" s="104" t="s">
        <v>150</v>
      </c>
      <c r="E3900" s="104" t="s">
        <v>140</v>
      </c>
      <c r="F3900" s="104" t="s">
        <v>141</v>
      </c>
      <c r="G3900" s="104" t="s">
        <v>477</v>
      </c>
      <c r="H3900" s="56">
        <v>1992</v>
      </c>
      <c r="I3900" s="57">
        <v>7373</v>
      </c>
      <c r="J3900" s="57">
        <v>7373</v>
      </c>
    </row>
    <row r="3901" spans="4:10" hidden="1" outlineLevel="1" x14ac:dyDescent="0.45">
      <c r="D3901" s="104" t="s">
        <v>150</v>
      </c>
      <c r="E3901" s="104" t="s">
        <v>140</v>
      </c>
      <c r="F3901" s="104" t="s">
        <v>141</v>
      </c>
      <c r="G3901" s="104" t="s">
        <v>477</v>
      </c>
      <c r="H3901" s="56">
        <v>1993</v>
      </c>
      <c r="I3901" s="57">
        <v>5030</v>
      </c>
      <c r="J3901" s="57">
        <v>5030</v>
      </c>
    </row>
    <row r="3902" spans="4:10" hidden="1" outlineLevel="1" x14ac:dyDescent="0.45">
      <c r="D3902" s="104" t="s">
        <v>150</v>
      </c>
      <c r="E3902" s="104" t="s">
        <v>140</v>
      </c>
      <c r="F3902" s="104" t="s">
        <v>141</v>
      </c>
      <c r="G3902" s="104" t="s">
        <v>477</v>
      </c>
      <c r="H3902" s="56">
        <v>1994</v>
      </c>
      <c r="I3902" s="57">
        <v>1242</v>
      </c>
      <c r="J3902" s="57">
        <v>1242</v>
      </c>
    </row>
    <row r="3903" spans="4:10" hidden="1" outlineLevel="1" x14ac:dyDescent="0.45">
      <c r="D3903" s="104" t="s">
        <v>150</v>
      </c>
      <c r="E3903" s="104" t="s">
        <v>140</v>
      </c>
      <c r="F3903" s="104" t="s">
        <v>141</v>
      </c>
      <c r="G3903" s="104" t="s">
        <v>477</v>
      </c>
      <c r="H3903" s="56">
        <v>1995</v>
      </c>
      <c r="I3903" s="59">
        <v>978</v>
      </c>
      <c r="J3903" s="59">
        <v>978</v>
      </c>
    </row>
    <row r="3904" spans="4:10" hidden="1" outlineLevel="1" x14ac:dyDescent="0.45">
      <c r="D3904" s="104" t="s">
        <v>150</v>
      </c>
      <c r="E3904" s="104" t="s">
        <v>140</v>
      </c>
      <c r="F3904" s="104" t="s">
        <v>141</v>
      </c>
      <c r="G3904" s="104" t="s">
        <v>477</v>
      </c>
      <c r="H3904" s="56">
        <v>1996</v>
      </c>
      <c r="I3904" s="57">
        <v>1162</v>
      </c>
      <c r="J3904" s="57">
        <v>1162</v>
      </c>
    </row>
    <row r="3905" spans="4:10" hidden="1" outlineLevel="1" x14ac:dyDescent="0.45">
      <c r="D3905" s="104" t="s">
        <v>150</v>
      </c>
      <c r="E3905" s="104" t="s">
        <v>140</v>
      </c>
      <c r="F3905" s="104" t="s">
        <v>141</v>
      </c>
      <c r="G3905" s="104" t="s">
        <v>477</v>
      </c>
      <c r="H3905" s="56">
        <v>1997</v>
      </c>
      <c r="I3905" s="57">
        <v>9619</v>
      </c>
      <c r="J3905" s="57">
        <v>9619</v>
      </c>
    </row>
    <row r="3906" spans="4:10" hidden="1" outlineLevel="1" x14ac:dyDescent="0.45">
      <c r="D3906" s="104" t="s">
        <v>150</v>
      </c>
      <c r="E3906" s="104" t="s">
        <v>140</v>
      </c>
      <c r="F3906" s="104" t="s">
        <v>141</v>
      </c>
      <c r="G3906" s="104" t="s">
        <v>477</v>
      </c>
      <c r="H3906" s="56">
        <v>1998</v>
      </c>
      <c r="I3906" s="57">
        <v>1492</v>
      </c>
      <c r="J3906" s="57">
        <v>1492</v>
      </c>
    </row>
    <row r="3907" spans="4:10" hidden="1" outlineLevel="1" x14ac:dyDescent="0.45">
      <c r="D3907" s="104" t="s">
        <v>150</v>
      </c>
      <c r="E3907" s="104" t="s">
        <v>140</v>
      </c>
      <c r="F3907" s="104" t="s">
        <v>141</v>
      </c>
      <c r="G3907" s="104" t="s">
        <v>477</v>
      </c>
      <c r="H3907" s="56">
        <v>1999</v>
      </c>
      <c r="I3907" s="57">
        <v>2905</v>
      </c>
      <c r="J3907" s="57">
        <v>2905</v>
      </c>
    </row>
    <row r="3908" spans="4:10" hidden="1" outlineLevel="1" x14ac:dyDescent="0.45">
      <c r="D3908" s="104" t="s">
        <v>150</v>
      </c>
      <c r="E3908" s="104" t="s">
        <v>140</v>
      </c>
      <c r="F3908" s="104" t="s">
        <v>141</v>
      </c>
      <c r="G3908" s="104" t="s">
        <v>477</v>
      </c>
      <c r="H3908" s="56">
        <v>2000</v>
      </c>
      <c r="I3908" s="57">
        <v>12367</v>
      </c>
      <c r="J3908" s="57">
        <v>12367</v>
      </c>
    </row>
    <row r="3909" spans="4:10" hidden="1" outlineLevel="1" x14ac:dyDescent="0.45">
      <c r="D3909" s="104" t="s">
        <v>150</v>
      </c>
      <c r="E3909" s="104" t="s">
        <v>140</v>
      </c>
      <c r="F3909" s="104" t="s">
        <v>141</v>
      </c>
      <c r="G3909" s="104" t="s">
        <v>477</v>
      </c>
      <c r="H3909" s="56">
        <v>2001</v>
      </c>
      <c r="I3909" s="57">
        <v>47871</v>
      </c>
      <c r="J3909" s="57">
        <v>47871</v>
      </c>
    </row>
    <row r="3910" spans="4:10" hidden="1" outlineLevel="1" x14ac:dyDescent="0.45">
      <c r="D3910" s="104" t="s">
        <v>150</v>
      </c>
      <c r="E3910" s="104" t="s">
        <v>140</v>
      </c>
      <c r="F3910" s="104" t="s">
        <v>141</v>
      </c>
      <c r="G3910" s="104" t="s">
        <v>477</v>
      </c>
      <c r="H3910" s="56">
        <v>2002</v>
      </c>
      <c r="I3910" s="57">
        <v>35504</v>
      </c>
      <c r="J3910" s="57">
        <v>35504</v>
      </c>
    </row>
    <row r="3911" spans="4:10" hidden="1" outlineLevel="1" x14ac:dyDescent="0.45">
      <c r="D3911" s="104" t="s">
        <v>150</v>
      </c>
      <c r="E3911" s="104" t="s">
        <v>140</v>
      </c>
      <c r="F3911" s="104" t="s">
        <v>141</v>
      </c>
      <c r="G3911" s="104" t="s">
        <v>477</v>
      </c>
      <c r="H3911" s="56">
        <v>2003</v>
      </c>
      <c r="I3911" s="57">
        <v>75228</v>
      </c>
      <c r="J3911" s="57">
        <v>75228</v>
      </c>
    </row>
    <row r="3912" spans="4:10" hidden="1" outlineLevel="1" x14ac:dyDescent="0.45">
      <c r="D3912" s="104" t="s">
        <v>150</v>
      </c>
      <c r="E3912" s="104" t="s">
        <v>140</v>
      </c>
      <c r="F3912" s="104" t="s">
        <v>141</v>
      </c>
      <c r="G3912" s="104" t="s">
        <v>477</v>
      </c>
      <c r="H3912" s="56">
        <v>2004</v>
      </c>
      <c r="I3912" s="57">
        <v>111350</v>
      </c>
      <c r="J3912" s="57">
        <v>111350</v>
      </c>
    </row>
    <row r="3913" spans="4:10" hidden="1" outlineLevel="1" x14ac:dyDescent="0.45">
      <c r="D3913" s="104" t="s">
        <v>150</v>
      </c>
      <c r="E3913" s="104" t="s">
        <v>140</v>
      </c>
      <c r="F3913" s="104" t="s">
        <v>141</v>
      </c>
      <c r="G3913" s="104" t="s">
        <v>477</v>
      </c>
      <c r="H3913" s="56">
        <v>2005</v>
      </c>
      <c r="I3913" s="57">
        <v>74103</v>
      </c>
      <c r="J3913" s="57">
        <v>74103</v>
      </c>
    </row>
    <row r="3914" spans="4:10" hidden="1" outlineLevel="1" x14ac:dyDescent="0.45">
      <c r="D3914" s="104" t="s">
        <v>150</v>
      </c>
      <c r="E3914" s="104" t="s">
        <v>140</v>
      </c>
      <c r="F3914" s="104" t="s">
        <v>141</v>
      </c>
      <c r="G3914" s="104" t="s">
        <v>477</v>
      </c>
      <c r="H3914" s="56">
        <v>2006</v>
      </c>
      <c r="I3914" s="57">
        <v>31881</v>
      </c>
      <c r="J3914" s="57">
        <v>31881</v>
      </c>
    </row>
    <row r="3915" spans="4:10" hidden="1" outlineLevel="1" x14ac:dyDescent="0.45">
      <c r="D3915" s="104" t="s">
        <v>150</v>
      </c>
      <c r="E3915" s="104" t="s">
        <v>140</v>
      </c>
      <c r="F3915" s="104" t="s">
        <v>141</v>
      </c>
      <c r="G3915" s="104" t="s">
        <v>477</v>
      </c>
      <c r="H3915" s="56">
        <v>2007</v>
      </c>
      <c r="I3915" s="57">
        <v>34255</v>
      </c>
      <c r="J3915" s="57">
        <v>34255</v>
      </c>
    </row>
    <row r="3916" spans="4:10" hidden="1" outlineLevel="1" x14ac:dyDescent="0.45">
      <c r="D3916" s="104" t="s">
        <v>150</v>
      </c>
      <c r="E3916" s="104" t="s">
        <v>140</v>
      </c>
      <c r="F3916" s="104" t="s">
        <v>141</v>
      </c>
      <c r="G3916" s="104" t="s">
        <v>477</v>
      </c>
      <c r="H3916" s="56">
        <v>2008</v>
      </c>
      <c r="I3916" s="57">
        <v>21721</v>
      </c>
      <c r="J3916" s="57">
        <v>21721</v>
      </c>
    </row>
    <row r="3917" spans="4:10" hidden="1" outlineLevel="1" x14ac:dyDescent="0.45">
      <c r="D3917" s="104" t="s">
        <v>150</v>
      </c>
      <c r="E3917" s="104" t="s">
        <v>140</v>
      </c>
      <c r="F3917" s="104" t="s">
        <v>141</v>
      </c>
      <c r="G3917" s="104" t="s">
        <v>477</v>
      </c>
      <c r="H3917" s="56">
        <v>2009</v>
      </c>
      <c r="I3917" s="57">
        <v>21150</v>
      </c>
      <c r="J3917" s="57">
        <v>21150</v>
      </c>
    </row>
    <row r="3918" spans="4:10" hidden="1" outlineLevel="1" x14ac:dyDescent="0.45">
      <c r="D3918" s="104" t="s">
        <v>150</v>
      </c>
      <c r="E3918" s="104" t="s">
        <v>140</v>
      </c>
      <c r="F3918" s="104" t="s">
        <v>141</v>
      </c>
      <c r="G3918" s="104" t="s">
        <v>477</v>
      </c>
      <c r="H3918" s="56">
        <v>2010</v>
      </c>
      <c r="I3918" s="57">
        <v>59531</v>
      </c>
      <c r="J3918" s="57">
        <v>59531</v>
      </c>
    </row>
    <row r="3919" spans="4:10" hidden="1" outlineLevel="1" x14ac:dyDescent="0.45">
      <c r="D3919" s="104" t="s">
        <v>150</v>
      </c>
      <c r="E3919" s="104" t="s">
        <v>140</v>
      </c>
      <c r="F3919" s="104" t="s">
        <v>141</v>
      </c>
      <c r="G3919" s="104" t="s">
        <v>477</v>
      </c>
      <c r="H3919" s="56">
        <v>2011</v>
      </c>
      <c r="I3919" s="57">
        <v>40249</v>
      </c>
      <c r="J3919" s="57">
        <v>40249</v>
      </c>
    </row>
    <row r="3920" spans="4:10" hidden="1" outlineLevel="1" x14ac:dyDescent="0.45">
      <c r="D3920" s="104" t="s">
        <v>150</v>
      </c>
      <c r="E3920" s="104" t="s">
        <v>140</v>
      </c>
      <c r="F3920" s="104" t="s">
        <v>141</v>
      </c>
      <c r="G3920" s="104" t="s">
        <v>477</v>
      </c>
      <c r="H3920" s="56">
        <v>2012</v>
      </c>
      <c r="I3920" s="57">
        <v>33635</v>
      </c>
      <c r="J3920" s="57">
        <v>33635</v>
      </c>
    </row>
    <row r="3921" spans="4:10" hidden="1" outlineLevel="1" x14ac:dyDescent="0.45">
      <c r="D3921" s="104" t="s">
        <v>150</v>
      </c>
      <c r="E3921" s="104" t="s">
        <v>140</v>
      </c>
      <c r="F3921" s="104" t="s">
        <v>141</v>
      </c>
      <c r="G3921" s="104" t="s">
        <v>477</v>
      </c>
      <c r="H3921" s="56">
        <v>2013</v>
      </c>
      <c r="I3921" s="57">
        <v>52413</v>
      </c>
      <c r="J3921" s="57">
        <v>52413</v>
      </c>
    </row>
    <row r="3922" spans="4:10" hidden="1" outlineLevel="1" x14ac:dyDescent="0.45">
      <c r="D3922" s="104" t="s">
        <v>150</v>
      </c>
      <c r="E3922" s="104" t="s">
        <v>140</v>
      </c>
      <c r="F3922" s="104" t="s">
        <v>141</v>
      </c>
      <c r="G3922" s="104" t="s">
        <v>477</v>
      </c>
      <c r="H3922" s="56">
        <v>2014</v>
      </c>
      <c r="I3922" s="57">
        <v>50283</v>
      </c>
      <c r="J3922" s="57">
        <v>50283</v>
      </c>
    </row>
    <row r="3923" spans="4:10" hidden="1" outlineLevel="1" x14ac:dyDescent="0.45">
      <c r="D3923" s="104" t="s">
        <v>150</v>
      </c>
      <c r="E3923" s="104" t="s">
        <v>140</v>
      </c>
      <c r="F3923" s="104" t="s">
        <v>141</v>
      </c>
      <c r="G3923" s="104" t="s">
        <v>477</v>
      </c>
      <c r="H3923" s="56">
        <v>2015</v>
      </c>
      <c r="I3923" s="57">
        <v>37849</v>
      </c>
      <c r="J3923" s="57">
        <v>37849</v>
      </c>
    </row>
    <row r="3924" spans="4:10" hidden="1" outlineLevel="1" x14ac:dyDescent="0.45">
      <c r="D3924" s="104" t="s">
        <v>150</v>
      </c>
      <c r="E3924" s="104" t="s">
        <v>140</v>
      </c>
      <c r="F3924" s="104" t="s">
        <v>141</v>
      </c>
      <c r="G3924" s="104" t="s">
        <v>477</v>
      </c>
      <c r="H3924" s="56">
        <v>2016</v>
      </c>
      <c r="I3924" s="57">
        <v>19181</v>
      </c>
      <c r="J3924" s="57">
        <v>19181</v>
      </c>
    </row>
    <row r="3925" spans="4:10" hidden="1" outlineLevel="1" x14ac:dyDescent="0.45">
      <c r="D3925" s="104" t="s">
        <v>150</v>
      </c>
      <c r="E3925" s="104" t="s">
        <v>140</v>
      </c>
      <c r="F3925" s="104" t="s">
        <v>143</v>
      </c>
      <c r="G3925" s="104" t="s">
        <v>475</v>
      </c>
      <c r="H3925" s="56">
        <v>2008</v>
      </c>
      <c r="I3925" s="57">
        <v>24613</v>
      </c>
      <c r="J3925" s="57">
        <v>24613</v>
      </c>
    </row>
    <row r="3926" spans="4:10" hidden="1" outlineLevel="1" x14ac:dyDescent="0.45">
      <c r="D3926" s="104" t="s">
        <v>150</v>
      </c>
      <c r="E3926" s="104" t="s">
        <v>140</v>
      </c>
      <c r="F3926" s="104" t="s">
        <v>143</v>
      </c>
      <c r="G3926" s="104" t="s">
        <v>475</v>
      </c>
      <c r="H3926" s="56">
        <v>2009</v>
      </c>
      <c r="I3926" s="57">
        <v>114176</v>
      </c>
      <c r="J3926" s="57">
        <v>114176</v>
      </c>
    </row>
    <row r="3927" spans="4:10" hidden="1" outlineLevel="1" x14ac:dyDescent="0.45">
      <c r="D3927" s="104" t="s">
        <v>150</v>
      </c>
      <c r="E3927" s="104" t="s">
        <v>140</v>
      </c>
      <c r="F3927" s="104" t="s">
        <v>143</v>
      </c>
      <c r="G3927" s="104" t="s">
        <v>475</v>
      </c>
      <c r="H3927" s="56">
        <v>2010</v>
      </c>
      <c r="I3927" s="57">
        <v>157949</v>
      </c>
      <c r="J3927" s="57">
        <v>157949</v>
      </c>
    </row>
    <row r="3928" spans="4:10" hidden="1" outlineLevel="1" x14ac:dyDescent="0.45">
      <c r="D3928" s="104" t="s">
        <v>150</v>
      </c>
      <c r="E3928" s="104" t="s">
        <v>140</v>
      </c>
      <c r="F3928" s="104" t="s">
        <v>143</v>
      </c>
      <c r="G3928" s="104" t="s">
        <v>475</v>
      </c>
      <c r="H3928" s="56">
        <v>2011</v>
      </c>
      <c r="I3928" s="57">
        <v>167501</v>
      </c>
      <c r="J3928" s="57">
        <v>167501</v>
      </c>
    </row>
    <row r="3929" spans="4:10" hidden="1" outlineLevel="1" x14ac:dyDescent="0.45">
      <c r="D3929" s="104" t="s">
        <v>150</v>
      </c>
      <c r="E3929" s="104" t="s">
        <v>140</v>
      </c>
      <c r="F3929" s="104" t="s">
        <v>143</v>
      </c>
      <c r="G3929" s="104" t="s">
        <v>475</v>
      </c>
      <c r="H3929" s="56">
        <v>2012</v>
      </c>
      <c r="I3929" s="57">
        <v>153817</v>
      </c>
      <c r="J3929" s="57">
        <v>153817</v>
      </c>
    </row>
    <row r="3930" spans="4:10" hidden="1" outlineLevel="1" x14ac:dyDescent="0.45">
      <c r="D3930" s="104" t="s">
        <v>150</v>
      </c>
      <c r="E3930" s="104" t="s">
        <v>140</v>
      </c>
      <c r="F3930" s="104" t="s">
        <v>143</v>
      </c>
      <c r="G3930" s="104" t="s">
        <v>475</v>
      </c>
      <c r="H3930" s="56">
        <v>2013</v>
      </c>
      <c r="I3930" s="57">
        <v>156831</v>
      </c>
      <c r="J3930" s="57">
        <v>156831</v>
      </c>
    </row>
    <row r="3931" spans="4:10" hidden="1" outlineLevel="1" x14ac:dyDescent="0.45">
      <c r="D3931" s="104" t="s">
        <v>150</v>
      </c>
      <c r="E3931" s="104" t="s">
        <v>140</v>
      </c>
      <c r="F3931" s="104" t="s">
        <v>143</v>
      </c>
      <c r="G3931" s="104" t="s">
        <v>475</v>
      </c>
      <c r="H3931" s="56">
        <v>2014</v>
      </c>
      <c r="I3931" s="57">
        <v>221213</v>
      </c>
      <c r="J3931" s="57">
        <v>221213</v>
      </c>
    </row>
    <row r="3932" spans="4:10" hidden="1" outlineLevel="1" x14ac:dyDescent="0.45">
      <c r="D3932" s="104" t="s">
        <v>150</v>
      </c>
      <c r="E3932" s="104" t="s">
        <v>140</v>
      </c>
      <c r="F3932" s="104" t="s">
        <v>143</v>
      </c>
      <c r="G3932" s="104" t="s">
        <v>475</v>
      </c>
      <c r="H3932" s="56">
        <v>2015</v>
      </c>
      <c r="I3932" s="57">
        <v>222612</v>
      </c>
      <c r="J3932" s="57">
        <v>222612</v>
      </c>
    </row>
    <row r="3933" spans="4:10" hidden="1" outlineLevel="1" x14ac:dyDescent="0.45">
      <c r="D3933" s="104" t="s">
        <v>150</v>
      </c>
      <c r="E3933" s="104" t="s">
        <v>140</v>
      </c>
      <c r="F3933" s="104" t="s">
        <v>143</v>
      </c>
      <c r="G3933" s="104" t="s">
        <v>475</v>
      </c>
      <c r="H3933" s="56">
        <v>2016</v>
      </c>
      <c r="I3933" s="57">
        <v>63498</v>
      </c>
      <c r="J3933" s="57">
        <v>63498</v>
      </c>
    </row>
    <row r="3934" spans="4:10" hidden="1" outlineLevel="1" x14ac:dyDescent="0.45">
      <c r="D3934" s="104" t="s">
        <v>150</v>
      </c>
      <c r="E3934" s="104" t="s">
        <v>140</v>
      </c>
      <c r="F3934" s="104" t="s">
        <v>143</v>
      </c>
      <c r="G3934" s="104" t="s">
        <v>476</v>
      </c>
      <c r="H3934" s="56">
        <v>1993</v>
      </c>
      <c r="I3934" s="57">
        <v>5062</v>
      </c>
      <c r="J3934" s="57">
        <v>5062</v>
      </c>
    </row>
    <row r="3935" spans="4:10" hidden="1" outlineLevel="1" x14ac:dyDescent="0.45">
      <c r="D3935" s="104" t="s">
        <v>150</v>
      </c>
      <c r="E3935" s="104" t="s">
        <v>140</v>
      </c>
      <c r="F3935" s="104" t="s">
        <v>143</v>
      </c>
      <c r="G3935" s="104" t="s">
        <v>476</v>
      </c>
      <c r="H3935" s="56">
        <v>1994</v>
      </c>
      <c r="I3935" s="57">
        <v>14631</v>
      </c>
      <c r="J3935" s="57">
        <v>14631</v>
      </c>
    </row>
    <row r="3936" spans="4:10" hidden="1" outlineLevel="1" x14ac:dyDescent="0.45">
      <c r="D3936" s="104" t="s">
        <v>150</v>
      </c>
      <c r="E3936" s="104" t="s">
        <v>140</v>
      </c>
      <c r="F3936" s="104" t="s">
        <v>143</v>
      </c>
      <c r="G3936" s="104" t="s">
        <v>476</v>
      </c>
      <c r="H3936" s="56">
        <v>1995</v>
      </c>
      <c r="I3936" s="57">
        <v>24319</v>
      </c>
      <c r="J3936" s="57">
        <v>24319</v>
      </c>
    </row>
    <row r="3937" spans="4:10" hidden="1" outlineLevel="1" x14ac:dyDescent="0.45">
      <c r="D3937" s="104" t="s">
        <v>150</v>
      </c>
      <c r="E3937" s="104" t="s">
        <v>140</v>
      </c>
      <c r="F3937" s="104" t="s">
        <v>143</v>
      </c>
      <c r="G3937" s="104" t="s">
        <v>476</v>
      </c>
      <c r="H3937" s="56">
        <v>1996</v>
      </c>
      <c r="I3937" s="57">
        <v>4107</v>
      </c>
      <c r="J3937" s="57">
        <v>4107</v>
      </c>
    </row>
    <row r="3938" spans="4:10" hidden="1" outlineLevel="1" x14ac:dyDescent="0.45">
      <c r="D3938" s="104" t="s">
        <v>150</v>
      </c>
      <c r="E3938" s="104" t="s">
        <v>140</v>
      </c>
      <c r="F3938" s="104" t="s">
        <v>143</v>
      </c>
      <c r="G3938" s="104" t="s">
        <v>476</v>
      </c>
      <c r="H3938" s="56">
        <v>1997</v>
      </c>
      <c r="I3938" s="57">
        <v>3189</v>
      </c>
      <c r="J3938" s="57">
        <v>3189</v>
      </c>
    </row>
    <row r="3939" spans="4:10" hidden="1" outlineLevel="1" x14ac:dyDescent="0.45">
      <c r="D3939" s="104" t="s">
        <v>150</v>
      </c>
      <c r="E3939" s="104" t="s">
        <v>140</v>
      </c>
      <c r="F3939" s="104" t="s">
        <v>143</v>
      </c>
      <c r="G3939" s="104" t="s">
        <v>476</v>
      </c>
      <c r="H3939" s="56">
        <v>1998</v>
      </c>
      <c r="I3939" s="59">
        <v>900</v>
      </c>
      <c r="J3939" s="59">
        <v>900</v>
      </c>
    </row>
    <row r="3940" spans="4:10" hidden="1" outlineLevel="1" x14ac:dyDescent="0.45">
      <c r="D3940" s="104" t="s">
        <v>150</v>
      </c>
      <c r="E3940" s="104" t="s">
        <v>140</v>
      </c>
      <c r="F3940" s="104" t="s">
        <v>143</v>
      </c>
      <c r="G3940" s="104" t="s">
        <v>476</v>
      </c>
      <c r="H3940" s="56">
        <v>1999</v>
      </c>
      <c r="I3940" s="57">
        <v>7509</v>
      </c>
      <c r="J3940" s="57">
        <v>7509</v>
      </c>
    </row>
    <row r="3941" spans="4:10" hidden="1" outlineLevel="1" x14ac:dyDescent="0.45">
      <c r="D3941" s="104" t="s">
        <v>150</v>
      </c>
      <c r="E3941" s="104" t="s">
        <v>140</v>
      </c>
      <c r="F3941" s="104" t="s">
        <v>143</v>
      </c>
      <c r="G3941" s="104" t="s">
        <v>476</v>
      </c>
      <c r="H3941" s="56">
        <v>2000</v>
      </c>
      <c r="I3941" s="57">
        <v>12794</v>
      </c>
      <c r="J3941" s="57">
        <v>12794</v>
      </c>
    </row>
    <row r="3942" spans="4:10" hidden="1" outlineLevel="1" x14ac:dyDescent="0.45">
      <c r="D3942" s="104" t="s">
        <v>150</v>
      </c>
      <c r="E3942" s="104" t="s">
        <v>140</v>
      </c>
      <c r="F3942" s="104" t="s">
        <v>143</v>
      </c>
      <c r="G3942" s="104" t="s">
        <v>476</v>
      </c>
      <c r="H3942" s="56">
        <v>2001</v>
      </c>
      <c r="I3942" s="57">
        <v>7262</v>
      </c>
      <c r="J3942" s="57">
        <v>7262</v>
      </c>
    </row>
    <row r="3943" spans="4:10" hidden="1" outlineLevel="1" x14ac:dyDescent="0.45">
      <c r="D3943" s="104" t="s">
        <v>150</v>
      </c>
      <c r="E3943" s="104" t="s">
        <v>140</v>
      </c>
      <c r="F3943" s="104" t="s">
        <v>143</v>
      </c>
      <c r="G3943" s="104" t="s">
        <v>476</v>
      </c>
      <c r="H3943" s="56">
        <v>2002</v>
      </c>
      <c r="I3943" s="57">
        <v>4663</v>
      </c>
      <c r="J3943" s="57">
        <v>4663</v>
      </c>
    </row>
    <row r="3944" spans="4:10" hidden="1" outlineLevel="1" x14ac:dyDescent="0.45">
      <c r="D3944" s="104" t="s">
        <v>150</v>
      </c>
      <c r="E3944" s="104" t="s">
        <v>140</v>
      </c>
      <c r="F3944" s="104" t="s">
        <v>143</v>
      </c>
      <c r="G3944" s="104" t="s">
        <v>476</v>
      </c>
      <c r="H3944" s="56">
        <v>2003</v>
      </c>
      <c r="I3944" s="57">
        <v>1100</v>
      </c>
      <c r="J3944" s="57">
        <v>1100</v>
      </c>
    </row>
    <row r="3945" spans="4:10" hidden="1" outlineLevel="1" x14ac:dyDescent="0.45">
      <c r="D3945" s="104" t="s">
        <v>150</v>
      </c>
      <c r="E3945" s="104" t="s">
        <v>140</v>
      </c>
      <c r="F3945" s="104" t="s">
        <v>143</v>
      </c>
      <c r="G3945" s="104" t="s">
        <v>476</v>
      </c>
      <c r="H3945" s="56">
        <v>2004</v>
      </c>
      <c r="I3945" s="57">
        <v>27739</v>
      </c>
      <c r="J3945" s="57">
        <v>27739</v>
      </c>
    </row>
    <row r="3946" spans="4:10" hidden="1" outlineLevel="1" x14ac:dyDescent="0.45">
      <c r="D3946" s="104" t="s">
        <v>150</v>
      </c>
      <c r="E3946" s="104" t="s">
        <v>140</v>
      </c>
      <c r="F3946" s="104" t="s">
        <v>143</v>
      </c>
      <c r="G3946" s="104" t="s">
        <v>476</v>
      </c>
      <c r="H3946" s="56">
        <v>2005</v>
      </c>
      <c r="I3946" s="57">
        <v>56969</v>
      </c>
      <c r="J3946" s="57">
        <v>56969</v>
      </c>
    </row>
    <row r="3947" spans="4:10" hidden="1" outlineLevel="1" x14ac:dyDescent="0.45">
      <c r="D3947" s="104" t="s">
        <v>150</v>
      </c>
      <c r="E3947" s="104" t="s">
        <v>140</v>
      </c>
      <c r="F3947" s="104" t="s">
        <v>143</v>
      </c>
      <c r="G3947" s="104" t="s">
        <v>476</v>
      </c>
      <c r="H3947" s="56">
        <v>2006</v>
      </c>
      <c r="I3947" s="57">
        <v>36233</v>
      </c>
      <c r="J3947" s="57">
        <v>36233</v>
      </c>
    </row>
    <row r="3948" spans="4:10" hidden="1" outlineLevel="1" x14ac:dyDescent="0.45">
      <c r="D3948" s="104" t="s">
        <v>150</v>
      </c>
      <c r="E3948" s="104" t="s">
        <v>140</v>
      </c>
      <c r="F3948" s="104" t="s">
        <v>143</v>
      </c>
      <c r="G3948" s="104" t="s">
        <v>476</v>
      </c>
      <c r="H3948" s="56">
        <v>2007</v>
      </c>
      <c r="I3948" s="57">
        <v>36265</v>
      </c>
      <c r="J3948" s="57">
        <v>36265</v>
      </c>
    </row>
    <row r="3949" spans="4:10" hidden="1" outlineLevel="1" x14ac:dyDescent="0.45">
      <c r="D3949" s="104" t="s">
        <v>150</v>
      </c>
      <c r="E3949" s="104" t="s">
        <v>140</v>
      </c>
      <c r="F3949" s="104" t="s">
        <v>143</v>
      </c>
      <c r="G3949" s="104" t="s">
        <v>476</v>
      </c>
      <c r="H3949" s="56">
        <v>2008</v>
      </c>
      <c r="I3949" s="57">
        <v>21790</v>
      </c>
      <c r="J3949" s="57">
        <v>21790</v>
      </c>
    </row>
    <row r="3950" spans="4:10" hidden="1" outlineLevel="1" x14ac:dyDescent="0.45">
      <c r="D3950" s="104" t="s">
        <v>150</v>
      </c>
      <c r="E3950" s="104" t="s">
        <v>140</v>
      </c>
      <c r="F3950" s="104" t="s">
        <v>143</v>
      </c>
      <c r="G3950" s="104" t="s">
        <v>476</v>
      </c>
      <c r="H3950" s="56">
        <v>2009</v>
      </c>
      <c r="I3950" s="57">
        <v>47654</v>
      </c>
      <c r="J3950" s="57">
        <v>47654</v>
      </c>
    </row>
    <row r="3951" spans="4:10" hidden="1" outlineLevel="1" x14ac:dyDescent="0.45">
      <c r="D3951" s="104" t="s">
        <v>150</v>
      </c>
      <c r="E3951" s="104" t="s">
        <v>140</v>
      </c>
      <c r="F3951" s="104" t="s">
        <v>143</v>
      </c>
      <c r="G3951" s="104" t="s">
        <v>476</v>
      </c>
      <c r="H3951" s="56">
        <v>2010</v>
      </c>
      <c r="I3951" s="57">
        <v>135689</v>
      </c>
      <c r="J3951" s="57">
        <v>135689</v>
      </c>
    </row>
    <row r="3952" spans="4:10" hidden="1" outlineLevel="1" x14ac:dyDescent="0.45">
      <c r="D3952" s="104" t="s">
        <v>150</v>
      </c>
      <c r="E3952" s="104" t="s">
        <v>140</v>
      </c>
      <c r="F3952" s="104" t="s">
        <v>143</v>
      </c>
      <c r="G3952" s="104" t="s">
        <v>476</v>
      </c>
      <c r="H3952" s="56">
        <v>2011</v>
      </c>
      <c r="I3952" s="57">
        <v>210014</v>
      </c>
      <c r="J3952" s="57">
        <v>210014</v>
      </c>
    </row>
    <row r="3953" spans="4:10" hidden="1" outlineLevel="1" x14ac:dyDescent="0.45">
      <c r="D3953" s="104" t="s">
        <v>150</v>
      </c>
      <c r="E3953" s="104" t="s">
        <v>140</v>
      </c>
      <c r="F3953" s="104" t="s">
        <v>143</v>
      </c>
      <c r="G3953" s="104" t="s">
        <v>476</v>
      </c>
      <c r="H3953" s="56">
        <v>2012</v>
      </c>
      <c r="I3953" s="57">
        <v>189062</v>
      </c>
      <c r="J3953" s="57">
        <v>189062</v>
      </c>
    </row>
    <row r="3954" spans="4:10" hidden="1" outlineLevel="1" x14ac:dyDescent="0.45">
      <c r="D3954" s="104" t="s">
        <v>150</v>
      </c>
      <c r="E3954" s="104" t="s">
        <v>140</v>
      </c>
      <c r="F3954" s="104" t="s">
        <v>143</v>
      </c>
      <c r="G3954" s="104" t="s">
        <v>476</v>
      </c>
      <c r="H3954" s="56">
        <v>2013</v>
      </c>
      <c r="I3954" s="57">
        <v>186810</v>
      </c>
      <c r="J3954" s="57">
        <v>186810</v>
      </c>
    </row>
    <row r="3955" spans="4:10" hidden="1" outlineLevel="1" x14ac:dyDescent="0.45">
      <c r="D3955" s="104" t="s">
        <v>150</v>
      </c>
      <c r="E3955" s="104" t="s">
        <v>140</v>
      </c>
      <c r="F3955" s="104" t="s">
        <v>143</v>
      </c>
      <c r="G3955" s="104" t="s">
        <v>476</v>
      </c>
      <c r="H3955" s="56">
        <v>2014</v>
      </c>
      <c r="I3955" s="57">
        <v>192862</v>
      </c>
      <c r="J3955" s="57">
        <v>192862</v>
      </c>
    </row>
    <row r="3956" spans="4:10" hidden="1" outlineLevel="1" x14ac:dyDescent="0.45">
      <c r="D3956" s="104" t="s">
        <v>150</v>
      </c>
      <c r="E3956" s="104" t="s">
        <v>140</v>
      </c>
      <c r="F3956" s="104" t="s">
        <v>143</v>
      </c>
      <c r="G3956" s="104" t="s">
        <v>476</v>
      </c>
      <c r="H3956" s="56">
        <v>2015</v>
      </c>
      <c r="I3956" s="57">
        <v>220596</v>
      </c>
      <c r="J3956" s="57">
        <v>220596</v>
      </c>
    </row>
    <row r="3957" spans="4:10" hidden="1" outlineLevel="1" x14ac:dyDescent="0.45">
      <c r="D3957" s="104" t="s">
        <v>150</v>
      </c>
      <c r="E3957" s="104" t="s">
        <v>140</v>
      </c>
      <c r="F3957" s="104" t="s">
        <v>143</v>
      </c>
      <c r="G3957" s="104" t="s">
        <v>476</v>
      </c>
      <c r="H3957" s="56">
        <v>2016</v>
      </c>
      <c r="I3957" s="57">
        <v>88720</v>
      </c>
      <c r="J3957" s="57">
        <v>88720</v>
      </c>
    </row>
    <row r="3958" spans="4:10" hidden="1" outlineLevel="1" x14ac:dyDescent="0.45">
      <c r="D3958" s="104" t="s">
        <v>150</v>
      </c>
      <c r="E3958" s="104" t="s">
        <v>140</v>
      </c>
      <c r="F3958" s="104" t="s">
        <v>143</v>
      </c>
      <c r="G3958" s="104" t="s">
        <v>477</v>
      </c>
      <c r="H3958" s="56">
        <v>1992</v>
      </c>
      <c r="I3958" s="59">
        <v>10</v>
      </c>
      <c r="J3958" s="59">
        <v>10</v>
      </c>
    </row>
    <row r="3959" spans="4:10" hidden="1" outlineLevel="1" x14ac:dyDescent="0.45">
      <c r="D3959" s="104" t="s">
        <v>150</v>
      </c>
      <c r="E3959" s="104" t="s">
        <v>140</v>
      </c>
      <c r="F3959" s="104" t="s">
        <v>143</v>
      </c>
      <c r="G3959" s="104" t="s">
        <v>477</v>
      </c>
      <c r="H3959" s="56">
        <v>1993</v>
      </c>
      <c r="I3959" s="57">
        <v>9506</v>
      </c>
      <c r="J3959" s="57">
        <v>9506</v>
      </c>
    </row>
    <row r="3960" spans="4:10" hidden="1" outlineLevel="1" x14ac:dyDescent="0.45">
      <c r="D3960" s="104" t="s">
        <v>150</v>
      </c>
      <c r="E3960" s="104" t="s">
        <v>140</v>
      </c>
      <c r="F3960" s="104" t="s">
        <v>143</v>
      </c>
      <c r="G3960" s="104" t="s">
        <v>477</v>
      </c>
      <c r="H3960" s="56">
        <v>1994</v>
      </c>
      <c r="I3960" s="57">
        <v>12171</v>
      </c>
      <c r="J3960" s="57">
        <v>12171</v>
      </c>
    </row>
    <row r="3961" spans="4:10" hidden="1" outlineLevel="1" x14ac:dyDescent="0.45">
      <c r="D3961" s="104" t="s">
        <v>150</v>
      </c>
      <c r="E3961" s="104" t="s">
        <v>140</v>
      </c>
      <c r="F3961" s="104" t="s">
        <v>143</v>
      </c>
      <c r="G3961" s="104" t="s">
        <v>477</v>
      </c>
      <c r="H3961" s="56">
        <v>1995</v>
      </c>
      <c r="I3961" s="57">
        <v>12609</v>
      </c>
      <c r="J3961" s="57">
        <v>12609</v>
      </c>
    </row>
    <row r="3962" spans="4:10" hidden="1" outlineLevel="1" x14ac:dyDescent="0.45">
      <c r="D3962" s="104" t="s">
        <v>150</v>
      </c>
      <c r="E3962" s="104" t="s">
        <v>140</v>
      </c>
      <c r="F3962" s="104" t="s">
        <v>143</v>
      </c>
      <c r="G3962" s="104" t="s">
        <v>477</v>
      </c>
      <c r="H3962" s="56">
        <v>1996</v>
      </c>
      <c r="I3962" s="57">
        <v>41497</v>
      </c>
      <c r="J3962" s="57">
        <v>41497</v>
      </c>
    </row>
    <row r="3963" spans="4:10" hidden="1" outlineLevel="1" x14ac:dyDescent="0.45">
      <c r="D3963" s="104" t="s">
        <v>150</v>
      </c>
      <c r="E3963" s="104" t="s">
        <v>140</v>
      </c>
      <c r="F3963" s="104" t="s">
        <v>143</v>
      </c>
      <c r="G3963" s="104" t="s">
        <v>477</v>
      </c>
      <c r="H3963" s="56">
        <v>1997</v>
      </c>
      <c r="I3963" s="57">
        <v>60892</v>
      </c>
      <c r="J3963" s="57">
        <v>60892</v>
      </c>
    </row>
    <row r="3964" spans="4:10" hidden="1" outlineLevel="1" x14ac:dyDescent="0.45">
      <c r="D3964" s="104" t="s">
        <v>150</v>
      </c>
      <c r="E3964" s="104" t="s">
        <v>140</v>
      </c>
      <c r="F3964" s="104" t="s">
        <v>143</v>
      </c>
      <c r="G3964" s="104" t="s">
        <v>477</v>
      </c>
      <c r="H3964" s="56">
        <v>1998</v>
      </c>
      <c r="I3964" s="57">
        <v>50060</v>
      </c>
      <c r="J3964" s="57">
        <v>50060</v>
      </c>
    </row>
    <row r="3965" spans="4:10" hidden="1" outlineLevel="1" x14ac:dyDescent="0.45">
      <c r="D3965" s="104" t="s">
        <v>150</v>
      </c>
      <c r="E3965" s="104" t="s">
        <v>140</v>
      </c>
      <c r="F3965" s="104" t="s">
        <v>143</v>
      </c>
      <c r="G3965" s="104" t="s">
        <v>477</v>
      </c>
      <c r="H3965" s="56">
        <v>1999</v>
      </c>
      <c r="I3965" s="57">
        <v>92014</v>
      </c>
      <c r="J3965" s="57">
        <v>92014</v>
      </c>
    </row>
    <row r="3966" spans="4:10" hidden="1" outlineLevel="1" x14ac:dyDescent="0.45">
      <c r="D3966" s="104" t="s">
        <v>150</v>
      </c>
      <c r="E3966" s="104" t="s">
        <v>140</v>
      </c>
      <c r="F3966" s="104" t="s">
        <v>143</v>
      </c>
      <c r="G3966" s="104" t="s">
        <v>477</v>
      </c>
      <c r="H3966" s="56">
        <v>2000</v>
      </c>
      <c r="I3966" s="57">
        <v>113502</v>
      </c>
      <c r="J3966" s="57">
        <v>113502</v>
      </c>
    </row>
    <row r="3967" spans="4:10" hidden="1" outlineLevel="1" x14ac:dyDescent="0.45">
      <c r="D3967" s="104" t="s">
        <v>150</v>
      </c>
      <c r="E3967" s="104" t="s">
        <v>140</v>
      </c>
      <c r="F3967" s="104" t="s">
        <v>143</v>
      </c>
      <c r="G3967" s="104" t="s">
        <v>477</v>
      </c>
      <c r="H3967" s="56">
        <v>2001</v>
      </c>
      <c r="I3967" s="57">
        <v>71828</v>
      </c>
      <c r="J3967" s="57">
        <v>71828</v>
      </c>
    </row>
    <row r="3968" spans="4:10" hidden="1" outlineLevel="1" x14ac:dyDescent="0.45">
      <c r="D3968" s="104" t="s">
        <v>150</v>
      </c>
      <c r="E3968" s="104" t="s">
        <v>140</v>
      </c>
      <c r="F3968" s="104" t="s">
        <v>143</v>
      </c>
      <c r="G3968" s="104" t="s">
        <v>477</v>
      </c>
      <c r="H3968" s="56">
        <v>2002</v>
      </c>
      <c r="I3968" s="57">
        <v>127208</v>
      </c>
      <c r="J3968" s="57">
        <v>127208</v>
      </c>
    </row>
    <row r="3969" spans="4:10" hidden="1" outlineLevel="1" x14ac:dyDescent="0.45">
      <c r="D3969" s="104" t="s">
        <v>150</v>
      </c>
      <c r="E3969" s="104" t="s">
        <v>140</v>
      </c>
      <c r="F3969" s="104" t="s">
        <v>143</v>
      </c>
      <c r="G3969" s="104" t="s">
        <v>477</v>
      </c>
      <c r="H3969" s="56">
        <v>2003</v>
      </c>
      <c r="I3969" s="57">
        <v>165164</v>
      </c>
      <c r="J3969" s="57">
        <v>165164</v>
      </c>
    </row>
    <row r="3970" spans="4:10" hidden="1" outlineLevel="1" x14ac:dyDescent="0.45">
      <c r="D3970" s="104" t="s">
        <v>150</v>
      </c>
      <c r="E3970" s="104" t="s">
        <v>140</v>
      </c>
      <c r="F3970" s="104" t="s">
        <v>143</v>
      </c>
      <c r="G3970" s="104" t="s">
        <v>477</v>
      </c>
      <c r="H3970" s="56">
        <v>2004</v>
      </c>
      <c r="I3970" s="57">
        <v>195447</v>
      </c>
      <c r="J3970" s="57">
        <v>195447</v>
      </c>
    </row>
    <row r="3971" spans="4:10" hidden="1" outlineLevel="1" x14ac:dyDescent="0.45">
      <c r="D3971" s="104" t="s">
        <v>150</v>
      </c>
      <c r="E3971" s="104" t="s">
        <v>140</v>
      </c>
      <c r="F3971" s="104" t="s">
        <v>143</v>
      </c>
      <c r="G3971" s="104" t="s">
        <v>477</v>
      </c>
      <c r="H3971" s="56">
        <v>2005</v>
      </c>
      <c r="I3971" s="57">
        <v>267362</v>
      </c>
      <c r="J3971" s="57">
        <v>267362</v>
      </c>
    </row>
    <row r="3972" spans="4:10" hidden="1" outlineLevel="1" x14ac:dyDescent="0.45">
      <c r="D3972" s="104" t="s">
        <v>150</v>
      </c>
      <c r="E3972" s="104" t="s">
        <v>140</v>
      </c>
      <c r="F3972" s="104" t="s">
        <v>143</v>
      </c>
      <c r="G3972" s="104" t="s">
        <v>477</v>
      </c>
      <c r="H3972" s="56">
        <v>2006</v>
      </c>
      <c r="I3972" s="57">
        <v>262417</v>
      </c>
      <c r="J3972" s="57">
        <v>262417</v>
      </c>
    </row>
    <row r="3973" spans="4:10" hidden="1" outlineLevel="1" x14ac:dyDescent="0.45">
      <c r="D3973" s="104" t="s">
        <v>150</v>
      </c>
      <c r="E3973" s="104" t="s">
        <v>140</v>
      </c>
      <c r="F3973" s="104" t="s">
        <v>143</v>
      </c>
      <c r="G3973" s="104" t="s">
        <v>477</v>
      </c>
      <c r="H3973" s="56">
        <v>2007</v>
      </c>
      <c r="I3973" s="57">
        <v>214811</v>
      </c>
      <c r="J3973" s="57">
        <v>214811</v>
      </c>
    </row>
    <row r="3974" spans="4:10" hidden="1" outlineLevel="1" x14ac:dyDescent="0.45">
      <c r="D3974" s="104" t="s">
        <v>150</v>
      </c>
      <c r="E3974" s="104" t="s">
        <v>140</v>
      </c>
      <c r="F3974" s="104" t="s">
        <v>143</v>
      </c>
      <c r="G3974" s="104" t="s">
        <v>477</v>
      </c>
      <c r="H3974" s="56">
        <v>2008</v>
      </c>
      <c r="I3974" s="57">
        <v>199733</v>
      </c>
      <c r="J3974" s="57">
        <v>199733</v>
      </c>
    </row>
    <row r="3975" spans="4:10" hidden="1" outlineLevel="1" x14ac:dyDescent="0.45">
      <c r="D3975" s="104" t="s">
        <v>150</v>
      </c>
      <c r="E3975" s="104" t="s">
        <v>140</v>
      </c>
      <c r="F3975" s="104" t="s">
        <v>143</v>
      </c>
      <c r="G3975" s="104" t="s">
        <v>477</v>
      </c>
      <c r="H3975" s="56">
        <v>2009</v>
      </c>
      <c r="I3975" s="57">
        <v>109535</v>
      </c>
      <c r="J3975" s="57">
        <v>109535</v>
      </c>
    </row>
    <row r="3976" spans="4:10" hidden="1" outlineLevel="1" x14ac:dyDescent="0.45">
      <c r="D3976" s="104" t="s">
        <v>150</v>
      </c>
      <c r="E3976" s="104" t="s">
        <v>140</v>
      </c>
      <c r="F3976" s="104" t="s">
        <v>143</v>
      </c>
      <c r="G3976" s="104" t="s">
        <v>477</v>
      </c>
      <c r="H3976" s="56">
        <v>2010</v>
      </c>
      <c r="I3976" s="57">
        <v>92416</v>
      </c>
      <c r="J3976" s="57">
        <v>92416</v>
      </c>
    </row>
    <row r="3977" spans="4:10" hidden="1" outlineLevel="1" x14ac:dyDescent="0.45">
      <c r="D3977" s="104" t="s">
        <v>150</v>
      </c>
      <c r="E3977" s="104" t="s">
        <v>140</v>
      </c>
      <c r="F3977" s="104" t="s">
        <v>143</v>
      </c>
      <c r="G3977" s="104" t="s">
        <v>477</v>
      </c>
      <c r="H3977" s="56">
        <v>2011</v>
      </c>
      <c r="I3977" s="57">
        <v>115453</v>
      </c>
      <c r="J3977" s="57">
        <v>115453</v>
      </c>
    </row>
    <row r="3978" spans="4:10" hidden="1" outlineLevel="1" x14ac:dyDescent="0.45">
      <c r="D3978" s="104" t="s">
        <v>150</v>
      </c>
      <c r="E3978" s="104" t="s">
        <v>140</v>
      </c>
      <c r="F3978" s="104" t="s">
        <v>143</v>
      </c>
      <c r="G3978" s="104" t="s">
        <v>477</v>
      </c>
      <c r="H3978" s="56">
        <v>2012</v>
      </c>
      <c r="I3978" s="57">
        <v>98920</v>
      </c>
      <c r="J3978" s="57">
        <v>98920</v>
      </c>
    </row>
    <row r="3979" spans="4:10" hidden="1" outlineLevel="1" x14ac:dyDescent="0.45">
      <c r="D3979" s="104" t="s">
        <v>150</v>
      </c>
      <c r="E3979" s="104" t="s">
        <v>140</v>
      </c>
      <c r="F3979" s="104" t="s">
        <v>143</v>
      </c>
      <c r="G3979" s="104" t="s">
        <v>477</v>
      </c>
      <c r="H3979" s="56">
        <v>2013</v>
      </c>
      <c r="I3979" s="57">
        <v>90343</v>
      </c>
      <c r="J3979" s="57">
        <v>90343</v>
      </c>
    </row>
    <row r="3980" spans="4:10" hidden="1" outlineLevel="1" x14ac:dyDescent="0.45">
      <c r="D3980" s="104" t="s">
        <v>150</v>
      </c>
      <c r="E3980" s="104" t="s">
        <v>140</v>
      </c>
      <c r="F3980" s="104" t="s">
        <v>143</v>
      </c>
      <c r="G3980" s="104" t="s">
        <v>477</v>
      </c>
      <c r="H3980" s="56">
        <v>2014</v>
      </c>
      <c r="I3980" s="57">
        <v>103718</v>
      </c>
      <c r="J3980" s="57">
        <v>103718</v>
      </c>
    </row>
    <row r="3981" spans="4:10" hidden="1" outlineLevel="1" x14ac:dyDescent="0.45">
      <c r="D3981" s="104" t="s">
        <v>150</v>
      </c>
      <c r="E3981" s="104" t="s">
        <v>140</v>
      </c>
      <c r="F3981" s="104" t="s">
        <v>143</v>
      </c>
      <c r="G3981" s="104" t="s">
        <v>477</v>
      </c>
      <c r="H3981" s="56">
        <v>2015</v>
      </c>
      <c r="I3981" s="57">
        <v>100192</v>
      </c>
      <c r="J3981" s="57">
        <v>100192</v>
      </c>
    </row>
    <row r="3982" spans="4:10" hidden="1" outlineLevel="1" x14ac:dyDescent="0.45">
      <c r="D3982" s="104" t="s">
        <v>150</v>
      </c>
      <c r="E3982" s="104" t="s">
        <v>140</v>
      </c>
      <c r="F3982" s="104" t="s">
        <v>143</v>
      </c>
      <c r="G3982" s="104" t="s">
        <v>477</v>
      </c>
      <c r="H3982" s="56">
        <v>2016</v>
      </c>
      <c r="I3982" s="57">
        <v>27961</v>
      </c>
      <c r="J3982" s="57">
        <v>27961</v>
      </c>
    </row>
    <row r="3983" spans="4:10" hidden="1" outlineLevel="1" x14ac:dyDescent="0.45">
      <c r="D3983" s="104" t="s">
        <v>150</v>
      </c>
      <c r="E3983" s="104" t="s">
        <v>140</v>
      </c>
      <c r="F3983" s="104" t="s">
        <v>144</v>
      </c>
      <c r="G3983" s="104" t="s">
        <v>476</v>
      </c>
      <c r="H3983" s="56">
        <v>1999</v>
      </c>
      <c r="I3983" s="57">
        <v>59985</v>
      </c>
      <c r="J3983" s="57">
        <v>59985</v>
      </c>
    </row>
    <row r="3984" spans="4:10" hidden="1" outlineLevel="1" x14ac:dyDescent="0.45">
      <c r="D3984" s="104" t="s">
        <v>150</v>
      </c>
      <c r="E3984" s="104" t="s">
        <v>140</v>
      </c>
      <c r="F3984" s="104" t="s">
        <v>144</v>
      </c>
      <c r="G3984" s="104" t="s">
        <v>476</v>
      </c>
      <c r="H3984" s="56">
        <v>2000</v>
      </c>
      <c r="I3984" s="57">
        <v>96482</v>
      </c>
      <c r="J3984" s="57">
        <v>96482</v>
      </c>
    </row>
    <row r="3985" spans="4:10" hidden="1" outlineLevel="1" x14ac:dyDescent="0.45">
      <c r="D3985" s="104" t="s">
        <v>150</v>
      </c>
      <c r="E3985" s="104" t="s">
        <v>140</v>
      </c>
      <c r="F3985" s="104" t="s">
        <v>144</v>
      </c>
      <c r="G3985" s="104" t="s">
        <v>476</v>
      </c>
      <c r="H3985" s="56">
        <v>2001</v>
      </c>
      <c r="I3985" s="57">
        <v>61863</v>
      </c>
      <c r="J3985" s="57">
        <v>61863</v>
      </c>
    </row>
    <row r="3986" spans="4:10" hidden="1" outlineLevel="1" x14ac:dyDescent="0.45">
      <c r="D3986" s="104" t="s">
        <v>150</v>
      </c>
      <c r="E3986" s="104" t="s">
        <v>140</v>
      </c>
      <c r="F3986" s="104" t="s">
        <v>144</v>
      </c>
      <c r="G3986" s="104" t="s">
        <v>476</v>
      </c>
      <c r="H3986" s="56">
        <v>2002</v>
      </c>
      <c r="I3986" s="57">
        <v>74438</v>
      </c>
      <c r="J3986" s="57">
        <v>74438</v>
      </c>
    </row>
    <row r="3987" spans="4:10" hidden="1" outlineLevel="1" x14ac:dyDescent="0.45">
      <c r="D3987" s="104" t="s">
        <v>150</v>
      </c>
      <c r="E3987" s="104" t="s">
        <v>140</v>
      </c>
      <c r="F3987" s="104" t="s">
        <v>144</v>
      </c>
      <c r="G3987" s="104" t="s">
        <v>476</v>
      </c>
      <c r="H3987" s="56">
        <v>2003</v>
      </c>
      <c r="I3987" s="57">
        <v>69354</v>
      </c>
      <c r="J3987" s="57">
        <v>69354</v>
      </c>
    </row>
    <row r="3988" spans="4:10" hidden="1" outlineLevel="1" x14ac:dyDescent="0.45">
      <c r="D3988" s="104" t="s">
        <v>150</v>
      </c>
      <c r="E3988" s="104" t="s">
        <v>140</v>
      </c>
      <c r="F3988" s="104" t="s">
        <v>144</v>
      </c>
      <c r="G3988" s="104" t="s">
        <v>476</v>
      </c>
      <c r="H3988" s="56">
        <v>2004</v>
      </c>
      <c r="I3988" s="57">
        <v>50271</v>
      </c>
      <c r="J3988" s="57">
        <v>50271</v>
      </c>
    </row>
    <row r="3989" spans="4:10" hidden="1" outlineLevel="1" x14ac:dyDescent="0.45">
      <c r="D3989" s="104" t="s">
        <v>150</v>
      </c>
      <c r="E3989" s="104" t="s">
        <v>140</v>
      </c>
      <c r="F3989" s="104" t="s">
        <v>144</v>
      </c>
      <c r="G3989" s="104" t="s">
        <v>476</v>
      </c>
      <c r="H3989" s="56">
        <v>2005</v>
      </c>
      <c r="I3989" s="57">
        <v>39855</v>
      </c>
      <c r="J3989" s="57">
        <v>39855</v>
      </c>
    </row>
    <row r="3990" spans="4:10" hidden="1" outlineLevel="1" x14ac:dyDescent="0.45">
      <c r="D3990" s="104" t="s">
        <v>150</v>
      </c>
      <c r="E3990" s="104" t="s">
        <v>140</v>
      </c>
      <c r="F3990" s="104" t="s">
        <v>144</v>
      </c>
      <c r="G3990" s="104" t="s">
        <v>476</v>
      </c>
      <c r="H3990" s="56">
        <v>2006</v>
      </c>
      <c r="I3990" s="57">
        <v>81725</v>
      </c>
      <c r="J3990" s="57">
        <v>81725</v>
      </c>
    </row>
    <row r="3991" spans="4:10" hidden="1" outlineLevel="1" x14ac:dyDescent="0.45">
      <c r="D3991" s="104" t="s">
        <v>150</v>
      </c>
      <c r="E3991" s="104" t="s">
        <v>140</v>
      </c>
      <c r="F3991" s="104" t="s">
        <v>144</v>
      </c>
      <c r="G3991" s="104" t="s">
        <v>476</v>
      </c>
      <c r="H3991" s="56">
        <v>2007</v>
      </c>
      <c r="I3991" s="57">
        <v>108183</v>
      </c>
      <c r="J3991" s="57">
        <v>108183</v>
      </c>
    </row>
    <row r="3992" spans="4:10" hidden="1" outlineLevel="1" x14ac:dyDescent="0.45">
      <c r="D3992" s="104" t="s">
        <v>150</v>
      </c>
      <c r="E3992" s="104" t="s">
        <v>140</v>
      </c>
      <c r="F3992" s="104" t="s">
        <v>144</v>
      </c>
      <c r="G3992" s="104" t="s">
        <v>476</v>
      </c>
      <c r="H3992" s="56">
        <v>2008</v>
      </c>
      <c r="I3992" s="57">
        <v>86580</v>
      </c>
      <c r="J3992" s="57">
        <v>86580</v>
      </c>
    </row>
    <row r="3993" spans="4:10" hidden="1" outlineLevel="1" x14ac:dyDescent="0.45">
      <c r="D3993" s="104" t="s">
        <v>150</v>
      </c>
      <c r="E3993" s="104" t="s">
        <v>140</v>
      </c>
      <c r="F3993" s="104" t="s">
        <v>144</v>
      </c>
      <c r="G3993" s="104" t="s">
        <v>476</v>
      </c>
      <c r="H3993" s="56">
        <v>2009</v>
      </c>
      <c r="I3993" s="57">
        <v>42048</v>
      </c>
      <c r="J3993" s="57">
        <v>42048</v>
      </c>
    </row>
    <row r="3994" spans="4:10" hidden="1" outlineLevel="1" x14ac:dyDescent="0.45">
      <c r="D3994" s="104" t="s">
        <v>150</v>
      </c>
      <c r="E3994" s="104" t="s">
        <v>140</v>
      </c>
      <c r="F3994" s="104" t="s">
        <v>144</v>
      </c>
      <c r="G3994" s="104" t="s">
        <v>476</v>
      </c>
      <c r="H3994" s="56">
        <v>2010</v>
      </c>
      <c r="I3994" s="57">
        <v>45367</v>
      </c>
      <c r="J3994" s="57">
        <v>45367</v>
      </c>
    </row>
    <row r="3995" spans="4:10" hidden="1" outlineLevel="1" x14ac:dyDescent="0.45">
      <c r="D3995" s="104" t="s">
        <v>150</v>
      </c>
      <c r="E3995" s="104" t="s">
        <v>140</v>
      </c>
      <c r="F3995" s="104" t="s">
        <v>144</v>
      </c>
      <c r="G3995" s="104" t="s">
        <v>476</v>
      </c>
      <c r="H3995" s="56">
        <v>2011</v>
      </c>
      <c r="I3995" s="57">
        <v>38938</v>
      </c>
      <c r="J3995" s="57">
        <v>38938</v>
      </c>
    </row>
    <row r="3996" spans="4:10" hidden="1" outlineLevel="1" x14ac:dyDescent="0.45">
      <c r="D3996" s="104" t="s">
        <v>150</v>
      </c>
      <c r="E3996" s="104" t="s">
        <v>140</v>
      </c>
      <c r="F3996" s="104" t="s">
        <v>144</v>
      </c>
      <c r="G3996" s="104" t="s">
        <v>476</v>
      </c>
      <c r="H3996" s="56">
        <v>2012</v>
      </c>
      <c r="I3996" s="57">
        <v>30132</v>
      </c>
      <c r="J3996" s="57">
        <v>30132</v>
      </c>
    </row>
    <row r="3997" spans="4:10" hidden="1" outlineLevel="1" x14ac:dyDescent="0.45">
      <c r="D3997" s="104" t="s">
        <v>150</v>
      </c>
      <c r="E3997" s="104" t="s">
        <v>140</v>
      </c>
      <c r="F3997" s="104" t="s">
        <v>144</v>
      </c>
      <c r="G3997" s="104" t="s">
        <v>476</v>
      </c>
      <c r="H3997" s="56">
        <v>2013</v>
      </c>
      <c r="I3997" s="57">
        <v>61914</v>
      </c>
      <c r="J3997" s="57">
        <v>61914</v>
      </c>
    </row>
    <row r="3998" spans="4:10" hidden="1" outlineLevel="1" x14ac:dyDescent="0.45">
      <c r="D3998" s="104" t="s">
        <v>150</v>
      </c>
      <c r="E3998" s="104" t="s">
        <v>140</v>
      </c>
      <c r="F3998" s="104" t="s">
        <v>144</v>
      </c>
      <c r="G3998" s="104" t="s">
        <v>476</v>
      </c>
      <c r="H3998" s="56">
        <v>2014</v>
      </c>
      <c r="I3998" s="57">
        <v>48043</v>
      </c>
      <c r="J3998" s="57">
        <v>48043</v>
      </c>
    </row>
    <row r="3999" spans="4:10" hidden="1" outlineLevel="1" x14ac:dyDescent="0.45">
      <c r="D3999" s="104" t="s">
        <v>150</v>
      </c>
      <c r="E3999" s="104" t="s">
        <v>140</v>
      </c>
      <c r="F3999" s="104" t="s">
        <v>144</v>
      </c>
      <c r="G3999" s="104" t="s">
        <v>476</v>
      </c>
      <c r="H3999" s="56">
        <v>2015</v>
      </c>
      <c r="I3999" s="57">
        <v>36562</v>
      </c>
      <c r="J3999" s="57">
        <v>36562</v>
      </c>
    </row>
    <row r="4000" spans="4:10" hidden="1" outlineLevel="1" x14ac:dyDescent="0.45">
      <c r="D4000" s="104" t="s">
        <v>150</v>
      </c>
      <c r="E4000" s="104" t="s">
        <v>140</v>
      </c>
      <c r="F4000" s="104" t="s">
        <v>144</v>
      </c>
      <c r="G4000" s="104" t="s">
        <v>476</v>
      </c>
      <c r="H4000" s="56">
        <v>2016</v>
      </c>
      <c r="I4000" s="57">
        <v>10248</v>
      </c>
      <c r="J4000" s="57">
        <v>10248</v>
      </c>
    </row>
    <row r="4001" spans="4:10" hidden="1" outlineLevel="1" x14ac:dyDescent="0.45">
      <c r="D4001" s="104" t="s">
        <v>150</v>
      </c>
      <c r="E4001" s="104" t="s">
        <v>140</v>
      </c>
      <c r="F4001" s="104" t="s">
        <v>144</v>
      </c>
      <c r="G4001" s="104" t="s">
        <v>477</v>
      </c>
      <c r="H4001" s="56">
        <v>1997</v>
      </c>
      <c r="I4001" s="59">
        <v>135</v>
      </c>
      <c r="J4001" s="59">
        <v>135</v>
      </c>
    </row>
    <row r="4002" spans="4:10" hidden="1" outlineLevel="1" x14ac:dyDescent="0.45">
      <c r="D4002" s="104" t="s">
        <v>150</v>
      </c>
      <c r="E4002" s="104" t="s">
        <v>140</v>
      </c>
      <c r="F4002" s="104" t="s">
        <v>144</v>
      </c>
      <c r="G4002" s="104" t="s">
        <v>477</v>
      </c>
      <c r="H4002" s="56">
        <v>1998</v>
      </c>
      <c r="I4002" s="57">
        <v>33337</v>
      </c>
      <c r="J4002" s="57">
        <v>33337</v>
      </c>
    </row>
    <row r="4003" spans="4:10" hidden="1" outlineLevel="1" x14ac:dyDescent="0.45">
      <c r="D4003" s="104" t="s">
        <v>150</v>
      </c>
      <c r="E4003" s="104" t="s">
        <v>140</v>
      </c>
      <c r="F4003" s="104" t="s">
        <v>144</v>
      </c>
      <c r="G4003" s="104" t="s">
        <v>477</v>
      </c>
      <c r="H4003" s="56">
        <v>1999</v>
      </c>
      <c r="I4003" s="57">
        <v>89737</v>
      </c>
      <c r="J4003" s="57">
        <v>89737</v>
      </c>
    </row>
    <row r="4004" spans="4:10" hidden="1" outlineLevel="1" x14ac:dyDescent="0.45">
      <c r="D4004" s="104" t="s">
        <v>150</v>
      </c>
      <c r="E4004" s="104" t="s">
        <v>140</v>
      </c>
      <c r="F4004" s="104" t="s">
        <v>144</v>
      </c>
      <c r="G4004" s="104" t="s">
        <v>477</v>
      </c>
      <c r="H4004" s="56">
        <v>2000</v>
      </c>
      <c r="I4004" s="57">
        <v>96182</v>
      </c>
      <c r="J4004" s="57">
        <v>96182</v>
      </c>
    </row>
    <row r="4005" spans="4:10" hidden="1" outlineLevel="1" x14ac:dyDescent="0.45">
      <c r="D4005" s="104" t="s">
        <v>150</v>
      </c>
      <c r="E4005" s="104" t="s">
        <v>140</v>
      </c>
      <c r="F4005" s="104" t="s">
        <v>144</v>
      </c>
      <c r="G4005" s="104" t="s">
        <v>477</v>
      </c>
      <c r="H4005" s="56">
        <v>2001</v>
      </c>
      <c r="I4005" s="57">
        <v>130102</v>
      </c>
      <c r="J4005" s="57">
        <v>130102</v>
      </c>
    </row>
    <row r="4006" spans="4:10" hidden="1" outlineLevel="1" x14ac:dyDescent="0.45">
      <c r="D4006" s="104" t="s">
        <v>150</v>
      </c>
      <c r="E4006" s="104" t="s">
        <v>140</v>
      </c>
      <c r="F4006" s="104" t="s">
        <v>144</v>
      </c>
      <c r="G4006" s="104" t="s">
        <v>477</v>
      </c>
      <c r="H4006" s="56">
        <v>2002</v>
      </c>
      <c r="I4006" s="57">
        <v>155688</v>
      </c>
      <c r="J4006" s="57">
        <v>155688</v>
      </c>
    </row>
    <row r="4007" spans="4:10" hidden="1" outlineLevel="1" x14ac:dyDescent="0.45">
      <c r="D4007" s="104" t="s">
        <v>150</v>
      </c>
      <c r="E4007" s="104" t="s">
        <v>140</v>
      </c>
      <c r="F4007" s="104" t="s">
        <v>144</v>
      </c>
      <c r="G4007" s="104" t="s">
        <v>477</v>
      </c>
      <c r="H4007" s="56">
        <v>2003</v>
      </c>
      <c r="I4007" s="57">
        <v>147780</v>
      </c>
      <c r="J4007" s="57">
        <v>147780</v>
      </c>
    </row>
    <row r="4008" spans="4:10" hidden="1" outlineLevel="1" x14ac:dyDescent="0.45">
      <c r="D4008" s="104" t="s">
        <v>150</v>
      </c>
      <c r="E4008" s="104" t="s">
        <v>140</v>
      </c>
      <c r="F4008" s="104" t="s">
        <v>144</v>
      </c>
      <c r="G4008" s="104" t="s">
        <v>477</v>
      </c>
      <c r="H4008" s="56">
        <v>2004</v>
      </c>
      <c r="I4008" s="57">
        <v>139792</v>
      </c>
      <c r="J4008" s="57">
        <v>139792</v>
      </c>
    </row>
    <row r="4009" spans="4:10" hidden="1" outlineLevel="1" x14ac:dyDescent="0.45">
      <c r="D4009" s="104" t="s">
        <v>150</v>
      </c>
      <c r="E4009" s="104" t="s">
        <v>140</v>
      </c>
      <c r="F4009" s="104" t="s">
        <v>144</v>
      </c>
      <c r="G4009" s="104" t="s">
        <v>477</v>
      </c>
      <c r="H4009" s="56">
        <v>2005</v>
      </c>
      <c r="I4009" s="57">
        <v>114211</v>
      </c>
      <c r="J4009" s="57">
        <v>114211</v>
      </c>
    </row>
    <row r="4010" spans="4:10" hidden="1" outlineLevel="1" x14ac:dyDescent="0.45">
      <c r="D4010" s="104" t="s">
        <v>150</v>
      </c>
      <c r="E4010" s="104" t="s">
        <v>140</v>
      </c>
      <c r="F4010" s="104" t="s">
        <v>144</v>
      </c>
      <c r="G4010" s="104" t="s">
        <v>477</v>
      </c>
      <c r="H4010" s="56">
        <v>2006</v>
      </c>
      <c r="I4010" s="57">
        <v>135912</v>
      </c>
      <c r="J4010" s="57">
        <v>135912</v>
      </c>
    </row>
    <row r="4011" spans="4:10" hidden="1" outlineLevel="1" x14ac:dyDescent="0.45">
      <c r="D4011" s="104" t="s">
        <v>150</v>
      </c>
      <c r="E4011" s="104" t="s">
        <v>140</v>
      </c>
      <c r="F4011" s="104" t="s">
        <v>144</v>
      </c>
      <c r="G4011" s="104" t="s">
        <v>477</v>
      </c>
      <c r="H4011" s="56">
        <v>2007</v>
      </c>
      <c r="I4011" s="57">
        <v>99178</v>
      </c>
      <c r="J4011" s="57">
        <v>99178</v>
      </c>
    </row>
    <row r="4012" spans="4:10" hidden="1" outlineLevel="1" x14ac:dyDescent="0.45">
      <c r="D4012" s="104" t="s">
        <v>150</v>
      </c>
      <c r="E4012" s="104" t="s">
        <v>140</v>
      </c>
      <c r="F4012" s="104" t="s">
        <v>144</v>
      </c>
      <c r="G4012" s="104" t="s">
        <v>477</v>
      </c>
      <c r="H4012" s="56">
        <v>2008</v>
      </c>
      <c r="I4012" s="57">
        <v>66502</v>
      </c>
      <c r="J4012" s="57">
        <v>66502</v>
      </c>
    </row>
    <row r="4013" spans="4:10" hidden="1" outlineLevel="1" x14ac:dyDescent="0.45">
      <c r="D4013" s="104" t="s">
        <v>150</v>
      </c>
      <c r="E4013" s="104" t="s">
        <v>140</v>
      </c>
      <c r="F4013" s="104" t="s">
        <v>144</v>
      </c>
      <c r="G4013" s="104" t="s">
        <v>477</v>
      </c>
      <c r="H4013" s="56">
        <v>2009</v>
      </c>
      <c r="I4013" s="57">
        <v>49029</v>
      </c>
      <c r="J4013" s="57">
        <v>49029</v>
      </c>
    </row>
    <row r="4014" spans="4:10" hidden="1" outlineLevel="1" x14ac:dyDescent="0.45">
      <c r="D4014" s="104" t="s">
        <v>150</v>
      </c>
      <c r="E4014" s="104" t="s">
        <v>140</v>
      </c>
      <c r="F4014" s="104" t="s">
        <v>144</v>
      </c>
      <c r="G4014" s="104" t="s">
        <v>477</v>
      </c>
      <c r="H4014" s="56">
        <v>2010</v>
      </c>
      <c r="I4014" s="57">
        <v>53567</v>
      </c>
      <c r="J4014" s="57">
        <v>53567</v>
      </c>
    </row>
    <row r="4015" spans="4:10" hidden="1" outlineLevel="1" x14ac:dyDescent="0.45">
      <c r="D4015" s="104" t="s">
        <v>150</v>
      </c>
      <c r="E4015" s="104" t="s">
        <v>140</v>
      </c>
      <c r="F4015" s="104" t="s">
        <v>144</v>
      </c>
      <c r="G4015" s="104" t="s">
        <v>477</v>
      </c>
      <c r="H4015" s="56">
        <v>2011</v>
      </c>
      <c r="I4015" s="57">
        <v>61225</v>
      </c>
      <c r="J4015" s="57">
        <v>61225</v>
      </c>
    </row>
    <row r="4016" spans="4:10" hidden="1" outlineLevel="1" x14ac:dyDescent="0.45">
      <c r="D4016" s="104" t="s">
        <v>150</v>
      </c>
      <c r="E4016" s="104" t="s">
        <v>140</v>
      </c>
      <c r="F4016" s="104" t="s">
        <v>144</v>
      </c>
      <c r="G4016" s="104" t="s">
        <v>477</v>
      </c>
      <c r="H4016" s="56">
        <v>2012</v>
      </c>
      <c r="I4016" s="57">
        <v>56470</v>
      </c>
      <c r="J4016" s="57">
        <v>56470</v>
      </c>
    </row>
    <row r="4017" spans="4:10" hidden="1" outlineLevel="1" x14ac:dyDescent="0.45">
      <c r="D4017" s="104" t="s">
        <v>150</v>
      </c>
      <c r="E4017" s="104" t="s">
        <v>140</v>
      </c>
      <c r="F4017" s="104" t="s">
        <v>144</v>
      </c>
      <c r="G4017" s="104" t="s">
        <v>477</v>
      </c>
      <c r="H4017" s="56">
        <v>2013</v>
      </c>
      <c r="I4017" s="57">
        <v>48879</v>
      </c>
      <c r="J4017" s="57">
        <v>48879</v>
      </c>
    </row>
    <row r="4018" spans="4:10" hidden="1" outlineLevel="1" x14ac:dyDescent="0.45">
      <c r="D4018" s="104" t="s">
        <v>150</v>
      </c>
      <c r="E4018" s="104" t="s">
        <v>140</v>
      </c>
      <c r="F4018" s="104" t="s">
        <v>144</v>
      </c>
      <c r="G4018" s="104" t="s">
        <v>477</v>
      </c>
      <c r="H4018" s="56">
        <v>2014</v>
      </c>
      <c r="I4018" s="57">
        <v>74662</v>
      </c>
      <c r="J4018" s="57">
        <v>74662</v>
      </c>
    </row>
    <row r="4019" spans="4:10" hidden="1" outlineLevel="1" x14ac:dyDescent="0.45">
      <c r="D4019" s="104" t="s">
        <v>150</v>
      </c>
      <c r="E4019" s="104" t="s">
        <v>140</v>
      </c>
      <c r="F4019" s="104" t="s">
        <v>144</v>
      </c>
      <c r="G4019" s="104" t="s">
        <v>477</v>
      </c>
      <c r="H4019" s="56">
        <v>2015</v>
      </c>
      <c r="I4019" s="57">
        <v>137378</v>
      </c>
      <c r="J4019" s="57">
        <v>137378</v>
      </c>
    </row>
    <row r="4020" spans="4:10" hidden="1" outlineLevel="1" x14ac:dyDescent="0.45">
      <c r="D4020" s="104" t="s">
        <v>150</v>
      </c>
      <c r="E4020" s="104" t="s">
        <v>140</v>
      </c>
      <c r="F4020" s="104" t="s">
        <v>144</v>
      </c>
      <c r="G4020" s="104" t="s">
        <v>477</v>
      </c>
      <c r="H4020" s="56">
        <v>2016</v>
      </c>
      <c r="I4020" s="57">
        <v>38510</v>
      </c>
      <c r="J4020" s="57">
        <v>38510</v>
      </c>
    </row>
    <row r="4021" spans="4:10" hidden="1" outlineLevel="1" x14ac:dyDescent="0.45">
      <c r="D4021" s="104" t="s">
        <v>150</v>
      </c>
      <c r="E4021" s="104" t="s">
        <v>146</v>
      </c>
      <c r="F4021" s="104" t="s">
        <v>147</v>
      </c>
      <c r="G4021" s="104" t="s">
        <v>474</v>
      </c>
      <c r="H4021" s="56">
        <v>1999</v>
      </c>
      <c r="I4021" s="57">
        <v>7192</v>
      </c>
      <c r="J4021" s="57">
        <v>7192</v>
      </c>
    </row>
    <row r="4022" spans="4:10" hidden="1" outlineLevel="1" x14ac:dyDescent="0.45">
      <c r="D4022" s="104" t="s">
        <v>150</v>
      </c>
      <c r="E4022" s="104" t="s">
        <v>146</v>
      </c>
      <c r="F4022" s="104" t="s">
        <v>147</v>
      </c>
      <c r="G4022" s="104" t="s">
        <v>474</v>
      </c>
      <c r="H4022" s="56">
        <v>2000</v>
      </c>
      <c r="I4022" s="57">
        <v>13279</v>
      </c>
      <c r="J4022" s="57">
        <v>13279</v>
      </c>
    </row>
    <row r="4023" spans="4:10" hidden="1" outlineLevel="1" x14ac:dyDescent="0.45">
      <c r="D4023" s="104" t="s">
        <v>150</v>
      </c>
      <c r="E4023" s="104" t="s">
        <v>146</v>
      </c>
      <c r="F4023" s="104" t="s">
        <v>147</v>
      </c>
      <c r="G4023" s="104" t="s">
        <v>474</v>
      </c>
      <c r="H4023" s="56">
        <v>2001</v>
      </c>
      <c r="I4023" s="57">
        <v>10833</v>
      </c>
      <c r="J4023" s="57">
        <v>10833</v>
      </c>
    </row>
    <row r="4024" spans="4:10" hidden="1" outlineLevel="1" x14ac:dyDescent="0.45">
      <c r="D4024" s="104" t="s">
        <v>150</v>
      </c>
      <c r="E4024" s="104" t="s">
        <v>146</v>
      </c>
      <c r="F4024" s="104" t="s">
        <v>147</v>
      </c>
      <c r="G4024" s="104" t="s">
        <v>474</v>
      </c>
      <c r="H4024" s="56">
        <v>2002</v>
      </c>
      <c r="I4024" s="57">
        <v>10818</v>
      </c>
      <c r="J4024" s="57">
        <v>10818</v>
      </c>
    </row>
    <row r="4025" spans="4:10" hidden="1" outlineLevel="1" x14ac:dyDescent="0.45">
      <c r="D4025" s="104" t="s">
        <v>150</v>
      </c>
      <c r="E4025" s="104" t="s">
        <v>146</v>
      </c>
      <c r="F4025" s="104" t="s">
        <v>147</v>
      </c>
      <c r="G4025" s="104" t="s">
        <v>474</v>
      </c>
      <c r="H4025" s="56">
        <v>2003</v>
      </c>
      <c r="I4025" s="59">
        <v>0</v>
      </c>
      <c r="J4025" s="59">
        <v>0</v>
      </c>
    </row>
    <row r="4026" spans="4:10" hidden="1" outlineLevel="1" x14ac:dyDescent="0.45">
      <c r="D4026" s="104" t="s">
        <v>150</v>
      </c>
      <c r="E4026" s="104" t="s">
        <v>146</v>
      </c>
      <c r="F4026" s="104" t="s">
        <v>147</v>
      </c>
      <c r="G4026" s="104" t="s">
        <v>475</v>
      </c>
      <c r="H4026" s="56">
        <v>1991</v>
      </c>
      <c r="I4026" s="57">
        <v>51594</v>
      </c>
      <c r="J4026" s="57">
        <v>51594</v>
      </c>
    </row>
    <row r="4027" spans="4:10" hidden="1" outlineLevel="1" x14ac:dyDescent="0.45">
      <c r="D4027" s="104" t="s">
        <v>150</v>
      </c>
      <c r="E4027" s="104" t="s">
        <v>146</v>
      </c>
      <c r="F4027" s="104" t="s">
        <v>147</v>
      </c>
      <c r="G4027" s="104" t="s">
        <v>475</v>
      </c>
      <c r="H4027" s="56">
        <v>1992</v>
      </c>
      <c r="I4027" s="57">
        <v>56622</v>
      </c>
      <c r="J4027" s="57">
        <v>56622</v>
      </c>
    </row>
    <row r="4028" spans="4:10" hidden="1" outlineLevel="1" x14ac:dyDescent="0.45">
      <c r="D4028" s="104" t="s">
        <v>150</v>
      </c>
      <c r="E4028" s="104" t="s">
        <v>146</v>
      </c>
      <c r="F4028" s="104" t="s">
        <v>147</v>
      </c>
      <c r="G4028" s="104" t="s">
        <v>475</v>
      </c>
      <c r="H4028" s="56">
        <v>1993</v>
      </c>
      <c r="I4028" s="57">
        <v>59504</v>
      </c>
      <c r="J4028" s="57">
        <v>59504</v>
      </c>
    </row>
    <row r="4029" spans="4:10" hidden="1" outlineLevel="1" x14ac:dyDescent="0.45">
      <c r="D4029" s="104" t="s">
        <v>150</v>
      </c>
      <c r="E4029" s="104" t="s">
        <v>146</v>
      </c>
      <c r="F4029" s="104" t="s">
        <v>147</v>
      </c>
      <c r="G4029" s="104" t="s">
        <v>475</v>
      </c>
      <c r="H4029" s="56">
        <v>1994</v>
      </c>
      <c r="I4029" s="57">
        <v>51350</v>
      </c>
      <c r="J4029" s="57">
        <v>51350</v>
      </c>
    </row>
    <row r="4030" spans="4:10" hidden="1" outlineLevel="1" x14ac:dyDescent="0.45">
      <c r="D4030" s="104" t="s">
        <v>150</v>
      </c>
      <c r="E4030" s="104" t="s">
        <v>146</v>
      </c>
      <c r="F4030" s="104" t="s">
        <v>147</v>
      </c>
      <c r="G4030" s="104" t="s">
        <v>475</v>
      </c>
      <c r="H4030" s="56">
        <v>1995</v>
      </c>
      <c r="I4030" s="57">
        <v>47004</v>
      </c>
      <c r="J4030" s="57">
        <v>47004</v>
      </c>
    </row>
    <row r="4031" spans="4:10" hidden="1" outlineLevel="1" x14ac:dyDescent="0.45">
      <c r="D4031" s="104" t="s">
        <v>150</v>
      </c>
      <c r="E4031" s="104" t="s">
        <v>146</v>
      </c>
      <c r="F4031" s="104" t="s">
        <v>147</v>
      </c>
      <c r="G4031" s="104" t="s">
        <v>475</v>
      </c>
      <c r="H4031" s="56">
        <v>1996</v>
      </c>
      <c r="I4031" s="57">
        <v>59607</v>
      </c>
      <c r="J4031" s="57">
        <v>59607</v>
      </c>
    </row>
    <row r="4032" spans="4:10" hidden="1" outlineLevel="1" x14ac:dyDescent="0.45">
      <c r="D4032" s="104" t="s">
        <v>150</v>
      </c>
      <c r="E4032" s="104" t="s">
        <v>146</v>
      </c>
      <c r="F4032" s="104" t="s">
        <v>147</v>
      </c>
      <c r="G4032" s="104" t="s">
        <v>475</v>
      </c>
      <c r="H4032" s="56">
        <v>1997</v>
      </c>
      <c r="I4032" s="57">
        <v>56190</v>
      </c>
      <c r="J4032" s="57">
        <v>56190</v>
      </c>
    </row>
    <row r="4033" spans="4:10" hidden="1" outlineLevel="1" x14ac:dyDescent="0.45">
      <c r="D4033" s="104" t="s">
        <v>150</v>
      </c>
      <c r="E4033" s="104" t="s">
        <v>146</v>
      </c>
      <c r="F4033" s="104" t="s">
        <v>147</v>
      </c>
      <c r="G4033" s="104" t="s">
        <v>475</v>
      </c>
      <c r="H4033" s="56">
        <v>1998</v>
      </c>
      <c r="I4033" s="57">
        <v>21580</v>
      </c>
      <c r="J4033" s="57">
        <v>21580</v>
      </c>
    </row>
    <row r="4034" spans="4:10" hidden="1" outlineLevel="1" x14ac:dyDescent="0.45">
      <c r="D4034" s="104" t="s">
        <v>150</v>
      </c>
      <c r="E4034" s="104" t="s">
        <v>146</v>
      </c>
      <c r="F4034" s="104" t="s">
        <v>147</v>
      </c>
      <c r="G4034" s="104" t="s">
        <v>475</v>
      </c>
      <c r="H4034" s="56">
        <v>1999</v>
      </c>
      <c r="I4034" s="57">
        <v>26214</v>
      </c>
      <c r="J4034" s="57">
        <v>26214</v>
      </c>
    </row>
    <row r="4035" spans="4:10" hidden="1" outlineLevel="1" x14ac:dyDescent="0.45">
      <c r="D4035" s="104" t="s">
        <v>150</v>
      </c>
      <c r="E4035" s="104" t="s">
        <v>146</v>
      </c>
      <c r="F4035" s="104" t="s">
        <v>147</v>
      </c>
      <c r="G4035" s="104" t="s">
        <v>475</v>
      </c>
      <c r="H4035" s="56">
        <v>2000</v>
      </c>
      <c r="I4035" s="57">
        <v>41774</v>
      </c>
      <c r="J4035" s="57">
        <v>41774</v>
      </c>
    </row>
    <row r="4036" spans="4:10" hidden="1" outlineLevel="1" x14ac:dyDescent="0.45">
      <c r="D4036" s="104" t="s">
        <v>150</v>
      </c>
      <c r="E4036" s="104" t="s">
        <v>146</v>
      </c>
      <c r="F4036" s="104" t="s">
        <v>147</v>
      </c>
      <c r="G4036" s="104" t="s">
        <v>475</v>
      </c>
      <c r="H4036" s="56">
        <v>2001</v>
      </c>
      <c r="I4036" s="57">
        <v>70366</v>
      </c>
      <c r="J4036" s="57">
        <v>70366</v>
      </c>
    </row>
    <row r="4037" spans="4:10" hidden="1" outlineLevel="1" x14ac:dyDescent="0.45">
      <c r="D4037" s="104" t="s">
        <v>150</v>
      </c>
      <c r="E4037" s="104" t="s">
        <v>146</v>
      </c>
      <c r="F4037" s="104" t="s">
        <v>147</v>
      </c>
      <c r="G4037" s="104" t="s">
        <v>475</v>
      </c>
      <c r="H4037" s="56">
        <v>2002</v>
      </c>
      <c r="I4037" s="57">
        <v>58157</v>
      </c>
      <c r="J4037" s="57">
        <v>58157</v>
      </c>
    </row>
    <row r="4038" spans="4:10" hidden="1" outlineLevel="1" x14ac:dyDescent="0.45">
      <c r="D4038" s="104" t="s">
        <v>150</v>
      </c>
      <c r="E4038" s="104" t="s">
        <v>146</v>
      </c>
      <c r="F4038" s="104" t="s">
        <v>147</v>
      </c>
      <c r="G4038" s="104" t="s">
        <v>475</v>
      </c>
      <c r="H4038" s="56">
        <v>2003</v>
      </c>
      <c r="I4038" s="57">
        <v>53337</v>
      </c>
      <c r="J4038" s="57">
        <v>53337</v>
      </c>
    </row>
    <row r="4039" spans="4:10" hidden="1" outlineLevel="1" x14ac:dyDescent="0.45">
      <c r="D4039" s="104" t="s">
        <v>150</v>
      </c>
      <c r="E4039" s="104" t="s">
        <v>146</v>
      </c>
      <c r="F4039" s="104" t="s">
        <v>147</v>
      </c>
      <c r="G4039" s="104" t="s">
        <v>475</v>
      </c>
      <c r="H4039" s="56">
        <v>2004</v>
      </c>
      <c r="I4039" s="57">
        <v>38889</v>
      </c>
      <c r="J4039" s="57">
        <v>38889</v>
      </c>
    </row>
    <row r="4040" spans="4:10" hidden="1" outlineLevel="1" x14ac:dyDescent="0.45">
      <c r="D4040" s="104" t="s">
        <v>150</v>
      </c>
      <c r="E4040" s="104" t="s">
        <v>146</v>
      </c>
      <c r="F4040" s="104" t="s">
        <v>147</v>
      </c>
      <c r="G4040" s="104" t="s">
        <v>475</v>
      </c>
      <c r="H4040" s="56">
        <v>2005</v>
      </c>
      <c r="I4040" s="57">
        <v>21330</v>
      </c>
      <c r="J4040" s="57">
        <v>21330</v>
      </c>
    </row>
    <row r="4041" spans="4:10" hidden="1" outlineLevel="1" x14ac:dyDescent="0.45">
      <c r="D4041" s="104" t="s">
        <v>150</v>
      </c>
      <c r="E4041" s="104" t="s">
        <v>146</v>
      </c>
      <c r="F4041" s="104" t="s">
        <v>147</v>
      </c>
      <c r="G4041" s="104" t="s">
        <v>475</v>
      </c>
      <c r="H4041" s="56">
        <v>2006</v>
      </c>
      <c r="I4041" s="59">
        <v>0</v>
      </c>
      <c r="J4041" s="59">
        <v>0</v>
      </c>
    </row>
    <row r="4042" spans="4:10" hidden="1" outlineLevel="1" x14ac:dyDescent="0.45">
      <c r="D4042" s="104" t="s">
        <v>150</v>
      </c>
      <c r="E4042" s="104" t="s">
        <v>146</v>
      </c>
      <c r="F4042" s="104" t="s">
        <v>147</v>
      </c>
      <c r="G4042" s="104" t="s">
        <v>475</v>
      </c>
      <c r="H4042" s="56">
        <v>2007</v>
      </c>
      <c r="I4042" s="59">
        <v>0</v>
      </c>
      <c r="J4042" s="59">
        <v>0</v>
      </c>
    </row>
    <row r="4043" spans="4:10" hidden="1" outlineLevel="1" x14ac:dyDescent="0.45">
      <c r="D4043" s="104" t="s">
        <v>150</v>
      </c>
      <c r="E4043" s="104" t="s">
        <v>146</v>
      </c>
      <c r="F4043" s="104" t="s">
        <v>147</v>
      </c>
      <c r="G4043" s="104" t="s">
        <v>476</v>
      </c>
      <c r="H4043" s="56">
        <v>1999</v>
      </c>
      <c r="I4043" s="57">
        <v>1583</v>
      </c>
      <c r="J4043" s="57">
        <v>1583</v>
      </c>
    </row>
    <row r="4044" spans="4:10" hidden="1" outlineLevel="1" x14ac:dyDescent="0.45">
      <c r="D4044" s="104" t="s">
        <v>150</v>
      </c>
      <c r="E4044" s="104" t="s">
        <v>146</v>
      </c>
      <c r="F4044" s="104" t="s">
        <v>147</v>
      </c>
      <c r="G4044" s="104" t="s">
        <v>476</v>
      </c>
      <c r="H4044" s="56">
        <v>2000</v>
      </c>
      <c r="I4044" s="57">
        <v>3827</v>
      </c>
      <c r="J4044" s="57">
        <v>3827</v>
      </c>
    </row>
    <row r="4045" spans="4:10" hidden="1" outlineLevel="1" x14ac:dyDescent="0.45">
      <c r="D4045" s="104" t="s">
        <v>150</v>
      </c>
      <c r="E4045" s="104" t="s">
        <v>146</v>
      </c>
      <c r="F4045" s="104" t="s">
        <v>147</v>
      </c>
      <c r="G4045" s="104" t="s">
        <v>476</v>
      </c>
      <c r="H4045" s="56">
        <v>2001</v>
      </c>
      <c r="I4045" s="57">
        <v>2768</v>
      </c>
      <c r="J4045" s="57">
        <v>2768</v>
      </c>
    </row>
    <row r="4046" spans="4:10" hidden="1" outlineLevel="1" x14ac:dyDescent="0.45">
      <c r="D4046" s="104" t="s">
        <v>150</v>
      </c>
      <c r="E4046" s="104" t="s">
        <v>146</v>
      </c>
      <c r="F4046" s="104" t="s">
        <v>147</v>
      </c>
      <c r="G4046" s="104" t="s">
        <v>476</v>
      </c>
      <c r="H4046" s="56">
        <v>2002</v>
      </c>
      <c r="I4046" s="57">
        <v>1753</v>
      </c>
      <c r="J4046" s="57">
        <v>1753</v>
      </c>
    </row>
    <row r="4047" spans="4:10" hidden="1" outlineLevel="1" x14ac:dyDescent="0.45">
      <c r="D4047" s="104" t="s">
        <v>150</v>
      </c>
      <c r="E4047" s="104" t="s">
        <v>146</v>
      </c>
      <c r="F4047" s="104" t="s">
        <v>147</v>
      </c>
      <c r="G4047" s="104" t="s">
        <v>476</v>
      </c>
      <c r="H4047" s="56">
        <v>2003</v>
      </c>
      <c r="I4047" s="59">
        <v>0</v>
      </c>
      <c r="J4047" s="59">
        <v>0</v>
      </c>
    </row>
    <row r="4048" spans="4:10" hidden="1" outlineLevel="1" x14ac:dyDescent="0.45">
      <c r="D4048" s="104" t="s">
        <v>150</v>
      </c>
      <c r="E4048" s="104" t="s">
        <v>146</v>
      </c>
      <c r="F4048" s="104" t="s">
        <v>147</v>
      </c>
      <c r="G4048" s="104" t="s">
        <v>477</v>
      </c>
      <c r="H4048" s="56">
        <v>1999</v>
      </c>
      <c r="I4048" s="59">
        <v>739</v>
      </c>
      <c r="J4048" s="59">
        <v>739</v>
      </c>
    </row>
    <row r="4049" spans="4:10" hidden="1" outlineLevel="1" x14ac:dyDescent="0.45">
      <c r="D4049" s="104" t="s">
        <v>150</v>
      </c>
      <c r="E4049" s="104" t="s">
        <v>146</v>
      </c>
      <c r="F4049" s="104" t="s">
        <v>147</v>
      </c>
      <c r="G4049" s="104" t="s">
        <v>477</v>
      </c>
      <c r="H4049" s="56">
        <v>2000</v>
      </c>
      <c r="I4049" s="57">
        <v>1401</v>
      </c>
      <c r="J4049" s="57">
        <v>1401</v>
      </c>
    </row>
    <row r="4050" spans="4:10" hidden="1" outlineLevel="1" x14ac:dyDescent="0.45">
      <c r="D4050" s="104" t="s">
        <v>150</v>
      </c>
      <c r="E4050" s="104" t="s">
        <v>146</v>
      </c>
      <c r="F4050" s="104" t="s">
        <v>147</v>
      </c>
      <c r="G4050" s="104" t="s">
        <v>477</v>
      </c>
      <c r="H4050" s="56">
        <v>2001</v>
      </c>
      <c r="I4050" s="57">
        <v>1704</v>
      </c>
      <c r="J4050" s="57">
        <v>1704</v>
      </c>
    </row>
    <row r="4051" spans="4:10" hidden="1" outlineLevel="1" x14ac:dyDescent="0.45">
      <c r="D4051" s="104" t="s">
        <v>150</v>
      </c>
      <c r="E4051" s="104" t="s">
        <v>146</v>
      </c>
      <c r="F4051" s="104" t="s">
        <v>147</v>
      </c>
      <c r="G4051" s="104" t="s">
        <v>477</v>
      </c>
      <c r="H4051" s="56">
        <v>2002</v>
      </c>
      <c r="I4051" s="57">
        <v>2180</v>
      </c>
      <c r="J4051" s="57">
        <v>2180</v>
      </c>
    </row>
    <row r="4052" spans="4:10" hidden="1" outlineLevel="1" x14ac:dyDescent="0.45">
      <c r="D4052" s="104" t="s">
        <v>150</v>
      </c>
      <c r="E4052" s="104" t="s">
        <v>146</v>
      </c>
      <c r="F4052" s="104" t="s">
        <v>147</v>
      </c>
      <c r="G4052" s="104" t="s">
        <v>477</v>
      </c>
      <c r="H4052" s="56">
        <v>2003</v>
      </c>
      <c r="I4052" s="57">
        <v>2109</v>
      </c>
      <c r="J4052" s="57">
        <v>2109</v>
      </c>
    </row>
    <row r="4053" spans="4:10" hidden="1" outlineLevel="1" x14ac:dyDescent="0.45">
      <c r="D4053" s="104" t="s">
        <v>150</v>
      </c>
      <c r="E4053" s="104" t="s">
        <v>146</v>
      </c>
      <c r="F4053" s="104" t="s">
        <v>147</v>
      </c>
      <c r="G4053" s="104" t="s">
        <v>477</v>
      </c>
      <c r="H4053" s="56">
        <v>2004</v>
      </c>
      <c r="I4053" s="57">
        <v>2043</v>
      </c>
      <c r="J4053" s="57">
        <v>2043</v>
      </c>
    </row>
    <row r="4054" spans="4:10" hidden="1" outlineLevel="1" x14ac:dyDescent="0.45">
      <c r="D4054" s="104" t="s">
        <v>150</v>
      </c>
      <c r="E4054" s="104" t="s">
        <v>146</v>
      </c>
      <c r="F4054" s="104" t="s">
        <v>147</v>
      </c>
      <c r="G4054" s="104" t="s">
        <v>477</v>
      </c>
      <c r="H4054" s="56">
        <v>2005</v>
      </c>
      <c r="I4054" s="57">
        <v>2162</v>
      </c>
      <c r="J4054" s="57">
        <v>2162</v>
      </c>
    </row>
    <row r="4055" spans="4:10" hidden="1" outlineLevel="1" x14ac:dyDescent="0.45">
      <c r="D4055" s="104" t="s">
        <v>150</v>
      </c>
      <c r="E4055" s="104" t="s">
        <v>146</v>
      </c>
      <c r="F4055" s="104" t="s">
        <v>147</v>
      </c>
      <c r="G4055" s="104" t="s">
        <v>477</v>
      </c>
      <c r="H4055" s="56">
        <v>2006</v>
      </c>
      <c r="I4055" s="57">
        <v>2186</v>
      </c>
      <c r="J4055" s="57">
        <v>2186</v>
      </c>
    </row>
    <row r="4056" spans="4:10" hidden="1" outlineLevel="1" x14ac:dyDescent="0.45">
      <c r="D4056" s="104" t="s">
        <v>150</v>
      </c>
      <c r="E4056" s="104" t="s">
        <v>146</v>
      </c>
      <c r="F4056" s="104" t="s">
        <v>147</v>
      </c>
      <c r="G4056" s="104" t="s">
        <v>477</v>
      </c>
      <c r="H4056" s="56">
        <v>2007</v>
      </c>
      <c r="I4056" s="57">
        <v>1991</v>
      </c>
      <c r="J4056" s="57">
        <v>1991</v>
      </c>
    </row>
    <row r="4057" spans="4:10" hidden="1" outlineLevel="1" x14ac:dyDescent="0.45">
      <c r="D4057" s="104" t="s">
        <v>150</v>
      </c>
      <c r="E4057" s="104" t="s">
        <v>146</v>
      </c>
      <c r="F4057" s="104" t="s">
        <v>147</v>
      </c>
      <c r="G4057" s="104" t="s">
        <v>477</v>
      </c>
      <c r="H4057" s="56">
        <v>2008</v>
      </c>
      <c r="I4057" s="57">
        <v>1344</v>
      </c>
      <c r="J4057" s="57">
        <v>1344</v>
      </c>
    </row>
    <row r="4058" spans="4:10" hidden="1" outlineLevel="1" x14ac:dyDescent="0.45">
      <c r="D4058" s="104" t="s">
        <v>150</v>
      </c>
      <c r="E4058" s="104" t="s">
        <v>146</v>
      </c>
      <c r="F4058" s="104" t="s">
        <v>147</v>
      </c>
      <c r="G4058" s="104" t="s">
        <v>477</v>
      </c>
      <c r="H4058" s="56">
        <v>2009</v>
      </c>
      <c r="I4058" s="59">
        <v>843</v>
      </c>
      <c r="J4058" s="59">
        <v>843</v>
      </c>
    </row>
    <row r="4059" spans="4:10" hidden="1" outlineLevel="1" x14ac:dyDescent="0.45">
      <c r="D4059" s="104" t="s">
        <v>150</v>
      </c>
      <c r="E4059" s="104" t="s">
        <v>146</v>
      </c>
      <c r="F4059" s="104" t="s">
        <v>147</v>
      </c>
      <c r="G4059" s="104" t="s">
        <v>477</v>
      </c>
      <c r="H4059" s="56">
        <v>2010</v>
      </c>
      <c r="I4059" s="57">
        <v>1585</v>
      </c>
      <c r="J4059" s="57">
        <v>1585</v>
      </c>
    </row>
    <row r="4060" spans="4:10" hidden="1" outlineLevel="1" x14ac:dyDescent="0.45">
      <c r="D4060" s="104" t="s">
        <v>150</v>
      </c>
      <c r="E4060" s="104" t="s">
        <v>146</v>
      </c>
      <c r="F4060" s="104" t="s">
        <v>147</v>
      </c>
      <c r="G4060" s="104" t="s">
        <v>477</v>
      </c>
      <c r="H4060" s="56">
        <v>2011</v>
      </c>
      <c r="I4060" s="57">
        <v>1617</v>
      </c>
      <c r="J4060" s="57">
        <v>1617</v>
      </c>
    </row>
    <row r="4061" spans="4:10" hidden="1" outlineLevel="1" x14ac:dyDescent="0.45">
      <c r="D4061" s="104" t="s">
        <v>150</v>
      </c>
      <c r="E4061" s="104" t="s">
        <v>146</v>
      </c>
      <c r="F4061" s="104" t="s">
        <v>147</v>
      </c>
      <c r="G4061" s="104" t="s">
        <v>477</v>
      </c>
      <c r="H4061" s="56">
        <v>2012</v>
      </c>
      <c r="I4061" s="57">
        <v>1537</v>
      </c>
      <c r="J4061" s="57">
        <v>1537</v>
      </c>
    </row>
    <row r="4062" spans="4:10" hidden="1" outlineLevel="1" x14ac:dyDescent="0.45">
      <c r="D4062" s="104" t="s">
        <v>150</v>
      </c>
      <c r="E4062" s="104" t="s">
        <v>146</v>
      </c>
      <c r="F4062" s="104" t="s">
        <v>147</v>
      </c>
      <c r="G4062" s="104" t="s">
        <v>477</v>
      </c>
      <c r="H4062" s="56">
        <v>2013</v>
      </c>
      <c r="I4062" s="57">
        <v>1572</v>
      </c>
      <c r="J4062" s="57">
        <v>1572</v>
      </c>
    </row>
    <row r="4063" spans="4:10" hidden="1" outlineLevel="1" x14ac:dyDescent="0.45">
      <c r="D4063" s="104" t="s">
        <v>150</v>
      </c>
      <c r="E4063" s="104" t="s">
        <v>146</v>
      </c>
      <c r="F4063" s="104" t="s">
        <v>147</v>
      </c>
      <c r="G4063" s="104" t="s">
        <v>477</v>
      </c>
      <c r="H4063" s="56">
        <v>2014</v>
      </c>
      <c r="I4063" s="57">
        <v>1579</v>
      </c>
      <c r="J4063" s="57">
        <v>1579</v>
      </c>
    </row>
    <row r="4064" spans="4:10" hidden="1" outlineLevel="1" x14ac:dyDescent="0.45">
      <c r="D4064" s="104" t="s">
        <v>150</v>
      </c>
      <c r="E4064" s="104" t="s">
        <v>146</v>
      </c>
      <c r="F4064" s="104" t="s">
        <v>147</v>
      </c>
      <c r="G4064" s="104" t="s">
        <v>477</v>
      </c>
      <c r="H4064" s="56">
        <v>2015</v>
      </c>
      <c r="I4064" s="57">
        <v>1660</v>
      </c>
      <c r="J4064" s="57">
        <v>1660</v>
      </c>
    </row>
    <row r="4065" spans="4:10" hidden="1" outlineLevel="1" x14ac:dyDescent="0.45">
      <c r="D4065" s="104" t="s">
        <v>150</v>
      </c>
      <c r="E4065" s="104" t="s">
        <v>146</v>
      </c>
      <c r="F4065" s="104" t="s">
        <v>147</v>
      </c>
      <c r="G4065" s="104" t="s">
        <v>477</v>
      </c>
      <c r="H4065" s="56">
        <v>2016</v>
      </c>
      <c r="I4065" s="59">
        <v>500</v>
      </c>
      <c r="J4065" s="59">
        <v>500</v>
      </c>
    </row>
    <row r="4066" spans="4:10" hidden="1" outlineLevel="1" x14ac:dyDescent="0.45">
      <c r="D4066" s="104" t="s">
        <v>150</v>
      </c>
      <c r="E4066" s="104" t="s">
        <v>146</v>
      </c>
      <c r="F4066" s="104" t="s">
        <v>148</v>
      </c>
      <c r="G4066" s="104" t="s">
        <v>474</v>
      </c>
      <c r="H4066" s="56">
        <v>1999</v>
      </c>
      <c r="I4066" s="57">
        <v>4006</v>
      </c>
      <c r="J4066" s="57">
        <v>4006</v>
      </c>
    </row>
    <row r="4067" spans="4:10" hidden="1" outlineLevel="1" x14ac:dyDescent="0.45">
      <c r="D4067" s="104" t="s">
        <v>150</v>
      </c>
      <c r="E4067" s="104" t="s">
        <v>146</v>
      </c>
      <c r="F4067" s="104" t="s">
        <v>148</v>
      </c>
      <c r="G4067" s="104" t="s">
        <v>474</v>
      </c>
      <c r="H4067" s="56">
        <v>2000</v>
      </c>
      <c r="I4067" s="57">
        <v>4286</v>
      </c>
      <c r="J4067" s="57">
        <v>4286</v>
      </c>
    </row>
    <row r="4068" spans="4:10" hidden="1" outlineLevel="1" x14ac:dyDescent="0.45">
      <c r="D4068" s="104" t="s">
        <v>150</v>
      </c>
      <c r="E4068" s="104" t="s">
        <v>146</v>
      </c>
      <c r="F4068" s="104" t="s">
        <v>148</v>
      </c>
      <c r="G4068" s="104" t="s">
        <v>474</v>
      </c>
      <c r="H4068" s="56">
        <v>2001</v>
      </c>
      <c r="I4068" s="57">
        <v>3833</v>
      </c>
      <c r="J4068" s="57">
        <v>3833</v>
      </c>
    </row>
    <row r="4069" spans="4:10" hidden="1" outlineLevel="1" x14ac:dyDescent="0.45">
      <c r="D4069" s="104" t="s">
        <v>150</v>
      </c>
      <c r="E4069" s="104" t="s">
        <v>146</v>
      </c>
      <c r="F4069" s="104" t="s">
        <v>148</v>
      </c>
      <c r="G4069" s="104" t="s">
        <v>474</v>
      </c>
      <c r="H4069" s="56">
        <v>2002</v>
      </c>
      <c r="I4069" s="57">
        <v>2442</v>
      </c>
      <c r="J4069" s="57">
        <v>2442</v>
      </c>
    </row>
    <row r="4070" spans="4:10" hidden="1" outlineLevel="1" x14ac:dyDescent="0.45">
      <c r="D4070" s="104" t="s">
        <v>150</v>
      </c>
      <c r="E4070" s="104" t="s">
        <v>146</v>
      </c>
      <c r="F4070" s="104" t="s">
        <v>148</v>
      </c>
      <c r="G4070" s="104" t="s">
        <v>474</v>
      </c>
      <c r="H4070" s="56">
        <v>2003</v>
      </c>
      <c r="I4070" s="59">
        <v>0</v>
      </c>
      <c r="J4070" s="59">
        <v>0</v>
      </c>
    </row>
    <row r="4071" spans="4:10" hidden="1" outlineLevel="1" x14ac:dyDescent="0.45">
      <c r="D4071" s="104" t="s">
        <v>150</v>
      </c>
      <c r="E4071" s="104" t="s">
        <v>146</v>
      </c>
      <c r="F4071" s="104" t="s">
        <v>148</v>
      </c>
      <c r="G4071" s="104" t="s">
        <v>475</v>
      </c>
      <c r="H4071" s="56">
        <v>1991</v>
      </c>
      <c r="I4071" s="57">
        <v>69377</v>
      </c>
      <c r="J4071" s="57">
        <v>69377</v>
      </c>
    </row>
    <row r="4072" spans="4:10" hidden="1" outlineLevel="1" x14ac:dyDescent="0.45">
      <c r="D4072" s="104" t="s">
        <v>150</v>
      </c>
      <c r="E4072" s="104" t="s">
        <v>146</v>
      </c>
      <c r="F4072" s="104" t="s">
        <v>148</v>
      </c>
      <c r="G4072" s="104" t="s">
        <v>475</v>
      </c>
      <c r="H4072" s="56">
        <v>1992</v>
      </c>
      <c r="I4072" s="57">
        <v>92033</v>
      </c>
      <c r="J4072" s="57">
        <v>92033</v>
      </c>
    </row>
    <row r="4073" spans="4:10" hidden="1" outlineLevel="1" x14ac:dyDescent="0.45">
      <c r="D4073" s="104" t="s">
        <v>150</v>
      </c>
      <c r="E4073" s="104" t="s">
        <v>146</v>
      </c>
      <c r="F4073" s="104" t="s">
        <v>148</v>
      </c>
      <c r="G4073" s="104" t="s">
        <v>475</v>
      </c>
      <c r="H4073" s="56">
        <v>1993</v>
      </c>
      <c r="I4073" s="57">
        <v>96030</v>
      </c>
      <c r="J4073" s="57">
        <v>96030</v>
      </c>
    </row>
    <row r="4074" spans="4:10" hidden="1" outlineLevel="1" x14ac:dyDescent="0.45">
      <c r="D4074" s="104" t="s">
        <v>150</v>
      </c>
      <c r="E4074" s="104" t="s">
        <v>146</v>
      </c>
      <c r="F4074" s="104" t="s">
        <v>148</v>
      </c>
      <c r="G4074" s="104" t="s">
        <v>475</v>
      </c>
      <c r="H4074" s="56">
        <v>1994</v>
      </c>
      <c r="I4074" s="57">
        <v>91811</v>
      </c>
      <c r="J4074" s="57">
        <v>91811</v>
      </c>
    </row>
    <row r="4075" spans="4:10" hidden="1" outlineLevel="1" x14ac:dyDescent="0.45">
      <c r="D4075" s="104" t="s">
        <v>150</v>
      </c>
      <c r="E4075" s="104" t="s">
        <v>146</v>
      </c>
      <c r="F4075" s="104" t="s">
        <v>148</v>
      </c>
      <c r="G4075" s="104" t="s">
        <v>475</v>
      </c>
      <c r="H4075" s="56">
        <v>1995</v>
      </c>
      <c r="I4075" s="57">
        <v>96301</v>
      </c>
      <c r="J4075" s="57">
        <v>96301</v>
      </c>
    </row>
    <row r="4076" spans="4:10" hidden="1" outlineLevel="1" x14ac:dyDescent="0.45">
      <c r="D4076" s="104" t="s">
        <v>150</v>
      </c>
      <c r="E4076" s="104" t="s">
        <v>146</v>
      </c>
      <c r="F4076" s="104" t="s">
        <v>148</v>
      </c>
      <c r="G4076" s="104" t="s">
        <v>475</v>
      </c>
      <c r="H4076" s="56">
        <v>1996</v>
      </c>
      <c r="I4076" s="57">
        <v>93773</v>
      </c>
      <c r="J4076" s="57">
        <v>93773</v>
      </c>
    </row>
    <row r="4077" spans="4:10" hidden="1" outlineLevel="1" x14ac:dyDescent="0.45">
      <c r="D4077" s="104" t="s">
        <v>150</v>
      </c>
      <c r="E4077" s="104" t="s">
        <v>146</v>
      </c>
      <c r="F4077" s="104" t="s">
        <v>148</v>
      </c>
      <c r="G4077" s="104" t="s">
        <v>475</v>
      </c>
      <c r="H4077" s="56">
        <v>1997</v>
      </c>
      <c r="I4077" s="57">
        <v>73517</v>
      </c>
      <c r="J4077" s="57">
        <v>73517</v>
      </c>
    </row>
    <row r="4078" spans="4:10" hidden="1" outlineLevel="1" x14ac:dyDescent="0.45">
      <c r="D4078" s="104" t="s">
        <v>150</v>
      </c>
      <c r="E4078" s="104" t="s">
        <v>146</v>
      </c>
      <c r="F4078" s="104" t="s">
        <v>148</v>
      </c>
      <c r="G4078" s="104" t="s">
        <v>475</v>
      </c>
      <c r="H4078" s="56">
        <v>1998</v>
      </c>
      <c r="I4078" s="57">
        <v>49597</v>
      </c>
      <c r="J4078" s="57">
        <v>49597</v>
      </c>
    </row>
    <row r="4079" spans="4:10" hidden="1" outlineLevel="1" x14ac:dyDescent="0.45">
      <c r="D4079" s="104" t="s">
        <v>150</v>
      </c>
      <c r="E4079" s="104" t="s">
        <v>146</v>
      </c>
      <c r="F4079" s="104" t="s">
        <v>148</v>
      </c>
      <c r="G4079" s="104" t="s">
        <v>475</v>
      </c>
      <c r="H4079" s="56">
        <v>1999</v>
      </c>
      <c r="I4079" s="57">
        <v>69002</v>
      </c>
      <c r="J4079" s="57">
        <v>69002</v>
      </c>
    </row>
    <row r="4080" spans="4:10" hidden="1" outlineLevel="1" x14ac:dyDescent="0.45">
      <c r="D4080" s="104" t="s">
        <v>150</v>
      </c>
      <c r="E4080" s="104" t="s">
        <v>146</v>
      </c>
      <c r="F4080" s="104" t="s">
        <v>148</v>
      </c>
      <c r="G4080" s="104" t="s">
        <v>475</v>
      </c>
      <c r="H4080" s="56">
        <v>2000</v>
      </c>
      <c r="I4080" s="57">
        <v>65312</v>
      </c>
      <c r="J4080" s="57">
        <v>65312</v>
      </c>
    </row>
    <row r="4081" spans="4:10" hidden="1" outlineLevel="1" x14ac:dyDescent="0.45">
      <c r="D4081" s="104" t="s">
        <v>150</v>
      </c>
      <c r="E4081" s="104" t="s">
        <v>146</v>
      </c>
      <c r="F4081" s="104" t="s">
        <v>148</v>
      </c>
      <c r="G4081" s="104" t="s">
        <v>475</v>
      </c>
      <c r="H4081" s="56">
        <v>2001</v>
      </c>
      <c r="I4081" s="57">
        <v>77087</v>
      </c>
      <c r="J4081" s="57">
        <v>77087</v>
      </c>
    </row>
    <row r="4082" spans="4:10" hidden="1" outlineLevel="1" x14ac:dyDescent="0.45">
      <c r="D4082" s="104" t="s">
        <v>150</v>
      </c>
      <c r="E4082" s="104" t="s">
        <v>146</v>
      </c>
      <c r="F4082" s="104" t="s">
        <v>148</v>
      </c>
      <c r="G4082" s="104" t="s">
        <v>475</v>
      </c>
      <c r="H4082" s="56">
        <v>2002</v>
      </c>
      <c r="I4082" s="57">
        <v>84860</v>
      </c>
      <c r="J4082" s="57">
        <v>84860</v>
      </c>
    </row>
    <row r="4083" spans="4:10" hidden="1" outlineLevel="1" x14ac:dyDescent="0.45">
      <c r="D4083" s="104" t="s">
        <v>150</v>
      </c>
      <c r="E4083" s="104" t="s">
        <v>146</v>
      </c>
      <c r="F4083" s="104" t="s">
        <v>148</v>
      </c>
      <c r="G4083" s="104" t="s">
        <v>475</v>
      </c>
      <c r="H4083" s="56">
        <v>2003</v>
      </c>
      <c r="I4083" s="57">
        <v>61919</v>
      </c>
      <c r="J4083" s="57">
        <v>61919</v>
      </c>
    </row>
    <row r="4084" spans="4:10" hidden="1" outlineLevel="1" x14ac:dyDescent="0.45">
      <c r="D4084" s="104" t="s">
        <v>150</v>
      </c>
      <c r="E4084" s="104" t="s">
        <v>146</v>
      </c>
      <c r="F4084" s="104" t="s">
        <v>148</v>
      </c>
      <c r="G4084" s="104" t="s">
        <v>475</v>
      </c>
      <c r="H4084" s="56">
        <v>2004</v>
      </c>
      <c r="I4084" s="57">
        <v>64749</v>
      </c>
      <c r="J4084" s="57">
        <v>64749</v>
      </c>
    </row>
    <row r="4085" spans="4:10" hidden="1" outlineLevel="1" x14ac:dyDescent="0.45">
      <c r="D4085" s="104" t="s">
        <v>150</v>
      </c>
      <c r="E4085" s="104" t="s">
        <v>146</v>
      </c>
      <c r="F4085" s="104" t="s">
        <v>148</v>
      </c>
      <c r="G4085" s="104" t="s">
        <v>475</v>
      </c>
      <c r="H4085" s="56">
        <v>2005</v>
      </c>
      <c r="I4085" s="57">
        <v>61084</v>
      </c>
      <c r="J4085" s="57">
        <v>61084</v>
      </c>
    </row>
    <row r="4086" spans="4:10" hidden="1" outlineLevel="1" x14ac:dyDescent="0.45">
      <c r="D4086" s="104" t="s">
        <v>150</v>
      </c>
      <c r="E4086" s="104" t="s">
        <v>146</v>
      </c>
      <c r="F4086" s="104" t="s">
        <v>148</v>
      </c>
      <c r="G4086" s="104" t="s">
        <v>475</v>
      </c>
      <c r="H4086" s="56">
        <v>2006</v>
      </c>
      <c r="I4086" s="57">
        <v>58964</v>
      </c>
      <c r="J4086" s="57">
        <v>58964</v>
      </c>
    </row>
    <row r="4087" spans="4:10" hidden="1" outlineLevel="1" x14ac:dyDescent="0.45">
      <c r="D4087" s="104" t="s">
        <v>150</v>
      </c>
      <c r="E4087" s="104" t="s">
        <v>146</v>
      </c>
      <c r="F4087" s="104" t="s">
        <v>148</v>
      </c>
      <c r="G4087" s="104" t="s">
        <v>475</v>
      </c>
      <c r="H4087" s="56">
        <v>2007</v>
      </c>
      <c r="I4087" s="57">
        <v>58122</v>
      </c>
      <c r="J4087" s="57">
        <v>58122</v>
      </c>
    </row>
    <row r="4088" spans="4:10" hidden="1" outlineLevel="1" x14ac:dyDescent="0.45">
      <c r="D4088" s="104" t="s">
        <v>150</v>
      </c>
      <c r="E4088" s="104" t="s">
        <v>146</v>
      </c>
      <c r="F4088" s="104" t="s">
        <v>148</v>
      </c>
      <c r="G4088" s="104" t="s">
        <v>475</v>
      </c>
      <c r="H4088" s="56">
        <v>2008</v>
      </c>
      <c r="I4088" s="57">
        <v>63337</v>
      </c>
      <c r="J4088" s="57">
        <v>63337</v>
      </c>
    </row>
    <row r="4089" spans="4:10" hidden="1" outlineLevel="1" x14ac:dyDescent="0.45">
      <c r="D4089" s="104" t="s">
        <v>150</v>
      </c>
      <c r="E4089" s="104" t="s">
        <v>146</v>
      </c>
      <c r="F4089" s="104" t="s">
        <v>148</v>
      </c>
      <c r="G4089" s="104" t="s">
        <v>475</v>
      </c>
      <c r="H4089" s="56">
        <v>2009</v>
      </c>
      <c r="I4089" s="57">
        <v>50947</v>
      </c>
      <c r="J4089" s="57">
        <v>50947</v>
      </c>
    </row>
    <row r="4090" spans="4:10" hidden="1" outlineLevel="1" x14ac:dyDescent="0.45">
      <c r="D4090" s="104" t="s">
        <v>150</v>
      </c>
      <c r="E4090" s="104" t="s">
        <v>146</v>
      </c>
      <c r="F4090" s="104" t="s">
        <v>148</v>
      </c>
      <c r="G4090" s="104" t="s">
        <v>475</v>
      </c>
      <c r="H4090" s="56">
        <v>2010</v>
      </c>
      <c r="I4090" s="57">
        <v>72895</v>
      </c>
      <c r="J4090" s="57">
        <v>72895</v>
      </c>
    </row>
    <row r="4091" spans="4:10" hidden="1" outlineLevel="1" x14ac:dyDescent="0.45">
      <c r="D4091" s="104" t="s">
        <v>150</v>
      </c>
      <c r="E4091" s="104" t="s">
        <v>146</v>
      </c>
      <c r="F4091" s="104" t="s">
        <v>148</v>
      </c>
      <c r="G4091" s="104" t="s">
        <v>475</v>
      </c>
      <c r="H4091" s="56">
        <v>2011</v>
      </c>
      <c r="I4091" s="57">
        <v>78482</v>
      </c>
      <c r="J4091" s="57">
        <v>78482</v>
      </c>
    </row>
    <row r="4092" spans="4:10" hidden="1" outlineLevel="1" x14ac:dyDescent="0.45">
      <c r="D4092" s="104" t="s">
        <v>150</v>
      </c>
      <c r="E4092" s="104" t="s">
        <v>146</v>
      </c>
      <c r="F4092" s="104" t="s">
        <v>148</v>
      </c>
      <c r="G4092" s="104" t="s">
        <v>475</v>
      </c>
      <c r="H4092" s="56">
        <v>2012</v>
      </c>
      <c r="I4092" s="57">
        <v>72859</v>
      </c>
      <c r="J4092" s="57">
        <v>72859</v>
      </c>
    </row>
    <row r="4093" spans="4:10" hidden="1" outlineLevel="1" x14ac:dyDescent="0.45">
      <c r="D4093" s="104" t="s">
        <v>150</v>
      </c>
      <c r="E4093" s="104" t="s">
        <v>146</v>
      </c>
      <c r="F4093" s="104" t="s">
        <v>148</v>
      </c>
      <c r="G4093" s="104" t="s">
        <v>475</v>
      </c>
      <c r="H4093" s="56">
        <v>2013</v>
      </c>
      <c r="I4093" s="57">
        <v>72838</v>
      </c>
      <c r="J4093" s="57">
        <v>72838</v>
      </c>
    </row>
    <row r="4094" spans="4:10" hidden="1" outlineLevel="1" x14ac:dyDescent="0.45">
      <c r="D4094" s="104" t="s">
        <v>150</v>
      </c>
      <c r="E4094" s="104" t="s">
        <v>146</v>
      </c>
      <c r="F4094" s="104" t="s">
        <v>148</v>
      </c>
      <c r="G4094" s="104" t="s">
        <v>475</v>
      </c>
      <c r="H4094" s="56">
        <v>2014</v>
      </c>
      <c r="I4094" s="57">
        <v>79383</v>
      </c>
      <c r="J4094" s="57">
        <v>79383</v>
      </c>
    </row>
    <row r="4095" spans="4:10" hidden="1" outlineLevel="1" x14ac:dyDescent="0.45">
      <c r="D4095" s="104" t="s">
        <v>150</v>
      </c>
      <c r="E4095" s="104" t="s">
        <v>146</v>
      </c>
      <c r="F4095" s="104" t="s">
        <v>148</v>
      </c>
      <c r="G4095" s="104" t="s">
        <v>475</v>
      </c>
      <c r="H4095" s="56">
        <v>2015</v>
      </c>
      <c r="I4095" s="57">
        <v>75731</v>
      </c>
      <c r="J4095" s="57">
        <v>75731</v>
      </c>
    </row>
    <row r="4096" spans="4:10" hidden="1" outlineLevel="1" x14ac:dyDescent="0.45">
      <c r="D4096" s="104" t="s">
        <v>150</v>
      </c>
      <c r="E4096" s="104" t="s">
        <v>146</v>
      </c>
      <c r="F4096" s="104" t="s">
        <v>148</v>
      </c>
      <c r="G4096" s="104" t="s">
        <v>475</v>
      </c>
      <c r="H4096" s="56">
        <v>2016</v>
      </c>
      <c r="I4096" s="57">
        <v>23800</v>
      </c>
      <c r="J4096" s="57">
        <v>23800</v>
      </c>
    </row>
    <row r="4097" spans="4:10" hidden="1" outlineLevel="1" x14ac:dyDescent="0.45">
      <c r="D4097" s="104" t="s">
        <v>150</v>
      </c>
      <c r="E4097" s="104" t="s">
        <v>146</v>
      </c>
      <c r="F4097" s="104" t="s">
        <v>148</v>
      </c>
      <c r="G4097" s="104" t="s">
        <v>476</v>
      </c>
      <c r="H4097" s="56">
        <v>1991</v>
      </c>
      <c r="I4097" s="57">
        <v>34850</v>
      </c>
      <c r="J4097" s="57">
        <v>34850</v>
      </c>
    </row>
    <row r="4098" spans="4:10" hidden="1" outlineLevel="1" x14ac:dyDescent="0.45">
      <c r="D4098" s="104" t="s">
        <v>150</v>
      </c>
      <c r="E4098" s="104" t="s">
        <v>146</v>
      </c>
      <c r="F4098" s="104" t="s">
        <v>148</v>
      </c>
      <c r="G4098" s="104" t="s">
        <v>476</v>
      </c>
      <c r="H4098" s="56">
        <v>1992</v>
      </c>
      <c r="I4098" s="57">
        <v>30435</v>
      </c>
      <c r="J4098" s="57">
        <v>30435</v>
      </c>
    </row>
    <row r="4099" spans="4:10" hidden="1" outlineLevel="1" x14ac:dyDescent="0.45">
      <c r="D4099" s="104" t="s">
        <v>150</v>
      </c>
      <c r="E4099" s="104" t="s">
        <v>146</v>
      </c>
      <c r="F4099" s="104" t="s">
        <v>148</v>
      </c>
      <c r="G4099" s="104" t="s">
        <v>476</v>
      </c>
      <c r="H4099" s="56">
        <v>1993</v>
      </c>
      <c r="I4099" s="57">
        <v>29614</v>
      </c>
      <c r="J4099" s="57">
        <v>29614</v>
      </c>
    </row>
    <row r="4100" spans="4:10" hidden="1" outlineLevel="1" x14ac:dyDescent="0.45">
      <c r="D4100" s="104" t="s">
        <v>150</v>
      </c>
      <c r="E4100" s="104" t="s">
        <v>146</v>
      </c>
      <c r="F4100" s="104" t="s">
        <v>148</v>
      </c>
      <c r="G4100" s="104" t="s">
        <v>476</v>
      </c>
      <c r="H4100" s="56">
        <v>1994</v>
      </c>
      <c r="I4100" s="57">
        <v>26590</v>
      </c>
      <c r="J4100" s="57">
        <v>26590</v>
      </c>
    </row>
    <row r="4101" spans="4:10" hidden="1" outlineLevel="1" x14ac:dyDescent="0.45">
      <c r="D4101" s="104" t="s">
        <v>150</v>
      </c>
      <c r="E4101" s="104" t="s">
        <v>146</v>
      </c>
      <c r="F4101" s="104" t="s">
        <v>148</v>
      </c>
      <c r="G4101" s="104" t="s">
        <v>476</v>
      </c>
      <c r="H4101" s="56">
        <v>1995</v>
      </c>
      <c r="I4101" s="57">
        <v>30443</v>
      </c>
      <c r="J4101" s="57">
        <v>30443</v>
      </c>
    </row>
    <row r="4102" spans="4:10" hidden="1" outlineLevel="1" x14ac:dyDescent="0.45">
      <c r="D4102" s="104" t="s">
        <v>150</v>
      </c>
      <c r="E4102" s="104" t="s">
        <v>146</v>
      </c>
      <c r="F4102" s="104" t="s">
        <v>148</v>
      </c>
      <c r="G4102" s="104" t="s">
        <v>476</v>
      </c>
      <c r="H4102" s="56">
        <v>1996</v>
      </c>
      <c r="I4102" s="57">
        <v>26213</v>
      </c>
      <c r="J4102" s="57">
        <v>26213</v>
      </c>
    </row>
    <row r="4103" spans="4:10" hidden="1" outlineLevel="1" x14ac:dyDescent="0.45">
      <c r="D4103" s="104" t="s">
        <v>150</v>
      </c>
      <c r="E4103" s="104" t="s">
        <v>146</v>
      </c>
      <c r="F4103" s="104" t="s">
        <v>148</v>
      </c>
      <c r="G4103" s="104" t="s">
        <v>476</v>
      </c>
      <c r="H4103" s="56">
        <v>1997</v>
      </c>
      <c r="I4103" s="57">
        <v>10613</v>
      </c>
      <c r="J4103" s="57">
        <v>10613</v>
      </c>
    </row>
    <row r="4104" spans="4:10" hidden="1" outlineLevel="1" x14ac:dyDescent="0.45">
      <c r="D4104" s="104" t="s">
        <v>150</v>
      </c>
      <c r="E4104" s="104" t="s">
        <v>146</v>
      </c>
      <c r="F4104" s="104" t="s">
        <v>148</v>
      </c>
      <c r="G4104" s="104" t="s">
        <v>476</v>
      </c>
      <c r="H4104" s="56">
        <v>1998</v>
      </c>
      <c r="I4104" s="57">
        <v>7199</v>
      </c>
      <c r="J4104" s="57">
        <v>7199</v>
      </c>
    </row>
    <row r="4105" spans="4:10" hidden="1" outlineLevel="1" x14ac:dyDescent="0.45">
      <c r="D4105" s="104" t="s">
        <v>150</v>
      </c>
      <c r="E4105" s="104" t="s">
        <v>146</v>
      </c>
      <c r="F4105" s="104" t="s">
        <v>148</v>
      </c>
      <c r="G4105" s="104" t="s">
        <v>476</v>
      </c>
      <c r="H4105" s="56">
        <v>1999</v>
      </c>
      <c r="I4105" s="57">
        <v>15059</v>
      </c>
      <c r="J4105" s="57">
        <v>15059</v>
      </c>
    </row>
    <row r="4106" spans="4:10" hidden="1" outlineLevel="1" x14ac:dyDescent="0.45">
      <c r="D4106" s="104" t="s">
        <v>150</v>
      </c>
      <c r="E4106" s="104" t="s">
        <v>146</v>
      </c>
      <c r="F4106" s="104" t="s">
        <v>148</v>
      </c>
      <c r="G4106" s="104" t="s">
        <v>476</v>
      </c>
      <c r="H4106" s="56">
        <v>2000</v>
      </c>
      <c r="I4106" s="57">
        <v>17922</v>
      </c>
      <c r="J4106" s="57">
        <v>17922</v>
      </c>
    </row>
    <row r="4107" spans="4:10" hidden="1" outlineLevel="1" x14ac:dyDescent="0.45">
      <c r="D4107" s="104" t="s">
        <v>150</v>
      </c>
      <c r="E4107" s="104" t="s">
        <v>146</v>
      </c>
      <c r="F4107" s="104" t="s">
        <v>148</v>
      </c>
      <c r="G4107" s="104" t="s">
        <v>476</v>
      </c>
      <c r="H4107" s="56">
        <v>2001</v>
      </c>
      <c r="I4107" s="57">
        <v>13481</v>
      </c>
      <c r="J4107" s="57">
        <v>13481</v>
      </c>
    </row>
    <row r="4108" spans="4:10" hidden="1" outlineLevel="1" x14ac:dyDescent="0.45">
      <c r="D4108" s="104" t="s">
        <v>150</v>
      </c>
      <c r="E4108" s="104" t="s">
        <v>146</v>
      </c>
      <c r="F4108" s="104" t="s">
        <v>148</v>
      </c>
      <c r="G4108" s="104" t="s">
        <v>476</v>
      </c>
      <c r="H4108" s="56">
        <v>2002</v>
      </c>
      <c r="I4108" s="57">
        <v>16510</v>
      </c>
      <c r="J4108" s="57">
        <v>16510</v>
      </c>
    </row>
    <row r="4109" spans="4:10" hidden="1" outlineLevel="1" x14ac:dyDescent="0.45">
      <c r="D4109" s="104" t="s">
        <v>150</v>
      </c>
      <c r="E4109" s="104" t="s">
        <v>146</v>
      </c>
      <c r="F4109" s="104" t="s">
        <v>148</v>
      </c>
      <c r="G4109" s="104" t="s">
        <v>476</v>
      </c>
      <c r="H4109" s="56">
        <v>2003</v>
      </c>
      <c r="I4109" s="57">
        <v>16178</v>
      </c>
      <c r="J4109" s="57">
        <v>16178</v>
      </c>
    </row>
    <row r="4110" spans="4:10" hidden="1" outlineLevel="1" x14ac:dyDescent="0.45">
      <c r="D4110" s="104" t="s">
        <v>150</v>
      </c>
      <c r="E4110" s="104" t="s">
        <v>146</v>
      </c>
      <c r="F4110" s="104" t="s">
        <v>148</v>
      </c>
      <c r="G4110" s="104" t="s">
        <v>476</v>
      </c>
      <c r="H4110" s="56">
        <v>2004</v>
      </c>
      <c r="I4110" s="57">
        <v>9042</v>
      </c>
      <c r="J4110" s="57">
        <v>9042</v>
      </c>
    </row>
    <row r="4111" spans="4:10" hidden="1" outlineLevel="1" x14ac:dyDescent="0.45">
      <c r="D4111" s="104" t="s">
        <v>150</v>
      </c>
      <c r="E4111" s="104" t="s">
        <v>146</v>
      </c>
      <c r="F4111" s="104" t="s">
        <v>148</v>
      </c>
      <c r="G4111" s="104" t="s">
        <v>476</v>
      </c>
      <c r="H4111" s="56">
        <v>2005</v>
      </c>
      <c r="I4111" s="57">
        <v>11878</v>
      </c>
      <c r="J4111" s="57">
        <v>11878</v>
      </c>
    </row>
    <row r="4112" spans="4:10" hidden="1" outlineLevel="1" x14ac:dyDescent="0.45">
      <c r="D4112" s="104" t="s">
        <v>150</v>
      </c>
      <c r="E4112" s="104" t="s">
        <v>146</v>
      </c>
      <c r="F4112" s="104" t="s">
        <v>148</v>
      </c>
      <c r="G4112" s="104" t="s">
        <v>476</v>
      </c>
      <c r="H4112" s="56">
        <v>2006</v>
      </c>
      <c r="I4112" s="57">
        <v>12661</v>
      </c>
      <c r="J4112" s="57">
        <v>12661</v>
      </c>
    </row>
    <row r="4113" spans="4:10" hidden="1" outlineLevel="1" x14ac:dyDescent="0.45">
      <c r="D4113" s="104" t="s">
        <v>150</v>
      </c>
      <c r="E4113" s="104" t="s">
        <v>146</v>
      </c>
      <c r="F4113" s="104" t="s">
        <v>148</v>
      </c>
      <c r="G4113" s="104" t="s">
        <v>476</v>
      </c>
      <c r="H4113" s="56">
        <v>2007</v>
      </c>
      <c r="I4113" s="57">
        <v>12808</v>
      </c>
      <c r="J4113" s="57">
        <v>12808</v>
      </c>
    </row>
    <row r="4114" spans="4:10" hidden="1" outlineLevel="1" x14ac:dyDescent="0.45">
      <c r="D4114" s="104" t="s">
        <v>150</v>
      </c>
      <c r="E4114" s="104" t="s">
        <v>146</v>
      </c>
      <c r="F4114" s="104" t="s">
        <v>148</v>
      </c>
      <c r="G4114" s="104" t="s">
        <v>476</v>
      </c>
      <c r="H4114" s="56">
        <v>2008</v>
      </c>
      <c r="I4114" s="57">
        <v>11195</v>
      </c>
      <c r="J4114" s="57">
        <v>11195</v>
      </c>
    </row>
    <row r="4115" spans="4:10" hidden="1" outlineLevel="1" x14ac:dyDescent="0.45">
      <c r="D4115" s="104" t="s">
        <v>150</v>
      </c>
      <c r="E4115" s="104" t="s">
        <v>146</v>
      </c>
      <c r="F4115" s="104" t="s">
        <v>148</v>
      </c>
      <c r="G4115" s="104" t="s">
        <v>476</v>
      </c>
      <c r="H4115" s="56">
        <v>2009</v>
      </c>
      <c r="I4115" s="57">
        <v>18198</v>
      </c>
      <c r="J4115" s="57">
        <v>18198</v>
      </c>
    </row>
    <row r="4116" spans="4:10" hidden="1" outlineLevel="1" x14ac:dyDescent="0.45">
      <c r="D4116" s="104" t="s">
        <v>150</v>
      </c>
      <c r="E4116" s="104" t="s">
        <v>146</v>
      </c>
      <c r="F4116" s="104" t="s">
        <v>148</v>
      </c>
      <c r="G4116" s="104" t="s">
        <v>476</v>
      </c>
      <c r="H4116" s="56">
        <v>2010</v>
      </c>
      <c r="I4116" s="57">
        <v>11546</v>
      </c>
      <c r="J4116" s="57">
        <v>11546</v>
      </c>
    </row>
    <row r="4117" spans="4:10" hidden="1" outlineLevel="1" x14ac:dyDescent="0.45">
      <c r="D4117" s="104" t="s">
        <v>150</v>
      </c>
      <c r="E4117" s="104" t="s">
        <v>146</v>
      </c>
      <c r="F4117" s="104" t="s">
        <v>148</v>
      </c>
      <c r="G4117" s="104" t="s">
        <v>476</v>
      </c>
      <c r="H4117" s="56">
        <v>2011</v>
      </c>
      <c r="I4117" s="57">
        <v>13555</v>
      </c>
      <c r="J4117" s="57">
        <v>13555</v>
      </c>
    </row>
    <row r="4118" spans="4:10" hidden="1" outlineLevel="1" x14ac:dyDescent="0.45">
      <c r="D4118" s="104" t="s">
        <v>150</v>
      </c>
      <c r="E4118" s="104" t="s">
        <v>146</v>
      </c>
      <c r="F4118" s="104" t="s">
        <v>148</v>
      </c>
      <c r="G4118" s="104" t="s">
        <v>476</v>
      </c>
      <c r="H4118" s="56">
        <v>2012</v>
      </c>
      <c r="I4118" s="57">
        <v>14370</v>
      </c>
      <c r="J4118" s="57">
        <v>14370</v>
      </c>
    </row>
    <row r="4119" spans="4:10" hidden="1" outlineLevel="1" x14ac:dyDescent="0.45">
      <c r="D4119" s="104" t="s">
        <v>150</v>
      </c>
      <c r="E4119" s="104" t="s">
        <v>146</v>
      </c>
      <c r="F4119" s="104" t="s">
        <v>148</v>
      </c>
      <c r="G4119" s="104" t="s">
        <v>476</v>
      </c>
      <c r="H4119" s="56">
        <v>2013</v>
      </c>
      <c r="I4119" s="57">
        <v>13832</v>
      </c>
      <c r="J4119" s="57">
        <v>13832</v>
      </c>
    </row>
    <row r="4120" spans="4:10" hidden="1" outlineLevel="1" x14ac:dyDescent="0.45">
      <c r="D4120" s="104" t="s">
        <v>150</v>
      </c>
      <c r="E4120" s="104" t="s">
        <v>146</v>
      </c>
      <c r="F4120" s="104" t="s">
        <v>148</v>
      </c>
      <c r="G4120" s="104" t="s">
        <v>476</v>
      </c>
      <c r="H4120" s="56">
        <v>2014</v>
      </c>
      <c r="I4120" s="57">
        <v>14996</v>
      </c>
      <c r="J4120" s="57">
        <v>14996</v>
      </c>
    </row>
    <row r="4121" spans="4:10" hidden="1" outlineLevel="1" x14ac:dyDescent="0.45">
      <c r="D4121" s="104" t="s">
        <v>150</v>
      </c>
      <c r="E4121" s="104" t="s">
        <v>146</v>
      </c>
      <c r="F4121" s="104" t="s">
        <v>148</v>
      </c>
      <c r="G4121" s="104" t="s">
        <v>476</v>
      </c>
      <c r="H4121" s="56">
        <v>2015</v>
      </c>
      <c r="I4121" s="57">
        <v>17530</v>
      </c>
      <c r="J4121" s="57">
        <v>17530</v>
      </c>
    </row>
    <row r="4122" spans="4:10" hidden="1" outlineLevel="1" x14ac:dyDescent="0.45">
      <c r="D4122" s="104" t="s">
        <v>150</v>
      </c>
      <c r="E4122" s="104" t="s">
        <v>146</v>
      </c>
      <c r="F4122" s="104" t="s">
        <v>148</v>
      </c>
      <c r="G4122" s="104" t="s">
        <v>476</v>
      </c>
      <c r="H4122" s="56">
        <v>2016</v>
      </c>
      <c r="I4122" s="57">
        <v>4244</v>
      </c>
      <c r="J4122" s="57">
        <v>4244</v>
      </c>
    </row>
    <row r="4123" spans="4:10" hidden="1" outlineLevel="1" x14ac:dyDescent="0.45">
      <c r="D4123" s="104" t="s">
        <v>150</v>
      </c>
      <c r="E4123" s="104" t="s">
        <v>146</v>
      </c>
      <c r="F4123" s="104" t="s">
        <v>148</v>
      </c>
      <c r="G4123" s="104" t="s">
        <v>477</v>
      </c>
      <c r="H4123" s="56">
        <v>1999</v>
      </c>
      <c r="I4123" s="59">
        <v>152</v>
      </c>
      <c r="J4123" s="59">
        <v>152</v>
      </c>
    </row>
    <row r="4124" spans="4:10" hidden="1" outlineLevel="1" x14ac:dyDescent="0.45">
      <c r="D4124" s="104" t="s">
        <v>150</v>
      </c>
      <c r="E4124" s="104" t="s">
        <v>146</v>
      </c>
      <c r="F4124" s="104" t="s">
        <v>148</v>
      </c>
      <c r="G4124" s="104" t="s">
        <v>477</v>
      </c>
      <c r="H4124" s="56">
        <v>2000</v>
      </c>
      <c r="I4124" s="59">
        <v>0</v>
      </c>
      <c r="J4124" s="59">
        <v>0</v>
      </c>
    </row>
    <row r="4125" spans="4:10" hidden="1" outlineLevel="1" x14ac:dyDescent="0.45">
      <c r="D4125" s="104" t="s">
        <v>150</v>
      </c>
      <c r="E4125" s="104" t="s">
        <v>146</v>
      </c>
      <c r="F4125" s="104" t="s">
        <v>149</v>
      </c>
      <c r="G4125" s="104" t="s">
        <v>478</v>
      </c>
      <c r="H4125" s="56">
        <v>1991</v>
      </c>
      <c r="I4125" s="57">
        <v>9681</v>
      </c>
      <c r="J4125" s="57">
        <v>9681</v>
      </c>
    </row>
    <row r="4126" spans="4:10" hidden="1" outlineLevel="1" x14ac:dyDescent="0.45">
      <c r="D4126" s="104" t="s">
        <v>150</v>
      </c>
      <c r="E4126" s="104" t="s">
        <v>146</v>
      </c>
      <c r="F4126" s="104" t="s">
        <v>149</v>
      </c>
      <c r="G4126" s="104" t="s">
        <v>478</v>
      </c>
      <c r="H4126" s="56">
        <v>1992</v>
      </c>
      <c r="I4126" s="57">
        <v>7678</v>
      </c>
      <c r="J4126" s="57">
        <v>7678</v>
      </c>
    </row>
    <row r="4127" spans="4:10" hidden="1" outlineLevel="1" x14ac:dyDescent="0.45">
      <c r="D4127" s="104" t="s">
        <v>150</v>
      </c>
      <c r="E4127" s="104" t="s">
        <v>146</v>
      </c>
      <c r="F4127" s="104" t="s">
        <v>149</v>
      </c>
      <c r="G4127" s="104" t="s">
        <v>478</v>
      </c>
      <c r="H4127" s="56">
        <v>1993</v>
      </c>
      <c r="I4127" s="57">
        <v>8835</v>
      </c>
      <c r="J4127" s="57">
        <v>8835</v>
      </c>
    </row>
    <row r="4128" spans="4:10" hidden="1" outlineLevel="1" x14ac:dyDescent="0.45">
      <c r="D4128" s="104" t="s">
        <v>150</v>
      </c>
      <c r="E4128" s="104" t="s">
        <v>146</v>
      </c>
      <c r="F4128" s="104" t="s">
        <v>149</v>
      </c>
      <c r="G4128" s="104" t="s">
        <v>478</v>
      </c>
      <c r="H4128" s="56">
        <v>1994</v>
      </c>
      <c r="I4128" s="57">
        <v>10438</v>
      </c>
      <c r="J4128" s="57">
        <v>10438</v>
      </c>
    </row>
    <row r="4129" spans="4:10" hidden="1" outlineLevel="1" x14ac:dyDescent="0.45">
      <c r="D4129" s="104" t="s">
        <v>150</v>
      </c>
      <c r="E4129" s="104" t="s">
        <v>146</v>
      </c>
      <c r="F4129" s="104" t="s">
        <v>149</v>
      </c>
      <c r="G4129" s="104" t="s">
        <v>478</v>
      </c>
      <c r="H4129" s="56">
        <v>1995</v>
      </c>
      <c r="I4129" s="57">
        <v>6127</v>
      </c>
      <c r="J4129" s="57">
        <v>6127</v>
      </c>
    </row>
    <row r="4130" spans="4:10" hidden="1" outlineLevel="1" x14ac:dyDescent="0.45">
      <c r="D4130" s="104" t="s">
        <v>150</v>
      </c>
      <c r="E4130" s="104" t="s">
        <v>146</v>
      </c>
      <c r="F4130" s="104" t="s">
        <v>149</v>
      </c>
      <c r="G4130" s="104" t="s">
        <v>478</v>
      </c>
      <c r="H4130" s="56">
        <v>1996</v>
      </c>
      <c r="I4130" s="57">
        <v>11009</v>
      </c>
      <c r="J4130" s="57">
        <v>11009</v>
      </c>
    </row>
    <row r="4131" spans="4:10" hidden="1" outlineLevel="1" x14ac:dyDescent="0.45">
      <c r="D4131" s="104" t="s">
        <v>150</v>
      </c>
      <c r="E4131" s="104" t="s">
        <v>146</v>
      </c>
      <c r="F4131" s="104" t="s">
        <v>149</v>
      </c>
      <c r="G4131" s="104" t="s">
        <v>478</v>
      </c>
      <c r="H4131" s="56">
        <v>1997</v>
      </c>
      <c r="I4131" s="57">
        <v>7862</v>
      </c>
      <c r="J4131" s="57">
        <v>7862</v>
      </c>
    </row>
    <row r="4132" spans="4:10" hidden="1" outlineLevel="1" x14ac:dyDescent="0.45">
      <c r="D4132" s="104" t="s">
        <v>150</v>
      </c>
      <c r="E4132" s="104" t="s">
        <v>146</v>
      </c>
      <c r="F4132" s="104" t="s">
        <v>149</v>
      </c>
      <c r="G4132" s="104" t="s">
        <v>478</v>
      </c>
      <c r="H4132" s="56">
        <v>1998</v>
      </c>
      <c r="I4132" s="57">
        <v>4518</v>
      </c>
      <c r="J4132" s="57">
        <v>4518</v>
      </c>
    </row>
    <row r="4133" spans="4:10" hidden="1" outlineLevel="1" x14ac:dyDescent="0.45">
      <c r="D4133" s="104" t="s">
        <v>150</v>
      </c>
      <c r="E4133" s="104" t="s">
        <v>146</v>
      </c>
      <c r="F4133" s="104" t="s">
        <v>149</v>
      </c>
      <c r="G4133" s="104" t="s">
        <v>478</v>
      </c>
      <c r="H4133" s="56">
        <v>1999</v>
      </c>
      <c r="I4133" s="57">
        <v>7798</v>
      </c>
      <c r="J4133" s="57">
        <v>7798</v>
      </c>
    </row>
    <row r="4134" spans="4:10" hidden="1" outlineLevel="1" x14ac:dyDescent="0.45">
      <c r="D4134" s="104" t="s">
        <v>150</v>
      </c>
      <c r="E4134" s="104" t="s">
        <v>146</v>
      </c>
      <c r="F4134" s="104" t="s">
        <v>149</v>
      </c>
      <c r="G4134" s="104" t="s">
        <v>478</v>
      </c>
      <c r="H4134" s="56">
        <v>2000</v>
      </c>
      <c r="I4134" s="57">
        <v>7717</v>
      </c>
      <c r="J4134" s="57">
        <v>7717</v>
      </c>
    </row>
    <row r="4135" spans="4:10" hidden="1" outlineLevel="1" x14ac:dyDescent="0.45">
      <c r="D4135" s="104" t="s">
        <v>150</v>
      </c>
      <c r="E4135" s="104" t="s">
        <v>146</v>
      </c>
      <c r="F4135" s="104" t="s">
        <v>149</v>
      </c>
      <c r="G4135" s="104" t="s">
        <v>478</v>
      </c>
      <c r="H4135" s="56">
        <v>2001</v>
      </c>
      <c r="I4135" s="57">
        <v>9220</v>
      </c>
      <c r="J4135" s="57">
        <v>9220</v>
      </c>
    </row>
    <row r="4136" spans="4:10" hidden="1" outlineLevel="1" x14ac:dyDescent="0.45">
      <c r="D4136" s="104" t="s">
        <v>150</v>
      </c>
      <c r="E4136" s="104" t="s">
        <v>146</v>
      </c>
      <c r="F4136" s="104" t="s">
        <v>149</v>
      </c>
      <c r="G4136" s="104" t="s">
        <v>478</v>
      </c>
      <c r="H4136" s="56">
        <v>2002</v>
      </c>
      <c r="I4136" s="57">
        <v>9938</v>
      </c>
      <c r="J4136" s="57">
        <v>9938</v>
      </c>
    </row>
    <row r="4137" spans="4:10" hidden="1" outlineLevel="1" x14ac:dyDescent="0.45">
      <c r="D4137" s="104" t="s">
        <v>150</v>
      </c>
      <c r="E4137" s="104" t="s">
        <v>146</v>
      </c>
      <c r="F4137" s="104" t="s">
        <v>149</v>
      </c>
      <c r="G4137" s="104" t="s">
        <v>478</v>
      </c>
      <c r="H4137" s="56">
        <v>2003</v>
      </c>
      <c r="I4137" s="57">
        <v>9385</v>
      </c>
      <c r="J4137" s="57">
        <v>9385</v>
      </c>
    </row>
    <row r="4138" spans="4:10" hidden="1" outlineLevel="1" x14ac:dyDescent="0.45">
      <c r="D4138" s="104" t="s">
        <v>150</v>
      </c>
      <c r="E4138" s="104" t="s">
        <v>146</v>
      </c>
      <c r="F4138" s="104" t="s">
        <v>149</v>
      </c>
      <c r="G4138" s="104" t="s">
        <v>478</v>
      </c>
      <c r="H4138" s="56">
        <v>2004</v>
      </c>
      <c r="I4138" s="57">
        <v>7716</v>
      </c>
      <c r="J4138" s="57">
        <v>7716</v>
      </c>
    </row>
    <row r="4139" spans="4:10" hidden="1" outlineLevel="1" x14ac:dyDescent="0.45">
      <c r="D4139" s="104" t="s">
        <v>150</v>
      </c>
      <c r="E4139" s="104" t="s">
        <v>146</v>
      </c>
      <c r="F4139" s="104" t="s">
        <v>149</v>
      </c>
      <c r="G4139" s="104" t="s">
        <v>478</v>
      </c>
      <c r="H4139" s="56">
        <v>2005</v>
      </c>
      <c r="I4139" s="57">
        <v>8576</v>
      </c>
      <c r="J4139" s="57">
        <v>8576</v>
      </c>
    </row>
    <row r="4140" spans="4:10" hidden="1" outlineLevel="1" x14ac:dyDescent="0.45">
      <c r="D4140" s="104" t="s">
        <v>150</v>
      </c>
      <c r="E4140" s="104" t="s">
        <v>146</v>
      </c>
      <c r="F4140" s="104" t="s">
        <v>149</v>
      </c>
      <c r="G4140" s="104" t="s">
        <v>478</v>
      </c>
      <c r="H4140" s="56">
        <v>2006</v>
      </c>
      <c r="I4140" s="57">
        <v>10017</v>
      </c>
      <c r="J4140" s="57">
        <v>10017</v>
      </c>
    </row>
    <row r="4141" spans="4:10" hidden="1" outlineLevel="1" x14ac:dyDescent="0.45">
      <c r="D4141" s="104" t="s">
        <v>150</v>
      </c>
      <c r="E4141" s="104" t="s">
        <v>146</v>
      </c>
      <c r="F4141" s="104" t="s">
        <v>149</v>
      </c>
      <c r="G4141" s="104" t="s">
        <v>478</v>
      </c>
      <c r="H4141" s="56">
        <v>2007</v>
      </c>
      <c r="I4141" s="57">
        <v>10110</v>
      </c>
      <c r="J4141" s="57">
        <v>10110</v>
      </c>
    </row>
    <row r="4142" spans="4:10" hidden="1" outlineLevel="1" x14ac:dyDescent="0.45">
      <c r="D4142" s="104" t="s">
        <v>150</v>
      </c>
      <c r="E4142" s="104" t="s">
        <v>146</v>
      </c>
      <c r="F4142" s="104" t="s">
        <v>149</v>
      </c>
      <c r="G4142" s="104" t="s">
        <v>478</v>
      </c>
      <c r="H4142" s="56">
        <v>2008</v>
      </c>
      <c r="I4142" s="57">
        <v>8627</v>
      </c>
      <c r="J4142" s="57">
        <v>8627</v>
      </c>
    </row>
    <row r="4143" spans="4:10" hidden="1" outlineLevel="1" x14ac:dyDescent="0.45">
      <c r="D4143" s="104" t="s">
        <v>150</v>
      </c>
      <c r="E4143" s="104" t="s">
        <v>146</v>
      </c>
      <c r="F4143" s="104" t="s">
        <v>149</v>
      </c>
      <c r="G4143" s="104" t="s">
        <v>478</v>
      </c>
      <c r="H4143" s="56">
        <v>2009</v>
      </c>
      <c r="I4143" s="57">
        <v>8789</v>
      </c>
      <c r="J4143" s="57">
        <v>8789</v>
      </c>
    </row>
    <row r="4144" spans="4:10" hidden="1" outlineLevel="1" x14ac:dyDescent="0.45">
      <c r="D4144" s="104" t="s">
        <v>150</v>
      </c>
      <c r="E4144" s="104" t="s">
        <v>146</v>
      </c>
      <c r="F4144" s="104" t="s">
        <v>149</v>
      </c>
      <c r="G4144" s="104" t="s">
        <v>478</v>
      </c>
      <c r="H4144" s="56">
        <v>2010</v>
      </c>
      <c r="I4144" s="57">
        <v>10301</v>
      </c>
      <c r="J4144" s="57">
        <v>10301</v>
      </c>
    </row>
    <row r="4145" spans="4:10" hidden="1" outlineLevel="1" x14ac:dyDescent="0.45">
      <c r="D4145" s="104" t="s">
        <v>150</v>
      </c>
      <c r="E4145" s="104" t="s">
        <v>146</v>
      </c>
      <c r="F4145" s="104" t="s">
        <v>149</v>
      </c>
      <c r="G4145" s="104" t="s">
        <v>478</v>
      </c>
      <c r="H4145" s="56">
        <v>2011</v>
      </c>
      <c r="I4145" s="57">
        <v>11516</v>
      </c>
      <c r="J4145" s="57">
        <v>11516</v>
      </c>
    </row>
    <row r="4146" spans="4:10" hidden="1" outlineLevel="1" x14ac:dyDescent="0.45">
      <c r="D4146" s="104" t="s">
        <v>150</v>
      </c>
      <c r="E4146" s="104" t="s">
        <v>146</v>
      </c>
      <c r="F4146" s="104" t="s">
        <v>149</v>
      </c>
      <c r="G4146" s="104" t="s">
        <v>478</v>
      </c>
      <c r="H4146" s="56">
        <v>2012</v>
      </c>
      <c r="I4146" s="57">
        <v>11423</v>
      </c>
      <c r="J4146" s="57">
        <v>11423</v>
      </c>
    </row>
    <row r="4147" spans="4:10" hidden="1" outlineLevel="1" x14ac:dyDescent="0.45">
      <c r="D4147" s="104" t="s">
        <v>150</v>
      </c>
      <c r="E4147" s="104" t="s">
        <v>146</v>
      </c>
      <c r="F4147" s="104" t="s">
        <v>149</v>
      </c>
      <c r="G4147" s="104" t="s">
        <v>478</v>
      </c>
      <c r="H4147" s="56">
        <v>2013</v>
      </c>
      <c r="I4147" s="57">
        <v>13368</v>
      </c>
      <c r="J4147" s="57">
        <v>13368</v>
      </c>
    </row>
    <row r="4148" spans="4:10" hidden="1" outlineLevel="1" x14ac:dyDescent="0.45">
      <c r="D4148" s="104" t="s">
        <v>150</v>
      </c>
      <c r="E4148" s="104" t="s">
        <v>146</v>
      </c>
      <c r="F4148" s="104" t="s">
        <v>149</v>
      </c>
      <c r="G4148" s="104" t="s">
        <v>478</v>
      </c>
      <c r="H4148" s="56">
        <v>2014</v>
      </c>
      <c r="I4148" s="57">
        <v>13372</v>
      </c>
      <c r="J4148" s="57">
        <v>13372</v>
      </c>
    </row>
    <row r="4149" spans="4:10" hidden="1" outlineLevel="1" x14ac:dyDescent="0.45">
      <c r="D4149" s="104" t="s">
        <v>150</v>
      </c>
      <c r="E4149" s="104" t="s">
        <v>146</v>
      </c>
      <c r="F4149" s="104" t="s">
        <v>149</v>
      </c>
      <c r="G4149" s="104" t="s">
        <v>478</v>
      </c>
      <c r="H4149" s="56">
        <v>2015</v>
      </c>
      <c r="I4149" s="57">
        <v>16682</v>
      </c>
      <c r="J4149" s="57">
        <v>16682</v>
      </c>
    </row>
    <row r="4150" spans="4:10" hidden="1" outlineLevel="1" x14ac:dyDescent="0.45">
      <c r="D4150" s="104" t="s">
        <v>150</v>
      </c>
      <c r="E4150" s="104" t="s">
        <v>146</v>
      </c>
      <c r="F4150" s="104" t="s">
        <v>149</v>
      </c>
      <c r="G4150" s="104" t="s">
        <v>478</v>
      </c>
      <c r="H4150" s="56">
        <v>2016</v>
      </c>
      <c r="I4150" s="57">
        <v>4796</v>
      </c>
      <c r="J4150" s="57">
        <v>4796</v>
      </c>
    </row>
    <row r="4151" spans="4:10" hidden="1" outlineLevel="1" x14ac:dyDescent="0.45">
      <c r="D4151" s="104" t="s">
        <v>151</v>
      </c>
      <c r="E4151" s="104" t="s">
        <v>140</v>
      </c>
      <c r="F4151" s="104" t="s">
        <v>141</v>
      </c>
      <c r="G4151" s="104" t="s">
        <v>474</v>
      </c>
      <c r="H4151" s="56">
        <v>1999</v>
      </c>
      <c r="I4151" s="57">
        <v>281804</v>
      </c>
      <c r="J4151" s="57">
        <v>281804</v>
      </c>
    </row>
    <row r="4152" spans="4:10" hidden="1" outlineLevel="1" x14ac:dyDescent="0.45">
      <c r="D4152" s="104" t="s">
        <v>151</v>
      </c>
      <c r="E4152" s="104" t="s">
        <v>140</v>
      </c>
      <c r="F4152" s="104" t="s">
        <v>141</v>
      </c>
      <c r="G4152" s="104" t="s">
        <v>474</v>
      </c>
      <c r="H4152" s="56">
        <v>2000</v>
      </c>
      <c r="I4152" s="57">
        <v>177754</v>
      </c>
      <c r="J4152" s="57">
        <v>177754</v>
      </c>
    </row>
    <row r="4153" spans="4:10" hidden="1" outlineLevel="1" x14ac:dyDescent="0.45">
      <c r="D4153" s="104" t="s">
        <v>151</v>
      </c>
      <c r="E4153" s="104" t="s">
        <v>140</v>
      </c>
      <c r="F4153" s="104" t="s">
        <v>141</v>
      </c>
      <c r="G4153" s="104" t="s">
        <v>474</v>
      </c>
      <c r="H4153" s="56">
        <v>2001</v>
      </c>
      <c r="I4153" s="57">
        <v>149708</v>
      </c>
      <c r="J4153" s="57">
        <v>149708</v>
      </c>
    </row>
    <row r="4154" spans="4:10" hidden="1" outlineLevel="1" x14ac:dyDescent="0.45">
      <c r="D4154" s="104" t="s">
        <v>151</v>
      </c>
      <c r="E4154" s="104" t="s">
        <v>140</v>
      </c>
      <c r="F4154" s="104" t="s">
        <v>141</v>
      </c>
      <c r="G4154" s="104" t="s">
        <v>474</v>
      </c>
      <c r="H4154" s="56">
        <v>2002</v>
      </c>
      <c r="I4154" s="57">
        <v>99481</v>
      </c>
      <c r="J4154" s="57">
        <v>99481</v>
      </c>
    </row>
    <row r="4155" spans="4:10" hidden="1" outlineLevel="1" x14ac:dyDescent="0.45">
      <c r="D4155" s="104" t="s">
        <v>151</v>
      </c>
      <c r="E4155" s="104" t="s">
        <v>140</v>
      </c>
      <c r="F4155" s="104" t="s">
        <v>141</v>
      </c>
      <c r="G4155" s="104" t="s">
        <v>474</v>
      </c>
      <c r="H4155" s="56">
        <v>2003</v>
      </c>
      <c r="I4155" s="57">
        <v>102015</v>
      </c>
      <c r="J4155" s="57">
        <v>102015</v>
      </c>
    </row>
    <row r="4156" spans="4:10" hidden="1" outlineLevel="1" x14ac:dyDescent="0.45">
      <c r="D4156" s="104" t="s">
        <v>151</v>
      </c>
      <c r="E4156" s="104" t="s">
        <v>140</v>
      </c>
      <c r="F4156" s="104" t="s">
        <v>141</v>
      </c>
      <c r="G4156" s="104" t="s">
        <v>474</v>
      </c>
      <c r="H4156" s="56">
        <v>2004</v>
      </c>
      <c r="I4156" s="57">
        <v>110456</v>
      </c>
      <c r="J4156" s="57">
        <v>110456</v>
      </c>
    </row>
    <row r="4157" spans="4:10" hidden="1" outlineLevel="1" x14ac:dyDescent="0.45">
      <c r="D4157" s="104" t="s">
        <v>151</v>
      </c>
      <c r="E4157" s="104" t="s">
        <v>140</v>
      </c>
      <c r="F4157" s="104" t="s">
        <v>141</v>
      </c>
      <c r="G4157" s="104" t="s">
        <v>474</v>
      </c>
      <c r="H4157" s="56">
        <v>2005</v>
      </c>
      <c r="I4157" s="57">
        <v>157437</v>
      </c>
      <c r="J4157" s="57">
        <v>157437</v>
      </c>
    </row>
    <row r="4158" spans="4:10" hidden="1" outlineLevel="1" x14ac:dyDescent="0.45">
      <c r="D4158" s="104" t="s">
        <v>151</v>
      </c>
      <c r="E4158" s="104" t="s">
        <v>140</v>
      </c>
      <c r="F4158" s="104" t="s">
        <v>141</v>
      </c>
      <c r="G4158" s="104" t="s">
        <v>474</v>
      </c>
      <c r="H4158" s="56">
        <v>2006</v>
      </c>
      <c r="I4158" s="57">
        <v>143724</v>
      </c>
      <c r="J4158" s="57">
        <v>143724</v>
      </c>
    </row>
    <row r="4159" spans="4:10" hidden="1" outlineLevel="1" x14ac:dyDescent="0.45">
      <c r="D4159" s="104" t="s">
        <v>151</v>
      </c>
      <c r="E4159" s="104" t="s">
        <v>140</v>
      </c>
      <c r="F4159" s="104" t="s">
        <v>141</v>
      </c>
      <c r="G4159" s="104" t="s">
        <v>474</v>
      </c>
      <c r="H4159" s="56">
        <v>2007</v>
      </c>
      <c r="I4159" s="57">
        <v>181836</v>
      </c>
      <c r="J4159" s="57">
        <v>181836</v>
      </c>
    </row>
    <row r="4160" spans="4:10" hidden="1" outlineLevel="1" x14ac:dyDescent="0.45">
      <c r="D4160" s="104" t="s">
        <v>151</v>
      </c>
      <c r="E4160" s="104" t="s">
        <v>140</v>
      </c>
      <c r="F4160" s="104" t="s">
        <v>141</v>
      </c>
      <c r="G4160" s="104" t="s">
        <v>474</v>
      </c>
      <c r="H4160" s="56">
        <v>2008</v>
      </c>
      <c r="I4160" s="57">
        <v>171227</v>
      </c>
      <c r="J4160" s="57">
        <v>171227</v>
      </c>
    </row>
    <row r="4161" spans="4:10" hidden="1" outlineLevel="1" x14ac:dyDescent="0.45">
      <c r="D4161" s="104" t="s">
        <v>151</v>
      </c>
      <c r="E4161" s="104" t="s">
        <v>140</v>
      </c>
      <c r="F4161" s="104" t="s">
        <v>141</v>
      </c>
      <c r="G4161" s="104" t="s">
        <v>474</v>
      </c>
      <c r="H4161" s="56">
        <v>2009</v>
      </c>
      <c r="I4161" s="57">
        <v>148977</v>
      </c>
      <c r="J4161" s="57">
        <v>148977</v>
      </c>
    </row>
    <row r="4162" spans="4:10" hidden="1" outlineLevel="1" x14ac:dyDescent="0.45">
      <c r="D4162" s="104" t="s">
        <v>151</v>
      </c>
      <c r="E4162" s="104" t="s">
        <v>140</v>
      </c>
      <c r="F4162" s="104" t="s">
        <v>141</v>
      </c>
      <c r="G4162" s="104" t="s">
        <v>474</v>
      </c>
      <c r="H4162" s="56">
        <v>2010</v>
      </c>
      <c r="I4162" s="57">
        <v>199119</v>
      </c>
      <c r="J4162" s="57">
        <v>199119</v>
      </c>
    </row>
    <row r="4163" spans="4:10" hidden="1" outlineLevel="1" x14ac:dyDescent="0.45">
      <c r="D4163" s="104" t="s">
        <v>151</v>
      </c>
      <c r="E4163" s="104" t="s">
        <v>140</v>
      </c>
      <c r="F4163" s="104" t="s">
        <v>141</v>
      </c>
      <c r="G4163" s="104" t="s">
        <v>474</v>
      </c>
      <c r="H4163" s="56">
        <v>2011</v>
      </c>
      <c r="I4163" s="57">
        <v>214426</v>
      </c>
      <c r="J4163" s="57">
        <v>214426</v>
      </c>
    </row>
    <row r="4164" spans="4:10" hidden="1" outlineLevel="1" x14ac:dyDescent="0.45">
      <c r="D4164" s="104" t="s">
        <v>151</v>
      </c>
      <c r="E4164" s="104" t="s">
        <v>140</v>
      </c>
      <c r="F4164" s="104" t="s">
        <v>141</v>
      </c>
      <c r="G4164" s="104" t="s">
        <v>474</v>
      </c>
      <c r="H4164" s="56">
        <v>2012</v>
      </c>
      <c r="I4164" s="57">
        <v>211405</v>
      </c>
      <c r="J4164" s="57">
        <v>211405</v>
      </c>
    </row>
    <row r="4165" spans="4:10" hidden="1" outlineLevel="1" x14ac:dyDescent="0.45">
      <c r="D4165" s="104" t="s">
        <v>151</v>
      </c>
      <c r="E4165" s="104" t="s">
        <v>140</v>
      </c>
      <c r="F4165" s="104" t="s">
        <v>141</v>
      </c>
      <c r="G4165" s="104" t="s">
        <v>474</v>
      </c>
      <c r="H4165" s="56">
        <v>2013</v>
      </c>
      <c r="I4165" s="57">
        <v>232474</v>
      </c>
      <c r="J4165" s="57">
        <v>232474</v>
      </c>
    </row>
    <row r="4166" spans="4:10" hidden="1" outlineLevel="1" x14ac:dyDescent="0.45">
      <c r="D4166" s="104" t="s">
        <v>151</v>
      </c>
      <c r="E4166" s="104" t="s">
        <v>140</v>
      </c>
      <c r="F4166" s="104" t="s">
        <v>141</v>
      </c>
      <c r="G4166" s="104" t="s">
        <v>474</v>
      </c>
      <c r="H4166" s="56">
        <v>2014</v>
      </c>
      <c r="I4166" s="57">
        <v>184646</v>
      </c>
      <c r="J4166" s="57">
        <v>184646</v>
      </c>
    </row>
    <row r="4167" spans="4:10" hidden="1" outlineLevel="1" x14ac:dyDescent="0.45">
      <c r="D4167" s="104" t="s">
        <v>151</v>
      </c>
      <c r="E4167" s="104" t="s">
        <v>140</v>
      </c>
      <c r="F4167" s="104" t="s">
        <v>141</v>
      </c>
      <c r="G4167" s="104" t="s">
        <v>474</v>
      </c>
      <c r="H4167" s="56">
        <v>2015</v>
      </c>
      <c r="I4167" s="57">
        <v>210485</v>
      </c>
      <c r="J4167" s="57">
        <v>210485</v>
      </c>
    </row>
    <row r="4168" spans="4:10" hidden="1" outlineLevel="1" x14ac:dyDescent="0.45">
      <c r="D4168" s="104" t="s">
        <v>151</v>
      </c>
      <c r="E4168" s="104" t="s">
        <v>140</v>
      </c>
      <c r="F4168" s="104" t="s">
        <v>141</v>
      </c>
      <c r="G4168" s="104" t="s">
        <v>474</v>
      </c>
      <c r="H4168" s="56">
        <v>2016</v>
      </c>
      <c r="I4168" s="57">
        <v>67337</v>
      </c>
      <c r="J4168" s="57">
        <v>67337</v>
      </c>
    </row>
    <row r="4169" spans="4:10" hidden="1" outlineLevel="1" x14ac:dyDescent="0.45">
      <c r="D4169" s="104" t="s">
        <v>151</v>
      </c>
      <c r="E4169" s="104" t="s">
        <v>140</v>
      </c>
      <c r="F4169" s="104" t="s">
        <v>141</v>
      </c>
      <c r="G4169" s="104" t="s">
        <v>475</v>
      </c>
      <c r="H4169" s="56">
        <v>1991</v>
      </c>
      <c r="I4169" s="57">
        <v>150909</v>
      </c>
      <c r="J4169" s="57">
        <v>150909</v>
      </c>
    </row>
    <row r="4170" spans="4:10" hidden="1" outlineLevel="1" x14ac:dyDescent="0.45">
      <c r="D4170" s="104" t="s">
        <v>151</v>
      </c>
      <c r="E4170" s="104" t="s">
        <v>140</v>
      </c>
      <c r="F4170" s="104" t="s">
        <v>141</v>
      </c>
      <c r="G4170" s="104" t="s">
        <v>475</v>
      </c>
      <c r="H4170" s="56">
        <v>1992</v>
      </c>
      <c r="I4170" s="57">
        <v>136260</v>
      </c>
      <c r="J4170" s="57">
        <v>136260</v>
      </c>
    </row>
    <row r="4171" spans="4:10" hidden="1" outlineLevel="1" x14ac:dyDescent="0.45">
      <c r="D4171" s="104" t="s">
        <v>151</v>
      </c>
      <c r="E4171" s="104" t="s">
        <v>140</v>
      </c>
      <c r="F4171" s="104" t="s">
        <v>141</v>
      </c>
      <c r="G4171" s="104" t="s">
        <v>475</v>
      </c>
      <c r="H4171" s="56">
        <v>1993</v>
      </c>
      <c r="I4171" s="57">
        <v>195638</v>
      </c>
      <c r="J4171" s="57">
        <v>195638</v>
      </c>
    </row>
    <row r="4172" spans="4:10" hidden="1" outlineLevel="1" x14ac:dyDescent="0.45">
      <c r="D4172" s="104" t="s">
        <v>151</v>
      </c>
      <c r="E4172" s="104" t="s">
        <v>140</v>
      </c>
      <c r="F4172" s="104" t="s">
        <v>141</v>
      </c>
      <c r="G4172" s="104" t="s">
        <v>475</v>
      </c>
      <c r="H4172" s="56">
        <v>1994</v>
      </c>
      <c r="I4172" s="57">
        <v>221829</v>
      </c>
      <c r="J4172" s="57">
        <v>221829</v>
      </c>
    </row>
    <row r="4173" spans="4:10" hidden="1" outlineLevel="1" x14ac:dyDescent="0.45">
      <c r="D4173" s="104" t="s">
        <v>151</v>
      </c>
      <c r="E4173" s="104" t="s">
        <v>140</v>
      </c>
      <c r="F4173" s="104" t="s">
        <v>141</v>
      </c>
      <c r="G4173" s="104" t="s">
        <v>475</v>
      </c>
      <c r="H4173" s="56">
        <v>1995</v>
      </c>
      <c r="I4173" s="57">
        <v>271741</v>
      </c>
      <c r="J4173" s="57">
        <v>271741</v>
      </c>
    </row>
    <row r="4174" spans="4:10" hidden="1" outlineLevel="1" x14ac:dyDescent="0.45">
      <c r="D4174" s="104" t="s">
        <v>151</v>
      </c>
      <c r="E4174" s="104" t="s">
        <v>140</v>
      </c>
      <c r="F4174" s="104" t="s">
        <v>141</v>
      </c>
      <c r="G4174" s="104" t="s">
        <v>475</v>
      </c>
      <c r="H4174" s="56">
        <v>1996</v>
      </c>
      <c r="I4174" s="57">
        <v>282735</v>
      </c>
      <c r="J4174" s="57">
        <v>282735</v>
      </c>
    </row>
    <row r="4175" spans="4:10" hidden="1" outlineLevel="1" x14ac:dyDescent="0.45">
      <c r="D4175" s="104" t="s">
        <v>151</v>
      </c>
      <c r="E4175" s="104" t="s">
        <v>140</v>
      </c>
      <c r="F4175" s="104" t="s">
        <v>141</v>
      </c>
      <c r="G4175" s="104" t="s">
        <v>475</v>
      </c>
      <c r="H4175" s="56">
        <v>1997</v>
      </c>
      <c r="I4175" s="57">
        <v>361141</v>
      </c>
      <c r="J4175" s="57">
        <v>361141</v>
      </c>
    </row>
    <row r="4176" spans="4:10" hidden="1" outlineLevel="1" x14ac:dyDescent="0.45">
      <c r="D4176" s="104" t="s">
        <v>151</v>
      </c>
      <c r="E4176" s="104" t="s">
        <v>140</v>
      </c>
      <c r="F4176" s="104" t="s">
        <v>141</v>
      </c>
      <c r="G4176" s="104" t="s">
        <v>475</v>
      </c>
      <c r="H4176" s="56">
        <v>1998</v>
      </c>
      <c r="I4176" s="57">
        <v>226084</v>
      </c>
      <c r="J4176" s="57">
        <v>226084</v>
      </c>
    </row>
    <row r="4177" spans="4:10" hidden="1" outlineLevel="1" x14ac:dyDescent="0.45">
      <c r="D4177" s="104" t="s">
        <v>151</v>
      </c>
      <c r="E4177" s="104" t="s">
        <v>140</v>
      </c>
      <c r="F4177" s="104" t="s">
        <v>141</v>
      </c>
      <c r="G4177" s="104" t="s">
        <v>475</v>
      </c>
      <c r="H4177" s="56">
        <v>1999</v>
      </c>
      <c r="I4177" s="57">
        <v>220581</v>
      </c>
      <c r="J4177" s="57">
        <v>220581</v>
      </c>
    </row>
    <row r="4178" spans="4:10" hidden="1" outlineLevel="1" x14ac:dyDescent="0.45">
      <c r="D4178" s="104" t="s">
        <v>151</v>
      </c>
      <c r="E4178" s="104" t="s">
        <v>140</v>
      </c>
      <c r="F4178" s="104" t="s">
        <v>141</v>
      </c>
      <c r="G4178" s="104" t="s">
        <v>475</v>
      </c>
      <c r="H4178" s="56">
        <v>2000</v>
      </c>
      <c r="I4178" s="57">
        <v>181398</v>
      </c>
      <c r="J4178" s="57">
        <v>181398</v>
      </c>
    </row>
    <row r="4179" spans="4:10" hidden="1" outlineLevel="1" x14ac:dyDescent="0.45">
      <c r="D4179" s="104" t="s">
        <v>151</v>
      </c>
      <c r="E4179" s="104" t="s">
        <v>140</v>
      </c>
      <c r="F4179" s="104" t="s">
        <v>141</v>
      </c>
      <c r="G4179" s="104" t="s">
        <v>475</v>
      </c>
      <c r="H4179" s="56">
        <v>2001</v>
      </c>
      <c r="I4179" s="57">
        <v>83376</v>
      </c>
      <c r="J4179" s="57">
        <v>83376</v>
      </c>
    </row>
    <row r="4180" spans="4:10" hidden="1" outlineLevel="1" x14ac:dyDescent="0.45">
      <c r="D4180" s="104" t="s">
        <v>151</v>
      </c>
      <c r="E4180" s="104" t="s">
        <v>140</v>
      </c>
      <c r="F4180" s="104" t="s">
        <v>141</v>
      </c>
      <c r="G4180" s="104" t="s">
        <v>475</v>
      </c>
      <c r="H4180" s="56">
        <v>2002</v>
      </c>
      <c r="I4180" s="57">
        <v>68823</v>
      </c>
      <c r="J4180" s="57">
        <v>68823</v>
      </c>
    </row>
    <row r="4181" spans="4:10" hidden="1" outlineLevel="1" x14ac:dyDescent="0.45">
      <c r="D4181" s="104" t="s">
        <v>151</v>
      </c>
      <c r="E4181" s="104" t="s">
        <v>140</v>
      </c>
      <c r="F4181" s="104" t="s">
        <v>141</v>
      </c>
      <c r="G4181" s="104" t="s">
        <v>475</v>
      </c>
      <c r="H4181" s="56">
        <v>2003</v>
      </c>
      <c r="I4181" s="57">
        <v>33135</v>
      </c>
      <c r="J4181" s="57">
        <v>33135</v>
      </c>
    </row>
    <row r="4182" spans="4:10" hidden="1" outlineLevel="1" x14ac:dyDescent="0.45">
      <c r="D4182" s="104" t="s">
        <v>151</v>
      </c>
      <c r="E4182" s="104" t="s">
        <v>140</v>
      </c>
      <c r="F4182" s="104" t="s">
        <v>141</v>
      </c>
      <c r="G4182" s="104" t="s">
        <v>475</v>
      </c>
      <c r="H4182" s="56">
        <v>2004</v>
      </c>
      <c r="I4182" s="57">
        <v>26786</v>
      </c>
      <c r="J4182" s="57">
        <v>26786</v>
      </c>
    </row>
    <row r="4183" spans="4:10" hidden="1" outlineLevel="1" x14ac:dyDescent="0.45">
      <c r="D4183" s="104" t="s">
        <v>151</v>
      </c>
      <c r="E4183" s="104" t="s">
        <v>140</v>
      </c>
      <c r="F4183" s="104" t="s">
        <v>141</v>
      </c>
      <c r="G4183" s="104" t="s">
        <v>475</v>
      </c>
      <c r="H4183" s="56">
        <v>2005</v>
      </c>
      <c r="I4183" s="57">
        <v>76354</v>
      </c>
      <c r="J4183" s="57">
        <v>76354</v>
      </c>
    </row>
    <row r="4184" spans="4:10" hidden="1" outlineLevel="1" x14ac:dyDescent="0.45">
      <c r="D4184" s="104" t="s">
        <v>151</v>
      </c>
      <c r="E4184" s="104" t="s">
        <v>140</v>
      </c>
      <c r="F4184" s="104" t="s">
        <v>141</v>
      </c>
      <c r="G4184" s="104" t="s">
        <v>475</v>
      </c>
      <c r="H4184" s="56">
        <v>2006</v>
      </c>
      <c r="I4184" s="57">
        <v>347803</v>
      </c>
      <c r="J4184" s="57">
        <v>347803</v>
      </c>
    </row>
    <row r="4185" spans="4:10" hidden="1" outlineLevel="1" x14ac:dyDescent="0.45">
      <c r="D4185" s="104" t="s">
        <v>151</v>
      </c>
      <c r="E4185" s="104" t="s">
        <v>140</v>
      </c>
      <c r="F4185" s="104" t="s">
        <v>141</v>
      </c>
      <c r="G4185" s="104" t="s">
        <v>475</v>
      </c>
      <c r="H4185" s="56">
        <v>2007</v>
      </c>
      <c r="I4185" s="57">
        <v>374151</v>
      </c>
      <c r="J4185" s="57">
        <v>374151</v>
      </c>
    </row>
    <row r="4186" spans="4:10" hidden="1" outlineLevel="1" x14ac:dyDescent="0.45">
      <c r="D4186" s="104" t="s">
        <v>151</v>
      </c>
      <c r="E4186" s="104" t="s">
        <v>140</v>
      </c>
      <c r="F4186" s="104" t="s">
        <v>141</v>
      </c>
      <c r="G4186" s="104" t="s">
        <v>475</v>
      </c>
      <c r="H4186" s="56">
        <v>2008</v>
      </c>
      <c r="I4186" s="57">
        <v>366715</v>
      </c>
      <c r="J4186" s="57">
        <v>366715</v>
      </c>
    </row>
    <row r="4187" spans="4:10" hidden="1" outlineLevel="1" x14ac:dyDescent="0.45">
      <c r="D4187" s="104" t="s">
        <v>151</v>
      </c>
      <c r="E4187" s="104" t="s">
        <v>140</v>
      </c>
      <c r="F4187" s="104" t="s">
        <v>141</v>
      </c>
      <c r="G4187" s="104" t="s">
        <v>475</v>
      </c>
      <c r="H4187" s="56">
        <v>2009</v>
      </c>
      <c r="I4187" s="57">
        <v>223563</v>
      </c>
      <c r="J4187" s="57">
        <v>223563</v>
      </c>
    </row>
    <row r="4188" spans="4:10" hidden="1" outlineLevel="1" x14ac:dyDescent="0.45">
      <c r="D4188" s="104" t="s">
        <v>151</v>
      </c>
      <c r="E4188" s="104" t="s">
        <v>140</v>
      </c>
      <c r="F4188" s="104" t="s">
        <v>141</v>
      </c>
      <c r="G4188" s="104" t="s">
        <v>475</v>
      </c>
      <c r="H4188" s="56">
        <v>2010</v>
      </c>
      <c r="I4188" s="57">
        <v>265624</v>
      </c>
      <c r="J4188" s="57">
        <v>265624</v>
      </c>
    </row>
    <row r="4189" spans="4:10" hidden="1" outlineLevel="1" x14ac:dyDescent="0.45">
      <c r="D4189" s="104" t="s">
        <v>151</v>
      </c>
      <c r="E4189" s="104" t="s">
        <v>140</v>
      </c>
      <c r="F4189" s="104" t="s">
        <v>141</v>
      </c>
      <c r="G4189" s="104" t="s">
        <v>475</v>
      </c>
      <c r="H4189" s="56">
        <v>2011</v>
      </c>
      <c r="I4189" s="57">
        <v>267871</v>
      </c>
      <c r="J4189" s="57">
        <v>267871</v>
      </c>
    </row>
    <row r="4190" spans="4:10" hidden="1" outlineLevel="1" x14ac:dyDescent="0.45">
      <c r="D4190" s="104" t="s">
        <v>151</v>
      </c>
      <c r="E4190" s="104" t="s">
        <v>140</v>
      </c>
      <c r="F4190" s="104" t="s">
        <v>141</v>
      </c>
      <c r="G4190" s="104" t="s">
        <v>475</v>
      </c>
      <c r="H4190" s="56">
        <v>2012</v>
      </c>
      <c r="I4190" s="57">
        <v>215606</v>
      </c>
      <c r="J4190" s="57">
        <v>215606</v>
      </c>
    </row>
    <row r="4191" spans="4:10" hidden="1" outlineLevel="1" x14ac:dyDescent="0.45">
      <c r="D4191" s="104" t="s">
        <v>151</v>
      </c>
      <c r="E4191" s="104" t="s">
        <v>140</v>
      </c>
      <c r="F4191" s="104" t="s">
        <v>141</v>
      </c>
      <c r="G4191" s="104" t="s">
        <v>475</v>
      </c>
      <c r="H4191" s="56">
        <v>2013</v>
      </c>
      <c r="I4191" s="57">
        <v>93747</v>
      </c>
      <c r="J4191" s="57">
        <v>93747</v>
      </c>
    </row>
    <row r="4192" spans="4:10" hidden="1" outlineLevel="1" x14ac:dyDescent="0.45">
      <c r="D4192" s="104" t="s">
        <v>151</v>
      </c>
      <c r="E4192" s="104" t="s">
        <v>140</v>
      </c>
      <c r="F4192" s="104" t="s">
        <v>141</v>
      </c>
      <c r="G4192" s="104" t="s">
        <v>475</v>
      </c>
      <c r="H4192" s="56">
        <v>2014</v>
      </c>
      <c r="I4192" s="57">
        <v>46768</v>
      </c>
      <c r="J4192" s="57">
        <v>46768</v>
      </c>
    </row>
    <row r="4193" spans="4:10" hidden="1" outlineLevel="1" x14ac:dyDescent="0.45">
      <c r="D4193" s="104" t="s">
        <v>151</v>
      </c>
      <c r="E4193" s="104" t="s">
        <v>140</v>
      </c>
      <c r="F4193" s="104" t="s">
        <v>141</v>
      </c>
      <c r="G4193" s="104" t="s">
        <v>475</v>
      </c>
      <c r="H4193" s="56">
        <v>2015</v>
      </c>
      <c r="I4193" s="57">
        <v>40596</v>
      </c>
      <c r="J4193" s="57">
        <v>40596</v>
      </c>
    </row>
    <row r="4194" spans="4:10" hidden="1" outlineLevel="1" x14ac:dyDescent="0.45">
      <c r="D4194" s="104" t="s">
        <v>151</v>
      </c>
      <c r="E4194" s="104" t="s">
        <v>140</v>
      </c>
      <c r="F4194" s="104" t="s">
        <v>141</v>
      </c>
      <c r="G4194" s="104" t="s">
        <v>475</v>
      </c>
      <c r="H4194" s="56">
        <v>2016</v>
      </c>
      <c r="I4194" s="57">
        <v>8055</v>
      </c>
      <c r="J4194" s="57">
        <v>8055</v>
      </c>
    </row>
    <row r="4195" spans="4:10" hidden="1" outlineLevel="1" x14ac:dyDescent="0.45">
      <c r="D4195" s="104" t="s">
        <v>151</v>
      </c>
      <c r="E4195" s="104" t="s">
        <v>140</v>
      </c>
      <c r="F4195" s="104" t="s">
        <v>141</v>
      </c>
      <c r="G4195" s="104" t="s">
        <v>476</v>
      </c>
      <c r="H4195" s="56">
        <v>1991</v>
      </c>
      <c r="I4195" s="57">
        <v>40455</v>
      </c>
      <c r="J4195" s="57">
        <v>40455</v>
      </c>
    </row>
    <row r="4196" spans="4:10" hidden="1" outlineLevel="1" x14ac:dyDescent="0.45">
      <c r="D4196" s="104" t="s">
        <v>151</v>
      </c>
      <c r="E4196" s="104" t="s">
        <v>140</v>
      </c>
      <c r="F4196" s="104" t="s">
        <v>141</v>
      </c>
      <c r="G4196" s="104" t="s">
        <v>476</v>
      </c>
      <c r="H4196" s="56">
        <v>1992</v>
      </c>
      <c r="I4196" s="57">
        <v>36172</v>
      </c>
      <c r="J4196" s="57">
        <v>36172</v>
      </c>
    </row>
    <row r="4197" spans="4:10" hidden="1" outlineLevel="1" x14ac:dyDescent="0.45">
      <c r="D4197" s="104" t="s">
        <v>151</v>
      </c>
      <c r="E4197" s="104" t="s">
        <v>140</v>
      </c>
      <c r="F4197" s="104" t="s">
        <v>141</v>
      </c>
      <c r="G4197" s="104" t="s">
        <v>476</v>
      </c>
      <c r="H4197" s="56">
        <v>1993</v>
      </c>
      <c r="I4197" s="57">
        <v>97593</v>
      </c>
      <c r="J4197" s="57">
        <v>97593</v>
      </c>
    </row>
    <row r="4198" spans="4:10" hidden="1" outlineLevel="1" x14ac:dyDescent="0.45">
      <c r="D4198" s="104" t="s">
        <v>151</v>
      </c>
      <c r="E4198" s="104" t="s">
        <v>140</v>
      </c>
      <c r="F4198" s="104" t="s">
        <v>141</v>
      </c>
      <c r="G4198" s="104" t="s">
        <v>476</v>
      </c>
      <c r="H4198" s="56">
        <v>1994</v>
      </c>
      <c r="I4198" s="57">
        <v>107015</v>
      </c>
      <c r="J4198" s="57">
        <v>107015</v>
      </c>
    </row>
    <row r="4199" spans="4:10" hidden="1" outlineLevel="1" x14ac:dyDescent="0.45">
      <c r="D4199" s="104" t="s">
        <v>151</v>
      </c>
      <c r="E4199" s="104" t="s">
        <v>140</v>
      </c>
      <c r="F4199" s="104" t="s">
        <v>141</v>
      </c>
      <c r="G4199" s="104" t="s">
        <v>476</v>
      </c>
      <c r="H4199" s="56">
        <v>1995</v>
      </c>
      <c r="I4199" s="57">
        <v>172402</v>
      </c>
      <c r="J4199" s="57">
        <v>172402</v>
      </c>
    </row>
    <row r="4200" spans="4:10" hidden="1" outlineLevel="1" x14ac:dyDescent="0.45">
      <c r="D4200" s="104" t="s">
        <v>151</v>
      </c>
      <c r="E4200" s="104" t="s">
        <v>140</v>
      </c>
      <c r="F4200" s="104" t="s">
        <v>141</v>
      </c>
      <c r="G4200" s="104" t="s">
        <v>476</v>
      </c>
      <c r="H4200" s="56">
        <v>1996</v>
      </c>
      <c r="I4200" s="57">
        <v>157385</v>
      </c>
      <c r="J4200" s="57">
        <v>157385</v>
      </c>
    </row>
    <row r="4201" spans="4:10" hidden="1" outlineLevel="1" x14ac:dyDescent="0.45">
      <c r="D4201" s="104" t="s">
        <v>151</v>
      </c>
      <c r="E4201" s="104" t="s">
        <v>140</v>
      </c>
      <c r="F4201" s="104" t="s">
        <v>141</v>
      </c>
      <c r="G4201" s="104" t="s">
        <v>476</v>
      </c>
      <c r="H4201" s="56">
        <v>1997</v>
      </c>
      <c r="I4201" s="57">
        <v>241586</v>
      </c>
      <c r="J4201" s="57">
        <v>241586</v>
      </c>
    </row>
    <row r="4202" spans="4:10" hidden="1" outlineLevel="1" x14ac:dyDescent="0.45">
      <c r="D4202" s="104" t="s">
        <v>151</v>
      </c>
      <c r="E4202" s="104" t="s">
        <v>140</v>
      </c>
      <c r="F4202" s="104" t="s">
        <v>141</v>
      </c>
      <c r="G4202" s="104" t="s">
        <v>476</v>
      </c>
      <c r="H4202" s="56">
        <v>1998</v>
      </c>
      <c r="I4202" s="57">
        <v>141398</v>
      </c>
      <c r="J4202" s="57">
        <v>141398</v>
      </c>
    </row>
    <row r="4203" spans="4:10" hidden="1" outlineLevel="1" x14ac:dyDescent="0.45">
      <c r="D4203" s="104" t="s">
        <v>151</v>
      </c>
      <c r="E4203" s="104" t="s">
        <v>140</v>
      </c>
      <c r="F4203" s="104" t="s">
        <v>141</v>
      </c>
      <c r="G4203" s="104" t="s">
        <v>476</v>
      </c>
      <c r="H4203" s="56">
        <v>1999</v>
      </c>
      <c r="I4203" s="57">
        <v>144251</v>
      </c>
      <c r="J4203" s="57">
        <v>144251</v>
      </c>
    </row>
    <row r="4204" spans="4:10" hidden="1" outlineLevel="1" x14ac:dyDescent="0.45">
      <c r="D4204" s="104" t="s">
        <v>151</v>
      </c>
      <c r="E4204" s="104" t="s">
        <v>140</v>
      </c>
      <c r="F4204" s="104" t="s">
        <v>141</v>
      </c>
      <c r="G4204" s="104" t="s">
        <v>476</v>
      </c>
      <c r="H4204" s="56">
        <v>2000</v>
      </c>
      <c r="I4204" s="57">
        <v>134485</v>
      </c>
      <c r="J4204" s="57">
        <v>134485</v>
      </c>
    </row>
    <row r="4205" spans="4:10" hidden="1" outlineLevel="1" x14ac:dyDescent="0.45">
      <c r="D4205" s="104" t="s">
        <v>151</v>
      </c>
      <c r="E4205" s="104" t="s">
        <v>140</v>
      </c>
      <c r="F4205" s="104" t="s">
        <v>141</v>
      </c>
      <c r="G4205" s="104" t="s">
        <v>476</v>
      </c>
      <c r="H4205" s="56">
        <v>2001</v>
      </c>
      <c r="I4205" s="57">
        <v>64390</v>
      </c>
      <c r="J4205" s="57">
        <v>64390</v>
      </c>
    </row>
    <row r="4206" spans="4:10" hidden="1" outlineLevel="1" x14ac:dyDescent="0.45">
      <c r="D4206" s="104" t="s">
        <v>151</v>
      </c>
      <c r="E4206" s="104" t="s">
        <v>140</v>
      </c>
      <c r="F4206" s="104" t="s">
        <v>141</v>
      </c>
      <c r="G4206" s="104" t="s">
        <v>476</v>
      </c>
      <c r="H4206" s="56">
        <v>2002</v>
      </c>
      <c r="I4206" s="57">
        <v>34616</v>
      </c>
      <c r="J4206" s="57">
        <v>34616</v>
      </c>
    </row>
    <row r="4207" spans="4:10" hidden="1" outlineLevel="1" x14ac:dyDescent="0.45">
      <c r="D4207" s="104" t="s">
        <v>151</v>
      </c>
      <c r="E4207" s="104" t="s">
        <v>140</v>
      </c>
      <c r="F4207" s="104" t="s">
        <v>141</v>
      </c>
      <c r="G4207" s="104" t="s">
        <v>476</v>
      </c>
      <c r="H4207" s="56">
        <v>2003</v>
      </c>
      <c r="I4207" s="57">
        <v>49722</v>
      </c>
      <c r="J4207" s="57">
        <v>49722</v>
      </c>
    </row>
    <row r="4208" spans="4:10" hidden="1" outlineLevel="1" x14ac:dyDescent="0.45">
      <c r="D4208" s="104" t="s">
        <v>151</v>
      </c>
      <c r="E4208" s="104" t="s">
        <v>140</v>
      </c>
      <c r="F4208" s="104" t="s">
        <v>141</v>
      </c>
      <c r="G4208" s="104" t="s">
        <v>476</v>
      </c>
      <c r="H4208" s="56">
        <v>2004</v>
      </c>
      <c r="I4208" s="57">
        <v>125991</v>
      </c>
      <c r="J4208" s="57">
        <v>125991</v>
      </c>
    </row>
    <row r="4209" spans="4:10" hidden="1" outlineLevel="1" x14ac:dyDescent="0.45">
      <c r="D4209" s="104" t="s">
        <v>151</v>
      </c>
      <c r="E4209" s="104" t="s">
        <v>140</v>
      </c>
      <c r="F4209" s="104" t="s">
        <v>141</v>
      </c>
      <c r="G4209" s="104" t="s">
        <v>476</v>
      </c>
      <c r="H4209" s="56">
        <v>2005</v>
      </c>
      <c r="I4209" s="57">
        <v>102774</v>
      </c>
      <c r="J4209" s="57">
        <v>102774</v>
      </c>
    </row>
    <row r="4210" spans="4:10" hidden="1" outlineLevel="1" x14ac:dyDescent="0.45">
      <c r="D4210" s="104" t="s">
        <v>151</v>
      </c>
      <c r="E4210" s="104" t="s">
        <v>140</v>
      </c>
      <c r="F4210" s="104" t="s">
        <v>141</v>
      </c>
      <c r="G4210" s="104" t="s">
        <v>476</v>
      </c>
      <c r="H4210" s="56">
        <v>2006</v>
      </c>
      <c r="I4210" s="57">
        <v>186529</v>
      </c>
      <c r="J4210" s="57">
        <v>186529</v>
      </c>
    </row>
    <row r="4211" spans="4:10" hidden="1" outlineLevel="1" x14ac:dyDescent="0.45">
      <c r="D4211" s="104" t="s">
        <v>151</v>
      </c>
      <c r="E4211" s="104" t="s">
        <v>140</v>
      </c>
      <c r="F4211" s="104" t="s">
        <v>141</v>
      </c>
      <c r="G4211" s="104" t="s">
        <v>476</v>
      </c>
      <c r="H4211" s="56">
        <v>2007</v>
      </c>
      <c r="I4211" s="57">
        <v>200992</v>
      </c>
      <c r="J4211" s="57">
        <v>200992</v>
      </c>
    </row>
    <row r="4212" spans="4:10" hidden="1" outlineLevel="1" x14ac:dyDescent="0.45">
      <c r="D4212" s="104" t="s">
        <v>151</v>
      </c>
      <c r="E4212" s="104" t="s">
        <v>140</v>
      </c>
      <c r="F4212" s="104" t="s">
        <v>141</v>
      </c>
      <c r="G4212" s="104" t="s">
        <v>476</v>
      </c>
      <c r="H4212" s="56">
        <v>2008</v>
      </c>
      <c r="I4212" s="57">
        <v>140626</v>
      </c>
      <c r="J4212" s="57">
        <v>140626</v>
      </c>
    </row>
    <row r="4213" spans="4:10" hidden="1" outlineLevel="1" x14ac:dyDescent="0.45">
      <c r="D4213" s="104" t="s">
        <v>151</v>
      </c>
      <c r="E4213" s="104" t="s">
        <v>140</v>
      </c>
      <c r="F4213" s="104" t="s">
        <v>141</v>
      </c>
      <c r="G4213" s="104" t="s">
        <v>476</v>
      </c>
      <c r="H4213" s="56">
        <v>2009</v>
      </c>
      <c r="I4213" s="57">
        <v>93775</v>
      </c>
      <c r="J4213" s="57">
        <v>93775</v>
      </c>
    </row>
    <row r="4214" spans="4:10" hidden="1" outlineLevel="1" x14ac:dyDescent="0.45">
      <c r="D4214" s="104" t="s">
        <v>151</v>
      </c>
      <c r="E4214" s="104" t="s">
        <v>140</v>
      </c>
      <c r="F4214" s="104" t="s">
        <v>141</v>
      </c>
      <c r="G4214" s="104" t="s">
        <v>476</v>
      </c>
      <c r="H4214" s="56">
        <v>2010</v>
      </c>
      <c r="I4214" s="57">
        <v>158738</v>
      </c>
      <c r="J4214" s="57">
        <v>158738</v>
      </c>
    </row>
    <row r="4215" spans="4:10" hidden="1" outlineLevel="1" x14ac:dyDescent="0.45">
      <c r="D4215" s="104" t="s">
        <v>151</v>
      </c>
      <c r="E4215" s="104" t="s">
        <v>140</v>
      </c>
      <c r="F4215" s="104" t="s">
        <v>141</v>
      </c>
      <c r="G4215" s="104" t="s">
        <v>476</v>
      </c>
      <c r="H4215" s="56">
        <v>2011</v>
      </c>
      <c r="I4215" s="57">
        <v>139352</v>
      </c>
      <c r="J4215" s="57">
        <v>139352</v>
      </c>
    </row>
    <row r="4216" spans="4:10" hidden="1" outlineLevel="1" x14ac:dyDescent="0.45">
      <c r="D4216" s="104" t="s">
        <v>151</v>
      </c>
      <c r="E4216" s="104" t="s">
        <v>140</v>
      </c>
      <c r="F4216" s="104" t="s">
        <v>141</v>
      </c>
      <c r="G4216" s="104" t="s">
        <v>476</v>
      </c>
      <c r="H4216" s="56">
        <v>2012</v>
      </c>
      <c r="I4216" s="57">
        <v>116458</v>
      </c>
      <c r="J4216" s="57">
        <v>116458</v>
      </c>
    </row>
    <row r="4217" spans="4:10" hidden="1" outlineLevel="1" x14ac:dyDescent="0.45">
      <c r="D4217" s="104" t="s">
        <v>151</v>
      </c>
      <c r="E4217" s="104" t="s">
        <v>140</v>
      </c>
      <c r="F4217" s="104" t="s">
        <v>141</v>
      </c>
      <c r="G4217" s="104" t="s">
        <v>476</v>
      </c>
      <c r="H4217" s="56">
        <v>2013</v>
      </c>
      <c r="I4217" s="57">
        <v>80827</v>
      </c>
      <c r="J4217" s="57">
        <v>80827</v>
      </c>
    </row>
    <row r="4218" spans="4:10" hidden="1" outlineLevel="1" x14ac:dyDescent="0.45">
      <c r="D4218" s="104" t="s">
        <v>151</v>
      </c>
      <c r="E4218" s="104" t="s">
        <v>140</v>
      </c>
      <c r="F4218" s="104" t="s">
        <v>141</v>
      </c>
      <c r="G4218" s="104" t="s">
        <v>476</v>
      </c>
      <c r="H4218" s="56">
        <v>2014</v>
      </c>
      <c r="I4218" s="57">
        <v>54904</v>
      </c>
      <c r="J4218" s="57">
        <v>54904</v>
      </c>
    </row>
    <row r="4219" spans="4:10" hidden="1" outlineLevel="1" x14ac:dyDescent="0.45">
      <c r="D4219" s="104" t="s">
        <v>151</v>
      </c>
      <c r="E4219" s="104" t="s">
        <v>140</v>
      </c>
      <c r="F4219" s="104" t="s">
        <v>141</v>
      </c>
      <c r="G4219" s="104" t="s">
        <v>476</v>
      </c>
      <c r="H4219" s="56">
        <v>2015</v>
      </c>
      <c r="I4219" s="57">
        <v>43612</v>
      </c>
      <c r="J4219" s="57">
        <v>43612</v>
      </c>
    </row>
    <row r="4220" spans="4:10" hidden="1" outlineLevel="1" x14ac:dyDescent="0.45">
      <c r="D4220" s="104" t="s">
        <v>151</v>
      </c>
      <c r="E4220" s="104" t="s">
        <v>140</v>
      </c>
      <c r="F4220" s="104" t="s">
        <v>141</v>
      </c>
      <c r="G4220" s="104" t="s">
        <v>476</v>
      </c>
      <c r="H4220" s="56">
        <v>2016</v>
      </c>
      <c r="I4220" s="57">
        <v>7514</v>
      </c>
      <c r="J4220" s="57">
        <v>7514</v>
      </c>
    </row>
    <row r="4221" spans="4:10" hidden="1" outlineLevel="1" x14ac:dyDescent="0.45">
      <c r="D4221" s="104" t="s">
        <v>151</v>
      </c>
      <c r="E4221" s="104" t="s">
        <v>140</v>
      </c>
      <c r="F4221" s="104" t="s">
        <v>141</v>
      </c>
      <c r="G4221" s="104" t="s">
        <v>477</v>
      </c>
      <c r="H4221" s="56">
        <v>1991</v>
      </c>
      <c r="I4221" s="59">
        <v>98</v>
      </c>
      <c r="J4221" s="59">
        <v>98</v>
      </c>
    </row>
    <row r="4222" spans="4:10" hidden="1" outlineLevel="1" x14ac:dyDescent="0.45">
      <c r="D4222" s="104" t="s">
        <v>151</v>
      </c>
      <c r="E4222" s="104" t="s">
        <v>140</v>
      </c>
      <c r="F4222" s="104" t="s">
        <v>141</v>
      </c>
      <c r="G4222" s="104" t="s">
        <v>477</v>
      </c>
      <c r="H4222" s="56">
        <v>1992</v>
      </c>
      <c r="I4222" s="59">
        <v>52</v>
      </c>
      <c r="J4222" s="59">
        <v>52</v>
      </c>
    </row>
    <row r="4223" spans="4:10" hidden="1" outlineLevel="1" x14ac:dyDescent="0.45">
      <c r="D4223" s="104" t="s">
        <v>151</v>
      </c>
      <c r="E4223" s="104" t="s">
        <v>140</v>
      </c>
      <c r="F4223" s="104" t="s">
        <v>141</v>
      </c>
      <c r="G4223" s="104" t="s">
        <v>477</v>
      </c>
      <c r="H4223" s="56">
        <v>1993</v>
      </c>
      <c r="I4223" s="59">
        <v>16</v>
      </c>
      <c r="J4223" s="59">
        <v>16</v>
      </c>
    </row>
    <row r="4224" spans="4:10" hidden="1" outlineLevel="1" x14ac:dyDescent="0.45">
      <c r="D4224" s="104" t="s">
        <v>151</v>
      </c>
      <c r="E4224" s="104" t="s">
        <v>140</v>
      </c>
      <c r="F4224" s="104" t="s">
        <v>141</v>
      </c>
      <c r="G4224" s="104" t="s">
        <v>477</v>
      </c>
      <c r="H4224" s="56">
        <v>1994</v>
      </c>
      <c r="I4224" s="57">
        <v>3592</v>
      </c>
      <c r="J4224" s="57">
        <v>3592</v>
      </c>
    </row>
    <row r="4225" spans="4:10" hidden="1" outlineLevel="1" x14ac:dyDescent="0.45">
      <c r="D4225" s="104" t="s">
        <v>151</v>
      </c>
      <c r="E4225" s="104" t="s">
        <v>140</v>
      </c>
      <c r="F4225" s="104" t="s">
        <v>141</v>
      </c>
      <c r="G4225" s="104" t="s">
        <v>477</v>
      </c>
      <c r="H4225" s="56">
        <v>1995</v>
      </c>
      <c r="I4225" s="57">
        <v>1746</v>
      </c>
      <c r="J4225" s="57">
        <v>1746</v>
      </c>
    </row>
    <row r="4226" spans="4:10" hidden="1" outlineLevel="1" x14ac:dyDescent="0.45">
      <c r="D4226" s="104" t="s">
        <v>151</v>
      </c>
      <c r="E4226" s="104" t="s">
        <v>140</v>
      </c>
      <c r="F4226" s="104" t="s">
        <v>141</v>
      </c>
      <c r="G4226" s="104" t="s">
        <v>477</v>
      </c>
      <c r="H4226" s="56">
        <v>1996</v>
      </c>
      <c r="I4226" s="57">
        <v>2602</v>
      </c>
      <c r="J4226" s="57">
        <v>2602</v>
      </c>
    </row>
    <row r="4227" spans="4:10" hidden="1" outlineLevel="1" x14ac:dyDescent="0.45">
      <c r="D4227" s="104" t="s">
        <v>151</v>
      </c>
      <c r="E4227" s="104" t="s">
        <v>140</v>
      </c>
      <c r="F4227" s="104" t="s">
        <v>141</v>
      </c>
      <c r="G4227" s="104" t="s">
        <v>477</v>
      </c>
      <c r="H4227" s="56">
        <v>1997</v>
      </c>
      <c r="I4227" s="59">
        <v>904</v>
      </c>
      <c r="J4227" s="59">
        <v>904</v>
      </c>
    </row>
    <row r="4228" spans="4:10" hidden="1" outlineLevel="1" x14ac:dyDescent="0.45">
      <c r="D4228" s="104" t="s">
        <v>151</v>
      </c>
      <c r="E4228" s="104" t="s">
        <v>140</v>
      </c>
      <c r="F4228" s="104" t="s">
        <v>141</v>
      </c>
      <c r="G4228" s="104" t="s">
        <v>477</v>
      </c>
      <c r="H4228" s="56">
        <v>1998</v>
      </c>
      <c r="I4228" s="57">
        <v>13151</v>
      </c>
      <c r="J4228" s="57">
        <v>13151</v>
      </c>
    </row>
    <row r="4229" spans="4:10" hidden="1" outlineLevel="1" x14ac:dyDescent="0.45">
      <c r="D4229" s="104" t="s">
        <v>151</v>
      </c>
      <c r="E4229" s="104" t="s">
        <v>140</v>
      </c>
      <c r="F4229" s="104" t="s">
        <v>141</v>
      </c>
      <c r="G4229" s="104" t="s">
        <v>477</v>
      </c>
      <c r="H4229" s="56">
        <v>1999</v>
      </c>
      <c r="I4229" s="57">
        <v>26069</v>
      </c>
      <c r="J4229" s="57">
        <v>26069</v>
      </c>
    </row>
    <row r="4230" spans="4:10" hidden="1" outlineLevel="1" x14ac:dyDescent="0.45">
      <c r="D4230" s="104" t="s">
        <v>151</v>
      </c>
      <c r="E4230" s="104" t="s">
        <v>140</v>
      </c>
      <c r="F4230" s="104" t="s">
        <v>141</v>
      </c>
      <c r="G4230" s="104" t="s">
        <v>477</v>
      </c>
      <c r="H4230" s="56">
        <v>2000</v>
      </c>
      <c r="I4230" s="57">
        <v>26619</v>
      </c>
      <c r="J4230" s="57">
        <v>26619</v>
      </c>
    </row>
    <row r="4231" spans="4:10" hidden="1" outlineLevel="1" x14ac:dyDescent="0.45">
      <c r="D4231" s="104" t="s">
        <v>151</v>
      </c>
      <c r="E4231" s="104" t="s">
        <v>140</v>
      </c>
      <c r="F4231" s="104" t="s">
        <v>141</v>
      </c>
      <c r="G4231" s="104" t="s">
        <v>477</v>
      </c>
      <c r="H4231" s="56">
        <v>2001</v>
      </c>
      <c r="I4231" s="57">
        <v>12742</v>
      </c>
      <c r="J4231" s="57">
        <v>12742</v>
      </c>
    </row>
    <row r="4232" spans="4:10" hidden="1" outlineLevel="1" x14ac:dyDescent="0.45">
      <c r="D4232" s="104" t="s">
        <v>151</v>
      </c>
      <c r="E4232" s="104" t="s">
        <v>140</v>
      </c>
      <c r="F4232" s="104" t="s">
        <v>141</v>
      </c>
      <c r="G4232" s="104" t="s">
        <v>477</v>
      </c>
      <c r="H4232" s="56">
        <v>2002</v>
      </c>
      <c r="I4232" s="57">
        <v>1132</v>
      </c>
      <c r="J4232" s="57">
        <v>1132</v>
      </c>
    </row>
    <row r="4233" spans="4:10" hidden="1" outlineLevel="1" x14ac:dyDescent="0.45">
      <c r="D4233" s="104" t="s">
        <v>151</v>
      </c>
      <c r="E4233" s="104" t="s">
        <v>140</v>
      </c>
      <c r="F4233" s="104" t="s">
        <v>141</v>
      </c>
      <c r="G4233" s="104" t="s">
        <v>477</v>
      </c>
      <c r="H4233" s="56">
        <v>2003</v>
      </c>
      <c r="I4233" s="59">
        <v>0</v>
      </c>
      <c r="J4233" s="59">
        <v>0</v>
      </c>
    </row>
    <row r="4234" spans="4:10" hidden="1" outlineLevel="1" x14ac:dyDescent="0.45">
      <c r="D4234" s="104" t="s">
        <v>151</v>
      </c>
      <c r="E4234" s="104" t="s">
        <v>140</v>
      </c>
      <c r="F4234" s="104" t="s">
        <v>141</v>
      </c>
      <c r="G4234" s="104" t="s">
        <v>477</v>
      </c>
      <c r="H4234" s="56">
        <v>2004</v>
      </c>
      <c r="I4234" s="59">
        <v>0</v>
      </c>
      <c r="J4234" s="59">
        <v>0</v>
      </c>
    </row>
    <row r="4235" spans="4:10" hidden="1" outlineLevel="1" x14ac:dyDescent="0.45">
      <c r="D4235" s="104" t="s">
        <v>151</v>
      </c>
      <c r="E4235" s="104" t="s">
        <v>140</v>
      </c>
      <c r="F4235" s="104" t="s">
        <v>141</v>
      </c>
      <c r="G4235" s="104" t="s">
        <v>477</v>
      </c>
      <c r="H4235" s="56">
        <v>2005</v>
      </c>
      <c r="I4235" s="59">
        <v>12</v>
      </c>
      <c r="J4235" s="59">
        <v>12</v>
      </c>
    </row>
    <row r="4236" spans="4:10" hidden="1" outlineLevel="1" x14ac:dyDescent="0.45">
      <c r="D4236" s="104" t="s">
        <v>151</v>
      </c>
      <c r="E4236" s="104" t="s">
        <v>140</v>
      </c>
      <c r="F4236" s="104" t="s">
        <v>141</v>
      </c>
      <c r="G4236" s="104" t="s">
        <v>477</v>
      </c>
      <c r="H4236" s="56">
        <v>2006</v>
      </c>
      <c r="I4236" s="57">
        <v>5023</v>
      </c>
      <c r="J4236" s="57">
        <v>5023</v>
      </c>
    </row>
    <row r="4237" spans="4:10" hidden="1" outlineLevel="1" x14ac:dyDescent="0.45">
      <c r="D4237" s="104" t="s">
        <v>151</v>
      </c>
      <c r="E4237" s="104" t="s">
        <v>140</v>
      </c>
      <c r="F4237" s="104" t="s">
        <v>141</v>
      </c>
      <c r="G4237" s="104" t="s">
        <v>477</v>
      </c>
      <c r="H4237" s="56">
        <v>2007</v>
      </c>
      <c r="I4237" s="57">
        <v>12113</v>
      </c>
      <c r="J4237" s="57">
        <v>12113</v>
      </c>
    </row>
    <row r="4238" spans="4:10" hidden="1" outlineLevel="1" x14ac:dyDescent="0.45">
      <c r="D4238" s="104" t="s">
        <v>151</v>
      </c>
      <c r="E4238" s="104" t="s">
        <v>140</v>
      </c>
      <c r="F4238" s="104" t="s">
        <v>141</v>
      </c>
      <c r="G4238" s="104" t="s">
        <v>477</v>
      </c>
      <c r="H4238" s="56">
        <v>2008</v>
      </c>
      <c r="I4238" s="57">
        <v>7624</v>
      </c>
      <c r="J4238" s="57">
        <v>7624</v>
      </c>
    </row>
    <row r="4239" spans="4:10" hidden="1" outlineLevel="1" x14ac:dyDescent="0.45">
      <c r="D4239" s="104" t="s">
        <v>151</v>
      </c>
      <c r="E4239" s="104" t="s">
        <v>140</v>
      </c>
      <c r="F4239" s="104" t="s">
        <v>141</v>
      </c>
      <c r="G4239" s="104" t="s">
        <v>477</v>
      </c>
      <c r="H4239" s="56">
        <v>2009</v>
      </c>
      <c r="I4239" s="57">
        <v>1115</v>
      </c>
      <c r="J4239" s="57">
        <v>1115</v>
      </c>
    </row>
    <row r="4240" spans="4:10" hidden="1" outlineLevel="1" x14ac:dyDescent="0.45">
      <c r="D4240" s="104" t="s">
        <v>151</v>
      </c>
      <c r="E4240" s="104" t="s">
        <v>140</v>
      </c>
      <c r="F4240" s="104" t="s">
        <v>141</v>
      </c>
      <c r="G4240" s="104" t="s">
        <v>477</v>
      </c>
      <c r="H4240" s="56">
        <v>2010</v>
      </c>
      <c r="I4240" s="57">
        <v>11088</v>
      </c>
      <c r="J4240" s="57">
        <v>11088</v>
      </c>
    </row>
    <row r="4241" spans="4:10" hidden="1" outlineLevel="1" x14ac:dyDescent="0.45">
      <c r="D4241" s="104" t="s">
        <v>151</v>
      </c>
      <c r="E4241" s="104" t="s">
        <v>140</v>
      </c>
      <c r="F4241" s="104" t="s">
        <v>141</v>
      </c>
      <c r="G4241" s="104" t="s">
        <v>477</v>
      </c>
      <c r="H4241" s="56">
        <v>2011</v>
      </c>
      <c r="I4241" s="57">
        <v>11913</v>
      </c>
      <c r="J4241" s="57">
        <v>11913</v>
      </c>
    </row>
    <row r="4242" spans="4:10" hidden="1" outlineLevel="1" x14ac:dyDescent="0.45">
      <c r="D4242" s="104" t="s">
        <v>151</v>
      </c>
      <c r="E4242" s="104" t="s">
        <v>140</v>
      </c>
      <c r="F4242" s="104" t="s">
        <v>141</v>
      </c>
      <c r="G4242" s="104" t="s">
        <v>477</v>
      </c>
      <c r="H4242" s="56">
        <v>2012</v>
      </c>
      <c r="I4242" s="57">
        <v>25307</v>
      </c>
      <c r="J4242" s="57">
        <v>25307</v>
      </c>
    </row>
    <row r="4243" spans="4:10" hidden="1" outlineLevel="1" x14ac:dyDescent="0.45">
      <c r="D4243" s="104" t="s">
        <v>151</v>
      </c>
      <c r="E4243" s="104" t="s">
        <v>140</v>
      </c>
      <c r="F4243" s="104" t="s">
        <v>141</v>
      </c>
      <c r="G4243" s="104" t="s">
        <v>477</v>
      </c>
      <c r="H4243" s="56">
        <v>2013</v>
      </c>
      <c r="I4243" s="57">
        <v>22391</v>
      </c>
      <c r="J4243" s="57">
        <v>22391</v>
      </c>
    </row>
    <row r="4244" spans="4:10" hidden="1" outlineLevel="1" x14ac:dyDescent="0.45">
      <c r="D4244" s="104" t="s">
        <v>151</v>
      </c>
      <c r="E4244" s="104" t="s">
        <v>140</v>
      </c>
      <c r="F4244" s="104" t="s">
        <v>141</v>
      </c>
      <c r="G4244" s="104" t="s">
        <v>477</v>
      </c>
      <c r="H4244" s="56">
        <v>2014</v>
      </c>
      <c r="I4244" s="57">
        <v>18108</v>
      </c>
      <c r="J4244" s="57">
        <v>18108</v>
      </c>
    </row>
    <row r="4245" spans="4:10" hidden="1" outlineLevel="1" x14ac:dyDescent="0.45">
      <c r="D4245" s="104" t="s">
        <v>151</v>
      </c>
      <c r="E4245" s="104" t="s">
        <v>140</v>
      </c>
      <c r="F4245" s="104" t="s">
        <v>141</v>
      </c>
      <c r="G4245" s="104" t="s">
        <v>477</v>
      </c>
      <c r="H4245" s="56">
        <v>2015</v>
      </c>
      <c r="I4245" s="57">
        <v>10554</v>
      </c>
      <c r="J4245" s="57">
        <v>10554</v>
      </c>
    </row>
    <row r="4246" spans="4:10" hidden="1" outlineLevel="1" x14ac:dyDescent="0.45">
      <c r="D4246" s="104" t="s">
        <v>151</v>
      </c>
      <c r="E4246" s="104" t="s">
        <v>140</v>
      </c>
      <c r="F4246" s="104" t="s">
        <v>141</v>
      </c>
      <c r="G4246" s="104" t="s">
        <v>477</v>
      </c>
      <c r="H4246" s="56">
        <v>2016</v>
      </c>
      <c r="I4246" s="57">
        <v>4027</v>
      </c>
      <c r="J4246" s="57">
        <v>4027</v>
      </c>
    </row>
    <row r="4247" spans="4:10" hidden="1" outlineLevel="1" x14ac:dyDescent="0.45">
      <c r="D4247" s="104" t="s">
        <v>151</v>
      </c>
      <c r="E4247" s="104" t="s">
        <v>140</v>
      </c>
      <c r="F4247" s="104" t="s">
        <v>143</v>
      </c>
      <c r="G4247" s="104" t="s">
        <v>475</v>
      </c>
      <c r="H4247" s="56">
        <v>2012</v>
      </c>
      <c r="I4247" s="57">
        <v>22148</v>
      </c>
      <c r="J4247" s="57">
        <v>22148</v>
      </c>
    </row>
    <row r="4248" spans="4:10" hidden="1" outlineLevel="1" x14ac:dyDescent="0.45">
      <c r="D4248" s="104" t="s">
        <v>151</v>
      </c>
      <c r="E4248" s="104" t="s">
        <v>140</v>
      </c>
      <c r="F4248" s="104" t="s">
        <v>143</v>
      </c>
      <c r="G4248" s="104" t="s">
        <v>475</v>
      </c>
      <c r="H4248" s="56">
        <v>2013</v>
      </c>
      <c r="I4248" s="57">
        <v>121357</v>
      </c>
      <c r="J4248" s="57">
        <v>121357</v>
      </c>
    </row>
    <row r="4249" spans="4:10" hidden="1" outlineLevel="1" x14ac:dyDescent="0.45">
      <c r="D4249" s="104" t="s">
        <v>151</v>
      </c>
      <c r="E4249" s="104" t="s">
        <v>140</v>
      </c>
      <c r="F4249" s="104" t="s">
        <v>143</v>
      </c>
      <c r="G4249" s="104" t="s">
        <v>475</v>
      </c>
      <c r="H4249" s="56">
        <v>2014</v>
      </c>
      <c r="I4249" s="57">
        <v>157644</v>
      </c>
      <c r="J4249" s="57">
        <v>157644</v>
      </c>
    </row>
    <row r="4250" spans="4:10" hidden="1" outlineLevel="1" x14ac:dyDescent="0.45">
      <c r="D4250" s="104" t="s">
        <v>151</v>
      </c>
      <c r="E4250" s="104" t="s">
        <v>140</v>
      </c>
      <c r="F4250" s="104" t="s">
        <v>143</v>
      </c>
      <c r="G4250" s="104" t="s">
        <v>475</v>
      </c>
      <c r="H4250" s="56">
        <v>2015</v>
      </c>
      <c r="I4250" s="57">
        <v>219970</v>
      </c>
      <c r="J4250" s="57">
        <v>219970</v>
      </c>
    </row>
    <row r="4251" spans="4:10" hidden="1" outlineLevel="1" x14ac:dyDescent="0.45">
      <c r="D4251" s="104" t="s">
        <v>151</v>
      </c>
      <c r="E4251" s="104" t="s">
        <v>140</v>
      </c>
      <c r="F4251" s="104" t="s">
        <v>143</v>
      </c>
      <c r="G4251" s="104" t="s">
        <v>475</v>
      </c>
      <c r="H4251" s="56">
        <v>2016</v>
      </c>
      <c r="I4251" s="57">
        <v>84155</v>
      </c>
      <c r="J4251" s="57">
        <v>84155</v>
      </c>
    </row>
    <row r="4252" spans="4:10" hidden="1" outlineLevel="1" x14ac:dyDescent="0.45">
      <c r="D4252" s="104" t="s">
        <v>151</v>
      </c>
      <c r="E4252" s="104" t="s">
        <v>140</v>
      </c>
      <c r="F4252" s="104" t="s">
        <v>143</v>
      </c>
      <c r="G4252" s="104" t="s">
        <v>476</v>
      </c>
      <c r="H4252" s="56">
        <v>2006</v>
      </c>
      <c r="I4252" s="57">
        <v>39708</v>
      </c>
      <c r="J4252" s="57">
        <v>39708</v>
      </c>
    </row>
    <row r="4253" spans="4:10" hidden="1" outlineLevel="1" x14ac:dyDescent="0.45">
      <c r="D4253" s="104" t="s">
        <v>151</v>
      </c>
      <c r="E4253" s="104" t="s">
        <v>140</v>
      </c>
      <c r="F4253" s="104" t="s">
        <v>143</v>
      </c>
      <c r="G4253" s="104" t="s">
        <v>476</v>
      </c>
      <c r="H4253" s="56">
        <v>2007</v>
      </c>
      <c r="I4253" s="57">
        <v>107823</v>
      </c>
      <c r="J4253" s="57">
        <v>107823</v>
      </c>
    </row>
    <row r="4254" spans="4:10" hidden="1" outlineLevel="1" x14ac:dyDescent="0.45">
      <c r="D4254" s="104" t="s">
        <v>151</v>
      </c>
      <c r="E4254" s="104" t="s">
        <v>140</v>
      </c>
      <c r="F4254" s="104" t="s">
        <v>143</v>
      </c>
      <c r="G4254" s="104" t="s">
        <v>476</v>
      </c>
      <c r="H4254" s="56">
        <v>2008</v>
      </c>
      <c r="I4254" s="57">
        <v>55100</v>
      </c>
      <c r="J4254" s="57">
        <v>55100</v>
      </c>
    </row>
    <row r="4255" spans="4:10" hidden="1" outlineLevel="1" x14ac:dyDescent="0.45">
      <c r="D4255" s="104" t="s">
        <v>151</v>
      </c>
      <c r="E4255" s="104" t="s">
        <v>140</v>
      </c>
      <c r="F4255" s="104" t="s">
        <v>143</v>
      </c>
      <c r="G4255" s="104" t="s">
        <v>476</v>
      </c>
      <c r="H4255" s="56">
        <v>2009</v>
      </c>
      <c r="I4255" s="57">
        <v>34890</v>
      </c>
      <c r="J4255" s="57">
        <v>34890</v>
      </c>
    </row>
    <row r="4256" spans="4:10" hidden="1" outlineLevel="1" x14ac:dyDescent="0.45">
      <c r="D4256" s="104" t="s">
        <v>151</v>
      </c>
      <c r="E4256" s="104" t="s">
        <v>140</v>
      </c>
      <c r="F4256" s="104" t="s">
        <v>143</v>
      </c>
      <c r="G4256" s="104" t="s">
        <v>476</v>
      </c>
      <c r="H4256" s="56">
        <v>2010</v>
      </c>
      <c r="I4256" s="57">
        <v>53957</v>
      </c>
      <c r="J4256" s="57">
        <v>53957</v>
      </c>
    </row>
    <row r="4257" spans="4:10" hidden="1" outlineLevel="1" x14ac:dyDescent="0.45">
      <c r="D4257" s="104" t="s">
        <v>151</v>
      </c>
      <c r="E4257" s="104" t="s">
        <v>140</v>
      </c>
      <c r="F4257" s="104" t="s">
        <v>143</v>
      </c>
      <c r="G4257" s="104" t="s">
        <v>476</v>
      </c>
      <c r="H4257" s="56">
        <v>2011</v>
      </c>
      <c r="I4257" s="57">
        <v>22235</v>
      </c>
      <c r="J4257" s="57">
        <v>22235</v>
      </c>
    </row>
    <row r="4258" spans="4:10" hidden="1" outlineLevel="1" x14ac:dyDescent="0.45">
      <c r="D4258" s="104" t="s">
        <v>151</v>
      </c>
      <c r="E4258" s="104" t="s">
        <v>140</v>
      </c>
      <c r="F4258" s="104" t="s">
        <v>143</v>
      </c>
      <c r="G4258" s="104" t="s">
        <v>476</v>
      </c>
      <c r="H4258" s="56">
        <v>2012</v>
      </c>
      <c r="I4258" s="57">
        <v>33620</v>
      </c>
      <c r="J4258" s="57">
        <v>33620</v>
      </c>
    </row>
    <row r="4259" spans="4:10" hidden="1" outlineLevel="1" x14ac:dyDescent="0.45">
      <c r="D4259" s="104" t="s">
        <v>151</v>
      </c>
      <c r="E4259" s="104" t="s">
        <v>140</v>
      </c>
      <c r="F4259" s="104" t="s">
        <v>143</v>
      </c>
      <c r="G4259" s="104" t="s">
        <v>476</v>
      </c>
      <c r="H4259" s="56">
        <v>2013</v>
      </c>
      <c r="I4259" s="57">
        <v>91623</v>
      </c>
      <c r="J4259" s="57">
        <v>91623</v>
      </c>
    </row>
    <row r="4260" spans="4:10" hidden="1" outlineLevel="1" x14ac:dyDescent="0.45">
      <c r="D4260" s="104" t="s">
        <v>151</v>
      </c>
      <c r="E4260" s="104" t="s">
        <v>140</v>
      </c>
      <c r="F4260" s="104" t="s">
        <v>143</v>
      </c>
      <c r="G4260" s="104" t="s">
        <v>476</v>
      </c>
      <c r="H4260" s="56">
        <v>2014</v>
      </c>
      <c r="I4260" s="57">
        <v>81885</v>
      </c>
      <c r="J4260" s="57">
        <v>81885</v>
      </c>
    </row>
    <row r="4261" spans="4:10" hidden="1" outlineLevel="1" x14ac:dyDescent="0.45">
      <c r="D4261" s="104" t="s">
        <v>151</v>
      </c>
      <c r="E4261" s="104" t="s">
        <v>140</v>
      </c>
      <c r="F4261" s="104" t="s">
        <v>143</v>
      </c>
      <c r="G4261" s="104" t="s">
        <v>476</v>
      </c>
      <c r="H4261" s="56">
        <v>2015</v>
      </c>
      <c r="I4261" s="57">
        <v>20450</v>
      </c>
      <c r="J4261" s="57">
        <v>20450</v>
      </c>
    </row>
    <row r="4262" spans="4:10" hidden="1" outlineLevel="1" x14ac:dyDescent="0.45">
      <c r="D4262" s="104" t="s">
        <v>151</v>
      </c>
      <c r="E4262" s="104" t="s">
        <v>140</v>
      </c>
      <c r="F4262" s="104" t="s">
        <v>143</v>
      </c>
      <c r="G4262" s="104" t="s">
        <v>476</v>
      </c>
      <c r="H4262" s="56">
        <v>2016</v>
      </c>
      <c r="I4262" s="57">
        <v>5965</v>
      </c>
      <c r="J4262" s="57">
        <v>5965</v>
      </c>
    </row>
    <row r="4263" spans="4:10" hidden="1" outlineLevel="1" x14ac:dyDescent="0.45">
      <c r="D4263" s="104" t="s">
        <v>151</v>
      </c>
      <c r="E4263" s="104" t="s">
        <v>140</v>
      </c>
      <c r="F4263" s="104" t="s">
        <v>143</v>
      </c>
      <c r="G4263" s="104" t="s">
        <v>477</v>
      </c>
      <c r="H4263" s="56">
        <v>2006</v>
      </c>
      <c r="I4263" s="57">
        <v>14170</v>
      </c>
      <c r="J4263" s="57">
        <v>14170</v>
      </c>
    </row>
    <row r="4264" spans="4:10" hidden="1" outlineLevel="1" x14ac:dyDescent="0.45">
      <c r="D4264" s="104" t="s">
        <v>151</v>
      </c>
      <c r="E4264" s="104" t="s">
        <v>140</v>
      </c>
      <c r="F4264" s="104" t="s">
        <v>143</v>
      </c>
      <c r="G4264" s="104" t="s">
        <v>477</v>
      </c>
      <c r="H4264" s="56">
        <v>2007</v>
      </c>
      <c r="I4264" s="57">
        <v>43951</v>
      </c>
      <c r="J4264" s="57">
        <v>43951</v>
      </c>
    </row>
    <row r="4265" spans="4:10" hidden="1" outlineLevel="1" x14ac:dyDescent="0.45">
      <c r="D4265" s="104" t="s">
        <v>151</v>
      </c>
      <c r="E4265" s="104" t="s">
        <v>140</v>
      </c>
      <c r="F4265" s="104" t="s">
        <v>143</v>
      </c>
      <c r="G4265" s="104" t="s">
        <v>477</v>
      </c>
      <c r="H4265" s="56">
        <v>2008</v>
      </c>
      <c r="I4265" s="57">
        <v>44287</v>
      </c>
      <c r="J4265" s="57">
        <v>44287</v>
      </c>
    </row>
    <row r="4266" spans="4:10" hidden="1" outlineLevel="1" x14ac:dyDescent="0.45">
      <c r="D4266" s="104" t="s">
        <v>151</v>
      </c>
      <c r="E4266" s="104" t="s">
        <v>140</v>
      </c>
      <c r="F4266" s="104" t="s">
        <v>143</v>
      </c>
      <c r="G4266" s="104" t="s">
        <v>477</v>
      </c>
      <c r="H4266" s="56">
        <v>2009</v>
      </c>
      <c r="I4266" s="57">
        <v>19067</v>
      </c>
      <c r="J4266" s="57">
        <v>19067</v>
      </c>
    </row>
    <row r="4267" spans="4:10" hidden="1" outlineLevel="1" x14ac:dyDescent="0.45">
      <c r="D4267" s="104" t="s">
        <v>151</v>
      </c>
      <c r="E4267" s="104" t="s">
        <v>140</v>
      </c>
      <c r="F4267" s="104" t="s">
        <v>143</v>
      </c>
      <c r="G4267" s="104" t="s">
        <v>477</v>
      </c>
      <c r="H4267" s="56">
        <v>2010</v>
      </c>
      <c r="I4267" s="57">
        <v>31924</v>
      </c>
      <c r="J4267" s="57">
        <v>31924</v>
      </c>
    </row>
    <row r="4268" spans="4:10" hidden="1" outlineLevel="1" x14ac:dyDescent="0.45">
      <c r="D4268" s="104" t="s">
        <v>151</v>
      </c>
      <c r="E4268" s="104" t="s">
        <v>140</v>
      </c>
      <c r="F4268" s="104" t="s">
        <v>143</v>
      </c>
      <c r="G4268" s="104" t="s">
        <v>477</v>
      </c>
      <c r="H4268" s="56">
        <v>2011</v>
      </c>
      <c r="I4268" s="57">
        <v>78005</v>
      </c>
      <c r="J4268" s="57">
        <v>78005</v>
      </c>
    </row>
    <row r="4269" spans="4:10" hidden="1" outlineLevel="1" x14ac:dyDescent="0.45">
      <c r="D4269" s="104" t="s">
        <v>151</v>
      </c>
      <c r="E4269" s="104" t="s">
        <v>140</v>
      </c>
      <c r="F4269" s="104" t="s">
        <v>143</v>
      </c>
      <c r="G4269" s="104" t="s">
        <v>477</v>
      </c>
      <c r="H4269" s="56">
        <v>2012</v>
      </c>
      <c r="I4269" s="57">
        <v>93927</v>
      </c>
      <c r="J4269" s="57">
        <v>93927</v>
      </c>
    </row>
    <row r="4270" spans="4:10" hidden="1" outlineLevel="1" x14ac:dyDescent="0.45">
      <c r="D4270" s="104" t="s">
        <v>151</v>
      </c>
      <c r="E4270" s="104" t="s">
        <v>140</v>
      </c>
      <c r="F4270" s="104" t="s">
        <v>143</v>
      </c>
      <c r="G4270" s="104" t="s">
        <v>477</v>
      </c>
      <c r="H4270" s="56">
        <v>2013</v>
      </c>
      <c r="I4270" s="57">
        <v>77295</v>
      </c>
      <c r="J4270" s="57">
        <v>77295</v>
      </c>
    </row>
    <row r="4271" spans="4:10" hidden="1" outlineLevel="1" x14ac:dyDescent="0.45">
      <c r="D4271" s="104" t="s">
        <v>151</v>
      </c>
      <c r="E4271" s="104" t="s">
        <v>140</v>
      </c>
      <c r="F4271" s="104" t="s">
        <v>143</v>
      </c>
      <c r="G4271" s="104" t="s">
        <v>477</v>
      </c>
      <c r="H4271" s="56">
        <v>2014</v>
      </c>
      <c r="I4271" s="57">
        <v>48142</v>
      </c>
      <c r="J4271" s="57">
        <v>48142</v>
      </c>
    </row>
    <row r="4272" spans="4:10" hidden="1" outlineLevel="1" x14ac:dyDescent="0.45">
      <c r="D4272" s="104" t="s">
        <v>151</v>
      </c>
      <c r="E4272" s="104" t="s">
        <v>140</v>
      </c>
      <c r="F4272" s="104" t="s">
        <v>143</v>
      </c>
      <c r="G4272" s="104" t="s">
        <v>477</v>
      </c>
      <c r="H4272" s="56">
        <v>2015</v>
      </c>
      <c r="I4272" s="57">
        <v>32584</v>
      </c>
      <c r="J4272" s="57">
        <v>32584</v>
      </c>
    </row>
    <row r="4273" spans="4:10" hidden="1" outlineLevel="1" x14ac:dyDescent="0.45">
      <c r="D4273" s="104" t="s">
        <v>151</v>
      </c>
      <c r="E4273" s="104" t="s">
        <v>140</v>
      </c>
      <c r="F4273" s="104" t="s">
        <v>143</v>
      </c>
      <c r="G4273" s="104" t="s">
        <v>477</v>
      </c>
      <c r="H4273" s="56">
        <v>2016</v>
      </c>
      <c r="I4273" s="57">
        <v>8132</v>
      </c>
      <c r="J4273" s="57">
        <v>8132</v>
      </c>
    </row>
    <row r="4274" spans="4:10" hidden="1" outlineLevel="1" x14ac:dyDescent="0.45">
      <c r="D4274" s="104" t="s">
        <v>151</v>
      </c>
      <c r="E4274" s="104" t="s">
        <v>140</v>
      </c>
      <c r="F4274" s="104" t="s">
        <v>144</v>
      </c>
      <c r="G4274" s="104" t="s">
        <v>475</v>
      </c>
      <c r="H4274" s="56">
        <v>2007</v>
      </c>
      <c r="I4274" s="57">
        <v>11374</v>
      </c>
      <c r="J4274" s="57">
        <v>11374</v>
      </c>
    </row>
    <row r="4275" spans="4:10" hidden="1" outlineLevel="1" x14ac:dyDescent="0.45">
      <c r="D4275" s="104" t="s">
        <v>151</v>
      </c>
      <c r="E4275" s="104" t="s">
        <v>140</v>
      </c>
      <c r="F4275" s="104" t="s">
        <v>144</v>
      </c>
      <c r="G4275" s="104" t="s">
        <v>475</v>
      </c>
      <c r="H4275" s="56">
        <v>2008</v>
      </c>
      <c r="I4275" s="57">
        <v>7406</v>
      </c>
      <c r="J4275" s="57">
        <v>7406</v>
      </c>
    </row>
    <row r="4276" spans="4:10" hidden="1" outlineLevel="1" x14ac:dyDescent="0.45">
      <c r="D4276" s="104" t="s">
        <v>151</v>
      </c>
      <c r="E4276" s="104" t="s">
        <v>140</v>
      </c>
      <c r="F4276" s="104" t="s">
        <v>144</v>
      </c>
      <c r="G4276" s="104" t="s">
        <v>475</v>
      </c>
      <c r="H4276" s="56">
        <v>2009</v>
      </c>
      <c r="I4276" s="59">
        <v>0</v>
      </c>
      <c r="J4276" s="59">
        <v>0</v>
      </c>
    </row>
    <row r="4277" spans="4:10" hidden="1" outlineLevel="1" x14ac:dyDescent="0.45">
      <c r="D4277" s="104" t="s">
        <v>151</v>
      </c>
      <c r="E4277" s="104" t="s">
        <v>140</v>
      </c>
      <c r="F4277" s="104" t="s">
        <v>144</v>
      </c>
      <c r="G4277" s="104" t="s">
        <v>475</v>
      </c>
      <c r="H4277" s="56">
        <v>2012</v>
      </c>
      <c r="I4277" s="57">
        <v>1390</v>
      </c>
      <c r="J4277" s="57">
        <v>1390</v>
      </c>
    </row>
    <row r="4278" spans="4:10" hidden="1" outlineLevel="1" x14ac:dyDescent="0.45">
      <c r="D4278" s="104" t="s">
        <v>151</v>
      </c>
      <c r="E4278" s="104" t="s">
        <v>140</v>
      </c>
      <c r="F4278" s="104" t="s">
        <v>144</v>
      </c>
      <c r="G4278" s="104" t="s">
        <v>475</v>
      </c>
      <c r="H4278" s="56">
        <v>2013</v>
      </c>
      <c r="I4278" s="57">
        <v>1403</v>
      </c>
      <c r="J4278" s="57">
        <v>1403</v>
      </c>
    </row>
    <row r="4279" spans="4:10" hidden="1" outlineLevel="1" x14ac:dyDescent="0.45">
      <c r="D4279" s="104" t="s">
        <v>151</v>
      </c>
      <c r="E4279" s="104" t="s">
        <v>140</v>
      </c>
      <c r="F4279" s="104" t="s">
        <v>144</v>
      </c>
      <c r="G4279" s="104" t="s">
        <v>475</v>
      </c>
      <c r="H4279" s="56">
        <v>2014</v>
      </c>
      <c r="I4279" s="59">
        <v>510</v>
      </c>
      <c r="J4279" s="59">
        <v>510</v>
      </c>
    </row>
    <row r="4280" spans="4:10" hidden="1" outlineLevel="1" x14ac:dyDescent="0.45">
      <c r="D4280" s="104" t="s">
        <v>151</v>
      </c>
      <c r="E4280" s="104" t="s">
        <v>140</v>
      </c>
      <c r="F4280" s="104" t="s">
        <v>144</v>
      </c>
      <c r="G4280" s="104" t="s">
        <v>475</v>
      </c>
      <c r="H4280" s="56">
        <v>2015</v>
      </c>
      <c r="I4280" s="57">
        <v>4065</v>
      </c>
      <c r="J4280" s="57">
        <v>4065</v>
      </c>
    </row>
    <row r="4281" spans="4:10" hidden="1" outlineLevel="1" x14ac:dyDescent="0.45">
      <c r="D4281" s="104" t="s">
        <v>151</v>
      </c>
      <c r="E4281" s="104" t="s">
        <v>140</v>
      </c>
      <c r="F4281" s="104" t="s">
        <v>144</v>
      </c>
      <c r="G4281" s="104" t="s">
        <v>475</v>
      </c>
      <c r="H4281" s="56">
        <v>2016</v>
      </c>
      <c r="I4281" s="57">
        <v>3370</v>
      </c>
      <c r="J4281" s="57">
        <v>3370</v>
      </c>
    </row>
    <row r="4282" spans="4:10" hidden="1" outlineLevel="1" x14ac:dyDescent="0.45">
      <c r="D4282" s="104" t="s">
        <v>151</v>
      </c>
      <c r="E4282" s="104" t="s">
        <v>140</v>
      </c>
      <c r="F4282" s="104" t="s">
        <v>144</v>
      </c>
      <c r="G4282" s="104" t="s">
        <v>476</v>
      </c>
      <c r="H4282" s="56">
        <v>1999</v>
      </c>
      <c r="I4282" s="59">
        <v>61</v>
      </c>
      <c r="J4282" s="59">
        <v>61</v>
      </c>
    </row>
    <row r="4283" spans="4:10" hidden="1" outlineLevel="1" x14ac:dyDescent="0.45">
      <c r="D4283" s="104" t="s">
        <v>151</v>
      </c>
      <c r="E4283" s="104" t="s">
        <v>140</v>
      </c>
      <c r="F4283" s="104" t="s">
        <v>144</v>
      </c>
      <c r="G4283" s="104" t="s">
        <v>476</v>
      </c>
      <c r="H4283" s="56">
        <v>2000</v>
      </c>
      <c r="I4283" s="57">
        <v>80628</v>
      </c>
      <c r="J4283" s="57">
        <v>80628</v>
      </c>
    </row>
    <row r="4284" spans="4:10" hidden="1" outlineLevel="1" x14ac:dyDescent="0.45">
      <c r="D4284" s="104" t="s">
        <v>151</v>
      </c>
      <c r="E4284" s="104" t="s">
        <v>140</v>
      </c>
      <c r="F4284" s="104" t="s">
        <v>144</v>
      </c>
      <c r="G4284" s="104" t="s">
        <v>476</v>
      </c>
      <c r="H4284" s="56">
        <v>2001</v>
      </c>
      <c r="I4284" s="57">
        <v>52609</v>
      </c>
      <c r="J4284" s="57">
        <v>52609</v>
      </c>
    </row>
    <row r="4285" spans="4:10" hidden="1" outlineLevel="1" x14ac:dyDescent="0.45">
      <c r="D4285" s="104" t="s">
        <v>151</v>
      </c>
      <c r="E4285" s="104" t="s">
        <v>140</v>
      </c>
      <c r="F4285" s="104" t="s">
        <v>144</v>
      </c>
      <c r="G4285" s="104" t="s">
        <v>476</v>
      </c>
      <c r="H4285" s="56">
        <v>2002</v>
      </c>
      <c r="I4285" s="57">
        <v>52607</v>
      </c>
      <c r="J4285" s="57">
        <v>52607</v>
      </c>
    </row>
    <row r="4286" spans="4:10" hidden="1" outlineLevel="1" x14ac:dyDescent="0.45">
      <c r="D4286" s="104" t="s">
        <v>151</v>
      </c>
      <c r="E4286" s="104" t="s">
        <v>140</v>
      </c>
      <c r="F4286" s="104" t="s">
        <v>144</v>
      </c>
      <c r="G4286" s="104" t="s">
        <v>476</v>
      </c>
      <c r="H4286" s="56">
        <v>2003</v>
      </c>
      <c r="I4286" s="57">
        <v>30549</v>
      </c>
      <c r="J4286" s="57">
        <v>30549</v>
      </c>
    </row>
    <row r="4287" spans="4:10" hidden="1" outlineLevel="1" x14ac:dyDescent="0.45">
      <c r="D4287" s="104" t="s">
        <v>151</v>
      </c>
      <c r="E4287" s="104" t="s">
        <v>140</v>
      </c>
      <c r="F4287" s="104" t="s">
        <v>144</v>
      </c>
      <c r="G4287" s="104" t="s">
        <v>476</v>
      </c>
      <c r="H4287" s="56">
        <v>2004</v>
      </c>
      <c r="I4287" s="57">
        <v>22557</v>
      </c>
      <c r="J4287" s="57">
        <v>22557</v>
      </c>
    </row>
    <row r="4288" spans="4:10" hidden="1" outlineLevel="1" x14ac:dyDescent="0.45">
      <c r="D4288" s="104" t="s">
        <v>151</v>
      </c>
      <c r="E4288" s="104" t="s">
        <v>140</v>
      </c>
      <c r="F4288" s="104" t="s">
        <v>144</v>
      </c>
      <c r="G4288" s="104" t="s">
        <v>476</v>
      </c>
      <c r="H4288" s="56">
        <v>2005</v>
      </c>
      <c r="I4288" s="57">
        <v>21357</v>
      </c>
      <c r="J4288" s="57">
        <v>21357</v>
      </c>
    </row>
    <row r="4289" spans="4:10" hidden="1" outlineLevel="1" x14ac:dyDescent="0.45">
      <c r="D4289" s="104" t="s">
        <v>151</v>
      </c>
      <c r="E4289" s="104" t="s">
        <v>140</v>
      </c>
      <c r="F4289" s="104" t="s">
        <v>144</v>
      </c>
      <c r="G4289" s="104" t="s">
        <v>476</v>
      </c>
      <c r="H4289" s="56">
        <v>2006</v>
      </c>
      <c r="I4289" s="57">
        <v>20270</v>
      </c>
      <c r="J4289" s="57">
        <v>20270</v>
      </c>
    </row>
    <row r="4290" spans="4:10" hidden="1" outlineLevel="1" x14ac:dyDescent="0.45">
      <c r="D4290" s="104" t="s">
        <v>151</v>
      </c>
      <c r="E4290" s="104" t="s">
        <v>140</v>
      </c>
      <c r="F4290" s="104" t="s">
        <v>144</v>
      </c>
      <c r="G4290" s="104" t="s">
        <v>476</v>
      </c>
      <c r="H4290" s="56">
        <v>2007</v>
      </c>
      <c r="I4290" s="57">
        <v>8308</v>
      </c>
      <c r="J4290" s="57">
        <v>8308</v>
      </c>
    </row>
    <row r="4291" spans="4:10" hidden="1" outlineLevel="1" x14ac:dyDescent="0.45">
      <c r="D4291" s="104" t="s">
        <v>151</v>
      </c>
      <c r="E4291" s="104" t="s">
        <v>140</v>
      </c>
      <c r="F4291" s="104" t="s">
        <v>144</v>
      </c>
      <c r="G4291" s="104" t="s">
        <v>476</v>
      </c>
      <c r="H4291" s="56">
        <v>2008</v>
      </c>
      <c r="I4291" s="57">
        <v>1211</v>
      </c>
      <c r="J4291" s="57">
        <v>1211</v>
      </c>
    </row>
    <row r="4292" spans="4:10" hidden="1" outlineLevel="1" x14ac:dyDescent="0.45">
      <c r="D4292" s="104" t="s">
        <v>151</v>
      </c>
      <c r="E4292" s="104" t="s">
        <v>140</v>
      </c>
      <c r="F4292" s="104" t="s">
        <v>144</v>
      </c>
      <c r="G4292" s="104" t="s">
        <v>476</v>
      </c>
      <c r="H4292" s="56">
        <v>2009</v>
      </c>
      <c r="I4292" s="59">
        <v>0</v>
      </c>
      <c r="J4292" s="59">
        <v>0</v>
      </c>
    </row>
    <row r="4293" spans="4:10" hidden="1" outlineLevel="1" x14ac:dyDescent="0.45">
      <c r="D4293" s="104" t="s">
        <v>151</v>
      </c>
      <c r="E4293" s="104" t="s">
        <v>140</v>
      </c>
      <c r="F4293" s="104" t="s">
        <v>144</v>
      </c>
      <c r="G4293" s="104" t="s">
        <v>476</v>
      </c>
      <c r="H4293" s="56">
        <v>2010</v>
      </c>
      <c r="I4293" s="57">
        <v>7059</v>
      </c>
      <c r="J4293" s="57">
        <v>7059</v>
      </c>
    </row>
    <row r="4294" spans="4:10" hidden="1" outlineLevel="1" x14ac:dyDescent="0.45">
      <c r="D4294" s="104" t="s">
        <v>151</v>
      </c>
      <c r="E4294" s="104" t="s">
        <v>140</v>
      </c>
      <c r="F4294" s="104" t="s">
        <v>144</v>
      </c>
      <c r="G4294" s="104" t="s">
        <v>476</v>
      </c>
      <c r="H4294" s="56">
        <v>2011</v>
      </c>
      <c r="I4294" s="57">
        <v>52853</v>
      </c>
      <c r="J4294" s="57">
        <v>52853</v>
      </c>
    </row>
    <row r="4295" spans="4:10" hidden="1" outlineLevel="1" x14ac:dyDescent="0.45">
      <c r="D4295" s="104" t="s">
        <v>151</v>
      </c>
      <c r="E4295" s="104" t="s">
        <v>140</v>
      </c>
      <c r="F4295" s="104" t="s">
        <v>144</v>
      </c>
      <c r="G4295" s="104" t="s">
        <v>476</v>
      </c>
      <c r="H4295" s="56">
        <v>2012</v>
      </c>
      <c r="I4295" s="57">
        <v>45991</v>
      </c>
      <c r="J4295" s="57">
        <v>45991</v>
      </c>
    </row>
    <row r="4296" spans="4:10" hidden="1" outlineLevel="1" x14ac:dyDescent="0.45">
      <c r="D4296" s="104" t="s">
        <v>151</v>
      </c>
      <c r="E4296" s="104" t="s">
        <v>140</v>
      </c>
      <c r="F4296" s="104" t="s">
        <v>144</v>
      </c>
      <c r="G4296" s="104" t="s">
        <v>476</v>
      </c>
      <c r="H4296" s="56">
        <v>2013</v>
      </c>
      <c r="I4296" s="57">
        <v>34195</v>
      </c>
      <c r="J4296" s="57">
        <v>34195</v>
      </c>
    </row>
    <row r="4297" spans="4:10" hidden="1" outlineLevel="1" x14ac:dyDescent="0.45">
      <c r="D4297" s="104" t="s">
        <v>151</v>
      </c>
      <c r="E4297" s="104" t="s">
        <v>140</v>
      </c>
      <c r="F4297" s="104" t="s">
        <v>144</v>
      </c>
      <c r="G4297" s="104" t="s">
        <v>476</v>
      </c>
      <c r="H4297" s="56">
        <v>2014</v>
      </c>
      <c r="I4297" s="57">
        <v>29397</v>
      </c>
      <c r="J4297" s="57">
        <v>29397</v>
      </c>
    </row>
    <row r="4298" spans="4:10" hidden="1" outlineLevel="1" x14ac:dyDescent="0.45">
      <c r="D4298" s="104" t="s">
        <v>151</v>
      </c>
      <c r="E4298" s="104" t="s">
        <v>140</v>
      </c>
      <c r="F4298" s="104" t="s">
        <v>144</v>
      </c>
      <c r="G4298" s="104" t="s">
        <v>476</v>
      </c>
      <c r="H4298" s="56">
        <v>2015</v>
      </c>
      <c r="I4298" s="57">
        <v>18427</v>
      </c>
      <c r="J4298" s="57">
        <v>18427</v>
      </c>
    </row>
    <row r="4299" spans="4:10" hidden="1" outlineLevel="1" x14ac:dyDescent="0.45">
      <c r="D4299" s="104" t="s">
        <v>151</v>
      </c>
      <c r="E4299" s="104" t="s">
        <v>140</v>
      </c>
      <c r="F4299" s="104" t="s">
        <v>144</v>
      </c>
      <c r="G4299" s="104" t="s">
        <v>476</v>
      </c>
      <c r="H4299" s="56">
        <v>2016</v>
      </c>
      <c r="I4299" s="57">
        <v>2187</v>
      </c>
      <c r="J4299" s="57">
        <v>2187</v>
      </c>
    </row>
    <row r="4300" spans="4:10" hidden="1" outlineLevel="1" x14ac:dyDescent="0.45">
      <c r="D4300" s="104" t="s">
        <v>151</v>
      </c>
      <c r="E4300" s="104" t="s">
        <v>140</v>
      </c>
      <c r="F4300" s="104" t="s">
        <v>144</v>
      </c>
      <c r="G4300" s="104" t="s">
        <v>477</v>
      </c>
      <c r="H4300" s="56">
        <v>2011</v>
      </c>
      <c r="I4300" s="57">
        <v>8760</v>
      </c>
      <c r="J4300" s="57">
        <v>8760</v>
      </c>
    </row>
    <row r="4301" spans="4:10" hidden="1" outlineLevel="1" x14ac:dyDescent="0.45">
      <c r="D4301" s="104" t="s">
        <v>151</v>
      </c>
      <c r="E4301" s="104" t="s">
        <v>140</v>
      </c>
      <c r="F4301" s="104" t="s">
        <v>144</v>
      </c>
      <c r="G4301" s="104" t="s">
        <v>477</v>
      </c>
      <c r="H4301" s="56">
        <v>2012</v>
      </c>
      <c r="I4301" s="57">
        <v>2597</v>
      </c>
      <c r="J4301" s="57">
        <v>2597</v>
      </c>
    </row>
    <row r="4302" spans="4:10" hidden="1" outlineLevel="1" x14ac:dyDescent="0.45">
      <c r="D4302" s="104" t="s">
        <v>151</v>
      </c>
      <c r="E4302" s="104" t="s">
        <v>140</v>
      </c>
      <c r="F4302" s="104" t="s">
        <v>144</v>
      </c>
      <c r="G4302" s="104" t="s">
        <v>477</v>
      </c>
      <c r="H4302" s="56">
        <v>2013</v>
      </c>
      <c r="I4302" s="57">
        <v>2407</v>
      </c>
      <c r="J4302" s="57">
        <v>2407</v>
      </c>
    </row>
    <row r="4303" spans="4:10" hidden="1" outlineLevel="1" x14ac:dyDescent="0.45">
      <c r="D4303" s="104" t="s">
        <v>151</v>
      </c>
      <c r="E4303" s="104" t="s">
        <v>140</v>
      </c>
      <c r="F4303" s="104" t="s">
        <v>144</v>
      </c>
      <c r="G4303" s="104" t="s">
        <v>477</v>
      </c>
      <c r="H4303" s="56">
        <v>2014</v>
      </c>
      <c r="I4303" s="57">
        <v>1030</v>
      </c>
      <c r="J4303" s="57">
        <v>1030</v>
      </c>
    </row>
    <row r="4304" spans="4:10" hidden="1" outlineLevel="1" x14ac:dyDescent="0.45">
      <c r="D4304" s="104" t="s">
        <v>151</v>
      </c>
      <c r="E4304" s="104" t="s">
        <v>140</v>
      </c>
      <c r="F4304" s="104" t="s">
        <v>144</v>
      </c>
      <c r="G4304" s="104" t="s">
        <v>477</v>
      </c>
      <c r="H4304" s="56">
        <v>2015</v>
      </c>
      <c r="I4304" s="59">
        <v>218</v>
      </c>
      <c r="J4304" s="59">
        <v>218</v>
      </c>
    </row>
    <row r="4305" spans="4:10" hidden="1" outlineLevel="1" x14ac:dyDescent="0.45">
      <c r="D4305" s="104" t="s">
        <v>151</v>
      </c>
      <c r="E4305" s="104" t="s">
        <v>140</v>
      </c>
      <c r="F4305" s="104" t="s">
        <v>144</v>
      </c>
      <c r="G4305" s="104" t="s">
        <v>477</v>
      </c>
      <c r="H4305" s="56">
        <v>2016</v>
      </c>
      <c r="I4305" s="59">
        <v>46</v>
      </c>
      <c r="J4305" s="59">
        <v>46</v>
      </c>
    </row>
    <row r="4306" spans="4:10" hidden="1" outlineLevel="1" x14ac:dyDescent="0.45">
      <c r="D4306" s="104" t="s">
        <v>151</v>
      </c>
      <c r="E4306" s="104" t="s">
        <v>146</v>
      </c>
      <c r="F4306" s="104" t="s">
        <v>147</v>
      </c>
      <c r="G4306" s="104" t="s">
        <v>474</v>
      </c>
      <c r="H4306" s="56">
        <v>1999</v>
      </c>
      <c r="I4306" s="57">
        <v>15491</v>
      </c>
      <c r="J4306" s="57">
        <v>15491</v>
      </c>
    </row>
    <row r="4307" spans="4:10" hidden="1" outlineLevel="1" x14ac:dyDescent="0.45">
      <c r="D4307" s="104" t="s">
        <v>151</v>
      </c>
      <c r="E4307" s="104" t="s">
        <v>146</v>
      </c>
      <c r="F4307" s="104" t="s">
        <v>147</v>
      </c>
      <c r="G4307" s="104" t="s">
        <v>474</v>
      </c>
      <c r="H4307" s="56">
        <v>2000</v>
      </c>
      <c r="I4307" s="57">
        <v>13493</v>
      </c>
      <c r="J4307" s="57">
        <v>13493</v>
      </c>
    </row>
    <row r="4308" spans="4:10" hidden="1" outlineLevel="1" x14ac:dyDescent="0.45">
      <c r="D4308" s="104" t="s">
        <v>151</v>
      </c>
      <c r="E4308" s="104" t="s">
        <v>146</v>
      </c>
      <c r="F4308" s="104" t="s">
        <v>147</v>
      </c>
      <c r="G4308" s="104" t="s">
        <v>474</v>
      </c>
      <c r="H4308" s="56">
        <v>2001</v>
      </c>
      <c r="I4308" s="57">
        <v>13305</v>
      </c>
      <c r="J4308" s="57">
        <v>13305</v>
      </c>
    </row>
    <row r="4309" spans="4:10" hidden="1" outlineLevel="1" x14ac:dyDescent="0.45">
      <c r="D4309" s="104" t="s">
        <v>151</v>
      </c>
      <c r="E4309" s="104" t="s">
        <v>146</v>
      </c>
      <c r="F4309" s="104" t="s">
        <v>147</v>
      </c>
      <c r="G4309" s="104" t="s">
        <v>474</v>
      </c>
      <c r="H4309" s="56">
        <v>2002</v>
      </c>
      <c r="I4309" s="57">
        <v>10389</v>
      </c>
      <c r="J4309" s="57">
        <v>10389</v>
      </c>
    </row>
    <row r="4310" spans="4:10" hidden="1" outlineLevel="1" x14ac:dyDescent="0.45">
      <c r="D4310" s="104" t="s">
        <v>151</v>
      </c>
      <c r="E4310" s="104" t="s">
        <v>146</v>
      </c>
      <c r="F4310" s="104" t="s">
        <v>147</v>
      </c>
      <c r="G4310" s="104" t="s">
        <v>474</v>
      </c>
      <c r="H4310" s="56">
        <v>2003</v>
      </c>
      <c r="I4310" s="57">
        <v>9816</v>
      </c>
      <c r="J4310" s="57">
        <v>9816</v>
      </c>
    </row>
    <row r="4311" spans="4:10" hidden="1" outlineLevel="1" x14ac:dyDescent="0.45">
      <c r="D4311" s="104" t="s">
        <v>151</v>
      </c>
      <c r="E4311" s="104" t="s">
        <v>146</v>
      </c>
      <c r="F4311" s="104" t="s">
        <v>147</v>
      </c>
      <c r="G4311" s="104" t="s">
        <v>474</v>
      </c>
      <c r="H4311" s="56">
        <v>2004</v>
      </c>
      <c r="I4311" s="57">
        <v>10795</v>
      </c>
      <c r="J4311" s="57">
        <v>10795</v>
      </c>
    </row>
    <row r="4312" spans="4:10" hidden="1" outlineLevel="1" x14ac:dyDescent="0.45">
      <c r="D4312" s="104" t="s">
        <v>151</v>
      </c>
      <c r="E4312" s="104" t="s">
        <v>146</v>
      </c>
      <c r="F4312" s="104" t="s">
        <v>147</v>
      </c>
      <c r="G4312" s="104" t="s">
        <v>474</v>
      </c>
      <c r="H4312" s="56">
        <v>2005</v>
      </c>
      <c r="I4312" s="57">
        <v>10760</v>
      </c>
      <c r="J4312" s="57">
        <v>10760</v>
      </c>
    </row>
    <row r="4313" spans="4:10" hidden="1" outlineLevel="1" x14ac:dyDescent="0.45">
      <c r="D4313" s="104" t="s">
        <v>151</v>
      </c>
      <c r="E4313" s="104" t="s">
        <v>146</v>
      </c>
      <c r="F4313" s="104" t="s">
        <v>147</v>
      </c>
      <c r="G4313" s="104" t="s">
        <v>474</v>
      </c>
      <c r="H4313" s="56">
        <v>2006</v>
      </c>
      <c r="I4313" s="57">
        <v>17396</v>
      </c>
      <c r="J4313" s="57">
        <v>17396</v>
      </c>
    </row>
    <row r="4314" spans="4:10" hidden="1" outlineLevel="1" x14ac:dyDescent="0.45">
      <c r="D4314" s="104" t="s">
        <v>151</v>
      </c>
      <c r="E4314" s="104" t="s">
        <v>146</v>
      </c>
      <c r="F4314" s="104" t="s">
        <v>147</v>
      </c>
      <c r="G4314" s="104" t="s">
        <v>474</v>
      </c>
      <c r="H4314" s="56">
        <v>2007</v>
      </c>
      <c r="I4314" s="57">
        <v>1681</v>
      </c>
      <c r="J4314" s="57">
        <v>1681</v>
      </c>
    </row>
    <row r="4315" spans="4:10" hidden="1" outlineLevel="1" x14ac:dyDescent="0.45">
      <c r="D4315" s="104" t="s">
        <v>151</v>
      </c>
      <c r="E4315" s="104" t="s">
        <v>146</v>
      </c>
      <c r="F4315" s="104" t="s">
        <v>147</v>
      </c>
      <c r="G4315" s="104" t="s">
        <v>474</v>
      </c>
      <c r="H4315" s="56">
        <v>2008</v>
      </c>
      <c r="I4315" s="57">
        <v>12871</v>
      </c>
      <c r="J4315" s="57">
        <v>12871</v>
      </c>
    </row>
    <row r="4316" spans="4:10" hidden="1" outlineLevel="1" x14ac:dyDescent="0.45">
      <c r="D4316" s="104" t="s">
        <v>151</v>
      </c>
      <c r="E4316" s="104" t="s">
        <v>146</v>
      </c>
      <c r="F4316" s="104" t="s">
        <v>147</v>
      </c>
      <c r="G4316" s="104" t="s">
        <v>474</v>
      </c>
      <c r="H4316" s="56">
        <v>2009</v>
      </c>
      <c r="I4316" s="57">
        <v>6577</v>
      </c>
      <c r="J4316" s="57">
        <v>6577</v>
      </c>
    </row>
    <row r="4317" spans="4:10" hidden="1" outlineLevel="1" x14ac:dyDescent="0.45">
      <c r="D4317" s="104" t="s">
        <v>151</v>
      </c>
      <c r="E4317" s="104" t="s">
        <v>146</v>
      </c>
      <c r="F4317" s="104" t="s">
        <v>147</v>
      </c>
      <c r="G4317" s="104" t="s">
        <v>474</v>
      </c>
      <c r="H4317" s="56">
        <v>2010</v>
      </c>
      <c r="I4317" s="57">
        <v>10429</v>
      </c>
      <c r="J4317" s="57">
        <v>10429</v>
      </c>
    </row>
    <row r="4318" spans="4:10" hidden="1" outlineLevel="1" x14ac:dyDescent="0.45">
      <c r="D4318" s="104" t="s">
        <v>151</v>
      </c>
      <c r="E4318" s="104" t="s">
        <v>146</v>
      </c>
      <c r="F4318" s="104" t="s">
        <v>147</v>
      </c>
      <c r="G4318" s="104" t="s">
        <v>474</v>
      </c>
      <c r="H4318" s="56">
        <v>2011</v>
      </c>
      <c r="I4318" s="57">
        <v>9662</v>
      </c>
      <c r="J4318" s="57">
        <v>9662</v>
      </c>
    </row>
    <row r="4319" spans="4:10" hidden="1" outlineLevel="1" x14ac:dyDescent="0.45">
      <c r="D4319" s="104" t="s">
        <v>151</v>
      </c>
      <c r="E4319" s="104" t="s">
        <v>146</v>
      </c>
      <c r="F4319" s="104" t="s">
        <v>147</v>
      </c>
      <c r="G4319" s="104" t="s">
        <v>474</v>
      </c>
      <c r="H4319" s="56">
        <v>2012</v>
      </c>
      <c r="I4319" s="57">
        <v>10688</v>
      </c>
      <c r="J4319" s="57">
        <v>10688</v>
      </c>
    </row>
    <row r="4320" spans="4:10" hidden="1" outlineLevel="1" x14ac:dyDescent="0.45">
      <c r="D4320" s="104" t="s">
        <v>151</v>
      </c>
      <c r="E4320" s="104" t="s">
        <v>146</v>
      </c>
      <c r="F4320" s="104" t="s">
        <v>147</v>
      </c>
      <c r="G4320" s="104" t="s">
        <v>474</v>
      </c>
      <c r="H4320" s="56">
        <v>2013</v>
      </c>
      <c r="I4320" s="57">
        <v>14074</v>
      </c>
      <c r="J4320" s="57">
        <v>14074</v>
      </c>
    </row>
    <row r="4321" spans="4:10" hidden="1" outlineLevel="1" x14ac:dyDescent="0.45">
      <c r="D4321" s="104" t="s">
        <v>151</v>
      </c>
      <c r="E4321" s="104" t="s">
        <v>146</v>
      </c>
      <c r="F4321" s="104" t="s">
        <v>147</v>
      </c>
      <c r="G4321" s="104" t="s">
        <v>474</v>
      </c>
      <c r="H4321" s="56">
        <v>2014</v>
      </c>
      <c r="I4321" s="57">
        <v>3526</v>
      </c>
      <c r="J4321" s="57">
        <v>3526</v>
      </c>
    </row>
    <row r="4322" spans="4:10" hidden="1" outlineLevel="1" x14ac:dyDescent="0.45">
      <c r="D4322" s="104" t="s">
        <v>151</v>
      </c>
      <c r="E4322" s="104" t="s">
        <v>146</v>
      </c>
      <c r="F4322" s="104" t="s">
        <v>147</v>
      </c>
      <c r="G4322" s="104" t="s">
        <v>474</v>
      </c>
      <c r="H4322" s="56">
        <v>2015</v>
      </c>
      <c r="I4322" s="57">
        <v>7620</v>
      </c>
      <c r="J4322" s="57">
        <v>7620</v>
      </c>
    </row>
    <row r="4323" spans="4:10" hidden="1" outlineLevel="1" x14ac:dyDescent="0.45">
      <c r="D4323" s="104" t="s">
        <v>151</v>
      </c>
      <c r="E4323" s="104" t="s">
        <v>146</v>
      </c>
      <c r="F4323" s="104" t="s">
        <v>147</v>
      </c>
      <c r="G4323" s="104" t="s">
        <v>474</v>
      </c>
      <c r="H4323" s="56">
        <v>2016</v>
      </c>
      <c r="I4323" s="57">
        <v>1054</v>
      </c>
      <c r="J4323" s="57">
        <v>1054</v>
      </c>
    </row>
    <row r="4324" spans="4:10" hidden="1" outlineLevel="1" x14ac:dyDescent="0.45">
      <c r="D4324" s="104" t="s">
        <v>151</v>
      </c>
      <c r="E4324" s="104" t="s">
        <v>146</v>
      </c>
      <c r="F4324" s="104" t="s">
        <v>147</v>
      </c>
      <c r="G4324" s="104" t="s">
        <v>476</v>
      </c>
      <c r="H4324" s="56">
        <v>1996</v>
      </c>
      <c r="I4324" s="59">
        <v>1</v>
      </c>
      <c r="J4324" s="59">
        <v>1</v>
      </c>
    </row>
    <row r="4325" spans="4:10" hidden="1" outlineLevel="1" x14ac:dyDescent="0.45">
      <c r="D4325" s="104" t="s">
        <v>151</v>
      </c>
      <c r="E4325" s="104" t="s">
        <v>146</v>
      </c>
      <c r="F4325" s="104" t="s">
        <v>147</v>
      </c>
      <c r="G4325" s="104" t="s">
        <v>476</v>
      </c>
      <c r="H4325" s="56">
        <v>1997</v>
      </c>
      <c r="I4325" s="59">
        <v>248</v>
      </c>
      <c r="J4325" s="59">
        <v>248</v>
      </c>
    </row>
    <row r="4326" spans="4:10" hidden="1" outlineLevel="1" x14ac:dyDescent="0.45">
      <c r="D4326" s="104" t="s">
        <v>151</v>
      </c>
      <c r="E4326" s="104" t="s">
        <v>146</v>
      </c>
      <c r="F4326" s="104" t="s">
        <v>147</v>
      </c>
      <c r="G4326" s="104" t="s">
        <v>476</v>
      </c>
      <c r="H4326" s="56">
        <v>1998</v>
      </c>
      <c r="I4326" s="59">
        <v>256</v>
      </c>
      <c r="J4326" s="59">
        <v>256</v>
      </c>
    </row>
    <row r="4327" spans="4:10" hidden="1" outlineLevel="1" x14ac:dyDescent="0.45">
      <c r="D4327" s="104" t="s">
        <v>151</v>
      </c>
      <c r="E4327" s="104" t="s">
        <v>146</v>
      </c>
      <c r="F4327" s="104" t="s">
        <v>147</v>
      </c>
      <c r="G4327" s="104" t="s">
        <v>476</v>
      </c>
      <c r="H4327" s="56">
        <v>1999</v>
      </c>
      <c r="I4327" s="59">
        <v>502</v>
      </c>
      <c r="J4327" s="59">
        <v>502</v>
      </c>
    </row>
    <row r="4328" spans="4:10" hidden="1" outlineLevel="1" x14ac:dyDescent="0.45">
      <c r="D4328" s="104" t="s">
        <v>151</v>
      </c>
      <c r="E4328" s="104" t="s">
        <v>146</v>
      </c>
      <c r="F4328" s="104" t="s">
        <v>147</v>
      </c>
      <c r="G4328" s="104" t="s">
        <v>476</v>
      </c>
      <c r="H4328" s="56">
        <v>2000</v>
      </c>
      <c r="I4328" s="59">
        <v>567</v>
      </c>
      <c r="J4328" s="59">
        <v>567</v>
      </c>
    </row>
    <row r="4329" spans="4:10" hidden="1" outlineLevel="1" x14ac:dyDescent="0.45">
      <c r="D4329" s="104" t="s">
        <v>151</v>
      </c>
      <c r="E4329" s="104" t="s">
        <v>146</v>
      </c>
      <c r="F4329" s="104" t="s">
        <v>147</v>
      </c>
      <c r="G4329" s="104" t="s">
        <v>476</v>
      </c>
      <c r="H4329" s="56">
        <v>2001</v>
      </c>
      <c r="I4329" s="57">
        <v>1104</v>
      </c>
      <c r="J4329" s="57">
        <v>1104</v>
      </c>
    </row>
    <row r="4330" spans="4:10" hidden="1" outlineLevel="1" x14ac:dyDescent="0.45">
      <c r="D4330" s="104" t="s">
        <v>151</v>
      </c>
      <c r="E4330" s="104" t="s">
        <v>146</v>
      </c>
      <c r="F4330" s="104" t="s">
        <v>147</v>
      </c>
      <c r="G4330" s="104" t="s">
        <v>476</v>
      </c>
      <c r="H4330" s="56">
        <v>2002</v>
      </c>
      <c r="I4330" s="59">
        <v>326</v>
      </c>
      <c r="J4330" s="59">
        <v>326</v>
      </c>
    </row>
    <row r="4331" spans="4:10" hidden="1" outlineLevel="1" x14ac:dyDescent="0.45">
      <c r="D4331" s="104" t="s">
        <v>151</v>
      </c>
      <c r="E4331" s="104" t="s">
        <v>146</v>
      </c>
      <c r="F4331" s="104" t="s">
        <v>147</v>
      </c>
      <c r="G4331" s="104" t="s">
        <v>477</v>
      </c>
      <c r="H4331" s="56">
        <v>1991</v>
      </c>
      <c r="I4331" s="57">
        <v>3371</v>
      </c>
      <c r="J4331" s="57">
        <v>3371</v>
      </c>
    </row>
    <row r="4332" spans="4:10" hidden="1" outlineLevel="1" x14ac:dyDescent="0.45">
      <c r="D4332" s="104" t="s">
        <v>151</v>
      </c>
      <c r="E4332" s="104" t="s">
        <v>146</v>
      </c>
      <c r="F4332" s="104" t="s">
        <v>147</v>
      </c>
      <c r="G4332" s="104" t="s">
        <v>477</v>
      </c>
      <c r="H4332" s="56">
        <v>1992</v>
      </c>
      <c r="I4332" s="57">
        <v>3715</v>
      </c>
      <c r="J4332" s="57">
        <v>3715</v>
      </c>
    </row>
    <row r="4333" spans="4:10" hidden="1" outlineLevel="1" x14ac:dyDescent="0.45">
      <c r="D4333" s="104" t="s">
        <v>151</v>
      </c>
      <c r="E4333" s="104" t="s">
        <v>146</v>
      </c>
      <c r="F4333" s="104" t="s">
        <v>147</v>
      </c>
      <c r="G4333" s="104" t="s">
        <v>477</v>
      </c>
      <c r="H4333" s="56">
        <v>1993</v>
      </c>
      <c r="I4333" s="57">
        <v>4142</v>
      </c>
      <c r="J4333" s="57">
        <v>4142</v>
      </c>
    </row>
    <row r="4334" spans="4:10" hidden="1" outlineLevel="1" x14ac:dyDescent="0.45">
      <c r="D4334" s="104" t="s">
        <v>151</v>
      </c>
      <c r="E4334" s="104" t="s">
        <v>146</v>
      </c>
      <c r="F4334" s="104" t="s">
        <v>147</v>
      </c>
      <c r="G4334" s="104" t="s">
        <v>477</v>
      </c>
      <c r="H4334" s="56">
        <v>1994</v>
      </c>
      <c r="I4334" s="57">
        <v>4273</v>
      </c>
      <c r="J4334" s="57">
        <v>4273</v>
      </c>
    </row>
    <row r="4335" spans="4:10" hidden="1" outlineLevel="1" x14ac:dyDescent="0.45">
      <c r="D4335" s="104" t="s">
        <v>151</v>
      </c>
      <c r="E4335" s="104" t="s">
        <v>146</v>
      </c>
      <c r="F4335" s="104" t="s">
        <v>147</v>
      </c>
      <c r="G4335" s="104" t="s">
        <v>477</v>
      </c>
      <c r="H4335" s="56">
        <v>1995</v>
      </c>
      <c r="I4335" s="57">
        <v>4497</v>
      </c>
      <c r="J4335" s="57">
        <v>4497</v>
      </c>
    </row>
    <row r="4336" spans="4:10" hidden="1" outlineLevel="1" x14ac:dyDescent="0.45">
      <c r="D4336" s="104" t="s">
        <v>151</v>
      </c>
      <c r="E4336" s="104" t="s">
        <v>146</v>
      </c>
      <c r="F4336" s="104" t="s">
        <v>147</v>
      </c>
      <c r="G4336" s="104" t="s">
        <v>477</v>
      </c>
      <c r="H4336" s="56">
        <v>1996</v>
      </c>
      <c r="I4336" s="57">
        <v>4858</v>
      </c>
      <c r="J4336" s="57">
        <v>4858</v>
      </c>
    </row>
    <row r="4337" spans="4:10" hidden="1" outlineLevel="1" x14ac:dyDescent="0.45">
      <c r="D4337" s="104" t="s">
        <v>151</v>
      </c>
      <c r="E4337" s="104" t="s">
        <v>146</v>
      </c>
      <c r="F4337" s="104" t="s">
        <v>147</v>
      </c>
      <c r="G4337" s="104" t="s">
        <v>477</v>
      </c>
      <c r="H4337" s="56">
        <v>1997</v>
      </c>
      <c r="I4337" s="57">
        <v>3680</v>
      </c>
      <c r="J4337" s="57">
        <v>3680</v>
      </c>
    </row>
    <row r="4338" spans="4:10" hidden="1" outlineLevel="1" x14ac:dyDescent="0.45">
      <c r="D4338" s="104" t="s">
        <v>151</v>
      </c>
      <c r="E4338" s="104" t="s">
        <v>146</v>
      </c>
      <c r="F4338" s="104" t="s">
        <v>147</v>
      </c>
      <c r="G4338" s="104" t="s">
        <v>477</v>
      </c>
      <c r="H4338" s="56">
        <v>1998</v>
      </c>
      <c r="I4338" s="57">
        <v>2913</v>
      </c>
      <c r="J4338" s="57">
        <v>2913</v>
      </c>
    </row>
    <row r="4339" spans="4:10" hidden="1" outlineLevel="1" x14ac:dyDescent="0.45">
      <c r="D4339" s="104" t="s">
        <v>151</v>
      </c>
      <c r="E4339" s="104" t="s">
        <v>146</v>
      </c>
      <c r="F4339" s="104" t="s">
        <v>147</v>
      </c>
      <c r="G4339" s="104" t="s">
        <v>477</v>
      </c>
      <c r="H4339" s="56">
        <v>1999</v>
      </c>
      <c r="I4339" s="57">
        <v>3735</v>
      </c>
      <c r="J4339" s="57">
        <v>3735</v>
      </c>
    </row>
    <row r="4340" spans="4:10" hidden="1" outlineLevel="1" x14ac:dyDescent="0.45">
      <c r="D4340" s="104" t="s">
        <v>151</v>
      </c>
      <c r="E4340" s="104" t="s">
        <v>146</v>
      </c>
      <c r="F4340" s="104" t="s">
        <v>147</v>
      </c>
      <c r="G4340" s="104" t="s">
        <v>477</v>
      </c>
      <c r="H4340" s="56">
        <v>2000</v>
      </c>
      <c r="I4340" s="57">
        <v>3491</v>
      </c>
      <c r="J4340" s="57">
        <v>3491</v>
      </c>
    </row>
    <row r="4341" spans="4:10" hidden="1" outlineLevel="1" x14ac:dyDescent="0.45">
      <c r="D4341" s="104" t="s">
        <v>151</v>
      </c>
      <c r="E4341" s="104" t="s">
        <v>146</v>
      </c>
      <c r="F4341" s="104" t="s">
        <v>147</v>
      </c>
      <c r="G4341" s="104" t="s">
        <v>477</v>
      </c>
      <c r="H4341" s="56">
        <v>2001</v>
      </c>
      <c r="I4341" s="57">
        <v>3135</v>
      </c>
      <c r="J4341" s="57">
        <v>3135</v>
      </c>
    </row>
    <row r="4342" spans="4:10" hidden="1" outlineLevel="1" x14ac:dyDescent="0.45">
      <c r="D4342" s="104" t="s">
        <v>151</v>
      </c>
      <c r="E4342" s="104" t="s">
        <v>146</v>
      </c>
      <c r="F4342" s="104" t="s">
        <v>147</v>
      </c>
      <c r="G4342" s="104" t="s">
        <v>477</v>
      </c>
      <c r="H4342" s="56">
        <v>2002</v>
      </c>
      <c r="I4342" s="57">
        <v>3104</v>
      </c>
      <c r="J4342" s="57">
        <v>3104</v>
      </c>
    </row>
    <row r="4343" spans="4:10" hidden="1" outlineLevel="1" x14ac:dyDescent="0.45">
      <c r="D4343" s="104" t="s">
        <v>151</v>
      </c>
      <c r="E4343" s="104" t="s">
        <v>146</v>
      </c>
      <c r="F4343" s="104" t="s">
        <v>148</v>
      </c>
      <c r="G4343" s="104" t="s">
        <v>474</v>
      </c>
      <c r="H4343" s="56">
        <v>1999</v>
      </c>
      <c r="I4343" s="57">
        <v>4788</v>
      </c>
      <c r="J4343" s="57">
        <v>4788</v>
      </c>
    </row>
    <row r="4344" spans="4:10" hidden="1" outlineLevel="1" x14ac:dyDescent="0.45">
      <c r="D4344" s="104" t="s">
        <v>151</v>
      </c>
      <c r="E4344" s="104" t="s">
        <v>146</v>
      </c>
      <c r="F4344" s="104" t="s">
        <v>148</v>
      </c>
      <c r="G4344" s="104" t="s">
        <v>474</v>
      </c>
      <c r="H4344" s="56">
        <v>2000</v>
      </c>
      <c r="I4344" s="57">
        <v>3605</v>
      </c>
      <c r="J4344" s="57">
        <v>3605</v>
      </c>
    </row>
    <row r="4345" spans="4:10" hidden="1" outlineLevel="1" x14ac:dyDescent="0.45">
      <c r="D4345" s="104" t="s">
        <v>151</v>
      </c>
      <c r="E4345" s="104" t="s">
        <v>146</v>
      </c>
      <c r="F4345" s="104" t="s">
        <v>148</v>
      </c>
      <c r="G4345" s="104" t="s">
        <v>474</v>
      </c>
      <c r="H4345" s="56">
        <v>2001</v>
      </c>
      <c r="I4345" s="57">
        <v>3982</v>
      </c>
      <c r="J4345" s="57">
        <v>3982</v>
      </c>
    </row>
    <row r="4346" spans="4:10" hidden="1" outlineLevel="1" x14ac:dyDescent="0.45">
      <c r="D4346" s="104" t="s">
        <v>151</v>
      </c>
      <c r="E4346" s="104" t="s">
        <v>146</v>
      </c>
      <c r="F4346" s="104" t="s">
        <v>148</v>
      </c>
      <c r="G4346" s="104" t="s">
        <v>474</v>
      </c>
      <c r="H4346" s="56">
        <v>2002</v>
      </c>
      <c r="I4346" s="57">
        <v>3407</v>
      </c>
      <c r="J4346" s="57">
        <v>3407</v>
      </c>
    </row>
    <row r="4347" spans="4:10" hidden="1" outlineLevel="1" x14ac:dyDescent="0.45">
      <c r="D4347" s="104" t="s">
        <v>151</v>
      </c>
      <c r="E4347" s="104" t="s">
        <v>146</v>
      </c>
      <c r="F4347" s="104" t="s">
        <v>148</v>
      </c>
      <c r="G4347" s="104" t="s">
        <v>474</v>
      </c>
      <c r="H4347" s="56">
        <v>2003</v>
      </c>
      <c r="I4347" s="57">
        <v>2972</v>
      </c>
      <c r="J4347" s="57">
        <v>2972</v>
      </c>
    </row>
    <row r="4348" spans="4:10" hidden="1" outlineLevel="1" x14ac:dyDescent="0.45">
      <c r="D4348" s="104" t="s">
        <v>151</v>
      </c>
      <c r="E4348" s="104" t="s">
        <v>146</v>
      </c>
      <c r="F4348" s="104" t="s">
        <v>148</v>
      </c>
      <c r="G4348" s="104" t="s">
        <v>474</v>
      </c>
      <c r="H4348" s="56">
        <v>2004</v>
      </c>
      <c r="I4348" s="57">
        <v>3761</v>
      </c>
      <c r="J4348" s="57">
        <v>3761</v>
      </c>
    </row>
    <row r="4349" spans="4:10" hidden="1" outlineLevel="1" x14ac:dyDescent="0.45">
      <c r="D4349" s="104" t="s">
        <v>151</v>
      </c>
      <c r="E4349" s="104" t="s">
        <v>146</v>
      </c>
      <c r="F4349" s="104" t="s">
        <v>148</v>
      </c>
      <c r="G4349" s="104" t="s">
        <v>474</v>
      </c>
      <c r="H4349" s="56">
        <v>2005</v>
      </c>
      <c r="I4349" s="57">
        <v>3170</v>
      </c>
      <c r="J4349" s="57">
        <v>3170</v>
      </c>
    </row>
    <row r="4350" spans="4:10" hidden="1" outlineLevel="1" x14ac:dyDescent="0.45">
      <c r="D4350" s="104" t="s">
        <v>151</v>
      </c>
      <c r="E4350" s="104" t="s">
        <v>146</v>
      </c>
      <c r="F4350" s="104" t="s">
        <v>148</v>
      </c>
      <c r="G4350" s="104" t="s">
        <v>474</v>
      </c>
      <c r="H4350" s="56">
        <v>2006</v>
      </c>
      <c r="I4350" s="57">
        <v>5007</v>
      </c>
      <c r="J4350" s="57">
        <v>5007</v>
      </c>
    </row>
    <row r="4351" spans="4:10" hidden="1" outlineLevel="1" x14ac:dyDescent="0.45">
      <c r="D4351" s="104" t="s">
        <v>151</v>
      </c>
      <c r="E4351" s="104" t="s">
        <v>146</v>
      </c>
      <c r="F4351" s="104" t="s">
        <v>148</v>
      </c>
      <c r="G4351" s="104" t="s">
        <v>474</v>
      </c>
      <c r="H4351" s="56">
        <v>2007</v>
      </c>
      <c r="I4351" s="59">
        <v>576</v>
      </c>
      <c r="J4351" s="59">
        <v>576</v>
      </c>
    </row>
    <row r="4352" spans="4:10" hidden="1" outlineLevel="1" x14ac:dyDescent="0.45">
      <c r="D4352" s="104" t="s">
        <v>151</v>
      </c>
      <c r="E4352" s="104" t="s">
        <v>146</v>
      </c>
      <c r="F4352" s="104" t="s">
        <v>148</v>
      </c>
      <c r="G4352" s="104" t="s">
        <v>474</v>
      </c>
      <c r="H4352" s="56">
        <v>2008</v>
      </c>
      <c r="I4352" s="57">
        <v>5956</v>
      </c>
      <c r="J4352" s="57">
        <v>5956</v>
      </c>
    </row>
    <row r="4353" spans="4:10" hidden="1" outlineLevel="1" x14ac:dyDescent="0.45">
      <c r="D4353" s="104" t="s">
        <v>151</v>
      </c>
      <c r="E4353" s="104" t="s">
        <v>146</v>
      </c>
      <c r="F4353" s="104" t="s">
        <v>148</v>
      </c>
      <c r="G4353" s="104" t="s">
        <v>474</v>
      </c>
      <c r="H4353" s="56">
        <v>2009</v>
      </c>
      <c r="I4353" s="57">
        <v>4227</v>
      </c>
      <c r="J4353" s="57">
        <v>4227</v>
      </c>
    </row>
    <row r="4354" spans="4:10" hidden="1" outlineLevel="1" x14ac:dyDescent="0.45">
      <c r="D4354" s="104" t="s">
        <v>151</v>
      </c>
      <c r="E4354" s="104" t="s">
        <v>146</v>
      </c>
      <c r="F4354" s="104" t="s">
        <v>148</v>
      </c>
      <c r="G4354" s="104" t="s">
        <v>474</v>
      </c>
      <c r="H4354" s="56">
        <v>2010</v>
      </c>
      <c r="I4354" s="57">
        <v>6158</v>
      </c>
      <c r="J4354" s="57">
        <v>6158</v>
      </c>
    </row>
    <row r="4355" spans="4:10" hidden="1" outlineLevel="1" x14ac:dyDescent="0.45">
      <c r="D4355" s="104" t="s">
        <v>151</v>
      </c>
      <c r="E4355" s="104" t="s">
        <v>146</v>
      </c>
      <c r="F4355" s="104" t="s">
        <v>148</v>
      </c>
      <c r="G4355" s="104" t="s">
        <v>474</v>
      </c>
      <c r="H4355" s="56">
        <v>2011</v>
      </c>
      <c r="I4355" s="57">
        <v>5777</v>
      </c>
      <c r="J4355" s="57">
        <v>5777</v>
      </c>
    </row>
    <row r="4356" spans="4:10" hidden="1" outlineLevel="1" x14ac:dyDescent="0.45">
      <c r="D4356" s="104" t="s">
        <v>151</v>
      </c>
      <c r="E4356" s="104" t="s">
        <v>146</v>
      </c>
      <c r="F4356" s="104" t="s">
        <v>148</v>
      </c>
      <c r="G4356" s="104" t="s">
        <v>474</v>
      </c>
      <c r="H4356" s="56">
        <v>2012</v>
      </c>
      <c r="I4356" s="57">
        <v>6620</v>
      </c>
      <c r="J4356" s="57">
        <v>6620</v>
      </c>
    </row>
    <row r="4357" spans="4:10" hidden="1" outlineLevel="1" x14ac:dyDescent="0.45">
      <c r="D4357" s="104" t="s">
        <v>151</v>
      </c>
      <c r="E4357" s="104" t="s">
        <v>146</v>
      </c>
      <c r="F4357" s="104" t="s">
        <v>148</v>
      </c>
      <c r="G4357" s="104" t="s">
        <v>474</v>
      </c>
      <c r="H4357" s="56">
        <v>2013</v>
      </c>
      <c r="I4357" s="57">
        <v>10928</v>
      </c>
      <c r="J4357" s="57">
        <v>10928</v>
      </c>
    </row>
    <row r="4358" spans="4:10" hidden="1" outlineLevel="1" x14ac:dyDescent="0.45">
      <c r="D4358" s="104" t="s">
        <v>151</v>
      </c>
      <c r="E4358" s="104" t="s">
        <v>146</v>
      </c>
      <c r="F4358" s="104" t="s">
        <v>148</v>
      </c>
      <c r="G4358" s="104" t="s">
        <v>474</v>
      </c>
      <c r="H4358" s="56">
        <v>2014</v>
      </c>
      <c r="I4358" s="57">
        <v>2670</v>
      </c>
      <c r="J4358" s="57">
        <v>2670</v>
      </c>
    </row>
    <row r="4359" spans="4:10" hidden="1" outlineLevel="1" x14ac:dyDescent="0.45">
      <c r="D4359" s="104" t="s">
        <v>151</v>
      </c>
      <c r="E4359" s="104" t="s">
        <v>146</v>
      </c>
      <c r="F4359" s="104" t="s">
        <v>148</v>
      </c>
      <c r="G4359" s="104" t="s">
        <v>474</v>
      </c>
      <c r="H4359" s="56">
        <v>2015</v>
      </c>
      <c r="I4359" s="57">
        <v>6227</v>
      </c>
      <c r="J4359" s="57">
        <v>6227</v>
      </c>
    </row>
    <row r="4360" spans="4:10" hidden="1" outlineLevel="1" x14ac:dyDescent="0.45">
      <c r="D4360" s="104" t="s">
        <v>151</v>
      </c>
      <c r="E4360" s="104" t="s">
        <v>146</v>
      </c>
      <c r="F4360" s="104" t="s">
        <v>148</v>
      </c>
      <c r="G4360" s="104" t="s">
        <v>474</v>
      </c>
      <c r="H4360" s="56">
        <v>2016</v>
      </c>
      <c r="I4360" s="57">
        <v>1652</v>
      </c>
      <c r="J4360" s="57">
        <v>1652</v>
      </c>
    </row>
    <row r="4361" spans="4:10" hidden="1" outlineLevel="1" x14ac:dyDescent="0.45">
      <c r="D4361" s="104" t="s">
        <v>151</v>
      </c>
      <c r="E4361" s="104" t="s">
        <v>146</v>
      </c>
      <c r="F4361" s="104" t="s">
        <v>148</v>
      </c>
      <c r="G4361" s="104" t="s">
        <v>475</v>
      </c>
      <c r="H4361" s="56">
        <v>1991</v>
      </c>
      <c r="I4361" s="57">
        <v>4589</v>
      </c>
      <c r="J4361" s="57">
        <v>4589</v>
      </c>
    </row>
    <row r="4362" spans="4:10" hidden="1" outlineLevel="1" x14ac:dyDescent="0.45">
      <c r="D4362" s="104" t="s">
        <v>151</v>
      </c>
      <c r="E4362" s="104" t="s">
        <v>146</v>
      </c>
      <c r="F4362" s="104" t="s">
        <v>148</v>
      </c>
      <c r="G4362" s="104" t="s">
        <v>475</v>
      </c>
      <c r="H4362" s="56">
        <v>1992</v>
      </c>
      <c r="I4362" s="59">
        <v>0</v>
      </c>
      <c r="J4362" s="59">
        <v>0</v>
      </c>
    </row>
    <row r="4363" spans="4:10" hidden="1" outlineLevel="1" x14ac:dyDescent="0.45">
      <c r="D4363" s="104" t="s">
        <v>151</v>
      </c>
      <c r="E4363" s="104" t="s">
        <v>146</v>
      </c>
      <c r="F4363" s="104" t="s">
        <v>148</v>
      </c>
      <c r="G4363" s="104" t="s">
        <v>477</v>
      </c>
      <c r="H4363" s="56">
        <v>1991</v>
      </c>
      <c r="I4363" s="57">
        <v>3356</v>
      </c>
      <c r="J4363" s="57">
        <v>3356</v>
      </c>
    </row>
    <row r="4364" spans="4:10" hidden="1" outlineLevel="1" x14ac:dyDescent="0.45">
      <c r="D4364" s="104" t="s">
        <v>151</v>
      </c>
      <c r="E4364" s="104" t="s">
        <v>146</v>
      </c>
      <c r="F4364" s="104" t="s">
        <v>148</v>
      </c>
      <c r="G4364" s="104" t="s">
        <v>477</v>
      </c>
      <c r="H4364" s="56">
        <v>1992</v>
      </c>
      <c r="I4364" s="57">
        <v>2175</v>
      </c>
      <c r="J4364" s="57">
        <v>2175</v>
      </c>
    </row>
    <row r="4365" spans="4:10" hidden="1" outlineLevel="1" x14ac:dyDescent="0.45">
      <c r="D4365" s="104" t="s">
        <v>151</v>
      </c>
      <c r="E4365" s="104" t="s">
        <v>146</v>
      </c>
      <c r="F4365" s="104" t="s">
        <v>148</v>
      </c>
      <c r="G4365" s="104" t="s">
        <v>477</v>
      </c>
      <c r="H4365" s="56">
        <v>1993</v>
      </c>
      <c r="I4365" s="57">
        <v>2008</v>
      </c>
      <c r="J4365" s="57">
        <v>2008</v>
      </c>
    </row>
    <row r="4366" spans="4:10" hidden="1" outlineLevel="1" x14ac:dyDescent="0.45">
      <c r="D4366" s="104" t="s">
        <v>151</v>
      </c>
      <c r="E4366" s="104" t="s">
        <v>146</v>
      </c>
      <c r="F4366" s="104" t="s">
        <v>148</v>
      </c>
      <c r="G4366" s="104" t="s">
        <v>477</v>
      </c>
      <c r="H4366" s="56">
        <v>1994</v>
      </c>
      <c r="I4366" s="57">
        <v>2744</v>
      </c>
      <c r="J4366" s="57">
        <v>2744</v>
      </c>
    </row>
    <row r="4367" spans="4:10" hidden="1" outlineLevel="1" x14ac:dyDescent="0.45">
      <c r="D4367" s="104" t="s">
        <v>151</v>
      </c>
      <c r="E4367" s="104" t="s">
        <v>146</v>
      </c>
      <c r="F4367" s="104" t="s">
        <v>148</v>
      </c>
      <c r="G4367" s="104" t="s">
        <v>477</v>
      </c>
      <c r="H4367" s="56">
        <v>1995</v>
      </c>
      <c r="I4367" s="57">
        <v>2927</v>
      </c>
      <c r="J4367" s="57">
        <v>2927</v>
      </c>
    </row>
    <row r="4368" spans="4:10" hidden="1" outlineLevel="1" x14ac:dyDescent="0.45">
      <c r="D4368" s="104" t="s">
        <v>151</v>
      </c>
      <c r="E4368" s="104" t="s">
        <v>146</v>
      </c>
      <c r="F4368" s="104" t="s">
        <v>148</v>
      </c>
      <c r="G4368" s="104" t="s">
        <v>477</v>
      </c>
      <c r="H4368" s="56">
        <v>1999</v>
      </c>
      <c r="I4368" s="59">
        <v>951</v>
      </c>
      <c r="J4368" s="59">
        <v>951</v>
      </c>
    </row>
    <row r="4369" spans="4:10" hidden="1" outlineLevel="1" x14ac:dyDescent="0.45">
      <c r="D4369" s="104" t="s">
        <v>151</v>
      </c>
      <c r="E4369" s="104" t="s">
        <v>146</v>
      </c>
      <c r="F4369" s="104" t="s">
        <v>148</v>
      </c>
      <c r="G4369" s="104" t="s">
        <v>477</v>
      </c>
      <c r="H4369" s="56">
        <v>2000</v>
      </c>
      <c r="I4369" s="57">
        <v>1721</v>
      </c>
      <c r="J4369" s="57">
        <v>1721</v>
      </c>
    </row>
    <row r="4370" spans="4:10" hidden="1" outlineLevel="1" x14ac:dyDescent="0.45">
      <c r="D4370" s="104" t="s">
        <v>151</v>
      </c>
      <c r="E4370" s="104" t="s">
        <v>146</v>
      </c>
      <c r="F4370" s="104" t="s">
        <v>148</v>
      </c>
      <c r="G4370" s="104" t="s">
        <v>477</v>
      </c>
      <c r="H4370" s="56">
        <v>2001</v>
      </c>
      <c r="I4370" s="57">
        <v>2200</v>
      </c>
      <c r="J4370" s="57">
        <v>2200</v>
      </c>
    </row>
    <row r="4371" spans="4:10" hidden="1" outlineLevel="1" x14ac:dyDescent="0.45">
      <c r="D4371" s="104" t="s">
        <v>151</v>
      </c>
      <c r="E4371" s="104" t="s">
        <v>146</v>
      </c>
      <c r="F4371" s="104" t="s">
        <v>148</v>
      </c>
      <c r="G4371" s="104" t="s">
        <v>477</v>
      </c>
      <c r="H4371" s="56">
        <v>2002</v>
      </c>
      <c r="I4371" s="57">
        <v>3328</v>
      </c>
      <c r="J4371" s="57">
        <v>3328</v>
      </c>
    </row>
    <row r="4372" spans="4:10" hidden="1" outlineLevel="1" x14ac:dyDescent="0.45">
      <c r="D4372" s="104" t="s">
        <v>151</v>
      </c>
      <c r="E4372" s="104" t="s">
        <v>146</v>
      </c>
      <c r="F4372" s="104" t="s">
        <v>149</v>
      </c>
      <c r="G4372" s="104" t="s">
        <v>478</v>
      </c>
      <c r="H4372" s="56">
        <v>1991</v>
      </c>
      <c r="I4372" s="57">
        <v>1014</v>
      </c>
      <c r="J4372" s="57">
        <v>1014</v>
      </c>
    </row>
    <row r="4373" spans="4:10" hidden="1" outlineLevel="1" x14ac:dyDescent="0.45">
      <c r="D4373" s="104" t="s">
        <v>151</v>
      </c>
      <c r="E4373" s="104" t="s">
        <v>146</v>
      </c>
      <c r="F4373" s="104" t="s">
        <v>149</v>
      </c>
      <c r="G4373" s="104" t="s">
        <v>478</v>
      </c>
      <c r="H4373" s="56">
        <v>1992</v>
      </c>
      <c r="I4373" s="59">
        <v>646</v>
      </c>
      <c r="J4373" s="59">
        <v>646</v>
      </c>
    </row>
    <row r="4374" spans="4:10" hidden="1" outlineLevel="1" x14ac:dyDescent="0.45">
      <c r="D4374" s="104" t="s">
        <v>151</v>
      </c>
      <c r="E4374" s="104" t="s">
        <v>146</v>
      </c>
      <c r="F4374" s="104" t="s">
        <v>149</v>
      </c>
      <c r="G4374" s="104" t="s">
        <v>478</v>
      </c>
      <c r="H4374" s="56">
        <v>1993</v>
      </c>
      <c r="I4374" s="59">
        <v>697</v>
      </c>
      <c r="J4374" s="59">
        <v>697</v>
      </c>
    </row>
    <row r="4375" spans="4:10" hidden="1" outlineLevel="1" x14ac:dyDescent="0.45">
      <c r="D4375" s="104" t="s">
        <v>151</v>
      </c>
      <c r="E4375" s="104" t="s">
        <v>146</v>
      </c>
      <c r="F4375" s="104" t="s">
        <v>149</v>
      </c>
      <c r="G4375" s="104" t="s">
        <v>478</v>
      </c>
      <c r="H4375" s="56">
        <v>1994</v>
      </c>
      <c r="I4375" s="57">
        <v>1254</v>
      </c>
      <c r="J4375" s="57">
        <v>1254</v>
      </c>
    </row>
    <row r="4376" spans="4:10" hidden="1" outlineLevel="1" x14ac:dyDescent="0.45">
      <c r="D4376" s="104" t="s">
        <v>151</v>
      </c>
      <c r="E4376" s="104" t="s">
        <v>146</v>
      </c>
      <c r="F4376" s="104" t="s">
        <v>149</v>
      </c>
      <c r="G4376" s="104" t="s">
        <v>478</v>
      </c>
      <c r="H4376" s="56">
        <v>1995</v>
      </c>
      <c r="I4376" s="57">
        <v>1040</v>
      </c>
      <c r="J4376" s="57">
        <v>1040</v>
      </c>
    </row>
    <row r="4377" spans="4:10" hidden="1" outlineLevel="1" x14ac:dyDescent="0.45">
      <c r="D4377" s="104" t="s">
        <v>151</v>
      </c>
      <c r="E4377" s="104" t="s">
        <v>146</v>
      </c>
      <c r="F4377" s="104" t="s">
        <v>149</v>
      </c>
      <c r="G4377" s="104" t="s">
        <v>478</v>
      </c>
      <c r="H4377" s="56">
        <v>1999</v>
      </c>
      <c r="I4377" s="59">
        <v>686</v>
      </c>
      <c r="J4377" s="59">
        <v>686</v>
      </c>
    </row>
    <row r="4378" spans="4:10" hidden="1" outlineLevel="1" x14ac:dyDescent="0.45">
      <c r="D4378" s="104" t="s">
        <v>151</v>
      </c>
      <c r="E4378" s="104" t="s">
        <v>146</v>
      </c>
      <c r="F4378" s="104" t="s">
        <v>149</v>
      </c>
      <c r="G4378" s="104" t="s">
        <v>478</v>
      </c>
      <c r="H4378" s="56">
        <v>2000</v>
      </c>
      <c r="I4378" s="59">
        <v>773</v>
      </c>
      <c r="J4378" s="59">
        <v>773</v>
      </c>
    </row>
    <row r="4379" spans="4:10" hidden="1" outlineLevel="1" x14ac:dyDescent="0.45">
      <c r="D4379" s="104" t="s">
        <v>151</v>
      </c>
      <c r="E4379" s="104" t="s">
        <v>146</v>
      </c>
      <c r="F4379" s="104" t="s">
        <v>149</v>
      </c>
      <c r="G4379" s="104" t="s">
        <v>478</v>
      </c>
      <c r="H4379" s="56">
        <v>2001</v>
      </c>
      <c r="I4379" s="59">
        <v>583</v>
      </c>
      <c r="J4379" s="59">
        <v>583</v>
      </c>
    </row>
    <row r="4380" spans="4:10" hidden="1" outlineLevel="1" x14ac:dyDescent="0.45">
      <c r="D4380" s="104" t="s">
        <v>151</v>
      </c>
      <c r="E4380" s="104" t="s">
        <v>146</v>
      </c>
      <c r="F4380" s="104" t="s">
        <v>149</v>
      </c>
      <c r="G4380" s="104" t="s">
        <v>478</v>
      </c>
      <c r="H4380" s="56">
        <v>2002</v>
      </c>
      <c r="I4380" s="59">
        <v>738</v>
      </c>
      <c r="J4380" s="59">
        <v>738</v>
      </c>
    </row>
    <row r="4381" spans="4:10" hidden="1" outlineLevel="1" x14ac:dyDescent="0.45">
      <c r="D4381" s="104" t="s">
        <v>152</v>
      </c>
      <c r="E4381" s="104" t="s">
        <v>140</v>
      </c>
      <c r="F4381" s="104" t="s">
        <v>141</v>
      </c>
      <c r="G4381" s="104" t="s">
        <v>475</v>
      </c>
      <c r="H4381" s="56">
        <v>2002</v>
      </c>
      <c r="I4381" s="57">
        <v>12006</v>
      </c>
      <c r="J4381" s="57">
        <v>12006</v>
      </c>
    </row>
    <row r="4382" spans="4:10" hidden="1" outlineLevel="1" x14ac:dyDescent="0.45">
      <c r="D4382" s="104" t="s">
        <v>152</v>
      </c>
      <c r="E4382" s="104" t="s">
        <v>140</v>
      </c>
      <c r="F4382" s="104" t="s">
        <v>141</v>
      </c>
      <c r="G4382" s="104" t="s">
        <v>475</v>
      </c>
      <c r="H4382" s="56">
        <v>2003</v>
      </c>
      <c r="I4382" s="57">
        <v>130313</v>
      </c>
      <c r="J4382" s="57">
        <v>130313</v>
      </c>
    </row>
    <row r="4383" spans="4:10" hidden="1" outlineLevel="1" x14ac:dyDescent="0.45">
      <c r="D4383" s="104" t="s">
        <v>152</v>
      </c>
      <c r="E4383" s="104" t="s">
        <v>140</v>
      </c>
      <c r="F4383" s="104" t="s">
        <v>141</v>
      </c>
      <c r="G4383" s="104" t="s">
        <v>475</v>
      </c>
      <c r="H4383" s="56">
        <v>2004</v>
      </c>
      <c r="I4383" s="57">
        <v>213030</v>
      </c>
      <c r="J4383" s="57">
        <v>213030</v>
      </c>
    </row>
    <row r="4384" spans="4:10" hidden="1" outlineLevel="1" x14ac:dyDescent="0.45">
      <c r="D4384" s="104" t="s">
        <v>152</v>
      </c>
      <c r="E4384" s="104" t="s">
        <v>140</v>
      </c>
      <c r="F4384" s="104" t="s">
        <v>141</v>
      </c>
      <c r="G4384" s="104" t="s">
        <v>475</v>
      </c>
      <c r="H4384" s="56">
        <v>2005</v>
      </c>
      <c r="I4384" s="57">
        <v>241464</v>
      </c>
      <c r="J4384" s="57">
        <v>241464</v>
      </c>
    </row>
    <row r="4385" spans="4:10" hidden="1" outlineLevel="1" x14ac:dyDescent="0.45">
      <c r="D4385" s="104" t="s">
        <v>152</v>
      </c>
      <c r="E4385" s="104" t="s">
        <v>140</v>
      </c>
      <c r="F4385" s="104" t="s">
        <v>141</v>
      </c>
      <c r="G4385" s="104" t="s">
        <v>475</v>
      </c>
      <c r="H4385" s="56">
        <v>2006</v>
      </c>
      <c r="I4385" s="59">
        <v>0</v>
      </c>
      <c r="J4385" s="59">
        <v>0</v>
      </c>
    </row>
    <row r="4386" spans="4:10" hidden="1" outlineLevel="1" x14ac:dyDescent="0.45">
      <c r="D4386" s="104" t="s">
        <v>152</v>
      </c>
      <c r="E4386" s="104" t="s">
        <v>140</v>
      </c>
      <c r="F4386" s="104" t="s">
        <v>141</v>
      </c>
      <c r="G4386" s="104" t="s">
        <v>475</v>
      </c>
      <c r="H4386" s="56">
        <v>2007</v>
      </c>
      <c r="I4386" s="59">
        <v>0</v>
      </c>
      <c r="J4386" s="59">
        <v>0</v>
      </c>
    </row>
    <row r="4387" spans="4:10" hidden="1" outlineLevel="1" x14ac:dyDescent="0.45">
      <c r="D4387" s="104" t="s">
        <v>152</v>
      </c>
      <c r="E4387" s="104" t="s">
        <v>140</v>
      </c>
      <c r="F4387" s="104" t="s">
        <v>141</v>
      </c>
      <c r="G4387" s="104" t="s">
        <v>476</v>
      </c>
      <c r="H4387" s="56">
        <v>2002</v>
      </c>
      <c r="I4387" s="57">
        <v>3880</v>
      </c>
      <c r="J4387" s="57">
        <v>3880</v>
      </c>
    </row>
    <row r="4388" spans="4:10" hidden="1" outlineLevel="1" x14ac:dyDescent="0.45">
      <c r="D4388" s="104" t="s">
        <v>152</v>
      </c>
      <c r="E4388" s="104" t="s">
        <v>140</v>
      </c>
      <c r="F4388" s="104" t="s">
        <v>141</v>
      </c>
      <c r="G4388" s="104" t="s">
        <v>476</v>
      </c>
      <c r="H4388" s="56">
        <v>2003</v>
      </c>
      <c r="I4388" s="57">
        <v>24990</v>
      </c>
      <c r="J4388" s="57">
        <v>24990</v>
      </c>
    </row>
    <row r="4389" spans="4:10" hidden="1" outlineLevel="1" x14ac:dyDescent="0.45">
      <c r="D4389" s="104" t="s">
        <v>152</v>
      </c>
      <c r="E4389" s="104" t="s">
        <v>140</v>
      </c>
      <c r="F4389" s="104" t="s">
        <v>141</v>
      </c>
      <c r="G4389" s="104" t="s">
        <v>476</v>
      </c>
      <c r="H4389" s="56">
        <v>2004</v>
      </c>
      <c r="I4389" s="57">
        <v>27673</v>
      </c>
      <c r="J4389" s="57">
        <v>27673</v>
      </c>
    </row>
    <row r="4390" spans="4:10" hidden="1" outlineLevel="1" x14ac:dyDescent="0.45">
      <c r="D4390" s="104" t="s">
        <v>152</v>
      </c>
      <c r="E4390" s="104" t="s">
        <v>140</v>
      </c>
      <c r="F4390" s="104" t="s">
        <v>141</v>
      </c>
      <c r="G4390" s="104" t="s">
        <v>476</v>
      </c>
      <c r="H4390" s="56">
        <v>2005</v>
      </c>
      <c r="I4390" s="57">
        <v>26481</v>
      </c>
      <c r="J4390" s="57">
        <v>26481</v>
      </c>
    </row>
    <row r="4391" spans="4:10" hidden="1" outlineLevel="1" x14ac:dyDescent="0.45">
      <c r="D4391" s="104" t="s">
        <v>152</v>
      </c>
      <c r="E4391" s="104" t="s">
        <v>140</v>
      </c>
      <c r="F4391" s="104" t="s">
        <v>141</v>
      </c>
      <c r="G4391" s="104" t="s">
        <v>476</v>
      </c>
      <c r="H4391" s="56">
        <v>2006</v>
      </c>
      <c r="I4391" s="59">
        <v>0</v>
      </c>
      <c r="J4391" s="59">
        <v>0</v>
      </c>
    </row>
    <row r="4392" spans="4:10" hidden="1" outlineLevel="1" x14ac:dyDescent="0.45">
      <c r="D4392" s="104" t="s">
        <v>152</v>
      </c>
      <c r="E4392" s="104" t="s">
        <v>140</v>
      </c>
      <c r="F4392" s="104" t="s">
        <v>141</v>
      </c>
      <c r="G4392" s="104" t="s">
        <v>476</v>
      </c>
      <c r="H4392" s="56">
        <v>2007</v>
      </c>
      <c r="I4392" s="59">
        <v>0</v>
      </c>
      <c r="J4392" s="59">
        <v>0</v>
      </c>
    </row>
    <row r="4393" spans="4:10" hidden="1" outlineLevel="1" x14ac:dyDescent="0.45">
      <c r="D4393" s="104" t="s">
        <v>152</v>
      </c>
      <c r="E4393" s="104" t="s">
        <v>140</v>
      </c>
      <c r="F4393" s="104" t="s">
        <v>141</v>
      </c>
      <c r="G4393" s="104" t="s">
        <v>477</v>
      </c>
      <c r="H4393" s="56">
        <v>2002</v>
      </c>
      <c r="I4393" s="59">
        <v>60</v>
      </c>
      <c r="J4393" s="59">
        <v>60</v>
      </c>
    </row>
    <row r="4394" spans="4:10" hidden="1" outlineLevel="1" x14ac:dyDescent="0.45">
      <c r="D4394" s="104" t="s">
        <v>152</v>
      </c>
      <c r="E4394" s="104" t="s">
        <v>140</v>
      </c>
      <c r="F4394" s="104" t="s">
        <v>141</v>
      </c>
      <c r="G4394" s="104" t="s">
        <v>477</v>
      </c>
      <c r="H4394" s="56">
        <v>2003</v>
      </c>
      <c r="I4394" s="57">
        <v>17066</v>
      </c>
      <c r="J4394" s="57">
        <v>17066</v>
      </c>
    </row>
    <row r="4395" spans="4:10" hidden="1" outlineLevel="1" x14ac:dyDescent="0.45">
      <c r="D4395" s="104" t="s">
        <v>152</v>
      </c>
      <c r="E4395" s="104" t="s">
        <v>140</v>
      </c>
      <c r="F4395" s="104" t="s">
        <v>141</v>
      </c>
      <c r="G4395" s="104" t="s">
        <v>477</v>
      </c>
      <c r="H4395" s="56">
        <v>2004</v>
      </c>
      <c r="I4395" s="57">
        <v>14094</v>
      </c>
      <c r="J4395" s="57">
        <v>14094</v>
      </c>
    </row>
    <row r="4396" spans="4:10" hidden="1" outlineLevel="1" x14ac:dyDescent="0.45">
      <c r="D4396" s="104" t="s">
        <v>152</v>
      </c>
      <c r="E4396" s="104" t="s">
        <v>140</v>
      </c>
      <c r="F4396" s="104" t="s">
        <v>141</v>
      </c>
      <c r="G4396" s="104" t="s">
        <v>477</v>
      </c>
      <c r="H4396" s="56">
        <v>2005</v>
      </c>
      <c r="I4396" s="57">
        <v>6979</v>
      </c>
      <c r="J4396" s="57">
        <v>6979</v>
      </c>
    </row>
    <row r="4397" spans="4:10" hidden="1" outlineLevel="1" x14ac:dyDescent="0.45">
      <c r="D4397" s="104" t="s">
        <v>152</v>
      </c>
      <c r="E4397" s="104" t="s">
        <v>140</v>
      </c>
      <c r="F4397" s="104" t="s">
        <v>141</v>
      </c>
      <c r="G4397" s="104" t="s">
        <v>477</v>
      </c>
      <c r="H4397" s="56">
        <v>2006</v>
      </c>
      <c r="I4397" s="59">
        <v>0</v>
      </c>
      <c r="J4397" s="59">
        <v>0</v>
      </c>
    </row>
    <row r="4398" spans="4:10" hidden="1" outlineLevel="1" x14ac:dyDescent="0.45">
      <c r="D4398" s="104" t="s">
        <v>152</v>
      </c>
      <c r="E4398" s="104" t="s">
        <v>140</v>
      </c>
      <c r="F4398" s="104" t="s">
        <v>141</v>
      </c>
      <c r="G4398" s="104" t="s">
        <v>477</v>
      </c>
      <c r="H4398" s="56">
        <v>2007</v>
      </c>
      <c r="I4398" s="59">
        <v>0</v>
      </c>
      <c r="J4398" s="59">
        <v>0</v>
      </c>
    </row>
    <row r="4399" spans="4:10" hidden="1" outlineLevel="1" x14ac:dyDescent="0.45">
      <c r="D4399" s="104" t="s">
        <v>153</v>
      </c>
      <c r="E4399" s="104" t="s">
        <v>146</v>
      </c>
      <c r="F4399" s="104" t="s">
        <v>147</v>
      </c>
      <c r="G4399" s="104" t="s">
        <v>475</v>
      </c>
      <c r="H4399" s="56">
        <v>2012</v>
      </c>
      <c r="I4399" s="59">
        <v>234</v>
      </c>
      <c r="J4399" s="59">
        <v>234</v>
      </c>
    </row>
    <row r="4400" spans="4:10" hidden="1" outlineLevel="1" x14ac:dyDescent="0.45">
      <c r="D4400" s="104" t="s">
        <v>153</v>
      </c>
      <c r="E4400" s="104" t="s">
        <v>146</v>
      </c>
      <c r="F4400" s="104" t="s">
        <v>147</v>
      </c>
      <c r="G4400" s="104" t="s">
        <v>475</v>
      </c>
      <c r="H4400" s="56">
        <v>2013</v>
      </c>
      <c r="I4400" s="59">
        <v>968</v>
      </c>
      <c r="J4400" s="59">
        <v>968</v>
      </c>
    </row>
    <row r="4401" spans="4:10" hidden="1" outlineLevel="1" x14ac:dyDescent="0.45">
      <c r="D4401" s="104" t="s">
        <v>153</v>
      </c>
      <c r="E4401" s="104" t="s">
        <v>146</v>
      </c>
      <c r="F4401" s="104" t="s">
        <v>147</v>
      </c>
      <c r="G4401" s="104" t="s">
        <v>475</v>
      </c>
      <c r="H4401" s="56">
        <v>2014</v>
      </c>
      <c r="I4401" s="57">
        <v>1072</v>
      </c>
      <c r="J4401" s="57">
        <v>1072</v>
      </c>
    </row>
    <row r="4402" spans="4:10" hidden="1" outlineLevel="1" x14ac:dyDescent="0.45">
      <c r="D4402" s="104" t="s">
        <v>153</v>
      </c>
      <c r="E4402" s="104" t="s">
        <v>146</v>
      </c>
      <c r="F4402" s="104" t="s">
        <v>147</v>
      </c>
      <c r="G4402" s="104" t="s">
        <v>475</v>
      </c>
      <c r="H4402" s="56">
        <v>2015</v>
      </c>
      <c r="I4402" s="59">
        <v>954</v>
      </c>
      <c r="J4402" s="59">
        <v>954</v>
      </c>
    </row>
    <row r="4403" spans="4:10" hidden="1" outlineLevel="1" x14ac:dyDescent="0.45">
      <c r="D4403" s="104" t="s">
        <v>153</v>
      </c>
      <c r="E4403" s="104" t="s">
        <v>146</v>
      </c>
      <c r="F4403" s="104" t="s">
        <v>147</v>
      </c>
      <c r="G4403" s="104" t="s">
        <v>475</v>
      </c>
      <c r="H4403" s="56">
        <v>2016</v>
      </c>
      <c r="I4403" s="59">
        <v>256</v>
      </c>
      <c r="J4403" s="59">
        <v>256</v>
      </c>
    </row>
    <row r="4404" spans="4:10" hidden="1" outlineLevel="1" x14ac:dyDescent="0.45">
      <c r="D4404" s="104" t="s">
        <v>153</v>
      </c>
      <c r="E4404" s="104" t="s">
        <v>146</v>
      </c>
      <c r="F4404" s="104" t="s">
        <v>147</v>
      </c>
      <c r="G4404" s="104" t="s">
        <v>476</v>
      </c>
      <c r="H4404" s="56">
        <v>2002</v>
      </c>
      <c r="I4404" s="59">
        <v>69</v>
      </c>
      <c r="J4404" s="59">
        <v>69</v>
      </c>
    </row>
    <row r="4405" spans="4:10" hidden="1" outlineLevel="1" x14ac:dyDescent="0.45">
      <c r="D4405" s="104" t="s">
        <v>153</v>
      </c>
      <c r="E4405" s="104" t="s">
        <v>146</v>
      </c>
      <c r="F4405" s="104" t="s">
        <v>147</v>
      </c>
      <c r="G4405" s="104" t="s">
        <v>476</v>
      </c>
      <c r="H4405" s="56">
        <v>2003</v>
      </c>
      <c r="I4405" s="57">
        <v>1082</v>
      </c>
      <c r="J4405" s="57">
        <v>1082</v>
      </c>
    </row>
    <row r="4406" spans="4:10" hidden="1" outlineLevel="1" x14ac:dyDescent="0.45">
      <c r="D4406" s="104" t="s">
        <v>153</v>
      </c>
      <c r="E4406" s="104" t="s">
        <v>146</v>
      </c>
      <c r="F4406" s="104" t="s">
        <v>147</v>
      </c>
      <c r="G4406" s="104" t="s">
        <v>476</v>
      </c>
      <c r="H4406" s="56">
        <v>2004</v>
      </c>
      <c r="I4406" s="59">
        <v>753</v>
      </c>
      <c r="J4406" s="59">
        <v>753</v>
      </c>
    </row>
    <row r="4407" spans="4:10" hidden="1" outlineLevel="1" x14ac:dyDescent="0.45">
      <c r="D4407" s="104" t="s">
        <v>153</v>
      </c>
      <c r="E4407" s="104" t="s">
        <v>146</v>
      </c>
      <c r="F4407" s="104" t="s">
        <v>147</v>
      </c>
      <c r="G4407" s="104" t="s">
        <v>476</v>
      </c>
      <c r="H4407" s="56">
        <v>2005</v>
      </c>
      <c r="I4407" s="59">
        <v>921</v>
      </c>
      <c r="J4407" s="59">
        <v>921</v>
      </c>
    </row>
    <row r="4408" spans="4:10" hidden="1" outlineLevel="1" x14ac:dyDescent="0.45">
      <c r="D4408" s="104" t="s">
        <v>153</v>
      </c>
      <c r="E4408" s="104" t="s">
        <v>146</v>
      </c>
      <c r="F4408" s="104" t="s">
        <v>147</v>
      </c>
      <c r="G4408" s="104" t="s">
        <v>476</v>
      </c>
      <c r="H4408" s="56">
        <v>2006</v>
      </c>
      <c r="I4408" s="57">
        <v>1034</v>
      </c>
      <c r="J4408" s="57">
        <v>1034</v>
      </c>
    </row>
    <row r="4409" spans="4:10" hidden="1" outlineLevel="1" x14ac:dyDescent="0.45">
      <c r="D4409" s="104" t="s">
        <v>153</v>
      </c>
      <c r="E4409" s="104" t="s">
        <v>146</v>
      </c>
      <c r="F4409" s="104" t="s">
        <v>147</v>
      </c>
      <c r="G4409" s="104" t="s">
        <v>476</v>
      </c>
      <c r="H4409" s="56">
        <v>2007</v>
      </c>
      <c r="I4409" s="59">
        <v>725</v>
      </c>
      <c r="J4409" s="59">
        <v>725</v>
      </c>
    </row>
    <row r="4410" spans="4:10" hidden="1" outlineLevel="1" x14ac:dyDescent="0.45">
      <c r="D4410" s="104" t="s">
        <v>153</v>
      </c>
      <c r="E4410" s="104" t="s">
        <v>146</v>
      </c>
      <c r="F4410" s="104" t="s">
        <v>147</v>
      </c>
      <c r="G4410" s="104" t="s">
        <v>476</v>
      </c>
      <c r="H4410" s="56">
        <v>2008</v>
      </c>
      <c r="I4410" s="59">
        <v>924</v>
      </c>
      <c r="J4410" s="59">
        <v>924</v>
      </c>
    </row>
    <row r="4411" spans="4:10" hidden="1" outlineLevel="1" x14ac:dyDescent="0.45">
      <c r="D4411" s="104" t="s">
        <v>153</v>
      </c>
      <c r="E4411" s="104" t="s">
        <v>146</v>
      </c>
      <c r="F4411" s="104" t="s">
        <v>147</v>
      </c>
      <c r="G4411" s="104" t="s">
        <v>476</v>
      </c>
      <c r="H4411" s="56">
        <v>2009</v>
      </c>
      <c r="I4411" s="59">
        <v>738</v>
      </c>
      <c r="J4411" s="59">
        <v>738</v>
      </c>
    </row>
    <row r="4412" spans="4:10" hidden="1" outlineLevel="1" x14ac:dyDescent="0.45">
      <c r="D4412" s="104" t="s">
        <v>153</v>
      </c>
      <c r="E4412" s="104" t="s">
        <v>146</v>
      </c>
      <c r="F4412" s="104" t="s">
        <v>147</v>
      </c>
      <c r="G4412" s="104" t="s">
        <v>476</v>
      </c>
      <c r="H4412" s="56">
        <v>2010</v>
      </c>
      <c r="I4412" s="59">
        <v>555</v>
      </c>
      <c r="J4412" s="59">
        <v>555</v>
      </c>
    </row>
    <row r="4413" spans="4:10" hidden="1" outlineLevel="1" x14ac:dyDescent="0.45">
      <c r="D4413" s="104" t="s">
        <v>153</v>
      </c>
      <c r="E4413" s="104" t="s">
        <v>146</v>
      </c>
      <c r="F4413" s="104" t="s">
        <v>147</v>
      </c>
      <c r="G4413" s="104" t="s">
        <v>476</v>
      </c>
      <c r="H4413" s="56">
        <v>2011</v>
      </c>
      <c r="I4413" s="59">
        <v>406</v>
      </c>
      <c r="J4413" s="59">
        <v>406</v>
      </c>
    </row>
    <row r="4414" spans="4:10" hidden="1" outlineLevel="1" x14ac:dyDescent="0.45">
      <c r="D4414" s="104" t="s">
        <v>153</v>
      </c>
      <c r="E4414" s="104" t="s">
        <v>146</v>
      </c>
      <c r="F4414" s="104" t="s">
        <v>147</v>
      </c>
      <c r="G4414" s="104" t="s">
        <v>476</v>
      </c>
      <c r="H4414" s="56">
        <v>2012</v>
      </c>
      <c r="I4414" s="59">
        <v>452</v>
      </c>
      <c r="J4414" s="59">
        <v>452</v>
      </c>
    </row>
    <row r="4415" spans="4:10" hidden="1" outlineLevel="1" x14ac:dyDescent="0.45">
      <c r="D4415" s="104" t="s">
        <v>153</v>
      </c>
      <c r="E4415" s="104" t="s">
        <v>146</v>
      </c>
      <c r="F4415" s="104" t="s">
        <v>147</v>
      </c>
      <c r="G4415" s="104" t="s">
        <v>476</v>
      </c>
      <c r="H4415" s="56">
        <v>2013</v>
      </c>
      <c r="I4415" s="59">
        <v>589</v>
      </c>
      <c r="J4415" s="59">
        <v>589</v>
      </c>
    </row>
    <row r="4416" spans="4:10" hidden="1" outlineLevel="1" x14ac:dyDescent="0.45">
      <c r="D4416" s="104" t="s">
        <v>153</v>
      </c>
      <c r="E4416" s="104" t="s">
        <v>146</v>
      </c>
      <c r="F4416" s="104" t="s">
        <v>147</v>
      </c>
      <c r="G4416" s="104" t="s">
        <v>476</v>
      </c>
      <c r="H4416" s="56">
        <v>2014</v>
      </c>
      <c r="I4416" s="59">
        <v>329</v>
      </c>
      <c r="J4416" s="59">
        <v>329</v>
      </c>
    </row>
    <row r="4417" spans="4:10" hidden="1" outlineLevel="1" x14ac:dyDescent="0.45">
      <c r="D4417" s="104" t="s">
        <v>153</v>
      </c>
      <c r="E4417" s="104" t="s">
        <v>146</v>
      </c>
      <c r="F4417" s="104" t="s">
        <v>147</v>
      </c>
      <c r="G4417" s="104" t="s">
        <v>476</v>
      </c>
      <c r="H4417" s="56">
        <v>2015</v>
      </c>
      <c r="I4417" s="59">
        <v>0</v>
      </c>
      <c r="J4417" s="59">
        <v>0</v>
      </c>
    </row>
    <row r="4418" spans="4:10" hidden="1" outlineLevel="1" x14ac:dyDescent="0.45">
      <c r="D4418" s="104" t="s">
        <v>153</v>
      </c>
      <c r="E4418" s="104" t="s">
        <v>146</v>
      </c>
      <c r="F4418" s="104" t="s">
        <v>147</v>
      </c>
      <c r="G4418" s="104" t="s">
        <v>477</v>
      </c>
      <c r="H4418" s="56">
        <v>2002</v>
      </c>
      <c r="I4418" s="59">
        <v>641</v>
      </c>
      <c r="J4418" s="59">
        <v>641</v>
      </c>
    </row>
    <row r="4419" spans="4:10" hidden="1" outlineLevel="1" x14ac:dyDescent="0.45">
      <c r="D4419" s="104" t="s">
        <v>153</v>
      </c>
      <c r="E4419" s="104" t="s">
        <v>146</v>
      </c>
      <c r="F4419" s="104" t="s">
        <v>147</v>
      </c>
      <c r="G4419" s="104" t="s">
        <v>477</v>
      </c>
      <c r="H4419" s="56">
        <v>2003</v>
      </c>
      <c r="I4419" s="57">
        <v>3459</v>
      </c>
      <c r="J4419" s="57">
        <v>3459</v>
      </c>
    </row>
    <row r="4420" spans="4:10" hidden="1" outlineLevel="1" x14ac:dyDescent="0.45">
      <c r="D4420" s="104" t="s">
        <v>153</v>
      </c>
      <c r="E4420" s="104" t="s">
        <v>146</v>
      </c>
      <c r="F4420" s="104" t="s">
        <v>147</v>
      </c>
      <c r="G4420" s="104" t="s">
        <v>477</v>
      </c>
      <c r="H4420" s="56">
        <v>2004</v>
      </c>
      <c r="I4420" s="57">
        <v>3574</v>
      </c>
      <c r="J4420" s="57">
        <v>3574</v>
      </c>
    </row>
    <row r="4421" spans="4:10" hidden="1" outlineLevel="1" x14ac:dyDescent="0.45">
      <c r="D4421" s="104" t="s">
        <v>153</v>
      </c>
      <c r="E4421" s="104" t="s">
        <v>146</v>
      </c>
      <c r="F4421" s="104" t="s">
        <v>147</v>
      </c>
      <c r="G4421" s="104" t="s">
        <v>477</v>
      </c>
      <c r="H4421" s="56">
        <v>2005</v>
      </c>
      <c r="I4421" s="57">
        <v>3705</v>
      </c>
      <c r="J4421" s="57">
        <v>3705</v>
      </c>
    </row>
    <row r="4422" spans="4:10" hidden="1" outlineLevel="1" x14ac:dyDescent="0.45">
      <c r="D4422" s="104" t="s">
        <v>153</v>
      </c>
      <c r="E4422" s="104" t="s">
        <v>146</v>
      </c>
      <c r="F4422" s="104" t="s">
        <v>147</v>
      </c>
      <c r="G4422" s="104" t="s">
        <v>477</v>
      </c>
      <c r="H4422" s="56">
        <v>2006</v>
      </c>
      <c r="I4422" s="57">
        <v>4866</v>
      </c>
      <c r="J4422" s="57">
        <v>4866</v>
      </c>
    </row>
    <row r="4423" spans="4:10" hidden="1" outlineLevel="1" x14ac:dyDescent="0.45">
      <c r="D4423" s="104" t="s">
        <v>153</v>
      </c>
      <c r="E4423" s="104" t="s">
        <v>146</v>
      </c>
      <c r="F4423" s="104" t="s">
        <v>147</v>
      </c>
      <c r="G4423" s="104" t="s">
        <v>477</v>
      </c>
      <c r="H4423" s="56">
        <v>2007</v>
      </c>
      <c r="I4423" s="57">
        <v>5563</v>
      </c>
      <c r="J4423" s="57">
        <v>5563</v>
      </c>
    </row>
    <row r="4424" spans="4:10" hidden="1" outlineLevel="1" x14ac:dyDescent="0.45">
      <c r="D4424" s="104" t="s">
        <v>153</v>
      </c>
      <c r="E4424" s="104" t="s">
        <v>146</v>
      </c>
      <c r="F4424" s="104" t="s">
        <v>147</v>
      </c>
      <c r="G4424" s="104" t="s">
        <v>477</v>
      </c>
      <c r="H4424" s="56">
        <v>2008</v>
      </c>
      <c r="I4424" s="57">
        <v>3942</v>
      </c>
      <c r="J4424" s="57">
        <v>3942</v>
      </c>
    </row>
    <row r="4425" spans="4:10" hidden="1" outlineLevel="1" x14ac:dyDescent="0.45">
      <c r="D4425" s="104" t="s">
        <v>153</v>
      </c>
      <c r="E4425" s="104" t="s">
        <v>146</v>
      </c>
      <c r="F4425" s="104" t="s">
        <v>147</v>
      </c>
      <c r="G4425" s="104" t="s">
        <v>477</v>
      </c>
      <c r="H4425" s="56">
        <v>2009</v>
      </c>
      <c r="I4425" s="57">
        <v>3277</v>
      </c>
      <c r="J4425" s="57">
        <v>3277</v>
      </c>
    </row>
    <row r="4426" spans="4:10" hidden="1" outlineLevel="1" x14ac:dyDescent="0.45">
      <c r="D4426" s="104" t="s">
        <v>153</v>
      </c>
      <c r="E4426" s="104" t="s">
        <v>146</v>
      </c>
      <c r="F4426" s="104" t="s">
        <v>147</v>
      </c>
      <c r="G4426" s="104" t="s">
        <v>477</v>
      </c>
      <c r="H4426" s="56">
        <v>2010</v>
      </c>
      <c r="I4426" s="57">
        <v>2659</v>
      </c>
      <c r="J4426" s="57">
        <v>2659</v>
      </c>
    </row>
    <row r="4427" spans="4:10" hidden="1" outlineLevel="1" x14ac:dyDescent="0.45">
      <c r="D4427" s="104" t="s">
        <v>153</v>
      </c>
      <c r="E4427" s="104" t="s">
        <v>146</v>
      </c>
      <c r="F4427" s="104" t="s">
        <v>147</v>
      </c>
      <c r="G4427" s="104" t="s">
        <v>477</v>
      </c>
      <c r="H4427" s="56">
        <v>2011</v>
      </c>
      <c r="I4427" s="57">
        <v>2804</v>
      </c>
      <c r="J4427" s="57">
        <v>2804</v>
      </c>
    </row>
    <row r="4428" spans="4:10" hidden="1" outlineLevel="1" x14ac:dyDescent="0.45">
      <c r="D4428" s="104" t="s">
        <v>153</v>
      </c>
      <c r="E4428" s="104" t="s">
        <v>146</v>
      </c>
      <c r="F4428" s="104" t="s">
        <v>147</v>
      </c>
      <c r="G4428" s="104" t="s">
        <v>477</v>
      </c>
      <c r="H4428" s="56">
        <v>2012</v>
      </c>
      <c r="I4428" s="57">
        <v>2035</v>
      </c>
      <c r="J4428" s="57">
        <v>2035</v>
      </c>
    </row>
    <row r="4429" spans="4:10" hidden="1" outlineLevel="1" x14ac:dyDescent="0.45">
      <c r="D4429" s="104" t="s">
        <v>153</v>
      </c>
      <c r="E4429" s="104" t="s">
        <v>146</v>
      </c>
      <c r="F4429" s="104" t="s">
        <v>147</v>
      </c>
      <c r="G4429" s="104" t="s">
        <v>477</v>
      </c>
      <c r="H4429" s="56">
        <v>2013</v>
      </c>
      <c r="I4429" s="57">
        <v>2298</v>
      </c>
      <c r="J4429" s="57">
        <v>2298</v>
      </c>
    </row>
    <row r="4430" spans="4:10" hidden="1" outlineLevel="1" x14ac:dyDescent="0.45">
      <c r="D4430" s="104" t="s">
        <v>153</v>
      </c>
      <c r="E4430" s="104" t="s">
        <v>146</v>
      </c>
      <c r="F4430" s="104" t="s">
        <v>147</v>
      </c>
      <c r="G4430" s="104" t="s">
        <v>477</v>
      </c>
      <c r="H4430" s="56">
        <v>2014</v>
      </c>
      <c r="I4430" s="57">
        <v>1838</v>
      </c>
      <c r="J4430" s="57">
        <v>1838</v>
      </c>
    </row>
    <row r="4431" spans="4:10" hidden="1" outlineLevel="1" x14ac:dyDescent="0.45">
      <c r="D4431" s="104" t="s">
        <v>153</v>
      </c>
      <c r="E4431" s="104" t="s">
        <v>146</v>
      </c>
      <c r="F4431" s="104" t="s">
        <v>147</v>
      </c>
      <c r="G4431" s="104" t="s">
        <v>477</v>
      </c>
      <c r="H4431" s="56">
        <v>2015</v>
      </c>
      <c r="I4431" s="57">
        <v>2126</v>
      </c>
      <c r="J4431" s="57">
        <v>2126</v>
      </c>
    </row>
    <row r="4432" spans="4:10" hidden="1" outlineLevel="1" x14ac:dyDescent="0.45">
      <c r="D4432" s="104" t="s">
        <v>153</v>
      </c>
      <c r="E4432" s="104" t="s">
        <v>146</v>
      </c>
      <c r="F4432" s="104" t="s">
        <v>147</v>
      </c>
      <c r="G4432" s="104" t="s">
        <v>477</v>
      </c>
      <c r="H4432" s="56">
        <v>2016</v>
      </c>
      <c r="I4432" s="59">
        <v>762</v>
      </c>
      <c r="J4432" s="59">
        <v>762</v>
      </c>
    </row>
    <row r="4433" spans="4:10" hidden="1" outlineLevel="1" x14ac:dyDescent="0.45">
      <c r="D4433" s="104" t="s">
        <v>154</v>
      </c>
      <c r="E4433" s="104" t="s">
        <v>146</v>
      </c>
      <c r="F4433" s="104" t="s">
        <v>148</v>
      </c>
      <c r="G4433" s="104" t="s">
        <v>476</v>
      </c>
      <c r="H4433" s="56">
        <v>2006</v>
      </c>
      <c r="I4433" s="59">
        <v>566</v>
      </c>
      <c r="J4433" s="59">
        <v>566</v>
      </c>
    </row>
    <row r="4434" spans="4:10" hidden="1" outlineLevel="1" x14ac:dyDescent="0.45">
      <c r="D4434" s="104" t="s">
        <v>154</v>
      </c>
      <c r="E4434" s="104" t="s">
        <v>146</v>
      </c>
      <c r="F4434" s="104" t="s">
        <v>148</v>
      </c>
      <c r="G4434" s="104" t="s">
        <v>476</v>
      </c>
      <c r="H4434" s="56">
        <v>2007</v>
      </c>
      <c r="I4434" s="57">
        <v>4226</v>
      </c>
      <c r="J4434" s="57">
        <v>4226</v>
      </c>
    </row>
    <row r="4435" spans="4:10" hidden="1" outlineLevel="1" x14ac:dyDescent="0.45">
      <c r="D4435" s="104" t="s">
        <v>154</v>
      </c>
      <c r="E4435" s="104" t="s">
        <v>146</v>
      </c>
      <c r="F4435" s="104" t="s">
        <v>148</v>
      </c>
      <c r="G4435" s="104" t="s">
        <v>476</v>
      </c>
      <c r="H4435" s="56">
        <v>2008</v>
      </c>
      <c r="I4435" s="57">
        <v>2792</v>
      </c>
      <c r="J4435" s="57">
        <v>2792</v>
      </c>
    </row>
    <row r="4436" spans="4:10" hidden="1" outlineLevel="1" x14ac:dyDescent="0.45">
      <c r="D4436" s="104" t="s">
        <v>154</v>
      </c>
      <c r="E4436" s="104" t="s">
        <v>146</v>
      </c>
      <c r="F4436" s="104" t="s">
        <v>148</v>
      </c>
      <c r="G4436" s="104" t="s">
        <v>476</v>
      </c>
      <c r="H4436" s="56">
        <v>2009</v>
      </c>
      <c r="I4436" s="57">
        <v>2161</v>
      </c>
      <c r="J4436" s="57">
        <v>2161</v>
      </c>
    </row>
    <row r="4437" spans="4:10" hidden="1" outlineLevel="1" x14ac:dyDescent="0.45">
      <c r="D4437" s="104" t="s">
        <v>154</v>
      </c>
      <c r="E4437" s="104" t="s">
        <v>146</v>
      </c>
      <c r="F4437" s="104" t="s">
        <v>148</v>
      </c>
      <c r="G4437" s="104" t="s">
        <v>476</v>
      </c>
      <c r="H4437" s="56">
        <v>2010</v>
      </c>
      <c r="I4437" s="57">
        <v>2622</v>
      </c>
      <c r="J4437" s="57">
        <v>2622</v>
      </c>
    </row>
    <row r="4438" spans="4:10" hidden="1" outlineLevel="1" x14ac:dyDescent="0.45">
      <c r="D4438" s="104" t="s">
        <v>154</v>
      </c>
      <c r="E4438" s="104" t="s">
        <v>146</v>
      </c>
      <c r="F4438" s="104" t="s">
        <v>148</v>
      </c>
      <c r="G4438" s="104" t="s">
        <v>476</v>
      </c>
      <c r="H4438" s="56">
        <v>2011</v>
      </c>
      <c r="I4438" s="57">
        <v>4216</v>
      </c>
      <c r="J4438" s="57">
        <v>4216</v>
      </c>
    </row>
    <row r="4439" spans="4:10" hidden="1" outlineLevel="1" x14ac:dyDescent="0.45">
      <c r="D4439" s="104" t="s">
        <v>154</v>
      </c>
      <c r="E4439" s="104" t="s">
        <v>146</v>
      </c>
      <c r="F4439" s="104" t="s">
        <v>148</v>
      </c>
      <c r="G4439" s="104" t="s">
        <v>476</v>
      </c>
      <c r="H4439" s="56">
        <v>2012</v>
      </c>
      <c r="I4439" s="57">
        <v>3015</v>
      </c>
      <c r="J4439" s="57">
        <v>3015</v>
      </c>
    </row>
    <row r="4440" spans="4:10" hidden="1" outlineLevel="1" x14ac:dyDescent="0.45">
      <c r="D4440" s="104" t="s">
        <v>154</v>
      </c>
      <c r="E4440" s="104" t="s">
        <v>146</v>
      </c>
      <c r="F4440" s="104" t="s">
        <v>148</v>
      </c>
      <c r="G4440" s="104" t="s">
        <v>476</v>
      </c>
      <c r="H4440" s="56">
        <v>2013</v>
      </c>
      <c r="I4440" s="57">
        <v>3420</v>
      </c>
      <c r="J4440" s="57">
        <v>3420</v>
      </c>
    </row>
    <row r="4441" spans="4:10" hidden="1" outlineLevel="1" x14ac:dyDescent="0.45">
      <c r="D4441" s="104" t="s">
        <v>154</v>
      </c>
      <c r="E4441" s="104" t="s">
        <v>146</v>
      </c>
      <c r="F4441" s="104" t="s">
        <v>148</v>
      </c>
      <c r="G4441" s="104" t="s">
        <v>476</v>
      </c>
      <c r="H4441" s="56">
        <v>2014</v>
      </c>
      <c r="I4441" s="57">
        <v>3742</v>
      </c>
      <c r="J4441" s="57">
        <v>3742</v>
      </c>
    </row>
    <row r="4442" spans="4:10" hidden="1" outlineLevel="1" x14ac:dyDescent="0.45">
      <c r="D4442" s="104" t="s">
        <v>154</v>
      </c>
      <c r="E4442" s="104" t="s">
        <v>146</v>
      </c>
      <c r="F4442" s="104" t="s">
        <v>148</v>
      </c>
      <c r="G4442" s="104" t="s">
        <v>476</v>
      </c>
      <c r="H4442" s="56">
        <v>2015</v>
      </c>
      <c r="I4442" s="57">
        <v>3342</v>
      </c>
      <c r="J4442" s="57">
        <v>3342</v>
      </c>
    </row>
    <row r="4443" spans="4:10" hidden="1" outlineLevel="1" x14ac:dyDescent="0.45">
      <c r="D4443" s="104" t="s">
        <v>154</v>
      </c>
      <c r="E4443" s="104" t="s">
        <v>146</v>
      </c>
      <c r="F4443" s="104" t="s">
        <v>148</v>
      </c>
      <c r="G4443" s="104" t="s">
        <v>476</v>
      </c>
      <c r="H4443" s="56">
        <v>2016</v>
      </c>
      <c r="I4443" s="59">
        <v>992</v>
      </c>
      <c r="J4443" s="59">
        <v>992</v>
      </c>
    </row>
    <row r="4444" spans="4:10" hidden="1" outlineLevel="1" x14ac:dyDescent="0.45">
      <c r="D4444" s="104" t="s">
        <v>154</v>
      </c>
      <c r="E4444" s="104" t="s">
        <v>146</v>
      </c>
      <c r="F4444" s="104" t="s">
        <v>148</v>
      </c>
      <c r="G4444" s="104" t="s">
        <v>477</v>
      </c>
      <c r="H4444" s="56">
        <v>2002</v>
      </c>
      <c r="I4444" s="59">
        <v>695</v>
      </c>
      <c r="J4444" s="59">
        <v>695</v>
      </c>
    </row>
    <row r="4445" spans="4:10" hidden="1" outlineLevel="1" x14ac:dyDescent="0.45">
      <c r="D4445" s="104" t="s">
        <v>154</v>
      </c>
      <c r="E4445" s="104" t="s">
        <v>146</v>
      </c>
      <c r="F4445" s="104" t="s">
        <v>148</v>
      </c>
      <c r="G4445" s="104" t="s">
        <v>477</v>
      </c>
      <c r="H4445" s="56">
        <v>2003</v>
      </c>
      <c r="I4445" s="57">
        <v>3411</v>
      </c>
      <c r="J4445" s="57">
        <v>3411</v>
      </c>
    </row>
    <row r="4446" spans="4:10" hidden="1" outlineLevel="1" x14ac:dyDescent="0.45">
      <c r="D4446" s="104" t="s">
        <v>154</v>
      </c>
      <c r="E4446" s="104" t="s">
        <v>146</v>
      </c>
      <c r="F4446" s="104" t="s">
        <v>148</v>
      </c>
      <c r="G4446" s="104" t="s">
        <v>477</v>
      </c>
      <c r="H4446" s="56">
        <v>2004</v>
      </c>
      <c r="I4446" s="57">
        <v>3696</v>
      </c>
      <c r="J4446" s="57">
        <v>3696</v>
      </c>
    </row>
    <row r="4447" spans="4:10" hidden="1" outlineLevel="1" x14ac:dyDescent="0.45">
      <c r="D4447" s="104" t="s">
        <v>154</v>
      </c>
      <c r="E4447" s="104" t="s">
        <v>146</v>
      </c>
      <c r="F4447" s="104" t="s">
        <v>148</v>
      </c>
      <c r="G4447" s="104" t="s">
        <v>477</v>
      </c>
      <c r="H4447" s="56">
        <v>2005</v>
      </c>
      <c r="I4447" s="57">
        <v>3299</v>
      </c>
      <c r="J4447" s="57">
        <v>3299</v>
      </c>
    </row>
    <row r="4448" spans="4:10" hidden="1" outlineLevel="1" x14ac:dyDescent="0.45">
      <c r="D4448" s="104" t="s">
        <v>154</v>
      </c>
      <c r="E4448" s="104" t="s">
        <v>146</v>
      </c>
      <c r="F4448" s="104" t="s">
        <v>148</v>
      </c>
      <c r="G4448" s="104" t="s">
        <v>477</v>
      </c>
      <c r="H4448" s="56">
        <v>2006</v>
      </c>
      <c r="I4448" s="57">
        <v>5356</v>
      </c>
      <c r="J4448" s="57">
        <v>5356</v>
      </c>
    </row>
    <row r="4449" spans="4:10" hidden="1" outlineLevel="1" x14ac:dyDescent="0.45">
      <c r="D4449" s="104" t="s">
        <v>154</v>
      </c>
      <c r="E4449" s="104" t="s">
        <v>146</v>
      </c>
      <c r="F4449" s="104" t="s">
        <v>148</v>
      </c>
      <c r="G4449" s="104" t="s">
        <v>477</v>
      </c>
      <c r="H4449" s="56">
        <v>2007</v>
      </c>
      <c r="I4449" s="57">
        <v>5412</v>
      </c>
      <c r="J4449" s="57">
        <v>5412</v>
      </c>
    </row>
    <row r="4450" spans="4:10" hidden="1" outlineLevel="1" x14ac:dyDescent="0.45">
      <c r="D4450" s="104" t="s">
        <v>154</v>
      </c>
      <c r="E4450" s="104" t="s">
        <v>146</v>
      </c>
      <c r="F4450" s="104" t="s">
        <v>148</v>
      </c>
      <c r="G4450" s="104" t="s">
        <v>477</v>
      </c>
      <c r="H4450" s="56">
        <v>2008</v>
      </c>
      <c r="I4450" s="57">
        <v>5373</v>
      </c>
      <c r="J4450" s="57">
        <v>5373</v>
      </c>
    </row>
    <row r="4451" spans="4:10" hidden="1" outlineLevel="1" x14ac:dyDescent="0.45">
      <c r="D4451" s="104" t="s">
        <v>154</v>
      </c>
      <c r="E4451" s="104" t="s">
        <v>146</v>
      </c>
      <c r="F4451" s="104" t="s">
        <v>148</v>
      </c>
      <c r="G4451" s="104" t="s">
        <v>477</v>
      </c>
      <c r="H4451" s="56">
        <v>2009</v>
      </c>
      <c r="I4451" s="57">
        <v>5164</v>
      </c>
      <c r="J4451" s="57">
        <v>5164</v>
      </c>
    </row>
    <row r="4452" spans="4:10" hidden="1" outlineLevel="1" x14ac:dyDescent="0.45">
      <c r="D4452" s="104" t="s">
        <v>154</v>
      </c>
      <c r="E4452" s="104" t="s">
        <v>146</v>
      </c>
      <c r="F4452" s="104" t="s">
        <v>148</v>
      </c>
      <c r="G4452" s="104" t="s">
        <v>477</v>
      </c>
      <c r="H4452" s="56">
        <v>2010</v>
      </c>
      <c r="I4452" s="57">
        <v>5441</v>
      </c>
      <c r="J4452" s="57">
        <v>5441</v>
      </c>
    </row>
    <row r="4453" spans="4:10" hidden="1" outlineLevel="1" x14ac:dyDescent="0.45">
      <c r="D4453" s="104" t="s">
        <v>154</v>
      </c>
      <c r="E4453" s="104" t="s">
        <v>146</v>
      </c>
      <c r="F4453" s="104" t="s">
        <v>148</v>
      </c>
      <c r="G4453" s="104" t="s">
        <v>477</v>
      </c>
      <c r="H4453" s="56">
        <v>2011</v>
      </c>
      <c r="I4453" s="57">
        <v>4266</v>
      </c>
      <c r="J4453" s="57">
        <v>4266</v>
      </c>
    </row>
    <row r="4454" spans="4:10" hidden="1" outlineLevel="1" x14ac:dyDescent="0.45">
      <c r="D4454" s="104" t="s">
        <v>154</v>
      </c>
      <c r="E4454" s="104" t="s">
        <v>146</v>
      </c>
      <c r="F4454" s="104" t="s">
        <v>148</v>
      </c>
      <c r="G4454" s="104" t="s">
        <v>477</v>
      </c>
      <c r="H4454" s="56">
        <v>2012</v>
      </c>
      <c r="I4454" s="57">
        <v>4984</v>
      </c>
      <c r="J4454" s="57">
        <v>4984</v>
      </c>
    </row>
    <row r="4455" spans="4:10" hidden="1" outlineLevel="1" x14ac:dyDescent="0.45">
      <c r="D4455" s="104" t="s">
        <v>154</v>
      </c>
      <c r="E4455" s="104" t="s">
        <v>146</v>
      </c>
      <c r="F4455" s="104" t="s">
        <v>148</v>
      </c>
      <c r="G4455" s="104" t="s">
        <v>477</v>
      </c>
      <c r="H4455" s="56">
        <v>2013</v>
      </c>
      <c r="I4455" s="57">
        <v>5281</v>
      </c>
      <c r="J4455" s="57">
        <v>5281</v>
      </c>
    </row>
    <row r="4456" spans="4:10" hidden="1" outlineLevel="1" x14ac:dyDescent="0.45">
      <c r="D4456" s="104" t="s">
        <v>154</v>
      </c>
      <c r="E4456" s="104" t="s">
        <v>146</v>
      </c>
      <c r="F4456" s="104" t="s">
        <v>148</v>
      </c>
      <c r="G4456" s="104" t="s">
        <v>477</v>
      </c>
      <c r="H4456" s="56">
        <v>2014</v>
      </c>
      <c r="I4456" s="57">
        <v>5303</v>
      </c>
      <c r="J4456" s="57">
        <v>5303</v>
      </c>
    </row>
    <row r="4457" spans="4:10" hidden="1" outlineLevel="1" x14ac:dyDescent="0.45">
      <c r="D4457" s="104" t="s">
        <v>154</v>
      </c>
      <c r="E4457" s="104" t="s">
        <v>146</v>
      </c>
      <c r="F4457" s="104" t="s">
        <v>148</v>
      </c>
      <c r="G4457" s="104" t="s">
        <v>477</v>
      </c>
      <c r="H4457" s="56">
        <v>2015</v>
      </c>
      <c r="I4457" s="57">
        <v>4406</v>
      </c>
      <c r="J4457" s="57">
        <v>4406</v>
      </c>
    </row>
    <row r="4458" spans="4:10" hidden="1" outlineLevel="1" x14ac:dyDescent="0.45">
      <c r="D4458" s="104" t="s">
        <v>154</v>
      </c>
      <c r="E4458" s="104" t="s">
        <v>146</v>
      </c>
      <c r="F4458" s="104" t="s">
        <v>148</v>
      </c>
      <c r="G4458" s="104" t="s">
        <v>477</v>
      </c>
      <c r="H4458" s="56">
        <v>2016</v>
      </c>
      <c r="I4458" s="57">
        <v>1394</v>
      </c>
      <c r="J4458" s="57">
        <v>1394</v>
      </c>
    </row>
    <row r="4459" spans="4:10" hidden="1" outlineLevel="1" x14ac:dyDescent="0.45">
      <c r="D4459" s="104" t="s">
        <v>154</v>
      </c>
      <c r="E4459" s="104" t="s">
        <v>146</v>
      </c>
      <c r="F4459" s="104" t="s">
        <v>149</v>
      </c>
      <c r="G4459" s="104" t="s">
        <v>478</v>
      </c>
      <c r="H4459" s="56">
        <v>2002</v>
      </c>
      <c r="I4459" s="59">
        <v>187</v>
      </c>
      <c r="J4459" s="59">
        <v>187</v>
      </c>
    </row>
    <row r="4460" spans="4:10" hidden="1" outlineLevel="1" x14ac:dyDescent="0.45">
      <c r="D4460" s="104" t="s">
        <v>154</v>
      </c>
      <c r="E4460" s="104" t="s">
        <v>146</v>
      </c>
      <c r="F4460" s="104" t="s">
        <v>149</v>
      </c>
      <c r="G4460" s="104" t="s">
        <v>478</v>
      </c>
      <c r="H4460" s="56">
        <v>2003</v>
      </c>
      <c r="I4460" s="57">
        <v>1310</v>
      </c>
      <c r="J4460" s="57">
        <v>1310</v>
      </c>
    </row>
    <row r="4461" spans="4:10" hidden="1" outlineLevel="1" x14ac:dyDescent="0.45">
      <c r="D4461" s="104" t="s">
        <v>154</v>
      </c>
      <c r="E4461" s="104" t="s">
        <v>146</v>
      </c>
      <c r="F4461" s="104" t="s">
        <v>149</v>
      </c>
      <c r="G4461" s="104" t="s">
        <v>478</v>
      </c>
      <c r="H4461" s="56">
        <v>2004</v>
      </c>
      <c r="I4461" s="57">
        <v>1096</v>
      </c>
      <c r="J4461" s="57">
        <v>1096</v>
      </c>
    </row>
    <row r="4462" spans="4:10" hidden="1" outlineLevel="1" x14ac:dyDescent="0.45">
      <c r="D4462" s="104" t="s">
        <v>154</v>
      </c>
      <c r="E4462" s="104" t="s">
        <v>146</v>
      </c>
      <c r="F4462" s="104" t="s">
        <v>149</v>
      </c>
      <c r="G4462" s="104" t="s">
        <v>478</v>
      </c>
      <c r="H4462" s="56">
        <v>2005</v>
      </c>
      <c r="I4462" s="57">
        <v>1358</v>
      </c>
      <c r="J4462" s="57">
        <v>1358</v>
      </c>
    </row>
    <row r="4463" spans="4:10" hidden="1" outlineLevel="1" x14ac:dyDescent="0.45">
      <c r="D4463" s="104" t="s">
        <v>154</v>
      </c>
      <c r="E4463" s="104" t="s">
        <v>146</v>
      </c>
      <c r="F4463" s="104" t="s">
        <v>149</v>
      </c>
      <c r="G4463" s="104" t="s">
        <v>478</v>
      </c>
      <c r="H4463" s="56">
        <v>2006</v>
      </c>
      <c r="I4463" s="57">
        <v>1549</v>
      </c>
      <c r="J4463" s="57">
        <v>1549</v>
      </c>
    </row>
    <row r="4464" spans="4:10" hidden="1" outlineLevel="1" x14ac:dyDescent="0.45">
      <c r="D4464" s="104" t="s">
        <v>154</v>
      </c>
      <c r="E4464" s="104" t="s">
        <v>146</v>
      </c>
      <c r="F4464" s="104" t="s">
        <v>149</v>
      </c>
      <c r="G4464" s="104" t="s">
        <v>478</v>
      </c>
      <c r="H4464" s="56">
        <v>2007</v>
      </c>
      <c r="I4464" s="57">
        <v>1537</v>
      </c>
      <c r="J4464" s="57">
        <v>1537</v>
      </c>
    </row>
    <row r="4465" spans="4:10" hidden="1" outlineLevel="1" x14ac:dyDescent="0.45">
      <c r="D4465" s="104" t="s">
        <v>154</v>
      </c>
      <c r="E4465" s="104" t="s">
        <v>146</v>
      </c>
      <c r="F4465" s="104" t="s">
        <v>149</v>
      </c>
      <c r="G4465" s="104" t="s">
        <v>478</v>
      </c>
      <c r="H4465" s="56">
        <v>2008</v>
      </c>
      <c r="I4465" s="57">
        <v>2504</v>
      </c>
      <c r="J4465" s="57">
        <v>2504</v>
      </c>
    </row>
    <row r="4466" spans="4:10" hidden="1" outlineLevel="1" x14ac:dyDescent="0.45">
      <c r="D4466" s="104" t="s">
        <v>154</v>
      </c>
      <c r="E4466" s="104" t="s">
        <v>146</v>
      </c>
      <c r="F4466" s="104" t="s">
        <v>149</v>
      </c>
      <c r="G4466" s="104" t="s">
        <v>478</v>
      </c>
      <c r="H4466" s="56">
        <v>2009</v>
      </c>
      <c r="I4466" s="59">
        <v>806</v>
      </c>
      <c r="J4466" s="59">
        <v>806</v>
      </c>
    </row>
    <row r="4467" spans="4:10" hidden="1" outlineLevel="1" x14ac:dyDescent="0.45">
      <c r="D4467" s="104" t="s">
        <v>154</v>
      </c>
      <c r="E4467" s="104" t="s">
        <v>146</v>
      </c>
      <c r="F4467" s="104" t="s">
        <v>149</v>
      </c>
      <c r="G4467" s="104" t="s">
        <v>478</v>
      </c>
      <c r="H4467" s="56">
        <v>2010</v>
      </c>
      <c r="I4467" s="59">
        <v>976</v>
      </c>
      <c r="J4467" s="59">
        <v>976</v>
      </c>
    </row>
    <row r="4468" spans="4:10" hidden="1" outlineLevel="1" x14ac:dyDescent="0.45">
      <c r="D4468" s="104" t="s">
        <v>154</v>
      </c>
      <c r="E4468" s="104" t="s">
        <v>146</v>
      </c>
      <c r="F4468" s="104" t="s">
        <v>149</v>
      </c>
      <c r="G4468" s="104" t="s">
        <v>478</v>
      </c>
      <c r="H4468" s="56">
        <v>2011</v>
      </c>
      <c r="I4468" s="59">
        <v>864</v>
      </c>
      <c r="J4468" s="59">
        <v>864</v>
      </c>
    </row>
    <row r="4469" spans="4:10" hidden="1" outlineLevel="1" x14ac:dyDescent="0.45">
      <c r="D4469" s="104" t="s">
        <v>154</v>
      </c>
      <c r="E4469" s="104" t="s">
        <v>146</v>
      </c>
      <c r="F4469" s="104" t="s">
        <v>149</v>
      </c>
      <c r="G4469" s="104" t="s">
        <v>478</v>
      </c>
      <c r="H4469" s="56">
        <v>2012</v>
      </c>
      <c r="I4469" s="57">
        <v>1310</v>
      </c>
      <c r="J4469" s="57">
        <v>1310</v>
      </c>
    </row>
    <row r="4470" spans="4:10" hidden="1" outlineLevel="1" x14ac:dyDescent="0.45">
      <c r="D4470" s="104" t="s">
        <v>154</v>
      </c>
      <c r="E4470" s="104" t="s">
        <v>146</v>
      </c>
      <c r="F4470" s="104" t="s">
        <v>149</v>
      </c>
      <c r="G4470" s="104" t="s">
        <v>478</v>
      </c>
      <c r="H4470" s="56">
        <v>2013</v>
      </c>
      <c r="I4470" s="57">
        <v>1679</v>
      </c>
      <c r="J4470" s="57">
        <v>1679</v>
      </c>
    </row>
    <row r="4471" spans="4:10" hidden="1" outlineLevel="1" x14ac:dyDescent="0.45">
      <c r="D4471" s="104" t="s">
        <v>154</v>
      </c>
      <c r="E4471" s="104" t="s">
        <v>146</v>
      </c>
      <c r="F4471" s="104" t="s">
        <v>149</v>
      </c>
      <c r="G4471" s="104" t="s">
        <v>478</v>
      </c>
      <c r="H4471" s="56">
        <v>2014</v>
      </c>
      <c r="I4471" s="57">
        <v>2128</v>
      </c>
      <c r="J4471" s="57">
        <v>2128</v>
      </c>
    </row>
    <row r="4472" spans="4:10" hidden="1" outlineLevel="1" x14ac:dyDescent="0.45">
      <c r="D4472" s="104" t="s">
        <v>154</v>
      </c>
      <c r="E4472" s="104" t="s">
        <v>146</v>
      </c>
      <c r="F4472" s="104" t="s">
        <v>149</v>
      </c>
      <c r="G4472" s="104" t="s">
        <v>478</v>
      </c>
      <c r="H4472" s="56">
        <v>2015</v>
      </c>
      <c r="I4472" s="57">
        <v>2767</v>
      </c>
      <c r="J4472" s="57">
        <v>2767</v>
      </c>
    </row>
    <row r="4473" spans="4:10" hidden="1" outlineLevel="1" x14ac:dyDescent="0.45">
      <c r="D4473" s="104" t="s">
        <v>154</v>
      </c>
      <c r="E4473" s="104" t="s">
        <v>146</v>
      </c>
      <c r="F4473" s="104" t="s">
        <v>149</v>
      </c>
      <c r="G4473" s="104" t="s">
        <v>478</v>
      </c>
      <c r="H4473" s="56">
        <v>2016</v>
      </c>
      <c r="I4473" s="59">
        <v>320</v>
      </c>
      <c r="J4473" s="59">
        <v>320</v>
      </c>
    </row>
    <row r="4474" spans="4:10" hidden="1" outlineLevel="1" x14ac:dyDescent="0.45">
      <c r="D4474" s="104" t="s">
        <v>155</v>
      </c>
      <c r="E4474" s="104" t="s">
        <v>140</v>
      </c>
      <c r="F4474" s="104" t="s">
        <v>143</v>
      </c>
      <c r="G4474" s="104" t="s">
        <v>476</v>
      </c>
      <c r="H4474" s="56">
        <v>1998</v>
      </c>
      <c r="I4474" s="57">
        <v>1366</v>
      </c>
      <c r="J4474" s="57">
        <v>1366</v>
      </c>
    </row>
    <row r="4475" spans="4:10" hidden="1" outlineLevel="1" x14ac:dyDescent="0.45">
      <c r="D4475" s="104" t="s">
        <v>155</v>
      </c>
      <c r="E4475" s="104" t="s">
        <v>140</v>
      </c>
      <c r="F4475" s="104" t="s">
        <v>143</v>
      </c>
      <c r="G4475" s="104" t="s">
        <v>476</v>
      </c>
      <c r="H4475" s="56">
        <v>1999</v>
      </c>
      <c r="I4475" s="57">
        <v>5985</v>
      </c>
      <c r="J4475" s="57">
        <v>5985</v>
      </c>
    </row>
    <row r="4476" spans="4:10" hidden="1" outlineLevel="1" x14ac:dyDescent="0.45">
      <c r="D4476" s="104" t="s">
        <v>155</v>
      </c>
      <c r="E4476" s="104" t="s">
        <v>140</v>
      </c>
      <c r="F4476" s="104" t="s">
        <v>143</v>
      </c>
      <c r="G4476" s="104" t="s">
        <v>477</v>
      </c>
      <c r="H4476" s="56">
        <v>1991</v>
      </c>
      <c r="I4476" s="57">
        <v>5562</v>
      </c>
      <c r="J4476" s="57">
        <v>5562</v>
      </c>
    </row>
    <row r="4477" spans="4:10" hidden="1" outlineLevel="1" x14ac:dyDescent="0.45">
      <c r="D4477" s="104" t="s">
        <v>155</v>
      </c>
      <c r="E4477" s="104" t="s">
        <v>140</v>
      </c>
      <c r="F4477" s="104" t="s">
        <v>143</v>
      </c>
      <c r="G4477" s="104" t="s">
        <v>477</v>
      </c>
      <c r="H4477" s="56">
        <v>1992</v>
      </c>
      <c r="I4477" s="57">
        <v>7518</v>
      </c>
      <c r="J4477" s="57">
        <v>7518</v>
      </c>
    </row>
    <row r="4478" spans="4:10" hidden="1" outlineLevel="1" x14ac:dyDescent="0.45">
      <c r="D4478" s="104" t="s">
        <v>155</v>
      </c>
      <c r="E4478" s="104" t="s">
        <v>140</v>
      </c>
      <c r="F4478" s="104" t="s">
        <v>143</v>
      </c>
      <c r="G4478" s="104" t="s">
        <v>477</v>
      </c>
      <c r="H4478" s="56">
        <v>1993</v>
      </c>
      <c r="I4478" s="57">
        <v>9910</v>
      </c>
      <c r="J4478" s="57">
        <v>9910</v>
      </c>
    </row>
    <row r="4479" spans="4:10" hidden="1" outlineLevel="1" x14ac:dyDescent="0.45">
      <c r="D4479" s="104" t="s">
        <v>155</v>
      </c>
      <c r="E4479" s="104" t="s">
        <v>140</v>
      </c>
      <c r="F4479" s="104" t="s">
        <v>143</v>
      </c>
      <c r="G4479" s="104" t="s">
        <v>477</v>
      </c>
      <c r="H4479" s="56">
        <v>1994</v>
      </c>
      <c r="I4479" s="57">
        <v>4902</v>
      </c>
      <c r="J4479" s="57">
        <v>4902</v>
      </c>
    </row>
    <row r="4480" spans="4:10" hidden="1" outlineLevel="1" x14ac:dyDescent="0.45">
      <c r="D4480" s="104" t="s">
        <v>155</v>
      </c>
      <c r="E4480" s="104" t="s">
        <v>140</v>
      </c>
      <c r="F4480" s="104" t="s">
        <v>143</v>
      </c>
      <c r="G4480" s="104" t="s">
        <v>477</v>
      </c>
      <c r="H4480" s="56">
        <v>1995</v>
      </c>
      <c r="I4480" s="57">
        <v>5701</v>
      </c>
      <c r="J4480" s="57">
        <v>5701</v>
      </c>
    </row>
    <row r="4481" spans="4:10" hidden="1" outlineLevel="1" x14ac:dyDescent="0.45">
      <c r="D4481" s="104" t="s">
        <v>155</v>
      </c>
      <c r="E4481" s="104" t="s">
        <v>140</v>
      </c>
      <c r="F4481" s="104" t="s">
        <v>143</v>
      </c>
      <c r="G4481" s="104" t="s">
        <v>477</v>
      </c>
      <c r="H4481" s="56">
        <v>1996</v>
      </c>
      <c r="I4481" s="57">
        <v>6274</v>
      </c>
      <c r="J4481" s="57">
        <v>6274</v>
      </c>
    </row>
    <row r="4482" spans="4:10" hidden="1" outlineLevel="1" x14ac:dyDescent="0.45">
      <c r="D4482" s="104" t="s">
        <v>155</v>
      </c>
      <c r="E4482" s="104" t="s">
        <v>140</v>
      </c>
      <c r="F4482" s="104" t="s">
        <v>143</v>
      </c>
      <c r="G4482" s="104" t="s">
        <v>477</v>
      </c>
      <c r="H4482" s="56">
        <v>1997</v>
      </c>
      <c r="I4482" s="57">
        <v>3030</v>
      </c>
      <c r="J4482" s="57">
        <v>3030</v>
      </c>
    </row>
    <row r="4483" spans="4:10" hidden="1" outlineLevel="1" x14ac:dyDescent="0.45">
      <c r="D4483" s="104" t="s">
        <v>155</v>
      </c>
      <c r="E4483" s="104" t="s">
        <v>140</v>
      </c>
      <c r="F4483" s="104" t="s">
        <v>143</v>
      </c>
      <c r="G4483" s="104" t="s">
        <v>477</v>
      </c>
      <c r="H4483" s="56">
        <v>1998</v>
      </c>
      <c r="I4483" s="59">
        <v>361</v>
      </c>
      <c r="J4483" s="59">
        <v>361</v>
      </c>
    </row>
    <row r="4484" spans="4:10" hidden="1" outlineLevel="1" x14ac:dyDescent="0.45">
      <c r="D4484" s="104" t="s">
        <v>155</v>
      </c>
      <c r="E4484" s="104" t="s">
        <v>146</v>
      </c>
      <c r="F4484" s="104" t="s">
        <v>147</v>
      </c>
      <c r="G4484" s="104" t="s">
        <v>474</v>
      </c>
      <c r="H4484" s="56">
        <v>1992</v>
      </c>
      <c r="I4484" s="57">
        <v>16452</v>
      </c>
      <c r="J4484" s="57">
        <v>16452</v>
      </c>
    </row>
    <row r="4485" spans="4:10" hidden="1" outlineLevel="1" x14ac:dyDescent="0.45">
      <c r="D4485" s="104" t="s">
        <v>155</v>
      </c>
      <c r="E4485" s="104" t="s">
        <v>146</v>
      </c>
      <c r="F4485" s="104" t="s">
        <v>147</v>
      </c>
      <c r="G4485" s="104" t="s">
        <v>474</v>
      </c>
      <c r="H4485" s="56">
        <v>1993</v>
      </c>
      <c r="I4485" s="57">
        <v>18238</v>
      </c>
      <c r="J4485" s="57">
        <v>18238</v>
      </c>
    </row>
    <row r="4486" spans="4:10" hidden="1" outlineLevel="1" x14ac:dyDescent="0.45">
      <c r="D4486" s="104" t="s">
        <v>155</v>
      </c>
      <c r="E4486" s="104" t="s">
        <v>146</v>
      </c>
      <c r="F4486" s="104" t="s">
        <v>147</v>
      </c>
      <c r="G4486" s="104" t="s">
        <v>474</v>
      </c>
      <c r="H4486" s="56">
        <v>1994</v>
      </c>
      <c r="I4486" s="57">
        <v>18143</v>
      </c>
      <c r="J4486" s="57">
        <v>18143</v>
      </c>
    </row>
    <row r="4487" spans="4:10" hidden="1" outlineLevel="1" x14ac:dyDescent="0.45">
      <c r="D4487" s="104" t="s">
        <v>155</v>
      </c>
      <c r="E4487" s="104" t="s">
        <v>146</v>
      </c>
      <c r="F4487" s="104" t="s">
        <v>147</v>
      </c>
      <c r="G4487" s="104" t="s">
        <v>474</v>
      </c>
      <c r="H4487" s="56">
        <v>1995</v>
      </c>
      <c r="I4487" s="57">
        <v>18545</v>
      </c>
      <c r="J4487" s="57">
        <v>18545</v>
      </c>
    </row>
    <row r="4488" spans="4:10" hidden="1" outlineLevel="1" x14ac:dyDescent="0.45">
      <c r="D4488" s="104" t="s">
        <v>155</v>
      </c>
      <c r="E4488" s="104" t="s">
        <v>146</v>
      </c>
      <c r="F4488" s="104" t="s">
        <v>147</v>
      </c>
      <c r="G4488" s="104" t="s">
        <v>474</v>
      </c>
      <c r="H4488" s="56">
        <v>1996</v>
      </c>
      <c r="I4488" s="57">
        <v>14961</v>
      </c>
      <c r="J4488" s="57">
        <v>14961</v>
      </c>
    </row>
    <row r="4489" spans="4:10" hidden="1" outlineLevel="1" x14ac:dyDescent="0.45">
      <c r="D4489" s="104" t="s">
        <v>155</v>
      </c>
      <c r="E4489" s="104" t="s">
        <v>146</v>
      </c>
      <c r="F4489" s="104" t="s">
        <v>147</v>
      </c>
      <c r="G4489" s="104" t="s">
        <v>474</v>
      </c>
      <c r="H4489" s="56">
        <v>1997</v>
      </c>
      <c r="I4489" s="57">
        <v>18080</v>
      </c>
      <c r="J4489" s="57">
        <v>18080</v>
      </c>
    </row>
    <row r="4490" spans="4:10" hidden="1" outlineLevel="1" x14ac:dyDescent="0.45">
      <c r="D4490" s="104" t="s">
        <v>155</v>
      </c>
      <c r="E4490" s="104" t="s">
        <v>146</v>
      </c>
      <c r="F4490" s="104" t="s">
        <v>147</v>
      </c>
      <c r="G4490" s="104" t="s">
        <v>474</v>
      </c>
      <c r="H4490" s="56">
        <v>1998</v>
      </c>
      <c r="I4490" s="57">
        <v>7304</v>
      </c>
      <c r="J4490" s="57">
        <v>7304</v>
      </c>
    </row>
    <row r="4491" spans="4:10" hidden="1" outlineLevel="1" x14ac:dyDescent="0.45">
      <c r="D4491" s="104" t="s">
        <v>155</v>
      </c>
      <c r="E4491" s="104" t="s">
        <v>146</v>
      </c>
      <c r="F4491" s="104" t="s">
        <v>147</v>
      </c>
      <c r="G4491" s="104" t="s">
        <v>474</v>
      </c>
      <c r="H4491" s="56">
        <v>1999</v>
      </c>
      <c r="I4491" s="57">
        <v>4640</v>
      </c>
      <c r="J4491" s="57">
        <v>4640</v>
      </c>
    </row>
    <row r="4492" spans="4:10" hidden="1" outlineLevel="1" x14ac:dyDescent="0.45">
      <c r="D4492" s="104" t="s">
        <v>155</v>
      </c>
      <c r="E4492" s="104" t="s">
        <v>146</v>
      </c>
      <c r="F4492" s="104" t="s">
        <v>147</v>
      </c>
      <c r="G4492" s="104" t="s">
        <v>475</v>
      </c>
      <c r="H4492" s="56">
        <v>1991</v>
      </c>
      <c r="I4492" s="57">
        <v>5563</v>
      </c>
      <c r="J4492" s="57">
        <v>5563</v>
      </c>
    </row>
    <row r="4493" spans="4:10" hidden="1" outlineLevel="1" x14ac:dyDescent="0.45">
      <c r="D4493" s="104" t="s">
        <v>155</v>
      </c>
      <c r="E4493" s="104" t="s">
        <v>146</v>
      </c>
      <c r="F4493" s="104" t="s">
        <v>147</v>
      </c>
      <c r="G4493" s="104" t="s">
        <v>475</v>
      </c>
      <c r="H4493" s="56">
        <v>1992</v>
      </c>
      <c r="I4493" s="57">
        <v>9391</v>
      </c>
      <c r="J4493" s="57">
        <v>9391</v>
      </c>
    </row>
    <row r="4494" spans="4:10" hidden="1" outlineLevel="1" x14ac:dyDescent="0.45">
      <c r="D4494" s="104" t="s">
        <v>155</v>
      </c>
      <c r="E4494" s="104" t="s">
        <v>146</v>
      </c>
      <c r="F4494" s="104" t="s">
        <v>147</v>
      </c>
      <c r="G4494" s="104" t="s">
        <v>475</v>
      </c>
      <c r="H4494" s="56">
        <v>1993</v>
      </c>
      <c r="I4494" s="57">
        <v>10071</v>
      </c>
      <c r="J4494" s="57">
        <v>10071</v>
      </c>
    </row>
    <row r="4495" spans="4:10" hidden="1" outlineLevel="1" x14ac:dyDescent="0.45">
      <c r="D4495" s="104" t="s">
        <v>155</v>
      </c>
      <c r="E4495" s="104" t="s">
        <v>146</v>
      </c>
      <c r="F4495" s="104" t="s">
        <v>147</v>
      </c>
      <c r="G4495" s="104" t="s">
        <v>475</v>
      </c>
      <c r="H4495" s="56">
        <v>1994</v>
      </c>
      <c r="I4495" s="57">
        <v>9218</v>
      </c>
      <c r="J4495" s="57">
        <v>9218</v>
      </c>
    </row>
    <row r="4496" spans="4:10" hidden="1" outlineLevel="1" x14ac:dyDescent="0.45">
      <c r="D4496" s="104" t="s">
        <v>155</v>
      </c>
      <c r="E4496" s="104" t="s">
        <v>146</v>
      </c>
      <c r="F4496" s="104" t="s">
        <v>147</v>
      </c>
      <c r="G4496" s="104" t="s">
        <v>475</v>
      </c>
      <c r="H4496" s="56">
        <v>1995</v>
      </c>
      <c r="I4496" s="57">
        <v>11457</v>
      </c>
      <c r="J4496" s="57">
        <v>11457</v>
      </c>
    </row>
    <row r="4497" spans="4:10" hidden="1" outlineLevel="1" x14ac:dyDescent="0.45">
      <c r="D4497" s="104" t="s">
        <v>155</v>
      </c>
      <c r="E4497" s="104" t="s">
        <v>146</v>
      </c>
      <c r="F4497" s="104" t="s">
        <v>147</v>
      </c>
      <c r="G4497" s="104" t="s">
        <v>475</v>
      </c>
      <c r="H4497" s="56">
        <v>1996</v>
      </c>
      <c r="I4497" s="57">
        <v>10615</v>
      </c>
      <c r="J4497" s="57">
        <v>10615</v>
      </c>
    </row>
    <row r="4498" spans="4:10" hidden="1" outlineLevel="1" x14ac:dyDescent="0.45">
      <c r="D4498" s="104" t="s">
        <v>155</v>
      </c>
      <c r="E4498" s="104" t="s">
        <v>146</v>
      </c>
      <c r="F4498" s="104" t="s">
        <v>147</v>
      </c>
      <c r="G4498" s="104" t="s">
        <v>475</v>
      </c>
      <c r="H4498" s="56">
        <v>1997</v>
      </c>
      <c r="I4498" s="57">
        <v>9413</v>
      </c>
      <c r="J4498" s="57">
        <v>9413</v>
      </c>
    </row>
    <row r="4499" spans="4:10" hidden="1" outlineLevel="1" x14ac:dyDescent="0.45">
      <c r="D4499" s="104" t="s">
        <v>155</v>
      </c>
      <c r="E4499" s="104" t="s">
        <v>146</v>
      </c>
      <c r="F4499" s="104" t="s">
        <v>147</v>
      </c>
      <c r="G4499" s="104" t="s">
        <v>475</v>
      </c>
      <c r="H4499" s="56">
        <v>1998</v>
      </c>
      <c r="I4499" s="57">
        <v>6329</v>
      </c>
      <c r="J4499" s="57">
        <v>6329</v>
      </c>
    </row>
    <row r="4500" spans="4:10" hidden="1" outlineLevel="1" x14ac:dyDescent="0.45">
      <c r="D4500" s="104" t="s">
        <v>155</v>
      </c>
      <c r="E4500" s="104" t="s">
        <v>146</v>
      </c>
      <c r="F4500" s="104" t="s">
        <v>147</v>
      </c>
      <c r="G4500" s="104" t="s">
        <v>475</v>
      </c>
      <c r="H4500" s="56">
        <v>1999</v>
      </c>
      <c r="I4500" s="59">
        <v>876</v>
      </c>
      <c r="J4500" s="59">
        <v>876</v>
      </c>
    </row>
    <row r="4501" spans="4:10" hidden="1" outlineLevel="1" x14ac:dyDescent="0.45">
      <c r="D4501" s="104" t="s">
        <v>155</v>
      </c>
      <c r="E4501" s="104" t="s">
        <v>146</v>
      </c>
      <c r="F4501" s="104" t="s">
        <v>147</v>
      </c>
      <c r="G4501" s="104" t="s">
        <v>476</v>
      </c>
      <c r="H4501" s="56">
        <v>1991</v>
      </c>
      <c r="I4501" s="57">
        <v>3410</v>
      </c>
      <c r="J4501" s="57">
        <v>3410</v>
      </c>
    </row>
    <row r="4502" spans="4:10" hidden="1" outlineLevel="1" x14ac:dyDescent="0.45">
      <c r="D4502" s="104" t="s">
        <v>155</v>
      </c>
      <c r="E4502" s="104" t="s">
        <v>146</v>
      </c>
      <c r="F4502" s="104" t="s">
        <v>147</v>
      </c>
      <c r="G4502" s="104" t="s">
        <v>476</v>
      </c>
      <c r="H4502" s="56">
        <v>1992</v>
      </c>
      <c r="I4502" s="57">
        <v>4678</v>
      </c>
      <c r="J4502" s="57">
        <v>4678</v>
      </c>
    </row>
    <row r="4503" spans="4:10" hidden="1" outlineLevel="1" x14ac:dyDescent="0.45">
      <c r="D4503" s="104" t="s">
        <v>155</v>
      </c>
      <c r="E4503" s="104" t="s">
        <v>146</v>
      </c>
      <c r="F4503" s="104" t="s">
        <v>147</v>
      </c>
      <c r="G4503" s="104" t="s">
        <v>476</v>
      </c>
      <c r="H4503" s="56">
        <v>1993</v>
      </c>
      <c r="I4503" s="57">
        <v>3781</v>
      </c>
      <c r="J4503" s="57">
        <v>3781</v>
      </c>
    </row>
    <row r="4504" spans="4:10" hidden="1" outlineLevel="1" x14ac:dyDescent="0.45">
      <c r="D4504" s="104" t="s">
        <v>155</v>
      </c>
      <c r="E4504" s="104" t="s">
        <v>146</v>
      </c>
      <c r="F4504" s="104" t="s">
        <v>147</v>
      </c>
      <c r="G4504" s="104" t="s">
        <v>476</v>
      </c>
      <c r="H4504" s="56">
        <v>1994</v>
      </c>
      <c r="I4504" s="57">
        <v>5064</v>
      </c>
      <c r="J4504" s="57">
        <v>5064</v>
      </c>
    </row>
    <row r="4505" spans="4:10" hidden="1" outlineLevel="1" x14ac:dyDescent="0.45">
      <c r="D4505" s="104" t="s">
        <v>155</v>
      </c>
      <c r="E4505" s="104" t="s">
        <v>146</v>
      </c>
      <c r="F4505" s="104" t="s">
        <v>147</v>
      </c>
      <c r="G4505" s="104" t="s">
        <v>476</v>
      </c>
      <c r="H4505" s="56">
        <v>1995</v>
      </c>
      <c r="I4505" s="57">
        <v>5056</v>
      </c>
      <c r="J4505" s="57">
        <v>5056</v>
      </c>
    </row>
    <row r="4506" spans="4:10" hidden="1" outlineLevel="1" x14ac:dyDescent="0.45">
      <c r="D4506" s="104" t="s">
        <v>155</v>
      </c>
      <c r="E4506" s="104" t="s">
        <v>146</v>
      </c>
      <c r="F4506" s="104" t="s">
        <v>147</v>
      </c>
      <c r="G4506" s="104" t="s">
        <v>476</v>
      </c>
      <c r="H4506" s="56">
        <v>1996</v>
      </c>
      <c r="I4506" s="57">
        <v>5250</v>
      </c>
      <c r="J4506" s="57">
        <v>5250</v>
      </c>
    </row>
    <row r="4507" spans="4:10" hidden="1" outlineLevel="1" x14ac:dyDescent="0.45">
      <c r="D4507" s="104" t="s">
        <v>155</v>
      </c>
      <c r="E4507" s="104" t="s">
        <v>146</v>
      </c>
      <c r="F4507" s="104" t="s">
        <v>147</v>
      </c>
      <c r="G4507" s="104" t="s">
        <v>476</v>
      </c>
      <c r="H4507" s="56">
        <v>1997</v>
      </c>
      <c r="I4507" s="57">
        <v>3820</v>
      </c>
      <c r="J4507" s="57">
        <v>3820</v>
      </c>
    </row>
    <row r="4508" spans="4:10" hidden="1" outlineLevel="1" x14ac:dyDescent="0.45">
      <c r="D4508" s="104" t="s">
        <v>155</v>
      </c>
      <c r="E4508" s="104" t="s">
        <v>146</v>
      </c>
      <c r="F4508" s="104" t="s">
        <v>147</v>
      </c>
      <c r="G4508" s="104" t="s">
        <v>476</v>
      </c>
      <c r="H4508" s="56">
        <v>1998</v>
      </c>
      <c r="I4508" s="57">
        <v>2649</v>
      </c>
      <c r="J4508" s="57">
        <v>2649</v>
      </c>
    </row>
    <row r="4509" spans="4:10" hidden="1" outlineLevel="1" x14ac:dyDescent="0.45">
      <c r="D4509" s="104" t="s">
        <v>155</v>
      </c>
      <c r="E4509" s="104" t="s">
        <v>146</v>
      </c>
      <c r="F4509" s="104" t="s">
        <v>147</v>
      </c>
      <c r="G4509" s="104" t="s">
        <v>476</v>
      </c>
      <c r="H4509" s="56">
        <v>1999</v>
      </c>
      <c r="I4509" s="57">
        <v>1958</v>
      </c>
      <c r="J4509" s="57">
        <v>1958</v>
      </c>
    </row>
    <row r="4510" spans="4:10" hidden="1" outlineLevel="1" x14ac:dyDescent="0.45">
      <c r="D4510" s="104" t="s">
        <v>155</v>
      </c>
      <c r="E4510" s="104" t="s">
        <v>146</v>
      </c>
      <c r="F4510" s="104" t="s">
        <v>147</v>
      </c>
      <c r="G4510" s="104" t="s">
        <v>477</v>
      </c>
      <c r="H4510" s="56">
        <v>1991</v>
      </c>
      <c r="I4510" s="57">
        <v>1778</v>
      </c>
      <c r="J4510" s="57">
        <v>1778</v>
      </c>
    </row>
    <row r="4511" spans="4:10" hidden="1" outlineLevel="1" x14ac:dyDescent="0.45">
      <c r="D4511" s="104" t="s">
        <v>155</v>
      </c>
      <c r="E4511" s="104" t="s">
        <v>146</v>
      </c>
      <c r="F4511" s="104" t="s">
        <v>147</v>
      </c>
      <c r="G4511" s="104" t="s">
        <v>477</v>
      </c>
      <c r="H4511" s="56">
        <v>1992</v>
      </c>
      <c r="I4511" s="57">
        <v>1698</v>
      </c>
      <c r="J4511" s="57">
        <v>1698</v>
      </c>
    </row>
    <row r="4512" spans="4:10" hidden="1" outlineLevel="1" x14ac:dyDescent="0.45">
      <c r="D4512" s="104" t="s">
        <v>155</v>
      </c>
      <c r="E4512" s="104" t="s">
        <v>146</v>
      </c>
      <c r="F4512" s="104" t="s">
        <v>147</v>
      </c>
      <c r="G4512" s="104" t="s">
        <v>477</v>
      </c>
      <c r="H4512" s="56">
        <v>1993</v>
      </c>
      <c r="I4512" s="57">
        <v>1165</v>
      </c>
      <c r="J4512" s="57">
        <v>1165</v>
      </c>
    </row>
    <row r="4513" spans="4:10" hidden="1" outlineLevel="1" x14ac:dyDescent="0.45">
      <c r="D4513" s="104" t="s">
        <v>155</v>
      </c>
      <c r="E4513" s="104" t="s">
        <v>146</v>
      </c>
      <c r="F4513" s="104" t="s">
        <v>147</v>
      </c>
      <c r="G4513" s="104" t="s">
        <v>477</v>
      </c>
      <c r="H4513" s="56">
        <v>1994</v>
      </c>
      <c r="I4513" s="57">
        <v>1856</v>
      </c>
      <c r="J4513" s="57">
        <v>1856</v>
      </c>
    </row>
    <row r="4514" spans="4:10" hidden="1" outlineLevel="1" x14ac:dyDescent="0.45">
      <c r="D4514" s="104" t="s">
        <v>155</v>
      </c>
      <c r="E4514" s="104" t="s">
        <v>146</v>
      </c>
      <c r="F4514" s="104" t="s">
        <v>147</v>
      </c>
      <c r="G4514" s="104" t="s">
        <v>477</v>
      </c>
      <c r="H4514" s="56">
        <v>1995</v>
      </c>
      <c r="I4514" s="57">
        <v>1694</v>
      </c>
      <c r="J4514" s="57">
        <v>1694</v>
      </c>
    </row>
    <row r="4515" spans="4:10" hidden="1" outlineLevel="1" x14ac:dyDescent="0.45">
      <c r="D4515" s="104" t="s">
        <v>155</v>
      </c>
      <c r="E4515" s="104" t="s">
        <v>146</v>
      </c>
      <c r="F4515" s="104" t="s">
        <v>147</v>
      </c>
      <c r="G4515" s="104" t="s">
        <v>477</v>
      </c>
      <c r="H4515" s="56">
        <v>1996</v>
      </c>
      <c r="I4515" s="57">
        <v>2277</v>
      </c>
      <c r="J4515" s="57">
        <v>2277</v>
      </c>
    </row>
    <row r="4516" spans="4:10" hidden="1" outlineLevel="1" x14ac:dyDescent="0.45">
      <c r="D4516" s="104" t="s">
        <v>155</v>
      </c>
      <c r="E4516" s="104" t="s">
        <v>146</v>
      </c>
      <c r="F4516" s="104" t="s">
        <v>147</v>
      </c>
      <c r="G4516" s="104" t="s">
        <v>477</v>
      </c>
      <c r="H4516" s="56">
        <v>1997</v>
      </c>
      <c r="I4516" s="57">
        <v>1596</v>
      </c>
      <c r="J4516" s="57">
        <v>1596</v>
      </c>
    </row>
    <row r="4517" spans="4:10" hidden="1" outlineLevel="1" x14ac:dyDescent="0.45">
      <c r="D4517" s="104" t="s">
        <v>155</v>
      </c>
      <c r="E4517" s="104" t="s">
        <v>146</v>
      </c>
      <c r="F4517" s="104" t="s">
        <v>147</v>
      </c>
      <c r="G4517" s="104" t="s">
        <v>477</v>
      </c>
      <c r="H4517" s="56">
        <v>1998</v>
      </c>
      <c r="I4517" s="57">
        <v>1102</v>
      </c>
      <c r="J4517" s="57">
        <v>1102</v>
      </c>
    </row>
    <row r="4518" spans="4:10" hidden="1" outlineLevel="1" x14ac:dyDescent="0.45">
      <c r="D4518" s="104" t="s">
        <v>155</v>
      </c>
      <c r="E4518" s="104" t="s">
        <v>146</v>
      </c>
      <c r="F4518" s="104" t="s">
        <v>147</v>
      </c>
      <c r="G4518" s="104" t="s">
        <v>477</v>
      </c>
      <c r="H4518" s="56">
        <v>1999</v>
      </c>
      <c r="I4518" s="59">
        <v>528</v>
      </c>
      <c r="J4518" s="59">
        <v>528</v>
      </c>
    </row>
    <row r="4519" spans="4:10" hidden="1" outlineLevel="1" x14ac:dyDescent="0.45">
      <c r="D4519" s="104" t="s">
        <v>155</v>
      </c>
      <c r="E4519" s="104" t="s">
        <v>146</v>
      </c>
      <c r="F4519" s="104" t="s">
        <v>148</v>
      </c>
      <c r="G4519" s="104" t="s">
        <v>474</v>
      </c>
      <c r="H4519" s="56">
        <v>1992</v>
      </c>
      <c r="I4519" s="57">
        <v>4964</v>
      </c>
      <c r="J4519" s="57">
        <v>4964</v>
      </c>
    </row>
    <row r="4520" spans="4:10" hidden="1" outlineLevel="1" x14ac:dyDescent="0.45">
      <c r="D4520" s="104" t="s">
        <v>155</v>
      </c>
      <c r="E4520" s="104" t="s">
        <v>146</v>
      </c>
      <c r="F4520" s="104" t="s">
        <v>148</v>
      </c>
      <c r="G4520" s="104" t="s">
        <v>474</v>
      </c>
      <c r="H4520" s="56">
        <v>1993</v>
      </c>
      <c r="I4520" s="57">
        <v>5955</v>
      </c>
      <c r="J4520" s="57">
        <v>5955</v>
      </c>
    </row>
    <row r="4521" spans="4:10" hidden="1" outlineLevel="1" x14ac:dyDescent="0.45">
      <c r="D4521" s="104" t="s">
        <v>155</v>
      </c>
      <c r="E4521" s="104" t="s">
        <v>146</v>
      </c>
      <c r="F4521" s="104" t="s">
        <v>148</v>
      </c>
      <c r="G4521" s="104" t="s">
        <v>474</v>
      </c>
      <c r="H4521" s="56">
        <v>1994</v>
      </c>
      <c r="I4521" s="57">
        <v>7748</v>
      </c>
      <c r="J4521" s="57">
        <v>7748</v>
      </c>
    </row>
    <row r="4522" spans="4:10" hidden="1" outlineLevel="1" x14ac:dyDescent="0.45">
      <c r="D4522" s="104" t="s">
        <v>155</v>
      </c>
      <c r="E4522" s="104" t="s">
        <v>146</v>
      </c>
      <c r="F4522" s="104" t="s">
        <v>148</v>
      </c>
      <c r="G4522" s="104" t="s">
        <v>474</v>
      </c>
      <c r="H4522" s="56">
        <v>1995</v>
      </c>
      <c r="I4522" s="57">
        <v>8075</v>
      </c>
      <c r="J4522" s="57">
        <v>8075</v>
      </c>
    </row>
    <row r="4523" spans="4:10" hidden="1" outlineLevel="1" x14ac:dyDescent="0.45">
      <c r="D4523" s="104" t="s">
        <v>155</v>
      </c>
      <c r="E4523" s="104" t="s">
        <v>146</v>
      </c>
      <c r="F4523" s="104" t="s">
        <v>148</v>
      </c>
      <c r="G4523" s="104" t="s">
        <v>474</v>
      </c>
      <c r="H4523" s="56">
        <v>1996</v>
      </c>
      <c r="I4523" s="57">
        <v>5224</v>
      </c>
      <c r="J4523" s="57">
        <v>5224</v>
      </c>
    </row>
    <row r="4524" spans="4:10" hidden="1" outlineLevel="1" x14ac:dyDescent="0.45">
      <c r="D4524" s="104" t="s">
        <v>155</v>
      </c>
      <c r="E4524" s="104" t="s">
        <v>146</v>
      </c>
      <c r="F4524" s="104" t="s">
        <v>148</v>
      </c>
      <c r="G4524" s="104" t="s">
        <v>474</v>
      </c>
      <c r="H4524" s="56">
        <v>1997</v>
      </c>
      <c r="I4524" s="57">
        <v>3665</v>
      </c>
      <c r="J4524" s="57">
        <v>3665</v>
      </c>
    </row>
    <row r="4525" spans="4:10" hidden="1" outlineLevel="1" x14ac:dyDescent="0.45">
      <c r="D4525" s="104" t="s">
        <v>155</v>
      </c>
      <c r="E4525" s="104" t="s">
        <v>146</v>
      </c>
      <c r="F4525" s="104" t="s">
        <v>148</v>
      </c>
      <c r="G4525" s="104" t="s">
        <v>474</v>
      </c>
      <c r="H4525" s="56">
        <v>1998</v>
      </c>
      <c r="I4525" s="57">
        <v>4705</v>
      </c>
      <c r="J4525" s="57">
        <v>4705</v>
      </c>
    </row>
    <row r="4526" spans="4:10" hidden="1" outlineLevel="1" x14ac:dyDescent="0.45">
      <c r="D4526" s="104" t="s">
        <v>155</v>
      </c>
      <c r="E4526" s="104" t="s">
        <v>146</v>
      </c>
      <c r="F4526" s="104" t="s">
        <v>148</v>
      </c>
      <c r="G4526" s="104" t="s">
        <v>474</v>
      </c>
      <c r="H4526" s="56">
        <v>1999</v>
      </c>
      <c r="I4526" s="57">
        <v>4247</v>
      </c>
      <c r="J4526" s="57">
        <v>4247</v>
      </c>
    </row>
    <row r="4527" spans="4:10" hidden="1" outlineLevel="1" x14ac:dyDescent="0.45">
      <c r="D4527" s="104" t="s">
        <v>155</v>
      </c>
      <c r="E4527" s="104" t="s">
        <v>146</v>
      </c>
      <c r="F4527" s="104" t="s">
        <v>148</v>
      </c>
      <c r="G4527" s="104" t="s">
        <v>477</v>
      </c>
      <c r="H4527" s="56">
        <v>1991</v>
      </c>
      <c r="I4527" s="57">
        <v>5432</v>
      </c>
      <c r="J4527" s="57">
        <v>5432</v>
      </c>
    </row>
    <row r="4528" spans="4:10" hidden="1" outlineLevel="1" x14ac:dyDescent="0.45">
      <c r="D4528" s="104" t="s">
        <v>155</v>
      </c>
      <c r="E4528" s="104" t="s">
        <v>146</v>
      </c>
      <c r="F4528" s="104" t="s">
        <v>148</v>
      </c>
      <c r="G4528" s="104" t="s">
        <v>477</v>
      </c>
      <c r="H4528" s="56">
        <v>1992</v>
      </c>
      <c r="I4528" s="57">
        <v>1947</v>
      </c>
      <c r="J4528" s="57">
        <v>1947</v>
      </c>
    </row>
    <row r="4529" spans="4:10" hidden="1" outlineLevel="1" x14ac:dyDescent="0.45">
      <c r="D4529" s="104" t="s">
        <v>155</v>
      </c>
      <c r="E4529" s="104" t="s">
        <v>146</v>
      </c>
      <c r="F4529" s="104" t="s">
        <v>148</v>
      </c>
      <c r="G4529" s="104" t="s">
        <v>477</v>
      </c>
      <c r="H4529" s="56">
        <v>1993</v>
      </c>
      <c r="I4529" s="57">
        <v>1906</v>
      </c>
      <c r="J4529" s="57">
        <v>1906</v>
      </c>
    </row>
    <row r="4530" spans="4:10" hidden="1" outlineLevel="1" x14ac:dyDescent="0.45">
      <c r="D4530" s="104" t="s">
        <v>155</v>
      </c>
      <c r="E4530" s="104" t="s">
        <v>146</v>
      </c>
      <c r="F4530" s="104" t="s">
        <v>148</v>
      </c>
      <c r="G4530" s="104" t="s">
        <v>477</v>
      </c>
      <c r="H4530" s="56">
        <v>1994</v>
      </c>
      <c r="I4530" s="57">
        <v>3048</v>
      </c>
      <c r="J4530" s="57">
        <v>3048</v>
      </c>
    </row>
    <row r="4531" spans="4:10" hidden="1" outlineLevel="1" x14ac:dyDescent="0.45">
      <c r="D4531" s="104" t="s">
        <v>155</v>
      </c>
      <c r="E4531" s="104" t="s">
        <v>146</v>
      </c>
      <c r="F4531" s="104" t="s">
        <v>148</v>
      </c>
      <c r="G4531" s="104" t="s">
        <v>477</v>
      </c>
      <c r="H4531" s="56">
        <v>1995</v>
      </c>
      <c r="I4531" s="57">
        <v>3284</v>
      </c>
      <c r="J4531" s="57">
        <v>3284</v>
      </c>
    </row>
    <row r="4532" spans="4:10" hidden="1" outlineLevel="1" x14ac:dyDescent="0.45">
      <c r="D4532" s="104" t="s">
        <v>155</v>
      </c>
      <c r="E4532" s="104" t="s">
        <v>146</v>
      </c>
      <c r="F4532" s="104" t="s">
        <v>148</v>
      </c>
      <c r="G4532" s="104" t="s">
        <v>477</v>
      </c>
      <c r="H4532" s="56">
        <v>1996</v>
      </c>
      <c r="I4532" s="57">
        <v>3869</v>
      </c>
      <c r="J4532" s="57">
        <v>3869</v>
      </c>
    </row>
    <row r="4533" spans="4:10" hidden="1" outlineLevel="1" x14ac:dyDescent="0.45">
      <c r="D4533" s="104" t="s">
        <v>155</v>
      </c>
      <c r="E4533" s="104" t="s">
        <v>146</v>
      </c>
      <c r="F4533" s="104" t="s">
        <v>148</v>
      </c>
      <c r="G4533" s="104" t="s">
        <v>477</v>
      </c>
      <c r="H4533" s="56">
        <v>1997</v>
      </c>
      <c r="I4533" s="57">
        <v>2454</v>
      </c>
      <c r="J4533" s="57">
        <v>2454</v>
      </c>
    </row>
    <row r="4534" spans="4:10" hidden="1" outlineLevel="1" x14ac:dyDescent="0.45">
      <c r="D4534" s="104" t="s">
        <v>155</v>
      </c>
      <c r="E4534" s="104" t="s">
        <v>146</v>
      </c>
      <c r="F4534" s="104" t="s">
        <v>148</v>
      </c>
      <c r="G4534" s="104" t="s">
        <v>477</v>
      </c>
      <c r="H4534" s="56">
        <v>1998</v>
      </c>
      <c r="I4534" s="59">
        <v>243</v>
      </c>
      <c r="J4534" s="59">
        <v>243</v>
      </c>
    </row>
    <row r="4535" spans="4:10" hidden="1" outlineLevel="1" x14ac:dyDescent="0.45">
      <c r="D4535" s="104" t="s">
        <v>155</v>
      </c>
      <c r="E4535" s="104" t="s">
        <v>146</v>
      </c>
      <c r="F4535" s="104" t="s">
        <v>148</v>
      </c>
      <c r="G4535" s="104" t="s">
        <v>477</v>
      </c>
      <c r="H4535" s="56">
        <v>1999</v>
      </c>
      <c r="I4535" s="59">
        <v>68</v>
      </c>
      <c r="J4535" s="59">
        <v>68</v>
      </c>
    </row>
    <row r="4536" spans="4:10" hidden="1" outlineLevel="1" x14ac:dyDescent="0.45">
      <c r="D4536" s="104" t="s">
        <v>155</v>
      </c>
      <c r="E4536" s="104" t="s">
        <v>146</v>
      </c>
      <c r="F4536" s="104" t="s">
        <v>149</v>
      </c>
      <c r="G4536" s="104" t="s">
        <v>478</v>
      </c>
      <c r="H4536" s="56">
        <v>1991</v>
      </c>
      <c r="I4536" s="57">
        <v>6275</v>
      </c>
      <c r="J4536" s="57">
        <v>6275</v>
      </c>
    </row>
    <row r="4537" spans="4:10" hidden="1" outlineLevel="1" x14ac:dyDescent="0.45">
      <c r="D4537" s="104" t="s">
        <v>155</v>
      </c>
      <c r="E4537" s="104" t="s">
        <v>146</v>
      </c>
      <c r="F4537" s="104" t="s">
        <v>149</v>
      </c>
      <c r="G4537" s="104" t="s">
        <v>478</v>
      </c>
      <c r="H4537" s="56">
        <v>1992</v>
      </c>
      <c r="I4537" s="57">
        <v>4905</v>
      </c>
      <c r="J4537" s="57">
        <v>4905</v>
      </c>
    </row>
    <row r="4538" spans="4:10" hidden="1" outlineLevel="1" x14ac:dyDescent="0.45">
      <c r="D4538" s="104" t="s">
        <v>155</v>
      </c>
      <c r="E4538" s="104" t="s">
        <v>146</v>
      </c>
      <c r="F4538" s="104" t="s">
        <v>149</v>
      </c>
      <c r="G4538" s="104" t="s">
        <v>478</v>
      </c>
      <c r="H4538" s="56">
        <v>1993</v>
      </c>
      <c r="I4538" s="57">
        <v>4466</v>
      </c>
      <c r="J4538" s="57">
        <v>4466</v>
      </c>
    </row>
    <row r="4539" spans="4:10" hidden="1" outlineLevel="1" x14ac:dyDescent="0.45">
      <c r="D4539" s="104" t="s">
        <v>155</v>
      </c>
      <c r="E4539" s="104" t="s">
        <v>146</v>
      </c>
      <c r="F4539" s="104" t="s">
        <v>149</v>
      </c>
      <c r="G4539" s="104" t="s">
        <v>478</v>
      </c>
      <c r="H4539" s="56">
        <v>1994</v>
      </c>
      <c r="I4539" s="57">
        <v>5607</v>
      </c>
      <c r="J4539" s="57">
        <v>5607</v>
      </c>
    </row>
    <row r="4540" spans="4:10" hidden="1" outlineLevel="1" x14ac:dyDescent="0.45">
      <c r="D4540" s="104" t="s">
        <v>155</v>
      </c>
      <c r="E4540" s="104" t="s">
        <v>146</v>
      </c>
      <c r="F4540" s="104" t="s">
        <v>149</v>
      </c>
      <c r="G4540" s="104" t="s">
        <v>478</v>
      </c>
      <c r="H4540" s="56">
        <v>1995</v>
      </c>
      <c r="I4540" s="57">
        <v>5697</v>
      </c>
      <c r="J4540" s="57">
        <v>5697</v>
      </c>
    </row>
    <row r="4541" spans="4:10" hidden="1" outlineLevel="1" x14ac:dyDescent="0.45">
      <c r="D4541" s="104" t="s">
        <v>155</v>
      </c>
      <c r="E4541" s="104" t="s">
        <v>146</v>
      </c>
      <c r="F4541" s="104" t="s">
        <v>149</v>
      </c>
      <c r="G4541" s="104" t="s">
        <v>478</v>
      </c>
      <c r="H4541" s="56">
        <v>1996</v>
      </c>
      <c r="I4541" s="57">
        <v>5187</v>
      </c>
      <c r="J4541" s="57">
        <v>5187</v>
      </c>
    </row>
    <row r="4542" spans="4:10" hidden="1" outlineLevel="1" x14ac:dyDescent="0.45">
      <c r="D4542" s="104" t="s">
        <v>155</v>
      </c>
      <c r="E4542" s="104" t="s">
        <v>146</v>
      </c>
      <c r="F4542" s="104" t="s">
        <v>149</v>
      </c>
      <c r="G4542" s="104" t="s">
        <v>478</v>
      </c>
      <c r="H4542" s="56">
        <v>1997</v>
      </c>
      <c r="I4542" s="57">
        <v>3894</v>
      </c>
      <c r="J4542" s="57">
        <v>3894</v>
      </c>
    </row>
    <row r="4543" spans="4:10" hidden="1" outlineLevel="1" x14ac:dyDescent="0.45">
      <c r="D4543" s="104" t="s">
        <v>155</v>
      </c>
      <c r="E4543" s="104" t="s">
        <v>146</v>
      </c>
      <c r="F4543" s="104" t="s">
        <v>149</v>
      </c>
      <c r="G4543" s="104" t="s">
        <v>478</v>
      </c>
      <c r="H4543" s="56">
        <v>1998</v>
      </c>
      <c r="I4543" s="57">
        <v>2490</v>
      </c>
      <c r="J4543" s="57">
        <v>2490</v>
      </c>
    </row>
    <row r="4544" spans="4:10" hidden="1" outlineLevel="1" x14ac:dyDescent="0.45">
      <c r="D4544" s="104" t="s">
        <v>155</v>
      </c>
      <c r="E4544" s="104" t="s">
        <v>146</v>
      </c>
      <c r="F4544" s="104" t="s">
        <v>149</v>
      </c>
      <c r="G4544" s="104" t="s">
        <v>478</v>
      </c>
      <c r="H4544" s="56">
        <v>1999</v>
      </c>
      <c r="I4544" s="59">
        <v>978</v>
      </c>
      <c r="J4544" s="59">
        <v>978</v>
      </c>
    </row>
    <row r="4545" spans="4:10" hidden="1" outlineLevel="1" x14ac:dyDescent="0.45">
      <c r="D4545" s="104" t="s">
        <v>156</v>
      </c>
      <c r="E4545" s="104" t="s">
        <v>140</v>
      </c>
      <c r="F4545" s="104" t="s">
        <v>141</v>
      </c>
      <c r="G4545" s="104" t="s">
        <v>477</v>
      </c>
      <c r="H4545" s="56">
        <v>1992</v>
      </c>
      <c r="I4545" s="59">
        <v>48</v>
      </c>
      <c r="J4545" s="59">
        <v>48</v>
      </c>
    </row>
    <row r="4546" spans="4:10" hidden="1" outlineLevel="1" x14ac:dyDescent="0.45">
      <c r="D4546" s="104" t="s">
        <v>156</v>
      </c>
      <c r="E4546" s="104" t="s">
        <v>140</v>
      </c>
      <c r="F4546" s="104" t="s">
        <v>141</v>
      </c>
      <c r="G4546" s="104" t="s">
        <v>477</v>
      </c>
      <c r="H4546" s="56">
        <v>1993</v>
      </c>
      <c r="I4546" s="59">
        <v>27</v>
      </c>
      <c r="J4546" s="59">
        <v>27</v>
      </c>
    </row>
    <row r="4547" spans="4:10" hidden="1" outlineLevel="1" x14ac:dyDescent="0.45">
      <c r="D4547" s="104" t="s">
        <v>156</v>
      </c>
      <c r="E4547" s="104" t="s">
        <v>140</v>
      </c>
      <c r="F4547" s="104" t="s">
        <v>141</v>
      </c>
      <c r="G4547" s="104" t="s">
        <v>477</v>
      </c>
      <c r="H4547" s="56">
        <v>1994</v>
      </c>
      <c r="I4547" s="59">
        <v>3</v>
      </c>
      <c r="J4547" s="59">
        <v>3</v>
      </c>
    </row>
    <row r="4548" spans="4:10" hidden="1" outlineLevel="1" x14ac:dyDescent="0.45">
      <c r="D4548" s="104" t="s">
        <v>156</v>
      </c>
      <c r="E4548" s="104" t="s">
        <v>140</v>
      </c>
      <c r="F4548" s="104" t="s">
        <v>141</v>
      </c>
      <c r="G4548" s="104" t="s">
        <v>477</v>
      </c>
      <c r="H4548" s="56">
        <v>1997</v>
      </c>
      <c r="I4548" s="57">
        <v>1507</v>
      </c>
      <c r="J4548" s="57">
        <v>1507</v>
      </c>
    </row>
    <row r="4549" spans="4:10" hidden="1" outlineLevel="1" x14ac:dyDescent="0.45">
      <c r="D4549" s="104" t="s">
        <v>156</v>
      </c>
      <c r="E4549" s="104" t="s">
        <v>140</v>
      </c>
      <c r="F4549" s="104" t="s">
        <v>141</v>
      </c>
      <c r="G4549" s="104" t="s">
        <v>477</v>
      </c>
      <c r="H4549" s="56">
        <v>1998</v>
      </c>
      <c r="I4549" s="57">
        <v>2911</v>
      </c>
      <c r="J4549" s="57">
        <v>2911</v>
      </c>
    </row>
    <row r="4550" spans="4:10" hidden="1" outlineLevel="1" x14ac:dyDescent="0.45">
      <c r="D4550" s="104" t="s">
        <v>156</v>
      </c>
      <c r="E4550" s="104" t="s">
        <v>140</v>
      </c>
      <c r="F4550" s="104" t="s">
        <v>141</v>
      </c>
      <c r="G4550" s="104" t="s">
        <v>477</v>
      </c>
      <c r="H4550" s="56">
        <v>1999</v>
      </c>
      <c r="I4550" s="57">
        <v>4570</v>
      </c>
      <c r="J4550" s="57">
        <v>4570</v>
      </c>
    </row>
    <row r="4551" spans="4:10" hidden="1" outlineLevel="1" x14ac:dyDescent="0.45">
      <c r="D4551" s="104" t="s">
        <v>156</v>
      </c>
      <c r="E4551" s="104" t="s">
        <v>140</v>
      </c>
      <c r="F4551" s="104" t="s">
        <v>141</v>
      </c>
      <c r="G4551" s="104" t="s">
        <v>477</v>
      </c>
      <c r="H4551" s="56">
        <v>2000</v>
      </c>
      <c r="I4551" s="57">
        <v>6247</v>
      </c>
      <c r="J4551" s="57">
        <v>6247</v>
      </c>
    </row>
    <row r="4552" spans="4:10" hidden="1" outlineLevel="1" x14ac:dyDescent="0.45">
      <c r="D4552" s="104" t="s">
        <v>156</v>
      </c>
      <c r="E4552" s="104" t="s">
        <v>140</v>
      </c>
      <c r="F4552" s="104" t="s">
        <v>141</v>
      </c>
      <c r="G4552" s="104" t="s">
        <v>477</v>
      </c>
      <c r="H4552" s="56">
        <v>2001</v>
      </c>
      <c r="I4552" s="57">
        <v>8288</v>
      </c>
      <c r="J4552" s="57">
        <v>8288</v>
      </c>
    </row>
    <row r="4553" spans="4:10" hidden="1" outlineLevel="1" x14ac:dyDescent="0.45">
      <c r="D4553" s="104" t="s">
        <v>156</v>
      </c>
      <c r="E4553" s="104" t="s">
        <v>140</v>
      </c>
      <c r="F4553" s="104" t="s">
        <v>141</v>
      </c>
      <c r="G4553" s="104" t="s">
        <v>477</v>
      </c>
      <c r="H4553" s="56">
        <v>2002</v>
      </c>
      <c r="I4553" s="57">
        <v>12076</v>
      </c>
      <c r="J4553" s="57">
        <v>12076</v>
      </c>
    </row>
    <row r="4554" spans="4:10" hidden="1" outlineLevel="1" x14ac:dyDescent="0.45">
      <c r="D4554" s="104" t="s">
        <v>156</v>
      </c>
      <c r="E4554" s="104" t="s">
        <v>140</v>
      </c>
      <c r="F4554" s="104" t="s">
        <v>141</v>
      </c>
      <c r="G4554" s="104" t="s">
        <v>477</v>
      </c>
      <c r="H4554" s="56">
        <v>2003</v>
      </c>
      <c r="I4554" s="57">
        <v>12791</v>
      </c>
      <c r="J4554" s="57">
        <v>12791</v>
      </c>
    </row>
    <row r="4555" spans="4:10" hidden="1" outlineLevel="1" x14ac:dyDescent="0.45">
      <c r="D4555" s="104" t="s">
        <v>156</v>
      </c>
      <c r="E4555" s="104" t="s">
        <v>140</v>
      </c>
      <c r="F4555" s="104" t="s">
        <v>141</v>
      </c>
      <c r="G4555" s="104" t="s">
        <v>477</v>
      </c>
      <c r="H4555" s="56">
        <v>2004</v>
      </c>
      <c r="I4555" s="57">
        <v>14563</v>
      </c>
      <c r="J4555" s="57">
        <v>14563</v>
      </c>
    </row>
    <row r="4556" spans="4:10" hidden="1" outlineLevel="1" x14ac:dyDescent="0.45">
      <c r="D4556" s="104" t="s">
        <v>156</v>
      </c>
      <c r="E4556" s="104" t="s">
        <v>140</v>
      </c>
      <c r="F4556" s="104" t="s">
        <v>141</v>
      </c>
      <c r="G4556" s="104" t="s">
        <v>477</v>
      </c>
      <c r="H4556" s="56">
        <v>2005</v>
      </c>
      <c r="I4556" s="57">
        <v>15466</v>
      </c>
      <c r="J4556" s="57">
        <v>15466</v>
      </c>
    </row>
    <row r="4557" spans="4:10" hidden="1" outlineLevel="1" x14ac:dyDescent="0.45">
      <c r="D4557" s="104" t="s">
        <v>156</v>
      </c>
      <c r="E4557" s="104" t="s">
        <v>140</v>
      </c>
      <c r="F4557" s="104" t="s">
        <v>141</v>
      </c>
      <c r="G4557" s="104" t="s">
        <v>477</v>
      </c>
      <c r="H4557" s="56">
        <v>2006</v>
      </c>
      <c r="I4557" s="57">
        <v>12118</v>
      </c>
      <c r="J4557" s="57">
        <v>12118</v>
      </c>
    </row>
    <row r="4558" spans="4:10" hidden="1" outlineLevel="1" x14ac:dyDescent="0.45">
      <c r="D4558" s="104" t="s">
        <v>156</v>
      </c>
      <c r="E4558" s="104" t="s">
        <v>140</v>
      </c>
      <c r="F4558" s="104" t="s">
        <v>141</v>
      </c>
      <c r="G4558" s="104" t="s">
        <v>477</v>
      </c>
      <c r="H4558" s="56">
        <v>2007</v>
      </c>
      <c r="I4558" s="57">
        <v>9571</v>
      </c>
      <c r="J4558" s="57">
        <v>9571</v>
      </c>
    </row>
    <row r="4559" spans="4:10" hidden="1" outlineLevel="1" x14ac:dyDescent="0.45">
      <c r="D4559" s="104" t="s">
        <v>156</v>
      </c>
      <c r="E4559" s="104" t="s">
        <v>140</v>
      </c>
      <c r="F4559" s="104" t="s">
        <v>141</v>
      </c>
      <c r="G4559" s="104" t="s">
        <v>477</v>
      </c>
      <c r="H4559" s="56">
        <v>2008</v>
      </c>
      <c r="I4559" s="57">
        <v>13398</v>
      </c>
      <c r="J4559" s="57">
        <v>13398</v>
      </c>
    </row>
    <row r="4560" spans="4:10" hidden="1" outlineLevel="1" x14ac:dyDescent="0.45">
      <c r="D4560" s="104" t="s">
        <v>156</v>
      </c>
      <c r="E4560" s="104" t="s">
        <v>140</v>
      </c>
      <c r="F4560" s="104" t="s">
        <v>141</v>
      </c>
      <c r="G4560" s="104" t="s">
        <v>477</v>
      </c>
      <c r="H4560" s="56">
        <v>2009</v>
      </c>
      <c r="I4560" s="57">
        <v>5189</v>
      </c>
      <c r="J4560" s="57">
        <v>5189</v>
      </c>
    </row>
    <row r="4561" spans="4:10" hidden="1" outlineLevel="1" x14ac:dyDescent="0.45">
      <c r="D4561" s="104" t="s">
        <v>156</v>
      </c>
      <c r="E4561" s="104" t="s">
        <v>140</v>
      </c>
      <c r="F4561" s="104" t="s">
        <v>141</v>
      </c>
      <c r="G4561" s="104" t="s">
        <v>477</v>
      </c>
      <c r="H4561" s="56">
        <v>2010</v>
      </c>
      <c r="I4561" s="57">
        <v>8285</v>
      </c>
      <c r="J4561" s="57">
        <v>8285</v>
      </c>
    </row>
    <row r="4562" spans="4:10" hidden="1" outlineLevel="1" x14ac:dyDescent="0.45">
      <c r="D4562" s="104" t="s">
        <v>156</v>
      </c>
      <c r="E4562" s="104" t="s">
        <v>140</v>
      </c>
      <c r="F4562" s="104" t="s">
        <v>141</v>
      </c>
      <c r="G4562" s="104" t="s">
        <v>477</v>
      </c>
      <c r="H4562" s="56">
        <v>2011</v>
      </c>
      <c r="I4562" s="57">
        <v>7319</v>
      </c>
      <c r="J4562" s="57">
        <v>7319</v>
      </c>
    </row>
    <row r="4563" spans="4:10" hidden="1" outlineLevel="1" x14ac:dyDescent="0.45">
      <c r="D4563" s="104" t="s">
        <v>156</v>
      </c>
      <c r="E4563" s="104" t="s">
        <v>140</v>
      </c>
      <c r="F4563" s="104" t="s">
        <v>141</v>
      </c>
      <c r="G4563" s="104" t="s">
        <v>477</v>
      </c>
      <c r="H4563" s="56">
        <v>2012</v>
      </c>
      <c r="I4563" s="57">
        <v>4577</v>
      </c>
      <c r="J4563" s="57">
        <v>4577</v>
      </c>
    </row>
    <row r="4564" spans="4:10" hidden="1" outlineLevel="1" x14ac:dyDescent="0.45">
      <c r="D4564" s="104" t="s">
        <v>156</v>
      </c>
      <c r="E4564" s="104" t="s">
        <v>140</v>
      </c>
      <c r="F4564" s="104" t="s">
        <v>141</v>
      </c>
      <c r="G4564" s="104" t="s">
        <v>477</v>
      </c>
      <c r="H4564" s="56">
        <v>2013</v>
      </c>
      <c r="I4564" s="57">
        <v>3430</v>
      </c>
      <c r="J4564" s="57">
        <v>3430</v>
      </c>
    </row>
    <row r="4565" spans="4:10" hidden="1" outlineLevel="1" x14ac:dyDescent="0.45">
      <c r="D4565" s="104" t="s">
        <v>156</v>
      </c>
      <c r="E4565" s="104" t="s">
        <v>140</v>
      </c>
      <c r="F4565" s="104" t="s">
        <v>141</v>
      </c>
      <c r="G4565" s="104" t="s">
        <v>477</v>
      </c>
      <c r="H4565" s="56">
        <v>2014</v>
      </c>
      <c r="I4565" s="57">
        <v>2458</v>
      </c>
      <c r="J4565" s="57">
        <v>2458</v>
      </c>
    </row>
    <row r="4566" spans="4:10" hidden="1" outlineLevel="1" x14ac:dyDescent="0.45">
      <c r="D4566" s="104" t="s">
        <v>156</v>
      </c>
      <c r="E4566" s="104" t="s">
        <v>140</v>
      </c>
      <c r="F4566" s="104" t="s">
        <v>141</v>
      </c>
      <c r="G4566" s="104" t="s">
        <v>477</v>
      </c>
      <c r="H4566" s="56">
        <v>2015</v>
      </c>
      <c r="I4566" s="57">
        <v>1359</v>
      </c>
      <c r="J4566" s="57">
        <v>1359</v>
      </c>
    </row>
    <row r="4567" spans="4:10" hidden="1" outlineLevel="1" x14ac:dyDescent="0.45">
      <c r="D4567" s="104" t="s">
        <v>156</v>
      </c>
      <c r="E4567" s="104" t="s">
        <v>140</v>
      </c>
      <c r="F4567" s="104" t="s">
        <v>141</v>
      </c>
      <c r="G4567" s="104" t="s">
        <v>477</v>
      </c>
      <c r="H4567" s="56">
        <v>2016</v>
      </c>
      <c r="I4567" s="59">
        <v>360</v>
      </c>
      <c r="J4567" s="59">
        <v>360</v>
      </c>
    </row>
    <row r="4568" spans="4:10" hidden="1" outlineLevel="1" x14ac:dyDescent="0.45">
      <c r="D4568" s="104" t="s">
        <v>156</v>
      </c>
      <c r="E4568" s="104" t="s">
        <v>140</v>
      </c>
      <c r="F4568" s="104" t="s">
        <v>143</v>
      </c>
      <c r="G4568" s="104" t="s">
        <v>475</v>
      </c>
      <c r="H4568" s="56">
        <v>2014</v>
      </c>
      <c r="I4568" s="59">
        <v>108</v>
      </c>
      <c r="J4568" s="59">
        <v>108</v>
      </c>
    </row>
    <row r="4569" spans="4:10" hidden="1" outlineLevel="1" x14ac:dyDescent="0.45">
      <c r="D4569" s="104" t="s">
        <v>156</v>
      </c>
      <c r="E4569" s="104" t="s">
        <v>140</v>
      </c>
      <c r="F4569" s="104" t="s">
        <v>143</v>
      </c>
      <c r="G4569" s="104" t="s">
        <v>475</v>
      </c>
      <c r="H4569" s="56">
        <v>2015</v>
      </c>
      <c r="I4569" s="57">
        <v>64732</v>
      </c>
      <c r="J4569" s="57">
        <v>64732</v>
      </c>
    </row>
    <row r="4570" spans="4:10" hidden="1" outlineLevel="1" x14ac:dyDescent="0.45">
      <c r="D4570" s="104" t="s">
        <v>156</v>
      </c>
      <c r="E4570" s="104" t="s">
        <v>140</v>
      </c>
      <c r="F4570" s="104" t="s">
        <v>143</v>
      </c>
      <c r="G4570" s="104" t="s">
        <v>475</v>
      </c>
      <c r="H4570" s="56">
        <v>2016</v>
      </c>
      <c r="I4570" s="57">
        <v>25168</v>
      </c>
      <c r="J4570" s="57">
        <v>25168</v>
      </c>
    </row>
    <row r="4571" spans="4:10" hidden="1" outlineLevel="1" x14ac:dyDescent="0.45">
      <c r="D4571" s="104" t="s">
        <v>156</v>
      </c>
      <c r="E4571" s="104" t="s">
        <v>140</v>
      </c>
      <c r="F4571" s="104" t="s">
        <v>143</v>
      </c>
      <c r="G4571" s="104" t="s">
        <v>476</v>
      </c>
      <c r="H4571" s="56">
        <v>2005</v>
      </c>
      <c r="I4571" s="57">
        <v>19884</v>
      </c>
      <c r="J4571" s="57">
        <v>19884</v>
      </c>
    </row>
    <row r="4572" spans="4:10" hidden="1" outlineLevel="1" x14ac:dyDescent="0.45">
      <c r="D4572" s="104" t="s">
        <v>156</v>
      </c>
      <c r="E4572" s="104" t="s">
        <v>140</v>
      </c>
      <c r="F4572" s="104" t="s">
        <v>143</v>
      </c>
      <c r="G4572" s="104" t="s">
        <v>476</v>
      </c>
      <c r="H4572" s="56">
        <v>2006</v>
      </c>
      <c r="I4572" s="57">
        <v>64629</v>
      </c>
      <c r="J4572" s="57">
        <v>64629</v>
      </c>
    </row>
    <row r="4573" spans="4:10" hidden="1" outlineLevel="1" x14ac:dyDescent="0.45">
      <c r="D4573" s="104" t="s">
        <v>156</v>
      </c>
      <c r="E4573" s="104" t="s">
        <v>140</v>
      </c>
      <c r="F4573" s="104" t="s">
        <v>143</v>
      </c>
      <c r="G4573" s="104" t="s">
        <v>476</v>
      </c>
      <c r="H4573" s="56">
        <v>2007</v>
      </c>
      <c r="I4573" s="57">
        <v>70150</v>
      </c>
      <c r="J4573" s="57">
        <v>70150</v>
      </c>
    </row>
    <row r="4574" spans="4:10" hidden="1" outlineLevel="1" x14ac:dyDescent="0.45">
      <c r="D4574" s="104" t="s">
        <v>156</v>
      </c>
      <c r="E4574" s="104" t="s">
        <v>140</v>
      </c>
      <c r="F4574" s="104" t="s">
        <v>143</v>
      </c>
      <c r="G4574" s="104" t="s">
        <v>476</v>
      </c>
      <c r="H4574" s="56">
        <v>2008</v>
      </c>
      <c r="I4574" s="57">
        <v>47694</v>
      </c>
      <c r="J4574" s="57">
        <v>47694</v>
      </c>
    </row>
    <row r="4575" spans="4:10" hidden="1" outlineLevel="1" x14ac:dyDescent="0.45">
      <c r="D4575" s="104" t="s">
        <v>156</v>
      </c>
      <c r="E4575" s="104" t="s">
        <v>140</v>
      </c>
      <c r="F4575" s="104" t="s">
        <v>143</v>
      </c>
      <c r="G4575" s="104" t="s">
        <v>476</v>
      </c>
      <c r="H4575" s="56">
        <v>2009</v>
      </c>
      <c r="I4575" s="57">
        <v>20030</v>
      </c>
      <c r="J4575" s="57">
        <v>20030</v>
      </c>
    </row>
    <row r="4576" spans="4:10" hidden="1" outlineLevel="1" x14ac:dyDescent="0.45">
      <c r="D4576" s="104" t="s">
        <v>156</v>
      </c>
      <c r="E4576" s="104" t="s">
        <v>140</v>
      </c>
      <c r="F4576" s="104" t="s">
        <v>143</v>
      </c>
      <c r="G4576" s="104" t="s">
        <v>476</v>
      </c>
      <c r="H4576" s="56">
        <v>2010</v>
      </c>
      <c r="I4576" s="57">
        <v>52323</v>
      </c>
      <c r="J4576" s="57">
        <v>52323</v>
      </c>
    </row>
    <row r="4577" spans="4:10" hidden="1" outlineLevel="1" x14ac:dyDescent="0.45">
      <c r="D4577" s="104" t="s">
        <v>156</v>
      </c>
      <c r="E4577" s="104" t="s">
        <v>140</v>
      </c>
      <c r="F4577" s="104" t="s">
        <v>143</v>
      </c>
      <c r="G4577" s="104" t="s">
        <v>476</v>
      </c>
      <c r="H4577" s="56">
        <v>2011</v>
      </c>
      <c r="I4577" s="57">
        <v>84086</v>
      </c>
      <c r="J4577" s="57">
        <v>84086</v>
      </c>
    </row>
    <row r="4578" spans="4:10" hidden="1" outlineLevel="1" x14ac:dyDescent="0.45">
      <c r="D4578" s="104" t="s">
        <v>156</v>
      </c>
      <c r="E4578" s="104" t="s">
        <v>140</v>
      </c>
      <c r="F4578" s="104" t="s">
        <v>143</v>
      </c>
      <c r="G4578" s="104" t="s">
        <v>476</v>
      </c>
      <c r="H4578" s="56">
        <v>2012</v>
      </c>
      <c r="I4578" s="57">
        <v>99573</v>
      </c>
      <c r="J4578" s="57">
        <v>99573</v>
      </c>
    </row>
    <row r="4579" spans="4:10" hidden="1" outlineLevel="1" x14ac:dyDescent="0.45">
      <c r="D4579" s="104" t="s">
        <v>156</v>
      </c>
      <c r="E4579" s="104" t="s">
        <v>140</v>
      </c>
      <c r="F4579" s="104" t="s">
        <v>143</v>
      </c>
      <c r="G4579" s="104" t="s">
        <v>476</v>
      </c>
      <c r="H4579" s="56">
        <v>2013</v>
      </c>
      <c r="I4579" s="57">
        <v>109035</v>
      </c>
      <c r="J4579" s="57">
        <v>109035</v>
      </c>
    </row>
    <row r="4580" spans="4:10" hidden="1" outlineLevel="1" x14ac:dyDescent="0.45">
      <c r="D4580" s="104" t="s">
        <v>156</v>
      </c>
      <c r="E4580" s="104" t="s">
        <v>140</v>
      </c>
      <c r="F4580" s="104" t="s">
        <v>143</v>
      </c>
      <c r="G4580" s="104" t="s">
        <v>476</v>
      </c>
      <c r="H4580" s="56">
        <v>2014</v>
      </c>
      <c r="I4580" s="57">
        <v>114010</v>
      </c>
      <c r="J4580" s="57">
        <v>114010</v>
      </c>
    </row>
    <row r="4581" spans="4:10" hidden="1" outlineLevel="1" x14ac:dyDescent="0.45">
      <c r="D4581" s="104" t="s">
        <v>156</v>
      </c>
      <c r="E4581" s="104" t="s">
        <v>140</v>
      </c>
      <c r="F4581" s="104" t="s">
        <v>143</v>
      </c>
      <c r="G4581" s="104" t="s">
        <v>476</v>
      </c>
      <c r="H4581" s="56">
        <v>2015</v>
      </c>
      <c r="I4581" s="57">
        <v>55841</v>
      </c>
      <c r="J4581" s="57">
        <v>55841</v>
      </c>
    </row>
    <row r="4582" spans="4:10" hidden="1" outlineLevel="1" x14ac:dyDescent="0.45">
      <c r="D4582" s="104" t="s">
        <v>156</v>
      </c>
      <c r="E4582" s="104" t="s">
        <v>140</v>
      </c>
      <c r="F4582" s="104" t="s">
        <v>143</v>
      </c>
      <c r="G4582" s="104" t="s">
        <v>476</v>
      </c>
      <c r="H4582" s="56">
        <v>2016</v>
      </c>
      <c r="I4582" s="57">
        <v>11279</v>
      </c>
      <c r="J4582" s="57">
        <v>11279</v>
      </c>
    </row>
    <row r="4583" spans="4:10" hidden="1" outlineLevel="1" x14ac:dyDescent="0.45">
      <c r="D4583" s="104" t="s">
        <v>156</v>
      </c>
      <c r="E4583" s="104" t="s">
        <v>140</v>
      </c>
      <c r="F4583" s="104" t="s">
        <v>143</v>
      </c>
      <c r="G4583" s="104" t="s">
        <v>477</v>
      </c>
      <c r="H4583" s="56">
        <v>1991</v>
      </c>
      <c r="I4583" s="57">
        <v>20894</v>
      </c>
      <c r="J4583" s="57">
        <v>20894</v>
      </c>
    </row>
    <row r="4584" spans="4:10" hidden="1" outlineLevel="1" x14ac:dyDescent="0.45">
      <c r="D4584" s="104" t="s">
        <v>156</v>
      </c>
      <c r="E4584" s="104" t="s">
        <v>140</v>
      </c>
      <c r="F4584" s="104" t="s">
        <v>143</v>
      </c>
      <c r="G4584" s="104" t="s">
        <v>477</v>
      </c>
      <c r="H4584" s="56">
        <v>1992</v>
      </c>
      <c r="I4584" s="57">
        <v>18459</v>
      </c>
      <c r="J4584" s="57">
        <v>18459</v>
      </c>
    </row>
    <row r="4585" spans="4:10" hidden="1" outlineLevel="1" x14ac:dyDescent="0.45">
      <c r="D4585" s="104" t="s">
        <v>156</v>
      </c>
      <c r="E4585" s="104" t="s">
        <v>140</v>
      </c>
      <c r="F4585" s="104" t="s">
        <v>143</v>
      </c>
      <c r="G4585" s="104" t="s">
        <v>477</v>
      </c>
      <c r="H4585" s="56">
        <v>1993</v>
      </c>
      <c r="I4585" s="57">
        <v>18829</v>
      </c>
      <c r="J4585" s="57">
        <v>18829</v>
      </c>
    </row>
    <row r="4586" spans="4:10" hidden="1" outlineLevel="1" x14ac:dyDescent="0.45">
      <c r="D4586" s="104" t="s">
        <v>156</v>
      </c>
      <c r="E4586" s="104" t="s">
        <v>140</v>
      </c>
      <c r="F4586" s="104" t="s">
        <v>143</v>
      </c>
      <c r="G4586" s="104" t="s">
        <v>477</v>
      </c>
      <c r="H4586" s="56">
        <v>1994</v>
      </c>
      <c r="I4586" s="57">
        <v>41626</v>
      </c>
      <c r="J4586" s="57">
        <v>41626</v>
      </c>
    </row>
    <row r="4587" spans="4:10" hidden="1" outlineLevel="1" x14ac:dyDescent="0.45">
      <c r="D4587" s="104" t="s">
        <v>156</v>
      </c>
      <c r="E4587" s="104" t="s">
        <v>140</v>
      </c>
      <c r="F4587" s="104" t="s">
        <v>143</v>
      </c>
      <c r="G4587" s="104" t="s">
        <v>477</v>
      </c>
      <c r="H4587" s="56">
        <v>1995</v>
      </c>
      <c r="I4587" s="57">
        <v>40492</v>
      </c>
      <c r="J4587" s="57">
        <v>40492</v>
      </c>
    </row>
    <row r="4588" spans="4:10" hidden="1" outlineLevel="1" x14ac:dyDescent="0.45">
      <c r="D4588" s="104" t="s">
        <v>156</v>
      </c>
      <c r="E4588" s="104" t="s">
        <v>140</v>
      </c>
      <c r="F4588" s="104" t="s">
        <v>143</v>
      </c>
      <c r="G4588" s="104" t="s">
        <v>477</v>
      </c>
      <c r="H4588" s="56">
        <v>1996</v>
      </c>
      <c r="I4588" s="57">
        <v>43757</v>
      </c>
      <c r="J4588" s="57">
        <v>43757</v>
      </c>
    </row>
    <row r="4589" spans="4:10" hidden="1" outlineLevel="1" x14ac:dyDescent="0.45">
      <c r="D4589" s="104" t="s">
        <v>156</v>
      </c>
      <c r="E4589" s="104" t="s">
        <v>140</v>
      </c>
      <c r="F4589" s="104" t="s">
        <v>143</v>
      </c>
      <c r="G4589" s="104" t="s">
        <v>477</v>
      </c>
      <c r="H4589" s="56">
        <v>1997</v>
      </c>
      <c r="I4589" s="57">
        <v>54822</v>
      </c>
      <c r="J4589" s="57">
        <v>54822</v>
      </c>
    </row>
    <row r="4590" spans="4:10" hidden="1" outlineLevel="1" x14ac:dyDescent="0.45">
      <c r="D4590" s="104" t="s">
        <v>156</v>
      </c>
      <c r="E4590" s="104" t="s">
        <v>140</v>
      </c>
      <c r="F4590" s="104" t="s">
        <v>143</v>
      </c>
      <c r="G4590" s="104" t="s">
        <v>477</v>
      </c>
      <c r="H4590" s="56">
        <v>1998</v>
      </c>
      <c r="I4590" s="57">
        <v>29732</v>
      </c>
      <c r="J4590" s="57">
        <v>29732</v>
      </c>
    </row>
    <row r="4591" spans="4:10" hidden="1" outlineLevel="1" x14ac:dyDescent="0.45">
      <c r="D4591" s="104" t="s">
        <v>156</v>
      </c>
      <c r="E4591" s="104" t="s">
        <v>140</v>
      </c>
      <c r="F4591" s="104" t="s">
        <v>143</v>
      </c>
      <c r="G4591" s="104" t="s">
        <v>477</v>
      </c>
      <c r="H4591" s="56">
        <v>1999</v>
      </c>
      <c r="I4591" s="57">
        <v>69842</v>
      </c>
      <c r="J4591" s="57">
        <v>69842</v>
      </c>
    </row>
    <row r="4592" spans="4:10" hidden="1" outlineLevel="1" x14ac:dyDescent="0.45">
      <c r="D4592" s="104" t="s">
        <v>156</v>
      </c>
      <c r="E4592" s="104" t="s">
        <v>140</v>
      </c>
      <c r="F4592" s="104" t="s">
        <v>143</v>
      </c>
      <c r="G4592" s="104" t="s">
        <v>477</v>
      </c>
      <c r="H4592" s="56">
        <v>2000</v>
      </c>
      <c r="I4592" s="57">
        <v>84968</v>
      </c>
      <c r="J4592" s="57">
        <v>84968</v>
      </c>
    </row>
    <row r="4593" spans="4:10" hidden="1" outlineLevel="1" x14ac:dyDescent="0.45">
      <c r="D4593" s="104" t="s">
        <v>156</v>
      </c>
      <c r="E4593" s="104" t="s">
        <v>140</v>
      </c>
      <c r="F4593" s="104" t="s">
        <v>143</v>
      </c>
      <c r="G4593" s="104" t="s">
        <v>477</v>
      </c>
      <c r="H4593" s="56">
        <v>2001</v>
      </c>
      <c r="I4593" s="57">
        <v>91762</v>
      </c>
      <c r="J4593" s="57">
        <v>91762</v>
      </c>
    </row>
    <row r="4594" spans="4:10" hidden="1" outlineLevel="1" x14ac:dyDescent="0.45">
      <c r="D4594" s="104" t="s">
        <v>156</v>
      </c>
      <c r="E4594" s="104" t="s">
        <v>140</v>
      </c>
      <c r="F4594" s="104" t="s">
        <v>143</v>
      </c>
      <c r="G4594" s="104" t="s">
        <v>477</v>
      </c>
      <c r="H4594" s="56">
        <v>2002</v>
      </c>
      <c r="I4594" s="57">
        <v>130578</v>
      </c>
      <c r="J4594" s="57">
        <v>130578</v>
      </c>
    </row>
    <row r="4595" spans="4:10" hidden="1" outlineLevel="1" x14ac:dyDescent="0.45">
      <c r="D4595" s="104" t="s">
        <v>156</v>
      </c>
      <c r="E4595" s="104" t="s">
        <v>140</v>
      </c>
      <c r="F4595" s="104" t="s">
        <v>143</v>
      </c>
      <c r="G4595" s="104" t="s">
        <v>477</v>
      </c>
      <c r="H4595" s="56">
        <v>2003</v>
      </c>
      <c r="I4595" s="57">
        <v>130343</v>
      </c>
      <c r="J4595" s="57">
        <v>130343</v>
      </c>
    </row>
    <row r="4596" spans="4:10" hidden="1" outlineLevel="1" x14ac:dyDescent="0.45">
      <c r="D4596" s="104" t="s">
        <v>156</v>
      </c>
      <c r="E4596" s="104" t="s">
        <v>140</v>
      </c>
      <c r="F4596" s="104" t="s">
        <v>143</v>
      </c>
      <c r="G4596" s="104" t="s">
        <v>477</v>
      </c>
      <c r="H4596" s="56">
        <v>2004</v>
      </c>
      <c r="I4596" s="57">
        <v>100481</v>
      </c>
      <c r="J4596" s="57">
        <v>100481</v>
      </c>
    </row>
    <row r="4597" spans="4:10" hidden="1" outlineLevel="1" x14ac:dyDescent="0.45">
      <c r="D4597" s="104" t="s">
        <v>156</v>
      </c>
      <c r="E4597" s="104" t="s">
        <v>140</v>
      </c>
      <c r="F4597" s="104" t="s">
        <v>143</v>
      </c>
      <c r="G4597" s="104" t="s">
        <v>477</v>
      </c>
      <c r="H4597" s="56">
        <v>2005</v>
      </c>
      <c r="I4597" s="57">
        <v>83977</v>
      </c>
      <c r="J4597" s="57">
        <v>83977</v>
      </c>
    </row>
    <row r="4598" spans="4:10" hidden="1" outlineLevel="1" x14ac:dyDescent="0.45">
      <c r="D4598" s="104" t="s">
        <v>156</v>
      </c>
      <c r="E4598" s="104" t="s">
        <v>140</v>
      </c>
      <c r="F4598" s="104" t="s">
        <v>143</v>
      </c>
      <c r="G4598" s="104" t="s">
        <v>477</v>
      </c>
      <c r="H4598" s="56">
        <v>2006</v>
      </c>
      <c r="I4598" s="57">
        <v>30509</v>
      </c>
      <c r="J4598" s="57">
        <v>30509</v>
      </c>
    </row>
    <row r="4599" spans="4:10" hidden="1" outlineLevel="1" x14ac:dyDescent="0.45">
      <c r="D4599" s="104" t="s">
        <v>156</v>
      </c>
      <c r="E4599" s="104" t="s">
        <v>140</v>
      </c>
      <c r="F4599" s="104" t="s">
        <v>143</v>
      </c>
      <c r="G4599" s="104" t="s">
        <v>477</v>
      </c>
      <c r="H4599" s="56">
        <v>2007</v>
      </c>
      <c r="I4599" s="57">
        <v>33792</v>
      </c>
      <c r="J4599" s="57">
        <v>33792</v>
      </c>
    </row>
    <row r="4600" spans="4:10" hidden="1" outlineLevel="1" x14ac:dyDescent="0.45">
      <c r="D4600" s="104" t="s">
        <v>156</v>
      </c>
      <c r="E4600" s="104" t="s">
        <v>140</v>
      </c>
      <c r="F4600" s="104" t="s">
        <v>143</v>
      </c>
      <c r="G4600" s="104" t="s">
        <v>477</v>
      </c>
      <c r="H4600" s="56">
        <v>2008</v>
      </c>
      <c r="I4600" s="57">
        <v>16195</v>
      </c>
      <c r="J4600" s="57">
        <v>16195</v>
      </c>
    </row>
    <row r="4601" spans="4:10" hidden="1" outlineLevel="1" x14ac:dyDescent="0.45">
      <c r="D4601" s="104" t="s">
        <v>156</v>
      </c>
      <c r="E4601" s="104" t="s">
        <v>140</v>
      </c>
      <c r="F4601" s="104" t="s">
        <v>143</v>
      </c>
      <c r="G4601" s="104" t="s">
        <v>477</v>
      </c>
      <c r="H4601" s="56">
        <v>2009</v>
      </c>
      <c r="I4601" s="57">
        <v>6860</v>
      </c>
      <c r="J4601" s="57">
        <v>6860</v>
      </c>
    </row>
    <row r="4602" spans="4:10" hidden="1" outlineLevel="1" x14ac:dyDescent="0.45">
      <c r="D4602" s="104" t="s">
        <v>156</v>
      </c>
      <c r="E4602" s="104" t="s">
        <v>140</v>
      </c>
      <c r="F4602" s="104" t="s">
        <v>143</v>
      </c>
      <c r="G4602" s="104" t="s">
        <v>477</v>
      </c>
      <c r="H4602" s="56">
        <v>2010</v>
      </c>
      <c r="I4602" s="57">
        <v>15001</v>
      </c>
      <c r="J4602" s="57">
        <v>15001</v>
      </c>
    </row>
    <row r="4603" spans="4:10" hidden="1" outlineLevel="1" x14ac:dyDescent="0.45">
      <c r="D4603" s="104" t="s">
        <v>156</v>
      </c>
      <c r="E4603" s="104" t="s">
        <v>140</v>
      </c>
      <c r="F4603" s="104" t="s">
        <v>143</v>
      </c>
      <c r="G4603" s="104" t="s">
        <v>477</v>
      </c>
      <c r="H4603" s="56">
        <v>2011</v>
      </c>
      <c r="I4603" s="57">
        <v>17834</v>
      </c>
      <c r="J4603" s="57">
        <v>17834</v>
      </c>
    </row>
    <row r="4604" spans="4:10" hidden="1" outlineLevel="1" x14ac:dyDescent="0.45">
      <c r="D4604" s="104" t="s">
        <v>156</v>
      </c>
      <c r="E4604" s="104" t="s">
        <v>140</v>
      </c>
      <c r="F4604" s="104" t="s">
        <v>143</v>
      </c>
      <c r="G4604" s="104" t="s">
        <v>477</v>
      </c>
      <c r="H4604" s="56">
        <v>2012</v>
      </c>
      <c r="I4604" s="57">
        <v>12730</v>
      </c>
      <c r="J4604" s="57">
        <v>12730</v>
      </c>
    </row>
    <row r="4605" spans="4:10" hidden="1" outlineLevel="1" x14ac:dyDescent="0.45">
      <c r="D4605" s="104" t="s">
        <v>156</v>
      </c>
      <c r="E4605" s="104" t="s">
        <v>140</v>
      </c>
      <c r="F4605" s="104" t="s">
        <v>143</v>
      </c>
      <c r="G4605" s="104" t="s">
        <v>477</v>
      </c>
      <c r="H4605" s="56">
        <v>2013</v>
      </c>
      <c r="I4605" s="57">
        <v>15270</v>
      </c>
      <c r="J4605" s="57">
        <v>15270</v>
      </c>
    </row>
    <row r="4606" spans="4:10" hidden="1" outlineLevel="1" x14ac:dyDescent="0.45">
      <c r="D4606" s="104" t="s">
        <v>156</v>
      </c>
      <c r="E4606" s="104" t="s">
        <v>140</v>
      </c>
      <c r="F4606" s="104" t="s">
        <v>143</v>
      </c>
      <c r="G4606" s="104" t="s">
        <v>477</v>
      </c>
      <c r="H4606" s="56">
        <v>2014</v>
      </c>
      <c r="I4606" s="57">
        <v>8610</v>
      </c>
      <c r="J4606" s="57">
        <v>8610</v>
      </c>
    </row>
    <row r="4607" spans="4:10" hidden="1" outlineLevel="1" x14ac:dyDescent="0.45">
      <c r="D4607" s="104" t="s">
        <v>156</v>
      </c>
      <c r="E4607" s="104" t="s">
        <v>140</v>
      </c>
      <c r="F4607" s="104" t="s">
        <v>143</v>
      </c>
      <c r="G4607" s="104" t="s">
        <v>477</v>
      </c>
      <c r="H4607" s="56">
        <v>2015</v>
      </c>
      <c r="I4607" s="57">
        <v>14326</v>
      </c>
      <c r="J4607" s="57">
        <v>14326</v>
      </c>
    </row>
    <row r="4608" spans="4:10" hidden="1" outlineLevel="1" x14ac:dyDescent="0.45">
      <c r="D4608" s="104" t="s">
        <v>156</v>
      </c>
      <c r="E4608" s="104" t="s">
        <v>140</v>
      </c>
      <c r="F4608" s="104" t="s">
        <v>143</v>
      </c>
      <c r="G4608" s="104" t="s">
        <v>477</v>
      </c>
      <c r="H4608" s="56">
        <v>2016</v>
      </c>
      <c r="I4608" s="57">
        <v>8558</v>
      </c>
      <c r="J4608" s="57">
        <v>8558</v>
      </c>
    </row>
    <row r="4609" spans="4:10" hidden="1" outlineLevel="1" x14ac:dyDescent="0.45">
      <c r="D4609" s="104" t="s">
        <v>156</v>
      </c>
      <c r="E4609" s="104" t="s">
        <v>140</v>
      </c>
      <c r="F4609" s="104" t="s">
        <v>144</v>
      </c>
      <c r="G4609" s="104" t="s">
        <v>476</v>
      </c>
      <c r="H4609" s="56">
        <v>2012</v>
      </c>
      <c r="I4609" s="57">
        <v>1302</v>
      </c>
      <c r="J4609" s="57">
        <v>1302</v>
      </c>
    </row>
    <row r="4610" spans="4:10" hidden="1" outlineLevel="1" x14ac:dyDescent="0.45">
      <c r="D4610" s="104" t="s">
        <v>156</v>
      </c>
      <c r="E4610" s="104" t="s">
        <v>140</v>
      </c>
      <c r="F4610" s="104" t="s">
        <v>144</v>
      </c>
      <c r="G4610" s="104" t="s">
        <v>476</v>
      </c>
      <c r="H4610" s="56">
        <v>2013</v>
      </c>
      <c r="I4610" s="57">
        <v>15778</v>
      </c>
      <c r="J4610" s="57">
        <v>15778</v>
      </c>
    </row>
    <row r="4611" spans="4:10" hidden="1" outlineLevel="1" x14ac:dyDescent="0.45">
      <c r="D4611" s="104" t="s">
        <v>156</v>
      </c>
      <c r="E4611" s="104" t="s">
        <v>140</v>
      </c>
      <c r="F4611" s="104" t="s">
        <v>144</v>
      </c>
      <c r="G4611" s="104" t="s">
        <v>476</v>
      </c>
      <c r="H4611" s="56">
        <v>2014</v>
      </c>
      <c r="I4611" s="57">
        <v>15054</v>
      </c>
      <c r="J4611" s="57">
        <v>15054</v>
      </c>
    </row>
    <row r="4612" spans="4:10" hidden="1" outlineLevel="1" x14ac:dyDescent="0.45">
      <c r="D4612" s="104" t="s">
        <v>156</v>
      </c>
      <c r="E4612" s="104" t="s">
        <v>140</v>
      </c>
      <c r="F4612" s="104" t="s">
        <v>144</v>
      </c>
      <c r="G4612" s="104" t="s">
        <v>476</v>
      </c>
      <c r="H4612" s="56">
        <v>2015</v>
      </c>
      <c r="I4612" s="57">
        <v>5882</v>
      </c>
      <c r="J4612" s="57">
        <v>5882</v>
      </c>
    </row>
    <row r="4613" spans="4:10" hidden="1" outlineLevel="1" x14ac:dyDescent="0.45">
      <c r="D4613" s="104" t="s">
        <v>156</v>
      </c>
      <c r="E4613" s="104" t="s">
        <v>140</v>
      </c>
      <c r="F4613" s="104" t="s">
        <v>144</v>
      </c>
      <c r="G4613" s="104" t="s">
        <v>476</v>
      </c>
      <c r="H4613" s="56">
        <v>2016</v>
      </c>
      <c r="I4613" s="59">
        <v>90</v>
      </c>
      <c r="J4613" s="59">
        <v>90</v>
      </c>
    </row>
    <row r="4614" spans="4:10" hidden="1" outlineLevel="1" x14ac:dyDescent="0.45">
      <c r="D4614" s="104" t="s">
        <v>156</v>
      </c>
      <c r="E4614" s="104" t="s">
        <v>140</v>
      </c>
      <c r="F4614" s="104" t="s">
        <v>144</v>
      </c>
      <c r="G4614" s="104" t="s">
        <v>477</v>
      </c>
      <c r="H4614" s="56">
        <v>2004</v>
      </c>
      <c r="I4614" s="57">
        <v>15739</v>
      </c>
      <c r="J4614" s="57">
        <v>15739</v>
      </c>
    </row>
    <row r="4615" spans="4:10" hidden="1" outlineLevel="1" x14ac:dyDescent="0.45">
      <c r="D4615" s="104" t="s">
        <v>156</v>
      </c>
      <c r="E4615" s="104" t="s">
        <v>140</v>
      </c>
      <c r="F4615" s="104" t="s">
        <v>144</v>
      </c>
      <c r="G4615" s="104" t="s">
        <v>477</v>
      </c>
      <c r="H4615" s="56">
        <v>2005</v>
      </c>
      <c r="I4615" s="57">
        <v>16574</v>
      </c>
      <c r="J4615" s="57">
        <v>16574</v>
      </c>
    </row>
    <row r="4616" spans="4:10" hidden="1" outlineLevel="1" x14ac:dyDescent="0.45">
      <c r="D4616" s="104" t="s">
        <v>156</v>
      </c>
      <c r="E4616" s="104" t="s">
        <v>140</v>
      </c>
      <c r="F4616" s="104" t="s">
        <v>144</v>
      </c>
      <c r="G4616" s="104" t="s">
        <v>477</v>
      </c>
      <c r="H4616" s="56">
        <v>2006</v>
      </c>
      <c r="I4616" s="57">
        <v>9867</v>
      </c>
      <c r="J4616" s="57">
        <v>9867</v>
      </c>
    </row>
    <row r="4617" spans="4:10" hidden="1" outlineLevel="1" x14ac:dyDescent="0.45">
      <c r="D4617" s="104" t="s">
        <v>156</v>
      </c>
      <c r="E4617" s="104" t="s">
        <v>140</v>
      </c>
      <c r="F4617" s="104" t="s">
        <v>144</v>
      </c>
      <c r="G4617" s="104" t="s">
        <v>477</v>
      </c>
      <c r="H4617" s="56">
        <v>2007</v>
      </c>
      <c r="I4617" s="57">
        <v>9344</v>
      </c>
      <c r="J4617" s="57">
        <v>9344</v>
      </c>
    </row>
    <row r="4618" spans="4:10" hidden="1" outlineLevel="1" x14ac:dyDescent="0.45">
      <c r="D4618" s="104" t="s">
        <v>156</v>
      </c>
      <c r="E4618" s="104" t="s">
        <v>140</v>
      </c>
      <c r="F4618" s="104" t="s">
        <v>144</v>
      </c>
      <c r="G4618" s="104" t="s">
        <v>477</v>
      </c>
      <c r="H4618" s="56">
        <v>2008</v>
      </c>
      <c r="I4618" s="57">
        <v>4158</v>
      </c>
      <c r="J4618" s="57">
        <v>4158</v>
      </c>
    </row>
    <row r="4619" spans="4:10" hidden="1" outlineLevel="1" x14ac:dyDescent="0.45">
      <c r="D4619" s="104" t="s">
        <v>156</v>
      </c>
      <c r="E4619" s="104" t="s">
        <v>140</v>
      </c>
      <c r="F4619" s="104" t="s">
        <v>144</v>
      </c>
      <c r="G4619" s="104" t="s">
        <v>477</v>
      </c>
      <c r="H4619" s="56">
        <v>2009</v>
      </c>
      <c r="I4619" s="57">
        <v>2624</v>
      </c>
      <c r="J4619" s="57">
        <v>2624</v>
      </c>
    </row>
    <row r="4620" spans="4:10" hidden="1" outlineLevel="1" x14ac:dyDescent="0.45">
      <c r="D4620" s="104" t="s">
        <v>156</v>
      </c>
      <c r="E4620" s="104" t="s">
        <v>140</v>
      </c>
      <c r="F4620" s="104" t="s">
        <v>144</v>
      </c>
      <c r="G4620" s="104" t="s">
        <v>477</v>
      </c>
      <c r="H4620" s="56">
        <v>2010</v>
      </c>
      <c r="I4620" s="57">
        <v>4458</v>
      </c>
      <c r="J4620" s="57">
        <v>4458</v>
      </c>
    </row>
    <row r="4621" spans="4:10" hidden="1" outlineLevel="1" x14ac:dyDescent="0.45">
      <c r="D4621" s="104" t="s">
        <v>156</v>
      </c>
      <c r="E4621" s="104" t="s">
        <v>140</v>
      </c>
      <c r="F4621" s="104" t="s">
        <v>144</v>
      </c>
      <c r="G4621" s="104" t="s">
        <v>477</v>
      </c>
      <c r="H4621" s="56">
        <v>2011</v>
      </c>
      <c r="I4621" s="57">
        <v>4010</v>
      </c>
      <c r="J4621" s="57">
        <v>4010</v>
      </c>
    </row>
    <row r="4622" spans="4:10" hidden="1" outlineLevel="1" x14ac:dyDescent="0.45">
      <c r="D4622" s="104" t="s">
        <v>156</v>
      </c>
      <c r="E4622" s="104" t="s">
        <v>140</v>
      </c>
      <c r="F4622" s="104" t="s">
        <v>144</v>
      </c>
      <c r="G4622" s="104" t="s">
        <v>477</v>
      </c>
      <c r="H4622" s="56">
        <v>2012</v>
      </c>
      <c r="I4622" s="59">
        <v>960</v>
      </c>
      <c r="J4622" s="59">
        <v>960</v>
      </c>
    </row>
    <row r="4623" spans="4:10" hidden="1" outlineLevel="1" x14ac:dyDescent="0.45">
      <c r="D4623" s="104" t="s">
        <v>156</v>
      </c>
      <c r="E4623" s="104" t="s">
        <v>140</v>
      </c>
      <c r="F4623" s="104" t="s">
        <v>144</v>
      </c>
      <c r="G4623" s="104" t="s">
        <v>477</v>
      </c>
      <c r="H4623" s="56">
        <v>2013</v>
      </c>
      <c r="I4623" s="59">
        <v>3</v>
      </c>
      <c r="J4623" s="59">
        <v>3</v>
      </c>
    </row>
    <row r="4624" spans="4:10" hidden="1" outlineLevel="1" x14ac:dyDescent="0.45">
      <c r="D4624" s="104" t="s">
        <v>156</v>
      </c>
      <c r="E4624" s="104" t="s">
        <v>140</v>
      </c>
      <c r="F4624" s="104" t="s">
        <v>144</v>
      </c>
      <c r="G4624" s="104" t="s">
        <v>477</v>
      </c>
      <c r="H4624" s="56">
        <v>2014</v>
      </c>
      <c r="I4624" s="59">
        <v>19</v>
      </c>
      <c r="J4624" s="59">
        <v>19</v>
      </c>
    </row>
    <row r="4625" spans="4:10" hidden="1" outlineLevel="1" x14ac:dyDescent="0.45">
      <c r="D4625" s="104" t="s">
        <v>156</v>
      </c>
      <c r="E4625" s="104" t="s">
        <v>140</v>
      </c>
      <c r="F4625" s="104" t="s">
        <v>144</v>
      </c>
      <c r="G4625" s="104" t="s">
        <v>477</v>
      </c>
      <c r="H4625" s="56">
        <v>2015</v>
      </c>
      <c r="I4625" s="57">
        <v>3493</v>
      </c>
      <c r="J4625" s="57">
        <v>3493</v>
      </c>
    </row>
    <row r="4626" spans="4:10" hidden="1" outlineLevel="1" x14ac:dyDescent="0.45">
      <c r="D4626" s="104" t="s">
        <v>156</v>
      </c>
      <c r="E4626" s="104" t="s">
        <v>140</v>
      </c>
      <c r="F4626" s="104" t="s">
        <v>144</v>
      </c>
      <c r="G4626" s="104" t="s">
        <v>477</v>
      </c>
      <c r="H4626" s="56">
        <v>2016</v>
      </c>
      <c r="I4626" s="57">
        <v>2363</v>
      </c>
      <c r="J4626" s="57">
        <v>2363</v>
      </c>
    </row>
    <row r="4627" spans="4:10" hidden="1" outlineLevel="1" x14ac:dyDescent="0.45">
      <c r="D4627" s="104" t="s">
        <v>156</v>
      </c>
      <c r="E4627" s="104" t="s">
        <v>146</v>
      </c>
      <c r="F4627" s="104" t="s">
        <v>147</v>
      </c>
      <c r="G4627" s="104" t="s">
        <v>475</v>
      </c>
      <c r="H4627" s="56">
        <v>1995</v>
      </c>
      <c r="I4627" s="57">
        <v>8361</v>
      </c>
      <c r="J4627" s="57">
        <v>8361</v>
      </c>
    </row>
    <row r="4628" spans="4:10" hidden="1" outlineLevel="1" x14ac:dyDescent="0.45">
      <c r="D4628" s="104" t="s">
        <v>156</v>
      </c>
      <c r="E4628" s="104" t="s">
        <v>146</v>
      </c>
      <c r="F4628" s="104" t="s">
        <v>147</v>
      </c>
      <c r="G4628" s="104" t="s">
        <v>475</v>
      </c>
      <c r="H4628" s="56">
        <v>1996</v>
      </c>
      <c r="I4628" s="57">
        <v>28090</v>
      </c>
      <c r="J4628" s="57">
        <v>28090</v>
      </c>
    </row>
    <row r="4629" spans="4:10" hidden="1" outlineLevel="1" x14ac:dyDescent="0.45">
      <c r="D4629" s="104" t="s">
        <v>156</v>
      </c>
      <c r="E4629" s="104" t="s">
        <v>146</v>
      </c>
      <c r="F4629" s="104" t="s">
        <v>147</v>
      </c>
      <c r="G4629" s="104" t="s">
        <v>475</v>
      </c>
      <c r="H4629" s="56">
        <v>1997</v>
      </c>
      <c r="I4629" s="57">
        <v>21166</v>
      </c>
      <c r="J4629" s="57">
        <v>21166</v>
      </c>
    </row>
    <row r="4630" spans="4:10" hidden="1" outlineLevel="1" x14ac:dyDescent="0.45">
      <c r="D4630" s="104" t="s">
        <v>156</v>
      </c>
      <c r="E4630" s="104" t="s">
        <v>146</v>
      </c>
      <c r="F4630" s="104" t="s">
        <v>147</v>
      </c>
      <c r="G4630" s="104" t="s">
        <v>475</v>
      </c>
      <c r="H4630" s="56">
        <v>1998</v>
      </c>
      <c r="I4630" s="57">
        <v>11521</v>
      </c>
      <c r="J4630" s="57">
        <v>11521</v>
      </c>
    </row>
    <row r="4631" spans="4:10" hidden="1" outlineLevel="1" x14ac:dyDescent="0.45">
      <c r="D4631" s="104" t="s">
        <v>156</v>
      </c>
      <c r="E4631" s="104" t="s">
        <v>146</v>
      </c>
      <c r="F4631" s="104" t="s">
        <v>147</v>
      </c>
      <c r="G4631" s="104" t="s">
        <v>475</v>
      </c>
      <c r="H4631" s="56">
        <v>1999</v>
      </c>
      <c r="I4631" s="57">
        <v>23782</v>
      </c>
      <c r="J4631" s="57">
        <v>23782</v>
      </c>
    </row>
    <row r="4632" spans="4:10" hidden="1" outlineLevel="1" x14ac:dyDescent="0.45">
      <c r="D4632" s="104" t="s">
        <v>156</v>
      </c>
      <c r="E4632" s="104" t="s">
        <v>146</v>
      </c>
      <c r="F4632" s="104" t="s">
        <v>147</v>
      </c>
      <c r="G4632" s="104" t="s">
        <v>475</v>
      </c>
      <c r="H4632" s="56">
        <v>2000</v>
      </c>
      <c r="I4632" s="57">
        <v>25664</v>
      </c>
      <c r="J4632" s="57">
        <v>25664</v>
      </c>
    </row>
    <row r="4633" spans="4:10" hidden="1" outlineLevel="1" x14ac:dyDescent="0.45">
      <c r="D4633" s="104" t="s">
        <v>156</v>
      </c>
      <c r="E4633" s="104" t="s">
        <v>146</v>
      </c>
      <c r="F4633" s="104" t="s">
        <v>147</v>
      </c>
      <c r="G4633" s="104" t="s">
        <v>475</v>
      </c>
      <c r="H4633" s="56">
        <v>2001</v>
      </c>
      <c r="I4633" s="57">
        <v>24970</v>
      </c>
      <c r="J4633" s="57">
        <v>24970</v>
      </c>
    </row>
    <row r="4634" spans="4:10" hidden="1" outlineLevel="1" x14ac:dyDescent="0.45">
      <c r="D4634" s="104" t="s">
        <v>156</v>
      </c>
      <c r="E4634" s="104" t="s">
        <v>146</v>
      </c>
      <c r="F4634" s="104" t="s">
        <v>147</v>
      </c>
      <c r="G4634" s="104" t="s">
        <v>475</v>
      </c>
      <c r="H4634" s="56">
        <v>2002</v>
      </c>
      <c r="I4634" s="57">
        <v>18360</v>
      </c>
      <c r="J4634" s="57">
        <v>18360</v>
      </c>
    </row>
    <row r="4635" spans="4:10" hidden="1" outlineLevel="1" x14ac:dyDescent="0.45">
      <c r="D4635" s="104" t="s">
        <v>156</v>
      </c>
      <c r="E4635" s="104" t="s">
        <v>146</v>
      </c>
      <c r="F4635" s="104" t="s">
        <v>147</v>
      </c>
      <c r="G4635" s="104" t="s">
        <v>475</v>
      </c>
      <c r="H4635" s="56">
        <v>2003</v>
      </c>
      <c r="I4635" s="57">
        <v>8562</v>
      </c>
      <c r="J4635" s="57">
        <v>8562</v>
      </c>
    </row>
    <row r="4636" spans="4:10" hidden="1" outlineLevel="1" x14ac:dyDescent="0.45">
      <c r="D4636" s="104" t="s">
        <v>156</v>
      </c>
      <c r="E4636" s="104" t="s">
        <v>146</v>
      </c>
      <c r="F4636" s="104" t="s">
        <v>147</v>
      </c>
      <c r="G4636" s="104" t="s">
        <v>475</v>
      </c>
      <c r="H4636" s="56">
        <v>2004</v>
      </c>
      <c r="I4636" s="59">
        <v>0</v>
      </c>
      <c r="J4636" s="59">
        <v>0</v>
      </c>
    </row>
    <row r="4637" spans="4:10" hidden="1" outlineLevel="1" x14ac:dyDescent="0.45">
      <c r="D4637" s="104" t="s">
        <v>156</v>
      </c>
      <c r="E4637" s="104" t="s">
        <v>146</v>
      </c>
      <c r="F4637" s="104" t="s">
        <v>147</v>
      </c>
      <c r="G4637" s="104" t="s">
        <v>475</v>
      </c>
      <c r="H4637" s="56">
        <v>2005</v>
      </c>
      <c r="I4637" s="59">
        <v>0</v>
      </c>
      <c r="J4637" s="59">
        <v>0</v>
      </c>
    </row>
    <row r="4638" spans="4:10" hidden="1" outlineLevel="1" x14ac:dyDescent="0.45">
      <c r="D4638" s="104" t="s">
        <v>156</v>
      </c>
      <c r="E4638" s="104" t="s">
        <v>146</v>
      </c>
      <c r="F4638" s="104" t="s">
        <v>147</v>
      </c>
      <c r="G4638" s="104" t="s">
        <v>475</v>
      </c>
      <c r="H4638" s="56">
        <v>2006</v>
      </c>
      <c r="I4638" s="59">
        <v>0</v>
      </c>
      <c r="J4638" s="59">
        <v>0</v>
      </c>
    </row>
    <row r="4639" spans="4:10" hidden="1" outlineLevel="1" x14ac:dyDescent="0.45">
      <c r="D4639" s="104" t="s">
        <v>156</v>
      </c>
      <c r="E4639" s="104" t="s">
        <v>146</v>
      </c>
      <c r="F4639" s="104" t="s">
        <v>147</v>
      </c>
      <c r="G4639" s="104" t="s">
        <v>475</v>
      </c>
      <c r="H4639" s="56">
        <v>2007</v>
      </c>
      <c r="I4639" s="59">
        <v>0</v>
      </c>
      <c r="J4639" s="59">
        <v>0</v>
      </c>
    </row>
    <row r="4640" spans="4:10" hidden="1" outlineLevel="1" x14ac:dyDescent="0.45">
      <c r="D4640" s="104" t="s">
        <v>156</v>
      </c>
      <c r="E4640" s="104" t="s">
        <v>146</v>
      </c>
      <c r="F4640" s="104" t="s">
        <v>147</v>
      </c>
      <c r="G4640" s="104" t="s">
        <v>477</v>
      </c>
      <c r="H4640" s="56">
        <v>1991</v>
      </c>
      <c r="I4640" s="59">
        <v>247</v>
      </c>
      <c r="J4640" s="59">
        <v>247</v>
      </c>
    </row>
    <row r="4641" spans="4:10" hidden="1" outlineLevel="1" x14ac:dyDescent="0.45">
      <c r="D4641" s="104" t="s">
        <v>156</v>
      </c>
      <c r="E4641" s="104" t="s">
        <v>146</v>
      </c>
      <c r="F4641" s="104" t="s">
        <v>147</v>
      </c>
      <c r="G4641" s="104" t="s">
        <v>477</v>
      </c>
      <c r="H4641" s="56">
        <v>1992</v>
      </c>
      <c r="I4641" s="59">
        <v>308</v>
      </c>
      <c r="J4641" s="59">
        <v>308</v>
      </c>
    </row>
    <row r="4642" spans="4:10" hidden="1" outlineLevel="1" x14ac:dyDescent="0.45">
      <c r="D4642" s="104" t="s">
        <v>156</v>
      </c>
      <c r="E4642" s="104" t="s">
        <v>146</v>
      </c>
      <c r="F4642" s="104" t="s">
        <v>147</v>
      </c>
      <c r="G4642" s="104" t="s">
        <v>477</v>
      </c>
      <c r="H4642" s="56">
        <v>1993</v>
      </c>
      <c r="I4642" s="59">
        <v>251</v>
      </c>
      <c r="J4642" s="59">
        <v>251</v>
      </c>
    </row>
    <row r="4643" spans="4:10" hidden="1" outlineLevel="1" x14ac:dyDescent="0.45">
      <c r="D4643" s="104" t="s">
        <v>156</v>
      </c>
      <c r="E4643" s="104" t="s">
        <v>146</v>
      </c>
      <c r="F4643" s="104" t="s">
        <v>147</v>
      </c>
      <c r="G4643" s="104" t="s">
        <v>477</v>
      </c>
      <c r="H4643" s="56">
        <v>1994</v>
      </c>
      <c r="I4643" s="59">
        <v>329</v>
      </c>
      <c r="J4643" s="59">
        <v>329</v>
      </c>
    </row>
    <row r="4644" spans="4:10" hidden="1" outlineLevel="1" x14ac:dyDescent="0.45">
      <c r="D4644" s="104" t="s">
        <v>156</v>
      </c>
      <c r="E4644" s="104" t="s">
        <v>146</v>
      </c>
      <c r="F4644" s="104" t="s">
        <v>147</v>
      </c>
      <c r="G4644" s="104" t="s">
        <v>477</v>
      </c>
      <c r="H4644" s="56">
        <v>1995</v>
      </c>
      <c r="I4644" s="59">
        <v>676</v>
      </c>
      <c r="J4644" s="59">
        <v>676</v>
      </c>
    </row>
    <row r="4645" spans="4:10" hidden="1" outlineLevel="1" x14ac:dyDescent="0.45">
      <c r="D4645" s="104" t="s">
        <v>156</v>
      </c>
      <c r="E4645" s="104" t="s">
        <v>146</v>
      </c>
      <c r="F4645" s="104" t="s">
        <v>147</v>
      </c>
      <c r="G4645" s="104" t="s">
        <v>477</v>
      </c>
      <c r="H4645" s="56">
        <v>1996</v>
      </c>
      <c r="I4645" s="59">
        <v>700</v>
      </c>
      <c r="J4645" s="59">
        <v>700</v>
      </c>
    </row>
    <row r="4646" spans="4:10" hidden="1" outlineLevel="1" x14ac:dyDescent="0.45">
      <c r="D4646" s="104" t="s">
        <v>156</v>
      </c>
      <c r="E4646" s="104" t="s">
        <v>146</v>
      </c>
      <c r="F4646" s="104" t="s">
        <v>147</v>
      </c>
      <c r="G4646" s="104" t="s">
        <v>477</v>
      </c>
      <c r="H4646" s="56">
        <v>1997</v>
      </c>
      <c r="I4646" s="59">
        <v>522</v>
      </c>
      <c r="J4646" s="59">
        <v>522</v>
      </c>
    </row>
    <row r="4647" spans="4:10" hidden="1" outlineLevel="1" x14ac:dyDescent="0.45">
      <c r="D4647" s="104" t="s">
        <v>156</v>
      </c>
      <c r="E4647" s="104" t="s">
        <v>146</v>
      </c>
      <c r="F4647" s="104" t="s">
        <v>147</v>
      </c>
      <c r="G4647" s="104" t="s">
        <v>477</v>
      </c>
      <c r="H4647" s="56">
        <v>1998</v>
      </c>
      <c r="I4647" s="59">
        <v>0</v>
      </c>
      <c r="J4647" s="59">
        <v>0</v>
      </c>
    </row>
    <row r="4648" spans="4:10" hidden="1" outlineLevel="1" x14ac:dyDescent="0.45">
      <c r="D4648" s="104" t="s">
        <v>156</v>
      </c>
      <c r="E4648" s="104" t="s">
        <v>146</v>
      </c>
      <c r="F4648" s="104" t="s">
        <v>148</v>
      </c>
      <c r="G4648" s="104" t="s">
        <v>477</v>
      </c>
      <c r="H4648" s="56">
        <v>1991</v>
      </c>
      <c r="I4648" s="59">
        <v>638</v>
      </c>
      <c r="J4648" s="59">
        <v>638</v>
      </c>
    </row>
    <row r="4649" spans="4:10" hidden="1" outlineLevel="1" x14ac:dyDescent="0.45">
      <c r="D4649" s="104" t="s">
        <v>156</v>
      </c>
      <c r="E4649" s="104" t="s">
        <v>146</v>
      </c>
      <c r="F4649" s="104" t="s">
        <v>148</v>
      </c>
      <c r="G4649" s="104" t="s">
        <v>477</v>
      </c>
      <c r="H4649" s="56">
        <v>1992</v>
      </c>
      <c r="I4649" s="59">
        <v>261</v>
      </c>
      <c r="J4649" s="59">
        <v>261</v>
      </c>
    </row>
    <row r="4650" spans="4:10" hidden="1" outlineLevel="1" x14ac:dyDescent="0.45">
      <c r="D4650" s="104" t="s">
        <v>156</v>
      </c>
      <c r="E4650" s="104" t="s">
        <v>146</v>
      </c>
      <c r="F4650" s="104" t="s">
        <v>148</v>
      </c>
      <c r="G4650" s="104" t="s">
        <v>477</v>
      </c>
      <c r="H4650" s="56">
        <v>1993</v>
      </c>
      <c r="I4650" s="57">
        <v>1067</v>
      </c>
      <c r="J4650" s="57">
        <v>1067</v>
      </c>
    </row>
    <row r="4651" spans="4:10" hidden="1" outlineLevel="1" x14ac:dyDescent="0.45">
      <c r="D4651" s="104" t="s">
        <v>156</v>
      </c>
      <c r="E4651" s="104" t="s">
        <v>146</v>
      </c>
      <c r="F4651" s="104" t="s">
        <v>148</v>
      </c>
      <c r="G4651" s="104" t="s">
        <v>477</v>
      </c>
      <c r="H4651" s="56">
        <v>1994</v>
      </c>
      <c r="I4651" s="57">
        <v>1870</v>
      </c>
      <c r="J4651" s="57">
        <v>1870</v>
      </c>
    </row>
    <row r="4652" spans="4:10" hidden="1" outlineLevel="1" x14ac:dyDescent="0.45">
      <c r="D4652" s="104" t="s">
        <v>156</v>
      </c>
      <c r="E4652" s="104" t="s">
        <v>146</v>
      </c>
      <c r="F4652" s="104" t="s">
        <v>148</v>
      </c>
      <c r="G4652" s="104" t="s">
        <v>477</v>
      </c>
      <c r="H4652" s="56">
        <v>1995</v>
      </c>
      <c r="I4652" s="57">
        <v>1911</v>
      </c>
      <c r="J4652" s="57">
        <v>1911</v>
      </c>
    </row>
    <row r="4653" spans="4:10" hidden="1" outlineLevel="1" x14ac:dyDescent="0.45">
      <c r="D4653" s="104" t="s">
        <v>156</v>
      </c>
      <c r="E4653" s="104" t="s">
        <v>146</v>
      </c>
      <c r="F4653" s="104" t="s">
        <v>148</v>
      </c>
      <c r="G4653" s="104" t="s">
        <v>477</v>
      </c>
      <c r="H4653" s="56">
        <v>1996</v>
      </c>
      <c r="I4653" s="57">
        <v>2208</v>
      </c>
      <c r="J4653" s="57">
        <v>2208</v>
      </c>
    </row>
    <row r="4654" spans="4:10" hidden="1" outlineLevel="1" x14ac:dyDescent="0.45">
      <c r="D4654" s="104" t="s">
        <v>156</v>
      </c>
      <c r="E4654" s="104" t="s">
        <v>146</v>
      </c>
      <c r="F4654" s="104" t="s">
        <v>148</v>
      </c>
      <c r="G4654" s="104" t="s">
        <v>477</v>
      </c>
      <c r="H4654" s="56">
        <v>1997</v>
      </c>
      <c r="I4654" s="57">
        <v>1071</v>
      </c>
      <c r="J4654" s="57">
        <v>1071</v>
      </c>
    </row>
    <row r="4655" spans="4:10" hidden="1" outlineLevel="1" x14ac:dyDescent="0.45">
      <c r="D4655" s="104" t="s">
        <v>156</v>
      </c>
      <c r="E4655" s="104" t="s">
        <v>146</v>
      </c>
      <c r="F4655" s="104" t="s">
        <v>148</v>
      </c>
      <c r="G4655" s="104" t="s">
        <v>477</v>
      </c>
      <c r="H4655" s="56">
        <v>1998</v>
      </c>
      <c r="I4655" s="59">
        <v>8</v>
      </c>
      <c r="J4655" s="59">
        <v>8</v>
      </c>
    </row>
    <row r="4656" spans="4:10" hidden="1" outlineLevel="1" x14ac:dyDescent="0.45">
      <c r="D4656" s="104" t="s">
        <v>156</v>
      </c>
      <c r="E4656" s="104" t="s">
        <v>146</v>
      </c>
      <c r="F4656" s="104" t="s">
        <v>149</v>
      </c>
      <c r="G4656" s="104" t="s">
        <v>478</v>
      </c>
      <c r="H4656" s="56">
        <v>1991</v>
      </c>
      <c r="I4656" s="57">
        <v>2884</v>
      </c>
      <c r="J4656" s="57">
        <v>2884</v>
      </c>
    </row>
    <row r="4657" spans="4:10" hidden="1" outlineLevel="1" x14ac:dyDescent="0.45">
      <c r="D4657" s="104" t="s">
        <v>156</v>
      </c>
      <c r="E4657" s="104" t="s">
        <v>146</v>
      </c>
      <c r="F4657" s="104" t="s">
        <v>149</v>
      </c>
      <c r="G4657" s="104" t="s">
        <v>478</v>
      </c>
      <c r="H4657" s="56">
        <v>1992</v>
      </c>
      <c r="I4657" s="57">
        <v>1813</v>
      </c>
      <c r="J4657" s="57">
        <v>1813</v>
      </c>
    </row>
    <row r="4658" spans="4:10" hidden="1" outlineLevel="1" x14ac:dyDescent="0.45">
      <c r="D4658" s="104" t="s">
        <v>156</v>
      </c>
      <c r="E4658" s="104" t="s">
        <v>146</v>
      </c>
      <c r="F4658" s="104" t="s">
        <v>149</v>
      </c>
      <c r="G4658" s="104" t="s">
        <v>478</v>
      </c>
      <c r="H4658" s="56">
        <v>1993</v>
      </c>
      <c r="I4658" s="57">
        <v>1501</v>
      </c>
      <c r="J4658" s="57">
        <v>1501</v>
      </c>
    </row>
    <row r="4659" spans="4:10" hidden="1" outlineLevel="1" x14ac:dyDescent="0.45">
      <c r="D4659" s="104" t="s">
        <v>156</v>
      </c>
      <c r="E4659" s="104" t="s">
        <v>146</v>
      </c>
      <c r="F4659" s="104" t="s">
        <v>149</v>
      </c>
      <c r="G4659" s="104" t="s">
        <v>478</v>
      </c>
      <c r="H4659" s="56">
        <v>1994</v>
      </c>
      <c r="I4659" s="57">
        <v>2347</v>
      </c>
      <c r="J4659" s="57">
        <v>2347</v>
      </c>
    </row>
    <row r="4660" spans="4:10" hidden="1" outlineLevel="1" x14ac:dyDescent="0.45">
      <c r="D4660" s="104" t="s">
        <v>156</v>
      </c>
      <c r="E4660" s="104" t="s">
        <v>146</v>
      </c>
      <c r="F4660" s="104" t="s">
        <v>149</v>
      </c>
      <c r="G4660" s="104" t="s">
        <v>478</v>
      </c>
      <c r="H4660" s="56">
        <v>1995</v>
      </c>
      <c r="I4660" s="57">
        <v>2916</v>
      </c>
      <c r="J4660" s="57">
        <v>2916</v>
      </c>
    </row>
    <row r="4661" spans="4:10" hidden="1" outlineLevel="1" x14ac:dyDescent="0.45">
      <c r="D4661" s="104" t="s">
        <v>156</v>
      </c>
      <c r="E4661" s="104" t="s">
        <v>146</v>
      </c>
      <c r="F4661" s="104" t="s">
        <v>149</v>
      </c>
      <c r="G4661" s="104" t="s">
        <v>478</v>
      </c>
      <c r="H4661" s="56">
        <v>1996</v>
      </c>
      <c r="I4661" s="57">
        <v>2185</v>
      </c>
      <c r="J4661" s="57">
        <v>2185</v>
      </c>
    </row>
    <row r="4662" spans="4:10" hidden="1" outlineLevel="1" x14ac:dyDescent="0.45">
      <c r="D4662" s="104" t="s">
        <v>156</v>
      </c>
      <c r="E4662" s="104" t="s">
        <v>146</v>
      </c>
      <c r="F4662" s="104" t="s">
        <v>149</v>
      </c>
      <c r="G4662" s="104" t="s">
        <v>478</v>
      </c>
      <c r="H4662" s="56">
        <v>1997</v>
      </c>
      <c r="I4662" s="59">
        <v>819</v>
      </c>
      <c r="J4662" s="59">
        <v>819</v>
      </c>
    </row>
    <row r="4663" spans="4:10" hidden="1" outlineLevel="1" x14ac:dyDescent="0.45">
      <c r="D4663" s="104" t="s">
        <v>156</v>
      </c>
      <c r="E4663" s="104" t="s">
        <v>146</v>
      </c>
      <c r="F4663" s="104" t="s">
        <v>149</v>
      </c>
      <c r="G4663" s="104" t="s">
        <v>478</v>
      </c>
      <c r="H4663" s="56">
        <v>1998</v>
      </c>
      <c r="I4663" s="59">
        <v>14</v>
      </c>
      <c r="J4663" s="59">
        <v>14</v>
      </c>
    </row>
    <row r="4664" spans="4:10" hidden="1" outlineLevel="1" x14ac:dyDescent="0.45">
      <c r="D4664" s="104" t="s">
        <v>157</v>
      </c>
      <c r="E4664" s="104" t="s">
        <v>140</v>
      </c>
      <c r="F4664" s="104" t="s">
        <v>143</v>
      </c>
      <c r="G4664" s="104" t="s">
        <v>477</v>
      </c>
      <c r="H4664" s="56">
        <v>1991</v>
      </c>
      <c r="I4664" s="57">
        <v>3006</v>
      </c>
      <c r="J4664" s="57">
        <v>3006</v>
      </c>
    </row>
    <row r="4665" spans="4:10" hidden="1" outlineLevel="1" x14ac:dyDescent="0.45">
      <c r="D4665" s="104" t="s">
        <v>157</v>
      </c>
      <c r="E4665" s="104" t="s">
        <v>140</v>
      </c>
      <c r="F4665" s="104" t="s">
        <v>143</v>
      </c>
      <c r="G4665" s="104" t="s">
        <v>477</v>
      </c>
      <c r="H4665" s="56">
        <v>1992</v>
      </c>
      <c r="I4665" s="57">
        <v>24264</v>
      </c>
      <c r="J4665" s="57">
        <v>24264</v>
      </c>
    </row>
    <row r="4666" spans="4:10" hidden="1" outlineLevel="1" x14ac:dyDescent="0.45">
      <c r="D4666" s="104" t="s">
        <v>157</v>
      </c>
      <c r="E4666" s="104" t="s">
        <v>140</v>
      </c>
      <c r="F4666" s="104" t="s">
        <v>143</v>
      </c>
      <c r="G4666" s="104" t="s">
        <v>477</v>
      </c>
      <c r="H4666" s="56">
        <v>1993</v>
      </c>
      <c r="I4666" s="57">
        <v>36083</v>
      </c>
      <c r="J4666" s="57">
        <v>36083</v>
      </c>
    </row>
    <row r="4667" spans="4:10" hidden="1" outlineLevel="1" x14ac:dyDescent="0.45">
      <c r="D4667" s="104" t="s">
        <v>157</v>
      </c>
      <c r="E4667" s="104" t="s">
        <v>140</v>
      </c>
      <c r="F4667" s="104" t="s">
        <v>143</v>
      </c>
      <c r="G4667" s="104" t="s">
        <v>477</v>
      </c>
      <c r="H4667" s="56">
        <v>1994</v>
      </c>
      <c r="I4667" s="57">
        <v>39430</v>
      </c>
      <c r="J4667" s="57">
        <v>39430</v>
      </c>
    </row>
    <row r="4668" spans="4:10" hidden="1" outlineLevel="1" x14ac:dyDescent="0.45">
      <c r="D4668" s="104" t="s">
        <v>157</v>
      </c>
      <c r="E4668" s="104" t="s">
        <v>140</v>
      </c>
      <c r="F4668" s="104" t="s">
        <v>143</v>
      </c>
      <c r="G4668" s="104" t="s">
        <v>477</v>
      </c>
      <c r="H4668" s="56">
        <v>1995</v>
      </c>
      <c r="I4668" s="57">
        <v>41140</v>
      </c>
      <c r="J4668" s="57">
        <v>41140</v>
      </c>
    </row>
    <row r="4669" spans="4:10" hidden="1" outlineLevel="1" x14ac:dyDescent="0.45">
      <c r="D4669" s="104" t="s">
        <v>157</v>
      </c>
      <c r="E4669" s="104" t="s">
        <v>140</v>
      </c>
      <c r="F4669" s="104" t="s">
        <v>143</v>
      </c>
      <c r="G4669" s="104" t="s">
        <v>477</v>
      </c>
      <c r="H4669" s="56">
        <v>1996</v>
      </c>
      <c r="I4669" s="57">
        <v>35016</v>
      </c>
      <c r="J4669" s="57">
        <v>35016</v>
      </c>
    </row>
    <row r="4670" spans="4:10" hidden="1" outlineLevel="1" x14ac:dyDescent="0.45">
      <c r="D4670" s="104" t="s">
        <v>157</v>
      </c>
      <c r="E4670" s="104" t="s">
        <v>140</v>
      </c>
      <c r="F4670" s="104" t="s">
        <v>143</v>
      </c>
      <c r="G4670" s="104" t="s">
        <v>477</v>
      </c>
      <c r="H4670" s="56">
        <v>1997</v>
      </c>
      <c r="I4670" s="57">
        <v>53821</v>
      </c>
      <c r="J4670" s="57">
        <v>53821</v>
      </c>
    </row>
    <row r="4671" spans="4:10" hidden="1" outlineLevel="1" x14ac:dyDescent="0.45">
      <c r="D4671" s="104" t="s">
        <v>157</v>
      </c>
      <c r="E4671" s="104" t="s">
        <v>140</v>
      </c>
      <c r="F4671" s="104" t="s">
        <v>143</v>
      </c>
      <c r="G4671" s="104" t="s">
        <v>477</v>
      </c>
      <c r="H4671" s="56">
        <v>1998</v>
      </c>
      <c r="I4671" s="57">
        <v>57068</v>
      </c>
      <c r="J4671" s="57">
        <v>57068</v>
      </c>
    </row>
    <row r="4672" spans="4:10" hidden="1" outlineLevel="1" x14ac:dyDescent="0.45">
      <c r="D4672" s="104" t="s">
        <v>157</v>
      </c>
      <c r="E4672" s="104" t="s">
        <v>140</v>
      </c>
      <c r="F4672" s="104" t="s">
        <v>143</v>
      </c>
      <c r="G4672" s="104" t="s">
        <v>477</v>
      </c>
      <c r="H4672" s="56">
        <v>1999</v>
      </c>
      <c r="I4672" s="57">
        <v>31336</v>
      </c>
      <c r="J4672" s="57">
        <v>31336</v>
      </c>
    </row>
    <row r="4673" spans="4:10" hidden="1" outlineLevel="1" x14ac:dyDescent="0.45">
      <c r="D4673" s="104" t="s">
        <v>157</v>
      </c>
      <c r="E4673" s="104" t="s">
        <v>140</v>
      </c>
      <c r="F4673" s="104" t="s">
        <v>144</v>
      </c>
      <c r="G4673" s="104" t="s">
        <v>476</v>
      </c>
      <c r="H4673" s="56">
        <v>1996</v>
      </c>
      <c r="I4673" s="57">
        <v>25212</v>
      </c>
      <c r="J4673" s="57">
        <v>25212</v>
      </c>
    </row>
    <row r="4674" spans="4:10" hidden="1" outlineLevel="1" x14ac:dyDescent="0.45">
      <c r="D4674" s="104" t="s">
        <v>157</v>
      </c>
      <c r="E4674" s="104" t="s">
        <v>140</v>
      </c>
      <c r="F4674" s="104" t="s">
        <v>144</v>
      </c>
      <c r="G4674" s="104" t="s">
        <v>476</v>
      </c>
      <c r="H4674" s="56">
        <v>1997</v>
      </c>
      <c r="I4674" s="57">
        <v>17505</v>
      </c>
      <c r="J4674" s="57">
        <v>17505</v>
      </c>
    </row>
    <row r="4675" spans="4:10" hidden="1" outlineLevel="1" x14ac:dyDescent="0.45">
      <c r="D4675" s="104" t="s">
        <v>157</v>
      </c>
      <c r="E4675" s="104" t="s">
        <v>140</v>
      </c>
      <c r="F4675" s="104" t="s">
        <v>144</v>
      </c>
      <c r="G4675" s="104" t="s">
        <v>476</v>
      </c>
      <c r="H4675" s="56">
        <v>1998</v>
      </c>
      <c r="I4675" s="57">
        <v>17870</v>
      </c>
      <c r="J4675" s="57">
        <v>17870</v>
      </c>
    </row>
    <row r="4676" spans="4:10" hidden="1" outlineLevel="1" x14ac:dyDescent="0.45">
      <c r="D4676" s="104" t="s">
        <v>157</v>
      </c>
      <c r="E4676" s="104" t="s">
        <v>140</v>
      </c>
      <c r="F4676" s="104" t="s">
        <v>144</v>
      </c>
      <c r="G4676" s="104" t="s">
        <v>476</v>
      </c>
      <c r="H4676" s="56">
        <v>1999</v>
      </c>
      <c r="I4676" s="57">
        <v>18162</v>
      </c>
      <c r="J4676" s="57">
        <v>18162</v>
      </c>
    </row>
    <row r="4677" spans="4:10" hidden="1" outlineLevel="1" x14ac:dyDescent="0.45">
      <c r="D4677" s="104" t="s">
        <v>158</v>
      </c>
      <c r="E4677" s="104" t="s">
        <v>140</v>
      </c>
      <c r="F4677" s="104" t="s">
        <v>141</v>
      </c>
      <c r="G4677" s="104" t="s">
        <v>474</v>
      </c>
      <c r="H4677" s="56">
        <v>1991</v>
      </c>
      <c r="I4677" s="57">
        <v>36177</v>
      </c>
      <c r="J4677" s="57">
        <v>36177</v>
      </c>
    </row>
    <row r="4678" spans="4:10" hidden="1" outlineLevel="1" x14ac:dyDescent="0.45">
      <c r="D4678" s="104" t="s">
        <v>158</v>
      </c>
      <c r="E4678" s="104" t="s">
        <v>140</v>
      </c>
      <c r="F4678" s="104" t="s">
        <v>141</v>
      </c>
      <c r="G4678" s="104" t="s">
        <v>474</v>
      </c>
      <c r="H4678" s="56">
        <v>1992</v>
      </c>
      <c r="I4678" s="57">
        <v>66316</v>
      </c>
      <c r="J4678" s="57">
        <v>66316</v>
      </c>
    </row>
    <row r="4679" spans="4:10" hidden="1" outlineLevel="1" x14ac:dyDescent="0.45">
      <c r="D4679" s="104" t="s">
        <v>158</v>
      </c>
      <c r="E4679" s="104" t="s">
        <v>140</v>
      </c>
      <c r="F4679" s="104" t="s">
        <v>141</v>
      </c>
      <c r="G4679" s="104" t="s">
        <v>474</v>
      </c>
      <c r="H4679" s="56">
        <v>1993</v>
      </c>
      <c r="I4679" s="57">
        <v>54143</v>
      </c>
      <c r="J4679" s="57">
        <v>54143</v>
      </c>
    </row>
    <row r="4680" spans="4:10" hidden="1" outlineLevel="1" x14ac:dyDescent="0.45">
      <c r="D4680" s="104" t="s">
        <v>158</v>
      </c>
      <c r="E4680" s="104" t="s">
        <v>140</v>
      </c>
      <c r="F4680" s="104" t="s">
        <v>141</v>
      </c>
      <c r="G4680" s="104" t="s">
        <v>474</v>
      </c>
      <c r="H4680" s="56">
        <v>1994</v>
      </c>
      <c r="I4680" s="57">
        <v>52770</v>
      </c>
      <c r="J4680" s="57">
        <v>52770</v>
      </c>
    </row>
    <row r="4681" spans="4:10" hidden="1" outlineLevel="1" x14ac:dyDescent="0.45">
      <c r="D4681" s="104" t="s">
        <v>158</v>
      </c>
      <c r="E4681" s="104" t="s">
        <v>140</v>
      </c>
      <c r="F4681" s="104" t="s">
        <v>141</v>
      </c>
      <c r="G4681" s="104" t="s">
        <v>474</v>
      </c>
      <c r="H4681" s="56">
        <v>1995</v>
      </c>
      <c r="I4681" s="57">
        <v>51872</v>
      </c>
      <c r="J4681" s="57">
        <v>51872</v>
      </c>
    </row>
    <row r="4682" spans="4:10" hidden="1" outlineLevel="1" x14ac:dyDescent="0.45">
      <c r="D4682" s="104" t="s">
        <v>158</v>
      </c>
      <c r="E4682" s="104" t="s">
        <v>140</v>
      </c>
      <c r="F4682" s="104" t="s">
        <v>141</v>
      </c>
      <c r="G4682" s="104" t="s">
        <v>474</v>
      </c>
      <c r="H4682" s="56">
        <v>1996</v>
      </c>
      <c r="I4682" s="57">
        <v>161508</v>
      </c>
      <c r="J4682" s="57">
        <v>161508</v>
      </c>
    </row>
    <row r="4683" spans="4:10" hidden="1" outlineLevel="1" x14ac:dyDescent="0.45">
      <c r="D4683" s="104" t="s">
        <v>158</v>
      </c>
      <c r="E4683" s="104" t="s">
        <v>140</v>
      </c>
      <c r="F4683" s="104" t="s">
        <v>141</v>
      </c>
      <c r="G4683" s="104" t="s">
        <v>474</v>
      </c>
      <c r="H4683" s="56">
        <v>1997</v>
      </c>
      <c r="I4683" s="57">
        <v>132796</v>
      </c>
      <c r="J4683" s="57">
        <v>132796</v>
      </c>
    </row>
    <row r="4684" spans="4:10" hidden="1" outlineLevel="1" x14ac:dyDescent="0.45">
      <c r="D4684" s="104" t="s">
        <v>158</v>
      </c>
      <c r="E4684" s="104" t="s">
        <v>140</v>
      </c>
      <c r="F4684" s="104" t="s">
        <v>141</v>
      </c>
      <c r="G4684" s="104" t="s">
        <v>474</v>
      </c>
      <c r="H4684" s="56">
        <v>1998</v>
      </c>
      <c r="I4684" s="57">
        <v>226836</v>
      </c>
      <c r="J4684" s="57">
        <v>226836</v>
      </c>
    </row>
    <row r="4685" spans="4:10" hidden="1" outlineLevel="1" x14ac:dyDescent="0.45">
      <c r="D4685" s="104" t="s">
        <v>158</v>
      </c>
      <c r="E4685" s="104" t="s">
        <v>140</v>
      </c>
      <c r="F4685" s="104" t="s">
        <v>141</v>
      </c>
      <c r="G4685" s="104" t="s">
        <v>474</v>
      </c>
      <c r="H4685" s="56">
        <v>1999</v>
      </c>
      <c r="I4685" s="57">
        <v>56187</v>
      </c>
      <c r="J4685" s="57">
        <v>56187</v>
      </c>
    </row>
    <row r="4686" spans="4:10" hidden="1" outlineLevel="1" x14ac:dyDescent="0.45">
      <c r="D4686" s="104" t="s">
        <v>158</v>
      </c>
      <c r="E4686" s="104" t="s">
        <v>146</v>
      </c>
      <c r="F4686" s="104" t="s">
        <v>147</v>
      </c>
      <c r="G4686" s="104" t="s">
        <v>474</v>
      </c>
      <c r="H4686" s="56">
        <v>1991</v>
      </c>
      <c r="I4686" s="57">
        <v>4040</v>
      </c>
      <c r="J4686" s="57">
        <v>4040</v>
      </c>
    </row>
    <row r="4687" spans="4:10" hidden="1" outlineLevel="1" x14ac:dyDescent="0.45">
      <c r="D4687" s="104" t="s">
        <v>158</v>
      </c>
      <c r="E4687" s="104" t="s">
        <v>146</v>
      </c>
      <c r="F4687" s="104" t="s">
        <v>147</v>
      </c>
      <c r="G4687" s="104" t="s">
        <v>474</v>
      </c>
      <c r="H4687" s="56">
        <v>1992</v>
      </c>
      <c r="I4687" s="57">
        <v>14514</v>
      </c>
      <c r="J4687" s="57">
        <v>14514</v>
      </c>
    </row>
    <row r="4688" spans="4:10" hidden="1" outlineLevel="1" x14ac:dyDescent="0.45">
      <c r="D4688" s="104" t="s">
        <v>158</v>
      </c>
      <c r="E4688" s="104" t="s">
        <v>146</v>
      </c>
      <c r="F4688" s="104" t="s">
        <v>147</v>
      </c>
      <c r="G4688" s="104" t="s">
        <v>474</v>
      </c>
      <c r="H4688" s="56">
        <v>1993</v>
      </c>
      <c r="I4688" s="57">
        <v>14845</v>
      </c>
      <c r="J4688" s="57">
        <v>14845</v>
      </c>
    </row>
    <row r="4689" spans="4:10" hidden="1" outlineLevel="1" x14ac:dyDescent="0.45">
      <c r="D4689" s="104" t="s">
        <v>158</v>
      </c>
      <c r="E4689" s="104" t="s">
        <v>146</v>
      </c>
      <c r="F4689" s="104" t="s">
        <v>147</v>
      </c>
      <c r="G4689" s="104" t="s">
        <v>474</v>
      </c>
      <c r="H4689" s="56">
        <v>1994</v>
      </c>
      <c r="I4689" s="57">
        <v>12650</v>
      </c>
      <c r="J4689" s="57">
        <v>12650</v>
      </c>
    </row>
    <row r="4690" spans="4:10" hidden="1" outlineLevel="1" x14ac:dyDescent="0.45">
      <c r="D4690" s="104" t="s">
        <v>158</v>
      </c>
      <c r="E4690" s="104" t="s">
        <v>146</v>
      </c>
      <c r="F4690" s="104" t="s">
        <v>147</v>
      </c>
      <c r="G4690" s="104" t="s">
        <v>474</v>
      </c>
      <c r="H4690" s="56">
        <v>1995</v>
      </c>
      <c r="I4690" s="57">
        <v>9229</v>
      </c>
      <c r="J4690" s="57">
        <v>9229</v>
      </c>
    </row>
    <row r="4691" spans="4:10" hidden="1" outlineLevel="1" x14ac:dyDescent="0.45">
      <c r="D4691" s="104" t="s">
        <v>158</v>
      </c>
      <c r="E4691" s="104" t="s">
        <v>146</v>
      </c>
      <c r="F4691" s="104" t="s">
        <v>147</v>
      </c>
      <c r="G4691" s="104" t="s">
        <v>474</v>
      </c>
      <c r="H4691" s="56">
        <v>1996</v>
      </c>
      <c r="I4691" s="57">
        <v>10768</v>
      </c>
      <c r="J4691" s="57">
        <v>10768</v>
      </c>
    </row>
    <row r="4692" spans="4:10" hidden="1" outlineLevel="1" x14ac:dyDescent="0.45">
      <c r="D4692" s="104" t="s">
        <v>158</v>
      </c>
      <c r="E4692" s="104" t="s">
        <v>146</v>
      </c>
      <c r="F4692" s="104" t="s">
        <v>147</v>
      </c>
      <c r="G4692" s="104" t="s">
        <v>474</v>
      </c>
      <c r="H4692" s="56">
        <v>1997</v>
      </c>
      <c r="I4692" s="57">
        <v>12361</v>
      </c>
      <c r="J4692" s="57">
        <v>12361</v>
      </c>
    </row>
    <row r="4693" spans="4:10" hidden="1" outlineLevel="1" x14ac:dyDescent="0.45">
      <c r="D4693" s="104" t="s">
        <v>158</v>
      </c>
      <c r="E4693" s="104" t="s">
        <v>146</v>
      </c>
      <c r="F4693" s="104" t="s">
        <v>147</v>
      </c>
      <c r="G4693" s="104" t="s">
        <v>474</v>
      </c>
      <c r="H4693" s="56">
        <v>1998</v>
      </c>
      <c r="I4693" s="57">
        <v>12620</v>
      </c>
      <c r="J4693" s="57">
        <v>12620</v>
      </c>
    </row>
    <row r="4694" spans="4:10" hidden="1" outlineLevel="1" x14ac:dyDescent="0.45">
      <c r="D4694" s="104" t="s">
        <v>158</v>
      </c>
      <c r="E4694" s="104" t="s">
        <v>146</v>
      </c>
      <c r="F4694" s="104" t="s">
        <v>147</v>
      </c>
      <c r="G4694" s="104" t="s">
        <v>474</v>
      </c>
      <c r="H4694" s="56">
        <v>1999</v>
      </c>
      <c r="I4694" s="57">
        <v>2197</v>
      </c>
      <c r="J4694" s="57">
        <v>2197</v>
      </c>
    </row>
    <row r="4695" spans="4:10" hidden="1" outlineLevel="1" x14ac:dyDescent="0.45">
      <c r="D4695" s="104" t="s">
        <v>158</v>
      </c>
      <c r="E4695" s="104" t="s">
        <v>146</v>
      </c>
      <c r="F4695" s="104" t="s">
        <v>148</v>
      </c>
      <c r="G4695" s="104" t="s">
        <v>474</v>
      </c>
      <c r="H4695" s="56">
        <v>1991</v>
      </c>
      <c r="I4695" s="57">
        <v>4034</v>
      </c>
      <c r="J4695" s="57">
        <v>4034</v>
      </c>
    </row>
    <row r="4696" spans="4:10" hidden="1" outlineLevel="1" x14ac:dyDescent="0.45">
      <c r="D4696" s="104" t="s">
        <v>158</v>
      </c>
      <c r="E4696" s="104" t="s">
        <v>146</v>
      </c>
      <c r="F4696" s="104" t="s">
        <v>148</v>
      </c>
      <c r="G4696" s="104" t="s">
        <v>474</v>
      </c>
      <c r="H4696" s="56">
        <v>1992</v>
      </c>
      <c r="I4696" s="57">
        <v>9683</v>
      </c>
      <c r="J4696" s="57">
        <v>9683</v>
      </c>
    </row>
    <row r="4697" spans="4:10" hidden="1" outlineLevel="1" x14ac:dyDescent="0.45">
      <c r="D4697" s="104" t="s">
        <v>158</v>
      </c>
      <c r="E4697" s="104" t="s">
        <v>146</v>
      </c>
      <c r="F4697" s="104" t="s">
        <v>148</v>
      </c>
      <c r="G4697" s="104" t="s">
        <v>474</v>
      </c>
      <c r="H4697" s="56">
        <v>1993</v>
      </c>
      <c r="I4697" s="57">
        <v>6212</v>
      </c>
      <c r="J4697" s="57">
        <v>6212</v>
      </c>
    </row>
    <row r="4698" spans="4:10" hidden="1" outlineLevel="1" x14ac:dyDescent="0.45">
      <c r="D4698" s="104" t="s">
        <v>158</v>
      </c>
      <c r="E4698" s="104" t="s">
        <v>146</v>
      </c>
      <c r="F4698" s="104" t="s">
        <v>148</v>
      </c>
      <c r="G4698" s="104" t="s">
        <v>474</v>
      </c>
      <c r="H4698" s="56">
        <v>1994</v>
      </c>
      <c r="I4698" s="57">
        <v>7040</v>
      </c>
      <c r="J4698" s="57">
        <v>7040</v>
      </c>
    </row>
    <row r="4699" spans="4:10" hidden="1" outlineLevel="1" x14ac:dyDescent="0.45">
      <c r="D4699" s="104" t="s">
        <v>158</v>
      </c>
      <c r="E4699" s="104" t="s">
        <v>146</v>
      </c>
      <c r="F4699" s="104" t="s">
        <v>148</v>
      </c>
      <c r="G4699" s="104" t="s">
        <v>474</v>
      </c>
      <c r="H4699" s="56">
        <v>1995</v>
      </c>
      <c r="I4699" s="57">
        <v>4705</v>
      </c>
      <c r="J4699" s="57">
        <v>4705</v>
      </c>
    </row>
    <row r="4700" spans="4:10" hidden="1" outlineLevel="1" x14ac:dyDescent="0.45">
      <c r="D4700" s="104" t="s">
        <v>158</v>
      </c>
      <c r="E4700" s="104" t="s">
        <v>146</v>
      </c>
      <c r="F4700" s="104" t="s">
        <v>148</v>
      </c>
      <c r="G4700" s="104" t="s">
        <v>474</v>
      </c>
      <c r="H4700" s="56">
        <v>1996</v>
      </c>
      <c r="I4700" s="57">
        <v>5630</v>
      </c>
      <c r="J4700" s="57">
        <v>5630</v>
      </c>
    </row>
    <row r="4701" spans="4:10" hidden="1" outlineLevel="1" x14ac:dyDescent="0.45">
      <c r="D4701" s="104" t="s">
        <v>158</v>
      </c>
      <c r="E4701" s="104" t="s">
        <v>146</v>
      </c>
      <c r="F4701" s="104" t="s">
        <v>148</v>
      </c>
      <c r="G4701" s="104" t="s">
        <v>474</v>
      </c>
      <c r="H4701" s="56">
        <v>1997</v>
      </c>
      <c r="I4701" s="57">
        <v>6310</v>
      </c>
      <c r="J4701" s="57">
        <v>6310</v>
      </c>
    </row>
    <row r="4702" spans="4:10" hidden="1" outlineLevel="1" x14ac:dyDescent="0.45">
      <c r="D4702" s="104" t="s">
        <v>158</v>
      </c>
      <c r="E4702" s="104" t="s">
        <v>146</v>
      </c>
      <c r="F4702" s="104" t="s">
        <v>148</v>
      </c>
      <c r="G4702" s="104" t="s">
        <v>474</v>
      </c>
      <c r="H4702" s="56">
        <v>1998</v>
      </c>
      <c r="I4702" s="57">
        <v>8069</v>
      </c>
      <c r="J4702" s="57">
        <v>8069</v>
      </c>
    </row>
    <row r="4703" spans="4:10" hidden="1" outlineLevel="1" x14ac:dyDescent="0.45">
      <c r="D4703" s="104" t="s">
        <v>158</v>
      </c>
      <c r="E4703" s="104" t="s">
        <v>146</v>
      </c>
      <c r="F4703" s="104" t="s">
        <v>148</v>
      </c>
      <c r="G4703" s="104" t="s">
        <v>474</v>
      </c>
      <c r="H4703" s="56">
        <v>1999</v>
      </c>
      <c r="I4703" s="57">
        <v>1129</v>
      </c>
      <c r="J4703" s="57">
        <v>1129</v>
      </c>
    </row>
    <row r="4704" spans="4:10" hidden="1" outlineLevel="1" x14ac:dyDescent="0.45">
      <c r="D4704" s="104" t="s">
        <v>158</v>
      </c>
      <c r="E4704" s="104" t="s">
        <v>146</v>
      </c>
      <c r="F4704" s="104" t="s">
        <v>148</v>
      </c>
      <c r="G4704" s="104" t="s">
        <v>477</v>
      </c>
      <c r="H4704" s="56">
        <v>1996</v>
      </c>
      <c r="I4704" s="57">
        <v>5026</v>
      </c>
      <c r="J4704" s="57">
        <v>5026</v>
      </c>
    </row>
    <row r="4705" spans="4:10" hidden="1" outlineLevel="1" x14ac:dyDescent="0.45">
      <c r="D4705" s="104" t="s">
        <v>158</v>
      </c>
      <c r="E4705" s="104" t="s">
        <v>146</v>
      </c>
      <c r="F4705" s="104" t="s">
        <v>148</v>
      </c>
      <c r="G4705" s="104" t="s">
        <v>477</v>
      </c>
      <c r="H4705" s="56">
        <v>1997</v>
      </c>
      <c r="I4705" s="57">
        <v>3735</v>
      </c>
      <c r="J4705" s="57">
        <v>3735</v>
      </c>
    </row>
    <row r="4706" spans="4:10" hidden="1" outlineLevel="1" x14ac:dyDescent="0.45">
      <c r="D4706" s="104" t="s">
        <v>158</v>
      </c>
      <c r="E4706" s="104" t="s">
        <v>146</v>
      </c>
      <c r="F4706" s="104" t="s">
        <v>148</v>
      </c>
      <c r="G4706" s="104" t="s">
        <v>477</v>
      </c>
      <c r="H4706" s="56">
        <v>1998</v>
      </c>
      <c r="I4706" s="59">
        <v>722</v>
      </c>
      <c r="J4706" s="59">
        <v>722</v>
      </c>
    </row>
    <row r="4707" spans="4:10" hidden="1" outlineLevel="1" x14ac:dyDescent="0.45">
      <c r="D4707" s="104" t="s">
        <v>158</v>
      </c>
      <c r="E4707" s="104" t="s">
        <v>146</v>
      </c>
      <c r="F4707" s="104" t="s">
        <v>148</v>
      </c>
      <c r="G4707" s="104" t="s">
        <v>477</v>
      </c>
      <c r="H4707" s="56">
        <v>1999</v>
      </c>
      <c r="I4707" s="59">
        <v>110</v>
      </c>
      <c r="J4707" s="59">
        <v>110</v>
      </c>
    </row>
    <row r="4708" spans="4:10" hidden="1" outlineLevel="1" x14ac:dyDescent="0.45">
      <c r="D4708" s="104" t="s">
        <v>158</v>
      </c>
      <c r="E4708" s="104" t="s">
        <v>146</v>
      </c>
      <c r="F4708" s="104" t="s">
        <v>149</v>
      </c>
      <c r="G4708" s="104" t="s">
        <v>478</v>
      </c>
      <c r="H4708" s="56">
        <v>1991</v>
      </c>
      <c r="I4708" s="59">
        <v>99</v>
      </c>
      <c r="J4708" s="59">
        <v>99</v>
      </c>
    </row>
    <row r="4709" spans="4:10" hidden="1" outlineLevel="1" x14ac:dyDescent="0.45">
      <c r="D4709" s="104" t="s">
        <v>158</v>
      </c>
      <c r="E4709" s="104" t="s">
        <v>146</v>
      </c>
      <c r="F4709" s="104" t="s">
        <v>149</v>
      </c>
      <c r="G4709" s="104" t="s">
        <v>478</v>
      </c>
      <c r="H4709" s="56">
        <v>1992</v>
      </c>
      <c r="I4709" s="59">
        <v>220</v>
      </c>
      <c r="J4709" s="59">
        <v>220</v>
      </c>
    </row>
    <row r="4710" spans="4:10" hidden="1" outlineLevel="1" x14ac:dyDescent="0.45">
      <c r="D4710" s="104" t="s">
        <v>158</v>
      </c>
      <c r="E4710" s="104" t="s">
        <v>146</v>
      </c>
      <c r="F4710" s="104" t="s">
        <v>149</v>
      </c>
      <c r="G4710" s="104" t="s">
        <v>478</v>
      </c>
      <c r="H4710" s="56">
        <v>1993</v>
      </c>
      <c r="I4710" s="59">
        <v>392</v>
      </c>
      <c r="J4710" s="59">
        <v>392</v>
      </c>
    </row>
    <row r="4711" spans="4:10" hidden="1" outlineLevel="1" x14ac:dyDescent="0.45">
      <c r="D4711" s="104" t="s">
        <v>158</v>
      </c>
      <c r="E4711" s="104" t="s">
        <v>146</v>
      </c>
      <c r="F4711" s="104" t="s">
        <v>149</v>
      </c>
      <c r="G4711" s="104" t="s">
        <v>478</v>
      </c>
      <c r="H4711" s="56">
        <v>1994</v>
      </c>
      <c r="I4711" s="59">
        <v>577</v>
      </c>
      <c r="J4711" s="59">
        <v>577</v>
      </c>
    </row>
    <row r="4712" spans="4:10" hidden="1" outlineLevel="1" x14ac:dyDescent="0.45">
      <c r="D4712" s="104" t="s">
        <v>158</v>
      </c>
      <c r="E4712" s="104" t="s">
        <v>146</v>
      </c>
      <c r="F4712" s="104" t="s">
        <v>149</v>
      </c>
      <c r="G4712" s="104" t="s">
        <v>478</v>
      </c>
      <c r="H4712" s="56">
        <v>1995</v>
      </c>
      <c r="I4712" s="59">
        <v>282</v>
      </c>
      <c r="J4712" s="59">
        <v>282</v>
      </c>
    </row>
    <row r="4713" spans="4:10" hidden="1" outlineLevel="1" x14ac:dyDescent="0.45">
      <c r="D4713" s="104" t="s">
        <v>158</v>
      </c>
      <c r="E4713" s="104" t="s">
        <v>146</v>
      </c>
      <c r="F4713" s="104" t="s">
        <v>149</v>
      </c>
      <c r="G4713" s="104" t="s">
        <v>478</v>
      </c>
      <c r="H4713" s="56">
        <v>1996</v>
      </c>
      <c r="I4713" s="57">
        <v>2161</v>
      </c>
      <c r="J4713" s="57">
        <v>2161</v>
      </c>
    </row>
    <row r="4714" spans="4:10" hidden="1" outlineLevel="1" x14ac:dyDescent="0.45">
      <c r="D4714" s="104" t="s">
        <v>158</v>
      </c>
      <c r="E4714" s="104" t="s">
        <v>146</v>
      </c>
      <c r="F4714" s="104" t="s">
        <v>149</v>
      </c>
      <c r="G4714" s="104" t="s">
        <v>478</v>
      </c>
      <c r="H4714" s="56">
        <v>1997</v>
      </c>
      <c r="I4714" s="57">
        <v>1496</v>
      </c>
      <c r="J4714" s="57">
        <v>1496</v>
      </c>
    </row>
    <row r="4715" spans="4:10" hidden="1" outlineLevel="1" x14ac:dyDescent="0.45">
      <c r="D4715" s="104" t="s">
        <v>158</v>
      </c>
      <c r="E4715" s="104" t="s">
        <v>146</v>
      </c>
      <c r="F4715" s="104" t="s">
        <v>149</v>
      </c>
      <c r="G4715" s="104" t="s">
        <v>478</v>
      </c>
      <c r="H4715" s="56">
        <v>1998</v>
      </c>
      <c r="I4715" s="59">
        <v>282</v>
      </c>
      <c r="J4715" s="59">
        <v>282</v>
      </c>
    </row>
    <row r="4716" spans="4:10" hidden="1" outlineLevel="1" x14ac:dyDescent="0.45">
      <c r="D4716" s="104" t="s">
        <v>158</v>
      </c>
      <c r="E4716" s="104" t="s">
        <v>146</v>
      </c>
      <c r="F4716" s="104" t="s">
        <v>149</v>
      </c>
      <c r="G4716" s="104" t="s">
        <v>478</v>
      </c>
      <c r="H4716" s="56">
        <v>1999</v>
      </c>
      <c r="I4716" s="59">
        <v>41</v>
      </c>
      <c r="J4716" s="59">
        <v>41</v>
      </c>
    </row>
    <row r="4717" spans="4:10" hidden="1" outlineLevel="1" x14ac:dyDescent="0.45">
      <c r="D4717" s="104" t="s">
        <v>159</v>
      </c>
      <c r="E4717" s="104" t="s">
        <v>146</v>
      </c>
      <c r="F4717" s="104" t="s">
        <v>148</v>
      </c>
      <c r="G4717" s="104" t="s">
        <v>475</v>
      </c>
      <c r="H4717" s="56">
        <v>1998</v>
      </c>
      <c r="I4717" s="59">
        <v>613</v>
      </c>
      <c r="J4717" s="59">
        <v>613</v>
      </c>
    </row>
    <row r="4718" spans="4:10" hidden="1" outlineLevel="1" x14ac:dyDescent="0.45">
      <c r="D4718" s="104" t="s">
        <v>159</v>
      </c>
      <c r="E4718" s="104" t="s">
        <v>146</v>
      </c>
      <c r="F4718" s="104" t="s">
        <v>148</v>
      </c>
      <c r="G4718" s="104" t="s">
        <v>475</v>
      </c>
      <c r="H4718" s="56">
        <v>1999</v>
      </c>
      <c r="I4718" s="57">
        <v>9578</v>
      </c>
      <c r="J4718" s="57">
        <v>9578</v>
      </c>
    </row>
    <row r="4719" spans="4:10" hidden="1" outlineLevel="1" x14ac:dyDescent="0.45">
      <c r="D4719" s="104" t="s">
        <v>159</v>
      </c>
      <c r="E4719" s="104" t="s">
        <v>146</v>
      </c>
      <c r="F4719" s="104" t="s">
        <v>148</v>
      </c>
      <c r="G4719" s="104" t="s">
        <v>475</v>
      </c>
      <c r="H4719" s="56">
        <v>2000</v>
      </c>
      <c r="I4719" s="57">
        <v>15064</v>
      </c>
      <c r="J4719" s="57">
        <v>15064</v>
      </c>
    </row>
    <row r="4720" spans="4:10" hidden="1" outlineLevel="1" x14ac:dyDescent="0.45">
      <c r="D4720" s="104" t="s">
        <v>159</v>
      </c>
      <c r="E4720" s="104" t="s">
        <v>146</v>
      </c>
      <c r="F4720" s="104" t="s">
        <v>148</v>
      </c>
      <c r="G4720" s="104" t="s">
        <v>477</v>
      </c>
      <c r="H4720" s="56">
        <v>1994</v>
      </c>
      <c r="I4720" s="59">
        <v>766</v>
      </c>
      <c r="J4720" s="59">
        <v>766</v>
      </c>
    </row>
    <row r="4721" spans="4:10" hidden="1" outlineLevel="1" x14ac:dyDescent="0.45">
      <c r="D4721" s="104" t="s">
        <v>159</v>
      </c>
      <c r="E4721" s="104" t="s">
        <v>146</v>
      </c>
      <c r="F4721" s="104" t="s">
        <v>148</v>
      </c>
      <c r="G4721" s="104" t="s">
        <v>477</v>
      </c>
      <c r="H4721" s="56">
        <v>1995</v>
      </c>
      <c r="I4721" s="57">
        <v>2117</v>
      </c>
      <c r="J4721" s="57">
        <v>2117</v>
      </c>
    </row>
    <row r="4722" spans="4:10" hidden="1" outlineLevel="1" x14ac:dyDescent="0.45">
      <c r="D4722" s="104" t="s">
        <v>159</v>
      </c>
      <c r="E4722" s="104" t="s">
        <v>146</v>
      </c>
      <c r="F4722" s="104" t="s">
        <v>148</v>
      </c>
      <c r="G4722" s="104" t="s">
        <v>477</v>
      </c>
      <c r="H4722" s="56">
        <v>1996</v>
      </c>
      <c r="I4722" s="57">
        <v>2020</v>
      </c>
      <c r="J4722" s="57">
        <v>2020</v>
      </c>
    </row>
    <row r="4723" spans="4:10" hidden="1" outlineLevel="1" x14ac:dyDescent="0.45">
      <c r="D4723" s="104" t="s">
        <v>159</v>
      </c>
      <c r="E4723" s="104" t="s">
        <v>146</v>
      </c>
      <c r="F4723" s="104" t="s">
        <v>148</v>
      </c>
      <c r="G4723" s="104" t="s">
        <v>477</v>
      </c>
      <c r="H4723" s="56">
        <v>1997</v>
      </c>
      <c r="I4723" s="57">
        <v>2195</v>
      </c>
      <c r="J4723" s="57">
        <v>2195</v>
      </c>
    </row>
    <row r="4724" spans="4:10" hidden="1" outlineLevel="1" x14ac:dyDescent="0.45">
      <c r="D4724" s="104" t="s">
        <v>159</v>
      </c>
      <c r="E4724" s="104" t="s">
        <v>146</v>
      </c>
      <c r="F4724" s="104" t="s">
        <v>148</v>
      </c>
      <c r="G4724" s="104" t="s">
        <v>477</v>
      </c>
      <c r="H4724" s="56">
        <v>1998</v>
      </c>
      <c r="I4724" s="59">
        <v>243</v>
      </c>
      <c r="J4724" s="59">
        <v>243</v>
      </c>
    </row>
    <row r="4725" spans="4:10" hidden="1" outlineLevel="1" x14ac:dyDescent="0.45">
      <c r="D4725" s="104" t="s">
        <v>159</v>
      </c>
      <c r="E4725" s="104" t="s">
        <v>146</v>
      </c>
      <c r="F4725" s="104" t="s">
        <v>148</v>
      </c>
      <c r="G4725" s="104" t="s">
        <v>477</v>
      </c>
      <c r="H4725" s="56">
        <v>1999</v>
      </c>
      <c r="I4725" s="59">
        <v>171</v>
      </c>
      <c r="J4725" s="59">
        <v>171</v>
      </c>
    </row>
    <row r="4726" spans="4:10" hidden="1" outlineLevel="1" x14ac:dyDescent="0.45">
      <c r="D4726" s="104" t="s">
        <v>159</v>
      </c>
      <c r="E4726" s="104" t="s">
        <v>146</v>
      </c>
      <c r="F4726" s="104" t="s">
        <v>148</v>
      </c>
      <c r="G4726" s="104" t="s">
        <v>477</v>
      </c>
      <c r="H4726" s="56">
        <v>2000</v>
      </c>
      <c r="I4726" s="59">
        <v>555</v>
      </c>
      <c r="J4726" s="59">
        <v>555</v>
      </c>
    </row>
    <row r="4727" spans="4:10" hidden="1" outlineLevel="1" x14ac:dyDescent="0.45">
      <c r="D4727" s="104" t="s">
        <v>159</v>
      </c>
      <c r="E4727" s="104" t="s">
        <v>146</v>
      </c>
      <c r="F4727" s="104" t="s">
        <v>149</v>
      </c>
      <c r="G4727" s="104" t="s">
        <v>478</v>
      </c>
      <c r="H4727" s="56">
        <v>1994</v>
      </c>
      <c r="I4727" s="59">
        <v>356</v>
      </c>
      <c r="J4727" s="59">
        <v>356</v>
      </c>
    </row>
    <row r="4728" spans="4:10" hidden="1" outlineLevel="1" x14ac:dyDescent="0.45">
      <c r="D4728" s="104" t="s">
        <v>159</v>
      </c>
      <c r="E4728" s="104" t="s">
        <v>146</v>
      </c>
      <c r="F4728" s="104" t="s">
        <v>149</v>
      </c>
      <c r="G4728" s="104" t="s">
        <v>478</v>
      </c>
      <c r="H4728" s="56">
        <v>1995</v>
      </c>
      <c r="I4728" s="57">
        <v>1327</v>
      </c>
      <c r="J4728" s="57">
        <v>1327</v>
      </c>
    </row>
    <row r="4729" spans="4:10" hidden="1" outlineLevel="1" x14ac:dyDescent="0.45">
      <c r="D4729" s="104" t="s">
        <v>159</v>
      </c>
      <c r="E4729" s="104" t="s">
        <v>146</v>
      </c>
      <c r="F4729" s="104" t="s">
        <v>149</v>
      </c>
      <c r="G4729" s="104" t="s">
        <v>478</v>
      </c>
      <c r="H4729" s="56">
        <v>1996</v>
      </c>
      <c r="I4729" s="59">
        <v>784</v>
      </c>
      <c r="J4729" s="59">
        <v>784</v>
      </c>
    </row>
    <row r="4730" spans="4:10" hidden="1" outlineLevel="1" x14ac:dyDescent="0.45">
      <c r="D4730" s="104" t="s">
        <v>159</v>
      </c>
      <c r="E4730" s="104" t="s">
        <v>146</v>
      </c>
      <c r="F4730" s="104" t="s">
        <v>149</v>
      </c>
      <c r="G4730" s="104" t="s">
        <v>478</v>
      </c>
      <c r="H4730" s="56">
        <v>1997</v>
      </c>
      <c r="I4730" s="59">
        <v>786</v>
      </c>
      <c r="J4730" s="59">
        <v>786</v>
      </c>
    </row>
    <row r="4731" spans="4:10" hidden="1" outlineLevel="1" x14ac:dyDescent="0.45">
      <c r="D4731" s="104" t="s">
        <v>159</v>
      </c>
      <c r="E4731" s="104" t="s">
        <v>146</v>
      </c>
      <c r="F4731" s="104" t="s">
        <v>149</v>
      </c>
      <c r="G4731" s="104" t="s">
        <v>478</v>
      </c>
      <c r="H4731" s="56">
        <v>1998</v>
      </c>
      <c r="I4731" s="59">
        <v>138</v>
      </c>
      <c r="J4731" s="59">
        <v>138</v>
      </c>
    </row>
    <row r="4732" spans="4:10" hidden="1" outlineLevel="1" x14ac:dyDescent="0.45">
      <c r="D4732" s="104" t="s">
        <v>159</v>
      </c>
      <c r="E4732" s="104" t="s">
        <v>146</v>
      </c>
      <c r="F4732" s="104" t="s">
        <v>149</v>
      </c>
      <c r="G4732" s="104" t="s">
        <v>478</v>
      </c>
      <c r="H4732" s="56">
        <v>1999</v>
      </c>
      <c r="I4732" s="59">
        <v>152</v>
      </c>
      <c r="J4732" s="59">
        <v>152</v>
      </c>
    </row>
    <row r="4733" spans="4:10" hidden="1" outlineLevel="1" x14ac:dyDescent="0.45">
      <c r="D4733" s="104" t="s">
        <v>159</v>
      </c>
      <c r="E4733" s="104" t="s">
        <v>146</v>
      </c>
      <c r="F4733" s="104" t="s">
        <v>149</v>
      </c>
      <c r="G4733" s="104" t="s">
        <v>478</v>
      </c>
      <c r="H4733" s="56">
        <v>2000</v>
      </c>
      <c r="I4733" s="59">
        <v>324</v>
      </c>
      <c r="J4733" s="59">
        <v>324</v>
      </c>
    </row>
    <row r="4734" spans="4:10" hidden="1" outlineLevel="1" x14ac:dyDescent="0.45">
      <c r="D4734" s="104" t="s">
        <v>160</v>
      </c>
      <c r="E4734" s="104" t="s">
        <v>140</v>
      </c>
      <c r="F4734" s="104" t="s">
        <v>141</v>
      </c>
      <c r="G4734" s="104" t="s">
        <v>475</v>
      </c>
      <c r="H4734" s="56">
        <v>2002</v>
      </c>
      <c r="I4734" s="57">
        <v>16815</v>
      </c>
      <c r="J4734" s="57">
        <v>16815</v>
      </c>
    </row>
    <row r="4735" spans="4:10" hidden="1" outlineLevel="1" x14ac:dyDescent="0.45">
      <c r="D4735" s="104" t="s">
        <v>160</v>
      </c>
      <c r="E4735" s="104" t="s">
        <v>140</v>
      </c>
      <c r="F4735" s="104" t="s">
        <v>141</v>
      </c>
      <c r="G4735" s="104" t="s">
        <v>475</v>
      </c>
      <c r="H4735" s="56">
        <v>2003</v>
      </c>
      <c r="I4735" s="57">
        <v>32631</v>
      </c>
      <c r="J4735" s="57">
        <v>32631</v>
      </c>
    </row>
    <row r="4736" spans="4:10" hidden="1" outlineLevel="1" x14ac:dyDescent="0.45">
      <c r="D4736" s="104" t="s">
        <v>160</v>
      </c>
      <c r="E4736" s="104" t="s">
        <v>140</v>
      </c>
      <c r="F4736" s="104" t="s">
        <v>141</v>
      </c>
      <c r="G4736" s="104" t="s">
        <v>475</v>
      </c>
      <c r="H4736" s="56">
        <v>2004</v>
      </c>
      <c r="I4736" s="57">
        <v>19481</v>
      </c>
      <c r="J4736" s="57">
        <v>19481</v>
      </c>
    </row>
    <row r="4737" spans="4:10" hidden="1" outlineLevel="1" x14ac:dyDescent="0.45">
      <c r="D4737" s="104" t="s">
        <v>160</v>
      </c>
      <c r="E4737" s="104" t="s">
        <v>140</v>
      </c>
      <c r="F4737" s="104" t="s">
        <v>141</v>
      </c>
      <c r="G4737" s="104" t="s">
        <v>475</v>
      </c>
      <c r="H4737" s="56">
        <v>2005</v>
      </c>
      <c r="I4737" s="57">
        <v>30081</v>
      </c>
      <c r="J4737" s="57">
        <v>30081</v>
      </c>
    </row>
    <row r="4738" spans="4:10" hidden="1" outlineLevel="1" x14ac:dyDescent="0.45">
      <c r="D4738" s="104" t="s">
        <v>160</v>
      </c>
      <c r="E4738" s="104" t="s">
        <v>140</v>
      </c>
      <c r="F4738" s="104" t="s">
        <v>141</v>
      </c>
      <c r="G4738" s="104" t="s">
        <v>475</v>
      </c>
      <c r="H4738" s="56">
        <v>2006</v>
      </c>
      <c r="I4738" s="57">
        <v>71826</v>
      </c>
      <c r="J4738" s="57">
        <v>71826</v>
      </c>
    </row>
    <row r="4739" spans="4:10" hidden="1" outlineLevel="1" x14ac:dyDescent="0.45">
      <c r="D4739" s="104" t="s">
        <v>160</v>
      </c>
      <c r="E4739" s="104" t="s">
        <v>140</v>
      </c>
      <c r="F4739" s="104" t="s">
        <v>141</v>
      </c>
      <c r="G4739" s="104" t="s">
        <v>475</v>
      </c>
      <c r="H4739" s="56">
        <v>2007</v>
      </c>
      <c r="I4739" s="57">
        <v>82264</v>
      </c>
      <c r="J4739" s="57">
        <v>82264</v>
      </c>
    </row>
    <row r="4740" spans="4:10" hidden="1" outlineLevel="1" x14ac:dyDescent="0.45">
      <c r="D4740" s="104" t="s">
        <v>160</v>
      </c>
      <c r="E4740" s="104" t="s">
        <v>140</v>
      </c>
      <c r="F4740" s="104" t="s">
        <v>141</v>
      </c>
      <c r="G4740" s="104" t="s">
        <v>475</v>
      </c>
      <c r="H4740" s="56">
        <v>2008</v>
      </c>
      <c r="I4740" s="57">
        <v>65797</v>
      </c>
      <c r="J4740" s="57">
        <v>65797</v>
      </c>
    </row>
    <row r="4741" spans="4:10" hidden="1" outlineLevel="1" x14ac:dyDescent="0.45">
      <c r="D4741" s="104" t="s">
        <v>160</v>
      </c>
      <c r="E4741" s="104" t="s">
        <v>140</v>
      </c>
      <c r="F4741" s="104" t="s">
        <v>141</v>
      </c>
      <c r="G4741" s="104" t="s">
        <v>475</v>
      </c>
      <c r="H4741" s="56">
        <v>2009</v>
      </c>
      <c r="I4741" s="57">
        <v>79897</v>
      </c>
      <c r="J4741" s="57">
        <v>79897</v>
      </c>
    </row>
    <row r="4742" spans="4:10" hidden="1" outlineLevel="1" x14ac:dyDescent="0.45">
      <c r="D4742" s="104" t="s">
        <v>160</v>
      </c>
      <c r="E4742" s="104" t="s">
        <v>140</v>
      </c>
      <c r="F4742" s="104" t="s">
        <v>141</v>
      </c>
      <c r="G4742" s="104" t="s">
        <v>475</v>
      </c>
      <c r="H4742" s="56">
        <v>2010</v>
      </c>
      <c r="I4742" s="57">
        <v>122657</v>
      </c>
      <c r="J4742" s="57">
        <v>122657</v>
      </c>
    </row>
    <row r="4743" spans="4:10" hidden="1" outlineLevel="1" x14ac:dyDescent="0.45">
      <c r="D4743" s="104" t="s">
        <v>160</v>
      </c>
      <c r="E4743" s="104" t="s">
        <v>140</v>
      </c>
      <c r="F4743" s="104" t="s">
        <v>141</v>
      </c>
      <c r="G4743" s="104" t="s">
        <v>475</v>
      </c>
      <c r="H4743" s="56">
        <v>2011</v>
      </c>
      <c r="I4743" s="57">
        <v>88564</v>
      </c>
      <c r="J4743" s="57">
        <v>88564</v>
      </c>
    </row>
    <row r="4744" spans="4:10" hidden="1" outlineLevel="1" x14ac:dyDescent="0.45">
      <c r="D4744" s="104" t="s">
        <v>160</v>
      </c>
      <c r="E4744" s="104" t="s">
        <v>140</v>
      </c>
      <c r="F4744" s="104" t="s">
        <v>141</v>
      </c>
      <c r="G4744" s="104" t="s">
        <v>475</v>
      </c>
      <c r="H4744" s="56">
        <v>2012</v>
      </c>
      <c r="I4744" s="57">
        <v>49001</v>
      </c>
      <c r="J4744" s="57">
        <v>49001</v>
      </c>
    </row>
    <row r="4745" spans="4:10" hidden="1" outlineLevel="1" x14ac:dyDescent="0.45">
      <c r="D4745" s="104" t="s">
        <v>160</v>
      </c>
      <c r="E4745" s="104" t="s">
        <v>140</v>
      </c>
      <c r="F4745" s="104" t="s">
        <v>141</v>
      </c>
      <c r="G4745" s="104" t="s">
        <v>475</v>
      </c>
      <c r="H4745" s="56">
        <v>2013</v>
      </c>
      <c r="I4745" s="57">
        <v>31425</v>
      </c>
      <c r="J4745" s="57">
        <v>31425</v>
      </c>
    </row>
    <row r="4746" spans="4:10" hidden="1" outlineLevel="1" x14ac:dyDescent="0.45">
      <c r="D4746" s="104" t="s">
        <v>160</v>
      </c>
      <c r="E4746" s="104" t="s">
        <v>140</v>
      </c>
      <c r="F4746" s="104" t="s">
        <v>141</v>
      </c>
      <c r="G4746" s="104" t="s">
        <v>475</v>
      </c>
      <c r="H4746" s="56">
        <v>2014</v>
      </c>
      <c r="I4746" s="57">
        <v>33857</v>
      </c>
      <c r="J4746" s="57">
        <v>33857</v>
      </c>
    </row>
    <row r="4747" spans="4:10" hidden="1" outlineLevel="1" x14ac:dyDescent="0.45">
      <c r="D4747" s="104" t="s">
        <v>160</v>
      </c>
      <c r="E4747" s="104" t="s">
        <v>140</v>
      </c>
      <c r="F4747" s="104" t="s">
        <v>141</v>
      </c>
      <c r="G4747" s="104" t="s">
        <v>475</v>
      </c>
      <c r="H4747" s="56">
        <v>2015</v>
      </c>
      <c r="I4747" s="57">
        <v>25850</v>
      </c>
      <c r="J4747" s="57">
        <v>25850</v>
      </c>
    </row>
    <row r="4748" spans="4:10" hidden="1" outlineLevel="1" x14ac:dyDescent="0.45">
      <c r="D4748" s="104" t="s">
        <v>160</v>
      </c>
      <c r="E4748" s="104" t="s">
        <v>140</v>
      </c>
      <c r="F4748" s="104" t="s">
        <v>141</v>
      </c>
      <c r="G4748" s="104" t="s">
        <v>475</v>
      </c>
      <c r="H4748" s="56">
        <v>2016</v>
      </c>
      <c r="I4748" s="57">
        <v>6256</v>
      </c>
      <c r="J4748" s="57">
        <v>6256</v>
      </c>
    </row>
    <row r="4749" spans="4:10" hidden="1" outlineLevel="1" x14ac:dyDescent="0.45">
      <c r="D4749" s="104" t="s">
        <v>160</v>
      </c>
      <c r="E4749" s="104" t="s">
        <v>140</v>
      </c>
      <c r="F4749" s="104" t="s">
        <v>141</v>
      </c>
      <c r="G4749" s="104" t="s">
        <v>476</v>
      </c>
      <c r="H4749" s="56">
        <v>1998</v>
      </c>
      <c r="I4749" s="57">
        <v>37510</v>
      </c>
      <c r="J4749" s="57">
        <v>37510</v>
      </c>
    </row>
    <row r="4750" spans="4:10" hidden="1" outlineLevel="1" x14ac:dyDescent="0.45">
      <c r="D4750" s="104" t="s">
        <v>160</v>
      </c>
      <c r="E4750" s="104" t="s">
        <v>140</v>
      </c>
      <c r="F4750" s="104" t="s">
        <v>141</v>
      </c>
      <c r="G4750" s="104" t="s">
        <v>476</v>
      </c>
      <c r="H4750" s="56">
        <v>1999</v>
      </c>
      <c r="I4750" s="57">
        <v>5921</v>
      </c>
      <c r="J4750" s="57">
        <v>5921</v>
      </c>
    </row>
    <row r="4751" spans="4:10" hidden="1" outlineLevel="1" x14ac:dyDescent="0.45">
      <c r="D4751" s="104" t="s">
        <v>160</v>
      </c>
      <c r="E4751" s="104" t="s">
        <v>140</v>
      </c>
      <c r="F4751" s="104" t="s">
        <v>141</v>
      </c>
      <c r="G4751" s="104" t="s">
        <v>476</v>
      </c>
      <c r="H4751" s="56">
        <v>2000</v>
      </c>
      <c r="I4751" s="57">
        <v>25998</v>
      </c>
      <c r="J4751" s="57">
        <v>25998</v>
      </c>
    </row>
    <row r="4752" spans="4:10" hidden="1" outlineLevel="1" x14ac:dyDescent="0.45">
      <c r="D4752" s="104" t="s">
        <v>160</v>
      </c>
      <c r="E4752" s="104" t="s">
        <v>140</v>
      </c>
      <c r="F4752" s="104" t="s">
        <v>141</v>
      </c>
      <c r="G4752" s="104" t="s">
        <v>476</v>
      </c>
      <c r="H4752" s="56">
        <v>2001</v>
      </c>
      <c r="I4752" s="57">
        <v>61588</v>
      </c>
      <c r="J4752" s="57">
        <v>61588</v>
      </c>
    </row>
    <row r="4753" spans="4:10" hidden="1" outlineLevel="1" x14ac:dyDescent="0.45">
      <c r="D4753" s="104" t="s">
        <v>160</v>
      </c>
      <c r="E4753" s="104" t="s">
        <v>140</v>
      </c>
      <c r="F4753" s="104" t="s">
        <v>141</v>
      </c>
      <c r="G4753" s="104" t="s">
        <v>476</v>
      </c>
      <c r="H4753" s="56">
        <v>2002</v>
      </c>
      <c r="I4753" s="57">
        <v>88127</v>
      </c>
      <c r="J4753" s="57">
        <v>88127</v>
      </c>
    </row>
    <row r="4754" spans="4:10" hidden="1" outlineLevel="1" x14ac:dyDescent="0.45">
      <c r="D4754" s="104" t="s">
        <v>160</v>
      </c>
      <c r="E4754" s="104" t="s">
        <v>140</v>
      </c>
      <c r="F4754" s="104" t="s">
        <v>141</v>
      </c>
      <c r="G4754" s="104" t="s">
        <v>476</v>
      </c>
      <c r="H4754" s="56">
        <v>2003</v>
      </c>
      <c r="I4754" s="57">
        <v>75986</v>
      </c>
      <c r="J4754" s="57">
        <v>75986</v>
      </c>
    </row>
    <row r="4755" spans="4:10" hidden="1" outlineLevel="1" x14ac:dyDescent="0.45">
      <c r="D4755" s="104" t="s">
        <v>160</v>
      </c>
      <c r="E4755" s="104" t="s">
        <v>140</v>
      </c>
      <c r="F4755" s="104" t="s">
        <v>141</v>
      </c>
      <c r="G4755" s="104" t="s">
        <v>476</v>
      </c>
      <c r="H4755" s="56">
        <v>2004</v>
      </c>
      <c r="I4755" s="57">
        <v>51482</v>
      </c>
      <c r="J4755" s="57">
        <v>51482</v>
      </c>
    </row>
    <row r="4756" spans="4:10" hidden="1" outlineLevel="1" x14ac:dyDescent="0.45">
      <c r="D4756" s="104" t="s">
        <v>160</v>
      </c>
      <c r="E4756" s="104" t="s">
        <v>140</v>
      </c>
      <c r="F4756" s="104" t="s">
        <v>141</v>
      </c>
      <c r="G4756" s="104" t="s">
        <v>476</v>
      </c>
      <c r="H4756" s="56">
        <v>2005</v>
      </c>
      <c r="I4756" s="57">
        <v>63272</v>
      </c>
      <c r="J4756" s="57">
        <v>63272</v>
      </c>
    </row>
    <row r="4757" spans="4:10" hidden="1" outlineLevel="1" x14ac:dyDescent="0.45">
      <c r="D4757" s="104" t="s">
        <v>160</v>
      </c>
      <c r="E4757" s="104" t="s">
        <v>140</v>
      </c>
      <c r="F4757" s="104" t="s">
        <v>141</v>
      </c>
      <c r="G4757" s="104" t="s">
        <v>476</v>
      </c>
      <c r="H4757" s="56">
        <v>2006</v>
      </c>
      <c r="I4757" s="57">
        <v>71738</v>
      </c>
      <c r="J4757" s="57">
        <v>71738</v>
      </c>
    </row>
    <row r="4758" spans="4:10" hidden="1" outlineLevel="1" x14ac:dyDescent="0.45">
      <c r="D4758" s="104" t="s">
        <v>160</v>
      </c>
      <c r="E4758" s="104" t="s">
        <v>140</v>
      </c>
      <c r="F4758" s="104" t="s">
        <v>141</v>
      </c>
      <c r="G4758" s="104" t="s">
        <v>476</v>
      </c>
      <c r="H4758" s="56">
        <v>2007</v>
      </c>
      <c r="I4758" s="57">
        <v>76051</v>
      </c>
      <c r="J4758" s="57">
        <v>76051</v>
      </c>
    </row>
    <row r="4759" spans="4:10" hidden="1" outlineLevel="1" x14ac:dyDescent="0.45">
      <c r="D4759" s="104" t="s">
        <v>160</v>
      </c>
      <c r="E4759" s="104" t="s">
        <v>140</v>
      </c>
      <c r="F4759" s="104" t="s">
        <v>141</v>
      </c>
      <c r="G4759" s="104" t="s">
        <v>476</v>
      </c>
      <c r="H4759" s="56">
        <v>2008</v>
      </c>
      <c r="I4759" s="57">
        <v>52778</v>
      </c>
      <c r="J4759" s="57">
        <v>52778</v>
      </c>
    </row>
    <row r="4760" spans="4:10" hidden="1" outlineLevel="1" x14ac:dyDescent="0.45">
      <c r="D4760" s="104" t="s">
        <v>160</v>
      </c>
      <c r="E4760" s="104" t="s">
        <v>140</v>
      </c>
      <c r="F4760" s="104" t="s">
        <v>141</v>
      </c>
      <c r="G4760" s="104" t="s">
        <v>476</v>
      </c>
      <c r="H4760" s="56">
        <v>2009</v>
      </c>
      <c r="I4760" s="57">
        <v>62550</v>
      </c>
      <c r="J4760" s="57">
        <v>62550</v>
      </c>
    </row>
    <row r="4761" spans="4:10" hidden="1" outlineLevel="1" x14ac:dyDescent="0.45">
      <c r="D4761" s="104" t="s">
        <v>160</v>
      </c>
      <c r="E4761" s="104" t="s">
        <v>140</v>
      </c>
      <c r="F4761" s="104" t="s">
        <v>141</v>
      </c>
      <c r="G4761" s="104" t="s">
        <v>476</v>
      </c>
      <c r="H4761" s="56">
        <v>2010</v>
      </c>
      <c r="I4761" s="57">
        <v>89166</v>
      </c>
      <c r="J4761" s="57">
        <v>89166</v>
      </c>
    </row>
    <row r="4762" spans="4:10" hidden="1" outlineLevel="1" x14ac:dyDescent="0.45">
      <c r="D4762" s="104" t="s">
        <v>160</v>
      </c>
      <c r="E4762" s="104" t="s">
        <v>140</v>
      </c>
      <c r="F4762" s="104" t="s">
        <v>141</v>
      </c>
      <c r="G4762" s="104" t="s">
        <v>476</v>
      </c>
      <c r="H4762" s="56">
        <v>2011</v>
      </c>
      <c r="I4762" s="57">
        <v>75036</v>
      </c>
      <c r="J4762" s="57">
        <v>75036</v>
      </c>
    </row>
    <row r="4763" spans="4:10" hidden="1" outlineLevel="1" x14ac:dyDescent="0.45">
      <c r="D4763" s="104" t="s">
        <v>160</v>
      </c>
      <c r="E4763" s="104" t="s">
        <v>140</v>
      </c>
      <c r="F4763" s="104" t="s">
        <v>141</v>
      </c>
      <c r="G4763" s="104" t="s">
        <v>476</v>
      </c>
      <c r="H4763" s="56">
        <v>2012</v>
      </c>
      <c r="I4763" s="57">
        <v>47163</v>
      </c>
      <c r="J4763" s="57">
        <v>47163</v>
      </c>
    </row>
    <row r="4764" spans="4:10" hidden="1" outlineLevel="1" x14ac:dyDescent="0.45">
      <c r="D4764" s="104" t="s">
        <v>160</v>
      </c>
      <c r="E4764" s="104" t="s">
        <v>140</v>
      </c>
      <c r="F4764" s="104" t="s">
        <v>141</v>
      </c>
      <c r="G4764" s="104" t="s">
        <v>476</v>
      </c>
      <c r="H4764" s="56">
        <v>2013</v>
      </c>
      <c r="I4764" s="57">
        <v>44767</v>
      </c>
      <c r="J4764" s="57">
        <v>44767</v>
      </c>
    </row>
    <row r="4765" spans="4:10" hidden="1" outlineLevel="1" x14ac:dyDescent="0.45">
      <c r="D4765" s="104" t="s">
        <v>160</v>
      </c>
      <c r="E4765" s="104" t="s">
        <v>140</v>
      </c>
      <c r="F4765" s="104" t="s">
        <v>141</v>
      </c>
      <c r="G4765" s="104" t="s">
        <v>476</v>
      </c>
      <c r="H4765" s="56">
        <v>2014</v>
      </c>
      <c r="I4765" s="57">
        <v>31636</v>
      </c>
      <c r="J4765" s="57">
        <v>31636</v>
      </c>
    </row>
    <row r="4766" spans="4:10" hidden="1" outlineLevel="1" x14ac:dyDescent="0.45">
      <c r="D4766" s="104" t="s">
        <v>160</v>
      </c>
      <c r="E4766" s="104" t="s">
        <v>140</v>
      </c>
      <c r="F4766" s="104" t="s">
        <v>141</v>
      </c>
      <c r="G4766" s="104" t="s">
        <v>476</v>
      </c>
      <c r="H4766" s="56">
        <v>2015</v>
      </c>
      <c r="I4766" s="57">
        <v>29199</v>
      </c>
      <c r="J4766" s="57">
        <v>29199</v>
      </c>
    </row>
    <row r="4767" spans="4:10" hidden="1" outlineLevel="1" x14ac:dyDescent="0.45">
      <c r="D4767" s="104" t="s">
        <v>160</v>
      </c>
      <c r="E4767" s="104" t="s">
        <v>140</v>
      </c>
      <c r="F4767" s="104" t="s">
        <v>141</v>
      </c>
      <c r="G4767" s="104" t="s">
        <v>476</v>
      </c>
      <c r="H4767" s="56">
        <v>2016</v>
      </c>
      <c r="I4767" s="57">
        <v>19635</v>
      </c>
      <c r="J4767" s="57">
        <v>19635</v>
      </c>
    </row>
    <row r="4768" spans="4:10" hidden="1" outlineLevel="1" x14ac:dyDescent="0.45">
      <c r="D4768" s="104" t="s">
        <v>160</v>
      </c>
      <c r="E4768" s="104" t="s">
        <v>140</v>
      </c>
      <c r="F4768" s="104" t="s">
        <v>141</v>
      </c>
      <c r="G4768" s="104" t="s">
        <v>477</v>
      </c>
      <c r="H4768" s="56">
        <v>1998</v>
      </c>
      <c r="I4768" s="57">
        <v>4083</v>
      </c>
      <c r="J4768" s="57">
        <v>4083</v>
      </c>
    </row>
    <row r="4769" spans="4:10" hidden="1" outlineLevel="1" x14ac:dyDescent="0.45">
      <c r="D4769" s="104" t="s">
        <v>160</v>
      </c>
      <c r="E4769" s="104" t="s">
        <v>140</v>
      </c>
      <c r="F4769" s="104" t="s">
        <v>141</v>
      </c>
      <c r="G4769" s="104" t="s">
        <v>477</v>
      </c>
      <c r="H4769" s="56">
        <v>1999</v>
      </c>
      <c r="I4769" s="59">
        <v>441</v>
      </c>
      <c r="J4769" s="59">
        <v>441</v>
      </c>
    </row>
    <row r="4770" spans="4:10" hidden="1" outlineLevel="1" x14ac:dyDescent="0.45">
      <c r="D4770" s="104" t="s">
        <v>160</v>
      </c>
      <c r="E4770" s="104" t="s">
        <v>140</v>
      </c>
      <c r="F4770" s="104" t="s">
        <v>141</v>
      </c>
      <c r="G4770" s="104" t="s">
        <v>477</v>
      </c>
      <c r="H4770" s="56">
        <v>2000</v>
      </c>
      <c r="I4770" s="57">
        <v>2789</v>
      </c>
      <c r="J4770" s="57">
        <v>2789</v>
      </c>
    </row>
    <row r="4771" spans="4:10" hidden="1" outlineLevel="1" x14ac:dyDescent="0.45">
      <c r="D4771" s="104" t="s">
        <v>160</v>
      </c>
      <c r="E4771" s="104" t="s">
        <v>140</v>
      </c>
      <c r="F4771" s="104" t="s">
        <v>141</v>
      </c>
      <c r="G4771" s="104" t="s">
        <v>477</v>
      </c>
      <c r="H4771" s="56">
        <v>2001</v>
      </c>
      <c r="I4771" s="57">
        <v>7091</v>
      </c>
      <c r="J4771" s="57">
        <v>7091</v>
      </c>
    </row>
    <row r="4772" spans="4:10" hidden="1" outlineLevel="1" x14ac:dyDescent="0.45">
      <c r="D4772" s="104" t="s">
        <v>160</v>
      </c>
      <c r="E4772" s="104" t="s">
        <v>140</v>
      </c>
      <c r="F4772" s="104" t="s">
        <v>141</v>
      </c>
      <c r="G4772" s="104" t="s">
        <v>477</v>
      </c>
      <c r="H4772" s="56">
        <v>2002</v>
      </c>
      <c r="I4772" s="57">
        <v>12021</v>
      </c>
      <c r="J4772" s="57">
        <v>12021</v>
      </c>
    </row>
    <row r="4773" spans="4:10" hidden="1" outlineLevel="1" x14ac:dyDescent="0.45">
      <c r="D4773" s="104" t="s">
        <v>160</v>
      </c>
      <c r="E4773" s="104" t="s">
        <v>140</v>
      </c>
      <c r="F4773" s="104" t="s">
        <v>141</v>
      </c>
      <c r="G4773" s="104" t="s">
        <v>477</v>
      </c>
      <c r="H4773" s="56">
        <v>2003</v>
      </c>
      <c r="I4773" s="57">
        <v>9012</v>
      </c>
      <c r="J4773" s="57">
        <v>9012</v>
      </c>
    </row>
    <row r="4774" spans="4:10" hidden="1" outlineLevel="1" x14ac:dyDescent="0.45">
      <c r="D4774" s="104" t="s">
        <v>160</v>
      </c>
      <c r="E4774" s="104" t="s">
        <v>140</v>
      </c>
      <c r="F4774" s="104" t="s">
        <v>141</v>
      </c>
      <c r="G4774" s="104" t="s">
        <v>477</v>
      </c>
      <c r="H4774" s="56">
        <v>2004</v>
      </c>
      <c r="I4774" s="57">
        <v>9943</v>
      </c>
      <c r="J4774" s="57">
        <v>9943</v>
      </c>
    </row>
    <row r="4775" spans="4:10" hidden="1" outlineLevel="1" x14ac:dyDescent="0.45">
      <c r="D4775" s="104" t="s">
        <v>160</v>
      </c>
      <c r="E4775" s="104" t="s">
        <v>140</v>
      </c>
      <c r="F4775" s="104" t="s">
        <v>141</v>
      </c>
      <c r="G4775" s="104" t="s">
        <v>477</v>
      </c>
      <c r="H4775" s="56">
        <v>2005</v>
      </c>
      <c r="I4775" s="57">
        <v>25085</v>
      </c>
      <c r="J4775" s="57">
        <v>25085</v>
      </c>
    </row>
    <row r="4776" spans="4:10" hidden="1" outlineLevel="1" x14ac:dyDescent="0.45">
      <c r="D4776" s="104" t="s">
        <v>160</v>
      </c>
      <c r="E4776" s="104" t="s">
        <v>140</v>
      </c>
      <c r="F4776" s="104" t="s">
        <v>141</v>
      </c>
      <c r="G4776" s="104" t="s">
        <v>477</v>
      </c>
      <c r="H4776" s="56">
        <v>2006</v>
      </c>
      <c r="I4776" s="57">
        <v>17857</v>
      </c>
      <c r="J4776" s="57">
        <v>17857</v>
      </c>
    </row>
    <row r="4777" spans="4:10" hidden="1" outlineLevel="1" x14ac:dyDescent="0.45">
      <c r="D4777" s="104" t="s">
        <v>160</v>
      </c>
      <c r="E4777" s="104" t="s">
        <v>140</v>
      </c>
      <c r="F4777" s="104" t="s">
        <v>141</v>
      </c>
      <c r="G4777" s="104" t="s">
        <v>477</v>
      </c>
      <c r="H4777" s="56">
        <v>2007</v>
      </c>
      <c r="I4777" s="57">
        <v>14545</v>
      </c>
      <c r="J4777" s="57">
        <v>14545</v>
      </c>
    </row>
    <row r="4778" spans="4:10" hidden="1" outlineLevel="1" x14ac:dyDescent="0.45">
      <c r="D4778" s="104" t="s">
        <v>160</v>
      </c>
      <c r="E4778" s="104" t="s">
        <v>140</v>
      </c>
      <c r="F4778" s="104" t="s">
        <v>141</v>
      </c>
      <c r="G4778" s="104" t="s">
        <v>477</v>
      </c>
      <c r="H4778" s="56">
        <v>2008</v>
      </c>
      <c r="I4778" s="57">
        <v>14280</v>
      </c>
      <c r="J4778" s="57">
        <v>14280</v>
      </c>
    </row>
    <row r="4779" spans="4:10" hidden="1" outlineLevel="1" x14ac:dyDescent="0.45">
      <c r="D4779" s="104" t="s">
        <v>160</v>
      </c>
      <c r="E4779" s="104" t="s">
        <v>140</v>
      </c>
      <c r="F4779" s="104" t="s">
        <v>141</v>
      </c>
      <c r="G4779" s="104" t="s">
        <v>477</v>
      </c>
      <c r="H4779" s="56">
        <v>2009</v>
      </c>
      <c r="I4779" s="57">
        <v>18651</v>
      </c>
      <c r="J4779" s="57">
        <v>18651</v>
      </c>
    </row>
    <row r="4780" spans="4:10" hidden="1" outlineLevel="1" x14ac:dyDescent="0.45">
      <c r="D4780" s="104" t="s">
        <v>160</v>
      </c>
      <c r="E4780" s="104" t="s">
        <v>140</v>
      </c>
      <c r="F4780" s="104" t="s">
        <v>141</v>
      </c>
      <c r="G4780" s="104" t="s">
        <v>477</v>
      </c>
      <c r="H4780" s="56">
        <v>2010</v>
      </c>
      <c r="I4780" s="57">
        <v>14697</v>
      </c>
      <c r="J4780" s="57">
        <v>14697</v>
      </c>
    </row>
    <row r="4781" spans="4:10" hidden="1" outlineLevel="1" x14ac:dyDescent="0.45">
      <c r="D4781" s="104" t="s">
        <v>160</v>
      </c>
      <c r="E4781" s="104" t="s">
        <v>140</v>
      </c>
      <c r="F4781" s="104" t="s">
        <v>141</v>
      </c>
      <c r="G4781" s="104" t="s">
        <v>477</v>
      </c>
      <c r="H4781" s="56">
        <v>2011</v>
      </c>
      <c r="I4781" s="57">
        <v>19412</v>
      </c>
      <c r="J4781" s="57">
        <v>19412</v>
      </c>
    </row>
    <row r="4782" spans="4:10" hidden="1" outlineLevel="1" x14ac:dyDescent="0.45">
      <c r="D4782" s="104" t="s">
        <v>160</v>
      </c>
      <c r="E4782" s="104" t="s">
        <v>140</v>
      </c>
      <c r="F4782" s="104" t="s">
        <v>141</v>
      </c>
      <c r="G4782" s="104" t="s">
        <v>477</v>
      </c>
      <c r="H4782" s="56">
        <v>2012</v>
      </c>
      <c r="I4782" s="57">
        <v>3849</v>
      </c>
      <c r="J4782" s="57">
        <v>3849</v>
      </c>
    </row>
    <row r="4783" spans="4:10" hidden="1" outlineLevel="1" x14ac:dyDescent="0.45">
      <c r="D4783" s="104" t="s">
        <v>160</v>
      </c>
      <c r="E4783" s="104" t="s">
        <v>140</v>
      </c>
      <c r="F4783" s="104" t="s">
        <v>141</v>
      </c>
      <c r="G4783" s="104" t="s">
        <v>477</v>
      </c>
      <c r="H4783" s="56">
        <v>2013</v>
      </c>
      <c r="I4783" s="57">
        <v>3759</v>
      </c>
      <c r="J4783" s="57">
        <v>3759</v>
      </c>
    </row>
    <row r="4784" spans="4:10" hidden="1" outlineLevel="1" x14ac:dyDescent="0.45">
      <c r="D4784" s="104" t="s">
        <v>160</v>
      </c>
      <c r="E4784" s="104" t="s">
        <v>140</v>
      </c>
      <c r="F4784" s="104" t="s">
        <v>141</v>
      </c>
      <c r="G4784" s="104" t="s">
        <v>477</v>
      </c>
      <c r="H4784" s="56">
        <v>2014</v>
      </c>
      <c r="I4784" s="57">
        <v>4993</v>
      </c>
      <c r="J4784" s="57">
        <v>4993</v>
      </c>
    </row>
    <row r="4785" spans="4:10" hidden="1" outlineLevel="1" x14ac:dyDescent="0.45">
      <c r="D4785" s="104" t="s">
        <v>160</v>
      </c>
      <c r="E4785" s="104" t="s">
        <v>140</v>
      </c>
      <c r="F4785" s="104" t="s">
        <v>141</v>
      </c>
      <c r="G4785" s="104" t="s">
        <v>477</v>
      </c>
      <c r="H4785" s="56">
        <v>2015</v>
      </c>
      <c r="I4785" s="57">
        <v>4054</v>
      </c>
      <c r="J4785" s="57">
        <v>4054</v>
      </c>
    </row>
    <row r="4786" spans="4:10" hidden="1" outlineLevel="1" x14ac:dyDescent="0.45">
      <c r="D4786" s="104" t="s">
        <v>160</v>
      </c>
      <c r="E4786" s="104" t="s">
        <v>140</v>
      </c>
      <c r="F4786" s="104" t="s">
        <v>141</v>
      </c>
      <c r="G4786" s="104" t="s">
        <v>477</v>
      </c>
      <c r="H4786" s="56">
        <v>2016</v>
      </c>
      <c r="I4786" s="59">
        <v>764</v>
      </c>
      <c r="J4786" s="59">
        <v>764</v>
      </c>
    </row>
    <row r="4787" spans="4:10" hidden="1" outlineLevel="1" x14ac:dyDescent="0.45">
      <c r="D4787" s="104" t="s">
        <v>160</v>
      </c>
      <c r="E4787" s="104" t="s">
        <v>140</v>
      </c>
      <c r="F4787" s="104" t="s">
        <v>143</v>
      </c>
      <c r="G4787" s="104" t="s">
        <v>475</v>
      </c>
      <c r="H4787" s="56">
        <v>2012</v>
      </c>
      <c r="I4787" s="59">
        <v>0</v>
      </c>
      <c r="J4787" s="59">
        <v>0</v>
      </c>
    </row>
    <row r="4788" spans="4:10" hidden="1" outlineLevel="1" x14ac:dyDescent="0.45">
      <c r="D4788" s="104" t="s">
        <v>160</v>
      </c>
      <c r="E4788" s="104" t="s">
        <v>140</v>
      </c>
      <c r="F4788" s="104" t="s">
        <v>143</v>
      </c>
      <c r="G4788" s="104" t="s">
        <v>475</v>
      </c>
      <c r="H4788" s="56">
        <v>2013</v>
      </c>
      <c r="I4788" s="59">
        <v>0</v>
      </c>
      <c r="J4788" s="59">
        <v>0</v>
      </c>
    </row>
    <row r="4789" spans="4:10" hidden="1" outlineLevel="1" x14ac:dyDescent="0.45">
      <c r="D4789" s="104" t="s">
        <v>160</v>
      </c>
      <c r="E4789" s="104" t="s">
        <v>140</v>
      </c>
      <c r="F4789" s="104" t="s">
        <v>143</v>
      </c>
      <c r="G4789" s="104" t="s">
        <v>475</v>
      </c>
      <c r="H4789" s="56">
        <v>2014</v>
      </c>
      <c r="I4789" s="59">
        <v>0</v>
      </c>
      <c r="J4789" s="59">
        <v>0</v>
      </c>
    </row>
    <row r="4790" spans="4:10" hidden="1" outlineLevel="1" x14ac:dyDescent="0.45">
      <c r="D4790" s="104" t="s">
        <v>160</v>
      </c>
      <c r="E4790" s="104" t="s">
        <v>140</v>
      </c>
      <c r="F4790" s="104" t="s">
        <v>143</v>
      </c>
      <c r="G4790" s="104" t="s">
        <v>475</v>
      </c>
      <c r="H4790" s="56">
        <v>2015</v>
      </c>
      <c r="I4790" s="59">
        <v>0</v>
      </c>
      <c r="J4790" s="59">
        <v>0</v>
      </c>
    </row>
    <row r="4791" spans="4:10" hidden="1" outlineLevel="1" x14ac:dyDescent="0.45">
      <c r="D4791" s="104" t="s">
        <v>160</v>
      </c>
      <c r="E4791" s="104" t="s">
        <v>140</v>
      </c>
      <c r="F4791" s="104" t="s">
        <v>143</v>
      </c>
      <c r="G4791" s="104" t="s">
        <v>475</v>
      </c>
      <c r="H4791" s="56">
        <v>2016</v>
      </c>
      <c r="I4791" s="59">
        <v>0</v>
      </c>
      <c r="J4791" s="59">
        <v>0</v>
      </c>
    </row>
    <row r="4792" spans="4:10" hidden="1" outlineLevel="1" x14ac:dyDescent="0.45">
      <c r="D4792" s="104" t="s">
        <v>160</v>
      </c>
      <c r="E4792" s="104" t="s">
        <v>140</v>
      </c>
      <c r="F4792" s="104" t="s">
        <v>143</v>
      </c>
      <c r="G4792" s="104" t="s">
        <v>476</v>
      </c>
      <c r="H4792" s="56">
        <v>2007</v>
      </c>
      <c r="I4792" s="57">
        <v>4882</v>
      </c>
      <c r="J4792" s="57">
        <v>4882</v>
      </c>
    </row>
    <row r="4793" spans="4:10" hidden="1" outlineLevel="1" x14ac:dyDescent="0.45">
      <c r="D4793" s="104" t="s">
        <v>160</v>
      </c>
      <c r="E4793" s="104" t="s">
        <v>140</v>
      </c>
      <c r="F4793" s="104" t="s">
        <v>143</v>
      </c>
      <c r="G4793" s="104" t="s">
        <v>476</v>
      </c>
      <c r="H4793" s="56">
        <v>2008</v>
      </c>
      <c r="I4793" s="57">
        <v>44359</v>
      </c>
      <c r="J4793" s="57">
        <v>44359</v>
      </c>
    </row>
    <row r="4794" spans="4:10" hidden="1" outlineLevel="1" x14ac:dyDescent="0.45">
      <c r="D4794" s="104" t="s">
        <v>160</v>
      </c>
      <c r="E4794" s="104" t="s">
        <v>140</v>
      </c>
      <c r="F4794" s="104" t="s">
        <v>143</v>
      </c>
      <c r="G4794" s="104" t="s">
        <v>476</v>
      </c>
      <c r="H4794" s="56">
        <v>2009</v>
      </c>
      <c r="I4794" s="57">
        <v>25030</v>
      </c>
      <c r="J4794" s="57">
        <v>25030</v>
      </c>
    </row>
    <row r="4795" spans="4:10" hidden="1" outlineLevel="1" x14ac:dyDescent="0.45">
      <c r="D4795" s="104" t="s">
        <v>160</v>
      </c>
      <c r="E4795" s="104" t="s">
        <v>140</v>
      </c>
      <c r="F4795" s="104" t="s">
        <v>143</v>
      </c>
      <c r="G4795" s="104" t="s">
        <v>476</v>
      </c>
      <c r="H4795" s="56">
        <v>2010</v>
      </c>
      <c r="I4795" s="57">
        <v>47125</v>
      </c>
      <c r="J4795" s="57">
        <v>47125</v>
      </c>
    </row>
    <row r="4796" spans="4:10" hidden="1" outlineLevel="1" x14ac:dyDescent="0.45">
      <c r="D4796" s="104" t="s">
        <v>160</v>
      </c>
      <c r="E4796" s="104" t="s">
        <v>140</v>
      </c>
      <c r="F4796" s="104" t="s">
        <v>143</v>
      </c>
      <c r="G4796" s="104" t="s">
        <v>476</v>
      </c>
      <c r="H4796" s="56">
        <v>2011</v>
      </c>
      <c r="I4796" s="57">
        <v>60328</v>
      </c>
      <c r="J4796" s="57">
        <v>60328</v>
      </c>
    </row>
    <row r="4797" spans="4:10" hidden="1" outlineLevel="1" x14ac:dyDescent="0.45">
      <c r="D4797" s="104" t="s">
        <v>160</v>
      </c>
      <c r="E4797" s="104" t="s">
        <v>140</v>
      </c>
      <c r="F4797" s="104" t="s">
        <v>143</v>
      </c>
      <c r="G4797" s="104" t="s">
        <v>476</v>
      </c>
      <c r="H4797" s="56">
        <v>2012</v>
      </c>
      <c r="I4797" s="57">
        <v>53571</v>
      </c>
      <c r="J4797" s="57">
        <v>53571</v>
      </c>
    </row>
    <row r="4798" spans="4:10" hidden="1" outlineLevel="1" x14ac:dyDescent="0.45">
      <c r="D4798" s="104" t="s">
        <v>160</v>
      </c>
      <c r="E4798" s="104" t="s">
        <v>140</v>
      </c>
      <c r="F4798" s="104" t="s">
        <v>143</v>
      </c>
      <c r="G4798" s="104" t="s">
        <v>476</v>
      </c>
      <c r="H4798" s="56">
        <v>2013</v>
      </c>
      <c r="I4798" s="57">
        <v>49542</v>
      </c>
      <c r="J4798" s="57">
        <v>49542</v>
      </c>
    </row>
    <row r="4799" spans="4:10" hidden="1" outlineLevel="1" x14ac:dyDescent="0.45">
      <c r="D4799" s="104" t="s">
        <v>160</v>
      </c>
      <c r="E4799" s="104" t="s">
        <v>140</v>
      </c>
      <c r="F4799" s="104" t="s">
        <v>143</v>
      </c>
      <c r="G4799" s="104" t="s">
        <v>476</v>
      </c>
      <c r="H4799" s="56">
        <v>2014</v>
      </c>
      <c r="I4799" s="57">
        <v>55184</v>
      </c>
      <c r="J4799" s="57">
        <v>55184</v>
      </c>
    </row>
    <row r="4800" spans="4:10" hidden="1" outlineLevel="1" x14ac:dyDescent="0.45">
      <c r="D4800" s="104" t="s">
        <v>160</v>
      </c>
      <c r="E4800" s="104" t="s">
        <v>140</v>
      </c>
      <c r="F4800" s="104" t="s">
        <v>143</v>
      </c>
      <c r="G4800" s="104" t="s">
        <v>476</v>
      </c>
      <c r="H4800" s="56">
        <v>2015</v>
      </c>
      <c r="I4800" s="57">
        <v>28391</v>
      </c>
      <c r="J4800" s="57">
        <v>28391</v>
      </c>
    </row>
    <row r="4801" spans="4:10" hidden="1" outlineLevel="1" x14ac:dyDescent="0.45">
      <c r="D4801" s="104" t="s">
        <v>160</v>
      </c>
      <c r="E4801" s="104" t="s">
        <v>140</v>
      </c>
      <c r="F4801" s="104" t="s">
        <v>143</v>
      </c>
      <c r="G4801" s="104" t="s">
        <v>476</v>
      </c>
      <c r="H4801" s="56">
        <v>2016</v>
      </c>
      <c r="I4801" s="57">
        <v>2280</v>
      </c>
      <c r="J4801" s="57">
        <v>2280</v>
      </c>
    </row>
    <row r="4802" spans="4:10" hidden="1" outlineLevel="1" x14ac:dyDescent="0.45">
      <c r="D4802" s="104" t="s">
        <v>160</v>
      </c>
      <c r="E4802" s="104" t="s">
        <v>140</v>
      </c>
      <c r="F4802" s="104" t="s">
        <v>143</v>
      </c>
      <c r="G4802" s="104" t="s">
        <v>477</v>
      </c>
      <c r="H4802" s="56">
        <v>2008</v>
      </c>
      <c r="I4802" s="57">
        <v>10733</v>
      </c>
      <c r="J4802" s="57">
        <v>10733</v>
      </c>
    </row>
    <row r="4803" spans="4:10" hidden="1" outlineLevel="1" x14ac:dyDescent="0.45">
      <c r="D4803" s="104" t="s">
        <v>160</v>
      </c>
      <c r="E4803" s="104" t="s">
        <v>140</v>
      </c>
      <c r="F4803" s="104" t="s">
        <v>143</v>
      </c>
      <c r="G4803" s="104" t="s">
        <v>477</v>
      </c>
      <c r="H4803" s="56">
        <v>2009</v>
      </c>
      <c r="I4803" s="57">
        <v>3703</v>
      </c>
      <c r="J4803" s="57">
        <v>3703</v>
      </c>
    </row>
    <row r="4804" spans="4:10" hidden="1" outlineLevel="1" x14ac:dyDescent="0.45">
      <c r="D4804" s="104" t="s">
        <v>160</v>
      </c>
      <c r="E4804" s="104" t="s">
        <v>140</v>
      </c>
      <c r="F4804" s="104" t="s">
        <v>143</v>
      </c>
      <c r="G4804" s="104" t="s">
        <v>477</v>
      </c>
      <c r="H4804" s="56">
        <v>2010</v>
      </c>
      <c r="I4804" s="57">
        <v>1624</v>
      </c>
      <c r="J4804" s="57">
        <v>1624</v>
      </c>
    </row>
    <row r="4805" spans="4:10" hidden="1" outlineLevel="1" x14ac:dyDescent="0.45">
      <c r="D4805" s="104" t="s">
        <v>160</v>
      </c>
      <c r="E4805" s="104" t="s">
        <v>140</v>
      </c>
      <c r="F4805" s="104" t="s">
        <v>143</v>
      </c>
      <c r="G4805" s="104" t="s">
        <v>477</v>
      </c>
      <c r="H4805" s="56">
        <v>2011</v>
      </c>
      <c r="I4805" s="59">
        <v>920</v>
      </c>
      <c r="J4805" s="59">
        <v>920</v>
      </c>
    </row>
    <row r="4806" spans="4:10" hidden="1" outlineLevel="1" x14ac:dyDescent="0.45">
      <c r="D4806" s="104" t="s">
        <v>160</v>
      </c>
      <c r="E4806" s="104" t="s">
        <v>140</v>
      </c>
      <c r="F4806" s="104" t="s">
        <v>143</v>
      </c>
      <c r="G4806" s="104" t="s">
        <v>477</v>
      </c>
      <c r="H4806" s="56">
        <v>2012</v>
      </c>
      <c r="I4806" s="59">
        <v>307</v>
      </c>
      <c r="J4806" s="59">
        <v>307</v>
      </c>
    </row>
    <row r="4807" spans="4:10" hidden="1" outlineLevel="1" x14ac:dyDescent="0.45">
      <c r="D4807" s="104" t="s">
        <v>160</v>
      </c>
      <c r="E4807" s="104" t="s">
        <v>140</v>
      </c>
      <c r="F4807" s="104" t="s">
        <v>143</v>
      </c>
      <c r="G4807" s="104" t="s">
        <v>477</v>
      </c>
      <c r="H4807" s="56">
        <v>2013</v>
      </c>
      <c r="I4807" s="59">
        <v>145</v>
      </c>
      <c r="J4807" s="59">
        <v>145</v>
      </c>
    </row>
    <row r="4808" spans="4:10" hidden="1" outlineLevel="1" x14ac:dyDescent="0.45">
      <c r="D4808" s="104" t="s">
        <v>160</v>
      </c>
      <c r="E4808" s="104" t="s">
        <v>140</v>
      </c>
      <c r="F4808" s="104" t="s">
        <v>143</v>
      </c>
      <c r="G4808" s="104" t="s">
        <v>477</v>
      </c>
      <c r="H4808" s="56">
        <v>2014</v>
      </c>
      <c r="I4808" s="57">
        <v>26468</v>
      </c>
      <c r="J4808" s="57">
        <v>26468</v>
      </c>
    </row>
    <row r="4809" spans="4:10" hidden="1" outlineLevel="1" x14ac:dyDescent="0.45">
      <c r="D4809" s="104" t="s">
        <v>160</v>
      </c>
      <c r="E4809" s="104" t="s">
        <v>140</v>
      </c>
      <c r="F4809" s="104" t="s">
        <v>143</v>
      </c>
      <c r="G4809" s="104" t="s">
        <v>477</v>
      </c>
      <c r="H4809" s="56">
        <v>2015</v>
      </c>
      <c r="I4809" s="57">
        <v>117565</v>
      </c>
      <c r="J4809" s="57">
        <v>117565</v>
      </c>
    </row>
    <row r="4810" spans="4:10" hidden="1" outlineLevel="1" x14ac:dyDescent="0.45">
      <c r="D4810" s="104" t="s">
        <v>160</v>
      </c>
      <c r="E4810" s="104" t="s">
        <v>140</v>
      </c>
      <c r="F4810" s="104" t="s">
        <v>143</v>
      </c>
      <c r="G4810" s="104" t="s">
        <v>477</v>
      </c>
      <c r="H4810" s="56">
        <v>2016</v>
      </c>
      <c r="I4810" s="57">
        <v>50432</v>
      </c>
      <c r="J4810" s="57">
        <v>50432</v>
      </c>
    </row>
    <row r="4811" spans="4:10" hidden="1" outlineLevel="1" x14ac:dyDescent="0.45">
      <c r="D4811" s="104" t="s">
        <v>161</v>
      </c>
      <c r="E4811" s="104" t="s">
        <v>146</v>
      </c>
      <c r="F4811" s="104" t="s">
        <v>149</v>
      </c>
      <c r="G4811" s="104" t="s">
        <v>478</v>
      </c>
      <c r="H4811" s="56">
        <v>1991</v>
      </c>
      <c r="I4811" s="57">
        <v>1601</v>
      </c>
      <c r="J4811" s="57">
        <v>1601</v>
      </c>
    </row>
    <row r="4812" spans="4:10" hidden="1" outlineLevel="1" x14ac:dyDescent="0.45">
      <c r="D4812" s="104" t="s">
        <v>161</v>
      </c>
      <c r="E4812" s="104" t="s">
        <v>146</v>
      </c>
      <c r="F4812" s="104" t="s">
        <v>149</v>
      </c>
      <c r="G4812" s="104" t="s">
        <v>478</v>
      </c>
      <c r="H4812" s="56">
        <v>1992</v>
      </c>
      <c r="I4812" s="57">
        <v>1210</v>
      </c>
      <c r="J4812" s="57">
        <v>1210</v>
      </c>
    </row>
    <row r="4813" spans="4:10" hidden="1" outlineLevel="1" x14ac:dyDescent="0.45">
      <c r="D4813" s="104" t="s">
        <v>161</v>
      </c>
      <c r="E4813" s="104" t="s">
        <v>146</v>
      </c>
      <c r="F4813" s="104" t="s">
        <v>149</v>
      </c>
      <c r="G4813" s="104" t="s">
        <v>478</v>
      </c>
      <c r="H4813" s="56">
        <v>1993</v>
      </c>
      <c r="I4813" s="59">
        <v>761</v>
      </c>
      <c r="J4813" s="59">
        <v>761</v>
      </c>
    </row>
    <row r="4814" spans="4:10" hidden="1" outlineLevel="1" x14ac:dyDescent="0.45">
      <c r="D4814" s="104" t="s">
        <v>161</v>
      </c>
      <c r="E4814" s="104" t="s">
        <v>146</v>
      </c>
      <c r="F4814" s="104" t="s">
        <v>149</v>
      </c>
      <c r="G4814" s="104" t="s">
        <v>478</v>
      </c>
      <c r="H4814" s="56">
        <v>1994</v>
      </c>
      <c r="I4814" s="59">
        <v>920</v>
      </c>
      <c r="J4814" s="59">
        <v>920</v>
      </c>
    </row>
    <row r="4815" spans="4:10" hidden="1" outlineLevel="1" x14ac:dyDescent="0.45">
      <c r="D4815" s="104" t="s">
        <v>161</v>
      </c>
      <c r="E4815" s="104" t="s">
        <v>146</v>
      </c>
      <c r="F4815" s="104" t="s">
        <v>149</v>
      </c>
      <c r="G4815" s="104" t="s">
        <v>478</v>
      </c>
      <c r="H4815" s="56">
        <v>1995</v>
      </c>
      <c r="I4815" s="57">
        <v>2172</v>
      </c>
      <c r="J4815" s="57">
        <v>2172</v>
      </c>
    </row>
    <row r="4816" spans="4:10" hidden="1" outlineLevel="1" x14ac:dyDescent="0.45">
      <c r="D4816" s="104" t="s">
        <v>161</v>
      </c>
      <c r="E4816" s="104" t="s">
        <v>146</v>
      </c>
      <c r="F4816" s="104" t="s">
        <v>149</v>
      </c>
      <c r="G4816" s="104" t="s">
        <v>478</v>
      </c>
      <c r="H4816" s="56">
        <v>1996</v>
      </c>
      <c r="I4816" s="57">
        <v>1533</v>
      </c>
      <c r="J4816" s="57">
        <v>1533</v>
      </c>
    </row>
    <row r="4817" spans="1:31" hidden="1" outlineLevel="1" x14ac:dyDescent="0.45">
      <c r="D4817" s="104" t="s">
        <v>161</v>
      </c>
      <c r="E4817" s="104" t="s">
        <v>146</v>
      </c>
      <c r="F4817" s="104" t="s">
        <v>149</v>
      </c>
      <c r="G4817" s="104" t="s">
        <v>478</v>
      </c>
      <c r="H4817" s="56">
        <v>1997</v>
      </c>
      <c r="I4817" s="59">
        <v>900</v>
      </c>
      <c r="J4817" s="59">
        <v>900</v>
      </c>
    </row>
    <row r="4818" spans="1:31" hidden="1" outlineLevel="1" x14ac:dyDescent="0.45">
      <c r="D4818" s="104" t="s">
        <v>161</v>
      </c>
      <c r="E4818" s="104" t="s">
        <v>146</v>
      </c>
      <c r="F4818" s="104" t="s">
        <v>149</v>
      </c>
      <c r="G4818" s="104" t="s">
        <v>478</v>
      </c>
      <c r="H4818" s="56">
        <v>1998</v>
      </c>
      <c r="I4818" s="59">
        <v>398</v>
      </c>
      <c r="J4818" s="59">
        <v>398</v>
      </c>
    </row>
    <row r="4819" spans="1:31" hidden="1" outlineLevel="1" x14ac:dyDescent="0.45">
      <c r="D4819" s="104" t="s">
        <v>161</v>
      </c>
      <c r="E4819" s="104" t="s">
        <v>146</v>
      </c>
      <c r="F4819" s="104" t="s">
        <v>149</v>
      </c>
      <c r="G4819" s="104" t="s">
        <v>478</v>
      </c>
      <c r="H4819" s="56">
        <v>1999</v>
      </c>
      <c r="I4819" s="59">
        <v>100</v>
      </c>
      <c r="J4819" s="59">
        <v>100</v>
      </c>
    </row>
    <row r="4820" spans="1:31" hidden="1" outlineLevel="1" x14ac:dyDescent="0.45">
      <c r="D4820" s="104" t="s">
        <v>161</v>
      </c>
      <c r="E4820" s="104" t="s">
        <v>146</v>
      </c>
      <c r="F4820" s="104" t="s">
        <v>149</v>
      </c>
      <c r="G4820" s="104" t="s">
        <v>478</v>
      </c>
      <c r="H4820" s="56">
        <v>2000</v>
      </c>
      <c r="I4820" s="59">
        <v>294</v>
      </c>
      <c r="J4820" s="59">
        <v>294</v>
      </c>
    </row>
    <row r="4821" spans="1:31" hidden="1" outlineLevel="1" x14ac:dyDescent="0.45">
      <c r="D4821" s="104" t="s">
        <v>161</v>
      </c>
      <c r="E4821" s="104" t="s">
        <v>146</v>
      </c>
      <c r="F4821" s="104" t="s">
        <v>149</v>
      </c>
      <c r="G4821" s="104" t="s">
        <v>478</v>
      </c>
      <c r="H4821" s="56">
        <v>2001</v>
      </c>
      <c r="I4821" s="59">
        <v>407</v>
      </c>
      <c r="J4821" s="59">
        <v>407</v>
      </c>
    </row>
    <row r="4822" spans="1:31" hidden="1" outlineLevel="1" x14ac:dyDescent="0.45">
      <c r="D4822" s="104" t="s">
        <v>161</v>
      </c>
      <c r="E4822" s="104" t="s">
        <v>146</v>
      </c>
      <c r="F4822" s="104" t="s">
        <v>149</v>
      </c>
      <c r="G4822" s="104" t="s">
        <v>478</v>
      </c>
      <c r="H4822" s="56">
        <v>2002</v>
      </c>
      <c r="I4822" s="59">
        <v>79</v>
      </c>
      <c r="J4822" s="59">
        <v>79</v>
      </c>
    </row>
    <row r="4823" spans="1:31" hidden="1" outlineLevel="1" x14ac:dyDescent="0.45">
      <c r="D4823" s="104" t="s">
        <v>161</v>
      </c>
      <c r="E4823" s="104" t="s">
        <v>146</v>
      </c>
      <c r="F4823" s="104" t="s">
        <v>149</v>
      </c>
      <c r="G4823" s="104" t="s">
        <v>478</v>
      </c>
      <c r="H4823" s="56">
        <v>2003</v>
      </c>
      <c r="I4823" s="59">
        <v>57</v>
      </c>
      <c r="J4823" s="59">
        <v>57</v>
      </c>
    </row>
    <row r="4824" spans="1:31" hidden="1" outlineLevel="1" x14ac:dyDescent="0.45">
      <c r="D4824" s="104" t="s">
        <v>161</v>
      </c>
      <c r="E4824" s="104" t="s">
        <v>146</v>
      </c>
      <c r="F4824" s="104" t="s">
        <v>149</v>
      </c>
      <c r="G4824" s="104" t="s">
        <v>478</v>
      </c>
      <c r="H4824" s="56">
        <v>2004</v>
      </c>
      <c r="I4824" s="59">
        <v>44</v>
      </c>
      <c r="J4824" s="59">
        <v>44</v>
      </c>
    </row>
    <row r="4825" spans="1:31" hidden="1" outlineLevel="1" x14ac:dyDescent="0.45">
      <c r="D4825" s="104" t="s">
        <v>161</v>
      </c>
      <c r="E4825" s="104" t="s">
        <v>146</v>
      </c>
      <c r="F4825" s="104" t="s">
        <v>149</v>
      </c>
      <c r="G4825" s="104" t="s">
        <v>478</v>
      </c>
      <c r="H4825" s="56">
        <v>2005</v>
      </c>
      <c r="I4825" s="59">
        <v>10</v>
      </c>
      <c r="J4825" s="59">
        <v>10</v>
      </c>
    </row>
    <row r="4826" spans="1:31" hidden="1" outlineLevel="1" x14ac:dyDescent="0.45">
      <c r="D4826" s="104" t="s">
        <v>161</v>
      </c>
      <c r="E4826" s="104" t="s">
        <v>146</v>
      </c>
      <c r="F4826" s="104" t="s">
        <v>149</v>
      </c>
      <c r="G4826" s="104" t="s">
        <v>478</v>
      </c>
      <c r="H4826" s="56">
        <v>2006</v>
      </c>
      <c r="I4826" s="59">
        <v>0</v>
      </c>
      <c r="J4826" s="59">
        <v>0</v>
      </c>
    </row>
    <row r="4827" spans="1:31" hidden="1" outlineLevel="1" x14ac:dyDescent="0.45">
      <c r="D4827" s="105" t="s">
        <v>161</v>
      </c>
      <c r="E4827" s="105" t="s">
        <v>146</v>
      </c>
      <c r="F4827" s="105" t="s">
        <v>149</v>
      </c>
      <c r="G4827" s="105" t="s">
        <v>478</v>
      </c>
      <c r="H4827" s="56">
        <v>2007</v>
      </c>
      <c r="I4827" s="59">
        <v>0</v>
      </c>
      <c r="J4827" s="59">
        <v>0</v>
      </c>
    </row>
    <row r="4828" spans="1:31" collapsed="1" x14ac:dyDescent="0.45"/>
    <row r="4830" spans="1:31" s="85" customFormat="1" x14ac:dyDescent="0.45">
      <c r="A4830" s="86" t="s">
        <v>482</v>
      </c>
    </row>
    <row r="4832" spans="1:31" x14ac:dyDescent="0.45">
      <c r="D4832" s="110" t="s">
        <v>485</v>
      </c>
      <c r="E4832" s="110" t="s">
        <v>483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4:31" x14ac:dyDescent="0.45">
      <c r="D4833" s="110" t="s">
        <v>484</v>
      </c>
      <c r="E4833" s="4">
        <v>1991</v>
      </c>
      <c r="F4833" s="4">
        <v>1992</v>
      </c>
      <c r="G4833" s="4">
        <v>1993</v>
      </c>
      <c r="H4833" s="4">
        <v>1994</v>
      </c>
      <c r="I4833" s="4">
        <v>1995</v>
      </c>
      <c r="J4833" s="4">
        <v>1996</v>
      </c>
      <c r="K4833" s="4">
        <v>1997</v>
      </c>
      <c r="L4833" s="4">
        <v>1998</v>
      </c>
      <c r="M4833" s="4">
        <v>1999</v>
      </c>
      <c r="N4833" s="4">
        <v>2000</v>
      </c>
      <c r="O4833" s="4">
        <v>2001</v>
      </c>
      <c r="P4833" s="4">
        <v>2002</v>
      </c>
      <c r="Q4833" s="4">
        <v>2003</v>
      </c>
      <c r="R4833" s="4">
        <v>2004</v>
      </c>
      <c r="S4833" s="4">
        <v>2005</v>
      </c>
      <c r="T4833" s="4">
        <v>2006</v>
      </c>
      <c r="U4833" s="4">
        <v>2007</v>
      </c>
      <c r="V4833" s="4">
        <v>2008</v>
      </c>
      <c r="W4833" s="4">
        <v>2009</v>
      </c>
      <c r="X4833" s="4">
        <v>2010</v>
      </c>
      <c r="Y4833" s="4">
        <v>2011</v>
      </c>
      <c r="Z4833" s="4">
        <v>2012</v>
      </c>
      <c r="AA4833" s="4">
        <v>2013</v>
      </c>
      <c r="AB4833" s="4">
        <v>2014</v>
      </c>
      <c r="AC4833" s="4">
        <v>2015</v>
      </c>
      <c r="AD4833" s="4">
        <v>2016</v>
      </c>
      <c r="AE4833" s="4" t="s">
        <v>84</v>
      </c>
    </row>
    <row r="4834" spans="4:31" x14ac:dyDescent="0.45">
      <c r="D4834" s="112" t="s">
        <v>146</v>
      </c>
      <c r="E4834" s="3">
        <v>339573</v>
      </c>
      <c r="F4834" s="3">
        <v>422944</v>
      </c>
      <c r="G4834" s="3">
        <v>456549</v>
      </c>
      <c r="H4834" s="3">
        <v>504018</v>
      </c>
      <c r="I4834" s="3">
        <v>523254</v>
      </c>
      <c r="J4834" s="3">
        <v>548005</v>
      </c>
      <c r="K4834" s="3">
        <v>509799</v>
      </c>
      <c r="L4834" s="3">
        <v>329369</v>
      </c>
      <c r="M4834" s="3">
        <v>481379</v>
      </c>
      <c r="N4834" s="3">
        <v>512990</v>
      </c>
      <c r="O4834" s="3">
        <v>474885</v>
      </c>
      <c r="P4834" s="3">
        <v>496311</v>
      </c>
      <c r="Q4834" s="3">
        <v>410154</v>
      </c>
      <c r="R4834" s="3">
        <v>346864</v>
      </c>
      <c r="S4834" s="3">
        <v>342256</v>
      </c>
      <c r="T4834" s="3">
        <v>350966</v>
      </c>
      <c r="U4834" s="3">
        <v>362826</v>
      </c>
      <c r="V4834" s="3">
        <v>376204</v>
      </c>
      <c r="W4834" s="3">
        <v>354509</v>
      </c>
      <c r="X4834" s="3">
        <v>405535</v>
      </c>
      <c r="Y4834" s="3">
        <v>435477</v>
      </c>
      <c r="Z4834" s="3">
        <v>394677</v>
      </c>
      <c r="AA4834" s="3">
        <v>398825</v>
      </c>
      <c r="AB4834" s="3">
        <v>400816</v>
      </c>
      <c r="AC4834" s="3">
        <v>420849</v>
      </c>
      <c r="AD4834" s="3">
        <v>129376</v>
      </c>
      <c r="AE4834" s="3">
        <v>10728410</v>
      </c>
    </row>
    <row r="4835" spans="4:31" x14ac:dyDescent="0.45">
      <c r="D4835" s="45" t="s">
        <v>147</v>
      </c>
      <c r="E4835" s="3">
        <v>105713</v>
      </c>
      <c r="F4835" s="3">
        <v>155590</v>
      </c>
      <c r="G4835" s="3">
        <v>180189</v>
      </c>
      <c r="H4835" s="3">
        <v>198043</v>
      </c>
      <c r="I4835" s="3">
        <v>210549</v>
      </c>
      <c r="J4835" s="3">
        <v>236516</v>
      </c>
      <c r="K4835" s="3">
        <v>242871</v>
      </c>
      <c r="L4835" s="3">
        <v>159687</v>
      </c>
      <c r="M4835" s="3">
        <v>228282</v>
      </c>
      <c r="N4835" s="3">
        <v>246288</v>
      </c>
      <c r="O4835" s="3">
        <v>225027</v>
      </c>
      <c r="P4835" s="3">
        <v>216059</v>
      </c>
      <c r="Q4835" s="3">
        <v>167506</v>
      </c>
      <c r="R4835" s="3">
        <v>126497</v>
      </c>
      <c r="S4835" s="3">
        <v>115015</v>
      </c>
      <c r="T4835" s="3">
        <v>110760</v>
      </c>
      <c r="U4835" s="3">
        <v>109370</v>
      </c>
      <c r="V4835" s="3">
        <v>123855</v>
      </c>
      <c r="W4835" s="3">
        <v>108857</v>
      </c>
      <c r="X4835" s="3">
        <v>137521</v>
      </c>
      <c r="Y4835" s="3">
        <v>145300</v>
      </c>
      <c r="Z4835" s="3">
        <v>121257</v>
      </c>
      <c r="AA4835" s="3">
        <v>117630</v>
      </c>
      <c r="AB4835" s="3">
        <v>107713</v>
      </c>
      <c r="AC4835" s="3">
        <v>126747</v>
      </c>
      <c r="AD4835" s="3">
        <v>38382</v>
      </c>
      <c r="AE4835" s="3">
        <v>4061224</v>
      </c>
    </row>
    <row r="4836" spans="4:31" x14ac:dyDescent="0.45">
      <c r="D4836" s="45" t="s">
        <v>148</v>
      </c>
      <c r="E4836" s="3">
        <v>205777</v>
      </c>
      <c r="F4836" s="3">
        <v>246125</v>
      </c>
      <c r="G4836" s="3">
        <v>256803</v>
      </c>
      <c r="H4836" s="3">
        <v>280299</v>
      </c>
      <c r="I4836" s="3">
        <v>288541</v>
      </c>
      <c r="J4836" s="3">
        <v>284993</v>
      </c>
      <c r="K4836" s="3">
        <v>248200</v>
      </c>
      <c r="L4836" s="3">
        <v>161594</v>
      </c>
      <c r="M4836" s="3">
        <v>242234</v>
      </c>
      <c r="N4836" s="3">
        <v>256370</v>
      </c>
      <c r="O4836" s="3">
        <v>238876</v>
      </c>
      <c r="P4836" s="3">
        <v>266376</v>
      </c>
      <c r="Q4836" s="3">
        <v>228492</v>
      </c>
      <c r="R4836" s="3">
        <v>208670</v>
      </c>
      <c r="S4836" s="3">
        <v>215837</v>
      </c>
      <c r="T4836" s="3">
        <v>226811</v>
      </c>
      <c r="U4836" s="3">
        <v>239083</v>
      </c>
      <c r="V4836" s="3">
        <v>239405</v>
      </c>
      <c r="W4836" s="3">
        <v>233955</v>
      </c>
      <c r="X4836" s="3">
        <v>254689</v>
      </c>
      <c r="Y4836" s="3">
        <v>276156</v>
      </c>
      <c r="Z4836" s="3">
        <v>259094</v>
      </c>
      <c r="AA4836" s="3">
        <v>264688</v>
      </c>
      <c r="AB4836" s="3">
        <v>274855</v>
      </c>
      <c r="AC4836" s="3">
        <v>273078</v>
      </c>
      <c r="AD4836" s="3">
        <v>84757</v>
      </c>
      <c r="AE4836" s="3">
        <v>6255758</v>
      </c>
    </row>
    <row r="4837" spans="4:31" x14ac:dyDescent="0.45">
      <c r="D4837" s="45" t="s">
        <v>149</v>
      </c>
      <c r="E4837" s="3">
        <v>28083</v>
      </c>
      <c r="F4837" s="3">
        <v>21229</v>
      </c>
      <c r="G4837" s="3">
        <v>19557</v>
      </c>
      <c r="H4837" s="3">
        <v>25676</v>
      </c>
      <c r="I4837" s="3">
        <v>24164</v>
      </c>
      <c r="J4837" s="3">
        <v>26496</v>
      </c>
      <c r="K4837" s="3">
        <v>18728</v>
      </c>
      <c r="L4837" s="3">
        <v>8088</v>
      </c>
      <c r="M4837" s="3">
        <v>10863</v>
      </c>
      <c r="N4837" s="3">
        <v>10332</v>
      </c>
      <c r="O4837" s="3">
        <v>10982</v>
      </c>
      <c r="P4837" s="3">
        <v>13876</v>
      </c>
      <c r="Q4837" s="3">
        <v>14156</v>
      </c>
      <c r="R4837" s="3">
        <v>11697</v>
      </c>
      <c r="S4837" s="3">
        <v>11404</v>
      </c>
      <c r="T4837" s="3">
        <v>13395</v>
      </c>
      <c r="U4837" s="3">
        <v>14373</v>
      </c>
      <c r="V4837" s="3">
        <v>12944</v>
      </c>
      <c r="W4837" s="3">
        <v>11697</v>
      </c>
      <c r="X4837" s="3">
        <v>13325</v>
      </c>
      <c r="Y4837" s="3">
        <v>14021</v>
      </c>
      <c r="Z4837" s="3">
        <v>14326</v>
      </c>
      <c r="AA4837" s="3">
        <v>16507</v>
      </c>
      <c r="AB4837" s="3">
        <v>18248</v>
      </c>
      <c r="AC4837" s="3">
        <v>21024</v>
      </c>
      <c r="AD4837" s="3">
        <v>6237</v>
      </c>
      <c r="AE4837" s="3">
        <v>411428</v>
      </c>
    </row>
    <row r="4838" spans="4:31" x14ac:dyDescent="0.45">
      <c r="D4838" s="112" t="s">
        <v>140</v>
      </c>
      <c r="E4838" s="3">
        <v>1115819</v>
      </c>
      <c r="F4838" s="3">
        <v>1266783</v>
      </c>
      <c r="G4838" s="3">
        <v>1529161</v>
      </c>
      <c r="H4838" s="3">
        <v>1758213</v>
      </c>
      <c r="I4838" s="3">
        <v>2003146</v>
      </c>
      <c r="J4838" s="3">
        <v>2264709</v>
      </c>
      <c r="K4838" s="3">
        <v>2308476</v>
      </c>
      <c r="L4838" s="3">
        <v>1625125</v>
      </c>
      <c r="M4838" s="3">
        <v>2361735</v>
      </c>
      <c r="N4838" s="3">
        <v>2602008</v>
      </c>
      <c r="O4838" s="3">
        <v>2471444</v>
      </c>
      <c r="P4838" s="3">
        <v>2651273</v>
      </c>
      <c r="Q4838" s="3">
        <v>2767716</v>
      </c>
      <c r="R4838" s="3">
        <v>3122600</v>
      </c>
      <c r="S4838" s="3">
        <v>3357094</v>
      </c>
      <c r="T4838" s="3">
        <v>3489136</v>
      </c>
      <c r="U4838" s="3">
        <v>3723482</v>
      </c>
      <c r="V4838" s="3">
        <v>3450478</v>
      </c>
      <c r="W4838" s="3">
        <v>3158417</v>
      </c>
      <c r="X4838" s="3">
        <v>3866206</v>
      </c>
      <c r="Y4838" s="3">
        <v>4221617</v>
      </c>
      <c r="Z4838" s="3">
        <v>4167089</v>
      </c>
      <c r="AA4838" s="3">
        <v>4122604</v>
      </c>
      <c r="AB4838" s="3">
        <v>4124116</v>
      </c>
      <c r="AC4838" s="3">
        <v>4135108</v>
      </c>
      <c r="AD4838" s="3">
        <v>1310551</v>
      </c>
      <c r="AE4838" s="3">
        <v>72974106</v>
      </c>
    </row>
    <row r="4839" spans="4:31" x14ac:dyDescent="0.45">
      <c r="D4839" s="45" t="s">
        <v>144</v>
      </c>
      <c r="E4839" s="3"/>
      <c r="F4839" s="3"/>
      <c r="G4839" s="3"/>
      <c r="H4839" s="3"/>
      <c r="I4839" s="3"/>
      <c r="J4839" s="3">
        <v>25212</v>
      </c>
      <c r="K4839" s="3">
        <v>17640</v>
      </c>
      <c r="L4839" s="3">
        <v>51207</v>
      </c>
      <c r="M4839" s="3">
        <v>207899</v>
      </c>
      <c r="N4839" s="3">
        <v>397615</v>
      </c>
      <c r="O4839" s="3">
        <v>358139</v>
      </c>
      <c r="P4839" s="3">
        <v>404633</v>
      </c>
      <c r="Q4839" s="3">
        <v>351490</v>
      </c>
      <c r="R4839" s="3">
        <v>326105</v>
      </c>
      <c r="S4839" s="3">
        <v>279626</v>
      </c>
      <c r="T4839" s="3">
        <v>316391</v>
      </c>
      <c r="U4839" s="3">
        <v>246865</v>
      </c>
      <c r="V4839" s="3">
        <v>165857</v>
      </c>
      <c r="W4839" s="3">
        <v>93701</v>
      </c>
      <c r="X4839" s="3">
        <v>110451</v>
      </c>
      <c r="Y4839" s="3">
        <v>165786</v>
      </c>
      <c r="Z4839" s="3">
        <v>138842</v>
      </c>
      <c r="AA4839" s="3">
        <v>164579</v>
      </c>
      <c r="AB4839" s="3">
        <v>168715</v>
      </c>
      <c r="AC4839" s="3">
        <v>206025</v>
      </c>
      <c r="AD4839" s="3">
        <v>56814</v>
      </c>
      <c r="AE4839" s="3">
        <v>4253592</v>
      </c>
    </row>
    <row r="4840" spans="4:31" x14ac:dyDescent="0.45">
      <c r="D4840" s="45" t="s">
        <v>143</v>
      </c>
      <c r="E4840" s="3">
        <v>29462</v>
      </c>
      <c r="F4840" s="3">
        <v>50251</v>
      </c>
      <c r="G4840" s="3">
        <v>79390</v>
      </c>
      <c r="H4840" s="3">
        <v>112760</v>
      </c>
      <c r="I4840" s="3">
        <v>124261</v>
      </c>
      <c r="J4840" s="3">
        <v>130651</v>
      </c>
      <c r="K4840" s="3">
        <v>175754</v>
      </c>
      <c r="L4840" s="3">
        <v>139487</v>
      </c>
      <c r="M4840" s="3">
        <v>234857</v>
      </c>
      <c r="N4840" s="3">
        <v>323052</v>
      </c>
      <c r="O4840" s="3">
        <v>397830</v>
      </c>
      <c r="P4840" s="3">
        <v>554914</v>
      </c>
      <c r="Q4840" s="3">
        <v>591048</v>
      </c>
      <c r="R4840" s="3">
        <v>742827</v>
      </c>
      <c r="S4840" s="3">
        <v>882855</v>
      </c>
      <c r="T4840" s="3">
        <v>874271</v>
      </c>
      <c r="U4840" s="3">
        <v>967177</v>
      </c>
      <c r="V4840" s="3">
        <v>849005</v>
      </c>
      <c r="W4840" s="3">
        <v>689847</v>
      </c>
      <c r="X4840" s="3">
        <v>963545</v>
      </c>
      <c r="Y4840" s="3">
        <v>1154124</v>
      </c>
      <c r="Z4840" s="3">
        <v>1160405</v>
      </c>
      <c r="AA4840" s="3">
        <v>1318735</v>
      </c>
      <c r="AB4840" s="3">
        <v>1440896</v>
      </c>
      <c r="AC4840" s="3">
        <v>1553989</v>
      </c>
      <c r="AD4840" s="3">
        <v>533451</v>
      </c>
      <c r="AE4840" s="3">
        <v>16074844</v>
      </c>
    </row>
    <row r="4841" spans="4:31" x14ac:dyDescent="0.45">
      <c r="D4841" s="45" t="s">
        <v>141</v>
      </c>
      <c r="E4841" s="3">
        <v>1086357</v>
      </c>
      <c r="F4841" s="3">
        <v>1216532</v>
      </c>
      <c r="G4841" s="3">
        <v>1449771</v>
      </c>
      <c r="H4841" s="3">
        <v>1645453</v>
      </c>
      <c r="I4841" s="3">
        <v>1878885</v>
      </c>
      <c r="J4841" s="3">
        <v>2108846</v>
      </c>
      <c r="K4841" s="3">
        <v>2115082</v>
      </c>
      <c r="L4841" s="3">
        <v>1434431</v>
      </c>
      <c r="M4841" s="3">
        <v>1918979</v>
      </c>
      <c r="N4841" s="3">
        <v>1881341</v>
      </c>
      <c r="O4841" s="3">
        <v>1715475</v>
      </c>
      <c r="P4841" s="3">
        <v>1691726</v>
      </c>
      <c r="Q4841" s="3">
        <v>1825178</v>
      </c>
      <c r="R4841" s="3">
        <v>2053668</v>
      </c>
      <c r="S4841" s="3">
        <v>2194613</v>
      </c>
      <c r="T4841" s="3">
        <v>2298474</v>
      </c>
      <c r="U4841" s="3">
        <v>2509440</v>
      </c>
      <c r="V4841" s="3">
        <v>2435616</v>
      </c>
      <c r="W4841" s="3">
        <v>2374869</v>
      </c>
      <c r="X4841" s="3">
        <v>2792210</v>
      </c>
      <c r="Y4841" s="3">
        <v>2901707</v>
      </c>
      <c r="Z4841" s="3">
        <v>2867842</v>
      </c>
      <c r="AA4841" s="3">
        <v>2639290</v>
      </c>
      <c r="AB4841" s="3">
        <v>2514505</v>
      </c>
      <c r="AC4841" s="3">
        <v>2375094</v>
      </c>
      <c r="AD4841" s="3">
        <v>720286</v>
      </c>
      <c r="AE4841" s="3">
        <v>52645670</v>
      </c>
    </row>
    <row r="4842" spans="4:31" x14ac:dyDescent="0.45">
      <c r="D4842" s="114" t="s">
        <v>84</v>
      </c>
      <c r="E4842" s="3">
        <v>1455392</v>
      </c>
      <c r="F4842" s="3">
        <v>1689727</v>
      </c>
      <c r="G4842" s="3">
        <v>1985710</v>
      </c>
      <c r="H4842" s="3">
        <v>2262231</v>
      </c>
      <c r="I4842" s="3">
        <v>2526400</v>
      </c>
      <c r="J4842" s="3">
        <v>2812714</v>
      </c>
      <c r="K4842" s="3">
        <v>2818275</v>
      </c>
      <c r="L4842" s="3">
        <v>1954494</v>
      </c>
      <c r="M4842" s="3">
        <v>2843114</v>
      </c>
      <c r="N4842" s="3">
        <v>3114998</v>
      </c>
      <c r="O4842" s="3">
        <v>2946329</v>
      </c>
      <c r="P4842" s="3">
        <v>3147584</v>
      </c>
      <c r="Q4842" s="3">
        <v>3177870</v>
      </c>
      <c r="R4842" s="3">
        <v>3469464</v>
      </c>
      <c r="S4842" s="3">
        <v>3699350</v>
      </c>
      <c r="T4842" s="3">
        <v>3840102</v>
      </c>
      <c r="U4842" s="3">
        <v>4086308</v>
      </c>
      <c r="V4842" s="3">
        <v>3826682</v>
      </c>
      <c r="W4842" s="3">
        <v>3512926</v>
      </c>
      <c r="X4842" s="3">
        <v>4271741</v>
      </c>
      <c r="Y4842" s="3">
        <v>4657094</v>
      </c>
      <c r="Z4842" s="3">
        <v>4561766</v>
      </c>
      <c r="AA4842" s="3">
        <v>4521429</v>
      </c>
      <c r="AB4842" s="3">
        <v>4524932</v>
      </c>
      <c r="AC4842" s="3">
        <v>4555957</v>
      </c>
      <c r="AD4842" s="3">
        <v>1439927</v>
      </c>
      <c r="AE4842" s="3">
        <v>83702516</v>
      </c>
    </row>
    <row r="4843" spans="4:31" x14ac:dyDescent="0.45"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4:31" x14ac:dyDescent="0.45"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4:31" x14ac:dyDescent="0.45"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4:31" x14ac:dyDescent="0.45"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4:31" x14ac:dyDescent="0.45"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4:31" x14ac:dyDescent="0.45"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4:31" x14ac:dyDescent="0.45"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4:31" x14ac:dyDescent="0.45"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4:31" x14ac:dyDescent="0.45"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4:31" x14ac:dyDescent="0.45"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4:31" x14ac:dyDescent="0.45"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4:31" x14ac:dyDescent="0.45"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4:31" x14ac:dyDescent="0.45"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4:31" x14ac:dyDescent="0.45"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4:31" x14ac:dyDescent="0.45"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4:31" x14ac:dyDescent="0.45"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4:31" x14ac:dyDescent="0.45"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4:31" x14ac:dyDescent="0.45"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4:31" x14ac:dyDescent="0.45"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4:31" x14ac:dyDescent="0.45"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4:31" x14ac:dyDescent="0.45"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4:31" x14ac:dyDescent="0.45"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4:31" x14ac:dyDescent="0.45"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4:31" x14ac:dyDescent="0.45"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4:31" x14ac:dyDescent="0.45"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4:31" x14ac:dyDescent="0.45"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4:31" x14ac:dyDescent="0.45"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4:31" x14ac:dyDescent="0.45"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4:31" x14ac:dyDescent="0.45"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4:31" x14ac:dyDescent="0.45"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4:31" x14ac:dyDescent="0.45"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4:31" x14ac:dyDescent="0.45"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4:31" x14ac:dyDescent="0.45"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4:31" x14ac:dyDescent="0.45"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4:31" x14ac:dyDescent="0.45"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4:31" x14ac:dyDescent="0.45"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4:31" x14ac:dyDescent="0.45"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4:31" x14ac:dyDescent="0.45"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4:31" x14ac:dyDescent="0.45"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4:31" x14ac:dyDescent="0.45"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4:31" x14ac:dyDescent="0.45"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4:31" x14ac:dyDescent="0.45"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4:31" x14ac:dyDescent="0.45"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</sheetData>
  <mergeCells count="2323">
    <mergeCell ref="G46:H46"/>
    <mergeCell ref="G47:G72"/>
    <mergeCell ref="G73:H73"/>
    <mergeCell ref="G74:G99"/>
    <mergeCell ref="G100:H100"/>
    <mergeCell ref="F101:H101"/>
    <mergeCell ref="D6:J6"/>
    <mergeCell ref="E7:F7"/>
    <mergeCell ref="D8:D575"/>
    <mergeCell ref="E8:E251"/>
    <mergeCell ref="F8:F100"/>
    <mergeCell ref="G8:G18"/>
    <mergeCell ref="G19:H19"/>
    <mergeCell ref="G20:G45"/>
    <mergeCell ref="F114:H114"/>
    <mergeCell ref="F115:H115"/>
    <mergeCell ref="F116:H116"/>
    <mergeCell ref="F117:H117"/>
    <mergeCell ref="F118:H118"/>
    <mergeCell ref="F119:H119"/>
    <mergeCell ref="F108:H108"/>
    <mergeCell ref="F109:H109"/>
    <mergeCell ref="F110:H110"/>
    <mergeCell ref="F111:H111"/>
    <mergeCell ref="F112:H112"/>
    <mergeCell ref="F113:H113"/>
    <mergeCell ref="F102:H102"/>
    <mergeCell ref="F103:H103"/>
    <mergeCell ref="F104:H104"/>
    <mergeCell ref="F105:H105"/>
    <mergeCell ref="F106:H106"/>
    <mergeCell ref="F107:H107"/>
    <mergeCell ref="F167:H167"/>
    <mergeCell ref="F168:H168"/>
    <mergeCell ref="F169:H169"/>
    <mergeCell ref="F170:H170"/>
    <mergeCell ref="F171:H171"/>
    <mergeCell ref="F172:H172"/>
    <mergeCell ref="F126:H126"/>
    <mergeCell ref="F127:H127"/>
    <mergeCell ref="F128:F166"/>
    <mergeCell ref="G129:H129"/>
    <mergeCell ref="G130:G146"/>
    <mergeCell ref="G147:H147"/>
    <mergeCell ref="G148:G165"/>
    <mergeCell ref="G166:H166"/>
    <mergeCell ref="F120:H120"/>
    <mergeCell ref="F121:H121"/>
    <mergeCell ref="F122:H122"/>
    <mergeCell ref="F123:H123"/>
    <mergeCell ref="F124:H124"/>
    <mergeCell ref="F125:H125"/>
    <mergeCell ref="F185:H185"/>
    <mergeCell ref="F186:H186"/>
    <mergeCell ref="F187:H187"/>
    <mergeCell ref="F188:H188"/>
    <mergeCell ref="F189:H189"/>
    <mergeCell ref="F190:H190"/>
    <mergeCell ref="F179:H179"/>
    <mergeCell ref="F180:H180"/>
    <mergeCell ref="F181:H181"/>
    <mergeCell ref="F182:H182"/>
    <mergeCell ref="F183:H183"/>
    <mergeCell ref="F184:H184"/>
    <mergeCell ref="F173:H173"/>
    <mergeCell ref="F174:H174"/>
    <mergeCell ref="F175:H175"/>
    <mergeCell ref="F176:H176"/>
    <mergeCell ref="F177:H177"/>
    <mergeCell ref="F178:H178"/>
    <mergeCell ref="F231:H231"/>
    <mergeCell ref="F232:H232"/>
    <mergeCell ref="F233:H233"/>
    <mergeCell ref="F234:H234"/>
    <mergeCell ref="F235:H235"/>
    <mergeCell ref="F236:H236"/>
    <mergeCell ref="F225:H225"/>
    <mergeCell ref="F226:H226"/>
    <mergeCell ref="F227:H227"/>
    <mergeCell ref="F228:H228"/>
    <mergeCell ref="F229:H229"/>
    <mergeCell ref="F230:H230"/>
    <mergeCell ref="F191:H191"/>
    <mergeCell ref="F192:H192"/>
    <mergeCell ref="F193:H193"/>
    <mergeCell ref="F194:F224"/>
    <mergeCell ref="G194:G201"/>
    <mergeCell ref="G202:H202"/>
    <mergeCell ref="G203:G212"/>
    <mergeCell ref="G213:H213"/>
    <mergeCell ref="G214:G223"/>
    <mergeCell ref="G224:H224"/>
    <mergeCell ref="F249:H249"/>
    <mergeCell ref="F250:H250"/>
    <mergeCell ref="F251:H251"/>
    <mergeCell ref="E252:H252"/>
    <mergeCell ref="E253:H253"/>
    <mergeCell ref="E254:H254"/>
    <mergeCell ref="F243:H243"/>
    <mergeCell ref="F244:H244"/>
    <mergeCell ref="F245:H245"/>
    <mergeCell ref="F246:H246"/>
    <mergeCell ref="F247:H247"/>
    <mergeCell ref="F248:H248"/>
    <mergeCell ref="F237:H237"/>
    <mergeCell ref="F238:H238"/>
    <mergeCell ref="F239:H239"/>
    <mergeCell ref="F240:H240"/>
    <mergeCell ref="F241:H241"/>
    <mergeCell ref="F242:H242"/>
    <mergeCell ref="E267:H267"/>
    <mergeCell ref="E268:H268"/>
    <mergeCell ref="E269:H269"/>
    <mergeCell ref="E270:H270"/>
    <mergeCell ref="E271:H271"/>
    <mergeCell ref="E272:H272"/>
    <mergeCell ref="E261:H261"/>
    <mergeCell ref="E262:H262"/>
    <mergeCell ref="E263:H263"/>
    <mergeCell ref="E264:H264"/>
    <mergeCell ref="E265:H265"/>
    <mergeCell ref="E266:H266"/>
    <mergeCell ref="E255:H255"/>
    <mergeCell ref="E256:H256"/>
    <mergeCell ref="E257:H257"/>
    <mergeCell ref="E258:H258"/>
    <mergeCell ref="E259:H259"/>
    <mergeCell ref="E260:H260"/>
    <mergeCell ref="F362:H362"/>
    <mergeCell ref="F363:H363"/>
    <mergeCell ref="F364:H364"/>
    <mergeCell ref="F365:H365"/>
    <mergeCell ref="F366:H366"/>
    <mergeCell ref="F367:H367"/>
    <mergeCell ref="E279:E548"/>
    <mergeCell ref="F279:F359"/>
    <mergeCell ref="G279:G304"/>
    <mergeCell ref="G305:H305"/>
    <mergeCell ref="G306:G331"/>
    <mergeCell ref="G332:H332"/>
    <mergeCell ref="G333:G358"/>
    <mergeCell ref="G359:H359"/>
    <mergeCell ref="F360:H360"/>
    <mergeCell ref="F361:H361"/>
    <mergeCell ref="E273:H273"/>
    <mergeCell ref="E274:H274"/>
    <mergeCell ref="E275:H275"/>
    <mergeCell ref="E276:H276"/>
    <mergeCell ref="E277:H277"/>
    <mergeCell ref="E278:H278"/>
    <mergeCell ref="F380:H380"/>
    <mergeCell ref="F381:H381"/>
    <mergeCell ref="F382:H382"/>
    <mergeCell ref="F383:H383"/>
    <mergeCell ref="F384:H384"/>
    <mergeCell ref="F385:H385"/>
    <mergeCell ref="F374:H374"/>
    <mergeCell ref="F375:H375"/>
    <mergeCell ref="F376:H376"/>
    <mergeCell ref="F377:H377"/>
    <mergeCell ref="F378:H378"/>
    <mergeCell ref="F379:H379"/>
    <mergeCell ref="F368:H368"/>
    <mergeCell ref="F369:H369"/>
    <mergeCell ref="F370:H370"/>
    <mergeCell ref="F371:H371"/>
    <mergeCell ref="F372:H372"/>
    <mergeCell ref="F373:H373"/>
    <mergeCell ref="F474:H474"/>
    <mergeCell ref="F475:H475"/>
    <mergeCell ref="F476:H476"/>
    <mergeCell ref="F477:H477"/>
    <mergeCell ref="F478:H478"/>
    <mergeCell ref="F479:H479"/>
    <mergeCell ref="F468:H468"/>
    <mergeCell ref="F469:H469"/>
    <mergeCell ref="F470:H470"/>
    <mergeCell ref="F471:H471"/>
    <mergeCell ref="F472:H472"/>
    <mergeCell ref="F473:H473"/>
    <mergeCell ref="F386:H386"/>
    <mergeCell ref="F387:F467"/>
    <mergeCell ref="G387:G412"/>
    <mergeCell ref="G413:H413"/>
    <mergeCell ref="G414:G439"/>
    <mergeCell ref="G440:H440"/>
    <mergeCell ref="G441:G466"/>
    <mergeCell ref="G467:H467"/>
    <mergeCell ref="F492:H492"/>
    <mergeCell ref="F493:H493"/>
    <mergeCell ref="F494:H494"/>
    <mergeCell ref="F495:F521"/>
    <mergeCell ref="G495:G520"/>
    <mergeCell ref="G521:H521"/>
    <mergeCell ref="F486:H486"/>
    <mergeCell ref="F487:H487"/>
    <mergeCell ref="F488:H488"/>
    <mergeCell ref="F489:H489"/>
    <mergeCell ref="F490:H490"/>
    <mergeCell ref="F491:H491"/>
    <mergeCell ref="F480:H480"/>
    <mergeCell ref="F481:H481"/>
    <mergeCell ref="F482:H482"/>
    <mergeCell ref="F483:H483"/>
    <mergeCell ref="F484:H484"/>
    <mergeCell ref="F485:H485"/>
    <mergeCell ref="F534:H534"/>
    <mergeCell ref="F535:H535"/>
    <mergeCell ref="F536:H536"/>
    <mergeCell ref="F537:H537"/>
    <mergeCell ref="F538:H538"/>
    <mergeCell ref="F539:H539"/>
    <mergeCell ref="F528:H528"/>
    <mergeCell ref="F529:H529"/>
    <mergeCell ref="F530:H530"/>
    <mergeCell ref="F531:H531"/>
    <mergeCell ref="F532:H532"/>
    <mergeCell ref="F533:H533"/>
    <mergeCell ref="F522:H522"/>
    <mergeCell ref="F523:H523"/>
    <mergeCell ref="F524:H524"/>
    <mergeCell ref="F525:H525"/>
    <mergeCell ref="F526:H526"/>
    <mergeCell ref="F527:H527"/>
    <mergeCell ref="E552:H552"/>
    <mergeCell ref="E553:H553"/>
    <mergeCell ref="E554:H554"/>
    <mergeCell ref="E555:H555"/>
    <mergeCell ref="E556:H556"/>
    <mergeCell ref="E557:H557"/>
    <mergeCell ref="F546:H546"/>
    <mergeCell ref="F547:H547"/>
    <mergeCell ref="F548:H548"/>
    <mergeCell ref="E549:H549"/>
    <mergeCell ref="E550:H550"/>
    <mergeCell ref="E551:H551"/>
    <mergeCell ref="F540:H540"/>
    <mergeCell ref="F541:H541"/>
    <mergeCell ref="F542:H542"/>
    <mergeCell ref="F543:H543"/>
    <mergeCell ref="F544:H544"/>
    <mergeCell ref="F545:H545"/>
    <mergeCell ref="E570:H570"/>
    <mergeCell ref="E571:H571"/>
    <mergeCell ref="E572:H572"/>
    <mergeCell ref="E573:H573"/>
    <mergeCell ref="E574:H574"/>
    <mergeCell ref="E575:H575"/>
    <mergeCell ref="E564:H564"/>
    <mergeCell ref="E565:H565"/>
    <mergeCell ref="E566:H566"/>
    <mergeCell ref="E567:H567"/>
    <mergeCell ref="E568:H568"/>
    <mergeCell ref="E569:H569"/>
    <mergeCell ref="E558:H558"/>
    <mergeCell ref="E559:H559"/>
    <mergeCell ref="E560:H560"/>
    <mergeCell ref="E561:H561"/>
    <mergeCell ref="E562:H562"/>
    <mergeCell ref="E563:H563"/>
    <mergeCell ref="D588:H588"/>
    <mergeCell ref="D589:H589"/>
    <mergeCell ref="D590:H590"/>
    <mergeCell ref="D591:H591"/>
    <mergeCell ref="D592:H592"/>
    <mergeCell ref="D593:H593"/>
    <mergeCell ref="D582:H582"/>
    <mergeCell ref="D583:H583"/>
    <mergeCell ref="D584:H584"/>
    <mergeCell ref="D585:H585"/>
    <mergeCell ref="D586:H586"/>
    <mergeCell ref="D587:H587"/>
    <mergeCell ref="D576:H576"/>
    <mergeCell ref="D577:H577"/>
    <mergeCell ref="D578:H578"/>
    <mergeCell ref="D579:H579"/>
    <mergeCell ref="D580:H580"/>
    <mergeCell ref="D581:H581"/>
    <mergeCell ref="G649:G674"/>
    <mergeCell ref="G675:H675"/>
    <mergeCell ref="G676:G700"/>
    <mergeCell ref="G701:H701"/>
    <mergeCell ref="F702:H702"/>
    <mergeCell ref="F703:H703"/>
    <mergeCell ref="D600:H600"/>
    <mergeCell ref="D601:H601"/>
    <mergeCell ref="D602:H602"/>
    <mergeCell ref="D603:D1157"/>
    <mergeCell ref="E603:E883"/>
    <mergeCell ref="F603:F701"/>
    <mergeCell ref="G603:G620"/>
    <mergeCell ref="G621:H621"/>
    <mergeCell ref="G622:G647"/>
    <mergeCell ref="G648:H648"/>
    <mergeCell ref="D594:H594"/>
    <mergeCell ref="D595:H595"/>
    <mergeCell ref="D596:H596"/>
    <mergeCell ref="D597:H597"/>
    <mergeCell ref="D598:H598"/>
    <mergeCell ref="D599:H599"/>
    <mergeCell ref="F716:H716"/>
    <mergeCell ref="F717:H717"/>
    <mergeCell ref="F718:H718"/>
    <mergeCell ref="F719:H719"/>
    <mergeCell ref="F720:H720"/>
    <mergeCell ref="F721:H721"/>
    <mergeCell ref="F710:H710"/>
    <mergeCell ref="F711:H711"/>
    <mergeCell ref="F712:H712"/>
    <mergeCell ref="F713:H713"/>
    <mergeCell ref="F714:H714"/>
    <mergeCell ref="F715:H715"/>
    <mergeCell ref="F704:H704"/>
    <mergeCell ref="F705:H705"/>
    <mergeCell ref="F706:H706"/>
    <mergeCell ref="F707:H707"/>
    <mergeCell ref="F708:H708"/>
    <mergeCell ref="F709:H709"/>
    <mergeCell ref="F790:H790"/>
    <mergeCell ref="F791:H791"/>
    <mergeCell ref="F792:H792"/>
    <mergeCell ref="F793:H793"/>
    <mergeCell ref="F794:H794"/>
    <mergeCell ref="F795:H795"/>
    <mergeCell ref="F728:H728"/>
    <mergeCell ref="F729:F789"/>
    <mergeCell ref="G729:G737"/>
    <mergeCell ref="G738:H738"/>
    <mergeCell ref="G739:G762"/>
    <mergeCell ref="G763:H763"/>
    <mergeCell ref="G764:G788"/>
    <mergeCell ref="G789:H789"/>
    <mergeCell ref="F722:H722"/>
    <mergeCell ref="F723:H723"/>
    <mergeCell ref="F724:H724"/>
    <mergeCell ref="F725:H725"/>
    <mergeCell ref="F726:H726"/>
    <mergeCell ref="F727:H727"/>
    <mergeCell ref="F808:H808"/>
    <mergeCell ref="F809:H809"/>
    <mergeCell ref="F810:H810"/>
    <mergeCell ref="F811:H811"/>
    <mergeCell ref="F812:H812"/>
    <mergeCell ref="F813:H813"/>
    <mergeCell ref="F802:H802"/>
    <mergeCell ref="F803:H803"/>
    <mergeCell ref="F804:H804"/>
    <mergeCell ref="F805:H805"/>
    <mergeCell ref="F806:H806"/>
    <mergeCell ref="F807:H807"/>
    <mergeCell ref="F796:H796"/>
    <mergeCell ref="F797:H797"/>
    <mergeCell ref="F798:H798"/>
    <mergeCell ref="F799:H799"/>
    <mergeCell ref="F800:H800"/>
    <mergeCell ref="F801:H801"/>
    <mergeCell ref="F863:H863"/>
    <mergeCell ref="F864:H864"/>
    <mergeCell ref="F865:H865"/>
    <mergeCell ref="F866:H866"/>
    <mergeCell ref="F867:H867"/>
    <mergeCell ref="F868:H868"/>
    <mergeCell ref="F857:H857"/>
    <mergeCell ref="F858:H858"/>
    <mergeCell ref="F859:H859"/>
    <mergeCell ref="F860:H860"/>
    <mergeCell ref="F861:H861"/>
    <mergeCell ref="F862:H862"/>
    <mergeCell ref="F814:H814"/>
    <mergeCell ref="F815:H815"/>
    <mergeCell ref="F816:H816"/>
    <mergeCell ref="F817:F856"/>
    <mergeCell ref="G817:G834"/>
    <mergeCell ref="G835:H835"/>
    <mergeCell ref="G836:G855"/>
    <mergeCell ref="G856:H856"/>
    <mergeCell ref="F881:H881"/>
    <mergeCell ref="F882:H882"/>
    <mergeCell ref="F883:H883"/>
    <mergeCell ref="E884:H884"/>
    <mergeCell ref="E885:H885"/>
    <mergeCell ref="E886:H886"/>
    <mergeCell ref="F875:H875"/>
    <mergeCell ref="F876:H876"/>
    <mergeCell ref="F877:H877"/>
    <mergeCell ref="F878:H878"/>
    <mergeCell ref="F879:H879"/>
    <mergeCell ref="F880:H880"/>
    <mergeCell ref="F869:H869"/>
    <mergeCell ref="F870:H870"/>
    <mergeCell ref="F871:H871"/>
    <mergeCell ref="F872:H872"/>
    <mergeCell ref="F873:H873"/>
    <mergeCell ref="F874:H874"/>
    <mergeCell ref="E899:H899"/>
    <mergeCell ref="E900:H900"/>
    <mergeCell ref="E901:H901"/>
    <mergeCell ref="E902:H902"/>
    <mergeCell ref="E903:H903"/>
    <mergeCell ref="E904:H904"/>
    <mergeCell ref="E893:H893"/>
    <mergeCell ref="E894:H894"/>
    <mergeCell ref="E895:H895"/>
    <mergeCell ref="E896:H896"/>
    <mergeCell ref="E897:H897"/>
    <mergeCell ref="E898:H898"/>
    <mergeCell ref="E887:H887"/>
    <mergeCell ref="E888:H888"/>
    <mergeCell ref="E889:H889"/>
    <mergeCell ref="E890:H890"/>
    <mergeCell ref="E891:H891"/>
    <mergeCell ref="E892:H892"/>
    <mergeCell ref="F960:H960"/>
    <mergeCell ref="F961:H961"/>
    <mergeCell ref="F962:H962"/>
    <mergeCell ref="F963:H963"/>
    <mergeCell ref="F964:H964"/>
    <mergeCell ref="F965:H965"/>
    <mergeCell ref="E911:E1130"/>
    <mergeCell ref="F911:F959"/>
    <mergeCell ref="G911:G915"/>
    <mergeCell ref="G916:H916"/>
    <mergeCell ref="G917:G933"/>
    <mergeCell ref="G934:H934"/>
    <mergeCell ref="G935:G939"/>
    <mergeCell ref="G940:H940"/>
    <mergeCell ref="G941:G958"/>
    <mergeCell ref="G959:H959"/>
    <mergeCell ref="E905:H905"/>
    <mergeCell ref="E906:H906"/>
    <mergeCell ref="E907:H907"/>
    <mergeCell ref="E908:H908"/>
    <mergeCell ref="E909:H909"/>
    <mergeCell ref="E910:H910"/>
    <mergeCell ref="F978:H978"/>
    <mergeCell ref="F979:H979"/>
    <mergeCell ref="F980:H980"/>
    <mergeCell ref="F981:H981"/>
    <mergeCell ref="F982:H982"/>
    <mergeCell ref="F983:H983"/>
    <mergeCell ref="F972:H972"/>
    <mergeCell ref="F973:H973"/>
    <mergeCell ref="F974:H974"/>
    <mergeCell ref="F975:H975"/>
    <mergeCell ref="F976:H976"/>
    <mergeCell ref="F977:H977"/>
    <mergeCell ref="F966:H966"/>
    <mergeCell ref="F967:H967"/>
    <mergeCell ref="F968:H968"/>
    <mergeCell ref="F969:H969"/>
    <mergeCell ref="F970:H970"/>
    <mergeCell ref="F971:H971"/>
    <mergeCell ref="F1054:H1054"/>
    <mergeCell ref="F1055:H1055"/>
    <mergeCell ref="F1056:H1056"/>
    <mergeCell ref="F1057:H1057"/>
    <mergeCell ref="F1058:H1058"/>
    <mergeCell ref="F1059:H1059"/>
    <mergeCell ref="G1047:G1048"/>
    <mergeCell ref="G1049:H1049"/>
    <mergeCell ref="F1050:H1050"/>
    <mergeCell ref="F1051:H1051"/>
    <mergeCell ref="F1052:H1052"/>
    <mergeCell ref="F1053:H1053"/>
    <mergeCell ref="F984:H984"/>
    <mergeCell ref="F985:H985"/>
    <mergeCell ref="F986:H986"/>
    <mergeCell ref="F987:F1049"/>
    <mergeCell ref="G987:G991"/>
    <mergeCell ref="G992:H992"/>
    <mergeCell ref="G993:G1018"/>
    <mergeCell ref="G1019:H1019"/>
    <mergeCell ref="G1020:G1045"/>
    <mergeCell ref="G1046:H1046"/>
    <mergeCell ref="F1072:H1072"/>
    <mergeCell ref="F1073:H1073"/>
    <mergeCell ref="F1074:H1074"/>
    <mergeCell ref="F1075:H1075"/>
    <mergeCell ref="F1076:H1076"/>
    <mergeCell ref="F1077:F1103"/>
    <mergeCell ref="G1077:G1102"/>
    <mergeCell ref="G1103:H1103"/>
    <mergeCell ref="F1066:H1066"/>
    <mergeCell ref="F1067:H1067"/>
    <mergeCell ref="F1068:H1068"/>
    <mergeCell ref="F1069:H1069"/>
    <mergeCell ref="F1070:H1070"/>
    <mergeCell ref="F1071:H1071"/>
    <mergeCell ref="F1060:H1060"/>
    <mergeCell ref="F1061:H1061"/>
    <mergeCell ref="F1062:H1062"/>
    <mergeCell ref="F1063:H1063"/>
    <mergeCell ref="F1064:H1064"/>
    <mergeCell ref="F1065:H1065"/>
    <mergeCell ref="F1116:H1116"/>
    <mergeCell ref="F1117:H1117"/>
    <mergeCell ref="F1118:H1118"/>
    <mergeCell ref="F1119:H1119"/>
    <mergeCell ref="F1120:H1120"/>
    <mergeCell ref="F1121:H1121"/>
    <mergeCell ref="F1110:H1110"/>
    <mergeCell ref="F1111:H1111"/>
    <mergeCell ref="F1112:H1112"/>
    <mergeCell ref="F1113:H1113"/>
    <mergeCell ref="F1114:H1114"/>
    <mergeCell ref="F1115:H1115"/>
    <mergeCell ref="F1104:H1104"/>
    <mergeCell ref="F1105:H1105"/>
    <mergeCell ref="F1106:H1106"/>
    <mergeCell ref="F1107:H1107"/>
    <mergeCell ref="F1108:H1108"/>
    <mergeCell ref="F1109:H1109"/>
    <mergeCell ref="E1134:H1134"/>
    <mergeCell ref="E1135:H1135"/>
    <mergeCell ref="E1136:H1136"/>
    <mergeCell ref="E1137:H1137"/>
    <mergeCell ref="E1138:H1138"/>
    <mergeCell ref="E1139:H1139"/>
    <mergeCell ref="F1128:H1128"/>
    <mergeCell ref="F1129:H1129"/>
    <mergeCell ref="F1130:H1130"/>
    <mergeCell ref="E1131:H1131"/>
    <mergeCell ref="E1132:H1132"/>
    <mergeCell ref="E1133:H1133"/>
    <mergeCell ref="F1122:H1122"/>
    <mergeCell ref="F1123:H1123"/>
    <mergeCell ref="F1124:H1124"/>
    <mergeCell ref="F1125:H1125"/>
    <mergeCell ref="F1126:H1126"/>
    <mergeCell ref="F1127:H1127"/>
    <mergeCell ref="E1152:H1152"/>
    <mergeCell ref="E1153:H1153"/>
    <mergeCell ref="E1154:H1154"/>
    <mergeCell ref="E1155:H1155"/>
    <mergeCell ref="E1156:H1156"/>
    <mergeCell ref="E1157:H1157"/>
    <mergeCell ref="E1146:H1146"/>
    <mergeCell ref="E1147:H1147"/>
    <mergeCell ref="E1148:H1148"/>
    <mergeCell ref="E1149:H1149"/>
    <mergeCell ref="E1150:H1150"/>
    <mergeCell ref="E1151:H1151"/>
    <mergeCell ref="E1140:H1140"/>
    <mergeCell ref="E1141:H1141"/>
    <mergeCell ref="E1142:H1142"/>
    <mergeCell ref="E1143:H1143"/>
    <mergeCell ref="E1144:H1144"/>
    <mergeCell ref="E1145:H1145"/>
    <mergeCell ref="D1170:H1170"/>
    <mergeCell ref="D1171:H1171"/>
    <mergeCell ref="D1172:H1172"/>
    <mergeCell ref="D1173:H1173"/>
    <mergeCell ref="D1174:H1174"/>
    <mergeCell ref="D1175:H1175"/>
    <mergeCell ref="D1164:H1164"/>
    <mergeCell ref="D1165:H1165"/>
    <mergeCell ref="D1166:H1166"/>
    <mergeCell ref="D1167:H1167"/>
    <mergeCell ref="D1168:H1168"/>
    <mergeCell ref="D1169:H1169"/>
    <mergeCell ref="D1158:H1158"/>
    <mergeCell ref="D1159:H1159"/>
    <mergeCell ref="D1160:H1160"/>
    <mergeCell ref="D1161:H1161"/>
    <mergeCell ref="D1162:H1162"/>
    <mergeCell ref="D1163:H1163"/>
    <mergeCell ref="G1231:G1256"/>
    <mergeCell ref="G1257:H1257"/>
    <mergeCell ref="G1258:G1283"/>
    <mergeCell ref="G1284:H1284"/>
    <mergeCell ref="F1285:H1285"/>
    <mergeCell ref="F1286:H1286"/>
    <mergeCell ref="D1182:H1182"/>
    <mergeCell ref="D1183:H1183"/>
    <mergeCell ref="D1184:H1184"/>
    <mergeCell ref="D1185:D1647"/>
    <mergeCell ref="E1185:E1430"/>
    <mergeCell ref="F1185:F1284"/>
    <mergeCell ref="G1185:G1202"/>
    <mergeCell ref="G1203:H1203"/>
    <mergeCell ref="G1204:G1229"/>
    <mergeCell ref="G1230:H1230"/>
    <mergeCell ref="D1176:H1176"/>
    <mergeCell ref="D1177:H1177"/>
    <mergeCell ref="D1178:H1178"/>
    <mergeCell ref="D1179:H1179"/>
    <mergeCell ref="D1180:H1180"/>
    <mergeCell ref="D1181:H1181"/>
    <mergeCell ref="F1299:H1299"/>
    <mergeCell ref="F1300:H1300"/>
    <mergeCell ref="F1301:H1301"/>
    <mergeCell ref="F1302:H1302"/>
    <mergeCell ref="F1303:H1303"/>
    <mergeCell ref="F1304:H1304"/>
    <mergeCell ref="F1293:H1293"/>
    <mergeCell ref="F1294:H1294"/>
    <mergeCell ref="F1295:H1295"/>
    <mergeCell ref="F1296:H1296"/>
    <mergeCell ref="F1297:H1297"/>
    <mergeCell ref="F1298:H1298"/>
    <mergeCell ref="F1287:H1287"/>
    <mergeCell ref="F1288:H1288"/>
    <mergeCell ref="F1289:H1289"/>
    <mergeCell ref="F1290:H1290"/>
    <mergeCell ref="F1291:H1291"/>
    <mergeCell ref="F1292:H1292"/>
    <mergeCell ref="F1342:H1342"/>
    <mergeCell ref="F1343:H1343"/>
    <mergeCell ref="F1344:H1344"/>
    <mergeCell ref="F1345:H1345"/>
    <mergeCell ref="F1346:H1346"/>
    <mergeCell ref="F1347:H1347"/>
    <mergeCell ref="F1311:H1311"/>
    <mergeCell ref="F1312:F1341"/>
    <mergeCell ref="G1312:G1316"/>
    <mergeCell ref="G1317:H1317"/>
    <mergeCell ref="G1318:G1328"/>
    <mergeCell ref="G1329:H1329"/>
    <mergeCell ref="G1330:G1340"/>
    <mergeCell ref="G1341:H1341"/>
    <mergeCell ref="F1305:H1305"/>
    <mergeCell ref="F1306:H1306"/>
    <mergeCell ref="F1307:H1307"/>
    <mergeCell ref="F1308:H1308"/>
    <mergeCell ref="F1309:H1309"/>
    <mergeCell ref="F1310:H1310"/>
    <mergeCell ref="F1360:H1360"/>
    <mergeCell ref="F1361:H1361"/>
    <mergeCell ref="F1362:H1362"/>
    <mergeCell ref="F1363:H1363"/>
    <mergeCell ref="F1364:H1364"/>
    <mergeCell ref="F1365:H1365"/>
    <mergeCell ref="F1354:H1354"/>
    <mergeCell ref="F1355:H1355"/>
    <mergeCell ref="F1356:H1356"/>
    <mergeCell ref="F1357:H1357"/>
    <mergeCell ref="F1358:H1358"/>
    <mergeCell ref="F1359:H1359"/>
    <mergeCell ref="F1348:H1348"/>
    <mergeCell ref="F1349:H1349"/>
    <mergeCell ref="F1350:H1350"/>
    <mergeCell ref="F1351:H1351"/>
    <mergeCell ref="F1352:H1352"/>
    <mergeCell ref="F1353:H1353"/>
    <mergeCell ref="F1410:H1410"/>
    <mergeCell ref="F1411:H1411"/>
    <mergeCell ref="F1412:H1412"/>
    <mergeCell ref="F1413:H1413"/>
    <mergeCell ref="F1414:H1414"/>
    <mergeCell ref="F1415:H1415"/>
    <mergeCell ref="F1404:H1404"/>
    <mergeCell ref="F1405:H1405"/>
    <mergeCell ref="F1406:H1406"/>
    <mergeCell ref="F1407:H1407"/>
    <mergeCell ref="F1408:H1408"/>
    <mergeCell ref="F1409:H1409"/>
    <mergeCell ref="F1366:H1366"/>
    <mergeCell ref="F1367:H1367"/>
    <mergeCell ref="F1368:H1368"/>
    <mergeCell ref="F1369:F1403"/>
    <mergeCell ref="G1369:G1376"/>
    <mergeCell ref="G1377:H1377"/>
    <mergeCell ref="G1378:G1395"/>
    <mergeCell ref="G1396:H1396"/>
    <mergeCell ref="G1397:G1402"/>
    <mergeCell ref="G1403:H1403"/>
    <mergeCell ref="F1428:H1428"/>
    <mergeCell ref="F1429:H1429"/>
    <mergeCell ref="F1430:H1430"/>
    <mergeCell ref="E1431:H1431"/>
    <mergeCell ref="E1432:H1432"/>
    <mergeCell ref="E1433:H1433"/>
    <mergeCell ref="F1422:H1422"/>
    <mergeCell ref="F1423:H1423"/>
    <mergeCell ref="F1424:H1424"/>
    <mergeCell ref="F1425:H1425"/>
    <mergeCell ref="F1426:H1426"/>
    <mergeCell ref="F1427:H1427"/>
    <mergeCell ref="F1416:H1416"/>
    <mergeCell ref="F1417:H1417"/>
    <mergeCell ref="F1418:H1418"/>
    <mergeCell ref="F1419:H1419"/>
    <mergeCell ref="F1420:H1420"/>
    <mergeCell ref="F1421:H1421"/>
    <mergeCell ref="E1446:H1446"/>
    <mergeCell ref="E1447:H1447"/>
    <mergeCell ref="E1448:H1448"/>
    <mergeCell ref="E1449:H1449"/>
    <mergeCell ref="E1450:H1450"/>
    <mergeCell ref="E1451:H1451"/>
    <mergeCell ref="E1440:H1440"/>
    <mergeCell ref="E1441:H1441"/>
    <mergeCell ref="E1442:H1442"/>
    <mergeCell ref="E1443:H1443"/>
    <mergeCell ref="E1444:H1444"/>
    <mergeCell ref="E1445:H1445"/>
    <mergeCell ref="E1434:H1434"/>
    <mergeCell ref="E1435:H1435"/>
    <mergeCell ref="E1436:H1436"/>
    <mergeCell ref="E1437:H1437"/>
    <mergeCell ref="E1438:H1438"/>
    <mergeCell ref="E1439:H1439"/>
    <mergeCell ref="F1500:H1500"/>
    <mergeCell ref="F1501:H1501"/>
    <mergeCell ref="F1502:H1502"/>
    <mergeCell ref="F1503:H1503"/>
    <mergeCell ref="F1504:H1504"/>
    <mergeCell ref="F1505:H1505"/>
    <mergeCell ref="E1458:E1620"/>
    <mergeCell ref="F1458:F1497"/>
    <mergeCell ref="G1458:G1475"/>
    <mergeCell ref="G1476:H1476"/>
    <mergeCell ref="G1477:G1483"/>
    <mergeCell ref="G1484:H1484"/>
    <mergeCell ref="G1485:G1496"/>
    <mergeCell ref="G1497:H1497"/>
    <mergeCell ref="F1498:H1498"/>
    <mergeCell ref="F1499:H1499"/>
    <mergeCell ref="E1452:H1452"/>
    <mergeCell ref="E1453:H1453"/>
    <mergeCell ref="E1454:H1454"/>
    <mergeCell ref="E1455:H1455"/>
    <mergeCell ref="E1456:H1456"/>
    <mergeCell ref="E1457:H1457"/>
    <mergeCell ref="F1518:H1518"/>
    <mergeCell ref="F1519:H1519"/>
    <mergeCell ref="F1520:H1520"/>
    <mergeCell ref="F1521:H1521"/>
    <mergeCell ref="F1522:H1522"/>
    <mergeCell ref="F1523:H1523"/>
    <mergeCell ref="F1512:H1512"/>
    <mergeCell ref="F1513:H1513"/>
    <mergeCell ref="F1514:H1514"/>
    <mergeCell ref="F1515:H1515"/>
    <mergeCell ref="F1516:H1516"/>
    <mergeCell ref="F1517:H1517"/>
    <mergeCell ref="F1506:H1506"/>
    <mergeCell ref="F1507:H1507"/>
    <mergeCell ref="F1508:H1508"/>
    <mergeCell ref="F1509:H1509"/>
    <mergeCell ref="F1510:H1510"/>
    <mergeCell ref="F1511:H1511"/>
    <mergeCell ref="F1563:H1563"/>
    <mergeCell ref="F1564:H1564"/>
    <mergeCell ref="F1565:H1565"/>
    <mergeCell ref="F1566:H1566"/>
    <mergeCell ref="F1567:H1567"/>
    <mergeCell ref="F1568:H1568"/>
    <mergeCell ref="F1557:H1557"/>
    <mergeCell ref="F1558:H1558"/>
    <mergeCell ref="F1559:H1559"/>
    <mergeCell ref="F1560:H1560"/>
    <mergeCell ref="F1561:H1561"/>
    <mergeCell ref="F1562:H1562"/>
    <mergeCell ref="F1524:H1524"/>
    <mergeCell ref="F1525:F1556"/>
    <mergeCell ref="G1525:G1542"/>
    <mergeCell ref="G1543:H1543"/>
    <mergeCell ref="G1544:G1545"/>
    <mergeCell ref="G1546:H1546"/>
    <mergeCell ref="G1547:G1555"/>
    <mergeCell ref="G1556:H1556"/>
    <mergeCell ref="F1581:H1581"/>
    <mergeCell ref="F1582:H1582"/>
    <mergeCell ref="F1583:H1583"/>
    <mergeCell ref="F1584:F1593"/>
    <mergeCell ref="G1584:G1592"/>
    <mergeCell ref="G1593:H1593"/>
    <mergeCell ref="F1575:H1575"/>
    <mergeCell ref="F1576:H1576"/>
    <mergeCell ref="F1577:H1577"/>
    <mergeCell ref="F1578:H1578"/>
    <mergeCell ref="F1579:H1579"/>
    <mergeCell ref="F1580:H1580"/>
    <mergeCell ref="F1569:H1569"/>
    <mergeCell ref="F1570:H1570"/>
    <mergeCell ref="F1571:H1571"/>
    <mergeCell ref="F1572:H1572"/>
    <mergeCell ref="F1573:H1573"/>
    <mergeCell ref="F1574:H1574"/>
    <mergeCell ref="F1606:H1606"/>
    <mergeCell ref="F1607:H1607"/>
    <mergeCell ref="F1608:H1608"/>
    <mergeCell ref="F1609:H1609"/>
    <mergeCell ref="F1610:H1610"/>
    <mergeCell ref="F1611:H1611"/>
    <mergeCell ref="F1600:H1600"/>
    <mergeCell ref="F1601:H1601"/>
    <mergeCell ref="F1602:H1602"/>
    <mergeCell ref="F1603:H1603"/>
    <mergeCell ref="F1604:H1604"/>
    <mergeCell ref="F1605:H1605"/>
    <mergeCell ref="F1594:H1594"/>
    <mergeCell ref="F1595:H1595"/>
    <mergeCell ref="F1596:H1596"/>
    <mergeCell ref="F1597:H1597"/>
    <mergeCell ref="F1598:H1598"/>
    <mergeCell ref="F1599:H1599"/>
    <mergeCell ref="E1624:H1624"/>
    <mergeCell ref="E1625:H1625"/>
    <mergeCell ref="E1626:H1626"/>
    <mergeCell ref="E1627:H1627"/>
    <mergeCell ref="E1628:H1628"/>
    <mergeCell ref="E1629:H1629"/>
    <mergeCell ref="F1618:H1618"/>
    <mergeCell ref="F1619:H1619"/>
    <mergeCell ref="F1620:H1620"/>
    <mergeCell ref="E1621:H1621"/>
    <mergeCell ref="E1622:H1622"/>
    <mergeCell ref="E1623:H1623"/>
    <mergeCell ref="F1612:H1612"/>
    <mergeCell ref="F1613:H1613"/>
    <mergeCell ref="F1614:H1614"/>
    <mergeCell ref="F1615:H1615"/>
    <mergeCell ref="F1616:H1616"/>
    <mergeCell ref="F1617:H1617"/>
    <mergeCell ref="E1642:H1642"/>
    <mergeCell ref="E1643:H1643"/>
    <mergeCell ref="E1644:H1644"/>
    <mergeCell ref="E1645:H1645"/>
    <mergeCell ref="E1646:H1646"/>
    <mergeCell ref="E1647:H1647"/>
    <mergeCell ref="E1636:H1636"/>
    <mergeCell ref="E1637:H1637"/>
    <mergeCell ref="E1638:H1638"/>
    <mergeCell ref="E1639:H1639"/>
    <mergeCell ref="E1640:H1640"/>
    <mergeCell ref="E1641:H1641"/>
    <mergeCell ref="E1630:H1630"/>
    <mergeCell ref="E1631:H1631"/>
    <mergeCell ref="E1632:H1632"/>
    <mergeCell ref="E1633:H1633"/>
    <mergeCell ref="E1634:H1634"/>
    <mergeCell ref="E1635:H1635"/>
    <mergeCell ref="D1660:H1660"/>
    <mergeCell ref="D1661:H1661"/>
    <mergeCell ref="D1662:H1662"/>
    <mergeCell ref="D1663:H1663"/>
    <mergeCell ref="D1664:H1664"/>
    <mergeCell ref="D1665:H1665"/>
    <mergeCell ref="D1654:H1654"/>
    <mergeCell ref="D1655:H1655"/>
    <mergeCell ref="D1656:H1656"/>
    <mergeCell ref="D1657:H1657"/>
    <mergeCell ref="D1658:H1658"/>
    <mergeCell ref="D1659:H1659"/>
    <mergeCell ref="D1648:H1648"/>
    <mergeCell ref="D1649:H1649"/>
    <mergeCell ref="D1650:H1650"/>
    <mergeCell ref="D1651:H1651"/>
    <mergeCell ref="D1652:H1652"/>
    <mergeCell ref="D1653:H1653"/>
    <mergeCell ref="G1689:G1694"/>
    <mergeCell ref="G1695:H1695"/>
    <mergeCell ref="F1696:H1696"/>
    <mergeCell ref="F1697:H1697"/>
    <mergeCell ref="F1698:H1698"/>
    <mergeCell ref="F1699:H1699"/>
    <mergeCell ref="D1672:H1672"/>
    <mergeCell ref="D1673:H1673"/>
    <mergeCell ref="D1674:H1674"/>
    <mergeCell ref="D1675:D1749"/>
    <mergeCell ref="E1675:E1722"/>
    <mergeCell ref="F1675:F1695"/>
    <mergeCell ref="G1675:G1680"/>
    <mergeCell ref="G1681:H1681"/>
    <mergeCell ref="G1682:G1687"/>
    <mergeCell ref="G1688:H1688"/>
    <mergeCell ref="D1666:H1666"/>
    <mergeCell ref="D1667:H1667"/>
    <mergeCell ref="D1668:H1668"/>
    <mergeCell ref="D1669:H1669"/>
    <mergeCell ref="D1670:H1670"/>
    <mergeCell ref="D1671:H1671"/>
    <mergeCell ref="F1712:H1712"/>
    <mergeCell ref="F1713:H1713"/>
    <mergeCell ref="F1714:H1714"/>
    <mergeCell ref="F1715:H1715"/>
    <mergeCell ref="F1716:H1716"/>
    <mergeCell ref="F1717:H1717"/>
    <mergeCell ref="F1706:H1706"/>
    <mergeCell ref="F1707:H1707"/>
    <mergeCell ref="F1708:H1708"/>
    <mergeCell ref="F1709:H1709"/>
    <mergeCell ref="F1710:H1710"/>
    <mergeCell ref="F1711:H1711"/>
    <mergeCell ref="F1700:H1700"/>
    <mergeCell ref="F1701:H1701"/>
    <mergeCell ref="F1702:H1702"/>
    <mergeCell ref="F1703:H1703"/>
    <mergeCell ref="F1704:H1704"/>
    <mergeCell ref="F1705:H1705"/>
    <mergeCell ref="E1730:H1730"/>
    <mergeCell ref="E1731:H1731"/>
    <mergeCell ref="E1732:H1732"/>
    <mergeCell ref="E1733:H1733"/>
    <mergeCell ref="E1734:H1734"/>
    <mergeCell ref="E1735:H1735"/>
    <mergeCell ref="E1724:H1724"/>
    <mergeCell ref="E1725:H1725"/>
    <mergeCell ref="E1726:H1726"/>
    <mergeCell ref="E1727:H1727"/>
    <mergeCell ref="E1728:H1728"/>
    <mergeCell ref="E1729:H1729"/>
    <mergeCell ref="F1718:H1718"/>
    <mergeCell ref="F1719:H1719"/>
    <mergeCell ref="F1720:H1720"/>
    <mergeCell ref="F1721:H1721"/>
    <mergeCell ref="F1722:H1722"/>
    <mergeCell ref="E1723:H1723"/>
    <mergeCell ref="E1748:H1748"/>
    <mergeCell ref="E1749:H1749"/>
    <mergeCell ref="D1750:H1750"/>
    <mergeCell ref="D1751:H1751"/>
    <mergeCell ref="D1752:H1752"/>
    <mergeCell ref="D1753:H1753"/>
    <mergeCell ref="E1742:H1742"/>
    <mergeCell ref="E1743:H1743"/>
    <mergeCell ref="E1744:H1744"/>
    <mergeCell ref="E1745:H1745"/>
    <mergeCell ref="E1746:H1746"/>
    <mergeCell ref="E1747:H1747"/>
    <mergeCell ref="E1736:H1736"/>
    <mergeCell ref="E1737:H1737"/>
    <mergeCell ref="E1738:H1738"/>
    <mergeCell ref="E1739:H1739"/>
    <mergeCell ref="E1740:H1740"/>
    <mergeCell ref="E1741:H1741"/>
    <mergeCell ref="D1766:H1766"/>
    <mergeCell ref="D1767:H1767"/>
    <mergeCell ref="D1768:H1768"/>
    <mergeCell ref="D1769:H1769"/>
    <mergeCell ref="D1770:H1770"/>
    <mergeCell ref="D1771:H1771"/>
    <mergeCell ref="D1760:H1760"/>
    <mergeCell ref="D1761:H1761"/>
    <mergeCell ref="D1762:H1762"/>
    <mergeCell ref="D1763:H1763"/>
    <mergeCell ref="D1764:H1764"/>
    <mergeCell ref="D1765:H1765"/>
    <mergeCell ref="D1754:H1754"/>
    <mergeCell ref="D1755:H1755"/>
    <mergeCell ref="D1756:H1756"/>
    <mergeCell ref="D1757:H1757"/>
    <mergeCell ref="D1758:H1758"/>
    <mergeCell ref="D1759:H1759"/>
    <mergeCell ref="F1816:H1816"/>
    <mergeCell ref="F1817:H1817"/>
    <mergeCell ref="F1818:H1818"/>
    <mergeCell ref="F1819:H1819"/>
    <mergeCell ref="F1820:H1820"/>
    <mergeCell ref="F1821:H1821"/>
    <mergeCell ref="G1783:G1796"/>
    <mergeCell ref="G1797:H1797"/>
    <mergeCell ref="G1798:G1812"/>
    <mergeCell ref="G1813:H1813"/>
    <mergeCell ref="F1814:H1814"/>
    <mergeCell ref="F1815:H1815"/>
    <mergeCell ref="D1772:H1772"/>
    <mergeCell ref="D1773:H1773"/>
    <mergeCell ref="D1774:H1774"/>
    <mergeCell ref="D1775:H1775"/>
    <mergeCell ref="D1776:H1776"/>
    <mergeCell ref="D1777:D1867"/>
    <mergeCell ref="E1777:E1840"/>
    <mergeCell ref="F1777:F1813"/>
    <mergeCell ref="G1777:G1781"/>
    <mergeCell ref="G1782:H1782"/>
    <mergeCell ref="F1834:H1834"/>
    <mergeCell ref="F1835:H1835"/>
    <mergeCell ref="F1836:H1836"/>
    <mergeCell ref="F1837:H1837"/>
    <mergeCell ref="F1838:H1838"/>
    <mergeCell ref="F1839:H1839"/>
    <mergeCell ref="F1828:H1828"/>
    <mergeCell ref="F1829:H1829"/>
    <mergeCell ref="F1830:H1830"/>
    <mergeCell ref="F1831:H1831"/>
    <mergeCell ref="F1832:H1832"/>
    <mergeCell ref="F1833:H1833"/>
    <mergeCell ref="F1822:H1822"/>
    <mergeCell ref="F1823:H1823"/>
    <mergeCell ref="F1824:H1824"/>
    <mergeCell ref="F1825:H1825"/>
    <mergeCell ref="F1826:H1826"/>
    <mergeCell ref="F1827:H1827"/>
    <mergeCell ref="E1852:H1852"/>
    <mergeCell ref="E1853:H1853"/>
    <mergeCell ref="E1854:H1854"/>
    <mergeCell ref="E1855:H1855"/>
    <mergeCell ref="E1856:H1856"/>
    <mergeCell ref="E1857:H1857"/>
    <mergeCell ref="E1846:H1846"/>
    <mergeCell ref="E1847:H1847"/>
    <mergeCell ref="E1848:H1848"/>
    <mergeCell ref="E1849:H1849"/>
    <mergeCell ref="E1850:H1850"/>
    <mergeCell ref="E1851:H1851"/>
    <mergeCell ref="F1840:H1840"/>
    <mergeCell ref="E1841:H1841"/>
    <mergeCell ref="E1842:H1842"/>
    <mergeCell ref="E1843:H1843"/>
    <mergeCell ref="E1844:H1844"/>
    <mergeCell ref="E1845:H1845"/>
    <mergeCell ref="D1870:H1870"/>
    <mergeCell ref="D1871:H1871"/>
    <mergeCell ref="D1872:H1872"/>
    <mergeCell ref="D1873:H1873"/>
    <mergeCell ref="D1874:H1874"/>
    <mergeCell ref="D1875:H1875"/>
    <mergeCell ref="E1864:H1864"/>
    <mergeCell ref="E1865:H1865"/>
    <mergeCell ref="E1866:H1866"/>
    <mergeCell ref="E1867:H1867"/>
    <mergeCell ref="D1868:H1868"/>
    <mergeCell ref="D1869:H1869"/>
    <mergeCell ref="E1858:H1858"/>
    <mergeCell ref="E1859:H1859"/>
    <mergeCell ref="E1860:H1860"/>
    <mergeCell ref="E1861:H1861"/>
    <mergeCell ref="E1862:H1862"/>
    <mergeCell ref="E1863:H1863"/>
    <mergeCell ref="D1888:H1888"/>
    <mergeCell ref="D1889:H1889"/>
    <mergeCell ref="D1890:H1890"/>
    <mergeCell ref="D1891:H1891"/>
    <mergeCell ref="D1892:H1892"/>
    <mergeCell ref="D1893:H1893"/>
    <mergeCell ref="D1882:H1882"/>
    <mergeCell ref="D1883:H1883"/>
    <mergeCell ref="D1884:H1884"/>
    <mergeCell ref="D1885:H1885"/>
    <mergeCell ref="D1886:H1886"/>
    <mergeCell ref="D1887:H1887"/>
    <mergeCell ref="D1876:H1876"/>
    <mergeCell ref="D1877:H1877"/>
    <mergeCell ref="D1878:H1878"/>
    <mergeCell ref="D1879:H1879"/>
    <mergeCell ref="D1880:H1880"/>
    <mergeCell ref="D1881:H1881"/>
    <mergeCell ref="F1931:H1931"/>
    <mergeCell ref="F1932:H1932"/>
    <mergeCell ref="F1933:H1933"/>
    <mergeCell ref="F1934:H1934"/>
    <mergeCell ref="F1935:H1935"/>
    <mergeCell ref="F1936:H1936"/>
    <mergeCell ref="F1925:H1925"/>
    <mergeCell ref="F1926:H1926"/>
    <mergeCell ref="F1927:H1927"/>
    <mergeCell ref="F1928:H1928"/>
    <mergeCell ref="F1929:H1929"/>
    <mergeCell ref="F1930:H1930"/>
    <mergeCell ref="D1894:H1894"/>
    <mergeCell ref="D1895:D2019"/>
    <mergeCell ref="E1895:E1992"/>
    <mergeCell ref="F1895:F1922"/>
    <mergeCell ref="G1895:G1905"/>
    <mergeCell ref="G1906:H1906"/>
    <mergeCell ref="G1907:G1921"/>
    <mergeCell ref="G1922:H1922"/>
    <mergeCell ref="F1923:H1923"/>
    <mergeCell ref="F1924:H1924"/>
    <mergeCell ref="F1949:H1949"/>
    <mergeCell ref="F1950:F1965"/>
    <mergeCell ref="G1950:G1964"/>
    <mergeCell ref="G1965:H1965"/>
    <mergeCell ref="F1966:H1966"/>
    <mergeCell ref="F1967:H1967"/>
    <mergeCell ref="F1943:H1943"/>
    <mergeCell ref="F1944:H1944"/>
    <mergeCell ref="F1945:H1945"/>
    <mergeCell ref="F1946:H1946"/>
    <mergeCell ref="F1947:H1947"/>
    <mergeCell ref="F1948:H1948"/>
    <mergeCell ref="F1937:H1937"/>
    <mergeCell ref="F1938:H1938"/>
    <mergeCell ref="F1939:H1939"/>
    <mergeCell ref="F1940:H1940"/>
    <mergeCell ref="F1941:H1941"/>
    <mergeCell ref="F1942:H1942"/>
    <mergeCell ref="F1980:H1980"/>
    <mergeCell ref="F1981:H1981"/>
    <mergeCell ref="F1982:H1982"/>
    <mergeCell ref="F1983:H1983"/>
    <mergeCell ref="F1984:H1984"/>
    <mergeCell ref="F1985:H1985"/>
    <mergeCell ref="F1974:H1974"/>
    <mergeCell ref="F1975:H1975"/>
    <mergeCell ref="F1976:H1976"/>
    <mergeCell ref="F1977:H1977"/>
    <mergeCell ref="F1978:H1978"/>
    <mergeCell ref="F1979:H1979"/>
    <mergeCell ref="F1968:H1968"/>
    <mergeCell ref="F1969:H1969"/>
    <mergeCell ref="F1970:H1970"/>
    <mergeCell ref="F1971:H1971"/>
    <mergeCell ref="F1972:H1972"/>
    <mergeCell ref="F1973:H1973"/>
    <mergeCell ref="E1998:H1998"/>
    <mergeCell ref="E1999:H1999"/>
    <mergeCell ref="E2000:H2000"/>
    <mergeCell ref="E2001:H2001"/>
    <mergeCell ref="E2002:H2002"/>
    <mergeCell ref="E2003:H2003"/>
    <mergeCell ref="F1992:H1992"/>
    <mergeCell ref="E1993:H1993"/>
    <mergeCell ref="E1994:H1994"/>
    <mergeCell ref="E1995:H1995"/>
    <mergeCell ref="E1996:H1996"/>
    <mergeCell ref="E1997:H1997"/>
    <mergeCell ref="F1986:H1986"/>
    <mergeCell ref="F1987:H1987"/>
    <mergeCell ref="F1988:H1988"/>
    <mergeCell ref="F1989:H1989"/>
    <mergeCell ref="F1990:H1990"/>
    <mergeCell ref="F1991:H1991"/>
    <mergeCell ref="E2016:H2016"/>
    <mergeCell ref="E2017:H2017"/>
    <mergeCell ref="E2018:H2018"/>
    <mergeCell ref="E2019:H2019"/>
    <mergeCell ref="D2020:H2020"/>
    <mergeCell ref="D2021:H2021"/>
    <mergeCell ref="E2010:H2010"/>
    <mergeCell ref="E2011:H2011"/>
    <mergeCell ref="E2012:H2012"/>
    <mergeCell ref="E2013:H2013"/>
    <mergeCell ref="E2014:H2014"/>
    <mergeCell ref="E2015:H2015"/>
    <mergeCell ref="E2004:H2004"/>
    <mergeCell ref="E2005:H2005"/>
    <mergeCell ref="E2006:H2006"/>
    <mergeCell ref="E2007:H2007"/>
    <mergeCell ref="E2008:H2008"/>
    <mergeCell ref="E2009:H2009"/>
    <mergeCell ref="D2034:H2034"/>
    <mergeCell ref="D2035:H2035"/>
    <mergeCell ref="D2036:H2036"/>
    <mergeCell ref="D2037:H2037"/>
    <mergeCell ref="D2038:H2038"/>
    <mergeCell ref="D2039:H2039"/>
    <mergeCell ref="D2028:H2028"/>
    <mergeCell ref="D2029:H2029"/>
    <mergeCell ref="D2030:H2030"/>
    <mergeCell ref="D2031:H2031"/>
    <mergeCell ref="D2032:H2032"/>
    <mergeCell ref="D2033:H2033"/>
    <mergeCell ref="D2022:H2022"/>
    <mergeCell ref="D2023:H2023"/>
    <mergeCell ref="D2024:H2024"/>
    <mergeCell ref="D2025:H2025"/>
    <mergeCell ref="D2026:H2026"/>
    <mergeCell ref="D2027:H2027"/>
    <mergeCell ref="F2061:H2061"/>
    <mergeCell ref="F2062:H2062"/>
    <mergeCell ref="F2063:H2063"/>
    <mergeCell ref="F2064:H2064"/>
    <mergeCell ref="F2065:H2065"/>
    <mergeCell ref="F2066:H2066"/>
    <mergeCell ref="D2046:H2046"/>
    <mergeCell ref="D2047:D2288"/>
    <mergeCell ref="E2047:E2085"/>
    <mergeCell ref="F2047:F2058"/>
    <mergeCell ref="G2047:G2048"/>
    <mergeCell ref="G2049:H2049"/>
    <mergeCell ref="G2050:G2057"/>
    <mergeCell ref="G2058:H2058"/>
    <mergeCell ref="F2059:H2059"/>
    <mergeCell ref="F2060:H2060"/>
    <mergeCell ref="D2040:H2040"/>
    <mergeCell ref="D2041:H2041"/>
    <mergeCell ref="D2042:H2042"/>
    <mergeCell ref="D2043:H2043"/>
    <mergeCell ref="D2044:H2044"/>
    <mergeCell ref="D2045:H2045"/>
    <mergeCell ref="F2079:H2079"/>
    <mergeCell ref="F2080:H2080"/>
    <mergeCell ref="F2081:H2081"/>
    <mergeCell ref="F2082:H2082"/>
    <mergeCell ref="F2083:H2083"/>
    <mergeCell ref="F2084:H2084"/>
    <mergeCell ref="F2073:H2073"/>
    <mergeCell ref="F2074:H2074"/>
    <mergeCell ref="F2075:H2075"/>
    <mergeCell ref="F2076:H2076"/>
    <mergeCell ref="F2077:H2077"/>
    <mergeCell ref="F2078:H2078"/>
    <mergeCell ref="F2067:H2067"/>
    <mergeCell ref="F2068:H2068"/>
    <mergeCell ref="F2069:H2069"/>
    <mergeCell ref="F2070:H2070"/>
    <mergeCell ref="F2071:H2071"/>
    <mergeCell ref="F2072:H2072"/>
    <mergeCell ref="E2097:H2097"/>
    <mergeCell ref="E2098:H2098"/>
    <mergeCell ref="E2099:H2099"/>
    <mergeCell ref="E2100:H2100"/>
    <mergeCell ref="E2101:H2101"/>
    <mergeCell ref="E2102:H2102"/>
    <mergeCell ref="E2091:H2091"/>
    <mergeCell ref="E2092:H2092"/>
    <mergeCell ref="E2093:H2093"/>
    <mergeCell ref="E2094:H2094"/>
    <mergeCell ref="E2095:H2095"/>
    <mergeCell ref="E2096:H2096"/>
    <mergeCell ref="F2085:H2085"/>
    <mergeCell ref="E2086:H2086"/>
    <mergeCell ref="E2087:H2087"/>
    <mergeCell ref="E2088:H2088"/>
    <mergeCell ref="E2089:H2089"/>
    <mergeCell ref="E2090:H2090"/>
    <mergeCell ref="G2132:G2140"/>
    <mergeCell ref="G2141:H2141"/>
    <mergeCell ref="G2142:G2150"/>
    <mergeCell ref="G2151:H2151"/>
    <mergeCell ref="F2152:H2152"/>
    <mergeCell ref="F2153:H2153"/>
    <mergeCell ref="E2109:H2109"/>
    <mergeCell ref="E2110:H2110"/>
    <mergeCell ref="E2111:H2111"/>
    <mergeCell ref="E2112:H2112"/>
    <mergeCell ref="E2113:E2261"/>
    <mergeCell ref="F2113:F2151"/>
    <mergeCell ref="G2113:G2120"/>
    <mergeCell ref="G2121:H2121"/>
    <mergeCell ref="G2122:G2130"/>
    <mergeCell ref="G2131:H2131"/>
    <mergeCell ref="E2103:H2103"/>
    <mergeCell ref="E2104:H2104"/>
    <mergeCell ref="E2105:H2105"/>
    <mergeCell ref="E2106:H2106"/>
    <mergeCell ref="E2107:H2107"/>
    <mergeCell ref="E2108:H2108"/>
    <mergeCell ref="F2166:H2166"/>
    <mergeCell ref="F2167:H2167"/>
    <mergeCell ref="F2168:H2168"/>
    <mergeCell ref="F2169:H2169"/>
    <mergeCell ref="F2170:H2170"/>
    <mergeCell ref="F2171:H2171"/>
    <mergeCell ref="F2160:H2160"/>
    <mergeCell ref="F2161:H2161"/>
    <mergeCell ref="F2162:H2162"/>
    <mergeCell ref="F2163:H2163"/>
    <mergeCell ref="F2164:H2164"/>
    <mergeCell ref="F2165:H2165"/>
    <mergeCell ref="F2154:H2154"/>
    <mergeCell ref="F2155:H2155"/>
    <mergeCell ref="F2156:H2156"/>
    <mergeCell ref="F2157:H2157"/>
    <mergeCell ref="F2158:H2158"/>
    <mergeCell ref="F2159:H2159"/>
    <mergeCell ref="F2198:H2198"/>
    <mergeCell ref="F2199:H2199"/>
    <mergeCell ref="F2200:H2200"/>
    <mergeCell ref="F2201:H2201"/>
    <mergeCell ref="F2202:H2202"/>
    <mergeCell ref="F2203:H2203"/>
    <mergeCell ref="F2178:H2178"/>
    <mergeCell ref="F2179:F2197"/>
    <mergeCell ref="G2179:G2186"/>
    <mergeCell ref="G2187:H2187"/>
    <mergeCell ref="G2188:G2196"/>
    <mergeCell ref="G2197:H2197"/>
    <mergeCell ref="F2172:H2172"/>
    <mergeCell ref="F2173:H2173"/>
    <mergeCell ref="F2174:H2174"/>
    <mergeCell ref="F2175:H2175"/>
    <mergeCell ref="F2176:H2176"/>
    <mergeCell ref="F2177:H2177"/>
    <mergeCell ref="F2216:H2216"/>
    <mergeCell ref="F2217:H2217"/>
    <mergeCell ref="F2218:H2218"/>
    <mergeCell ref="F2219:H2219"/>
    <mergeCell ref="F2220:H2220"/>
    <mergeCell ref="F2221:H2221"/>
    <mergeCell ref="F2210:H2210"/>
    <mergeCell ref="F2211:H2211"/>
    <mergeCell ref="F2212:H2212"/>
    <mergeCell ref="F2213:H2213"/>
    <mergeCell ref="F2214:H2214"/>
    <mergeCell ref="F2215:H2215"/>
    <mergeCell ref="F2204:H2204"/>
    <mergeCell ref="F2205:H2205"/>
    <mergeCell ref="F2206:H2206"/>
    <mergeCell ref="F2207:H2207"/>
    <mergeCell ref="F2208:H2208"/>
    <mergeCell ref="F2209:H2209"/>
    <mergeCell ref="F2241:H2241"/>
    <mergeCell ref="F2242:H2242"/>
    <mergeCell ref="F2243:H2243"/>
    <mergeCell ref="F2244:H2244"/>
    <mergeCell ref="F2245:H2245"/>
    <mergeCell ref="F2246:H2246"/>
    <mergeCell ref="F2235:H2235"/>
    <mergeCell ref="F2236:H2236"/>
    <mergeCell ref="F2237:H2237"/>
    <mergeCell ref="F2238:H2238"/>
    <mergeCell ref="F2239:H2239"/>
    <mergeCell ref="F2240:H2240"/>
    <mergeCell ref="F2222:H2222"/>
    <mergeCell ref="F2223:H2223"/>
    <mergeCell ref="F2224:H2224"/>
    <mergeCell ref="F2225:F2234"/>
    <mergeCell ref="G2225:G2233"/>
    <mergeCell ref="G2234:H2234"/>
    <mergeCell ref="F2259:H2259"/>
    <mergeCell ref="F2260:H2260"/>
    <mergeCell ref="F2261:H2261"/>
    <mergeCell ref="E2262:H2262"/>
    <mergeCell ref="E2263:H2263"/>
    <mergeCell ref="E2264:H2264"/>
    <mergeCell ref="F2253:H2253"/>
    <mergeCell ref="F2254:H2254"/>
    <mergeCell ref="F2255:H2255"/>
    <mergeCell ref="F2256:H2256"/>
    <mergeCell ref="F2257:H2257"/>
    <mergeCell ref="F2258:H2258"/>
    <mergeCell ref="F2247:H2247"/>
    <mergeCell ref="F2248:H2248"/>
    <mergeCell ref="F2249:H2249"/>
    <mergeCell ref="F2250:H2250"/>
    <mergeCell ref="F2251:H2251"/>
    <mergeCell ref="F2252:H2252"/>
    <mergeCell ref="E2277:H2277"/>
    <mergeCell ref="E2278:H2278"/>
    <mergeCell ref="E2279:H2279"/>
    <mergeCell ref="E2280:H2280"/>
    <mergeCell ref="E2281:H2281"/>
    <mergeCell ref="E2282:H2282"/>
    <mergeCell ref="E2271:H2271"/>
    <mergeCell ref="E2272:H2272"/>
    <mergeCell ref="E2273:H2273"/>
    <mergeCell ref="E2274:H2274"/>
    <mergeCell ref="E2275:H2275"/>
    <mergeCell ref="E2276:H2276"/>
    <mergeCell ref="E2265:H2265"/>
    <mergeCell ref="E2266:H2266"/>
    <mergeCell ref="E2267:H2267"/>
    <mergeCell ref="E2268:H2268"/>
    <mergeCell ref="E2269:H2269"/>
    <mergeCell ref="E2270:H2270"/>
    <mergeCell ref="D2295:H2295"/>
    <mergeCell ref="D2296:H2296"/>
    <mergeCell ref="D2297:H2297"/>
    <mergeCell ref="D2298:H2298"/>
    <mergeCell ref="D2299:H2299"/>
    <mergeCell ref="D2300:H2300"/>
    <mergeCell ref="D2289:H2289"/>
    <mergeCell ref="D2290:H2290"/>
    <mergeCell ref="D2291:H2291"/>
    <mergeCell ref="D2292:H2292"/>
    <mergeCell ref="D2293:H2293"/>
    <mergeCell ref="D2294:H2294"/>
    <mergeCell ref="E2283:H2283"/>
    <mergeCell ref="E2284:H2284"/>
    <mergeCell ref="E2285:H2285"/>
    <mergeCell ref="E2286:H2286"/>
    <mergeCell ref="E2287:H2287"/>
    <mergeCell ref="E2288:H2288"/>
    <mergeCell ref="D2313:H2313"/>
    <mergeCell ref="D2314:H2314"/>
    <mergeCell ref="D2315:H2315"/>
    <mergeCell ref="D2316:D2660"/>
    <mergeCell ref="E2316:E2484"/>
    <mergeCell ref="F2316:F2339"/>
    <mergeCell ref="G2316:G2338"/>
    <mergeCell ref="G2339:H2339"/>
    <mergeCell ref="F2340:H2340"/>
    <mergeCell ref="F2341:H2341"/>
    <mergeCell ref="D2307:H2307"/>
    <mergeCell ref="D2308:H2308"/>
    <mergeCell ref="D2309:H2309"/>
    <mergeCell ref="D2310:H2310"/>
    <mergeCell ref="D2311:H2311"/>
    <mergeCell ref="D2312:H2312"/>
    <mergeCell ref="D2301:H2301"/>
    <mergeCell ref="D2302:H2302"/>
    <mergeCell ref="D2303:H2303"/>
    <mergeCell ref="D2304:H2304"/>
    <mergeCell ref="D2305:H2305"/>
    <mergeCell ref="D2306:H2306"/>
    <mergeCell ref="F2354:H2354"/>
    <mergeCell ref="F2355:H2355"/>
    <mergeCell ref="F2356:H2356"/>
    <mergeCell ref="F2357:H2357"/>
    <mergeCell ref="F2358:H2358"/>
    <mergeCell ref="F2359:H2359"/>
    <mergeCell ref="F2348:H2348"/>
    <mergeCell ref="F2349:H2349"/>
    <mergeCell ref="F2350:H2350"/>
    <mergeCell ref="F2351:H2351"/>
    <mergeCell ref="F2352:H2352"/>
    <mergeCell ref="F2353:H2353"/>
    <mergeCell ref="F2342:H2342"/>
    <mergeCell ref="F2343:H2343"/>
    <mergeCell ref="F2344:H2344"/>
    <mergeCell ref="F2345:H2345"/>
    <mergeCell ref="F2346:H2346"/>
    <mergeCell ref="F2347:H2347"/>
    <mergeCell ref="F2411:H2411"/>
    <mergeCell ref="F2412:H2412"/>
    <mergeCell ref="F2413:H2413"/>
    <mergeCell ref="F2414:H2414"/>
    <mergeCell ref="F2415:H2415"/>
    <mergeCell ref="F2416:H2416"/>
    <mergeCell ref="F2366:H2366"/>
    <mergeCell ref="F2367:F2410"/>
    <mergeCell ref="G2367:G2369"/>
    <mergeCell ref="G2370:H2370"/>
    <mergeCell ref="G2371:G2382"/>
    <mergeCell ref="G2383:H2383"/>
    <mergeCell ref="G2384:G2409"/>
    <mergeCell ref="G2410:H2410"/>
    <mergeCell ref="F2360:H2360"/>
    <mergeCell ref="F2361:H2361"/>
    <mergeCell ref="F2362:H2362"/>
    <mergeCell ref="F2363:H2363"/>
    <mergeCell ref="F2364:H2364"/>
    <mergeCell ref="F2365:H2365"/>
    <mergeCell ref="F2429:H2429"/>
    <mergeCell ref="F2430:H2430"/>
    <mergeCell ref="F2431:H2431"/>
    <mergeCell ref="F2432:H2432"/>
    <mergeCell ref="F2433:H2433"/>
    <mergeCell ref="F2434:H2434"/>
    <mergeCell ref="F2423:H2423"/>
    <mergeCell ref="F2424:H2424"/>
    <mergeCell ref="F2425:H2425"/>
    <mergeCell ref="F2426:H2426"/>
    <mergeCell ref="F2427:H2427"/>
    <mergeCell ref="F2428:H2428"/>
    <mergeCell ref="F2417:H2417"/>
    <mergeCell ref="F2418:H2418"/>
    <mergeCell ref="F2419:H2419"/>
    <mergeCell ref="F2420:H2420"/>
    <mergeCell ref="F2421:H2421"/>
    <mergeCell ref="F2422:H2422"/>
    <mergeCell ref="F2464:H2464"/>
    <mergeCell ref="F2465:H2465"/>
    <mergeCell ref="F2466:H2466"/>
    <mergeCell ref="F2467:H2467"/>
    <mergeCell ref="F2468:H2468"/>
    <mergeCell ref="F2469:H2469"/>
    <mergeCell ref="F2458:H2458"/>
    <mergeCell ref="F2459:H2459"/>
    <mergeCell ref="F2460:H2460"/>
    <mergeCell ref="F2461:H2461"/>
    <mergeCell ref="F2462:H2462"/>
    <mergeCell ref="F2463:H2463"/>
    <mergeCell ref="F2435:H2435"/>
    <mergeCell ref="F2436:H2436"/>
    <mergeCell ref="F2437:H2437"/>
    <mergeCell ref="F2438:F2457"/>
    <mergeCell ref="G2438:G2442"/>
    <mergeCell ref="G2443:H2443"/>
    <mergeCell ref="G2444:G2456"/>
    <mergeCell ref="G2457:H2457"/>
    <mergeCell ref="F2482:H2482"/>
    <mergeCell ref="F2483:H2483"/>
    <mergeCell ref="F2484:H2484"/>
    <mergeCell ref="E2485:H2485"/>
    <mergeCell ref="E2486:H2486"/>
    <mergeCell ref="E2487:H2487"/>
    <mergeCell ref="F2476:H2476"/>
    <mergeCell ref="F2477:H2477"/>
    <mergeCell ref="F2478:H2478"/>
    <mergeCell ref="F2479:H2479"/>
    <mergeCell ref="F2480:H2480"/>
    <mergeCell ref="F2481:H2481"/>
    <mergeCell ref="F2470:H2470"/>
    <mergeCell ref="F2471:H2471"/>
    <mergeCell ref="F2472:H2472"/>
    <mergeCell ref="F2473:H2473"/>
    <mergeCell ref="F2474:H2474"/>
    <mergeCell ref="F2475:H2475"/>
    <mergeCell ref="E2500:H2500"/>
    <mergeCell ref="E2501:H2501"/>
    <mergeCell ref="E2502:H2502"/>
    <mergeCell ref="E2503:H2503"/>
    <mergeCell ref="E2504:H2504"/>
    <mergeCell ref="E2505:H2505"/>
    <mergeCell ref="E2494:H2494"/>
    <mergeCell ref="E2495:H2495"/>
    <mergeCell ref="E2496:H2496"/>
    <mergeCell ref="E2497:H2497"/>
    <mergeCell ref="E2498:H2498"/>
    <mergeCell ref="E2499:H2499"/>
    <mergeCell ref="E2488:H2488"/>
    <mergeCell ref="E2489:H2489"/>
    <mergeCell ref="E2490:H2490"/>
    <mergeCell ref="E2491:H2491"/>
    <mergeCell ref="E2492:H2492"/>
    <mergeCell ref="E2493:H2493"/>
    <mergeCell ref="F2539:H2539"/>
    <mergeCell ref="F2540:H2540"/>
    <mergeCell ref="F2541:H2541"/>
    <mergeCell ref="F2542:H2542"/>
    <mergeCell ref="F2543:H2543"/>
    <mergeCell ref="F2544:H2544"/>
    <mergeCell ref="E2512:E2633"/>
    <mergeCell ref="F2512:F2534"/>
    <mergeCell ref="G2512:G2524"/>
    <mergeCell ref="G2525:H2525"/>
    <mergeCell ref="G2526:G2533"/>
    <mergeCell ref="G2534:H2534"/>
    <mergeCell ref="F2535:H2535"/>
    <mergeCell ref="F2536:H2536"/>
    <mergeCell ref="F2537:H2537"/>
    <mergeCell ref="F2538:H2538"/>
    <mergeCell ref="E2506:H2506"/>
    <mergeCell ref="E2507:H2507"/>
    <mergeCell ref="E2508:H2508"/>
    <mergeCell ref="E2509:H2509"/>
    <mergeCell ref="E2510:H2510"/>
    <mergeCell ref="E2511:H2511"/>
    <mergeCell ref="F2557:H2557"/>
    <mergeCell ref="F2558:H2558"/>
    <mergeCell ref="F2559:H2559"/>
    <mergeCell ref="F2560:H2560"/>
    <mergeCell ref="F2561:H2561"/>
    <mergeCell ref="F2562:F2570"/>
    <mergeCell ref="G2562:G2569"/>
    <mergeCell ref="G2570:H2570"/>
    <mergeCell ref="F2551:H2551"/>
    <mergeCell ref="F2552:H2552"/>
    <mergeCell ref="F2553:H2553"/>
    <mergeCell ref="F2554:H2554"/>
    <mergeCell ref="F2555:H2555"/>
    <mergeCell ref="F2556:H2556"/>
    <mergeCell ref="F2545:H2545"/>
    <mergeCell ref="F2546:H2546"/>
    <mergeCell ref="F2547:H2547"/>
    <mergeCell ref="F2548:H2548"/>
    <mergeCell ref="F2549:H2549"/>
    <mergeCell ref="F2550:H2550"/>
    <mergeCell ref="F2583:H2583"/>
    <mergeCell ref="F2584:H2584"/>
    <mergeCell ref="F2585:H2585"/>
    <mergeCell ref="F2586:H2586"/>
    <mergeCell ref="F2587:H2587"/>
    <mergeCell ref="F2588:H2588"/>
    <mergeCell ref="F2577:H2577"/>
    <mergeCell ref="F2578:H2578"/>
    <mergeCell ref="F2579:H2579"/>
    <mergeCell ref="F2580:H2580"/>
    <mergeCell ref="F2581:H2581"/>
    <mergeCell ref="F2582:H2582"/>
    <mergeCell ref="F2571:H2571"/>
    <mergeCell ref="F2572:H2572"/>
    <mergeCell ref="F2573:H2573"/>
    <mergeCell ref="F2574:H2574"/>
    <mergeCell ref="F2575:H2575"/>
    <mergeCell ref="F2576:H2576"/>
    <mergeCell ref="F2607:H2607"/>
    <mergeCell ref="F2608:H2608"/>
    <mergeCell ref="F2609:H2609"/>
    <mergeCell ref="F2610:H2610"/>
    <mergeCell ref="F2611:H2611"/>
    <mergeCell ref="F2612:H2612"/>
    <mergeCell ref="F2595:H2595"/>
    <mergeCell ref="F2596:H2596"/>
    <mergeCell ref="F2597:H2597"/>
    <mergeCell ref="F2598:F2606"/>
    <mergeCell ref="G2598:G2605"/>
    <mergeCell ref="G2606:H2606"/>
    <mergeCell ref="F2589:H2589"/>
    <mergeCell ref="F2590:H2590"/>
    <mergeCell ref="F2591:H2591"/>
    <mergeCell ref="F2592:H2592"/>
    <mergeCell ref="F2593:H2593"/>
    <mergeCell ref="F2594:H2594"/>
    <mergeCell ref="F2625:H2625"/>
    <mergeCell ref="F2626:H2626"/>
    <mergeCell ref="F2627:H2627"/>
    <mergeCell ref="F2628:H2628"/>
    <mergeCell ref="F2629:H2629"/>
    <mergeCell ref="F2630:H2630"/>
    <mergeCell ref="F2619:H2619"/>
    <mergeCell ref="F2620:H2620"/>
    <mergeCell ref="F2621:H2621"/>
    <mergeCell ref="F2622:H2622"/>
    <mergeCell ref="F2623:H2623"/>
    <mergeCell ref="F2624:H2624"/>
    <mergeCell ref="F2613:H2613"/>
    <mergeCell ref="F2614:H2614"/>
    <mergeCell ref="F2615:H2615"/>
    <mergeCell ref="F2616:H2616"/>
    <mergeCell ref="F2617:H2617"/>
    <mergeCell ref="F2618:H2618"/>
    <mergeCell ref="E2643:H2643"/>
    <mergeCell ref="E2644:H2644"/>
    <mergeCell ref="E2645:H2645"/>
    <mergeCell ref="E2646:H2646"/>
    <mergeCell ref="E2647:H2647"/>
    <mergeCell ref="E2648:H2648"/>
    <mergeCell ref="E2637:H2637"/>
    <mergeCell ref="E2638:H2638"/>
    <mergeCell ref="E2639:H2639"/>
    <mergeCell ref="E2640:H2640"/>
    <mergeCell ref="E2641:H2641"/>
    <mergeCell ref="E2642:H2642"/>
    <mergeCell ref="F2631:H2631"/>
    <mergeCell ref="F2632:H2632"/>
    <mergeCell ref="F2633:H2633"/>
    <mergeCell ref="E2634:H2634"/>
    <mergeCell ref="E2635:H2635"/>
    <mergeCell ref="E2636:H2636"/>
    <mergeCell ref="D2661:H2661"/>
    <mergeCell ref="D2662:H2662"/>
    <mergeCell ref="D2663:H2663"/>
    <mergeCell ref="D2664:H2664"/>
    <mergeCell ref="D2665:H2665"/>
    <mergeCell ref="D2666:H2666"/>
    <mergeCell ref="E2655:H2655"/>
    <mergeCell ref="E2656:H2656"/>
    <mergeCell ref="E2657:H2657"/>
    <mergeCell ref="E2658:H2658"/>
    <mergeCell ref="E2659:H2659"/>
    <mergeCell ref="E2660:H2660"/>
    <mergeCell ref="E2649:H2649"/>
    <mergeCell ref="E2650:H2650"/>
    <mergeCell ref="E2651:H2651"/>
    <mergeCell ref="E2652:H2652"/>
    <mergeCell ref="E2653:H2653"/>
    <mergeCell ref="E2654:H2654"/>
    <mergeCell ref="D2679:H2679"/>
    <mergeCell ref="D2680:H2680"/>
    <mergeCell ref="D2681:H2681"/>
    <mergeCell ref="D2682:H2682"/>
    <mergeCell ref="D2683:H2683"/>
    <mergeCell ref="D2684:H2684"/>
    <mergeCell ref="D2673:H2673"/>
    <mergeCell ref="D2674:H2674"/>
    <mergeCell ref="D2675:H2675"/>
    <mergeCell ref="D2676:H2676"/>
    <mergeCell ref="D2677:H2677"/>
    <mergeCell ref="D2678:H2678"/>
    <mergeCell ref="D2667:H2667"/>
    <mergeCell ref="D2668:H2668"/>
    <mergeCell ref="D2669:H2669"/>
    <mergeCell ref="D2670:H2670"/>
    <mergeCell ref="D2671:H2671"/>
    <mergeCell ref="D2672:H2672"/>
    <mergeCell ref="F2706:H2706"/>
    <mergeCell ref="F2707:H2707"/>
    <mergeCell ref="F2708:H2708"/>
    <mergeCell ref="F2709:H2709"/>
    <mergeCell ref="F2710:H2710"/>
    <mergeCell ref="F2711:H2711"/>
    <mergeCell ref="F2700:H2700"/>
    <mergeCell ref="F2701:H2701"/>
    <mergeCell ref="F2702:H2702"/>
    <mergeCell ref="F2703:H2703"/>
    <mergeCell ref="F2704:H2704"/>
    <mergeCell ref="F2705:H2705"/>
    <mergeCell ref="D2685:H2685"/>
    <mergeCell ref="D2686:H2686"/>
    <mergeCell ref="D2687:H2687"/>
    <mergeCell ref="D2688:D2783"/>
    <mergeCell ref="E2688:E2756"/>
    <mergeCell ref="F2688:F2697"/>
    <mergeCell ref="G2688:G2696"/>
    <mergeCell ref="G2697:H2697"/>
    <mergeCell ref="F2698:H2698"/>
    <mergeCell ref="F2699:H2699"/>
    <mergeCell ref="F2724:H2724"/>
    <mergeCell ref="F2725:F2729"/>
    <mergeCell ref="G2725:G2728"/>
    <mergeCell ref="G2729:H2729"/>
    <mergeCell ref="F2730:H2730"/>
    <mergeCell ref="F2731:H2731"/>
    <mergeCell ref="F2718:H2718"/>
    <mergeCell ref="F2719:H2719"/>
    <mergeCell ref="F2720:H2720"/>
    <mergeCell ref="F2721:H2721"/>
    <mergeCell ref="F2722:H2722"/>
    <mergeCell ref="F2723:H2723"/>
    <mergeCell ref="F2712:H2712"/>
    <mergeCell ref="F2713:H2713"/>
    <mergeCell ref="F2714:H2714"/>
    <mergeCell ref="F2715:H2715"/>
    <mergeCell ref="F2716:H2716"/>
    <mergeCell ref="F2717:H2717"/>
    <mergeCell ref="F2744:H2744"/>
    <mergeCell ref="F2745:H2745"/>
    <mergeCell ref="F2746:H2746"/>
    <mergeCell ref="F2747:H2747"/>
    <mergeCell ref="F2748:H2748"/>
    <mergeCell ref="F2749:H2749"/>
    <mergeCell ref="F2738:H2738"/>
    <mergeCell ref="F2739:H2739"/>
    <mergeCell ref="F2740:H2740"/>
    <mergeCell ref="F2741:H2741"/>
    <mergeCell ref="F2742:H2742"/>
    <mergeCell ref="F2743:H2743"/>
    <mergeCell ref="F2732:H2732"/>
    <mergeCell ref="F2733:H2733"/>
    <mergeCell ref="F2734:H2734"/>
    <mergeCell ref="F2735:H2735"/>
    <mergeCell ref="F2736:H2736"/>
    <mergeCell ref="F2737:H2737"/>
    <mergeCell ref="E2762:H2762"/>
    <mergeCell ref="E2763:H2763"/>
    <mergeCell ref="E2764:H2764"/>
    <mergeCell ref="E2765:H2765"/>
    <mergeCell ref="E2766:H2766"/>
    <mergeCell ref="E2767:H2767"/>
    <mergeCell ref="F2756:H2756"/>
    <mergeCell ref="E2757:H2757"/>
    <mergeCell ref="E2758:H2758"/>
    <mergeCell ref="E2759:H2759"/>
    <mergeCell ref="E2760:H2760"/>
    <mergeCell ref="E2761:H2761"/>
    <mergeCell ref="F2750:H2750"/>
    <mergeCell ref="F2751:H2751"/>
    <mergeCell ref="F2752:H2752"/>
    <mergeCell ref="F2753:H2753"/>
    <mergeCell ref="F2754:H2754"/>
    <mergeCell ref="F2755:H2755"/>
    <mergeCell ref="E2780:H2780"/>
    <mergeCell ref="E2781:H2781"/>
    <mergeCell ref="E2782:H2782"/>
    <mergeCell ref="E2783:H2783"/>
    <mergeCell ref="D2784:H2784"/>
    <mergeCell ref="D2785:H2785"/>
    <mergeCell ref="E2774:H2774"/>
    <mergeCell ref="E2775:H2775"/>
    <mergeCell ref="E2776:H2776"/>
    <mergeCell ref="E2777:H2777"/>
    <mergeCell ref="E2778:H2778"/>
    <mergeCell ref="E2779:H2779"/>
    <mergeCell ref="E2768:H2768"/>
    <mergeCell ref="E2769:H2769"/>
    <mergeCell ref="E2770:H2770"/>
    <mergeCell ref="E2771:H2771"/>
    <mergeCell ref="E2772:H2772"/>
    <mergeCell ref="E2773:H2773"/>
    <mergeCell ref="D2798:H2798"/>
    <mergeCell ref="D2799:H2799"/>
    <mergeCell ref="D2800:H2800"/>
    <mergeCell ref="D2801:H2801"/>
    <mergeCell ref="D2802:H2802"/>
    <mergeCell ref="D2803:H2803"/>
    <mergeCell ref="D2792:H2792"/>
    <mergeCell ref="D2793:H2793"/>
    <mergeCell ref="D2794:H2794"/>
    <mergeCell ref="D2795:H2795"/>
    <mergeCell ref="D2796:H2796"/>
    <mergeCell ref="D2797:H2797"/>
    <mergeCell ref="D2786:H2786"/>
    <mergeCell ref="D2787:H2787"/>
    <mergeCell ref="D2788:H2788"/>
    <mergeCell ref="D2789:H2789"/>
    <mergeCell ref="D2790:H2790"/>
    <mergeCell ref="D2791:H2791"/>
    <mergeCell ref="F2825:H2825"/>
    <mergeCell ref="F2826:H2826"/>
    <mergeCell ref="F2827:H2827"/>
    <mergeCell ref="F2828:H2828"/>
    <mergeCell ref="F2829:H2829"/>
    <mergeCell ref="F2830:H2830"/>
    <mergeCell ref="D2810:H2810"/>
    <mergeCell ref="D2811:D3017"/>
    <mergeCell ref="E2811:E2847"/>
    <mergeCell ref="F2811:F2820"/>
    <mergeCell ref="G2811:G2819"/>
    <mergeCell ref="G2820:H2820"/>
    <mergeCell ref="F2821:H2821"/>
    <mergeCell ref="F2822:H2822"/>
    <mergeCell ref="F2823:H2823"/>
    <mergeCell ref="F2824:H2824"/>
    <mergeCell ref="D2804:H2804"/>
    <mergeCell ref="D2805:H2805"/>
    <mergeCell ref="D2806:H2806"/>
    <mergeCell ref="D2807:H2807"/>
    <mergeCell ref="D2808:H2808"/>
    <mergeCell ref="D2809:H2809"/>
    <mergeCell ref="F2843:H2843"/>
    <mergeCell ref="F2844:H2844"/>
    <mergeCell ref="F2845:H2845"/>
    <mergeCell ref="F2846:H2846"/>
    <mergeCell ref="F2847:H2847"/>
    <mergeCell ref="E2848:H2848"/>
    <mergeCell ref="F2837:H2837"/>
    <mergeCell ref="F2838:H2838"/>
    <mergeCell ref="F2839:H2839"/>
    <mergeCell ref="F2840:H2840"/>
    <mergeCell ref="F2841:H2841"/>
    <mergeCell ref="F2842:H2842"/>
    <mergeCell ref="F2831:H2831"/>
    <mergeCell ref="F2832:H2832"/>
    <mergeCell ref="F2833:H2833"/>
    <mergeCell ref="F2834:H2834"/>
    <mergeCell ref="F2835:H2835"/>
    <mergeCell ref="F2836:H2836"/>
    <mergeCell ref="E2861:H2861"/>
    <mergeCell ref="E2862:H2862"/>
    <mergeCell ref="E2863:H2863"/>
    <mergeCell ref="E2864:H2864"/>
    <mergeCell ref="E2865:H2865"/>
    <mergeCell ref="E2866:H2866"/>
    <mergeCell ref="E2855:H2855"/>
    <mergeCell ref="E2856:H2856"/>
    <mergeCell ref="E2857:H2857"/>
    <mergeCell ref="E2858:H2858"/>
    <mergeCell ref="E2859:H2859"/>
    <mergeCell ref="E2860:H2860"/>
    <mergeCell ref="E2849:H2849"/>
    <mergeCell ref="E2850:H2850"/>
    <mergeCell ref="E2851:H2851"/>
    <mergeCell ref="E2852:H2852"/>
    <mergeCell ref="E2853:H2853"/>
    <mergeCell ref="E2854:H2854"/>
    <mergeCell ref="F2889:H2889"/>
    <mergeCell ref="F2890:H2890"/>
    <mergeCell ref="F2891:H2891"/>
    <mergeCell ref="F2892:H2892"/>
    <mergeCell ref="F2893:H2893"/>
    <mergeCell ref="F2894:H2894"/>
    <mergeCell ref="E2873:H2873"/>
    <mergeCell ref="E2874:H2874"/>
    <mergeCell ref="E2875:E2990"/>
    <mergeCell ref="F2875:F2884"/>
    <mergeCell ref="G2875:G2883"/>
    <mergeCell ref="G2884:H2884"/>
    <mergeCell ref="F2885:H2885"/>
    <mergeCell ref="F2886:H2886"/>
    <mergeCell ref="F2887:H2887"/>
    <mergeCell ref="F2888:H2888"/>
    <mergeCell ref="E2867:H2867"/>
    <mergeCell ref="E2868:H2868"/>
    <mergeCell ref="E2869:H2869"/>
    <mergeCell ref="E2870:H2870"/>
    <mergeCell ref="E2871:H2871"/>
    <mergeCell ref="E2872:H2872"/>
    <mergeCell ref="F2907:H2907"/>
    <mergeCell ref="F2908:H2908"/>
    <mergeCell ref="F2909:H2909"/>
    <mergeCell ref="F2910:H2910"/>
    <mergeCell ref="F2911:H2911"/>
    <mergeCell ref="F2912:F2926"/>
    <mergeCell ref="G2912:G2920"/>
    <mergeCell ref="G2921:H2921"/>
    <mergeCell ref="G2922:G2925"/>
    <mergeCell ref="G2926:H2926"/>
    <mergeCell ref="F2901:H2901"/>
    <mergeCell ref="F2902:H2902"/>
    <mergeCell ref="F2903:H2903"/>
    <mergeCell ref="F2904:H2904"/>
    <mergeCell ref="F2905:H2905"/>
    <mergeCell ref="F2906:H2906"/>
    <mergeCell ref="F2895:H2895"/>
    <mergeCell ref="F2896:H2896"/>
    <mergeCell ref="F2897:H2897"/>
    <mergeCell ref="F2898:H2898"/>
    <mergeCell ref="F2899:H2899"/>
    <mergeCell ref="F2900:H2900"/>
    <mergeCell ref="F2939:H2939"/>
    <mergeCell ref="F2940:H2940"/>
    <mergeCell ref="F2941:H2941"/>
    <mergeCell ref="F2942:H2942"/>
    <mergeCell ref="F2943:H2943"/>
    <mergeCell ref="F2944:H2944"/>
    <mergeCell ref="F2933:H2933"/>
    <mergeCell ref="F2934:H2934"/>
    <mergeCell ref="F2935:H2935"/>
    <mergeCell ref="F2936:H2936"/>
    <mergeCell ref="F2937:H2937"/>
    <mergeCell ref="F2938:H2938"/>
    <mergeCell ref="F2927:H2927"/>
    <mergeCell ref="F2928:H2928"/>
    <mergeCell ref="F2929:H2929"/>
    <mergeCell ref="F2930:H2930"/>
    <mergeCell ref="F2931:H2931"/>
    <mergeCell ref="F2932:H2932"/>
    <mergeCell ref="F2964:H2964"/>
    <mergeCell ref="F2965:H2965"/>
    <mergeCell ref="F2966:H2966"/>
    <mergeCell ref="F2967:H2967"/>
    <mergeCell ref="F2968:H2968"/>
    <mergeCell ref="F2969:H2969"/>
    <mergeCell ref="F2951:H2951"/>
    <mergeCell ref="F2952:H2952"/>
    <mergeCell ref="F2953:H2953"/>
    <mergeCell ref="F2954:F2963"/>
    <mergeCell ref="G2954:G2962"/>
    <mergeCell ref="G2963:H2963"/>
    <mergeCell ref="F2945:H2945"/>
    <mergeCell ref="F2946:H2946"/>
    <mergeCell ref="F2947:H2947"/>
    <mergeCell ref="F2948:H2948"/>
    <mergeCell ref="F2949:H2949"/>
    <mergeCell ref="F2950:H2950"/>
    <mergeCell ref="F2982:H2982"/>
    <mergeCell ref="F2983:H2983"/>
    <mergeCell ref="F2984:H2984"/>
    <mergeCell ref="F2985:H2985"/>
    <mergeCell ref="F2986:H2986"/>
    <mergeCell ref="F2987:H2987"/>
    <mergeCell ref="F2976:H2976"/>
    <mergeCell ref="F2977:H2977"/>
    <mergeCell ref="F2978:H2978"/>
    <mergeCell ref="F2979:H2979"/>
    <mergeCell ref="F2980:H2980"/>
    <mergeCell ref="F2981:H2981"/>
    <mergeCell ref="F2970:H2970"/>
    <mergeCell ref="F2971:H2971"/>
    <mergeCell ref="F2972:H2972"/>
    <mergeCell ref="F2973:H2973"/>
    <mergeCell ref="F2974:H2974"/>
    <mergeCell ref="F2975:H2975"/>
    <mergeCell ref="E3000:H3000"/>
    <mergeCell ref="E3001:H3001"/>
    <mergeCell ref="E3002:H3002"/>
    <mergeCell ref="E3003:H3003"/>
    <mergeCell ref="E3004:H3004"/>
    <mergeCell ref="E3005:H3005"/>
    <mergeCell ref="E2994:H2994"/>
    <mergeCell ref="E2995:H2995"/>
    <mergeCell ref="E2996:H2996"/>
    <mergeCell ref="E2997:H2997"/>
    <mergeCell ref="E2998:H2998"/>
    <mergeCell ref="E2999:H2999"/>
    <mergeCell ref="F2988:H2988"/>
    <mergeCell ref="F2989:H2989"/>
    <mergeCell ref="F2990:H2990"/>
    <mergeCell ref="E2991:H2991"/>
    <mergeCell ref="E2992:H2992"/>
    <mergeCell ref="E2993:H2993"/>
    <mergeCell ref="D3018:H3018"/>
    <mergeCell ref="D3019:H3019"/>
    <mergeCell ref="D3020:H3020"/>
    <mergeCell ref="D3021:H3021"/>
    <mergeCell ref="D3022:H3022"/>
    <mergeCell ref="D3023:H3023"/>
    <mergeCell ref="E3012:H3012"/>
    <mergeCell ref="E3013:H3013"/>
    <mergeCell ref="E3014:H3014"/>
    <mergeCell ref="E3015:H3015"/>
    <mergeCell ref="E3016:H3016"/>
    <mergeCell ref="E3017:H3017"/>
    <mergeCell ref="E3006:H3006"/>
    <mergeCell ref="E3007:H3007"/>
    <mergeCell ref="E3008:H3008"/>
    <mergeCell ref="E3009:H3009"/>
    <mergeCell ref="E3010:H3010"/>
    <mergeCell ref="E3011:H3011"/>
    <mergeCell ref="D3036:H3036"/>
    <mergeCell ref="D3037:H3037"/>
    <mergeCell ref="D3038:H3038"/>
    <mergeCell ref="D3039:H3039"/>
    <mergeCell ref="D3040:H3040"/>
    <mergeCell ref="D3041:H3041"/>
    <mergeCell ref="D3030:H3030"/>
    <mergeCell ref="D3031:H3031"/>
    <mergeCell ref="D3032:H3032"/>
    <mergeCell ref="D3033:H3033"/>
    <mergeCell ref="D3034:H3034"/>
    <mergeCell ref="D3035:H3035"/>
    <mergeCell ref="D3024:H3024"/>
    <mergeCell ref="D3025:H3025"/>
    <mergeCell ref="D3026:H3026"/>
    <mergeCell ref="D3027:H3027"/>
    <mergeCell ref="D3028:H3028"/>
    <mergeCell ref="D3029:H3029"/>
    <mergeCell ref="F3063:H3063"/>
    <mergeCell ref="F3064:H3064"/>
    <mergeCell ref="F3065:H3065"/>
    <mergeCell ref="F3066:H3066"/>
    <mergeCell ref="F3067:H3067"/>
    <mergeCell ref="F3068:H3068"/>
    <mergeCell ref="F3057:H3057"/>
    <mergeCell ref="F3058:H3058"/>
    <mergeCell ref="F3059:H3059"/>
    <mergeCell ref="F3060:H3060"/>
    <mergeCell ref="F3061:H3061"/>
    <mergeCell ref="F3062:H3062"/>
    <mergeCell ref="D3042:H3042"/>
    <mergeCell ref="D3043:H3043"/>
    <mergeCell ref="D3044:H3044"/>
    <mergeCell ref="D3045:D3145"/>
    <mergeCell ref="E3045:E3118"/>
    <mergeCell ref="F3045:F3056"/>
    <mergeCell ref="G3045:G3047"/>
    <mergeCell ref="G3048:H3048"/>
    <mergeCell ref="G3049:G3055"/>
    <mergeCell ref="G3056:H3056"/>
    <mergeCell ref="F3081:H3081"/>
    <mergeCell ref="F3082:H3082"/>
    <mergeCell ref="F3083:H3083"/>
    <mergeCell ref="F3084:F3091"/>
    <mergeCell ref="G3084:G3090"/>
    <mergeCell ref="G3091:H3091"/>
    <mergeCell ref="F3075:H3075"/>
    <mergeCell ref="F3076:H3076"/>
    <mergeCell ref="F3077:H3077"/>
    <mergeCell ref="F3078:H3078"/>
    <mergeCell ref="F3079:H3079"/>
    <mergeCell ref="F3080:H3080"/>
    <mergeCell ref="F3069:H3069"/>
    <mergeCell ref="F3070:H3070"/>
    <mergeCell ref="F3071:H3071"/>
    <mergeCell ref="F3072:H3072"/>
    <mergeCell ref="F3073:H3073"/>
    <mergeCell ref="F3074:H3074"/>
    <mergeCell ref="F3104:H3104"/>
    <mergeCell ref="F3105:H3105"/>
    <mergeCell ref="F3106:H3106"/>
    <mergeCell ref="F3107:H3107"/>
    <mergeCell ref="F3108:H3108"/>
    <mergeCell ref="F3109:H3109"/>
    <mergeCell ref="F3098:H3098"/>
    <mergeCell ref="F3099:H3099"/>
    <mergeCell ref="F3100:H3100"/>
    <mergeCell ref="F3101:H3101"/>
    <mergeCell ref="F3102:H3102"/>
    <mergeCell ref="F3103:H3103"/>
    <mergeCell ref="F3092:H3092"/>
    <mergeCell ref="F3093:H3093"/>
    <mergeCell ref="F3094:H3094"/>
    <mergeCell ref="F3095:H3095"/>
    <mergeCell ref="F3096:H3096"/>
    <mergeCell ref="F3097:H3097"/>
    <mergeCell ref="E3122:H3122"/>
    <mergeCell ref="E3123:H3123"/>
    <mergeCell ref="E3124:H3124"/>
    <mergeCell ref="E3125:H3125"/>
    <mergeCell ref="E3126:H3126"/>
    <mergeCell ref="E3127:H3127"/>
    <mergeCell ref="F3116:H3116"/>
    <mergeCell ref="F3117:H3117"/>
    <mergeCell ref="F3118:H3118"/>
    <mergeCell ref="E3119:H3119"/>
    <mergeCell ref="E3120:H3120"/>
    <mergeCell ref="E3121:H3121"/>
    <mergeCell ref="F3110:H3110"/>
    <mergeCell ref="F3111:H3111"/>
    <mergeCell ref="F3112:H3112"/>
    <mergeCell ref="F3113:H3113"/>
    <mergeCell ref="F3114:H3114"/>
    <mergeCell ref="F3115:H3115"/>
    <mergeCell ref="E3140:H3140"/>
    <mergeCell ref="E3141:H3141"/>
    <mergeCell ref="E3142:H3142"/>
    <mergeCell ref="E3143:H3143"/>
    <mergeCell ref="E3144:H3144"/>
    <mergeCell ref="E3145:H3145"/>
    <mergeCell ref="E3134:H3134"/>
    <mergeCell ref="E3135:H3135"/>
    <mergeCell ref="E3136:H3136"/>
    <mergeCell ref="E3137:H3137"/>
    <mergeCell ref="E3138:H3138"/>
    <mergeCell ref="E3139:H3139"/>
    <mergeCell ref="E3128:H3128"/>
    <mergeCell ref="E3129:H3129"/>
    <mergeCell ref="E3130:H3130"/>
    <mergeCell ref="E3131:H3131"/>
    <mergeCell ref="E3132:H3132"/>
    <mergeCell ref="E3133:H3133"/>
    <mergeCell ref="D3158:H3158"/>
    <mergeCell ref="D3159:H3159"/>
    <mergeCell ref="D3160:H3160"/>
    <mergeCell ref="D3161:H3161"/>
    <mergeCell ref="D3162:H3162"/>
    <mergeCell ref="D3163:H3163"/>
    <mergeCell ref="D3152:H3152"/>
    <mergeCell ref="D3153:H3153"/>
    <mergeCell ref="D3154:H3154"/>
    <mergeCell ref="D3155:H3155"/>
    <mergeCell ref="D3156:H3156"/>
    <mergeCell ref="D3157:H3157"/>
    <mergeCell ref="D3146:H3146"/>
    <mergeCell ref="D3147:H3147"/>
    <mergeCell ref="D3148:H3148"/>
    <mergeCell ref="D3149:H3149"/>
    <mergeCell ref="D3150:H3150"/>
    <mergeCell ref="D3151:H3151"/>
    <mergeCell ref="G3209:G3227"/>
    <mergeCell ref="G3228:H3228"/>
    <mergeCell ref="F3229:H3229"/>
    <mergeCell ref="F3230:H3230"/>
    <mergeCell ref="F3231:H3231"/>
    <mergeCell ref="F3232:H3232"/>
    <mergeCell ref="D3170:H3170"/>
    <mergeCell ref="D3171:H3171"/>
    <mergeCell ref="D3172:H3172"/>
    <mergeCell ref="D3173:D3336"/>
    <mergeCell ref="E3173:E3309"/>
    <mergeCell ref="F3173:F3228"/>
    <mergeCell ref="G3173:G3187"/>
    <mergeCell ref="G3188:H3188"/>
    <mergeCell ref="G3189:G3207"/>
    <mergeCell ref="G3208:H3208"/>
    <mergeCell ref="D3164:H3164"/>
    <mergeCell ref="D3165:H3165"/>
    <mergeCell ref="D3166:H3166"/>
    <mergeCell ref="D3167:H3167"/>
    <mergeCell ref="D3168:H3168"/>
    <mergeCell ref="D3169:H3169"/>
    <mergeCell ref="F3245:H3245"/>
    <mergeCell ref="F3246:H3246"/>
    <mergeCell ref="F3247:H3247"/>
    <mergeCell ref="F3248:H3248"/>
    <mergeCell ref="F3249:H3249"/>
    <mergeCell ref="F3250:H3250"/>
    <mergeCell ref="F3239:H3239"/>
    <mergeCell ref="F3240:H3240"/>
    <mergeCell ref="F3241:H3241"/>
    <mergeCell ref="F3242:H3242"/>
    <mergeCell ref="F3243:H3243"/>
    <mergeCell ref="F3244:H3244"/>
    <mergeCell ref="F3233:H3233"/>
    <mergeCell ref="F3234:H3234"/>
    <mergeCell ref="F3235:H3235"/>
    <mergeCell ref="F3236:H3236"/>
    <mergeCell ref="F3237:H3237"/>
    <mergeCell ref="F3238:H3238"/>
    <mergeCell ref="F3287:H3287"/>
    <mergeCell ref="F3288:H3288"/>
    <mergeCell ref="F3289:H3289"/>
    <mergeCell ref="F3290:H3290"/>
    <mergeCell ref="F3291:H3291"/>
    <mergeCell ref="F3292:H3292"/>
    <mergeCell ref="G3273:G3281"/>
    <mergeCell ref="G3282:H3282"/>
    <mergeCell ref="F3283:H3283"/>
    <mergeCell ref="F3284:H3284"/>
    <mergeCell ref="F3285:H3285"/>
    <mergeCell ref="F3286:H3286"/>
    <mergeCell ref="F3251:H3251"/>
    <mergeCell ref="F3252:H3252"/>
    <mergeCell ref="F3253:H3253"/>
    <mergeCell ref="F3254:H3254"/>
    <mergeCell ref="F3255:H3255"/>
    <mergeCell ref="F3256:F3282"/>
    <mergeCell ref="G3256:G3260"/>
    <mergeCell ref="G3261:H3261"/>
    <mergeCell ref="G3262:G3271"/>
    <mergeCell ref="G3272:H3272"/>
    <mergeCell ref="F3305:H3305"/>
    <mergeCell ref="F3306:H3306"/>
    <mergeCell ref="F3307:H3307"/>
    <mergeCell ref="F3308:H3308"/>
    <mergeCell ref="F3309:H3309"/>
    <mergeCell ref="E3310:H3310"/>
    <mergeCell ref="F3299:H3299"/>
    <mergeCell ref="F3300:H3300"/>
    <mergeCell ref="F3301:H3301"/>
    <mergeCell ref="F3302:H3302"/>
    <mergeCell ref="F3303:H3303"/>
    <mergeCell ref="F3304:H3304"/>
    <mergeCell ref="F3293:H3293"/>
    <mergeCell ref="F3294:H3294"/>
    <mergeCell ref="F3295:H3295"/>
    <mergeCell ref="F3296:H3296"/>
    <mergeCell ref="F3297:H3297"/>
    <mergeCell ref="F3298:H3298"/>
    <mergeCell ref="E3323:H3323"/>
    <mergeCell ref="E3324:H3324"/>
    <mergeCell ref="E3325:H3325"/>
    <mergeCell ref="E3326:H3326"/>
    <mergeCell ref="E3327:H3327"/>
    <mergeCell ref="E3328:H3328"/>
    <mergeCell ref="E3317:H3317"/>
    <mergeCell ref="E3318:H3318"/>
    <mergeCell ref="E3319:H3319"/>
    <mergeCell ref="E3320:H3320"/>
    <mergeCell ref="E3321:H3321"/>
    <mergeCell ref="E3322:H3322"/>
    <mergeCell ref="E3311:H3311"/>
    <mergeCell ref="E3312:H3312"/>
    <mergeCell ref="E3313:H3313"/>
    <mergeCell ref="E3314:H3314"/>
    <mergeCell ref="E3315:H3315"/>
    <mergeCell ref="E3316:H3316"/>
    <mergeCell ref="D3341:H3341"/>
    <mergeCell ref="D3342:H3342"/>
    <mergeCell ref="D3343:H3343"/>
    <mergeCell ref="D3344:H3344"/>
    <mergeCell ref="D3345:H3345"/>
    <mergeCell ref="D3346:H3346"/>
    <mergeCell ref="E3335:H3335"/>
    <mergeCell ref="E3336:H3336"/>
    <mergeCell ref="D3337:H3337"/>
    <mergeCell ref="D3338:H3338"/>
    <mergeCell ref="D3339:H3339"/>
    <mergeCell ref="D3340:H3340"/>
    <mergeCell ref="E3329:H3329"/>
    <mergeCell ref="E3330:H3330"/>
    <mergeCell ref="E3331:H3331"/>
    <mergeCell ref="E3332:H3332"/>
    <mergeCell ref="E3333:H3333"/>
    <mergeCell ref="E3334:H3334"/>
    <mergeCell ref="D3359:H3359"/>
    <mergeCell ref="D3360:H3360"/>
    <mergeCell ref="D3361:H3361"/>
    <mergeCell ref="D3362:H3362"/>
    <mergeCell ref="D3363:H3363"/>
    <mergeCell ref="D3364:D3435"/>
    <mergeCell ref="E3364:E3408"/>
    <mergeCell ref="F3364:F3381"/>
    <mergeCell ref="G3364:G3380"/>
    <mergeCell ref="G3381:H3381"/>
    <mergeCell ref="D3353:H3353"/>
    <mergeCell ref="D3354:H3354"/>
    <mergeCell ref="D3355:H3355"/>
    <mergeCell ref="D3356:H3356"/>
    <mergeCell ref="D3357:H3357"/>
    <mergeCell ref="D3358:H3358"/>
    <mergeCell ref="D3347:H3347"/>
    <mergeCell ref="D3348:H3348"/>
    <mergeCell ref="D3349:H3349"/>
    <mergeCell ref="D3350:H3350"/>
    <mergeCell ref="D3351:H3351"/>
    <mergeCell ref="D3352:H3352"/>
    <mergeCell ref="F3394:H3394"/>
    <mergeCell ref="F3395:H3395"/>
    <mergeCell ref="F3396:H3396"/>
    <mergeCell ref="F3397:H3397"/>
    <mergeCell ref="F3398:H3398"/>
    <mergeCell ref="F3399:H3399"/>
    <mergeCell ref="F3388:H3388"/>
    <mergeCell ref="F3389:H3389"/>
    <mergeCell ref="F3390:H3390"/>
    <mergeCell ref="F3391:H3391"/>
    <mergeCell ref="F3392:H3392"/>
    <mergeCell ref="F3393:H3393"/>
    <mergeCell ref="F3382:H3382"/>
    <mergeCell ref="F3383:H3383"/>
    <mergeCell ref="F3384:H3384"/>
    <mergeCell ref="F3385:H3385"/>
    <mergeCell ref="F3386:H3386"/>
    <mergeCell ref="F3387:H3387"/>
    <mergeCell ref="E3412:H3412"/>
    <mergeCell ref="E3413:H3413"/>
    <mergeCell ref="E3414:H3414"/>
    <mergeCell ref="E3415:H3415"/>
    <mergeCell ref="E3416:H3416"/>
    <mergeCell ref="E3417:H3417"/>
    <mergeCell ref="F3406:H3406"/>
    <mergeCell ref="F3407:H3407"/>
    <mergeCell ref="F3408:H3408"/>
    <mergeCell ref="E3409:H3409"/>
    <mergeCell ref="E3410:H3410"/>
    <mergeCell ref="E3411:H3411"/>
    <mergeCell ref="F3400:H3400"/>
    <mergeCell ref="F3401:H3401"/>
    <mergeCell ref="F3402:H3402"/>
    <mergeCell ref="F3403:H3403"/>
    <mergeCell ref="F3404:H3404"/>
    <mergeCell ref="F3405:H3405"/>
    <mergeCell ref="E3430:H3430"/>
    <mergeCell ref="E3431:H3431"/>
    <mergeCell ref="E3432:H3432"/>
    <mergeCell ref="E3433:H3433"/>
    <mergeCell ref="E3434:H3434"/>
    <mergeCell ref="E3435:H3435"/>
    <mergeCell ref="E3424:H3424"/>
    <mergeCell ref="E3425:H3425"/>
    <mergeCell ref="E3426:H3426"/>
    <mergeCell ref="E3427:H3427"/>
    <mergeCell ref="E3428:H3428"/>
    <mergeCell ref="E3429:H3429"/>
    <mergeCell ref="E3418:H3418"/>
    <mergeCell ref="E3419:H3419"/>
    <mergeCell ref="E3420:H3420"/>
    <mergeCell ref="E3421:H3421"/>
    <mergeCell ref="E3422:H3422"/>
    <mergeCell ref="E3423:H3423"/>
    <mergeCell ref="D3448:H3448"/>
    <mergeCell ref="D3449:H3449"/>
    <mergeCell ref="D3450:H3450"/>
    <mergeCell ref="D3451:H3451"/>
    <mergeCell ref="D3452:H3452"/>
    <mergeCell ref="D3453:H3453"/>
    <mergeCell ref="D3442:H3442"/>
    <mergeCell ref="D3443:H3443"/>
    <mergeCell ref="D3444:H3444"/>
    <mergeCell ref="D3445:H3445"/>
    <mergeCell ref="D3446:H3446"/>
    <mergeCell ref="D3447:H3447"/>
    <mergeCell ref="D3436:H3436"/>
    <mergeCell ref="D3437:H3437"/>
    <mergeCell ref="D3438:H3438"/>
    <mergeCell ref="D3439:H3439"/>
    <mergeCell ref="D3440:H3440"/>
    <mergeCell ref="D3441:H3441"/>
    <mergeCell ref="D3466:H3466"/>
    <mergeCell ref="D3467:H3467"/>
    <mergeCell ref="D3468:H3468"/>
    <mergeCell ref="D3469:H3469"/>
    <mergeCell ref="D3470:H3470"/>
    <mergeCell ref="D3471:H3471"/>
    <mergeCell ref="D3460:H3460"/>
    <mergeCell ref="D3461:H3461"/>
    <mergeCell ref="D3462:H3462"/>
    <mergeCell ref="D3463:H3463"/>
    <mergeCell ref="D3464:H3464"/>
    <mergeCell ref="D3465:H3465"/>
    <mergeCell ref="D3454:H3454"/>
    <mergeCell ref="D3455:H3455"/>
    <mergeCell ref="D3456:H3456"/>
    <mergeCell ref="D3457:H3457"/>
    <mergeCell ref="D3458:H3458"/>
    <mergeCell ref="D3459:H3459"/>
    <mergeCell ref="D3493:J3493"/>
    <mergeCell ref="D3484:H3484"/>
    <mergeCell ref="D3485:H3485"/>
    <mergeCell ref="D3486:H3486"/>
    <mergeCell ref="D3487:H3487"/>
    <mergeCell ref="D3488:H3488"/>
    <mergeCell ref="D3489:H3489"/>
    <mergeCell ref="D3478:H3478"/>
    <mergeCell ref="D3479:H3479"/>
    <mergeCell ref="D3480:H3480"/>
    <mergeCell ref="D3481:H3481"/>
    <mergeCell ref="D3482:H3482"/>
    <mergeCell ref="D3483:H3483"/>
    <mergeCell ref="D3472:H3472"/>
    <mergeCell ref="D3473:H3473"/>
    <mergeCell ref="D3474:H3474"/>
    <mergeCell ref="D3475:H3475"/>
    <mergeCell ref="D3476:H3476"/>
    <mergeCell ref="D3477:H3477"/>
  </mergeCells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623"/>
  <sheetViews>
    <sheetView workbookViewId="0">
      <selection sqref="A1:F1"/>
    </sheetView>
  </sheetViews>
  <sheetFormatPr defaultColWidth="9" defaultRowHeight="17" x14ac:dyDescent="0.45"/>
  <cols>
    <col min="1" max="1" width="37.83203125" style="55" customWidth="1"/>
    <col min="2" max="2" width="30" style="55" customWidth="1"/>
    <col min="3" max="3" width="22.58203125" style="55" customWidth="1"/>
    <col min="4" max="4" width="23.08203125" style="55" customWidth="1"/>
    <col min="5" max="5" width="43.25" style="55" customWidth="1"/>
    <col min="6" max="6" width="43.58203125" style="55" customWidth="1"/>
    <col min="7" max="16384" width="9" style="55"/>
  </cols>
  <sheetData>
    <row r="1" spans="1:6" ht="16.5" customHeight="1" x14ac:dyDescent="0.45">
      <c r="A1" s="735" t="s">
        <v>163</v>
      </c>
      <c r="B1" s="735"/>
      <c r="C1" s="735"/>
      <c r="D1" s="735"/>
      <c r="E1" s="735"/>
      <c r="F1" s="735"/>
    </row>
    <row r="2" spans="1:6" ht="16.5" customHeight="1" x14ac:dyDescent="0.45">
      <c r="A2" s="752" t="s">
        <v>132</v>
      </c>
      <c r="B2" s="752"/>
      <c r="C2" s="752"/>
      <c r="D2" s="752"/>
      <c r="E2" s="752"/>
      <c r="F2" s="752"/>
    </row>
    <row r="3" spans="1:6" ht="16.5" customHeight="1" x14ac:dyDescent="0.45">
      <c r="A3" s="736" t="s">
        <v>133</v>
      </c>
      <c r="B3" s="736"/>
      <c r="C3" s="736"/>
      <c r="D3" s="736"/>
      <c r="E3" s="736"/>
      <c r="F3" s="736"/>
    </row>
    <row r="4" spans="1:6" ht="16.5" customHeight="1" x14ac:dyDescent="0.45">
      <c r="A4" s="56" t="s">
        <v>134</v>
      </c>
      <c r="B4" s="753" t="s">
        <v>135</v>
      </c>
      <c r="C4" s="754"/>
      <c r="D4" s="56" t="s">
        <v>136</v>
      </c>
      <c r="E4" s="56" t="s">
        <v>137</v>
      </c>
      <c r="F4" s="56" t="s">
        <v>138</v>
      </c>
    </row>
    <row r="5" spans="1:6" x14ac:dyDescent="0.45">
      <c r="A5" s="749" t="s">
        <v>139</v>
      </c>
      <c r="B5" s="749" t="s">
        <v>140</v>
      </c>
      <c r="C5" s="749" t="s">
        <v>141</v>
      </c>
      <c r="D5" s="56">
        <v>1991</v>
      </c>
      <c r="E5" s="57">
        <v>229088</v>
      </c>
      <c r="F5" s="57">
        <v>229088</v>
      </c>
    </row>
    <row r="6" spans="1:6" x14ac:dyDescent="0.45">
      <c r="A6" s="750"/>
      <c r="B6" s="750"/>
      <c r="C6" s="750"/>
      <c r="D6" s="56">
        <v>1992</v>
      </c>
      <c r="E6" s="57">
        <v>267746</v>
      </c>
      <c r="F6" s="57">
        <v>267746</v>
      </c>
    </row>
    <row r="7" spans="1:6" x14ac:dyDescent="0.45">
      <c r="A7" s="750"/>
      <c r="B7" s="750"/>
      <c r="C7" s="750"/>
      <c r="D7" s="56">
        <v>1993</v>
      </c>
      <c r="E7" s="57">
        <v>324853</v>
      </c>
      <c r="F7" s="57">
        <v>324853</v>
      </c>
    </row>
    <row r="8" spans="1:6" x14ac:dyDescent="0.45">
      <c r="A8" s="750"/>
      <c r="B8" s="750"/>
      <c r="C8" s="750"/>
      <c r="D8" s="56">
        <v>1994</v>
      </c>
      <c r="E8" s="57">
        <v>350743</v>
      </c>
      <c r="F8" s="57">
        <v>350743</v>
      </c>
    </row>
    <row r="9" spans="1:6" x14ac:dyDescent="0.45">
      <c r="A9" s="750"/>
      <c r="B9" s="750"/>
      <c r="C9" s="750"/>
      <c r="D9" s="56">
        <v>1995</v>
      </c>
      <c r="E9" s="57">
        <v>415398</v>
      </c>
      <c r="F9" s="57">
        <v>415398</v>
      </c>
    </row>
    <row r="10" spans="1:6" x14ac:dyDescent="0.45">
      <c r="A10" s="750"/>
      <c r="B10" s="750"/>
      <c r="C10" s="750"/>
      <c r="D10" s="56">
        <v>1996</v>
      </c>
      <c r="E10" s="57">
        <v>478611</v>
      </c>
      <c r="F10" s="57">
        <v>478611</v>
      </c>
    </row>
    <row r="11" spans="1:6" x14ac:dyDescent="0.45">
      <c r="A11" s="750"/>
      <c r="B11" s="750"/>
      <c r="C11" s="750"/>
      <c r="D11" s="56">
        <v>1997</v>
      </c>
      <c r="E11" s="57">
        <v>494989</v>
      </c>
      <c r="F11" s="57">
        <v>494989</v>
      </c>
    </row>
    <row r="12" spans="1:6" x14ac:dyDescent="0.45">
      <c r="A12" s="750"/>
      <c r="B12" s="750"/>
      <c r="C12" s="750"/>
      <c r="D12" s="56">
        <v>1998</v>
      </c>
      <c r="E12" s="57">
        <v>439419</v>
      </c>
      <c r="F12" s="57">
        <v>439419</v>
      </c>
    </row>
    <row r="13" spans="1:6" x14ac:dyDescent="0.45">
      <c r="A13" s="750"/>
      <c r="B13" s="750"/>
      <c r="C13" s="750"/>
      <c r="D13" s="56">
        <v>1999</v>
      </c>
      <c r="E13" s="57">
        <v>555346</v>
      </c>
      <c r="F13" s="57">
        <v>555346</v>
      </c>
    </row>
    <row r="14" spans="1:6" x14ac:dyDescent="0.45">
      <c r="A14" s="750"/>
      <c r="B14" s="750"/>
      <c r="C14" s="750"/>
      <c r="D14" s="56">
        <v>2000</v>
      </c>
      <c r="E14" s="57">
        <v>653866</v>
      </c>
      <c r="F14" s="57">
        <v>653866</v>
      </c>
    </row>
    <row r="15" spans="1:6" x14ac:dyDescent="0.45">
      <c r="A15" s="750"/>
      <c r="B15" s="750"/>
      <c r="C15" s="750"/>
      <c r="D15" s="56">
        <v>2001</v>
      </c>
      <c r="E15" s="57">
        <v>580200</v>
      </c>
      <c r="F15" s="57">
        <v>580200</v>
      </c>
    </row>
    <row r="16" spans="1:6" x14ac:dyDescent="0.45">
      <c r="A16" s="750"/>
      <c r="B16" s="750"/>
      <c r="C16" s="750"/>
      <c r="D16" s="56">
        <v>2002</v>
      </c>
      <c r="E16" s="57">
        <v>646709</v>
      </c>
      <c r="F16" s="57">
        <v>646709</v>
      </c>
    </row>
    <row r="17" spans="1:6" x14ac:dyDescent="0.45">
      <c r="A17" s="750"/>
      <c r="B17" s="750"/>
      <c r="C17" s="750"/>
      <c r="D17" s="56">
        <v>2003</v>
      </c>
      <c r="E17" s="57">
        <v>714388</v>
      </c>
      <c r="F17" s="57">
        <v>714388</v>
      </c>
    </row>
    <row r="18" spans="1:6" x14ac:dyDescent="0.45">
      <c r="A18" s="750"/>
      <c r="B18" s="750"/>
      <c r="C18" s="750"/>
      <c r="D18" s="56">
        <v>2004</v>
      </c>
      <c r="E18" s="57">
        <v>711283</v>
      </c>
      <c r="F18" s="57">
        <v>711283</v>
      </c>
    </row>
    <row r="19" spans="1:6" x14ac:dyDescent="0.45">
      <c r="A19" s="750"/>
      <c r="B19" s="750"/>
      <c r="C19" s="750"/>
      <c r="D19" s="56">
        <v>2005</v>
      </c>
      <c r="E19" s="57">
        <v>626086</v>
      </c>
      <c r="F19" s="57">
        <v>626086</v>
      </c>
    </row>
    <row r="20" spans="1:6" x14ac:dyDescent="0.45">
      <c r="A20" s="750"/>
      <c r="B20" s="750"/>
      <c r="C20" s="750"/>
      <c r="D20" s="56">
        <v>2006</v>
      </c>
      <c r="E20" s="57">
        <v>567097</v>
      </c>
      <c r="F20" s="57">
        <v>567097</v>
      </c>
    </row>
    <row r="21" spans="1:6" x14ac:dyDescent="0.45">
      <c r="A21" s="750"/>
      <c r="B21" s="750"/>
      <c r="C21" s="750"/>
      <c r="D21" s="56">
        <v>2007</v>
      </c>
      <c r="E21" s="57">
        <v>617659</v>
      </c>
      <c r="F21" s="57">
        <v>617659</v>
      </c>
    </row>
    <row r="22" spans="1:6" x14ac:dyDescent="0.45">
      <c r="A22" s="750"/>
      <c r="B22" s="750"/>
      <c r="C22" s="750"/>
      <c r="D22" s="56">
        <v>2008</v>
      </c>
      <c r="E22" s="57">
        <v>669731</v>
      </c>
      <c r="F22" s="57">
        <v>669731</v>
      </c>
    </row>
    <row r="23" spans="1:6" x14ac:dyDescent="0.45">
      <c r="A23" s="750"/>
      <c r="B23" s="750"/>
      <c r="C23" s="750"/>
      <c r="D23" s="56">
        <v>2009</v>
      </c>
      <c r="E23" s="57">
        <v>613364</v>
      </c>
      <c r="F23" s="57">
        <v>613364</v>
      </c>
    </row>
    <row r="24" spans="1:6" x14ac:dyDescent="0.45">
      <c r="A24" s="750"/>
      <c r="B24" s="750"/>
      <c r="C24" s="750"/>
      <c r="D24" s="56">
        <v>2010</v>
      </c>
      <c r="E24" s="57">
        <v>687207</v>
      </c>
      <c r="F24" s="57">
        <v>687207</v>
      </c>
    </row>
    <row r="25" spans="1:6" x14ac:dyDescent="0.45">
      <c r="A25" s="750"/>
      <c r="B25" s="750"/>
      <c r="C25" s="750"/>
      <c r="D25" s="56">
        <v>2011</v>
      </c>
      <c r="E25" s="57">
        <v>767942</v>
      </c>
      <c r="F25" s="57">
        <v>767942</v>
      </c>
    </row>
    <row r="26" spans="1:6" x14ac:dyDescent="0.45">
      <c r="A26" s="750"/>
      <c r="B26" s="750"/>
      <c r="C26" s="750"/>
      <c r="D26" s="56">
        <v>2012</v>
      </c>
      <c r="E26" s="57">
        <v>845996</v>
      </c>
      <c r="F26" s="57">
        <v>845996</v>
      </c>
    </row>
    <row r="27" spans="1:6" x14ac:dyDescent="0.45">
      <c r="A27" s="750"/>
      <c r="B27" s="750"/>
      <c r="C27" s="750"/>
      <c r="D27" s="56">
        <v>2013</v>
      </c>
      <c r="E27" s="57">
        <v>802797</v>
      </c>
      <c r="F27" s="57">
        <v>802797</v>
      </c>
    </row>
    <row r="28" spans="1:6" x14ac:dyDescent="0.45">
      <c r="A28" s="750"/>
      <c r="B28" s="750"/>
      <c r="C28" s="750"/>
      <c r="D28" s="56">
        <v>2014</v>
      </c>
      <c r="E28" s="57">
        <v>807379</v>
      </c>
      <c r="F28" s="57">
        <v>807379</v>
      </c>
    </row>
    <row r="29" spans="1:6" x14ac:dyDescent="0.45">
      <c r="A29" s="750"/>
      <c r="B29" s="750"/>
      <c r="C29" s="750"/>
      <c r="D29" s="56">
        <v>2015</v>
      </c>
      <c r="E29" s="57">
        <v>758101</v>
      </c>
      <c r="F29" s="57">
        <v>758101</v>
      </c>
    </row>
    <row r="30" spans="1:6" x14ac:dyDescent="0.45">
      <c r="A30" s="750"/>
      <c r="B30" s="750"/>
      <c r="C30" s="751"/>
      <c r="D30" s="56">
        <v>2016</v>
      </c>
      <c r="E30" s="57">
        <v>206878</v>
      </c>
      <c r="F30" s="57">
        <v>206878</v>
      </c>
    </row>
    <row r="31" spans="1:6" ht="16.5" customHeight="1" x14ac:dyDescent="0.45">
      <c r="A31" s="750"/>
      <c r="B31" s="750"/>
      <c r="C31" s="746" t="s">
        <v>142</v>
      </c>
      <c r="D31" s="748"/>
      <c r="E31" s="58">
        <v>14832876</v>
      </c>
      <c r="F31" s="58">
        <v>14832876</v>
      </c>
    </row>
    <row r="32" spans="1:6" x14ac:dyDescent="0.45">
      <c r="A32" s="750"/>
      <c r="B32" s="750"/>
      <c r="C32" s="749" t="s">
        <v>143</v>
      </c>
      <c r="D32" s="56">
        <v>1999</v>
      </c>
      <c r="E32" s="59">
        <v>0</v>
      </c>
      <c r="F32" s="59">
        <v>0</v>
      </c>
    </row>
    <row r="33" spans="1:6" x14ac:dyDescent="0.45">
      <c r="A33" s="750"/>
      <c r="B33" s="750"/>
      <c r="C33" s="750"/>
      <c r="D33" s="56">
        <v>2000</v>
      </c>
      <c r="E33" s="57">
        <v>76836</v>
      </c>
      <c r="F33" s="57">
        <v>76836</v>
      </c>
    </row>
    <row r="34" spans="1:6" x14ac:dyDescent="0.45">
      <c r="A34" s="750"/>
      <c r="B34" s="750"/>
      <c r="C34" s="750"/>
      <c r="D34" s="56">
        <v>2001</v>
      </c>
      <c r="E34" s="57">
        <v>125574</v>
      </c>
      <c r="F34" s="57">
        <v>125574</v>
      </c>
    </row>
    <row r="35" spans="1:6" x14ac:dyDescent="0.45">
      <c r="A35" s="750"/>
      <c r="B35" s="750"/>
      <c r="C35" s="750"/>
      <c r="D35" s="56">
        <v>2002</v>
      </c>
      <c r="E35" s="57">
        <v>172938</v>
      </c>
      <c r="F35" s="57">
        <v>172938</v>
      </c>
    </row>
    <row r="36" spans="1:6" x14ac:dyDescent="0.45">
      <c r="A36" s="750"/>
      <c r="B36" s="750"/>
      <c r="C36" s="750"/>
      <c r="D36" s="56">
        <v>2003</v>
      </c>
      <c r="E36" s="57">
        <v>190455</v>
      </c>
      <c r="F36" s="57">
        <v>190455</v>
      </c>
    </row>
    <row r="37" spans="1:6" x14ac:dyDescent="0.45">
      <c r="A37" s="750"/>
      <c r="B37" s="750"/>
      <c r="C37" s="750"/>
      <c r="D37" s="56">
        <v>2004</v>
      </c>
      <c r="E37" s="57">
        <v>300788</v>
      </c>
      <c r="F37" s="57">
        <v>300788</v>
      </c>
    </row>
    <row r="38" spans="1:6" x14ac:dyDescent="0.45">
      <c r="A38" s="750"/>
      <c r="B38" s="750"/>
      <c r="C38" s="750"/>
      <c r="D38" s="56">
        <v>2005</v>
      </c>
      <c r="E38" s="57">
        <v>360975</v>
      </c>
      <c r="F38" s="57">
        <v>360975</v>
      </c>
    </row>
    <row r="39" spans="1:6" x14ac:dyDescent="0.45">
      <c r="A39" s="750"/>
      <c r="B39" s="750"/>
      <c r="C39" s="750"/>
      <c r="D39" s="56">
        <v>2006</v>
      </c>
      <c r="E39" s="57">
        <v>328662</v>
      </c>
      <c r="F39" s="57">
        <v>328662</v>
      </c>
    </row>
    <row r="40" spans="1:6" x14ac:dyDescent="0.45">
      <c r="A40" s="750"/>
      <c r="B40" s="750"/>
      <c r="C40" s="750"/>
      <c r="D40" s="56">
        <v>2007</v>
      </c>
      <c r="E40" s="57">
        <v>360838</v>
      </c>
      <c r="F40" s="57">
        <v>360838</v>
      </c>
    </row>
    <row r="41" spans="1:6" x14ac:dyDescent="0.45">
      <c r="A41" s="750"/>
      <c r="B41" s="750"/>
      <c r="C41" s="750"/>
      <c r="D41" s="56">
        <v>2008</v>
      </c>
      <c r="E41" s="57">
        <v>305103</v>
      </c>
      <c r="F41" s="57">
        <v>305103</v>
      </c>
    </row>
    <row r="42" spans="1:6" x14ac:dyDescent="0.45">
      <c r="A42" s="750"/>
      <c r="B42" s="750"/>
      <c r="C42" s="750"/>
      <c r="D42" s="56">
        <v>2009</v>
      </c>
      <c r="E42" s="57">
        <v>195115</v>
      </c>
      <c r="F42" s="57">
        <v>195115</v>
      </c>
    </row>
    <row r="43" spans="1:6" x14ac:dyDescent="0.45">
      <c r="A43" s="750"/>
      <c r="B43" s="750"/>
      <c r="C43" s="750"/>
      <c r="D43" s="56">
        <v>2010</v>
      </c>
      <c r="E43" s="57">
        <v>280060</v>
      </c>
      <c r="F43" s="57">
        <v>280060</v>
      </c>
    </row>
    <row r="44" spans="1:6" x14ac:dyDescent="0.45">
      <c r="A44" s="750"/>
      <c r="B44" s="750"/>
      <c r="C44" s="750"/>
      <c r="D44" s="56">
        <v>2011</v>
      </c>
      <c r="E44" s="57">
        <v>320252</v>
      </c>
      <c r="F44" s="57">
        <v>320252</v>
      </c>
    </row>
    <row r="45" spans="1:6" x14ac:dyDescent="0.45">
      <c r="A45" s="750"/>
      <c r="B45" s="750"/>
      <c r="C45" s="750"/>
      <c r="D45" s="56">
        <v>2012</v>
      </c>
      <c r="E45" s="57">
        <v>293816</v>
      </c>
      <c r="F45" s="57">
        <v>293816</v>
      </c>
    </row>
    <row r="46" spans="1:6" x14ac:dyDescent="0.45">
      <c r="A46" s="750"/>
      <c r="B46" s="750"/>
      <c r="C46" s="750"/>
      <c r="D46" s="56">
        <v>2013</v>
      </c>
      <c r="E46" s="57">
        <v>283902</v>
      </c>
      <c r="F46" s="57">
        <v>283902</v>
      </c>
    </row>
    <row r="47" spans="1:6" x14ac:dyDescent="0.45">
      <c r="A47" s="750"/>
      <c r="B47" s="750"/>
      <c r="C47" s="750"/>
      <c r="D47" s="56">
        <v>2014</v>
      </c>
      <c r="E47" s="57">
        <v>297310</v>
      </c>
      <c r="F47" s="57">
        <v>297310</v>
      </c>
    </row>
    <row r="48" spans="1:6" x14ac:dyDescent="0.45">
      <c r="A48" s="750"/>
      <c r="B48" s="750"/>
      <c r="C48" s="750"/>
      <c r="D48" s="56">
        <v>2015</v>
      </c>
      <c r="E48" s="57">
        <v>295543</v>
      </c>
      <c r="F48" s="57">
        <v>295543</v>
      </c>
    </row>
    <row r="49" spans="1:6" x14ac:dyDescent="0.45">
      <c r="A49" s="750"/>
      <c r="B49" s="750"/>
      <c r="C49" s="751"/>
      <c r="D49" s="56">
        <v>2016</v>
      </c>
      <c r="E49" s="57">
        <v>97076</v>
      </c>
      <c r="F49" s="57">
        <v>97076</v>
      </c>
    </row>
    <row r="50" spans="1:6" ht="16.5" customHeight="1" x14ac:dyDescent="0.45">
      <c r="A50" s="750"/>
      <c r="B50" s="750"/>
      <c r="C50" s="746" t="s">
        <v>142</v>
      </c>
      <c r="D50" s="748"/>
      <c r="E50" s="58">
        <v>4285243</v>
      </c>
      <c r="F50" s="58">
        <v>4285243</v>
      </c>
    </row>
    <row r="51" spans="1:6" x14ac:dyDescent="0.45">
      <c r="A51" s="750"/>
      <c r="B51" s="750"/>
      <c r="C51" s="749" t="s">
        <v>144</v>
      </c>
      <c r="D51" s="56">
        <v>1999</v>
      </c>
      <c r="E51" s="59">
        <v>8</v>
      </c>
      <c r="F51" s="59">
        <v>8</v>
      </c>
    </row>
    <row r="52" spans="1:6" x14ac:dyDescent="0.45">
      <c r="A52" s="750"/>
      <c r="B52" s="750"/>
      <c r="C52" s="750"/>
      <c r="D52" s="56">
        <v>2000</v>
      </c>
      <c r="E52" s="57">
        <v>28193</v>
      </c>
      <c r="F52" s="57">
        <v>28193</v>
      </c>
    </row>
    <row r="53" spans="1:6" x14ac:dyDescent="0.45">
      <c r="A53" s="750"/>
      <c r="B53" s="750"/>
      <c r="C53" s="750"/>
      <c r="D53" s="56">
        <v>2001</v>
      </c>
      <c r="E53" s="57">
        <v>46626</v>
      </c>
      <c r="F53" s="57">
        <v>46626</v>
      </c>
    </row>
    <row r="54" spans="1:6" x14ac:dyDescent="0.45">
      <c r="A54" s="750"/>
      <c r="B54" s="750"/>
      <c r="C54" s="750"/>
      <c r="D54" s="56">
        <v>2002</v>
      </c>
      <c r="E54" s="57">
        <v>62193</v>
      </c>
      <c r="F54" s="57">
        <v>62193</v>
      </c>
    </row>
    <row r="55" spans="1:6" x14ac:dyDescent="0.45">
      <c r="A55" s="750"/>
      <c r="B55" s="750"/>
      <c r="C55" s="750"/>
      <c r="D55" s="56">
        <v>2003</v>
      </c>
      <c r="E55" s="57">
        <v>65495</v>
      </c>
      <c r="F55" s="57">
        <v>65495</v>
      </c>
    </row>
    <row r="56" spans="1:6" x14ac:dyDescent="0.45">
      <c r="A56" s="750"/>
      <c r="B56" s="750"/>
      <c r="C56" s="750"/>
      <c r="D56" s="56">
        <v>2004</v>
      </c>
      <c r="E56" s="57">
        <v>71315</v>
      </c>
      <c r="F56" s="57">
        <v>71315</v>
      </c>
    </row>
    <row r="57" spans="1:6" x14ac:dyDescent="0.45">
      <c r="A57" s="750"/>
      <c r="B57" s="750"/>
      <c r="C57" s="750"/>
      <c r="D57" s="56">
        <v>2005</v>
      </c>
      <c r="E57" s="57">
        <v>76716</v>
      </c>
      <c r="F57" s="57">
        <v>76716</v>
      </c>
    </row>
    <row r="58" spans="1:6" x14ac:dyDescent="0.45">
      <c r="A58" s="750"/>
      <c r="B58" s="750"/>
      <c r="C58" s="750"/>
      <c r="D58" s="56">
        <v>2006</v>
      </c>
      <c r="E58" s="57">
        <v>59419</v>
      </c>
      <c r="F58" s="57">
        <v>59419</v>
      </c>
    </row>
    <row r="59" spans="1:6" x14ac:dyDescent="0.45">
      <c r="A59" s="750"/>
      <c r="B59" s="750"/>
      <c r="C59" s="750"/>
      <c r="D59" s="56">
        <v>2007</v>
      </c>
      <c r="E59" s="57">
        <v>7246</v>
      </c>
      <c r="F59" s="57">
        <v>7246</v>
      </c>
    </row>
    <row r="60" spans="1:6" x14ac:dyDescent="0.45">
      <c r="A60" s="750"/>
      <c r="B60" s="750"/>
      <c r="C60" s="751"/>
      <c r="D60" s="56">
        <v>2008</v>
      </c>
      <c r="E60" s="59">
        <v>0</v>
      </c>
      <c r="F60" s="59">
        <v>0</v>
      </c>
    </row>
    <row r="61" spans="1:6" ht="16.5" customHeight="1" x14ac:dyDescent="0.45">
      <c r="A61" s="750"/>
      <c r="B61" s="751"/>
      <c r="C61" s="746" t="s">
        <v>142</v>
      </c>
      <c r="D61" s="748"/>
      <c r="E61" s="58">
        <v>417211</v>
      </c>
      <c r="F61" s="58">
        <v>417211</v>
      </c>
    </row>
    <row r="62" spans="1:6" ht="16.5" customHeight="1" x14ac:dyDescent="0.45">
      <c r="A62" s="750"/>
      <c r="B62" s="743">
        <v>1991</v>
      </c>
      <c r="C62" s="744"/>
      <c r="D62" s="745"/>
      <c r="E62" s="60">
        <v>229088</v>
      </c>
      <c r="F62" s="61">
        <v>229088</v>
      </c>
    </row>
    <row r="63" spans="1:6" ht="16.5" customHeight="1" x14ac:dyDescent="0.45">
      <c r="A63" s="750"/>
      <c r="B63" s="743">
        <v>1992</v>
      </c>
      <c r="C63" s="744"/>
      <c r="D63" s="745"/>
      <c r="E63" s="60">
        <v>267746</v>
      </c>
      <c r="F63" s="61">
        <v>267746</v>
      </c>
    </row>
    <row r="64" spans="1:6" ht="16.5" customHeight="1" x14ac:dyDescent="0.45">
      <c r="A64" s="750"/>
      <c r="B64" s="743">
        <v>1993</v>
      </c>
      <c r="C64" s="744"/>
      <c r="D64" s="745"/>
      <c r="E64" s="60">
        <v>324853</v>
      </c>
      <c r="F64" s="61">
        <v>324853</v>
      </c>
    </row>
    <row r="65" spans="1:6" ht="16.5" customHeight="1" x14ac:dyDescent="0.45">
      <c r="A65" s="750"/>
      <c r="B65" s="743">
        <v>1994</v>
      </c>
      <c r="C65" s="744"/>
      <c r="D65" s="745"/>
      <c r="E65" s="60">
        <v>350743</v>
      </c>
      <c r="F65" s="61">
        <v>350743</v>
      </c>
    </row>
    <row r="66" spans="1:6" ht="16.5" customHeight="1" x14ac:dyDescent="0.45">
      <c r="A66" s="750"/>
      <c r="B66" s="743">
        <v>1995</v>
      </c>
      <c r="C66" s="744"/>
      <c r="D66" s="745"/>
      <c r="E66" s="60">
        <v>415398</v>
      </c>
      <c r="F66" s="61">
        <v>415398</v>
      </c>
    </row>
    <row r="67" spans="1:6" ht="16.5" customHeight="1" x14ac:dyDescent="0.45">
      <c r="A67" s="750"/>
      <c r="B67" s="743">
        <v>1996</v>
      </c>
      <c r="C67" s="744"/>
      <c r="D67" s="745"/>
      <c r="E67" s="60">
        <v>478611</v>
      </c>
      <c r="F67" s="61">
        <v>478611</v>
      </c>
    </row>
    <row r="68" spans="1:6" ht="16.5" customHeight="1" x14ac:dyDescent="0.45">
      <c r="A68" s="750"/>
      <c r="B68" s="743">
        <v>1997</v>
      </c>
      <c r="C68" s="744"/>
      <c r="D68" s="745"/>
      <c r="E68" s="60">
        <v>494989</v>
      </c>
      <c r="F68" s="61">
        <v>494989</v>
      </c>
    </row>
    <row r="69" spans="1:6" ht="16.5" customHeight="1" x14ac:dyDescent="0.45">
      <c r="A69" s="750"/>
      <c r="B69" s="743">
        <v>1998</v>
      </c>
      <c r="C69" s="744"/>
      <c r="D69" s="745"/>
      <c r="E69" s="60">
        <v>439419</v>
      </c>
      <c r="F69" s="61">
        <v>439419</v>
      </c>
    </row>
    <row r="70" spans="1:6" ht="16.5" customHeight="1" x14ac:dyDescent="0.45">
      <c r="A70" s="750"/>
      <c r="B70" s="743">
        <v>1999</v>
      </c>
      <c r="C70" s="744"/>
      <c r="D70" s="745"/>
      <c r="E70" s="60">
        <v>555354</v>
      </c>
      <c r="F70" s="61">
        <v>555354</v>
      </c>
    </row>
    <row r="71" spans="1:6" ht="16.5" customHeight="1" x14ac:dyDescent="0.45">
      <c r="A71" s="750"/>
      <c r="B71" s="743">
        <v>2000</v>
      </c>
      <c r="C71" s="744"/>
      <c r="D71" s="745"/>
      <c r="E71" s="60">
        <v>758895</v>
      </c>
      <c r="F71" s="61">
        <v>758895</v>
      </c>
    </row>
    <row r="72" spans="1:6" ht="16.5" customHeight="1" x14ac:dyDescent="0.45">
      <c r="A72" s="750"/>
      <c r="B72" s="743">
        <v>2001</v>
      </c>
      <c r="C72" s="744"/>
      <c r="D72" s="745"/>
      <c r="E72" s="60">
        <v>752400</v>
      </c>
      <c r="F72" s="61">
        <v>752400</v>
      </c>
    </row>
    <row r="73" spans="1:6" ht="16.5" customHeight="1" x14ac:dyDescent="0.45">
      <c r="A73" s="750"/>
      <c r="B73" s="743">
        <v>2002</v>
      </c>
      <c r="C73" s="744"/>
      <c r="D73" s="745"/>
      <c r="E73" s="60">
        <v>881840</v>
      </c>
      <c r="F73" s="61">
        <v>881840</v>
      </c>
    </row>
    <row r="74" spans="1:6" ht="16.5" customHeight="1" x14ac:dyDescent="0.45">
      <c r="A74" s="750"/>
      <c r="B74" s="743">
        <v>2003</v>
      </c>
      <c r="C74" s="744"/>
      <c r="D74" s="745"/>
      <c r="E74" s="60">
        <v>970338</v>
      </c>
      <c r="F74" s="61">
        <v>970338</v>
      </c>
    </row>
    <row r="75" spans="1:6" ht="16.5" customHeight="1" x14ac:dyDescent="0.45">
      <c r="A75" s="750"/>
      <c r="B75" s="743">
        <v>2004</v>
      </c>
      <c r="C75" s="744"/>
      <c r="D75" s="745"/>
      <c r="E75" s="60">
        <v>1083386</v>
      </c>
      <c r="F75" s="61">
        <v>1083386</v>
      </c>
    </row>
    <row r="76" spans="1:6" ht="16.5" customHeight="1" x14ac:dyDescent="0.45">
      <c r="A76" s="750"/>
      <c r="B76" s="743">
        <v>2005</v>
      </c>
      <c r="C76" s="744"/>
      <c r="D76" s="745"/>
      <c r="E76" s="60">
        <v>1063777</v>
      </c>
      <c r="F76" s="61">
        <v>1063777</v>
      </c>
    </row>
    <row r="77" spans="1:6" ht="16.5" customHeight="1" x14ac:dyDescent="0.45">
      <c r="A77" s="750"/>
      <c r="B77" s="743">
        <v>2006</v>
      </c>
      <c r="C77" s="744"/>
      <c r="D77" s="745"/>
      <c r="E77" s="60">
        <v>955178</v>
      </c>
      <c r="F77" s="61">
        <v>955178</v>
      </c>
    </row>
    <row r="78" spans="1:6" ht="16.5" customHeight="1" x14ac:dyDescent="0.45">
      <c r="A78" s="750"/>
      <c r="B78" s="743">
        <v>2007</v>
      </c>
      <c r="C78" s="744"/>
      <c r="D78" s="745"/>
      <c r="E78" s="60">
        <v>985743</v>
      </c>
      <c r="F78" s="61">
        <v>985743</v>
      </c>
    </row>
    <row r="79" spans="1:6" ht="16.5" customHeight="1" x14ac:dyDescent="0.45">
      <c r="A79" s="750"/>
      <c r="B79" s="743">
        <v>2008</v>
      </c>
      <c r="C79" s="744"/>
      <c r="D79" s="745"/>
      <c r="E79" s="60">
        <v>974834</v>
      </c>
      <c r="F79" s="61">
        <v>974834</v>
      </c>
    </row>
    <row r="80" spans="1:6" ht="16.5" customHeight="1" x14ac:dyDescent="0.45">
      <c r="A80" s="750"/>
      <c r="B80" s="743">
        <v>2009</v>
      </c>
      <c r="C80" s="744"/>
      <c r="D80" s="745"/>
      <c r="E80" s="60">
        <v>808479</v>
      </c>
      <c r="F80" s="61">
        <v>808479</v>
      </c>
    </row>
    <row r="81" spans="1:6" ht="16.5" customHeight="1" x14ac:dyDescent="0.45">
      <c r="A81" s="750"/>
      <c r="B81" s="743">
        <v>2010</v>
      </c>
      <c r="C81" s="744"/>
      <c r="D81" s="745"/>
      <c r="E81" s="60">
        <v>967267</v>
      </c>
      <c r="F81" s="61">
        <v>967267</v>
      </c>
    </row>
    <row r="82" spans="1:6" ht="16.5" customHeight="1" x14ac:dyDescent="0.45">
      <c r="A82" s="750"/>
      <c r="B82" s="743">
        <v>2011</v>
      </c>
      <c r="C82" s="744"/>
      <c r="D82" s="745"/>
      <c r="E82" s="60">
        <v>1088194</v>
      </c>
      <c r="F82" s="61">
        <v>1088194</v>
      </c>
    </row>
    <row r="83" spans="1:6" ht="16.5" customHeight="1" x14ac:dyDescent="0.45">
      <c r="A83" s="750"/>
      <c r="B83" s="743">
        <v>2012</v>
      </c>
      <c r="C83" s="744"/>
      <c r="D83" s="745"/>
      <c r="E83" s="60">
        <v>1139812</v>
      </c>
      <c r="F83" s="61">
        <v>1139812</v>
      </c>
    </row>
    <row r="84" spans="1:6" ht="16.5" customHeight="1" x14ac:dyDescent="0.45">
      <c r="A84" s="750"/>
      <c r="B84" s="743">
        <v>2013</v>
      </c>
      <c r="C84" s="744"/>
      <c r="D84" s="745"/>
      <c r="E84" s="60">
        <v>1086699</v>
      </c>
      <c r="F84" s="61">
        <v>1086699</v>
      </c>
    </row>
    <row r="85" spans="1:6" ht="16.5" customHeight="1" x14ac:dyDescent="0.45">
      <c r="A85" s="750"/>
      <c r="B85" s="743">
        <v>2014</v>
      </c>
      <c r="C85" s="744"/>
      <c r="D85" s="745"/>
      <c r="E85" s="60">
        <v>1104689</v>
      </c>
      <c r="F85" s="61">
        <v>1104689</v>
      </c>
    </row>
    <row r="86" spans="1:6" ht="16.5" customHeight="1" x14ac:dyDescent="0.45">
      <c r="A86" s="750"/>
      <c r="B86" s="743">
        <v>2015</v>
      </c>
      <c r="C86" s="744"/>
      <c r="D86" s="745"/>
      <c r="E86" s="60">
        <v>1053644</v>
      </c>
      <c r="F86" s="61">
        <v>1053644</v>
      </c>
    </row>
    <row r="87" spans="1:6" ht="16.5" customHeight="1" x14ac:dyDescent="0.45">
      <c r="A87" s="750"/>
      <c r="B87" s="743">
        <v>2016</v>
      </c>
      <c r="C87" s="744"/>
      <c r="D87" s="745"/>
      <c r="E87" s="60">
        <v>303954</v>
      </c>
      <c r="F87" s="61">
        <v>303954</v>
      </c>
    </row>
    <row r="88" spans="1:6" ht="16.5" customHeight="1" x14ac:dyDescent="0.45">
      <c r="A88" s="750"/>
      <c r="B88" s="746" t="s">
        <v>145</v>
      </c>
      <c r="C88" s="747"/>
      <c r="D88" s="748"/>
      <c r="E88" s="58">
        <v>19535330</v>
      </c>
      <c r="F88" s="58">
        <v>19535330</v>
      </c>
    </row>
    <row r="89" spans="1:6" x14ac:dyDescent="0.45">
      <c r="A89" s="750"/>
      <c r="B89" s="749" t="s">
        <v>146</v>
      </c>
      <c r="C89" s="749" t="s">
        <v>147</v>
      </c>
      <c r="D89" s="56">
        <v>1991</v>
      </c>
      <c r="E89" s="59">
        <v>432</v>
      </c>
      <c r="F89" s="59">
        <v>432</v>
      </c>
    </row>
    <row r="90" spans="1:6" x14ac:dyDescent="0.45">
      <c r="A90" s="750"/>
      <c r="B90" s="750"/>
      <c r="C90" s="750"/>
      <c r="D90" s="56">
        <v>1992</v>
      </c>
      <c r="E90" s="59">
        <v>330</v>
      </c>
      <c r="F90" s="59">
        <v>330</v>
      </c>
    </row>
    <row r="91" spans="1:6" x14ac:dyDescent="0.45">
      <c r="A91" s="750"/>
      <c r="B91" s="750"/>
      <c r="C91" s="750"/>
      <c r="D91" s="56">
        <v>1993</v>
      </c>
      <c r="E91" s="57">
        <v>9216</v>
      </c>
      <c r="F91" s="57">
        <v>9216</v>
      </c>
    </row>
    <row r="92" spans="1:6" x14ac:dyDescent="0.45">
      <c r="A92" s="750"/>
      <c r="B92" s="750"/>
      <c r="C92" s="750"/>
      <c r="D92" s="56">
        <v>1994</v>
      </c>
      <c r="E92" s="57">
        <v>30619</v>
      </c>
      <c r="F92" s="57">
        <v>30619</v>
      </c>
    </row>
    <row r="93" spans="1:6" x14ac:dyDescent="0.45">
      <c r="A93" s="750"/>
      <c r="B93" s="750"/>
      <c r="C93" s="750"/>
      <c r="D93" s="56">
        <v>1995</v>
      </c>
      <c r="E93" s="57">
        <v>40370</v>
      </c>
      <c r="F93" s="57">
        <v>40370</v>
      </c>
    </row>
    <row r="94" spans="1:6" x14ac:dyDescent="0.45">
      <c r="A94" s="750"/>
      <c r="B94" s="750"/>
      <c r="C94" s="750"/>
      <c r="D94" s="56">
        <v>1996</v>
      </c>
      <c r="E94" s="57">
        <v>47124</v>
      </c>
      <c r="F94" s="57">
        <v>47124</v>
      </c>
    </row>
    <row r="95" spans="1:6" x14ac:dyDescent="0.45">
      <c r="A95" s="750"/>
      <c r="B95" s="750"/>
      <c r="C95" s="750"/>
      <c r="D95" s="56">
        <v>1997</v>
      </c>
      <c r="E95" s="57">
        <v>41416</v>
      </c>
      <c r="F95" s="57">
        <v>41416</v>
      </c>
    </row>
    <row r="96" spans="1:6" x14ac:dyDescent="0.45">
      <c r="A96" s="750"/>
      <c r="B96" s="750"/>
      <c r="C96" s="750"/>
      <c r="D96" s="56">
        <v>1998</v>
      </c>
      <c r="E96" s="57">
        <v>53307</v>
      </c>
      <c r="F96" s="57">
        <v>53307</v>
      </c>
    </row>
    <row r="97" spans="1:6" x14ac:dyDescent="0.45">
      <c r="A97" s="750"/>
      <c r="B97" s="750"/>
      <c r="C97" s="750"/>
      <c r="D97" s="56">
        <v>1999</v>
      </c>
      <c r="E97" s="57">
        <v>45128</v>
      </c>
      <c r="F97" s="57">
        <v>45128</v>
      </c>
    </row>
    <row r="98" spans="1:6" x14ac:dyDescent="0.45">
      <c r="A98" s="750"/>
      <c r="B98" s="750"/>
      <c r="C98" s="750"/>
      <c r="D98" s="56">
        <v>2000</v>
      </c>
      <c r="E98" s="57">
        <v>44782</v>
      </c>
      <c r="F98" s="57">
        <v>44782</v>
      </c>
    </row>
    <row r="99" spans="1:6" x14ac:dyDescent="0.45">
      <c r="A99" s="750"/>
      <c r="B99" s="750"/>
      <c r="C99" s="750"/>
      <c r="D99" s="56">
        <v>2001</v>
      </c>
      <c r="E99" s="57">
        <v>33373</v>
      </c>
      <c r="F99" s="57">
        <v>33373</v>
      </c>
    </row>
    <row r="100" spans="1:6" x14ac:dyDescent="0.45">
      <c r="A100" s="750"/>
      <c r="B100" s="750"/>
      <c r="C100" s="750"/>
      <c r="D100" s="56">
        <v>2002</v>
      </c>
      <c r="E100" s="57">
        <v>31645</v>
      </c>
      <c r="F100" s="57">
        <v>31645</v>
      </c>
    </row>
    <row r="101" spans="1:6" x14ac:dyDescent="0.45">
      <c r="A101" s="750"/>
      <c r="B101" s="750"/>
      <c r="C101" s="750"/>
      <c r="D101" s="56">
        <v>2003</v>
      </c>
      <c r="E101" s="57">
        <v>18327</v>
      </c>
      <c r="F101" s="57">
        <v>18327</v>
      </c>
    </row>
    <row r="102" spans="1:6" x14ac:dyDescent="0.45">
      <c r="A102" s="750"/>
      <c r="B102" s="750"/>
      <c r="C102" s="750"/>
      <c r="D102" s="56">
        <v>2004</v>
      </c>
      <c r="E102" s="57">
        <v>12545</v>
      </c>
      <c r="F102" s="57">
        <v>12545</v>
      </c>
    </row>
    <row r="103" spans="1:6" x14ac:dyDescent="0.45">
      <c r="A103" s="750"/>
      <c r="B103" s="750"/>
      <c r="C103" s="750"/>
      <c r="D103" s="56">
        <v>2005</v>
      </c>
      <c r="E103" s="57">
        <v>24768</v>
      </c>
      <c r="F103" s="57">
        <v>24768</v>
      </c>
    </row>
    <row r="104" spans="1:6" x14ac:dyDescent="0.45">
      <c r="A104" s="750"/>
      <c r="B104" s="750"/>
      <c r="C104" s="750"/>
      <c r="D104" s="56">
        <v>2006</v>
      </c>
      <c r="E104" s="57">
        <v>27718</v>
      </c>
      <c r="F104" s="57">
        <v>27718</v>
      </c>
    </row>
    <row r="105" spans="1:6" x14ac:dyDescent="0.45">
      <c r="A105" s="750"/>
      <c r="B105" s="750"/>
      <c r="C105" s="750"/>
      <c r="D105" s="56">
        <v>2007</v>
      </c>
      <c r="E105" s="57">
        <v>35605</v>
      </c>
      <c r="F105" s="57">
        <v>35605</v>
      </c>
    </row>
    <row r="106" spans="1:6" x14ac:dyDescent="0.45">
      <c r="A106" s="750"/>
      <c r="B106" s="750"/>
      <c r="C106" s="750"/>
      <c r="D106" s="56">
        <v>2008</v>
      </c>
      <c r="E106" s="57">
        <v>59349</v>
      </c>
      <c r="F106" s="57">
        <v>59349</v>
      </c>
    </row>
    <row r="107" spans="1:6" x14ac:dyDescent="0.45">
      <c r="A107" s="750"/>
      <c r="B107" s="750"/>
      <c r="C107" s="750"/>
      <c r="D107" s="56">
        <v>2009</v>
      </c>
      <c r="E107" s="57">
        <v>44611</v>
      </c>
      <c r="F107" s="57">
        <v>44611</v>
      </c>
    </row>
    <row r="108" spans="1:6" x14ac:dyDescent="0.45">
      <c r="A108" s="750"/>
      <c r="B108" s="750"/>
      <c r="C108" s="750"/>
      <c r="D108" s="56">
        <v>2010</v>
      </c>
      <c r="E108" s="57">
        <v>64838</v>
      </c>
      <c r="F108" s="57">
        <v>64838</v>
      </c>
    </row>
    <row r="109" spans="1:6" x14ac:dyDescent="0.45">
      <c r="A109" s="750"/>
      <c r="B109" s="750"/>
      <c r="C109" s="750"/>
      <c r="D109" s="56">
        <v>2011</v>
      </c>
      <c r="E109" s="57">
        <v>68040</v>
      </c>
      <c r="F109" s="57">
        <v>68040</v>
      </c>
    </row>
    <row r="110" spans="1:6" x14ac:dyDescent="0.45">
      <c r="A110" s="750"/>
      <c r="B110" s="750"/>
      <c r="C110" s="750"/>
      <c r="D110" s="56">
        <v>2012</v>
      </c>
      <c r="E110" s="57">
        <v>53630</v>
      </c>
      <c r="F110" s="57">
        <v>53630</v>
      </c>
    </row>
    <row r="111" spans="1:6" x14ac:dyDescent="0.45">
      <c r="A111" s="750"/>
      <c r="B111" s="750"/>
      <c r="C111" s="750"/>
      <c r="D111" s="56">
        <v>2013</v>
      </c>
      <c r="E111" s="57">
        <v>45822</v>
      </c>
      <c r="F111" s="57">
        <v>45822</v>
      </c>
    </row>
    <row r="112" spans="1:6" x14ac:dyDescent="0.45">
      <c r="A112" s="750"/>
      <c r="B112" s="750"/>
      <c r="C112" s="750"/>
      <c r="D112" s="56">
        <v>2014</v>
      </c>
      <c r="E112" s="57">
        <v>45285</v>
      </c>
      <c r="F112" s="57">
        <v>45285</v>
      </c>
    </row>
    <row r="113" spans="1:6" x14ac:dyDescent="0.45">
      <c r="A113" s="750"/>
      <c r="B113" s="750"/>
      <c r="C113" s="750"/>
      <c r="D113" s="56">
        <v>2015</v>
      </c>
      <c r="E113" s="57">
        <v>57152</v>
      </c>
      <c r="F113" s="57">
        <v>57152</v>
      </c>
    </row>
    <row r="114" spans="1:6" x14ac:dyDescent="0.45">
      <c r="A114" s="750"/>
      <c r="B114" s="750"/>
      <c r="C114" s="751"/>
      <c r="D114" s="56">
        <v>2016</v>
      </c>
      <c r="E114" s="57">
        <v>15333</v>
      </c>
      <c r="F114" s="57">
        <v>15333</v>
      </c>
    </row>
    <row r="115" spans="1:6" ht="16.5" customHeight="1" x14ac:dyDescent="0.45">
      <c r="A115" s="750"/>
      <c r="B115" s="750"/>
      <c r="C115" s="746" t="s">
        <v>142</v>
      </c>
      <c r="D115" s="748"/>
      <c r="E115" s="58">
        <v>950765</v>
      </c>
      <c r="F115" s="58">
        <v>950765</v>
      </c>
    </row>
    <row r="116" spans="1:6" x14ac:dyDescent="0.45">
      <c r="A116" s="750"/>
      <c r="B116" s="750"/>
      <c r="C116" s="749" t="s">
        <v>148</v>
      </c>
      <c r="D116" s="56">
        <v>1991</v>
      </c>
      <c r="E116" s="59">
        <v>15</v>
      </c>
      <c r="F116" s="59">
        <v>15</v>
      </c>
    </row>
    <row r="117" spans="1:6" x14ac:dyDescent="0.45">
      <c r="A117" s="750"/>
      <c r="B117" s="750"/>
      <c r="C117" s="750"/>
      <c r="D117" s="56">
        <v>1992</v>
      </c>
      <c r="E117" s="59">
        <v>215</v>
      </c>
      <c r="F117" s="59">
        <v>215</v>
      </c>
    </row>
    <row r="118" spans="1:6" x14ac:dyDescent="0.45">
      <c r="A118" s="750"/>
      <c r="B118" s="750"/>
      <c r="C118" s="750"/>
      <c r="D118" s="56">
        <v>1993</v>
      </c>
      <c r="E118" s="57">
        <v>2931</v>
      </c>
      <c r="F118" s="57">
        <v>2931</v>
      </c>
    </row>
    <row r="119" spans="1:6" x14ac:dyDescent="0.45">
      <c r="A119" s="750"/>
      <c r="B119" s="750"/>
      <c r="C119" s="750"/>
      <c r="D119" s="56">
        <v>1994</v>
      </c>
      <c r="E119" s="57">
        <v>7289</v>
      </c>
      <c r="F119" s="57">
        <v>7289</v>
      </c>
    </row>
    <row r="120" spans="1:6" x14ac:dyDescent="0.45">
      <c r="A120" s="750"/>
      <c r="B120" s="750"/>
      <c r="C120" s="750"/>
      <c r="D120" s="56">
        <v>1995</v>
      </c>
      <c r="E120" s="57">
        <v>16699</v>
      </c>
      <c r="F120" s="57">
        <v>16699</v>
      </c>
    </row>
    <row r="121" spans="1:6" x14ac:dyDescent="0.45">
      <c r="A121" s="750"/>
      <c r="B121" s="750"/>
      <c r="C121" s="750"/>
      <c r="D121" s="56">
        <v>1996</v>
      </c>
      <c r="E121" s="57">
        <v>25408</v>
      </c>
      <c r="F121" s="57">
        <v>25408</v>
      </c>
    </row>
    <row r="122" spans="1:6" x14ac:dyDescent="0.45">
      <c r="A122" s="750"/>
      <c r="B122" s="750"/>
      <c r="C122" s="750"/>
      <c r="D122" s="56">
        <v>1997</v>
      </c>
      <c r="E122" s="57">
        <v>28725</v>
      </c>
      <c r="F122" s="57">
        <v>28725</v>
      </c>
    </row>
    <row r="123" spans="1:6" x14ac:dyDescent="0.45">
      <c r="A123" s="750"/>
      <c r="B123" s="750"/>
      <c r="C123" s="750"/>
      <c r="D123" s="56">
        <v>1998</v>
      </c>
      <c r="E123" s="57">
        <v>25883</v>
      </c>
      <c r="F123" s="57">
        <v>25883</v>
      </c>
    </row>
    <row r="124" spans="1:6" x14ac:dyDescent="0.45">
      <c r="A124" s="750"/>
      <c r="B124" s="750"/>
      <c r="C124" s="750"/>
      <c r="D124" s="56">
        <v>1999</v>
      </c>
      <c r="E124" s="57">
        <v>16355</v>
      </c>
      <c r="F124" s="57">
        <v>16355</v>
      </c>
    </row>
    <row r="125" spans="1:6" x14ac:dyDescent="0.45">
      <c r="A125" s="750"/>
      <c r="B125" s="750"/>
      <c r="C125" s="750"/>
      <c r="D125" s="56">
        <v>2000</v>
      </c>
      <c r="E125" s="57">
        <v>23567</v>
      </c>
      <c r="F125" s="57">
        <v>23567</v>
      </c>
    </row>
    <row r="126" spans="1:6" x14ac:dyDescent="0.45">
      <c r="A126" s="750"/>
      <c r="B126" s="750"/>
      <c r="C126" s="750"/>
      <c r="D126" s="56">
        <v>2001</v>
      </c>
      <c r="E126" s="57">
        <v>14987</v>
      </c>
      <c r="F126" s="57">
        <v>14987</v>
      </c>
    </row>
    <row r="127" spans="1:6" x14ac:dyDescent="0.45">
      <c r="A127" s="750"/>
      <c r="B127" s="750"/>
      <c r="C127" s="750"/>
      <c r="D127" s="56">
        <v>2002</v>
      </c>
      <c r="E127" s="57">
        <v>14152</v>
      </c>
      <c r="F127" s="57">
        <v>14152</v>
      </c>
    </row>
    <row r="128" spans="1:6" x14ac:dyDescent="0.45">
      <c r="A128" s="750"/>
      <c r="B128" s="750"/>
      <c r="C128" s="750"/>
      <c r="D128" s="56">
        <v>2003</v>
      </c>
      <c r="E128" s="57">
        <v>23415</v>
      </c>
      <c r="F128" s="57">
        <v>23415</v>
      </c>
    </row>
    <row r="129" spans="1:6" x14ac:dyDescent="0.45">
      <c r="A129" s="750"/>
      <c r="B129" s="750"/>
      <c r="C129" s="750"/>
      <c r="D129" s="56">
        <v>2004</v>
      </c>
      <c r="E129" s="57">
        <v>28239</v>
      </c>
      <c r="F129" s="57">
        <v>28239</v>
      </c>
    </row>
    <row r="130" spans="1:6" x14ac:dyDescent="0.45">
      <c r="A130" s="750"/>
      <c r="B130" s="750"/>
      <c r="C130" s="750"/>
      <c r="D130" s="56">
        <v>2005</v>
      </c>
      <c r="E130" s="57">
        <v>42666</v>
      </c>
      <c r="F130" s="57">
        <v>42666</v>
      </c>
    </row>
    <row r="131" spans="1:6" x14ac:dyDescent="0.45">
      <c r="A131" s="750"/>
      <c r="B131" s="750"/>
      <c r="C131" s="750"/>
      <c r="D131" s="56">
        <v>2006</v>
      </c>
      <c r="E131" s="57">
        <v>49156</v>
      </c>
      <c r="F131" s="57">
        <v>49156</v>
      </c>
    </row>
    <row r="132" spans="1:6" x14ac:dyDescent="0.45">
      <c r="A132" s="750"/>
      <c r="B132" s="750"/>
      <c r="C132" s="750"/>
      <c r="D132" s="56">
        <v>2007</v>
      </c>
      <c r="E132" s="57">
        <v>54429</v>
      </c>
      <c r="F132" s="57">
        <v>54429</v>
      </c>
    </row>
    <row r="133" spans="1:6" x14ac:dyDescent="0.45">
      <c r="A133" s="750"/>
      <c r="B133" s="750"/>
      <c r="C133" s="750"/>
      <c r="D133" s="56">
        <v>2008</v>
      </c>
      <c r="E133" s="57">
        <v>63237</v>
      </c>
      <c r="F133" s="57">
        <v>63237</v>
      </c>
    </row>
    <row r="134" spans="1:6" x14ac:dyDescent="0.45">
      <c r="A134" s="750"/>
      <c r="B134" s="750"/>
      <c r="C134" s="750"/>
      <c r="D134" s="56">
        <v>2009</v>
      </c>
      <c r="E134" s="57">
        <v>56115</v>
      </c>
      <c r="F134" s="57">
        <v>56115</v>
      </c>
    </row>
    <row r="135" spans="1:6" x14ac:dyDescent="0.45">
      <c r="A135" s="750"/>
      <c r="B135" s="750"/>
      <c r="C135" s="750"/>
      <c r="D135" s="56">
        <v>2010</v>
      </c>
      <c r="E135" s="57">
        <v>38054</v>
      </c>
      <c r="F135" s="57">
        <v>38054</v>
      </c>
    </row>
    <row r="136" spans="1:6" x14ac:dyDescent="0.45">
      <c r="A136" s="750"/>
      <c r="B136" s="750"/>
      <c r="C136" s="750"/>
      <c r="D136" s="56">
        <v>2011</v>
      </c>
      <c r="E136" s="57">
        <v>46685</v>
      </c>
      <c r="F136" s="57">
        <v>46685</v>
      </c>
    </row>
    <row r="137" spans="1:6" x14ac:dyDescent="0.45">
      <c r="A137" s="750"/>
      <c r="B137" s="750"/>
      <c r="C137" s="750"/>
      <c r="D137" s="56">
        <v>2012</v>
      </c>
      <c r="E137" s="57">
        <v>47139</v>
      </c>
      <c r="F137" s="57">
        <v>47139</v>
      </c>
    </row>
    <row r="138" spans="1:6" x14ac:dyDescent="0.45">
      <c r="A138" s="750"/>
      <c r="B138" s="750"/>
      <c r="C138" s="750"/>
      <c r="D138" s="56">
        <v>2013</v>
      </c>
      <c r="E138" s="57">
        <v>39540</v>
      </c>
      <c r="F138" s="57">
        <v>39540</v>
      </c>
    </row>
    <row r="139" spans="1:6" x14ac:dyDescent="0.45">
      <c r="A139" s="750"/>
      <c r="B139" s="750"/>
      <c r="C139" s="750"/>
      <c r="D139" s="56">
        <v>2014</v>
      </c>
      <c r="E139" s="57">
        <v>45438</v>
      </c>
      <c r="F139" s="57">
        <v>45438</v>
      </c>
    </row>
    <row r="140" spans="1:6" x14ac:dyDescent="0.45">
      <c r="A140" s="750"/>
      <c r="B140" s="750"/>
      <c r="C140" s="750"/>
      <c r="D140" s="56">
        <v>2015</v>
      </c>
      <c r="E140" s="57">
        <v>45652</v>
      </c>
      <c r="F140" s="57">
        <v>45652</v>
      </c>
    </row>
    <row r="141" spans="1:6" x14ac:dyDescent="0.45">
      <c r="A141" s="750"/>
      <c r="B141" s="750"/>
      <c r="C141" s="751"/>
      <c r="D141" s="56">
        <v>2016</v>
      </c>
      <c r="E141" s="57">
        <v>10425</v>
      </c>
      <c r="F141" s="57">
        <v>10425</v>
      </c>
    </row>
    <row r="142" spans="1:6" ht="16.5" customHeight="1" x14ac:dyDescent="0.45">
      <c r="A142" s="750"/>
      <c r="B142" s="750"/>
      <c r="C142" s="746" t="s">
        <v>142</v>
      </c>
      <c r="D142" s="748"/>
      <c r="E142" s="58">
        <v>766416</v>
      </c>
      <c r="F142" s="58">
        <v>766416</v>
      </c>
    </row>
    <row r="143" spans="1:6" x14ac:dyDescent="0.45">
      <c r="A143" s="750"/>
      <c r="B143" s="750"/>
      <c r="C143" s="749" t="s">
        <v>149</v>
      </c>
      <c r="D143" s="56">
        <v>1991</v>
      </c>
      <c r="E143" s="59">
        <v>0</v>
      </c>
      <c r="F143" s="59">
        <v>0</v>
      </c>
    </row>
    <row r="144" spans="1:6" x14ac:dyDescent="0.45">
      <c r="A144" s="750"/>
      <c r="B144" s="750"/>
      <c r="C144" s="750"/>
      <c r="D144" s="56">
        <v>1992</v>
      </c>
      <c r="E144" s="59">
        <v>0</v>
      </c>
      <c r="F144" s="59">
        <v>0</v>
      </c>
    </row>
    <row r="145" spans="1:6" x14ac:dyDescent="0.45">
      <c r="A145" s="750"/>
      <c r="B145" s="750"/>
      <c r="C145" s="750"/>
      <c r="D145" s="56">
        <v>1993</v>
      </c>
      <c r="E145" s="59">
        <v>70</v>
      </c>
      <c r="F145" s="59">
        <v>70</v>
      </c>
    </row>
    <row r="146" spans="1:6" x14ac:dyDescent="0.45">
      <c r="A146" s="750"/>
      <c r="B146" s="750"/>
      <c r="C146" s="750"/>
      <c r="D146" s="56">
        <v>1994</v>
      </c>
      <c r="E146" s="59">
        <v>408</v>
      </c>
      <c r="F146" s="59">
        <v>408</v>
      </c>
    </row>
    <row r="147" spans="1:6" x14ac:dyDescent="0.45">
      <c r="A147" s="750"/>
      <c r="B147" s="750"/>
      <c r="C147" s="750"/>
      <c r="D147" s="56">
        <v>1995</v>
      </c>
      <c r="E147" s="59">
        <v>346</v>
      </c>
      <c r="F147" s="59">
        <v>346</v>
      </c>
    </row>
    <row r="148" spans="1:6" x14ac:dyDescent="0.45">
      <c r="A148" s="750"/>
      <c r="B148" s="750"/>
      <c r="C148" s="750"/>
      <c r="D148" s="56">
        <v>1996</v>
      </c>
      <c r="E148" s="59">
        <v>131</v>
      </c>
      <c r="F148" s="59">
        <v>131</v>
      </c>
    </row>
    <row r="149" spans="1:6" x14ac:dyDescent="0.45">
      <c r="A149" s="750"/>
      <c r="B149" s="750"/>
      <c r="C149" s="750"/>
      <c r="D149" s="56">
        <v>1997</v>
      </c>
      <c r="E149" s="59">
        <v>105</v>
      </c>
      <c r="F149" s="59">
        <v>105</v>
      </c>
    </row>
    <row r="150" spans="1:6" x14ac:dyDescent="0.45">
      <c r="A150" s="750"/>
      <c r="B150" s="750"/>
      <c r="C150" s="750"/>
      <c r="D150" s="56">
        <v>1998</v>
      </c>
      <c r="E150" s="59">
        <v>947</v>
      </c>
      <c r="F150" s="59">
        <v>947</v>
      </c>
    </row>
    <row r="151" spans="1:6" x14ac:dyDescent="0.45">
      <c r="A151" s="750"/>
      <c r="B151" s="750"/>
      <c r="C151" s="750"/>
      <c r="D151" s="56">
        <v>1999</v>
      </c>
      <c r="E151" s="59">
        <v>592</v>
      </c>
      <c r="F151" s="59">
        <v>592</v>
      </c>
    </row>
    <row r="152" spans="1:6" x14ac:dyDescent="0.45">
      <c r="A152" s="750"/>
      <c r="B152" s="750"/>
      <c r="C152" s="750"/>
      <c r="D152" s="56">
        <v>2000</v>
      </c>
      <c r="E152" s="59">
        <v>362</v>
      </c>
      <c r="F152" s="59">
        <v>362</v>
      </c>
    </row>
    <row r="153" spans="1:6" x14ac:dyDescent="0.45">
      <c r="A153" s="750"/>
      <c r="B153" s="750"/>
      <c r="C153" s="750"/>
      <c r="D153" s="56">
        <v>2001</v>
      </c>
      <c r="E153" s="59">
        <v>316</v>
      </c>
      <c r="F153" s="59">
        <v>316</v>
      </c>
    </row>
    <row r="154" spans="1:6" x14ac:dyDescent="0.45">
      <c r="A154" s="750"/>
      <c r="B154" s="750"/>
      <c r="C154" s="750"/>
      <c r="D154" s="56">
        <v>2002</v>
      </c>
      <c r="E154" s="59">
        <v>431</v>
      </c>
      <c r="F154" s="59">
        <v>431</v>
      </c>
    </row>
    <row r="155" spans="1:6" x14ac:dyDescent="0.45">
      <c r="A155" s="750"/>
      <c r="B155" s="750"/>
      <c r="C155" s="750"/>
      <c r="D155" s="56">
        <v>2003</v>
      </c>
      <c r="E155" s="59">
        <v>54</v>
      </c>
      <c r="F155" s="59">
        <v>54</v>
      </c>
    </row>
    <row r="156" spans="1:6" x14ac:dyDescent="0.45">
      <c r="A156" s="750"/>
      <c r="B156" s="750"/>
      <c r="C156" s="750"/>
      <c r="D156" s="56">
        <v>2004</v>
      </c>
      <c r="E156" s="59">
        <v>37</v>
      </c>
      <c r="F156" s="59">
        <v>37</v>
      </c>
    </row>
    <row r="157" spans="1:6" x14ac:dyDescent="0.45">
      <c r="A157" s="750"/>
      <c r="B157" s="750"/>
      <c r="C157" s="750"/>
      <c r="D157" s="56">
        <v>2005</v>
      </c>
      <c r="E157" s="59">
        <v>0</v>
      </c>
      <c r="F157" s="59">
        <v>0</v>
      </c>
    </row>
    <row r="158" spans="1:6" x14ac:dyDescent="0.45">
      <c r="A158" s="750"/>
      <c r="B158" s="750"/>
      <c r="C158" s="750"/>
      <c r="D158" s="56">
        <v>2006</v>
      </c>
      <c r="E158" s="59">
        <v>0</v>
      </c>
      <c r="F158" s="59">
        <v>0</v>
      </c>
    </row>
    <row r="159" spans="1:6" x14ac:dyDescent="0.45">
      <c r="A159" s="750"/>
      <c r="B159" s="750"/>
      <c r="C159" s="750"/>
      <c r="D159" s="56">
        <v>2007</v>
      </c>
      <c r="E159" s="59">
        <v>307</v>
      </c>
      <c r="F159" s="59">
        <v>307</v>
      </c>
    </row>
    <row r="160" spans="1:6" x14ac:dyDescent="0.45">
      <c r="A160" s="750"/>
      <c r="B160" s="750"/>
      <c r="C160" s="750"/>
      <c r="D160" s="56">
        <v>2008</v>
      </c>
      <c r="E160" s="57">
        <v>1799</v>
      </c>
      <c r="F160" s="57">
        <v>1799</v>
      </c>
    </row>
    <row r="161" spans="1:6" x14ac:dyDescent="0.45">
      <c r="A161" s="750"/>
      <c r="B161" s="750"/>
      <c r="C161" s="750"/>
      <c r="D161" s="56">
        <v>2009</v>
      </c>
      <c r="E161" s="57">
        <v>1883</v>
      </c>
      <c r="F161" s="57">
        <v>1883</v>
      </c>
    </row>
    <row r="162" spans="1:6" x14ac:dyDescent="0.45">
      <c r="A162" s="750"/>
      <c r="B162" s="750"/>
      <c r="C162" s="750"/>
      <c r="D162" s="56">
        <v>2010</v>
      </c>
      <c r="E162" s="57">
        <v>2568</v>
      </c>
      <c r="F162" s="57">
        <v>2568</v>
      </c>
    </row>
    <row r="163" spans="1:6" x14ac:dyDescent="0.45">
      <c r="A163" s="750"/>
      <c r="B163" s="750"/>
      <c r="C163" s="750"/>
      <c r="D163" s="56">
        <v>2011</v>
      </c>
      <c r="E163" s="57">
        <v>1236</v>
      </c>
      <c r="F163" s="57">
        <v>1236</v>
      </c>
    </row>
    <row r="164" spans="1:6" x14ac:dyDescent="0.45">
      <c r="A164" s="750"/>
      <c r="B164" s="750"/>
      <c r="C164" s="750"/>
      <c r="D164" s="56">
        <v>2012</v>
      </c>
      <c r="E164" s="57">
        <v>1502</v>
      </c>
      <c r="F164" s="57">
        <v>1502</v>
      </c>
    </row>
    <row r="165" spans="1:6" x14ac:dyDescent="0.45">
      <c r="A165" s="750"/>
      <c r="B165" s="750"/>
      <c r="C165" s="750"/>
      <c r="D165" s="56">
        <v>2013</v>
      </c>
      <c r="E165" s="59">
        <v>953</v>
      </c>
      <c r="F165" s="59">
        <v>953</v>
      </c>
    </row>
    <row r="166" spans="1:6" x14ac:dyDescent="0.45">
      <c r="A166" s="750"/>
      <c r="B166" s="750"/>
      <c r="C166" s="750"/>
      <c r="D166" s="56">
        <v>2014</v>
      </c>
      <c r="E166" s="59">
        <v>0</v>
      </c>
      <c r="F166" s="59">
        <v>0</v>
      </c>
    </row>
    <row r="167" spans="1:6" x14ac:dyDescent="0.45">
      <c r="A167" s="750"/>
      <c r="B167" s="750"/>
      <c r="C167" s="750"/>
      <c r="D167" s="56">
        <v>2015</v>
      </c>
      <c r="E167" s="59">
        <v>0</v>
      </c>
      <c r="F167" s="59">
        <v>0</v>
      </c>
    </row>
    <row r="168" spans="1:6" x14ac:dyDescent="0.45">
      <c r="A168" s="750"/>
      <c r="B168" s="750"/>
      <c r="C168" s="751"/>
      <c r="D168" s="56">
        <v>2016</v>
      </c>
      <c r="E168" s="59">
        <v>0</v>
      </c>
      <c r="F168" s="59">
        <v>0</v>
      </c>
    </row>
    <row r="169" spans="1:6" ht="16.5" customHeight="1" x14ac:dyDescent="0.45">
      <c r="A169" s="750"/>
      <c r="B169" s="751"/>
      <c r="C169" s="746" t="s">
        <v>142</v>
      </c>
      <c r="D169" s="748"/>
      <c r="E169" s="58">
        <v>14047</v>
      </c>
      <c r="F169" s="58">
        <v>14047</v>
      </c>
    </row>
    <row r="170" spans="1:6" ht="16.5" customHeight="1" x14ac:dyDescent="0.45">
      <c r="A170" s="750"/>
      <c r="B170" s="743">
        <v>1991</v>
      </c>
      <c r="C170" s="744"/>
      <c r="D170" s="745"/>
      <c r="E170" s="63">
        <v>447</v>
      </c>
      <c r="F170" s="64">
        <v>447</v>
      </c>
    </row>
    <row r="171" spans="1:6" ht="16.5" customHeight="1" x14ac:dyDescent="0.45">
      <c r="A171" s="750"/>
      <c r="B171" s="743">
        <v>1992</v>
      </c>
      <c r="C171" s="744"/>
      <c r="D171" s="745"/>
      <c r="E171" s="63">
        <v>545</v>
      </c>
      <c r="F171" s="64">
        <v>545</v>
      </c>
    </row>
    <row r="172" spans="1:6" ht="16.5" customHeight="1" x14ac:dyDescent="0.45">
      <c r="A172" s="750"/>
      <c r="B172" s="743">
        <v>1993</v>
      </c>
      <c r="C172" s="744"/>
      <c r="D172" s="745"/>
      <c r="E172" s="60">
        <v>12217</v>
      </c>
      <c r="F172" s="61">
        <v>12217</v>
      </c>
    </row>
    <row r="173" spans="1:6" ht="16.5" customHeight="1" x14ac:dyDescent="0.45">
      <c r="A173" s="750"/>
      <c r="B173" s="743">
        <v>1994</v>
      </c>
      <c r="C173" s="744"/>
      <c r="D173" s="745"/>
      <c r="E173" s="60">
        <v>38316</v>
      </c>
      <c r="F173" s="61">
        <v>38316</v>
      </c>
    </row>
    <row r="174" spans="1:6" ht="16.5" customHeight="1" x14ac:dyDescent="0.45">
      <c r="A174" s="750"/>
      <c r="B174" s="743">
        <v>1995</v>
      </c>
      <c r="C174" s="744"/>
      <c r="D174" s="745"/>
      <c r="E174" s="60">
        <v>57415</v>
      </c>
      <c r="F174" s="61">
        <v>57415</v>
      </c>
    </row>
    <row r="175" spans="1:6" ht="16.5" customHeight="1" x14ac:dyDescent="0.45">
      <c r="A175" s="750"/>
      <c r="B175" s="743">
        <v>1996</v>
      </c>
      <c r="C175" s="744"/>
      <c r="D175" s="745"/>
      <c r="E175" s="60">
        <v>72663</v>
      </c>
      <c r="F175" s="61">
        <v>72663</v>
      </c>
    </row>
    <row r="176" spans="1:6" ht="16.5" customHeight="1" x14ac:dyDescent="0.45">
      <c r="A176" s="750"/>
      <c r="B176" s="743">
        <v>1997</v>
      </c>
      <c r="C176" s="744"/>
      <c r="D176" s="745"/>
      <c r="E176" s="60">
        <v>70246</v>
      </c>
      <c r="F176" s="61">
        <v>70246</v>
      </c>
    </row>
    <row r="177" spans="1:6" ht="16.5" customHeight="1" x14ac:dyDescent="0.45">
      <c r="A177" s="750"/>
      <c r="B177" s="743">
        <v>1998</v>
      </c>
      <c r="C177" s="744"/>
      <c r="D177" s="745"/>
      <c r="E177" s="60">
        <v>80137</v>
      </c>
      <c r="F177" s="61">
        <v>80137</v>
      </c>
    </row>
    <row r="178" spans="1:6" ht="16.5" customHeight="1" x14ac:dyDescent="0.45">
      <c r="A178" s="750"/>
      <c r="B178" s="743">
        <v>1999</v>
      </c>
      <c r="C178" s="744"/>
      <c r="D178" s="745"/>
      <c r="E178" s="60">
        <v>62075</v>
      </c>
      <c r="F178" s="61">
        <v>62075</v>
      </c>
    </row>
    <row r="179" spans="1:6" ht="16.5" customHeight="1" x14ac:dyDescent="0.45">
      <c r="A179" s="750"/>
      <c r="B179" s="743">
        <v>2000</v>
      </c>
      <c r="C179" s="744"/>
      <c r="D179" s="745"/>
      <c r="E179" s="60">
        <v>68711</v>
      </c>
      <c r="F179" s="61">
        <v>68711</v>
      </c>
    </row>
    <row r="180" spans="1:6" ht="16.5" customHeight="1" x14ac:dyDescent="0.45">
      <c r="A180" s="750"/>
      <c r="B180" s="743">
        <v>2001</v>
      </c>
      <c r="C180" s="744"/>
      <c r="D180" s="745"/>
      <c r="E180" s="60">
        <v>48676</v>
      </c>
      <c r="F180" s="61">
        <v>48676</v>
      </c>
    </row>
    <row r="181" spans="1:6" ht="16.5" customHeight="1" x14ac:dyDescent="0.45">
      <c r="A181" s="750"/>
      <c r="B181" s="743">
        <v>2002</v>
      </c>
      <c r="C181" s="744"/>
      <c r="D181" s="745"/>
      <c r="E181" s="60">
        <v>46228</v>
      </c>
      <c r="F181" s="61">
        <v>46228</v>
      </c>
    </row>
    <row r="182" spans="1:6" ht="16.5" customHeight="1" x14ac:dyDescent="0.45">
      <c r="A182" s="750"/>
      <c r="B182" s="743">
        <v>2003</v>
      </c>
      <c r="C182" s="744"/>
      <c r="D182" s="745"/>
      <c r="E182" s="60">
        <v>41796</v>
      </c>
      <c r="F182" s="61">
        <v>41796</v>
      </c>
    </row>
    <row r="183" spans="1:6" ht="16.5" customHeight="1" x14ac:dyDescent="0.45">
      <c r="A183" s="750"/>
      <c r="B183" s="743">
        <v>2004</v>
      </c>
      <c r="C183" s="744"/>
      <c r="D183" s="745"/>
      <c r="E183" s="60">
        <v>40821</v>
      </c>
      <c r="F183" s="61">
        <v>40821</v>
      </c>
    </row>
    <row r="184" spans="1:6" ht="16.5" customHeight="1" x14ac:dyDescent="0.45">
      <c r="A184" s="750"/>
      <c r="B184" s="743">
        <v>2005</v>
      </c>
      <c r="C184" s="744"/>
      <c r="D184" s="745"/>
      <c r="E184" s="60">
        <v>67434</v>
      </c>
      <c r="F184" s="61">
        <v>67434</v>
      </c>
    </row>
    <row r="185" spans="1:6" ht="16.5" customHeight="1" x14ac:dyDescent="0.45">
      <c r="A185" s="750"/>
      <c r="B185" s="743">
        <v>2006</v>
      </c>
      <c r="C185" s="744"/>
      <c r="D185" s="745"/>
      <c r="E185" s="60">
        <v>76874</v>
      </c>
      <c r="F185" s="61">
        <v>76874</v>
      </c>
    </row>
    <row r="186" spans="1:6" ht="16.5" customHeight="1" x14ac:dyDescent="0.45">
      <c r="A186" s="750"/>
      <c r="B186" s="743">
        <v>2007</v>
      </c>
      <c r="C186" s="744"/>
      <c r="D186" s="745"/>
      <c r="E186" s="60">
        <v>90341</v>
      </c>
      <c r="F186" s="61">
        <v>90341</v>
      </c>
    </row>
    <row r="187" spans="1:6" ht="16.5" customHeight="1" x14ac:dyDescent="0.45">
      <c r="A187" s="750"/>
      <c r="B187" s="743">
        <v>2008</v>
      </c>
      <c r="C187" s="744"/>
      <c r="D187" s="745"/>
      <c r="E187" s="60">
        <v>124385</v>
      </c>
      <c r="F187" s="61">
        <v>124385</v>
      </c>
    </row>
    <row r="188" spans="1:6" ht="16.5" customHeight="1" x14ac:dyDescent="0.45">
      <c r="A188" s="750"/>
      <c r="B188" s="743">
        <v>2009</v>
      </c>
      <c r="C188" s="744"/>
      <c r="D188" s="745"/>
      <c r="E188" s="60">
        <v>102609</v>
      </c>
      <c r="F188" s="61">
        <v>102609</v>
      </c>
    </row>
    <row r="189" spans="1:6" ht="16.5" customHeight="1" x14ac:dyDescent="0.45">
      <c r="A189" s="750"/>
      <c r="B189" s="743">
        <v>2010</v>
      </c>
      <c r="C189" s="744"/>
      <c r="D189" s="745"/>
      <c r="E189" s="60">
        <v>105460</v>
      </c>
      <c r="F189" s="61">
        <v>105460</v>
      </c>
    </row>
    <row r="190" spans="1:6" ht="16.5" customHeight="1" x14ac:dyDescent="0.45">
      <c r="A190" s="750"/>
      <c r="B190" s="743">
        <v>2011</v>
      </c>
      <c r="C190" s="744"/>
      <c r="D190" s="745"/>
      <c r="E190" s="60">
        <v>115961</v>
      </c>
      <c r="F190" s="61">
        <v>115961</v>
      </c>
    </row>
    <row r="191" spans="1:6" ht="16.5" customHeight="1" x14ac:dyDescent="0.45">
      <c r="A191" s="750"/>
      <c r="B191" s="743">
        <v>2012</v>
      </c>
      <c r="C191" s="744"/>
      <c r="D191" s="745"/>
      <c r="E191" s="60">
        <v>102271</v>
      </c>
      <c r="F191" s="61">
        <v>102271</v>
      </c>
    </row>
    <row r="192" spans="1:6" ht="16.5" customHeight="1" x14ac:dyDescent="0.45">
      <c r="A192" s="750"/>
      <c r="B192" s="743">
        <v>2013</v>
      </c>
      <c r="C192" s="744"/>
      <c r="D192" s="745"/>
      <c r="E192" s="60">
        <v>86315</v>
      </c>
      <c r="F192" s="61">
        <v>86315</v>
      </c>
    </row>
    <row r="193" spans="1:6" ht="16.5" customHeight="1" x14ac:dyDescent="0.45">
      <c r="A193" s="750"/>
      <c r="B193" s="743">
        <v>2014</v>
      </c>
      <c r="C193" s="744"/>
      <c r="D193" s="745"/>
      <c r="E193" s="60">
        <v>90723</v>
      </c>
      <c r="F193" s="61">
        <v>90723</v>
      </c>
    </row>
    <row r="194" spans="1:6" ht="16.5" customHeight="1" x14ac:dyDescent="0.45">
      <c r="A194" s="750"/>
      <c r="B194" s="743">
        <v>2015</v>
      </c>
      <c r="C194" s="744"/>
      <c r="D194" s="745"/>
      <c r="E194" s="60">
        <v>102804</v>
      </c>
      <c r="F194" s="61">
        <v>102804</v>
      </c>
    </row>
    <row r="195" spans="1:6" ht="16.5" customHeight="1" x14ac:dyDescent="0.45">
      <c r="A195" s="750"/>
      <c r="B195" s="743">
        <v>2016</v>
      </c>
      <c r="C195" s="744"/>
      <c r="D195" s="745"/>
      <c r="E195" s="60">
        <v>25758</v>
      </c>
      <c r="F195" s="61">
        <v>25758</v>
      </c>
    </row>
    <row r="196" spans="1:6" ht="16.5" customHeight="1" x14ac:dyDescent="0.45">
      <c r="A196" s="751"/>
      <c r="B196" s="746" t="s">
        <v>145</v>
      </c>
      <c r="C196" s="747"/>
      <c r="D196" s="748"/>
      <c r="E196" s="58">
        <v>1731228</v>
      </c>
      <c r="F196" s="58">
        <v>1731228</v>
      </c>
    </row>
    <row r="197" spans="1:6" ht="16.5" customHeight="1" x14ac:dyDescent="0.45">
      <c r="A197" s="743">
        <v>1991</v>
      </c>
      <c r="B197" s="744"/>
      <c r="C197" s="744"/>
      <c r="D197" s="745"/>
      <c r="E197" s="60">
        <v>229535</v>
      </c>
      <c r="F197" s="60">
        <v>229535</v>
      </c>
    </row>
    <row r="198" spans="1:6" ht="16.5" customHeight="1" x14ac:dyDescent="0.45">
      <c r="A198" s="743">
        <v>1992</v>
      </c>
      <c r="B198" s="744"/>
      <c r="C198" s="744"/>
      <c r="D198" s="745"/>
      <c r="E198" s="60">
        <v>268291</v>
      </c>
      <c r="F198" s="60">
        <v>268291</v>
      </c>
    </row>
    <row r="199" spans="1:6" ht="16.5" customHeight="1" x14ac:dyDescent="0.45">
      <c r="A199" s="743">
        <v>1993</v>
      </c>
      <c r="B199" s="744"/>
      <c r="C199" s="744"/>
      <c r="D199" s="745"/>
      <c r="E199" s="60">
        <v>337070</v>
      </c>
      <c r="F199" s="60">
        <v>337070</v>
      </c>
    </row>
    <row r="200" spans="1:6" ht="16.5" customHeight="1" x14ac:dyDescent="0.45">
      <c r="A200" s="743">
        <v>1994</v>
      </c>
      <c r="B200" s="744"/>
      <c r="C200" s="744"/>
      <c r="D200" s="745"/>
      <c r="E200" s="60">
        <v>389059</v>
      </c>
      <c r="F200" s="60">
        <v>389059</v>
      </c>
    </row>
    <row r="201" spans="1:6" ht="16.5" customHeight="1" x14ac:dyDescent="0.45">
      <c r="A201" s="743">
        <v>1995</v>
      </c>
      <c r="B201" s="744"/>
      <c r="C201" s="744"/>
      <c r="D201" s="745"/>
      <c r="E201" s="60">
        <v>472813</v>
      </c>
      <c r="F201" s="60">
        <v>472813</v>
      </c>
    </row>
    <row r="202" spans="1:6" ht="16.5" customHeight="1" x14ac:dyDescent="0.45">
      <c r="A202" s="743">
        <v>1996</v>
      </c>
      <c r="B202" s="744"/>
      <c r="C202" s="744"/>
      <c r="D202" s="745"/>
      <c r="E202" s="60">
        <v>551274</v>
      </c>
      <c r="F202" s="60">
        <v>551274</v>
      </c>
    </row>
    <row r="203" spans="1:6" ht="16.5" customHeight="1" x14ac:dyDescent="0.45">
      <c r="A203" s="743">
        <v>1997</v>
      </c>
      <c r="B203" s="744"/>
      <c r="C203" s="744"/>
      <c r="D203" s="745"/>
      <c r="E203" s="60">
        <v>565235</v>
      </c>
      <c r="F203" s="60">
        <v>565235</v>
      </c>
    </row>
    <row r="204" spans="1:6" ht="16.5" customHeight="1" x14ac:dyDescent="0.45">
      <c r="A204" s="743">
        <v>1998</v>
      </c>
      <c r="B204" s="744"/>
      <c r="C204" s="744"/>
      <c r="D204" s="745"/>
      <c r="E204" s="60">
        <v>519556</v>
      </c>
      <c r="F204" s="60">
        <v>519556</v>
      </c>
    </row>
    <row r="205" spans="1:6" ht="16.5" customHeight="1" x14ac:dyDescent="0.45">
      <c r="A205" s="743">
        <v>1999</v>
      </c>
      <c r="B205" s="744"/>
      <c r="C205" s="744"/>
      <c r="D205" s="745"/>
      <c r="E205" s="60">
        <v>617429</v>
      </c>
      <c r="F205" s="60">
        <v>617429</v>
      </c>
    </row>
    <row r="206" spans="1:6" ht="16.5" customHeight="1" x14ac:dyDescent="0.45">
      <c r="A206" s="743">
        <v>2000</v>
      </c>
      <c r="B206" s="744"/>
      <c r="C206" s="744"/>
      <c r="D206" s="745"/>
      <c r="E206" s="60">
        <v>827606</v>
      </c>
      <c r="F206" s="60">
        <v>827606</v>
      </c>
    </row>
    <row r="207" spans="1:6" ht="16.5" customHeight="1" x14ac:dyDescent="0.45">
      <c r="A207" s="743">
        <v>2001</v>
      </c>
      <c r="B207" s="744"/>
      <c r="C207" s="744"/>
      <c r="D207" s="745"/>
      <c r="E207" s="60">
        <v>801076</v>
      </c>
      <c r="F207" s="60">
        <v>801076</v>
      </c>
    </row>
    <row r="208" spans="1:6" ht="16.5" customHeight="1" x14ac:dyDescent="0.45">
      <c r="A208" s="743">
        <v>2002</v>
      </c>
      <c r="B208" s="744"/>
      <c r="C208" s="744"/>
      <c r="D208" s="745"/>
      <c r="E208" s="60">
        <v>928068</v>
      </c>
      <c r="F208" s="60">
        <v>928068</v>
      </c>
    </row>
    <row r="209" spans="1:6" ht="16.5" customHeight="1" x14ac:dyDescent="0.45">
      <c r="A209" s="743">
        <v>2003</v>
      </c>
      <c r="B209" s="744"/>
      <c r="C209" s="744"/>
      <c r="D209" s="745"/>
      <c r="E209" s="60">
        <v>1012134</v>
      </c>
      <c r="F209" s="60">
        <v>1012134</v>
      </c>
    </row>
    <row r="210" spans="1:6" ht="16.5" customHeight="1" x14ac:dyDescent="0.45">
      <c r="A210" s="743">
        <v>2004</v>
      </c>
      <c r="B210" s="744"/>
      <c r="C210" s="744"/>
      <c r="D210" s="745"/>
      <c r="E210" s="60">
        <v>1124207</v>
      </c>
      <c r="F210" s="60">
        <v>1124207</v>
      </c>
    </row>
    <row r="211" spans="1:6" ht="16.5" customHeight="1" x14ac:dyDescent="0.45">
      <c r="A211" s="743">
        <v>2005</v>
      </c>
      <c r="B211" s="744"/>
      <c r="C211" s="744"/>
      <c r="D211" s="745"/>
      <c r="E211" s="60">
        <v>1131211</v>
      </c>
      <c r="F211" s="60">
        <v>1131211</v>
      </c>
    </row>
    <row r="212" spans="1:6" ht="16.5" customHeight="1" x14ac:dyDescent="0.45">
      <c r="A212" s="743">
        <v>2006</v>
      </c>
      <c r="B212" s="744"/>
      <c r="C212" s="744"/>
      <c r="D212" s="745"/>
      <c r="E212" s="60">
        <v>1032052</v>
      </c>
      <c r="F212" s="60">
        <v>1032052</v>
      </c>
    </row>
    <row r="213" spans="1:6" ht="16.5" customHeight="1" x14ac:dyDescent="0.45">
      <c r="A213" s="743">
        <v>2007</v>
      </c>
      <c r="B213" s="744"/>
      <c r="C213" s="744"/>
      <c r="D213" s="745"/>
      <c r="E213" s="60">
        <v>1076084</v>
      </c>
      <c r="F213" s="60">
        <v>1076084</v>
      </c>
    </row>
    <row r="214" spans="1:6" ht="16.5" customHeight="1" x14ac:dyDescent="0.45">
      <c r="A214" s="743">
        <v>2008</v>
      </c>
      <c r="B214" s="744"/>
      <c r="C214" s="744"/>
      <c r="D214" s="745"/>
      <c r="E214" s="60">
        <v>1099219</v>
      </c>
      <c r="F214" s="60">
        <v>1099219</v>
      </c>
    </row>
    <row r="215" spans="1:6" ht="16.5" customHeight="1" x14ac:dyDescent="0.45">
      <c r="A215" s="743">
        <v>2009</v>
      </c>
      <c r="B215" s="744"/>
      <c r="C215" s="744"/>
      <c r="D215" s="745"/>
      <c r="E215" s="60">
        <v>911088</v>
      </c>
      <c r="F215" s="60">
        <v>911088</v>
      </c>
    </row>
    <row r="216" spans="1:6" ht="16.5" customHeight="1" x14ac:dyDescent="0.45">
      <c r="A216" s="743">
        <v>2010</v>
      </c>
      <c r="B216" s="744"/>
      <c r="C216" s="744"/>
      <c r="D216" s="745"/>
      <c r="E216" s="60">
        <v>1072727</v>
      </c>
      <c r="F216" s="60">
        <v>1072727</v>
      </c>
    </row>
    <row r="217" spans="1:6" ht="16.5" customHeight="1" x14ac:dyDescent="0.45">
      <c r="A217" s="743">
        <v>2011</v>
      </c>
      <c r="B217" s="744"/>
      <c r="C217" s="744"/>
      <c r="D217" s="745"/>
      <c r="E217" s="60">
        <v>1204155</v>
      </c>
      <c r="F217" s="60">
        <v>1204155</v>
      </c>
    </row>
    <row r="218" spans="1:6" ht="16.5" customHeight="1" x14ac:dyDescent="0.45">
      <c r="A218" s="743">
        <v>2012</v>
      </c>
      <c r="B218" s="744"/>
      <c r="C218" s="744"/>
      <c r="D218" s="745"/>
      <c r="E218" s="60">
        <v>1242083</v>
      </c>
      <c r="F218" s="60">
        <v>1242083</v>
      </c>
    </row>
    <row r="219" spans="1:6" ht="16.5" customHeight="1" x14ac:dyDescent="0.45">
      <c r="A219" s="743">
        <v>2013</v>
      </c>
      <c r="B219" s="744"/>
      <c r="C219" s="744"/>
      <c r="D219" s="745"/>
      <c r="E219" s="60">
        <v>1173014</v>
      </c>
      <c r="F219" s="60">
        <v>1173014</v>
      </c>
    </row>
    <row r="220" spans="1:6" ht="16.5" customHeight="1" x14ac:dyDescent="0.45">
      <c r="A220" s="743">
        <v>2014</v>
      </c>
      <c r="B220" s="744"/>
      <c r="C220" s="744"/>
      <c r="D220" s="745"/>
      <c r="E220" s="60">
        <v>1195412</v>
      </c>
      <c r="F220" s="60">
        <v>1195412</v>
      </c>
    </row>
    <row r="221" spans="1:6" ht="16.5" customHeight="1" x14ac:dyDescent="0.45">
      <c r="A221" s="743">
        <v>2015</v>
      </c>
      <c r="B221" s="744"/>
      <c r="C221" s="744"/>
      <c r="D221" s="745"/>
      <c r="E221" s="60">
        <v>1156448</v>
      </c>
      <c r="F221" s="60">
        <v>1156448</v>
      </c>
    </row>
    <row r="222" spans="1:6" ht="16.5" customHeight="1" x14ac:dyDescent="0.45">
      <c r="A222" s="743">
        <v>2016</v>
      </c>
      <c r="B222" s="744"/>
      <c r="C222" s="744"/>
      <c r="D222" s="745"/>
      <c r="E222" s="60">
        <v>329712</v>
      </c>
      <c r="F222" s="60">
        <v>329712</v>
      </c>
    </row>
    <row r="223" spans="1:6" ht="16.5" customHeight="1" x14ac:dyDescent="0.45">
      <c r="A223" s="746" t="s">
        <v>145</v>
      </c>
      <c r="B223" s="747"/>
      <c r="C223" s="747"/>
      <c r="D223" s="748"/>
      <c r="E223" s="58">
        <v>21266558</v>
      </c>
      <c r="F223" s="58">
        <v>21266558</v>
      </c>
    </row>
    <row r="224" spans="1:6" x14ac:dyDescent="0.45">
      <c r="A224" s="749" t="s">
        <v>150</v>
      </c>
      <c r="B224" s="749" t="s">
        <v>140</v>
      </c>
      <c r="C224" s="749" t="s">
        <v>141</v>
      </c>
      <c r="D224" s="56">
        <v>1991</v>
      </c>
      <c r="E224" s="57">
        <v>49889</v>
      </c>
      <c r="F224" s="57">
        <v>49889</v>
      </c>
    </row>
    <row r="225" spans="1:6" x14ac:dyDescent="0.45">
      <c r="A225" s="750"/>
      <c r="B225" s="750"/>
      <c r="C225" s="750"/>
      <c r="D225" s="56">
        <v>1992</v>
      </c>
      <c r="E225" s="57">
        <v>60463</v>
      </c>
      <c r="F225" s="57">
        <v>60463</v>
      </c>
    </row>
    <row r="226" spans="1:6" x14ac:dyDescent="0.45">
      <c r="A226" s="750"/>
      <c r="B226" s="750"/>
      <c r="C226" s="750"/>
      <c r="D226" s="56">
        <v>1993</v>
      </c>
      <c r="E226" s="57">
        <v>70654</v>
      </c>
      <c r="F226" s="57">
        <v>70654</v>
      </c>
    </row>
    <row r="227" spans="1:6" x14ac:dyDescent="0.45">
      <c r="A227" s="750"/>
      <c r="B227" s="750"/>
      <c r="C227" s="750"/>
      <c r="D227" s="56">
        <v>1994</v>
      </c>
      <c r="E227" s="57">
        <v>129467</v>
      </c>
      <c r="F227" s="57">
        <v>129467</v>
      </c>
    </row>
    <row r="228" spans="1:6" x14ac:dyDescent="0.45">
      <c r="A228" s="750"/>
      <c r="B228" s="750"/>
      <c r="C228" s="750"/>
      <c r="D228" s="56">
        <v>1995</v>
      </c>
      <c r="E228" s="57">
        <v>138577</v>
      </c>
      <c r="F228" s="57">
        <v>138577</v>
      </c>
    </row>
    <row r="229" spans="1:6" x14ac:dyDescent="0.45">
      <c r="A229" s="750"/>
      <c r="B229" s="750"/>
      <c r="C229" s="750"/>
      <c r="D229" s="56">
        <v>1996</v>
      </c>
      <c r="E229" s="57">
        <v>181509</v>
      </c>
      <c r="F229" s="57">
        <v>181509</v>
      </c>
    </row>
    <row r="230" spans="1:6" x14ac:dyDescent="0.45">
      <c r="A230" s="750"/>
      <c r="B230" s="750"/>
      <c r="C230" s="750"/>
      <c r="D230" s="56">
        <v>1997</v>
      </c>
      <c r="E230" s="57">
        <v>184455</v>
      </c>
      <c r="F230" s="57">
        <v>184455</v>
      </c>
    </row>
    <row r="231" spans="1:6" x14ac:dyDescent="0.45">
      <c r="A231" s="750"/>
      <c r="B231" s="750"/>
      <c r="C231" s="750"/>
      <c r="D231" s="56">
        <v>1998</v>
      </c>
      <c r="E231" s="57">
        <v>157806</v>
      </c>
      <c r="F231" s="57">
        <v>157806</v>
      </c>
    </row>
    <row r="232" spans="1:6" x14ac:dyDescent="0.45">
      <c r="A232" s="750"/>
      <c r="B232" s="750"/>
      <c r="C232" s="750"/>
      <c r="D232" s="56">
        <v>1999</v>
      </c>
      <c r="E232" s="57">
        <v>238015</v>
      </c>
      <c r="F232" s="57">
        <v>238015</v>
      </c>
    </row>
    <row r="233" spans="1:6" x14ac:dyDescent="0.45">
      <c r="A233" s="750"/>
      <c r="B233" s="750"/>
      <c r="C233" s="750"/>
      <c r="D233" s="56">
        <v>2000</v>
      </c>
      <c r="E233" s="57">
        <v>227958</v>
      </c>
      <c r="F233" s="57">
        <v>227958</v>
      </c>
    </row>
    <row r="234" spans="1:6" x14ac:dyDescent="0.45">
      <c r="A234" s="750"/>
      <c r="B234" s="750"/>
      <c r="C234" s="750"/>
      <c r="D234" s="56">
        <v>2001</v>
      </c>
      <c r="E234" s="57">
        <v>273884</v>
      </c>
      <c r="F234" s="57">
        <v>273884</v>
      </c>
    </row>
    <row r="235" spans="1:6" x14ac:dyDescent="0.45">
      <c r="A235" s="750"/>
      <c r="B235" s="750"/>
      <c r="C235" s="750"/>
      <c r="D235" s="56">
        <v>2002</v>
      </c>
      <c r="E235" s="57">
        <v>219318</v>
      </c>
      <c r="F235" s="57">
        <v>219318</v>
      </c>
    </row>
    <row r="236" spans="1:6" x14ac:dyDescent="0.45">
      <c r="A236" s="750"/>
      <c r="B236" s="750"/>
      <c r="C236" s="750"/>
      <c r="D236" s="56">
        <v>2003</v>
      </c>
      <c r="E236" s="57">
        <v>245062</v>
      </c>
      <c r="F236" s="57">
        <v>245062</v>
      </c>
    </row>
    <row r="237" spans="1:6" x14ac:dyDescent="0.45">
      <c r="A237" s="750"/>
      <c r="B237" s="750"/>
      <c r="C237" s="750"/>
      <c r="D237" s="56">
        <v>2004</v>
      </c>
      <c r="E237" s="57">
        <v>407274</v>
      </c>
      <c r="F237" s="57">
        <v>407274</v>
      </c>
    </row>
    <row r="238" spans="1:6" x14ac:dyDescent="0.45">
      <c r="A238" s="750"/>
      <c r="B238" s="750"/>
      <c r="C238" s="750"/>
      <c r="D238" s="56">
        <v>2005</v>
      </c>
      <c r="E238" s="57">
        <v>417643</v>
      </c>
      <c r="F238" s="57">
        <v>417643</v>
      </c>
    </row>
    <row r="239" spans="1:6" x14ac:dyDescent="0.45">
      <c r="A239" s="750"/>
      <c r="B239" s="750"/>
      <c r="C239" s="750"/>
      <c r="D239" s="56">
        <v>2006</v>
      </c>
      <c r="E239" s="57">
        <v>429802</v>
      </c>
      <c r="F239" s="57">
        <v>429802</v>
      </c>
    </row>
    <row r="240" spans="1:6" x14ac:dyDescent="0.45">
      <c r="A240" s="750"/>
      <c r="B240" s="750"/>
      <c r="C240" s="750"/>
      <c r="D240" s="56">
        <v>2007</v>
      </c>
      <c r="E240" s="57">
        <v>444757</v>
      </c>
      <c r="F240" s="57">
        <v>444757</v>
      </c>
    </row>
    <row r="241" spans="1:6" x14ac:dyDescent="0.45">
      <c r="A241" s="750"/>
      <c r="B241" s="750"/>
      <c r="C241" s="750"/>
      <c r="D241" s="56">
        <v>2008</v>
      </c>
      <c r="E241" s="57">
        <v>386247</v>
      </c>
      <c r="F241" s="57">
        <v>386247</v>
      </c>
    </row>
    <row r="242" spans="1:6" x14ac:dyDescent="0.45">
      <c r="A242" s="750"/>
      <c r="B242" s="750"/>
      <c r="C242" s="750"/>
      <c r="D242" s="56">
        <v>2009</v>
      </c>
      <c r="E242" s="57">
        <v>457690</v>
      </c>
      <c r="F242" s="57">
        <v>457690</v>
      </c>
    </row>
    <row r="243" spans="1:6" x14ac:dyDescent="0.45">
      <c r="A243" s="750"/>
      <c r="B243" s="750"/>
      <c r="C243" s="750"/>
      <c r="D243" s="56">
        <v>2010</v>
      </c>
      <c r="E243" s="57">
        <v>534638</v>
      </c>
      <c r="F243" s="57">
        <v>534638</v>
      </c>
    </row>
    <row r="244" spans="1:6" x14ac:dyDescent="0.45">
      <c r="A244" s="750"/>
      <c r="B244" s="750"/>
      <c r="C244" s="750"/>
      <c r="D244" s="56">
        <v>2011</v>
      </c>
      <c r="E244" s="57">
        <v>588890</v>
      </c>
      <c r="F244" s="57">
        <v>588890</v>
      </c>
    </row>
    <row r="245" spans="1:6" x14ac:dyDescent="0.45">
      <c r="A245" s="750"/>
      <c r="B245" s="750"/>
      <c r="C245" s="750"/>
      <c r="D245" s="56">
        <v>2012</v>
      </c>
      <c r="E245" s="57">
        <v>651379</v>
      </c>
      <c r="F245" s="57">
        <v>651379</v>
      </c>
    </row>
    <row r="246" spans="1:6" x14ac:dyDescent="0.45">
      <c r="A246" s="750"/>
      <c r="B246" s="750"/>
      <c r="C246" s="750"/>
      <c r="D246" s="56">
        <v>2013</v>
      </c>
      <c r="E246" s="57">
        <v>671778</v>
      </c>
      <c r="F246" s="57">
        <v>671778</v>
      </c>
    </row>
    <row r="247" spans="1:6" x14ac:dyDescent="0.45">
      <c r="A247" s="750"/>
      <c r="B247" s="750"/>
      <c r="C247" s="750"/>
      <c r="D247" s="56">
        <v>2014</v>
      </c>
      <c r="E247" s="57">
        <v>691476</v>
      </c>
      <c r="F247" s="57">
        <v>691476</v>
      </c>
    </row>
    <row r="248" spans="1:6" x14ac:dyDescent="0.45">
      <c r="A248" s="750"/>
      <c r="B248" s="750"/>
      <c r="C248" s="750"/>
      <c r="D248" s="56">
        <v>2015</v>
      </c>
      <c r="E248" s="57">
        <v>616188</v>
      </c>
      <c r="F248" s="57">
        <v>616188</v>
      </c>
    </row>
    <row r="249" spans="1:6" x14ac:dyDescent="0.45">
      <c r="A249" s="750"/>
      <c r="B249" s="750"/>
      <c r="C249" s="751"/>
      <c r="D249" s="56">
        <v>2016</v>
      </c>
      <c r="E249" s="57">
        <v>175778</v>
      </c>
      <c r="F249" s="57">
        <v>175778</v>
      </c>
    </row>
    <row r="250" spans="1:6" ht="16.5" customHeight="1" x14ac:dyDescent="0.45">
      <c r="A250" s="750"/>
      <c r="B250" s="750"/>
      <c r="C250" s="746" t="s">
        <v>142</v>
      </c>
      <c r="D250" s="748"/>
      <c r="E250" s="58">
        <v>8650597</v>
      </c>
      <c r="F250" s="58">
        <v>8650597</v>
      </c>
    </row>
    <row r="251" spans="1:6" x14ac:dyDescent="0.45">
      <c r="A251" s="750"/>
      <c r="B251" s="750"/>
      <c r="C251" s="749" t="s">
        <v>143</v>
      </c>
      <c r="D251" s="56">
        <v>1992</v>
      </c>
      <c r="E251" s="59">
        <v>0</v>
      </c>
      <c r="F251" s="59">
        <v>0</v>
      </c>
    </row>
    <row r="252" spans="1:6" x14ac:dyDescent="0.45">
      <c r="A252" s="750"/>
      <c r="B252" s="750"/>
      <c r="C252" s="750"/>
      <c r="D252" s="56">
        <v>1993</v>
      </c>
      <c r="E252" s="59">
        <v>345</v>
      </c>
      <c r="F252" s="59">
        <v>345</v>
      </c>
    </row>
    <row r="253" spans="1:6" x14ac:dyDescent="0.45">
      <c r="A253" s="750"/>
      <c r="B253" s="750"/>
      <c r="C253" s="750"/>
      <c r="D253" s="56">
        <v>1994</v>
      </c>
      <c r="E253" s="57">
        <v>9340</v>
      </c>
      <c r="F253" s="57">
        <v>9340</v>
      </c>
    </row>
    <row r="254" spans="1:6" x14ac:dyDescent="0.45">
      <c r="A254" s="750"/>
      <c r="B254" s="750"/>
      <c r="C254" s="750"/>
      <c r="D254" s="56">
        <v>1995</v>
      </c>
      <c r="E254" s="57">
        <v>25572</v>
      </c>
      <c r="F254" s="57">
        <v>25572</v>
      </c>
    </row>
    <row r="255" spans="1:6" x14ac:dyDescent="0.45">
      <c r="A255" s="750"/>
      <c r="B255" s="750"/>
      <c r="C255" s="750"/>
      <c r="D255" s="56">
        <v>1996</v>
      </c>
      <c r="E255" s="57">
        <v>26666</v>
      </c>
      <c r="F255" s="57">
        <v>26666</v>
      </c>
    </row>
    <row r="256" spans="1:6" x14ac:dyDescent="0.45">
      <c r="A256" s="750"/>
      <c r="B256" s="750"/>
      <c r="C256" s="750"/>
      <c r="D256" s="56">
        <v>1997</v>
      </c>
      <c r="E256" s="57">
        <v>43046</v>
      </c>
      <c r="F256" s="57">
        <v>43046</v>
      </c>
    </row>
    <row r="257" spans="1:6" x14ac:dyDescent="0.45">
      <c r="A257" s="750"/>
      <c r="B257" s="750"/>
      <c r="C257" s="750"/>
      <c r="D257" s="56">
        <v>1998</v>
      </c>
      <c r="E257" s="57">
        <v>47875</v>
      </c>
      <c r="F257" s="57">
        <v>47875</v>
      </c>
    </row>
    <row r="258" spans="1:6" x14ac:dyDescent="0.45">
      <c r="A258" s="750"/>
      <c r="B258" s="750"/>
      <c r="C258" s="750"/>
      <c r="D258" s="56">
        <v>1999</v>
      </c>
      <c r="E258" s="57">
        <v>98130</v>
      </c>
      <c r="F258" s="57">
        <v>98130</v>
      </c>
    </row>
    <row r="259" spans="1:6" x14ac:dyDescent="0.45">
      <c r="A259" s="750"/>
      <c r="B259" s="750"/>
      <c r="C259" s="750"/>
      <c r="D259" s="56">
        <v>2000</v>
      </c>
      <c r="E259" s="57">
        <v>108773</v>
      </c>
      <c r="F259" s="57">
        <v>108773</v>
      </c>
    </row>
    <row r="260" spans="1:6" x14ac:dyDescent="0.45">
      <c r="A260" s="750"/>
      <c r="B260" s="750"/>
      <c r="C260" s="750"/>
      <c r="D260" s="56">
        <v>2001</v>
      </c>
      <c r="E260" s="57">
        <v>72106</v>
      </c>
      <c r="F260" s="57">
        <v>72106</v>
      </c>
    </row>
    <row r="261" spans="1:6" x14ac:dyDescent="0.45">
      <c r="A261" s="750"/>
      <c r="B261" s="750"/>
      <c r="C261" s="750"/>
      <c r="D261" s="56">
        <v>2002</v>
      </c>
      <c r="E261" s="57">
        <v>73791</v>
      </c>
      <c r="F261" s="57">
        <v>73791</v>
      </c>
    </row>
    <row r="262" spans="1:6" x14ac:dyDescent="0.45">
      <c r="A262" s="750"/>
      <c r="B262" s="750"/>
      <c r="C262" s="750"/>
      <c r="D262" s="56">
        <v>2003</v>
      </c>
      <c r="E262" s="57">
        <v>97071</v>
      </c>
      <c r="F262" s="57">
        <v>97071</v>
      </c>
    </row>
    <row r="263" spans="1:6" x14ac:dyDescent="0.45">
      <c r="A263" s="750"/>
      <c r="B263" s="750"/>
      <c r="C263" s="750"/>
      <c r="D263" s="56">
        <v>2004</v>
      </c>
      <c r="E263" s="57">
        <v>145812</v>
      </c>
      <c r="F263" s="57">
        <v>145812</v>
      </c>
    </row>
    <row r="264" spans="1:6" x14ac:dyDescent="0.45">
      <c r="A264" s="750"/>
      <c r="B264" s="750"/>
      <c r="C264" s="750"/>
      <c r="D264" s="56">
        <v>2005</v>
      </c>
      <c r="E264" s="57">
        <v>235944</v>
      </c>
      <c r="F264" s="57">
        <v>235944</v>
      </c>
    </row>
    <row r="265" spans="1:6" x14ac:dyDescent="0.45">
      <c r="A265" s="750"/>
      <c r="B265" s="750"/>
      <c r="C265" s="750"/>
      <c r="D265" s="56">
        <v>2006</v>
      </c>
      <c r="E265" s="57">
        <v>236297</v>
      </c>
      <c r="F265" s="57">
        <v>236297</v>
      </c>
    </row>
    <row r="266" spans="1:6" x14ac:dyDescent="0.45">
      <c r="A266" s="750"/>
      <c r="B266" s="750"/>
      <c r="C266" s="750"/>
      <c r="D266" s="56">
        <v>2007</v>
      </c>
      <c r="E266" s="57">
        <v>202594</v>
      </c>
      <c r="F266" s="57">
        <v>202594</v>
      </c>
    </row>
    <row r="267" spans="1:6" x14ac:dyDescent="0.45">
      <c r="A267" s="750"/>
      <c r="B267" s="750"/>
      <c r="C267" s="750"/>
      <c r="D267" s="56">
        <v>2008</v>
      </c>
      <c r="E267" s="57">
        <v>198208</v>
      </c>
      <c r="F267" s="57">
        <v>198208</v>
      </c>
    </row>
    <row r="268" spans="1:6" x14ac:dyDescent="0.45">
      <c r="A268" s="750"/>
      <c r="B268" s="750"/>
      <c r="C268" s="750"/>
      <c r="D268" s="56">
        <v>2009</v>
      </c>
      <c r="E268" s="57">
        <v>180656</v>
      </c>
      <c r="F268" s="57">
        <v>180656</v>
      </c>
    </row>
    <row r="269" spans="1:6" x14ac:dyDescent="0.45">
      <c r="A269" s="750"/>
      <c r="B269" s="750"/>
      <c r="C269" s="750"/>
      <c r="D269" s="56">
        <v>2010</v>
      </c>
      <c r="E269" s="57">
        <v>269197</v>
      </c>
      <c r="F269" s="57">
        <v>269197</v>
      </c>
    </row>
    <row r="270" spans="1:6" x14ac:dyDescent="0.45">
      <c r="A270" s="750"/>
      <c r="B270" s="750"/>
      <c r="C270" s="750"/>
      <c r="D270" s="56">
        <v>2011</v>
      </c>
      <c r="E270" s="57">
        <v>368749</v>
      </c>
      <c r="F270" s="57">
        <v>368749</v>
      </c>
    </row>
    <row r="271" spans="1:6" x14ac:dyDescent="0.45">
      <c r="A271" s="750"/>
      <c r="B271" s="750"/>
      <c r="C271" s="750"/>
      <c r="D271" s="56">
        <v>2012</v>
      </c>
      <c r="E271" s="57">
        <v>352632</v>
      </c>
      <c r="F271" s="57">
        <v>352632</v>
      </c>
    </row>
    <row r="272" spans="1:6" x14ac:dyDescent="0.45">
      <c r="A272" s="750"/>
      <c r="B272" s="750"/>
      <c r="C272" s="750"/>
      <c r="D272" s="56">
        <v>2013</v>
      </c>
      <c r="E272" s="57">
        <v>341649</v>
      </c>
      <c r="F272" s="57">
        <v>341649</v>
      </c>
    </row>
    <row r="273" spans="1:6" x14ac:dyDescent="0.45">
      <c r="A273" s="750"/>
      <c r="B273" s="750"/>
      <c r="C273" s="750"/>
      <c r="D273" s="56">
        <v>2014</v>
      </c>
      <c r="E273" s="57">
        <v>409934</v>
      </c>
      <c r="F273" s="57">
        <v>409934</v>
      </c>
    </row>
    <row r="274" spans="1:6" x14ac:dyDescent="0.45">
      <c r="A274" s="750"/>
      <c r="B274" s="750"/>
      <c r="C274" s="750"/>
      <c r="D274" s="56">
        <v>2015</v>
      </c>
      <c r="E274" s="57">
        <v>393497</v>
      </c>
      <c r="F274" s="57">
        <v>393497</v>
      </c>
    </row>
    <row r="275" spans="1:6" x14ac:dyDescent="0.45">
      <c r="A275" s="750"/>
      <c r="B275" s="750"/>
      <c r="C275" s="751"/>
      <c r="D275" s="56">
        <v>2016</v>
      </c>
      <c r="E275" s="57">
        <v>120115</v>
      </c>
      <c r="F275" s="57">
        <v>120115</v>
      </c>
    </row>
    <row r="276" spans="1:6" ht="16.5" customHeight="1" x14ac:dyDescent="0.45">
      <c r="A276" s="750"/>
      <c r="B276" s="750"/>
      <c r="C276" s="746" t="s">
        <v>142</v>
      </c>
      <c r="D276" s="748"/>
      <c r="E276" s="58">
        <v>4057999</v>
      </c>
      <c r="F276" s="58">
        <v>4057999</v>
      </c>
    </row>
    <row r="277" spans="1:6" x14ac:dyDescent="0.45">
      <c r="A277" s="750"/>
      <c r="B277" s="750"/>
      <c r="C277" s="749" t="s">
        <v>144</v>
      </c>
      <c r="D277" s="56">
        <v>1997</v>
      </c>
      <c r="E277" s="59">
        <v>0</v>
      </c>
      <c r="F277" s="59">
        <v>0</v>
      </c>
    </row>
    <row r="278" spans="1:6" x14ac:dyDescent="0.45">
      <c r="A278" s="750"/>
      <c r="B278" s="750"/>
      <c r="C278" s="750"/>
      <c r="D278" s="56">
        <v>1998</v>
      </c>
      <c r="E278" s="59">
        <v>302</v>
      </c>
      <c r="F278" s="59">
        <v>302</v>
      </c>
    </row>
    <row r="279" spans="1:6" x14ac:dyDescent="0.45">
      <c r="A279" s="750"/>
      <c r="B279" s="750"/>
      <c r="C279" s="750"/>
      <c r="D279" s="56">
        <v>1999</v>
      </c>
      <c r="E279" s="57">
        <v>22349</v>
      </c>
      <c r="F279" s="57">
        <v>22349</v>
      </c>
    </row>
    <row r="280" spans="1:6" x14ac:dyDescent="0.45">
      <c r="A280" s="750"/>
      <c r="B280" s="750"/>
      <c r="C280" s="750"/>
      <c r="D280" s="56">
        <v>2000</v>
      </c>
      <c r="E280" s="57">
        <v>56849</v>
      </c>
      <c r="F280" s="57">
        <v>56849</v>
      </c>
    </row>
    <row r="281" spans="1:6" x14ac:dyDescent="0.45">
      <c r="A281" s="750"/>
      <c r="B281" s="750"/>
      <c r="C281" s="750"/>
      <c r="D281" s="56">
        <v>2001</v>
      </c>
      <c r="E281" s="57">
        <v>74803</v>
      </c>
      <c r="F281" s="57">
        <v>74803</v>
      </c>
    </row>
    <row r="282" spans="1:6" x14ac:dyDescent="0.45">
      <c r="A282" s="750"/>
      <c r="B282" s="750"/>
      <c r="C282" s="750"/>
      <c r="D282" s="56">
        <v>2002</v>
      </c>
      <c r="E282" s="57">
        <v>106881</v>
      </c>
      <c r="F282" s="57">
        <v>106881</v>
      </c>
    </row>
    <row r="283" spans="1:6" x14ac:dyDescent="0.45">
      <c r="A283" s="750"/>
      <c r="B283" s="750"/>
      <c r="C283" s="750"/>
      <c r="D283" s="56">
        <v>2003</v>
      </c>
      <c r="E283" s="57">
        <v>139380</v>
      </c>
      <c r="F283" s="57">
        <v>139380</v>
      </c>
    </row>
    <row r="284" spans="1:6" x14ac:dyDescent="0.45">
      <c r="A284" s="750"/>
      <c r="B284" s="750"/>
      <c r="C284" s="750"/>
      <c r="D284" s="56">
        <v>2004</v>
      </c>
      <c r="E284" s="57">
        <v>148090</v>
      </c>
      <c r="F284" s="57">
        <v>148090</v>
      </c>
    </row>
    <row r="285" spans="1:6" x14ac:dyDescent="0.45">
      <c r="A285" s="750"/>
      <c r="B285" s="750"/>
      <c r="C285" s="750"/>
      <c r="D285" s="56">
        <v>2005</v>
      </c>
      <c r="E285" s="57">
        <v>126502</v>
      </c>
      <c r="F285" s="57">
        <v>126502</v>
      </c>
    </row>
    <row r="286" spans="1:6" x14ac:dyDescent="0.45">
      <c r="A286" s="750"/>
      <c r="B286" s="750"/>
      <c r="C286" s="750"/>
      <c r="D286" s="56">
        <v>2006</v>
      </c>
      <c r="E286" s="57">
        <v>169610</v>
      </c>
      <c r="F286" s="57">
        <v>169610</v>
      </c>
    </row>
    <row r="287" spans="1:6" x14ac:dyDescent="0.45">
      <c r="A287" s="750"/>
      <c r="B287" s="750"/>
      <c r="C287" s="750"/>
      <c r="D287" s="56">
        <v>2007</v>
      </c>
      <c r="E287" s="57">
        <v>160988</v>
      </c>
      <c r="F287" s="57">
        <v>160988</v>
      </c>
    </row>
    <row r="288" spans="1:6" x14ac:dyDescent="0.45">
      <c r="A288" s="750"/>
      <c r="B288" s="750"/>
      <c r="C288" s="750"/>
      <c r="D288" s="56">
        <v>2008</v>
      </c>
      <c r="E288" s="57">
        <v>111931</v>
      </c>
      <c r="F288" s="57">
        <v>111931</v>
      </c>
    </row>
    <row r="289" spans="1:6" x14ac:dyDescent="0.45">
      <c r="A289" s="750"/>
      <c r="B289" s="750"/>
      <c r="C289" s="750"/>
      <c r="D289" s="56">
        <v>2009</v>
      </c>
      <c r="E289" s="57">
        <v>63837</v>
      </c>
      <c r="F289" s="57">
        <v>63837</v>
      </c>
    </row>
    <row r="290" spans="1:6" x14ac:dyDescent="0.45">
      <c r="A290" s="750"/>
      <c r="B290" s="750"/>
      <c r="C290" s="750"/>
      <c r="D290" s="56">
        <v>2010</v>
      </c>
      <c r="E290" s="57">
        <v>68460</v>
      </c>
      <c r="F290" s="57">
        <v>68460</v>
      </c>
    </row>
    <row r="291" spans="1:6" x14ac:dyDescent="0.45">
      <c r="A291" s="750"/>
      <c r="B291" s="750"/>
      <c r="C291" s="750"/>
      <c r="D291" s="56">
        <v>2011</v>
      </c>
      <c r="E291" s="57">
        <v>69811</v>
      </c>
      <c r="F291" s="57">
        <v>69811</v>
      </c>
    </row>
    <row r="292" spans="1:6" x14ac:dyDescent="0.45">
      <c r="A292" s="750"/>
      <c r="B292" s="750"/>
      <c r="C292" s="750"/>
      <c r="D292" s="56">
        <v>2012</v>
      </c>
      <c r="E292" s="57">
        <v>50039</v>
      </c>
      <c r="F292" s="57">
        <v>50039</v>
      </c>
    </row>
    <row r="293" spans="1:6" x14ac:dyDescent="0.45">
      <c r="A293" s="750"/>
      <c r="B293" s="750"/>
      <c r="C293" s="750"/>
      <c r="D293" s="56">
        <v>2013</v>
      </c>
      <c r="E293" s="57">
        <v>71644</v>
      </c>
      <c r="F293" s="57">
        <v>71644</v>
      </c>
    </row>
    <row r="294" spans="1:6" x14ac:dyDescent="0.45">
      <c r="A294" s="750"/>
      <c r="B294" s="750"/>
      <c r="C294" s="750"/>
      <c r="D294" s="56">
        <v>2014</v>
      </c>
      <c r="E294" s="57">
        <v>76397</v>
      </c>
      <c r="F294" s="57">
        <v>76397</v>
      </c>
    </row>
    <row r="295" spans="1:6" x14ac:dyDescent="0.45">
      <c r="A295" s="750"/>
      <c r="B295" s="750"/>
      <c r="C295" s="750"/>
      <c r="D295" s="56">
        <v>2015</v>
      </c>
      <c r="E295" s="57">
        <v>101832</v>
      </c>
      <c r="F295" s="57">
        <v>101832</v>
      </c>
    </row>
    <row r="296" spans="1:6" x14ac:dyDescent="0.45">
      <c r="A296" s="750"/>
      <c r="B296" s="750"/>
      <c r="C296" s="751"/>
      <c r="D296" s="56">
        <v>2016</v>
      </c>
      <c r="E296" s="57">
        <v>26821</v>
      </c>
      <c r="F296" s="57">
        <v>26821</v>
      </c>
    </row>
    <row r="297" spans="1:6" ht="16.5" customHeight="1" x14ac:dyDescent="0.45">
      <c r="A297" s="750"/>
      <c r="B297" s="751"/>
      <c r="C297" s="746" t="s">
        <v>142</v>
      </c>
      <c r="D297" s="748"/>
      <c r="E297" s="58">
        <v>1646526</v>
      </c>
      <c r="F297" s="58">
        <v>1646526</v>
      </c>
    </row>
    <row r="298" spans="1:6" ht="16.5" customHeight="1" x14ac:dyDescent="0.45">
      <c r="A298" s="750"/>
      <c r="B298" s="743">
        <v>1991</v>
      </c>
      <c r="C298" s="744"/>
      <c r="D298" s="745"/>
      <c r="E298" s="60">
        <v>49889</v>
      </c>
      <c r="F298" s="61">
        <v>49889</v>
      </c>
    </row>
    <row r="299" spans="1:6" ht="16.5" customHeight="1" x14ac:dyDescent="0.45">
      <c r="A299" s="750"/>
      <c r="B299" s="743">
        <v>1992</v>
      </c>
      <c r="C299" s="744"/>
      <c r="D299" s="745"/>
      <c r="E299" s="60">
        <v>60463</v>
      </c>
      <c r="F299" s="61">
        <v>60463</v>
      </c>
    </row>
    <row r="300" spans="1:6" ht="16.5" customHeight="1" x14ac:dyDescent="0.45">
      <c r="A300" s="750"/>
      <c r="B300" s="743">
        <v>1993</v>
      </c>
      <c r="C300" s="744"/>
      <c r="D300" s="745"/>
      <c r="E300" s="60">
        <v>70999</v>
      </c>
      <c r="F300" s="61">
        <v>70999</v>
      </c>
    </row>
    <row r="301" spans="1:6" ht="16.5" customHeight="1" x14ac:dyDescent="0.45">
      <c r="A301" s="750"/>
      <c r="B301" s="743">
        <v>1994</v>
      </c>
      <c r="C301" s="744"/>
      <c r="D301" s="745"/>
      <c r="E301" s="60">
        <v>138807</v>
      </c>
      <c r="F301" s="61">
        <v>138807</v>
      </c>
    </row>
    <row r="302" spans="1:6" ht="16.5" customHeight="1" x14ac:dyDescent="0.45">
      <c r="A302" s="750"/>
      <c r="B302" s="743">
        <v>1995</v>
      </c>
      <c r="C302" s="744"/>
      <c r="D302" s="745"/>
      <c r="E302" s="60">
        <v>164149</v>
      </c>
      <c r="F302" s="61">
        <v>164149</v>
      </c>
    </row>
    <row r="303" spans="1:6" ht="16.5" customHeight="1" x14ac:dyDescent="0.45">
      <c r="A303" s="750"/>
      <c r="B303" s="743">
        <v>1996</v>
      </c>
      <c r="C303" s="744"/>
      <c r="D303" s="745"/>
      <c r="E303" s="60">
        <v>208175</v>
      </c>
      <c r="F303" s="61">
        <v>208175</v>
      </c>
    </row>
    <row r="304" spans="1:6" ht="16.5" customHeight="1" x14ac:dyDescent="0.45">
      <c r="A304" s="750"/>
      <c r="B304" s="743">
        <v>1997</v>
      </c>
      <c r="C304" s="744"/>
      <c r="D304" s="745"/>
      <c r="E304" s="60">
        <v>227501</v>
      </c>
      <c r="F304" s="61">
        <v>227501</v>
      </c>
    </row>
    <row r="305" spans="1:6" ht="16.5" customHeight="1" x14ac:dyDescent="0.45">
      <c r="A305" s="750"/>
      <c r="B305" s="743">
        <v>1998</v>
      </c>
      <c r="C305" s="744"/>
      <c r="D305" s="745"/>
      <c r="E305" s="60">
        <v>205983</v>
      </c>
      <c r="F305" s="61">
        <v>205983</v>
      </c>
    </row>
    <row r="306" spans="1:6" ht="16.5" customHeight="1" x14ac:dyDescent="0.45">
      <c r="A306" s="750"/>
      <c r="B306" s="743">
        <v>1999</v>
      </c>
      <c r="C306" s="744"/>
      <c r="D306" s="745"/>
      <c r="E306" s="60">
        <v>358494</v>
      </c>
      <c r="F306" s="61">
        <v>358494</v>
      </c>
    </row>
    <row r="307" spans="1:6" ht="16.5" customHeight="1" x14ac:dyDescent="0.45">
      <c r="A307" s="750"/>
      <c r="B307" s="743">
        <v>2000</v>
      </c>
      <c r="C307" s="744"/>
      <c r="D307" s="745"/>
      <c r="E307" s="60">
        <v>393580</v>
      </c>
      <c r="F307" s="61">
        <v>393580</v>
      </c>
    </row>
    <row r="308" spans="1:6" ht="16.5" customHeight="1" x14ac:dyDescent="0.45">
      <c r="A308" s="750"/>
      <c r="B308" s="743">
        <v>2001</v>
      </c>
      <c r="C308" s="744"/>
      <c r="D308" s="745"/>
      <c r="E308" s="60">
        <v>420793</v>
      </c>
      <c r="F308" s="61">
        <v>420793</v>
      </c>
    </row>
    <row r="309" spans="1:6" ht="16.5" customHeight="1" x14ac:dyDescent="0.45">
      <c r="A309" s="750"/>
      <c r="B309" s="743">
        <v>2002</v>
      </c>
      <c r="C309" s="744"/>
      <c r="D309" s="745"/>
      <c r="E309" s="60">
        <v>399990</v>
      </c>
      <c r="F309" s="61">
        <v>399990</v>
      </c>
    </row>
    <row r="310" spans="1:6" ht="16.5" customHeight="1" x14ac:dyDescent="0.45">
      <c r="A310" s="750"/>
      <c r="B310" s="743">
        <v>2003</v>
      </c>
      <c r="C310" s="744"/>
      <c r="D310" s="745"/>
      <c r="E310" s="60">
        <v>481513</v>
      </c>
      <c r="F310" s="61">
        <v>481513</v>
      </c>
    </row>
    <row r="311" spans="1:6" ht="16.5" customHeight="1" x14ac:dyDescent="0.45">
      <c r="A311" s="750"/>
      <c r="B311" s="743">
        <v>2004</v>
      </c>
      <c r="C311" s="744"/>
      <c r="D311" s="745"/>
      <c r="E311" s="60">
        <v>701176</v>
      </c>
      <c r="F311" s="61">
        <v>701176</v>
      </c>
    </row>
    <row r="312" spans="1:6" ht="16.5" customHeight="1" x14ac:dyDescent="0.45">
      <c r="A312" s="750"/>
      <c r="B312" s="743">
        <v>2005</v>
      </c>
      <c r="C312" s="744"/>
      <c r="D312" s="745"/>
      <c r="E312" s="60">
        <v>780089</v>
      </c>
      <c r="F312" s="61">
        <v>780089</v>
      </c>
    </row>
    <row r="313" spans="1:6" ht="16.5" customHeight="1" x14ac:dyDescent="0.45">
      <c r="A313" s="750"/>
      <c r="B313" s="743">
        <v>2006</v>
      </c>
      <c r="C313" s="744"/>
      <c r="D313" s="745"/>
      <c r="E313" s="60">
        <v>835709</v>
      </c>
      <c r="F313" s="61">
        <v>835709</v>
      </c>
    </row>
    <row r="314" spans="1:6" ht="16.5" customHeight="1" x14ac:dyDescent="0.45">
      <c r="A314" s="750"/>
      <c r="B314" s="743">
        <v>2007</v>
      </c>
      <c r="C314" s="744"/>
      <c r="D314" s="745"/>
      <c r="E314" s="60">
        <v>808339</v>
      </c>
      <c r="F314" s="61">
        <v>808339</v>
      </c>
    </row>
    <row r="315" spans="1:6" ht="16.5" customHeight="1" x14ac:dyDescent="0.45">
      <c r="A315" s="750"/>
      <c r="B315" s="743">
        <v>2008</v>
      </c>
      <c r="C315" s="744"/>
      <c r="D315" s="745"/>
      <c r="E315" s="60">
        <v>696386</v>
      </c>
      <c r="F315" s="61">
        <v>696386</v>
      </c>
    </row>
    <row r="316" spans="1:6" ht="16.5" customHeight="1" x14ac:dyDescent="0.45">
      <c r="A316" s="750"/>
      <c r="B316" s="743">
        <v>2009</v>
      </c>
      <c r="C316" s="744"/>
      <c r="D316" s="745"/>
      <c r="E316" s="60">
        <v>702183</v>
      </c>
      <c r="F316" s="61">
        <v>702183</v>
      </c>
    </row>
    <row r="317" spans="1:6" ht="16.5" customHeight="1" x14ac:dyDescent="0.45">
      <c r="A317" s="750"/>
      <c r="B317" s="743">
        <v>2010</v>
      </c>
      <c r="C317" s="744"/>
      <c r="D317" s="745"/>
      <c r="E317" s="60">
        <v>872295</v>
      </c>
      <c r="F317" s="61">
        <v>872295</v>
      </c>
    </row>
    <row r="318" spans="1:6" ht="16.5" customHeight="1" x14ac:dyDescent="0.45">
      <c r="A318" s="750"/>
      <c r="B318" s="743">
        <v>2011</v>
      </c>
      <c r="C318" s="744"/>
      <c r="D318" s="745"/>
      <c r="E318" s="60">
        <v>1027450</v>
      </c>
      <c r="F318" s="61">
        <v>1027450</v>
      </c>
    </row>
    <row r="319" spans="1:6" ht="16.5" customHeight="1" x14ac:dyDescent="0.45">
      <c r="A319" s="750"/>
      <c r="B319" s="743">
        <v>2012</v>
      </c>
      <c r="C319" s="744"/>
      <c r="D319" s="745"/>
      <c r="E319" s="60">
        <v>1054050</v>
      </c>
      <c r="F319" s="61">
        <v>1054050</v>
      </c>
    </row>
    <row r="320" spans="1:6" ht="16.5" customHeight="1" x14ac:dyDescent="0.45">
      <c r="A320" s="750"/>
      <c r="B320" s="743">
        <v>2013</v>
      </c>
      <c r="C320" s="744"/>
      <c r="D320" s="745"/>
      <c r="E320" s="60">
        <v>1085071</v>
      </c>
      <c r="F320" s="61">
        <v>1085071</v>
      </c>
    </row>
    <row r="321" spans="1:6" ht="16.5" customHeight="1" x14ac:dyDescent="0.45">
      <c r="A321" s="750"/>
      <c r="B321" s="743">
        <v>2014</v>
      </c>
      <c r="C321" s="744"/>
      <c r="D321" s="745"/>
      <c r="E321" s="60">
        <v>1177807</v>
      </c>
      <c r="F321" s="61">
        <v>1177807</v>
      </c>
    </row>
    <row r="322" spans="1:6" ht="16.5" customHeight="1" x14ac:dyDescent="0.45">
      <c r="A322" s="750"/>
      <c r="B322" s="743">
        <v>2015</v>
      </c>
      <c r="C322" s="744"/>
      <c r="D322" s="745"/>
      <c r="E322" s="60">
        <v>1111517</v>
      </c>
      <c r="F322" s="61">
        <v>1111517</v>
      </c>
    </row>
    <row r="323" spans="1:6" ht="16.5" customHeight="1" x14ac:dyDescent="0.45">
      <c r="A323" s="750"/>
      <c r="B323" s="743">
        <v>2016</v>
      </c>
      <c r="C323" s="744"/>
      <c r="D323" s="745"/>
      <c r="E323" s="60">
        <v>322714</v>
      </c>
      <c r="F323" s="61">
        <v>322714</v>
      </c>
    </row>
    <row r="324" spans="1:6" ht="16.5" customHeight="1" x14ac:dyDescent="0.45">
      <c r="A324" s="750"/>
      <c r="B324" s="746" t="s">
        <v>145</v>
      </c>
      <c r="C324" s="747"/>
      <c r="D324" s="748"/>
      <c r="E324" s="58">
        <v>14355122</v>
      </c>
      <c r="F324" s="58">
        <v>14355122</v>
      </c>
    </row>
    <row r="325" spans="1:6" x14ac:dyDescent="0.45">
      <c r="A325" s="750"/>
      <c r="B325" s="749" t="s">
        <v>146</v>
      </c>
      <c r="C325" s="749" t="s">
        <v>147</v>
      </c>
      <c r="D325" s="56">
        <v>1991</v>
      </c>
      <c r="E325" s="57">
        <v>1917</v>
      </c>
      <c r="F325" s="57">
        <v>1917</v>
      </c>
    </row>
    <row r="326" spans="1:6" x14ac:dyDescent="0.45">
      <c r="A326" s="750"/>
      <c r="B326" s="750"/>
      <c r="C326" s="750"/>
      <c r="D326" s="56">
        <v>1992</v>
      </c>
      <c r="E326" s="57">
        <v>6946</v>
      </c>
      <c r="F326" s="57">
        <v>6946</v>
      </c>
    </row>
    <row r="327" spans="1:6" x14ac:dyDescent="0.45">
      <c r="A327" s="750"/>
      <c r="B327" s="750"/>
      <c r="C327" s="750"/>
      <c r="D327" s="56">
        <v>1993</v>
      </c>
      <c r="E327" s="57">
        <v>17986</v>
      </c>
      <c r="F327" s="57">
        <v>17986</v>
      </c>
    </row>
    <row r="328" spans="1:6" x14ac:dyDescent="0.45">
      <c r="A328" s="750"/>
      <c r="B328" s="750"/>
      <c r="C328" s="750"/>
      <c r="D328" s="56">
        <v>1994</v>
      </c>
      <c r="E328" s="57">
        <v>12740</v>
      </c>
      <c r="F328" s="57">
        <v>12740</v>
      </c>
    </row>
    <row r="329" spans="1:6" x14ac:dyDescent="0.45">
      <c r="A329" s="750"/>
      <c r="B329" s="750"/>
      <c r="C329" s="750"/>
      <c r="D329" s="56">
        <v>1995</v>
      </c>
      <c r="E329" s="57">
        <v>15721</v>
      </c>
      <c r="F329" s="57">
        <v>15721</v>
      </c>
    </row>
    <row r="330" spans="1:6" x14ac:dyDescent="0.45">
      <c r="A330" s="750"/>
      <c r="B330" s="750"/>
      <c r="C330" s="750"/>
      <c r="D330" s="56">
        <v>1996</v>
      </c>
      <c r="E330" s="57">
        <v>23386</v>
      </c>
      <c r="F330" s="57">
        <v>23386</v>
      </c>
    </row>
    <row r="331" spans="1:6" x14ac:dyDescent="0.45">
      <c r="A331" s="750"/>
      <c r="B331" s="750"/>
      <c r="C331" s="750"/>
      <c r="D331" s="56">
        <v>1997</v>
      </c>
      <c r="E331" s="57">
        <v>33147</v>
      </c>
      <c r="F331" s="57">
        <v>33147</v>
      </c>
    </row>
    <row r="332" spans="1:6" x14ac:dyDescent="0.45">
      <c r="A332" s="750"/>
      <c r="B332" s="750"/>
      <c r="C332" s="750"/>
      <c r="D332" s="56">
        <v>1998</v>
      </c>
      <c r="E332" s="57">
        <v>15125</v>
      </c>
      <c r="F332" s="57">
        <v>15125</v>
      </c>
    </row>
    <row r="333" spans="1:6" x14ac:dyDescent="0.45">
      <c r="A333" s="750"/>
      <c r="B333" s="750"/>
      <c r="C333" s="750"/>
      <c r="D333" s="56">
        <v>1999</v>
      </c>
      <c r="E333" s="57">
        <v>21077</v>
      </c>
      <c r="F333" s="57">
        <v>21077</v>
      </c>
    </row>
    <row r="334" spans="1:6" x14ac:dyDescent="0.45">
      <c r="A334" s="750"/>
      <c r="B334" s="750"/>
      <c r="C334" s="750"/>
      <c r="D334" s="56">
        <v>2000</v>
      </c>
      <c r="E334" s="57">
        <v>26267</v>
      </c>
      <c r="F334" s="57">
        <v>26267</v>
      </c>
    </row>
    <row r="335" spans="1:6" x14ac:dyDescent="0.45">
      <c r="A335" s="750"/>
      <c r="B335" s="750"/>
      <c r="C335" s="750"/>
      <c r="D335" s="56">
        <v>2001</v>
      </c>
      <c r="E335" s="57">
        <v>24672</v>
      </c>
      <c r="F335" s="57">
        <v>24672</v>
      </c>
    </row>
    <row r="336" spans="1:6" x14ac:dyDescent="0.45">
      <c r="A336" s="750"/>
      <c r="B336" s="750"/>
      <c r="C336" s="750"/>
      <c r="D336" s="56">
        <v>2002</v>
      </c>
      <c r="E336" s="57">
        <v>22069</v>
      </c>
      <c r="F336" s="57">
        <v>22069</v>
      </c>
    </row>
    <row r="337" spans="1:6" x14ac:dyDescent="0.45">
      <c r="A337" s="750"/>
      <c r="B337" s="750"/>
      <c r="C337" s="750"/>
      <c r="D337" s="56">
        <v>2003</v>
      </c>
      <c r="E337" s="57">
        <v>22776</v>
      </c>
      <c r="F337" s="57">
        <v>22776</v>
      </c>
    </row>
    <row r="338" spans="1:6" x14ac:dyDescent="0.45">
      <c r="A338" s="750"/>
      <c r="B338" s="750"/>
      <c r="C338" s="750"/>
      <c r="D338" s="56">
        <v>2004</v>
      </c>
      <c r="E338" s="57">
        <v>26591</v>
      </c>
      <c r="F338" s="57">
        <v>26591</v>
      </c>
    </row>
    <row r="339" spans="1:6" x14ac:dyDescent="0.45">
      <c r="A339" s="750"/>
      <c r="B339" s="750"/>
      <c r="C339" s="750"/>
      <c r="D339" s="56">
        <v>2005</v>
      </c>
      <c r="E339" s="57">
        <v>16341</v>
      </c>
      <c r="F339" s="57">
        <v>16341</v>
      </c>
    </row>
    <row r="340" spans="1:6" x14ac:dyDescent="0.45">
      <c r="A340" s="750"/>
      <c r="B340" s="750"/>
      <c r="C340" s="750"/>
      <c r="D340" s="56">
        <v>2006</v>
      </c>
      <c r="E340" s="59">
        <v>202</v>
      </c>
      <c r="F340" s="59">
        <v>202</v>
      </c>
    </row>
    <row r="341" spans="1:6" x14ac:dyDescent="0.45">
      <c r="A341" s="750"/>
      <c r="B341" s="750"/>
      <c r="C341" s="750"/>
      <c r="D341" s="56">
        <v>2007</v>
      </c>
      <c r="E341" s="59">
        <v>32</v>
      </c>
      <c r="F341" s="59">
        <v>32</v>
      </c>
    </row>
    <row r="342" spans="1:6" x14ac:dyDescent="0.45">
      <c r="A342" s="750"/>
      <c r="B342" s="750"/>
      <c r="C342" s="750"/>
      <c r="D342" s="56">
        <v>2008</v>
      </c>
      <c r="E342" s="59">
        <v>0</v>
      </c>
      <c r="F342" s="59">
        <v>0</v>
      </c>
    </row>
    <row r="343" spans="1:6" x14ac:dyDescent="0.45">
      <c r="A343" s="750"/>
      <c r="B343" s="750"/>
      <c r="C343" s="750"/>
      <c r="D343" s="56">
        <v>2009</v>
      </c>
      <c r="E343" s="59">
        <v>2</v>
      </c>
      <c r="F343" s="59">
        <v>2</v>
      </c>
    </row>
    <row r="344" spans="1:6" x14ac:dyDescent="0.45">
      <c r="A344" s="750"/>
      <c r="B344" s="750"/>
      <c r="C344" s="750"/>
      <c r="D344" s="56">
        <v>2010</v>
      </c>
      <c r="E344" s="59">
        <v>15</v>
      </c>
      <c r="F344" s="59">
        <v>15</v>
      </c>
    </row>
    <row r="345" spans="1:6" x14ac:dyDescent="0.45">
      <c r="A345" s="750"/>
      <c r="B345" s="750"/>
      <c r="C345" s="750"/>
      <c r="D345" s="56">
        <v>2011</v>
      </c>
      <c r="E345" s="59">
        <v>57</v>
      </c>
      <c r="F345" s="59">
        <v>57</v>
      </c>
    </row>
    <row r="346" spans="1:6" x14ac:dyDescent="0.45">
      <c r="A346" s="750"/>
      <c r="B346" s="750"/>
      <c r="C346" s="750"/>
      <c r="D346" s="56">
        <v>2012</v>
      </c>
      <c r="E346" s="59">
        <v>2</v>
      </c>
      <c r="F346" s="59">
        <v>2</v>
      </c>
    </row>
    <row r="347" spans="1:6" x14ac:dyDescent="0.45">
      <c r="A347" s="750"/>
      <c r="B347" s="750"/>
      <c r="C347" s="750"/>
      <c r="D347" s="56">
        <v>2013</v>
      </c>
      <c r="E347" s="59">
        <v>34</v>
      </c>
      <c r="F347" s="59">
        <v>34</v>
      </c>
    </row>
    <row r="348" spans="1:6" x14ac:dyDescent="0.45">
      <c r="A348" s="750"/>
      <c r="B348" s="750"/>
      <c r="C348" s="750"/>
      <c r="D348" s="56">
        <v>2014</v>
      </c>
      <c r="E348" s="59">
        <v>33</v>
      </c>
      <c r="F348" s="59">
        <v>33</v>
      </c>
    </row>
    <row r="349" spans="1:6" x14ac:dyDescent="0.45">
      <c r="A349" s="750"/>
      <c r="B349" s="750"/>
      <c r="C349" s="750"/>
      <c r="D349" s="56">
        <v>2015</v>
      </c>
      <c r="E349" s="59">
        <v>31</v>
      </c>
      <c r="F349" s="59">
        <v>31</v>
      </c>
    </row>
    <row r="350" spans="1:6" x14ac:dyDescent="0.45">
      <c r="A350" s="750"/>
      <c r="B350" s="750"/>
      <c r="C350" s="751"/>
      <c r="D350" s="56">
        <v>2016</v>
      </c>
      <c r="E350" s="59">
        <v>1</v>
      </c>
      <c r="F350" s="59">
        <v>1</v>
      </c>
    </row>
    <row r="351" spans="1:6" ht="16.5" customHeight="1" x14ac:dyDescent="0.45">
      <c r="A351" s="750"/>
      <c r="B351" s="750"/>
      <c r="C351" s="746" t="s">
        <v>142</v>
      </c>
      <c r="D351" s="748"/>
      <c r="E351" s="58">
        <v>287170</v>
      </c>
      <c r="F351" s="58">
        <v>287170</v>
      </c>
    </row>
    <row r="352" spans="1:6" x14ac:dyDescent="0.45">
      <c r="A352" s="750"/>
      <c r="B352" s="750"/>
      <c r="C352" s="749" t="s">
        <v>148</v>
      </c>
      <c r="D352" s="56">
        <v>1991</v>
      </c>
      <c r="E352" s="57">
        <v>5244</v>
      </c>
      <c r="F352" s="57">
        <v>5244</v>
      </c>
    </row>
    <row r="353" spans="1:6" x14ac:dyDescent="0.45">
      <c r="A353" s="750"/>
      <c r="B353" s="750"/>
      <c r="C353" s="750"/>
      <c r="D353" s="56">
        <v>1992</v>
      </c>
      <c r="E353" s="57">
        <v>11937</v>
      </c>
      <c r="F353" s="57">
        <v>11937</v>
      </c>
    </row>
    <row r="354" spans="1:6" x14ac:dyDescent="0.45">
      <c r="A354" s="750"/>
      <c r="B354" s="750"/>
      <c r="C354" s="750"/>
      <c r="D354" s="56">
        <v>1993</v>
      </c>
      <c r="E354" s="57">
        <v>18566</v>
      </c>
      <c r="F354" s="57">
        <v>18566</v>
      </c>
    </row>
    <row r="355" spans="1:6" x14ac:dyDescent="0.45">
      <c r="A355" s="750"/>
      <c r="B355" s="750"/>
      <c r="C355" s="750"/>
      <c r="D355" s="56">
        <v>1994</v>
      </c>
      <c r="E355" s="57">
        <v>17302</v>
      </c>
      <c r="F355" s="57">
        <v>17302</v>
      </c>
    </row>
    <row r="356" spans="1:6" x14ac:dyDescent="0.45">
      <c r="A356" s="750"/>
      <c r="B356" s="750"/>
      <c r="C356" s="750"/>
      <c r="D356" s="56">
        <v>1995</v>
      </c>
      <c r="E356" s="57">
        <v>20607</v>
      </c>
      <c r="F356" s="57">
        <v>20607</v>
      </c>
    </row>
    <row r="357" spans="1:6" x14ac:dyDescent="0.45">
      <c r="A357" s="750"/>
      <c r="B357" s="750"/>
      <c r="C357" s="750"/>
      <c r="D357" s="56">
        <v>1996</v>
      </c>
      <c r="E357" s="57">
        <v>20683</v>
      </c>
      <c r="F357" s="57">
        <v>20683</v>
      </c>
    </row>
    <row r="358" spans="1:6" x14ac:dyDescent="0.45">
      <c r="A358" s="750"/>
      <c r="B358" s="750"/>
      <c r="C358" s="750"/>
      <c r="D358" s="56">
        <v>1997</v>
      </c>
      <c r="E358" s="57">
        <v>20853</v>
      </c>
      <c r="F358" s="57">
        <v>20853</v>
      </c>
    </row>
    <row r="359" spans="1:6" x14ac:dyDescent="0.45">
      <c r="A359" s="750"/>
      <c r="B359" s="750"/>
      <c r="C359" s="750"/>
      <c r="D359" s="56">
        <v>1998</v>
      </c>
      <c r="E359" s="57">
        <v>13028</v>
      </c>
      <c r="F359" s="57">
        <v>13028</v>
      </c>
    </row>
    <row r="360" spans="1:6" x14ac:dyDescent="0.45">
      <c r="A360" s="750"/>
      <c r="B360" s="750"/>
      <c r="C360" s="750"/>
      <c r="D360" s="56">
        <v>1999</v>
      </c>
      <c r="E360" s="57">
        <v>18097</v>
      </c>
      <c r="F360" s="57">
        <v>18097</v>
      </c>
    </row>
    <row r="361" spans="1:6" x14ac:dyDescent="0.45">
      <c r="A361" s="750"/>
      <c r="B361" s="750"/>
      <c r="C361" s="750"/>
      <c r="D361" s="56">
        <v>2000</v>
      </c>
      <c r="E361" s="57">
        <v>19637</v>
      </c>
      <c r="F361" s="57">
        <v>19637</v>
      </c>
    </row>
    <row r="362" spans="1:6" x14ac:dyDescent="0.45">
      <c r="A362" s="750"/>
      <c r="B362" s="750"/>
      <c r="C362" s="750"/>
      <c r="D362" s="56">
        <v>2001</v>
      </c>
      <c r="E362" s="57">
        <v>19303</v>
      </c>
      <c r="F362" s="57">
        <v>19303</v>
      </c>
    </row>
    <row r="363" spans="1:6" x14ac:dyDescent="0.45">
      <c r="A363" s="750"/>
      <c r="B363" s="750"/>
      <c r="C363" s="750"/>
      <c r="D363" s="56">
        <v>2002</v>
      </c>
      <c r="E363" s="57">
        <v>20016</v>
      </c>
      <c r="F363" s="57">
        <v>20016</v>
      </c>
    </row>
    <row r="364" spans="1:6" x14ac:dyDescent="0.45">
      <c r="A364" s="750"/>
      <c r="B364" s="750"/>
      <c r="C364" s="750"/>
      <c r="D364" s="56">
        <v>2003</v>
      </c>
      <c r="E364" s="57">
        <v>24289</v>
      </c>
      <c r="F364" s="57">
        <v>24289</v>
      </c>
    </row>
    <row r="365" spans="1:6" x14ac:dyDescent="0.45">
      <c r="A365" s="750"/>
      <c r="B365" s="750"/>
      <c r="C365" s="750"/>
      <c r="D365" s="56">
        <v>2004</v>
      </c>
      <c r="E365" s="57">
        <v>33843</v>
      </c>
      <c r="F365" s="57">
        <v>33843</v>
      </c>
    </row>
    <row r="366" spans="1:6" x14ac:dyDescent="0.45">
      <c r="A366" s="750"/>
      <c r="B366" s="750"/>
      <c r="C366" s="750"/>
      <c r="D366" s="56">
        <v>2005</v>
      </c>
      <c r="E366" s="57">
        <v>42060</v>
      </c>
      <c r="F366" s="57">
        <v>42060</v>
      </c>
    </row>
    <row r="367" spans="1:6" x14ac:dyDescent="0.45">
      <c r="A367" s="750"/>
      <c r="B367" s="750"/>
      <c r="C367" s="750"/>
      <c r="D367" s="56">
        <v>2006</v>
      </c>
      <c r="E367" s="57">
        <v>35180</v>
      </c>
      <c r="F367" s="57">
        <v>35180</v>
      </c>
    </row>
    <row r="368" spans="1:6" x14ac:dyDescent="0.45">
      <c r="A368" s="750"/>
      <c r="B368" s="750"/>
      <c r="C368" s="750"/>
      <c r="D368" s="56">
        <v>2007</v>
      </c>
      <c r="E368" s="57">
        <v>32173</v>
      </c>
      <c r="F368" s="57">
        <v>32173</v>
      </c>
    </row>
    <row r="369" spans="1:6" x14ac:dyDescent="0.45">
      <c r="A369" s="750"/>
      <c r="B369" s="750"/>
      <c r="C369" s="750"/>
      <c r="D369" s="56">
        <v>2008</v>
      </c>
      <c r="E369" s="57">
        <v>41653</v>
      </c>
      <c r="F369" s="57">
        <v>41653</v>
      </c>
    </row>
    <row r="370" spans="1:6" x14ac:dyDescent="0.45">
      <c r="A370" s="750"/>
      <c r="B370" s="750"/>
      <c r="C370" s="750"/>
      <c r="D370" s="56">
        <v>2009</v>
      </c>
      <c r="E370" s="57">
        <v>33459</v>
      </c>
      <c r="F370" s="57">
        <v>33459</v>
      </c>
    </row>
    <row r="371" spans="1:6" x14ac:dyDescent="0.45">
      <c r="A371" s="750"/>
      <c r="B371" s="750"/>
      <c r="C371" s="750"/>
      <c r="D371" s="56">
        <v>2010</v>
      </c>
      <c r="E371" s="57">
        <v>47296</v>
      </c>
      <c r="F371" s="57">
        <v>47296</v>
      </c>
    </row>
    <row r="372" spans="1:6" x14ac:dyDescent="0.45">
      <c r="A372" s="750"/>
      <c r="B372" s="750"/>
      <c r="C372" s="750"/>
      <c r="D372" s="56">
        <v>2011</v>
      </c>
      <c r="E372" s="57">
        <v>47832</v>
      </c>
      <c r="F372" s="57">
        <v>47832</v>
      </c>
    </row>
    <row r="373" spans="1:6" x14ac:dyDescent="0.45">
      <c r="A373" s="750"/>
      <c r="B373" s="750"/>
      <c r="C373" s="750"/>
      <c r="D373" s="56">
        <v>2012</v>
      </c>
      <c r="E373" s="57">
        <v>47603</v>
      </c>
      <c r="F373" s="57">
        <v>47603</v>
      </c>
    </row>
    <row r="374" spans="1:6" x14ac:dyDescent="0.45">
      <c r="A374" s="750"/>
      <c r="B374" s="750"/>
      <c r="C374" s="750"/>
      <c r="D374" s="56">
        <v>2013</v>
      </c>
      <c r="E374" s="57">
        <v>46038</v>
      </c>
      <c r="F374" s="57">
        <v>46038</v>
      </c>
    </row>
    <row r="375" spans="1:6" x14ac:dyDescent="0.45">
      <c r="A375" s="750"/>
      <c r="B375" s="750"/>
      <c r="C375" s="750"/>
      <c r="D375" s="56">
        <v>2014</v>
      </c>
      <c r="E375" s="57">
        <v>48507</v>
      </c>
      <c r="F375" s="57">
        <v>48507</v>
      </c>
    </row>
    <row r="376" spans="1:6" x14ac:dyDescent="0.45">
      <c r="A376" s="750"/>
      <c r="B376" s="750"/>
      <c r="C376" s="750"/>
      <c r="D376" s="56">
        <v>2015</v>
      </c>
      <c r="E376" s="57">
        <v>44716</v>
      </c>
      <c r="F376" s="57">
        <v>44716</v>
      </c>
    </row>
    <row r="377" spans="1:6" x14ac:dyDescent="0.45">
      <c r="A377" s="750"/>
      <c r="B377" s="750"/>
      <c r="C377" s="751"/>
      <c r="D377" s="56">
        <v>2016</v>
      </c>
      <c r="E377" s="57">
        <v>11324</v>
      </c>
      <c r="F377" s="57">
        <v>11324</v>
      </c>
    </row>
    <row r="378" spans="1:6" ht="16.5" customHeight="1" x14ac:dyDescent="0.45">
      <c r="A378" s="750"/>
      <c r="B378" s="750"/>
      <c r="C378" s="746" t="s">
        <v>142</v>
      </c>
      <c r="D378" s="748"/>
      <c r="E378" s="58">
        <v>741246</v>
      </c>
      <c r="F378" s="58">
        <v>741246</v>
      </c>
    </row>
    <row r="379" spans="1:6" x14ac:dyDescent="0.45">
      <c r="A379" s="750"/>
      <c r="B379" s="750"/>
      <c r="C379" s="749" t="s">
        <v>149</v>
      </c>
      <c r="D379" s="56">
        <v>1991</v>
      </c>
      <c r="E379" s="59">
        <v>0</v>
      </c>
      <c r="F379" s="59">
        <v>0</v>
      </c>
    </row>
    <row r="380" spans="1:6" x14ac:dyDescent="0.45">
      <c r="A380" s="750"/>
      <c r="B380" s="750"/>
      <c r="C380" s="750"/>
      <c r="D380" s="56">
        <v>1992</v>
      </c>
      <c r="E380" s="59">
        <v>0</v>
      </c>
      <c r="F380" s="59">
        <v>0</v>
      </c>
    </row>
    <row r="381" spans="1:6" x14ac:dyDescent="0.45">
      <c r="A381" s="750"/>
      <c r="B381" s="750"/>
      <c r="C381" s="750"/>
      <c r="D381" s="56">
        <v>1993</v>
      </c>
      <c r="E381" s="59">
        <v>0</v>
      </c>
      <c r="F381" s="59">
        <v>0</v>
      </c>
    </row>
    <row r="382" spans="1:6" x14ac:dyDescent="0.45">
      <c r="A382" s="750"/>
      <c r="B382" s="750"/>
      <c r="C382" s="750"/>
      <c r="D382" s="56">
        <v>1994</v>
      </c>
      <c r="E382" s="59">
        <v>0</v>
      </c>
      <c r="F382" s="59">
        <v>0</v>
      </c>
    </row>
    <row r="383" spans="1:6" x14ac:dyDescent="0.45">
      <c r="A383" s="750"/>
      <c r="B383" s="750"/>
      <c r="C383" s="750"/>
      <c r="D383" s="56">
        <v>1995</v>
      </c>
      <c r="E383" s="59">
        <v>0</v>
      </c>
      <c r="F383" s="59">
        <v>0</v>
      </c>
    </row>
    <row r="384" spans="1:6" x14ac:dyDescent="0.45">
      <c r="A384" s="750"/>
      <c r="B384" s="750"/>
      <c r="C384" s="750"/>
      <c r="D384" s="56">
        <v>1996</v>
      </c>
      <c r="E384" s="59">
        <v>0</v>
      </c>
      <c r="F384" s="59">
        <v>0</v>
      </c>
    </row>
    <row r="385" spans="1:6" x14ac:dyDescent="0.45">
      <c r="A385" s="750"/>
      <c r="B385" s="750"/>
      <c r="C385" s="750"/>
      <c r="D385" s="56">
        <v>1997</v>
      </c>
      <c r="E385" s="59">
        <v>0</v>
      </c>
      <c r="F385" s="59">
        <v>0</v>
      </c>
    </row>
    <row r="386" spans="1:6" x14ac:dyDescent="0.45">
      <c r="A386" s="750"/>
      <c r="B386" s="750"/>
      <c r="C386" s="750"/>
      <c r="D386" s="56">
        <v>1998</v>
      </c>
      <c r="E386" s="59">
        <v>0</v>
      </c>
      <c r="F386" s="59">
        <v>0</v>
      </c>
    </row>
    <row r="387" spans="1:6" x14ac:dyDescent="0.45">
      <c r="A387" s="750"/>
      <c r="B387" s="750"/>
      <c r="C387" s="750"/>
      <c r="D387" s="56">
        <v>1999</v>
      </c>
      <c r="E387" s="59">
        <v>128</v>
      </c>
      <c r="F387" s="59">
        <v>128</v>
      </c>
    </row>
    <row r="388" spans="1:6" x14ac:dyDescent="0.45">
      <c r="A388" s="750"/>
      <c r="B388" s="750"/>
      <c r="C388" s="750"/>
      <c r="D388" s="56">
        <v>2000</v>
      </c>
      <c r="E388" s="59">
        <v>2</v>
      </c>
      <c r="F388" s="59">
        <v>2</v>
      </c>
    </row>
    <row r="389" spans="1:6" x14ac:dyDescent="0.45">
      <c r="A389" s="750"/>
      <c r="B389" s="750"/>
      <c r="C389" s="750"/>
      <c r="D389" s="56">
        <v>2001</v>
      </c>
      <c r="E389" s="59">
        <v>221</v>
      </c>
      <c r="F389" s="59">
        <v>221</v>
      </c>
    </row>
    <row r="390" spans="1:6" x14ac:dyDescent="0.45">
      <c r="A390" s="750"/>
      <c r="B390" s="750"/>
      <c r="C390" s="750"/>
      <c r="D390" s="56">
        <v>2002</v>
      </c>
      <c r="E390" s="59">
        <v>8</v>
      </c>
      <c r="F390" s="59">
        <v>8</v>
      </c>
    </row>
    <row r="391" spans="1:6" x14ac:dyDescent="0.45">
      <c r="A391" s="750"/>
      <c r="B391" s="750"/>
      <c r="C391" s="750"/>
      <c r="D391" s="56">
        <v>2003</v>
      </c>
      <c r="E391" s="59">
        <v>172</v>
      </c>
      <c r="F391" s="59">
        <v>172</v>
      </c>
    </row>
    <row r="392" spans="1:6" x14ac:dyDescent="0.45">
      <c r="A392" s="750"/>
      <c r="B392" s="750"/>
      <c r="C392" s="750"/>
      <c r="D392" s="56">
        <v>2004</v>
      </c>
      <c r="E392" s="59">
        <v>27</v>
      </c>
      <c r="F392" s="59">
        <v>27</v>
      </c>
    </row>
    <row r="393" spans="1:6" x14ac:dyDescent="0.45">
      <c r="A393" s="750"/>
      <c r="B393" s="750"/>
      <c r="C393" s="750"/>
      <c r="D393" s="56">
        <v>2005</v>
      </c>
      <c r="E393" s="59">
        <v>23</v>
      </c>
      <c r="F393" s="59">
        <v>23</v>
      </c>
    </row>
    <row r="394" spans="1:6" x14ac:dyDescent="0.45">
      <c r="A394" s="750"/>
      <c r="B394" s="750"/>
      <c r="C394" s="750"/>
      <c r="D394" s="56">
        <v>2006</v>
      </c>
      <c r="E394" s="59">
        <v>142</v>
      </c>
      <c r="F394" s="59">
        <v>142</v>
      </c>
    </row>
    <row r="395" spans="1:6" x14ac:dyDescent="0.45">
      <c r="A395" s="750"/>
      <c r="B395" s="750"/>
      <c r="C395" s="750"/>
      <c r="D395" s="56">
        <v>2007</v>
      </c>
      <c r="E395" s="59">
        <v>278</v>
      </c>
      <c r="F395" s="59">
        <v>278</v>
      </c>
    </row>
    <row r="396" spans="1:6" x14ac:dyDescent="0.45">
      <c r="A396" s="750"/>
      <c r="B396" s="750"/>
      <c r="C396" s="750"/>
      <c r="D396" s="56">
        <v>2008</v>
      </c>
      <c r="E396" s="59">
        <v>491</v>
      </c>
      <c r="F396" s="59">
        <v>491</v>
      </c>
    </row>
    <row r="397" spans="1:6" x14ac:dyDescent="0.45">
      <c r="A397" s="750"/>
      <c r="B397" s="750"/>
      <c r="C397" s="750"/>
      <c r="D397" s="56">
        <v>2009</v>
      </c>
      <c r="E397" s="59">
        <v>380</v>
      </c>
      <c r="F397" s="59">
        <v>380</v>
      </c>
    </row>
    <row r="398" spans="1:6" x14ac:dyDescent="0.45">
      <c r="A398" s="750"/>
      <c r="B398" s="750"/>
      <c r="C398" s="750"/>
      <c r="D398" s="56">
        <v>2010</v>
      </c>
      <c r="E398" s="59">
        <v>451</v>
      </c>
      <c r="F398" s="59">
        <v>451</v>
      </c>
    </row>
    <row r="399" spans="1:6" x14ac:dyDescent="0.45">
      <c r="A399" s="750"/>
      <c r="B399" s="750"/>
      <c r="C399" s="750"/>
      <c r="D399" s="56">
        <v>2011</v>
      </c>
      <c r="E399" s="59">
        <v>532</v>
      </c>
      <c r="F399" s="59">
        <v>532</v>
      </c>
    </row>
    <row r="400" spans="1:6" x14ac:dyDescent="0.45">
      <c r="A400" s="750"/>
      <c r="B400" s="750"/>
      <c r="C400" s="750"/>
      <c r="D400" s="56">
        <v>2012</v>
      </c>
      <c r="E400" s="59">
        <v>349</v>
      </c>
      <c r="F400" s="59">
        <v>349</v>
      </c>
    </row>
    <row r="401" spans="1:6" x14ac:dyDescent="0.45">
      <c r="A401" s="750"/>
      <c r="B401" s="750"/>
      <c r="C401" s="750"/>
      <c r="D401" s="56">
        <v>2013</v>
      </c>
      <c r="E401" s="59">
        <v>493</v>
      </c>
      <c r="F401" s="59">
        <v>493</v>
      </c>
    </row>
    <row r="402" spans="1:6" x14ac:dyDescent="0.45">
      <c r="A402" s="750"/>
      <c r="B402" s="750"/>
      <c r="C402" s="750"/>
      <c r="D402" s="56">
        <v>2014</v>
      </c>
      <c r="E402" s="59">
        <v>174</v>
      </c>
      <c r="F402" s="59">
        <v>174</v>
      </c>
    </row>
    <row r="403" spans="1:6" x14ac:dyDescent="0.45">
      <c r="A403" s="750"/>
      <c r="B403" s="750"/>
      <c r="C403" s="750"/>
      <c r="D403" s="56">
        <v>2015</v>
      </c>
      <c r="E403" s="59">
        <v>791</v>
      </c>
      <c r="F403" s="59">
        <v>791</v>
      </c>
    </row>
    <row r="404" spans="1:6" x14ac:dyDescent="0.45">
      <c r="A404" s="750"/>
      <c r="B404" s="750"/>
      <c r="C404" s="751"/>
      <c r="D404" s="56">
        <v>2016</v>
      </c>
      <c r="E404" s="59">
        <v>402</v>
      </c>
      <c r="F404" s="59">
        <v>402</v>
      </c>
    </row>
    <row r="405" spans="1:6" ht="16.5" customHeight="1" x14ac:dyDescent="0.45">
      <c r="A405" s="750"/>
      <c r="B405" s="751"/>
      <c r="C405" s="746" t="s">
        <v>142</v>
      </c>
      <c r="D405" s="748"/>
      <c r="E405" s="58">
        <v>5064</v>
      </c>
      <c r="F405" s="58">
        <v>5064</v>
      </c>
    </row>
    <row r="406" spans="1:6" ht="16.5" customHeight="1" x14ac:dyDescent="0.45">
      <c r="A406" s="750"/>
      <c r="B406" s="743">
        <v>1991</v>
      </c>
      <c r="C406" s="744"/>
      <c r="D406" s="745"/>
      <c r="E406" s="60">
        <v>7161</v>
      </c>
      <c r="F406" s="61">
        <v>7161</v>
      </c>
    </row>
    <row r="407" spans="1:6" ht="16.5" customHeight="1" x14ac:dyDescent="0.45">
      <c r="A407" s="750"/>
      <c r="B407" s="743">
        <v>1992</v>
      </c>
      <c r="C407" s="744"/>
      <c r="D407" s="745"/>
      <c r="E407" s="60">
        <v>18883</v>
      </c>
      <c r="F407" s="61">
        <v>18883</v>
      </c>
    </row>
    <row r="408" spans="1:6" ht="16.5" customHeight="1" x14ac:dyDescent="0.45">
      <c r="A408" s="750"/>
      <c r="B408" s="743">
        <v>1993</v>
      </c>
      <c r="C408" s="744"/>
      <c r="D408" s="745"/>
      <c r="E408" s="60">
        <v>36552</v>
      </c>
      <c r="F408" s="61">
        <v>36552</v>
      </c>
    </row>
    <row r="409" spans="1:6" ht="16.5" customHeight="1" x14ac:dyDescent="0.45">
      <c r="A409" s="750"/>
      <c r="B409" s="743">
        <v>1994</v>
      </c>
      <c r="C409" s="744"/>
      <c r="D409" s="745"/>
      <c r="E409" s="60">
        <v>30042</v>
      </c>
      <c r="F409" s="61">
        <v>30042</v>
      </c>
    </row>
    <row r="410" spans="1:6" ht="16.5" customHeight="1" x14ac:dyDescent="0.45">
      <c r="A410" s="750"/>
      <c r="B410" s="743">
        <v>1995</v>
      </c>
      <c r="C410" s="744"/>
      <c r="D410" s="745"/>
      <c r="E410" s="60">
        <v>36328</v>
      </c>
      <c r="F410" s="61">
        <v>36328</v>
      </c>
    </row>
    <row r="411" spans="1:6" ht="16.5" customHeight="1" x14ac:dyDescent="0.45">
      <c r="A411" s="750"/>
      <c r="B411" s="743">
        <v>1996</v>
      </c>
      <c r="C411" s="744"/>
      <c r="D411" s="745"/>
      <c r="E411" s="60">
        <v>44069</v>
      </c>
      <c r="F411" s="61">
        <v>44069</v>
      </c>
    </row>
    <row r="412" spans="1:6" ht="16.5" customHeight="1" x14ac:dyDescent="0.45">
      <c r="A412" s="750"/>
      <c r="B412" s="743">
        <v>1997</v>
      </c>
      <c r="C412" s="744"/>
      <c r="D412" s="745"/>
      <c r="E412" s="60">
        <v>54000</v>
      </c>
      <c r="F412" s="61">
        <v>54000</v>
      </c>
    </row>
    <row r="413" spans="1:6" ht="16.5" customHeight="1" x14ac:dyDescent="0.45">
      <c r="A413" s="750"/>
      <c r="B413" s="743">
        <v>1998</v>
      </c>
      <c r="C413" s="744"/>
      <c r="D413" s="745"/>
      <c r="E413" s="60">
        <v>28153</v>
      </c>
      <c r="F413" s="61">
        <v>28153</v>
      </c>
    </row>
    <row r="414" spans="1:6" ht="16.5" customHeight="1" x14ac:dyDescent="0.45">
      <c r="A414" s="750"/>
      <c r="B414" s="743">
        <v>1999</v>
      </c>
      <c r="C414" s="744"/>
      <c r="D414" s="745"/>
      <c r="E414" s="60">
        <v>39302</v>
      </c>
      <c r="F414" s="61">
        <v>39302</v>
      </c>
    </row>
    <row r="415" spans="1:6" ht="16.5" customHeight="1" x14ac:dyDescent="0.45">
      <c r="A415" s="750"/>
      <c r="B415" s="743">
        <v>2000</v>
      </c>
      <c r="C415" s="744"/>
      <c r="D415" s="745"/>
      <c r="E415" s="60">
        <v>45906</v>
      </c>
      <c r="F415" s="61">
        <v>45906</v>
      </c>
    </row>
    <row r="416" spans="1:6" ht="16.5" customHeight="1" x14ac:dyDescent="0.45">
      <c r="A416" s="750"/>
      <c r="B416" s="743">
        <v>2001</v>
      </c>
      <c r="C416" s="744"/>
      <c r="D416" s="745"/>
      <c r="E416" s="60">
        <v>44196</v>
      </c>
      <c r="F416" s="61">
        <v>44196</v>
      </c>
    </row>
    <row r="417" spans="1:6" ht="16.5" customHeight="1" x14ac:dyDescent="0.45">
      <c r="A417" s="750"/>
      <c r="B417" s="743">
        <v>2002</v>
      </c>
      <c r="C417" s="744"/>
      <c r="D417" s="745"/>
      <c r="E417" s="60">
        <v>42093</v>
      </c>
      <c r="F417" s="61">
        <v>42093</v>
      </c>
    </row>
    <row r="418" spans="1:6" ht="16.5" customHeight="1" x14ac:dyDescent="0.45">
      <c r="A418" s="750"/>
      <c r="B418" s="743">
        <v>2003</v>
      </c>
      <c r="C418" s="744"/>
      <c r="D418" s="745"/>
      <c r="E418" s="60">
        <v>47237</v>
      </c>
      <c r="F418" s="61">
        <v>47237</v>
      </c>
    </row>
    <row r="419" spans="1:6" ht="16.5" customHeight="1" x14ac:dyDescent="0.45">
      <c r="A419" s="750"/>
      <c r="B419" s="743">
        <v>2004</v>
      </c>
      <c r="C419" s="744"/>
      <c r="D419" s="745"/>
      <c r="E419" s="60">
        <v>60461</v>
      </c>
      <c r="F419" s="61">
        <v>60461</v>
      </c>
    </row>
    <row r="420" spans="1:6" ht="16.5" customHeight="1" x14ac:dyDescent="0.45">
      <c r="A420" s="750"/>
      <c r="B420" s="743">
        <v>2005</v>
      </c>
      <c r="C420" s="744"/>
      <c r="D420" s="745"/>
      <c r="E420" s="60">
        <v>58424</v>
      </c>
      <c r="F420" s="61">
        <v>58424</v>
      </c>
    </row>
    <row r="421" spans="1:6" ht="16.5" customHeight="1" x14ac:dyDescent="0.45">
      <c r="A421" s="750"/>
      <c r="B421" s="743">
        <v>2006</v>
      </c>
      <c r="C421" s="744"/>
      <c r="D421" s="745"/>
      <c r="E421" s="60">
        <v>35524</v>
      </c>
      <c r="F421" s="61">
        <v>35524</v>
      </c>
    </row>
    <row r="422" spans="1:6" ht="16.5" customHeight="1" x14ac:dyDescent="0.45">
      <c r="A422" s="750"/>
      <c r="B422" s="743">
        <v>2007</v>
      </c>
      <c r="C422" s="744"/>
      <c r="D422" s="745"/>
      <c r="E422" s="60">
        <v>32483</v>
      </c>
      <c r="F422" s="61">
        <v>32483</v>
      </c>
    </row>
    <row r="423" spans="1:6" ht="16.5" customHeight="1" x14ac:dyDescent="0.45">
      <c r="A423" s="750"/>
      <c r="B423" s="743">
        <v>2008</v>
      </c>
      <c r="C423" s="744"/>
      <c r="D423" s="745"/>
      <c r="E423" s="60">
        <v>42144</v>
      </c>
      <c r="F423" s="61">
        <v>42144</v>
      </c>
    </row>
    <row r="424" spans="1:6" ht="16.5" customHeight="1" x14ac:dyDescent="0.45">
      <c r="A424" s="750"/>
      <c r="B424" s="743">
        <v>2009</v>
      </c>
      <c r="C424" s="744"/>
      <c r="D424" s="745"/>
      <c r="E424" s="60">
        <v>33841</v>
      </c>
      <c r="F424" s="61">
        <v>33841</v>
      </c>
    </row>
    <row r="425" spans="1:6" ht="16.5" customHeight="1" x14ac:dyDescent="0.45">
      <c r="A425" s="750"/>
      <c r="B425" s="743">
        <v>2010</v>
      </c>
      <c r="C425" s="744"/>
      <c r="D425" s="745"/>
      <c r="E425" s="60">
        <v>47762</v>
      </c>
      <c r="F425" s="61">
        <v>47762</v>
      </c>
    </row>
    <row r="426" spans="1:6" ht="16.5" customHeight="1" x14ac:dyDescent="0.45">
      <c r="A426" s="750"/>
      <c r="B426" s="743">
        <v>2011</v>
      </c>
      <c r="C426" s="744"/>
      <c r="D426" s="745"/>
      <c r="E426" s="60">
        <v>48421</v>
      </c>
      <c r="F426" s="61">
        <v>48421</v>
      </c>
    </row>
    <row r="427" spans="1:6" ht="16.5" customHeight="1" x14ac:dyDescent="0.45">
      <c r="A427" s="750"/>
      <c r="B427" s="743">
        <v>2012</v>
      </c>
      <c r="C427" s="744"/>
      <c r="D427" s="745"/>
      <c r="E427" s="60">
        <v>47954</v>
      </c>
      <c r="F427" s="61">
        <v>47954</v>
      </c>
    </row>
    <row r="428" spans="1:6" ht="16.5" customHeight="1" x14ac:dyDescent="0.45">
      <c r="A428" s="750"/>
      <c r="B428" s="743">
        <v>2013</v>
      </c>
      <c r="C428" s="744"/>
      <c r="D428" s="745"/>
      <c r="E428" s="60">
        <v>46565</v>
      </c>
      <c r="F428" s="61">
        <v>46565</v>
      </c>
    </row>
    <row r="429" spans="1:6" ht="16.5" customHeight="1" x14ac:dyDescent="0.45">
      <c r="A429" s="750"/>
      <c r="B429" s="743">
        <v>2014</v>
      </c>
      <c r="C429" s="744"/>
      <c r="D429" s="745"/>
      <c r="E429" s="60">
        <v>48714</v>
      </c>
      <c r="F429" s="61">
        <v>48714</v>
      </c>
    </row>
    <row r="430" spans="1:6" ht="16.5" customHeight="1" x14ac:dyDescent="0.45">
      <c r="A430" s="750"/>
      <c r="B430" s="743">
        <v>2015</v>
      </c>
      <c r="C430" s="744"/>
      <c r="D430" s="745"/>
      <c r="E430" s="60">
        <v>45538</v>
      </c>
      <c r="F430" s="61">
        <v>45538</v>
      </c>
    </row>
    <row r="431" spans="1:6" ht="16.5" customHeight="1" x14ac:dyDescent="0.45">
      <c r="A431" s="750"/>
      <c r="B431" s="743">
        <v>2016</v>
      </c>
      <c r="C431" s="744"/>
      <c r="D431" s="745"/>
      <c r="E431" s="60">
        <v>11727</v>
      </c>
      <c r="F431" s="61">
        <v>11727</v>
      </c>
    </row>
    <row r="432" spans="1:6" ht="16.5" customHeight="1" x14ac:dyDescent="0.45">
      <c r="A432" s="751"/>
      <c r="B432" s="746" t="s">
        <v>145</v>
      </c>
      <c r="C432" s="747"/>
      <c r="D432" s="748"/>
      <c r="E432" s="58">
        <v>1033480</v>
      </c>
      <c r="F432" s="58">
        <v>1033480</v>
      </c>
    </row>
    <row r="433" spans="1:6" ht="16.5" customHeight="1" x14ac:dyDescent="0.45">
      <c r="A433" s="743">
        <v>1991</v>
      </c>
      <c r="B433" s="744"/>
      <c r="C433" s="744"/>
      <c r="D433" s="745"/>
      <c r="E433" s="60">
        <v>57050</v>
      </c>
      <c r="F433" s="60">
        <v>57050</v>
      </c>
    </row>
    <row r="434" spans="1:6" ht="16.5" customHeight="1" x14ac:dyDescent="0.45">
      <c r="A434" s="743">
        <v>1992</v>
      </c>
      <c r="B434" s="744"/>
      <c r="C434" s="744"/>
      <c r="D434" s="745"/>
      <c r="E434" s="60">
        <v>79346</v>
      </c>
      <c r="F434" s="60">
        <v>79346</v>
      </c>
    </row>
    <row r="435" spans="1:6" ht="16.5" customHeight="1" x14ac:dyDescent="0.45">
      <c r="A435" s="743">
        <v>1993</v>
      </c>
      <c r="B435" s="744"/>
      <c r="C435" s="744"/>
      <c r="D435" s="745"/>
      <c r="E435" s="60">
        <v>107551</v>
      </c>
      <c r="F435" s="60">
        <v>107551</v>
      </c>
    </row>
    <row r="436" spans="1:6" ht="16.5" customHeight="1" x14ac:dyDescent="0.45">
      <c r="A436" s="743">
        <v>1994</v>
      </c>
      <c r="B436" s="744"/>
      <c r="C436" s="744"/>
      <c r="D436" s="745"/>
      <c r="E436" s="60">
        <v>168849</v>
      </c>
      <c r="F436" s="60">
        <v>168849</v>
      </c>
    </row>
    <row r="437" spans="1:6" ht="16.5" customHeight="1" x14ac:dyDescent="0.45">
      <c r="A437" s="743">
        <v>1995</v>
      </c>
      <c r="B437" s="744"/>
      <c r="C437" s="744"/>
      <c r="D437" s="745"/>
      <c r="E437" s="60">
        <v>200477</v>
      </c>
      <c r="F437" s="60">
        <v>200477</v>
      </c>
    </row>
    <row r="438" spans="1:6" ht="16.5" customHeight="1" x14ac:dyDescent="0.45">
      <c r="A438" s="743">
        <v>1996</v>
      </c>
      <c r="B438" s="744"/>
      <c r="C438" s="744"/>
      <c r="D438" s="745"/>
      <c r="E438" s="60">
        <v>252244</v>
      </c>
      <c r="F438" s="60">
        <v>252244</v>
      </c>
    </row>
    <row r="439" spans="1:6" ht="16.5" customHeight="1" x14ac:dyDescent="0.45">
      <c r="A439" s="743">
        <v>1997</v>
      </c>
      <c r="B439" s="744"/>
      <c r="C439" s="744"/>
      <c r="D439" s="745"/>
      <c r="E439" s="60">
        <v>281501</v>
      </c>
      <c r="F439" s="60">
        <v>281501</v>
      </c>
    </row>
    <row r="440" spans="1:6" ht="16.5" customHeight="1" x14ac:dyDescent="0.45">
      <c r="A440" s="743">
        <v>1998</v>
      </c>
      <c r="B440" s="744"/>
      <c r="C440" s="744"/>
      <c r="D440" s="745"/>
      <c r="E440" s="60">
        <v>234136</v>
      </c>
      <c r="F440" s="60">
        <v>234136</v>
      </c>
    </row>
    <row r="441" spans="1:6" ht="16.5" customHeight="1" x14ac:dyDescent="0.45">
      <c r="A441" s="743">
        <v>1999</v>
      </c>
      <c r="B441" s="744"/>
      <c r="C441" s="744"/>
      <c r="D441" s="745"/>
      <c r="E441" s="60">
        <v>397796</v>
      </c>
      <c r="F441" s="60">
        <v>397796</v>
      </c>
    </row>
    <row r="442" spans="1:6" ht="16.5" customHeight="1" x14ac:dyDescent="0.45">
      <c r="A442" s="743">
        <v>2000</v>
      </c>
      <c r="B442" s="744"/>
      <c r="C442" s="744"/>
      <c r="D442" s="745"/>
      <c r="E442" s="60">
        <v>439486</v>
      </c>
      <c r="F442" s="60">
        <v>439486</v>
      </c>
    </row>
    <row r="443" spans="1:6" ht="16.5" customHeight="1" x14ac:dyDescent="0.45">
      <c r="A443" s="743">
        <v>2001</v>
      </c>
      <c r="B443" s="744"/>
      <c r="C443" s="744"/>
      <c r="D443" s="745"/>
      <c r="E443" s="60">
        <v>464989</v>
      </c>
      <c r="F443" s="60">
        <v>464989</v>
      </c>
    </row>
    <row r="444" spans="1:6" ht="16.5" customHeight="1" x14ac:dyDescent="0.45">
      <c r="A444" s="743">
        <v>2002</v>
      </c>
      <c r="B444" s="744"/>
      <c r="C444" s="744"/>
      <c r="D444" s="745"/>
      <c r="E444" s="60">
        <v>442083</v>
      </c>
      <c r="F444" s="60">
        <v>442083</v>
      </c>
    </row>
    <row r="445" spans="1:6" ht="16.5" customHeight="1" x14ac:dyDescent="0.45">
      <c r="A445" s="743">
        <v>2003</v>
      </c>
      <c r="B445" s="744"/>
      <c r="C445" s="744"/>
      <c r="D445" s="745"/>
      <c r="E445" s="60">
        <v>528750</v>
      </c>
      <c r="F445" s="60">
        <v>528750</v>
      </c>
    </row>
    <row r="446" spans="1:6" ht="16.5" customHeight="1" x14ac:dyDescent="0.45">
      <c r="A446" s="743">
        <v>2004</v>
      </c>
      <c r="B446" s="744"/>
      <c r="C446" s="744"/>
      <c r="D446" s="745"/>
      <c r="E446" s="60">
        <v>761637</v>
      </c>
      <c r="F446" s="60">
        <v>761637</v>
      </c>
    </row>
    <row r="447" spans="1:6" ht="16.5" customHeight="1" x14ac:dyDescent="0.45">
      <c r="A447" s="743">
        <v>2005</v>
      </c>
      <c r="B447" s="744"/>
      <c r="C447" s="744"/>
      <c r="D447" s="745"/>
      <c r="E447" s="60">
        <v>838513</v>
      </c>
      <c r="F447" s="60">
        <v>838513</v>
      </c>
    </row>
    <row r="448" spans="1:6" ht="16.5" customHeight="1" x14ac:dyDescent="0.45">
      <c r="A448" s="743">
        <v>2006</v>
      </c>
      <c r="B448" s="744"/>
      <c r="C448" s="744"/>
      <c r="D448" s="745"/>
      <c r="E448" s="60">
        <v>871233</v>
      </c>
      <c r="F448" s="60">
        <v>871233</v>
      </c>
    </row>
    <row r="449" spans="1:6" ht="16.5" customHeight="1" x14ac:dyDescent="0.45">
      <c r="A449" s="743">
        <v>2007</v>
      </c>
      <c r="B449" s="744"/>
      <c r="C449" s="744"/>
      <c r="D449" s="745"/>
      <c r="E449" s="60">
        <v>840822</v>
      </c>
      <c r="F449" s="60">
        <v>840822</v>
      </c>
    </row>
    <row r="450" spans="1:6" ht="16.5" customHeight="1" x14ac:dyDescent="0.45">
      <c r="A450" s="743">
        <v>2008</v>
      </c>
      <c r="B450" s="744"/>
      <c r="C450" s="744"/>
      <c r="D450" s="745"/>
      <c r="E450" s="60">
        <v>738530</v>
      </c>
      <c r="F450" s="60">
        <v>738530</v>
      </c>
    </row>
    <row r="451" spans="1:6" ht="16.5" customHeight="1" x14ac:dyDescent="0.45">
      <c r="A451" s="743">
        <v>2009</v>
      </c>
      <c r="B451" s="744"/>
      <c r="C451" s="744"/>
      <c r="D451" s="745"/>
      <c r="E451" s="60">
        <v>736024</v>
      </c>
      <c r="F451" s="60">
        <v>736024</v>
      </c>
    </row>
    <row r="452" spans="1:6" ht="16.5" customHeight="1" x14ac:dyDescent="0.45">
      <c r="A452" s="743">
        <v>2010</v>
      </c>
      <c r="B452" s="744"/>
      <c r="C452" s="744"/>
      <c r="D452" s="745"/>
      <c r="E452" s="60">
        <v>920057</v>
      </c>
      <c r="F452" s="60">
        <v>920057</v>
      </c>
    </row>
    <row r="453" spans="1:6" ht="16.5" customHeight="1" x14ac:dyDescent="0.45">
      <c r="A453" s="743">
        <v>2011</v>
      </c>
      <c r="B453" s="744"/>
      <c r="C453" s="744"/>
      <c r="D453" s="745"/>
      <c r="E453" s="60">
        <v>1075871</v>
      </c>
      <c r="F453" s="60">
        <v>1075871</v>
      </c>
    </row>
    <row r="454" spans="1:6" ht="16.5" customHeight="1" x14ac:dyDescent="0.45">
      <c r="A454" s="743">
        <v>2012</v>
      </c>
      <c r="B454" s="744"/>
      <c r="C454" s="744"/>
      <c r="D454" s="745"/>
      <c r="E454" s="60">
        <v>1102004</v>
      </c>
      <c r="F454" s="60">
        <v>1102004</v>
      </c>
    </row>
    <row r="455" spans="1:6" ht="16.5" customHeight="1" x14ac:dyDescent="0.45">
      <c r="A455" s="743">
        <v>2013</v>
      </c>
      <c r="B455" s="744"/>
      <c r="C455" s="744"/>
      <c r="D455" s="745"/>
      <c r="E455" s="60">
        <v>1131636</v>
      </c>
      <c r="F455" s="60">
        <v>1131636</v>
      </c>
    </row>
    <row r="456" spans="1:6" ht="16.5" customHeight="1" x14ac:dyDescent="0.45">
      <c r="A456" s="743">
        <v>2014</v>
      </c>
      <c r="B456" s="744"/>
      <c r="C456" s="744"/>
      <c r="D456" s="745"/>
      <c r="E456" s="60">
        <v>1226521</v>
      </c>
      <c r="F456" s="60">
        <v>1226521</v>
      </c>
    </row>
    <row r="457" spans="1:6" ht="16.5" customHeight="1" x14ac:dyDescent="0.45">
      <c r="A457" s="743">
        <v>2015</v>
      </c>
      <c r="B457" s="744"/>
      <c r="C457" s="744"/>
      <c r="D457" s="745"/>
      <c r="E457" s="60">
        <v>1157055</v>
      </c>
      <c r="F457" s="60">
        <v>1157055</v>
      </c>
    </row>
    <row r="458" spans="1:6" ht="16.5" customHeight="1" x14ac:dyDescent="0.45">
      <c r="A458" s="743">
        <v>2016</v>
      </c>
      <c r="B458" s="744"/>
      <c r="C458" s="744"/>
      <c r="D458" s="745"/>
      <c r="E458" s="60">
        <v>334441</v>
      </c>
      <c r="F458" s="60">
        <v>334441</v>
      </c>
    </row>
    <row r="459" spans="1:6" ht="16.5" customHeight="1" x14ac:dyDescent="0.45">
      <c r="A459" s="746" t="s">
        <v>145</v>
      </c>
      <c r="B459" s="747"/>
      <c r="C459" s="747"/>
      <c r="D459" s="748"/>
      <c r="E459" s="58">
        <v>15388602</v>
      </c>
      <c r="F459" s="58">
        <v>15388602</v>
      </c>
    </row>
    <row r="460" spans="1:6" x14ac:dyDescent="0.45">
      <c r="A460" s="749" t="s">
        <v>151</v>
      </c>
      <c r="B460" s="749" t="s">
        <v>140</v>
      </c>
      <c r="C460" s="749" t="s">
        <v>141</v>
      </c>
      <c r="D460" s="56">
        <v>1991</v>
      </c>
      <c r="E460" s="57">
        <v>50700</v>
      </c>
      <c r="F460" s="57">
        <v>50700</v>
      </c>
    </row>
    <row r="461" spans="1:6" x14ac:dyDescent="0.45">
      <c r="A461" s="750"/>
      <c r="B461" s="750"/>
      <c r="C461" s="750"/>
      <c r="D461" s="56">
        <v>1992</v>
      </c>
      <c r="E461" s="57">
        <v>53895</v>
      </c>
      <c r="F461" s="57">
        <v>53895</v>
      </c>
    </row>
    <row r="462" spans="1:6" x14ac:dyDescent="0.45">
      <c r="A462" s="750"/>
      <c r="B462" s="750"/>
      <c r="C462" s="750"/>
      <c r="D462" s="56">
        <v>1993</v>
      </c>
      <c r="E462" s="57">
        <v>101588</v>
      </c>
      <c r="F462" s="57">
        <v>101588</v>
      </c>
    </row>
    <row r="463" spans="1:6" x14ac:dyDescent="0.45">
      <c r="A463" s="750"/>
      <c r="B463" s="750"/>
      <c r="C463" s="750"/>
      <c r="D463" s="56">
        <v>1994</v>
      </c>
      <c r="E463" s="57">
        <v>99169</v>
      </c>
      <c r="F463" s="57">
        <v>99169</v>
      </c>
    </row>
    <row r="464" spans="1:6" x14ac:dyDescent="0.45">
      <c r="A464" s="750"/>
      <c r="B464" s="750"/>
      <c r="C464" s="750"/>
      <c r="D464" s="56">
        <v>1995</v>
      </c>
      <c r="E464" s="57">
        <v>246750</v>
      </c>
      <c r="F464" s="57">
        <v>246750</v>
      </c>
    </row>
    <row r="465" spans="1:6" x14ac:dyDescent="0.45">
      <c r="A465" s="750"/>
      <c r="B465" s="750"/>
      <c r="C465" s="750"/>
      <c r="D465" s="56">
        <v>1996</v>
      </c>
      <c r="E465" s="57">
        <v>298073</v>
      </c>
      <c r="F465" s="57">
        <v>298073</v>
      </c>
    </row>
    <row r="466" spans="1:6" x14ac:dyDescent="0.45">
      <c r="A466" s="750"/>
      <c r="B466" s="750"/>
      <c r="C466" s="750"/>
      <c r="D466" s="56">
        <v>1997</v>
      </c>
      <c r="E466" s="57">
        <v>332515</v>
      </c>
      <c r="F466" s="57">
        <v>332515</v>
      </c>
    </row>
    <row r="467" spans="1:6" x14ac:dyDescent="0.45">
      <c r="A467" s="750"/>
      <c r="B467" s="750"/>
      <c r="C467" s="750"/>
      <c r="D467" s="56">
        <v>1998</v>
      </c>
      <c r="E467" s="57">
        <v>401044</v>
      </c>
      <c r="F467" s="57">
        <v>401044</v>
      </c>
    </row>
    <row r="468" spans="1:6" x14ac:dyDescent="0.45">
      <c r="A468" s="750"/>
      <c r="B468" s="750"/>
      <c r="C468" s="750"/>
      <c r="D468" s="56">
        <v>1999</v>
      </c>
      <c r="E468" s="57">
        <v>457896</v>
      </c>
      <c r="F468" s="57">
        <v>457896</v>
      </c>
    </row>
    <row r="469" spans="1:6" x14ac:dyDescent="0.45">
      <c r="A469" s="750"/>
      <c r="B469" s="750"/>
      <c r="C469" s="750"/>
      <c r="D469" s="56">
        <v>2000</v>
      </c>
      <c r="E469" s="57">
        <v>367529</v>
      </c>
      <c r="F469" s="57">
        <v>367529</v>
      </c>
    </row>
    <row r="470" spans="1:6" x14ac:dyDescent="0.45">
      <c r="A470" s="750"/>
      <c r="B470" s="750"/>
      <c r="C470" s="750"/>
      <c r="D470" s="56">
        <v>2001</v>
      </c>
      <c r="E470" s="57">
        <v>198770</v>
      </c>
      <c r="F470" s="57">
        <v>198770</v>
      </c>
    </row>
    <row r="471" spans="1:6" x14ac:dyDescent="0.45">
      <c r="A471" s="750"/>
      <c r="B471" s="750"/>
      <c r="C471" s="750"/>
      <c r="D471" s="56">
        <v>2002</v>
      </c>
      <c r="E471" s="57">
        <v>113008</v>
      </c>
      <c r="F471" s="57">
        <v>113008</v>
      </c>
    </row>
    <row r="472" spans="1:6" x14ac:dyDescent="0.45">
      <c r="A472" s="750"/>
      <c r="B472" s="750"/>
      <c r="C472" s="750"/>
      <c r="D472" s="56">
        <v>2003</v>
      </c>
      <c r="E472" s="57">
        <v>244127</v>
      </c>
      <c r="F472" s="57">
        <v>244127</v>
      </c>
    </row>
    <row r="473" spans="1:6" x14ac:dyDescent="0.45">
      <c r="A473" s="750"/>
      <c r="B473" s="750"/>
      <c r="C473" s="750"/>
      <c r="D473" s="56">
        <v>2004</v>
      </c>
      <c r="E473" s="57">
        <v>438467</v>
      </c>
      <c r="F473" s="57">
        <v>438467</v>
      </c>
    </row>
    <row r="474" spans="1:6" x14ac:dyDescent="0.45">
      <c r="A474" s="750"/>
      <c r="B474" s="750"/>
      <c r="C474" s="750"/>
      <c r="D474" s="56">
        <v>2005</v>
      </c>
      <c r="E474" s="57">
        <v>528693</v>
      </c>
      <c r="F474" s="57">
        <v>528693</v>
      </c>
    </row>
    <row r="475" spans="1:6" x14ac:dyDescent="0.45">
      <c r="A475" s="750"/>
      <c r="B475" s="750"/>
      <c r="C475" s="750"/>
      <c r="D475" s="56">
        <v>2006</v>
      </c>
      <c r="E475" s="57">
        <v>587417</v>
      </c>
      <c r="F475" s="57">
        <v>587417</v>
      </c>
    </row>
    <row r="476" spans="1:6" x14ac:dyDescent="0.45">
      <c r="A476" s="750"/>
      <c r="B476" s="750"/>
      <c r="C476" s="750"/>
      <c r="D476" s="56">
        <v>2007</v>
      </c>
      <c r="E476" s="57">
        <v>664572</v>
      </c>
      <c r="F476" s="57">
        <v>664572</v>
      </c>
    </row>
    <row r="477" spans="1:6" x14ac:dyDescent="0.45">
      <c r="A477" s="750"/>
      <c r="B477" s="750"/>
      <c r="C477" s="750"/>
      <c r="D477" s="56">
        <v>2008</v>
      </c>
      <c r="E477" s="57">
        <v>587335</v>
      </c>
      <c r="F477" s="57">
        <v>587335</v>
      </c>
    </row>
    <row r="478" spans="1:6" x14ac:dyDescent="0.45">
      <c r="A478" s="750"/>
      <c r="B478" s="750"/>
      <c r="C478" s="750"/>
      <c r="D478" s="56">
        <v>2009</v>
      </c>
      <c r="E478" s="57">
        <v>383616</v>
      </c>
      <c r="F478" s="57">
        <v>383616</v>
      </c>
    </row>
    <row r="479" spans="1:6" x14ac:dyDescent="0.45">
      <c r="A479" s="750"/>
      <c r="B479" s="750"/>
      <c r="C479" s="750"/>
      <c r="D479" s="56">
        <v>2010</v>
      </c>
      <c r="E479" s="57">
        <v>529642</v>
      </c>
      <c r="F479" s="57">
        <v>529642</v>
      </c>
    </row>
    <row r="480" spans="1:6" x14ac:dyDescent="0.45">
      <c r="A480" s="750"/>
      <c r="B480" s="750"/>
      <c r="C480" s="750"/>
      <c r="D480" s="56">
        <v>2011</v>
      </c>
      <c r="E480" s="57">
        <v>519501</v>
      </c>
      <c r="F480" s="57">
        <v>519501</v>
      </c>
    </row>
    <row r="481" spans="1:6" x14ac:dyDescent="0.45">
      <c r="A481" s="750"/>
      <c r="B481" s="750"/>
      <c r="C481" s="750"/>
      <c r="D481" s="56">
        <v>2012</v>
      </c>
      <c r="E481" s="57">
        <v>481100</v>
      </c>
      <c r="F481" s="57">
        <v>481100</v>
      </c>
    </row>
    <row r="482" spans="1:6" x14ac:dyDescent="0.45">
      <c r="A482" s="750"/>
      <c r="B482" s="750"/>
      <c r="C482" s="750"/>
      <c r="D482" s="56">
        <v>2013</v>
      </c>
      <c r="E482" s="57">
        <v>329373</v>
      </c>
      <c r="F482" s="57">
        <v>329373</v>
      </c>
    </row>
    <row r="483" spans="1:6" x14ac:dyDescent="0.45">
      <c r="A483" s="750"/>
      <c r="B483" s="750"/>
      <c r="C483" s="750"/>
      <c r="D483" s="56">
        <v>2014</v>
      </c>
      <c r="E483" s="57">
        <v>199374</v>
      </c>
      <c r="F483" s="57">
        <v>199374</v>
      </c>
    </row>
    <row r="484" spans="1:6" x14ac:dyDescent="0.45">
      <c r="A484" s="750"/>
      <c r="B484" s="750"/>
      <c r="C484" s="750"/>
      <c r="D484" s="56">
        <v>2015</v>
      </c>
      <c r="E484" s="57">
        <v>206521</v>
      </c>
      <c r="F484" s="57">
        <v>206521</v>
      </c>
    </row>
    <row r="485" spans="1:6" x14ac:dyDescent="0.45">
      <c r="A485" s="750"/>
      <c r="B485" s="750"/>
      <c r="C485" s="751"/>
      <c r="D485" s="56">
        <v>2016</v>
      </c>
      <c r="E485" s="57">
        <v>57204</v>
      </c>
      <c r="F485" s="57">
        <v>57204</v>
      </c>
    </row>
    <row r="486" spans="1:6" ht="16.5" customHeight="1" x14ac:dyDescent="0.45">
      <c r="A486" s="750"/>
      <c r="B486" s="750"/>
      <c r="C486" s="746" t="s">
        <v>142</v>
      </c>
      <c r="D486" s="748"/>
      <c r="E486" s="58">
        <v>8477879</v>
      </c>
      <c r="F486" s="58">
        <v>8477879</v>
      </c>
    </row>
    <row r="487" spans="1:6" x14ac:dyDescent="0.45">
      <c r="A487" s="750"/>
      <c r="B487" s="750"/>
      <c r="C487" s="749" t="s">
        <v>143</v>
      </c>
      <c r="D487" s="56">
        <v>2006</v>
      </c>
      <c r="E487" s="57">
        <v>35251</v>
      </c>
      <c r="F487" s="57">
        <v>35251</v>
      </c>
    </row>
    <row r="488" spans="1:6" x14ac:dyDescent="0.45">
      <c r="A488" s="750"/>
      <c r="B488" s="750"/>
      <c r="C488" s="750"/>
      <c r="D488" s="56">
        <v>2007</v>
      </c>
      <c r="E488" s="57">
        <v>122610</v>
      </c>
      <c r="F488" s="57">
        <v>122610</v>
      </c>
    </row>
    <row r="489" spans="1:6" x14ac:dyDescent="0.45">
      <c r="A489" s="750"/>
      <c r="B489" s="750"/>
      <c r="C489" s="750"/>
      <c r="D489" s="56">
        <v>2008</v>
      </c>
      <c r="E489" s="57">
        <v>103693</v>
      </c>
      <c r="F489" s="57">
        <v>103693</v>
      </c>
    </row>
    <row r="490" spans="1:6" x14ac:dyDescent="0.45">
      <c r="A490" s="750"/>
      <c r="B490" s="750"/>
      <c r="C490" s="750"/>
      <c r="D490" s="56">
        <v>2009</v>
      </c>
      <c r="E490" s="57">
        <v>44030</v>
      </c>
      <c r="F490" s="57">
        <v>44030</v>
      </c>
    </row>
    <row r="491" spans="1:6" x14ac:dyDescent="0.45">
      <c r="A491" s="750"/>
      <c r="B491" s="750"/>
      <c r="C491" s="750"/>
      <c r="D491" s="56">
        <v>2010</v>
      </c>
      <c r="E491" s="57">
        <v>78202</v>
      </c>
      <c r="F491" s="57">
        <v>78202</v>
      </c>
    </row>
    <row r="492" spans="1:6" x14ac:dyDescent="0.45">
      <c r="A492" s="750"/>
      <c r="B492" s="750"/>
      <c r="C492" s="750"/>
      <c r="D492" s="56">
        <v>2011</v>
      </c>
      <c r="E492" s="57">
        <v>95485</v>
      </c>
      <c r="F492" s="57">
        <v>95485</v>
      </c>
    </row>
    <row r="493" spans="1:6" x14ac:dyDescent="0.45">
      <c r="A493" s="750"/>
      <c r="B493" s="750"/>
      <c r="C493" s="750"/>
      <c r="D493" s="56">
        <v>2012</v>
      </c>
      <c r="E493" s="57">
        <v>137366</v>
      </c>
      <c r="F493" s="57">
        <v>137366</v>
      </c>
    </row>
    <row r="494" spans="1:6" x14ac:dyDescent="0.45">
      <c r="A494" s="750"/>
      <c r="B494" s="750"/>
      <c r="C494" s="750"/>
      <c r="D494" s="56">
        <v>2013</v>
      </c>
      <c r="E494" s="57">
        <v>274591</v>
      </c>
      <c r="F494" s="57">
        <v>274591</v>
      </c>
    </row>
    <row r="495" spans="1:6" x14ac:dyDescent="0.45">
      <c r="A495" s="750"/>
      <c r="B495" s="750"/>
      <c r="C495" s="750"/>
      <c r="D495" s="56">
        <v>2014</v>
      </c>
      <c r="E495" s="57">
        <v>266977</v>
      </c>
      <c r="F495" s="57">
        <v>266977</v>
      </c>
    </row>
    <row r="496" spans="1:6" x14ac:dyDescent="0.45">
      <c r="A496" s="750"/>
      <c r="B496" s="750"/>
      <c r="C496" s="750"/>
      <c r="D496" s="56">
        <v>2015</v>
      </c>
      <c r="E496" s="57">
        <v>252491</v>
      </c>
      <c r="F496" s="57">
        <v>252491</v>
      </c>
    </row>
    <row r="497" spans="1:6" x14ac:dyDescent="0.45">
      <c r="A497" s="750"/>
      <c r="B497" s="750"/>
      <c r="C497" s="751"/>
      <c r="D497" s="56">
        <v>2016</v>
      </c>
      <c r="E497" s="57">
        <v>90836</v>
      </c>
      <c r="F497" s="57">
        <v>90836</v>
      </c>
    </row>
    <row r="498" spans="1:6" ht="16.5" customHeight="1" x14ac:dyDescent="0.45">
      <c r="A498" s="750"/>
      <c r="B498" s="750"/>
      <c r="C498" s="746" t="s">
        <v>142</v>
      </c>
      <c r="D498" s="748"/>
      <c r="E498" s="58">
        <v>1501532</v>
      </c>
      <c r="F498" s="58">
        <v>1501532</v>
      </c>
    </row>
    <row r="499" spans="1:6" x14ac:dyDescent="0.45">
      <c r="A499" s="750"/>
      <c r="B499" s="750"/>
      <c r="C499" s="749" t="s">
        <v>144</v>
      </c>
      <c r="D499" s="56">
        <v>1999</v>
      </c>
      <c r="E499" s="59">
        <v>3</v>
      </c>
      <c r="F499" s="59">
        <v>3</v>
      </c>
    </row>
    <row r="500" spans="1:6" x14ac:dyDescent="0.45">
      <c r="A500" s="750"/>
      <c r="B500" s="750"/>
      <c r="C500" s="750"/>
      <c r="D500" s="56">
        <v>2000</v>
      </c>
      <c r="E500" s="57">
        <v>11841</v>
      </c>
      <c r="F500" s="57">
        <v>11841</v>
      </c>
    </row>
    <row r="501" spans="1:6" x14ac:dyDescent="0.45">
      <c r="A501" s="750"/>
      <c r="B501" s="750"/>
      <c r="C501" s="750"/>
      <c r="D501" s="56">
        <v>2001</v>
      </c>
      <c r="E501" s="57">
        <v>17367</v>
      </c>
      <c r="F501" s="57">
        <v>17367</v>
      </c>
    </row>
    <row r="502" spans="1:6" x14ac:dyDescent="0.45">
      <c r="A502" s="750"/>
      <c r="B502" s="750"/>
      <c r="C502" s="750"/>
      <c r="D502" s="56">
        <v>2002</v>
      </c>
      <c r="E502" s="57">
        <v>11221</v>
      </c>
      <c r="F502" s="57">
        <v>11221</v>
      </c>
    </row>
    <row r="503" spans="1:6" x14ac:dyDescent="0.45">
      <c r="A503" s="750"/>
      <c r="B503" s="750"/>
      <c r="C503" s="750"/>
      <c r="D503" s="56">
        <v>2003</v>
      </c>
      <c r="E503" s="57">
        <v>12018</v>
      </c>
      <c r="F503" s="57">
        <v>12018</v>
      </c>
    </row>
    <row r="504" spans="1:6" x14ac:dyDescent="0.45">
      <c r="A504" s="750"/>
      <c r="B504" s="750"/>
      <c r="C504" s="750"/>
      <c r="D504" s="56">
        <v>2004</v>
      </c>
      <c r="E504" s="57">
        <v>18172</v>
      </c>
      <c r="F504" s="57">
        <v>18172</v>
      </c>
    </row>
    <row r="505" spans="1:6" x14ac:dyDescent="0.45">
      <c r="A505" s="750"/>
      <c r="B505" s="750"/>
      <c r="C505" s="750"/>
      <c r="D505" s="56">
        <v>2005</v>
      </c>
      <c r="E505" s="57">
        <v>14835</v>
      </c>
      <c r="F505" s="57">
        <v>14835</v>
      </c>
    </row>
    <row r="506" spans="1:6" x14ac:dyDescent="0.45">
      <c r="A506" s="750"/>
      <c r="B506" s="750"/>
      <c r="C506" s="750"/>
      <c r="D506" s="56">
        <v>2006</v>
      </c>
      <c r="E506" s="57">
        <v>15270</v>
      </c>
      <c r="F506" s="57">
        <v>15270</v>
      </c>
    </row>
    <row r="507" spans="1:6" x14ac:dyDescent="0.45">
      <c r="A507" s="750"/>
      <c r="B507" s="750"/>
      <c r="C507" s="750"/>
      <c r="D507" s="56">
        <v>2007</v>
      </c>
      <c r="E507" s="57">
        <v>18240</v>
      </c>
      <c r="F507" s="57">
        <v>18240</v>
      </c>
    </row>
    <row r="508" spans="1:6" x14ac:dyDescent="0.45">
      <c r="A508" s="750"/>
      <c r="B508" s="750"/>
      <c r="C508" s="750"/>
      <c r="D508" s="56">
        <v>2008</v>
      </c>
      <c r="E508" s="57">
        <v>8380</v>
      </c>
      <c r="F508" s="57">
        <v>8380</v>
      </c>
    </row>
    <row r="509" spans="1:6" x14ac:dyDescent="0.45">
      <c r="A509" s="750"/>
      <c r="B509" s="750"/>
      <c r="C509" s="750"/>
      <c r="D509" s="56">
        <v>2009</v>
      </c>
      <c r="E509" s="59">
        <v>0</v>
      </c>
      <c r="F509" s="59">
        <v>0</v>
      </c>
    </row>
    <row r="510" spans="1:6" x14ac:dyDescent="0.45">
      <c r="A510" s="750"/>
      <c r="B510" s="750"/>
      <c r="C510" s="750"/>
      <c r="D510" s="56">
        <v>2010</v>
      </c>
      <c r="E510" s="59">
        <v>4</v>
      </c>
      <c r="F510" s="59">
        <v>4</v>
      </c>
    </row>
    <row r="511" spans="1:6" x14ac:dyDescent="0.45">
      <c r="A511" s="750"/>
      <c r="B511" s="750"/>
      <c r="C511" s="750"/>
      <c r="D511" s="56">
        <v>2011</v>
      </c>
      <c r="E511" s="57">
        <v>38661</v>
      </c>
      <c r="F511" s="57">
        <v>38661</v>
      </c>
    </row>
    <row r="512" spans="1:6" x14ac:dyDescent="0.45">
      <c r="A512" s="750"/>
      <c r="B512" s="750"/>
      <c r="C512" s="750"/>
      <c r="D512" s="56">
        <v>2012</v>
      </c>
      <c r="E512" s="57">
        <v>34320</v>
      </c>
      <c r="F512" s="57">
        <v>34320</v>
      </c>
    </row>
    <row r="513" spans="1:6" x14ac:dyDescent="0.45">
      <c r="A513" s="750"/>
      <c r="B513" s="750"/>
      <c r="C513" s="750"/>
      <c r="D513" s="56">
        <v>2013</v>
      </c>
      <c r="E513" s="57">
        <v>22895</v>
      </c>
      <c r="F513" s="57">
        <v>22895</v>
      </c>
    </row>
    <row r="514" spans="1:6" x14ac:dyDescent="0.45">
      <c r="A514" s="750"/>
      <c r="B514" s="750"/>
      <c r="C514" s="750"/>
      <c r="D514" s="56">
        <v>2014</v>
      </c>
      <c r="E514" s="57">
        <v>10236</v>
      </c>
      <c r="F514" s="57">
        <v>10236</v>
      </c>
    </row>
    <row r="515" spans="1:6" x14ac:dyDescent="0.45">
      <c r="A515" s="750"/>
      <c r="B515" s="750"/>
      <c r="C515" s="750"/>
      <c r="D515" s="56">
        <v>2015</v>
      </c>
      <c r="E515" s="57">
        <v>3717</v>
      </c>
      <c r="F515" s="57">
        <v>3717</v>
      </c>
    </row>
    <row r="516" spans="1:6" x14ac:dyDescent="0.45">
      <c r="A516" s="750"/>
      <c r="B516" s="750"/>
      <c r="C516" s="751"/>
      <c r="D516" s="56">
        <v>2016</v>
      </c>
      <c r="E516" s="59">
        <v>448</v>
      </c>
      <c r="F516" s="59">
        <v>448</v>
      </c>
    </row>
    <row r="517" spans="1:6" ht="16.5" customHeight="1" x14ac:dyDescent="0.45">
      <c r="A517" s="750"/>
      <c r="B517" s="751"/>
      <c r="C517" s="746" t="s">
        <v>142</v>
      </c>
      <c r="D517" s="748"/>
      <c r="E517" s="58">
        <v>237628</v>
      </c>
      <c r="F517" s="58">
        <v>237628</v>
      </c>
    </row>
    <row r="518" spans="1:6" ht="16.5" customHeight="1" x14ac:dyDescent="0.45">
      <c r="A518" s="750"/>
      <c r="B518" s="743">
        <v>1991</v>
      </c>
      <c r="C518" s="744"/>
      <c r="D518" s="745"/>
      <c r="E518" s="60">
        <v>50700</v>
      </c>
      <c r="F518" s="61">
        <v>50700</v>
      </c>
    </row>
    <row r="519" spans="1:6" ht="16.5" customHeight="1" x14ac:dyDescent="0.45">
      <c r="A519" s="750"/>
      <c r="B519" s="743">
        <v>1992</v>
      </c>
      <c r="C519" s="744"/>
      <c r="D519" s="745"/>
      <c r="E519" s="60">
        <v>53895</v>
      </c>
      <c r="F519" s="61">
        <v>53895</v>
      </c>
    </row>
    <row r="520" spans="1:6" ht="16.5" customHeight="1" x14ac:dyDescent="0.45">
      <c r="A520" s="750"/>
      <c r="B520" s="743">
        <v>1993</v>
      </c>
      <c r="C520" s="744"/>
      <c r="D520" s="745"/>
      <c r="E520" s="60">
        <v>101588</v>
      </c>
      <c r="F520" s="61">
        <v>101588</v>
      </c>
    </row>
    <row r="521" spans="1:6" ht="16.5" customHeight="1" x14ac:dyDescent="0.45">
      <c r="A521" s="750"/>
      <c r="B521" s="743">
        <v>1994</v>
      </c>
      <c r="C521" s="744"/>
      <c r="D521" s="745"/>
      <c r="E521" s="60">
        <v>99169</v>
      </c>
      <c r="F521" s="61">
        <v>99169</v>
      </c>
    </row>
    <row r="522" spans="1:6" ht="16.5" customHeight="1" x14ac:dyDescent="0.45">
      <c r="A522" s="750"/>
      <c r="B522" s="743">
        <v>1995</v>
      </c>
      <c r="C522" s="744"/>
      <c r="D522" s="745"/>
      <c r="E522" s="60">
        <v>246750</v>
      </c>
      <c r="F522" s="61">
        <v>246750</v>
      </c>
    </row>
    <row r="523" spans="1:6" ht="16.5" customHeight="1" x14ac:dyDescent="0.45">
      <c r="A523" s="750"/>
      <c r="B523" s="743">
        <v>1996</v>
      </c>
      <c r="C523" s="744"/>
      <c r="D523" s="745"/>
      <c r="E523" s="60">
        <v>298073</v>
      </c>
      <c r="F523" s="61">
        <v>298073</v>
      </c>
    </row>
    <row r="524" spans="1:6" ht="16.5" customHeight="1" x14ac:dyDescent="0.45">
      <c r="A524" s="750"/>
      <c r="B524" s="743">
        <v>1997</v>
      </c>
      <c r="C524" s="744"/>
      <c r="D524" s="745"/>
      <c r="E524" s="60">
        <v>332515</v>
      </c>
      <c r="F524" s="61">
        <v>332515</v>
      </c>
    </row>
    <row r="525" spans="1:6" ht="16.5" customHeight="1" x14ac:dyDescent="0.45">
      <c r="A525" s="750"/>
      <c r="B525" s="743">
        <v>1998</v>
      </c>
      <c r="C525" s="744"/>
      <c r="D525" s="745"/>
      <c r="E525" s="60">
        <v>401044</v>
      </c>
      <c r="F525" s="61">
        <v>401044</v>
      </c>
    </row>
    <row r="526" spans="1:6" ht="16.5" customHeight="1" x14ac:dyDescent="0.45">
      <c r="A526" s="750"/>
      <c r="B526" s="743">
        <v>1999</v>
      </c>
      <c r="C526" s="744"/>
      <c r="D526" s="745"/>
      <c r="E526" s="60">
        <v>457899</v>
      </c>
      <c r="F526" s="61">
        <v>457899</v>
      </c>
    </row>
    <row r="527" spans="1:6" ht="16.5" customHeight="1" x14ac:dyDescent="0.45">
      <c r="A527" s="750"/>
      <c r="B527" s="743">
        <v>2000</v>
      </c>
      <c r="C527" s="744"/>
      <c r="D527" s="745"/>
      <c r="E527" s="60">
        <v>379370</v>
      </c>
      <c r="F527" s="61">
        <v>379370</v>
      </c>
    </row>
    <row r="528" spans="1:6" ht="16.5" customHeight="1" x14ac:dyDescent="0.45">
      <c r="A528" s="750"/>
      <c r="B528" s="743">
        <v>2001</v>
      </c>
      <c r="C528" s="744"/>
      <c r="D528" s="745"/>
      <c r="E528" s="60">
        <v>216137</v>
      </c>
      <c r="F528" s="61">
        <v>216137</v>
      </c>
    </row>
    <row r="529" spans="1:6" ht="16.5" customHeight="1" x14ac:dyDescent="0.45">
      <c r="A529" s="750"/>
      <c r="B529" s="743">
        <v>2002</v>
      </c>
      <c r="C529" s="744"/>
      <c r="D529" s="745"/>
      <c r="E529" s="60">
        <v>124229</v>
      </c>
      <c r="F529" s="61">
        <v>124229</v>
      </c>
    </row>
    <row r="530" spans="1:6" ht="16.5" customHeight="1" x14ac:dyDescent="0.45">
      <c r="A530" s="750"/>
      <c r="B530" s="743">
        <v>2003</v>
      </c>
      <c r="C530" s="744"/>
      <c r="D530" s="745"/>
      <c r="E530" s="60">
        <v>256145</v>
      </c>
      <c r="F530" s="61">
        <v>256145</v>
      </c>
    </row>
    <row r="531" spans="1:6" ht="16.5" customHeight="1" x14ac:dyDescent="0.45">
      <c r="A531" s="750"/>
      <c r="B531" s="743">
        <v>2004</v>
      </c>
      <c r="C531" s="744"/>
      <c r="D531" s="745"/>
      <c r="E531" s="60">
        <v>456639</v>
      </c>
      <c r="F531" s="61">
        <v>456639</v>
      </c>
    </row>
    <row r="532" spans="1:6" ht="16.5" customHeight="1" x14ac:dyDescent="0.45">
      <c r="A532" s="750"/>
      <c r="B532" s="743">
        <v>2005</v>
      </c>
      <c r="C532" s="744"/>
      <c r="D532" s="745"/>
      <c r="E532" s="60">
        <v>543528</v>
      </c>
      <c r="F532" s="61">
        <v>543528</v>
      </c>
    </row>
    <row r="533" spans="1:6" ht="16.5" customHeight="1" x14ac:dyDescent="0.45">
      <c r="A533" s="750"/>
      <c r="B533" s="743">
        <v>2006</v>
      </c>
      <c r="C533" s="744"/>
      <c r="D533" s="745"/>
      <c r="E533" s="60">
        <v>637938</v>
      </c>
      <c r="F533" s="61">
        <v>637938</v>
      </c>
    </row>
    <row r="534" spans="1:6" ht="16.5" customHeight="1" x14ac:dyDescent="0.45">
      <c r="A534" s="750"/>
      <c r="B534" s="743">
        <v>2007</v>
      </c>
      <c r="C534" s="744"/>
      <c r="D534" s="745"/>
      <c r="E534" s="60">
        <v>805422</v>
      </c>
      <c r="F534" s="61">
        <v>805422</v>
      </c>
    </row>
    <row r="535" spans="1:6" ht="16.5" customHeight="1" x14ac:dyDescent="0.45">
      <c r="A535" s="750"/>
      <c r="B535" s="743">
        <v>2008</v>
      </c>
      <c r="C535" s="744"/>
      <c r="D535" s="745"/>
      <c r="E535" s="60">
        <v>699408</v>
      </c>
      <c r="F535" s="61">
        <v>699408</v>
      </c>
    </row>
    <row r="536" spans="1:6" ht="16.5" customHeight="1" x14ac:dyDescent="0.45">
      <c r="A536" s="750"/>
      <c r="B536" s="743">
        <v>2009</v>
      </c>
      <c r="C536" s="744"/>
      <c r="D536" s="745"/>
      <c r="E536" s="60">
        <v>427646</v>
      </c>
      <c r="F536" s="61">
        <v>427646</v>
      </c>
    </row>
    <row r="537" spans="1:6" ht="16.5" customHeight="1" x14ac:dyDescent="0.45">
      <c r="A537" s="750"/>
      <c r="B537" s="743">
        <v>2010</v>
      </c>
      <c r="C537" s="744"/>
      <c r="D537" s="745"/>
      <c r="E537" s="60">
        <v>607848</v>
      </c>
      <c r="F537" s="61">
        <v>607848</v>
      </c>
    </row>
    <row r="538" spans="1:6" ht="16.5" customHeight="1" x14ac:dyDescent="0.45">
      <c r="A538" s="750"/>
      <c r="B538" s="743">
        <v>2011</v>
      </c>
      <c r="C538" s="744"/>
      <c r="D538" s="745"/>
      <c r="E538" s="60">
        <v>653647</v>
      </c>
      <c r="F538" s="61">
        <v>653647</v>
      </c>
    </row>
    <row r="539" spans="1:6" ht="16.5" customHeight="1" x14ac:dyDescent="0.45">
      <c r="A539" s="750"/>
      <c r="B539" s="743">
        <v>2012</v>
      </c>
      <c r="C539" s="744"/>
      <c r="D539" s="745"/>
      <c r="E539" s="60">
        <v>652786</v>
      </c>
      <c r="F539" s="61">
        <v>652786</v>
      </c>
    </row>
    <row r="540" spans="1:6" ht="16.5" customHeight="1" x14ac:dyDescent="0.45">
      <c r="A540" s="750"/>
      <c r="B540" s="743">
        <v>2013</v>
      </c>
      <c r="C540" s="744"/>
      <c r="D540" s="745"/>
      <c r="E540" s="60">
        <v>626859</v>
      </c>
      <c r="F540" s="61">
        <v>626859</v>
      </c>
    </row>
    <row r="541" spans="1:6" ht="16.5" customHeight="1" x14ac:dyDescent="0.45">
      <c r="A541" s="750"/>
      <c r="B541" s="743">
        <v>2014</v>
      </c>
      <c r="C541" s="744"/>
      <c r="D541" s="745"/>
      <c r="E541" s="60">
        <v>476587</v>
      </c>
      <c r="F541" s="61">
        <v>476587</v>
      </c>
    </row>
    <row r="542" spans="1:6" ht="16.5" customHeight="1" x14ac:dyDescent="0.45">
      <c r="A542" s="750"/>
      <c r="B542" s="743">
        <v>2015</v>
      </c>
      <c r="C542" s="744"/>
      <c r="D542" s="745"/>
      <c r="E542" s="60">
        <v>462729</v>
      </c>
      <c r="F542" s="61">
        <v>462729</v>
      </c>
    </row>
    <row r="543" spans="1:6" ht="16.5" customHeight="1" x14ac:dyDescent="0.45">
      <c r="A543" s="750"/>
      <c r="B543" s="743">
        <v>2016</v>
      </c>
      <c r="C543" s="744"/>
      <c r="D543" s="745"/>
      <c r="E543" s="60">
        <v>148488</v>
      </c>
      <c r="F543" s="61">
        <v>148488</v>
      </c>
    </row>
    <row r="544" spans="1:6" ht="16.5" customHeight="1" x14ac:dyDescent="0.45">
      <c r="A544" s="750"/>
      <c r="B544" s="746" t="s">
        <v>145</v>
      </c>
      <c r="C544" s="747"/>
      <c r="D544" s="748"/>
      <c r="E544" s="58">
        <v>10217039</v>
      </c>
      <c r="F544" s="58">
        <v>10217039</v>
      </c>
    </row>
    <row r="545" spans="1:6" x14ac:dyDescent="0.45">
      <c r="A545" s="750"/>
      <c r="B545" s="749" t="s">
        <v>146</v>
      </c>
      <c r="C545" s="749" t="s">
        <v>147</v>
      </c>
      <c r="D545" s="56">
        <v>1991</v>
      </c>
      <c r="E545" s="59">
        <v>551</v>
      </c>
      <c r="F545" s="59">
        <v>551</v>
      </c>
    </row>
    <row r="546" spans="1:6" x14ac:dyDescent="0.45">
      <c r="A546" s="750"/>
      <c r="B546" s="750"/>
      <c r="C546" s="750"/>
      <c r="D546" s="56">
        <v>1992</v>
      </c>
      <c r="E546" s="59">
        <v>258</v>
      </c>
      <c r="F546" s="59">
        <v>258</v>
      </c>
    </row>
    <row r="547" spans="1:6" x14ac:dyDescent="0.45">
      <c r="A547" s="750"/>
      <c r="B547" s="750"/>
      <c r="C547" s="750"/>
      <c r="D547" s="56">
        <v>1993</v>
      </c>
      <c r="E547" s="59">
        <v>501</v>
      </c>
      <c r="F547" s="59">
        <v>501</v>
      </c>
    </row>
    <row r="548" spans="1:6" x14ac:dyDescent="0.45">
      <c r="A548" s="750"/>
      <c r="B548" s="750"/>
      <c r="C548" s="750"/>
      <c r="D548" s="56">
        <v>1994</v>
      </c>
      <c r="E548" s="59">
        <v>443</v>
      </c>
      <c r="F548" s="59">
        <v>443</v>
      </c>
    </row>
    <row r="549" spans="1:6" x14ac:dyDescent="0.45">
      <c r="A549" s="750"/>
      <c r="B549" s="750"/>
      <c r="C549" s="750"/>
      <c r="D549" s="56">
        <v>1995</v>
      </c>
      <c r="E549" s="59">
        <v>664</v>
      </c>
      <c r="F549" s="59">
        <v>664</v>
      </c>
    </row>
    <row r="550" spans="1:6" x14ac:dyDescent="0.45">
      <c r="A550" s="750"/>
      <c r="B550" s="750"/>
      <c r="C550" s="750"/>
      <c r="D550" s="56">
        <v>1996</v>
      </c>
      <c r="E550" s="59">
        <v>163</v>
      </c>
      <c r="F550" s="59">
        <v>163</v>
      </c>
    </row>
    <row r="551" spans="1:6" x14ac:dyDescent="0.45">
      <c r="A551" s="750"/>
      <c r="B551" s="750"/>
      <c r="C551" s="750"/>
      <c r="D551" s="56">
        <v>1997</v>
      </c>
      <c r="E551" s="59">
        <v>489</v>
      </c>
      <c r="F551" s="59">
        <v>489</v>
      </c>
    </row>
    <row r="552" spans="1:6" x14ac:dyDescent="0.45">
      <c r="A552" s="750"/>
      <c r="B552" s="750"/>
      <c r="C552" s="750"/>
      <c r="D552" s="56">
        <v>1998</v>
      </c>
      <c r="E552" s="59">
        <v>335</v>
      </c>
      <c r="F552" s="59">
        <v>335</v>
      </c>
    </row>
    <row r="553" spans="1:6" x14ac:dyDescent="0.45">
      <c r="A553" s="750"/>
      <c r="B553" s="750"/>
      <c r="C553" s="750"/>
      <c r="D553" s="56">
        <v>1999</v>
      </c>
      <c r="E553" s="57">
        <v>3388</v>
      </c>
      <c r="F553" s="57">
        <v>3388</v>
      </c>
    </row>
    <row r="554" spans="1:6" x14ac:dyDescent="0.45">
      <c r="A554" s="750"/>
      <c r="B554" s="750"/>
      <c r="C554" s="750"/>
      <c r="D554" s="56">
        <v>2000</v>
      </c>
      <c r="E554" s="57">
        <v>3021</v>
      </c>
      <c r="F554" s="57">
        <v>3021</v>
      </c>
    </row>
    <row r="555" spans="1:6" x14ac:dyDescent="0.45">
      <c r="A555" s="750"/>
      <c r="B555" s="750"/>
      <c r="C555" s="750"/>
      <c r="D555" s="56">
        <v>2001</v>
      </c>
      <c r="E555" s="57">
        <v>3054</v>
      </c>
      <c r="F555" s="57">
        <v>3054</v>
      </c>
    </row>
    <row r="556" spans="1:6" x14ac:dyDescent="0.45">
      <c r="A556" s="750"/>
      <c r="B556" s="750"/>
      <c r="C556" s="750"/>
      <c r="D556" s="56">
        <v>2002</v>
      </c>
      <c r="E556" s="57">
        <v>1027</v>
      </c>
      <c r="F556" s="57">
        <v>1027</v>
      </c>
    </row>
    <row r="557" spans="1:6" x14ac:dyDescent="0.45">
      <c r="A557" s="750"/>
      <c r="B557" s="750"/>
      <c r="C557" s="750"/>
      <c r="D557" s="56">
        <v>2003</v>
      </c>
      <c r="E557" s="59">
        <v>1</v>
      </c>
      <c r="F557" s="59">
        <v>1</v>
      </c>
    </row>
    <row r="558" spans="1:6" x14ac:dyDescent="0.45">
      <c r="A558" s="750"/>
      <c r="B558" s="750"/>
      <c r="C558" s="750"/>
      <c r="D558" s="56">
        <v>2004</v>
      </c>
      <c r="E558" s="59">
        <v>0</v>
      </c>
      <c r="F558" s="59">
        <v>0</v>
      </c>
    </row>
    <row r="559" spans="1:6" x14ac:dyDescent="0.45">
      <c r="A559" s="750"/>
      <c r="B559" s="750"/>
      <c r="C559" s="750"/>
      <c r="D559" s="56">
        <v>2005</v>
      </c>
      <c r="E559" s="59">
        <v>953</v>
      </c>
      <c r="F559" s="59">
        <v>953</v>
      </c>
    </row>
    <row r="560" spans="1:6" x14ac:dyDescent="0.45">
      <c r="A560" s="750"/>
      <c r="B560" s="750"/>
      <c r="C560" s="750"/>
      <c r="D560" s="56">
        <v>2006</v>
      </c>
      <c r="E560" s="57">
        <v>2215</v>
      </c>
      <c r="F560" s="57">
        <v>2215</v>
      </c>
    </row>
    <row r="561" spans="1:6" x14ac:dyDescent="0.45">
      <c r="A561" s="750"/>
      <c r="B561" s="750"/>
      <c r="C561" s="750"/>
      <c r="D561" s="56">
        <v>2007</v>
      </c>
      <c r="E561" s="57">
        <v>1715</v>
      </c>
      <c r="F561" s="57">
        <v>1715</v>
      </c>
    </row>
    <row r="562" spans="1:6" x14ac:dyDescent="0.45">
      <c r="A562" s="750"/>
      <c r="B562" s="750"/>
      <c r="C562" s="750"/>
      <c r="D562" s="56">
        <v>2008</v>
      </c>
      <c r="E562" s="57">
        <v>2199</v>
      </c>
      <c r="F562" s="57">
        <v>2199</v>
      </c>
    </row>
    <row r="563" spans="1:6" x14ac:dyDescent="0.45">
      <c r="A563" s="750"/>
      <c r="B563" s="750"/>
      <c r="C563" s="750"/>
      <c r="D563" s="56">
        <v>2009</v>
      </c>
      <c r="E563" s="57">
        <v>1096</v>
      </c>
      <c r="F563" s="57">
        <v>1096</v>
      </c>
    </row>
    <row r="564" spans="1:6" x14ac:dyDescent="0.45">
      <c r="A564" s="750"/>
      <c r="B564" s="750"/>
      <c r="C564" s="750"/>
      <c r="D564" s="56">
        <v>2010</v>
      </c>
      <c r="E564" s="57">
        <v>2315</v>
      </c>
      <c r="F564" s="57">
        <v>2315</v>
      </c>
    </row>
    <row r="565" spans="1:6" x14ac:dyDescent="0.45">
      <c r="A565" s="750"/>
      <c r="B565" s="750"/>
      <c r="C565" s="750"/>
      <c r="D565" s="56">
        <v>2011</v>
      </c>
      <c r="E565" s="57">
        <v>2414</v>
      </c>
      <c r="F565" s="57">
        <v>2414</v>
      </c>
    </row>
    <row r="566" spans="1:6" x14ac:dyDescent="0.45">
      <c r="A566" s="750"/>
      <c r="B566" s="750"/>
      <c r="C566" s="750"/>
      <c r="D566" s="56">
        <v>2012</v>
      </c>
      <c r="E566" s="57">
        <v>2610</v>
      </c>
      <c r="F566" s="57">
        <v>2610</v>
      </c>
    </row>
    <row r="567" spans="1:6" x14ac:dyDescent="0.45">
      <c r="A567" s="750"/>
      <c r="B567" s="750"/>
      <c r="C567" s="750"/>
      <c r="D567" s="56">
        <v>2013</v>
      </c>
      <c r="E567" s="57">
        <v>2575</v>
      </c>
      <c r="F567" s="57">
        <v>2575</v>
      </c>
    </row>
    <row r="568" spans="1:6" x14ac:dyDescent="0.45">
      <c r="A568" s="750"/>
      <c r="B568" s="750"/>
      <c r="C568" s="750"/>
      <c r="D568" s="56">
        <v>2014</v>
      </c>
      <c r="E568" s="59">
        <v>132</v>
      </c>
      <c r="F568" s="59">
        <v>132</v>
      </c>
    </row>
    <row r="569" spans="1:6" x14ac:dyDescent="0.45">
      <c r="A569" s="750"/>
      <c r="B569" s="750"/>
      <c r="C569" s="750"/>
      <c r="D569" s="56">
        <v>2015</v>
      </c>
      <c r="E569" s="59">
        <v>0</v>
      </c>
      <c r="F569" s="59">
        <v>0</v>
      </c>
    </row>
    <row r="570" spans="1:6" x14ac:dyDescent="0.45">
      <c r="A570" s="750"/>
      <c r="B570" s="750"/>
      <c r="C570" s="751"/>
      <c r="D570" s="56">
        <v>2016</v>
      </c>
      <c r="E570" s="59">
        <v>0</v>
      </c>
      <c r="F570" s="59">
        <v>0</v>
      </c>
    </row>
    <row r="571" spans="1:6" ht="16.5" customHeight="1" x14ac:dyDescent="0.45">
      <c r="A571" s="750"/>
      <c r="B571" s="750"/>
      <c r="C571" s="746" t="s">
        <v>142</v>
      </c>
      <c r="D571" s="748"/>
      <c r="E571" s="58">
        <v>32119</v>
      </c>
      <c r="F571" s="58">
        <v>32119</v>
      </c>
    </row>
    <row r="572" spans="1:6" x14ac:dyDescent="0.45">
      <c r="A572" s="750"/>
      <c r="B572" s="750"/>
      <c r="C572" s="749" t="s">
        <v>148</v>
      </c>
      <c r="D572" s="56">
        <v>1991</v>
      </c>
      <c r="E572" s="59">
        <v>2</v>
      </c>
      <c r="F572" s="59">
        <v>2</v>
      </c>
    </row>
    <row r="573" spans="1:6" x14ac:dyDescent="0.45">
      <c r="A573" s="750"/>
      <c r="B573" s="750"/>
      <c r="C573" s="750"/>
      <c r="D573" s="56">
        <v>1992</v>
      </c>
      <c r="E573" s="59">
        <v>392</v>
      </c>
      <c r="F573" s="59">
        <v>392</v>
      </c>
    </row>
    <row r="574" spans="1:6" x14ac:dyDescent="0.45">
      <c r="A574" s="750"/>
      <c r="B574" s="750"/>
      <c r="C574" s="750"/>
      <c r="D574" s="56">
        <v>1993</v>
      </c>
      <c r="E574" s="59">
        <v>27</v>
      </c>
      <c r="F574" s="59">
        <v>27</v>
      </c>
    </row>
    <row r="575" spans="1:6" x14ac:dyDescent="0.45">
      <c r="A575" s="750"/>
      <c r="B575" s="750"/>
      <c r="C575" s="750"/>
      <c r="D575" s="56">
        <v>1994</v>
      </c>
      <c r="E575" s="59">
        <v>80</v>
      </c>
      <c r="F575" s="59">
        <v>80</v>
      </c>
    </row>
    <row r="576" spans="1:6" x14ac:dyDescent="0.45">
      <c r="A576" s="750"/>
      <c r="B576" s="750"/>
      <c r="C576" s="750"/>
      <c r="D576" s="56">
        <v>1995</v>
      </c>
      <c r="E576" s="59">
        <v>62</v>
      </c>
      <c r="F576" s="59">
        <v>62</v>
      </c>
    </row>
    <row r="577" spans="1:6" x14ac:dyDescent="0.45">
      <c r="A577" s="750"/>
      <c r="B577" s="750"/>
      <c r="C577" s="750"/>
      <c r="D577" s="56">
        <v>1999</v>
      </c>
      <c r="E577" s="57">
        <v>2000</v>
      </c>
      <c r="F577" s="57">
        <v>2000</v>
      </c>
    </row>
    <row r="578" spans="1:6" x14ac:dyDescent="0.45">
      <c r="A578" s="750"/>
      <c r="B578" s="750"/>
      <c r="C578" s="750"/>
      <c r="D578" s="56">
        <v>2000</v>
      </c>
      <c r="E578" s="57">
        <v>1198</v>
      </c>
      <c r="F578" s="57">
        <v>1198</v>
      </c>
    </row>
    <row r="579" spans="1:6" x14ac:dyDescent="0.45">
      <c r="A579" s="750"/>
      <c r="B579" s="750"/>
      <c r="C579" s="750"/>
      <c r="D579" s="56">
        <v>2001</v>
      </c>
      <c r="E579" s="57">
        <v>1156</v>
      </c>
      <c r="F579" s="57">
        <v>1156</v>
      </c>
    </row>
    <row r="580" spans="1:6" x14ac:dyDescent="0.45">
      <c r="A580" s="750"/>
      <c r="B580" s="750"/>
      <c r="C580" s="750"/>
      <c r="D580" s="56">
        <v>2002</v>
      </c>
      <c r="E580" s="57">
        <v>1269</v>
      </c>
      <c r="F580" s="57">
        <v>1269</v>
      </c>
    </row>
    <row r="581" spans="1:6" x14ac:dyDescent="0.45">
      <c r="A581" s="750"/>
      <c r="B581" s="750"/>
      <c r="C581" s="750"/>
      <c r="D581" s="56">
        <v>2003</v>
      </c>
      <c r="E581" s="59">
        <v>1</v>
      </c>
      <c r="F581" s="59">
        <v>1</v>
      </c>
    </row>
    <row r="582" spans="1:6" x14ac:dyDescent="0.45">
      <c r="A582" s="750"/>
      <c r="B582" s="750"/>
      <c r="C582" s="750"/>
      <c r="D582" s="56">
        <v>2004</v>
      </c>
      <c r="E582" s="59">
        <v>0</v>
      </c>
      <c r="F582" s="59">
        <v>0</v>
      </c>
    </row>
    <row r="583" spans="1:6" x14ac:dyDescent="0.45">
      <c r="A583" s="750"/>
      <c r="B583" s="750"/>
      <c r="C583" s="750"/>
      <c r="D583" s="56">
        <v>2005</v>
      </c>
      <c r="E583" s="59">
        <v>328</v>
      </c>
      <c r="F583" s="59">
        <v>328</v>
      </c>
    </row>
    <row r="584" spans="1:6" x14ac:dyDescent="0.45">
      <c r="A584" s="750"/>
      <c r="B584" s="750"/>
      <c r="C584" s="750"/>
      <c r="D584" s="56">
        <v>2006</v>
      </c>
      <c r="E584" s="59">
        <v>386</v>
      </c>
      <c r="F584" s="59">
        <v>386</v>
      </c>
    </row>
    <row r="585" spans="1:6" x14ac:dyDescent="0.45">
      <c r="A585" s="750"/>
      <c r="B585" s="750"/>
      <c r="C585" s="750"/>
      <c r="D585" s="56">
        <v>2007</v>
      </c>
      <c r="E585" s="59">
        <v>592</v>
      </c>
      <c r="F585" s="59">
        <v>592</v>
      </c>
    </row>
    <row r="586" spans="1:6" x14ac:dyDescent="0.45">
      <c r="A586" s="750"/>
      <c r="B586" s="750"/>
      <c r="C586" s="750"/>
      <c r="D586" s="56">
        <v>2008</v>
      </c>
      <c r="E586" s="57">
        <v>1309</v>
      </c>
      <c r="F586" s="57">
        <v>1309</v>
      </c>
    </row>
    <row r="587" spans="1:6" x14ac:dyDescent="0.45">
      <c r="A587" s="750"/>
      <c r="B587" s="750"/>
      <c r="C587" s="750"/>
      <c r="D587" s="56">
        <v>2009</v>
      </c>
      <c r="E587" s="59">
        <v>517</v>
      </c>
      <c r="F587" s="59">
        <v>517</v>
      </c>
    </row>
    <row r="588" spans="1:6" x14ac:dyDescent="0.45">
      <c r="A588" s="750"/>
      <c r="B588" s="750"/>
      <c r="C588" s="750"/>
      <c r="D588" s="56">
        <v>2010</v>
      </c>
      <c r="E588" s="59">
        <v>735</v>
      </c>
      <c r="F588" s="59">
        <v>735</v>
      </c>
    </row>
    <row r="589" spans="1:6" x14ac:dyDescent="0.45">
      <c r="A589" s="750"/>
      <c r="B589" s="750"/>
      <c r="C589" s="750"/>
      <c r="D589" s="56">
        <v>2011</v>
      </c>
      <c r="E589" s="59">
        <v>364</v>
      </c>
      <c r="F589" s="59">
        <v>364</v>
      </c>
    </row>
    <row r="590" spans="1:6" x14ac:dyDescent="0.45">
      <c r="A590" s="750"/>
      <c r="B590" s="750"/>
      <c r="C590" s="750"/>
      <c r="D590" s="56">
        <v>2012</v>
      </c>
      <c r="E590" s="59">
        <v>482</v>
      </c>
      <c r="F590" s="59">
        <v>482</v>
      </c>
    </row>
    <row r="591" spans="1:6" x14ac:dyDescent="0.45">
      <c r="A591" s="750"/>
      <c r="B591" s="750"/>
      <c r="C591" s="750"/>
      <c r="D591" s="56">
        <v>2013</v>
      </c>
      <c r="E591" s="59">
        <v>532</v>
      </c>
      <c r="F591" s="59">
        <v>532</v>
      </c>
    </row>
    <row r="592" spans="1:6" x14ac:dyDescent="0.45">
      <c r="A592" s="750"/>
      <c r="B592" s="750"/>
      <c r="C592" s="750"/>
      <c r="D592" s="56">
        <v>2014</v>
      </c>
      <c r="E592" s="59">
        <v>36</v>
      </c>
      <c r="F592" s="59">
        <v>36</v>
      </c>
    </row>
    <row r="593" spans="1:6" x14ac:dyDescent="0.45">
      <c r="A593" s="750"/>
      <c r="B593" s="750"/>
      <c r="C593" s="750"/>
      <c r="D593" s="56">
        <v>2015</v>
      </c>
      <c r="E593" s="59">
        <v>0</v>
      </c>
      <c r="F593" s="59">
        <v>0</v>
      </c>
    </row>
    <row r="594" spans="1:6" x14ac:dyDescent="0.45">
      <c r="A594" s="750"/>
      <c r="B594" s="750"/>
      <c r="C594" s="751"/>
      <c r="D594" s="56">
        <v>2016</v>
      </c>
      <c r="E594" s="59">
        <v>0</v>
      </c>
      <c r="F594" s="59">
        <v>0</v>
      </c>
    </row>
    <row r="595" spans="1:6" ht="16.5" customHeight="1" x14ac:dyDescent="0.45">
      <c r="A595" s="750"/>
      <c r="B595" s="750"/>
      <c r="C595" s="746" t="s">
        <v>142</v>
      </c>
      <c r="D595" s="748"/>
      <c r="E595" s="58">
        <v>11468</v>
      </c>
      <c r="F595" s="58">
        <v>11468</v>
      </c>
    </row>
    <row r="596" spans="1:6" x14ac:dyDescent="0.45">
      <c r="A596" s="750"/>
      <c r="B596" s="750"/>
      <c r="C596" s="749" t="s">
        <v>149</v>
      </c>
      <c r="D596" s="56">
        <v>1991</v>
      </c>
      <c r="E596" s="59">
        <v>0</v>
      </c>
      <c r="F596" s="59">
        <v>0</v>
      </c>
    </row>
    <row r="597" spans="1:6" x14ac:dyDescent="0.45">
      <c r="A597" s="750"/>
      <c r="B597" s="750"/>
      <c r="C597" s="750"/>
      <c r="D597" s="56">
        <v>1992</v>
      </c>
      <c r="E597" s="59">
        <v>108</v>
      </c>
      <c r="F597" s="59">
        <v>108</v>
      </c>
    </row>
    <row r="598" spans="1:6" x14ac:dyDescent="0.45">
      <c r="A598" s="750"/>
      <c r="B598" s="750"/>
      <c r="C598" s="750"/>
      <c r="D598" s="56">
        <v>1993</v>
      </c>
      <c r="E598" s="59">
        <v>17</v>
      </c>
      <c r="F598" s="59">
        <v>17</v>
      </c>
    </row>
    <row r="599" spans="1:6" x14ac:dyDescent="0.45">
      <c r="A599" s="750"/>
      <c r="B599" s="750"/>
      <c r="C599" s="750"/>
      <c r="D599" s="56">
        <v>1994</v>
      </c>
      <c r="E599" s="59">
        <v>82</v>
      </c>
      <c r="F599" s="59">
        <v>82</v>
      </c>
    </row>
    <row r="600" spans="1:6" x14ac:dyDescent="0.45">
      <c r="A600" s="750"/>
      <c r="B600" s="750"/>
      <c r="C600" s="750"/>
      <c r="D600" s="56">
        <v>1995</v>
      </c>
      <c r="E600" s="59">
        <v>34</v>
      </c>
      <c r="F600" s="59">
        <v>34</v>
      </c>
    </row>
    <row r="601" spans="1:6" x14ac:dyDescent="0.45">
      <c r="A601" s="750"/>
      <c r="B601" s="750"/>
      <c r="C601" s="750"/>
      <c r="D601" s="56">
        <v>1999</v>
      </c>
      <c r="E601" s="59">
        <v>246</v>
      </c>
      <c r="F601" s="59">
        <v>246</v>
      </c>
    </row>
    <row r="602" spans="1:6" x14ac:dyDescent="0.45">
      <c r="A602" s="750"/>
      <c r="B602" s="750"/>
      <c r="C602" s="750"/>
      <c r="D602" s="56">
        <v>2000</v>
      </c>
      <c r="E602" s="59">
        <v>104</v>
      </c>
      <c r="F602" s="59">
        <v>104</v>
      </c>
    </row>
    <row r="603" spans="1:6" x14ac:dyDescent="0.45">
      <c r="A603" s="750"/>
      <c r="B603" s="750"/>
      <c r="C603" s="750"/>
      <c r="D603" s="56">
        <v>2001</v>
      </c>
      <c r="E603" s="59">
        <v>9</v>
      </c>
      <c r="F603" s="59">
        <v>9</v>
      </c>
    </row>
    <row r="604" spans="1:6" x14ac:dyDescent="0.45">
      <c r="A604" s="750"/>
      <c r="B604" s="750"/>
      <c r="C604" s="751"/>
      <c r="D604" s="56">
        <v>2002</v>
      </c>
      <c r="E604" s="59">
        <v>47</v>
      </c>
      <c r="F604" s="59">
        <v>47</v>
      </c>
    </row>
    <row r="605" spans="1:6" ht="16.5" customHeight="1" x14ac:dyDescent="0.45">
      <c r="A605" s="750"/>
      <c r="B605" s="751"/>
      <c r="C605" s="746" t="s">
        <v>142</v>
      </c>
      <c r="D605" s="748"/>
      <c r="E605" s="62">
        <v>647</v>
      </c>
      <c r="F605" s="62">
        <v>647</v>
      </c>
    </row>
    <row r="606" spans="1:6" ht="16.5" customHeight="1" x14ac:dyDescent="0.45">
      <c r="A606" s="750"/>
      <c r="B606" s="743">
        <v>1991</v>
      </c>
      <c r="C606" s="744"/>
      <c r="D606" s="745"/>
      <c r="E606" s="63">
        <v>553</v>
      </c>
      <c r="F606" s="64">
        <v>553</v>
      </c>
    </row>
    <row r="607" spans="1:6" ht="16.5" customHeight="1" x14ac:dyDescent="0.45">
      <c r="A607" s="750"/>
      <c r="B607" s="743">
        <v>1992</v>
      </c>
      <c r="C607" s="744"/>
      <c r="D607" s="745"/>
      <c r="E607" s="63">
        <v>758</v>
      </c>
      <c r="F607" s="64">
        <v>758</v>
      </c>
    </row>
    <row r="608" spans="1:6" ht="16.5" customHeight="1" x14ac:dyDescent="0.45">
      <c r="A608" s="750"/>
      <c r="B608" s="743">
        <v>1993</v>
      </c>
      <c r="C608" s="744"/>
      <c r="D608" s="745"/>
      <c r="E608" s="63">
        <v>545</v>
      </c>
      <c r="F608" s="64">
        <v>545</v>
      </c>
    </row>
    <row r="609" spans="1:6" ht="16.5" customHeight="1" x14ac:dyDescent="0.45">
      <c r="A609" s="750"/>
      <c r="B609" s="743">
        <v>1994</v>
      </c>
      <c r="C609" s="744"/>
      <c r="D609" s="745"/>
      <c r="E609" s="63">
        <v>605</v>
      </c>
      <c r="F609" s="64">
        <v>605</v>
      </c>
    </row>
    <row r="610" spans="1:6" ht="16.5" customHeight="1" x14ac:dyDescent="0.45">
      <c r="A610" s="750"/>
      <c r="B610" s="743">
        <v>1995</v>
      </c>
      <c r="C610" s="744"/>
      <c r="D610" s="745"/>
      <c r="E610" s="63">
        <v>760</v>
      </c>
      <c r="F610" s="64">
        <v>760</v>
      </c>
    </row>
    <row r="611" spans="1:6" ht="16.5" customHeight="1" x14ac:dyDescent="0.45">
      <c r="A611" s="750"/>
      <c r="B611" s="743">
        <v>1996</v>
      </c>
      <c r="C611" s="744"/>
      <c r="D611" s="745"/>
      <c r="E611" s="63">
        <v>163</v>
      </c>
      <c r="F611" s="64">
        <v>163</v>
      </c>
    </row>
    <row r="612" spans="1:6" ht="16.5" customHeight="1" x14ac:dyDescent="0.45">
      <c r="A612" s="750"/>
      <c r="B612" s="743">
        <v>1997</v>
      </c>
      <c r="C612" s="744"/>
      <c r="D612" s="745"/>
      <c r="E612" s="63">
        <v>489</v>
      </c>
      <c r="F612" s="64">
        <v>489</v>
      </c>
    </row>
    <row r="613" spans="1:6" ht="16.5" customHeight="1" x14ac:dyDescent="0.45">
      <c r="A613" s="750"/>
      <c r="B613" s="743">
        <v>1998</v>
      </c>
      <c r="C613" s="744"/>
      <c r="D613" s="745"/>
      <c r="E613" s="63">
        <v>335</v>
      </c>
      <c r="F613" s="64">
        <v>335</v>
      </c>
    </row>
    <row r="614" spans="1:6" ht="16.5" customHeight="1" x14ac:dyDescent="0.45">
      <c r="A614" s="750"/>
      <c r="B614" s="743">
        <v>1999</v>
      </c>
      <c r="C614" s="744"/>
      <c r="D614" s="745"/>
      <c r="E614" s="60">
        <v>5634</v>
      </c>
      <c r="F614" s="61">
        <v>5634</v>
      </c>
    </row>
    <row r="615" spans="1:6" ht="16.5" customHeight="1" x14ac:dyDescent="0.45">
      <c r="A615" s="750"/>
      <c r="B615" s="743">
        <v>2000</v>
      </c>
      <c r="C615" s="744"/>
      <c r="D615" s="745"/>
      <c r="E615" s="60">
        <v>4323</v>
      </c>
      <c r="F615" s="61">
        <v>4323</v>
      </c>
    </row>
    <row r="616" spans="1:6" ht="16.5" customHeight="1" x14ac:dyDescent="0.45">
      <c r="A616" s="750"/>
      <c r="B616" s="743">
        <v>2001</v>
      </c>
      <c r="C616" s="744"/>
      <c r="D616" s="745"/>
      <c r="E616" s="60">
        <v>4219</v>
      </c>
      <c r="F616" s="61">
        <v>4219</v>
      </c>
    </row>
    <row r="617" spans="1:6" ht="16.5" customHeight="1" x14ac:dyDescent="0.45">
      <c r="A617" s="750"/>
      <c r="B617" s="743">
        <v>2002</v>
      </c>
      <c r="C617" s="744"/>
      <c r="D617" s="745"/>
      <c r="E617" s="60">
        <v>2343</v>
      </c>
      <c r="F617" s="61">
        <v>2343</v>
      </c>
    </row>
    <row r="618" spans="1:6" ht="16.5" customHeight="1" x14ac:dyDescent="0.45">
      <c r="A618" s="750"/>
      <c r="B618" s="743">
        <v>2003</v>
      </c>
      <c r="C618" s="744"/>
      <c r="D618" s="745"/>
      <c r="E618" s="63">
        <v>2</v>
      </c>
      <c r="F618" s="64">
        <v>2</v>
      </c>
    </row>
    <row r="619" spans="1:6" ht="16.5" customHeight="1" x14ac:dyDescent="0.45">
      <c r="A619" s="750"/>
      <c r="B619" s="743">
        <v>2004</v>
      </c>
      <c r="C619" s="744"/>
      <c r="D619" s="745"/>
      <c r="E619" s="63">
        <v>0</v>
      </c>
      <c r="F619" s="64">
        <v>0</v>
      </c>
    </row>
    <row r="620" spans="1:6" ht="16.5" customHeight="1" x14ac:dyDescent="0.45">
      <c r="A620" s="750"/>
      <c r="B620" s="743">
        <v>2005</v>
      </c>
      <c r="C620" s="744"/>
      <c r="D620" s="745"/>
      <c r="E620" s="60">
        <v>1281</v>
      </c>
      <c r="F620" s="61">
        <v>1281</v>
      </c>
    </row>
    <row r="621" spans="1:6" ht="16.5" customHeight="1" x14ac:dyDescent="0.45">
      <c r="A621" s="750"/>
      <c r="B621" s="743">
        <v>2006</v>
      </c>
      <c r="C621" s="744"/>
      <c r="D621" s="745"/>
      <c r="E621" s="60">
        <v>2601</v>
      </c>
      <c r="F621" s="61">
        <v>2601</v>
      </c>
    </row>
    <row r="622" spans="1:6" ht="16.5" customHeight="1" x14ac:dyDescent="0.45">
      <c r="A622" s="750"/>
      <c r="B622" s="743">
        <v>2007</v>
      </c>
      <c r="C622" s="744"/>
      <c r="D622" s="745"/>
      <c r="E622" s="60">
        <v>2307</v>
      </c>
      <c r="F622" s="61">
        <v>2307</v>
      </c>
    </row>
    <row r="623" spans="1:6" ht="16.5" customHeight="1" x14ac:dyDescent="0.45">
      <c r="A623" s="750"/>
      <c r="B623" s="743">
        <v>2008</v>
      </c>
      <c r="C623" s="744"/>
      <c r="D623" s="745"/>
      <c r="E623" s="60">
        <v>3508</v>
      </c>
      <c r="F623" s="61">
        <v>3508</v>
      </c>
    </row>
    <row r="624" spans="1:6" ht="16.5" customHeight="1" x14ac:dyDescent="0.45">
      <c r="A624" s="750"/>
      <c r="B624" s="743">
        <v>2009</v>
      </c>
      <c r="C624" s="744"/>
      <c r="D624" s="745"/>
      <c r="E624" s="60">
        <v>1613</v>
      </c>
      <c r="F624" s="61">
        <v>1613</v>
      </c>
    </row>
    <row r="625" spans="1:6" ht="16.5" customHeight="1" x14ac:dyDescent="0.45">
      <c r="A625" s="750"/>
      <c r="B625" s="743">
        <v>2010</v>
      </c>
      <c r="C625" s="744"/>
      <c r="D625" s="745"/>
      <c r="E625" s="60">
        <v>3050</v>
      </c>
      <c r="F625" s="61">
        <v>3050</v>
      </c>
    </row>
    <row r="626" spans="1:6" ht="16.5" customHeight="1" x14ac:dyDescent="0.45">
      <c r="A626" s="750"/>
      <c r="B626" s="743">
        <v>2011</v>
      </c>
      <c r="C626" s="744"/>
      <c r="D626" s="745"/>
      <c r="E626" s="60">
        <v>2778</v>
      </c>
      <c r="F626" s="61">
        <v>2778</v>
      </c>
    </row>
    <row r="627" spans="1:6" ht="16.5" customHeight="1" x14ac:dyDescent="0.45">
      <c r="A627" s="750"/>
      <c r="B627" s="743">
        <v>2012</v>
      </c>
      <c r="C627" s="744"/>
      <c r="D627" s="745"/>
      <c r="E627" s="60">
        <v>3092</v>
      </c>
      <c r="F627" s="61">
        <v>3092</v>
      </c>
    </row>
    <row r="628" spans="1:6" ht="16.5" customHeight="1" x14ac:dyDescent="0.45">
      <c r="A628" s="750"/>
      <c r="B628" s="743">
        <v>2013</v>
      </c>
      <c r="C628" s="744"/>
      <c r="D628" s="745"/>
      <c r="E628" s="60">
        <v>3107</v>
      </c>
      <c r="F628" s="61">
        <v>3107</v>
      </c>
    </row>
    <row r="629" spans="1:6" ht="16.5" customHeight="1" x14ac:dyDescent="0.45">
      <c r="A629" s="750"/>
      <c r="B629" s="743">
        <v>2014</v>
      </c>
      <c r="C629" s="744"/>
      <c r="D629" s="745"/>
      <c r="E629" s="63">
        <v>168</v>
      </c>
      <c r="F629" s="64">
        <v>168</v>
      </c>
    </row>
    <row r="630" spans="1:6" ht="16.5" customHeight="1" x14ac:dyDescent="0.45">
      <c r="A630" s="750"/>
      <c r="B630" s="743">
        <v>2015</v>
      </c>
      <c r="C630" s="744"/>
      <c r="D630" s="745"/>
      <c r="E630" s="63">
        <v>0</v>
      </c>
      <c r="F630" s="64">
        <v>0</v>
      </c>
    </row>
    <row r="631" spans="1:6" ht="16.5" customHeight="1" x14ac:dyDescent="0.45">
      <c r="A631" s="750"/>
      <c r="B631" s="743">
        <v>2016</v>
      </c>
      <c r="C631" s="744"/>
      <c r="D631" s="745"/>
      <c r="E631" s="63">
        <v>0</v>
      </c>
      <c r="F631" s="64">
        <v>0</v>
      </c>
    </row>
    <row r="632" spans="1:6" ht="16.5" customHeight="1" x14ac:dyDescent="0.45">
      <c r="A632" s="751"/>
      <c r="B632" s="746" t="s">
        <v>145</v>
      </c>
      <c r="C632" s="747"/>
      <c r="D632" s="748"/>
      <c r="E632" s="58">
        <v>44234</v>
      </c>
      <c r="F632" s="58">
        <v>44234</v>
      </c>
    </row>
    <row r="633" spans="1:6" ht="16.5" customHeight="1" x14ac:dyDescent="0.45">
      <c r="A633" s="743">
        <v>1991</v>
      </c>
      <c r="B633" s="744"/>
      <c r="C633" s="744"/>
      <c r="D633" s="745"/>
      <c r="E633" s="60">
        <v>51253</v>
      </c>
      <c r="F633" s="60">
        <v>51253</v>
      </c>
    </row>
    <row r="634" spans="1:6" ht="16.5" customHeight="1" x14ac:dyDescent="0.45">
      <c r="A634" s="743">
        <v>1992</v>
      </c>
      <c r="B634" s="744"/>
      <c r="C634" s="744"/>
      <c r="D634" s="745"/>
      <c r="E634" s="60">
        <v>54653</v>
      </c>
      <c r="F634" s="60">
        <v>54653</v>
      </c>
    </row>
    <row r="635" spans="1:6" ht="16.5" customHeight="1" x14ac:dyDescent="0.45">
      <c r="A635" s="743">
        <v>1993</v>
      </c>
      <c r="B635" s="744"/>
      <c r="C635" s="744"/>
      <c r="D635" s="745"/>
      <c r="E635" s="60">
        <v>102133</v>
      </c>
      <c r="F635" s="60">
        <v>102133</v>
      </c>
    </row>
    <row r="636" spans="1:6" ht="16.5" customHeight="1" x14ac:dyDescent="0.45">
      <c r="A636" s="743">
        <v>1994</v>
      </c>
      <c r="B636" s="744"/>
      <c r="C636" s="744"/>
      <c r="D636" s="745"/>
      <c r="E636" s="60">
        <v>99774</v>
      </c>
      <c r="F636" s="60">
        <v>99774</v>
      </c>
    </row>
    <row r="637" spans="1:6" ht="16.5" customHeight="1" x14ac:dyDescent="0.45">
      <c r="A637" s="743">
        <v>1995</v>
      </c>
      <c r="B637" s="744"/>
      <c r="C637" s="744"/>
      <c r="D637" s="745"/>
      <c r="E637" s="60">
        <v>247510</v>
      </c>
      <c r="F637" s="60">
        <v>247510</v>
      </c>
    </row>
    <row r="638" spans="1:6" ht="16.5" customHeight="1" x14ac:dyDescent="0.45">
      <c r="A638" s="743">
        <v>1996</v>
      </c>
      <c r="B638" s="744"/>
      <c r="C638" s="744"/>
      <c r="D638" s="745"/>
      <c r="E638" s="60">
        <v>298236</v>
      </c>
      <c r="F638" s="60">
        <v>298236</v>
      </c>
    </row>
    <row r="639" spans="1:6" ht="16.5" customHeight="1" x14ac:dyDescent="0.45">
      <c r="A639" s="743">
        <v>1997</v>
      </c>
      <c r="B639" s="744"/>
      <c r="C639" s="744"/>
      <c r="D639" s="745"/>
      <c r="E639" s="60">
        <v>333004</v>
      </c>
      <c r="F639" s="60">
        <v>333004</v>
      </c>
    </row>
    <row r="640" spans="1:6" ht="16.5" customHeight="1" x14ac:dyDescent="0.45">
      <c r="A640" s="743">
        <v>1998</v>
      </c>
      <c r="B640" s="744"/>
      <c r="C640" s="744"/>
      <c r="D640" s="745"/>
      <c r="E640" s="60">
        <v>401379</v>
      </c>
      <c r="F640" s="60">
        <v>401379</v>
      </c>
    </row>
    <row r="641" spans="1:6" ht="16.5" customHeight="1" x14ac:dyDescent="0.45">
      <c r="A641" s="743">
        <v>1999</v>
      </c>
      <c r="B641" s="744"/>
      <c r="C641" s="744"/>
      <c r="D641" s="745"/>
      <c r="E641" s="60">
        <v>463533</v>
      </c>
      <c r="F641" s="60">
        <v>463533</v>
      </c>
    </row>
    <row r="642" spans="1:6" ht="16.5" customHeight="1" x14ac:dyDescent="0.45">
      <c r="A642" s="743">
        <v>2000</v>
      </c>
      <c r="B642" s="744"/>
      <c r="C642" s="744"/>
      <c r="D642" s="745"/>
      <c r="E642" s="60">
        <v>383693</v>
      </c>
      <c r="F642" s="60">
        <v>383693</v>
      </c>
    </row>
    <row r="643" spans="1:6" ht="16.5" customHeight="1" x14ac:dyDescent="0.45">
      <c r="A643" s="743">
        <v>2001</v>
      </c>
      <c r="B643" s="744"/>
      <c r="C643" s="744"/>
      <c r="D643" s="745"/>
      <c r="E643" s="60">
        <v>220356</v>
      </c>
      <c r="F643" s="60">
        <v>220356</v>
      </c>
    </row>
    <row r="644" spans="1:6" ht="16.5" customHeight="1" x14ac:dyDescent="0.45">
      <c r="A644" s="743">
        <v>2002</v>
      </c>
      <c r="B644" s="744"/>
      <c r="C644" s="744"/>
      <c r="D644" s="745"/>
      <c r="E644" s="60">
        <v>126572</v>
      </c>
      <c r="F644" s="60">
        <v>126572</v>
      </c>
    </row>
    <row r="645" spans="1:6" ht="16.5" customHeight="1" x14ac:dyDescent="0.45">
      <c r="A645" s="743">
        <v>2003</v>
      </c>
      <c r="B645" s="744"/>
      <c r="C645" s="744"/>
      <c r="D645" s="745"/>
      <c r="E645" s="60">
        <v>256147</v>
      </c>
      <c r="F645" s="60">
        <v>256147</v>
      </c>
    </row>
    <row r="646" spans="1:6" ht="16.5" customHeight="1" x14ac:dyDescent="0.45">
      <c r="A646" s="743">
        <v>2004</v>
      </c>
      <c r="B646" s="744"/>
      <c r="C646" s="744"/>
      <c r="D646" s="745"/>
      <c r="E646" s="60">
        <v>456639</v>
      </c>
      <c r="F646" s="60">
        <v>456639</v>
      </c>
    </row>
    <row r="647" spans="1:6" ht="16.5" customHeight="1" x14ac:dyDescent="0.45">
      <c r="A647" s="743">
        <v>2005</v>
      </c>
      <c r="B647" s="744"/>
      <c r="C647" s="744"/>
      <c r="D647" s="745"/>
      <c r="E647" s="60">
        <v>544809</v>
      </c>
      <c r="F647" s="60">
        <v>544809</v>
      </c>
    </row>
    <row r="648" spans="1:6" ht="16.5" customHeight="1" x14ac:dyDescent="0.45">
      <c r="A648" s="743">
        <v>2006</v>
      </c>
      <c r="B648" s="744"/>
      <c r="C648" s="744"/>
      <c r="D648" s="745"/>
      <c r="E648" s="60">
        <v>640539</v>
      </c>
      <c r="F648" s="60">
        <v>640539</v>
      </c>
    </row>
    <row r="649" spans="1:6" ht="16.5" customHeight="1" x14ac:dyDescent="0.45">
      <c r="A649" s="743">
        <v>2007</v>
      </c>
      <c r="B649" s="744"/>
      <c r="C649" s="744"/>
      <c r="D649" s="745"/>
      <c r="E649" s="60">
        <v>807729</v>
      </c>
      <c r="F649" s="60">
        <v>807729</v>
      </c>
    </row>
    <row r="650" spans="1:6" ht="16.5" customHeight="1" x14ac:dyDescent="0.45">
      <c r="A650" s="743">
        <v>2008</v>
      </c>
      <c r="B650" s="744"/>
      <c r="C650" s="744"/>
      <c r="D650" s="745"/>
      <c r="E650" s="60">
        <v>702916</v>
      </c>
      <c r="F650" s="60">
        <v>702916</v>
      </c>
    </row>
    <row r="651" spans="1:6" ht="16.5" customHeight="1" x14ac:dyDescent="0.45">
      <c r="A651" s="743">
        <v>2009</v>
      </c>
      <c r="B651" s="744"/>
      <c r="C651" s="744"/>
      <c r="D651" s="745"/>
      <c r="E651" s="60">
        <v>429259</v>
      </c>
      <c r="F651" s="60">
        <v>429259</v>
      </c>
    </row>
    <row r="652" spans="1:6" ht="16.5" customHeight="1" x14ac:dyDescent="0.45">
      <c r="A652" s="743">
        <v>2010</v>
      </c>
      <c r="B652" s="744"/>
      <c r="C652" s="744"/>
      <c r="D652" s="745"/>
      <c r="E652" s="60">
        <v>610898</v>
      </c>
      <c r="F652" s="60">
        <v>610898</v>
      </c>
    </row>
    <row r="653" spans="1:6" ht="16.5" customHeight="1" x14ac:dyDescent="0.45">
      <c r="A653" s="743">
        <v>2011</v>
      </c>
      <c r="B653" s="744"/>
      <c r="C653" s="744"/>
      <c r="D653" s="745"/>
      <c r="E653" s="60">
        <v>656425</v>
      </c>
      <c r="F653" s="60">
        <v>656425</v>
      </c>
    </row>
    <row r="654" spans="1:6" ht="16.5" customHeight="1" x14ac:dyDescent="0.45">
      <c r="A654" s="743">
        <v>2012</v>
      </c>
      <c r="B654" s="744"/>
      <c r="C654" s="744"/>
      <c r="D654" s="745"/>
      <c r="E654" s="60">
        <v>655878</v>
      </c>
      <c r="F654" s="60">
        <v>655878</v>
      </c>
    </row>
    <row r="655" spans="1:6" ht="16.5" customHeight="1" x14ac:dyDescent="0.45">
      <c r="A655" s="743">
        <v>2013</v>
      </c>
      <c r="B655" s="744"/>
      <c r="C655" s="744"/>
      <c r="D655" s="745"/>
      <c r="E655" s="60">
        <v>629966</v>
      </c>
      <c r="F655" s="60">
        <v>629966</v>
      </c>
    </row>
    <row r="656" spans="1:6" ht="16.5" customHeight="1" x14ac:dyDescent="0.45">
      <c r="A656" s="743">
        <v>2014</v>
      </c>
      <c r="B656" s="744"/>
      <c r="C656" s="744"/>
      <c r="D656" s="745"/>
      <c r="E656" s="60">
        <v>476755</v>
      </c>
      <c r="F656" s="60">
        <v>476755</v>
      </c>
    </row>
    <row r="657" spans="1:6" ht="16.5" customHeight="1" x14ac:dyDescent="0.45">
      <c r="A657" s="743">
        <v>2015</v>
      </c>
      <c r="B657" s="744"/>
      <c r="C657" s="744"/>
      <c r="D657" s="745"/>
      <c r="E657" s="60">
        <v>462729</v>
      </c>
      <c r="F657" s="60">
        <v>462729</v>
      </c>
    </row>
    <row r="658" spans="1:6" ht="16.5" customHeight="1" x14ac:dyDescent="0.45">
      <c r="A658" s="743">
        <v>2016</v>
      </c>
      <c r="B658" s="744"/>
      <c r="C658" s="744"/>
      <c r="D658" s="745"/>
      <c r="E658" s="60">
        <v>148488</v>
      </c>
      <c r="F658" s="60">
        <v>148488</v>
      </c>
    </row>
    <row r="659" spans="1:6" ht="16.5" customHeight="1" x14ac:dyDescent="0.45">
      <c r="A659" s="746" t="s">
        <v>145</v>
      </c>
      <c r="B659" s="747"/>
      <c r="C659" s="747"/>
      <c r="D659" s="748"/>
      <c r="E659" s="58">
        <v>10261273</v>
      </c>
      <c r="F659" s="58">
        <v>10261273</v>
      </c>
    </row>
    <row r="660" spans="1:6" x14ac:dyDescent="0.45">
      <c r="A660" s="749" t="s">
        <v>152</v>
      </c>
      <c r="B660" s="749" t="s">
        <v>140</v>
      </c>
      <c r="C660" s="749" t="s">
        <v>141</v>
      </c>
      <c r="D660" s="56">
        <v>2002</v>
      </c>
      <c r="E660" s="59">
        <v>0</v>
      </c>
      <c r="F660" s="59">
        <v>0</v>
      </c>
    </row>
    <row r="661" spans="1:6" x14ac:dyDescent="0.45">
      <c r="A661" s="750"/>
      <c r="B661" s="750"/>
      <c r="C661" s="750"/>
      <c r="D661" s="56">
        <v>2003</v>
      </c>
      <c r="E661" s="59">
        <v>0</v>
      </c>
      <c r="F661" s="59">
        <v>0</v>
      </c>
    </row>
    <row r="662" spans="1:6" x14ac:dyDescent="0.45">
      <c r="A662" s="750"/>
      <c r="B662" s="750"/>
      <c r="C662" s="750"/>
      <c r="D662" s="56">
        <v>2004</v>
      </c>
      <c r="E662" s="59">
        <v>0</v>
      </c>
      <c r="F662" s="59">
        <v>0</v>
      </c>
    </row>
    <row r="663" spans="1:6" x14ac:dyDescent="0.45">
      <c r="A663" s="750"/>
      <c r="B663" s="750"/>
      <c r="C663" s="750"/>
      <c r="D663" s="56">
        <v>2005</v>
      </c>
      <c r="E663" s="59">
        <v>0</v>
      </c>
      <c r="F663" s="59">
        <v>0</v>
      </c>
    </row>
    <row r="664" spans="1:6" x14ac:dyDescent="0.45">
      <c r="A664" s="750"/>
      <c r="B664" s="750"/>
      <c r="C664" s="750"/>
      <c r="D664" s="56">
        <v>2006</v>
      </c>
      <c r="E664" s="59">
        <v>0</v>
      </c>
      <c r="F664" s="59">
        <v>0</v>
      </c>
    </row>
    <row r="665" spans="1:6" x14ac:dyDescent="0.45">
      <c r="A665" s="750"/>
      <c r="B665" s="750"/>
      <c r="C665" s="751"/>
      <c r="D665" s="56">
        <v>2007</v>
      </c>
      <c r="E665" s="59">
        <v>0</v>
      </c>
      <c r="F665" s="59">
        <v>0</v>
      </c>
    </row>
    <row r="666" spans="1:6" ht="16.5" customHeight="1" x14ac:dyDescent="0.45">
      <c r="A666" s="750"/>
      <c r="B666" s="751"/>
      <c r="C666" s="746" t="s">
        <v>142</v>
      </c>
      <c r="D666" s="748"/>
      <c r="E666" s="62">
        <v>0</v>
      </c>
      <c r="F666" s="62">
        <v>0</v>
      </c>
    </row>
    <row r="667" spans="1:6" ht="16.5" customHeight="1" x14ac:dyDescent="0.45">
      <c r="A667" s="750"/>
      <c r="B667" s="743">
        <v>1991</v>
      </c>
      <c r="C667" s="744"/>
      <c r="D667" s="745"/>
      <c r="E667" s="63">
        <v>0</v>
      </c>
      <c r="F667" s="64">
        <v>0</v>
      </c>
    </row>
    <row r="668" spans="1:6" ht="16.5" customHeight="1" x14ac:dyDescent="0.45">
      <c r="A668" s="750"/>
      <c r="B668" s="743">
        <v>1992</v>
      </c>
      <c r="C668" s="744"/>
      <c r="D668" s="745"/>
      <c r="E668" s="63">
        <v>0</v>
      </c>
      <c r="F668" s="64">
        <v>0</v>
      </c>
    </row>
    <row r="669" spans="1:6" ht="16.5" customHeight="1" x14ac:dyDescent="0.45">
      <c r="A669" s="750"/>
      <c r="B669" s="743">
        <v>1993</v>
      </c>
      <c r="C669" s="744"/>
      <c r="D669" s="745"/>
      <c r="E669" s="63">
        <v>0</v>
      </c>
      <c r="F669" s="64">
        <v>0</v>
      </c>
    </row>
    <row r="670" spans="1:6" ht="16.5" customHeight="1" x14ac:dyDescent="0.45">
      <c r="A670" s="750"/>
      <c r="B670" s="743">
        <v>1994</v>
      </c>
      <c r="C670" s="744"/>
      <c r="D670" s="745"/>
      <c r="E670" s="63">
        <v>0</v>
      </c>
      <c r="F670" s="64">
        <v>0</v>
      </c>
    </row>
    <row r="671" spans="1:6" ht="16.5" customHeight="1" x14ac:dyDescent="0.45">
      <c r="A671" s="750"/>
      <c r="B671" s="743">
        <v>1995</v>
      </c>
      <c r="C671" s="744"/>
      <c r="D671" s="745"/>
      <c r="E671" s="63">
        <v>0</v>
      </c>
      <c r="F671" s="64">
        <v>0</v>
      </c>
    </row>
    <row r="672" spans="1:6" ht="16.5" customHeight="1" x14ac:dyDescent="0.45">
      <c r="A672" s="750"/>
      <c r="B672" s="743">
        <v>1996</v>
      </c>
      <c r="C672" s="744"/>
      <c r="D672" s="745"/>
      <c r="E672" s="63">
        <v>0</v>
      </c>
      <c r="F672" s="64">
        <v>0</v>
      </c>
    </row>
    <row r="673" spans="1:6" ht="16.5" customHeight="1" x14ac:dyDescent="0.45">
      <c r="A673" s="750"/>
      <c r="B673" s="743">
        <v>1997</v>
      </c>
      <c r="C673" s="744"/>
      <c r="D673" s="745"/>
      <c r="E673" s="63">
        <v>0</v>
      </c>
      <c r="F673" s="64">
        <v>0</v>
      </c>
    </row>
    <row r="674" spans="1:6" ht="16.5" customHeight="1" x14ac:dyDescent="0.45">
      <c r="A674" s="750"/>
      <c r="B674" s="743">
        <v>1998</v>
      </c>
      <c r="C674" s="744"/>
      <c r="D674" s="745"/>
      <c r="E674" s="63">
        <v>0</v>
      </c>
      <c r="F674" s="64">
        <v>0</v>
      </c>
    </row>
    <row r="675" spans="1:6" ht="16.5" customHeight="1" x14ac:dyDescent="0.45">
      <c r="A675" s="750"/>
      <c r="B675" s="743">
        <v>1999</v>
      </c>
      <c r="C675" s="744"/>
      <c r="D675" s="745"/>
      <c r="E675" s="63">
        <v>0</v>
      </c>
      <c r="F675" s="64">
        <v>0</v>
      </c>
    </row>
    <row r="676" spans="1:6" ht="16.5" customHeight="1" x14ac:dyDescent="0.45">
      <c r="A676" s="750"/>
      <c r="B676" s="743">
        <v>2000</v>
      </c>
      <c r="C676" s="744"/>
      <c r="D676" s="745"/>
      <c r="E676" s="63">
        <v>0</v>
      </c>
      <c r="F676" s="64">
        <v>0</v>
      </c>
    </row>
    <row r="677" spans="1:6" ht="16.5" customHeight="1" x14ac:dyDescent="0.45">
      <c r="A677" s="750"/>
      <c r="B677" s="743">
        <v>2001</v>
      </c>
      <c r="C677" s="744"/>
      <c r="D677" s="745"/>
      <c r="E677" s="63">
        <v>0</v>
      </c>
      <c r="F677" s="64">
        <v>0</v>
      </c>
    </row>
    <row r="678" spans="1:6" ht="16.5" customHeight="1" x14ac:dyDescent="0.45">
      <c r="A678" s="750"/>
      <c r="B678" s="743">
        <v>2002</v>
      </c>
      <c r="C678" s="744"/>
      <c r="D678" s="745"/>
      <c r="E678" s="63">
        <v>0</v>
      </c>
      <c r="F678" s="64">
        <v>0</v>
      </c>
    </row>
    <row r="679" spans="1:6" ht="16.5" customHeight="1" x14ac:dyDescent="0.45">
      <c r="A679" s="750"/>
      <c r="B679" s="743">
        <v>2003</v>
      </c>
      <c r="C679" s="744"/>
      <c r="D679" s="745"/>
      <c r="E679" s="63">
        <v>0</v>
      </c>
      <c r="F679" s="64">
        <v>0</v>
      </c>
    </row>
    <row r="680" spans="1:6" ht="16.5" customHeight="1" x14ac:dyDescent="0.45">
      <c r="A680" s="750"/>
      <c r="B680" s="743">
        <v>2004</v>
      </c>
      <c r="C680" s="744"/>
      <c r="D680" s="745"/>
      <c r="E680" s="63">
        <v>0</v>
      </c>
      <c r="F680" s="64">
        <v>0</v>
      </c>
    </row>
    <row r="681" spans="1:6" ht="16.5" customHeight="1" x14ac:dyDescent="0.45">
      <c r="A681" s="750"/>
      <c r="B681" s="743">
        <v>2005</v>
      </c>
      <c r="C681" s="744"/>
      <c r="D681" s="745"/>
      <c r="E681" s="63">
        <v>0</v>
      </c>
      <c r="F681" s="64">
        <v>0</v>
      </c>
    </row>
    <row r="682" spans="1:6" ht="16.5" customHeight="1" x14ac:dyDescent="0.45">
      <c r="A682" s="750"/>
      <c r="B682" s="743">
        <v>2006</v>
      </c>
      <c r="C682" s="744"/>
      <c r="D682" s="745"/>
      <c r="E682" s="63">
        <v>0</v>
      </c>
      <c r="F682" s="64">
        <v>0</v>
      </c>
    </row>
    <row r="683" spans="1:6" ht="16.5" customHeight="1" x14ac:dyDescent="0.45">
      <c r="A683" s="750"/>
      <c r="B683" s="743">
        <v>2007</v>
      </c>
      <c r="C683" s="744"/>
      <c r="D683" s="745"/>
      <c r="E683" s="63">
        <v>0</v>
      </c>
      <c r="F683" s="64">
        <v>0</v>
      </c>
    </row>
    <row r="684" spans="1:6" ht="16.5" customHeight="1" x14ac:dyDescent="0.45">
      <c r="A684" s="750"/>
      <c r="B684" s="743">
        <v>2008</v>
      </c>
      <c r="C684" s="744"/>
      <c r="D684" s="745"/>
      <c r="E684" s="63">
        <v>0</v>
      </c>
      <c r="F684" s="64">
        <v>0</v>
      </c>
    </row>
    <row r="685" spans="1:6" ht="16.5" customHeight="1" x14ac:dyDescent="0.45">
      <c r="A685" s="750"/>
      <c r="B685" s="743">
        <v>2009</v>
      </c>
      <c r="C685" s="744"/>
      <c r="D685" s="745"/>
      <c r="E685" s="63">
        <v>0</v>
      </c>
      <c r="F685" s="64">
        <v>0</v>
      </c>
    </row>
    <row r="686" spans="1:6" ht="16.5" customHeight="1" x14ac:dyDescent="0.45">
      <c r="A686" s="750"/>
      <c r="B686" s="743">
        <v>2010</v>
      </c>
      <c r="C686" s="744"/>
      <c r="D686" s="745"/>
      <c r="E686" s="63">
        <v>0</v>
      </c>
      <c r="F686" s="64">
        <v>0</v>
      </c>
    </row>
    <row r="687" spans="1:6" ht="16.5" customHeight="1" x14ac:dyDescent="0.45">
      <c r="A687" s="750"/>
      <c r="B687" s="743">
        <v>2011</v>
      </c>
      <c r="C687" s="744"/>
      <c r="D687" s="745"/>
      <c r="E687" s="63">
        <v>0</v>
      </c>
      <c r="F687" s="64">
        <v>0</v>
      </c>
    </row>
    <row r="688" spans="1:6" ht="16.5" customHeight="1" x14ac:dyDescent="0.45">
      <c r="A688" s="750"/>
      <c r="B688" s="743">
        <v>2012</v>
      </c>
      <c r="C688" s="744"/>
      <c r="D688" s="745"/>
      <c r="E688" s="63">
        <v>0</v>
      </c>
      <c r="F688" s="64">
        <v>0</v>
      </c>
    </row>
    <row r="689" spans="1:6" ht="16.5" customHeight="1" x14ac:dyDescent="0.45">
      <c r="A689" s="750"/>
      <c r="B689" s="743">
        <v>2013</v>
      </c>
      <c r="C689" s="744"/>
      <c r="D689" s="745"/>
      <c r="E689" s="63">
        <v>0</v>
      </c>
      <c r="F689" s="64">
        <v>0</v>
      </c>
    </row>
    <row r="690" spans="1:6" ht="16.5" customHeight="1" x14ac:dyDescent="0.45">
      <c r="A690" s="750"/>
      <c r="B690" s="743">
        <v>2014</v>
      </c>
      <c r="C690" s="744"/>
      <c r="D690" s="745"/>
      <c r="E690" s="63">
        <v>0</v>
      </c>
      <c r="F690" s="64">
        <v>0</v>
      </c>
    </row>
    <row r="691" spans="1:6" ht="16.5" customHeight="1" x14ac:dyDescent="0.45">
      <c r="A691" s="750"/>
      <c r="B691" s="743">
        <v>2015</v>
      </c>
      <c r="C691" s="744"/>
      <c r="D691" s="745"/>
      <c r="E691" s="63">
        <v>0</v>
      </c>
      <c r="F691" s="64">
        <v>0</v>
      </c>
    </row>
    <row r="692" spans="1:6" ht="16.5" customHeight="1" x14ac:dyDescent="0.45">
      <c r="A692" s="750"/>
      <c r="B692" s="743">
        <v>2016</v>
      </c>
      <c r="C692" s="744"/>
      <c r="D692" s="745"/>
      <c r="E692" s="63">
        <v>0</v>
      </c>
      <c r="F692" s="64">
        <v>0</v>
      </c>
    </row>
    <row r="693" spans="1:6" ht="16.5" customHeight="1" x14ac:dyDescent="0.45">
      <c r="A693" s="751"/>
      <c r="B693" s="746" t="s">
        <v>145</v>
      </c>
      <c r="C693" s="747"/>
      <c r="D693" s="748"/>
      <c r="E693" s="62">
        <v>0</v>
      </c>
      <c r="F693" s="62">
        <v>0</v>
      </c>
    </row>
    <row r="694" spans="1:6" ht="16.5" customHeight="1" x14ac:dyDescent="0.45">
      <c r="A694" s="743">
        <v>1991</v>
      </c>
      <c r="B694" s="744"/>
      <c r="C694" s="744"/>
      <c r="D694" s="745"/>
      <c r="E694" s="63">
        <v>0</v>
      </c>
      <c r="F694" s="63">
        <v>0</v>
      </c>
    </row>
    <row r="695" spans="1:6" ht="16.5" customHeight="1" x14ac:dyDescent="0.45">
      <c r="A695" s="743">
        <v>1992</v>
      </c>
      <c r="B695" s="744"/>
      <c r="C695" s="744"/>
      <c r="D695" s="745"/>
      <c r="E695" s="63">
        <v>0</v>
      </c>
      <c r="F695" s="63">
        <v>0</v>
      </c>
    </row>
    <row r="696" spans="1:6" ht="16.5" customHeight="1" x14ac:dyDescent="0.45">
      <c r="A696" s="743">
        <v>1993</v>
      </c>
      <c r="B696" s="744"/>
      <c r="C696" s="744"/>
      <c r="D696" s="745"/>
      <c r="E696" s="63">
        <v>0</v>
      </c>
      <c r="F696" s="63">
        <v>0</v>
      </c>
    </row>
    <row r="697" spans="1:6" ht="16.5" customHeight="1" x14ac:dyDescent="0.45">
      <c r="A697" s="743">
        <v>1994</v>
      </c>
      <c r="B697" s="744"/>
      <c r="C697" s="744"/>
      <c r="D697" s="745"/>
      <c r="E697" s="63">
        <v>0</v>
      </c>
      <c r="F697" s="63">
        <v>0</v>
      </c>
    </row>
    <row r="698" spans="1:6" ht="16.5" customHeight="1" x14ac:dyDescent="0.45">
      <c r="A698" s="743">
        <v>1995</v>
      </c>
      <c r="B698" s="744"/>
      <c r="C698" s="744"/>
      <c r="D698" s="745"/>
      <c r="E698" s="63">
        <v>0</v>
      </c>
      <c r="F698" s="63">
        <v>0</v>
      </c>
    </row>
    <row r="699" spans="1:6" ht="16.5" customHeight="1" x14ac:dyDescent="0.45">
      <c r="A699" s="743">
        <v>1996</v>
      </c>
      <c r="B699" s="744"/>
      <c r="C699" s="744"/>
      <c r="D699" s="745"/>
      <c r="E699" s="63">
        <v>0</v>
      </c>
      <c r="F699" s="63">
        <v>0</v>
      </c>
    </row>
    <row r="700" spans="1:6" ht="16.5" customHeight="1" x14ac:dyDescent="0.45">
      <c r="A700" s="743">
        <v>1997</v>
      </c>
      <c r="B700" s="744"/>
      <c r="C700" s="744"/>
      <c r="D700" s="745"/>
      <c r="E700" s="63">
        <v>0</v>
      </c>
      <c r="F700" s="63">
        <v>0</v>
      </c>
    </row>
    <row r="701" spans="1:6" ht="16.5" customHeight="1" x14ac:dyDescent="0.45">
      <c r="A701" s="743">
        <v>1998</v>
      </c>
      <c r="B701" s="744"/>
      <c r="C701" s="744"/>
      <c r="D701" s="745"/>
      <c r="E701" s="63">
        <v>0</v>
      </c>
      <c r="F701" s="63">
        <v>0</v>
      </c>
    </row>
    <row r="702" spans="1:6" ht="16.5" customHeight="1" x14ac:dyDescent="0.45">
      <c r="A702" s="743">
        <v>1999</v>
      </c>
      <c r="B702" s="744"/>
      <c r="C702" s="744"/>
      <c r="D702" s="745"/>
      <c r="E702" s="63">
        <v>0</v>
      </c>
      <c r="F702" s="63">
        <v>0</v>
      </c>
    </row>
    <row r="703" spans="1:6" ht="16.5" customHeight="1" x14ac:dyDescent="0.45">
      <c r="A703" s="743">
        <v>2000</v>
      </c>
      <c r="B703" s="744"/>
      <c r="C703" s="744"/>
      <c r="D703" s="745"/>
      <c r="E703" s="63">
        <v>0</v>
      </c>
      <c r="F703" s="63">
        <v>0</v>
      </c>
    </row>
    <row r="704" spans="1:6" ht="16.5" customHeight="1" x14ac:dyDescent="0.45">
      <c r="A704" s="743">
        <v>2001</v>
      </c>
      <c r="B704" s="744"/>
      <c r="C704" s="744"/>
      <c r="D704" s="745"/>
      <c r="E704" s="63">
        <v>0</v>
      </c>
      <c r="F704" s="63">
        <v>0</v>
      </c>
    </row>
    <row r="705" spans="1:6" ht="16.5" customHeight="1" x14ac:dyDescent="0.45">
      <c r="A705" s="743">
        <v>2002</v>
      </c>
      <c r="B705" s="744"/>
      <c r="C705" s="744"/>
      <c r="D705" s="745"/>
      <c r="E705" s="63">
        <v>0</v>
      </c>
      <c r="F705" s="63">
        <v>0</v>
      </c>
    </row>
    <row r="706" spans="1:6" ht="16.5" customHeight="1" x14ac:dyDescent="0.45">
      <c r="A706" s="743">
        <v>2003</v>
      </c>
      <c r="B706" s="744"/>
      <c r="C706" s="744"/>
      <c r="D706" s="745"/>
      <c r="E706" s="63">
        <v>0</v>
      </c>
      <c r="F706" s="63">
        <v>0</v>
      </c>
    </row>
    <row r="707" spans="1:6" ht="16.5" customHeight="1" x14ac:dyDescent="0.45">
      <c r="A707" s="743">
        <v>2004</v>
      </c>
      <c r="B707" s="744"/>
      <c r="C707" s="744"/>
      <c r="D707" s="745"/>
      <c r="E707" s="63">
        <v>0</v>
      </c>
      <c r="F707" s="63">
        <v>0</v>
      </c>
    </row>
    <row r="708" spans="1:6" ht="16.5" customHeight="1" x14ac:dyDescent="0.45">
      <c r="A708" s="743">
        <v>2005</v>
      </c>
      <c r="B708" s="744"/>
      <c r="C708" s="744"/>
      <c r="D708" s="745"/>
      <c r="E708" s="63">
        <v>0</v>
      </c>
      <c r="F708" s="63">
        <v>0</v>
      </c>
    </row>
    <row r="709" spans="1:6" ht="16.5" customHeight="1" x14ac:dyDescent="0.45">
      <c r="A709" s="743">
        <v>2006</v>
      </c>
      <c r="B709" s="744"/>
      <c r="C709" s="744"/>
      <c r="D709" s="745"/>
      <c r="E709" s="63">
        <v>0</v>
      </c>
      <c r="F709" s="63">
        <v>0</v>
      </c>
    </row>
    <row r="710" spans="1:6" ht="16.5" customHeight="1" x14ac:dyDescent="0.45">
      <c r="A710" s="743">
        <v>2007</v>
      </c>
      <c r="B710" s="744"/>
      <c r="C710" s="744"/>
      <c r="D710" s="745"/>
      <c r="E710" s="63">
        <v>0</v>
      </c>
      <c r="F710" s="63">
        <v>0</v>
      </c>
    </row>
    <row r="711" spans="1:6" ht="16.5" customHeight="1" x14ac:dyDescent="0.45">
      <c r="A711" s="743">
        <v>2008</v>
      </c>
      <c r="B711" s="744"/>
      <c r="C711" s="744"/>
      <c r="D711" s="745"/>
      <c r="E711" s="63">
        <v>0</v>
      </c>
      <c r="F711" s="63">
        <v>0</v>
      </c>
    </row>
    <row r="712" spans="1:6" ht="16.5" customHeight="1" x14ac:dyDescent="0.45">
      <c r="A712" s="743">
        <v>2009</v>
      </c>
      <c r="B712" s="744"/>
      <c r="C712" s="744"/>
      <c r="D712" s="745"/>
      <c r="E712" s="63">
        <v>0</v>
      </c>
      <c r="F712" s="63">
        <v>0</v>
      </c>
    </row>
    <row r="713" spans="1:6" ht="16.5" customHeight="1" x14ac:dyDescent="0.45">
      <c r="A713" s="743">
        <v>2010</v>
      </c>
      <c r="B713" s="744"/>
      <c r="C713" s="744"/>
      <c r="D713" s="745"/>
      <c r="E713" s="63">
        <v>0</v>
      </c>
      <c r="F713" s="63">
        <v>0</v>
      </c>
    </row>
    <row r="714" spans="1:6" ht="16.5" customHeight="1" x14ac:dyDescent="0.45">
      <c r="A714" s="743">
        <v>2011</v>
      </c>
      <c r="B714" s="744"/>
      <c r="C714" s="744"/>
      <c r="D714" s="745"/>
      <c r="E714" s="63">
        <v>0</v>
      </c>
      <c r="F714" s="63">
        <v>0</v>
      </c>
    </row>
    <row r="715" spans="1:6" ht="16.5" customHeight="1" x14ac:dyDescent="0.45">
      <c r="A715" s="743">
        <v>2012</v>
      </c>
      <c r="B715" s="744"/>
      <c r="C715" s="744"/>
      <c r="D715" s="745"/>
      <c r="E715" s="63">
        <v>0</v>
      </c>
      <c r="F715" s="63">
        <v>0</v>
      </c>
    </row>
    <row r="716" spans="1:6" ht="16.5" customHeight="1" x14ac:dyDescent="0.45">
      <c r="A716" s="743">
        <v>2013</v>
      </c>
      <c r="B716" s="744"/>
      <c r="C716" s="744"/>
      <c r="D716" s="745"/>
      <c r="E716" s="63">
        <v>0</v>
      </c>
      <c r="F716" s="63">
        <v>0</v>
      </c>
    </row>
    <row r="717" spans="1:6" ht="16.5" customHeight="1" x14ac:dyDescent="0.45">
      <c r="A717" s="743">
        <v>2014</v>
      </c>
      <c r="B717" s="744"/>
      <c r="C717" s="744"/>
      <c r="D717" s="745"/>
      <c r="E717" s="63">
        <v>0</v>
      </c>
      <c r="F717" s="63">
        <v>0</v>
      </c>
    </row>
    <row r="718" spans="1:6" ht="16.5" customHeight="1" x14ac:dyDescent="0.45">
      <c r="A718" s="743">
        <v>2015</v>
      </c>
      <c r="B718" s="744"/>
      <c r="C718" s="744"/>
      <c r="D718" s="745"/>
      <c r="E718" s="63">
        <v>0</v>
      </c>
      <c r="F718" s="63">
        <v>0</v>
      </c>
    </row>
    <row r="719" spans="1:6" ht="16.5" customHeight="1" x14ac:dyDescent="0.45">
      <c r="A719" s="743">
        <v>2016</v>
      </c>
      <c r="B719" s="744"/>
      <c r="C719" s="744"/>
      <c r="D719" s="745"/>
      <c r="E719" s="63">
        <v>0</v>
      </c>
      <c r="F719" s="63">
        <v>0</v>
      </c>
    </row>
    <row r="720" spans="1:6" ht="16.5" customHeight="1" x14ac:dyDescent="0.45">
      <c r="A720" s="746" t="s">
        <v>145</v>
      </c>
      <c r="B720" s="747"/>
      <c r="C720" s="747"/>
      <c r="D720" s="748"/>
      <c r="E720" s="62">
        <v>0</v>
      </c>
      <c r="F720" s="62">
        <v>0</v>
      </c>
    </row>
    <row r="721" spans="1:6" x14ac:dyDescent="0.45">
      <c r="A721" s="749" t="s">
        <v>153</v>
      </c>
      <c r="B721" s="749" t="s">
        <v>146</v>
      </c>
      <c r="C721" s="749" t="s">
        <v>147</v>
      </c>
      <c r="D721" s="56">
        <v>2002</v>
      </c>
      <c r="E721" s="59">
        <v>117</v>
      </c>
      <c r="F721" s="59">
        <v>117</v>
      </c>
    </row>
    <row r="722" spans="1:6" x14ac:dyDescent="0.45">
      <c r="A722" s="750"/>
      <c r="B722" s="750"/>
      <c r="C722" s="750"/>
      <c r="D722" s="56">
        <v>2003</v>
      </c>
      <c r="E722" s="57">
        <v>1045</v>
      </c>
      <c r="F722" s="57">
        <v>1045</v>
      </c>
    </row>
    <row r="723" spans="1:6" x14ac:dyDescent="0.45">
      <c r="A723" s="750"/>
      <c r="B723" s="750"/>
      <c r="C723" s="750"/>
      <c r="D723" s="56">
        <v>2004</v>
      </c>
      <c r="E723" s="57">
        <v>1025</v>
      </c>
      <c r="F723" s="57">
        <v>1025</v>
      </c>
    </row>
    <row r="724" spans="1:6" x14ac:dyDescent="0.45">
      <c r="A724" s="750"/>
      <c r="B724" s="750"/>
      <c r="C724" s="750"/>
      <c r="D724" s="56">
        <v>2005</v>
      </c>
      <c r="E724" s="57">
        <v>1016</v>
      </c>
      <c r="F724" s="57">
        <v>1016</v>
      </c>
    </row>
    <row r="725" spans="1:6" x14ac:dyDescent="0.45">
      <c r="A725" s="750"/>
      <c r="B725" s="750"/>
      <c r="C725" s="750"/>
      <c r="D725" s="56">
        <v>2006</v>
      </c>
      <c r="E725" s="57">
        <v>1363</v>
      </c>
      <c r="F725" s="57">
        <v>1363</v>
      </c>
    </row>
    <row r="726" spans="1:6" x14ac:dyDescent="0.45">
      <c r="A726" s="750"/>
      <c r="B726" s="750"/>
      <c r="C726" s="750"/>
      <c r="D726" s="56">
        <v>2007</v>
      </c>
      <c r="E726" s="57">
        <v>1613</v>
      </c>
      <c r="F726" s="57">
        <v>1613</v>
      </c>
    </row>
    <row r="727" spans="1:6" x14ac:dyDescent="0.45">
      <c r="A727" s="750"/>
      <c r="B727" s="750"/>
      <c r="C727" s="750"/>
      <c r="D727" s="56">
        <v>2008</v>
      </c>
      <c r="E727" s="57">
        <v>1106</v>
      </c>
      <c r="F727" s="57">
        <v>1106</v>
      </c>
    </row>
    <row r="728" spans="1:6" x14ac:dyDescent="0.45">
      <c r="A728" s="750"/>
      <c r="B728" s="750"/>
      <c r="C728" s="750"/>
      <c r="D728" s="56">
        <v>2009</v>
      </c>
      <c r="E728" s="57">
        <v>1662</v>
      </c>
      <c r="F728" s="57">
        <v>1662</v>
      </c>
    </row>
    <row r="729" spans="1:6" x14ac:dyDescent="0.45">
      <c r="A729" s="750"/>
      <c r="B729" s="750"/>
      <c r="C729" s="750"/>
      <c r="D729" s="56">
        <v>2010</v>
      </c>
      <c r="E729" s="59">
        <v>839</v>
      </c>
      <c r="F729" s="59">
        <v>839</v>
      </c>
    </row>
    <row r="730" spans="1:6" x14ac:dyDescent="0.45">
      <c r="A730" s="750"/>
      <c r="B730" s="750"/>
      <c r="C730" s="750"/>
      <c r="D730" s="56">
        <v>2011</v>
      </c>
      <c r="E730" s="57">
        <v>1284</v>
      </c>
      <c r="F730" s="57">
        <v>1284</v>
      </c>
    </row>
    <row r="731" spans="1:6" x14ac:dyDescent="0.45">
      <c r="A731" s="750"/>
      <c r="B731" s="750"/>
      <c r="C731" s="750"/>
      <c r="D731" s="56">
        <v>2012</v>
      </c>
      <c r="E731" s="59">
        <v>634</v>
      </c>
      <c r="F731" s="59">
        <v>634</v>
      </c>
    </row>
    <row r="732" spans="1:6" x14ac:dyDescent="0.45">
      <c r="A732" s="750"/>
      <c r="B732" s="750"/>
      <c r="C732" s="750"/>
      <c r="D732" s="56">
        <v>2013</v>
      </c>
      <c r="E732" s="59">
        <v>486</v>
      </c>
      <c r="F732" s="59">
        <v>486</v>
      </c>
    </row>
    <row r="733" spans="1:6" x14ac:dyDescent="0.45">
      <c r="A733" s="750"/>
      <c r="B733" s="750"/>
      <c r="C733" s="750"/>
      <c r="D733" s="56">
        <v>2014</v>
      </c>
      <c r="E733" s="59">
        <v>140</v>
      </c>
      <c r="F733" s="59">
        <v>140</v>
      </c>
    </row>
    <row r="734" spans="1:6" x14ac:dyDescent="0.45">
      <c r="A734" s="750"/>
      <c r="B734" s="750"/>
      <c r="C734" s="750"/>
      <c r="D734" s="56">
        <v>2015</v>
      </c>
      <c r="E734" s="59">
        <v>104</v>
      </c>
      <c r="F734" s="59">
        <v>104</v>
      </c>
    </row>
    <row r="735" spans="1:6" x14ac:dyDescent="0.45">
      <c r="A735" s="750"/>
      <c r="B735" s="750"/>
      <c r="C735" s="751"/>
      <c r="D735" s="56">
        <v>2016</v>
      </c>
      <c r="E735" s="59">
        <v>27</v>
      </c>
      <c r="F735" s="59">
        <v>27</v>
      </c>
    </row>
    <row r="736" spans="1:6" ht="16.5" customHeight="1" x14ac:dyDescent="0.45">
      <c r="A736" s="750"/>
      <c r="B736" s="751"/>
      <c r="C736" s="746" t="s">
        <v>142</v>
      </c>
      <c r="D736" s="748"/>
      <c r="E736" s="58">
        <v>12461</v>
      </c>
      <c r="F736" s="58">
        <v>12461</v>
      </c>
    </row>
    <row r="737" spans="1:6" ht="16.5" customHeight="1" x14ac:dyDescent="0.45">
      <c r="A737" s="750"/>
      <c r="B737" s="743">
        <v>1991</v>
      </c>
      <c r="C737" s="744"/>
      <c r="D737" s="745"/>
      <c r="E737" s="63">
        <v>0</v>
      </c>
      <c r="F737" s="64">
        <v>0</v>
      </c>
    </row>
    <row r="738" spans="1:6" ht="16.5" customHeight="1" x14ac:dyDescent="0.45">
      <c r="A738" s="750"/>
      <c r="B738" s="743">
        <v>1992</v>
      </c>
      <c r="C738" s="744"/>
      <c r="D738" s="745"/>
      <c r="E738" s="63">
        <v>0</v>
      </c>
      <c r="F738" s="64">
        <v>0</v>
      </c>
    </row>
    <row r="739" spans="1:6" ht="16.5" customHeight="1" x14ac:dyDescent="0.45">
      <c r="A739" s="750"/>
      <c r="B739" s="743">
        <v>1993</v>
      </c>
      <c r="C739" s="744"/>
      <c r="D739" s="745"/>
      <c r="E739" s="63">
        <v>0</v>
      </c>
      <c r="F739" s="64">
        <v>0</v>
      </c>
    </row>
    <row r="740" spans="1:6" ht="16.5" customHeight="1" x14ac:dyDescent="0.45">
      <c r="A740" s="750"/>
      <c r="B740" s="743">
        <v>1994</v>
      </c>
      <c r="C740" s="744"/>
      <c r="D740" s="745"/>
      <c r="E740" s="63">
        <v>0</v>
      </c>
      <c r="F740" s="64">
        <v>0</v>
      </c>
    </row>
    <row r="741" spans="1:6" ht="16.5" customHeight="1" x14ac:dyDescent="0.45">
      <c r="A741" s="750"/>
      <c r="B741" s="743">
        <v>1995</v>
      </c>
      <c r="C741" s="744"/>
      <c r="D741" s="745"/>
      <c r="E741" s="63">
        <v>0</v>
      </c>
      <c r="F741" s="64">
        <v>0</v>
      </c>
    </row>
    <row r="742" spans="1:6" ht="16.5" customHeight="1" x14ac:dyDescent="0.45">
      <c r="A742" s="750"/>
      <c r="B742" s="743">
        <v>1996</v>
      </c>
      <c r="C742" s="744"/>
      <c r="D742" s="745"/>
      <c r="E742" s="63">
        <v>0</v>
      </c>
      <c r="F742" s="64">
        <v>0</v>
      </c>
    </row>
    <row r="743" spans="1:6" ht="16.5" customHeight="1" x14ac:dyDescent="0.45">
      <c r="A743" s="750"/>
      <c r="B743" s="743">
        <v>1997</v>
      </c>
      <c r="C743" s="744"/>
      <c r="D743" s="745"/>
      <c r="E743" s="63">
        <v>0</v>
      </c>
      <c r="F743" s="64">
        <v>0</v>
      </c>
    </row>
    <row r="744" spans="1:6" ht="16.5" customHeight="1" x14ac:dyDescent="0.45">
      <c r="A744" s="750"/>
      <c r="B744" s="743">
        <v>1998</v>
      </c>
      <c r="C744" s="744"/>
      <c r="D744" s="745"/>
      <c r="E744" s="63">
        <v>0</v>
      </c>
      <c r="F744" s="64">
        <v>0</v>
      </c>
    </row>
    <row r="745" spans="1:6" ht="16.5" customHeight="1" x14ac:dyDescent="0.45">
      <c r="A745" s="750"/>
      <c r="B745" s="743">
        <v>1999</v>
      </c>
      <c r="C745" s="744"/>
      <c r="D745" s="745"/>
      <c r="E745" s="63">
        <v>0</v>
      </c>
      <c r="F745" s="64">
        <v>0</v>
      </c>
    </row>
    <row r="746" spans="1:6" ht="16.5" customHeight="1" x14ac:dyDescent="0.45">
      <c r="A746" s="750"/>
      <c r="B746" s="743">
        <v>2000</v>
      </c>
      <c r="C746" s="744"/>
      <c r="D746" s="745"/>
      <c r="E746" s="63">
        <v>0</v>
      </c>
      <c r="F746" s="64">
        <v>0</v>
      </c>
    </row>
    <row r="747" spans="1:6" ht="16.5" customHeight="1" x14ac:dyDescent="0.45">
      <c r="A747" s="750"/>
      <c r="B747" s="743">
        <v>2001</v>
      </c>
      <c r="C747" s="744"/>
      <c r="D747" s="745"/>
      <c r="E747" s="63">
        <v>0</v>
      </c>
      <c r="F747" s="64">
        <v>0</v>
      </c>
    </row>
    <row r="748" spans="1:6" ht="16.5" customHeight="1" x14ac:dyDescent="0.45">
      <c r="A748" s="750"/>
      <c r="B748" s="743">
        <v>2002</v>
      </c>
      <c r="C748" s="744"/>
      <c r="D748" s="745"/>
      <c r="E748" s="63">
        <v>117</v>
      </c>
      <c r="F748" s="64">
        <v>117</v>
      </c>
    </row>
    <row r="749" spans="1:6" ht="16.5" customHeight="1" x14ac:dyDescent="0.45">
      <c r="A749" s="750"/>
      <c r="B749" s="743">
        <v>2003</v>
      </c>
      <c r="C749" s="744"/>
      <c r="D749" s="745"/>
      <c r="E749" s="60">
        <v>1045</v>
      </c>
      <c r="F749" s="61">
        <v>1045</v>
      </c>
    </row>
    <row r="750" spans="1:6" ht="16.5" customHeight="1" x14ac:dyDescent="0.45">
      <c r="A750" s="750"/>
      <c r="B750" s="743">
        <v>2004</v>
      </c>
      <c r="C750" s="744"/>
      <c r="D750" s="745"/>
      <c r="E750" s="60">
        <v>1025</v>
      </c>
      <c r="F750" s="61">
        <v>1025</v>
      </c>
    </row>
    <row r="751" spans="1:6" ht="16.5" customHeight="1" x14ac:dyDescent="0.45">
      <c r="A751" s="750"/>
      <c r="B751" s="743">
        <v>2005</v>
      </c>
      <c r="C751" s="744"/>
      <c r="D751" s="745"/>
      <c r="E751" s="60">
        <v>1016</v>
      </c>
      <c r="F751" s="61">
        <v>1016</v>
      </c>
    </row>
    <row r="752" spans="1:6" ht="16.5" customHeight="1" x14ac:dyDescent="0.45">
      <c r="A752" s="750"/>
      <c r="B752" s="743">
        <v>2006</v>
      </c>
      <c r="C752" s="744"/>
      <c r="D752" s="745"/>
      <c r="E752" s="60">
        <v>1363</v>
      </c>
      <c r="F752" s="61">
        <v>1363</v>
      </c>
    </row>
    <row r="753" spans="1:6" ht="16.5" customHeight="1" x14ac:dyDescent="0.45">
      <c r="A753" s="750"/>
      <c r="B753" s="743">
        <v>2007</v>
      </c>
      <c r="C753" s="744"/>
      <c r="D753" s="745"/>
      <c r="E753" s="60">
        <v>1613</v>
      </c>
      <c r="F753" s="61">
        <v>1613</v>
      </c>
    </row>
    <row r="754" spans="1:6" ht="16.5" customHeight="1" x14ac:dyDescent="0.45">
      <c r="A754" s="750"/>
      <c r="B754" s="743">
        <v>2008</v>
      </c>
      <c r="C754" s="744"/>
      <c r="D754" s="745"/>
      <c r="E754" s="60">
        <v>1106</v>
      </c>
      <c r="F754" s="61">
        <v>1106</v>
      </c>
    </row>
    <row r="755" spans="1:6" ht="16.5" customHeight="1" x14ac:dyDescent="0.45">
      <c r="A755" s="750"/>
      <c r="B755" s="743">
        <v>2009</v>
      </c>
      <c r="C755" s="744"/>
      <c r="D755" s="745"/>
      <c r="E755" s="60">
        <v>1662</v>
      </c>
      <c r="F755" s="61">
        <v>1662</v>
      </c>
    </row>
    <row r="756" spans="1:6" ht="16.5" customHeight="1" x14ac:dyDescent="0.45">
      <c r="A756" s="750"/>
      <c r="B756" s="743">
        <v>2010</v>
      </c>
      <c r="C756" s="744"/>
      <c r="D756" s="745"/>
      <c r="E756" s="63">
        <v>839</v>
      </c>
      <c r="F756" s="64">
        <v>839</v>
      </c>
    </row>
    <row r="757" spans="1:6" ht="16.5" customHeight="1" x14ac:dyDescent="0.45">
      <c r="A757" s="750"/>
      <c r="B757" s="743">
        <v>2011</v>
      </c>
      <c r="C757" s="744"/>
      <c r="D757" s="745"/>
      <c r="E757" s="60">
        <v>1284</v>
      </c>
      <c r="F757" s="61">
        <v>1284</v>
      </c>
    </row>
    <row r="758" spans="1:6" ht="16.5" customHeight="1" x14ac:dyDescent="0.45">
      <c r="A758" s="750"/>
      <c r="B758" s="743">
        <v>2012</v>
      </c>
      <c r="C758" s="744"/>
      <c r="D758" s="745"/>
      <c r="E758" s="63">
        <v>634</v>
      </c>
      <c r="F758" s="64">
        <v>634</v>
      </c>
    </row>
    <row r="759" spans="1:6" ht="16.5" customHeight="1" x14ac:dyDescent="0.45">
      <c r="A759" s="750"/>
      <c r="B759" s="743">
        <v>2013</v>
      </c>
      <c r="C759" s="744"/>
      <c r="D759" s="745"/>
      <c r="E759" s="63">
        <v>486</v>
      </c>
      <c r="F759" s="64">
        <v>486</v>
      </c>
    </row>
    <row r="760" spans="1:6" ht="16.5" customHeight="1" x14ac:dyDescent="0.45">
      <c r="A760" s="750"/>
      <c r="B760" s="743">
        <v>2014</v>
      </c>
      <c r="C760" s="744"/>
      <c r="D760" s="745"/>
      <c r="E760" s="63">
        <v>140</v>
      </c>
      <c r="F760" s="64">
        <v>140</v>
      </c>
    </row>
    <row r="761" spans="1:6" ht="16.5" customHeight="1" x14ac:dyDescent="0.45">
      <c r="A761" s="750"/>
      <c r="B761" s="743">
        <v>2015</v>
      </c>
      <c r="C761" s="744"/>
      <c r="D761" s="745"/>
      <c r="E761" s="63">
        <v>104</v>
      </c>
      <c r="F761" s="64">
        <v>104</v>
      </c>
    </row>
    <row r="762" spans="1:6" ht="16.5" customHeight="1" x14ac:dyDescent="0.45">
      <c r="A762" s="750"/>
      <c r="B762" s="743">
        <v>2016</v>
      </c>
      <c r="C762" s="744"/>
      <c r="D762" s="745"/>
      <c r="E762" s="63">
        <v>27</v>
      </c>
      <c r="F762" s="64">
        <v>27</v>
      </c>
    </row>
    <row r="763" spans="1:6" ht="16.5" customHeight="1" x14ac:dyDescent="0.45">
      <c r="A763" s="751"/>
      <c r="B763" s="746" t="s">
        <v>145</v>
      </c>
      <c r="C763" s="747"/>
      <c r="D763" s="748"/>
      <c r="E763" s="58">
        <v>12461</v>
      </c>
      <c r="F763" s="58">
        <v>12461</v>
      </c>
    </row>
    <row r="764" spans="1:6" ht="16.5" customHeight="1" x14ac:dyDescent="0.45">
      <c r="A764" s="743">
        <v>1991</v>
      </c>
      <c r="B764" s="744"/>
      <c r="C764" s="744"/>
      <c r="D764" s="745"/>
      <c r="E764" s="63">
        <v>0</v>
      </c>
      <c r="F764" s="63">
        <v>0</v>
      </c>
    </row>
    <row r="765" spans="1:6" ht="16.5" customHeight="1" x14ac:dyDescent="0.45">
      <c r="A765" s="743">
        <v>1992</v>
      </c>
      <c r="B765" s="744"/>
      <c r="C765" s="744"/>
      <c r="D765" s="745"/>
      <c r="E765" s="63">
        <v>0</v>
      </c>
      <c r="F765" s="63">
        <v>0</v>
      </c>
    </row>
    <row r="766" spans="1:6" ht="16.5" customHeight="1" x14ac:dyDescent="0.45">
      <c r="A766" s="743">
        <v>1993</v>
      </c>
      <c r="B766" s="744"/>
      <c r="C766" s="744"/>
      <c r="D766" s="745"/>
      <c r="E766" s="63">
        <v>0</v>
      </c>
      <c r="F766" s="63">
        <v>0</v>
      </c>
    </row>
    <row r="767" spans="1:6" ht="16.5" customHeight="1" x14ac:dyDescent="0.45">
      <c r="A767" s="743">
        <v>1994</v>
      </c>
      <c r="B767" s="744"/>
      <c r="C767" s="744"/>
      <c r="D767" s="745"/>
      <c r="E767" s="63">
        <v>0</v>
      </c>
      <c r="F767" s="63">
        <v>0</v>
      </c>
    </row>
    <row r="768" spans="1:6" ht="16.5" customHeight="1" x14ac:dyDescent="0.45">
      <c r="A768" s="743">
        <v>1995</v>
      </c>
      <c r="B768" s="744"/>
      <c r="C768" s="744"/>
      <c r="D768" s="745"/>
      <c r="E768" s="63">
        <v>0</v>
      </c>
      <c r="F768" s="63">
        <v>0</v>
      </c>
    </row>
    <row r="769" spans="1:6" ht="16.5" customHeight="1" x14ac:dyDescent="0.45">
      <c r="A769" s="743">
        <v>1996</v>
      </c>
      <c r="B769" s="744"/>
      <c r="C769" s="744"/>
      <c r="D769" s="745"/>
      <c r="E769" s="63">
        <v>0</v>
      </c>
      <c r="F769" s="63">
        <v>0</v>
      </c>
    </row>
    <row r="770" spans="1:6" ht="16.5" customHeight="1" x14ac:dyDescent="0.45">
      <c r="A770" s="743">
        <v>1997</v>
      </c>
      <c r="B770" s="744"/>
      <c r="C770" s="744"/>
      <c r="D770" s="745"/>
      <c r="E770" s="63">
        <v>0</v>
      </c>
      <c r="F770" s="63">
        <v>0</v>
      </c>
    </row>
    <row r="771" spans="1:6" ht="16.5" customHeight="1" x14ac:dyDescent="0.45">
      <c r="A771" s="743">
        <v>1998</v>
      </c>
      <c r="B771" s="744"/>
      <c r="C771" s="744"/>
      <c r="D771" s="745"/>
      <c r="E771" s="63">
        <v>0</v>
      </c>
      <c r="F771" s="63">
        <v>0</v>
      </c>
    </row>
    <row r="772" spans="1:6" ht="16.5" customHeight="1" x14ac:dyDescent="0.45">
      <c r="A772" s="743">
        <v>1999</v>
      </c>
      <c r="B772" s="744"/>
      <c r="C772" s="744"/>
      <c r="D772" s="745"/>
      <c r="E772" s="63">
        <v>0</v>
      </c>
      <c r="F772" s="63">
        <v>0</v>
      </c>
    </row>
    <row r="773" spans="1:6" ht="16.5" customHeight="1" x14ac:dyDescent="0.45">
      <c r="A773" s="743">
        <v>2000</v>
      </c>
      <c r="B773" s="744"/>
      <c r="C773" s="744"/>
      <c r="D773" s="745"/>
      <c r="E773" s="63">
        <v>0</v>
      </c>
      <c r="F773" s="63">
        <v>0</v>
      </c>
    </row>
    <row r="774" spans="1:6" ht="16.5" customHeight="1" x14ac:dyDescent="0.45">
      <c r="A774" s="743">
        <v>2001</v>
      </c>
      <c r="B774" s="744"/>
      <c r="C774" s="744"/>
      <c r="D774" s="745"/>
      <c r="E774" s="63">
        <v>0</v>
      </c>
      <c r="F774" s="63">
        <v>0</v>
      </c>
    </row>
    <row r="775" spans="1:6" ht="16.5" customHeight="1" x14ac:dyDescent="0.45">
      <c r="A775" s="743">
        <v>2002</v>
      </c>
      <c r="B775" s="744"/>
      <c r="C775" s="744"/>
      <c r="D775" s="745"/>
      <c r="E775" s="63">
        <v>117</v>
      </c>
      <c r="F775" s="63">
        <v>117</v>
      </c>
    </row>
    <row r="776" spans="1:6" ht="16.5" customHeight="1" x14ac:dyDescent="0.45">
      <c r="A776" s="743">
        <v>2003</v>
      </c>
      <c r="B776" s="744"/>
      <c r="C776" s="744"/>
      <c r="D776" s="745"/>
      <c r="E776" s="60">
        <v>1045</v>
      </c>
      <c r="F776" s="60">
        <v>1045</v>
      </c>
    </row>
    <row r="777" spans="1:6" ht="16.5" customHeight="1" x14ac:dyDescent="0.45">
      <c r="A777" s="743">
        <v>2004</v>
      </c>
      <c r="B777" s="744"/>
      <c r="C777" s="744"/>
      <c r="D777" s="745"/>
      <c r="E777" s="60">
        <v>1025</v>
      </c>
      <c r="F777" s="60">
        <v>1025</v>
      </c>
    </row>
    <row r="778" spans="1:6" ht="16.5" customHeight="1" x14ac:dyDescent="0.45">
      <c r="A778" s="743">
        <v>2005</v>
      </c>
      <c r="B778" s="744"/>
      <c r="C778" s="744"/>
      <c r="D778" s="745"/>
      <c r="E778" s="60">
        <v>1016</v>
      </c>
      <c r="F778" s="60">
        <v>1016</v>
      </c>
    </row>
    <row r="779" spans="1:6" ht="16.5" customHeight="1" x14ac:dyDescent="0.45">
      <c r="A779" s="743">
        <v>2006</v>
      </c>
      <c r="B779" s="744"/>
      <c r="C779" s="744"/>
      <c r="D779" s="745"/>
      <c r="E779" s="60">
        <v>1363</v>
      </c>
      <c r="F779" s="60">
        <v>1363</v>
      </c>
    </row>
    <row r="780" spans="1:6" ht="16.5" customHeight="1" x14ac:dyDescent="0.45">
      <c r="A780" s="743">
        <v>2007</v>
      </c>
      <c r="B780" s="744"/>
      <c r="C780" s="744"/>
      <c r="D780" s="745"/>
      <c r="E780" s="60">
        <v>1613</v>
      </c>
      <c r="F780" s="60">
        <v>1613</v>
      </c>
    </row>
    <row r="781" spans="1:6" ht="16.5" customHeight="1" x14ac:dyDescent="0.45">
      <c r="A781" s="743">
        <v>2008</v>
      </c>
      <c r="B781" s="744"/>
      <c r="C781" s="744"/>
      <c r="D781" s="745"/>
      <c r="E781" s="60">
        <v>1106</v>
      </c>
      <c r="F781" s="60">
        <v>1106</v>
      </c>
    </row>
    <row r="782" spans="1:6" ht="16.5" customHeight="1" x14ac:dyDescent="0.45">
      <c r="A782" s="743">
        <v>2009</v>
      </c>
      <c r="B782" s="744"/>
      <c r="C782" s="744"/>
      <c r="D782" s="745"/>
      <c r="E782" s="60">
        <v>1662</v>
      </c>
      <c r="F782" s="60">
        <v>1662</v>
      </c>
    </row>
    <row r="783" spans="1:6" ht="16.5" customHeight="1" x14ac:dyDescent="0.45">
      <c r="A783" s="743">
        <v>2010</v>
      </c>
      <c r="B783" s="744"/>
      <c r="C783" s="744"/>
      <c r="D783" s="745"/>
      <c r="E783" s="63">
        <v>839</v>
      </c>
      <c r="F783" s="63">
        <v>839</v>
      </c>
    </row>
    <row r="784" spans="1:6" ht="16.5" customHeight="1" x14ac:dyDescent="0.45">
      <c r="A784" s="743">
        <v>2011</v>
      </c>
      <c r="B784" s="744"/>
      <c r="C784" s="744"/>
      <c r="D784" s="745"/>
      <c r="E784" s="60">
        <v>1284</v>
      </c>
      <c r="F784" s="60">
        <v>1284</v>
      </c>
    </row>
    <row r="785" spans="1:6" ht="16.5" customHeight="1" x14ac:dyDescent="0.45">
      <c r="A785" s="743">
        <v>2012</v>
      </c>
      <c r="B785" s="744"/>
      <c r="C785" s="744"/>
      <c r="D785" s="745"/>
      <c r="E785" s="63">
        <v>634</v>
      </c>
      <c r="F785" s="63">
        <v>634</v>
      </c>
    </row>
    <row r="786" spans="1:6" ht="16.5" customHeight="1" x14ac:dyDescent="0.45">
      <c r="A786" s="743">
        <v>2013</v>
      </c>
      <c r="B786" s="744"/>
      <c r="C786" s="744"/>
      <c r="D786" s="745"/>
      <c r="E786" s="63">
        <v>486</v>
      </c>
      <c r="F786" s="63">
        <v>486</v>
      </c>
    </row>
    <row r="787" spans="1:6" ht="16.5" customHeight="1" x14ac:dyDescent="0.45">
      <c r="A787" s="743">
        <v>2014</v>
      </c>
      <c r="B787" s="744"/>
      <c r="C787" s="744"/>
      <c r="D787" s="745"/>
      <c r="E787" s="63">
        <v>140</v>
      </c>
      <c r="F787" s="63">
        <v>140</v>
      </c>
    </row>
    <row r="788" spans="1:6" ht="16.5" customHeight="1" x14ac:dyDescent="0.45">
      <c r="A788" s="743">
        <v>2015</v>
      </c>
      <c r="B788" s="744"/>
      <c r="C788" s="744"/>
      <c r="D788" s="745"/>
      <c r="E788" s="63">
        <v>104</v>
      </c>
      <c r="F788" s="63">
        <v>104</v>
      </c>
    </row>
    <row r="789" spans="1:6" ht="16.5" customHeight="1" x14ac:dyDescent="0.45">
      <c r="A789" s="743">
        <v>2016</v>
      </c>
      <c r="B789" s="744"/>
      <c r="C789" s="744"/>
      <c r="D789" s="745"/>
      <c r="E789" s="63">
        <v>27</v>
      </c>
      <c r="F789" s="63">
        <v>27</v>
      </c>
    </row>
    <row r="790" spans="1:6" ht="16.5" customHeight="1" x14ac:dyDescent="0.45">
      <c r="A790" s="746" t="s">
        <v>145</v>
      </c>
      <c r="B790" s="747"/>
      <c r="C790" s="747"/>
      <c r="D790" s="748"/>
      <c r="E790" s="58">
        <v>12461</v>
      </c>
      <c r="F790" s="58">
        <v>12461</v>
      </c>
    </row>
    <row r="791" spans="1:6" x14ac:dyDescent="0.45">
      <c r="A791" s="749" t="s">
        <v>154</v>
      </c>
      <c r="B791" s="749" t="s">
        <v>146</v>
      </c>
      <c r="C791" s="749" t="s">
        <v>148</v>
      </c>
      <c r="D791" s="56">
        <v>2002</v>
      </c>
      <c r="E791" s="59">
        <v>0</v>
      </c>
      <c r="F791" s="59">
        <v>0</v>
      </c>
    </row>
    <row r="792" spans="1:6" x14ac:dyDescent="0.45">
      <c r="A792" s="750"/>
      <c r="B792" s="750"/>
      <c r="C792" s="750"/>
      <c r="D792" s="56">
        <v>2003</v>
      </c>
      <c r="E792" s="59">
        <v>0</v>
      </c>
      <c r="F792" s="59">
        <v>0</v>
      </c>
    </row>
    <row r="793" spans="1:6" x14ac:dyDescent="0.45">
      <c r="A793" s="750"/>
      <c r="B793" s="750"/>
      <c r="C793" s="750"/>
      <c r="D793" s="56">
        <v>2004</v>
      </c>
      <c r="E793" s="59">
        <v>0</v>
      </c>
      <c r="F793" s="59">
        <v>0</v>
      </c>
    </row>
    <row r="794" spans="1:6" x14ac:dyDescent="0.45">
      <c r="A794" s="750"/>
      <c r="B794" s="750"/>
      <c r="C794" s="750"/>
      <c r="D794" s="56">
        <v>2005</v>
      </c>
      <c r="E794" s="59">
        <v>0</v>
      </c>
      <c r="F794" s="59">
        <v>0</v>
      </c>
    </row>
    <row r="795" spans="1:6" x14ac:dyDescent="0.45">
      <c r="A795" s="750"/>
      <c r="B795" s="750"/>
      <c r="C795" s="750"/>
      <c r="D795" s="56">
        <v>2006</v>
      </c>
      <c r="E795" s="57">
        <v>1077</v>
      </c>
      <c r="F795" s="57">
        <v>1077</v>
      </c>
    </row>
    <row r="796" spans="1:6" x14ac:dyDescent="0.45">
      <c r="A796" s="750"/>
      <c r="B796" s="750"/>
      <c r="C796" s="750"/>
      <c r="D796" s="56">
        <v>2007</v>
      </c>
      <c r="E796" s="57">
        <v>1113</v>
      </c>
      <c r="F796" s="57">
        <v>1113</v>
      </c>
    </row>
    <row r="797" spans="1:6" x14ac:dyDescent="0.45">
      <c r="A797" s="750"/>
      <c r="B797" s="750"/>
      <c r="C797" s="750"/>
      <c r="D797" s="56">
        <v>2008</v>
      </c>
      <c r="E797" s="57">
        <v>2156</v>
      </c>
      <c r="F797" s="57">
        <v>2156</v>
      </c>
    </row>
    <row r="798" spans="1:6" x14ac:dyDescent="0.45">
      <c r="A798" s="750"/>
      <c r="B798" s="750"/>
      <c r="C798" s="750"/>
      <c r="D798" s="56">
        <v>2009</v>
      </c>
      <c r="E798" s="57">
        <v>1544</v>
      </c>
      <c r="F798" s="57">
        <v>1544</v>
      </c>
    </row>
    <row r="799" spans="1:6" x14ac:dyDescent="0.45">
      <c r="A799" s="750"/>
      <c r="B799" s="750"/>
      <c r="C799" s="750"/>
      <c r="D799" s="56">
        <v>2010</v>
      </c>
      <c r="E799" s="57">
        <v>3152</v>
      </c>
      <c r="F799" s="57">
        <v>3152</v>
      </c>
    </row>
    <row r="800" spans="1:6" x14ac:dyDescent="0.45">
      <c r="A800" s="750"/>
      <c r="B800" s="750"/>
      <c r="C800" s="750"/>
      <c r="D800" s="56">
        <v>2011</v>
      </c>
      <c r="E800" s="57">
        <v>1927</v>
      </c>
      <c r="F800" s="57">
        <v>1927</v>
      </c>
    </row>
    <row r="801" spans="1:6" x14ac:dyDescent="0.45">
      <c r="A801" s="750"/>
      <c r="B801" s="750"/>
      <c r="C801" s="750"/>
      <c r="D801" s="56">
        <v>2012</v>
      </c>
      <c r="E801" s="57">
        <v>3176</v>
      </c>
      <c r="F801" s="57">
        <v>3176</v>
      </c>
    </row>
    <row r="802" spans="1:6" x14ac:dyDescent="0.45">
      <c r="A802" s="750"/>
      <c r="B802" s="750"/>
      <c r="C802" s="750"/>
      <c r="D802" s="56">
        <v>2013</v>
      </c>
      <c r="E802" s="57">
        <v>4241</v>
      </c>
      <c r="F802" s="57">
        <v>4241</v>
      </c>
    </row>
    <row r="803" spans="1:6" x14ac:dyDescent="0.45">
      <c r="A803" s="750"/>
      <c r="B803" s="750"/>
      <c r="C803" s="750"/>
      <c r="D803" s="56">
        <v>2014</v>
      </c>
      <c r="E803" s="57">
        <v>3678</v>
      </c>
      <c r="F803" s="57">
        <v>3678</v>
      </c>
    </row>
    <row r="804" spans="1:6" x14ac:dyDescent="0.45">
      <c r="A804" s="750"/>
      <c r="B804" s="750"/>
      <c r="C804" s="750"/>
      <c r="D804" s="56">
        <v>2015</v>
      </c>
      <c r="E804" s="57">
        <v>3836</v>
      </c>
      <c r="F804" s="57">
        <v>3836</v>
      </c>
    </row>
    <row r="805" spans="1:6" x14ac:dyDescent="0.45">
      <c r="A805" s="750"/>
      <c r="B805" s="750"/>
      <c r="C805" s="751"/>
      <c r="D805" s="56">
        <v>2016</v>
      </c>
      <c r="E805" s="59">
        <v>270</v>
      </c>
      <c r="F805" s="59">
        <v>270</v>
      </c>
    </row>
    <row r="806" spans="1:6" ht="16.5" customHeight="1" x14ac:dyDescent="0.45">
      <c r="A806" s="750"/>
      <c r="B806" s="750"/>
      <c r="C806" s="746" t="s">
        <v>142</v>
      </c>
      <c r="D806" s="748"/>
      <c r="E806" s="58">
        <v>26170</v>
      </c>
      <c r="F806" s="58">
        <v>26170</v>
      </c>
    </row>
    <row r="807" spans="1:6" x14ac:dyDescent="0.45">
      <c r="A807" s="750"/>
      <c r="B807" s="750"/>
      <c r="C807" s="749" t="s">
        <v>149</v>
      </c>
      <c r="D807" s="56">
        <v>2002</v>
      </c>
      <c r="E807" s="59">
        <v>98</v>
      </c>
      <c r="F807" s="59">
        <v>98</v>
      </c>
    </row>
    <row r="808" spans="1:6" x14ac:dyDescent="0.45">
      <c r="A808" s="750"/>
      <c r="B808" s="750"/>
      <c r="C808" s="750"/>
      <c r="D808" s="56">
        <v>2003</v>
      </c>
      <c r="E808" s="59">
        <v>329</v>
      </c>
      <c r="F808" s="59">
        <v>329</v>
      </c>
    </row>
    <row r="809" spans="1:6" x14ac:dyDescent="0.45">
      <c r="A809" s="750"/>
      <c r="B809" s="750"/>
      <c r="C809" s="750"/>
      <c r="D809" s="56">
        <v>2004</v>
      </c>
      <c r="E809" s="59">
        <v>644</v>
      </c>
      <c r="F809" s="59">
        <v>644</v>
      </c>
    </row>
    <row r="810" spans="1:6" x14ac:dyDescent="0.45">
      <c r="A810" s="750"/>
      <c r="B810" s="750"/>
      <c r="C810" s="750"/>
      <c r="D810" s="56">
        <v>2005</v>
      </c>
      <c r="E810" s="57">
        <v>1408</v>
      </c>
      <c r="F810" s="57">
        <v>1408</v>
      </c>
    </row>
    <row r="811" spans="1:6" x14ac:dyDescent="0.45">
      <c r="A811" s="750"/>
      <c r="B811" s="750"/>
      <c r="C811" s="750"/>
      <c r="D811" s="56">
        <v>2006</v>
      </c>
      <c r="E811" s="59">
        <v>601</v>
      </c>
      <c r="F811" s="59">
        <v>601</v>
      </c>
    </row>
    <row r="812" spans="1:6" x14ac:dyDescent="0.45">
      <c r="A812" s="750"/>
      <c r="B812" s="750"/>
      <c r="C812" s="750"/>
      <c r="D812" s="56">
        <v>2007</v>
      </c>
      <c r="E812" s="59">
        <v>733</v>
      </c>
      <c r="F812" s="59">
        <v>733</v>
      </c>
    </row>
    <row r="813" spans="1:6" x14ac:dyDescent="0.45">
      <c r="A813" s="750"/>
      <c r="B813" s="750"/>
      <c r="C813" s="750"/>
      <c r="D813" s="56">
        <v>2008</v>
      </c>
      <c r="E813" s="57">
        <v>1755</v>
      </c>
      <c r="F813" s="57">
        <v>1755</v>
      </c>
    </row>
    <row r="814" spans="1:6" x14ac:dyDescent="0.45">
      <c r="A814" s="750"/>
      <c r="B814" s="750"/>
      <c r="C814" s="750"/>
      <c r="D814" s="56">
        <v>2009</v>
      </c>
      <c r="E814" s="59">
        <v>363</v>
      </c>
      <c r="F814" s="59">
        <v>363</v>
      </c>
    </row>
    <row r="815" spans="1:6" x14ac:dyDescent="0.45">
      <c r="A815" s="750"/>
      <c r="B815" s="750"/>
      <c r="C815" s="750"/>
      <c r="D815" s="56">
        <v>2010</v>
      </c>
      <c r="E815" s="59">
        <v>895</v>
      </c>
      <c r="F815" s="59">
        <v>895</v>
      </c>
    </row>
    <row r="816" spans="1:6" x14ac:dyDescent="0.45">
      <c r="A816" s="750"/>
      <c r="B816" s="750"/>
      <c r="C816" s="750"/>
      <c r="D816" s="56">
        <v>2011</v>
      </c>
      <c r="E816" s="59">
        <v>678</v>
      </c>
      <c r="F816" s="59">
        <v>678</v>
      </c>
    </row>
    <row r="817" spans="1:6" x14ac:dyDescent="0.45">
      <c r="A817" s="750"/>
      <c r="B817" s="750"/>
      <c r="C817" s="750"/>
      <c r="D817" s="56">
        <v>2012</v>
      </c>
      <c r="E817" s="59">
        <v>923</v>
      </c>
      <c r="F817" s="59">
        <v>923</v>
      </c>
    </row>
    <row r="818" spans="1:6" x14ac:dyDescent="0.45">
      <c r="A818" s="750"/>
      <c r="B818" s="750"/>
      <c r="C818" s="750"/>
      <c r="D818" s="56">
        <v>2013</v>
      </c>
      <c r="E818" s="59">
        <v>217</v>
      </c>
      <c r="F818" s="59">
        <v>217</v>
      </c>
    </row>
    <row r="819" spans="1:6" x14ac:dyDescent="0.45">
      <c r="A819" s="750"/>
      <c r="B819" s="750"/>
      <c r="C819" s="750"/>
      <c r="D819" s="56">
        <v>2014</v>
      </c>
      <c r="E819" s="59">
        <v>0</v>
      </c>
      <c r="F819" s="59">
        <v>0</v>
      </c>
    </row>
    <row r="820" spans="1:6" x14ac:dyDescent="0.45">
      <c r="A820" s="750"/>
      <c r="B820" s="750"/>
      <c r="C820" s="750"/>
      <c r="D820" s="56">
        <v>2015</v>
      </c>
      <c r="E820" s="59">
        <v>0</v>
      </c>
      <c r="F820" s="59">
        <v>0</v>
      </c>
    </row>
    <row r="821" spans="1:6" x14ac:dyDescent="0.45">
      <c r="A821" s="750"/>
      <c r="B821" s="750"/>
      <c r="C821" s="751"/>
      <c r="D821" s="56">
        <v>2016</v>
      </c>
      <c r="E821" s="59">
        <v>0</v>
      </c>
      <c r="F821" s="59">
        <v>0</v>
      </c>
    </row>
    <row r="822" spans="1:6" ht="16.5" customHeight="1" x14ac:dyDescent="0.45">
      <c r="A822" s="750"/>
      <c r="B822" s="751"/>
      <c r="C822" s="746" t="s">
        <v>142</v>
      </c>
      <c r="D822" s="748"/>
      <c r="E822" s="58">
        <v>8644</v>
      </c>
      <c r="F822" s="58">
        <v>8644</v>
      </c>
    </row>
    <row r="823" spans="1:6" ht="16.5" customHeight="1" x14ac:dyDescent="0.45">
      <c r="A823" s="750"/>
      <c r="B823" s="743">
        <v>1991</v>
      </c>
      <c r="C823" s="744"/>
      <c r="D823" s="745"/>
      <c r="E823" s="63">
        <v>0</v>
      </c>
      <c r="F823" s="64">
        <v>0</v>
      </c>
    </row>
    <row r="824" spans="1:6" ht="16.5" customHeight="1" x14ac:dyDescent="0.45">
      <c r="A824" s="750"/>
      <c r="B824" s="743">
        <v>1992</v>
      </c>
      <c r="C824" s="744"/>
      <c r="D824" s="745"/>
      <c r="E824" s="63">
        <v>0</v>
      </c>
      <c r="F824" s="64">
        <v>0</v>
      </c>
    </row>
    <row r="825" spans="1:6" ht="16.5" customHeight="1" x14ac:dyDescent="0.45">
      <c r="A825" s="750"/>
      <c r="B825" s="743">
        <v>1993</v>
      </c>
      <c r="C825" s="744"/>
      <c r="D825" s="745"/>
      <c r="E825" s="63">
        <v>0</v>
      </c>
      <c r="F825" s="64">
        <v>0</v>
      </c>
    </row>
    <row r="826" spans="1:6" ht="16.5" customHeight="1" x14ac:dyDescent="0.45">
      <c r="A826" s="750"/>
      <c r="B826" s="743">
        <v>1994</v>
      </c>
      <c r="C826" s="744"/>
      <c r="D826" s="745"/>
      <c r="E826" s="63">
        <v>0</v>
      </c>
      <c r="F826" s="64">
        <v>0</v>
      </c>
    </row>
    <row r="827" spans="1:6" ht="16.5" customHeight="1" x14ac:dyDescent="0.45">
      <c r="A827" s="750"/>
      <c r="B827" s="743">
        <v>1995</v>
      </c>
      <c r="C827" s="744"/>
      <c r="D827" s="745"/>
      <c r="E827" s="63">
        <v>0</v>
      </c>
      <c r="F827" s="64">
        <v>0</v>
      </c>
    </row>
    <row r="828" spans="1:6" ht="16.5" customHeight="1" x14ac:dyDescent="0.45">
      <c r="A828" s="750"/>
      <c r="B828" s="743">
        <v>1996</v>
      </c>
      <c r="C828" s="744"/>
      <c r="D828" s="745"/>
      <c r="E828" s="63">
        <v>0</v>
      </c>
      <c r="F828" s="64">
        <v>0</v>
      </c>
    </row>
    <row r="829" spans="1:6" ht="16.5" customHeight="1" x14ac:dyDescent="0.45">
      <c r="A829" s="750"/>
      <c r="B829" s="743">
        <v>1997</v>
      </c>
      <c r="C829" s="744"/>
      <c r="D829" s="745"/>
      <c r="E829" s="63">
        <v>0</v>
      </c>
      <c r="F829" s="64">
        <v>0</v>
      </c>
    </row>
    <row r="830" spans="1:6" ht="16.5" customHeight="1" x14ac:dyDescent="0.45">
      <c r="A830" s="750"/>
      <c r="B830" s="743">
        <v>1998</v>
      </c>
      <c r="C830" s="744"/>
      <c r="D830" s="745"/>
      <c r="E830" s="63">
        <v>0</v>
      </c>
      <c r="F830" s="64">
        <v>0</v>
      </c>
    </row>
    <row r="831" spans="1:6" ht="16.5" customHeight="1" x14ac:dyDescent="0.45">
      <c r="A831" s="750"/>
      <c r="B831" s="743">
        <v>1999</v>
      </c>
      <c r="C831" s="744"/>
      <c r="D831" s="745"/>
      <c r="E831" s="63">
        <v>0</v>
      </c>
      <c r="F831" s="64">
        <v>0</v>
      </c>
    </row>
    <row r="832" spans="1:6" ht="16.5" customHeight="1" x14ac:dyDescent="0.45">
      <c r="A832" s="750"/>
      <c r="B832" s="743">
        <v>2000</v>
      </c>
      <c r="C832" s="744"/>
      <c r="D832" s="745"/>
      <c r="E832" s="63">
        <v>0</v>
      </c>
      <c r="F832" s="64">
        <v>0</v>
      </c>
    </row>
    <row r="833" spans="1:6" ht="16.5" customHeight="1" x14ac:dyDescent="0.45">
      <c r="A833" s="750"/>
      <c r="B833" s="743">
        <v>2001</v>
      </c>
      <c r="C833" s="744"/>
      <c r="D833" s="745"/>
      <c r="E833" s="63">
        <v>0</v>
      </c>
      <c r="F833" s="64">
        <v>0</v>
      </c>
    </row>
    <row r="834" spans="1:6" ht="16.5" customHeight="1" x14ac:dyDescent="0.45">
      <c r="A834" s="750"/>
      <c r="B834" s="743">
        <v>2002</v>
      </c>
      <c r="C834" s="744"/>
      <c r="D834" s="745"/>
      <c r="E834" s="63">
        <v>98</v>
      </c>
      <c r="F834" s="64">
        <v>98</v>
      </c>
    </row>
    <row r="835" spans="1:6" ht="16.5" customHeight="1" x14ac:dyDescent="0.45">
      <c r="A835" s="750"/>
      <c r="B835" s="743">
        <v>2003</v>
      </c>
      <c r="C835" s="744"/>
      <c r="D835" s="745"/>
      <c r="E835" s="63">
        <v>329</v>
      </c>
      <c r="F835" s="64">
        <v>329</v>
      </c>
    </row>
    <row r="836" spans="1:6" ht="16.5" customHeight="1" x14ac:dyDescent="0.45">
      <c r="A836" s="750"/>
      <c r="B836" s="743">
        <v>2004</v>
      </c>
      <c r="C836" s="744"/>
      <c r="D836" s="745"/>
      <c r="E836" s="63">
        <v>644</v>
      </c>
      <c r="F836" s="64">
        <v>644</v>
      </c>
    </row>
    <row r="837" spans="1:6" ht="16.5" customHeight="1" x14ac:dyDescent="0.45">
      <c r="A837" s="750"/>
      <c r="B837" s="743">
        <v>2005</v>
      </c>
      <c r="C837" s="744"/>
      <c r="D837" s="745"/>
      <c r="E837" s="60">
        <v>1408</v>
      </c>
      <c r="F837" s="61">
        <v>1408</v>
      </c>
    </row>
    <row r="838" spans="1:6" ht="16.5" customHeight="1" x14ac:dyDescent="0.45">
      <c r="A838" s="750"/>
      <c r="B838" s="743">
        <v>2006</v>
      </c>
      <c r="C838" s="744"/>
      <c r="D838" s="745"/>
      <c r="E838" s="60">
        <v>1678</v>
      </c>
      <c r="F838" s="61">
        <v>1678</v>
      </c>
    </row>
    <row r="839" spans="1:6" ht="16.5" customHeight="1" x14ac:dyDescent="0.45">
      <c r="A839" s="750"/>
      <c r="B839" s="743">
        <v>2007</v>
      </c>
      <c r="C839" s="744"/>
      <c r="D839" s="745"/>
      <c r="E839" s="60">
        <v>1846</v>
      </c>
      <c r="F839" s="61">
        <v>1846</v>
      </c>
    </row>
    <row r="840" spans="1:6" ht="16.5" customHeight="1" x14ac:dyDescent="0.45">
      <c r="A840" s="750"/>
      <c r="B840" s="743">
        <v>2008</v>
      </c>
      <c r="C840" s="744"/>
      <c r="D840" s="745"/>
      <c r="E840" s="60">
        <v>3911</v>
      </c>
      <c r="F840" s="61">
        <v>3911</v>
      </c>
    </row>
    <row r="841" spans="1:6" ht="16.5" customHeight="1" x14ac:dyDescent="0.45">
      <c r="A841" s="750"/>
      <c r="B841" s="743">
        <v>2009</v>
      </c>
      <c r="C841" s="744"/>
      <c r="D841" s="745"/>
      <c r="E841" s="60">
        <v>1907</v>
      </c>
      <c r="F841" s="61">
        <v>1907</v>
      </c>
    </row>
    <row r="842" spans="1:6" ht="16.5" customHeight="1" x14ac:dyDescent="0.45">
      <c r="A842" s="750"/>
      <c r="B842" s="743">
        <v>2010</v>
      </c>
      <c r="C842" s="744"/>
      <c r="D842" s="745"/>
      <c r="E842" s="60">
        <v>4047</v>
      </c>
      <c r="F842" s="61">
        <v>4047</v>
      </c>
    </row>
    <row r="843" spans="1:6" ht="16.5" customHeight="1" x14ac:dyDescent="0.45">
      <c r="A843" s="750"/>
      <c r="B843" s="743">
        <v>2011</v>
      </c>
      <c r="C843" s="744"/>
      <c r="D843" s="745"/>
      <c r="E843" s="60">
        <v>2605</v>
      </c>
      <c r="F843" s="61">
        <v>2605</v>
      </c>
    </row>
    <row r="844" spans="1:6" ht="16.5" customHeight="1" x14ac:dyDescent="0.45">
      <c r="A844" s="750"/>
      <c r="B844" s="743">
        <v>2012</v>
      </c>
      <c r="C844" s="744"/>
      <c r="D844" s="745"/>
      <c r="E844" s="60">
        <v>4099</v>
      </c>
      <c r="F844" s="61">
        <v>4099</v>
      </c>
    </row>
    <row r="845" spans="1:6" ht="16.5" customHeight="1" x14ac:dyDescent="0.45">
      <c r="A845" s="750"/>
      <c r="B845" s="743">
        <v>2013</v>
      </c>
      <c r="C845" s="744"/>
      <c r="D845" s="745"/>
      <c r="E845" s="60">
        <v>4458</v>
      </c>
      <c r="F845" s="61">
        <v>4458</v>
      </c>
    </row>
    <row r="846" spans="1:6" ht="16.5" customHeight="1" x14ac:dyDescent="0.45">
      <c r="A846" s="750"/>
      <c r="B846" s="743">
        <v>2014</v>
      </c>
      <c r="C846" s="744"/>
      <c r="D846" s="745"/>
      <c r="E846" s="60">
        <v>3678</v>
      </c>
      <c r="F846" s="61">
        <v>3678</v>
      </c>
    </row>
    <row r="847" spans="1:6" ht="16.5" customHeight="1" x14ac:dyDescent="0.45">
      <c r="A847" s="750"/>
      <c r="B847" s="743">
        <v>2015</v>
      </c>
      <c r="C847" s="744"/>
      <c r="D847" s="745"/>
      <c r="E847" s="60">
        <v>3836</v>
      </c>
      <c r="F847" s="61">
        <v>3836</v>
      </c>
    </row>
    <row r="848" spans="1:6" ht="16.5" customHeight="1" x14ac:dyDescent="0.45">
      <c r="A848" s="750"/>
      <c r="B848" s="743">
        <v>2016</v>
      </c>
      <c r="C848" s="744"/>
      <c r="D848" s="745"/>
      <c r="E848" s="63">
        <v>270</v>
      </c>
      <c r="F848" s="64">
        <v>270</v>
      </c>
    </row>
    <row r="849" spans="1:6" ht="16.5" customHeight="1" x14ac:dyDescent="0.45">
      <c r="A849" s="751"/>
      <c r="B849" s="746" t="s">
        <v>145</v>
      </c>
      <c r="C849" s="747"/>
      <c r="D849" s="748"/>
      <c r="E849" s="58">
        <v>34814</v>
      </c>
      <c r="F849" s="58">
        <v>34814</v>
      </c>
    </row>
    <row r="850" spans="1:6" ht="16.5" customHeight="1" x14ac:dyDescent="0.45">
      <c r="A850" s="743">
        <v>1991</v>
      </c>
      <c r="B850" s="744"/>
      <c r="C850" s="744"/>
      <c r="D850" s="745"/>
      <c r="E850" s="63">
        <v>0</v>
      </c>
      <c r="F850" s="63">
        <v>0</v>
      </c>
    </row>
    <row r="851" spans="1:6" ht="16.5" customHeight="1" x14ac:dyDescent="0.45">
      <c r="A851" s="743">
        <v>1992</v>
      </c>
      <c r="B851" s="744"/>
      <c r="C851" s="744"/>
      <c r="D851" s="745"/>
      <c r="E851" s="63">
        <v>0</v>
      </c>
      <c r="F851" s="63">
        <v>0</v>
      </c>
    </row>
    <row r="852" spans="1:6" ht="16.5" customHeight="1" x14ac:dyDescent="0.45">
      <c r="A852" s="743">
        <v>1993</v>
      </c>
      <c r="B852" s="744"/>
      <c r="C852" s="744"/>
      <c r="D852" s="745"/>
      <c r="E852" s="63">
        <v>0</v>
      </c>
      <c r="F852" s="63">
        <v>0</v>
      </c>
    </row>
    <row r="853" spans="1:6" ht="16.5" customHeight="1" x14ac:dyDescent="0.45">
      <c r="A853" s="743">
        <v>1994</v>
      </c>
      <c r="B853" s="744"/>
      <c r="C853" s="744"/>
      <c r="D853" s="745"/>
      <c r="E853" s="63">
        <v>0</v>
      </c>
      <c r="F853" s="63">
        <v>0</v>
      </c>
    </row>
    <row r="854" spans="1:6" ht="16.5" customHeight="1" x14ac:dyDescent="0.45">
      <c r="A854" s="743">
        <v>1995</v>
      </c>
      <c r="B854" s="744"/>
      <c r="C854" s="744"/>
      <c r="D854" s="745"/>
      <c r="E854" s="63">
        <v>0</v>
      </c>
      <c r="F854" s="63">
        <v>0</v>
      </c>
    </row>
    <row r="855" spans="1:6" ht="16.5" customHeight="1" x14ac:dyDescent="0.45">
      <c r="A855" s="743">
        <v>1996</v>
      </c>
      <c r="B855" s="744"/>
      <c r="C855" s="744"/>
      <c r="D855" s="745"/>
      <c r="E855" s="63">
        <v>0</v>
      </c>
      <c r="F855" s="63">
        <v>0</v>
      </c>
    </row>
    <row r="856" spans="1:6" ht="16.5" customHeight="1" x14ac:dyDescent="0.45">
      <c r="A856" s="743">
        <v>1997</v>
      </c>
      <c r="B856" s="744"/>
      <c r="C856" s="744"/>
      <c r="D856" s="745"/>
      <c r="E856" s="63">
        <v>0</v>
      </c>
      <c r="F856" s="63">
        <v>0</v>
      </c>
    </row>
    <row r="857" spans="1:6" ht="16.5" customHeight="1" x14ac:dyDescent="0.45">
      <c r="A857" s="743">
        <v>1998</v>
      </c>
      <c r="B857" s="744"/>
      <c r="C857" s="744"/>
      <c r="D857" s="745"/>
      <c r="E857" s="63">
        <v>0</v>
      </c>
      <c r="F857" s="63">
        <v>0</v>
      </c>
    </row>
    <row r="858" spans="1:6" ht="16.5" customHeight="1" x14ac:dyDescent="0.45">
      <c r="A858" s="743">
        <v>1999</v>
      </c>
      <c r="B858" s="744"/>
      <c r="C858" s="744"/>
      <c r="D858" s="745"/>
      <c r="E858" s="63">
        <v>0</v>
      </c>
      <c r="F858" s="63">
        <v>0</v>
      </c>
    </row>
    <row r="859" spans="1:6" ht="16.5" customHeight="1" x14ac:dyDescent="0.45">
      <c r="A859" s="743">
        <v>2000</v>
      </c>
      <c r="B859" s="744"/>
      <c r="C859" s="744"/>
      <c r="D859" s="745"/>
      <c r="E859" s="63">
        <v>0</v>
      </c>
      <c r="F859" s="63">
        <v>0</v>
      </c>
    </row>
    <row r="860" spans="1:6" ht="16.5" customHeight="1" x14ac:dyDescent="0.45">
      <c r="A860" s="743">
        <v>2001</v>
      </c>
      <c r="B860" s="744"/>
      <c r="C860" s="744"/>
      <c r="D860" s="745"/>
      <c r="E860" s="63">
        <v>0</v>
      </c>
      <c r="F860" s="63">
        <v>0</v>
      </c>
    </row>
    <row r="861" spans="1:6" ht="16.5" customHeight="1" x14ac:dyDescent="0.45">
      <c r="A861" s="743">
        <v>2002</v>
      </c>
      <c r="B861" s="744"/>
      <c r="C861" s="744"/>
      <c r="D861" s="745"/>
      <c r="E861" s="63">
        <v>98</v>
      </c>
      <c r="F861" s="63">
        <v>98</v>
      </c>
    </row>
    <row r="862" spans="1:6" ht="16.5" customHeight="1" x14ac:dyDescent="0.45">
      <c r="A862" s="743">
        <v>2003</v>
      </c>
      <c r="B862" s="744"/>
      <c r="C862" s="744"/>
      <c r="D862" s="745"/>
      <c r="E862" s="63">
        <v>329</v>
      </c>
      <c r="F862" s="63">
        <v>329</v>
      </c>
    </row>
    <row r="863" spans="1:6" ht="16.5" customHeight="1" x14ac:dyDescent="0.45">
      <c r="A863" s="743">
        <v>2004</v>
      </c>
      <c r="B863" s="744"/>
      <c r="C863" s="744"/>
      <c r="D863" s="745"/>
      <c r="E863" s="63">
        <v>644</v>
      </c>
      <c r="F863" s="63">
        <v>644</v>
      </c>
    </row>
    <row r="864" spans="1:6" ht="16.5" customHeight="1" x14ac:dyDescent="0.45">
      <c r="A864" s="743">
        <v>2005</v>
      </c>
      <c r="B864" s="744"/>
      <c r="C864" s="744"/>
      <c r="D864" s="745"/>
      <c r="E864" s="60">
        <v>1408</v>
      </c>
      <c r="F864" s="60">
        <v>1408</v>
      </c>
    </row>
    <row r="865" spans="1:6" ht="16.5" customHeight="1" x14ac:dyDescent="0.45">
      <c r="A865" s="743">
        <v>2006</v>
      </c>
      <c r="B865" s="744"/>
      <c r="C865" s="744"/>
      <c r="D865" s="745"/>
      <c r="E865" s="60">
        <v>1678</v>
      </c>
      <c r="F865" s="60">
        <v>1678</v>
      </c>
    </row>
    <row r="866" spans="1:6" ht="16.5" customHeight="1" x14ac:dyDescent="0.45">
      <c r="A866" s="743">
        <v>2007</v>
      </c>
      <c r="B866" s="744"/>
      <c r="C866" s="744"/>
      <c r="D866" s="745"/>
      <c r="E866" s="60">
        <v>1846</v>
      </c>
      <c r="F866" s="60">
        <v>1846</v>
      </c>
    </row>
    <row r="867" spans="1:6" ht="16.5" customHeight="1" x14ac:dyDescent="0.45">
      <c r="A867" s="743">
        <v>2008</v>
      </c>
      <c r="B867" s="744"/>
      <c r="C867" s="744"/>
      <c r="D867" s="745"/>
      <c r="E867" s="60">
        <v>3911</v>
      </c>
      <c r="F867" s="60">
        <v>3911</v>
      </c>
    </row>
    <row r="868" spans="1:6" ht="16.5" customHeight="1" x14ac:dyDescent="0.45">
      <c r="A868" s="743">
        <v>2009</v>
      </c>
      <c r="B868" s="744"/>
      <c r="C868" s="744"/>
      <c r="D868" s="745"/>
      <c r="E868" s="60">
        <v>1907</v>
      </c>
      <c r="F868" s="60">
        <v>1907</v>
      </c>
    </row>
    <row r="869" spans="1:6" ht="16.5" customHeight="1" x14ac:dyDescent="0.45">
      <c r="A869" s="743">
        <v>2010</v>
      </c>
      <c r="B869" s="744"/>
      <c r="C869" s="744"/>
      <c r="D869" s="745"/>
      <c r="E869" s="60">
        <v>4047</v>
      </c>
      <c r="F869" s="60">
        <v>4047</v>
      </c>
    </row>
    <row r="870" spans="1:6" ht="16.5" customHeight="1" x14ac:dyDescent="0.45">
      <c r="A870" s="743">
        <v>2011</v>
      </c>
      <c r="B870" s="744"/>
      <c r="C870" s="744"/>
      <c r="D870" s="745"/>
      <c r="E870" s="60">
        <v>2605</v>
      </c>
      <c r="F870" s="60">
        <v>2605</v>
      </c>
    </row>
    <row r="871" spans="1:6" ht="16.5" customHeight="1" x14ac:dyDescent="0.45">
      <c r="A871" s="743">
        <v>2012</v>
      </c>
      <c r="B871" s="744"/>
      <c r="C871" s="744"/>
      <c r="D871" s="745"/>
      <c r="E871" s="60">
        <v>4099</v>
      </c>
      <c r="F871" s="60">
        <v>4099</v>
      </c>
    </row>
    <row r="872" spans="1:6" ht="16.5" customHeight="1" x14ac:dyDescent="0.45">
      <c r="A872" s="743">
        <v>2013</v>
      </c>
      <c r="B872" s="744"/>
      <c r="C872" s="744"/>
      <c r="D872" s="745"/>
      <c r="E872" s="60">
        <v>4458</v>
      </c>
      <c r="F872" s="60">
        <v>4458</v>
      </c>
    </row>
    <row r="873" spans="1:6" ht="16.5" customHeight="1" x14ac:dyDescent="0.45">
      <c r="A873" s="743">
        <v>2014</v>
      </c>
      <c r="B873" s="744"/>
      <c r="C873" s="744"/>
      <c r="D873" s="745"/>
      <c r="E873" s="60">
        <v>3678</v>
      </c>
      <c r="F873" s="60">
        <v>3678</v>
      </c>
    </row>
    <row r="874" spans="1:6" ht="16.5" customHeight="1" x14ac:dyDescent="0.45">
      <c r="A874" s="743">
        <v>2015</v>
      </c>
      <c r="B874" s="744"/>
      <c r="C874" s="744"/>
      <c r="D874" s="745"/>
      <c r="E874" s="60">
        <v>3836</v>
      </c>
      <c r="F874" s="60">
        <v>3836</v>
      </c>
    </row>
    <row r="875" spans="1:6" ht="16.5" customHeight="1" x14ac:dyDescent="0.45">
      <c r="A875" s="743">
        <v>2016</v>
      </c>
      <c r="B875" s="744"/>
      <c r="C875" s="744"/>
      <c r="D875" s="745"/>
      <c r="E875" s="63">
        <v>270</v>
      </c>
      <c r="F875" s="63">
        <v>270</v>
      </c>
    </row>
    <row r="876" spans="1:6" ht="16.5" customHeight="1" x14ac:dyDescent="0.45">
      <c r="A876" s="746" t="s">
        <v>145</v>
      </c>
      <c r="B876" s="747"/>
      <c r="C876" s="747"/>
      <c r="D876" s="748"/>
      <c r="E876" s="58">
        <v>34814</v>
      </c>
      <c r="F876" s="58">
        <v>34814</v>
      </c>
    </row>
    <row r="877" spans="1:6" x14ac:dyDescent="0.45">
      <c r="A877" s="749" t="s">
        <v>155</v>
      </c>
      <c r="B877" s="749" t="s">
        <v>140</v>
      </c>
      <c r="C877" s="749" t="s">
        <v>143</v>
      </c>
      <c r="D877" s="56">
        <v>1991</v>
      </c>
      <c r="E877" s="59">
        <v>917</v>
      </c>
      <c r="F877" s="59">
        <v>917</v>
      </c>
    </row>
    <row r="878" spans="1:6" x14ac:dyDescent="0.45">
      <c r="A878" s="750"/>
      <c r="B878" s="750"/>
      <c r="C878" s="750"/>
      <c r="D878" s="56">
        <v>1992</v>
      </c>
      <c r="E878" s="57">
        <v>1718</v>
      </c>
      <c r="F878" s="57">
        <v>1718</v>
      </c>
    </row>
    <row r="879" spans="1:6" x14ac:dyDescent="0.45">
      <c r="A879" s="750"/>
      <c r="B879" s="750"/>
      <c r="C879" s="750"/>
      <c r="D879" s="56">
        <v>1993</v>
      </c>
      <c r="E879" s="57">
        <v>2101</v>
      </c>
      <c r="F879" s="57">
        <v>2101</v>
      </c>
    </row>
    <row r="880" spans="1:6" x14ac:dyDescent="0.45">
      <c r="A880" s="750"/>
      <c r="B880" s="750"/>
      <c r="C880" s="750"/>
      <c r="D880" s="56">
        <v>1994</v>
      </c>
      <c r="E880" s="57">
        <v>1570</v>
      </c>
      <c r="F880" s="57">
        <v>1570</v>
      </c>
    </row>
    <row r="881" spans="1:6" x14ac:dyDescent="0.45">
      <c r="A881" s="750"/>
      <c r="B881" s="750"/>
      <c r="C881" s="750"/>
      <c r="D881" s="56">
        <v>1995</v>
      </c>
      <c r="E881" s="57">
        <v>2666</v>
      </c>
      <c r="F881" s="57">
        <v>2666</v>
      </c>
    </row>
    <row r="882" spans="1:6" x14ac:dyDescent="0.45">
      <c r="A882" s="750"/>
      <c r="B882" s="750"/>
      <c r="C882" s="750"/>
      <c r="D882" s="56">
        <v>1996</v>
      </c>
      <c r="E882" s="57">
        <v>2976</v>
      </c>
      <c r="F882" s="57">
        <v>2976</v>
      </c>
    </row>
    <row r="883" spans="1:6" x14ac:dyDescent="0.45">
      <c r="A883" s="750"/>
      <c r="B883" s="750"/>
      <c r="C883" s="750"/>
      <c r="D883" s="56">
        <v>1997</v>
      </c>
      <c r="E883" s="59">
        <v>841</v>
      </c>
      <c r="F883" s="59">
        <v>841</v>
      </c>
    </row>
    <row r="884" spans="1:6" x14ac:dyDescent="0.45">
      <c r="A884" s="750"/>
      <c r="B884" s="750"/>
      <c r="C884" s="750"/>
      <c r="D884" s="56">
        <v>1998</v>
      </c>
      <c r="E884" s="59">
        <v>307</v>
      </c>
      <c r="F884" s="59">
        <v>307</v>
      </c>
    </row>
    <row r="885" spans="1:6" x14ac:dyDescent="0.45">
      <c r="A885" s="750"/>
      <c r="B885" s="750"/>
      <c r="C885" s="751"/>
      <c r="D885" s="56">
        <v>1999</v>
      </c>
      <c r="E885" s="59">
        <v>101</v>
      </c>
      <c r="F885" s="59">
        <v>101</v>
      </c>
    </row>
    <row r="886" spans="1:6" ht="16.5" customHeight="1" x14ac:dyDescent="0.45">
      <c r="A886" s="750"/>
      <c r="B886" s="751"/>
      <c r="C886" s="746" t="s">
        <v>142</v>
      </c>
      <c r="D886" s="748"/>
      <c r="E886" s="58">
        <v>13197</v>
      </c>
      <c r="F886" s="58">
        <v>13197</v>
      </c>
    </row>
    <row r="887" spans="1:6" ht="16.5" customHeight="1" x14ac:dyDescent="0.45">
      <c r="A887" s="750"/>
      <c r="B887" s="743">
        <v>1991</v>
      </c>
      <c r="C887" s="744"/>
      <c r="D887" s="745"/>
      <c r="E887" s="63">
        <v>917</v>
      </c>
      <c r="F887" s="64">
        <v>917</v>
      </c>
    </row>
    <row r="888" spans="1:6" ht="16.5" customHeight="1" x14ac:dyDescent="0.45">
      <c r="A888" s="750"/>
      <c r="B888" s="743">
        <v>1992</v>
      </c>
      <c r="C888" s="744"/>
      <c r="D888" s="745"/>
      <c r="E888" s="60">
        <v>1718</v>
      </c>
      <c r="F888" s="61">
        <v>1718</v>
      </c>
    </row>
    <row r="889" spans="1:6" ht="16.5" customHeight="1" x14ac:dyDescent="0.45">
      <c r="A889" s="750"/>
      <c r="B889" s="743">
        <v>1993</v>
      </c>
      <c r="C889" s="744"/>
      <c r="D889" s="745"/>
      <c r="E889" s="60">
        <v>2101</v>
      </c>
      <c r="F889" s="61">
        <v>2101</v>
      </c>
    </row>
    <row r="890" spans="1:6" ht="16.5" customHeight="1" x14ac:dyDescent="0.45">
      <c r="A890" s="750"/>
      <c r="B890" s="743">
        <v>1994</v>
      </c>
      <c r="C890" s="744"/>
      <c r="D890" s="745"/>
      <c r="E890" s="60">
        <v>1570</v>
      </c>
      <c r="F890" s="61">
        <v>1570</v>
      </c>
    </row>
    <row r="891" spans="1:6" ht="16.5" customHeight="1" x14ac:dyDescent="0.45">
      <c r="A891" s="750"/>
      <c r="B891" s="743">
        <v>1995</v>
      </c>
      <c r="C891" s="744"/>
      <c r="D891" s="745"/>
      <c r="E891" s="60">
        <v>2666</v>
      </c>
      <c r="F891" s="61">
        <v>2666</v>
      </c>
    </row>
    <row r="892" spans="1:6" ht="16.5" customHeight="1" x14ac:dyDescent="0.45">
      <c r="A892" s="750"/>
      <c r="B892" s="743">
        <v>1996</v>
      </c>
      <c r="C892" s="744"/>
      <c r="D892" s="745"/>
      <c r="E892" s="60">
        <v>2976</v>
      </c>
      <c r="F892" s="61">
        <v>2976</v>
      </c>
    </row>
    <row r="893" spans="1:6" ht="16.5" customHeight="1" x14ac:dyDescent="0.45">
      <c r="A893" s="750"/>
      <c r="B893" s="743">
        <v>1997</v>
      </c>
      <c r="C893" s="744"/>
      <c r="D893" s="745"/>
      <c r="E893" s="63">
        <v>841</v>
      </c>
      <c r="F893" s="64">
        <v>841</v>
      </c>
    </row>
    <row r="894" spans="1:6" ht="16.5" customHeight="1" x14ac:dyDescent="0.45">
      <c r="A894" s="750"/>
      <c r="B894" s="743">
        <v>1998</v>
      </c>
      <c r="C894" s="744"/>
      <c r="D894" s="745"/>
      <c r="E894" s="63">
        <v>307</v>
      </c>
      <c r="F894" s="64">
        <v>307</v>
      </c>
    </row>
    <row r="895" spans="1:6" ht="16.5" customHeight="1" x14ac:dyDescent="0.45">
      <c r="A895" s="750"/>
      <c r="B895" s="743">
        <v>1999</v>
      </c>
      <c r="C895" s="744"/>
      <c r="D895" s="745"/>
      <c r="E895" s="63">
        <v>101</v>
      </c>
      <c r="F895" s="64">
        <v>101</v>
      </c>
    </row>
    <row r="896" spans="1:6" ht="16.5" customHeight="1" x14ac:dyDescent="0.45">
      <c r="A896" s="750"/>
      <c r="B896" s="743">
        <v>2000</v>
      </c>
      <c r="C896" s="744"/>
      <c r="D896" s="745"/>
      <c r="E896" s="63">
        <v>0</v>
      </c>
      <c r="F896" s="64">
        <v>0</v>
      </c>
    </row>
    <row r="897" spans="1:6" ht="16.5" customHeight="1" x14ac:dyDescent="0.45">
      <c r="A897" s="750"/>
      <c r="B897" s="743">
        <v>2001</v>
      </c>
      <c r="C897" s="744"/>
      <c r="D897" s="745"/>
      <c r="E897" s="63">
        <v>0</v>
      </c>
      <c r="F897" s="64">
        <v>0</v>
      </c>
    </row>
    <row r="898" spans="1:6" ht="16.5" customHeight="1" x14ac:dyDescent="0.45">
      <c r="A898" s="750"/>
      <c r="B898" s="743">
        <v>2002</v>
      </c>
      <c r="C898" s="744"/>
      <c r="D898" s="745"/>
      <c r="E898" s="63">
        <v>0</v>
      </c>
      <c r="F898" s="64">
        <v>0</v>
      </c>
    </row>
    <row r="899" spans="1:6" ht="16.5" customHeight="1" x14ac:dyDescent="0.45">
      <c r="A899" s="750"/>
      <c r="B899" s="743">
        <v>2003</v>
      </c>
      <c r="C899" s="744"/>
      <c r="D899" s="745"/>
      <c r="E899" s="63">
        <v>0</v>
      </c>
      <c r="F899" s="64">
        <v>0</v>
      </c>
    </row>
    <row r="900" spans="1:6" ht="16.5" customHeight="1" x14ac:dyDescent="0.45">
      <c r="A900" s="750"/>
      <c r="B900" s="743">
        <v>2004</v>
      </c>
      <c r="C900" s="744"/>
      <c r="D900" s="745"/>
      <c r="E900" s="63">
        <v>0</v>
      </c>
      <c r="F900" s="64">
        <v>0</v>
      </c>
    </row>
    <row r="901" spans="1:6" ht="16.5" customHeight="1" x14ac:dyDescent="0.45">
      <c r="A901" s="750"/>
      <c r="B901" s="743">
        <v>2005</v>
      </c>
      <c r="C901" s="744"/>
      <c r="D901" s="745"/>
      <c r="E901" s="63">
        <v>0</v>
      </c>
      <c r="F901" s="64">
        <v>0</v>
      </c>
    </row>
    <row r="902" spans="1:6" ht="16.5" customHeight="1" x14ac:dyDescent="0.45">
      <c r="A902" s="750"/>
      <c r="B902" s="743">
        <v>2006</v>
      </c>
      <c r="C902" s="744"/>
      <c r="D902" s="745"/>
      <c r="E902" s="63">
        <v>0</v>
      </c>
      <c r="F902" s="64">
        <v>0</v>
      </c>
    </row>
    <row r="903" spans="1:6" ht="16.5" customHeight="1" x14ac:dyDescent="0.45">
      <c r="A903" s="750"/>
      <c r="B903" s="743">
        <v>2007</v>
      </c>
      <c r="C903" s="744"/>
      <c r="D903" s="745"/>
      <c r="E903" s="63">
        <v>0</v>
      </c>
      <c r="F903" s="64">
        <v>0</v>
      </c>
    </row>
    <row r="904" spans="1:6" ht="16.5" customHeight="1" x14ac:dyDescent="0.45">
      <c r="A904" s="750"/>
      <c r="B904" s="743">
        <v>2008</v>
      </c>
      <c r="C904" s="744"/>
      <c r="D904" s="745"/>
      <c r="E904" s="63">
        <v>0</v>
      </c>
      <c r="F904" s="64">
        <v>0</v>
      </c>
    </row>
    <row r="905" spans="1:6" ht="16.5" customHeight="1" x14ac:dyDescent="0.45">
      <c r="A905" s="750"/>
      <c r="B905" s="743">
        <v>2009</v>
      </c>
      <c r="C905" s="744"/>
      <c r="D905" s="745"/>
      <c r="E905" s="63">
        <v>0</v>
      </c>
      <c r="F905" s="64">
        <v>0</v>
      </c>
    </row>
    <row r="906" spans="1:6" ht="16.5" customHeight="1" x14ac:dyDescent="0.45">
      <c r="A906" s="750"/>
      <c r="B906" s="743">
        <v>2010</v>
      </c>
      <c r="C906" s="744"/>
      <c r="D906" s="745"/>
      <c r="E906" s="63">
        <v>0</v>
      </c>
      <c r="F906" s="64">
        <v>0</v>
      </c>
    </row>
    <row r="907" spans="1:6" ht="16.5" customHeight="1" x14ac:dyDescent="0.45">
      <c r="A907" s="750"/>
      <c r="B907" s="743">
        <v>2011</v>
      </c>
      <c r="C907" s="744"/>
      <c r="D907" s="745"/>
      <c r="E907" s="63">
        <v>0</v>
      </c>
      <c r="F907" s="64">
        <v>0</v>
      </c>
    </row>
    <row r="908" spans="1:6" ht="16.5" customHeight="1" x14ac:dyDescent="0.45">
      <c r="A908" s="750"/>
      <c r="B908" s="743">
        <v>2012</v>
      </c>
      <c r="C908" s="744"/>
      <c r="D908" s="745"/>
      <c r="E908" s="63">
        <v>0</v>
      </c>
      <c r="F908" s="64">
        <v>0</v>
      </c>
    </row>
    <row r="909" spans="1:6" ht="16.5" customHeight="1" x14ac:dyDescent="0.45">
      <c r="A909" s="750"/>
      <c r="B909" s="743">
        <v>2013</v>
      </c>
      <c r="C909" s="744"/>
      <c r="D909" s="745"/>
      <c r="E909" s="63">
        <v>0</v>
      </c>
      <c r="F909" s="64">
        <v>0</v>
      </c>
    </row>
    <row r="910" spans="1:6" ht="16.5" customHeight="1" x14ac:dyDescent="0.45">
      <c r="A910" s="750"/>
      <c r="B910" s="743">
        <v>2014</v>
      </c>
      <c r="C910" s="744"/>
      <c r="D910" s="745"/>
      <c r="E910" s="63">
        <v>0</v>
      </c>
      <c r="F910" s="64">
        <v>0</v>
      </c>
    </row>
    <row r="911" spans="1:6" ht="16.5" customHeight="1" x14ac:dyDescent="0.45">
      <c r="A911" s="750"/>
      <c r="B911" s="743">
        <v>2015</v>
      </c>
      <c r="C911" s="744"/>
      <c r="D911" s="745"/>
      <c r="E911" s="63">
        <v>0</v>
      </c>
      <c r="F911" s="64">
        <v>0</v>
      </c>
    </row>
    <row r="912" spans="1:6" ht="16.5" customHeight="1" x14ac:dyDescent="0.45">
      <c r="A912" s="750"/>
      <c r="B912" s="743">
        <v>2016</v>
      </c>
      <c r="C912" s="744"/>
      <c r="D912" s="745"/>
      <c r="E912" s="63">
        <v>0</v>
      </c>
      <c r="F912" s="64">
        <v>0</v>
      </c>
    </row>
    <row r="913" spans="1:6" ht="16.5" customHeight="1" x14ac:dyDescent="0.45">
      <c r="A913" s="750"/>
      <c r="B913" s="746" t="s">
        <v>145</v>
      </c>
      <c r="C913" s="747"/>
      <c r="D913" s="748"/>
      <c r="E913" s="58">
        <v>13197</v>
      </c>
      <c r="F913" s="58">
        <v>13197</v>
      </c>
    </row>
    <row r="914" spans="1:6" x14ac:dyDescent="0.45">
      <c r="A914" s="750"/>
      <c r="B914" s="749" t="s">
        <v>146</v>
      </c>
      <c r="C914" s="749" t="s">
        <v>147</v>
      </c>
      <c r="D914" s="56">
        <v>1991</v>
      </c>
      <c r="E914" s="57">
        <v>1489</v>
      </c>
      <c r="F914" s="57">
        <v>1489</v>
      </c>
    </row>
    <row r="915" spans="1:6" x14ac:dyDescent="0.45">
      <c r="A915" s="750"/>
      <c r="B915" s="750"/>
      <c r="C915" s="750"/>
      <c r="D915" s="56">
        <v>1992</v>
      </c>
      <c r="E915" s="57">
        <v>7222</v>
      </c>
      <c r="F915" s="57">
        <v>7222</v>
      </c>
    </row>
    <row r="916" spans="1:6" x14ac:dyDescent="0.45">
      <c r="A916" s="750"/>
      <c r="B916" s="750"/>
      <c r="C916" s="750"/>
      <c r="D916" s="56">
        <v>1993</v>
      </c>
      <c r="E916" s="57">
        <v>10637</v>
      </c>
      <c r="F916" s="57">
        <v>10637</v>
      </c>
    </row>
    <row r="917" spans="1:6" x14ac:dyDescent="0.45">
      <c r="A917" s="750"/>
      <c r="B917" s="750"/>
      <c r="C917" s="750"/>
      <c r="D917" s="56">
        <v>1994</v>
      </c>
      <c r="E917" s="57">
        <v>12989</v>
      </c>
      <c r="F917" s="57">
        <v>12989</v>
      </c>
    </row>
    <row r="918" spans="1:6" x14ac:dyDescent="0.45">
      <c r="A918" s="750"/>
      <c r="B918" s="750"/>
      <c r="C918" s="750"/>
      <c r="D918" s="56">
        <v>1995</v>
      </c>
      <c r="E918" s="57">
        <v>20626</v>
      </c>
      <c r="F918" s="57">
        <v>20626</v>
      </c>
    </row>
    <row r="919" spans="1:6" x14ac:dyDescent="0.45">
      <c r="A919" s="750"/>
      <c r="B919" s="750"/>
      <c r="C919" s="750"/>
      <c r="D919" s="56">
        <v>1996</v>
      </c>
      <c r="E919" s="57">
        <v>22563</v>
      </c>
      <c r="F919" s="57">
        <v>22563</v>
      </c>
    </row>
    <row r="920" spans="1:6" x14ac:dyDescent="0.45">
      <c r="A920" s="750"/>
      <c r="B920" s="750"/>
      <c r="C920" s="750"/>
      <c r="D920" s="56">
        <v>1997</v>
      </c>
      <c r="E920" s="57">
        <v>21245</v>
      </c>
      <c r="F920" s="57">
        <v>21245</v>
      </c>
    </row>
    <row r="921" spans="1:6" x14ac:dyDescent="0.45">
      <c r="A921" s="750"/>
      <c r="B921" s="750"/>
      <c r="C921" s="750"/>
      <c r="D921" s="56">
        <v>1998</v>
      </c>
      <c r="E921" s="57">
        <v>11214</v>
      </c>
      <c r="F921" s="57">
        <v>11214</v>
      </c>
    </row>
    <row r="922" spans="1:6" x14ac:dyDescent="0.45">
      <c r="A922" s="750"/>
      <c r="B922" s="750"/>
      <c r="C922" s="751"/>
      <c r="D922" s="56">
        <v>1999</v>
      </c>
      <c r="E922" s="57">
        <v>4378</v>
      </c>
      <c r="F922" s="57">
        <v>4378</v>
      </c>
    </row>
    <row r="923" spans="1:6" ht="16.5" customHeight="1" x14ac:dyDescent="0.45">
      <c r="A923" s="750"/>
      <c r="B923" s="750"/>
      <c r="C923" s="746" t="s">
        <v>142</v>
      </c>
      <c r="D923" s="748"/>
      <c r="E923" s="58">
        <v>112363</v>
      </c>
      <c r="F923" s="58">
        <v>112363</v>
      </c>
    </row>
    <row r="924" spans="1:6" x14ac:dyDescent="0.45">
      <c r="A924" s="750"/>
      <c r="B924" s="750"/>
      <c r="C924" s="749" t="s">
        <v>148</v>
      </c>
      <c r="D924" s="56">
        <v>1991</v>
      </c>
      <c r="E924" s="59">
        <v>10</v>
      </c>
      <c r="F924" s="59">
        <v>10</v>
      </c>
    </row>
    <row r="925" spans="1:6" x14ac:dyDescent="0.45">
      <c r="A925" s="750"/>
      <c r="B925" s="750"/>
      <c r="C925" s="750"/>
      <c r="D925" s="56">
        <v>1992</v>
      </c>
      <c r="E925" s="59">
        <v>442</v>
      </c>
      <c r="F925" s="59">
        <v>442</v>
      </c>
    </row>
    <row r="926" spans="1:6" x14ac:dyDescent="0.45">
      <c r="A926" s="750"/>
      <c r="B926" s="750"/>
      <c r="C926" s="750"/>
      <c r="D926" s="56">
        <v>1993</v>
      </c>
      <c r="E926" s="57">
        <v>1962</v>
      </c>
      <c r="F926" s="57">
        <v>1962</v>
      </c>
    </row>
    <row r="927" spans="1:6" x14ac:dyDescent="0.45">
      <c r="A927" s="750"/>
      <c r="B927" s="750"/>
      <c r="C927" s="750"/>
      <c r="D927" s="56">
        <v>1994</v>
      </c>
      <c r="E927" s="57">
        <v>3163</v>
      </c>
      <c r="F927" s="57">
        <v>3163</v>
      </c>
    </row>
    <row r="928" spans="1:6" x14ac:dyDescent="0.45">
      <c r="A928" s="750"/>
      <c r="B928" s="750"/>
      <c r="C928" s="750"/>
      <c r="D928" s="56">
        <v>1995</v>
      </c>
      <c r="E928" s="57">
        <v>3647</v>
      </c>
      <c r="F928" s="57">
        <v>3647</v>
      </c>
    </row>
    <row r="929" spans="1:6" x14ac:dyDescent="0.45">
      <c r="A929" s="750"/>
      <c r="B929" s="750"/>
      <c r="C929" s="750"/>
      <c r="D929" s="56">
        <v>1996</v>
      </c>
      <c r="E929" s="57">
        <v>2453</v>
      </c>
      <c r="F929" s="57">
        <v>2453</v>
      </c>
    </row>
    <row r="930" spans="1:6" x14ac:dyDescent="0.45">
      <c r="A930" s="750"/>
      <c r="B930" s="750"/>
      <c r="C930" s="750"/>
      <c r="D930" s="56">
        <v>1997</v>
      </c>
      <c r="E930" s="57">
        <v>1312</v>
      </c>
      <c r="F930" s="57">
        <v>1312</v>
      </c>
    </row>
    <row r="931" spans="1:6" x14ac:dyDescent="0.45">
      <c r="A931" s="750"/>
      <c r="B931" s="750"/>
      <c r="C931" s="750"/>
      <c r="D931" s="56">
        <v>1998</v>
      </c>
      <c r="E931" s="57">
        <v>1526</v>
      </c>
      <c r="F931" s="57">
        <v>1526</v>
      </c>
    </row>
    <row r="932" spans="1:6" x14ac:dyDescent="0.45">
      <c r="A932" s="750"/>
      <c r="B932" s="750"/>
      <c r="C932" s="751"/>
      <c r="D932" s="56">
        <v>1999</v>
      </c>
      <c r="E932" s="59">
        <v>0</v>
      </c>
      <c r="F932" s="59">
        <v>0</v>
      </c>
    </row>
    <row r="933" spans="1:6" ht="16.5" customHeight="1" x14ac:dyDescent="0.45">
      <c r="A933" s="750"/>
      <c r="B933" s="750"/>
      <c r="C933" s="746" t="s">
        <v>142</v>
      </c>
      <c r="D933" s="748"/>
      <c r="E933" s="58">
        <v>14515</v>
      </c>
      <c r="F933" s="58">
        <v>14515</v>
      </c>
    </row>
    <row r="934" spans="1:6" x14ac:dyDescent="0.45">
      <c r="A934" s="750"/>
      <c r="B934" s="750"/>
      <c r="C934" s="749" t="s">
        <v>149</v>
      </c>
      <c r="D934" s="56">
        <v>1991</v>
      </c>
      <c r="E934" s="59">
        <v>700</v>
      </c>
      <c r="F934" s="59">
        <v>700</v>
      </c>
    </row>
    <row r="935" spans="1:6" x14ac:dyDescent="0.45">
      <c r="A935" s="750"/>
      <c r="B935" s="750"/>
      <c r="C935" s="750"/>
      <c r="D935" s="56">
        <v>1992</v>
      </c>
      <c r="E935" s="59">
        <v>98</v>
      </c>
      <c r="F935" s="59">
        <v>98</v>
      </c>
    </row>
    <row r="936" spans="1:6" x14ac:dyDescent="0.45">
      <c r="A936" s="750"/>
      <c r="B936" s="750"/>
      <c r="C936" s="750"/>
      <c r="D936" s="56">
        <v>1993</v>
      </c>
      <c r="E936" s="59">
        <v>53</v>
      </c>
      <c r="F936" s="59">
        <v>53</v>
      </c>
    </row>
    <row r="937" spans="1:6" x14ac:dyDescent="0.45">
      <c r="A937" s="750"/>
      <c r="B937" s="750"/>
      <c r="C937" s="750"/>
      <c r="D937" s="56">
        <v>1994</v>
      </c>
      <c r="E937" s="59">
        <v>81</v>
      </c>
      <c r="F937" s="59">
        <v>81</v>
      </c>
    </row>
    <row r="938" spans="1:6" x14ac:dyDescent="0.45">
      <c r="A938" s="750"/>
      <c r="B938" s="750"/>
      <c r="C938" s="750"/>
      <c r="D938" s="56">
        <v>1995</v>
      </c>
      <c r="E938" s="59">
        <v>273</v>
      </c>
      <c r="F938" s="59">
        <v>273</v>
      </c>
    </row>
    <row r="939" spans="1:6" x14ac:dyDescent="0.45">
      <c r="A939" s="750"/>
      <c r="B939" s="750"/>
      <c r="C939" s="750"/>
      <c r="D939" s="56">
        <v>1996</v>
      </c>
      <c r="E939" s="59">
        <v>69</v>
      </c>
      <c r="F939" s="59">
        <v>69</v>
      </c>
    </row>
    <row r="940" spans="1:6" x14ac:dyDescent="0.45">
      <c r="A940" s="750"/>
      <c r="B940" s="750"/>
      <c r="C940" s="750"/>
      <c r="D940" s="56">
        <v>1997</v>
      </c>
      <c r="E940" s="59">
        <v>3</v>
      </c>
      <c r="F940" s="59">
        <v>3</v>
      </c>
    </row>
    <row r="941" spans="1:6" x14ac:dyDescent="0.45">
      <c r="A941" s="750"/>
      <c r="B941" s="750"/>
      <c r="C941" s="750"/>
      <c r="D941" s="56">
        <v>1998</v>
      </c>
      <c r="E941" s="59">
        <v>39</v>
      </c>
      <c r="F941" s="59">
        <v>39</v>
      </c>
    </row>
    <row r="942" spans="1:6" x14ac:dyDescent="0.45">
      <c r="A942" s="750"/>
      <c r="B942" s="750"/>
      <c r="C942" s="751"/>
      <c r="D942" s="56">
        <v>1999</v>
      </c>
      <c r="E942" s="59">
        <v>675</v>
      </c>
      <c r="F942" s="59">
        <v>675</v>
      </c>
    </row>
    <row r="943" spans="1:6" ht="16.5" customHeight="1" x14ac:dyDescent="0.45">
      <c r="A943" s="750"/>
      <c r="B943" s="751"/>
      <c r="C943" s="746" t="s">
        <v>142</v>
      </c>
      <c r="D943" s="748"/>
      <c r="E943" s="58">
        <v>1991</v>
      </c>
      <c r="F943" s="58">
        <v>1991</v>
      </c>
    </row>
    <row r="944" spans="1:6" ht="16.5" customHeight="1" x14ac:dyDescent="0.45">
      <c r="A944" s="750"/>
      <c r="B944" s="743">
        <v>1991</v>
      </c>
      <c r="C944" s="744"/>
      <c r="D944" s="745"/>
      <c r="E944" s="60">
        <v>2199</v>
      </c>
      <c r="F944" s="61">
        <v>2199</v>
      </c>
    </row>
    <row r="945" spans="1:6" ht="16.5" customHeight="1" x14ac:dyDescent="0.45">
      <c r="A945" s="750"/>
      <c r="B945" s="743">
        <v>1992</v>
      </c>
      <c r="C945" s="744"/>
      <c r="D945" s="745"/>
      <c r="E945" s="60">
        <v>7762</v>
      </c>
      <c r="F945" s="61">
        <v>7762</v>
      </c>
    </row>
    <row r="946" spans="1:6" ht="16.5" customHeight="1" x14ac:dyDescent="0.45">
      <c r="A946" s="750"/>
      <c r="B946" s="743">
        <v>1993</v>
      </c>
      <c r="C946" s="744"/>
      <c r="D946" s="745"/>
      <c r="E946" s="60">
        <v>12652</v>
      </c>
      <c r="F946" s="61">
        <v>12652</v>
      </c>
    </row>
    <row r="947" spans="1:6" ht="16.5" customHeight="1" x14ac:dyDescent="0.45">
      <c r="A947" s="750"/>
      <c r="B947" s="743">
        <v>1994</v>
      </c>
      <c r="C947" s="744"/>
      <c r="D947" s="745"/>
      <c r="E947" s="60">
        <v>16233</v>
      </c>
      <c r="F947" s="61">
        <v>16233</v>
      </c>
    </row>
    <row r="948" spans="1:6" ht="16.5" customHeight="1" x14ac:dyDescent="0.45">
      <c r="A948" s="750"/>
      <c r="B948" s="743">
        <v>1995</v>
      </c>
      <c r="C948" s="744"/>
      <c r="D948" s="745"/>
      <c r="E948" s="60">
        <v>24546</v>
      </c>
      <c r="F948" s="61">
        <v>24546</v>
      </c>
    </row>
    <row r="949" spans="1:6" ht="16.5" customHeight="1" x14ac:dyDescent="0.45">
      <c r="A949" s="750"/>
      <c r="B949" s="743">
        <v>1996</v>
      </c>
      <c r="C949" s="744"/>
      <c r="D949" s="745"/>
      <c r="E949" s="60">
        <v>25085</v>
      </c>
      <c r="F949" s="61">
        <v>25085</v>
      </c>
    </row>
    <row r="950" spans="1:6" ht="16.5" customHeight="1" x14ac:dyDescent="0.45">
      <c r="A950" s="750"/>
      <c r="B950" s="743">
        <v>1997</v>
      </c>
      <c r="C950" s="744"/>
      <c r="D950" s="745"/>
      <c r="E950" s="60">
        <v>22560</v>
      </c>
      <c r="F950" s="61">
        <v>22560</v>
      </c>
    </row>
    <row r="951" spans="1:6" ht="16.5" customHeight="1" x14ac:dyDescent="0.45">
      <c r="A951" s="750"/>
      <c r="B951" s="743">
        <v>1998</v>
      </c>
      <c r="C951" s="744"/>
      <c r="D951" s="745"/>
      <c r="E951" s="60">
        <v>12779</v>
      </c>
      <c r="F951" s="61">
        <v>12779</v>
      </c>
    </row>
    <row r="952" spans="1:6" ht="16.5" customHeight="1" x14ac:dyDescent="0.45">
      <c r="A952" s="750"/>
      <c r="B952" s="743">
        <v>1999</v>
      </c>
      <c r="C952" s="744"/>
      <c r="D952" s="745"/>
      <c r="E952" s="60">
        <v>5053</v>
      </c>
      <c r="F952" s="61">
        <v>5053</v>
      </c>
    </row>
    <row r="953" spans="1:6" ht="16.5" customHeight="1" x14ac:dyDescent="0.45">
      <c r="A953" s="750"/>
      <c r="B953" s="743">
        <v>2000</v>
      </c>
      <c r="C953" s="744"/>
      <c r="D953" s="745"/>
      <c r="E953" s="63">
        <v>0</v>
      </c>
      <c r="F953" s="64">
        <v>0</v>
      </c>
    </row>
    <row r="954" spans="1:6" ht="16.5" customHeight="1" x14ac:dyDescent="0.45">
      <c r="A954" s="750"/>
      <c r="B954" s="743">
        <v>2001</v>
      </c>
      <c r="C954" s="744"/>
      <c r="D954" s="745"/>
      <c r="E954" s="63">
        <v>0</v>
      </c>
      <c r="F954" s="64">
        <v>0</v>
      </c>
    </row>
    <row r="955" spans="1:6" ht="16.5" customHeight="1" x14ac:dyDescent="0.45">
      <c r="A955" s="750"/>
      <c r="B955" s="743">
        <v>2002</v>
      </c>
      <c r="C955" s="744"/>
      <c r="D955" s="745"/>
      <c r="E955" s="63">
        <v>0</v>
      </c>
      <c r="F955" s="64">
        <v>0</v>
      </c>
    </row>
    <row r="956" spans="1:6" ht="16.5" customHeight="1" x14ac:dyDescent="0.45">
      <c r="A956" s="750"/>
      <c r="B956" s="743">
        <v>2003</v>
      </c>
      <c r="C956" s="744"/>
      <c r="D956" s="745"/>
      <c r="E956" s="63">
        <v>0</v>
      </c>
      <c r="F956" s="64">
        <v>0</v>
      </c>
    </row>
    <row r="957" spans="1:6" ht="16.5" customHeight="1" x14ac:dyDescent="0.45">
      <c r="A957" s="750"/>
      <c r="B957" s="743">
        <v>2004</v>
      </c>
      <c r="C957" s="744"/>
      <c r="D957" s="745"/>
      <c r="E957" s="63">
        <v>0</v>
      </c>
      <c r="F957" s="64">
        <v>0</v>
      </c>
    </row>
    <row r="958" spans="1:6" ht="16.5" customHeight="1" x14ac:dyDescent="0.45">
      <c r="A958" s="750"/>
      <c r="B958" s="743">
        <v>2005</v>
      </c>
      <c r="C958" s="744"/>
      <c r="D958" s="745"/>
      <c r="E958" s="63">
        <v>0</v>
      </c>
      <c r="F958" s="64">
        <v>0</v>
      </c>
    </row>
    <row r="959" spans="1:6" ht="16.5" customHeight="1" x14ac:dyDescent="0.45">
      <c r="A959" s="750"/>
      <c r="B959" s="743">
        <v>2006</v>
      </c>
      <c r="C959" s="744"/>
      <c r="D959" s="745"/>
      <c r="E959" s="63">
        <v>0</v>
      </c>
      <c r="F959" s="64">
        <v>0</v>
      </c>
    </row>
    <row r="960" spans="1:6" ht="16.5" customHeight="1" x14ac:dyDescent="0.45">
      <c r="A960" s="750"/>
      <c r="B960" s="743">
        <v>2007</v>
      </c>
      <c r="C960" s="744"/>
      <c r="D960" s="745"/>
      <c r="E960" s="63">
        <v>0</v>
      </c>
      <c r="F960" s="64">
        <v>0</v>
      </c>
    </row>
    <row r="961" spans="1:6" ht="16.5" customHeight="1" x14ac:dyDescent="0.45">
      <c r="A961" s="750"/>
      <c r="B961" s="743">
        <v>2008</v>
      </c>
      <c r="C961" s="744"/>
      <c r="D961" s="745"/>
      <c r="E961" s="63">
        <v>0</v>
      </c>
      <c r="F961" s="64">
        <v>0</v>
      </c>
    </row>
    <row r="962" spans="1:6" ht="16.5" customHeight="1" x14ac:dyDescent="0.45">
      <c r="A962" s="750"/>
      <c r="B962" s="743">
        <v>2009</v>
      </c>
      <c r="C962" s="744"/>
      <c r="D962" s="745"/>
      <c r="E962" s="63">
        <v>0</v>
      </c>
      <c r="F962" s="64">
        <v>0</v>
      </c>
    </row>
    <row r="963" spans="1:6" ht="16.5" customHeight="1" x14ac:dyDescent="0.45">
      <c r="A963" s="750"/>
      <c r="B963" s="743">
        <v>2010</v>
      </c>
      <c r="C963" s="744"/>
      <c r="D963" s="745"/>
      <c r="E963" s="63">
        <v>0</v>
      </c>
      <c r="F963" s="64">
        <v>0</v>
      </c>
    </row>
    <row r="964" spans="1:6" ht="16.5" customHeight="1" x14ac:dyDescent="0.45">
      <c r="A964" s="750"/>
      <c r="B964" s="743">
        <v>2011</v>
      </c>
      <c r="C964" s="744"/>
      <c r="D964" s="745"/>
      <c r="E964" s="63">
        <v>0</v>
      </c>
      <c r="F964" s="64">
        <v>0</v>
      </c>
    </row>
    <row r="965" spans="1:6" ht="16.5" customHeight="1" x14ac:dyDescent="0.45">
      <c r="A965" s="750"/>
      <c r="B965" s="743">
        <v>2012</v>
      </c>
      <c r="C965" s="744"/>
      <c r="D965" s="745"/>
      <c r="E965" s="63">
        <v>0</v>
      </c>
      <c r="F965" s="64">
        <v>0</v>
      </c>
    </row>
    <row r="966" spans="1:6" ht="16.5" customHeight="1" x14ac:dyDescent="0.45">
      <c r="A966" s="750"/>
      <c r="B966" s="743">
        <v>2013</v>
      </c>
      <c r="C966" s="744"/>
      <c r="D966" s="745"/>
      <c r="E966" s="63">
        <v>0</v>
      </c>
      <c r="F966" s="64">
        <v>0</v>
      </c>
    </row>
    <row r="967" spans="1:6" ht="16.5" customHeight="1" x14ac:dyDescent="0.45">
      <c r="A967" s="750"/>
      <c r="B967" s="743">
        <v>2014</v>
      </c>
      <c r="C967" s="744"/>
      <c r="D967" s="745"/>
      <c r="E967" s="63">
        <v>0</v>
      </c>
      <c r="F967" s="64">
        <v>0</v>
      </c>
    </row>
    <row r="968" spans="1:6" ht="16.5" customHeight="1" x14ac:dyDescent="0.45">
      <c r="A968" s="750"/>
      <c r="B968" s="743">
        <v>2015</v>
      </c>
      <c r="C968" s="744"/>
      <c r="D968" s="745"/>
      <c r="E968" s="63">
        <v>0</v>
      </c>
      <c r="F968" s="64">
        <v>0</v>
      </c>
    </row>
    <row r="969" spans="1:6" ht="16.5" customHeight="1" x14ac:dyDescent="0.45">
      <c r="A969" s="750"/>
      <c r="B969" s="743">
        <v>2016</v>
      </c>
      <c r="C969" s="744"/>
      <c r="D969" s="745"/>
      <c r="E969" s="63">
        <v>0</v>
      </c>
      <c r="F969" s="64">
        <v>0</v>
      </c>
    </row>
    <row r="970" spans="1:6" ht="16.5" customHeight="1" x14ac:dyDescent="0.45">
      <c r="A970" s="751"/>
      <c r="B970" s="746" t="s">
        <v>145</v>
      </c>
      <c r="C970" s="747"/>
      <c r="D970" s="748"/>
      <c r="E970" s="58">
        <v>128869</v>
      </c>
      <c r="F970" s="58">
        <v>128869</v>
      </c>
    </row>
    <row r="971" spans="1:6" ht="16.5" customHeight="1" x14ac:dyDescent="0.45">
      <c r="A971" s="743">
        <v>1991</v>
      </c>
      <c r="B971" s="744"/>
      <c r="C971" s="744"/>
      <c r="D971" s="745"/>
      <c r="E971" s="60">
        <v>3116</v>
      </c>
      <c r="F971" s="60">
        <v>3116</v>
      </c>
    </row>
    <row r="972" spans="1:6" ht="16.5" customHeight="1" x14ac:dyDescent="0.45">
      <c r="A972" s="743">
        <v>1992</v>
      </c>
      <c r="B972" s="744"/>
      <c r="C972" s="744"/>
      <c r="D972" s="745"/>
      <c r="E972" s="60">
        <v>9480</v>
      </c>
      <c r="F972" s="60">
        <v>9480</v>
      </c>
    </row>
    <row r="973" spans="1:6" ht="16.5" customHeight="1" x14ac:dyDescent="0.45">
      <c r="A973" s="743">
        <v>1993</v>
      </c>
      <c r="B973" s="744"/>
      <c r="C973" s="744"/>
      <c r="D973" s="745"/>
      <c r="E973" s="60">
        <v>14753</v>
      </c>
      <c r="F973" s="60">
        <v>14753</v>
      </c>
    </row>
    <row r="974" spans="1:6" ht="16.5" customHeight="1" x14ac:dyDescent="0.45">
      <c r="A974" s="743">
        <v>1994</v>
      </c>
      <c r="B974" s="744"/>
      <c r="C974" s="744"/>
      <c r="D974" s="745"/>
      <c r="E974" s="60">
        <v>17803</v>
      </c>
      <c r="F974" s="60">
        <v>17803</v>
      </c>
    </row>
    <row r="975" spans="1:6" ht="16.5" customHeight="1" x14ac:dyDescent="0.45">
      <c r="A975" s="743">
        <v>1995</v>
      </c>
      <c r="B975" s="744"/>
      <c r="C975" s="744"/>
      <c r="D975" s="745"/>
      <c r="E975" s="60">
        <v>27212</v>
      </c>
      <c r="F975" s="60">
        <v>27212</v>
      </c>
    </row>
    <row r="976" spans="1:6" ht="16.5" customHeight="1" x14ac:dyDescent="0.45">
      <c r="A976" s="743">
        <v>1996</v>
      </c>
      <c r="B976" s="744"/>
      <c r="C976" s="744"/>
      <c r="D976" s="745"/>
      <c r="E976" s="60">
        <v>28061</v>
      </c>
      <c r="F976" s="60">
        <v>28061</v>
      </c>
    </row>
    <row r="977" spans="1:6" ht="16.5" customHeight="1" x14ac:dyDescent="0.45">
      <c r="A977" s="743">
        <v>1997</v>
      </c>
      <c r="B977" s="744"/>
      <c r="C977" s="744"/>
      <c r="D977" s="745"/>
      <c r="E977" s="60">
        <v>23401</v>
      </c>
      <c r="F977" s="60">
        <v>23401</v>
      </c>
    </row>
    <row r="978" spans="1:6" ht="16.5" customHeight="1" x14ac:dyDescent="0.45">
      <c r="A978" s="743">
        <v>1998</v>
      </c>
      <c r="B978" s="744"/>
      <c r="C978" s="744"/>
      <c r="D978" s="745"/>
      <c r="E978" s="60">
        <v>13086</v>
      </c>
      <c r="F978" s="60">
        <v>13086</v>
      </c>
    </row>
    <row r="979" spans="1:6" ht="16.5" customHeight="1" x14ac:dyDescent="0.45">
      <c r="A979" s="743">
        <v>1999</v>
      </c>
      <c r="B979" s="744"/>
      <c r="C979" s="744"/>
      <c r="D979" s="745"/>
      <c r="E979" s="60">
        <v>5154</v>
      </c>
      <c r="F979" s="60">
        <v>5154</v>
      </c>
    </row>
    <row r="980" spans="1:6" ht="16.5" customHeight="1" x14ac:dyDescent="0.45">
      <c r="A980" s="743">
        <v>2000</v>
      </c>
      <c r="B980" s="744"/>
      <c r="C980" s="744"/>
      <c r="D980" s="745"/>
      <c r="E980" s="63">
        <v>0</v>
      </c>
      <c r="F980" s="63">
        <v>0</v>
      </c>
    </row>
    <row r="981" spans="1:6" ht="16.5" customHeight="1" x14ac:dyDescent="0.45">
      <c r="A981" s="743">
        <v>2001</v>
      </c>
      <c r="B981" s="744"/>
      <c r="C981" s="744"/>
      <c r="D981" s="745"/>
      <c r="E981" s="63">
        <v>0</v>
      </c>
      <c r="F981" s="63">
        <v>0</v>
      </c>
    </row>
    <row r="982" spans="1:6" ht="16.5" customHeight="1" x14ac:dyDescent="0.45">
      <c r="A982" s="743">
        <v>2002</v>
      </c>
      <c r="B982" s="744"/>
      <c r="C982" s="744"/>
      <c r="D982" s="745"/>
      <c r="E982" s="63">
        <v>0</v>
      </c>
      <c r="F982" s="63">
        <v>0</v>
      </c>
    </row>
    <row r="983" spans="1:6" ht="16.5" customHeight="1" x14ac:dyDescent="0.45">
      <c r="A983" s="743">
        <v>2003</v>
      </c>
      <c r="B983" s="744"/>
      <c r="C983" s="744"/>
      <c r="D983" s="745"/>
      <c r="E983" s="63">
        <v>0</v>
      </c>
      <c r="F983" s="63">
        <v>0</v>
      </c>
    </row>
    <row r="984" spans="1:6" ht="16.5" customHeight="1" x14ac:dyDescent="0.45">
      <c r="A984" s="743">
        <v>2004</v>
      </c>
      <c r="B984" s="744"/>
      <c r="C984" s="744"/>
      <c r="D984" s="745"/>
      <c r="E984" s="63">
        <v>0</v>
      </c>
      <c r="F984" s="63">
        <v>0</v>
      </c>
    </row>
    <row r="985" spans="1:6" ht="16.5" customHeight="1" x14ac:dyDescent="0.45">
      <c r="A985" s="743">
        <v>2005</v>
      </c>
      <c r="B985" s="744"/>
      <c r="C985" s="744"/>
      <c r="D985" s="745"/>
      <c r="E985" s="63">
        <v>0</v>
      </c>
      <c r="F985" s="63">
        <v>0</v>
      </c>
    </row>
    <row r="986" spans="1:6" ht="16.5" customHeight="1" x14ac:dyDescent="0.45">
      <c r="A986" s="743">
        <v>2006</v>
      </c>
      <c r="B986" s="744"/>
      <c r="C986" s="744"/>
      <c r="D986" s="745"/>
      <c r="E986" s="63">
        <v>0</v>
      </c>
      <c r="F986" s="63">
        <v>0</v>
      </c>
    </row>
    <row r="987" spans="1:6" ht="16.5" customHeight="1" x14ac:dyDescent="0.45">
      <c r="A987" s="743">
        <v>2007</v>
      </c>
      <c r="B987" s="744"/>
      <c r="C987" s="744"/>
      <c r="D987" s="745"/>
      <c r="E987" s="63">
        <v>0</v>
      </c>
      <c r="F987" s="63">
        <v>0</v>
      </c>
    </row>
    <row r="988" spans="1:6" ht="16.5" customHeight="1" x14ac:dyDescent="0.45">
      <c r="A988" s="743">
        <v>2008</v>
      </c>
      <c r="B988" s="744"/>
      <c r="C988" s="744"/>
      <c r="D988" s="745"/>
      <c r="E988" s="63">
        <v>0</v>
      </c>
      <c r="F988" s="63">
        <v>0</v>
      </c>
    </row>
    <row r="989" spans="1:6" ht="16.5" customHeight="1" x14ac:dyDescent="0.45">
      <c r="A989" s="743">
        <v>2009</v>
      </c>
      <c r="B989" s="744"/>
      <c r="C989" s="744"/>
      <c r="D989" s="745"/>
      <c r="E989" s="63">
        <v>0</v>
      </c>
      <c r="F989" s="63">
        <v>0</v>
      </c>
    </row>
    <row r="990" spans="1:6" ht="16.5" customHeight="1" x14ac:dyDescent="0.45">
      <c r="A990" s="743">
        <v>2010</v>
      </c>
      <c r="B990" s="744"/>
      <c r="C990" s="744"/>
      <c r="D990" s="745"/>
      <c r="E990" s="63">
        <v>0</v>
      </c>
      <c r="F990" s="63">
        <v>0</v>
      </c>
    </row>
    <row r="991" spans="1:6" ht="16.5" customHeight="1" x14ac:dyDescent="0.45">
      <c r="A991" s="743">
        <v>2011</v>
      </c>
      <c r="B991" s="744"/>
      <c r="C991" s="744"/>
      <c r="D991" s="745"/>
      <c r="E991" s="63">
        <v>0</v>
      </c>
      <c r="F991" s="63">
        <v>0</v>
      </c>
    </row>
    <row r="992" spans="1:6" ht="16.5" customHeight="1" x14ac:dyDescent="0.45">
      <c r="A992" s="743">
        <v>2012</v>
      </c>
      <c r="B992" s="744"/>
      <c r="C992" s="744"/>
      <c r="D992" s="745"/>
      <c r="E992" s="63">
        <v>0</v>
      </c>
      <c r="F992" s="63">
        <v>0</v>
      </c>
    </row>
    <row r="993" spans="1:6" ht="16.5" customHeight="1" x14ac:dyDescent="0.45">
      <c r="A993" s="743">
        <v>2013</v>
      </c>
      <c r="B993" s="744"/>
      <c r="C993" s="744"/>
      <c r="D993" s="745"/>
      <c r="E993" s="63">
        <v>0</v>
      </c>
      <c r="F993" s="63">
        <v>0</v>
      </c>
    </row>
    <row r="994" spans="1:6" ht="16.5" customHeight="1" x14ac:dyDescent="0.45">
      <c r="A994" s="743">
        <v>2014</v>
      </c>
      <c r="B994" s="744"/>
      <c r="C994" s="744"/>
      <c r="D994" s="745"/>
      <c r="E994" s="63">
        <v>0</v>
      </c>
      <c r="F994" s="63">
        <v>0</v>
      </c>
    </row>
    <row r="995" spans="1:6" ht="16.5" customHeight="1" x14ac:dyDescent="0.45">
      <c r="A995" s="743">
        <v>2015</v>
      </c>
      <c r="B995" s="744"/>
      <c r="C995" s="744"/>
      <c r="D995" s="745"/>
      <c r="E995" s="63">
        <v>0</v>
      </c>
      <c r="F995" s="63">
        <v>0</v>
      </c>
    </row>
    <row r="996" spans="1:6" ht="16.5" customHeight="1" x14ac:dyDescent="0.45">
      <c r="A996" s="743">
        <v>2016</v>
      </c>
      <c r="B996" s="744"/>
      <c r="C996" s="744"/>
      <c r="D996" s="745"/>
      <c r="E996" s="63">
        <v>0</v>
      </c>
      <c r="F996" s="63">
        <v>0</v>
      </c>
    </row>
    <row r="997" spans="1:6" ht="16.5" customHeight="1" x14ac:dyDescent="0.45">
      <c r="A997" s="746" t="s">
        <v>145</v>
      </c>
      <c r="B997" s="747"/>
      <c r="C997" s="747"/>
      <c r="D997" s="748"/>
      <c r="E997" s="58">
        <v>142066</v>
      </c>
      <c r="F997" s="58">
        <v>142066</v>
      </c>
    </row>
    <row r="998" spans="1:6" x14ac:dyDescent="0.45">
      <c r="A998" s="749" t="s">
        <v>156</v>
      </c>
      <c r="B998" s="749" t="s">
        <v>140</v>
      </c>
      <c r="C998" s="749" t="s">
        <v>141</v>
      </c>
      <c r="D998" s="56">
        <v>1992</v>
      </c>
      <c r="E998" s="59">
        <v>5</v>
      </c>
      <c r="F998" s="59">
        <v>5</v>
      </c>
    </row>
    <row r="999" spans="1:6" x14ac:dyDescent="0.45">
      <c r="A999" s="750"/>
      <c r="B999" s="750"/>
      <c r="C999" s="750"/>
      <c r="D999" s="56">
        <v>1993</v>
      </c>
      <c r="E999" s="59">
        <v>32</v>
      </c>
      <c r="F999" s="59">
        <v>32</v>
      </c>
    </row>
    <row r="1000" spans="1:6" x14ac:dyDescent="0.45">
      <c r="A1000" s="750"/>
      <c r="B1000" s="750"/>
      <c r="C1000" s="750"/>
      <c r="D1000" s="56">
        <v>1994</v>
      </c>
      <c r="E1000" s="59">
        <v>0</v>
      </c>
      <c r="F1000" s="59">
        <v>0</v>
      </c>
    </row>
    <row r="1001" spans="1:6" x14ac:dyDescent="0.45">
      <c r="A1001" s="750"/>
      <c r="B1001" s="750"/>
      <c r="C1001" s="750"/>
      <c r="D1001" s="56">
        <v>1997</v>
      </c>
      <c r="E1001" s="59">
        <v>0</v>
      </c>
      <c r="F1001" s="59">
        <v>0</v>
      </c>
    </row>
    <row r="1002" spans="1:6" x14ac:dyDescent="0.45">
      <c r="A1002" s="750"/>
      <c r="B1002" s="750"/>
      <c r="C1002" s="750"/>
      <c r="D1002" s="56">
        <v>1998</v>
      </c>
      <c r="E1002" s="59">
        <v>207</v>
      </c>
      <c r="F1002" s="59">
        <v>207</v>
      </c>
    </row>
    <row r="1003" spans="1:6" x14ac:dyDescent="0.45">
      <c r="A1003" s="750"/>
      <c r="B1003" s="750"/>
      <c r="C1003" s="750"/>
      <c r="D1003" s="56">
        <v>1999</v>
      </c>
      <c r="E1003" s="59">
        <v>779</v>
      </c>
      <c r="F1003" s="59">
        <v>779</v>
      </c>
    </row>
    <row r="1004" spans="1:6" x14ac:dyDescent="0.45">
      <c r="A1004" s="750"/>
      <c r="B1004" s="750"/>
      <c r="C1004" s="750"/>
      <c r="D1004" s="56">
        <v>2000</v>
      </c>
      <c r="E1004" s="57">
        <v>1126</v>
      </c>
      <c r="F1004" s="57">
        <v>1126</v>
      </c>
    </row>
    <row r="1005" spans="1:6" x14ac:dyDescent="0.45">
      <c r="A1005" s="750"/>
      <c r="B1005" s="750"/>
      <c r="C1005" s="750"/>
      <c r="D1005" s="56">
        <v>2001</v>
      </c>
      <c r="E1005" s="59">
        <v>541</v>
      </c>
      <c r="F1005" s="59">
        <v>541</v>
      </c>
    </row>
    <row r="1006" spans="1:6" x14ac:dyDescent="0.45">
      <c r="A1006" s="750"/>
      <c r="B1006" s="750"/>
      <c r="C1006" s="750"/>
      <c r="D1006" s="56">
        <v>2002</v>
      </c>
      <c r="E1006" s="59">
        <v>454</v>
      </c>
      <c r="F1006" s="59">
        <v>454</v>
      </c>
    </row>
    <row r="1007" spans="1:6" x14ac:dyDescent="0.45">
      <c r="A1007" s="750"/>
      <c r="B1007" s="750"/>
      <c r="C1007" s="750"/>
      <c r="D1007" s="56">
        <v>2003</v>
      </c>
      <c r="E1007" s="59">
        <v>463</v>
      </c>
      <c r="F1007" s="59">
        <v>463</v>
      </c>
    </row>
    <row r="1008" spans="1:6" x14ac:dyDescent="0.45">
      <c r="A1008" s="750"/>
      <c r="B1008" s="750"/>
      <c r="C1008" s="750"/>
      <c r="D1008" s="56">
        <v>2004</v>
      </c>
      <c r="E1008" s="59">
        <v>627</v>
      </c>
      <c r="F1008" s="59">
        <v>627</v>
      </c>
    </row>
    <row r="1009" spans="1:6" x14ac:dyDescent="0.45">
      <c r="A1009" s="750"/>
      <c r="B1009" s="750"/>
      <c r="C1009" s="750"/>
      <c r="D1009" s="56">
        <v>2005</v>
      </c>
      <c r="E1009" s="59">
        <v>419</v>
      </c>
      <c r="F1009" s="59">
        <v>419</v>
      </c>
    </row>
    <row r="1010" spans="1:6" x14ac:dyDescent="0.45">
      <c r="A1010" s="750"/>
      <c r="B1010" s="750"/>
      <c r="C1010" s="750"/>
      <c r="D1010" s="56">
        <v>2006</v>
      </c>
      <c r="E1010" s="59">
        <v>238</v>
      </c>
      <c r="F1010" s="59">
        <v>238</v>
      </c>
    </row>
    <row r="1011" spans="1:6" x14ac:dyDescent="0.45">
      <c r="A1011" s="750"/>
      <c r="B1011" s="750"/>
      <c r="C1011" s="750"/>
      <c r="D1011" s="56">
        <v>2007</v>
      </c>
      <c r="E1011" s="59">
        <v>55</v>
      </c>
      <c r="F1011" s="59">
        <v>55</v>
      </c>
    </row>
    <row r="1012" spans="1:6" x14ac:dyDescent="0.45">
      <c r="A1012" s="750"/>
      <c r="B1012" s="750"/>
      <c r="C1012" s="750"/>
      <c r="D1012" s="56">
        <v>2008</v>
      </c>
      <c r="E1012" s="59">
        <v>69</v>
      </c>
      <c r="F1012" s="59">
        <v>69</v>
      </c>
    </row>
    <row r="1013" spans="1:6" x14ac:dyDescent="0.45">
      <c r="A1013" s="750"/>
      <c r="B1013" s="750"/>
      <c r="C1013" s="750"/>
      <c r="D1013" s="56">
        <v>2009</v>
      </c>
      <c r="E1013" s="59">
        <v>39</v>
      </c>
      <c r="F1013" s="59">
        <v>39</v>
      </c>
    </row>
    <row r="1014" spans="1:6" x14ac:dyDescent="0.45">
      <c r="A1014" s="750"/>
      <c r="B1014" s="750"/>
      <c r="C1014" s="750"/>
      <c r="D1014" s="56">
        <v>2010</v>
      </c>
      <c r="E1014" s="59">
        <v>53</v>
      </c>
      <c r="F1014" s="59">
        <v>53</v>
      </c>
    </row>
    <row r="1015" spans="1:6" x14ac:dyDescent="0.45">
      <c r="A1015" s="750"/>
      <c r="B1015" s="750"/>
      <c r="C1015" s="750"/>
      <c r="D1015" s="56">
        <v>2011</v>
      </c>
      <c r="E1015" s="59">
        <v>87</v>
      </c>
      <c r="F1015" s="59">
        <v>87</v>
      </c>
    </row>
    <row r="1016" spans="1:6" x14ac:dyDescent="0.45">
      <c r="A1016" s="750"/>
      <c r="B1016" s="750"/>
      <c r="C1016" s="750"/>
      <c r="D1016" s="56">
        <v>2012</v>
      </c>
      <c r="E1016" s="59">
        <v>139</v>
      </c>
      <c r="F1016" s="59">
        <v>139</v>
      </c>
    </row>
    <row r="1017" spans="1:6" x14ac:dyDescent="0.45">
      <c r="A1017" s="750"/>
      <c r="B1017" s="750"/>
      <c r="C1017" s="750"/>
      <c r="D1017" s="56">
        <v>2013</v>
      </c>
      <c r="E1017" s="59">
        <v>74</v>
      </c>
      <c r="F1017" s="59">
        <v>74</v>
      </c>
    </row>
    <row r="1018" spans="1:6" x14ac:dyDescent="0.45">
      <c r="A1018" s="750"/>
      <c r="B1018" s="750"/>
      <c r="C1018" s="750"/>
      <c r="D1018" s="56">
        <v>2014</v>
      </c>
      <c r="E1018" s="59">
        <v>38</v>
      </c>
      <c r="F1018" s="59">
        <v>38</v>
      </c>
    </row>
    <row r="1019" spans="1:6" x14ac:dyDescent="0.45">
      <c r="A1019" s="750"/>
      <c r="B1019" s="750"/>
      <c r="C1019" s="750"/>
      <c r="D1019" s="56">
        <v>2015</v>
      </c>
      <c r="E1019" s="59">
        <v>15</v>
      </c>
      <c r="F1019" s="59">
        <v>15</v>
      </c>
    </row>
    <row r="1020" spans="1:6" x14ac:dyDescent="0.45">
      <c r="A1020" s="750"/>
      <c r="B1020" s="750"/>
      <c r="C1020" s="751"/>
      <c r="D1020" s="56">
        <v>2016</v>
      </c>
      <c r="E1020" s="59">
        <v>5</v>
      </c>
      <c r="F1020" s="59">
        <v>5</v>
      </c>
    </row>
    <row r="1021" spans="1:6" ht="16.5" customHeight="1" x14ac:dyDescent="0.45">
      <c r="A1021" s="750"/>
      <c r="B1021" s="750"/>
      <c r="C1021" s="746" t="s">
        <v>142</v>
      </c>
      <c r="D1021" s="748"/>
      <c r="E1021" s="58">
        <v>5465</v>
      </c>
      <c r="F1021" s="58">
        <v>5465</v>
      </c>
    </row>
    <row r="1022" spans="1:6" x14ac:dyDescent="0.45">
      <c r="A1022" s="750"/>
      <c r="B1022" s="750"/>
      <c r="C1022" s="749" t="s">
        <v>143</v>
      </c>
      <c r="D1022" s="56">
        <v>1991</v>
      </c>
      <c r="E1022" s="57">
        <v>1037</v>
      </c>
      <c r="F1022" s="57">
        <v>1037</v>
      </c>
    </row>
    <row r="1023" spans="1:6" x14ac:dyDescent="0.45">
      <c r="A1023" s="750"/>
      <c r="B1023" s="750"/>
      <c r="C1023" s="750"/>
      <c r="D1023" s="56">
        <v>1992</v>
      </c>
      <c r="E1023" s="57">
        <v>2038</v>
      </c>
      <c r="F1023" s="57">
        <v>2038</v>
      </c>
    </row>
    <row r="1024" spans="1:6" x14ac:dyDescent="0.45">
      <c r="A1024" s="750"/>
      <c r="B1024" s="750"/>
      <c r="C1024" s="750"/>
      <c r="D1024" s="56">
        <v>1993</v>
      </c>
      <c r="E1024" s="57">
        <v>3543</v>
      </c>
      <c r="F1024" s="57">
        <v>3543</v>
      </c>
    </row>
    <row r="1025" spans="1:6" x14ac:dyDescent="0.45">
      <c r="A1025" s="750"/>
      <c r="B1025" s="750"/>
      <c r="C1025" s="750"/>
      <c r="D1025" s="56">
        <v>1994</v>
      </c>
      <c r="E1025" s="57">
        <v>7397</v>
      </c>
      <c r="F1025" s="57">
        <v>7397</v>
      </c>
    </row>
    <row r="1026" spans="1:6" x14ac:dyDescent="0.45">
      <c r="A1026" s="750"/>
      <c r="B1026" s="750"/>
      <c r="C1026" s="750"/>
      <c r="D1026" s="56">
        <v>1995</v>
      </c>
      <c r="E1026" s="57">
        <v>13803</v>
      </c>
      <c r="F1026" s="57">
        <v>13803</v>
      </c>
    </row>
    <row r="1027" spans="1:6" x14ac:dyDescent="0.45">
      <c r="A1027" s="750"/>
      <c r="B1027" s="750"/>
      <c r="C1027" s="750"/>
      <c r="D1027" s="56">
        <v>1996</v>
      </c>
      <c r="E1027" s="57">
        <v>17829</v>
      </c>
      <c r="F1027" s="57">
        <v>17829</v>
      </c>
    </row>
    <row r="1028" spans="1:6" x14ac:dyDescent="0.45">
      <c r="A1028" s="750"/>
      <c r="B1028" s="750"/>
      <c r="C1028" s="750"/>
      <c r="D1028" s="56">
        <v>1997</v>
      </c>
      <c r="E1028" s="57">
        <v>19168</v>
      </c>
      <c r="F1028" s="57">
        <v>19168</v>
      </c>
    </row>
    <row r="1029" spans="1:6" x14ac:dyDescent="0.45">
      <c r="A1029" s="750"/>
      <c r="B1029" s="750"/>
      <c r="C1029" s="750"/>
      <c r="D1029" s="56">
        <v>1998</v>
      </c>
      <c r="E1029" s="57">
        <v>10378</v>
      </c>
      <c r="F1029" s="57">
        <v>10378</v>
      </c>
    </row>
    <row r="1030" spans="1:6" x14ac:dyDescent="0.45">
      <c r="A1030" s="750"/>
      <c r="B1030" s="750"/>
      <c r="C1030" s="750"/>
      <c r="D1030" s="56">
        <v>1999</v>
      </c>
      <c r="E1030" s="57">
        <v>12314</v>
      </c>
      <c r="F1030" s="57">
        <v>12314</v>
      </c>
    </row>
    <row r="1031" spans="1:6" x14ac:dyDescent="0.45">
      <c r="A1031" s="750"/>
      <c r="B1031" s="750"/>
      <c r="C1031" s="750"/>
      <c r="D1031" s="56">
        <v>2000</v>
      </c>
      <c r="E1031" s="57">
        <v>10502</v>
      </c>
      <c r="F1031" s="57">
        <v>10502</v>
      </c>
    </row>
    <row r="1032" spans="1:6" x14ac:dyDescent="0.45">
      <c r="A1032" s="750"/>
      <c r="B1032" s="750"/>
      <c r="C1032" s="750"/>
      <c r="D1032" s="56">
        <v>2001</v>
      </c>
      <c r="E1032" s="57">
        <v>7004</v>
      </c>
      <c r="F1032" s="57">
        <v>7004</v>
      </c>
    </row>
    <row r="1033" spans="1:6" x14ac:dyDescent="0.45">
      <c r="A1033" s="750"/>
      <c r="B1033" s="750"/>
      <c r="C1033" s="750"/>
      <c r="D1033" s="56">
        <v>2002</v>
      </c>
      <c r="E1033" s="57">
        <v>6917</v>
      </c>
      <c r="F1033" s="57">
        <v>6917</v>
      </c>
    </row>
    <row r="1034" spans="1:6" x14ac:dyDescent="0.45">
      <c r="A1034" s="750"/>
      <c r="B1034" s="750"/>
      <c r="C1034" s="750"/>
      <c r="D1034" s="56">
        <v>2003</v>
      </c>
      <c r="E1034" s="57">
        <v>10538</v>
      </c>
      <c r="F1034" s="57">
        <v>10538</v>
      </c>
    </row>
    <row r="1035" spans="1:6" x14ac:dyDescent="0.45">
      <c r="A1035" s="750"/>
      <c r="B1035" s="750"/>
      <c r="C1035" s="750"/>
      <c r="D1035" s="56">
        <v>2004</v>
      </c>
      <c r="E1035" s="57">
        <v>31421</v>
      </c>
      <c r="F1035" s="57">
        <v>31421</v>
      </c>
    </row>
    <row r="1036" spans="1:6" x14ac:dyDescent="0.45">
      <c r="A1036" s="750"/>
      <c r="B1036" s="750"/>
      <c r="C1036" s="750"/>
      <c r="D1036" s="56">
        <v>2005</v>
      </c>
      <c r="E1036" s="57">
        <v>53519</v>
      </c>
      <c r="F1036" s="57">
        <v>53519</v>
      </c>
    </row>
    <row r="1037" spans="1:6" x14ac:dyDescent="0.45">
      <c r="A1037" s="750"/>
      <c r="B1037" s="750"/>
      <c r="C1037" s="750"/>
      <c r="D1037" s="56">
        <v>2006</v>
      </c>
      <c r="E1037" s="57">
        <v>52399</v>
      </c>
      <c r="F1037" s="57">
        <v>52399</v>
      </c>
    </row>
    <row r="1038" spans="1:6" x14ac:dyDescent="0.45">
      <c r="A1038" s="750"/>
      <c r="B1038" s="750"/>
      <c r="C1038" s="750"/>
      <c r="D1038" s="56">
        <v>2007</v>
      </c>
      <c r="E1038" s="57">
        <v>57299</v>
      </c>
      <c r="F1038" s="57">
        <v>57299</v>
      </c>
    </row>
    <row r="1039" spans="1:6" x14ac:dyDescent="0.45">
      <c r="A1039" s="750"/>
      <c r="B1039" s="750"/>
      <c r="C1039" s="750"/>
      <c r="D1039" s="56">
        <v>2008</v>
      </c>
      <c r="E1039" s="57">
        <v>40321</v>
      </c>
      <c r="F1039" s="57">
        <v>40321</v>
      </c>
    </row>
    <row r="1040" spans="1:6" x14ac:dyDescent="0.45">
      <c r="A1040" s="750"/>
      <c r="B1040" s="750"/>
      <c r="C1040" s="750"/>
      <c r="D1040" s="56">
        <v>2009</v>
      </c>
      <c r="E1040" s="57">
        <v>10801</v>
      </c>
      <c r="F1040" s="57">
        <v>10801</v>
      </c>
    </row>
    <row r="1041" spans="1:6" x14ac:dyDescent="0.45">
      <c r="A1041" s="750"/>
      <c r="B1041" s="750"/>
      <c r="C1041" s="750"/>
      <c r="D1041" s="56">
        <v>2010</v>
      </c>
      <c r="E1041" s="57">
        <v>44638</v>
      </c>
      <c r="F1041" s="57">
        <v>44638</v>
      </c>
    </row>
    <row r="1042" spans="1:6" x14ac:dyDescent="0.45">
      <c r="A1042" s="750"/>
      <c r="B1042" s="750"/>
      <c r="C1042" s="750"/>
      <c r="D1042" s="56">
        <v>2011</v>
      </c>
      <c r="E1042" s="57">
        <v>71090</v>
      </c>
      <c r="F1042" s="57">
        <v>71090</v>
      </c>
    </row>
    <row r="1043" spans="1:6" x14ac:dyDescent="0.45">
      <c r="A1043" s="750"/>
      <c r="B1043" s="750"/>
      <c r="C1043" s="750"/>
      <c r="D1043" s="56">
        <v>2012</v>
      </c>
      <c r="E1043" s="57">
        <v>70275</v>
      </c>
      <c r="F1043" s="57">
        <v>70275</v>
      </c>
    </row>
    <row r="1044" spans="1:6" x14ac:dyDescent="0.45">
      <c r="A1044" s="750"/>
      <c r="B1044" s="750"/>
      <c r="C1044" s="750"/>
      <c r="D1044" s="56">
        <v>2013</v>
      </c>
      <c r="E1044" s="57">
        <v>73510</v>
      </c>
      <c r="F1044" s="57">
        <v>73510</v>
      </c>
    </row>
    <row r="1045" spans="1:6" x14ac:dyDescent="0.45">
      <c r="A1045" s="750"/>
      <c r="B1045" s="750"/>
      <c r="C1045" s="750"/>
      <c r="D1045" s="56">
        <v>2014</v>
      </c>
      <c r="E1045" s="57">
        <v>65078</v>
      </c>
      <c r="F1045" s="57">
        <v>65078</v>
      </c>
    </row>
    <row r="1046" spans="1:6" x14ac:dyDescent="0.45">
      <c r="A1046" s="750"/>
      <c r="B1046" s="750"/>
      <c r="C1046" s="750"/>
      <c r="D1046" s="56">
        <v>2015</v>
      </c>
      <c r="E1046" s="57">
        <v>41240</v>
      </c>
      <c r="F1046" s="57">
        <v>41240</v>
      </c>
    </row>
    <row r="1047" spans="1:6" x14ac:dyDescent="0.45">
      <c r="A1047" s="750"/>
      <c r="B1047" s="750"/>
      <c r="C1047" s="751"/>
      <c r="D1047" s="56">
        <v>2016</v>
      </c>
      <c r="E1047" s="57">
        <v>14399</v>
      </c>
      <c r="F1047" s="57">
        <v>14399</v>
      </c>
    </row>
    <row r="1048" spans="1:6" ht="16.5" customHeight="1" x14ac:dyDescent="0.45">
      <c r="A1048" s="750"/>
      <c r="B1048" s="750"/>
      <c r="C1048" s="746" t="s">
        <v>142</v>
      </c>
      <c r="D1048" s="748"/>
      <c r="E1048" s="58">
        <v>748458</v>
      </c>
      <c r="F1048" s="58">
        <v>748458</v>
      </c>
    </row>
    <row r="1049" spans="1:6" x14ac:dyDescent="0.45">
      <c r="A1049" s="750"/>
      <c r="B1049" s="750"/>
      <c r="C1049" s="749" t="s">
        <v>144</v>
      </c>
      <c r="D1049" s="56">
        <v>2004</v>
      </c>
      <c r="E1049" s="59">
        <v>449</v>
      </c>
      <c r="F1049" s="59">
        <v>449</v>
      </c>
    </row>
    <row r="1050" spans="1:6" x14ac:dyDescent="0.45">
      <c r="A1050" s="750"/>
      <c r="B1050" s="750"/>
      <c r="C1050" s="750"/>
      <c r="D1050" s="56">
        <v>2005</v>
      </c>
      <c r="E1050" s="57">
        <v>11583</v>
      </c>
      <c r="F1050" s="57">
        <v>11583</v>
      </c>
    </row>
    <row r="1051" spans="1:6" x14ac:dyDescent="0.45">
      <c r="A1051" s="750"/>
      <c r="B1051" s="750"/>
      <c r="C1051" s="750"/>
      <c r="D1051" s="56">
        <v>2006</v>
      </c>
      <c r="E1051" s="57">
        <v>7398</v>
      </c>
      <c r="F1051" s="57">
        <v>7398</v>
      </c>
    </row>
    <row r="1052" spans="1:6" x14ac:dyDescent="0.45">
      <c r="A1052" s="750"/>
      <c r="B1052" s="750"/>
      <c r="C1052" s="750"/>
      <c r="D1052" s="56">
        <v>2007</v>
      </c>
      <c r="E1052" s="57">
        <v>6719</v>
      </c>
      <c r="F1052" s="57">
        <v>6719</v>
      </c>
    </row>
    <row r="1053" spans="1:6" x14ac:dyDescent="0.45">
      <c r="A1053" s="750"/>
      <c r="B1053" s="750"/>
      <c r="C1053" s="750"/>
      <c r="D1053" s="56">
        <v>2008</v>
      </c>
      <c r="E1053" s="57">
        <v>2850</v>
      </c>
      <c r="F1053" s="57">
        <v>2850</v>
      </c>
    </row>
    <row r="1054" spans="1:6" x14ac:dyDescent="0.45">
      <c r="A1054" s="750"/>
      <c r="B1054" s="750"/>
      <c r="C1054" s="750"/>
      <c r="D1054" s="56">
        <v>2009</v>
      </c>
      <c r="E1054" s="57">
        <v>1907</v>
      </c>
      <c r="F1054" s="57">
        <v>1907</v>
      </c>
    </row>
    <row r="1055" spans="1:6" x14ac:dyDescent="0.45">
      <c r="A1055" s="750"/>
      <c r="B1055" s="750"/>
      <c r="C1055" s="750"/>
      <c r="D1055" s="56">
        <v>2010</v>
      </c>
      <c r="E1055" s="57">
        <v>3065</v>
      </c>
      <c r="F1055" s="57">
        <v>3065</v>
      </c>
    </row>
    <row r="1056" spans="1:6" x14ac:dyDescent="0.45">
      <c r="A1056" s="750"/>
      <c r="B1056" s="750"/>
      <c r="C1056" s="750"/>
      <c r="D1056" s="56">
        <v>2011</v>
      </c>
      <c r="E1056" s="57">
        <v>2453</v>
      </c>
      <c r="F1056" s="57">
        <v>2453</v>
      </c>
    </row>
    <row r="1057" spans="1:6" x14ac:dyDescent="0.45">
      <c r="A1057" s="750"/>
      <c r="B1057" s="750"/>
      <c r="C1057" s="750"/>
      <c r="D1057" s="56">
        <v>2012</v>
      </c>
      <c r="E1057" s="57">
        <v>1139</v>
      </c>
      <c r="F1057" s="57">
        <v>1139</v>
      </c>
    </row>
    <row r="1058" spans="1:6" x14ac:dyDescent="0.45">
      <c r="A1058" s="750"/>
      <c r="B1058" s="750"/>
      <c r="C1058" s="750"/>
      <c r="D1058" s="56">
        <v>2013</v>
      </c>
      <c r="E1058" s="57">
        <v>5156</v>
      </c>
      <c r="F1058" s="57">
        <v>5156</v>
      </c>
    </row>
    <row r="1059" spans="1:6" x14ac:dyDescent="0.45">
      <c r="A1059" s="750"/>
      <c r="B1059" s="750"/>
      <c r="C1059" s="750"/>
      <c r="D1059" s="56">
        <v>2014</v>
      </c>
      <c r="E1059" s="57">
        <v>5731</v>
      </c>
      <c r="F1059" s="57">
        <v>5731</v>
      </c>
    </row>
    <row r="1060" spans="1:6" x14ac:dyDescent="0.45">
      <c r="A1060" s="750"/>
      <c r="B1060" s="750"/>
      <c r="C1060" s="750"/>
      <c r="D1060" s="56">
        <v>2015</v>
      </c>
      <c r="E1060" s="57">
        <v>3622</v>
      </c>
      <c r="F1060" s="57">
        <v>3622</v>
      </c>
    </row>
    <row r="1061" spans="1:6" x14ac:dyDescent="0.45">
      <c r="A1061" s="750"/>
      <c r="B1061" s="750"/>
      <c r="C1061" s="751"/>
      <c r="D1061" s="56">
        <v>2016</v>
      </c>
      <c r="E1061" s="59">
        <v>969</v>
      </c>
      <c r="F1061" s="59">
        <v>969</v>
      </c>
    </row>
    <row r="1062" spans="1:6" ht="16.5" customHeight="1" x14ac:dyDescent="0.45">
      <c r="A1062" s="750"/>
      <c r="B1062" s="751"/>
      <c r="C1062" s="746" t="s">
        <v>142</v>
      </c>
      <c r="D1062" s="748"/>
      <c r="E1062" s="58">
        <v>53041</v>
      </c>
      <c r="F1062" s="58">
        <v>53041</v>
      </c>
    </row>
    <row r="1063" spans="1:6" ht="16.5" customHeight="1" x14ac:dyDescent="0.45">
      <c r="A1063" s="750"/>
      <c r="B1063" s="743">
        <v>1991</v>
      </c>
      <c r="C1063" s="744"/>
      <c r="D1063" s="745"/>
      <c r="E1063" s="60">
        <v>1037</v>
      </c>
      <c r="F1063" s="61">
        <v>1037</v>
      </c>
    </row>
    <row r="1064" spans="1:6" ht="16.5" customHeight="1" x14ac:dyDescent="0.45">
      <c r="A1064" s="750"/>
      <c r="B1064" s="743">
        <v>1992</v>
      </c>
      <c r="C1064" s="744"/>
      <c r="D1064" s="745"/>
      <c r="E1064" s="60">
        <v>2043</v>
      </c>
      <c r="F1064" s="61">
        <v>2043</v>
      </c>
    </row>
    <row r="1065" spans="1:6" ht="16.5" customHeight="1" x14ac:dyDescent="0.45">
      <c r="A1065" s="750"/>
      <c r="B1065" s="743">
        <v>1993</v>
      </c>
      <c r="C1065" s="744"/>
      <c r="D1065" s="745"/>
      <c r="E1065" s="60">
        <v>3575</v>
      </c>
      <c r="F1065" s="61">
        <v>3575</v>
      </c>
    </row>
    <row r="1066" spans="1:6" ht="16.5" customHeight="1" x14ac:dyDescent="0.45">
      <c r="A1066" s="750"/>
      <c r="B1066" s="743">
        <v>1994</v>
      </c>
      <c r="C1066" s="744"/>
      <c r="D1066" s="745"/>
      <c r="E1066" s="60">
        <v>7397</v>
      </c>
      <c r="F1066" s="61">
        <v>7397</v>
      </c>
    </row>
    <row r="1067" spans="1:6" ht="16.5" customHeight="1" x14ac:dyDescent="0.45">
      <c r="A1067" s="750"/>
      <c r="B1067" s="743">
        <v>1995</v>
      </c>
      <c r="C1067" s="744"/>
      <c r="D1067" s="745"/>
      <c r="E1067" s="60">
        <v>13803</v>
      </c>
      <c r="F1067" s="61">
        <v>13803</v>
      </c>
    </row>
    <row r="1068" spans="1:6" ht="16.5" customHeight="1" x14ac:dyDescent="0.45">
      <c r="A1068" s="750"/>
      <c r="B1068" s="743">
        <v>1996</v>
      </c>
      <c r="C1068" s="744"/>
      <c r="D1068" s="745"/>
      <c r="E1068" s="60">
        <v>17829</v>
      </c>
      <c r="F1068" s="61">
        <v>17829</v>
      </c>
    </row>
    <row r="1069" spans="1:6" ht="16.5" customHeight="1" x14ac:dyDescent="0.45">
      <c r="A1069" s="750"/>
      <c r="B1069" s="743">
        <v>1997</v>
      </c>
      <c r="C1069" s="744"/>
      <c r="D1069" s="745"/>
      <c r="E1069" s="60">
        <v>19168</v>
      </c>
      <c r="F1069" s="61">
        <v>19168</v>
      </c>
    </row>
    <row r="1070" spans="1:6" ht="16.5" customHeight="1" x14ac:dyDescent="0.45">
      <c r="A1070" s="750"/>
      <c r="B1070" s="743">
        <v>1998</v>
      </c>
      <c r="C1070" s="744"/>
      <c r="D1070" s="745"/>
      <c r="E1070" s="60">
        <v>10585</v>
      </c>
      <c r="F1070" s="61">
        <v>10585</v>
      </c>
    </row>
    <row r="1071" spans="1:6" ht="16.5" customHeight="1" x14ac:dyDescent="0.45">
      <c r="A1071" s="750"/>
      <c r="B1071" s="743">
        <v>1999</v>
      </c>
      <c r="C1071" s="744"/>
      <c r="D1071" s="745"/>
      <c r="E1071" s="60">
        <v>13093</v>
      </c>
      <c r="F1071" s="61">
        <v>13093</v>
      </c>
    </row>
    <row r="1072" spans="1:6" ht="16.5" customHeight="1" x14ac:dyDescent="0.45">
      <c r="A1072" s="750"/>
      <c r="B1072" s="743">
        <v>2000</v>
      </c>
      <c r="C1072" s="744"/>
      <c r="D1072" s="745"/>
      <c r="E1072" s="60">
        <v>11628</v>
      </c>
      <c r="F1072" s="61">
        <v>11628</v>
      </c>
    </row>
    <row r="1073" spans="1:6" ht="16.5" customHeight="1" x14ac:dyDescent="0.45">
      <c r="A1073" s="750"/>
      <c r="B1073" s="743">
        <v>2001</v>
      </c>
      <c r="C1073" s="744"/>
      <c r="D1073" s="745"/>
      <c r="E1073" s="60">
        <v>7545</v>
      </c>
      <c r="F1073" s="61">
        <v>7545</v>
      </c>
    </row>
    <row r="1074" spans="1:6" ht="16.5" customHeight="1" x14ac:dyDescent="0.45">
      <c r="A1074" s="750"/>
      <c r="B1074" s="743">
        <v>2002</v>
      </c>
      <c r="C1074" s="744"/>
      <c r="D1074" s="745"/>
      <c r="E1074" s="60">
        <v>7371</v>
      </c>
      <c r="F1074" s="61">
        <v>7371</v>
      </c>
    </row>
    <row r="1075" spans="1:6" ht="16.5" customHeight="1" x14ac:dyDescent="0.45">
      <c r="A1075" s="750"/>
      <c r="B1075" s="743">
        <v>2003</v>
      </c>
      <c r="C1075" s="744"/>
      <c r="D1075" s="745"/>
      <c r="E1075" s="60">
        <v>11001</v>
      </c>
      <c r="F1075" s="61">
        <v>11001</v>
      </c>
    </row>
    <row r="1076" spans="1:6" ht="16.5" customHeight="1" x14ac:dyDescent="0.45">
      <c r="A1076" s="750"/>
      <c r="B1076" s="743">
        <v>2004</v>
      </c>
      <c r="C1076" s="744"/>
      <c r="D1076" s="745"/>
      <c r="E1076" s="60">
        <v>32497</v>
      </c>
      <c r="F1076" s="61">
        <v>32497</v>
      </c>
    </row>
    <row r="1077" spans="1:6" ht="16.5" customHeight="1" x14ac:dyDescent="0.45">
      <c r="A1077" s="750"/>
      <c r="B1077" s="743">
        <v>2005</v>
      </c>
      <c r="C1077" s="744"/>
      <c r="D1077" s="745"/>
      <c r="E1077" s="60">
        <v>65521</v>
      </c>
      <c r="F1077" s="61">
        <v>65521</v>
      </c>
    </row>
    <row r="1078" spans="1:6" ht="16.5" customHeight="1" x14ac:dyDescent="0.45">
      <c r="A1078" s="750"/>
      <c r="B1078" s="743">
        <v>2006</v>
      </c>
      <c r="C1078" s="744"/>
      <c r="D1078" s="745"/>
      <c r="E1078" s="60">
        <v>60035</v>
      </c>
      <c r="F1078" s="61">
        <v>60035</v>
      </c>
    </row>
    <row r="1079" spans="1:6" ht="16.5" customHeight="1" x14ac:dyDescent="0.45">
      <c r="A1079" s="750"/>
      <c r="B1079" s="743">
        <v>2007</v>
      </c>
      <c r="C1079" s="744"/>
      <c r="D1079" s="745"/>
      <c r="E1079" s="60">
        <v>64073</v>
      </c>
      <c r="F1079" s="61">
        <v>64073</v>
      </c>
    </row>
    <row r="1080" spans="1:6" ht="16.5" customHeight="1" x14ac:dyDescent="0.45">
      <c r="A1080" s="750"/>
      <c r="B1080" s="743">
        <v>2008</v>
      </c>
      <c r="C1080" s="744"/>
      <c r="D1080" s="745"/>
      <c r="E1080" s="60">
        <v>43240</v>
      </c>
      <c r="F1080" s="61">
        <v>43240</v>
      </c>
    </row>
    <row r="1081" spans="1:6" ht="16.5" customHeight="1" x14ac:dyDescent="0.45">
      <c r="A1081" s="750"/>
      <c r="B1081" s="743">
        <v>2009</v>
      </c>
      <c r="C1081" s="744"/>
      <c r="D1081" s="745"/>
      <c r="E1081" s="60">
        <v>12747</v>
      </c>
      <c r="F1081" s="61">
        <v>12747</v>
      </c>
    </row>
    <row r="1082" spans="1:6" ht="16.5" customHeight="1" x14ac:dyDescent="0.45">
      <c r="A1082" s="750"/>
      <c r="B1082" s="743">
        <v>2010</v>
      </c>
      <c r="C1082" s="744"/>
      <c r="D1082" s="745"/>
      <c r="E1082" s="60">
        <v>47756</v>
      </c>
      <c r="F1082" s="61">
        <v>47756</v>
      </c>
    </row>
    <row r="1083" spans="1:6" ht="16.5" customHeight="1" x14ac:dyDescent="0.45">
      <c r="A1083" s="750"/>
      <c r="B1083" s="743">
        <v>2011</v>
      </c>
      <c r="C1083" s="744"/>
      <c r="D1083" s="745"/>
      <c r="E1083" s="60">
        <v>73630</v>
      </c>
      <c r="F1083" s="61">
        <v>73630</v>
      </c>
    </row>
    <row r="1084" spans="1:6" ht="16.5" customHeight="1" x14ac:dyDescent="0.45">
      <c r="A1084" s="750"/>
      <c r="B1084" s="743">
        <v>2012</v>
      </c>
      <c r="C1084" s="744"/>
      <c r="D1084" s="745"/>
      <c r="E1084" s="60">
        <v>71553</v>
      </c>
      <c r="F1084" s="61">
        <v>71553</v>
      </c>
    </row>
    <row r="1085" spans="1:6" ht="16.5" customHeight="1" x14ac:dyDescent="0.45">
      <c r="A1085" s="750"/>
      <c r="B1085" s="743">
        <v>2013</v>
      </c>
      <c r="C1085" s="744"/>
      <c r="D1085" s="745"/>
      <c r="E1085" s="60">
        <v>78740</v>
      </c>
      <c r="F1085" s="61">
        <v>78740</v>
      </c>
    </row>
    <row r="1086" spans="1:6" ht="16.5" customHeight="1" x14ac:dyDescent="0.45">
      <c r="A1086" s="750"/>
      <c r="B1086" s="743">
        <v>2014</v>
      </c>
      <c r="C1086" s="744"/>
      <c r="D1086" s="745"/>
      <c r="E1086" s="60">
        <v>70847</v>
      </c>
      <c r="F1086" s="61">
        <v>70847</v>
      </c>
    </row>
    <row r="1087" spans="1:6" ht="16.5" customHeight="1" x14ac:dyDescent="0.45">
      <c r="A1087" s="750"/>
      <c r="B1087" s="743">
        <v>2015</v>
      </c>
      <c r="C1087" s="744"/>
      <c r="D1087" s="745"/>
      <c r="E1087" s="60">
        <v>44877</v>
      </c>
      <c r="F1087" s="61">
        <v>44877</v>
      </c>
    </row>
    <row r="1088" spans="1:6" ht="16.5" customHeight="1" x14ac:dyDescent="0.45">
      <c r="A1088" s="750"/>
      <c r="B1088" s="743">
        <v>2016</v>
      </c>
      <c r="C1088" s="744"/>
      <c r="D1088" s="745"/>
      <c r="E1088" s="60">
        <v>15373</v>
      </c>
      <c r="F1088" s="61">
        <v>15373</v>
      </c>
    </row>
    <row r="1089" spans="1:6" ht="16.5" customHeight="1" x14ac:dyDescent="0.45">
      <c r="A1089" s="750"/>
      <c r="B1089" s="746" t="s">
        <v>145</v>
      </c>
      <c r="C1089" s="747"/>
      <c r="D1089" s="748"/>
      <c r="E1089" s="58">
        <v>806964</v>
      </c>
      <c r="F1089" s="58">
        <v>806964</v>
      </c>
    </row>
    <row r="1090" spans="1:6" x14ac:dyDescent="0.45">
      <c r="A1090" s="750"/>
      <c r="B1090" s="749" t="s">
        <v>146</v>
      </c>
      <c r="C1090" s="749" t="s">
        <v>147</v>
      </c>
      <c r="D1090" s="56">
        <v>1991</v>
      </c>
      <c r="E1090" s="59">
        <v>3</v>
      </c>
      <c r="F1090" s="59">
        <v>3</v>
      </c>
    </row>
    <row r="1091" spans="1:6" x14ac:dyDescent="0.45">
      <c r="A1091" s="750"/>
      <c r="B1091" s="750"/>
      <c r="C1091" s="750"/>
      <c r="D1091" s="56">
        <v>1992</v>
      </c>
      <c r="E1091" s="59">
        <v>2</v>
      </c>
      <c r="F1091" s="59">
        <v>2</v>
      </c>
    </row>
    <row r="1092" spans="1:6" x14ac:dyDescent="0.45">
      <c r="A1092" s="750"/>
      <c r="B1092" s="750"/>
      <c r="C1092" s="750"/>
      <c r="D1092" s="56">
        <v>1993</v>
      </c>
      <c r="E1092" s="59">
        <v>55</v>
      </c>
      <c r="F1092" s="59">
        <v>55</v>
      </c>
    </row>
    <row r="1093" spans="1:6" x14ac:dyDescent="0.45">
      <c r="A1093" s="750"/>
      <c r="B1093" s="750"/>
      <c r="C1093" s="750"/>
      <c r="D1093" s="56">
        <v>1994</v>
      </c>
      <c r="E1093" s="59">
        <v>45</v>
      </c>
      <c r="F1093" s="59">
        <v>45</v>
      </c>
    </row>
    <row r="1094" spans="1:6" x14ac:dyDescent="0.45">
      <c r="A1094" s="750"/>
      <c r="B1094" s="750"/>
      <c r="C1094" s="750"/>
      <c r="D1094" s="56">
        <v>1995</v>
      </c>
      <c r="E1094" s="59">
        <v>71</v>
      </c>
      <c r="F1094" s="59">
        <v>71</v>
      </c>
    </row>
    <row r="1095" spans="1:6" x14ac:dyDescent="0.45">
      <c r="A1095" s="750"/>
      <c r="B1095" s="750"/>
      <c r="C1095" s="750"/>
      <c r="D1095" s="56">
        <v>1996</v>
      </c>
      <c r="E1095" s="57">
        <v>5589</v>
      </c>
      <c r="F1095" s="57">
        <v>5589</v>
      </c>
    </row>
    <row r="1096" spans="1:6" x14ac:dyDescent="0.45">
      <c r="A1096" s="750"/>
      <c r="B1096" s="750"/>
      <c r="C1096" s="750"/>
      <c r="D1096" s="56">
        <v>1997</v>
      </c>
      <c r="E1096" s="57">
        <v>3680</v>
      </c>
      <c r="F1096" s="57">
        <v>3680</v>
      </c>
    </row>
    <row r="1097" spans="1:6" x14ac:dyDescent="0.45">
      <c r="A1097" s="750"/>
      <c r="B1097" s="750"/>
      <c r="C1097" s="750"/>
      <c r="D1097" s="56">
        <v>1998</v>
      </c>
      <c r="E1097" s="57">
        <v>1919</v>
      </c>
      <c r="F1097" s="57">
        <v>1919</v>
      </c>
    </row>
    <row r="1098" spans="1:6" x14ac:dyDescent="0.45">
      <c r="A1098" s="750"/>
      <c r="B1098" s="750"/>
      <c r="C1098" s="750"/>
      <c r="D1098" s="56">
        <v>1999</v>
      </c>
      <c r="E1098" s="57">
        <v>4422</v>
      </c>
      <c r="F1098" s="57">
        <v>4422</v>
      </c>
    </row>
    <row r="1099" spans="1:6" x14ac:dyDescent="0.45">
      <c r="A1099" s="750"/>
      <c r="B1099" s="750"/>
      <c r="C1099" s="750"/>
      <c r="D1099" s="56">
        <v>2000</v>
      </c>
      <c r="E1099" s="57">
        <v>9515</v>
      </c>
      <c r="F1099" s="57">
        <v>9515</v>
      </c>
    </row>
    <row r="1100" spans="1:6" x14ac:dyDescent="0.45">
      <c r="A1100" s="750"/>
      <c r="B1100" s="750"/>
      <c r="C1100" s="750"/>
      <c r="D1100" s="56">
        <v>2001</v>
      </c>
      <c r="E1100" s="57">
        <v>6772</v>
      </c>
      <c r="F1100" s="57">
        <v>6772</v>
      </c>
    </row>
    <row r="1101" spans="1:6" x14ac:dyDescent="0.45">
      <c r="A1101" s="750"/>
      <c r="B1101" s="750"/>
      <c r="C1101" s="750"/>
      <c r="D1101" s="56">
        <v>2002</v>
      </c>
      <c r="E1101" s="57">
        <v>4944</v>
      </c>
      <c r="F1101" s="57">
        <v>4944</v>
      </c>
    </row>
    <row r="1102" spans="1:6" x14ac:dyDescent="0.45">
      <c r="A1102" s="750"/>
      <c r="B1102" s="750"/>
      <c r="C1102" s="750"/>
      <c r="D1102" s="56">
        <v>2003</v>
      </c>
      <c r="E1102" s="57">
        <v>4405</v>
      </c>
      <c r="F1102" s="57">
        <v>4405</v>
      </c>
    </row>
    <row r="1103" spans="1:6" x14ac:dyDescent="0.45">
      <c r="A1103" s="750"/>
      <c r="B1103" s="750"/>
      <c r="C1103" s="750"/>
      <c r="D1103" s="56">
        <v>2004</v>
      </c>
      <c r="E1103" s="59">
        <v>36</v>
      </c>
      <c r="F1103" s="59">
        <v>36</v>
      </c>
    </row>
    <row r="1104" spans="1:6" x14ac:dyDescent="0.45">
      <c r="A1104" s="750"/>
      <c r="B1104" s="750"/>
      <c r="C1104" s="750"/>
      <c r="D1104" s="56">
        <v>2005</v>
      </c>
      <c r="E1104" s="59">
        <v>0</v>
      </c>
      <c r="F1104" s="59">
        <v>0</v>
      </c>
    </row>
    <row r="1105" spans="1:6" x14ac:dyDescent="0.45">
      <c r="A1105" s="750"/>
      <c r="B1105" s="750"/>
      <c r="C1105" s="750"/>
      <c r="D1105" s="56">
        <v>2006</v>
      </c>
      <c r="E1105" s="59">
        <v>0</v>
      </c>
      <c r="F1105" s="59">
        <v>0</v>
      </c>
    </row>
    <row r="1106" spans="1:6" x14ac:dyDescent="0.45">
      <c r="A1106" s="750"/>
      <c r="B1106" s="750"/>
      <c r="C1106" s="751"/>
      <c r="D1106" s="56">
        <v>2007</v>
      </c>
      <c r="E1106" s="59">
        <v>0</v>
      </c>
      <c r="F1106" s="59">
        <v>0</v>
      </c>
    </row>
    <row r="1107" spans="1:6" ht="16.5" customHeight="1" x14ac:dyDescent="0.45">
      <c r="A1107" s="750"/>
      <c r="B1107" s="750"/>
      <c r="C1107" s="746" t="s">
        <v>142</v>
      </c>
      <c r="D1107" s="748"/>
      <c r="E1107" s="58">
        <v>41458</v>
      </c>
      <c r="F1107" s="58">
        <v>41458</v>
      </c>
    </row>
    <row r="1108" spans="1:6" x14ac:dyDescent="0.45">
      <c r="A1108" s="750"/>
      <c r="B1108" s="750"/>
      <c r="C1108" s="749" t="s">
        <v>148</v>
      </c>
      <c r="D1108" s="56">
        <v>1991</v>
      </c>
      <c r="E1108" s="59">
        <v>0</v>
      </c>
      <c r="F1108" s="59">
        <v>0</v>
      </c>
    </row>
    <row r="1109" spans="1:6" x14ac:dyDescent="0.45">
      <c r="A1109" s="750"/>
      <c r="B1109" s="750"/>
      <c r="C1109" s="750"/>
      <c r="D1109" s="56">
        <v>1992</v>
      </c>
      <c r="E1109" s="59">
        <v>0</v>
      </c>
      <c r="F1109" s="59">
        <v>0</v>
      </c>
    </row>
    <row r="1110" spans="1:6" x14ac:dyDescent="0.45">
      <c r="A1110" s="750"/>
      <c r="B1110" s="750"/>
      <c r="C1110" s="750"/>
      <c r="D1110" s="56">
        <v>1993</v>
      </c>
      <c r="E1110" s="59">
        <v>0</v>
      </c>
      <c r="F1110" s="59">
        <v>0</v>
      </c>
    </row>
    <row r="1111" spans="1:6" x14ac:dyDescent="0.45">
      <c r="A1111" s="750"/>
      <c r="B1111" s="750"/>
      <c r="C1111" s="750"/>
      <c r="D1111" s="56">
        <v>1994</v>
      </c>
      <c r="E1111" s="59">
        <v>60</v>
      </c>
      <c r="F1111" s="59">
        <v>60</v>
      </c>
    </row>
    <row r="1112" spans="1:6" x14ac:dyDescent="0.45">
      <c r="A1112" s="750"/>
      <c r="B1112" s="750"/>
      <c r="C1112" s="750"/>
      <c r="D1112" s="56">
        <v>1995</v>
      </c>
      <c r="E1112" s="59">
        <v>188</v>
      </c>
      <c r="F1112" s="59">
        <v>188</v>
      </c>
    </row>
    <row r="1113" spans="1:6" x14ac:dyDescent="0.45">
      <c r="A1113" s="750"/>
      <c r="B1113" s="750"/>
      <c r="C1113" s="750"/>
      <c r="D1113" s="56">
        <v>1996</v>
      </c>
      <c r="E1113" s="59">
        <v>706</v>
      </c>
      <c r="F1113" s="59">
        <v>706</v>
      </c>
    </row>
    <row r="1114" spans="1:6" x14ac:dyDescent="0.45">
      <c r="A1114" s="750"/>
      <c r="B1114" s="750"/>
      <c r="C1114" s="750"/>
      <c r="D1114" s="56">
        <v>1997</v>
      </c>
      <c r="E1114" s="59">
        <v>115</v>
      </c>
      <c r="F1114" s="59">
        <v>115</v>
      </c>
    </row>
    <row r="1115" spans="1:6" x14ac:dyDescent="0.45">
      <c r="A1115" s="750"/>
      <c r="B1115" s="750"/>
      <c r="C1115" s="751"/>
      <c r="D1115" s="56">
        <v>1998</v>
      </c>
      <c r="E1115" s="59">
        <v>7</v>
      </c>
      <c r="F1115" s="59">
        <v>7</v>
      </c>
    </row>
    <row r="1116" spans="1:6" ht="16.5" customHeight="1" x14ac:dyDescent="0.45">
      <c r="A1116" s="750"/>
      <c r="B1116" s="750"/>
      <c r="C1116" s="746" t="s">
        <v>142</v>
      </c>
      <c r="D1116" s="748"/>
      <c r="E1116" s="58">
        <v>1076</v>
      </c>
      <c r="F1116" s="58">
        <v>1076</v>
      </c>
    </row>
    <row r="1117" spans="1:6" x14ac:dyDescent="0.45">
      <c r="A1117" s="750"/>
      <c r="B1117" s="750"/>
      <c r="C1117" s="749" t="s">
        <v>149</v>
      </c>
      <c r="D1117" s="56">
        <v>1991</v>
      </c>
      <c r="E1117" s="59">
        <v>139</v>
      </c>
      <c r="F1117" s="59">
        <v>139</v>
      </c>
    </row>
    <row r="1118" spans="1:6" x14ac:dyDescent="0.45">
      <c r="A1118" s="750"/>
      <c r="B1118" s="750"/>
      <c r="C1118" s="750"/>
      <c r="D1118" s="56">
        <v>1992</v>
      </c>
      <c r="E1118" s="59">
        <v>18</v>
      </c>
      <c r="F1118" s="59">
        <v>18</v>
      </c>
    </row>
    <row r="1119" spans="1:6" x14ac:dyDescent="0.45">
      <c r="A1119" s="750"/>
      <c r="B1119" s="750"/>
      <c r="C1119" s="750"/>
      <c r="D1119" s="56">
        <v>1993</v>
      </c>
      <c r="E1119" s="59">
        <v>44</v>
      </c>
      <c r="F1119" s="59">
        <v>44</v>
      </c>
    </row>
    <row r="1120" spans="1:6" x14ac:dyDescent="0.45">
      <c r="A1120" s="750"/>
      <c r="B1120" s="750"/>
      <c r="C1120" s="750"/>
      <c r="D1120" s="56">
        <v>1994</v>
      </c>
      <c r="E1120" s="59">
        <v>245</v>
      </c>
      <c r="F1120" s="59">
        <v>245</v>
      </c>
    </row>
    <row r="1121" spans="1:6" x14ac:dyDescent="0.45">
      <c r="A1121" s="750"/>
      <c r="B1121" s="750"/>
      <c r="C1121" s="750"/>
      <c r="D1121" s="56">
        <v>1995</v>
      </c>
      <c r="E1121" s="59">
        <v>669</v>
      </c>
      <c r="F1121" s="59">
        <v>669</v>
      </c>
    </row>
    <row r="1122" spans="1:6" x14ac:dyDescent="0.45">
      <c r="A1122" s="750"/>
      <c r="B1122" s="750"/>
      <c r="C1122" s="750"/>
      <c r="D1122" s="56">
        <v>1996</v>
      </c>
      <c r="E1122" s="59">
        <v>305</v>
      </c>
      <c r="F1122" s="59">
        <v>305</v>
      </c>
    </row>
    <row r="1123" spans="1:6" x14ac:dyDescent="0.45">
      <c r="A1123" s="750"/>
      <c r="B1123" s="750"/>
      <c r="C1123" s="750"/>
      <c r="D1123" s="56">
        <v>1997</v>
      </c>
      <c r="E1123" s="59">
        <v>112</v>
      </c>
      <c r="F1123" s="59">
        <v>112</v>
      </c>
    </row>
    <row r="1124" spans="1:6" x14ac:dyDescent="0.45">
      <c r="A1124" s="750"/>
      <c r="B1124" s="750"/>
      <c r="C1124" s="751"/>
      <c r="D1124" s="56">
        <v>1998</v>
      </c>
      <c r="E1124" s="59">
        <v>8</v>
      </c>
      <c r="F1124" s="59">
        <v>8</v>
      </c>
    </row>
    <row r="1125" spans="1:6" ht="16.5" customHeight="1" x14ac:dyDescent="0.45">
      <c r="A1125" s="750"/>
      <c r="B1125" s="751"/>
      <c r="C1125" s="746" t="s">
        <v>142</v>
      </c>
      <c r="D1125" s="748"/>
      <c r="E1125" s="58">
        <v>1540</v>
      </c>
      <c r="F1125" s="58">
        <v>1540</v>
      </c>
    </row>
    <row r="1126" spans="1:6" ht="16.5" customHeight="1" x14ac:dyDescent="0.45">
      <c r="A1126" s="750"/>
      <c r="B1126" s="743">
        <v>1991</v>
      </c>
      <c r="C1126" s="744"/>
      <c r="D1126" s="745"/>
      <c r="E1126" s="63">
        <v>142</v>
      </c>
      <c r="F1126" s="64">
        <v>142</v>
      </c>
    </row>
    <row r="1127" spans="1:6" ht="16.5" customHeight="1" x14ac:dyDescent="0.45">
      <c r="A1127" s="750"/>
      <c r="B1127" s="743">
        <v>1992</v>
      </c>
      <c r="C1127" s="744"/>
      <c r="D1127" s="745"/>
      <c r="E1127" s="63">
        <v>20</v>
      </c>
      <c r="F1127" s="64">
        <v>20</v>
      </c>
    </row>
    <row r="1128" spans="1:6" ht="16.5" customHeight="1" x14ac:dyDescent="0.45">
      <c r="A1128" s="750"/>
      <c r="B1128" s="743">
        <v>1993</v>
      </c>
      <c r="C1128" s="744"/>
      <c r="D1128" s="745"/>
      <c r="E1128" s="63">
        <v>99</v>
      </c>
      <c r="F1128" s="64">
        <v>99</v>
      </c>
    </row>
    <row r="1129" spans="1:6" ht="16.5" customHeight="1" x14ac:dyDescent="0.45">
      <c r="A1129" s="750"/>
      <c r="B1129" s="743">
        <v>1994</v>
      </c>
      <c r="C1129" s="744"/>
      <c r="D1129" s="745"/>
      <c r="E1129" s="63">
        <v>350</v>
      </c>
      <c r="F1129" s="64">
        <v>350</v>
      </c>
    </row>
    <row r="1130" spans="1:6" ht="16.5" customHeight="1" x14ac:dyDescent="0.45">
      <c r="A1130" s="750"/>
      <c r="B1130" s="743">
        <v>1995</v>
      </c>
      <c r="C1130" s="744"/>
      <c r="D1130" s="745"/>
      <c r="E1130" s="63">
        <v>928</v>
      </c>
      <c r="F1130" s="64">
        <v>928</v>
      </c>
    </row>
    <row r="1131" spans="1:6" ht="16.5" customHeight="1" x14ac:dyDescent="0.45">
      <c r="A1131" s="750"/>
      <c r="B1131" s="743">
        <v>1996</v>
      </c>
      <c r="C1131" s="744"/>
      <c r="D1131" s="745"/>
      <c r="E1131" s="60">
        <v>6600</v>
      </c>
      <c r="F1131" s="61">
        <v>6600</v>
      </c>
    </row>
    <row r="1132" spans="1:6" ht="16.5" customHeight="1" x14ac:dyDescent="0.45">
      <c r="A1132" s="750"/>
      <c r="B1132" s="743">
        <v>1997</v>
      </c>
      <c r="C1132" s="744"/>
      <c r="D1132" s="745"/>
      <c r="E1132" s="60">
        <v>3907</v>
      </c>
      <c r="F1132" s="61">
        <v>3907</v>
      </c>
    </row>
    <row r="1133" spans="1:6" ht="16.5" customHeight="1" x14ac:dyDescent="0.45">
      <c r="A1133" s="750"/>
      <c r="B1133" s="743">
        <v>1998</v>
      </c>
      <c r="C1133" s="744"/>
      <c r="D1133" s="745"/>
      <c r="E1133" s="60">
        <v>1934</v>
      </c>
      <c r="F1133" s="61">
        <v>1934</v>
      </c>
    </row>
    <row r="1134" spans="1:6" ht="16.5" customHeight="1" x14ac:dyDescent="0.45">
      <c r="A1134" s="750"/>
      <c r="B1134" s="743">
        <v>1999</v>
      </c>
      <c r="C1134" s="744"/>
      <c r="D1134" s="745"/>
      <c r="E1134" s="60">
        <v>4422</v>
      </c>
      <c r="F1134" s="61">
        <v>4422</v>
      </c>
    </row>
    <row r="1135" spans="1:6" ht="16.5" customHeight="1" x14ac:dyDescent="0.45">
      <c r="A1135" s="750"/>
      <c r="B1135" s="743">
        <v>2000</v>
      </c>
      <c r="C1135" s="744"/>
      <c r="D1135" s="745"/>
      <c r="E1135" s="60">
        <v>9515</v>
      </c>
      <c r="F1135" s="61">
        <v>9515</v>
      </c>
    </row>
    <row r="1136" spans="1:6" ht="16.5" customHeight="1" x14ac:dyDescent="0.45">
      <c r="A1136" s="750"/>
      <c r="B1136" s="743">
        <v>2001</v>
      </c>
      <c r="C1136" s="744"/>
      <c r="D1136" s="745"/>
      <c r="E1136" s="60">
        <v>6772</v>
      </c>
      <c r="F1136" s="61">
        <v>6772</v>
      </c>
    </row>
    <row r="1137" spans="1:6" ht="16.5" customHeight="1" x14ac:dyDescent="0.45">
      <c r="A1137" s="750"/>
      <c r="B1137" s="743">
        <v>2002</v>
      </c>
      <c r="C1137" s="744"/>
      <c r="D1137" s="745"/>
      <c r="E1137" s="60">
        <v>4944</v>
      </c>
      <c r="F1137" s="61">
        <v>4944</v>
      </c>
    </row>
    <row r="1138" spans="1:6" ht="16.5" customHeight="1" x14ac:dyDescent="0.45">
      <c r="A1138" s="750"/>
      <c r="B1138" s="743">
        <v>2003</v>
      </c>
      <c r="C1138" s="744"/>
      <c r="D1138" s="745"/>
      <c r="E1138" s="60">
        <v>4405</v>
      </c>
      <c r="F1138" s="61">
        <v>4405</v>
      </c>
    </row>
    <row r="1139" spans="1:6" ht="16.5" customHeight="1" x14ac:dyDescent="0.45">
      <c r="A1139" s="750"/>
      <c r="B1139" s="743">
        <v>2004</v>
      </c>
      <c r="C1139" s="744"/>
      <c r="D1139" s="745"/>
      <c r="E1139" s="63">
        <v>36</v>
      </c>
      <c r="F1139" s="64">
        <v>36</v>
      </c>
    </row>
    <row r="1140" spans="1:6" ht="16.5" customHeight="1" x14ac:dyDescent="0.45">
      <c r="A1140" s="750"/>
      <c r="B1140" s="743">
        <v>2005</v>
      </c>
      <c r="C1140" s="744"/>
      <c r="D1140" s="745"/>
      <c r="E1140" s="63">
        <v>0</v>
      </c>
      <c r="F1140" s="64">
        <v>0</v>
      </c>
    </row>
    <row r="1141" spans="1:6" ht="16.5" customHeight="1" x14ac:dyDescent="0.45">
      <c r="A1141" s="750"/>
      <c r="B1141" s="743">
        <v>2006</v>
      </c>
      <c r="C1141" s="744"/>
      <c r="D1141" s="745"/>
      <c r="E1141" s="63">
        <v>0</v>
      </c>
      <c r="F1141" s="64">
        <v>0</v>
      </c>
    </row>
    <row r="1142" spans="1:6" ht="16.5" customHeight="1" x14ac:dyDescent="0.45">
      <c r="A1142" s="750"/>
      <c r="B1142" s="743">
        <v>2007</v>
      </c>
      <c r="C1142" s="744"/>
      <c r="D1142" s="745"/>
      <c r="E1142" s="63">
        <v>0</v>
      </c>
      <c r="F1142" s="64">
        <v>0</v>
      </c>
    </row>
    <row r="1143" spans="1:6" ht="16.5" customHeight="1" x14ac:dyDescent="0.45">
      <c r="A1143" s="750"/>
      <c r="B1143" s="743">
        <v>2008</v>
      </c>
      <c r="C1143" s="744"/>
      <c r="D1143" s="745"/>
      <c r="E1143" s="63">
        <v>0</v>
      </c>
      <c r="F1143" s="64">
        <v>0</v>
      </c>
    </row>
    <row r="1144" spans="1:6" ht="16.5" customHeight="1" x14ac:dyDescent="0.45">
      <c r="A1144" s="750"/>
      <c r="B1144" s="743">
        <v>2009</v>
      </c>
      <c r="C1144" s="744"/>
      <c r="D1144" s="745"/>
      <c r="E1144" s="63">
        <v>0</v>
      </c>
      <c r="F1144" s="64">
        <v>0</v>
      </c>
    </row>
    <row r="1145" spans="1:6" ht="16.5" customHeight="1" x14ac:dyDescent="0.45">
      <c r="A1145" s="750"/>
      <c r="B1145" s="743">
        <v>2010</v>
      </c>
      <c r="C1145" s="744"/>
      <c r="D1145" s="745"/>
      <c r="E1145" s="63">
        <v>0</v>
      </c>
      <c r="F1145" s="64">
        <v>0</v>
      </c>
    </row>
    <row r="1146" spans="1:6" ht="16.5" customHeight="1" x14ac:dyDescent="0.45">
      <c r="A1146" s="750"/>
      <c r="B1146" s="743">
        <v>2011</v>
      </c>
      <c r="C1146" s="744"/>
      <c r="D1146" s="745"/>
      <c r="E1146" s="63">
        <v>0</v>
      </c>
      <c r="F1146" s="64">
        <v>0</v>
      </c>
    </row>
    <row r="1147" spans="1:6" ht="16.5" customHeight="1" x14ac:dyDescent="0.45">
      <c r="A1147" s="750"/>
      <c r="B1147" s="743">
        <v>2012</v>
      </c>
      <c r="C1147" s="744"/>
      <c r="D1147" s="745"/>
      <c r="E1147" s="63">
        <v>0</v>
      </c>
      <c r="F1147" s="64">
        <v>0</v>
      </c>
    </row>
    <row r="1148" spans="1:6" ht="16.5" customHeight="1" x14ac:dyDescent="0.45">
      <c r="A1148" s="750"/>
      <c r="B1148" s="743">
        <v>2013</v>
      </c>
      <c r="C1148" s="744"/>
      <c r="D1148" s="745"/>
      <c r="E1148" s="63">
        <v>0</v>
      </c>
      <c r="F1148" s="64">
        <v>0</v>
      </c>
    </row>
    <row r="1149" spans="1:6" ht="16.5" customHeight="1" x14ac:dyDescent="0.45">
      <c r="A1149" s="750"/>
      <c r="B1149" s="743">
        <v>2014</v>
      </c>
      <c r="C1149" s="744"/>
      <c r="D1149" s="745"/>
      <c r="E1149" s="63">
        <v>0</v>
      </c>
      <c r="F1149" s="64">
        <v>0</v>
      </c>
    </row>
    <row r="1150" spans="1:6" ht="16.5" customHeight="1" x14ac:dyDescent="0.45">
      <c r="A1150" s="750"/>
      <c r="B1150" s="743">
        <v>2015</v>
      </c>
      <c r="C1150" s="744"/>
      <c r="D1150" s="745"/>
      <c r="E1150" s="63">
        <v>0</v>
      </c>
      <c r="F1150" s="64">
        <v>0</v>
      </c>
    </row>
    <row r="1151" spans="1:6" ht="16.5" customHeight="1" x14ac:dyDescent="0.45">
      <c r="A1151" s="750"/>
      <c r="B1151" s="743">
        <v>2016</v>
      </c>
      <c r="C1151" s="744"/>
      <c r="D1151" s="745"/>
      <c r="E1151" s="63">
        <v>0</v>
      </c>
      <c r="F1151" s="64">
        <v>0</v>
      </c>
    </row>
    <row r="1152" spans="1:6" ht="16.5" customHeight="1" x14ac:dyDescent="0.45">
      <c r="A1152" s="751"/>
      <c r="B1152" s="746" t="s">
        <v>145</v>
      </c>
      <c r="C1152" s="747"/>
      <c r="D1152" s="748"/>
      <c r="E1152" s="58">
        <v>44074</v>
      </c>
      <c r="F1152" s="58">
        <v>44074</v>
      </c>
    </row>
    <row r="1153" spans="1:6" ht="16.5" customHeight="1" x14ac:dyDescent="0.45">
      <c r="A1153" s="743">
        <v>1991</v>
      </c>
      <c r="B1153" s="744"/>
      <c r="C1153" s="744"/>
      <c r="D1153" s="745"/>
      <c r="E1153" s="60">
        <v>1179</v>
      </c>
      <c r="F1153" s="60">
        <v>1179</v>
      </c>
    </row>
    <row r="1154" spans="1:6" ht="16.5" customHeight="1" x14ac:dyDescent="0.45">
      <c r="A1154" s="743">
        <v>1992</v>
      </c>
      <c r="B1154" s="744"/>
      <c r="C1154" s="744"/>
      <c r="D1154" s="745"/>
      <c r="E1154" s="60">
        <v>2063</v>
      </c>
      <c r="F1154" s="60">
        <v>2063</v>
      </c>
    </row>
    <row r="1155" spans="1:6" ht="16.5" customHeight="1" x14ac:dyDescent="0.45">
      <c r="A1155" s="743">
        <v>1993</v>
      </c>
      <c r="B1155" s="744"/>
      <c r="C1155" s="744"/>
      <c r="D1155" s="745"/>
      <c r="E1155" s="60">
        <v>3674</v>
      </c>
      <c r="F1155" s="60">
        <v>3674</v>
      </c>
    </row>
    <row r="1156" spans="1:6" ht="16.5" customHeight="1" x14ac:dyDescent="0.45">
      <c r="A1156" s="743">
        <v>1994</v>
      </c>
      <c r="B1156" s="744"/>
      <c r="C1156" s="744"/>
      <c r="D1156" s="745"/>
      <c r="E1156" s="60">
        <v>7747</v>
      </c>
      <c r="F1156" s="60">
        <v>7747</v>
      </c>
    </row>
    <row r="1157" spans="1:6" ht="16.5" customHeight="1" x14ac:dyDescent="0.45">
      <c r="A1157" s="743">
        <v>1995</v>
      </c>
      <c r="B1157" s="744"/>
      <c r="C1157" s="744"/>
      <c r="D1157" s="745"/>
      <c r="E1157" s="60">
        <v>14731</v>
      </c>
      <c r="F1157" s="60">
        <v>14731</v>
      </c>
    </row>
    <row r="1158" spans="1:6" ht="16.5" customHeight="1" x14ac:dyDescent="0.45">
      <c r="A1158" s="743">
        <v>1996</v>
      </c>
      <c r="B1158" s="744"/>
      <c r="C1158" s="744"/>
      <c r="D1158" s="745"/>
      <c r="E1158" s="60">
        <v>24429</v>
      </c>
      <c r="F1158" s="60">
        <v>24429</v>
      </c>
    </row>
    <row r="1159" spans="1:6" ht="16.5" customHeight="1" x14ac:dyDescent="0.45">
      <c r="A1159" s="743">
        <v>1997</v>
      </c>
      <c r="B1159" s="744"/>
      <c r="C1159" s="744"/>
      <c r="D1159" s="745"/>
      <c r="E1159" s="60">
        <v>23075</v>
      </c>
      <c r="F1159" s="60">
        <v>23075</v>
      </c>
    </row>
    <row r="1160" spans="1:6" ht="16.5" customHeight="1" x14ac:dyDescent="0.45">
      <c r="A1160" s="743">
        <v>1998</v>
      </c>
      <c r="B1160" s="744"/>
      <c r="C1160" s="744"/>
      <c r="D1160" s="745"/>
      <c r="E1160" s="60">
        <v>12519</v>
      </c>
      <c r="F1160" s="60">
        <v>12519</v>
      </c>
    </row>
    <row r="1161" spans="1:6" ht="16.5" customHeight="1" x14ac:dyDescent="0.45">
      <c r="A1161" s="743">
        <v>1999</v>
      </c>
      <c r="B1161" s="744"/>
      <c r="C1161" s="744"/>
      <c r="D1161" s="745"/>
      <c r="E1161" s="60">
        <v>17515</v>
      </c>
      <c r="F1161" s="60">
        <v>17515</v>
      </c>
    </row>
    <row r="1162" spans="1:6" ht="16.5" customHeight="1" x14ac:dyDescent="0.45">
      <c r="A1162" s="743">
        <v>2000</v>
      </c>
      <c r="B1162" s="744"/>
      <c r="C1162" s="744"/>
      <c r="D1162" s="745"/>
      <c r="E1162" s="60">
        <v>21143</v>
      </c>
      <c r="F1162" s="60">
        <v>21143</v>
      </c>
    </row>
    <row r="1163" spans="1:6" ht="16.5" customHeight="1" x14ac:dyDescent="0.45">
      <c r="A1163" s="743">
        <v>2001</v>
      </c>
      <c r="B1163" s="744"/>
      <c r="C1163" s="744"/>
      <c r="D1163" s="745"/>
      <c r="E1163" s="60">
        <v>14317</v>
      </c>
      <c r="F1163" s="60">
        <v>14317</v>
      </c>
    </row>
    <row r="1164" spans="1:6" ht="16.5" customHeight="1" x14ac:dyDescent="0.45">
      <c r="A1164" s="743">
        <v>2002</v>
      </c>
      <c r="B1164" s="744"/>
      <c r="C1164" s="744"/>
      <c r="D1164" s="745"/>
      <c r="E1164" s="60">
        <v>12315</v>
      </c>
      <c r="F1164" s="60">
        <v>12315</v>
      </c>
    </row>
    <row r="1165" spans="1:6" ht="16.5" customHeight="1" x14ac:dyDescent="0.45">
      <c r="A1165" s="743">
        <v>2003</v>
      </c>
      <c r="B1165" s="744"/>
      <c r="C1165" s="744"/>
      <c r="D1165" s="745"/>
      <c r="E1165" s="60">
        <v>15406</v>
      </c>
      <c r="F1165" s="60">
        <v>15406</v>
      </c>
    </row>
    <row r="1166" spans="1:6" ht="16.5" customHeight="1" x14ac:dyDescent="0.45">
      <c r="A1166" s="743">
        <v>2004</v>
      </c>
      <c r="B1166" s="744"/>
      <c r="C1166" s="744"/>
      <c r="D1166" s="745"/>
      <c r="E1166" s="60">
        <v>32533</v>
      </c>
      <c r="F1166" s="60">
        <v>32533</v>
      </c>
    </row>
    <row r="1167" spans="1:6" ht="16.5" customHeight="1" x14ac:dyDescent="0.45">
      <c r="A1167" s="743">
        <v>2005</v>
      </c>
      <c r="B1167" s="744"/>
      <c r="C1167" s="744"/>
      <c r="D1167" s="745"/>
      <c r="E1167" s="60">
        <v>65521</v>
      </c>
      <c r="F1167" s="60">
        <v>65521</v>
      </c>
    </row>
    <row r="1168" spans="1:6" ht="16.5" customHeight="1" x14ac:dyDescent="0.45">
      <c r="A1168" s="743">
        <v>2006</v>
      </c>
      <c r="B1168" s="744"/>
      <c r="C1168" s="744"/>
      <c r="D1168" s="745"/>
      <c r="E1168" s="60">
        <v>60035</v>
      </c>
      <c r="F1168" s="60">
        <v>60035</v>
      </c>
    </row>
    <row r="1169" spans="1:6" ht="16.5" customHeight="1" x14ac:dyDescent="0.45">
      <c r="A1169" s="743">
        <v>2007</v>
      </c>
      <c r="B1169" s="744"/>
      <c r="C1169" s="744"/>
      <c r="D1169" s="745"/>
      <c r="E1169" s="60">
        <v>64073</v>
      </c>
      <c r="F1169" s="60">
        <v>64073</v>
      </c>
    </row>
    <row r="1170" spans="1:6" ht="16.5" customHeight="1" x14ac:dyDescent="0.45">
      <c r="A1170" s="743">
        <v>2008</v>
      </c>
      <c r="B1170" s="744"/>
      <c r="C1170" s="744"/>
      <c r="D1170" s="745"/>
      <c r="E1170" s="60">
        <v>43240</v>
      </c>
      <c r="F1170" s="60">
        <v>43240</v>
      </c>
    </row>
    <row r="1171" spans="1:6" ht="16.5" customHeight="1" x14ac:dyDescent="0.45">
      <c r="A1171" s="743">
        <v>2009</v>
      </c>
      <c r="B1171" s="744"/>
      <c r="C1171" s="744"/>
      <c r="D1171" s="745"/>
      <c r="E1171" s="60">
        <v>12747</v>
      </c>
      <c r="F1171" s="60">
        <v>12747</v>
      </c>
    </row>
    <row r="1172" spans="1:6" ht="16.5" customHeight="1" x14ac:dyDescent="0.45">
      <c r="A1172" s="743">
        <v>2010</v>
      </c>
      <c r="B1172" s="744"/>
      <c r="C1172" s="744"/>
      <c r="D1172" s="745"/>
      <c r="E1172" s="60">
        <v>47756</v>
      </c>
      <c r="F1172" s="60">
        <v>47756</v>
      </c>
    </row>
    <row r="1173" spans="1:6" ht="16.5" customHeight="1" x14ac:dyDescent="0.45">
      <c r="A1173" s="743">
        <v>2011</v>
      </c>
      <c r="B1173" s="744"/>
      <c r="C1173" s="744"/>
      <c r="D1173" s="745"/>
      <c r="E1173" s="60">
        <v>73630</v>
      </c>
      <c r="F1173" s="60">
        <v>73630</v>
      </c>
    </row>
    <row r="1174" spans="1:6" ht="16.5" customHeight="1" x14ac:dyDescent="0.45">
      <c r="A1174" s="743">
        <v>2012</v>
      </c>
      <c r="B1174" s="744"/>
      <c r="C1174" s="744"/>
      <c r="D1174" s="745"/>
      <c r="E1174" s="60">
        <v>71553</v>
      </c>
      <c r="F1174" s="60">
        <v>71553</v>
      </c>
    </row>
    <row r="1175" spans="1:6" ht="16.5" customHeight="1" x14ac:dyDescent="0.45">
      <c r="A1175" s="743">
        <v>2013</v>
      </c>
      <c r="B1175" s="744"/>
      <c r="C1175" s="744"/>
      <c r="D1175" s="745"/>
      <c r="E1175" s="60">
        <v>78740</v>
      </c>
      <c r="F1175" s="60">
        <v>78740</v>
      </c>
    </row>
    <row r="1176" spans="1:6" ht="16.5" customHeight="1" x14ac:dyDescent="0.45">
      <c r="A1176" s="743">
        <v>2014</v>
      </c>
      <c r="B1176" s="744"/>
      <c r="C1176" s="744"/>
      <c r="D1176" s="745"/>
      <c r="E1176" s="60">
        <v>70847</v>
      </c>
      <c r="F1176" s="60">
        <v>70847</v>
      </c>
    </row>
    <row r="1177" spans="1:6" ht="16.5" customHeight="1" x14ac:dyDescent="0.45">
      <c r="A1177" s="743">
        <v>2015</v>
      </c>
      <c r="B1177" s="744"/>
      <c r="C1177" s="744"/>
      <c r="D1177" s="745"/>
      <c r="E1177" s="60">
        <v>44877</v>
      </c>
      <c r="F1177" s="60">
        <v>44877</v>
      </c>
    </row>
    <row r="1178" spans="1:6" ht="16.5" customHeight="1" x14ac:dyDescent="0.45">
      <c r="A1178" s="743">
        <v>2016</v>
      </c>
      <c r="B1178" s="744"/>
      <c r="C1178" s="744"/>
      <c r="D1178" s="745"/>
      <c r="E1178" s="60">
        <v>15373</v>
      </c>
      <c r="F1178" s="60">
        <v>15373</v>
      </c>
    </row>
    <row r="1179" spans="1:6" ht="16.5" customHeight="1" x14ac:dyDescent="0.45">
      <c r="A1179" s="746" t="s">
        <v>145</v>
      </c>
      <c r="B1179" s="747"/>
      <c r="C1179" s="747"/>
      <c r="D1179" s="748"/>
      <c r="E1179" s="58">
        <v>851038</v>
      </c>
      <c r="F1179" s="58">
        <v>851038</v>
      </c>
    </row>
    <row r="1180" spans="1:6" x14ac:dyDescent="0.45">
      <c r="A1180" s="749" t="s">
        <v>157</v>
      </c>
      <c r="B1180" s="749" t="s">
        <v>140</v>
      </c>
      <c r="C1180" s="749" t="s">
        <v>143</v>
      </c>
      <c r="D1180" s="56">
        <v>1991</v>
      </c>
      <c r="E1180" s="59">
        <v>0</v>
      </c>
      <c r="F1180" s="59">
        <v>0</v>
      </c>
    </row>
    <row r="1181" spans="1:6" x14ac:dyDescent="0.45">
      <c r="A1181" s="750"/>
      <c r="B1181" s="750"/>
      <c r="C1181" s="750"/>
      <c r="D1181" s="56">
        <v>1992</v>
      </c>
      <c r="E1181" s="59">
        <v>0</v>
      </c>
      <c r="F1181" s="59">
        <v>0</v>
      </c>
    </row>
    <row r="1182" spans="1:6" x14ac:dyDescent="0.45">
      <c r="A1182" s="750"/>
      <c r="B1182" s="750"/>
      <c r="C1182" s="750"/>
      <c r="D1182" s="56">
        <v>1993</v>
      </c>
      <c r="E1182" s="59">
        <v>0</v>
      </c>
      <c r="F1182" s="59">
        <v>0</v>
      </c>
    </row>
    <row r="1183" spans="1:6" x14ac:dyDescent="0.45">
      <c r="A1183" s="750"/>
      <c r="B1183" s="750"/>
      <c r="C1183" s="750"/>
      <c r="D1183" s="56">
        <v>1994</v>
      </c>
      <c r="E1183" s="59">
        <v>0</v>
      </c>
      <c r="F1183" s="59">
        <v>0</v>
      </c>
    </row>
    <row r="1184" spans="1:6" x14ac:dyDescent="0.45">
      <c r="A1184" s="750"/>
      <c r="B1184" s="750"/>
      <c r="C1184" s="750"/>
      <c r="D1184" s="56">
        <v>1995</v>
      </c>
      <c r="E1184" s="59">
        <v>0</v>
      </c>
      <c r="F1184" s="59">
        <v>0</v>
      </c>
    </row>
    <row r="1185" spans="1:6" x14ac:dyDescent="0.45">
      <c r="A1185" s="750"/>
      <c r="B1185" s="750"/>
      <c r="C1185" s="750"/>
      <c r="D1185" s="56">
        <v>1996</v>
      </c>
      <c r="E1185" s="59">
        <v>0</v>
      </c>
      <c r="F1185" s="59">
        <v>0</v>
      </c>
    </row>
    <row r="1186" spans="1:6" x14ac:dyDescent="0.45">
      <c r="A1186" s="750"/>
      <c r="B1186" s="750"/>
      <c r="C1186" s="750"/>
      <c r="D1186" s="56">
        <v>1997</v>
      </c>
      <c r="E1186" s="59">
        <v>0</v>
      </c>
      <c r="F1186" s="59">
        <v>0</v>
      </c>
    </row>
    <row r="1187" spans="1:6" x14ac:dyDescent="0.45">
      <c r="A1187" s="750"/>
      <c r="B1187" s="750"/>
      <c r="C1187" s="750"/>
      <c r="D1187" s="56">
        <v>1998</v>
      </c>
      <c r="E1187" s="59">
        <v>0</v>
      </c>
      <c r="F1187" s="59">
        <v>0</v>
      </c>
    </row>
    <row r="1188" spans="1:6" x14ac:dyDescent="0.45">
      <c r="A1188" s="750"/>
      <c r="B1188" s="750"/>
      <c r="C1188" s="751"/>
      <c r="D1188" s="56">
        <v>1999</v>
      </c>
      <c r="E1188" s="59">
        <v>0</v>
      </c>
      <c r="F1188" s="59">
        <v>0</v>
      </c>
    </row>
    <row r="1189" spans="1:6" ht="16.5" customHeight="1" x14ac:dyDescent="0.45">
      <c r="A1189" s="750"/>
      <c r="B1189" s="750"/>
      <c r="C1189" s="746" t="s">
        <v>142</v>
      </c>
      <c r="D1189" s="748"/>
      <c r="E1189" s="62">
        <v>0</v>
      </c>
      <c r="F1189" s="62">
        <v>0</v>
      </c>
    </row>
    <row r="1190" spans="1:6" x14ac:dyDescent="0.45">
      <c r="A1190" s="750"/>
      <c r="B1190" s="750"/>
      <c r="C1190" s="749" t="s">
        <v>144</v>
      </c>
      <c r="D1190" s="56">
        <v>1996</v>
      </c>
      <c r="E1190" s="59">
        <v>0</v>
      </c>
      <c r="F1190" s="59">
        <v>0</v>
      </c>
    </row>
    <row r="1191" spans="1:6" x14ac:dyDescent="0.45">
      <c r="A1191" s="750"/>
      <c r="B1191" s="750"/>
      <c r="C1191" s="750"/>
      <c r="D1191" s="56">
        <v>1997</v>
      </c>
      <c r="E1191" s="59">
        <v>0</v>
      </c>
      <c r="F1191" s="59">
        <v>0</v>
      </c>
    </row>
    <row r="1192" spans="1:6" x14ac:dyDescent="0.45">
      <c r="A1192" s="750"/>
      <c r="B1192" s="750"/>
      <c r="C1192" s="750"/>
      <c r="D1192" s="56">
        <v>1998</v>
      </c>
      <c r="E1192" s="59">
        <v>0</v>
      </c>
      <c r="F1192" s="59">
        <v>0</v>
      </c>
    </row>
    <row r="1193" spans="1:6" x14ac:dyDescent="0.45">
      <c r="A1193" s="750"/>
      <c r="B1193" s="750"/>
      <c r="C1193" s="751"/>
      <c r="D1193" s="56">
        <v>1999</v>
      </c>
      <c r="E1193" s="59">
        <v>0</v>
      </c>
      <c r="F1193" s="59">
        <v>0</v>
      </c>
    </row>
    <row r="1194" spans="1:6" ht="16.5" customHeight="1" x14ac:dyDescent="0.45">
      <c r="A1194" s="750"/>
      <c r="B1194" s="751"/>
      <c r="C1194" s="746" t="s">
        <v>142</v>
      </c>
      <c r="D1194" s="748"/>
      <c r="E1194" s="62">
        <v>0</v>
      </c>
      <c r="F1194" s="62">
        <v>0</v>
      </c>
    </row>
    <row r="1195" spans="1:6" ht="16.5" customHeight="1" x14ac:dyDescent="0.45">
      <c r="A1195" s="750"/>
      <c r="B1195" s="743">
        <v>1991</v>
      </c>
      <c r="C1195" s="744"/>
      <c r="D1195" s="745"/>
      <c r="E1195" s="63">
        <v>0</v>
      </c>
      <c r="F1195" s="64">
        <v>0</v>
      </c>
    </row>
    <row r="1196" spans="1:6" ht="16.5" customHeight="1" x14ac:dyDescent="0.45">
      <c r="A1196" s="750"/>
      <c r="B1196" s="743">
        <v>1992</v>
      </c>
      <c r="C1196" s="744"/>
      <c r="D1196" s="745"/>
      <c r="E1196" s="63">
        <v>0</v>
      </c>
      <c r="F1196" s="64">
        <v>0</v>
      </c>
    </row>
    <row r="1197" spans="1:6" ht="16.5" customHeight="1" x14ac:dyDescent="0.45">
      <c r="A1197" s="750"/>
      <c r="B1197" s="743">
        <v>1993</v>
      </c>
      <c r="C1197" s="744"/>
      <c r="D1197" s="745"/>
      <c r="E1197" s="63">
        <v>0</v>
      </c>
      <c r="F1197" s="64">
        <v>0</v>
      </c>
    </row>
    <row r="1198" spans="1:6" ht="16.5" customHeight="1" x14ac:dyDescent="0.45">
      <c r="A1198" s="750"/>
      <c r="B1198" s="743">
        <v>1994</v>
      </c>
      <c r="C1198" s="744"/>
      <c r="D1198" s="745"/>
      <c r="E1198" s="63">
        <v>0</v>
      </c>
      <c r="F1198" s="64">
        <v>0</v>
      </c>
    </row>
    <row r="1199" spans="1:6" ht="16.5" customHeight="1" x14ac:dyDescent="0.45">
      <c r="A1199" s="750"/>
      <c r="B1199" s="743">
        <v>1995</v>
      </c>
      <c r="C1199" s="744"/>
      <c r="D1199" s="745"/>
      <c r="E1199" s="63">
        <v>0</v>
      </c>
      <c r="F1199" s="64">
        <v>0</v>
      </c>
    </row>
    <row r="1200" spans="1:6" ht="16.5" customHeight="1" x14ac:dyDescent="0.45">
      <c r="A1200" s="750"/>
      <c r="B1200" s="743">
        <v>1996</v>
      </c>
      <c r="C1200" s="744"/>
      <c r="D1200" s="745"/>
      <c r="E1200" s="63">
        <v>0</v>
      </c>
      <c r="F1200" s="64">
        <v>0</v>
      </c>
    </row>
    <row r="1201" spans="1:6" ht="16.5" customHeight="1" x14ac:dyDescent="0.45">
      <c r="A1201" s="750"/>
      <c r="B1201" s="743">
        <v>1997</v>
      </c>
      <c r="C1201" s="744"/>
      <c r="D1201" s="745"/>
      <c r="E1201" s="63">
        <v>0</v>
      </c>
      <c r="F1201" s="64">
        <v>0</v>
      </c>
    </row>
    <row r="1202" spans="1:6" ht="16.5" customHeight="1" x14ac:dyDescent="0.45">
      <c r="A1202" s="750"/>
      <c r="B1202" s="743">
        <v>1998</v>
      </c>
      <c r="C1202" s="744"/>
      <c r="D1202" s="745"/>
      <c r="E1202" s="63">
        <v>0</v>
      </c>
      <c r="F1202" s="64">
        <v>0</v>
      </c>
    </row>
    <row r="1203" spans="1:6" ht="16.5" customHeight="1" x14ac:dyDescent="0.45">
      <c r="A1203" s="750"/>
      <c r="B1203" s="743">
        <v>1999</v>
      </c>
      <c r="C1203" s="744"/>
      <c r="D1203" s="745"/>
      <c r="E1203" s="63">
        <v>0</v>
      </c>
      <c r="F1203" s="64">
        <v>0</v>
      </c>
    </row>
    <row r="1204" spans="1:6" ht="16.5" customHeight="1" x14ac:dyDescent="0.45">
      <c r="A1204" s="750"/>
      <c r="B1204" s="743">
        <v>2000</v>
      </c>
      <c r="C1204" s="744"/>
      <c r="D1204" s="745"/>
      <c r="E1204" s="63">
        <v>0</v>
      </c>
      <c r="F1204" s="64">
        <v>0</v>
      </c>
    </row>
    <row r="1205" spans="1:6" ht="16.5" customHeight="1" x14ac:dyDescent="0.45">
      <c r="A1205" s="750"/>
      <c r="B1205" s="743">
        <v>2001</v>
      </c>
      <c r="C1205" s="744"/>
      <c r="D1205" s="745"/>
      <c r="E1205" s="63">
        <v>0</v>
      </c>
      <c r="F1205" s="64">
        <v>0</v>
      </c>
    </row>
    <row r="1206" spans="1:6" ht="16.5" customHeight="1" x14ac:dyDescent="0.45">
      <c r="A1206" s="750"/>
      <c r="B1206" s="743">
        <v>2002</v>
      </c>
      <c r="C1206" s="744"/>
      <c r="D1206" s="745"/>
      <c r="E1206" s="63">
        <v>0</v>
      </c>
      <c r="F1206" s="64">
        <v>0</v>
      </c>
    </row>
    <row r="1207" spans="1:6" ht="16.5" customHeight="1" x14ac:dyDescent="0.45">
      <c r="A1207" s="750"/>
      <c r="B1207" s="743">
        <v>2003</v>
      </c>
      <c r="C1207" s="744"/>
      <c r="D1207" s="745"/>
      <c r="E1207" s="63">
        <v>0</v>
      </c>
      <c r="F1207" s="64">
        <v>0</v>
      </c>
    </row>
    <row r="1208" spans="1:6" ht="16.5" customHeight="1" x14ac:dyDescent="0.45">
      <c r="A1208" s="750"/>
      <c r="B1208" s="743">
        <v>2004</v>
      </c>
      <c r="C1208" s="744"/>
      <c r="D1208" s="745"/>
      <c r="E1208" s="63">
        <v>0</v>
      </c>
      <c r="F1208" s="64">
        <v>0</v>
      </c>
    </row>
    <row r="1209" spans="1:6" ht="16.5" customHeight="1" x14ac:dyDescent="0.45">
      <c r="A1209" s="750"/>
      <c r="B1209" s="743">
        <v>2005</v>
      </c>
      <c r="C1209" s="744"/>
      <c r="D1209" s="745"/>
      <c r="E1209" s="63">
        <v>0</v>
      </c>
      <c r="F1209" s="64">
        <v>0</v>
      </c>
    </row>
    <row r="1210" spans="1:6" ht="16.5" customHeight="1" x14ac:dyDescent="0.45">
      <c r="A1210" s="750"/>
      <c r="B1210" s="743">
        <v>2006</v>
      </c>
      <c r="C1210" s="744"/>
      <c r="D1210" s="745"/>
      <c r="E1210" s="63">
        <v>0</v>
      </c>
      <c r="F1210" s="64">
        <v>0</v>
      </c>
    </row>
    <row r="1211" spans="1:6" ht="16.5" customHeight="1" x14ac:dyDescent="0.45">
      <c r="A1211" s="750"/>
      <c r="B1211" s="743">
        <v>2007</v>
      </c>
      <c r="C1211" s="744"/>
      <c r="D1211" s="745"/>
      <c r="E1211" s="63">
        <v>0</v>
      </c>
      <c r="F1211" s="64">
        <v>0</v>
      </c>
    </row>
    <row r="1212" spans="1:6" ht="16.5" customHeight="1" x14ac:dyDescent="0.45">
      <c r="A1212" s="750"/>
      <c r="B1212" s="743">
        <v>2008</v>
      </c>
      <c r="C1212" s="744"/>
      <c r="D1212" s="745"/>
      <c r="E1212" s="63">
        <v>0</v>
      </c>
      <c r="F1212" s="64">
        <v>0</v>
      </c>
    </row>
    <row r="1213" spans="1:6" ht="16.5" customHeight="1" x14ac:dyDescent="0.45">
      <c r="A1213" s="750"/>
      <c r="B1213" s="743">
        <v>2009</v>
      </c>
      <c r="C1213" s="744"/>
      <c r="D1213" s="745"/>
      <c r="E1213" s="63">
        <v>0</v>
      </c>
      <c r="F1213" s="64">
        <v>0</v>
      </c>
    </row>
    <row r="1214" spans="1:6" ht="16.5" customHeight="1" x14ac:dyDescent="0.45">
      <c r="A1214" s="750"/>
      <c r="B1214" s="743">
        <v>2010</v>
      </c>
      <c r="C1214" s="744"/>
      <c r="D1214" s="745"/>
      <c r="E1214" s="63">
        <v>0</v>
      </c>
      <c r="F1214" s="64">
        <v>0</v>
      </c>
    </row>
    <row r="1215" spans="1:6" ht="16.5" customHeight="1" x14ac:dyDescent="0.45">
      <c r="A1215" s="750"/>
      <c r="B1215" s="743">
        <v>2011</v>
      </c>
      <c r="C1215" s="744"/>
      <c r="D1215" s="745"/>
      <c r="E1215" s="63">
        <v>0</v>
      </c>
      <c r="F1215" s="64">
        <v>0</v>
      </c>
    </row>
    <row r="1216" spans="1:6" ht="16.5" customHeight="1" x14ac:dyDescent="0.45">
      <c r="A1216" s="750"/>
      <c r="B1216" s="743">
        <v>2012</v>
      </c>
      <c r="C1216" s="744"/>
      <c r="D1216" s="745"/>
      <c r="E1216" s="63">
        <v>0</v>
      </c>
      <c r="F1216" s="64">
        <v>0</v>
      </c>
    </row>
    <row r="1217" spans="1:6" ht="16.5" customHeight="1" x14ac:dyDescent="0.45">
      <c r="A1217" s="750"/>
      <c r="B1217" s="743">
        <v>2013</v>
      </c>
      <c r="C1217" s="744"/>
      <c r="D1217" s="745"/>
      <c r="E1217" s="63">
        <v>0</v>
      </c>
      <c r="F1217" s="64">
        <v>0</v>
      </c>
    </row>
    <row r="1218" spans="1:6" ht="16.5" customHeight="1" x14ac:dyDescent="0.45">
      <c r="A1218" s="750"/>
      <c r="B1218" s="743">
        <v>2014</v>
      </c>
      <c r="C1218" s="744"/>
      <c r="D1218" s="745"/>
      <c r="E1218" s="63">
        <v>0</v>
      </c>
      <c r="F1218" s="64">
        <v>0</v>
      </c>
    </row>
    <row r="1219" spans="1:6" ht="16.5" customHeight="1" x14ac:dyDescent="0.45">
      <c r="A1219" s="750"/>
      <c r="B1219" s="743">
        <v>2015</v>
      </c>
      <c r="C1219" s="744"/>
      <c r="D1219" s="745"/>
      <c r="E1219" s="63">
        <v>0</v>
      </c>
      <c r="F1219" s="64">
        <v>0</v>
      </c>
    </row>
    <row r="1220" spans="1:6" ht="16.5" customHeight="1" x14ac:dyDescent="0.45">
      <c r="A1220" s="750"/>
      <c r="B1220" s="743">
        <v>2016</v>
      </c>
      <c r="C1220" s="744"/>
      <c r="D1220" s="745"/>
      <c r="E1220" s="63">
        <v>0</v>
      </c>
      <c r="F1220" s="64">
        <v>0</v>
      </c>
    </row>
    <row r="1221" spans="1:6" ht="16.5" customHeight="1" x14ac:dyDescent="0.45">
      <c r="A1221" s="751"/>
      <c r="B1221" s="746" t="s">
        <v>145</v>
      </c>
      <c r="C1221" s="747"/>
      <c r="D1221" s="748"/>
      <c r="E1221" s="62">
        <v>0</v>
      </c>
      <c r="F1221" s="62">
        <v>0</v>
      </c>
    </row>
    <row r="1222" spans="1:6" ht="16.5" customHeight="1" x14ac:dyDescent="0.45">
      <c r="A1222" s="743">
        <v>1991</v>
      </c>
      <c r="B1222" s="744"/>
      <c r="C1222" s="744"/>
      <c r="D1222" s="745"/>
      <c r="E1222" s="63">
        <v>0</v>
      </c>
      <c r="F1222" s="63">
        <v>0</v>
      </c>
    </row>
    <row r="1223" spans="1:6" ht="16.5" customHeight="1" x14ac:dyDescent="0.45">
      <c r="A1223" s="743">
        <v>1992</v>
      </c>
      <c r="B1223" s="744"/>
      <c r="C1223" s="744"/>
      <c r="D1223" s="745"/>
      <c r="E1223" s="63">
        <v>0</v>
      </c>
      <c r="F1223" s="63">
        <v>0</v>
      </c>
    </row>
    <row r="1224" spans="1:6" ht="16.5" customHeight="1" x14ac:dyDescent="0.45">
      <c r="A1224" s="743">
        <v>1993</v>
      </c>
      <c r="B1224" s="744"/>
      <c r="C1224" s="744"/>
      <c r="D1224" s="745"/>
      <c r="E1224" s="63">
        <v>0</v>
      </c>
      <c r="F1224" s="63">
        <v>0</v>
      </c>
    </row>
    <row r="1225" spans="1:6" ht="16.5" customHeight="1" x14ac:dyDescent="0.45">
      <c r="A1225" s="743">
        <v>1994</v>
      </c>
      <c r="B1225" s="744"/>
      <c r="C1225" s="744"/>
      <c r="D1225" s="745"/>
      <c r="E1225" s="63">
        <v>0</v>
      </c>
      <c r="F1225" s="63">
        <v>0</v>
      </c>
    </row>
    <row r="1226" spans="1:6" ht="16.5" customHeight="1" x14ac:dyDescent="0.45">
      <c r="A1226" s="743">
        <v>1995</v>
      </c>
      <c r="B1226" s="744"/>
      <c r="C1226" s="744"/>
      <c r="D1226" s="745"/>
      <c r="E1226" s="63">
        <v>0</v>
      </c>
      <c r="F1226" s="63">
        <v>0</v>
      </c>
    </row>
    <row r="1227" spans="1:6" ht="16.5" customHeight="1" x14ac:dyDescent="0.45">
      <c r="A1227" s="743">
        <v>1996</v>
      </c>
      <c r="B1227" s="744"/>
      <c r="C1227" s="744"/>
      <c r="D1227" s="745"/>
      <c r="E1227" s="63">
        <v>0</v>
      </c>
      <c r="F1227" s="63">
        <v>0</v>
      </c>
    </row>
    <row r="1228" spans="1:6" ht="16.5" customHeight="1" x14ac:dyDescent="0.45">
      <c r="A1228" s="743">
        <v>1997</v>
      </c>
      <c r="B1228" s="744"/>
      <c r="C1228" s="744"/>
      <c r="D1228" s="745"/>
      <c r="E1228" s="63">
        <v>0</v>
      </c>
      <c r="F1228" s="63">
        <v>0</v>
      </c>
    </row>
    <row r="1229" spans="1:6" ht="16.5" customHeight="1" x14ac:dyDescent="0.45">
      <c r="A1229" s="743">
        <v>1998</v>
      </c>
      <c r="B1229" s="744"/>
      <c r="C1229" s="744"/>
      <c r="D1229" s="745"/>
      <c r="E1229" s="63">
        <v>0</v>
      </c>
      <c r="F1229" s="63">
        <v>0</v>
      </c>
    </row>
    <row r="1230" spans="1:6" ht="16.5" customHeight="1" x14ac:dyDescent="0.45">
      <c r="A1230" s="743">
        <v>1999</v>
      </c>
      <c r="B1230" s="744"/>
      <c r="C1230" s="744"/>
      <c r="D1230" s="745"/>
      <c r="E1230" s="63">
        <v>0</v>
      </c>
      <c r="F1230" s="63">
        <v>0</v>
      </c>
    </row>
    <row r="1231" spans="1:6" ht="16.5" customHeight="1" x14ac:dyDescent="0.45">
      <c r="A1231" s="743">
        <v>2000</v>
      </c>
      <c r="B1231" s="744"/>
      <c r="C1231" s="744"/>
      <c r="D1231" s="745"/>
      <c r="E1231" s="63">
        <v>0</v>
      </c>
      <c r="F1231" s="63">
        <v>0</v>
      </c>
    </row>
    <row r="1232" spans="1:6" ht="16.5" customHeight="1" x14ac:dyDescent="0.45">
      <c r="A1232" s="743">
        <v>2001</v>
      </c>
      <c r="B1232" s="744"/>
      <c r="C1232" s="744"/>
      <c r="D1232" s="745"/>
      <c r="E1232" s="63">
        <v>0</v>
      </c>
      <c r="F1232" s="63">
        <v>0</v>
      </c>
    </row>
    <row r="1233" spans="1:6" ht="16.5" customHeight="1" x14ac:dyDescent="0.45">
      <c r="A1233" s="743">
        <v>2002</v>
      </c>
      <c r="B1233" s="744"/>
      <c r="C1233" s="744"/>
      <c r="D1233" s="745"/>
      <c r="E1233" s="63">
        <v>0</v>
      </c>
      <c r="F1233" s="63">
        <v>0</v>
      </c>
    </row>
    <row r="1234" spans="1:6" ht="16.5" customHeight="1" x14ac:dyDescent="0.45">
      <c r="A1234" s="743">
        <v>2003</v>
      </c>
      <c r="B1234" s="744"/>
      <c r="C1234" s="744"/>
      <c r="D1234" s="745"/>
      <c r="E1234" s="63">
        <v>0</v>
      </c>
      <c r="F1234" s="63">
        <v>0</v>
      </c>
    </row>
    <row r="1235" spans="1:6" ht="16.5" customHeight="1" x14ac:dyDescent="0.45">
      <c r="A1235" s="743">
        <v>2004</v>
      </c>
      <c r="B1235" s="744"/>
      <c r="C1235" s="744"/>
      <c r="D1235" s="745"/>
      <c r="E1235" s="63">
        <v>0</v>
      </c>
      <c r="F1235" s="63">
        <v>0</v>
      </c>
    </row>
    <row r="1236" spans="1:6" ht="16.5" customHeight="1" x14ac:dyDescent="0.45">
      <c r="A1236" s="743">
        <v>2005</v>
      </c>
      <c r="B1236" s="744"/>
      <c r="C1236" s="744"/>
      <c r="D1236" s="745"/>
      <c r="E1236" s="63">
        <v>0</v>
      </c>
      <c r="F1236" s="63">
        <v>0</v>
      </c>
    </row>
    <row r="1237" spans="1:6" ht="16.5" customHeight="1" x14ac:dyDescent="0.45">
      <c r="A1237" s="743">
        <v>2006</v>
      </c>
      <c r="B1237" s="744"/>
      <c r="C1237" s="744"/>
      <c r="D1237" s="745"/>
      <c r="E1237" s="63">
        <v>0</v>
      </c>
      <c r="F1237" s="63">
        <v>0</v>
      </c>
    </row>
    <row r="1238" spans="1:6" ht="16.5" customHeight="1" x14ac:dyDescent="0.45">
      <c r="A1238" s="743">
        <v>2007</v>
      </c>
      <c r="B1238" s="744"/>
      <c r="C1238" s="744"/>
      <c r="D1238" s="745"/>
      <c r="E1238" s="63">
        <v>0</v>
      </c>
      <c r="F1238" s="63">
        <v>0</v>
      </c>
    </row>
    <row r="1239" spans="1:6" ht="16.5" customHeight="1" x14ac:dyDescent="0.45">
      <c r="A1239" s="743">
        <v>2008</v>
      </c>
      <c r="B1239" s="744"/>
      <c r="C1239" s="744"/>
      <c r="D1239" s="745"/>
      <c r="E1239" s="63">
        <v>0</v>
      </c>
      <c r="F1239" s="63">
        <v>0</v>
      </c>
    </row>
    <row r="1240" spans="1:6" ht="16.5" customHeight="1" x14ac:dyDescent="0.45">
      <c r="A1240" s="743">
        <v>2009</v>
      </c>
      <c r="B1240" s="744"/>
      <c r="C1240" s="744"/>
      <c r="D1240" s="745"/>
      <c r="E1240" s="63">
        <v>0</v>
      </c>
      <c r="F1240" s="63">
        <v>0</v>
      </c>
    </row>
    <row r="1241" spans="1:6" ht="16.5" customHeight="1" x14ac:dyDescent="0.45">
      <c r="A1241" s="743">
        <v>2010</v>
      </c>
      <c r="B1241" s="744"/>
      <c r="C1241" s="744"/>
      <c r="D1241" s="745"/>
      <c r="E1241" s="63">
        <v>0</v>
      </c>
      <c r="F1241" s="63">
        <v>0</v>
      </c>
    </row>
    <row r="1242" spans="1:6" ht="16.5" customHeight="1" x14ac:dyDescent="0.45">
      <c r="A1242" s="743">
        <v>2011</v>
      </c>
      <c r="B1242" s="744"/>
      <c r="C1242" s="744"/>
      <c r="D1242" s="745"/>
      <c r="E1242" s="63">
        <v>0</v>
      </c>
      <c r="F1242" s="63">
        <v>0</v>
      </c>
    </row>
    <row r="1243" spans="1:6" ht="16.5" customHeight="1" x14ac:dyDescent="0.45">
      <c r="A1243" s="743">
        <v>2012</v>
      </c>
      <c r="B1243" s="744"/>
      <c r="C1243" s="744"/>
      <c r="D1243" s="745"/>
      <c r="E1243" s="63">
        <v>0</v>
      </c>
      <c r="F1243" s="63">
        <v>0</v>
      </c>
    </row>
    <row r="1244" spans="1:6" ht="16.5" customHeight="1" x14ac:dyDescent="0.45">
      <c r="A1244" s="743">
        <v>2013</v>
      </c>
      <c r="B1244" s="744"/>
      <c r="C1244" s="744"/>
      <c r="D1244" s="745"/>
      <c r="E1244" s="63">
        <v>0</v>
      </c>
      <c r="F1244" s="63">
        <v>0</v>
      </c>
    </row>
    <row r="1245" spans="1:6" ht="16.5" customHeight="1" x14ac:dyDescent="0.45">
      <c r="A1245" s="743">
        <v>2014</v>
      </c>
      <c r="B1245" s="744"/>
      <c r="C1245" s="744"/>
      <c r="D1245" s="745"/>
      <c r="E1245" s="63">
        <v>0</v>
      </c>
      <c r="F1245" s="63">
        <v>0</v>
      </c>
    </row>
    <row r="1246" spans="1:6" ht="16.5" customHeight="1" x14ac:dyDescent="0.45">
      <c r="A1246" s="743">
        <v>2015</v>
      </c>
      <c r="B1246" s="744"/>
      <c r="C1246" s="744"/>
      <c r="D1246" s="745"/>
      <c r="E1246" s="63">
        <v>0</v>
      </c>
      <c r="F1246" s="63">
        <v>0</v>
      </c>
    </row>
    <row r="1247" spans="1:6" ht="16.5" customHeight="1" x14ac:dyDescent="0.45">
      <c r="A1247" s="743">
        <v>2016</v>
      </c>
      <c r="B1247" s="744"/>
      <c r="C1247" s="744"/>
      <c r="D1247" s="745"/>
      <c r="E1247" s="63">
        <v>0</v>
      </c>
      <c r="F1247" s="63">
        <v>0</v>
      </c>
    </row>
    <row r="1248" spans="1:6" ht="16.5" customHeight="1" x14ac:dyDescent="0.45">
      <c r="A1248" s="746" t="s">
        <v>145</v>
      </c>
      <c r="B1248" s="747"/>
      <c r="C1248" s="747"/>
      <c r="D1248" s="748"/>
      <c r="E1248" s="62">
        <v>0</v>
      </c>
      <c r="F1248" s="62">
        <v>0</v>
      </c>
    </row>
    <row r="1249" spans="1:6" x14ac:dyDescent="0.45">
      <c r="A1249" s="749" t="s">
        <v>158</v>
      </c>
      <c r="B1249" s="749" t="s">
        <v>140</v>
      </c>
      <c r="C1249" s="749" t="s">
        <v>141</v>
      </c>
      <c r="D1249" s="56">
        <v>1991</v>
      </c>
      <c r="E1249" s="59">
        <v>0</v>
      </c>
      <c r="F1249" s="59">
        <v>0</v>
      </c>
    </row>
    <row r="1250" spans="1:6" x14ac:dyDescent="0.45">
      <c r="A1250" s="750"/>
      <c r="B1250" s="750"/>
      <c r="C1250" s="750"/>
      <c r="D1250" s="56">
        <v>1992</v>
      </c>
      <c r="E1250" s="57">
        <v>3203</v>
      </c>
      <c r="F1250" s="57">
        <v>3203</v>
      </c>
    </row>
    <row r="1251" spans="1:6" x14ac:dyDescent="0.45">
      <c r="A1251" s="750"/>
      <c r="B1251" s="750"/>
      <c r="C1251" s="750"/>
      <c r="D1251" s="56">
        <v>1993</v>
      </c>
      <c r="E1251" s="57">
        <v>6498</v>
      </c>
      <c r="F1251" s="57">
        <v>6498</v>
      </c>
    </row>
    <row r="1252" spans="1:6" x14ac:dyDescent="0.45">
      <c r="A1252" s="750"/>
      <c r="B1252" s="750"/>
      <c r="C1252" s="750"/>
      <c r="D1252" s="56">
        <v>1994</v>
      </c>
      <c r="E1252" s="57">
        <v>6629</v>
      </c>
      <c r="F1252" s="57">
        <v>6629</v>
      </c>
    </row>
    <row r="1253" spans="1:6" x14ac:dyDescent="0.45">
      <c r="A1253" s="750"/>
      <c r="B1253" s="750"/>
      <c r="C1253" s="750"/>
      <c r="D1253" s="56">
        <v>1995</v>
      </c>
      <c r="E1253" s="57">
        <v>13602</v>
      </c>
      <c r="F1253" s="57">
        <v>13602</v>
      </c>
    </row>
    <row r="1254" spans="1:6" x14ac:dyDescent="0.45">
      <c r="A1254" s="750"/>
      <c r="B1254" s="750"/>
      <c r="C1254" s="750"/>
      <c r="D1254" s="56">
        <v>1996</v>
      </c>
      <c r="E1254" s="57">
        <v>50736</v>
      </c>
      <c r="F1254" s="57">
        <v>50736</v>
      </c>
    </row>
    <row r="1255" spans="1:6" x14ac:dyDescent="0.45">
      <c r="A1255" s="750"/>
      <c r="B1255" s="750"/>
      <c r="C1255" s="750"/>
      <c r="D1255" s="56">
        <v>1997</v>
      </c>
      <c r="E1255" s="57">
        <v>80879</v>
      </c>
      <c r="F1255" s="57">
        <v>80879</v>
      </c>
    </row>
    <row r="1256" spans="1:6" x14ac:dyDescent="0.45">
      <c r="A1256" s="750"/>
      <c r="B1256" s="750"/>
      <c r="C1256" s="750"/>
      <c r="D1256" s="56">
        <v>1998</v>
      </c>
      <c r="E1256" s="57">
        <v>170806</v>
      </c>
      <c r="F1256" s="57">
        <v>170806</v>
      </c>
    </row>
    <row r="1257" spans="1:6" x14ac:dyDescent="0.45">
      <c r="A1257" s="750"/>
      <c r="B1257" s="750"/>
      <c r="C1257" s="751"/>
      <c r="D1257" s="56">
        <v>1999</v>
      </c>
      <c r="E1257" s="57">
        <v>5131</v>
      </c>
      <c r="F1257" s="57">
        <v>5131</v>
      </c>
    </row>
    <row r="1258" spans="1:6" ht="16.5" customHeight="1" x14ac:dyDescent="0.45">
      <c r="A1258" s="750"/>
      <c r="B1258" s="751"/>
      <c r="C1258" s="746" t="s">
        <v>142</v>
      </c>
      <c r="D1258" s="748"/>
      <c r="E1258" s="58">
        <v>337484</v>
      </c>
      <c r="F1258" s="58">
        <v>337484</v>
      </c>
    </row>
    <row r="1259" spans="1:6" ht="16.5" customHeight="1" x14ac:dyDescent="0.45">
      <c r="A1259" s="750"/>
      <c r="B1259" s="743">
        <v>1991</v>
      </c>
      <c r="C1259" s="744"/>
      <c r="D1259" s="745"/>
      <c r="E1259" s="63">
        <v>0</v>
      </c>
      <c r="F1259" s="64">
        <v>0</v>
      </c>
    </row>
    <row r="1260" spans="1:6" ht="16.5" customHeight="1" x14ac:dyDescent="0.45">
      <c r="A1260" s="750"/>
      <c r="B1260" s="743">
        <v>1992</v>
      </c>
      <c r="C1260" s="744"/>
      <c r="D1260" s="745"/>
      <c r="E1260" s="60">
        <v>3203</v>
      </c>
      <c r="F1260" s="61">
        <v>3203</v>
      </c>
    </row>
    <row r="1261" spans="1:6" ht="16.5" customHeight="1" x14ac:dyDescent="0.45">
      <c r="A1261" s="750"/>
      <c r="B1261" s="743">
        <v>1993</v>
      </c>
      <c r="C1261" s="744"/>
      <c r="D1261" s="745"/>
      <c r="E1261" s="60">
        <v>6498</v>
      </c>
      <c r="F1261" s="61">
        <v>6498</v>
      </c>
    </row>
    <row r="1262" spans="1:6" ht="16.5" customHeight="1" x14ac:dyDescent="0.45">
      <c r="A1262" s="750"/>
      <c r="B1262" s="743">
        <v>1994</v>
      </c>
      <c r="C1262" s="744"/>
      <c r="D1262" s="745"/>
      <c r="E1262" s="60">
        <v>6629</v>
      </c>
      <c r="F1262" s="61">
        <v>6629</v>
      </c>
    </row>
    <row r="1263" spans="1:6" ht="16.5" customHeight="1" x14ac:dyDescent="0.45">
      <c r="A1263" s="750"/>
      <c r="B1263" s="743">
        <v>1995</v>
      </c>
      <c r="C1263" s="744"/>
      <c r="D1263" s="745"/>
      <c r="E1263" s="60">
        <v>13602</v>
      </c>
      <c r="F1263" s="61">
        <v>13602</v>
      </c>
    </row>
    <row r="1264" spans="1:6" ht="16.5" customHeight="1" x14ac:dyDescent="0.45">
      <c r="A1264" s="750"/>
      <c r="B1264" s="743">
        <v>1996</v>
      </c>
      <c r="C1264" s="744"/>
      <c r="D1264" s="745"/>
      <c r="E1264" s="60">
        <v>50736</v>
      </c>
      <c r="F1264" s="61">
        <v>50736</v>
      </c>
    </row>
    <row r="1265" spans="1:6" ht="16.5" customHeight="1" x14ac:dyDescent="0.45">
      <c r="A1265" s="750"/>
      <c r="B1265" s="743">
        <v>1997</v>
      </c>
      <c r="C1265" s="744"/>
      <c r="D1265" s="745"/>
      <c r="E1265" s="60">
        <v>80879</v>
      </c>
      <c r="F1265" s="61">
        <v>80879</v>
      </c>
    </row>
    <row r="1266" spans="1:6" ht="16.5" customHeight="1" x14ac:dyDescent="0.45">
      <c r="A1266" s="750"/>
      <c r="B1266" s="743">
        <v>1998</v>
      </c>
      <c r="C1266" s="744"/>
      <c r="D1266" s="745"/>
      <c r="E1266" s="60">
        <v>170806</v>
      </c>
      <c r="F1266" s="61">
        <v>170806</v>
      </c>
    </row>
    <row r="1267" spans="1:6" ht="16.5" customHeight="1" x14ac:dyDescent="0.45">
      <c r="A1267" s="750"/>
      <c r="B1267" s="743">
        <v>1999</v>
      </c>
      <c r="C1267" s="744"/>
      <c r="D1267" s="745"/>
      <c r="E1267" s="60">
        <v>5131</v>
      </c>
      <c r="F1267" s="61">
        <v>5131</v>
      </c>
    </row>
    <row r="1268" spans="1:6" ht="16.5" customHeight="1" x14ac:dyDescent="0.45">
      <c r="A1268" s="750"/>
      <c r="B1268" s="743">
        <v>2000</v>
      </c>
      <c r="C1268" s="744"/>
      <c r="D1268" s="745"/>
      <c r="E1268" s="63">
        <v>0</v>
      </c>
      <c r="F1268" s="64">
        <v>0</v>
      </c>
    </row>
    <row r="1269" spans="1:6" ht="16.5" customHeight="1" x14ac:dyDescent="0.45">
      <c r="A1269" s="750"/>
      <c r="B1269" s="743">
        <v>2001</v>
      </c>
      <c r="C1269" s="744"/>
      <c r="D1269" s="745"/>
      <c r="E1269" s="63">
        <v>0</v>
      </c>
      <c r="F1269" s="64">
        <v>0</v>
      </c>
    </row>
    <row r="1270" spans="1:6" ht="16.5" customHeight="1" x14ac:dyDescent="0.45">
      <c r="A1270" s="750"/>
      <c r="B1270" s="743">
        <v>2002</v>
      </c>
      <c r="C1270" s="744"/>
      <c r="D1270" s="745"/>
      <c r="E1270" s="63">
        <v>0</v>
      </c>
      <c r="F1270" s="64">
        <v>0</v>
      </c>
    </row>
    <row r="1271" spans="1:6" ht="16.5" customHeight="1" x14ac:dyDescent="0.45">
      <c r="A1271" s="750"/>
      <c r="B1271" s="743">
        <v>2003</v>
      </c>
      <c r="C1271" s="744"/>
      <c r="D1271" s="745"/>
      <c r="E1271" s="63">
        <v>0</v>
      </c>
      <c r="F1271" s="64">
        <v>0</v>
      </c>
    </row>
    <row r="1272" spans="1:6" ht="16.5" customHeight="1" x14ac:dyDescent="0.45">
      <c r="A1272" s="750"/>
      <c r="B1272" s="743">
        <v>2004</v>
      </c>
      <c r="C1272" s="744"/>
      <c r="D1272" s="745"/>
      <c r="E1272" s="63">
        <v>0</v>
      </c>
      <c r="F1272" s="64">
        <v>0</v>
      </c>
    </row>
    <row r="1273" spans="1:6" ht="16.5" customHeight="1" x14ac:dyDescent="0.45">
      <c r="A1273" s="750"/>
      <c r="B1273" s="743">
        <v>2005</v>
      </c>
      <c r="C1273" s="744"/>
      <c r="D1273" s="745"/>
      <c r="E1273" s="63">
        <v>0</v>
      </c>
      <c r="F1273" s="64">
        <v>0</v>
      </c>
    </row>
    <row r="1274" spans="1:6" ht="16.5" customHeight="1" x14ac:dyDescent="0.45">
      <c r="A1274" s="750"/>
      <c r="B1274" s="743">
        <v>2006</v>
      </c>
      <c r="C1274" s="744"/>
      <c r="D1274" s="745"/>
      <c r="E1274" s="63">
        <v>0</v>
      </c>
      <c r="F1274" s="64">
        <v>0</v>
      </c>
    </row>
    <row r="1275" spans="1:6" ht="16.5" customHeight="1" x14ac:dyDescent="0.45">
      <c r="A1275" s="750"/>
      <c r="B1275" s="743">
        <v>2007</v>
      </c>
      <c r="C1275" s="744"/>
      <c r="D1275" s="745"/>
      <c r="E1275" s="63">
        <v>0</v>
      </c>
      <c r="F1275" s="64">
        <v>0</v>
      </c>
    </row>
    <row r="1276" spans="1:6" ht="16.5" customHeight="1" x14ac:dyDescent="0.45">
      <c r="A1276" s="750"/>
      <c r="B1276" s="743">
        <v>2008</v>
      </c>
      <c r="C1276" s="744"/>
      <c r="D1276" s="745"/>
      <c r="E1276" s="63">
        <v>0</v>
      </c>
      <c r="F1276" s="64">
        <v>0</v>
      </c>
    </row>
    <row r="1277" spans="1:6" ht="16.5" customHeight="1" x14ac:dyDescent="0.45">
      <c r="A1277" s="750"/>
      <c r="B1277" s="743">
        <v>2009</v>
      </c>
      <c r="C1277" s="744"/>
      <c r="D1277" s="745"/>
      <c r="E1277" s="63">
        <v>0</v>
      </c>
      <c r="F1277" s="64">
        <v>0</v>
      </c>
    </row>
    <row r="1278" spans="1:6" ht="16.5" customHeight="1" x14ac:dyDescent="0.45">
      <c r="A1278" s="750"/>
      <c r="B1278" s="743">
        <v>2010</v>
      </c>
      <c r="C1278" s="744"/>
      <c r="D1278" s="745"/>
      <c r="E1278" s="63">
        <v>0</v>
      </c>
      <c r="F1278" s="64">
        <v>0</v>
      </c>
    </row>
    <row r="1279" spans="1:6" ht="16.5" customHeight="1" x14ac:dyDescent="0.45">
      <c r="A1279" s="750"/>
      <c r="B1279" s="743">
        <v>2011</v>
      </c>
      <c r="C1279" s="744"/>
      <c r="D1279" s="745"/>
      <c r="E1279" s="63">
        <v>0</v>
      </c>
      <c r="F1279" s="64">
        <v>0</v>
      </c>
    </row>
    <row r="1280" spans="1:6" ht="16.5" customHeight="1" x14ac:dyDescent="0.45">
      <c r="A1280" s="750"/>
      <c r="B1280" s="743">
        <v>2012</v>
      </c>
      <c r="C1280" s="744"/>
      <c r="D1280" s="745"/>
      <c r="E1280" s="63">
        <v>0</v>
      </c>
      <c r="F1280" s="64">
        <v>0</v>
      </c>
    </row>
    <row r="1281" spans="1:6" ht="16.5" customHeight="1" x14ac:dyDescent="0.45">
      <c r="A1281" s="750"/>
      <c r="B1281" s="743">
        <v>2013</v>
      </c>
      <c r="C1281" s="744"/>
      <c r="D1281" s="745"/>
      <c r="E1281" s="63">
        <v>0</v>
      </c>
      <c r="F1281" s="64">
        <v>0</v>
      </c>
    </row>
    <row r="1282" spans="1:6" ht="16.5" customHeight="1" x14ac:dyDescent="0.45">
      <c r="A1282" s="750"/>
      <c r="B1282" s="743">
        <v>2014</v>
      </c>
      <c r="C1282" s="744"/>
      <c r="D1282" s="745"/>
      <c r="E1282" s="63">
        <v>0</v>
      </c>
      <c r="F1282" s="64">
        <v>0</v>
      </c>
    </row>
    <row r="1283" spans="1:6" ht="16.5" customHeight="1" x14ac:dyDescent="0.45">
      <c r="A1283" s="750"/>
      <c r="B1283" s="743">
        <v>2015</v>
      </c>
      <c r="C1283" s="744"/>
      <c r="D1283" s="745"/>
      <c r="E1283" s="63">
        <v>0</v>
      </c>
      <c r="F1283" s="64">
        <v>0</v>
      </c>
    </row>
    <row r="1284" spans="1:6" ht="16.5" customHeight="1" x14ac:dyDescent="0.45">
      <c r="A1284" s="750"/>
      <c r="B1284" s="743">
        <v>2016</v>
      </c>
      <c r="C1284" s="744"/>
      <c r="D1284" s="745"/>
      <c r="E1284" s="63">
        <v>0</v>
      </c>
      <c r="F1284" s="64">
        <v>0</v>
      </c>
    </row>
    <row r="1285" spans="1:6" ht="16.5" customHeight="1" x14ac:dyDescent="0.45">
      <c r="A1285" s="750"/>
      <c r="B1285" s="746" t="s">
        <v>145</v>
      </c>
      <c r="C1285" s="747"/>
      <c r="D1285" s="748"/>
      <c r="E1285" s="58">
        <v>337484</v>
      </c>
      <c r="F1285" s="58">
        <v>337484</v>
      </c>
    </row>
    <row r="1286" spans="1:6" x14ac:dyDescent="0.45">
      <c r="A1286" s="750"/>
      <c r="B1286" s="749" t="s">
        <v>146</v>
      </c>
      <c r="C1286" s="749" t="s">
        <v>147</v>
      </c>
      <c r="D1286" s="56">
        <v>1991</v>
      </c>
      <c r="E1286" s="59">
        <v>0</v>
      </c>
      <c r="F1286" s="59">
        <v>0</v>
      </c>
    </row>
    <row r="1287" spans="1:6" x14ac:dyDescent="0.45">
      <c r="A1287" s="750"/>
      <c r="B1287" s="750"/>
      <c r="C1287" s="750"/>
      <c r="D1287" s="56">
        <v>1992</v>
      </c>
      <c r="E1287" s="59">
        <v>393</v>
      </c>
      <c r="F1287" s="59">
        <v>393</v>
      </c>
    </row>
    <row r="1288" spans="1:6" x14ac:dyDescent="0.45">
      <c r="A1288" s="750"/>
      <c r="B1288" s="750"/>
      <c r="C1288" s="750"/>
      <c r="D1288" s="56">
        <v>1993</v>
      </c>
      <c r="E1288" s="57">
        <v>2136</v>
      </c>
      <c r="F1288" s="57">
        <v>2136</v>
      </c>
    </row>
    <row r="1289" spans="1:6" x14ac:dyDescent="0.45">
      <c r="A1289" s="750"/>
      <c r="B1289" s="750"/>
      <c r="C1289" s="750"/>
      <c r="D1289" s="56">
        <v>1994</v>
      </c>
      <c r="E1289" s="57">
        <v>1718</v>
      </c>
      <c r="F1289" s="57">
        <v>1718</v>
      </c>
    </row>
    <row r="1290" spans="1:6" x14ac:dyDescent="0.45">
      <c r="A1290" s="750"/>
      <c r="B1290" s="750"/>
      <c r="C1290" s="750"/>
      <c r="D1290" s="56">
        <v>1995</v>
      </c>
      <c r="E1290" s="57">
        <v>1870</v>
      </c>
      <c r="F1290" s="57">
        <v>1870</v>
      </c>
    </row>
    <row r="1291" spans="1:6" x14ac:dyDescent="0.45">
      <c r="A1291" s="750"/>
      <c r="B1291" s="750"/>
      <c r="C1291" s="750"/>
      <c r="D1291" s="56">
        <v>1996</v>
      </c>
      <c r="E1291" s="57">
        <v>3948</v>
      </c>
      <c r="F1291" s="57">
        <v>3948</v>
      </c>
    </row>
    <row r="1292" spans="1:6" x14ac:dyDescent="0.45">
      <c r="A1292" s="750"/>
      <c r="B1292" s="750"/>
      <c r="C1292" s="750"/>
      <c r="D1292" s="56">
        <v>1997</v>
      </c>
      <c r="E1292" s="57">
        <v>7090</v>
      </c>
      <c r="F1292" s="57">
        <v>7090</v>
      </c>
    </row>
    <row r="1293" spans="1:6" x14ac:dyDescent="0.45">
      <c r="A1293" s="750"/>
      <c r="B1293" s="750"/>
      <c r="C1293" s="750"/>
      <c r="D1293" s="56">
        <v>1998</v>
      </c>
      <c r="E1293" s="57">
        <v>7826</v>
      </c>
      <c r="F1293" s="57">
        <v>7826</v>
      </c>
    </row>
    <row r="1294" spans="1:6" x14ac:dyDescent="0.45">
      <c r="A1294" s="750"/>
      <c r="B1294" s="750"/>
      <c r="C1294" s="751"/>
      <c r="D1294" s="56">
        <v>1999</v>
      </c>
      <c r="E1294" s="59">
        <v>129</v>
      </c>
      <c r="F1294" s="59">
        <v>129</v>
      </c>
    </row>
    <row r="1295" spans="1:6" ht="16.5" customHeight="1" x14ac:dyDescent="0.45">
      <c r="A1295" s="750"/>
      <c r="B1295" s="750"/>
      <c r="C1295" s="746" t="s">
        <v>142</v>
      </c>
      <c r="D1295" s="748"/>
      <c r="E1295" s="58">
        <v>25110</v>
      </c>
      <c r="F1295" s="58">
        <v>25110</v>
      </c>
    </row>
    <row r="1296" spans="1:6" x14ac:dyDescent="0.45">
      <c r="A1296" s="750"/>
      <c r="B1296" s="750"/>
      <c r="C1296" s="749" t="s">
        <v>148</v>
      </c>
      <c r="D1296" s="56">
        <v>1991</v>
      </c>
      <c r="E1296" s="59">
        <v>0</v>
      </c>
      <c r="F1296" s="59">
        <v>0</v>
      </c>
    </row>
    <row r="1297" spans="1:6" x14ac:dyDescent="0.45">
      <c r="A1297" s="750"/>
      <c r="B1297" s="750"/>
      <c r="C1297" s="750"/>
      <c r="D1297" s="56">
        <v>1992</v>
      </c>
      <c r="E1297" s="59">
        <v>170</v>
      </c>
      <c r="F1297" s="59">
        <v>170</v>
      </c>
    </row>
    <row r="1298" spans="1:6" x14ac:dyDescent="0.45">
      <c r="A1298" s="750"/>
      <c r="B1298" s="750"/>
      <c r="C1298" s="750"/>
      <c r="D1298" s="56">
        <v>1993</v>
      </c>
      <c r="E1298" s="59">
        <v>899</v>
      </c>
      <c r="F1298" s="59">
        <v>899</v>
      </c>
    </row>
    <row r="1299" spans="1:6" x14ac:dyDescent="0.45">
      <c r="A1299" s="750"/>
      <c r="B1299" s="750"/>
      <c r="C1299" s="750"/>
      <c r="D1299" s="56">
        <v>1994</v>
      </c>
      <c r="E1299" s="59">
        <v>450</v>
      </c>
      <c r="F1299" s="59">
        <v>450</v>
      </c>
    </row>
    <row r="1300" spans="1:6" x14ac:dyDescent="0.45">
      <c r="A1300" s="750"/>
      <c r="B1300" s="750"/>
      <c r="C1300" s="750"/>
      <c r="D1300" s="56">
        <v>1995</v>
      </c>
      <c r="E1300" s="59">
        <v>352</v>
      </c>
      <c r="F1300" s="59">
        <v>352</v>
      </c>
    </row>
    <row r="1301" spans="1:6" x14ac:dyDescent="0.45">
      <c r="A1301" s="750"/>
      <c r="B1301" s="750"/>
      <c r="C1301" s="750"/>
      <c r="D1301" s="56">
        <v>1996</v>
      </c>
      <c r="E1301" s="57">
        <v>1159</v>
      </c>
      <c r="F1301" s="57">
        <v>1159</v>
      </c>
    </row>
    <row r="1302" spans="1:6" x14ac:dyDescent="0.45">
      <c r="A1302" s="750"/>
      <c r="B1302" s="750"/>
      <c r="C1302" s="750"/>
      <c r="D1302" s="56">
        <v>1997</v>
      </c>
      <c r="E1302" s="57">
        <v>2635</v>
      </c>
      <c r="F1302" s="57">
        <v>2635</v>
      </c>
    </row>
    <row r="1303" spans="1:6" x14ac:dyDescent="0.45">
      <c r="A1303" s="750"/>
      <c r="B1303" s="750"/>
      <c r="C1303" s="750"/>
      <c r="D1303" s="56">
        <v>1998</v>
      </c>
      <c r="E1303" s="57">
        <v>2636</v>
      </c>
      <c r="F1303" s="57">
        <v>2636</v>
      </c>
    </row>
    <row r="1304" spans="1:6" x14ac:dyDescent="0.45">
      <c r="A1304" s="750"/>
      <c r="B1304" s="750"/>
      <c r="C1304" s="751"/>
      <c r="D1304" s="56">
        <v>1999</v>
      </c>
      <c r="E1304" s="59">
        <v>112</v>
      </c>
      <c r="F1304" s="59">
        <v>112</v>
      </c>
    </row>
    <row r="1305" spans="1:6" ht="16.5" customHeight="1" x14ac:dyDescent="0.45">
      <c r="A1305" s="750"/>
      <c r="B1305" s="750"/>
      <c r="C1305" s="746" t="s">
        <v>142</v>
      </c>
      <c r="D1305" s="748"/>
      <c r="E1305" s="58">
        <v>8413</v>
      </c>
      <c r="F1305" s="58">
        <v>8413</v>
      </c>
    </row>
    <row r="1306" spans="1:6" x14ac:dyDescent="0.45">
      <c r="A1306" s="750"/>
      <c r="B1306" s="750"/>
      <c r="C1306" s="749" t="s">
        <v>149</v>
      </c>
      <c r="D1306" s="56">
        <v>1991</v>
      </c>
      <c r="E1306" s="59">
        <v>0</v>
      </c>
      <c r="F1306" s="59">
        <v>0</v>
      </c>
    </row>
    <row r="1307" spans="1:6" x14ac:dyDescent="0.45">
      <c r="A1307" s="750"/>
      <c r="B1307" s="750"/>
      <c r="C1307" s="750"/>
      <c r="D1307" s="56">
        <v>1992</v>
      </c>
      <c r="E1307" s="59">
        <v>0</v>
      </c>
      <c r="F1307" s="59">
        <v>0</v>
      </c>
    </row>
    <row r="1308" spans="1:6" x14ac:dyDescent="0.45">
      <c r="A1308" s="750"/>
      <c r="B1308" s="750"/>
      <c r="C1308" s="750"/>
      <c r="D1308" s="56">
        <v>1993</v>
      </c>
      <c r="E1308" s="59">
        <v>0</v>
      </c>
      <c r="F1308" s="59">
        <v>0</v>
      </c>
    </row>
    <row r="1309" spans="1:6" x14ac:dyDescent="0.45">
      <c r="A1309" s="750"/>
      <c r="B1309" s="750"/>
      <c r="C1309" s="750"/>
      <c r="D1309" s="56">
        <v>1994</v>
      </c>
      <c r="E1309" s="59">
        <v>7</v>
      </c>
      <c r="F1309" s="59">
        <v>7</v>
      </c>
    </row>
    <row r="1310" spans="1:6" x14ac:dyDescent="0.45">
      <c r="A1310" s="750"/>
      <c r="B1310" s="750"/>
      <c r="C1310" s="750"/>
      <c r="D1310" s="56">
        <v>1995</v>
      </c>
      <c r="E1310" s="59">
        <v>1</v>
      </c>
      <c r="F1310" s="59">
        <v>1</v>
      </c>
    </row>
    <row r="1311" spans="1:6" x14ac:dyDescent="0.45">
      <c r="A1311" s="750"/>
      <c r="B1311" s="750"/>
      <c r="C1311" s="750"/>
      <c r="D1311" s="56">
        <v>1996</v>
      </c>
      <c r="E1311" s="59">
        <v>44</v>
      </c>
      <c r="F1311" s="59">
        <v>44</v>
      </c>
    </row>
    <row r="1312" spans="1:6" x14ac:dyDescent="0.45">
      <c r="A1312" s="750"/>
      <c r="B1312" s="750"/>
      <c r="C1312" s="750"/>
      <c r="D1312" s="56">
        <v>1997</v>
      </c>
      <c r="E1312" s="59">
        <v>71</v>
      </c>
      <c r="F1312" s="59">
        <v>71</v>
      </c>
    </row>
    <row r="1313" spans="1:6" x14ac:dyDescent="0.45">
      <c r="A1313" s="750"/>
      <c r="B1313" s="750"/>
      <c r="C1313" s="750"/>
      <c r="D1313" s="56">
        <v>1998</v>
      </c>
      <c r="E1313" s="59">
        <v>216</v>
      </c>
      <c r="F1313" s="59">
        <v>216</v>
      </c>
    </row>
    <row r="1314" spans="1:6" x14ac:dyDescent="0.45">
      <c r="A1314" s="750"/>
      <c r="B1314" s="750"/>
      <c r="C1314" s="751"/>
      <c r="D1314" s="56">
        <v>1999</v>
      </c>
      <c r="E1314" s="59">
        <v>6</v>
      </c>
      <c r="F1314" s="59">
        <v>6</v>
      </c>
    </row>
    <row r="1315" spans="1:6" ht="16.5" customHeight="1" x14ac:dyDescent="0.45">
      <c r="A1315" s="750"/>
      <c r="B1315" s="751"/>
      <c r="C1315" s="746" t="s">
        <v>142</v>
      </c>
      <c r="D1315" s="748"/>
      <c r="E1315" s="62">
        <v>345</v>
      </c>
      <c r="F1315" s="62">
        <v>345</v>
      </c>
    </row>
    <row r="1316" spans="1:6" ht="16.5" customHeight="1" x14ac:dyDescent="0.45">
      <c r="A1316" s="750"/>
      <c r="B1316" s="743">
        <v>1991</v>
      </c>
      <c r="C1316" s="744"/>
      <c r="D1316" s="745"/>
      <c r="E1316" s="63">
        <v>0</v>
      </c>
      <c r="F1316" s="64">
        <v>0</v>
      </c>
    </row>
    <row r="1317" spans="1:6" ht="16.5" customHeight="1" x14ac:dyDescent="0.45">
      <c r="A1317" s="750"/>
      <c r="B1317" s="743">
        <v>1992</v>
      </c>
      <c r="C1317" s="744"/>
      <c r="D1317" s="745"/>
      <c r="E1317" s="63">
        <v>563</v>
      </c>
      <c r="F1317" s="64">
        <v>563</v>
      </c>
    </row>
    <row r="1318" spans="1:6" ht="16.5" customHeight="1" x14ac:dyDescent="0.45">
      <c r="A1318" s="750"/>
      <c r="B1318" s="743">
        <v>1993</v>
      </c>
      <c r="C1318" s="744"/>
      <c r="D1318" s="745"/>
      <c r="E1318" s="60">
        <v>3035</v>
      </c>
      <c r="F1318" s="61">
        <v>3035</v>
      </c>
    </row>
    <row r="1319" spans="1:6" ht="16.5" customHeight="1" x14ac:dyDescent="0.45">
      <c r="A1319" s="750"/>
      <c r="B1319" s="743">
        <v>1994</v>
      </c>
      <c r="C1319" s="744"/>
      <c r="D1319" s="745"/>
      <c r="E1319" s="60">
        <v>2175</v>
      </c>
      <c r="F1319" s="61">
        <v>2175</v>
      </c>
    </row>
    <row r="1320" spans="1:6" ht="16.5" customHeight="1" x14ac:dyDescent="0.45">
      <c r="A1320" s="750"/>
      <c r="B1320" s="743">
        <v>1995</v>
      </c>
      <c r="C1320" s="744"/>
      <c r="D1320" s="745"/>
      <c r="E1320" s="60">
        <v>2223</v>
      </c>
      <c r="F1320" s="61">
        <v>2223</v>
      </c>
    </row>
    <row r="1321" spans="1:6" ht="16.5" customHeight="1" x14ac:dyDescent="0.45">
      <c r="A1321" s="750"/>
      <c r="B1321" s="743">
        <v>1996</v>
      </c>
      <c r="C1321" s="744"/>
      <c r="D1321" s="745"/>
      <c r="E1321" s="60">
        <v>5151</v>
      </c>
      <c r="F1321" s="61">
        <v>5151</v>
      </c>
    </row>
    <row r="1322" spans="1:6" ht="16.5" customHeight="1" x14ac:dyDescent="0.45">
      <c r="A1322" s="750"/>
      <c r="B1322" s="743">
        <v>1997</v>
      </c>
      <c r="C1322" s="744"/>
      <c r="D1322" s="745"/>
      <c r="E1322" s="60">
        <v>9796</v>
      </c>
      <c r="F1322" s="61">
        <v>9796</v>
      </c>
    </row>
    <row r="1323" spans="1:6" ht="16.5" customHeight="1" x14ac:dyDescent="0.45">
      <c r="A1323" s="750"/>
      <c r="B1323" s="743">
        <v>1998</v>
      </c>
      <c r="C1323" s="744"/>
      <c r="D1323" s="745"/>
      <c r="E1323" s="60">
        <v>10678</v>
      </c>
      <c r="F1323" s="61">
        <v>10678</v>
      </c>
    </row>
    <row r="1324" spans="1:6" ht="16.5" customHeight="1" x14ac:dyDescent="0.45">
      <c r="A1324" s="750"/>
      <c r="B1324" s="743">
        <v>1999</v>
      </c>
      <c r="C1324" s="744"/>
      <c r="D1324" s="745"/>
      <c r="E1324" s="63">
        <v>247</v>
      </c>
      <c r="F1324" s="64">
        <v>247</v>
      </c>
    </row>
    <row r="1325" spans="1:6" ht="16.5" customHeight="1" x14ac:dyDescent="0.45">
      <c r="A1325" s="750"/>
      <c r="B1325" s="743">
        <v>2000</v>
      </c>
      <c r="C1325" s="744"/>
      <c r="D1325" s="745"/>
      <c r="E1325" s="63">
        <v>0</v>
      </c>
      <c r="F1325" s="64">
        <v>0</v>
      </c>
    </row>
    <row r="1326" spans="1:6" ht="16.5" customHeight="1" x14ac:dyDescent="0.45">
      <c r="A1326" s="750"/>
      <c r="B1326" s="743">
        <v>2001</v>
      </c>
      <c r="C1326" s="744"/>
      <c r="D1326" s="745"/>
      <c r="E1326" s="63">
        <v>0</v>
      </c>
      <c r="F1326" s="64">
        <v>0</v>
      </c>
    </row>
    <row r="1327" spans="1:6" ht="16.5" customHeight="1" x14ac:dyDescent="0.45">
      <c r="A1327" s="750"/>
      <c r="B1327" s="743">
        <v>2002</v>
      </c>
      <c r="C1327" s="744"/>
      <c r="D1327" s="745"/>
      <c r="E1327" s="63">
        <v>0</v>
      </c>
      <c r="F1327" s="64">
        <v>0</v>
      </c>
    </row>
    <row r="1328" spans="1:6" ht="16.5" customHeight="1" x14ac:dyDescent="0.45">
      <c r="A1328" s="750"/>
      <c r="B1328" s="743">
        <v>2003</v>
      </c>
      <c r="C1328" s="744"/>
      <c r="D1328" s="745"/>
      <c r="E1328" s="63">
        <v>0</v>
      </c>
      <c r="F1328" s="64">
        <v>0</v>
      </c>
    </row>
    <row r="1329" spans="1:6" ht="16.5" customHeight="1" x14ac:dyDescent="0.45">
      <c r="A1329" s="750"/>
      <c r="B1329" s="743">
        <v>2004</v>
      </c>
      <c r="C1329" s="744"/>
      <c r="D1329" s="745"/>
      <c r="E1329" s="63">
        <v>0</v>
      </c>
      <c r="F1329" s="64">
        <v>0</v>
      </c>
    </row>
    <row r="1330" spans="1:6" ht="16.5" customHeight="1" x14ac:dyDescent="0.45">
      <c r="A1330" s="750"/>
      <c r="B1330" s="743">
        <v>2005</v>
      </c>
      <c r="C1330" s="744"/>
      <c r="D1330" s="745"/>
      <c r="E1330" s="63">
        <v>0</v>
      </c>
      <c r="F1330" s="64">
        <v>0</v>
      </c>
    </row>
    <row r="1331" spans="1:6" ht="16.5" customHeight="1" x14ac:dyDescent="0.45">
      <c r="A1331" s="750"/>
      <c r="B1331" s="743">
        <v>2006</v>
      </c>
      <c r="C1331" s="744"/>
      <c r="D1331" s="745"/>
      <c r="E1331" s="63">
        <v>0</v>
      </c>
      <c r="F1331" s="64">
        <v>0</v>
      </c>
    </row>
    <row r="1332" spans="1:6" ht="16.5" customHeight="1" x14ac:dyDescent="0.45">
      <c r="A1332" s="750"/>
      <c r="B1332" s="743">
        <v>2007</v>
      </c>
      <c r="C1332" s="744"/>
      <c r="D1332" s="745"/>
      <c r="E1332" s="63">
        <v>0</v>
      </c>
      <c r="F1332" s="64">
        <v>0</v>
      </c>
    </row>
    <row r="1333" spans="1:6" ht="16.5" customHeight="1" x14ac:dyDescent="0.45">
      <c r="A1333" s="750"/>
      <c r="B1333" s="743">
        <v>2008</v>
      </c>
      <c r="C1333" s="744"/>
      <c r="D1333" s="745"/>
      <c r="E1333" s="63">
        <v>0</v>
      </c>
      <c r="F1333" s="64">
        <v>0</v>
      </c>
    </row>
    <row r="1334" spans="1:6" ht="16.5" customHeight="1" x14ac:dyDescent="0.45">
      <c r="A1334" s="750"/>
      <c r="B1334" s="743">
        <v>2009</v>
      </c>
      <c r="C1334" s="744"/>
      <c r="D1334" s="745"/>
      <c r="E1334" s="63">
        <v>0</v>
      </c>
      <c r="F1334" s="64">
        <v>0</v>
      </c>
    </row>
    <row r="1335" spans="1:6" ht="16.5" customHeight="1" x14ac:dyDescent="0.45">
      <c r="A1335" s="750"/>
      <c r="B1335" s="743">
        <v>2010</v>
      </c>
      <c r="C1335" s="744"/>
      <c r="D1335" s="745"/>
      <c r="E1335" s="63">
        <v>0</v>
      </c>
      <c r="F1335" s="64">
        <v>0</v>
      </c>
    </row>
    <row r="1336" spans="1:6" ht="16.5" customHeight="1" x14ac:dyDescent="0.45">
      <c r="A1336" s="750"/>
      <c r="B1336" s="743">
        <v>2011</v>
      </c>
      <c r="C1336" s="744"/>
      <c r="D1336" s="745"/>
      <c r="E1336" s="63">
        <v>0</v>
      </c>
      <c r="F1336" s="64">
        <v>0</v>
      </c>
    </row>
    <row r="1337" spans="1:6" ht="16.5" customHeight="1" x14ac:dyDescent="0.45">
      <c r="A1337" s="750"/>
      <c r="B1337" s="743">
        <v>2012</v>
      </c>
      <c r="C1337" s="744"/>
      <c r="D1337" s="745"/>
      <c r="E1337" s="63">
        <v>0</v>
      </c>
      <c r="F1337" s="64">
        <v>0</v>
      </c>
    </row>
    <row r="1338" spans="1:6" ht="16.5" customHeight="1" x14ac:dyDescent="0.45">
      <c r="A1338" s="750"/>
      <c r="B1338" s="743">
        <v>2013</v>
      </c>
      <c r="C1338" s="744"/>
      <c r="D1338" s="745"/>
      <c r="E1338" s="63">
        <v>0</v>
      </c>
      <c r="F1338" s="64">
        <v>0</v>
      </c>
    </row>
    <row r="1339" spans="1:6" ht="16.5" customHeight="1" x14ac:dyDescent="0.45">
      <c r="A1339" s="750"/>
      <c r="B1339" s="743">
        <v>2014</v>
      </c>
      <c r="C1339" s="744"/>
      <c r="D1339" s="745"/>
      <c r="E1339" s="63">
        <v>0</v>
      </c>
      <c r="F1339" s="64">
        <v>0</v>
      </c>
    </row>
    <row r="1340" spans="1:6" ht="16.5" customHeight="1" x14ac:dyDescent="0.45">
      <c r="A1340" s="750"/>
      <c r="B1340" s="743">
        <v>2015</v>
      </c>
      <c r="C1340" s="744"/>
      <c r="D1340" s="745"/>
      <c r="E1340" s="63">
        <v>0</v>
      </c>
      <c r="F1340" s="64">
        <v>0</v>
      </c>
    </row>
    <row r="1341" spans="1:6" ht="16.5" customHeight="1" x14ac:dyDescent="0.45">
      <c r="A1341" s="750"/>
      <c r="B1341" s="743">
        <v>2016</v>
      </c>
      <c r="C1341" s="744"/>
      <c r="D1341" s="745"/>
      <c r="E1341" s="63">
        <v>0</v>
      </c>
      <c r="F1341" s="64">
        <v>0</v>
      </c>
    </row>
    <row r="1342" spans="1:6" ht="16.5" customHeight="1" x14ac:dyDescent="0.45">
      <c r="A1342" s="751"/>
      <c r="B1342" s="746" t="s">
        <v>145</v>
      </c>
      <c r="C1342" s="747"/>
      <c r="D1342" s="748"/>
      <c r="E1342" s="58">
        <v>33868</v>
      </c>
      <c r="F1342" s="58">
        <v>33868</v>
      </c>
    </row>
    <row r="1343" spans="1:6" ht="16.5" customHeight="1" x14ac:dyDescent="0.45">
      <c r="A1343" s="743">
        <v>1991</v>
      </c>
      <c r="B1343" s="744"/>
      <c r="C1343" s="744"/>
      <c r="D1343" s="745"/>
      <c r="E1343" s="63">
        <v>0</v>
      </c>
      <c r="F1343" s="63">
        <v>0</v>
      </c>
    </row>
    <row r="1344" spans="1:6" ht="16.5" customHeight="1" x14ac:dyDescent="0.45">
      <c r="A1344" s="743">
        <v>1992</v>
      </c>
      <c r="B1344" s="744"/>
      <c r="C1344" s="744"/>
      <c r="D1344" s="745"/>
      <c r="E1344" s="60">
        <v>3766</v>
      </c>
      <c r="F1344" s="60">
        <v>3766</v>
      </c>
    </row>
    <row r="1345" spans="1:6" ht="16.5" customHeight="1" x14ac:dyDescent="0.45">
      <c r="A1345" s="743">
        <v>1993</v>
      </c>
      <c r="B1345" s="744"/>
      <c r="C1345" s="744"/>
      <c r="D1345" s="745"/>
      <c r="E1345" s="60">
        <v>9533</v>
      </c>
      <c r="F1345" s="60">
        <v>9533</v>
      </c>
    </row>
    <row r="1346" spans="1:6" ht="16.5" customHeight="1" x14ac:dyDescent="0.45">
      <c r="A1346" s="743">
        <v>1994</v>
      </c>
      <c r="B1346" s="744"/>
      <c r="C1346" s="744"/>
      <c r="D1346" s="745"/>
      <c r="E1346" s="60">
        <v>8804</v>
      </c>
      <c r="F1346" s="60">
        <v>8804</v>
      </c>
    </row>
    <row r="1347" spans="1:6" ht="16.5" customHeight="1" x14ac:dyDescent="0.45">
      <c r="A1347" s="743">
        <v>1995</v>
      </c>
      <c r="B1347" s="744"/>
      <c r="C1347" s="744"/>
      <c r="D1347" s="745"/>
      <c r="E1347" s="60">
        <v>15825</v>
      </c>
      <c r="F1347" s="60">
        <v>15825</v>
      </c>
    </row>
    <row r="1348" spans="1:6" ht="16.5" customHeight="1" x14ac:dyDescent="0.45">
      <c r="A1348" s="743">
        <v>1996</v>
      </c>
      <c r="B1348" s="744"/>
      <c r="C1348" s="744"/>
      <c r="D1348" s="745"/>
      <c r="E1348" s="60">
        <v>55887</v>
      </c>
      <c r="F1348" s="60">
        <v>55887</v>
      </c>
    </row>
    <row r="1349" spans="1:6" ht="16.5" customHeight="1" x14ac:dyDescent="0.45">
      <c r="A1349" s="743">
        <v>1997</v>
      </c>
      <c r="B1349" s="744"/>
      <c r="C1349" s="744"/>
      <c r="D1349" s="745"/>
      <c r="E1349" s="60">
        <v>90675</v>
      </c>
      <c r="F1349" s="60">
        <v>90675</v>
      </c>
    </row>
    <row r="1350" spans="1:6" ht="16.5" customHeight="1" x14ac:dyDescent="0.45">
      <c r="A1350" s="743">
        <v>1998</v>
      </c>
      <c r="B1350" s="744"/>
      <c r="C1350" s="744"/>
      <c r="D1350" s="745"/>
      <c r="E1350" s="60">
        <v>181484</v>
      </c>
      <c r="F1350" s="60">
        <v>181484</v>
      </c>
    </row>
    <row r="1351" spans="1:6" ht="16.5" customHeight="1" x14ac:dyDescent="0.45">
      <c r="A1351" s="743">
        <v>1999</v>
      </c>
      <c r="B1351" s="744"/>
      <c r="C1351" s="744"/>
      <c r="D1351" s="745"/>
      <c r="E1351" s="60">
        <v>5378</v>
      </c>
      <c r="F1351" s="60">
        <v>5378</v>
      </c>
    </row>
    <row r="1352" spans="1:6" ht="16.5" customHeight="1" x14ac:dyDescent="0.45">
      <c r="A1352" s="743">
        <v>2000</v>
      </c>
      <c r="B1352" s="744"/>
      <c r="C1352" s="744"/>
      <c r="D1352" s="745"/>
      <c r="E1352" s="63">
        <v>0</v>
      </c>
      <c r="F1352" s="63">
        <v>0</v>
      </c>
    </row>
    <row r="1353" spans="1:6" ht="16.5" customHeight="1" x14ac:dyDescent="0.45">
      <c r="A1353" s="743">
        <v>2001</v>
      </c>
      <c r="B1353" s="744"/>
      <c r="C1353" s="744"/>
      <c r="D1353" s="745"/>
      <c r="E1353" s="63">
        <v>0</v>
      </c>
      <c r="F1353" s="63">
        <v>0</v>
      </c>
    </row>
    <row r="1354" spans="1:6" ht="16.5" customHeight="1" x14ac:dyDescent="0.45">
      <c r="A1354" s="743">
        <v>2002</v>
      </c>
      <c r="B1354" s="744"/>
      <c r="C1354" s="744"/>
      <c r="D1354" s="745"/>
      <c r="E1354" s="63">
        <v>0</v>
      </c>
      <c r="F1354" s="63">
        <v>0</v>
      </c>
    </row>
    <row r="1355" spans="1:6" ht="16.5" customHeight="1" x14ac:dyDescent="0.45">
      <c r="A1355" s="743">
        <v>2003</v>
      </c>
      <c r="B1355" s="744"/>
      <c r="C1355" s="744"/>
      <c r="D1355" s="745"/>
      <c r="E1355" s="63">
        <v>0</v>
      </c>
      <c r="F1355" s="63">
        <v>0</v>
      </c>
    </row>
    <row r="1356" spans="1:6" ht="16.5" customHeight="1" x14ac:dyDescent="0.45">
      <c r="A1356" s="743">
        <v>2004</v>
      </c>
      <c r="B1356" s="744"/>
      <c r="C1356" s="744"/>
      <c r="D1356" s="745"/>
      <c r="E1356" s="63">
        <v>0</v>
      </c>
      <c r="F1356" s="63">
        <v>0</v>
      </c>
    </row>
    <row r="1357" spans="1:6" ht="16.5" customHeight="1" x14ac:dyDescent="0.45">
      <c r="A1357" s="743">
        <v>2005</v>
      </c>
      <c r="B1357" s="744"/>
      <c r="C1357" s="744"/>
      <c r="D1357" s="745"/>
      <c r="E1357" s="63">
        <v>0</v>
      </c>
      <c r="F1357" s="63">
        <v>0</v>
      </c>
    </row>
    <row r="1358" spans="1:6" ht="16.5" customHeight="1" x14ac:dyDescent="0.45">
      <c r="A1358" s="743">
        <v>2006</v>
      </c>
      <c r="B1358" s="744"/>
      <c r="C1358" s="744"/>
      <c r="D1358" s="745"/>
      <c r="E1358" s="63">
        <v>0</v>
      </c>
      <c r="F1358" s="63">
        <v>0</v>
      </c>
    </row>
    <row r="1359" spans="1:6" ht="16.5" customHeight="1" x14ac:dyDescent="0.45">
      <c r="A1359" s="743">
        <v>2007</v>
      </c>
      <c r="B1359" s="744"/>
      <c r="C1359" s="744"/>
      <c r="D1359" s="745"/>
      <c r="E1359" s="63">
        <v>0</v>
      </c>
      <c r="F1359" s="63">
        <v>0</v>
      </c>
    </row>
    <row r="1360" spans="1:6" ht="16.5" customHeight="1" x14ac:dyDescent="0.45">
      <c r="A1360" s="743">
        <v>2008</v>
      </c>
      <c r="B1360" s="744"/>
      <c r="C1360" s="744"/>
      <c r="D1360" s="745"/>
      <c r="E1360" s="63">
        <v>0</v>
      </c>
      <c r="F1360" s="63">
        <v>0</v>
      </c>
    </row>
    <row r="1361" spans="1:6" ht="16.5" customHeight="1" x14ac:dyDescent="0.45">
      <c r="A1361" s="743">
        <v>2009</v>
      </c>
      <c r="B1361" s="744"/>
      <c r="C1361" s="744"/>
      <c r="D1361" s="745"/>
      <c r="E1361" s="63">
        <v>0</v>
      </c>
      <c r="F1361" s="63">
        <v>0</v>
      </c>
    </row>
    <row r="1362" spans="1:6" ht="16.5" customHeight="1" x14ac:dyDescent="0.45">
      <c r="A1362" s="743">
        <v>2010</v>
      </c>
      <c r="B1362" s="744"/>
      <c r="C1362" s="744"/>
      <c r="D1362" s="745"/>
      <c r="E1362" s="63">
        <v>0</v>
      </c>
      <c r="F1362" s="63">
        <v>0</v>
      </c>
    </row>
    <row r="1363" spans="1:6" ht="16.5" customHeight="1" x14ac:dyDescent="0.45">
      <c r="A1363" s="743">
        <v>2011</v>
      </c>
      <c r="B1363" s="744"/>
      <c r="C1363" s="744"/>
      <c r="D1363" s="745"/>
      <c r="E1363" s="63">
        <v>0</v>
      </c>
      <c r="F1363" s="63">
        <v>0</v>
      </c>
    </row>
    <row r="1364" spans="1:6" ht="16.5" customHeight="1" x14ac:dyDescent="0.45">
      <c r="A1364" s="743">
        <v>2012</v>
      </c>
      <c r="B1364" s="744"/>
      <c r="C1364" s="744"/>
      <c r="D1364" s="745"/>
      <c r="E1364" s="63">
        <v>0</v>
      </c>
      <c r="F1364" s="63">
        <v>0</v>
      </c>
    </row>
    <row r="1365" spans="1:6" ht="16.5" customHeight="1" x14ac:dyDescent="0.45">
      <c r="A1365" s="743">
        <v>2013</v>
      </c>
      <c r="B1365" s="744"/>
      <c r="C1365" s="744"/>
      <c r="D1365" s="745"/>
      <c r="E1365" s="63">
        <v>0</v>
      </c>
      <c r="F1365" s="63">
        <v>0</v>
      </c>
    </row>
    <row r="1366" spans="1:6" ht="16.5" customHeight="1" x14ac:dyDescent="0.45">
      <c r="A1366" s="743">
        <v>2014</v>
      </c>
      <c r="B1366" s="744"/>
      <c r="C1366" s="744"/>
      <c r="D1366" s="745"/>
      <c r="E1366" s="63">
        <v>0</v>
      </c>
      <c r="F1366" s="63">
        <v>0</v>
      </c>
    </row>
    <row r="1367" spans="1:6" ht="16.5" customHeight="1" x14ac:dyDescent="0.45">
      <c r="A1367" s="743">
        <v>2015</v>
      </c>
      <c r="B1367" s="744"/>
      <c r="C1367" s="744"/>
      <c r="D1367" s="745"/>
      <c r="E1367" s="63">
        <v>0</v>
      </c>
      <c r="F1367" s="63">
        <v>0</v>
      </c>
    </row>
    <row r="1368" spans="1:6" ht="16.5" customHeight="1" x14ac:dyDescent="0.45">
      <c r="A1368" s="743">
        <v>2016</v>
      </c>
      <c r="B1368" s="744"/>
      <c r="C1368" s="744"/>
      <c r="D1368" s="745"/>
      <c r="E1368" s="63">
        <v>0</v>
      </c>
      <c r="F1368" s="63">
        <v>0</v>
      </c>
    </row>
    <row r="1369" spans="1:6" ht="16.5" customHeight="1" x14ac:dyDescent="0.45">
      <c r="A1369" s="746" t="s">
        <v>145</v>
      </c>
      <c r="B1369" s="747"/>
      <c r="C1369" s="747"/>
      <c r="D1369" s="748"/>
      <c r="E1369" s="58">
        <v>371352</v>
      </c>
      <c r="F1369" s="58">
        <v>371352</v>
      </c>
    </row>
    <row r="1370" spans="1:6" x14ac:dyDescent="0.45">
      <c r="A1370" s="749" t="s">
        <v>159</v>
      </c>
      <c r="B1370" s="749" t="s">
        <v>146</v>
      </c>
      <c r="C1370" s="749" t="s">
        <v>148</v>
      </c>
      <c r="D1370" s="56">
        <v>1994</v>
      </c>
      <c r="E1370" s="59">
        <v>0</v>
      </c>
      <c r="F1370" s="59">
        <v>0</v>
      </c>
    </row>
    <row r="1371" spans="1:6" x14ac:dyDescent="0.45">
      <c r="A1371" s="750"/>
      <c r="B1371" s="750"/>
      <c r="C1371" s="750"/>
      <c r="D1371" s="56">
        <v>1995</v>
      </c>
      <c r="E1371" s="59">
        <v>0</v>
      </c>
      <c r="F1371" s="59">
        <v>0</v>
      </c>
    </row>
    <row r="1372" spans="1:6" x14ac:dyDescent="0.45">
      <c r="A1372" s="750"/>
      <c r="B1372" s="750"/>
      <c r="C1372" s="750"/>
      <c r="D1372" s="56">
        <v>1996</v>
      </c>
      <c r="E1372" s="59">
        <v>0</v>
      </c>
      <c r="F1372" s="59">
        <v>0</v>
      </c>
    </row>
    <row r="1373" spans="1:6" x14ac:dyDescent="0.45">
      <c r="A1373" s="750"/>
      <c r="B1373" s="750"/>
      <c r="C1373" s="750"/>
      <c r="D1373" s="56">
        <v>1997</v>
      </c>
      <c r="E1373" s="59">
        <v>0</v>
      </c>
      <c r="F1373" s="59">
        <v>0</v>
      </c>
    </row>
    <row r="1374" spans="1:6" x14ac:dyDescent="0.45">
      <c r="A1374" s="750"/>
      <c r="B1374" s="750"/>
      <c r="C1374" s="750"/>
      <c r="D1374" s="56">
        <v>1998</v>
      </c>
      <c r="E1374" s="59">
        <v>0</v>
      </c>
      <c r="F1374" s="59">
        <v>0</v>
      </c>
    </row>
    <row r="1375" spans="1:6" x14ac:dyDescent="0.45">
      <c r="A1375" s="750"/>
      <c r="B1375" s="750"/>
      <c r="C1375" s="750"/>
      <c r="D1375" s="56">
        <v>1999</v>
      </c>
      <c r="E1375" s="57">
        <v>2756</v>
      </c>
      <c r="F1375" s="57">
        <v>2756</v>
      </c>
    </row>
    <row r="1376" spans="1:6" x14ac:dyDescent="0.45">
      <c r="A1376" s="750"/>
      <c r="B1376" s="750"/>
      <c r="C1376" s="751"/>
      <c r="D1376" s="56">
        <v>2000</v>
      </c>
      <c r="E1376" s="57">
        <v>3446</v>
      </c>
      <c r="F1376" s="57">
        <v>3446</v>
      </c>
    </row>
    <row r="1377" spans="1:6" ht="16.5" customHeight="1" x14ac:dyDescent="0.45">
      <c r="A1377" s="750"/>
      <c r="B1377" s="750"/>
      <c r="C1377" s="746" t="s">
        <v>142</v>
      </c>
      <c r="D1377" s="748"/>
      <c r="E1377" s="58">
        <v>6202</v>
      </c>
      <c r="F1377" s="58">
        <v>6202</v>
      </c>
    </row>
    <row r="1378" spans="1:6" x14ac:dyDescent="0.45">
      <c r="A1378" s="750"/>
      <c r="B1378" s="750"/>
      <c r="C1378" s="749" t="s">
        <v>149</v>
      </c>
      <c r="D1378" s="56">
        <v>1994</v>
      </c>
      <c r="E1378" s="59">
        <v>0</v>
      </c>
      <c r="F1378" s="59">
        <v>0</v>
      </c>
    </row>
    <row r="1379" spans="1:6" x14ac:dyDescent="0.45">
      <c r="A1379" s="750"/>
      <c r="B1379" s="750"/>
      <c r="C1379" s="750"/>
      <c r="D1379" s="56">
        <v>1995</v>
      </c>
      <c r="E1379" s="59">
        <v>0</v>
      </c>
      <c r="F1379" s="59">
        <v>0</v>
      </c>
    </row>
    <row r="1380" spans="1:6" x14ac:dyDescent="0.45">
      <c r="A1380" s="750"/>
      <c r="B1380" s="750"/>
      <c r="C1380" s="750"/>
      <c r="D1380" s="56">
        <v>1996</v>
      </c>
      <c r="E1380" s="59">
        <v>0</v>
      </c>
      <c r="F1380" s="59">
        <v>0</v>
      </c>
    </row>
    <row r="1381" spans="1:6" x14ac:dyDescent="0.45">
      <c r="A1381" s="750"/>
      <c r="B1381" s="750"/>
      <c r="C1381" s="750"/>
      <c r="D1381" s="56">
        <v>1997</v>
      </c>
      <c r="E1381" s="59">
        <v>0</v>
      </c>
      <c r="F1381" s="59">
        <v>0</v>
      </c>
    </row>
    <row r="1382" spans="1:6" x14ac:dyDescent="0.45">
      <c r="A1382" s="750"/>
      <c r="B1382" s="750"/>
      <c r="C1382" s="750"/>
      <c r="D1382" s="56">
        <v>1998</v>
      </c>
      <c r="E1382" s="59">
        <v>0</v>
      </c>
      <c r="F1382" s="59">
        <v>0</v>
      </c>
    </row>
    <row r="1383" spans="1:6" x14ac:dyDescent="0.45">
      <c r="A1383" s="750"/>
      <c r="B1383" s="750"/>
      <c r="C1383" s="750"/>
      <c r="D1383" s="56">
        <v>1999</v>
      </c>
      <c r="E1383" s="59">
        <v>99</v>
      </c>
      <c r="F1383" s="59">
        <v>99</v>
      </c>
    </row>
    <row r="1384" spans="1:6" x14ac:dyDescent="0.45">
      <c r="A1384" s="750"/>
      <c r="B1384" s="750"/>
      <c r="C1384" s="751"/>
      <c r="D1384" s="56">
        <v>2000</v>
      </c>
      <c r="E1384" s="59">
        <v>68</v>
      </c>
      <c r="F1384" s="59">
        <v>68</v>
      </c>
    </row>
    <row r="1385" spans="1:6" ht="16.5" customHeight="1" x14ac:dyDescent="0.45">
      <c r="A1385" s="750"/>
      <c r="B1385" s="751"/>
      <c r="C1385" s="746" t="s">
        <v>142</v>
      </c>
      <c r="D1385" s="748"/>
      <c r="E1385" s="62">
        <v>167</v>
      </c>
      <c r="F1385" s="62">
        <v>167</v>
      </c>
    </row>
    <row r="1386" spans="1:6" ht="16.5" customHeight="1" x14ac:dyDescent="0.45">
      <c r="A1386" s="750"/>
      <c r="B1386" s="743">
        <v>1991</v>
      </c>
      <c r="C1386" s="744"/>
      <c r="D1386" s="745"/>
      <c r="E1386" s="63">
        <v>0</v>
      </c>
      <c r="F1386" s="64">
        <v>0</v>
      </c>
    </row>
    <row r="1387" spans="1:6" ht="16.5" customHeight="1" x14ac:dyDescent="0.45">
      <c r="A1387" s="750"/>
      <c r="B1387" s="743">
        <v>1992</v>
      </c>
      <c r="C1387" s="744"/>
      <c r="D1387" s="745"/>
      <c r="E1387" s="63">
        <v>0</v>
      </c>
      <c r="F1387" s="64">
        <v>0</v>
      </c>
    </row>
    <row r="1388" spans="1:6" ht="16.5" customHeight="1" x14ac:dyDescent="0.45">
      <c r="A1388" s="750"/>
      <c r="B1388" s="743">
        <v>1993</v>
      </c>
      <c r="C1388" s="744"/>
      <c r="D1388" s="745"/>
      <c r="E1388" s="63">
        <v>0</v>
      </c>
      <c r="F1388" s="64">
        <v>0</v>
      </c>
    </row>
    <row r="1389" spans="1:6" ht="16.5" customHeight="1" x14ac:dyDescent="0.45">
      <c r="A1389" s="750"/>
      <c r="B1389" s="743">
        <v>1994</v>
      </c>
      <c r="C1389" s="744"/>
      <c r="D1389" s="745"/>
      <c r="E1389" s="63">
        <v>0</v>
      </c>
      <c r="F1389" s="64">
        <v>0</v>
      </c>
    </row>
    <row r="1390" spans="1:6" ht="16.5" customHeight="1" x14ac:dyDescent="0.45">
      <c r="A1390" s="750"/>
      <c r="B1390" s="743">
        <v>1995</v>
      </c>
      <c r="C1390" s="744"/>
      <c r="D1390" s="745"/>
      <c r="E1390" s="63">
        <v>0</v>
      </c>
      <c r="F1390" s="64">
        <v>0</v>
      </c>
    </row>
    <row r="1391" spans="1:6" ht="16.5" customHeight="1" x14ac:dyDescent="0.45">
      <c r="A1391" s="750"/>
      <c r="B1391" s="743">
        <v>1996</v>
      </c>
      <c r="C1391" s="744"/>
      <c r="D1391" s="745"/>
      <c r="E1391" s="63">
        <v>0</v>
      </c>
      <c r="F1391" s="64">
        <v>0</v>
      </c>
    </row>
    <row r="1392" spans="1:6" ht="16.5" customHeight="1" x14ac:dyDescent="0.45">
      <c r="A1392" s="750"/>
      <c r="B1392" s="743">
        <v>1997</v>
      </c>
      <c r="C1392" s="744"/>
      <c r="D1392" s="745"/>
      <c r="E1392" s="63">
        <v>0</v>
      </c>
      <c r="F1392" s="64">
        <v>0</v>
      </c>
    </row>
    <row r="1393" spans="1:6" ht="16.5" customHeight="1" x14ac:dyDescent="0.45">
      <c r="A1393" s="750"/>
      <c r="B1393" s="743">
        <v>1998</v>
      </c>
      <c r="C1393" s="744"/>
      <c r="D1393" s="745"/>
      <c r="E1393" s="63">
        <v>0</v>
      </c>
      <c r="F1393" s="64">
        <v>0</v>
      </c>
    </row>
    <row r="1394" spans="1:6" ht="16.5" customHeight="1" x14ac:dyDescent="0.45">
      <c r="A1394" s="750"/>
      <c r="B1394" s="743">
        <v>1999</v>
      </c>
      <c r="C1394" s="744"/>
      <c r="D1394" s="745"/>
      <c r="E1394" s="60">
        <v>2855</v>
      </c>
      <c r="F1394" s="61">
        <v>2855</v>
      </c>
    </row>
    <row r="1395" spans="1:6" ht="16.5" customHeight="1" x14ac:dyDescent="0.45">
      <c r="A1395" s="750"/>
      <c r="B1395" s="743">
        <v>2000</v>
      </c>
      <c r="C1395" s="744"/>
      <c r="D1395" s="745"/>
      <c r="E1395" s="60">
        <v>3514</v>
      </c>
      <c r="F1395" s="61">
        <v>3514</v>
      </c>
    </row>
    <row r="1396" spans="1:6" ht="16.5" customHeight="1" x14ac:dyDescent="0.45">
      <c r="A1396" s="750"/>
      <c r="B1396" s="743">
        <v>2001</v>
      </c>
      <c r="C1396" s="744"/>
      <c r="D1396" s="745"/>
      <c r="E1396" s="63">
        <v>0</v>
      </c>
      <c r="F1396" s="64">
        <v>0</v>
      </c>
    </row>
    <row r="1397" spans="1:6" ht="16.5" customHeight="1" x14ac:dyDescent="0.45">
      <c r="A1397" s="750"/>
      <c r="B1397" s="743">
        <v>2002</v>
      </c>
      <c r="C1397" s="744"/>
      <c r="D1397" s="745"/>
      <c r="E1397" s="63">
        <v>0</v>
      </c>
      <c r="F1397" s="64">
        <v>0</v>
      </c>
    </row>
    <row r="1398" spans="1:6" ht="16.5" customHeight="1" x14ac:dyDescent="0.45">
      <c r="A1398" s="750"/>
      <c r="B1398" s="743">
        <v>2003</v>
      </c>
      <c r="C1398" s="744"/>
      <c r="D1398" s="745"/>
      <c r="E1398" s="63">
        <v>0</v>
      </c>
      <c r="F1398" s="64">
        <v>0</v>
      </c>
    </row>
    <row r="1399" spans="1:6" ht="16.5" customHeight="1" x14ac:dyDescent="0.45">
      <c r="A1399" s="750"/>
      <c r="B1399" s="743">
        <v>2004</v>
      </c>
      <c r="C1399" s="744"/>
      <c r="D1399" s="745"/>
      <c r="E1399" s="63">
        <v>0</v>
      </c>
      <c r="F1399" s="64">
        <v>0</v>
      </c>
    </row>
    <row r="1400" spans="1:6" ht="16.5" customHeight="1" x14ac:dyDescent="0.45">
      <c r="A1400" s="750"/>
      <c r="B1400" s="743">
        <v>2005</v>
      </c>
      <c r="C1400" s="744"/>
      <c r="D1400" s="745"/>
      <c r="E1400" s="63">
        <v>0</v>
      </c>
      <c r="F1400" s="64">
        <v>0</v>
      </c>
    </row>
    <row r="1401" spans="1:6" ht="16.5" customHeight="1" x14ac:dyDescent="0.45">
      <c r="A1401" s="750"/>
      <c r="B1401" s="743">
        <v>2006</v>
      </c>
      <c r="C1401" s="744"/>
      <c r="D1401" s="745"/>
      <c r="E1401" s="63">
        <v>0</v>
      </c>
      <c r="F1401" s="64">
        <v>0</v>
      </c>
    </row>
    <row r="1402" spans="1:6" ht="16.5" customHeight="1" x14ac:dyDescent="0.45">
      <c r="A1402" s="750"/>
      <c r="B1402" s="743">
        <v>2007</v>
      </c>
      <c r="C1402" s="744"/>
      <c r="D1402" s="745"/>
      <c r="E1402" s="63">
        <v>0</v>
      </c>
      <c r="F1402" s="64">
        <v>0</v>
      </c>
    </row>
    <row r="1403" spans="1:6" ht="16.5" customHeight="1" x14ac:dyDescent="0.45">
      <c r="A1403" s="750"/>
      <c r="B1403" s="743">
        <v>2008</v>
      </c>
      <c r="C1403" s="744"/>
      <c r="D1403" s="745"/>
      <c r="E1403" s="63">
        <v>0</v>
      </c>
      <c r="F1403" s="64">
        <v>0</v>
      </c>
    </row>
    <row r="1404" spans="1:6" ht="16.5" customHeight="1" x14ac:dyDescent="0.45">
      <c r="A1404" s="750"/>
      <c r="B1404" s="743">
        <v>2009</v>
      </c>
      <c r="C1404" s="744"/>
      <c r="D1404" s="745"/>
      <c r="E1404" s="63">
        <v>0</v>
      </c>
      <c r="F1404" s="64">
        <v>0</v>
      </c>
    </row>
    <row r="1405" spans="1:6" ht="16.5" customHeight="1" x14ac:dyDescent="0.45">
      <c r="A1405" s="750"/>
      <c r="B1405" s="743">
        <v>2010</v>
      </c>
      <c r="C1405" s="744"/>
      <c r="D1405" s="745"/>
      <c r="E1405" s="63">
        <v>0</v>
      </c>
      <c r="F1405" s="64">
        <v>0</v>
      </c>
    </row>
    <row r="1406" spans="1:6" ht="16.5" customHeight="1" x14ac:dyDescent="0.45">
      <c r="A1406" s="750"/>
      <c r="B1406" s="743">
        <v>2011</v>
      </c>
      <c r="C1406" s="744"/>
      <c r="D1406" s="745"/>
      <c r="E1406" s="63">
        <v>0</v>
      </c>
      <c r="F1406" s="64">
        <v>0</v>
      </c>
    </row>
    <row r="1407" spans="1:6" ht="16.5" customHeight="1" x14ac:dyDescent="0.45">
      <c r="A1407" s="750"/>
      <c r="B1407" s="743">
        <v>2012</v>
      </c>
      <c r="C1407" s="744"/>
      <c r="D1407" s="745"/>
      <c r="E1407" s="63">
        <v>0</v>
      </c>
      <c r="F1407" s="64">
        <v>0</v>
      </c>
    </row>
    <row r="1408" spans="1:6" ht="16.5" customHeight="1" x14ac:dyDescent="0.45">
      <c r="A1408" s="750"/>
      <c r="B1408" s="743">
        <v>2013</v>
      </c>
      <c r="C1408" s="744"/>
      <c r="D1408" s="745"/>
      <c r="E1408" s="63">
        <v>0</v>
      </c>
      <c r="F1408" s="64">
        <v>0</v>
      </c>
    </row>
    <row r="1409" spans="1:6" ht="16.5" customHeight="1" x14ac:dyDescent="0.45">
      <c r="A1409" s="750"/>
      <c r="B1409" s="743">
        <v>2014</v>
      </c>
      <c r="C1409" s="744"/>
      <c r="D1409" s="745"/>
      <c r="E1409" s="63">
        <v>0</v>
      </c>
      <c r="F1409" s="64">
        <v>0</v>
      </c>
    </row>
    <row r="1410" spans="1:6" ht="16.5" customHeight="1" x14ac:dyDescent="0.45">
      <c r="A1410" s="750"/>
      <c r="B1410" s="743">
        <v>2015</v>
      </c>
      <c r="C1410" s="744"/>
      <c r="D1410" s="745"/>
      <c r="E1410" s="63">
        <v>0</v>
      </c>
      <c r="F1410" s="64">
        <v>0</v>
      </c>
    </row>
    <row r="1411" spans="1:6" ht="16.5" customHeight="1" x14ac:dyDescent="0.45">
      <c r="A1411" s="750"/>
      <c r="B1411" s="743">
        <v>2016</v>
      </c>
      <c r="C1411" s="744"/>
      <c r="D1411" s="745"/>
      <c r="E1411" s="63">
        <v>0</v>
      </c>
      <c r="F1411" s="64">
        <v>0</v>
      </c>
    </row>
    <row r="1412" spans="1:6" ht="16.5" customHeight="1" x14ac:dyDescent="0.45">
      <c r="A1412" s="751"/>
      <c r="B1412" s="746" t="s">
        <v>145</v>
      </c>
      <c r="C1412" s="747"/>
      <c r="D1412" s="748"/>
      <c r="E1412" s="58">
        <v>6369</v>
      </c>
      <c r="F1412" s="58">
        <v>6369</v>
      </c>
    </row>
    <row r="1413" spans="1:6" ht="16.5" customHeight="1" x14ac:dyDescent="0.45">
      <c r="A1413" s="743">
        <v>1991</v>
      </c>
      <c r="B1413" s="744"/>
      <c r="C1413" s="744"/>
      <c r="D1413" s="745"/>
      <c r="E1413" s="63">
        <v>0</v>
      </c>
      <c r="F1413" s="63">
        <v>0</v>
      </c>
    </row>
    <row r="1414" spans="1:6" ht="16.5" customHeight="1" x14ac:dyDescent="0.45">
      <c r="A1414" s="743">
        <v>1992</v>
      </c>
      <c r="B1414" s="744"/>
      <c r="C1414" s="744"/>
      <c r="D1414" s="745"/>
      <c r="E1414" s="63">
        <v>0</v>
      </c>
      <c r="F1414" s="63">
        <v>0</v>
      </c>
    </row>
    <row r="1415" spans="1:6" ht="16.5" customHeight="1" x14ac:dyDescent="0.45">
      <c r="A1415" s="743">
        <v>1993</v>
      </c>
      <c r="B1415" s="744"/>
      <c r="C1415" s="744"/>
      <c r="D1415" s="745"/>
      <c r="E1415" s="63">
        <v>0</v>
      </c>
      <c r="F1415" s="63">
        <v>0</v>
      </c>
    </row>
    <row r="1416" spans="1:6" ht="16.5" customHeight="1" x14ac:dyDescent="0.45">
      <c r="A1416" s="743">
        <v>1994</v>
      </c>
      <c r="B1416" s="744"/>
      <c r="C1416" s="744"/>
      <c r="D1416" s="745"/>
      <c r="E1416" s="63">
        <v>0</v>
      </c>
      <c r="F1416" s="63">
        <v>0</v>
      </c>
    </row>
    <row r="1417" spans="1:6" ht="16.5" customHeight="1" x14ac:dyDescent="0.45">
      <c r="A1417" s="743">
        <v>1995</v>
      </c>
      <c r="B1417" s="744"/>
      <c r="C1417" s="744"/>
      <c r="D1417" s="745"/>
      <c r="E1417" s="63">
        <v>0</v>
      </c>
      <c r="F1417" s="63">
        <v>0</v>
      </c>
    </row>
    <row r="1418" spans="1:6" ht="16.5" customHeight="1" x14ac:dyDescent="0.45">
      <c r="A1418" s="743">
        <v>1996</v>
      </c>
      <c r="B1418" s="744"/>
      <c r="C1418" s="744"/>
      <c r="D1418" s="745"/>
      <c r="E1418" s="63">
        <v>0</v>
      </c>
      <c r="F1418" s="63">
        <v>0</v>
      </c>
    </row>
    <row r="1419" spans="1:6" ht="16.5" customHeight="1" x14ac:dyDescent="0.45">
      <c r="A1419" s="743">
        <v>1997</v>
      </c>
      <c r="B1419" s="744"/>
      <c r="C1419" s="744"/>
      <c r="D1419" s="745"/>
      <c r="E1419" s="63">
        <v>0</v>
      </c>
      <c r="F1419" s="63">
        <v>0</v>
      </c>
    </row>
    <row r="1420" spans="1:6" ht="16.5" customHeight="1" x14ac:dyDescent="0.45">
      <c r="A1420" s="743">
        <v>1998</v>
      </c>
      <c r="B1420" s="744"/>
      <c r="C1420" s="744"/>
      <c r="D1420" s="745"/>
      <c r="E1420" s="63">
        <v>0</v>
      </c>
      <c r="F1420" s="63">
        <v>0</v>
      </c>
    </row>
    <row r="1421" spans="1:6" ht="16.5" customHeight="1" x14ac:dyDescent="0.45">
      <c r="A1421" s="743">
        <v>1999</v>
      </c>
      <c r="B1421" s="744"/>
      <c r="C1421" s="744"/>
      <c r="D1421" s="745"/>
      <c r="E1421" s="60">
        <v>2855</v>
      </c>
      <c r="F1421" s="60">
        <v>2855</v>
      </c>
    </row>
    <row r="1422" spans="1:6" ht="16.5" customHeight="1" x14ac:dyDescent="0.45">
      <c r="A1422" s="743">
        <v>2000</v>
      </c>
      <c r="B1422" s="744"/>
      <c r="C1422" s="744"/>
      <c r="D1422" s="745"/>
      <c r="E1422" s="60">
        <v>3514</v>
      </c>
      <c r="F1422" s="60">
        <v>3514</v>
      </c>
    </row>
    <row r="1423" spans="1:6" ht="16.5" customHeight="1" x14ac:dyDescent="0.45">
      <c r="A1423" s="743">
        <v>2001</v>
      </c>
      <c r="B1423" s="744"/>
      <c r="C1423" s="744"/>
      <c r="D1423" s="745"/>
      <c r="E1423" s="63">
        <v>0</v>
      </c>
      <c r="F1423" s="63">
        <v>0</v>
      </c>
    </row>
    <row r="1424" spans="1:6" ht="16.5" customHeight="1" x14ac:dyDescent="0.45">
      <c r="A1424" s="743">
        <v>2002</v>
      </c>
      <c r="B1424" s="744"/>
      <c r="C1424" s="744"/>
      <c r="D1424" s="745"/>
      <c r="E1424" s="63">
        <v>0</v>
      </c>
      <c r="F1424" s="63">
        <v>0</v>
      </c>
    </row>
    <row r="1425" spans="1:6" ht="16.5" customHeight="1" x14ac:dyDescent="0.45">
      <c r="A1425" s="743">
        <v>2003</v>
      </c>
      <c r="B1425" s="744"/>
      <c r="C1425" s="744"/>
      <c r="D1425" s="745"/>
      <c r="E1425" s="63">
        <v>0</v>
      </c>
      <c r="F1425" s="63">
        <v>0</v>
      </c>
    </row>
    <row r="1426" spans="1:6" ht="16.5" customHeight="1" x14ac:dyDescent="0.45">
      <c r="A1426" s="743">
        <v>2004</v>
      </c>
      <c r="B1426" s="744"/>
      <c r="C1426" s="744"/>
      <c r="D1426" s="745"/>
      <c r="E1426" s="63">
        <v>0</v>
      </c>
      <c r="F1426" s="63">
        <v>0</v>
      </c>
    </row>
    <row r="1427" spans="1:6" ht="16.5" customHeight="1" x14ac:dyDescent="0.45">
      <c r="A1427" s="743">
        <v>2005</v>
      </c>
      <c r="B1427" s="744"/>
      <c r="C1427" s="744"/>
      <c r="D1427" s="745"/>
      <c r="E1427" s="63">
        <v>0</v>
      </c>
      <c r="F1427" s="63">
        <v>0</v>
      </c>
    </row>
    <row r="1428" spans="1:6" ht="16.5" customHeight="1" x14ac:dyDescent="0.45">
      <c r="A1428" s="743">
        <v>2006</v>
      </c>
      <c r="B1428" s="744"/>
      <c r="C1428" s="744"/>
      <c r="D1428" s="745"/>
      <c r="E1428" s="63">
        <v>0</v>
      </c>
      <c r="F1428" s="63">
        <v>0</v>
      </c>
    </row>
    <row r="1429" spans="1:6" ht="16.5" customHeight="1" x14ac:dyDescent="0.45">
      <c r="A1429" s="743">
        <v>2007</v>
      </c>
      <c r="B1429" s="744"/>
      <c r="C1429" s="744"/>
      <c r="D1429" s="745"/>
      <c r="E1429" s="63">
        <v>0</v>
      </c>
      <c r="F1429" s="63">
        <v>0</v>
      </c>
    </row>
    <row r="1430" spans="1:6" ht="16.5" customHeight="1" x14ac:dyDescent="0.45">
      <c r="A1430" s="743">
        <v>2008</v>
      </c>
      <c r="B1430" s="744"/>
      <c r="C1430" s="744"/>
      <c r="D1430" s="745"/>
      <c r="E1430" s="63">
        <v>0</v>
      </c>
      <c r="F1430" s="63">
        <v>0</v>
      </c>
    </row>
    <row r="1431" spans="1:6" ht="16.5" customHeight="1" x14ac:dyDescent="0.45">
      <c r="A1431" s="743">
        <v>2009</v>
      </c>
      <c r="B1431" s="744"/>
      <c r="C1431" s="744"/>
      <c r="D1431" s="745"/>
      <c r="E1431" s="63">
        <v>0</v>
      </c>
      <c r="F1431" s="63">
        <v>0</v>
      </c>
    </row>
    <row r="1432" spans="1:6" ht="16.5" customHeight="1" x14ac:dyDescent="0.45">
      <c r="A1432" s="743">
        <v>2010</v>
      </c>
      <c r="B1432" s="744"/>
      <c r="C1432" s="744"/>
      <c r="D1432" s="745"/>
      <c r="E1432" s="63">
        <v>0</v>
      </c>
      <c r="F1432" s="63">
        <v>0</v>
      </c>
    </row>
    <row r="1433" spans="1:6" ht="16.5" customHeight="1" x14ac:dyDescent="0.45">
      <c r="A1433" s="743">
        <v>2011</v>
      </c>
      <c r="B1433" s="744"/>
      <c r="C1433" s="744"/>
      <c r="D1433" s="745"/>
      <c r="E1433" s="63">
        <v>0</v>
      </c>
      <c r="F1433" s="63">
        <v>0</v>
      </c>
    </row>
    <row r="1434" spans="1:6" ht="16.5" customHeight="1" x14ac:dyDescent="0.45">
      <c r="A1434" s="743">
        <v>2012</v>
      </c>
      <c r="B1434" s="744"/>
      <c r="C1434" s="744"/>
      <c r="D1434" s="745"/>
      <c r="E1434" s="63">
        <v>0</v>
      </c>
      <c r="F1434" s="63">
        <v>0</v>
      </c>
    </row>
    <row r="1435" spans="1:6" ht="16.5" customHeight="1" x14ac:dyDescent="0.45">
      <c r="A1435" s="743">
        <v>2013</v>
      </c>
      <c r="B1435" s="744"/>
      <c r="C1435" s="744"/>
      <c r="D1435" s="745"/>
      <c r="E1435" s="63">
        <v>0</v>
      </c>
      <c r="F1435" s="63">
        <v>0</v>
      </c>
    </row>
    <row r="1436" spans="1:6" ht="16.5" customHeight="1" x14ac:dyDescent="0.45">
      <c r="A1436" s="743">
        <v>2014</v>
      </c>
      <c r="B1436" s="744"/>
      <c r="C1436" s="744"/>
      <c r="D1436" s="745"/>
      <c r="E1436" s="63">
        <v>0</v>
      </c>
      <c r="F1436" s="63">
        <v>0</v>
      </c>
    </row>
    <row r="1437" spans="1:6" ht="16.5" customHeight="1" x14ac:dyDescent="0.45">
      <c r="A1437" s="743">
        <v>2015</v>
      </c>
      <c r="B1437" s="744"/>
      <c r="C1437" s="744"/>
      <c r="D1437" s="745"/>
      <c r="E1437" s="63">
        <v>0</v>
      </c>
      <c r="F1437" s="63">
        <v>0</v>
      </c>
    </row>
    <row r="1438" spans="1:6" ht="16.5" customHeight="1" x14ac:dyDescent="0.45">
      <c r="A1438" s="743">
        <v>2016</v>
      </c>
      <c r="B1438" s="744"/>
      <c r="C1438" s="744"/>
      <c r="D1438" s="745"/>
      <c r="E1438" s="63">
        <v>0</v>
      </c>
      <c r="F1438" s="63">
        <v>0</v>
      </c>
    </row>
    <row r="1439" spans="1:6" ht="16.5" customHeight="1" x14ac:dyDescent="0.45">
      <c r="A1439" s="746" t="s">
        <v>145</v>
      </c>
      <c r="B1439" s="747"/>
      <c r="C1439" s="747"/>
      <c r="D1439" s="748"/>
      <c r="E1439" s="58">
        <v>6369</v>
      </c>
      <c r="F1439" s="58">
        <v>6369</v>
      </c>
    </row>
    <row r="1440" spans="1:6" x14ac:dyDescent="0.45">
      <c r="A1440" s="749" t="s">
        <v>160</v>
      </c>
      <c r="B1440" s="749" t="s">
        <v>140</v>
      </c>
      <c r="C1440" s="749" t="s">
        <v>141</v>
      </c>
      <c r="D1440" s="56">
        <v>1998</v>
      </c>
      <c r="E1440" s="59">
        <v>0</v>
      </c>
      <c r="F1440" s="59">
        <v>0</v>
      </c>
    </row>
    <row r="1441" spans="1:6" x14ac:dyDescent="0.45">
      <c r="A1441" s="750"/>
      <c r="B1441" s="750"/>
      <c r="C1441" s="750"/>
      <c r="D1441" s="56">
        <v>1999</v>
      </c>
      <c r="E1441" s="59">
        <v>0</v>
      </c>
      <c r="F1441" s="59">
        <v>0</v>
      </c>
    </row>
    <row r="1442" spans="1:6" x14ac:dyDescent="0.45">
      <c r="A1442" s="750"/>
      <c r="B1442" s="750"/>
      <c r="C1442" s="750"/>
      <c r="D1442" s="56">
        <v>2000</v>
      </c>
      <c r="E1442" s="57">
        <v>1000</v>
      </c>
      <c r="F1442" s="57">
        <v>1000</v>
      </c>
    </row>
    <row r="1443" spans="1:6" x14ac:dyDescent="0.45">
      <c r="A1443" s="750"/>
      <c r="B1443" s="750"/>
      <c r="C1443" s="750"/>
      <c r="D1443" s="56">
        <v>2001</v>
      </c>
      <c r="E1443" s="59">
        <v>140</v>
      </c>
      <c r="F1443" s="59">
        <v>140</v>
      </c>
    </row>
    <row r="1444" spans="1:6" x14ac:dyDescent="0.45">
      <c r="A1444" s="750"/>
      <c r="B1444" s="750"/>
      <c r="C1444" s="750"/>
      <c r="D1444" s="56">
        <v>2002</v>
      </c>
      <c r="E1444" s="59">
        <v>293</v>
      </c>
      <c r="F1444" s="59">
        <v>293</v>
      </c>
    </row>
    <row r="1445" spans="1:6" x14ac:dyDescent="0.45">
      <c r="A1445" s="750"/>
      <c r="B1445" s="750"/>
      <c r="C1445" s="750"/>
      <c r="D1445" s="56">
        <v>2003</v>
      </c>
      <c r="E1445" s="57">
        <v>1127</v>
      </c>
      <c r="F1445" s="57">
        <v>1127</v>
      </c>
    </row>
    <row r="1446" spans="1:6" x14ac:dyDescent="0.45">
      <c r="A1446" s="750"/>
      <c r="B1446" s="750"/>
      <c r="C1446" s="750"/>
      <c r="D1446" s="56">
        <v>2004</v>
      </c>
      <c r="E1446" s="57">
        <v>2878</v>
      </c>
      <c r="F1446" s="57">
        <v>2878</v>
      </c>
    </row>
    <row r="1447" spans="1:6" x14ac:dyDescent="0.45">
      <c r="A1447" s="750"/>
      <c r="B1447" s="750"/>
      <c r="C1447" s="750"/>
      <c r="D1447" s="56">
        <v>2005</v>
      </c>
      <c r="E1447" s="57">
        <v>3610</v>
      </c>
      <c r="F1447" s="57">
        <v>3610</v>
      </c>
    </row>
    <row r="1448" spans="1:6" x14ac:dyDescent="0.45">
      <c r="A1448" s="750"/>
      <c r="B1448" s="750"/>
      <c r="C1448" s="750"/>
      <c r="D1448" s="56">
        <v>2006</v>
      </c>
      <c r="E1448" s="57">
        <v>41320</v>
      </c>
      <c r="F1448" s="57">
        <v>41320</v>
      </c>
    </row>
    <row r="1449" spans="1:6" x14ac:dyDescent="0.45">
      <c r="A1449" s="750"/>
      <c r="B1449" s="750"/>
      <c r="C1449" s="750"/>
      <c r="D1449" s="56">
        <v>2007</v>
      </c>
      <c r="E1449" s="57">
        <v>54971</v>
      </c>
      <c r="F1449" s="57">
        <v>54971</v>
      </c>
    </row>
    <row r="1450" spans="1:6" x14ac:dyDescent="0.45">
      <c r="A1450" s="750"/>
      <c r="B1450" s="750"/>
      <c r="C1450" s="750"/>
      <c r="D1450" s="56">
        <v>2008</v>
      </c>
      <c r="E1450" s="57">
        <v>49943</v>
      </c>
      <c r="F1450" s="57">
        <v>49943</v>
      </c>
    </row>
    <row r="1451" spans="1:6" x14ac:dyDescent="0.45">
      <c r="A1451" s="750"/>
      <c r="B1451" s="750"/>
      <c r="C1451" s="750"/>
      <c r="D1451" s="56">
        <v>2009</v>
      </c>
      <c r="E1451" s="57">
        <v>35455</v>
      </c>
      <c r="F1451" s="57">
        <v>35455</v>
      </c>
    </row>
    <row r="1452" spans="1:6" x14ac:dyDescent="0.45">
      <c r="A1452" s="750"/>
      <c r="B1452" s="750"/>
      <c r="C1452" s="750"/>
      <c r="D1452" s="56">
        <v>2010</v>
      </c>
      <c r="E1452" s="57">
        <v>73091</v>
      </c>
      <c r="F1452" s="57">
        <v>73091</v>
      </c>
    </row>
    <row r="1453" spans="1:6" x14ac:dyDescent="0.45">
      <c r="A1453" s="750"/>
      <c r="B1453" s="750"/>
      <c r="C1453" s="750"/>
      <c r="D1453" s="56">
        <v>2011</v>
      </c>
      <c r="E1453" s="57">
        <v>85045</v>
      </c>
      <c r="F1453" s="57">
        <v>85045</v>
      </c>
    </row>
    <row r="1454" spans="1:6" x14ac:dyDescent="0.45">
      <c r="A1454" s="750"/>
      <c r="B1454" s="750"/>
      <c r="C1454" s="750"/>
      <c r="D1454" s="56">
        <v>2012</v>
      </c>
      <c r="E1454" s="57">
        <v>44866</v>
      </c>
      <c r="F1454" s="57">
        <v>44866</v>
      </c>
    </row>
    <row r="1455" spans="1:6" x14ac:dyDescent="0.45">
      <c r="A1455" s="750"/>
      <c r="B1455" s="750"/>
      <c r="C1455" s="750"/>
      <c r="D1455" s="56">
        <v>2013</v>
      </c>
      <c r="E1455" s="57">
        <v>27140</v>
      </c>
      <c r="F1455" s="57">
        <v>27140</v>
      </c>
    </row>
    <row r="1456" spans="1:6" x14ac:dyDescent="0.45">
      <c r="A1456" s="750"/>
      <c r="B1456" s="750"/>
      <c r="C1456" s="750"/>
      <c r="D1456" s="56">
        <v>2014</v>
      </c>
      <c r="E1456" s="57">
        <v>17289</v>
      </c>
      <c r="F1456" s="57">
        <v>17289</v>
      </c>
    </row>
    <row r="1457" spans="1:6" x14ac:dyDescent="0.45">
      <c r="A1457" s="750"/>
      <c r="B1457" s="750"/>
      <c r="C1457" s="750"/>
      <c r="D1457" s="56">
        <v>2015</v>
      </c>
      <c r="E1457" s="57">
        <v>9751</v>
      </c>
      <c r="F1457" s="57">
        <v>9751</v>
      </c>
    </row>
    <row r="1458" spans="1:6" x14ac:dyDescent="0.45">
      <c r="A1458" s="750"/>
      <c r="B1458" s="750"/>
      <c r="C1458" s="751"/>
      <c r="D1458" s="56">
        <v>2016</v>
      </c>
      <c r="E1458" s="59">
        <v>483</v>
      </c>
      <c r="F1458" s="59">
        <v>483</v>
      </c>
    </row>
    <row r="1459" spans="1:6" ht="16.5" customHeight="1" x14ac:dyDescent="0.45">
      <c r="A1459" s="750"/>
      <c r="B1459" s="750"/>
      <c r="C1459" s="746" t="s">
        <v>142</v>
      </c>
      <c r="D1459" s="748"/>
      <c r="E1459" s="58">
        <v>448402</v>
      </c>
      <c r="F1459" s="58">
        <v>448402</v>
      </c>
    </row>
    <row r="1460" spans="1:6" x14ac:dyDescent="0.45">
      <c r="A1460" s="750"/>
      <c r="B1460" s="750"/>
      <c r="C1460" s="749" t="s">
        <v>143</v>
      </c>
      <c r="D1460" s="56">
        <v>2007</v>
      </c>
      <c r="E1460" s="59">
        <v>0</v>
      </c>
      <c r="F1460" s="59">
        <v>0</v>
      </c>
    </row>
    <row r="1461" spans="1:6" x14ac:dyDescent="0.45">
      <c r="A1461" s="750"/>
      <c r="B1461" s="750"/>
      <c r="C1461" s="750"/>
      <c r="D1461" s="56">
        <v>2008</v>
      </c>
      <c r="E1461" s="57">
        <v>45100</v>
      </c>
      <c r="F1461" s="57">
        <v>45100</v>
      </c>
    </row>
    <row r="1462" spans="1:6" x14ac:dyDescent="0.45">
      <c r="A1462" s="750"/>
      <c r="B1462" s="750"/>
      <c r="C1462" s="750"/>
      <c r="D1462" s="56">
        <v>2009</v>
      </c>
      <c r="E1462" s="57">
        <v>20720</v>
      </c>
      <c r="F1462" s="57">
        <v>20720</v>
      </c>
    </row>
    <row r="1463" spans="1:6" x14ac:dyDescent="0.45">
      <c r="A1463" s="750"/>
      <c r="B1463" s="750"/>
      <c r="C1463" s="750"/>
      <c r="D1463" s="56">
        <v>2010</v>
      </c>
      <c r="E1463" s="57">
        <v>42692</v>
      </c>
      <c r="F1463" s="57">
        <v>42692</v>
      </c>
    </row>
    <row r="1464" spans="1:6" x14ac:dyDescent="0.45">
      <c r="A1464" s="750"/>
      <c r="B1464" s="750"/>
      <c r="C1464" s="750"/>
      <c r="D1464" s="56">
        <v>2011</v>
      </c>
      <c r="E1464" s="57">
        <v>52693</v>
      </c>
      <c r="F1464" s="57">
        <v>52693</v>
      </c>
    </row>
    <row r="1465" spans="1:6" x14ac:dyDescent="0.45">
      <c r="A1465" s="750"/>
      <c r="B1465" s="750"/>
      <c r="C1465" s="750"/>
      <c r="D1465" s="56">
        <v>2012</v>
      </c>
      <c r="E1465" s="57">
        <v>49517</v>
      </c>
      <c r="F1465" s="57">
        <v>49517</v>
      </c>
    </row>
    <row r="1466" spans="1:6" x14ac:dyDescent="0.45">
      <c r="A1466" s="750"/>
      <c r="B1466" s="750"/>
      <c r="C1466" s="750"/>
      <c r="D1466" s="56">
        <v>2013</v>
      </c>
      <c r="E1466" s="57">
        <v>43843</v>
      </c>
      <c r="F1466" s="57">
        <v>43843</v>
      </c>
    </row>
    <row r="1467" spans="1:6" x14ac:dyDescent="0.45">
      <c r="A1467" s="750"/>
      <c r="B1467" s="750"/>
      <c r="C1467" s="750"/>
      <c r="D1467" s="56">
        <v>2014</v>
      </c>
      <c r="E1467" s="57">
        <v>72562</v>
      </c>
      <c r="F1467" s="57">
        <v>72562</v>
      </c>
    </row>
    <row r="1468" spans="1:6" x14ac:dyDescent="0.45">
      <c r="A1468" s="750"/>
      <c r="B1468" s="750"/>
      <c r="C1468" s="750"/>
      <c r="D1468" s="56">
        <v>2015</v>
      </c>
      <c r="E1468" s="57">
        <v>139314</v>
      </c>
      <c r="F1468" s="57">
        <v>139314</v>
      </c>
    </row>
    <row r="1469" spans="1:6" x14ac:dyDescent="0.45">
      <c r="A1469" s="750"/>
      <c r="B1469" s="750"/>
      <c r="C1469" s="751"/>
      <c r="D1469" s="56">
        <v>2016</v>
      </c>
      <c r="E1469" s="57">
        <v>50946</v>
      </c>
      <c r="F1469" s="57">
        <v>50946</v>
      </c>
    </row>
    <row r="1470" spans="1:6" ht="16.5" customHeight="1" x14ac:dyDescent="0.45">
      <c r="A1470" s="750"/>
      <c r="B1470" s="751"/>
      <c r="C1470" s="746" t="s">
        <v>142</v>
      </c>
      <c r="D1470" s="748"/>
      <c r="E1470" s="58">
        <v>517387</v>
      </c>
      <c r="F1470" s="58">
        <v>517387</v>
      </c>
    </row>
    <row r="1471" spans="1:6" ht="16.5" customHeight="1" x14ac:dyDescent="0.45">
      <c r="A1471" s="750"/>
      <c r="B1471" s="743">
        <v>1991</v>
      </c>
      <c r="C1471" s="744"/>
      <c r="D1471" s="745"/>
      <c r="E1471" s="63">
        <v>0</v>
      </c>
      <c r="F1471" s="64">
        <v>0</v>
      </c>
    </row>
    <row r="1472" spans="1:6" ht="16.5" customHeight="1" x14ac:dyDescent="0.45">
      <c r="A1472" s="750"/>
      <c r="B1472" s="743">
        <v>1992</v>
      </c>
      <c r="C1472" s="744"/>
      <c r="D1472" s="745"/>
      <c r="E1472" s="63">
        <v>0</v>
      </c>
      <c r="F1472" s="64">
        <v>0</v>
      </c>
    </row>
    <row r="1473" spans="1:6" ht="16.5" customHeight="1" x14ac:dyDescent="0.45">
      <c r="A1473" s="750"/>
      <c r="B1473" s="743">
        <v>1993</v>
      </c>
      <c r="C1473" s="744"/>
      <c r="D1473" s="745"/>
      <c r="E1473" s="63">
        <v>0</v>
      </c>
      <c r="F1473" s="64">
        <v>0</v>
      </c>
    </row>
    <row r="1474" spans="1:6" ht="16.5" customHeight="1" x14ac:dyDescent="0.45">
      <c r="A1474" s="750"/>
      <c r="B1474" s="743">
        <v>1994</v>
      </c>
      <c r="C1474" s="744"/>
      <c r="D1474" s="745"/>
      <c r="E1474" s="63">
        <v>0</v>
      </c>
      <c r="F1474" s="64">
        <v>0</v>
      </c>
    </row>
    <row r="1475" spans="1:6" ht="16.5" customHeight="1" x14ac:dyDescent="0.45">
      <c r="A1475" s="750"/>
      <c r="B1475" s="743">
        <v>1995</v>
      </c>
      <c r="C1475" s="744"/>
      <c r="D1475" s="745"/>
      <c r="E1475" s="63">
        <v>0</v>
      </c>
      <c r="F1475" s="64">
        <v>0</v>
      </c>
    </row>
    <row r="1476" spans="1:6" ht="16.5" customHeight="1" x14ac:dyDescent="0.45">
      <c r="A1476" s="750"/>
      <c r="B1476" s="743">
        <v>1996</v>
      </c>
      <c r="C1476" s="744"/>
      <c r="D1476" s="745"/>
      <c r="E1476" s="63">
        <v>0</v>
      </c>
      <c r="F1476" s="64">
        <v>0</v>
      </c>
    </row>
    <row r="1477" spans="1:6" ht="16.5" customHeight="1" x14ac:dyDescent="0.45">
      <c r="A1477" s="750"/>
      <c r="B1477" s="743">
        <v>1997</v>
      </c>
      <c r="C1477" s="744"/>
      <c r="D1477" s="745"/>
      <c r="E1477" s="63">
        <v>0</v>
      </c>
      <c r="F1477" s="64">
        <v>0</v>
      </c>
    </row>
    <row r="1478" spans="1:6" ht="16.5" customHeight="1" x14ac:dyDescent="0.45">
      <c r="A1478" s="750"/>
      <c r="B1478" s="743">
        <v>1998</v>
      </c>
      <c r="C1478" s="744"/>
      <c r="D1478" s="745"/>
      <c r="E1478" s="63">
        <v>0</v>
      </c>
      <c r="F1478" s="64">
        <v>0</v>
      </c>
    </row>
    <row r="1479" spans="1:6" ht="16.5" customHeight="1" x14ac:dyDescent="0.45">
      <c r="A1479" s="750"/>
      <c r="B1479" s="743">
        <v>1999</v>
      </c>
      <c r="C1479" s="744"/>
      <c r="D1479" s="745"/>
      <c r="E1479" s="63">
        <v>0</v>
      </c>
      <c r="F1479" s="64">
        <v>0</v>
      </c>
    </row>
    <row r="1480" spans="1:6" ht="16.5" customHeight="1" x14ac:dyDescent="0.45">
      <c r="A1480" s="750"/>
      <c r="B1480" s="743">
        <v>2000</v>
      </c>
      <c r="C1480" s="744"/>
      <c r="D1480" s="745"/>
      <c r="E1480" s="60">
        <v>1000</v>
      </c>
      <c r="F1480" s="61">
        <v>1000</v>
      </c>
    </row>
    <row r="1481" spans="1:6" ht="16.5" customHeight="1" x14ac:dyDescent="0.45">
      <c r="A1481" s="750"/>
      <c r="B1481" s="743">
        <v>2001</v>
      </c>
      <c r="C1481" s="744"/>
      <c r="D1481" s="745"/>
      <c r="E1481" s="63">
        <v>140</v>
      </c>
      <c r="F1481" s="64">
        <v>140</v>
      </c>
    </row>
    <row r="1482" spans="1:6" ht="16.5" customHeight="1" x14ac:dyDescent="0.45">
      <c r="A1482" s="750"/>
      <c r="B1482" s="743">
        <v>2002</v>
      </c>
      <c r="C1482" s="744"/>
      <c r="D1482" s="745"/>
      <c r="E1482" s="63">
        <v>293</v>
      </c>
      <c r="F1482" s="64">
        <v>293</v>
      </c>
    </row>
    <row r="1483" spans="1:6" ht="16.5" customHeight="1" x14ac:dyDescent="0.45">
      <c r="A1483" s="750"/>
      <c r="B1483" s="743">
        <v>2003</v>
      </c>
      <c r="C1483" s="744"/>
      <c r="D1483" s="745"/>
      <c r="E1483" s="60">
        <v>1127</v>
      </c>
      <c r="F1483" s="61">
        <v>1127</v>
      </c>
    </row>
    <row r="1484" spans="1:6" ht="16.5" customHeight="1" x14ac:dyDescent="0.45">
      <c r="A1484" s="750"/>
      <c r="B1484" s="743">
        <v>2004</v>
      </c>
      <c r="C1484" s="744"/>
      <c r="D1484" s="745"/>
      <c r="E1484" s="60">
        <v>2878</v>
      </c>
      <c r="F1484" s="61">
        <v>2878</v>
      </c>
    </row>
    <row r="1485" spans="1:6" ht="16.5" customHeight="1" x14ac:dyDescent="0.45">
      <c r="A1485" s="750"/>
      <c r="B1485" s="743">
        <v>2005</v>
      </c>
      <c r="C1485" s="744"/>
      <c r="D1485" s="745"/>
      <c r="E1485" s="60">
        <v>3610</v>
      </c>
      <c r="F1485" s="61">
        <v>3610</v>
      </c>
    </row>
    <row r="1486" spans="1:6" ht="16.5" customHeight="1" x14ac:dyDescent="0.45">
      <c r="A1486" s="750"/>
      <c r="B1486" s="743">
        <v>2006</v>
      </c>
      <c r="C1486" s="744"/>
      <c r="D1486" s="745"/>
      <c r="E1486" s="60">
        <v>41320</v>
      </c>
      <c r="F1486" s="61">
        <v>41320</v>
      </c>
    </row>
    <row r="1487" spans="1:6" ht="16.5" customHeight="1" x14ac:dyDescent="0.45">
      <c r="A1487" s="750"/>
      <c r="B1487" s="743">
        <v>2007</v>
      </c>
      <c r="C1487" s="744"/>
      <c r="D1487" s="745"/>
      <c r="E1487" s="60">
        <v>54971</v>
      </c>
      <c r="F1487" s="61">
        <v>54971</v>
      </c>
    </row>
    <row r="1488" spans="1:6" ht="16.5" customHeight="1" x14ac:dyDescent="0.45">
      <c r="A1488" s="750"/>
      <c r="B1488" s="743">
        <v>2008</v>
      </c>
      <c r="C1488" s="744"/>
      <c r="D1488" s="745"/>
      <c r="E1488" s="60">
        <v>95043</v>
      </c>
      <c r="F1488" s="61">
        <v>95043</v>
      </c>
    </row>
    <row r="1489" spans="1:6" ht="16.5" customHeight="1" x14ac:dyDescent="0.45">
      <c r="A1489" s="750"/>
      <c r="B1489" s="743">
        <v>2009</v>
      </c>
      <c r="C1489" s="744"/>
      <c r="D1489" s="745"/>
      <c r="E1489" s="60">
        <v>56175</v>
      </c>
      <c r="F1489" s="61">
        <v>56175</v>
      </c>
    </row>
    <row r="1490" spans="1:6" ht="16.5" customHeight="1" x14ac:dyDescent="0.45">
      <c r="A1490" s="750"/>
      <c r="B1490" s="743">
        <v>2010</v>
      </c>
      <c r="C1490" s="744"/>
      <c r="D1490" s="745"/>
      <c r="E1490" s="60">
        <v>115783</v>
      </c>
      <c r="F1490" s="61">
        <v>115783</v>
      </c>
    </row>
    <row r="1491" spans="1:6" ht="16.5" customHeight="1" x14ac:dyDescent="0.45">
      <c r="A1491" s="750"/>
      <c r="B1491" s="743">
        <v>2011</v>
      </c>
      <c r="C1491" s="744"/>
      <c r="D1491" s="745"/>
      <c r="E1491" s="60">
        <v>137738</v>
      </c>
      <c r="F1491" s="61">
        <v>137738</v>
      </c>
    </row>
    <row r="1492" spans="1:6" ht="16.5" customHeight="1" x14ac:dyDescent="0.45">
      <c r="A1492" s="750"/>
      <c r="B1492" s="743">
        <v>2012</v>
      </c>
      <c r="C1492" s="744"/>
      <c r="D1492" s="745"/>
      <c r="E1492" s="60">
        <v>94383</v>
      </c>
      <c r="F1492" s="61">
        <v>94383</v>
      </c>
    </row>
    <row r="1493" spans="1:6" ht="16.5" customHeight="1" x14ac:dyDescent="0.45">
      <c r="A1493" s="750"/>
      <c r="B1493" s="743">
        <v>2013</v>
      </c>
      <c r="C1493" s="744"/>
      <c r="D1493" s="745"/>
      <c r="E1493" s="60">
        <v>70983</v>
      </c>
      <c r="F1493" s="61">
        <v>70983</v>
      </c>
    </row>
    <row r="1494" spans="1:6" ht="16.5" customHeight="1" x14ac:dyDescent="0.45">
      <c r="A1494" s="750"/>
      <c r="B1494" s="743">
        <v>2014</v>
      </c>
      <c r="C1494" s="744"/>
      <c r="D1494" s="745"/>
      <c r="E1494" s="60">
        <v>89851</v>
      </c>
      <c r="F1494" s="61">
        <v>89851</v>
      </c>
    </row>
    <row r="1495" spans="1:6" ht="16.5" customHeight="1" x14ac:dyDescent="0.45">
      <c r="A1495" s="750"/>
      <c r="B1495" s="743">
        <v>2015</v>
      </c>
      <c r="C1495" s="744"/>
      <c r="D1495" s="745"/>
      <c r="E1495" s="60">
        <v>149065</v>
      </c>
      <c r="F1495" s="61">
        <v>149065</v>
      </c>
    </row>
    <row r="1496" spans="1:6" ht="16.5" customHeight="1" x14ac:dyDescent="0.45">
      <c r="A1496" s="750"/>
      <c r="B1496" s="743">
        <v>2016</v>
      </c>
      <c r="C1496" s="744"/>
      <c r="D1496" s="745"/>
      <c r="E1496" s="60">
        <v>51429</v>
      </c>
      <c r="F1496" s="61">
        <v>51429</v>
      </c>
    </row>
    <row r="1497" spans="1:6" ht="16.5" customHeight="1" x14ac:dyDescent="0.45">
      <c r="A1497" s="751"/>
      <c r="B1497" s="746" t="s">
        <v>145</v>
      </c>
      <c r="C1497" s="747"/>
      <c r="D1497" s="748"/>
      <c r="E1497" s="58">
        <v>965789</v>
      </c>
      <c r="F1497" s="58">
        <v>965789</v>
      </c>
    </row>
    <row r="1498" spans="1:6" ht="16.5" customHeight="1" x14ac:dyDescent="0.45">
      <c r="A1498" s="743">
        <v>1991</v>
      </c>
      <c r="B1498" s="744"/>
      <c r="C1498" s="744"/>
      <c r="D1498" s="745"/>
      <c r="E1498" s="63">
        <v>0</v>
      </c>
      <c r="F1498" s="63">
        <v>0</v>
      </c>
    </row>
    <row r="1499" spans="1:6" ht="16.5" customHeight="1" x14ac:dyDescent="0.45">
      <c r="A1499" s="743">
        <v>1992</v>
      </c>
      <c r="B1499" s="744"/>
      <c r="C1499" s="744"/>
      <c r="D1499" s="745"/>
      <c r="E1499" s="63">
        <v>0</v>
      </c>
      <c r="F1499" s="63">
        <v>0</v>
      </c>
    </row>
    <row r="1500" spans="1:6" ht="16.5" customHeight="1" x14ac:dyDescent="0.45">
      <c r="A1500" s="743">
        <v>1993</v>
      </c>
      <c r="B1500" s="744"/>
      <c r="C1500" s="744"/>
      <c r="D1500" s="745"/>
      <c r="E1500" s="63">
        <v>0</v>
      </c>
      <c r="F1500" s="63">
        <v>0</v>
      </c>
    </row>
    <row r="1501" spans="1:6" ht="16.5" customHeight="1" x14ac:dyDescent="0.45">
      <c r="A1501" s="743">
        <v>1994</v>
      </c>
      <c r="B1501" s="744"/>
      <c r="C1501" s="744"/>
      <c r="D1501" s="745"/>
      <c r="E1501" s="63">
        <v>0</v>
      </c>
      <c r="F1501" s="63">
        <v>0</v>
      </c>
    </row>
    <row r="1502" spans="1:6" ht="16.5" customHeight="1" x14ac:dyDescent="0.45">
      <c r="A1502" s="743">
        <v>1995</v>
      </c>
      <c r="B1502" s="744"/>
      <c r="C1502" s="744"/>
      <c r="D1502" s="745"/>
      <c r="E1502" s="63">
        <v>0</v>
      </c>
      <c r="F1502" s="63">
        <v>0</v>
      </c>
    </row>
    <row r="1503" spans="1:6" ht="16.5" customHeight="1" x14ac:dyDescent="0.45">
      <c r="A1503" s="743">
        <v>1996</v>
      </c>
      <c r="B1503" s="744"/>
      <c r="C1503" s="744"/>
      <c r="D1503" s="745"/>
      <c r="E1503" s="63">
        <v>0</v>
      </c>
      <c r="F1503" s="63">
        <v>0</v>
      </c>
    </row>
    <row r="1504" spans="1:6" ht="16.5" customHeight="1" x14ac:dyDescent="0.45">
      <c r="A1504" s="743">
        <v>1997</v>
      </c>
      <c r="B1504" s="744"/>
      <c r="C1504" s="744"/>
      <c r="D1504" s="745"/>
      <c r="E1504" s="63">
        <v>0</v>
      </c>
      <c r="F1504" s="63">
        <v>0</v>
      </c>
    </row>
    <row r="1505" spans="1:6" ht="16.5" customHeight="1" x14ac:dyDescent="0.45">
      <c r="A1505" s="743">
        <v>1998</v>
      </c>
      <c r="B1505" s="744"/>
      <c r="C1505" s="744"/>
      <c r="D1505" s="745"/>
      <c r="E1505" s="63">
        <v>0</v>
      </c>
      <c r="F1505" s="63">
        <v>0</v>
      </c>
    </row>
    <row r="1506" spans="1:6" ht="16.5" customHeight="1" x14ac:dyDescent="0.45">
      <c r="A1506" s="743">
        <v>1999</v>
      </c>
      <c r="B1506" s="744"/>
      <c r="C1506" s="744"/>
      <c r="D1506" s="745"/>
      <c r="E1506" s="63">
        <v>0</v>
      </c>
      <c r="F1506" s="63">
        <v>0</v>
      </c>
    </row>
    <row r="1507" spans="1:6" ht="16.5" customHeight="1" x14ac:dyDescent="0.45">
      <c r="A1507" s="743">
        <v>2000</v>
      </c>
      <c r="B1507" s="744"/>
      <c r="C1507" s="744"/>
      <c r="D1507" s="745"/>
      <c r="E1507" s="60">
        <v>1000</v>
      </c>
      <c r="F1507" s="60">
        <v>1000</v>
      </c>
    </row>
    <row r="1508" spans="1:6" ht="16.5" customHeight="1" x14ac:dyDescent="0.45">
      <c r="A1508" s="743">
        <v>2001</v>
      </c>
      <c r="B1508" s="744"/>
      <c r="C1508" s="744"/>
      <c r="D1508" s="745"/>
      <c r="E1508" s="63">
        <v>140</v>
      </c>
      <c r="F1508" s="63">
        <v>140</v>
      </c>
    </row>
    <row r="1509" spans="1:6" ht="16.5" customHeight="1" x14ac:dyDescent="0.45">
      <c r="A1509" s="743">
        <v>2002</v>
      </c>
      <c r="B1509" s="744"/>
      <c r="C1509" s="744"/>
      <c r="D1509" s="745"/>
      <c r="E1509" s="63">
        <v>293</v>
      </c>
      <c r="F1509" s="63">
        <v>293</v>
      </c>
    </row>
    <row r="1510" spans="1:6" ht="16.5" customHeight="1" x14ac:dyDescent="0.45">
      <c r="A1510" s="743">
        <v>2003</v>
      </c>
      <c r="B1510" s="744"/>
      <c r="C1510" s="744"/>
      <c r="D1510" s="745"/>
      <c r="E1510" s="60">
        <v>1127</v>
      </c>
      <c r="F1510" s="60">
        <v>1127</v>
      </c>
    </row>
    <row r="1511" spans="1:6" ht="16.5" customHeight="1" x14ac:dyDescent="0.45">
      <c r="A1511" s="743">
        <v>2004</v>
      </c>
      <c r="B1511" s="744"/>
      <c r="C1511" s="744"/>
      <c r="D1511" s="745"/>
      <c r="E1511" s="60">
        <v>2878</v>
      </c>
      <c r="F1511" s="60">
        <v>2878</v>
      </c>
    </row>
    <row r="1512" spans="1:6" ht="16.5" customHeight="1" x14ac:dyDescent="0.45">
      <c r="A1512" s="743">
        <v>2005</v>
      </c>
      <c r="B1512" s="744"/>
      <c r="C1512" s="744"/>
      <c r="D1512" s="745"/>
      <c r="E1512" s="60">
        <v>3610</v>
      </c>
      <c r="F1512" s="60">
        <v>3610</v>
      </c>
    </row>
    <row r="1513" spans="1:6" ht="16.5" customHeight="1" x14ac:dyDescent="0.45">
      <c r="A1513" s="743">
        <v>2006</v>
      </c>
      <c r="B1513" s="744"/>
      <c r="C1513" s="744"/>
      <c r="D1513" s="745"/>
      <c r="E1513" s="60">
        <v>41320</v>
      </c>
      <c r="F1513" s="60">
        <v>41320</v>
      </c>
    </row>
    <row r="1514" spans="1:6" ht="16.5" customHeight="1" x14ac:dyDescent="0.45">
      <c r="A1514" s="743">
        <v>2007</v>
      </c>
      <c r="B1514" s="744"/>
      <c r="C1514" s="744"/>
      <c r="D1514" s="745"/>
      <c r="E1514" s="60">
        <v>54971</v>
      </c>
      <c r="F1514" s="60">
        <v>54971</v>
      </c>
    </row>
    <row r="1515" spans="1:6" ht="16.5" customHeight="1" x14ac:dyDescent="0.45">
      <c r="A1515" s="743">
        <v>2008</v>
      </c>
      <c r="B1515" s="744"/>
      <c r="C1515" s="744"/>
      <c r="D1515" s="745"/>
      <c r="E1515" s="60">
        <v>95043</v>
      </c>
      <c r="F1515" s="60">
        <v>95043</v>
      </c>
    </row>
    <row r="1516" spans="1:6" ht="16.5" customHeight="1" x14ac:dyDescent="0.45">
      <c r="A1516" s="743">
        <v>2009</v>
      </c>
      <c r="B1516" s="744"/>
      <c r="C1516" s="744"/>
      <c r="D1516" s="745"/>
      <c r="E1516" s="60">
        <v>56175</v>
      </c>
      <c r="F1516" s="60">
        <v>56175</v>
      </c>
    </row>
    <row r="1517" spans="1:6" ht="16.5" customHeight="1" x14ac:dyDescent="0.45">
      <c r="A1517" s="743">
        <v>2010</v>
      </c>
      <c r="B1517" s="744"/>
      <c r="C1517" s="744"/>
      <c r="D1517" s="745"/>
      <c r="E1517" s="60">
        <v>115783</v>
      </c>
      <c r="F1517" s="60">
        <v>115783</v>
      </c>
    </row>
    <row r="1518" spans="1:6" ht="16.5" customHeight="1" x14ac:dyDescent="0.45">
      <c r="A1518" s="743">
        <v>2011</v>
      </c>
      <c r="B1518" s="744"/>
      <c r="C1518" s="744"/>
      <c r="D1518" s="745"/>
      <c r="E1518" s="60">
        <v>137738</v>
      </c>
      <c r="F1518" s="60">
        <v>137738</v>
      </c>
    </row>
    <row r="1519" spans="1:6" ht="16.5" customHeight="1" x14ac:dyDescent="0.45">
      <c r="A1519" s="743">
        <v>2012</v>
      </c>
      <c r="B1519" s="744"/>
      <c r="C1519" s="744"/>
      <c r="D1519" s="745"/>
      <c r="E1519" s="60">
        <v>94383</v>
      </c>
      <c r="F1519" s="60">
        <v>94383</v>
      </c>
    </row>
    <row r="1520" spans="1:6" ht="16.5" customHeight="1" x14ac:dyDescent="0.45">
      <c r="A1520" s="743">
        <v>2013</v>
      </c>
      <c r="B1520" s="744"/>
      <c r="C1520" s="744"/>
      <c r="D1520" s="745"/>
      <c r="E1520" s="60">
        <v>70983</v>
      </c>
      <c r="F1520" s="60">
        <v>70983</v>
      </c>
    </row>
    <row r="1521" spans="1:6" ht="16.5" customHeight="1" x14ac:dyDescent="0.45">
      <c r="A1521" s="743">
        <v>2014</v>
      </c>
      <c r="B1521" s="744"/>
      <c r="C1521" s="744"/>
      <c r="D1521" s="745"/>
      <c r="E1521" s="60">
        <v>89851</v>
      </c>
      <c r="F1521" s="60">
        <v>89851</v>
      </c>
    </row>
    <row r="1522" spans="1:6" ht="16.5" customHeight="1" x14ac:dyDescent="0.45">
      <c r="A1522" s="743">
        <v>2015</v>
      </c>
      <c r="B1522" s="744"/>
      <c r="C1522" s="744"/>
      <c r="D1522" s="745"/>
      <c r="E1522" s="60">
        <v>149065</v>
      </c>
      <c r="F1522" s="60">
        <v>149065</v>
      </c>
    </row>
    <row r="1523" spans="1:6" ht="16.5" customHeight="1" x14ac:dyDescent="0.45">
      <c r="A1523" s="743">
        <v>2016</v>
      </c>
      <c r="B1523" s="744"/>
      <c r="C1523" s="744"/>
      <c r="D1523" s="745"/>
      <c r="E1523" s="60">
        <v>51429</v>
      </c>
      <c r="F1523" s="60">
        <v>51429</v>
      </c>
    </row>
    <row r="1524" spans="1:6" ht="16.5" customHeight="1" x14ac:dyDescent="0.45">
      <c r="A1524" s="746" t="s">
        <v>145</v>
      </c>
      <c r="B1524" s="747"/>
      <c r="C1524" s="747"/>
      <c r="D1524" s="748"/>
      <c r="E1524" s="58">
        <v>965789</v>
      </c>
      <c r="F1524" s="58">
        <v>965789</v>
      </c>
    </row>
    <row r="1525" spans="1:6" x14ac:dyDescent="0.45">
      <c r="A1525" s="749" t="s">
        <v>161</v>
      </c>
      <c r="B1525" s="749" t="s">
        <v>146</v>
      </c>
      <c r="C1525" s="749" t="s">
        <v>149</v>
      </c>
      <c r="D1525" s="56">
        <v>1991</v>
      </c>
      <c r="E1525" s="59">
        <v>239</v>
      </c>
      <c r="F1525" s="59">
        <v>239</v>
      </c>
    </row>
    <row r="1526" spans="1:6" x14ac:dyDescent="0.45">
      <c r="A1526" s="750"/>
      <c r="B1526" s="750"/>
      <c r="C1526" s="750"/>
      <c r="D1526" s="56">
        <v>1992</v>
      </c>
      <c r="E1526" s="59">
        <v>109</v>
      </c>
      <c r="F1526" s="59">
        <v>109</v>
      </c>
    </row>
    <row r="1527" spans="1:6" x14ac:dyDescent="0.45">
      <c r="A1527" s="750"/>
      <c r="B1527" s="750"/>
      <c r="C1527" s="750"/>
      <c r="D1527" s="56">
        <v>1993</v>
      </c>
      <c r="E1527" s="59">
        <v>65</v>
      </c>
      <c r="F1527" s="59">
        <v>65</v>
      </c>
    </row>
    <row r="1528" spans="1:6" x14ac:dyDescent="0.45">
      <c r="A1528" s="750"/>
      <c r="B1528" s="750"/>
      <c r="C1528" s="750"/>
      <c r="D1528" s="56">
        <v>1994</v>
      </c>
      <c r="E1528" s="59">
        <v>87</v>
      </c>
      <c r="F1528" s="59">
        <v>87</v>
      </c>
    </row>
    <row r="1529" spans="1:6" x14ac:dyDescent="0.45">
      <c r="A1529" s="750"/>
      <c r="B1529" s="750"/>
      <c r="C1529" s="750"/>
      <c r="D1529" s="56">
        <v>1995</v>
      </c>
      <c r="E1529" s="59">
        <v>120</v>
      </c>
      <c r="F1529" s="59">
        <v>120</v>
      </c>
    </row>
    <row r="1530" spans="1:6" x14ac:dyDescent="0.45">
      <c r="A1530" s="750"/>
      <c r="B1530" s="750"/>
      <c r="C1530" s="750"/>
      <c r="D1530" s="56">
        <v>1996</v>
      </c>
      <c r="E1530" s="59">
        <v>26</v>
      </c>
      <c r="F1530" s="59">
        <v>26</v>
      </c>
    </row>
    <row r="1531" spans="1:6" x14ac:dyDescent="0.45">
      <c r="A1531" s="750"/>
      <c r="B1531" s="750"/>
      <c r="C1531" s="750"/>
      <c r="D1531" s="56">
        <v>1997</v>
      </c>
      <c r="E1531" s="59">
        <v>0</v>
      </c>
      <c r="F1531" s="59">
        <v>0</v>
      </c>
    </row>
    <row r="1532" spans="1:6" x14ac:dyDescent="0.45">
      <c r="A1532" s="750"/>
      <c r="B1532" s="750"/>
      <c r="C1532" s="750"/>
      <c r="D1532" s="56">
        <v>1998</v>
      </c>
      <c r="E1532" s="59">
        <v>4</v>
      </c>
      <c r="F1532" s="59">
        <v>4</v>
      </c>
    </row>
    <row r="1533" spans="1:6" x14ac:dyDescent="0.45">
      <c r="A1533" s="750"/>
      <c r="B1533" s="750"/>
      <c r="C1533" s="750"/>
      <c r="D1533" s="56">
        <v>1999</v>
      </c>
      <c r="E1533" s="59">
        <v>0</v>
      </c>
      <c r="F1533" s="59">
        <v>0</v>
      </c>
    </row>
    <row r="1534" spans="1:6" x14ac:dyDescent="0.45">
      <c r="A1534" s="750"/>
      <c r="B1534" s="750"/>
      <c r="C1534" s="750"/>
      <c r="D1534" s="56">
        <v>2000</v>
      </c>
      <c r="E1534" s="59">
        <v>0</v>
      </c>
      <c r="F1534" s="59">
        <v>0</v>
      </c>
    </row>
    <row r="1535" spans="1:6" x14ac:dyDescent="0.45">
      <c r="A1535" s="750"/>
      <c r="B1535" s="750"/>
      <c r="C1535" s="750"/>
      <c r="D1535" s="56">
        <v>2001</v>
      </c>
      <c r="E1535" s="59">
        <v>335</v>
      </c>
      <c r="F1535" s="59">
        <v>335</v>
      </c>
    </row>
    <row r="1536" spans="1:6" x14ac:dyDescent="0.45">
      <c r="A1536" s="750"/>
      <c r="B1536" s="750"/>
      <c r="C1536" s="750"/>
      <c r="D1536" s="56">
        <v>2002</v>
      </c>
      <c r="E1536" s="59">
        <v>0</v>
      </c>
      <c r="F1536" s="59">
        <v>0</v>
      </c>
    </row>
    <row r="1537" spans="1:6" x14ac:dyDescent="0.45">
      <c r="A1537" s="750"/>
      <c r="B1537" s="750"/>
      <c r="C1537" s="750"/>
      <c r="D1537" s="56">
        <v>2003</v>
      </c>
      <c r="E1537" s="59">
        <v>0</v>
      </c>
      <c r="F1537" s="59">
        <v>0</v>
      </c>
    </row>
    <row r="1538" spans="1:6" x14ac:dyDescent="0.45">
      <c r="A1538" s="750"/>
      <c r="B1538" s="750"/>
      <c r="C1538" s="750"/>
      <c r="D1538" s="56">
        <v>2004</v>
      </c>
      <c r="E1538" s="59">
        <v>0</v>
      </c>
      <c r="F1538" s="59">
        <v>0</v>
      </c>
    </row>
    <row r="1539" spans="1:6" x14ac:dyDescent="0.45">
      <c r="A1539" s="750"/>
      <c r="B1539" s="750"/>
      <c r="C1539" s="750"/>
      <c r="D1539" s="56">
        <v>2005</v>
      </c>
      <c r="E1539" s="59">
        <v>0</v>
      </c>
      <c r="F1539" s="59">
        <v>0</v>
      </c>
    </row>
    <row r="1540" spans="1:6" x14ac:dyDescent="0.45">
      <c r="A1540" s="750"/>
      <c r="B1540" s="750"/>
      <c r="C1540" s="750"/>
      <c r="D1540" s="56">
        <v>2006</v>
      </c>
      <c r="E1540" s="59">
        <v>0</v>
      </c>
      <c r="F1540" s="59">
        <v>0</v>
      </c>
    </row>
    <row r="1541" spans="1:6" x14ac:dyDescent="0.45">
      <c r="A1541" s="750"/>
      <c r="B1541" s="750"/>
      <c r="C1541" s="751"/>
      <c r="D1541" s="56">
        <v>2007</v>
      </c>
      <c r="E1541" s="59">
        <v>0</v>
      </c>
      <c r="F1541" s="59">
        <v>0</v>
      </c>
    </row>
    <row r="1542" spans="1:6" ht="16.5" customHeight="1" x14ac:dyDescent="0.45">
      <c r="A1542" s="750"/>
      <c r="B1542" s="751"/>
      <c r="C1542" s="746" t="s">
        <v>142</v>
      </c>
      <c r="D1542" s="748"/>
      <c r="E1542" s="62">
        <v>985</v>
      </c>
      <c r="F1542" s="62">
        <v>985</v>
      </c>
    </row>
    <row r="1543" spans="1:6" ht="16.5" customHeight="1" x14ac:dyDescent="0.45">
      <c r="A1543" s="750"/>
      <c r="B1543" s="743">
        <v>1991</v>
      </c>
      <c r="C1543" s="744"/>
      <c r="D1543" s="745"/>
      <c r="E1543" s="63">
        <v>239</v>
      </c>
      <c r="F1543" s="64">
        <v>239</v>
      </c>
    </row>
    <row r="1544" spans="1:6" ht="16.5" customHeight="1" x14ac:dyDescent="0.45">
      <c r="A1544" s="750"/>
      <c r="B1544" s="743">
        <v>1992</v>
      </c>
      <c r="C1544" s="744"/>
      <c r="D1544" s="745"/>
      <c r="E1544" s="63">
        <v>109</v>
      </c>
      <c r="F1544" s="64">
        <v>109</v>
      </c>
    </row>
    <row r="1545" spans="1:6" ht="16.5" customHeight="1" x14ac:dyDescent="0.45">
      <c r="A1545" s="750"/>
      <c r="B1545" s="743">
        <v>1993</v>
      </c>
      <c r="C1545" s="744"/>
      <c r="D1545" s="745"/>
      <c r="E1545" s="63">
        <v>65</v>
      </c>
      <c r="F1545" s="64">
        <v>65</v>
      </c>
    </row>
    <row r="1546" spans="1:6" ht="16.5" customHeight="1" x14ac:dyDescent="0.45">
      <c r="A1546" s="750"/>
      <c r="B1546" s="743">
        <v>1994</v>
      </c>
      <c r="C1546" s="744"/>
      <c r="D1546" s="745"/>
      <c r="E1546" s="63">
        <v>87</v>
      </c>
      <c r="F1546" s="64">
        <v>87</v>
      </c>
    </row>
    <row r="1547" spans="1:6" ht="16.5" customHeight="1" x14ac:dyDescent="0.45">
      <c r="A1547" s="750"/>
      <c r="B1547" s="743">
        <v>1995</v>
      </c>
      <c r="C1547" s="744"/>
      <c r="D1547" s="745"/>
      <c r="E1547" s="63">
        <v>120</v>
      </c>
      <c r="F1547" s="64">
        <v>120</v>
      </c>
    </row>
    <row r="1548" spans="1:6" ht="16.5" customHeight="1" x14ac:dyDescent="0.45">
      <c r="A1548" s="750"/>
      <c r="B1548" s="743">
        <v>1996</v>
      </c>
      <c r="C1548" s="744"/>
      <c r="D1548" s="745"/>
      <c r="E1548" s="63">
        <v>26</v>
      </c>
      <c r="F1548" s="64">
        <v>26</v>
      </c>
    </row>
    <row r="1549" spans="1:6" ht="16.5" customHeight="1" x14ac:dyDescent="0.45">
      <c r="A1549" s="750"/>
      <c r="B1549" s="743">
        <v>1997</v>
      </c>
      <c r="C1549" s="744"/>
      <c r="D1549" s="745"/>
      <c r="E1549" s="63">
        <v>0</v>
      </c>
      <c r="F1549" s="64">
        <v>0</v>
      </c>
    </row>
    <row r="1550" spans="1:6" ht="16.5" customHeight="1" x14ac:dyDescent="0.45">
      <c r="A1550" s="750"/>
      <c r="B1550" s="743">
        <v>1998</v>
      </c>
      <c r="C1550" s="744"/>
      <c r="D1550" s="745"/>
      <c r="E1550" s="63">
        <v>4</v>
      </c>
      <c r="F1550" s="64">
        <v>4</v>
      </c>
    </row>
    <row r="1551" spans="1:6" ht="16.5" customHeight="1" x14ac:dyDescent="0.45">
      <c r="A1551" s="750"/>
      <c r="B1551" s="743">
        <v>1999</v>
      </c>
      <c r="C1551" s="744"/>
      <c r="D1551" s="745"/>
      <c r="E1551" s="63">
        <v>0</v>
      </c>
      <c r="F1551" s="64">
        <v>0</v>
      </c>
    </row>
    <row r="1552" spans="1:6" ht="16.5" customHeight="1" x14ac:dyDescent="0.45">
      <c r="A1552" s="750"/>
      <c r="B1552" s="743">
        <v>2000</v>
      </c>
      <c r="C1552" s="744"/>
      <c r="D1552" s="745"/>
      <c r="E1552" s="63">
        <v>0</v>
      </c>
      <c r="F1552" s="64">
        <v>0</v>
      </c>
    </row>
    <row r="1553" spans="1:6" ht="16.5" customHeight="1" x14ac:dyDescent="0.45">
      <c r="A1553" s="750"/>
      <c r="B1553" s="743">
        <v>2001</v>
      </c>
      <c r="C1553" s="744"/>
      <c r="D1553" s="745"/>
      <c r="E1553" s="63">
        <v>335</v>
      </c>
      <c r="F1553" s="64">
        <v>335</v>
      </c>
    </row>
    <row r="1554" spans="1:6" ht="16.5" customHeight="1" x14ac:dyDescent="0.45">
      <c r="A1554" s="750"/>
      <c r="B1554" s="743">
        <v>2002</v>
      </c>
      <c r="C1554" s="744"/>
      <c r="D1554" s="745"/>
      <c r="E1554" s="63">
        <v>0</v>
      </c>
      <c r="F1554" s="64">
        <v>0</v>
      </c>
    </row>
    <row r="1555" spans="1:6" ht="16.5" customHeight="1" x14ac:dyDescent="0.45">
      <c r="A1555" s="750"/>
      <c r="B1555" s="743">
        <v>2003</v>
      </c>
      <c r="C1555" s="744"/>
      <c r="D1555" s="745"/>
      <c r="E1555" s="63">
        <v>0</v>
      </c>
      <c r="F1555" s="64">
        <v>0</v>
      </c>
    </row>
    <row r="1556" spans="1:6" ht="16.5" customHeight="1" x14ac:dyDescent="0.45">
      <c r="A1556" s="750"/>
      <c r="B1556" s="743">
        <v>2004</v>
      </c>
      <c r="C1556" s="744"/>
      <c r="D1556" s="745"/>
      <c r="E1556" s="63">
        <v>0</v>
      </c>
      <c r="F1556" s="64">
        <v>0</v>
      </c>
    </row>
    <row r="1557" spans="1:6" ht="16.5" customHeight="1" x14ac:dyDescent="0.45">
      <c r="A1557" s="750"/>
      <c r="B1557" s="743">
        <v>2005</v>
      </c>
      <c r="C1557" s="744"/>
      <c r="D1557" s="745"/>
      <c r="E1557" s="63">
        <v>0</v>
      </c>
      <c r="F1557" s="64">
        <v>0</v>
      </c>
    </row>
    <row r="1558" spans="1:6" ht="16.5" customHeight="1" x14ac:dyDescent="0.45">
      <c r="A1558" s="750"/>
      <c r="B1558" s="743">
        <v>2006</v>
      </c>
      <c r="C1558" s="744"/>
      <c r="D1558" s="745"/>
      <c r="E1558" s="63">
        <v>0</v>
      </c>
      <c r="F1558" s="64">
        <v>0</v>
      </c>
    </row>
    <row r="1559" spans="1:6" ht="16.5" customHeight="1" x14ac:dyDescent="0.45">
      <c r="A1559" s="750"/>
      <c r="B1559" s="743">
        <v>2007</v>
      </c>
      <c r="C1559" s="744"/>
      <c r="D1559" s="745"/>
      <c r="E1559" s="63">
        <v>0</v>
      </c>
      <c r="F1559" s="64">
        <v>0</v>
      </c>
    </row>
    <row r="1560" spans="1:6" ht="16.5" customHeight="1" x14ac:dyDescent="0.45">
      <c r="A1560" s="750"/>
      <c r="B1560" s="743">
        <v>2008</v>
      </c>
      <c r="C1560" s="744"/>
      <c r="D1560" s="745"/>
      <c r="E1560" s="63">
        <v>0</v>
      </c>
      <c r="F1560" s="64">
        <v>0</v>
      </c>
    </row>
    <row r="1561" spans="1:6" ht="16.5" customHeight="1" x14ac:dyDescent="0.45">
      <c r="A1561" s="750"/>
      <c r="B1561" s="743">
        <v>2009</v>
      </c>
      <c r="C1561" s="744"/>
      <c r="D1561" s="745"/>
      <c r="E1561" s="63">
        <v>0</v>
      </c>
      <c r="F1561" s="64">
        <v>0</v>
      </c>
    </row>
    <row r="1562" spans="1:6" ht="16.5" customHeight="1" x14ac:dyDescent="0.45">
      <c r="A1562" s="750"/>
      <c r="B1562" s="743">
        <v>2010</v>
      </c>
      <c r="C1562" s="744"/>
      <c r="D1562" s="745"/>
      <c r="E1562" s="63">
        <v>0</v>
      </c>
      <c r="F1562" s="64">
        <v>0</v>
      </c>
    </row>
    <row r="1563" spans="1:6" ht="16.5" customHeight="1" x14ac:dyDescent="0.45">
      <c r="A1563" s="750"/>
      <c r="B1563" s="743">
        <v>2011</v>
      </c>
      <c r="C1563" s="744"/>
      <c r="D1563" s="745"/>
      <c r="E1563" s="63">
        <v>0</v>
      </c>
      <c r="F1563" s="64">
        <v>0</v>
      </c>
    </row>
    <row r="1564" spans="1:6" ht="16.5" customHeight="1" x14ac:dyDescent="0.45">
      <c r="A1564" s="750"/>
      <c r="B1564" s="743">
        <v>2012</v>
      </c>
      <c r="C1564" s="744"/>
      <c r="D1564" s="745"/>
      <c r="E1564" s="63">
        <v>0</v>
      </c>
      <c r="F1564" s="64">
        <v>0</v>
      </c>
    </row>
    <row r="1565" spans="1:6" ht="16.5" customHeight="1" x14ac:dyDescent="0.45">
      <c r="A1565" s="750"/>
      <c r="B1565" s="743">
        <v>2013</v>
      </c>
      <c r="C1565" s="744"/>
      <c r="D1565" s="745"/>
      <c r="E1565" s="63">
        <v>0</v>
      </c>
      <c r="F1565" s="64">
        <v>0</v>
      </c>
    </row>
    <row r="1566" spans="1:6" ht="16.5" customHeight="1" x14ac:dyDescent="0.45">
      <c r="A1566" s="750"/>
      <c r="B1566" s="743">
        <v>2014</v>
      </c>
      <c r="C1566" s="744"/>
      <c r="D1566" s="745"/>
      <c r="E1566" s="63">
        <v>0</v>
      </c>
      <c r="F1566" s="64">
        <v>0</v>
      </c>
    </row>
    <row r="1567" spans="1:6" ht="16.5" customHeight="1" x14ac:dyDescent="0.45">
      <c r="A1567" s="750"/>
      <c r="B1567" s="743">
        <v>2015</v>
      </c>
      <c r="C1567" s="744"/>
      <c r="D1567" s="745"/>
      <c r="E1567" s="63">
        <v>0</v>
      </c>
      <c r="F1567" s="64">
        <v>0</v>
      </c>
    </row>
    <row r="1568" spans="1:6" ht="16.5" customHeight="1" x14ac:dyDescent="0.45">
      <c r="A1568" s="750"/>
      <c r="B1568" s="743">
        <v>2016</v>
      </c>
      <c r="C1568" s="744"/>
      <c r="D1568" s="745"/>
      <c r="E1568" s="63">
        <v>0</v>
      </c>
      <c r="F1568" s="64">
        <v>0</v>
      </c>
    </row>
    <row r="1569" spans="1:6" ht="16.5" customHeight="1" x14ac:dyDescent="0.45">
      <c r="A1569" s="751"/>
      <c r="B1569" s="746" t="s">
        <v>145</v>
      </c>
      <c r="C1569" s="747"/>
      <c r="D1569" s="748"/>
      <c r="E1569" s="62">
        <v>985</v>
      </c>
      <c r="F1569" s="62">
        <v>985</v>
      </c>
    </row>
    <row r="1570" spans="1:6" ht="16.5" customHeight="1" x14ac:dyDescent="0.45">
      <c r="A1570" s="743">
        <v>1991</v>
      </c>
      <c r="B1570" s="744"/>
      <c r="C1570" s="744"/>
      <c r="D1570" s="745"/>
      <c r="E1570" s="63">
        <v>239</v>
      </c>
      <c r="F1570" s="63">
        <v>239</v>
      </c>
    </row>
    <row r="1571" spans="1:6" ht="16.5" customHeight="1" x14ac:dyDescent="0.45">
      <c r="A1571" s="743">
        <v>1992</v>
      </c>
      <c r="B1571" s="744"/>
      <c r="C1571" s="744"/>
      <c r="D1571" s="745"/>
      <c r="E1571" s="63">
        <v>109</v>
      </c>
      <c r="F1571" s="63">
        <v>109</v>
      </c>
    </row>
    <row r="1572" spans="1:6" ht="16.5" customHeight="1" x14ac:dyDescent="0.45">
      <c r="A1572" s="743">
        <v>1993</v>
      </c>
      <c r="B1572" s="744"/>
      <c r="C1572" s="744"/>
      <c r="D1572" s="745"/>
      <c r="E1572" s="63">
        <v>65</v>
      </c>
      <c r="F1572" s="63">
        <v>65</v>
      </c>
    </row>
    <row r="1573" spans="1:6" ht="16.5" customHeight="1" x14ac:dyDescent="0.45">
      <c r="A1573" s="743">
        <v>1994</v>
      </c>
      <c r="B1573" s="744"/>
      <c r="C1573" s="744"/>
      <c r="D1573" s="745"/>
      <c r="E1573" s="63">
        <v>87</v>
      </c>
      <c r="F1573" s="63">
        <v>87</v>
      </c>
    </row>
    <row r="1574" spans="1:6" ht="16.5" customHeight="1" x14ac:dyDescent="0.45">
      <c r="A1574" s="743">
        <v>1995</v>
      </c>
      <c r="B1574" s="744"/>
      <c r="C1574" s="744"/>
      <c r="D1574" s="745"/>
      <c r="E1574" s="63">
        <v>120</v>
      </c>
      <c r="F1574" s="63">
        <v>120</v>
      </c>
    </row>
    <row r="1575" spans="1:6" ht="16.5" customHeight="1" x14ac:dyDescent="0.45">
      <c r="A1575" s="743">
        <v>1996</v>
      </c>
      <c r="B1575" s="744"/>
      <c r="C1575" s="744"/>
      <c r="D1575" s="745"/>
      <c r="E1575" s="63">
        <v>26</v>
      </c>
      <c r="F1575" s="63">
        <v>26</v>
      </c>
    </row>
    <row r="1576" spans="1:6" ht="16.5" customHeight="1" x14ac:dyDescent="0.45">
      <c r="A1576" s="743">
        <v>1997</v>
      </c>
      <c r="B1576" s="744"/>
      <c r="C1576" s="744"/>
      <c r="D1576" s="745"/>
      <c r="E1576" s="63">
        <v>0</v>
      </c>
      <c r="F1576" s="63">
        <v>0</v>
      </c>
    </row>
    <row r="1577" spans="1:6" ht="16.5" customHeight="1" x14ac:dyDescent="0.45">
      <c r="A1577" s="743">
        <v>1998</v>
      </c>
      <c r="B1577" s="744"/>
      <c r="C1577" s="744"/>
      <c r="D1577" s="745"/>
      <c r="E1577" s="63">
        <v>4</v>
      </c>
      <c r="F1577" s="63">
        <v>4</v>
      </c>
    </row>
    <row r="1578" spans="1:6" ht="16.5" customHeight="1" x14ac:dyDescent="0.45">
      <c r="A1578" s="743">
        <v>1999</v>
      </c>
      <c r="B1578" s="744"/>
      <c r="C1578" s="744"/>
      <c r="D1578" s="745"/>
      <c r="E1578" s="63">
        <v>0</v>
      </c>
      <c r="F1578" s="63">
        <v>0</v>
      </c>
    </row>
    <row r="1579" spans="1:6" ht="16.5" customHeight="1" x14ac:dyDescent="0.45">
      <c r="A1579" s="743">
        <v>2000</v>
      </c>
      <c r="B1579" s="744"/>
      <c r="C1579" s="744"/>
      <c r="D1579" s="745"/>
      <c r="E1579" s="63">
        <v>0</v>
      </c>
      <c r="F1579" s="63">
        <v>0</v>
      </c>
    </row>
    <row r="1580" spans="1:6" ht="16.5" customHeight="1" x14ac:dyDescent="0.45">
      <c r="A1580" s="743">
        <v>2001</v>
      </c>
      <c r="B1580" s="744"/>
      <c r="C1580" s="744"/>
      <c r="D1580" s="745"/>
      <c r="E1580" s="63">
        <v>335</v>
      </c>
      <c r="F1580" s="63">
        <v>335</v>
      </c>
    </row>
    <row r="1581" spans="1:6" ht="16.5" customHeight="1" x14ac:dyDescent="0.45">
      <c r="A1581" s="743">
        <v>2002</v>
      </c>
      <c r="B1581" s="744"/>
      <c r="C1581" s="744"/>
      <c r="D1581" s="745"/>
      <c r="E1581" s="63">
        <v>0</v>
      </c>
      <c r="F1581" s="63">
        <v>0</v>
      </c>
    </row>
    <row r="1582" spans="1:6" ht="16.5" customHeight="1" x14ac:dyDescent="0.45">
      <c r="A1582" s="743">
        <v>2003</v>
      </c>
      <c r="B1582" s="744"/>
      <c r="C1582" s="744"/>
      <c r="D1582" s="745"/>
      <c r="E1582" s="63">
        <v>0</v>
      </c>
      <c r="F1582" s="63">
        <v>0</v>
      </c>
    </row>
    <row r="1583" spans="1:6" ht="16.5" customHeight="1" x14ac:dyDescent="0.45">
      <c r="A1583" s="743">
        <v>2004</v>
      </c>
      <c r="B1583" s="744"/>
      <c r="C1583" s="744"/>
      <c r="D1583" s="745"/>
      <c r="E1583" s="63">
        <v>0</v>
      </c>
      <c r="F1583" s="63">
        <v>0</v>
      </c>
    </row>
    <row r="1584" spans="1:6" ht="16.5" customHeight="1" x14ac:dyDescent="0.45">
      <c r="A1584" s="743">
        <v>2005</v>
      </c>
      <c r="B1584" s="744"/>
      <c r="C1584" s="744"/>
      <c r="D1584" s="745"/>
      <c r="E1584" s="63">
        <v>0</v>
      </c>
      <c r="F1584" s="63">
        <v>0</v>
      </c>
    </row>
    <row r="1585" spans="1:6" ht="16.5" customHeight="1" x14ac:dyDescent="0.45">
      <c r="A1585" s="743">
        <v>2006</v>
      </c>
      <c r="B1585" s="744"/>
      <c r="C1585" s="744"/>
      <c r="D1585" s="745"/>
      <c r="E1585" s="63">
        <v>0</v>
      </c>
      <c r="F1585" s="63">
        <v>0</v>
      </c>
    </row>
    <row r="1586" spans="1:6" ht="16.5" customHeight="1" x14ac:dyDescent="0.45">
      <c r="A1586" s="743">
        <v>2007</v>
      </c>
      <c r="B1586" s="744"/>
      <c r="C1586" s="744"/>
      <c r="D1586" s="745"/>
      <c r="E1586" s="63">
        <v>0</v>
      </c>
      <c r="F1586" s="63">
        <v>0</v>
      </c>
    </row>
    <row r="1587" spans="1:6" ht="16.5" customHeight="1" x14ac:dyDescent="0.45">
      <c r="A1587" s="743">
        <v>2008</v>
      </c>
      <c r="B1587" s="744"/>
      <c r="C1587" s="744"/>
      <c r="D1587" s="745"/>
      <c r="E1587" s="63">
        <v>0</v>
      </c>
      <c r="F1587" s="63">
        <v>0</v>
      </c>
    </row>
    <row r="1588" spans="1:6" ht="16.5" customHeight="1" x14ac:dyDescent="0.45">
      <c r="A1588" s="743">
        <v>2009</v>
      </c>
      <c r="B1588" s="744"/>
      <c r="C1588" s="744"/>
      <c r="D1588" s="745"/>
      <c r="E1588" s="63">
        <v>0</v>
      </c>
      <c r="F1588" s="63">
        <v>0</v>
      </c>
    </row>
    <row r="1589" spans="1:6" ht="16.5" customHeight="1" x14ac:dyDescent="0.45">
      <c r="A1589" s="743">
        <v>2010</v>
      </c>
      <c r="B1589" s="744"/>
      <c r="C1589" s="744"/>
      <c r="D1589" s="745"/>
      <c r="E1589" s="63">
        <v>0</v>
      </c>
      <c r="F1589" s="63">
        <v>0</v>
      </c>
    </row>
    <row r="1590" spans="1:6" ht="16.5" customHeight="1" x14ac:dyDescent="0.45">
      <c r="A1590" s="743">
        <v>2011</v>
      </c>
      <c r="B1590" s="744"/>
      <c r="C1590" s="744"/>
      <c r="D1590" s="745"/>
      <c r="E1590" s="63">
        <v>0</v>
      </c>
      <c r="F1590" s="63">
        <v>0</v>
      </c>
    </row>
    <row r="1591" spans="1:6" ht="16.5" customHeight="1" x14ac:dyDescent="0.45">
      <c r="A1591" s="743">
        <v>2012</v>
      </c>
      <c r="B1591" s="744"/>
      <c r="C1591" s="744"/>
      <c r="D1591" s="745"/>
      <c r="E1591" s="63">
        <v>0</v>
      </c>
      <c r="F1591" s="63">
        <v>0</v>
      </c>
    </row>
    <row r="1592" spans="1:6" ht="16.5" customHeight="1" x14ac:dyDescent="0.45">
      <c r="A1592" s="743">
        <v>2013</v>
      </c>
      <c r="B1592" s="744"/>
      <c r="C1592" s="744"/>
      <c r="D1592" s="745"/>
      <c r="E1592" s="63">
        <v>0</v>
      </c>
      <c r="F1592" s="63">
        <v>0</v>
      </c>
    </row>
    <row r="1593" spans="1:6" ht="16.5" customHeight="1" x14ac:dyDescent="0.45">
      <c r="A1593" s="743">
        <v>2014</v>
      </c>
      <c r="B1593" s="744"/>
      <c r="C1593" s="744"/>
      <c r="D1593" s="745"/>
      <c r="E1593" s="63">
        <v>0</v>
      </c>
      <c r="F1593" s="63">
        <v>0</v>
      </c>
    </row>
    <row r="1594" spans="1:6" ht="16.5" customHeight="1" x14ac:dyDescent="0.45">
      <c r="A1594" s="743">
        <v>2015</v>
      </c>
      <c r="B1594" s="744"/>
      <c r="C1594" s="744"/>
      <c r="D1594" s="745"/>
      <c r="E1594" s="63">
        <v>0</v>
      </c>
      <c r="F1594" s="63">
        <v>0</v>
      </c>
    </row>
    <row r="1595" spans="1:6" ht="16.5" customHeight="1" x14ac:dyDescent="0.45">
      <c r="A1595" s="743">
        <v>2016</v>
      </c>
      <c r="B1595" s="744"/>
      <c r="C1595" s="744"/>
      <c r="D1595" s="745"/>
      <c r="E1595" s="63">
        <v>0</v>
      </c>
      <c r="F1595" s="63">
        <v>0</v>
      </c>
    </row>
    <row r="1596" spans="1:6" ht="16.5" customHeight="1" x14ac:dyDescent="0.45">
      <c r="A1596" s="746" t="s">
        <v>145</v>
      </c>
      <c r="B1596" s="747"/>
      <c r="C1596" s="747"/>
      <c r="D1596" s="748"/>
      <c r="E1596" s="62">
        <v>985</v>
      </c>
      <c r="F1596" s="62">
        <v>985</v>
      </c>
    </row>
    <row r="1597" spans="1:6" ht="16.5" customHeight="1" x14ac:dyDescent="0.45">
      <c r="A1597" s="737">
        <v>1991</v>
      </c>
      <c r="B1597" s="738"/>
      <c r="C1597" s="738"/>
      <c r="D1597" s="739"/>
      <c r="E1597" s="65">
        <v>342372</v>
      </c>
      <c r="F1597" s="65">
        <v>342372</v>
      </c>
    </row>
    <row r="1598" spans="1:6" ht="16.5" customHeight="1" x14ac:dyDescent="0.45">
      <c r="A1598" s="737">
        <v>1992</v>
      </c>
      <c r="B1598" s="738"/>
      <c r="C1598" s="738"/>
      <c r="D1598" s="739"/>
      <c r="E1598" s="65">
        <v>417708</v>
      </c>
      <c r="F1598" s="65">
        <v>417708</v>
      </c>
    </row>
    <row r="1599" spans="1:6" ht="16.5" customHeight="1" x14ac:dyDescent="0.45">
      <c r="A1599" s="737">
        <v>1993</v>
      </c>
      <c r="B1599" s="738"/>
      <c r="C1599" s="738"/>
      <c r="D1599" s="739"/>
      <c r="E1599" s="65">
        <v>574779</v>
      </c>
      <c r="F1599" s="65">
        <v>574779</v>
      </c>
    </row>
    <row r="1600" spans="1:6" ht="16.5" customHeight="1" x14ac:dyDescent="0.45">
      <c r="A1600" s="737">
        <v>1994</v>
      </c>
      <c r="B1600" s="738"/>
      <c r="C1600" s="738"/>
      <c r="D1600" s="739"/>
      <c r="E1600" s="65">
        <v>692123</v>
      </c>
      <c r="F1600" s="65">
        <v>692123</v>
      </c>
    </row>
    <row r="1601" spans="1:6" ht="16.5" customHeight="1" x14ac:dyDescent="0.45">
      <c r="A1601" s="737">
        <v>1995</v>
      </c>
      <c r="B1601" s="738"/>
      <c r="C1601" s="738"/>
      <c r="D1601" s="739"/>
      <c r="E1601" s="65">
        <v>978688</v>
      </c>
      <c r="F1601" s="65">
        <v>978688</v>
      </c>
    </row>
    <row r="1602" spans="1:6" ht="16.5" customHeight="1" x14ac:dyDescent="0.45">
      <c r="A1602" s="737">
        <v>1996</v>
      </c>
      <c r="B1602" s="738"/>
      <c r="C1602" s="738"/>
      <c r="D1602" s="739"/>
      <c r="E1602" s="65">
        <v>1210157</v>
      </c>
      <c r="F1602" s="65">
        <v>1210157</v>
      </c>
    </row>
    <row r="1603" spans="1:6" ht="16.5" customHeight="1" x14ac:dyDescent="0.45">
      <c r="A1603" s="737">
        <v>1997</v>
      </c>
      <c r="B1603" s="738"/>
      <c r="C1603" s="738"/>
      <c r="D1603" s="739"/>
      <c r="E1603" s="65">
        <v>1316891</v>
      </c>
      <c r="F1603" s="65">
        <v>1316891</v>
      </c>
    </row>
    <row r="1604" spans="1:6" ht="16.5" customHeight="1" x14ac:dyDescent="0.45">
      <c r="A1604" s="737">
        <v>1998</v>
      </c>
      <c r="B1604" s="738"/>
      <c r="C1604" s="738"/>
      <c r="D1604" s="739"/>
      <c r="E1604" s="65">
        <v>1362164</v>
      </c>
      <c r="F1604" s="65">
        <v>1362164</v>
      </c>
    </row>
    <row r="1605" spans="1:6" ht="16.5" customHeight="1" x14ac:dyDescent="0.45">
      <c r="A1605" s="737">
        <v>1999</v>
      </c>
      <c r="B1605" s="738"/>
      <c r="C1605" s="738"/>
      <c r="D1605" s="739"/>
      <c r="E1605" s="65">
        <v>1509660</v>
      </c>
      <c r="F1605" s="65">
        <v>1509660</v>
      </c>
    </row>
    <row r="1606" spans="1:6" ht="16.5" customHeight="1" x14ac:dyDescent="0.45">
      <c r="A1606" s="737">
        <v>2000</v>
      </c>
      <c r="B1606" s="738"/>
      <c r="C1606" s="738"/>
      <c r="D1606" s="739"/>
      <c r="E1606" s="65">
        <v>1676442</v>
      </c>
      <c r="F1606" s="65">
        <v>1676442</v>
      </c>
    </row>
    <row r="1607" spans="1:6" ht="16.5" customHeight="1" x14ac:dyDescent="0.45">
      <c r="A1607" s="737">
        <v>2001</v>
      </c>
      <c r="B1607" s="738"/>
      <c r="C1607" s="738"/>
      <c r="D1607" s="739"/>
      <c r="E1607" s="65">
        <v>1501213</v>
      </c>
      <c r="F1607" s="65">
        <v>1501213</v>
      </c>
    </row>
    <row r="1608" spans="1:6" ht="16.5" customHeight="1" x14ac:dyDescent="0.45">
      <c r="A1608" s="737">
        <v>2002</v>
      </c>
      <c r="B1608" s="738"/>
      <c r="C1608" s="738"/>
      <c r="D1608" s="739"/>
      <c r="E1608" s="65">
        <v>1509546</v>
      </c>
      <c r="F1608" s="65">
        <v>1509546</v>
      </c>
    </row>
    <row r="1609" spans="1:6" ht="16.5" customHeight="1" x14ac:dyDescent="0.45">
      <c r="A1609" s="737">
        <v>2003</v>
      </c>
      <c r="B1609" s="738"/>
      <c r="C1609" s="738"/>
      <c r="D1609" s="739"/>
      <c r="E1609" s="65">
        <v>1814938</v>
      </c>
      <c r="F1609" s="65">
        <v>1814938</v>
      </c>
    </row>
    <row r="1610" spans="1:6" ht="16.5" customHeight="1" x14ac:dyDescent="0.45">
      <c r="A1610" s="737">
        <v>2004</v>
      </c>
      <c r="B1610" s="738"/>
      <c r="C1610" s="738"/>
      <c r="D1610" s="739"/>
      <c r="E1610" s="65">
        <v>2379563</v>
      </c>
      <c r="F1610" s="65">
        <v>2379563</v>
      </c>
    </row>
    <row r="1611" spans="1:6" ht="16.5" customHeight="1" x14ac:dyDescent="0.45">
      <c r="A1611" s="737">
        <v>2005</v>
      </c>
      <c r="B1611" s="738"/>
      <c r="C1611" s="738"/>
      <c r="D1611" s="739"/>
      <c r="E1611" s="65">
        <v>2586088</v>
      </c>
      <c r="F1611" s="65">
        <v>2586088</v>
      </c>
    </row>
    <row r="1612" spans="1:6" ht="16.5" customHeight="1" x14ac:dyDescent="0.45">
      <c r="A1612" s="737">
        <v>2006</v>
      </c>
      <c r="B1612" s="738"/>
      <c r="C1612" s="738"/>
      <c r="D1612" s="739"/>
      <c r="E1612" s="65">
        <v>2648220</v>
      </c>
      <c r="F1612" s="65">
        <v>2648220</v>
      </c>
    </row>
    <row r="1613" spans="1:6" ht="16.5" customHeight="1" x14ac:dyDescent="0.45">
      <c r="A1613" s="737">
        <v>2007</v>
      </c>
      <c r="B1613" s="738"/>
      <c r="C1613" s="738"/>
      <c r="D1613" s="739"/>
      <c r="E1613" s="65">
        <v>2847138</v>
      </c>
      <c r="F1613" s="65">
        <v>2847138</v>
      </c>
    </row>
    <row r="1614" spans="1:6" ht="16.5" customHeight="1" x14ac:dyDescent="0.45">
      <c r="A1614" s="737">
        <v>2008</v>
      </c>
      <c r="B1614" s="738"/>
      <c r="C1614" s="738"/>
      <c r="D1614" s="739"/>
      <c r="E1614" s="65">
        <v>2683965</v>
      </c>
      <c r="F1614" s="65">
        <v>2683965</v>
      </c>
    </row>
    <row r="1615" spans="1:6" ht="16.5" customHeight="1" x14ac:dyDescent="0.45">
      <c r="A1615" s="737">
        <v>2009</v>
      </c>
      <c r="B1615" s="738"/>
      <c r="C1615" s="738"/>
      <c r="D1615" s="739"/>
      <c r="E1615" s="65">
        <v>2148862</v>
      </c>
      <c r="F1615" s="65">
        <v>2148862</v>
      </c>
    </row>
    <row r="1616" spans="1:6" ht="16.5" customHeight="1" x14ac:dyDescent="0.45">
      <c r="A1616" s="737">
        <v>2010</v>
      </c>
      <c r="B1616" s="738"/>
      <c r="C1616" s="738"/>
      <c r="D1616" s="739"/>
      <c r="E1616" s="65">
        <v>2772107</v>
      </c>
      <c r="F1616" s="65">
        <v>2772107</v>
      </c>
    </row>
    <row r="1617" spans="1:6" ht="16.5" customHeight="1" x14ac:dyDescent="0.45">
      <c r="A1617" s="737">
        <v>2011</v>
      </c>
      <c r="B1617" s="738"/>
      <c r="C1617" s="738"/>
      <c r="D1617" s="739"/>
      <c r="E1617" s="65">
        <v>3151708</v>
      </c>
      <c r="F1617" s="65">
        <v>3151708</v>
      </c>
    </row>
    <row r="1618" spans="1:6" ht="16.5" customHeight="1" x14ac:dyDescent="0.45">
      <c r="A1618" s="737">
        <v>2012</v>
      </c>
      <c r="B1618" s="738"/>
      <c r="C1618" s="738"/>
      <c r="D1618" s="739"/>
      <c r="E1618" s="65">
        <v>3170634</v>
      </c>
      <c r="F1618" s="65">
        <v>3170634</v>
      </c>
    </row>
    <row r="1619" spans="1:6" ht="16.5" customHeight="1" x14ac:dyDescent="0.45">
      <c r="A1619" s="737">
        <v>2013</v>
      </c>
      <c r="B1619" s="738"/>
      <c r="C1619" s="738"/>
      <c r="D1619" s="739"/>
      <c r="E1619" s="65">
        <v>3089283</v>
      </c>
      <c r="F1619" s="65">
        <v>3089283</v>
      </c>
    </row>
    <row r="1620" spans="1:6" ht="16.5" customHeight="1" x14ac:dyDescent="0.45">
      <c r="A1620" s="737">
        <v>2014</v>
      </c>
      <c r="B1620" s="738"/>
      <c r="C1620" s="738"/>
      <c r="D1620" s="739"/>
      <c r="E1620" s="65">
        <v>3063204</v>
      </c>
      <c r="F1620" s="65">
        <v>3063204</v>
      </c>
    </row>
    <row r="1621" spans="1:6" ht="16.5" customHeight="1" x14ac:dyDescent="0.45">
      <c r="A1621" s="737">
        <v>2015</v>
      </c>
      <c r="B1621" s="738"/>
      <c r="C1621" s="738"/>
      <c r="D1621" s="739"/>
      <c r="E1621" s="65">
        <v>2974114</v>
      </c>
      <c r="F1621" s="65">
        <v>2974114</v>
      </c>
    </row>
    <row r="1622" spans="1:6" ht="16.5" customHeight="1" x14ac:dyDescent="0.45">
      <c r="A1622" s="737">
        <v>2016</v>
      </c>
      <c r="B1622" s="738"/>
      <c r="C1622" s="738"/>
      <c r="D1622" s="739"/>
      <c r="E1622" s="65">
        <v>879740</v>
      </c>
      <c r="F1622" s="65">
        <v>879740</v>
      </c>
    </row>
    <row r="1623" spans="1:6" ht="16.5" customHeight="1" x14ac:dyDescent="0.45">
      <c r="A1623" s="740" t="s">
        <v>162</v>
      </c>
      <c r="B1623" s="741"/>
      <c r="C1623" s="741"/>
      <c r="D1623" s="742"/>
      <c r="E1623" s="66">
        <v>49301307</v>
      </c>
      <c r="F1623" s="66">
        <v>49301307</v>
      </c>
    </row>
  </sheetData>
  <mergeCells count="1013">
    <mergeCell ref="B65:D65"/>
    <mergeCell ref="B66:D66"/>
    <mergeCell ref="B67:D67"/>
    <mergeCell ref="B68:D68"/>
    <mergeCell ref="B62:D62"/>
    <mergeCell ref="C51:C60"/>
    <mergeCell ref="C61:D61"/>
    <mergeCell ref="C50:D50"/>
    <mergeCell ref="A1:F1"/>
    <mergeCell ref="A2:F2"/>
    <mergeCell ref="A3:F3"/>
    <mergeCell ref="B407:D407"/>
    <mergeCell ref="B408:D408"/>
    <mergeCell ref="B409:D409"/>
    <mergeCell ref="B410:D410"/>
    <mergeCell ref="B411:D411"/>
    <mergeCell ref="B323:D323"/>
    <mergeCell ref="B324:D324"/>
    <mergeCell ref="B188:D188"/>
    <mergeCell ref="B189:D189"/>
    <mergeCell ref="B190:D190"/>
    <mergeCell ref="B183:D183"/>
    <mergeCell ref="B184:D184"/>
    <mergeCell ref="B185:D185"/>
    <mergeCell ref="B186:D186"/>
    <mergeCell ref="B187:D187"/>
    <mergeCell ref="B177:D177"/>
    <mergeCell ref="B178:D178"/>
    <mergeCell ref="B179:D179"/>
    <mergeCell ref="B180:D180"/>
    <mergeCell ref="B181:D181"/>
    <mergeCell ref="B182:D182"/>
    <mergeCell ref="A443:D443"/>
    <mergeCell ref="A444:D444"/>
    <mergeCell ref="A438:D438"/>
    <mergeCell ref="A439:D439"/>
    <mergeCell ref="A440:D440"/>
    <mergeCell ref="A445:D445"/>
    <mergeCell ref="A435:D435"/>
    <mergeCell ref="A436:D436"/>
    <mergeCell ref="A437:D437"/>
    <mergeCell ref="A433:D433"/>
    <mergeCell ref="A434:D434"/>
    <mergeCell ref="B429:D429"/>
    <mergeCell ref="B430:D430"/>
    <mergeCell ref="B431:D431"/>
    <mergeCell ref="B432:D432"/>
    <mergeCell ref="B427:D427"/>
    <mergeCell ref="B428:D428"/>
    <mergeCell ref="A639:D639"/>
    <mergeCell ref="A640:D640"/>
    <mergeCell ref="A641:D641"/>
    <mergeCell ref="A460:A632"/>
    <mergeCell ref="B460:B517"/>
    <mergeCell ref="C460:C485"/>
    <mergeCell ref="C486:D486"/>
    <mergeCell ref="B545:B605"/>
    <mergeCell ref="C545:C570"/>
    <mergeCell ref="C571:D571"/>
    <mergeCell ref="C572:C594"/>
    <mergeCell ref="B541:D541"/>
    <mergeCell ref="B542:D542"/>
    <mergeCell ref="B543:D543"/>
    <mergeCell ref="B544:D544"/>
    <mergeCell ref="B535:D535"/>
    <mergeCell ref="B536:D536"/>
    <mergeCell ref="B537:D537"/>
    <mergeCell ref="B538:D538"/>
    <mergeCell ref="B539:D539"/>
    <mergeCell ref="B540:D540"/>
    <mergeCell ref="B525:D525"/>
    <mergeCell ref="B526:D526"/>
    <mergeCell ref="B527:D527"/>
    <mergeCell ref="B528:D528"/>
    <mergeCell ref="B524:D524"/>
    <mergeCell ref="C499:C516"/>
    <mergeCell ref="C517:D517"/>
    <mergeCell ref="B523:D523"/>
    <mergeCell ref="C487:C497"/>
    <mergeCell ref="C498:D498"/>
    <mergeCell ref="B518:D518"/>
    <mergeCell ref="B684:D684"/>
    <mergeCell ref="B685:D685"/>
    <mergeCell ref="A654:D654"/>
    <mergeCell ref="A655:D655"/>
    <mergeCell ref="A656:D656"/>
    <mergeCell ref="A657:D657"/>
    <mergeCell ref="A652:D652"/>
    <mergeCell ref="A653:D653"/>
    <mergeCell ref="A642:D642"/>
    <mergeCell ref="A643:D643"/>
    <mergeCell ref="A644:D644"/>
    <mergeCell ref="A645:D645"/>
    <mergeCell ref="A658:D658"/>
    <mergeCell ref="A659:D659"/>
    <mergeCell ref="A646:D646"/>
    <mergeCell ref="A647:D647"/>
    <mergeCell ref="A648:D648"/>
    <mergeCell ref="A649:D649"/>
    <mergeCell ref="A650:D650"/>
    <mergeCell ref="A651:D651"/>
    <mergeCell ref="A694:D694"/>
    <mergeCell ref="A695:D695"/>
    <mergeCell ref="A696:D696"/>
    <mergeCell ref="B691:D691"/>
    <mergeCell ref="B692:D692"/>
    <mergeCell ref="B693:D693"/>
    <mergeCell ref="B690:D690"/>
    <mergeCell ref="B680:D680"/>
    <mergeCell ref="B681:D681"/>
    <mergeCell ref="B682:D682"/>
    <mergeCell ref="B683:D683"/>
    <mergeCell ref="B674:D674"/>
    <mergeCell ref="B675:D675"/>
    <mergeCell ref="B676:D676"/>
    <mergeCell ref="B677:D677"/>
    <mergeCell ref="B678:D678"/>
    <mergeCell ref="B679:D679"/>
    <mergeCell ref="A660:A693"/>
    <mergeCell ref="B660:B666"/>
    <mergeCell ref="C660:C665"/>
    <mergeCell ref="C666:D666"/>
    <mergeCell ref="B686:D686"/>
    <mergeCell ref="B687:D687"/>
    <mergeCell ref="B688:D688"/>
    <mergeCell ref="B689:D689"/>
    <mergeCell ref="B668:D668"/>
    <mergeCell ref="B669:D669"/>
    <mergeCell ref="B670:D670"/>
    <mergeCell ref="B671:D671"/>
    <mergeCell ref="B672:D672"/>
    <mergeCell ref="B673:D673"/>
    <mergeCell ref="B667:D667"/>
    <mergeCell ref="B738:D738"/>
    <mergeCell ref="B739:D739"/>
    <mergeCell ref="B740:D740"/>
    <mergeCell ref="A709:D709"/>
    <mergeCell ref="A710:D710"/>
    <mergeCell ref="A711:D711"/>
    <mergeCell ref="A712:D712"/>
    <mergeCell ref="A713:D713"/>
    <mergeCell ref="A714:D714"/>
    <mergeCell ref="A715:D715"/>
    <mergeCell ref="A701:D701"/>
    <mergeCell ref="A702:D702"/>
    <mergeCell ref="A703:D703"/>
    <mergeCell ref="A704:D704"/>
    <mergeCell ref="A705:D705"/>
    <mergeCell ref="A706:D706"/>
    <mergeCell ref="A707:D707"/>
    <mergeCell ref="A708:D708"/>
    <mergeCell ref="A775:D775"/>
    <mergeCell ref="A776:D776"/>
    <mergeCell ref="A777:D777"/>
    <mergeCell ref="A778:D778"/>
    <mergeCell ref="A779:D779"/>
    <mergeCell ref="A774:D774"/>
    <mergeCell ref="A769:D769"/>
    <mergeCell ref="A770:D770"/>
    <mergeCell ref="A771:D771"/>
    <mergeCell ref="A772:D772"/>
    <mergeCell ref="A768:D768"/>
    <mergeCell ref="B761:D761"/>
    <mergeCell ref="B762:D762"/>
    <mergeCell ref="B763:D763"/>
    <mergeCell ref="A773:D773"/>
    <mergeCell ref="A788:D788"/>
    <mergeCell ref="A789:D789"/>
    <mergeCell ref="B824:D824"/>
    <mergeCell ref="B825:D825"/>
    <mergeCell ref="B826:D826"/>
    <mergeCell ref="B827:D827"/>
    <mergeCell ref="C822:D822"/>
    <mergeCell ref="B843:D843"/>
    <mergeCell ref="B844:D844"/>
    <mergeCell ref="B845:D845"/>
    <mergeCell ref="B846:D846"/>
    <mergeCell ref="B847:D847"/>
    <mergeCell ref="B848:D848"/>
    <mergeCell ref="A790:D790"/>
    <mergeCell ref="C806:D806"/>
    <mergeCell ref="A786:D786"/>
    <mergeCell ref="A787:D787"/>
    <mergeCell ref="A780:D780"/>
    <mergeCell ref="A781:D781"/>
    <mergeCell ref="A782:D782"/>
    <mergeCell ref="A783:D783"/>
    <mergeCell ref="A784:D784"/>
    <mergeCell ref="A785:D785"/>
    <mergeCell ref="B897:D897"/>
    <mergeCell ref="B898:D898"/>
    <mergeCell ref="B899:D899"/>
    <mergeCell ref="B900:D900"/>
    <mergeCell ref="B901:D901"/>
    <mergeCell ref="A875:D875"/>
    <mergeCell ref="A876:D876"/>
    <mergeCell ref="A874:D874"/>
    <mergeCell ref="A864:D864"/>
    <mergeCell ref="A865:D865"/>
    <mergeCell ref="A866:D866"/>
    <mergeCell ref="A867:D867"/>
    <mergeCell ref="A868:D868"/>
    <mergeCell ref="A869:D869"/>
    <mergeCell ref="A856:D856"/>
    <mergeCell ref="A850:D850"/>
    <mergeCell ref="A851:D851"/>
    <mergeCell ref="A852:D852"/>
    <mergeCell ref="A853:D853"/>
    <mergeCell ref="A854:D854"/>
    <mergeCell ref="A855:D855"/>
    <mergeCell ref="A862:D862"/>
    <mergeCell ref="A863:D863"/>
    <mergeCell ref="A870:D870"/>
    <mergeCell ref="A871:D871"/>
    <mergeCell ref="A872:D872"/>
    <mergeCell ref="A873:D873"/>
    <mergeCell ref="B78:D78"/>
    <mergeCell ref="B79:D79"/>
    <mergeCell ref="B80:D80"/>
    <mergeCell ref="B81:D81"/>
    <mergeCell ref="B82:D82"/>
    <mergeCell ref="B83:D83"/>
    <mergeCell ref="B72:D72"/>
    <mergeCell ref="B73:D73"/>
    <mergeCell ref="B74:D74"/>
    <mergeCell ref="B75:D75"/>
    <mergeCell ref="B76:D76"/>
    <mergeCell ref="B77:D77"/>
    <mergeCell ref="B4:C4"/>
    <mergeCell ref="A5:A196"/>
    <mergeCell ref="B5:B61"/>
    <mergeCell ref="C5:C30"/>
    <mergeCell ref="C31:D31"/>
    <mergeCell ref="C32:C49"/>
    <mergeCell ref="B171:D171"/>
    <mergeCell ref="B172:D172"/>
    <mergeCell ref="B173:D173"/>
    <mergeCell ref="B174:D174"/>
    <mergeCell ref="B175:D175"/>
    <mergeCell ref="B176:D176"/>
    <mergeCell ref="B170:D170"/>
    <mergeCell ref="C143:C168"/>
    <mergeCell ref="C169:D169"/>
    <mergeCell ref="B69:D69"/>
    <mergeCell ref="B70:D70"/>
    <mergeCell ref="B71:D71"/>
    <mergeCell ref="B63:D63"/>
    <mergeCell ref="B64:D64"/>
    <mergeCell ref="A197:D197"/>
    <mergeCell ref="A198:D198"/>
    <mergeCell ref="A199:D199"/>
    <mergeCell ref="A200:D200"/>
    <mergeCell ref="A201:D201"/>
    <mergeCell ref="A202:D202"/>
    <mergeCell ref="B191:D191"/>
    <mergeCell ref="B192:D192"/>
    <mergeCell ref="B193:D193"/>
    <mergeCell ref="B194:D194"/>
    <mergeCell ref="B195:D195"/>
    <mergeCell ref="B196:D196"/>
    <mergeCell ref="B84:D84"/>
    <mergeCell ref="B85:D85"/>
    <mergeCell ref="B86:D86"/>
    <mergeCell ref="B87:D87"/>
    <mergeCell ref="B88:D88"/>
    <mergeCell ref="B89:B169"/>
    <mergeCell ref="C89:C114"/>
    <mergeCell ref="C115:D115"/>
    <mergeCell ref="C116:C141"/>
    <mergeCell ref="C142:D142"/>
    <mergeCell ref="A215:D215"/>
    <mergeCell ref="A216:D216"/>
    <mergeCell ref="A217:D217"/>
    <mergeCell ref="A218:D218"/>
    <mergeCell ref="A219:D219"/>
    <mergeCell ref="A220:D220"/>
    <mergeCell ref="A209:D209"/>
    <mergeCell ref="A210:D210"/>
    <mergeCell ref="A211:D211"/>
    <mergeCell ref="A212:D212"/>
    <mergeCell ref="A213:D213"/>
    <mergeCell ref="A214:D214"/>
    <mergeCell ref="A203:D203"/>
    <mergeCell ref="A204:D204"/>
    <mergeCell ref="A205:D205"/>
    <mergeCell ref="A206:D206"/>
    <mergeCell ref="A207:D207"/>
    <mergeCell ref="A208:D208"/>
    <mergeCell ref="B303:D303"/>
    <mergeCell ref="B304:D304"/>
    <mergeCell ref="B305:D305"/>
    <mergeCell ref="B306:D306"/>
    <mergeCell ref="B307:D307"/>
    <mergeCell ref="B308:D308"/>
    <mergeCell ref="C297:D297"/>
    <mergeCell ref="B298:D298"/>
    <mergeCell ref="B299:D299"/>
    <mergeCell ref="B300:D300"/>
    <mergeCell ref="B301:D301"/>
    <mergeCell ref="B302:D302"/>
    <mergeCell ref="A221:D221"/>
    <mergeCell ref="A222:D222"/>
    <mergeCell ref="A223:D223"/>
    <mergeCell ref="A224:A432"/>
    <mergeCell ref="B224:B297"/>
    <mergeCell ref="C224:C249"/>
    <mergeCell ref="C250:D250"/>
    <mergeCell ref="C251:C275"/>
    <mergeCell ref="C276:D276"/>
    <mergeCell ref="C277:C296"/>
    <mergeCell ref="B417:D417"/>
    <mergeCell ref="B418:D418"/>
    <mergeCell ref="B419:D419"/>
    <mergeCell ref="B420:D420"/>
    <mergeCell ref="B412:D412"/>
    <mergeCell ref="B414:D414"/>
    <mergeCell ref="B413:D413"/>
    <mergeCell ref="B415:D415"/>
    <mergeCell ref="B416:D416"/>
    <mergeCell ref="B406:D406"/>
    <mergeCell ref="B321:D321"/>
    <mergeCell ref="B322:D322"/>
    <mergeCell ref="B325:B405"/>
    <mergeCell ref="C325:C350"/>
    <mergeCell ref="C351:D351"/>
    <mergeCell ref="C352:C377"/>
    <mergeCell ref="C378:D378"/>
    <mergeCell ref="C379:C404"/>
    <mergeCell ref="C405:D405"/>
    <mergeCell ref="B315:D315"/>
    <mergeCell ref="B316:D316"/>
    <mergeCell ref="B317:D317"/>
    <mergeCell ref="B318:D318"/>
    <mergeCell ref="B319:D319"/>
    <mergeCell ref="B320:D320"/>
    <mergeCell ref="B309:D309"/>
    <mergeCell ref="B310:D310"/>
    <mergeCell ref="B311:D311"/>
    <mergeCell ref="B312:D312"/>
    <mergeCell ref="B313:D313"/>
    <mergeCell ref="B314:D314"/>
    <mergeCell ref="B529:D529"/>
    <mergeCell ref="B530:D530"/>
    <mergeCell ref="B531:D531"/>
    <mergeCell ref="B532:D532"/>
    <mergeCell ref="B533:D533"/>
    <mergeCell ref="B534:D534"/>
    <mergeCell ref="A446:D446"/>
    <mergeCell ref="A447:D447"/>
    <mergeCell ref="A448:D448"/>
    <mergeCell ref="A449:D449"/>
    <mergeCell ref="A450:D450"/>
    <mergeCell ref="A451:D451"/>
    <mergeCell ref="B421:D421"/>
    <mergeCell ref="B422:D422"/>
    <mergeCell ref="B423:D423"/>
    <mergeCell ref="B424:D424"/>
    <mergeCell ref="B425:D425"/>
    <mergeCell ref="B426:D426"/>
    <mergeCell ref="B519:D519"/>
    <mergeCell ref="B520:D520"/>
    <mergeCell ref="B521:D521"/>
    <mergeCell ref="B522:D522"/>
    <mergeCell ref="A458:D458"/>
    <mergeCell ref="A459:D459"/>
    <mergeCell ref="A455:D455"/>
    <mergeCell ref="A456:D456"/>
    <mergeCell ref="A457:D457"/>
    <mergeCell ref="A452:D452"/>
    <mergeCell ref="A453:D453"/>
    <mergeCell ref="A454:D454"/>
    <mergeCell ref="A441:D441"/>
    <mergeCell ref="A442:D442"/>
    <mergeCell ref="B615:D615"/>
    <mergeCell ref="B616:D616"/>
    <mergeCell ref="B617:D617"/>
    <mergeCell ref="B618:D618"/>
    <mergeCell ref="B619:D619"/>
    <mergeCell ref="B620:D620"/>
    <mergeCell ref="B609:D609"/>
    <mergeCell ref="B610:D610"/>
    <mergeCell ref="B611:D611"/>
    <mergeCell ref="B612:D612"/>
    <mergeCell ref="B613:D613"/>
    <mergeCell ref="B614:D614"/>
    <mergeCell ref="C595:D595"/>
    <mergeCell ref="C596:C604"/>
    <mergeCell ref="C605:D605"/>
    <mergeCell ref="B606:D606"/>
    <mergeCell ref="B607:D607"/>
    <mergeCell ref="B608:D608"/>
    <mergeCell ref="A633:D633"/>
    <mergeCell ref="A634:D634"/>
    <mergeCell ref="A635:D635"/>
    <mergeCell ref="A636:D636"/>
    <mergeCell ref="A637:D637"/>
    <mergeCell ref="A638:D638"/>
    <mergeCell ref="B627:D627"/>
    <mergeCell ref="B628:D628"/>
    <mergeCell ref="B629:D629"/>
    <mergeCell ref="B630:D630"/>
    <mergeCell ref="B631:D631"/>
    <mergeCell ref="B632:D632"/>
    <mergeCell ref="B621:D621"/>
    <mergeCell ref="B622:D622"/>
    <mergeCell ref="B623:D623"/>
    <mergeCell ref="B624:D624"/>
    <mergeCell ref="B625:D625"/>
    <mergeCell ref="B626:D626"/>
    <mergeCell ref="A697:D697"/>
    <mergeCell ref="A698:D698"/>
    <mergeCell ref="A699:D699"/>
    <mergeCell ref="A700:D700"/>
    <mergeCell ref="B753:D753"/>
    <mergeCell ref="B754:D754"/>
    <mergeCell ref="B755:D755"/>
    <mergeCell ref="B756:D756"/>
    <mergeCell ref="B757:D757"/>
    <mergeCell ref="B758:D758"/>
    <mergeCell ref="B747:D747"/>
    <mergeCell ref="B748:D748"/>
    <mergeCell ref="B749:D749"/>
    <mergeCell ref="B750:D750"/>
    <mergeCell ref="B751:D751"/>
    <mergeCell ref="B752:D752"/>
    <mergeCell ref="A716:D716"/>
    <mergeCell ref="A717:D717"/>
    <mergeCell ref="A718:D718"/>
    <mergeCell ref="A719:D719"/>
    <mergeCell ref="A720:D720"/>
    <mergeCell ref="A721:A763"/>
    <mergeCell ref="B721:B736"/>
    <mergeCell ref="C721:C735"/>
    <mergeCell ref="C736:D736"/>
    <mergeCell ref="B746:D746"/>
    <mergeCell ref="B741:D741"/>
    <mergeCell ref="B742:D742"/>
    <mergeCell ref="B743:D743"/>
    <mergeCell ref="B744:D744"/>
    <mergeCell ref="B745:D745"/>
    <mergeCell ref="B737:D737"/>
    <mergeCell ref="B849:D849"/>
    <mergeCell ref="A857:D857"/>
    <mergeCell ref="A858:D858"/>
    <mergeCell ref="A859:D859"/>
    <mergeCell ref="A860:D860"/>
    <mergeCell ref="A861:D861"/>
    <mergeCell ref="B759:D759"/>
    <mergeCell ref="B760:D760"/>
    <mergeCell ref="A764:D764"/>
    <mergeCell ref="A765:D765"/>
    <mergeCell ref="A766:D766"/>
    <mergeCell ref="A767:D767"/>
    <mergeCell ref="A791:A849"/>
    <mergeCell ref="B791:B822"/>
    <mergeCell ref="C791:C805"/>
    <mergeCell ref="C807:C821"/>
    <mergeCell ref="B839:D839"/>
    <mergeCell ref="B840:D840"/>
    <mergeCell ref="B841:D841"/>
    <mergeCell ref="B842:D842"/>
    <mergeCell ref="B834:D834"/>
    <mergeCell ref="B835:D835"/>
    <mergeCell ref="B836:D836"/>
    <mergeCell ref="B837:D837"/>
    <mergeCell ref="B838:D838"/>
    <mergeCell ref="B828:D828"/>
    <mergeCell ref="B829:D829"/>
    <mergeCell ref="B830:D830"/>
    <mergeCell ref="B831:D831"/>
    <mergeCell ref="B832:D832"/>
    <mergeCell ref="B833:D833"/>
    <mergeCell ref="B823:D823"/>
    <mergeCell ref="B914:B943"/>
    <mergeCell ref="C914:C922"/>
    <mergeCell ref="C923:D923"/>
    <mergeCell ref="C924:C932"/>
    <mergeCell ref="C933:D933"/>
    <mergeCell ref="C934:C942"/>
    <mergeCell ref="C943:D943"/>
    <mergeCell ref="B908:D908"/>
    <mergeCell ref="B909:D909"/>
    <mergeCell ref="B910:D910"/>
    <mergeCell ref="B911:D911"/>
    <mergeCell ref="B912:D912"/>
    <mergeCell ref="B913:D913"/>
    <mergeCell ref="B902:D902"/>
    <mergeCell ref="B903:D903"/>
    <mergeCell ref="B904:D904"/>
    <mergeCell ref="B905:D905"/>
    <mergeCell ref="B906:D906"/>
    <mergeCell ref="B907:D907"/>
    <mergeCell ref="B956:D956"/>
    <mergeCell ref="B957:D957"/>
    <mergeCell ref="B958:D958"/>
    <mergeCell ref="B959:D959"/>
    <mergeCell ref="B960:D960"/>
    <mergeCell ref="B961:D961"/>
    <mergeCell ref="B950:D950"/>
    <mergeCell ref="B951:D951"/>
    <mergeCell ref="B952:D952"/>
    <mergeCell ref="B953:D953"/>
    <mergeCell ref="B954:D954"/>
    <mergeCell ref="B955:D955"/>
    <mergeCell ref="B944:D944"/>
    <mergeCell ref="B945:D945"/>
    <mergeCell ref="B946:D946"/>
    <mergeCell ref="B947:D947"/>
    <mergeCell ref="B948:D948"/>
    <mergeCell ref="B949:D949"/>
    <mergeCell ref="A974:D974"/>
    <mergeCell ref="A975:D975"/>
    <mergeCell ref="A976:D976"/>
    <mergeCell ref="A977:D977"/>
    <mergeCell ref="A978:D978"/>
    <mergeCell ref="A979:D979"/>
    <mergeCell ref="B968:D968"/>
    <mergeCell ref="B969:D969"/>
    <mergeCell ref="B970:D970"/>
    <mergeCell ref="A971:D971"/>
    <mergeCell ref="A972:D972"/>
    <mergeCell ref="A973:D973"/>
    <mergeCell ref="B962:D962"/>
    <mergeCell ref="B963:D963"/>
    <mergeCell ref="B964:D964"/>
    <mergeCell ref="B965:D965"/>
    <mergeCell ref="B966:D966"/>
    <mergeCell ref="B967:D967"/>
    <mergeCell ref="A877:A970"/>
    <mergeCell ref="B877:B886"/>
    <mergeCell ref="C877:C885"/>
    <mergeCell ref="C886:D886"/>
    <mergeCell ref="B894:D894"/>
    <mergeCell ref="B888:D888"/>
    <mergeCell ref="B889:D889"/>
    <mergeCell ref="B890:D890"/>
    <mergeCell ref="B891:D891"/>
    <mergeCell ref="B887:D887"/>
    <mergeCell ref="B892:D892"/>
    <mergeCell ref="B893:D893"/>
    <mergeCell ref="B895:D895"/>
    <mergeCell ref="B896:D896"/>
    <mergeCell ref="A992:D992"/>
    <mergeCell ref="A993:D993"/>
    <mergeCell ref="A994:D994"/>
    <mergeCell ref="A995:D995"/>
    <mergeCell ref="A996:D996"/>
    <mergeCell ref="A997:D997"/>
    <mergeCell ref="A986:D986"/>
    <mergeCell ref="A987:D987"/>
    <mergeCell ref="A988:D988"/>
    <mergeCell ref="A989:D989"/>
    <mergeCell ref="A990:D990"/>
    <mergeCell ref="A991:D991"/>
    <mergeCell ref="A980:D980"/>
    <mergeCell ref="A981:D981"/>
    <mergeCell ref="A982:D982"/>
    <mergeCell ref="A983:D983"/>
    <mergeCell ref="A984:D984"/>
    <mergeCell ref="A985:D985"/>
    <mergeCell ref="B1071:D1071"/>
    <mergeCell ref="B1072:D1072"/>
    <mergeCell ref="B1073:D1073"/>
    <mergeCell ref="B1074:D1074"/>
    <mergeCell ref="B1075:D1075"/>
    <mergeCell ref="B1076:D1076"/>
    <mergeCell ref="B1065:D1065"/>
    <mergeCell ref="B1066:D1066"/>
    <mergeCell ref="B1067:D1067"/>
    <mergeCell ref="B1068:D1068"/>
    <mergeCell ref="B1069:D1069"/>
    <mergeCell ref="B1070:D1070"/>
    <mergeCell ref="A998:A1152"/>
    <mergeCell ref="B998:B1062"/>
    <mergeCell ref="C998:C1020"/>
    <mergeCell ref="C1021:D1021"/>
    <mergeCell ref="C1022:C1047"/>
    <mergeCell ref="C1048:D1048"/>
    <mergeCell ref="C1049:C1061"/>
    <mergeCell ref="C1062:D1062"/>
    <mergeCell ref="B1063:D1063"/>
    <mergeCell ref="B1064:D1064"/>
    <mergeCell ref="B1089:D1089"/>
    <mergeCell ref="B1090:B1125"/>
    <mergeCell ref="C1090:C1106"/>
    <mergeCell ref="C1107:D1107"/>
    <mergeCell ref="C1108:C1115"/>
    <mergeCell ref="C1116:D1116"/>
    <mergeCell ref="C1117:C1124"/>
    <mergeCell ref="C1125:D1125"/>
    <mergeCell ref="B1083:D1083"/>
    <mergeCell ref="B1084:D1084"/>
    <mergeCell ref="B1085:D1085"/>
    <mergeCell ref="B1086:D1086"/>
    <mergeCell ref="B1087:D1087"/>
    <mergeCell ref="B1088:D1088"/>
    <mergeCell ref="B1077:D1077"/>
    <mergeCell ref="B1078:D1078"/>
    <mergeCell ref="B1079:D1079"/>
    <mergeCell ref="B1080:D1080"/>
    <mergeCell ref="B1081:D1081"/>
    <mergeCell ref="B1082:D1082"/>
    <mergeCell ref="B1138:D1138"/>
    <mergeCell ref="B1139:D1139"/>
    <mergeCell ref="B1140:D1140"/>
    <mergeCell ref="B1141:D1141"/>
    <mergeCell ref="B1142:D1142"/>
    <mergeCell ref="B1143:D1143"/>
    <mergeCell ref="B1132:D1132"/>
    <mergeCell ref="B1133:D1133"/>
    <mergeCell ref="B1134:D1134"/>
    <mergeCell ref="B1135:D1135"/>
    <mergeCell ref="B1136:D1136"/>
    <mergeCell ref="B1137:D1137"/>
    <mergeCell ref="B1126:D1126"/>
    <mergeCell ref="B1127:D1127"/>
    <mergeCell ref="B1128:D1128"/>
    <mergeCell ref="B1129:D1129"/>
    <mergeCell ref="B1130:D1130"/>
    <mergeCell ref="B1131:D1131"/>
    <mergeCell ref="A1156:D1156"/>
    <mergeCell ref="A1157:D1157"/>
    <mergeCell ref="A1158:D1158"/>
    <mergeCell ref="A1159:D1159"/>
    <mergeCell ref="A1160:D1160"/>
    <mergeCell ref="A1161:D1161"/>
    <mergeCell ref="B1150:D1150"/>
    <mergeCell ref="B1151:D1151"/>
    <mergeCell ref="B1152:D1152"/>
    <mergeCell ref="A1153:D1153"/>
    <mergeCell ref="A1154:D1154"/>
    <mergeCell ref="A1155:D1155"/>
    <mergeCell ref="B1144:D1144"/>
    <mergeCell ref="B1145:D1145"/>
    <mergeCell ref="B1146:D1146"/>
    <mergeCell ref="B1147:D1147"/>
    <mergeCell ref="B1148:D1148"/>
    <mergeCell ref="B1149:D1149"/>
    <mergeCell ref="A1174:D1174"/>
    <mergeCell ref="A1175:D1175"/>
    <mergeCell ref="A1176:D1176"/>
    <mergeCell ref="A1177:D1177"/>
    <mergeCell ref="A1178:D1178"/>
    <mergeCell ref="A1179:D1179"/>
    <mergeCell ref="A1168:D1168"/>
    <mergeCell ref="A1169:D1169"/>
    <mergeCell ref="A1170:D1170"/>
    <mergeCell ref="A1171:D1171"/>
    <mergeCell ref="A1172:D1172"/>
    <mergeCell ref="A1173:D1173"/>
    <mergeCell ref="A1162:D1162"/>
    <mergeCell ref="A1163:D1163"/>
    <mergeCell ref="A1164:D1164"/>
    <mergeCell ref="A1165:D1165"/>
    <mergeCell ref="A1166:D1166"/>
    <mergeCell ref="A1167:D1167"/>
    <mergeCell ref="B1205:D1205"/>
    <mergeCell ref="B1206:D1206"/>
    <mergeCell ref="B1207:D1207"/>
    <mergeCell ref="B1208:D1208"/>
    <mergeCell ref="B1209:D1209"/>
    <mergeCell ref="B1210:D1210"/>
    <mergeCell ref="B1199:D1199"/>
    <mergeCell ref="B1200:D1200"/>
    <mergeCell ref="B1201:D1201"/>
    <mergeCell ref="B1202:D1202"/>
    <mergeCell ref="B1203:D1203"/>
    <mergeCell ref="B1204:D1204"/>
    <mergeCell ref="A1180:A1221"/>
    <mergeCell ref="B1180:B1194"/>
    <mergeCell ref="C1180:C1188"/>
    <mergeCell ref="C1189:D1189"/>
    <mergeCell ref="C1190:C1193"/>
    <mergeCell ref="C1194:D1194"/>
    <mergeCell ref="B1195:D1195"/>
    <mergeCell ref="B1196:D1196"/>
    <mergeCell ref="B1197:D1197"/>
    <mergeCell ref="B1198:D1198"/>
    <mergeCell ref="A1223:D1223"/>
    <mergeCell ref="A1224:D1224"/>
    <mergeCell ref="A1225:D1225"/>
    <mergeCell ref="A1226:D1226"/>
    <mergeCell ref="A1227:D1227"/>
    <mergeCell ref="A1228:D1228"/>
    <mergeCell ref="B1217:D1217"/>
    <mergeCell ref="B1218:D1218"/>
    <mergeCell ref="B1219:D1219"/>
    <mergeCell ref="B1220:D1220"/>
    <mergeCell ref="B1221:D1221"/>
    <mergeCell ref="A1222:D1222"/>
    <mergeCell ref="B1211:D1211"/>
    <mergeCell ref="B1212:D1212"/>
    <mergeCell ref="B1213:D1213"/>
    <mergeCell ref="B1214:D1214"/>
    <mergeCell ref="B1215:D1215"/>
    <mergeCell ref="B1216:D1216"/>
    <mergeCell ref="A1241:D1241"/>
    <mergeCell ref="A1242:D1242"/>
    <mergeCell ref="A1243:D1243"/>
    <mergeCell ref="A1244:D1244"/>
    <mergeCell ref="A1245:D1245"/>
    <mergeCell ref="A1246:D1246"/>
    <mergeCell ref="A1235:D1235"/>
    <mergeCell ref="A1236:D1236"/>
    <mergeCell ref="A1237:D1237"/>
    <mergeCell ref="A1238:D1238"/>
    <mergeCell ref="A1239:D1239"/>
    <mergeCell ref="A1240:D1240"/>
    <mergeCell ref="A1229:D1229"/>
    <mergeCell ref="A1230:D1230"/>
    <mergeCell ref="A1231:D1231"/>
    <mergeCell ref="A1232:D1232"/>
    <mergeCell ref="A1233:D1233"/>
    <mergeCell ref="A1234:D1234"/>
    <mergeCell ref="B1269:D1269"/>
    <mergeCell ref="B1270:D1270"/>
    <mergeCell ref="B1271:D1271"/>
    <mergeCell ref="B1272:D1272"/>
    <mergeCell ref="B1273:D1273"/>
    <mergeCell ref="B1274:D1274"/>
    <mergeCell ref="B1263:D1263"/>
    <mergeCell ref="B1264:D1264"/>
    <mergeCell ref="B1265:D1265"/>
    <mergeCell ref="B1266:D1266"/>
    <mergeCell ref="B1267:D1267"/>
    <mergeCell ref="B1268:D1268"/>
    <mergeCell ref="A1247:D1247"/>
    <mergeCell ref="A1248:D1248"/>
    <mergeCell ref="A1249:A1342"/>
    <mergeCell ref="B1249:B1258"/>
    <mergeCell ref="C1249:C1257"/>
    <mergeCell ref="C1258:D1258"/>
    <mergeCell ref="B1259:D1259"/>
    <mergeCell ref="B1260:D1260"/>
    <mergeCell ref="B1261:D1261"/>
    <mergeCell ref="B1262:D1262"/>
    <mergeCell ref="C1306:C1314"/>
    <mergeCell ref="C1315:D1315"/>
    <mergeCell ref="B1316:D1316"/>
    <mergeCell ref="B1317:D1317"/>
    <mergeCell ref="B1318:D1318"/>
    <mergeCell ref="B1319:D1319"/>
    <mergeCell ref="B1281:D1281"/>
    <mergeCell ref="B1282:D1282"/>
    <mergeCell ref="B1283:D1283"/>
    <mergeCell ref="B1284:D1284"/>
    <mergeCell ref="B1285:D1285"/>
    <mergeCell ref="B1286:B1315"/>
    <mergeCell ref="C1286:C1294"/>
    <mergeCell ref="C1295:D1295"/>
    <mergeCell ref="C1296:C1304"/>
    <mergeCell ref="C1305:D1305"/>
    <mergeCell ref="B1275:D1275"/>
    <mergeCell ref="B1276:D1276"/>
    <mergeCell ref="B1277:D1277"/>
    <mergeCell ref="B1278:D1278"/>
    <mergeCell ref="B1279:D1279"/>
    <mergeCell ref="B1280:D1280"/>
    <mergeCell ref="B1332:D1332"/>
    <mergeCell ref="B1333:D1333"/>
    <mergeCell ref="B1334:D1334"/>
    <mergeCell ref="B1335:D1335"/>
    <mergeCell ref="B1336:D1336"/>
    <mergeCell ref="A1356:D1356"/>
    <mergeCell ref="A1357:D1357"/>
    <mergeCell ref="B1337:D1337"/>
    <mergeCell ref="B1326:D1326"/>
    <mergeCell ref="B1327:D1327"/>
    <mergeCell ref="B1328:D1328"/>
    <mergeCell ref="B1329:D1329"/>
    <mergeCell ref="B1330:D1330"/>
    <mergeCell ref="B1331:D1331"/>
    <mergeCell ref="B1320:D1320"/>
    <mergeCell ref="B1321:D1321"/>
    <mergeCell ref="B1322:D1322"/>
    <mergeCell ref="B1323:D1323"/>
    <mergeCell ref="B1324:D1324"/>
    <mergeCell ref="B1325:D1325"/>
    <mergeCell ref="A1350:D1350"/>
    <mergeCell ref="A1351:D1351"/>
    <mergeCell ref="A1352:D1352"/>
    <mergeCell ref="A1353:D1353"/>
    <mergeCell ref="B1392:D1392"/>
    <mergeCell ref="B1393:D1393"/>
    <mergeCell ref="A1354:D1354"/>
    <mergeCell ref="A1355:D1355"/>
    <mergeCell ref="A1344:D1344"/>
    <mergeCell ref="A1345:D1345"/>
    <mergeCell ref="A1346:D1346"/>
    <mergeCell ref="A1347:D1347"/>
    <mergeCell ref="A1348:D1348"/>
    <mergeCell ref="A1349:D1349"/>
    <mergeCell ref="B1338:D1338"/>
    <mergeCell ref="B1339:D1339"/>
    <mergeCell ref="B1340:D1340"/>
    <mergeCell ref="B1341:D1341"/>
    <mergeCell ref="B1342:D1342"/>
    <mergeCell ref="A1343:D1343"/>
    <mergeCell ref="A1368:D1368"/>
    <mergeCell ref="A1369:D1369"/>
    <mergeCell ref="A1370:A1412"/>
    <mergeCell ref="B1370:B1385"/>
    <mergeCell ref="C1370:C1376"/>
    <mergeCell ref="C1377:D1377"/>
    <mergeCell ref="C1378:C1384"/>
    <mergeCell ref="C1385:D1385"/>
    <mergeCell ref="B1386:D1386"/>
    <mergeCell ref="B1387:D1387"/>
    <mergeCell ref="A1362:D1362"/>
    <mergeCell ref="A1363:D1363"/>
    <mergeCell ref="A1364:D1364"/>
    <mergeCell ref="A1365:D1365"/>
    <mergeCell ref="A1366:D1366"/>
    <mergeCell ref="A1367:D1367"/>
    <mergeCell ref="B1412:D1412"/>
    <mergeCell ref="A1413:D1413"/>
    <mergeCell ref="A1414:D1414"/>
    <mergeCell ref="A1415:D1415"/>
    <mergeCell ref="A1416:D1416"/>
    <mergeCell ref="A1417:D1417"/>
    <mergeCell ref="B1406:D1406"/>
    <mergeCell ref="B1407:D1407"/>
    <mergeCell ref="B1408:D1408"/>
    <mergeCell ref="B1409:D1409"/>
    <mergeCell ref="B1410:D1410"/>
    <mergeCell ref="B1411:D1411"/>
    <mergeCell ref="A1358:D1358"/>
    <mergeCell ref="A1359:D1359"/>
    <mergeCell ref="A1360:D1360"/>
    <mergeCell ref="A1361:D1361"/>
    <mergeCell ref="B1400:D1400"/>
    <mergeCell ref="B1401:D1401"/>
    <mergeCell ref="B1402:D1402"/>
    <mergeCell ref="B1403:D1403"/>
    <mergeCell ref="B1404:D1404"/>
    <mergeCell ref="B1405:D1405"/>
    <mergeCell ref="B1394:D1394"/>
    <mergeCell ref="B1395:D1395"/>
    <mergeCell ref="B1396:D1396"/>
    <mergeCell ref="B1397:D1397"/>
    <mergeCell ref="B1398:D1398"/>
    <mergeCell ref="B1399:D1399"/>
    <mergeCell ref="B1388:D1388"/>
    <mergeCell ref="B1389:D1389"/>
    <mergeCell ref="B1390:D1390"/>
    <mergeCell ref="B1391:D1391"/>
    <mergeCell ref="A1424:D1424"/>
    <mergeCell ref="A1425:D1425"/>
    <mergeCell ref="A1426:D1426"/>
    <mergeCell ref="A1427:D1427"/>
    <mergeCell ref="A1428:D1428"/>
    <mergeCell ref="A1429:D1429"/>
    <mergeCell ref="B1483:D1483"/>
    <mergeCell ref="B1484:D1484"/>
    <mergeCell ref="B1485:D1485"/>
    <mergeCell ref="B1486:D1486"/>
    <mergeCell ref="B1487:D1487"/>
    <mergeCell ref="B1488:D1488"/>
    <mergeCell ref="B1477:D1477"/>
    <mergeCell ref="B1478:D1478"/>
    <mergeCell ref="B1479:D1479"/>
    <mergeCell ref="B1480:D1480"/>
    <mergeCell ref="A1418:D1418"/>
    <mergeCell ref="A1419:D1419"/>
    <mergeCell ref="A1420:D1420"/>
    <mergeCell ref="A1421:D1421"/>
    <mergeCell ref="A1422:D1422"/>
    <mergeCell ref="A1423:D1423"/>
    <mergeCell ref="B1489:D1489"/>
    <mergeCell ref="B1490:D1490"/>
    <mergeCell ref="B1491:D1491"/>
    <mergeCell ref="B1492:D1492"/>
    <mergeCell ref="B1493:D1493"/>
    <mergeCell ref="B1494:D1494"/>
    <mergeCell ref="A1436:D1436"/>
    <mergeCell ref="A1437:D1437"/>
    <mergeCell ref="A1438:D1438"/>
    <mergeCell ref="A1439:D1439"/>
    <mergeCell ref="A1440:A1497"/>
    <mergeCell ref="B1440:B1470"/>
    <mergeCell ref="C1440:C1458"/>
    <mergeCell ref="C1459:D1459"/>
    <mergeCell ref="C1460:C1469"/>
    <mergeCell ref="C1470:D1470"/>
    <mergeCell ref="A1430:D1430"/>
    <mergeCell ref="A1431:D1431"/>
    <mergeCell ref="A1432:D1432"/>
    <mergeCell ref="A1433:D1433"/>
    <mergeCell ref="A1434:D1434"/>
    <mergeCell ref="A1435:D1435"/>
    <mergeCell ref="A1513:D1513"/>
    <mergeCell ref="A1514:D1514"/>
    <mergeCell ref="A1515:D1515"/>
    <mergeCell ref="A1516:D1516"/>
    <mergeCell ref="A1517:D1517"/>
    <mergeCell ref="A1518:D1518"/>
    <mergeCell ref="A1507:D1507"/>
    <mergeCell ref="A1508:D1508"/>
    <mergeCell ref="A1509:D1509"/>
    <mergeCell ref="A1510:D1510"/>
    <mergeCell ref="A1511:D1511"/>
    <mergeCell ref="A1512:D1512"/>
    <mergeCell ref="B1481:D1481"/>
    <mergeCell ref="B1482:D1482"/>
    <mergeCell ref="B1471:D1471"/>
    <mergeCell ref="B1472:D1472"/>
    <mergeCell ref="B1473:D1473"/>
    <mergeCell ref="B1474:D1474"/>
    <mergeCell ref="B1475:D1475"/>
    <mergeCell ref="B1476:D1476"/>
    <mergeCell ref="A1501:D1501"/>
    <mergeCell ref="A1502:D1502"/>
    <mergeCell ref="A1503:D1503"/>
    <mergeCell ref="A1504:D1504"/>
    <mergeCell ref="A1505:D1505"/>
    <mergeCell ref="A1506:D1506"/>
    <mergeCell ref="B1495:D1495"/>
    <mergeCell ref="B1496:D1496"/>
    <mergeCell ref="B1497:D1497"/>
    <mergeCell ref="A1498:D1498"/>
    <mergeCell ref="A1499:D1499"/>
    <mergeCell ref="A1500:D1500"/>
    <mergeCell ref="B1565:D1565"/>
    <mergeCell ref="B1566:D1566"/>
    <mergeCell ref="B1555:D1555"/>
    <mergeCell ref="B1556:D1556"/>
    <mergeCell ref="B1557:D1557"/>
    <mergeCell ref="B1558:D1558"/>
    <mergeCell ref="B1559:D1559"/>
    <mergeCell ref="B1560:D1560"/>
    <mergeCell ref="B1549:D1549"/>
    <mergeCell ref="B1550:D1550"/>
    <mergeCell ref="B1551:D1551"/>
    <mergeCell ref="B1552:D1552"/>
    <mergeCell ref="B1553:D1553"/>
    <mergeCell ref="B1554:D1554"/>
    <mergeCell ref="A1519:D1519"/>
    <mergeCell ref="A1520:D1520"/>
    <mergeCell ref="A1521:D1521"/>
    <mergeCell ref="A1522:D1522"/>
    <mergeCell ref="A1523:D1523"/>
    <mergeCell ref="A1524:D1524"/>
    <mergeCell ref="A1579:D1579"/>
    <mergeCell ref="A1580:D1580"/>
    <mergeCell ref="A1581:D1581"/>
    <mergeCell ref="A1582:D1582"/>
    <mergeCell ref="A1583:D1583"/>
    <mergeCell ref="A1584:D1584"/>
    <mergeCell ref="A1573:D1573"/>
    <mergeCell ref="A1574:D1574"/>
    <mergeCell ref="A1575:D1575"/>
    <mergeCell ref="A1576:D1576"/>
    <mergeCell ref="A1577:D1577"/>
    <mergeCell ref="A1578:D1578"/>
    <mergeCell ref="B1567:D1567"/>
    <mergeCell ref="B1568:D1568"/>
    <mergeCell ref="B1569:D1569"/>
    <mergeCell ref="A1570:D1570"/>
    <mergeCell ref="A1571:D1571"/>
    <mergeCell ref="A1572:D1572"/>
    <mergeCell ref="A1525:A1569"/>
    <mergeCell ref="B1525:B1542"/>
    <mergeCell ref="C1525:C1541"/>
    <mergeCell ref="C1542:D1542"/>
    <mergeCell ref="B1543:D1543"/>
    <mergeCell ref="B1544:D1544"/>
    <mergeCell ref="B1545:D1545"/>
    <mergeCell ref="B1546:D1546"/>
    <mergeCell ref="B1547:D1547"/>
    <mergeCell ref="B1548:D1548"/>
    <mergeCell ref="B1561:D1561"/>
    <mergeCell ref="B1562:D1562"/>
    <mergeCell ref="B1563:D1563"/>
    <mergeCell ref="B1564:D1564"/>
    <mergeCell ref="A1597:D1597"/>
    <mergeCell ref="A1598:D1598"/>
    <mergeCell ref="A1599:D1599"/>
    <mergeCell ref="A1600:D1600"/>
    <mergeCell ref="A1601:D1601"/>
    <mergeCell ref="A1602:D1602"/>
    <mergeCell ref="A1591:D1591"/>
    <mergeCell ref="A1592:D1592"/>
    <mergeCell ref="A1593:D1593"/>
    <mergeCell ref="A1594:D1594"/>
    <mergeCell ref="A1595:D1595"/>
    <mergeCell ref="A1596:D1596"/>
    <mergeCell ref="A1585:D1585"/>
    <mergeCell ref="A1586:D1586"/>
    <mergeCell ref="A1587:D1587"/>
    <mergeCell ref="A1588:D1588"/>
    <mergeCell ref="A1589:D1589"/>
    <mergeCell ref="A1590:D1590"/>
    <mergeCell ref="A1621:D1621"/>
    <mergeCell ref="A1622:D1622"/>
    <mergeCell ref="A1623:D1623"/>
    <mergeCell ref="A1615:D1615"/>
    <mergeCell ref="A1616:D1616"/>
    <mergeCell ref="A1617:D1617"/>
    <mergeCell ref="A1618:D1618"/>
    <mergeCell ref="A1619:D1619"/>
    <mergeCell ref="A1620:D1620"/>
    <mergeCell ref="A1609:D1609"/>
    <mergeCell ref="A1610:D1610"/>
    <mergeCell ref="A1611:D1611"/>
    <mergeCell ref="A1612:D1612"/>
    <mergeCell ref="A1613:D1613"/>
    <mergeCell ref="A1614:D1614"/>
    <mergeCell ref="A1603:D1603"/>
    <mergeCell ref="A1604:D1604"/>
    <mergeCell ref="A1605:D1605"/>
    <mergeCell ref="A1606:D1606"/>
    <mergeCell ref="A1607:D1607"/>
    <mergeCell ref="A1608:D1608"/>
  </mergeCells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5:M82"/>
  <sheetViews>
    <sheetView workbookViewId="0"/>
  </sheetViews>
  <sheetFormatPr defaultColWidth="9" defaultRowHeight="17" x14ac:dyDescent="0.45"/>
  <cols>
    <col min="1" max="1" width="9" style="3"/>
    <col min="2" max="2" width="11.83203125" style="3" customWidth="1"/>
    <col min="3" max="6" width="11.83203125" style="3" bestFit="1" customWidth="1"/>
    <col min="7" max="7" width="11.83203125" style="3" customWidth="1"/>
    <col min="8" max="12" width="11.83203125" style="3" bestFit="1" customWidth="1"/>
    <col min="13" max="13" width="9.25" style="3" bestFit="1" customWidth="1"/>
    <col min="14" max="16384" width="9" style="3"/>
  </cols>
  <sheetData>
    <row r="25" spans="2:13" x14ac:dyDescent="0.45">
      <c r="B25" s="371" t="s">
        <v>829</v>
      </c>
      <c r="C25" s="371" t="s">
        <v>23</v>
      </c>
      <c r="D25" s="371">
        <v>2006</v>
      </c>
      <c r="E25" s="371">
        <f>D25+1</f>
        <v>2007</v>
      </c>
      <c r="F25" s="371">
        <f>E25+1</f>
        <v>2008</v>
      </c>
      <c r="G25" s="371">
        <f t="shared" ref="G25:M25" si="0">F25+1</f>
        <v>2009</v>
      </c>
      <c r="H25" s="371">
        <f t="shared" si="0"/>
        <v>2010</v>
      </c>
      <c r="I25" s="371">
        <f t="shared" si="0"/>
        <v>2011</v>
      </c>
      <c r="J25" s="371">
        <f t="shared" si="0"/>
        <v>2012</v>
      </c>
      <c r="K25" s="371">
        <f t="shared" si="0"/>
        <v>2013</v>
      </c>
      <c r="L25" s="371">
        <f t="shared" si="0"/>
        <v>2014</v>
      </c>
      <c r="M25" s="371">
        <f t="shared" si="0"/>
        <v>2015</v>
      </c>
    </row>
    <row r="26" spans="2:13" x14ac:dyDescent="0.45">
      <c r="B26" s="372" t="s">
        <v>828</v>
      </c>
      <c r="C26" s="3" t="s">
        <v>5</v>
      </c>
      <c r="D26" s="3">
        <v>1618268</v>
      </c>
      <c r="E26" s="3">
        <v>1706727</v>
      </c>
      <c r="F26" s="3">
        <v>1673580</v>
      </c>
      <c r="G26" s="3">
        <v>1606879</v>
      </c>
      <c r="H26" s="3">
        <v>1743375</v>
      </c>
      <c r="I26" s="3">
        <v>1892254</v>
      </c>
      <c r="J26" s="3">
        <v>1905261</v>
      </c>
      <c r="K26" s="3">
        <v>1852456</v>
      </c>
      <c r="L26" s="3">
        <v>1876408</v>
      </c>
      <c r="M26" s="3">
        <v>1858395</v>
      </c>
    </row>
    <row r="27" spans="2:13" x14ac:dyDescent="0.45">
      <c r="B27" s="372" t="s">
        <v>828</v>
      </c>
      <c r="C27" s="3" t="s">
        <v>831</v>
      </c>
      <c r="D27" s="3">
        <v>1613144</v>
      </c>
      <c r="E27" s="3">
        <v>1701359</v>
      </c>
      <c r="F27" s="3">
        <v>1670181</v>
      </c>
      <c r="G27" s="3">
        <v>1613766</v>
      </c>
      <c r="H27" s="3">
        <v>1732292</v>
      </c>
      <c r="I27" s="3">
        <v>1888312</v>
      </c>
      <c r="J27" s="3">
        <v>1909860</v>
      </c>
      <c r="K27" s="3">
        <v>1813879</v>
      </c>
      <c r="L27" s="3">
        <v>1880603</v>
      </c>
      <c r="M27" s="3">
        <v>1870569</v>
      </c>
    </row>
    <row r="28" spans="2:13" x14ac:dyDescent="0.45">
      <c r="B28" s="372" t="s">
        <v>828</v>
      </c>
      <c r="C28" s="373" t="s">
        <v>547</v>
      </c>
      <c r="D28" s="3">
        <v>581092</v>
      </c>
      <c r="E28" s="3">
        <v>625275</v>
      </c>
      <c r="F28" s="3">
        <v>570962</v>
      </c>
      <c r="G28" s="3">
        <v>702678</v>
      </c>
      <c r="H28" s="3">
        <v>659565</v>
      </c>
      <c r="I28" s="3">
        <v>684157</v>
      </c>
      <c r="J28" s="3">
        <v>667777</v>
      </c>
      <c r="K28" s="3">
        <v>640865</v>
      </c>
      <c r="L28" s="3">
        <v>685191</v>
      </c>
      <c r="M28" s="3">
        <v>714121</v>
      </c>
    </row>
    <row r="29" spans="2:13" x14ac:dyDescent="0.45">
      <c r="B29" s="372" t="s">
        <v>828</v>
      </c>
      <c r="C29" s="373" t="s">
        <v>0</v>
      </c>
      <c r="D29" s="3">
        <v>1032052</v>
      </c>
      <c r="E29" s="3">
        <v>1076084</v>
      </c>
      <c r="F29" s="3">
        <v>1099219</v>
      </c>
      <c r="G29" s="3">
        <v>911088</v>
      </c>
      <c r="H29" s="3">
        <v>1072727</v>
      </c>
      <c r="I29" s="3">
        <v>1204155</v>
      </c>
      <c r="J29" s="3">
        <v>1242083</v>
      </c>
      <c r="K29" s="3">
        <v>1173014</v>
      </c>
      <c r="L29" s="3">
        <v>1195412</v>
      </c>
      <c r="M29" s="3">
        <v>1156448</v>
      </c>
    </row>
    <row r="30" spans="2:13" x14ac:dyDescent="0.45">
      <c r="B30" s="372" t="s">
        <v>506</v>
      </c>
      <c r="C30" s="3" t="s">
        <v>5</v>
      </c>
      <c r="D30" s="3">
        <v>1150289</v>
      </c>
      <c r="E30" s="3">
        <v>1118714</v>
      </c>
      <c r="F30" s="3">
        <v>1055152</v>
      </c>
      <c r="G30" s="3">
        <v>1137176</v>
      </c>
      <c r="H30" s="3">
        <v>1416681</v>
      </c>
      <c r="I30" s="3">
        <v>1583921</v>
      </c>
      <c r="J30" s="3">
        <v>1585685</v>
      </c>
      <c r="K30" s="3">
        <v>1598863</v>
      </c>
      <c r="L30" s="3">
        <v>1712485</v>
      </c>
      <c r="M30" s="3">
        <v>1718467</v>
      </c>
    </row>
    <row r="31" spans="2:13" x14ac:dyDescent="0.45">
      <c r="B31" s="372" t="s">
        <v>506</v>
      </c>
      <c r="C31" s="3" t="s">
        <v>831</v>
      </c>
      <c r="D31" s="3">
        <v>1141830</v>
      </c>
      <c r="E31" s="3">
        <v>1113152</v>
      </c>
      <c r="F31" s="3">
        <v>1054962</v>
      </c>
      <c r="G31" s="3">
        <v>1148776</v>
      </c>
      <c r="H31" s="3">
        <v>1404569</v>
      </c>
      <c r="I31" s="3">
        <v>1568874</v>
      </c>
      <c r="J31" s="3">
        <v>1584064</v>
      </c>
      <c r="K31" s="3">
        <v>1589636</v>
      </c>
      <c r="L31" s="3">
        <v>1691721</v>
      </c>
      <c r="M31" s="3">
        <v>1684555</v>
      </c>
    </row>
    <row r="32" spans="2:13" x14ac:dyDescent="0.45">
      <c r="B32" s="372" t="s">
        <v>506</v>
      </c>
      <c r="C32" s="373" t="s">
        <v>547</v>
      </c>
      <c r="D32" s="3">
        <v>270597</v>
      </c>
      <c r="E32" s="3">
        <v>272330</v>
      </c>
      <c r="F32" s="3">
        <v>316432</v>
      </c>
      <c r="G32" s="3">
        <v>412752</v>
      </c>
      <c r="H32" s="3">
        <v>484512</v>
      </c>
      <c r="I32" s="3">
        <v>493003</v>
      </c>
      <c r="J32" s="3">
        <v>482060</v>
      </c>
      <c r="K32" s="3">
        <v>458000</v>
      </c>
      <c r="L32" s="3">
        <v>465200</v>
      </c>
      <c r="M32" s="3">
        <v>527500</v>
      </c>
    </row>
    <row r="33" spans="2:13" x14ac:dyDescent="0.45">
      <c r="B33" s="372" t="s">
        <v>506</v>
      </c>
      <c r="C33" s="373" t="s">
        <v>0</v>
      </c>
      <c r="D33" s="3">
        <v>871233</v>
      </c>
      <c r="E33" s="3">
        <v>840822</v>
      </c>
      <c r="F33" s="3">
        <v>738530</v>
      </c>
      <c r="G33" s="3">
        <v>736024</v>
      </c>
      <c r="H33" s="3">
        <v>920057</v>
      </c>
      <c r="I33" s="3">
        <v>1075871</v>
      </c>
      <c r="J33" s="3">
        <v>1102004</v>
      </c>
      <c r="K33" s="3">
        <v>1131636</v>
      </c>
      <c r="L33" s="3">
        <v>1226521</v>
      </c>
      <c r="M33" s="3">
        <v>1157055</v>
      </c>
    </row>
    <row r="34" spans="2:13" x14ac:dyDescent="0.45">
      <c r="B34" s="372" t="s">
        <v>507</v>
      </c>
      <c r="C34" s="3" t="s">
        <v>5</v>
      </c>
      <c r="D34" s="3">
        <v>779630</v>
      </c>
      <c r="E34" s="3">
        <v>942805</v>
      </c>
      <c r="F34" s="3">
        <v>813023</v>
      </c>
      <c r="G34" s="3">
        <v>532191</v>
      </c>
      <c r="H34" s="3">
        <v>744096</v>
      </c>
      <c r="I34" s="3">
        <v>810854</v>
      </c>
      <c r="J34" s="3">
        <v>785757</v>
      </c>
      <c r="K34" s="3">
        <v>782721</v>
      </c>
      <c r="L34" s="3">
        <v>629230</v>
      </c>
      <c r="M34" s="3">
        <v>614808</v>
      </c>
    </row>
    <row r="35" spans="2:13" x14ac:dyDescent="0.45">
      <c r="B35" s="372" t="s">
        <v>507</v>
      </c>
      <c r="C35" s="3" t="s">
        <v>831</v>
      </c>
      <c r="D35" s="3">
        <v>768871</v>
      </c>
      <c r="E35" s="3">
        <v>938271</v>
      </c>
      <c r="F35" s="3">
        <v>819436</v>
      </c>
      <c r="G35" s="3">
        <v>544104</v>
      </c>
      <c r="H35" s="3">
        <v>736628</v>
      </c>
      <c r="I35" s="3">
        <v>797130</v>
      </c>
      <c r="J35" s="3">
        <v>801580</v>
      </c>
      <c r="K35" s="3">
        <v>781006</v>
      </c>
      <c r="L35" s="3">
        <v>631136</v>
      </c>
      <c r="M35" s="3">
        <v>621133</v>
      </c>
    </row>
    <row r="36" spans="2:13" x14ac:dyDescent="0.45">
      <c r="B36" s="372" t="s">
        <v>507</v>
      </c>
      <c r="C36" s="373" t="s">
        <v>547</v>
      </c>
      <c r="D36" s="3">
        <v>128332</v>
      </c>
      <c r="E36" s="3">
        <v>130542</v>
      </c>
      <c r="F36" s="3">
        <v>116520</v>
      </c>
      <c r="G36" s="3">
        <v>114845</v>
      </c>
      <c r="H36" s="3">
        <v>125730</v>
      </c>
      <c r="I36" s="3">
        <v>140705</v>
      </c>
      <c r="J36" s="3">
        <v>145702</v>
      </c>
      <c r="K36" s="3">
        <v>151040</v>
      </c>
      <c r="L36" s="3">
        <v>154381</v>
      </c>
      <c r="M36" s="3">
        <v>158404</v>
      </c>
    </row>
    <row r="37" spans="2:13" x14ac:dyDescent="0.45">
      <c r="B37" s="372" t="s">
        <v>507</v>
      </c>
      <c r="C37" s="373" t="s">
        <v>0</v>
      </c>
      <c r="D37" s="3">
        <v>640539</v>
      </c>
      <c r="E37" s="3">
        <v>807729</v>
      </c>
      <c r="F37" s="3">
        <v>702916</v>
      </c>
      <c r="G37" s="3">
        <v>429259</v>
      </c>
      <c r="H37" s="3">
        <v>610898</v>
      </c>
      <c r="I37" s="3">
        <v>656425</v>
      </c>
      <c r="J37" s="3">
        <v>655878</v>
      </c>
      <c r="K37" s="3">
        <v>629966</v>
      </c>
      <c r="L37" s="3">
        <v>476755</v>
      </c>
      <c r="M37" s="3">
        <v>462729</v>
      </c>
    </row>
    <row r="38" spans="2:13" x14ac:dyDescent="0.45">
      <c r="B38" s="372" t="s">
        <v>508</v>
      </c>
      <c r="C38" s="3" t="s">
        <v>5</v>
      </c>
      <c r="D38" s="3">
        <v>117123</v>
      </c>
      <c r="E38" s="3">
        <v>122857</v>
      </c>
      <c r="F38" s="3">
        <v>81445</v>
      </c>
      <c r="G38" s="3">
        <v>34703</v>
      </c>
      <c r="H38" s="3">
        <v>80067</v>
      </c>
      <c r="I38" s="3">
        <v>113249</v>
      </c>
      <c r="J38" s="3">
        <v>119142</v>
      </c>
      <c r="K38" s="3">
        <v>143516</v>
      </c>
      <c r="L38" s="3">
        <v>140259</v>
      </c>
      <c r="M38" s="3">
        <v>145633</v>
      </c>
    </row>
    <row r="39" spans="2:13" x14ac:dyDescent="0.45">
      <c r="B39" s="372" t="s">
        <v>508</v>
      </c>
      <c r="C39" s="3" t="s">
        <v>831</v>
      </c>
      <c r="D39" s="3">
        <v>116103</v>
      </c>
      <c r="E39" s="3">
        <v>124689</v>
      </c>
      <c r="F39" s="3">
        <v>82405</v>
      </c>
      <c r="G39" s="3">
        <v>34936</v>
      </c>
      <c r="H39" s="3">
        <v>80215</v>
      </c>
      <c r="I39" s="3">
        <v>112281</v>
      </c>
      <c r="J39" s="3">
        <v>119253</v>
      </c>
      <c r="K39" s="3">
        <v>142710</v>
      </c>
      <c r="L39" s="3">
        <v>139883</v>
      </c>
      <c r="M39" s="3">
        <v>144541</v>
      </c>
    </row>
    <row r="40" spans="2:13" x14ac:dyDescent="0.45">
      <c r="B40" s="372" t="s">
        <v>508</v>
      </c>
      <c r="C40" s="373" t="s">
        <v>547</v>
      </c>
      <c r="D40" s="3">
        <v>56068</v>
      </c>
      <c r="E40" s="3">
        <v>60616</v>
      </c>
      <c r="F40" s="3">
        <v>39165</v>
      </c>
      <c r="G40" s="3">
        <v>22189</v>
      </c>
      <c r="H40" s="3">
        <v>32459</v>
      </c>
      <c r="I40" s="3">
        <v>38651</v>
      </c>
      <c r="J40" s="3">
        <v>47700</v>
      </c>
      <c r="K40" s="3">
        <v>63970</v>
      </c>
      <c r="L40" s="3">
        <v>69036</v>
      </c>
      <c r="M40" s="3">
        <v>99664</v>
      </c>
    </row>
    <row r="41" spans="2:13" x14ac:dyDescent="0.45">
      <c r="B41" s="372" t="s">
        <v>508</v>
      </c>
      <c r="C41" s="373" t="s">
        <v>0</v>
      </c>
      <c r="D41" s="3">
        <v>60035</v>
      </c>
      <c r="E41" s="3">
        <v>64073</v>
      </c>
      <c r="F41" s="3">
        <v>43240</v>
      </c>
      <c r="G41" s="3">
        <v>12747</v>
      </c>
      <c r="H41" s="3">
        <v>47756</v>
      </c>
      <c r="I41" s="3">
        <v>73630</v>
      </c>
      <c r="J41" s="3">
        <v>71553</v>
      </c>
      <c r="K41" s="3">
        <v>78740</v>
      </c>
      <c r="L41" s="3">
        <v>70847</v>
      </c>
      <c r="M41" s="3">
        <v>44877</v>
      </c>
    </row>
    <row r="42" spans="2:13" x14ac:dyDescent="0.45">
      <c r="B42" s="372" t="s">
        <v>833</v>
      </c>
      <c r="C42" s="3" t="s">
        <v>5</v>
      </c>
      <c r="D42" s="3">
        <v>161421</v>
      </c>
      <c r="E42" s="3">
        <v>177742</v>
      </c>
      <c r="F42" s="3">
        <v>187947</v>
      </c>
      <c r="G42" s="3">
        <v>189831</v>
      </c>
      <c r="H42" s="3">
        <v>275269</v>
      </c>
      <c r="I42" s="3">
        <v>244260</v>
      </c>
      <c r="J42" s="3">
        <v>153891</v>
      </c>
      <c r="K42" s="3">
        <v>129638</v>
      </c>
      <c r="L42" s="3">
        <v>152138</v>
      </c>
      <c r="M42" s="3">
        <v>205059</v>
      </c>
    </row>
    <row r="43" spans="2:13" x14ac:dyDescent="0.45">
      <c r="B43" s="372" t="s">
        <v>833</v>
      </c>
      <c r="C43" s="3" t="s">
        <v>831</v>
      </c>
      <c r="D43" s="3">
        <v>160408</v>
      </c>
      <c r="E43" s="3">
        <v>172175</v>
      </c>
      <c r="F43" s="3">
        <v>197024</v>
      </c>
      <c r="G43" s="3">
        <v>189805</v>
      </c>
      <c r="H43" s="3">
        <v>271480</v>
      </c>
      <c r="I43" s="3">
        <v>246959</v>
      </c>
      <c r="J43" s="3">
        <v>154309</v>
      </c>
      <c r="K43" s="3">
        <v>131010</v>
      </c>
      <c r="L43" s="3">
        <v>169854</v>
      </c>
      <c r="M43" s="3">
        <v>229082</v>
      </c>
    </row>
    <row r="44" spans="2:13" x14ac:dyDescent="0.45">
      <c r="B44" s="372" t="s">
        <v>833</v>
      </c>
      <c r="C44" s="373" t="s">
        <v>547</v>
      </c>
      <c r="D44" s="3">
        <v>119088</v>
      </c>
      <c r="E44" s="3">
        <v>117204</v>
      </c>
      <c r="F44" s="3">
        <v>101981</v>
      </c>
      <c r="G44" s="3">
        <v>133630</v>
      </c>
      <c r="H44" s="3">
        <v>155697</v>
      </c>
      <c r="I44" s="3">
        <v>109221</v>
      </c>
      <c r="J44" s="3">
        <v>59926</v>
      </c>
      <c r="K44" s="3">
        <v>60027</v>
      </c>
      <c r="L44" s="3">
        <v>80003</v>
      </c>
      <c r="M44" s="3">
        <v>80017</v>
      </c>
    </row>
    <row r="45" spans="2:13" x14ac:dyDescent="0.45">
      <c r="B45" s="372" t="s">
        <v>833</v>
      </c>
      <c r="C45" s="373" t="s">
        <v>0</v>
      </c>
      <c r="D45" s="3">
        <v>41320</v>
      </c>
      <c r="E45" s="3">
        <v>54971</v>
      </c>
      <c r="F45" s="3">
        <v>95043</v>
      </c>
      <c r="G45" s="3">
        <v>56175</v>
      </c>
      <c r="H45" s="3">
        <v>115783</v>
      </c>
      <c r="I45" s="3">
        <v>137738</v>
      </c>
      <c r="J45" s="3">
        <v>94383</v>
      </c>
      <c r="K45" s="3">
        <v>70983</v>
      </c>
      <c r="L45" s="3">
        <v>89851</v>
      </c>
      <c r="M45" s="3">
        <v>149065</v>
      </c>
    </row>
    <row r="46" spans="2:13" x14ac:dyDescent="0.45">
      <c r="B46" s="372" t="s">
        <v>7</v>
      </c>
      <c r="C46" s="3" t="s">
        <v>5</v>
      </c>
      <c r="D46" s="3">
        <v>13371</v>
      </c>
      <c r="E46" s="3">
        <v>17463</v>
      </c>
      <c r="F46" s="3">
        <v>15535</v>
      </c>
      <c r="G46" s="3">
        <v>12146</v>
      </c>
      <c r="H46" s="3">
        <v>12253</v>
      </c>
      <c r="I46" s="3">
        <v>12556</v>
      </c>
      <c r="J46" s="3">
        <v>12030</v>
      </c>
      <c r="K46" s="3">
        <v>14235</v>
      </c>
      <c r="L46" s="3">
        <v>14412</v>
      </c>
      <c r="M46" s="3">
        <v>13595</v>
      </c>
    </row>
    <row r="47" spans="2:13" x14ac:dyDescent="0.45">
      <c r="B47" s="372" t="s">
        <v>7</v>
      </c>
      <c r="C47" s="3" t="s">
        <v>831</v>
      </c>
      <c r="D47" s="3">
        <v>12118</v>
      </c>
      <c r="E47" s="3">
        <v>16827</v>
      </c>
      <c r="F47" s="3">
        <v>14440</v>
      </c>
      <c r="G47" s="3">
        <v>11475</v>
      </c>
      <c r="H47" s="3">
        <v>12349</v>
      </c>
      <c r="I47" s="3">
        <v>12789</v>
      </c>
      <c r="J47" s="3">
        <v>12425</v>
      </c>
      <c r="K47" s="3">
        <v>14400</v>
      </c>
      <c r="L47" s="3">
        <v>13900</v>
      </c>
      <c r="M47" s="3">
        <v>13627</v>
      </c>
    </row>
    <row r="48" spans="2:13" x14ac:dyDescent="0.45">
      <c r="B48" s="372" t="s">
        <v>7</v>
      </c>
      <c r="C48" s="373" t="s">
        <v>547</v>
      </c>
      <c r="D48" s="3">
        <v>9077</v>
      </c>
      <c r="E48" s="3">
        <v>13368</v>
      </c>
      <c r="F48" s="3">
        <v>9423</v>
      </c>
      <c r="G48" s="3">
        <v>7906</v>
      </c>
      <c r="H48" s="3">
        <v>7463</v>
      </c>
      <c r="I48" s="3">
        <v>8900</v>
      </c>
      <c r="J48" s="3">
        <v>7692</v>
      </c>
      <c r="K48" s="3">
        <v>9456</v>
      </c>
      <c r="L48" s="3">
        <v>10082</v>
      </c>
      <c r="M48" s="3">
        <v>9687</v>
      </c>
    </row>
    <row r="49" spans="2:13" x14ac:dyDescent="0.45">
      <c r="B49" s="372" t="s">
        <v>7</v>
      </c>
      <c r="C49" s="373" t="s">
        <v>0</v>
      </c>
      <c r="D49" s="3">
        <v>3041</v>
      </c>
      <c r="E49" s="3">
        <v>3459</v>
      </c>
      <c r="F49" s="3">
        <v>5017</v>
      </c>
      <c r="G49" s="3">
        <v>3569</v>
      </c>
      <c r="H49" s="3">
        <v>4886</v>
      </c>
      <c r="I49" s="3">
        <v>3889</v>
      </c>
      <c r="J49" s="3">
        <v>4733</v>
      </c>
      <c r="K49" s="3">
        <v>4944</v>
      </c>
      <c r="L49" s="3">
        <v>3818</v>
      </c>
      <c r="M49" s="3">
        <v>3940</v>
      </c>
    </row>
    <row r="51" spans="2:13" x14ac:dyDescent="0.45">
      <c r="B51" s="374" t="s">
        <v>484</v>
      </c>
      <c r="C51" s="3" t="s">
        <v>56</v>
      </c>
      <c r="D51" s="3" t="s">
        <v>57</v>
      </c>
      <c r="E51" s="3" t="s">
        <v>835</v>
      </c>
      <c r="F51" s="3" t="s">
        <v>836</v>
      </c>
      <c r="G51" s="3" t="s">
        <v>837</v>
      </c>
      <c r="H51" s="3" t="s">
        <v>838</v>
      </c>
      <c r="I51" s="3" t="s">
        <v>839</v>
      </c>
      <c r="J51" s="3" t="s">
        <v>840</v>
      </c>
      <c r="K51" s="3" t="s">
        <v>834</v>
      </c>
      <c r="L51" s="3" t="s">
        <v>779</v>
      </c>
    </row>
    <row r="52" spans="2:13" x14ac:dyDescent="0.45">
      <c r="B52" s="114" t="s">
        <v>150</v>
      </c>
      <c r="C52" s="3">
        <v>3433949</v>
      </c>
      <c r="D52" s="3">
        <v>3345018</v>
      </c>
      <c r="E52" s="3">
        <v>3165076</v>
      </c>
      <c r="F52" s="3">
        <v>3434728</v>
      </c>
      <c r="G52" s="3">
        <v>4225819</v>
      </c>
      <c r="H52" s="3">
        <v>4721669</v>
      </c>
      <c r="I52" s="3">
        <v>4753813</v>
      </c>
      <c r="J52" s="3">
        <v>4778135</v>
      </c>
      <c r="K52" s="3">
        <v>5095927</v>
      </c>
      <c r="L52" s="3">
        <v>5087577</v>
      </c>
    </row>
    <row r="53" spans="2:13" x14ac:dyDescent="0.45">
      <c r="B53" s="373" t="s">
        <v>168</v>
      </c>
      <c r="C53" s="3">
        <v>270597</v>
      </c>
      <c r="D53" s="3">
        <v>272330</v>
      </c>
      <c r="E53" s="3">
        <v>316432</v>
      </c>
      <c r="F53" s="3">
        <v>412752</v>
      </c>
      <c r="G53" s="3">
        <v>484512</v>
      </c>
      <c r="H53" s="3">
        <v>493003</v>
      </c>
      <c r="I53" s="3">
        <v>482060</v>
      </c>
      <c r="J53" s="3">
        <v>458000</v>
      </c>
      <c r="K53" s="3">
        <v>465200</v>
      </c>
      <c r="L53" s="3">
        <v>527500</v>
      </c>
    </row>
    <row r="54" spans="2:13" x14ac:dyDescent="0.45">
      <c r="B54" s="373" t="s">
        <v>167</v>
      </c>
      <c r="C54" s="3">
        <v>1150289</v>
      </c>
      <c r="D54" s="3">
        <v>1118714</v>
      </c>
      <c r="E54" s="3">
        <v>1055152</v>
      </c>
      <c r="F54" s="3">
        <v>1137176</v>
      </c>
      <c r="G54" s="3">
        <v>1416681</v>
      </c>
      <c r="H54" s="3">
        <v>1583921</v>
      </c>
      <c r="I54" s="3">
        <v>1585685</v>
      </c>
      <c r="J54" s="3">
        <v>1598863</v>
      </c>
      <c r="K54" s="3">
        <v>1712485</v>
      </c>
      <c r="L54" s="3">
        <v>1718467</v>
      </c>
    </row>
    <row r="55" spans="2:13" x14ac:dyDescent="0.45">
      <c r="B55" s="373" t="s">
        <v>832</v>
      </c>
      <c r="C55" s="3">
        <v>871233</v>
      </c>
      <c r="D55" s="3">
        <v>840822</v>
      </c>
      <c r="E55" s="3">
        <v>738530</v>
      </c>
      <c r="F55" s="3">
        <v>736024</v>
      </c>
      <c r="G55" s="3">
        <v>920057</v>
      </c>
      <c r="H55" s="3">
        <v>1075871</v>
      </c>
      <c r="I55" s="3">
        <v>1102004</v>
      </c>
      <c r="J55" s="3">
        <v>1131636</v>
      </c>
      <c r="K55" s="3">
        <v>1226521</v>
      </c>
      <c r="L55" s="3">
        <v>1157055</v>
      </c>
    </row>
    <row r="56" spans="2:13" x14ac:dyDescent="0.45">
      <c r="B56" s="373" t="s">
        <v>830</v>
      </c>
      <c r="C56" s="3">
        <v>1141830</v>
      </c>
      <c r="D56" s="3">
        <v>1113152</v>
      </c>
      <c r="E56" s="3">
        <v>1054962</v>
      </c>
      <c r="F56" s="3">
        <v>1148776</v>
      </c>
      <c r="G56" s="3">
        <v>1404569</v>
      </c>
      <c r="H56" s="3">
        <v>1568874</v>
      </c>
      <c r="I56" s="3">
        <v>1584064</v>
      </c>
      <c r="J56" s="3">
        <v>1589636</v>
      </c>
      <c r="K56" s="3">
        <v>1691721</v>
      </c>
      <c r="L56" s="3">
        <v>1684555</v>
      </c>
    </row>
    <row r="57" spans="2:13" x14ac:dyDescent="0.45">
      <c r="B57" s="114" t="s">
        <v>478</v>
      </c>
      <c r="C57" s="3">
        <v>37607</v>
      </c>
      <c r="D57" s="3">
        <v>51117</v>
      </c>
      <c r="E57" s="3">
        <v>44415</v>
      </c>
      <c r="F57" s="3">
        <v>35096</v>
      </c>
      <c r="G57" s="3">
        <v>36951</v>
      </c>
      <c r="H57" s="3">
        <v>38134</v>
      </c>
      <c r="I57" s="3">
        <v>36880</v>
      </c>
      <c r="J57" s="3">
        <v>43035</v>
      </c>
      <c r="K57" s="3">
        <v>42212</v>
      </c>
      <c r="L57" s="3">
        <v>40849</v>
      </c>
    </row>
    <row r="58" spans="2:13" x14ac:dyDescent="0.45">
      <c r="B58" s="373" t="s">
        <v>168</v>
      </c>
      <c r="C58" s="3">
        <v>9077</v>
      </c>
      <c r="D58" s="3">
        <v>13368</v>
      </c>
      <c r="E58" s="3">
        <v>9423</v>
      </c>
      <c r="F58" s="3">
        <v>7906</v>
      </c>
      <c r="G58" s="3">
        <v>7463</v>
      </c>
      <c r="H58" s="3">
        <v>8900</v>
      </c>
      <c r="I58" s="3">
        <v>7692</v>
      </c>
      <c r="J58" s="3">
        <v>9456</v>
      </c>
      <c r="K58" s="3">
        <v>10082</v>
      </c>
      <c r="L58" s="3">
        <v>9687</v>
      </c>
    </row>
    <row r="59" spans="2:13" x14ac:dyDescent="0.45">
      <c r="B59" s="373" t="s">
        <v>167</v>
      </c>
      <c r="C59" s="3">
        <v>13371</v>
      </c>
      <c r="D59" s="3">
        <v>17463</v>
      </c>
      <c r="E59" s="3">
        <v>15535</v>
      </c>
      <c r="F59" s="3">
        <v>12146</v>
      </c>
      <c r="G59" s="3">
        <v>12253</v>
      </c>
      <c r="H59" s="3">
        <v>12556</v>
      </c>
      <c r="I59" s="3">
        <v>12030</v>
      </c>
      <c r="J59" s="3">
        <v>14235</v>
      </c>
      <c r="K59" s="3">
        <v>14412</v>
      </c>
      <c r="L59" s="3">
        <v>13595</v>
      </c>
    </row>
    <row r="60" spans="2:13" x14ac:dyDescent="0.45">
      <c r="B60" s="373" t="s">
        <v>832</v>
      </c>
      <c r="C60" s="3">
        <v>3041</v>
      </c>
      <c r="D60" s="3">
        <v>3459</v>
      </c>
      <c r="E60" s="3">
        <v>5017</v>
      </c>
      <c r="F60" s="3">
        <v>3569</v>
      </c>
      <c r="G60" s="3">
        <v>4886</v>
      </c>
      <c r="H60" s="3">
        <v>3889</v>
      </c>
      <c r="I60" s="3">
        <v>4733</v>
      </c>
      <c r="J60" s="3">
        <v>4944</v>
      </c>
      <c r="K60" s="3">
        <v>3818</v>
      </c>
      <c r="L60" s="3">
        <v>3940</v>
      </c>
    </row>
    <row r="61" spans="2:13" x14ac:dyDescent="0.45">
      <c r="B61" s="373" t="s">
        <v>830</v>
      </c>
      <c r="C61" s="3">
        <v>12118</v>
      </c>
      <c r="D61" s="3">
        <v>16827</v>
      </c>
      <c r="E61" s="3">
        <v>14440</v>
      </c>
      <c r="F61" s="3">
        <v>11475</v>
      </c>
      <c r="G61" s="3">
        <v>12349</v>
      </c>
      <c r="H61" s="3">
        <v>12789</v>
      </c>
      <c r="I61" s="3">
        <v>12425</v>
      </c>
      <c r="J61" s="3">
        <v>14400</v>
      </c>
      <c r="K61" s="3">
        <v>13900</v>
      </c>
      <c r="L61" s="3">
        <v>13627</v>
      </c>
    </row>
    <row r="62" spans="2:13" x14ac:dyDescent="0.45">
      <c r="B62" s="114" t="s">
        <v>160</v>
      </c>
      <c r="C62" s="3">
        <v>482237</v>
      </c>
      <c r="D62" s="3">
        <v>522092</v>
      </c>
      <c r="E62" s="3">
        <v>581995</v>
      </c>
      <c r="F62" s="3">
        <v>569441</v>
      </c>
      <c r="G62" s="3">
        <v>818229</v>
      </c>
      <c r="H62" s="3">
        <v>738178</v>
      </c>
      <c r="I62" s="3">
        <v>462509</v>
      </c>
      <c r="J62" s="3">
        <v>391658</v>
      </c>
      <c r="K62" s="3">
        <v>491846</v>
      </c>
      <c r="L62" s="3">
        <v>663223</v>
      </c>
    </row>
    <row r="63" spans="2:13" x14ac:dyDescent="0.45">
      <c r="B63" s="373" t="s">
        <v>168</v>
      </c>
      <c r="C63" s="3">
        <v>119088</v>
      </c>
      <c r="D63" s="3">
        <v>117204</v>
      </c>
      <c r="E63" s="3">
        <v>101981</v>
      </c>
      <c r="F63" s="3">
        <v>133630</v>
      </c>
      <c r="G63" s="3">
        <v>155697</v>
      </c>
      <c r="H63" s="3">
        <v>109221</v>
      </c>
      <c r="I63" s="3">
        <v>59926</v>
      </c>
      <c r="J63" s="3">
        <v>60027</v>
      </c>
      <c r="K63" s="3">
        <v>80003</v>
      </c>
      <c r="L63" s="3">
        <v>80017</v>
      </c>
    </row>
    <row r="64" spans="2:13" x14ac:dyDescent="0.45">
      <c r="B64" s="373" t="s">
        <v>167</v>
      </c>
      <c r="C64" s="3">
        <v>161421</v>
      </c>
      <c r="D64" s="3">
        <v>177742</v>
      </c>
      <c r="E64" s="3">
        <v>187947</v>
      </c>
      <c r="F64" s="3">
        <v>189831</v>
      </c>
      <c r="G64" s="3">
        <v>275269</v>
      </c>
      <c r="H64" s="3">
        <v>244260</v>
      </c>
      <c r="I64" s="3">
        <v>153891</v>
      </c>
      <c r="J64" s="3">
        <v>129638</v>
      </c>
      <c r="K64" s="3">
        <v>152138</v>
      </c>
      <c r="L64" s="3">
        <v>205059</v>
      </c>
    </row>
    <row r="65" spans="2:12" x14ac:dyDescent="0.45">
      <c r="B65" s="373" t="s">
        <v>832</v>
      </c>
      <c r="C65" s="3">
        <v>41320</v>
      </c>
      <c r="D65" s="3">
        <v>54971</v>
      </c>
      <c r="E65" s="3">
        <v>95043</v>
      </c>
      <c r="F65" s="3">
        <v>56175</v>
      </c>
      <c r="G65" s="3">
        <v>115783</v>
      </c>
      <c r="H65" s="3">
        <v>137738</v>
      </c>
      <c r="I65" s="3">
        <v>94383</v>
      </c>
      <c r="J65" s="3">
        <v>70983</v>
      </c>
      <c r="K65" s="3">
        <v>89851</v>
      </c>
      <c r="L65" s="3">
        <v>149065</v>
      </c>
    </row>
    <row r="66" spans="2:12" x14ac:dyDescent="0.45">
      <c r="B66" s="373" t="s">
        <v>830</v>
      </c>
      <c r="C66" s="3">
        <v>160408</v>
      </c>
      <c r="D66" s="3">
        <v>172175</v>
      </c>
      <c r="E66" s="3">
        <v>197024</v>
      </c>
      <c r="F66" s="3">
        <v>189805</v>
      </c>
      <c r="G66" s="3">
        <v>271480</v>
      </c>
      <c r="H66" s="3">
        <v>246959</v>
      </c>
      <c r="I66" s="3">
        <v>154309</v>
      </c>
      <c r="J66" s="3">
        <v>131010</v>
      </c>
      <c r="K66" s="3">
        <v>169854</v>
      </c>
      <c r="L66" s="3">
        <v>229082</v>
      </c>
    </row>
    <row r="67" spans="2:12" x14ac:dyDescent="0.45">
      <c r="B67" s="114" t="s">
        <v>156</v>
      </c>
      <c r="C67" s="3">
        <v>349329</v>
      </c>
      <c r="D67" s="3">
        <v>372235</v>
      </c>
      <c r="E67" s="3">
        <v>246255</v>
      </c>
      <c r="F67" s="3">
        <v>104575</v>
      </c>
      <c r="G67" s="3">
        <v>240497</v>
      </c>
      <c r="H67" s="3">
        <v>337811</v>
      </c>
      <c r="I67" s="3">
        <v>357648</v>
      </c>
      <c r="J67" s="3">
        <v>428936</v>
      </c>
      <c r="K67" s="3">
        <v>420025</v>
      </c>
      <c r="L67" s="3">
        <v>434715</v>
      </c>
    </row>
    <row r="68" spans="2:12" x14ac:dyDescent="0.45">
      <c r="B68" s="373" t="s">
        <v>168</v>
      </c>
      <c r="C68" s="3">
        <v>56068</v>
      </c>
      <c r="D68" s="3">
        <v>60616</v>
      </c>
      <c r="E68" s="3">
        <v>39165</v>
      </c>
      <c r="F68" s="3">
        <v>22189</v>
      </c>
      <c r="G68" s="3">
        <v>32459</v>
      </c>
      <c r="H68" s="3">
        <v>38651</v>
      </c>
      <c r="I68" s="3">
        <v>47700</v>
      </c>
      <c r="J68" s="3">
        <v>63970</v>
      </c>
      <c r="K68" s="3">
        <v>69036</v>
      </c>
      <c r="L68" s="3">
        <v>99664</v>
      </c>
    </row>
    <row r="69" spans="2:12" x14ac:dyDescent="0.45">
      <c r="B69" s="373" t="s">
        <v>167</v>
      </c>
      <c r="C69" s="3">
        <v>117123</v>
      </c>
      <c r="D69" s="3">
        <v>122857</v>
      </c>
      <c r="E69" s="3">
        <v>81445</v>
      </c>
      <c r="F69" s="3">
        <v>34703</v>
      </c>
      <c r="G69" s="3">
        <v>80067</v>
      </c>
      <c r="H69" s="3">
        <v>113249</v>
      </c>
      <c r="I69" s="3">
        <v>119142</v>
      </c>
      <c r="J69" s="3">
        <v>143516</v>
      </c>
      <c r="K69" s="3">
        <v>140259</v>
      </c>
      <c r="L69" s="3">
        <v>145633</v>
      </c>
    </row>
    <row r="70" spans="2:12" x14ac:dyDescent="0.45">
      <c r="B70" s="373" t="s">
        <v>832</v>
      </c>
      <c r="C70" s="3">
        <v>60035</v>
      </c>
      <c r="D70" s="3">
        <v>64073</v>
      </c>
      <c r="E70" s="3">
        <v>43240</v>
      </c>
      <c r="F70" s="3">
        <v>12747</v>
      </c>
      <c r="G70" s="3">
        <v>47756</v>
      </c>
      <c r="H70" s="3">
        <v>73630</v>
      </c>
      <c r="I70" s="3">
        <v>71553</v>
      </c>
      <c r="J70" s="3">
        <v>78740</v>
      </c>
      <c r="K70" s="3">
        <v>70847</v>
      </c>
      <c r="L70" s="3">
        <v>44877</v>
      </c>
    </row>
    <row r="71" spans="2:12" x14ac:dyDescent="0.45">
      <c r="B71" s="373" t="s">
        <v>830</v>
      </c>
      <c r="C71" s="3">
        <v>116103</v>
      </c>
      <c r="D71" s="3">
        <v>124689</v>
      </c>
      <c r="E71" s="3">
        <v>82405</v>
      </c>
      <c r="F71" s="3">
        <v>34936</v>
      </c>
      <c r="G71" s="3">
        <v>80215</v>
      </c>
      <c r="H71" s="3">
        <v>112281</v>
      </c>
      <c r="I71" s="3">
        <v>119253</v>
      </c>
      <c r="J71" s="3">
        <v>142710</v>
      </c>
      <c r="K71" s="3">
        <v>139883</v>
      </c>
      <c r="L71" s="3">
        <v>144541</v>
      </c>
    </row>
    <row r="72" spans="2:12" x14ac:dyDescent="0.45">
      <c r="B72" s="114" t="s">
        <v>151</v>
      </c>
      <c r="C72" s="3">
        <v>2317372</v>
      </c>
      <c r="D72" s="3">
        <v>2819347</v>
      </c>
      <c r="E72" s="3">
        <v>2451895</v>
      </c>
      <c r="F72" s="3">
        <v>1620399</v>
      </c>
      <c r="G72" s="3">
        <v>2217352</v>
      </c>
      <c r="H72" s="3">
        <v>2405114</v>
      </c>
      <c r="I72" s="3">
        <v>2388917</v>
      </c>
      <c r="J72" s="3">
        <v>2344733</v>
      </c>
      <c r="K72" s="3">
        <v>1891502</v>
      </c>
      <c r="L72" s="3">
        <v>1857074</v>
      </c>
    </row>
    <row r="73" spans="2:12" x14ac:dyDescent="0.45">
      <c r="B73" s="373" t="s">
        <v>168</v>
      </c>
      <c r="C73" s="3">
        <v>128332</v>
      </c>
      <c r="D73" s="3">
        <v>130542</v>
      </c>
      <c r="E73" s="3">
        <v>116520</v>
      </c>
      <c r="F73" s="3">
        <v>114845</v>
      </c>
      <c r="G73" s="3">
        <v>125730</v>
      </c>
      <c r="H73" s="3">
        <v>140705</v>
      </c>
      <c r="I73" s="3">
        <v>145702</v>
      </c>
      <c r="J73" s="3">
        <v>151040</v>
      </c>
      <c r="K73" s="3">
        <v>154381</v>
      </c>
      <c r="L73" s="3">
        <v>158404</v>
      </c>
    </row>
    <row r="74" spans="2:12" x14ac:dyDescent="0.45">
      <c r="B74" s="373" t="s">
        <v>167</v>
      </c>
      <c r="C74" s="3">
        <v>779630</v>
      </c>
      <c r="D74" s="3">
        <v>942805</v>
      </c>
      <c r="E74" s="3">
        <v>813023</v>
      </c>
      <c r="F74" s="3">
        <v>532191</v>
      </c>
      <c r="G74" s="3">
        <v>744096</v>
      </c>
      <c r="H74" s="3">
        <v>810854</v>
      </c>
      <c r="I74" s="3">
        <v>785757</v>
      </c>
      <c r="J74" s="3">
        <v>782721</v>
      </c>
      <c r="K74" s="3">
        <v>629230</v>
      </c>
      <c r="L74" s="3">
        <v>614808</v>
      </c>
    </row>
    <row r="75" spans="2:12" x14ac:dyDescent="0.45">
      <c r="B75" s="373" t="s">
        <v>832</v>
      </c>
      <c r="C75" s="3">
        <v>640539</v>
      </c>
      <c r="D75" s="3">
        <v>807729</v>
      </c>
      <c r="E75" s="3">
        <v>702916</v>
      </c>
      <c r="F75" s="3">
        <v>429259</v>
      </c>
      <c r="G75" s="3">
        <v>610898</v>
      </c>
      <c r="H75" s="3">
        <v>656425</v>
      </c>
      <c r="I75" s="3">
        <v>655878</v>
      </c>
      <c r="J75" s="3">
        <v>629966</v>
      </c>
      <c r="K75" s="3">
        <v>476755</v>
      </c>
      <c r="L75" s="3">
        <v>462729</v>
      </c>
    </row>
    <row r="76" spans="2:12" x14ac:dyDescent="0.45">
      <c r="B76" s="373" t="s">
        <v>830</v>
      </c>
      <c r="C76" s="3">
        <v>768871</v>
      </c>
      <c r="D76" s="3">
        <v>938271</v>
      </c>
      <c r="E76" s="3">
        <v>819436</v>
      </c>
      <c r="F76" s="3">
        <v>544104</v>
      </c>
      <c r="G76" s="3">
        <v>736628</v>
      </c>
      <c r="H76" s="3">
        <v>797130</v>
      </c>
      <c r="I76" s="3">
        <v>801580</v>
      </c>
      <c r="J76" s="3">
        <v>781006</v>
      </c>
      <c r="K76" s="3">
        <v>631136</v>
      </c>
      <c r="L76" s="3">
        <v>621133</v>
      </c>
    </row>
    <row r="77" spans="2:12" x14ac:dyDescent="0.45">
      <c r="B77" s="114" t="s">
        <v>139</v>
      </c>
      <c r="C77" s="3">
        <v>4844556</v>
      </c>
      <c r="D77" s="3">
        <v>5109445</v>
      </c>
      <c r="E77" s="3">
        <v>5013942</v>
      </c>
      <c r="F77" s="3">
        <v>4834411</v>
      </c>
      <c r="G77" s="3">
        <v>5207959</v>
      </c>
      <c r="H77" s="3">
        <v>5668878</v>
      </c>
      <c r="I77" s="3">
        <v>5724981</v>
      </c>
      <c r="J77" s="3">
        <v>5480214</v>
      </c>
      <c r="K77" s="3">
        <v>5637614</v>
      </c>
      <c r="L77" s="3">
        <v>5599533</v>
      </c>
    </row>
    <row r="78" spans="2:12" x14ac:dyDescent="0.45">
      <c r="B78" s="373" t="s">
        <v>168</v>
      </c>
      <c r="C78" s="3">
        <v>581092</v>
      </c>
      <c r="D78" s="3">
        <v>625275</v>
      </c>
      <c r="E78" s="3">
        <v>570962</v>
      </c>
      <c r="F78" s="3">
        <v>702678</v>
      </c>
      <c r="G78" s="3">
        <v>659565</v>
      </c>
      <c r="H78" s="3">
        <v>684157</v>
      </c>
      <c r="I78" s="3">
        <v>667777</v>
      </c>
      <c r="J78" s="3">
        <v>640865</v>
      </c>
      <c r="K78" s="3">
        <v>685191</v>
      </c>
      <c r="L78" s="3">
        <v>714121</v>
      </c>
    </row>
    <row r="79" spans="2:12" x14ac:dyDescent="0.45">
      <c r="B79" s="373" t="s">
        <v>167</v>
      </c>
      <c r="C79" s="3">
        <v>1618268</v>
      </c>
      <c r="D79" s="3">
        <v>1706727</v>
      </c>
      <c r="E79" s="3">
        <v>1673580</v>
      </c>
      <c r="F79" s="3">
        <v>1606879</v>
      </c>
      <c r="G79" s="3">
        <v>1743375</v>
      </c>
      <c r="H79" s="3">
        <v>1892254</v>
      </c>
      <c r="I79" s="3">
        <v>1905261</v>
      </c>
      <c r="J79" s="3">
        <v>1852456</v>
      </c>
      <c r="K79" s="3">
        <v>1876408</v>
      </c>
      <c r="L79" s="3">
        <v>1858395</v>
      </c>
    </row>
    <row r="80" spans="2:12" x14ac:dyDescent="0.45">
      <c r="B80" s="373" t="s">
        <v>832</v>
      </c>
      <c r="C80" s="3">
        <v>1032052</v>
      </c>
      <c r="D80" s="3">
        <v>1076084</v>
      </c>
      <c r="E80" s="3">
        <v>1099219</v>
      </c>
      <c r="F80" s="3">
        <v>911088</v>
      </c>
      <c r="G80" s="3">
        <v>1072727</v>
      </c>
      <c r="H80" s="3">
        <v>1204155</v>
      </c>
      <c r="I80" s="3">
        <v>1242083</v>
      </c>
      <c r="J80" s="3">
        <v>1173014</v>
      </c>
      <c r="K80" s="3">
        <v>1195412</v>
      </c>
      <c r="L80" s="3">
        <v>1156448</v>
      </c>
    </row>
    <row r="81" spans="2:12" x14ac:dyDescent="0.45">
      <c r="B81" s="373" t="s">
        <v>830</v>
      </c>
      <c r="C81" s="3">
        <v>1613144</v>
      </c>
      <c r="D81" s="3">
        <v>1701359</v>
      </c>
      <c r="E81" s="3">
        <v>1670181</v>
      </c>
      <c r="F81" s="3">
        <v>1613766</v>
      </c>
      <c r="G81" s="3">
        <v>1732292</v>
      </c>
      <c r="H81" s="3">
        <v>1888312</v>
      </c>
      <c r="I81" s="3">
        <v>1909860</v>
      </c>
      <c r="J81" s="3">
        <v>1813879</v>
      </c>
      <c r="K81" s="3">
        <v>1880603</v>
      </c>
      <c r="L81" s="3">
        <v>1870569</v>
      </c>
    </row>
    <row r="82" spans="2:12" x14ac:dyDescent="0.45">
      <c r="B82" s="114" t="s">
        <v>84</v>
      </c>
      <c r="C82" s="3">
        <v>11465050</v>
      </c>
      <c r="D82" s="3">
        <v>12219254</v>
      </c>
      <c r="E82" s="3">
        <v>11503578</v>
      </c>
      <c r="F82" s="3">
        <v>10598650</v>
      </c>
      <c r="G82" s="3">
        <v>12746807</v>
      </c>
      <c r="H82" s="3">
        <v>13909784</v>
      </c>
      <c r="I82" s="3">
        <v>13724748</v>
      </c>
      <c r="J82" s="3">
        <v>13466711</v>
      </c>
      <c r="K82" s="3">
        <v>13579126</v>
      </c>
      <c r="L82" s="3">
        <v>13682971</v>
      </c>
    </row>
  </sheetData>
  <phoneticPr fontId="2" type="noConversion"/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AD10846"/>
  <sheetViews>
    <sheetView workbookViewId="0"/>
  </sheetViews>
  <sheetFormatPr defaultColWidth="9" defaultRowHeight="17" outlineLevelRow="1" x14ac:dyDescent="0.45"/>
  <cols>
    <col min="1" max="1" width="2.58203125" style="136" customWidth="1"/>
    <col min="2" max="2" width="2.58203125" style="55" customWidth="1"/>
    <col min="3" max="3" width="23.83203125" style="55" customWidth="1"/>
    <col min="4" max="4" width="12.75" style="55" customWidth="1"/>
    <col min="5" max="5" width="9" style="55" bestFit="1" customWidth="1"/>
    <col min="6" max="8" width="9" style="55" customWidth="1"/>
    <col min="9" max="28" width="10.58203125" style="55" customWidth="1"/>
    <col min="29" max="29" width="9" style="55" customWidth="1"/>
    <col min="30" max="30" width="11.83203125" style="55" customWidth="1"/>
    <col min="31" max="16384" width="9" style="55"/>
  </cols>
  <sheetData>
    <row r="2" spans="1:7" s="135" customFormat="1" x14ac:dyDescent="0.45">
      <c r="A2" s="137" t="s">
        <v>487</v>
      </c>
    </row>
    <row r="4" spans="1:7" ht="51" x14ac:dyDescent="0.45">
      <c r="C4" s="138"/>
      <c r="D4" s="68" t="s">
        <v>197</v>
      </c>
      <c r="E4" s="69"/>
    </row>
    <row r="5" spans="1:7" ht="34" x14ac:dyDescent="0.45">
      <c r="C5" s="138"/>
      <c r="D5" s="70" t="s">
        <v>132</v>
      </c>
      <c r="E5" s="71"/>
    </row>
    <row r="6" spans="1:7" ht="16.5" customHeight="1" x14ac:dyDescent="0.45">
      <c r="C6" s="88" t="s">
        <v>133</v>
      </c>
      <c r="D6" s="88"/>
      <c r="E6" s="88"/>
      <c r="F6" s="88"/>
      <c r="G6" s="88"/>
    </row>
    <row r="7" spans="1:7" ht="16.5" customHeight="1" x14ac:dyDescent="0.45">
      <c r="C7" s="56" t="s">
        <v>198</v>
      </c>
      <c r="D7" s="56" t="s">
        <v>199</v>
      </c>
      <c r="E7" s="56" t="s">
        <v>136</v>
      </c>
      <c r="F7" s="144" t="s">
        <v>137</v>
      </c>
      <c r="G7" s="144" t="s">
        <v>138</v>
      </c>
    </row>
    <row r="8" spans="1:7" ht="16.5" hidden="1" customHeight="1" outlineLevel="1" x14ac:dyDescent="0.45">
      <c r="C8" s="94" t="s">
        <v>200</v>
      </c>
      <c r="D8" s="94" t="s">
        <v>201</v>
      </c>
      <c r="E8" s="56">
        <v>1991</v>
      </c>
      <c r="F8" s="144">
        <v>1</v>
      </c>
      <c r="G8" s="144">
        <v>1</v>
      </c>
    </row>
    <row r="9" spans="1:7" ht="16.5" hidden="1" customHeight="1" outlineLevel="1" x14ac:dyDescent="0.45">
      <c r="C9" s="95"/>
      <c r="D9" s="95"/>
      <c r="E9" s="56">
        <v>1992</v>
      </c>
      <c r="F9" s="146">
        <v>2102</v>
      </c>
      <c r="G9" s="146">
        <v>2102</v>
      </c>
    </row>
    <row r="10" spans="1:7" ht="16.5" hidden="1" customHeight="1" outlineLevel="1" x14ac:dyDescent="0.45">
      <c r="C10" s="95"/>
      <c r="D10" s="95"/>
      <c r="E10" s="56">
        <v>1993</v>
      </c>
      <c r="F10" s="146">
        <v>2654</v>
      </c>
      <c r="G10" s="146">
        <v>2654</v>
      </c>
    </row>
    <row r="11" spans="1:7" ht="16.5" hidden="1" customHeight="1" outlineLevel="1" x14ac:dyDescent="0.45">
      <c r="C11" s="95"/>
      <c r="D11" s="95"/>
      <c r="E11" s="56">
        <v>1994</v>
      </c>
      <c r="F11" s="146">
        <v>3037</v>
      </c>
      <c r="G11" s="146">
        <v>3037</v>
      </c>
    </row>
    <row r="12" spans="1:7" ht="16.5" hidden="1" customHeight="1" outlineLevel="1" x14ac:dyDescent="0.45">
      <c r="C12" s="95"/>
      <c r="D12" s="95"/>
      <c r="E12" s="56">
        <v>1995</v>
      </c>
      <c r="F12" s="146">
        <v>7059</v>
      </c>
      <c r="G12" s="146">
        <v>7059</v>
      </c>
    </row>
    <row r="13" spans="1:7" ht="16.5" hidden="1" customHeight="1" outlineLevel="1" x14ac:dyDescent="0.45">
      <c r="C13" s="95"/>
      <c r="D13" s="95"/>
      <c r="E13" s="56">
        <v>1996</v>
      </c>
      <c r="F13" s="146">
        <v>6779</v>
      </c>
      <c r="G13" s="146">
        <v>6779</v>
      </c>
    </row>
    <row r="14" spans="1:7" ht="16.5" hidden="1" customHeight="1" outlineLevel="1" x14ac:dyDescent="0.45">
      <c r="C14" s="95"/>
      <c r="D14" s="95"/>
      <c r="E14" s="56">
        <v>1997</v>
      </c>
      <c r="F14" s="146">
        <v>6049</v>
      </c>
      <c r="G14" s="146">
        <v>6049</v>
      </c>
    </row>
    <row r="15" spans="1:7" ht="16.5" hidden="1" customHeight="1" outlineLevel="1" x14ac:dyDescent="0.45">
      <c r="C15" s="95"/>
      <c r="D15" s="95"/>
      <c r="E15" s="56">
        <v>1998</v>
      </c>
      <c r="F15" s="146">
        <v>5433</v>
      </c>
      <c r="G15" s="146">
        <v>5433</v>
      </c>
    </row>
    <row r="16" spans="1:7" ht="16.5" hidden="1" customHeight="1" outlineLevel="1" x14ac:dyDescent="0.45">
      <c r="C16" s="95"/>
      <c r="D16" s="95"/>
      <c r="E16" s="56">
        <v>1999</v>
      </c>
      <c r="F16" s="146">
        <v>5879</v>
      </c>
      <c r="G16" s="146">
        <v>5879</v>
      </c>
    </row>
    <row r="17" spans="3:7" ht="16.5" hidden="1" customHeight="1" outlineLevel="1" x14ac:dyDescent="0.45">
      <c r="C17" s="95"/>
      <c r="D17" s="95"/>
      <c r="E17" s="56">
        <v>2000</v>
      </c>
      <c r="F17" s="146">
        <v>8551</v>
      </c>
      <c r="G17" s="146">
        <v>8551</v>
      </c>
    </row>
    <row r="18" spans="3:7" ht="16.5" hidden="1" customHeight="1" outlineLevel="1" x14ac:dyDescent="0.45">
      <c r="C18" s="95"/>
      <c r="D18" s="95"/>
      <c r="E18" s="56">
        <v>2001</v>
      </c>
      <c r="F18" s="146">
        <v>6855</v>
      </c>
      <c r="G18" s="146">
        <v>6855</v>
      </c>
    </row>
    <row r="19" spans="3:7" ht="16.5" hidden="1" customHeight="1" outlineLevel="1" x14ac:dyDescent="0.45">
      <c r="C19" s="95"/>
      <c r="D19" s="95"/>
      <c r="E19" s="56">
        <v>2002</v>
      </c>
      <c r="F19" s="146">
        <v>7619</v>
      </c>
      <c r="G19" s="146">
        <v>7619</v>
      </c>
    </row>
    <row r="20" spans="3:7" ht="16.5" hidden="1" customHeight="1" outlineLevel="1" x14ac:dyDescent="0.45">
      <c r="C20" s="95"/>
      <c r="D20" s="95"/>
      <c r="E20" s="56">
        <v>2003</v>
      </c>
      <c r="F20" s="146">
        <v>11415</v>
      </c>
      <c r="G20" s="146">
        <v>11415</v>
      </c>
    </row>
    <row r="21" spans="3:7" ht="16.5" hidden="1" customHeight="1" outlineLevel="1" x14ac:dyDescent="0.45">
      <c r="C21" s="95"/>
      <c r="D21" s="95"/>
      <c r="E21" s="56">
        <v>2004</v>
      </c>
      <c r="F21" s="146">
        <v>17068</v>
      </c>
      <c r="G21" s="146">
        <v>17068</v>
      </c>
    </row>
    <row r="22" spans="3:7" ht="16.5" hidden="1" customHeight="1" outlineLevel="1" x14ac:dyDescent="0.45">
      <c r="C22" s="95"/>
      <c r="D22" s="95"/>
      <c r="E22" s="56">
        <v>2005</v>
      </c>
      <c r="F22" s="146">
        <v>23512</v>
      </c>
      <c r="G22" s="146">
        <v>23512</v>
      </c>
    </row>
    <row r="23" spans="3:7" ht="16.5" hidden="1" customHeight="1" outlineLevel="1" x14ac:dyDescent="0.45">
      <c r="C23" s="95"/>
      <c r="D23" s="95"/>
      <c r="E23" s="56">
        <v>2006</v>
      </c>
      <c r="F23" s="146">
        <v>28758</v>
      </c>
      <c r="G23" s="146">
        <v>28758</v>
      </c>
    </row>
    <row r="24" spans="3:7" ht="16.5" hidden="1" customHeight="1" outlineLevel="1" x14ac:dyDescent="0.45">
      <c r="C24" s="95"/>
      <c r="D24" s="95"/>
      <c r="E24" s="56">
        <v>2007</v>
      </c>
      <c r="F24" s="146">
        <v>12779</v>
      </c>
      <c r="G24" s="146">
        <v>12779</v>
      </c>
    </row>
    <row r="25" spans="3:7" ht="16.5" hidden="1" customHeight="1" outlineLevel="1" x14ac:dyDescent="0.45">
      <c r="C25" s="95"/>
      <c r="D25" s="95"/>
      <c r="E25" s="56">
        <v>2008</v>
      </c>
      <c r="F25" s="146">
        <v>10200</v>
      </c>
      <c r="G25" s="146">
        <v>10200</v>
      </c>
    </row>
    <row r="26" spans="3:7" ht="16.5" hidden="1" customHeight="1" outlineLevel="1" x14ac:dyDescent="0.45">
      <c r="C26" s="95"/>
      <c r="D26" s="95"/>
      <c r="E26" s="56">
        <v>2009</v>
      </c>
      <c r="F26" s="146">
        <v>6594</v>
      </c>
      <c r="G26" s="146">
        <v>6594</v>
      </c>
    </row>
    <row r="27" spans="3:7" ht="16.5" hidden="1" customHeight="1" outlineLevel="1" x14ac:dyDescent="0.45">
      <c r="C27" s="95"/>
      <c r="D27" s="95"/>
      <c r="E27" s="56">
        <v>2010</v>
      </c>
      <c r="F27" s="146">
        <v>5234</v>
      </c>
      <c r="G27" s="146">
        <v>5234</v>
      </c>
    </row>
    <row r="28" spans="3:7" ht="16.5" hidden="1" customHeight="1" outlineLevel="1" x14ac:dyDescent="0.45">
      <c r="C28" s="95"/>
      <c r="D28" s="95"/>
      <c r="E28" s="56">
        <v>2011</v>
      </c>
      <c r="F28" s="146">
        <v>13065</v>
      </c>
      <c r="G28" s="146">
        <v>13065</v>
      </c>
    </row>
    <row r="29" spans="3:7" ht="16.5" hidden="1" customHeight="1" outlineLevel="1" x14ac:dyDescent="0.45">
      <c r="C29" s="95"/>
      <c r="D29" s="95"/>
      <c r="E29" s="56">
        <v>2012</v>
      </c>
      <c r="F29" s="146">
        <v>8796</v>
      </c>
      <c r="G29" s="146">
        <v>8796</v>
      </c>
    </row>
    <row r="30" spans="3:7" ht="16.5" hidden="1" customHeight="1" outlineLevel="1" x14ac:dyDescent="0.45">
      <c r="C30" s="95"/>
      <c r="D30" s="95"/>
      <c r="E30" s="56">
        <v>2013</v>
      </c>
      <c r="F30" s="146">
        <v>7211</v>
      </c>
      <c r="G30" s="146">
        <v>7211</v>
      </c>
    </row>
    <row r="31" spans="3:7" ht="16.5" hidden="1" customHeight="1" outlineLevel="1" x14ac:dyDescent="0.45">
      <c r="C31" s="95"/>
      <c r="D31" s="95"/>
      <c r="E31" s="56">
        <v>2014</v>
      </c>
      <c r="F31" s="146">
        <v>4974</v>
      </c>
      <c r="G31" s="146">
        <v>4974</v>
      </c>
    </row>
    <row r="32" spans="3:7" ht="16.5" hidden="1" customHeight="1" outlineLevel="1" x14ac:dyDescent="0.45">
      <c r="C32" s="95"/>
      <c r="D32" s="95"/>
      <c r="E32" s="56">
        <v>2015</v>
      </c>
      <c r="F32" s="146">
        <v>5370</v>
      </c>
      <c r="G32" s="146">
        <v>5370</v>
      </c>
    </row>
    <row r="33" spans="3:7" ht="16.5" hidden="1" customHeight="1" outlineLevel="1" x14ac:dyDescent="0.45">
      <c r="C33" s="95"/>
      <c r="D33" s="96"/>
      <c r="E33" s="56">
        <v>2016</v>
      </c>
      <c r="F33" s="146">
        <v>1210</v>
      </c>
      <c r="G33" s="146">
        <v>1210</v>
      </c>
    </row>
    <row r="34" spans="3:7" ht="16.5" hidden="1" customHeight="1" outlineLevel="1" x14ac:dyDescent="0.45">
      <c r="C34" s="95"/>
      <c r="D34" s="89" t="s">
        <v>142</v>
      </c>
      <c r="E34" s="90"/>
      <c r="F34" s="139">
        <v>218204</v>
      </c>
      <c r="G34" s="139">
        <v>218204</v>
      </c>
    </row>
    <row r="35" spans="3:7" ht="16.5" hidden="1" customHeight="1" outlineLevel="1" x14ac:dyDescent="0.45">
      <c r="C35" s="95"/>
      <c r="D35" s="94" t="s">
        <v>202</v>
      </c>
      <c r="E35" s="56">
        <v>1992</v>
      </c>
      <c r="F35" s="146">
        <v>3159</v>
      </c>
      <c r="G35" s="146">
        <v>3159</v>
      </c>
    </row>
    <row r="36" spans="3:7" ht="16.5" hidden="1" customHeight="1" outlineLevel="1" x14ac:dyDescent="0.45">
      <c r="C36" s="95"/>
      <c r="D36" s="95"/>
      <c r="E36" s="56">
        <v>1993</v>
      </c>
      <c r="F36" s="146">
        <v>5943</v>
      </c>
      <c r="G36" s="146">
        <v>5943</v>
      </c>
    </row>
    <row r="37" spans="3:7" ht="16.5" hidden="1" customHeight="1" outlineLevel="1" x14ac:dyDescent="0.45">
      <c r="C37" s="95"/>
      <c r="D37" s="95"/>
      <c r="E37" s="56">
        <v>1994</v>
      </c>
      <c r="F37" s="146">
        <v>6291</v>
      </c>
      <c r="G37" s="146">
        <v>6291</v>
      </c>
    </row>
    <row r="38" spans="3:7" ht="16.5" hidden="1" customHeight="1" outlineLevel="1" x14ac:dyDescent="0.45">
      <c r="C38" s="95"/>
      <c r="D38" s="95"/>
      <c r="E38" s="56">
        <v>1995</v>
      </c>
      <c r="F38" s="146">
        <v>8377</v>
      </c>
      <c r="G38" s="146">
        <v>8377</v>
      </c>
    </row>
    <row r="39" spans="3:7" ht="16.5" hidden="1" customHeight="1" outlineLevel="1" x14ac:dyDescent="0.45">
      <c r="C39" s="95"/>
      <c r="D39" s="95"/>
      <c r="E39" s="56">
        <v>1996</v>
      </c>
      <c r="F39" s="146">
        <v>6550</v>
      </c>
      <c r="G39" s="146">
        <v>6550</v>
      </c>
    </row>
    <row r="40" spans="3:7" ht="16.5" hidden="1" customHeight="1" outlineLevel="1" x14ac:dyDescent="0.45">
      <c r="C40" s="95"/>
      <c r="D40" s="95"/>
      <c r="E40" s="56">
        <v>1997</v>
      </c>
      <c r="F40" s="146">
        <v>5115</v>
      </c>
      <c r="G40" s="146">
        <v>5115</v>
      </c>
    </row>
    <row r="41" spans="3:7" ht="16.5" hidden="1" customHeight="1" outlineLevel="1" x14ac:dyDescent="0.45">
      <c r="C41" s="95"/>
      <c r="D41" s="95"/>
      <c r="E41" s="56">
        <v>1998</v>
      </c>
      <c r="F41" s="146">
        <v>5210</v>
      </c>
      <c r="G41" s="146">
        <v>5210</v>
      </c>
    </row>
    <row r="42" spans="3:7" ht="16.5" hidden="1" customHeight="1" outlineLevel="1" x14ac:dyDescent="0.45">
      <c r="C42" s="95"/>
      <c r="D42" s="95"/>
      <c r="E42" s="56">
        <v>1999</v>
      </c>
      <c r="F42" s="146">
        <v>8256</v>
      </c>
      <c r="G42" s="146">
        <v>8256</v>
      </c>
    </row>
    <row r="43" spans="3:7" ht="16.5" hidden="1" customHeight="1" outlineLevel="1" x14ac:dyDescent="0.45">
      <c r="C43" s="95"/>
      <c r="D43" s="95"/>
      <c r="E43" s="56">
        <v>2000</v>
      </c>
      <c r="F43" s="146">
        <v>9869</v>
      </c>
      <c r="G43" s="146">
        <v>9869</v>
      </c>
    </row>
    <row r="44" spans="3:7" ht="16.5" hidden="1" customHeight="1" outlineLevel="1" x14ac:dyDescent="0.45">
      <c r="C44" s="95"/>
      <c r="D44" s="95"/>
      <c r="E44" s="56">
        <v>2001</v>
      </c>
      <c r="F44" s="146">
        <v>7334</v>
      </c>
      <c r="G44" s="146">
        <v>7334</v>
      </c>
    </row>
    <row r="45" spans="3:7" ht="16.5" hidden="1" customHeight="1" outlineLevel="1" x14ac:dyDescent="0.45">
      <c r="C45" s="95"/>
      <c r="D45" s="95"/>
      <c r="E45" s="56">
        <v>2002</v>
      </c>
      <c r="F45" s="146">
        <v>8269</v>
      </c>
      <c r="G45" s="146">
        <v>8269</v>
      </c>
    </row>
    <row r="46" spans="3:7" ht="16.5" hidden="1" customHeight="1" outlineLevel="1" x14ac:dyDescent="0.45">
      <c r="C46" s="95"/>
      <c r="D46" s="95"/>
      <c r="E46" s="56">
        <v>2003</v>
      </c>
      <c r="F46" s="146">
        <v>14832</v>
      </c>
      <c r="G46" s="146">
        <v>14832</v>
      </c>
    </row>
    <row r="47" spans="3:7" ht="16.5" hidden="1" customHeight="1" outlineLevel="1" x14ac:dyDescent="0.45">
      <c r="C47" s="95"/>
      <c r="D47" s="95"/>
      <c r="E47" s="56">
        <v>2004</v>
      </c>
      <c r="F47" s="146">
        <v>22851</v>
      </c>
      <c r="G47" s="146">
        <v>22851</v>
      </c>
    </row>
    <row r="48" spans="3:7" ht="16.5" hidden="1" customHeight="1" outlineLevel="1" x14ac:dyDescent="0.45">
      <c r="C48" s="95"/>
      <c r="D48" s="95"/>
      <c r="E48" s="56">
        <v>2005</v>
      </c>
      <c r="F48" s="146">
        <v>28205</v>
      </c>
      <c r="G48" s="146">
        <v>28205</v>
      </c>
    </row>
    <row r="49" spans="3:7" ht="16.5" hidden="1" customHeight="1" outlineLevel="1" x14ac:dyDescent="0.45">
      <c r="C49" s="95"/>
      <c r="D49" s="95"/>
      <c r="E49" s="56">
        <v>2006</v>
      </c>
      <c r="F49" s="146">
        <v>30664</v>
      </c>
      <c r="G49" s="146">
        <v>30664</v>
      </c>
    </row>
    <row r="50" spans="3:7" ht="16.5" hidden="1" customHeight="1" outlineLevel="1" x14ac:dyDescent="0.45">
      <c r="C50" s="95"/>
      <c r="D50" s="95"/>
      <c r="E50" s="56">
        <v>2007</v>
      </c>
      <c r="F50" s="146">
        <v>26911</v>
      </c>
      <c r="G50" s="146">
        <v>26911</v>
      </c>
    </row>
    <row r="51" spans="3:7" ht="16.5" hidden="1" customHeight="1" outlineLevel="1" x14ac:dyDescent="0.45">
      <c r="C51" s="95"/>
      <c r="D51" s="95"/>
      <c r="E51" s="56">
        <v>2008</v>
      </c>
      <c r="F51" s="146">
        <v>18989</v>
      </c>
      <c r="G51" s="146">
        <v>18989</v>
      </c>
    </row>
    <row r="52" spans="3:7" ht="16.5" hidden="1" customHeight="1" outlineLevel="1" x14ac:dyDescent="0.45">
      <c r="C52" s="95"/>
      <c r="D52" s="95"/>
      <c r="E52" s="56">
        <v>2009</v>
      </c>
      <c r="F52" s="146">
        <v>9947</v>
      </c>
      <c r="G52" s="146">
        <v>9947</v>
      </c>
    </row>
    <row r="53" spans="3:7" ht="16.5" hidden="1" customHeight="1" outlineLevel="1" x14ac:dyDescent="0.45">
      <c r="C53" s="95"/>
      <c r="D53" s="95"/>
      <c r="E53" s="56">
        <v>2010</v>
      </c>
      <c r="F53" s="146">
        <v>10240</v>
      </c>
      <c r="G53" s="146">
        <v>10240</v>
      </c>
    </row>
    <row r="54" spans="3:7" ht="16.5" hidden="1" customHeight="1" outlineLevel="1" x14ac:dyDescent="0.45">
      <c r="C54" s="95"/>
      <c r="D54" s="95"/>
      <c r="E54" s="56">
        <v>2011</v>
      </c>
      <c r="F54" s="146">
        <v>17988</v>
      </c>
      <c r="G54" s="146">
        <v>17988</v>
      </c>
    </row>
    <row r="55" spans="3:7" ht="16.5" hidden="1" customHeight="1" outlineLevel="1" x14ac:dyDescent="0.45">
      <c r="C55" s="95"/>
      <c r="D55" s="95"/>
      <c r="E55" s="56">
        <v>2012</v>
      </c>
      <c r="F55" s="146">
        <v>18972</v>
      </c>
      <c r="G55" s="146">
        <v>18972</v>
      </c>
    </row>
    <row r="56" spans="3:7" ht="16.5" hidden="1" customHeight="1" outlineLevel="1" x14ac:dyDescent="0.45">
      <c r="C56" s="95"/>
      <c r="D56" s="95"/>
      <c r="E56" s="56">
        <v>2013</v>
      </c>
      <c r="F56" s="146">
        <v>12665</v>
      </c>
      <c r="G56" s="146">
        <v>12665</v>
      </c>
    </row>
    <row r="57" spans="3:7" ht="16.5" hidden="1" customHeight="1" outlineLevel="1" x14ac:dyDescent="0.45">
      <c r="C57" s="95"/>
      <c r="D57" s="95"/>
      <c r="E57" s="56">
        <v>2014</v>
      </c>
      <c r="F57" s="146">
        <v>12133</v>
      </c>
      <c r="G57" s="146">
        <v>12133</v>
      </c>
    </row>
    <row r="58" spans="3:7" ht="16.5" hidden="1" customHeight="1" outlineLevel="1" x14ac:dyDescent="0.45">
      <c r="C58" s="95"/>
      <c r="D58" s="95"/>
      <c r="E58" s="56">
        <v>2015</v>
      </c>
      <c r="F58" s="146">
        <v>12666</v>
      </c>
      <c r="G58" s="146">
        <v>12666</v>
      </c>
    </row>
    <row r="59" spans="3:7" ht="16.5" hidden="1" customHeight="1" outlineLevel="1" x14ac:dyDescent="0.45">
      <c r="C59" s="95"/>
      <c r="D59" s="96"/>
      <c r="E59" s="56">
        <v>2016</v>
      </c>
      <c r="F59" s="146">
        <v>5618</v>
      </c>
      <c r="G59" s="146">
        <v>5618</v>
      </c>
    </row>
    <row r="60" spans="3:7" ht="16.5" hidden="1" customHeight="1" outlineLevel="1" x14ac:dyDescent="0.45">
      <c r="C60" s="95"/>
      <c r="D60" s="89" t="s">
        <v>142</v>
      </c>
      <c r="E60" s="90"/>
      <c r="F60" s="139">
        <v>317054</v>
      </c>
      <c r="G60" s="139">
        <v>317054</v>
      </c>
    </row>
    <row r="61" spans="3:7" ht="16.5" hidden="1" customHeight="1" outlineLevel="1" x14ac:dyDescent="0.45">
      <c r="C61" s="95"/>
      <c r="D61" s="94" t="s">
        <v>203</v>
      </c>
      <c r="E61" s="56">
        <v>1991</v>
      </c>
      <c r="F61" s="144">
        <v>685</v>
      </c>
      <c r="G61" s="144">
        <v>685</v>
      </c>
    </row>
    <row r="62" spans="3:7" ht="16.5" hidden="1" customHeight="1" outlineLevel="1" x14ac:dyDescent="0.45">
      <c r="C62" s="95"/>
      <c r="D62" s="95"/>
      <c r="E62" s="56">
        <v>1992</v>
      </c>
      <c r="F62" s="146">
        <v>2902</v>
      </c>
      <c r="G62" s="146">
        <v>2902</v>
      </c>
    </row>
    <row r="63" spans="3:7" ht="16.5" hidden="1" customHeight="1" outlineLevel="1" x14ac:dyDescent="0.45">
      <c r="C63" s="95"/>
      <c r="D63" s="95"/>
      <c r="E63" s="56">
        <v>1993</v>
      </c>
      <c r="F63" s="146">
        <v>4391</v>
      </c>
      <c r="G63" s="146">
        <v>4391</v>
      </c>
    </row>
    <row r="64" spans="3:7" ht="16.5" hidden="1" customHeight="1" outlineLevel="1" x14ac:dyDescent="0.45">
      <c r="C64" s="95"/>
      <c r="D64" s="95"/>
      <c r="E64" s="56">
        <v>1994</v>
      </c>
      <c r="F64" s="146">
        <v>1429</v>
      </c>
      <c r="G64" s="146">
        <v>1429</v>
      </c>
    </row>
    <row r="65" spans="3:7" ht="16.5" hidden="1" customHeight="1" outlineLevel="1" x14ac:dyDescent="0.45">
      <c r="C65" s="95"/>
      <c r="D65" s="95"/>
      <c r="E65" s="56">
        <v>1995</v>
      </c>
      <c r="F65" s="146">
        <v>2110</v>
      </c>
      <c r="G65" s="146">
        <v>2110</v>
      </c>
    </row>
    <row r="66" spans="3:7" ht="16.5" hidden="1" customHeight="1" outlineLevel="1" x14ac:dyDescent="0.45">
      <c r="C66" s="95"/>
      <c r="D66" s="95"/>
      <c r="E66" s="56">
        <v>1996</v>
      </c>
      <c r="F66" s="146">
        <v>2901</v>
      </c>
      <c r="G66" s="146">
        <v>2901</v>
      </c>
    </row>
    <row r="67" spans="3:7" ht="16.5" hidden="1" customHeight="1" outlineLevel="1" x14ac:dyDescent="0.45">
      <c r="C67" s="95"/>
      <c r="D67" s="95"/>
      <c r="E67" s="56">
        <v>1997</v>
      </c>
      <c r="F67" s="146">
        <v>1990</v>
      </c>
      <c r="G67" s="146">
        <v>1990</v>
      </c>
    </row>
    <row r="68" spans="3:7" ht="16.5" hidden="1" customHeight="1" outlineLevel="1" x14ac:dyDescent="0.45">
      <c r="C68" s="95"/>
      <c r="D68" s="95"/>
      <c r="E68" s="56">
        <v>1998</v>
      </c>
      <c r="F68" s="146">
        <v>4369</v>
      </c>
      <c r="G68" s="146">
        <v>4369</v>
      </c>
    </row>
    <row r="69" spans="3:7" ht="16.5" hidden="1" customHeight="1" outlineLevel="1" x14ac:dyDescent="0.45">
      <c r="C69" s="95"/>
      <c r="D69" s="95"/>
      <c r="E69" s="56">
        <v>1999</v>
      </c>
      <c r="F69" s="146">
        <v>1500</v>
      </c>
      <c r="G69" s="146">
        <v>1500</v>
      </c>
    </row>
    <row r="70" spans="3:7" ht="16.5" hidden="1" customHeight="1" outlineLevel="1" x14ac:dyDescent="0.45">
      <c r="C70" s="95"/>
      <c r="D70" s="95"/>
      <c r="E70" s="56">
        <v>2000</v>
      </c>
      <c r="F70" s="144">
        <v>926</v>
      </c>
      <c r="G70" s="144">
        <v>926</v>
      </c>
    </row>
    <row r="71" spans="3:7" ht="16.5" hidden="1" customHeight="1" outlineLevel="1" x14ac:dyDescent="0.45">
      <c r="C71" s="95"/>
      <c r="D71" s="95"/>
      <c r="E71" s="56">
        <v>2001</v>
      </c>
      <c r="F71" s="144">
        <v>397</v>
      </c>
      <c r="G71" s="144">
        <v>397</v>
      </c>
    </row>
    <row r="72" spans="3:7" ht="16.5" hidden="1" customHeight="1" outlineLevel="1" x14ac:dyDescent="0.45">
      <c r="C72" s="95"/>
      <c r="D72" s="95"/>
      <c r="E72" s="56">
        <v>2002</v>
      </c>
      <c r="F72" s="144">
        <v>540</v>
      </c>
      <c r="G72" s="144">
        <v>540</v>
      </c>
    </row>
    <row r="73" spans="3:7" ht="16.5" hidden="1" customHeight="1" outlineLevel="1" x14ac:dyDescent="0.45">
      <c r="C73" s="95"/>
      <c r="D73" s="95"/>
      <c r="E73" s="56">
        <v>2003</v>
      </c>
      <c r="F73" s="146">
        <v>3449</v>
      </c>
      <c r="G73" s="146">
        <v>3449</v>
      </c>
    </row>
    <row r="74" spans="3:7" ht="16.5" hidden="1" customHeight="1" outlineLevel="1" x14ac:dyDescent="0.45">
      <c r="C74" s="95"/>
      <c r="D74" s="95"/>
      <c r="E74" s="56">
        <v>2004</v>
      </c>
      <c r="F74" s="146">
        <v>38120</v>
      </c>
      <c r="G74" s="146">
        <v>38120</v>
      </c>
    </row>
    <row r="75" spans="3:7" ht="16.5" hidden="1" customHeight="1" outlineLevel="1" x14ac:dyDescent="0.45">
      <c r="C75" s="95"/>
      <c r="D75" s="95"/>
      <c r="E75" s="56">
        <v>2005</v>
      </c>
      <c r="F75" s="146">
        <v>23907</v>
      </c>
      <c r="G75" s="146">
        <v>23907</v>
      </c>
    </row>
    <row r="76" spans="3:7" ht="16.5" hidden="1" customHeight="1" outlineLevel="1" x14ac:dyDescent="0.45">
      <c r="C76" s="95"/>
      <c r="D76" s="95"/>
      <c r="E76" s="56">
        <v>2006</v>
      </c>
      <c r="F76" s="146">
        <v>12894</v>
      </c>
      <c r="G76" s="146">
        <v>12894</v>
      </c>
    </row>
    <row r="77" spans="3:7" ht="16.5" hidden="1" customHeight="1" outlineLevel="1" x14ac:dyDescent="0.45">
      <c r="C77" s="95"/>
      <c r="D77" s="95"/>
      <c r="E77" s="56">
        <v>2007</v>
      </c>
      <c r="F77" s="146">
        <v>6526</v>
      </c>
      <c r="G77" s="146">
        <v>6526</v>
      </c>
    </row>
    <row r="78" spans="3:7" ht="16.5" hidden="1" customHeight="1" outlineLevel="1" x14ac:dyDescent="0.45">
      <c r="C78" s="95"/>
      <c r="D78" s="95"/>
      <c r="E78" s="56">
        <v>2008</v>
      </c>
      <c r="F78" s="146">
        <v>1921</v>
      </c>
      <c r="G78" s="146">
        <v>1921</v>
      </c>
    </row>
    <row r="79" spans="3:7" ht="16.5" hidden="1" customHeight="1" outlineLevel="1" x14ac:dyDescent="0.45">
      <c r="C79" s="95"/>
      <c r="D79" s="95"/>
      <c r="E79" s="56">
        <v>2009</v>
      </c>
      <c r="F79" s="144">
        <v>361</v>
      </c>
      <c r="G79" s="144">
        <v>361</v>
      </c>
    </row>
    <row r="80" spans="3:7" ht="16.5" hidden="1" customHeight="1" outlineLevel="1" x14ac:dyDescent="0.45">
      <c r="C80" s="95"/>
      <c r="D80" s="95"/>
      <c r="E80" s="56">
        <v>2010</v>
      </c>
      <c r="F80" s="144">
        <v>833</v>
      </c>
      <c r="G80" s="144">
        <v>833</v>
      </c>
    </row>
    <row r="81" spans="3:7" ht="16.5" hidden="1" customHeight="1" outlineLevel="1" x14ac:dyDescent="0.45">
      <c r="C81" s="95"/>
      <c r="D81" s="95"/>
      <c r="E81" s="56">
        <v>2011</v>
      </c>
      <c r="F81" s="146">
        <v>1167</v>
      </c>
      <c r="G81" s="146">
        <v>1167</v>
      </c>
    </row>
    <row r="82" spans="3:7" ht="16.5" hidden="1" customHeight="1" outlineLevel="1" x14ac:dyDescent="0.45">
      <c r="C82" s="95"/>
      <c r="D82" s="95"/>
      <c r="E82" s="56">
        <v>2012</v>
      </c>
      <c r="F82" s="144">
        <v>655</v>
      </c>
      <c r="G82" s="144">
        <v>655</v>
      </c>
    </row>
    <row r="83" spans="3:7" ht="16.5" hidden="1" customHeight="1" outlineLevel="1" x14ac:dyDescent="0.45">
      <c r="C83" s="95"/>
      <c r="D83" s="95"/>
      <c r="E83" s="56">
        <v>2013</v>
      </c>
      <c r="F83" s="144">
        <v>797</v>
      </c>
      <c r="G83" s="144">
        <v>797</v>
      </c>
    </row>
    <row r="84" spans="3:7" ht="16.5" hidden="1" customHeight="1" outlineLevel="1" x14ac:dyDescent="0.45">
      <c r="C84" s="95"/>
      <c r="D84" s="95"/>
      <c r="E84" s="56">
        <v>2014</v>
      </c>
      <c r="F84" s="144">
        <v>817</v>
      </c>
      <c r="G84" s="144">
        <v>817</v>
      </c>
    </row>
    <row r="85" spans="3:7" ht="16.5" hidden="1" customHeight="1" outlineLevel="1" x14ac:dyDescent="0.45">
      <c r="C85" s="95"/>
      <c r="D85" s="95"/>
      <c r="E85" s="56">
        <v>2015</v>
      </c>
      <c r="F85" s="144">
        <v>570</v>
      </c>
      <c r="G85" s="144">
        <v>570</v>
      </c>
    </row>
    <row r="86" spans="3:7" ht="16.5" hidden="1" customHeight="1" outlineLevel="1" x14ac:dyDescent="0.45">
      <c r="C86" s="95"/>
      <c r="D86" s="96"/>
      <c r="E86" s="56">
        <v>2016</v>
      </c>
      <c r="F86" s="144">
        <v>327</v>
      </c>
      <c r="G86" s="144">
        <v>327</v>
      </c>
    </row>
    <row r="87" spans="3:7" ht="16.5" hidden="1" customHeight="1" outlineLevel="1" x14ac:dyDescent="0.45">
      <c r="C87" s="95"/>
      <c r="D87" s="89" t="s">
        <v>142</v>
      </c>
      <c r="E87" s="90"/>
      <c r="F87" s="139">
        <v>116484</v>
      </c>
      <c r="G87" s="139">
        <v>116484</v>
      </c>
    </row>
    <row r="88" spans="3:7" ht="16.5" hidden="1" customHeight="1" outlineLevel="1" x14ac:dyDescent="0.45">
      <c r="C88" s="95"/>
      <c r="D88" s="94" t="s">
        <v>204</v>
      </c>
      <c r="E88" s="56">
        <v>1993</v>
      </c>
      <c r="F88" s="144">
        <v>293</v>
      </c>
      <c r="G88" s="144">
        <v>293</v>
      </c>
    </row>
    <row r="89" spans="3:7" ht="16.5" hidden="1" customHeight="1" outlineLevel="1" x14ac:dyDescent="0.45">
      <c r="C89" s="95"/>
      <c r="D89" s="95"/>
      <c r="E89" s="56">
        <v>1994</v>
      </c>
      <c r="F89" s="144">
        <v>965</v>
      </c>
      <c r="G89" s="144">
        <v>965</v>
      </c>
    </row>
    <row r="90" spans="3:7" ht="16.5" hidden="1" customHeight="1" outlineLevel="1" x14ac:dyDescent="0.45">
      <c r="C90" s="95"/>
      <c r="D90" s="95"/>
      <c r="E90" s="56">
        <v>1995</v>
      </c>
      <c r="F90" s="146">
        <v>2693</v>
      </c>
      <c r="G90" s="146">
        <v>2693</v>
      </c>
    </row>
    <row r="91" spans="3:7" ht="16.5" hidden="1" customHeight="1" outlineLevel="1" x14ac:dyDescent="0.45">
      <c r="C91" s="95"/>
      <c r="D91" s="95"/>
      <c r="E91" s="56">
        <v>1996</v>
      </c>
      <c r="F91" s="146">
        <v>1963</v>
      </c>
      <c r="G91" s="146">
        <v>1963</v>
      </c>
    </row>
    <row r="92" spans="3:7" ht="16.5" hidden="1" customHeight="1" outlineLevel="1" x14ac:dyDescent="0.45">
      <c r="C92" s="95"/>
      <c r="D92" s="95"/>
      <c r="E92" s="56">
        <v>1997</v>
      </c>
      <c r="F92" s="146">
        <v>5652</v>
      </c>
      <c r="G92" s="146">
        <v>5652</v>
      </c>
    </row>
    <row r="93" spans="3:7" ht="16.5" hidden="1" customHeight="1" outlineLevel="1" x14ac:dyDescent="0.45">
      <c r="C93" s="95"/>
      <c r="D93" s="95"/>
      <c r="E93" s="56">
        <v>1998</v>
      </c>
      <c r="F93" s="146">
        <v>10491</v>
      </c>
      <c r="G93" s="146">
        <v>10491</v>
      </c>
    </row>
    <row r="94" spans="3:7" ht="16.5" hidden="1" customHeight="1" outlineLevel="1" x14ac:dyDescent="0.45">
      <c r="C94" s="95"/>
      <c r="D94" s="95"/>
      <c r="E94" s="56">
        <v>1999</v>
      </c>
      <c r="F94" s="146">
        <v>7201</v>
      </c>
      <c r="G94" s="146">
        <v>7201</v>
      </c>
    </row>
    <row r="95" spans="3:7" ht="16.5" hidden="1" customHeight="1" outlineLevel="1" x14ac:dyDescent="0.45">
      <c r="C95" s="95"/>
      <c r="D95" s="95"/>
      <c r="E95" s="56">
        <v>2000</v>
      </c>
      <c r="F95" s="146">
        <v>5331</v>
      </c>
      <c r="G95" s="146">
        <v>5331</v>
      </c>
    </row>
    <row r="96" spans="3:7" ht="16.5" hidden="1" customHeight="1" outlineLevel="1" x14ac:dyDescent="0.45">
      <c r="C96" s="95"/>
      <c r="D96" s="95"/>
      <c r="E96" s="56">
        <v>2001</v>
      </c>
      <c r="F96" s="146">
        <v>3852</v>
      </c>
      <c r="G96" s="146">
        <v>3852</v>
      </c>
    </row>
    <row r="97" spans="3:7" ht="16.5" hidden="1" customHeight="1" outlineLevel="1" x14ac:dyDescent="0.45">
      <c r="C97" s="95"/>
      <c r="D97" s="95"/>
      <c r="E97" s="56">
        <v>2002</v>
      </c>
      <c r="F97" s="146">
        <v>2996</v>
      </c>
      <c r="G97" s="146">
        <v>2996</v>
      </c>
    </row>
    <row r="98" spans="3:7" ht="16.5" hidden="1" customHeight="1" outlineLevel="1" x14ac:dyDescent="0.45">
      <c r="C98" s="95"/>
      <c r="D98" s="95"/>
      <c r="E98" s="56">
        <v>2003</v>
      </c>
      <c r="F98" s="146">
        <v>3990</v>
      </c>
      <c r="G98" s="146">
        <v>3990</v>
      </c>
    </row>
    <row r="99" spans="3:7" ht="16.5" hidden="1" customHeight="1" outlineLevel="1" x14ac:dyDescent="0.45">
      <c r="C99" s="95"/>
      <c r="D99" s="95"/>
      <c r="E99" s="56">
        <v>2004</v>
      </c>
      <c r="F99" s="146">
        <v>4436</v>
      </c>
      <c r="G99" s="146">
        <v>4436</v>
      </c>
    </row>
    <row r="100" spans="3:7" ht="16.5" hidden="1" customHeight="1" outlineLevel="1" x14ac:dyDescent="0.45">
      <c r="C100" s="95"/>
      <c r="D100" s="95"/>
      <c r="E100" s="56">
        <v>2005</v>
      </c>
      <c r="F100" s="146">
        <v>5822</v>
      </c>
      <c r="G100" s="146">
        <v>5822</v>
      </c>
    </row>
    <row r="101" spans="3:7" ht="16.5" hidden="1" customHeight="1" outlineLevel="1" x14ac:dyDescent="0.45">
      <c r="C101" s="95"/>
      <c r="D101" s="95"/>
      <c r="E101" s="56">
        <v>2006</v>
      </c>
      <c r="F101" s="146">
        <v>4409</v>
      </c>
      <c r="G101" s="146">
        <v>4409</v>
      </c>
    </row>
    <row r="102" spans="3:7" ht="16.5" hidden="1" customHeight="1" outlineLevel="1" x14ac:dyDescent="0.45">
      <c r="C102" s="95"/>
      <c r="D102" s="95"/>
      <c r="E102" s="56">
        <v>2007</v>
      </c>
      <c r="F102" s="146">
        <v>3506</v>
      </c>
      <c r="G102" s="146">
        <v>3506</v>
      </c>
    </row>
    <row r="103" spans="3:7" ht="16.5" hidden="1" customHeight="1" outlineLevel="1" x14ac:dyDescent="0.45">
      <c r="C103" s="95"/>
      <c r="D103" s="95"/>
      <c r="E103" s="56">
        <v>2008</v>
      </c>
      <c r="F103" s="146">
        <v>2651</v>
      </c>
      <c r="G103" s="146">
        <v>2651</v>
      </c>
    </row>
    <row r="104" spans="3:7" ht="16.5" hidden="1" customHeight="1" outlineLevel="1" x14ac:dyDescent="0.45">
      <c r="C104" s="95"/>
      <c r="D104" s="95"/>
      <c r="E104" s="56">
        <v>2009</v>
      </c>
      <c r="F104" s="144">
        <v>205</v>
      </c>
      <c r="G104" s="144">
        <v>205</v>
      </c>
    </row>
    <row r="105" spans="3:7" ht="16.5" hidden="1" customHeight="1" outlineLevel="1" x14ac:dyDescent="0.45">
      <c r="C105" s="95"/>
      <c r="D105" s="95"/>
      <c r="E105" s="56">
        <v>2010</v>
      </c>
      <c r="F105" s="144">
        <v>328</v>
      </c>
      <c r="G105" s="144">
        <v>328</v>
      </c>
    </row>
    <row r="106" spans="3:7" ht="16.5" hidden="1" customHeight="1" outlineLevel="1" x14ac:dyDescent="0.45">
      <c r="C106" s="95"/>
      <c r="D106" s="95"/>
      <c r="E106" s="56">
        <v>2011</v>
      </c>
      <c r="F106" s="144">
        <v>674</v>
      </c>
      <c r="G106" s="144">
        <v>674</v>
      </c>
    </row>
    <row r="107" spans="3:7" ht="16.5" hidden="1" customHeight="1" outlineLevel="1" x14ac:dyDescent="0.45">
      <c r="C107" s="95"/>
      <c r="D107" s="95"/>
      <c r="E107" s="56">
        <v>2012</v>
      </c>
      <c r="F107" s="146">
        <v>1110</v>
      </c>
      <c r="G107" s="146">
        <v>1110</v>
      </c>
    </row>
    <row r="108" spans="3:7" ht="16.5" hidden="1" customHeight="1" outlineLevel="1" x14ac:dyDescent="0.45">
      <c r="C108" s="95"/>
      <c r="D108" s="95"/>
      <c r="E108" s="56">
        <v>2013</v>
      </c>
      <c r="F108" s="144">
        <v>592</v>
      </c>
      <c r="G108" s="144">
        <v>592</v>
      </c>
    </row>
    <row r="109" spans="3:7" ht="16.5" hidden="1" customHeight="1" outlineLevel="1" x14ac:dyDescent="0.45">
      <c r="C109" s="95"/>
      <c r="D109" s="95"/>
      <c r="E109" s="56">
        <v>2014</v>
      </c>
      <c r="F109" s="144">
        <v>262</v>
      </c>
      <c r="G109" s="144">
        <v>262</v>
      </c>
    </row>
    <row r="110" spans="3:7" ht="16.5" hidden="1" customHeight="1" outlineLevel="1" x14ac:dyDescent="0.45">
      <c r="C110" s="95"/>
      <c r="D110" s="95"/>
      <c r="E110" s="56">
        <v>2015</v>
      </c>
      <c r="F110" s="144">
        <v>519</v>
      </c>
      <c r="G110" s="144">
        <v>519</v>
      </c>
    </row>
    <row r="111" spans="3:7" ht="16.5" hidden="1" customHeight="1" outlineLevel="1" x14ac:dyDescent="0.45">
      <c r="C111" s="95"/>
      <c r="D111" s="96"/>
      <c r="E111" s="56">
        <v>2016</v>
      </c>
      <c r="F111" s="144">
        <v>126</v>
      </c>
      <c r="G111" s="144">
        <v>126</v>
      </c>
    </row>
    <row r="112" spans="3:7" ht="16.5" hidden="1" customHeight="1" outlineLevel="1" x14ac:dyDescent="0.45">
      <c r="C112" s="95"/>
      <c r="D112" s="89" t="s">
        <v>142</v>
      </c>
      <c r="E112" s="90"/>
      <c r="F112" s="139">
        <v>70067</v>
      </c>
      <c r="G112" s="139">
        <v>70067</v>
      </c>
    </row>
    <row r="113" spans="3:7" ht="16.5" hidden="1" customHeight="1" outlineLevel="1" x14ac:dyDescent="0.45">
      <c r="C113" s="95"/>
      <c r="D113" s="94" t="s">
        <v>205</v>
      </c>
      <c r="E113" s="56">
        <v>1991</v>
      </c>
      <c r="F113" s="144">
        <v>323</v>
      </c>
      <c r="G113" s="144">
        <v>323</v>
      </c>
    </row>
    <row r="114" spans="3:7" ht="16.5" hidden="1" customHeight="1" outlineLevel="1" x14ac:dyDescent="0.45">
      <c r="C114" s="95"/>
      <c r="D114" s="95"/>
      <c r="E114" s="56">
        <v>1992</v>
      </c>
      <c r="F114" s="144">
        <v>813</v>
      </c>
      <c r="G114" s="144">
        <v>813</v>
      </c>
    </row>
    <row r="115" spans="3:7" ht="16.5" hidden="1" customHeight="1" outlineLevel="1" x14ac:dyDescent="0.45">
      <c r="C115" s="95"/>
      <c r="D115" s="95"/>
      <c r="E115" s="56">
        <v>1993</v>
      </c>
      <c r="F115" s="146">
        <v>6320</v>
      </c>
      <c r="G115" s="146">
        <v>6320</v>
      </c>
    </row>
    <row r="116" spans="3:7" ht="16.5" hidden="1" customHeight="1" outlineLevel="1" x14ac:dyDescent="0.45">
      <c r="C116" s="95"/>
      <c r="D116" s="95"/>
      <c r="E116" s="56">
        <v>1994</v>
      </c>
      <c r="F116" s="144">
        <v>737</v>
      </c>
      <c r="G116" s="144">
        <v>737</v>
      </c>
    </row>
    <row r="117" spans="3:7" ht="16.5" hidden="1" customHeight="1" outlineLevel="1" x14ac:dyDescent="0.45">
      <c r="C117" s="95"/>
      <c r="D117" s="95"/>
      <c r="E117" s="56">
        <v>1995</v>
      </c>
      <c r="F117" s="146">
        <v>1342</v>
      </c>
      <c r="G117" s="146">
        <v>1342</v>
      </c>
    </row>
    <row r="118" spans="3:7" ht="16.5" hidden="1" customHeight="1" outlineLevel="1" x14ac:dyDescent="0.45">
      <c r="C118" s="95"/>
      <c r="D118" s="95"/>
      <c r="E118" s="56">
        <v>1996</v>
      </c>
      <c r="F118" s="144">
        <v>651</v>
      </c>
      <c r="G118" s="144">
        <v>651</v>
      </c>
    </row>
    <row r="119" spans="3:7" ht="16.5" hidden="1" customHeight="1" outlineLevel="1" x14ac:dyDescent="0.45">
      <c r="C119" s="95"/>
      <c r="D119" s="95"/>
      <c r="E119" s="56">
        <v>1997</v>
      </c>
      <c r="F119" s="144">
        <v>521</v>
      </c>
      <c r="G119" s="144">
        <v>521</v>
      </c>
    </row>
    <row r="120" spans="3:7" ht="16.5" hidden="1" customHeight="1" outlineLevel="1" x14ac:dyDescent="0.45">
      <c r="C120" s="95"/>
      <c r="D120" s="95"/>
      <c r="E120" s="56">
        <v>1998</v>
      </c>
      <c r="F120" s="144">
        <v>622</v>
      </c>
      <c r="G120" s="144">
        <v>622</v>
      </c>
    </row>
    <row r="121" spans="3:7" ht="16.5" hidden="1" customHeight="1" outlineLevel="1" x14ac:dyDescent="0.45">
      <c r="C121" s="95"/>
      <c r="D121" s="95"/>
      <c r="E121" s="56">
        <v>1999</v>
      </c>
      <c r="F121" s="146">
        <v>1448</v>
      </c>
      <c r="G121" s="146">
        <v>1448</v>
      </c>
    </row>
    <row r="122" spans="3:7" ht="16.5" hidden="1" customHeight="1" outlineLevel="1" x14ac:dyDescent="0.45">
      <c r="C122" s="95"/>
      <c r="D122" s="95"/>
      <c r="E122" s="56">
        <v>2000</v>
      </c>
      <c r="F122" s="146">
        <v>1005</v>
      </c>
      <c r="G122" s="146">
        <v>1005</v>
      </c>
    </row>
    <row r="123" spans="3:7" ht="16.5" hidden="1" customHeight="1" outlineLevel="1" x14ac:dyDescent="0.45">
      <c r="C123" s="95"/>
      <c r="D123" s="95"/>
      <c r="E123" s="56">
        <v>2001</v>
      </c>
      <c r="F123" s="144">
        <v>828</v>
      </c>
      <c r="G123" s="144">
        <v>828</v>
      </c>
    </row>
    <row r="124" spans="3:7" ht="16.5" hidden="1" customHeight="1" outlineLevel="1" x14ac:dyDescent="0.45">
      <c r="C124" s="95"/>
      <c r="D124" s="95"/>
      <c r="E124" s="56">
        <v>2002</v>
      </c>
      <c r="F124" s="144">
        <v>248</v>
      </c>
      <c r="G124" s="144">
        <v>248</v>
      </c>
    </row>
    <row r="125" spans="3:7" ht="16.5" hidden="1" customHeight="1" outlineLevel="1" x14ac:dyDescent="0.45">
      <c r="C125" s="95"/>
      <c r="D125" s="95"/>
      <c r="E125" s="56">
        <v>2003</v>
      </c>
      <c r="F125" s="144">
        <v>672</v>
      </c>
      <c r="G125" s="144">
        <v>672</v>
      </c>
    </row>
    <row r="126" spans="3:7" ht="16.5" hidden="1" customHeight="1" outlineLevel="1" x14ac:dyDescent="0.45">
      <c r="C126" s="95"/>
      <c r="D126" s="95"/>
      <c r="E126" s="56">
        <v>2004</v>
      </c>
      <c r="F126" s="144">
        <v>977</v>
      </c>
      <c r="G126" s="144">
        <v>977</v>
      </c>
    </row>
    <row r="127" spans="3:7" ht="16.5" hidden="1" customHeight="1" outlineLevel="1" x14ac:dyDescent="0.45">
      <c r="C127" s="95"/>
      <c r="D127" s="95"/>
      <c r="E127" s="56">
        <v>2005</v>
      </c>
      <c r="F127" s="146">
        <v>2047</v>
      </c>
      <c r="G127" s="146">
        <v>2047</v>
      </c>
    </row>
    <row r="128" spans="3:7" ht="16.5" hidden="1" customHeight="1" outlineLevel="1" x14ac:dyDescent="0.45">
      <c r="C128" s="95"/>
      <c r="D128" s="95"/>
      <c r="E128" s="56">
        <v>2006</v>
      </c>
      <c r="F128" s="146">
        <v>1661</v>
      </c>
      <c r="G128" s="146">
        <v>1661</v>
      </c>
    </row>
    <row r="129" spans="3:7" ht="16.5" hidden="1" customHeight="1" outlineLevel="1" x14ac:dyDescent="0.45">
      <c r="C129" s="95"/>
      <c r="D129" s="95"/>
      <c r="E129" s="56">
        <v>2007</v>
      </c>
      <c r="F129" s="146">
        <v>1779</v>
      </c>
      <c r="G129" s="146">
        <v>1779</v>
      </c>
    </row>
    <row r="130" spans="3:7" ht="16.5" hidden="1" customHeight="1" outlineLevel="1" x14ac:dyDescent="0.45">
      <c r="C130" s="95"/>
      <c r="D130" s="95"/>
      <c r="E130" s="56">
        <v>2008</v>
      </c>
      <c r="F130" s="146">
        <v>1141</v>
      </c>
      <c r="G130" s="146">
        <v>1141</v>
      </c>
    </row>
    <row r="131" spans="3:7" ht="16.5" hidden="1" customHeight="1" outlineLevel="1" x14ac:dyDescent="0.45">
      <c r="C131" s="95"/>
      <c r="D131" s="95"/>
      <c r="E131" s="56">
        <v>2009</v>
      </c>
      <c r="F131" s="144">
        <v>601</v>
      </c>
      <c r="G131" s="144">
        <v>601</v>
      </c>
    </row>
    <row r="132" spans="3:7" ht="16.5" hidden="1" customHeight="1" outlineLevel="1" x14ac:dyDescent="0.45">
      <c r="C132" s="95"/>
      <c r="D132" s="95"/>
      <c r="E132" s="56">
        <v>2010</v>
      </c>
      <c r="F132" s="144">
        <v>874</v>
      </c>
      <c r="G132" s="144">
        <v>874</v>
      </c>
    </row>
    <row r="133" spans="3:7" ht="16.5" hidden="1" customHeight="1" outlineLevel="1" x14ac:dyDescent="0.45">
      <c r="C133" s="95"/>
      <c r="D133" s="95"/>
      <c r="E133" s="56">
        <v>2011</v>
      </c>
      <c r="F133" s="144">
        <v>499</v>
      </c>
      <c r="G133" s="144">
        <v>499</v>
      </c>
    </row>
    <row r="134" spans="3:7" ht="16.5" hidden="1" customHeight="1" outlineLevel="1" x14ac:dyDescent="0.45">
      <c r="C134" s="95"/>
      <c r="D134" s="95"/>
      <c r="E134" s="56">
        <v>2012</v>
      </c>
      <c r="F134" s="144">
        <v>581</v>
      </c>
      <c r="G134" s="144">
        <v>581</v>
      </c>
    </row>
    <row r="135" spans="3:7" ht="16.5" hidden="1" customHeight="1" outlineLevel="1" x14ac:dyDescent="0.45">
      <c r="C135" s="95"/>
      <c r="D135" s="95"/>
      <c r="E135" s="56">
        <v>2013</v>
      </c>
      <c r="F135" s="144">
        <v>505</v>
      </c>
      <c r="G135" s="144">
        <v>505</v>
      </c>
    </row>
    <row r="136" spans="3:7" ht="16.5" hidden="1" customHeight="1" outlineLevel="1" x14ac:dyDescent="0.45">
      <c r="C136" s="95"/>
      <c r="D136" s="95"/>
      <c r="E136" s="56">
        <v>2014</v>
      </c>
      <c r="F136" s="144">
        <v>388</v>
      </c>
      <c r="G136" s="144">
        <v>388</v>
      </c>
    </row>
    <row r="137" spans="3:7" ht="16.5" hidden="1" customHeight="1" outlineLevel="1" x14ac:dyDescent="0.45">
      <c r="C137" s="95"/>
      <c r="D137" s="95"/>
      <c r="E137" s="56">
        <v>2015</v>
      </c>
      <c r="F137" s="144">
        <v>880</v>
      </c>
      <c r="G137" s="144">
        <v>880</v>
      </c>
    </row>
    <row r="138" spans="3:7" ht="16.5" hidden="1" customHeight="1" outlineLevel="1" x14ac:dyDescent="0.45">
      <c r="C138" s="95"/>
      <c r="D138" s="96"/>
      <c r="E138" s="56">
        <v>2016</v>
      </c>
      <c r="F138" s="144">
        <v>135</v>
      </c>
      <c r="G138" s="144">
        <v>135</v>
      </c>
    </row>
    <row r="139" spans="3:7" ht="16.5" hidden="1" customHeight="1" outlineLevel="1" x14ac:dyDescent="0.45">
      <c r="C139" s="95"/>
      <c r="D139" s="89" t="s">
        <v>142</v>
      </c>
      <c r="E139" s="90"/>
      <c r="F139" s="139">
        <v>27598</v>
      </c>
      <c r="G139" s="139">
        <v>27598</v>
      </c>
    </row>
    <row r="140" spans="3:7" ht="16.5" hidden="1" customHeight="1" outlineLevel="1" x14ac:dyDescent="0.45">
      <c r="C140" s="95"/>
      <c r="D140" s="94" t="s">
        <v>206</v>
      </c>
      <c r="E140" s="56">
        <v>1991</v>
      </c>
      <c r="F140" s="144">
        <v>127</v>
      </c>
      <c r="G140" s="144">
        <v>127</v>
      </c>
    </row>
    <row r="141" spans="3:7" ht="16.5" hidden="1" customHeight="1" outlineLevel="1" x14ac:dyDescent="0.45">
      <c r="C141" s="95"/>
      <c r="D141" s="95"/>
      <c r="E141" s="56">
        <v>1992</v>
      </c>
      <c r="F141" s="146">
        <v>2050</v>
      </c>
      <c r="G141" s="146">
        <v>2050</v>
      </c>
    </row>
    <row r="142" spans="3:7" ht="16.5" hidden="1" customHeight="1" outlineLevel="1" x14ac:dyDescent="0.45">
      <c r="C142" s="95"/>
      <c r="D142" s="95"/>
      <c r="E142" s="56">
        <v>1993</v>
      </c>
      <c r="F142" s="146">
        <v>1909</v>
      </c>
      <c r="G142" s="146">
        <v>1909</v>
      </c>
    </row>
    <row r="143" spans="3:7" ht="16.5" hidden="1" customHeight="1" outlineLevel="1" x14ac:dyDescent="0.45">
      <c r="C143" s="95"/>
      <c r="D143" s="95"/>
      <c r="E143" s="56">
        <v>1994</v>
      </c>
      <c r="F143" s="146">
        <v>3824</v>
      </c>
      <c r="G143" s="146">
        <v>3824</v>
      </c>
    </row>
    <row r="144" spans="3:7" ht="16.5" hidden="1" customHeight="1" outlineLevel="1" x14ac:dyDescent="0.45">
      <c r="C144" s="95"/>
      <c r="D144" s="95"/>
      <c r="E144" s="56">
        <v>1995</v>
      </c>
      <c r="F144" s="146">
        <v>1622</v>
      </c>
      <c r="G144" s="146">
        <v>1622</v>
      </c>
    </row>
    <row r="145" spans="3:7" ht="16.5" hidden="1" customHeight="1" outlineLevel="1" x14ac:dyDescent="0.45">
      <c r="C145" s="95"/>
      <c r="D145" s="95"/>
      <c r="E145" s="56">
        <v>1996</v>
      </c>
      <c r="F145" s="146">
        <v>5752</v>
      </c>
      <c r="G145" s="146">
        <v>5752</v>
      </c>
    </row>
    <row r="146" spans="3:7" ht="16.5" hidden="1" customHeight="1" outlineLevel="1" x14ac:dyDescent="0.45">
      <c r="C146" s="95"/>
      <c r="D146" s="95"/>
      <c r="E146" s="56">
        <v>1997</v>
      </c>
      <c r="F146" s="146">
        <v>8285</v>
      </c>
      <c r="G146" s="146">
        <v>8285</v>
      </c>
    </row>
    <row r="147" spans="3:7" ht="16.5" hidden="1" customHeight="1" outlineLevel="1" x14ac:dyDescent="0.45">
      <c r="C147" s="95"/>
      <c r="D147" s="95"/>
      <c r="E147" s="56">
        <v>1998</v>
      </c>
      <c r="F147" s="146">
        <v>6808</v>
      </c>
      <c r="G147" s="146">
        <v>6808</v>
      </c>
    </row>
    <row r="148" spans="3:7" ht="16.5" hidden="1" customHeight="1" outlineLevel="1" x14ac:dyDescent="0.45">
      <c r="C148" s="95"/>
      <c r="D148" s="95"/>
      <c r="E148" s="56">
        <v>1999</v>
      </c>
      <c r="F148" s="146">
        <v>8181</v>
      </c>
      <c r="G148" s="146">
        <v>8181</v>
      </c>
    </row>
    <row r="149" spans="3:7" ht="16.5" hidden="1" customHeight="1" outlineLevel="1" x14ac:dyDescent="0.45">
      <c r="C149" s="95"/>
      <c r="D149" s="95"/>
      <c r="E149" s="56">
        <v>2000</v>
      </c>
      <c r="F149" s="146">
        <v>6618</v>
      </c>
      <c r="G149" s="146">
        <v>6618</v>
      </c>
    </row>
    <row r="150" spans="3:7" ht="16.5" hidden="1" customHeight="1" outlineLevel="1" x14ac:dyDescent="0.45">
      <c r="C150" s="95"/>
      <c r="D150" s="95"/>
      <c r="E150" s="56">
        <v>2001</v>
      </c>
      <c r="F150" s="146">
        <v>5353</v>
      </c>
      <c r="G150" s="146">
        <v>5353</v>
      </c>
    </row>
    <row r="151" spans="3:7" ht="16.5" hidden="1" customHeight="1" outlineLevel="1" x14ac:dyDescent="0.45">
      <c r="C151" s="95"/>
      <c r="D151" s="95"/>
      <c r="E151" s="56">
        <v>2002</v>
      </c>
      <c r="F151" s="146">
        <v>7740</v>
      </c>
      <c r="G151" s="146">
        <v>7740</v>
      </c>
    </row>
    <row r="152" spans="3:7" ht="16.5" hidden="1" customHeight="1" outlineLevel="1" x14ac:dyDescent="0.45">
      <c r="C152" s="95"/>
      <c r="D152" s="95"/>
      <c r="E152" s="56">
        <v>2003</v>
      </c>
      <c r="F152" s="146">
        <v>13607</v>
      </c>
      <c r="G152" s="146">
        <v>13607</v>
      </c>
    </row>
    <row r="153" spans="3:7" ht="16.5" hidden="1" customHeight="1" outlineLevel="1" x14ac:dyDescent="0.45">
      <c r="C153" s="95"/>
      <c r="D153" s="95"/>
      <c r="E153" s="56">
        <v>2004</v>
      </c>
      <c r="F153" s="146">
        <v>20586</v>
      </c>
      <c r="G153" s="146">
        <v>20586</v>
      </c>
    </row>
    <row r="154" spans="3:7" ht="16.5" hidden="1" customHeight="1" outlineLevel="1" x14ac:dyDescent="0.45">
      <c r="C154" s="95"/>
      <c r="D154" s="95"/>
      <c r="E154" s="56">
        <v>2005</v>
      </c>
      <c r="F154" s="146">
        <v>25361</v>
      </c>
      <c r="G154" s="146">
        <v>25361</v>
      </c>
    </row>
    <row r="155" spans="3:7" ht="16.5" hidden="1" customHeight="1" outlineLevel="1" x14ac:dyDescent="0.45">
      <c r="C155" s="95"/>
      <c r="D155" s="95"/>
      <c r="E155" s="56">
        <v>2006</v>
      </c>
      <c r="F155" s="146">
        <v>20856</v>
      </c>
      <c r="G155" s="146">
        <v>20856</v>
      </c>
    </row>
    <row r="156" spans="3:7" ht="16.5" hidden="1" customHeight="1" outlineLevel="1" x14ac:dyDescent="0.45">
      <c r="C156" s="95"/>
      <c r="D156" s="95"/>
      <c r="E156" s="56">
        <v>2007</v>
      </c>
      <c r="F156" s="146">
        <v>12629</v>
      </c>
      <c r="G156" s="146">
        <v>12629</v>
      </c>
    </row>
    <row r="157" spans="3:7" ht="16.5" hidden="1" customHeight="1" outlineLevel="1" x14ac:dyDescent="0.45">
      <c r="C157" s="95"/>
      <c r="D157" s="95"/>
      <c r="E157" s="56">
        <v>2008</v>
      </c>
      <c r="F157" s="146">
        <v>11244</v>
      </c>
      <c r="G157" s="146">
        <v>11244</v>
      </c>
    </row>
    <row r="158" spans="3:7" ht="16.5" hidden="1" customHeight="1" outlineLevel="1" x14ac:dyDescent="0.45">
      <c r="C158" s="95"/>
      <c r="D158" s="95"/>
      <c r="E158" s="56">
        <v>2009</v>
      </c>
      <c r="F158" s="146">
        <v>4562</v>
      </c>
      <c r="G158" s="146">
        <v>4562</v>
      </c>
    </row>
    <row r="159" spans="3:7" ht="16.5" hidden="1" customHeight="1" outlineLevel="1" x14ac:dyDescent="0.45">
      <c r="C159" s="95"/>
      <c r="D159" s="95"/>
      <c r="E159" s="56">
        <v>2010</v>
      </c>
      <c r="F159" s="146">
        <v>12716</v>
      </c>
      <c r="G159" s="146">
        <v>12716</v>
      </c>
    </row>
    <row r="160" spans="3:7" ht="16.5" hidden="1" customHeight="1" outlineLevel="1" x14ac:dyDescent="0.45">
      <c r="C160" s="95"/>
      <c r="D160" s="95"/>
      <c r="E160" s="56">
        <v>2011</v>
      </c>
      <c r="F160" s="146">
        <v>14717</v>
      </c>
      <c r="G160" s="146">
        <v>14717</v>
      </c>
    </row>
    <row r="161" spans="3:7" ht="16.5" hidden="1" customHeight="1" outlineLevel="1" x14ac:dyDescent="0.45">
      <c r="C161" s="95"/>
      <c r="D161" s="95"/>
      <c r="E161" s="56">
        <v>2012</v>
      </c>
      <c r="F161" s="146">
        <v>14678</v>
      </c>
      <c r="G161" s="146">
        <v>14678</v>
      </c>
    </row>
    <row r="162" spans="3:7" ht="16.5" hidden="1" customHeight="1" outlineLevel="1" x14ac:dyDescent="0.45">
      <c r="C162" s="95"/>
      <c r="D162" s="95"/>
      <c r="E162" s="56">
        <v>2013</v>
      </c>
      <c r="F162" s="146">
        <v>13959</v>
      </c>
      <c r="G162" s="146">
        <v>13959</v>
      </c>
    </row>
    <row r="163" spans="3:7" ht="16.5" hidden="1" customHeight="1" outlineLevel="1" x14ac:dyDescent="0.45">
      <c r="C163" s="95"/>
      <c r="D163" s="95"/>
      <c r="E163" s="56">
        <v>2014</v>
      </c>
      <c r="F163" s="146">
        <v>8328</v>
      </c>
      <c r="G163" s="146">
        <v>8328</v>
      </c>
    </row>
    <row r="164" spans="3:7" ht="16.5" hidden="1" customHeight="1" outlineLevel="1" x14ac:dyDescent="0.45">
      <c r="C164" s="95"/>
      <c r="D164" s="95"/>
      <c r="E164" s="56">
        <v>2015</v>
      </c>
      <c r="F164" s="146">
        <v>9412</v>
      </c>
      <c r="G164" s="146">
        <v>9412</v>
      </c>
    </row>
    <row r="165" spans="3:7" ht="16.5" hidden="1" customHeight="1" outlineLevel="1" x14ac:dyDescent="0.45">
      <c r="C165" s="95"/>
      <c r="D165" s="96"/>
      <c r="E165" s="56">
        <v>2016</v>
      </c>
      <c r="F165" s="146">
        <v>2937</v>
      </c>
      <c r="G165" s="146">
        <v>2937</v>
      </c>
    </row>
    <row r="166" spans="3:7" ht="16.5" hidden="1" customHeight="1" outlineLevel="1" x14ac:dyDescent="0.45">
      <c r="C166" s="95"/>
      <c r="D166" s="89" t="s">
        <v>142</v>
      </c>
      <c r="E166" s="90"/>
      <c r="F166" s="139">
        <v>243861</v>
      </c>
      <c r="G166" s="139">
        <v>243861</v>
      </c>
    </row>
    <row r="167" spans="3:7" ht="16.5" hidden="1" customHeight="1" outlineLevel="1" x14ac:dyDescent="0.45">
      <c r="C167" s="95"/>
      <c r="D167" s="94" t="s">
        <v>207</v>
      </c>
      <c r="E167" s="56">
        <v>1991</v>
      </c>
      <c r="F167" s="144">
        <v>318</v>
      </c>
      <c r="G167" s="144">
        <v>318</v>
      </c>
    </row>
    <row r="168" spans="3:7" ht="16.5" hidden="1" customHeight="1" outlineLevel="1" x14ac:dyDescent="0.45">
      <c r="C168" s="95"/>
      <c r="D168" s="95"/>
      <c r="E168" s="56">
        <v>1992</v>
      </c>
      <c r="F168" s="146">
        <v>3638</v>
      </c>
      <c r="G168" s="146">
        <v>3638</v>
      </c>
    </row>
    <row r="169" spans="3:7" ht="16.5" hidden="1" customHeight="1" outlineLevel="1" x14ac:dyDescent="0.45">
      <c r="C169" s="95"/>
      <c r="D169" s="95"/>
      <c r="E169" s="56">
        <v>1993</v>
      </c>
      <c r="F169" s="146">
        <v>8642</v>
      </c>
      <c r="G169" s="146">
        <v>8642</v>
      </c>
    </row>
    <row r="170" spans="3:7" ht="16.5" hidden="1" customHeight="1" outlineLevel="1" x14ac:dyDescent="0.45">
      <c r="C170" s="95"/>
      <c r="D170" s="95"/>
      <c r="E170" s="56">
        <v>1994</v>
      </c>
      <c r="F170" s="146">
        <v>12201</v>
      </c>
      <c r="G170" s="146">
        <v>12201</v>
      </c>
    </row>
    <row r="171" spans="3:7" ht="16.5" hidden="1" customHeight="1" outlineLevel="1" x14ac:dyDescent="0.45">
      <c r="C171" s="95"/>
      <c r="D171" s="95"/>
      <c r="E171" s="56">
        <v>1995</v>
      </c>
      <c r="F171" s="146">
        <v>24034</v>
      </c>
      <c r="G171" s="146">
        <v>24034</v>
      </c>
    </row>
    <row r="172" spans="3:7" ht="16.5" hidden="1" customHeight="1" outlineLevel="1" x14ac:dyDescent="0.45">
      <c r="C172" s="95"/>
      <c r="D172" s="95"/>
      <c r="E172" s="56">
        <v>1996</v>
      </c>
      <c r="F172" s="146">
        <v>38031</v>
      </c>
      <c r="G172" s="146">
        <v>38031</v>
      </c>
    </row>
    <row r="173" spans="3:7" ht="16.5" hidden="1" customHeight="1" outlineLevel="1" x14ac:dyDescent="0.45">
      <c r="C173" s="95"/>
      <c r="D173" s="95"/>
      <c r="E173" s="56">
        <v>1997</v>
      </c>
      <c r="F173" s="146">
        <v>45701</v>
      </c>
      <c r="G173" s="146">
        <v>45701</v>
      </c>
    </row>
    <row r="174" spans="3:7" ht="16.5" hidden="1" customHeight="1" outlineLevel="1" x14ac:dyDescent="0.45">
      <c r="C174" s="95"/>
      <c r="D174" s="95"/>
      <c r="E174" s="56">
        <v>1998</v>
      </c>
      <c r="F174" s="146">
        <v>69243</v>
      </c>
      <c r="G174" s="146">
        <v>69243</v>
      </c>
    </row>
    <row r="175" spans="3:7" ht="16.5" hidden="1" customHeight="1" outlineLevel="1" x14ac:dyDescent="0.45">
      <c r="C175" s="95"/>
      <c r="D175" s="95"/>
      <c r="E175" s="56">
        <v>1999</v>
      </c>
      <c r="F175" s="146">
        <v>80095</v>
      </c>
      <c r="G175" s="146">
        <v>80095</v>
      </c>
    </row>
    <row r="176" spans="3:7" ht="16.5" hidden="1" customHeight="1" outlineLevel="1" x14ac:dyDescent="0.45">
      <c r="C176" s="95"/>
      <c r="D176" s="95"/>
      <c r="E176" s="56">
        <v>2000</v>
      </c>
      <c r="F176" s="146">
        <v>82529</v>
      </c>
      <c r="G176" s="146">
        <v>82529</v>
      </c>
    </row>
    <row r="177" spans="3:7" ht="16.5" hidden="1" customHeight="1" outlineLevel="1" x14ac:dyDescent="0.45">
      <c r="C177" s="95"/>
      <c r="D177" s="95"/>
      <c r="E177" s="56">
        <v>2001</v>
      </c>
      <c r="F177" s="146">
        <v>64283</v>
      </c>
      <c r="G177" s="146">
        <v>64283</v>
      </c>
    </row>
    <row r="178" spans="3:7" ht="16.5" hidden="1" customHeight="1" outlineLevel="1" x14ac:dyDescent="0.45">
      <c r="C178" s="95"/>
      <c r="D178" s="95"/>
      <c r="E178" s="56">
        <v>2002</v>
      </c>
      <c r="F178" s="146">
        <v>59853</v>
      </c>
      <c r="G178" s="146">
        <v>59853</v>
      </c>
    </row>
    <row r="179" spans="3:7" ht="16.5" hidden="1" customHeight="1" outlineLevel="1" x14ac:dyDescent="0.45">
      <c r="C179" s="95"/>
      <c r="D179" s="95"/>
      <c r="E179" s="56">
        <v>2003</v>
      </c>
      <c r="F179" s="146">
        <v>78763</v>
      </c>
      <c r="G179" s="146">
        <v>78763</v>
      </c>
    </row>
    <row r="180" spans="3:7" ht="16.5" hidden="1" customHeight="1" outlineLevel="1" x14ac:dyDescent="0.45">
      <c r="C180" s="95"/>
      <c r="D180" s="95"/>
      <c r="E180" s="56">
        <v>2004</v>
      </c>
      <c r="F180" s="146">
        <v>116384</v>
      </c>
      <c r="G180" s="146">
        <v>116384</v>
      </c>
    </row>
    <row r="181" spans="3:7" ht="16.5" hidden="1" customHeight="1" outlineLevel="1" x14ac:dyDescent="0.45">
      <c r="C181" s="95"/>
      <c r="D181" s="95"/>
      <c r="E181" s="56">
        <v>2005</v>
      </c>
      <c r="F181" s="146">
        <v>128686</v>
      </c>
      <c r="G181" s="146">
        <v>128686</v>
      </c>
    </row>
    <row r="182" spans="3:7" ht="16.5" hidden="1" customHeight="1" outlineLevel="1" x14ac:dyDescent="0.45">
      <c r="C182" s="95"/>
      <c r="D182" s="95"/>
      <c r="E182" s="56">
        <v>2006</v>
      </c>
      <c r="F182" s="146">
        <v>123211</v>
      </c>
      <c r="G182" s="146">
        <v>123211</v>
      </c>
    </row>
    <row r="183" spans="3:7" ht="16.5" hidden="1" customHeight="1" outlineLevel="1" x14ac:dyDescent="0.45">
      <c r="C183" s="95"/>
      <c r="D183" s="95"/>
      <c r="E183" s="56">
        <v>2007</v>
      </c>
      <c r="F183" s="146">
        <v>89716</v>
      </c>
      <c r="G183" s="146">
        <v>89716</v>
      </c>
    </row>
    <row r="184" spans="3:7" ht="16.5" hidden="1" customHeight="1" outlineLevel="1" x14ac:dyDescent="0.45">
      <c r="C184" s="95"/>
      <c r="D184" s="95"/>
      <c r="E184" s="56">
        <v>2008</v>
      </c>
      <c r="F184" s="146">
        <v>34035</v>
      </c>
      <c r="G184" s="146">
        <v>34035</v>
      </c>
    </row>
    <row r="185" spans="3:7" ht="16.5" hidden="1" customHeight="1" outlineLevel="1" x14ac:dyDescent="0.45">
      <c r="C185" s="95"/>
      <c r="D185" s="95"/>
      <c r="E185" s="56">
        <v>2009</v>
      </c>
      <c r="F185" s="146">
        <v>23020</v>
      </c>
      <c r="G185" s="146">
        <v>23020</v>
      </c>
    </row>
    <row r="186" spans="3:7" ht="16.5" hidden="1" customHeight="1" outlineLevel="1" x14ac:dyDescent="0.45">
      <c r="C186" s="95"/>
      <c r="D186" s="95"/>
      <c r="E186" s="56">
        <v>2010</v>
      </c>
      <c r="F186" s="146">
        <v>35683</v>
      </c>
      <c r="G186" s="146">
        <v>35683</v>
      </c>
    </row>
    <row r="187" spans="3:7" ht="16.5" hidden="1" customHeight="1" outlineLevel="1" x14ac:dyDescent="0.45">
      <c r="C187" s="95"/>
      <c r="D187" s="95"/>
      <c r="E187" s="56">
        <v>2011</v>
      </c>
      <c r="F187" s="146">
        <v>32909</v>
      </c>
      <c r="G187" s="146">
        <v>32909</v>
      </c>
    </row>
    <row r="188" spans="3:7" ht="16.5" hidden="1" customHeight="1" outlineLevel="1" x14ac:dyDescent="0.45">
      <c r="C188" s="95"/>
      <c r="D188" s="95"/>
      <c r="E188" s="56">
        <v>2012</v>
      </c>
      <c r="F188" s="146">
        <v>20819</v>
      </c>
      <c r="G188" s="146">
        <v>20819</v>
      </c>
    </row>
    <row r="189" spans="3:7" ht="16.5" hidden="1" customHeight="1" outlineLevel="1" x14ac:dyDescent="0.45">
      <c r="C189" s="95"/>
      <c r="D189" s="95"/>
      <c r="E189" s="56">
        <v>2013</v>
      </c>
      <c r="F189" s="146">
        <v>22672</v>
      </c>
      <c r="G189" s="146">
        <v>22672</v>
      </c>
    </row>
    <row r="190" spans="3:7" ht="16.5" hidden="1" customHeight="1" outlineLevel="1" x14ac:dyDescent="0.45">
      <c r="C190" s="95"/>
      <c r="D190" s="95"/>
      <c r="E190" s="56">
        <v>2014</v>
      </c>
      <c r="F190" s="146">
        <v>21507</v>
      </c>
      <c r="G190" s="146">
        <v>21507</v>
      </c>
    </row>
    <row r="191" spans="3:7" ht="16.5" hidden="1" customHeight="1" outlineLevel="1" x14ac:dyDescent="0.45">
      <c r="C191" s="95"/>
      <c r="D191" s="95"/>
      <c r="E191" s="56">
        <v>2015</v>
      </c>
      <c r="F191" s="146">
        <v>31733</v>
      </c>
      <c r="G191" s="146">
        <v>31733</v>
      </c>
    </row>
    <row r="192" spans="3:7" ht="16.5" hidden="1" customHeight="1" outlineLevel="1" x14ac:dyDescent="0.45">
      <c r="C192" s="95"/>
      <c r="D192" s="96"/>
      <c r="E192" s="56">
        <v>2016</v>
      </c>
      <c r="F192" s="146">
        <v>13575</v>
      </c>
      <c r="G192" s="146">
        <v>13575</v>
      </c>
    </row>
    <row r="193" spans="3:7" ht="16.5" hidden="1" customHeight="1" outlineLevel="1" x14ac:dyDescent="0.45">
      <c r="C193" s="95"/>
      <c r="D193" s="89" t="s">
        <v>142</v>
      </c>
      <c r="E193" s="90"/>
      <c r="F193" s="139">
        <v>1261281</v>
      </c>
      <c r="G193" s="139">
        <v>1261281</v>
      </c>
    </row>
    <row r="194" spans="3:7" ht="16.5" hidden="1" customHeight="1" outlineLevel="1" x14ac:dyDescent="0.45">
      <c r="C194" s="95"/>
      <c r="D194" s="94" t="s">
        <v>208</v>
      </c>
      <c r="E194" s="56">
        <v>1993</v>
      </c>
      <c r="F194" s="144">
        <v>84</v>
      </c>
      <c r="G194" s="144">
        <v>84</v>
      </c>
    </row>
    <row r="195" spans="3:7" ht="16.5" hidden="1" customHeight="1" outlineLevel="1" x14ac:dyDescent="0.45">
      <c r="C195" s="95"/>
      <c r="D195" s="95"/>
      <c r="E195" s="56">
        <v>1994</v>
      </c>
      <c r="F195" s="144">
        <v>152</v>
      </c>
      <c r="G195" s="144">
        <v>152</v>
      </c>
    </row>
    <row r="196" spans="3:7" ht="16.5" hidden="1" customHeight="1" outlineLevel="1" x14ac:dyDescent="0.45">
      <c r="C196" s="95"/>
      <c r="D196" s="95"/>
      <c r="E196" s="56">
        <v>1995</v>
      </c>
      <c r="F196" s="146">
        <v>1046</v>
      </c>
      <c r="G196" s="146">
        <v>1046</v>
      </c>
    </row>
    <row r="197" spans="3:7" ht="16.5" hidden="1" customHeight="1" outlineLevel="1" x14ac:dyDescent="0.45">
      <c r="C197" s="95"/>
      <c r="D197" s="95"/>
      <c r="E197" s="56">
        <v>1996</v>
      </c>
      <c r="F197" s="144">
        <v>527</v>
      </c>
      <c r="G197" s="144">
        <v>527</v>
      </c>
    </row>
    <row r="198" spans="3:7" ht="16.5" hidden="1" customHeight="1" outlineLevel="1" x14ac:dyDescent="0.45">
      <c r="C198" s="95"/>
      <c r="D198" s="95"/>
      <c r="E198" s="56">
        <v>1997</v>
      </c>
      <c r="F198" s="146">
        <v>1403</v>
      </c>
      <c r="G198" s="146">
        <v>1403</v>
      </c>
    </row>
    <row r="199" spans="3:7" ht="16.5" hidden="1" customHeight="1" outlineLevel="1" x14ac:dyDescent="0.45">
      <c r="C199" s="95"/>
      <c r="D199" s="95"/>
      <c r="E199" s="56">
        <v>1998</v>
      </c>
      <c r="F199" s="144">
        <v>943</v>
      </c>
      <c r="G199" s="144">
        <v>943</v>
      </c>
    </row>
    <row r="200" spans="3:7" ht="16.5" hidden="1" customHeight="1" outlineLevel="1" x14ac:dyDescent="0.45">
      <c r="C200" s="95"/>
      <c r="D200" s="95"/>
      <c r="E200" s="56">
        <v>1999</v>
      </c>
      <c r="F200" s="144">
        <v>437</v>
      </c>
      <c r="G200" s="144">
        <v>437</v>
      </c>
    </row>
    <row r="201" spans="3:7" ht="16.5" hidden="1" customHeight="1" outlineLevel="1" x14ac:dyDescent="0.45">
      <c r="C201" s="95"/>
      <c r="D201" s="95"/>
      <c r="E201" s="56">
        <v>2000</v>
      </c>
      <c r="F201" s="144">
        <v>748</v>
      </c>
      <c r="G201" s="144">
        <v>748</v>
      </c>
    </row>
    <row r="202" spans="3:7" ht="16.5" hidden="1" customHeight="1" outlineLevel="1" x14ac:dyDescent="0.45">
      <c r="C202" s="95"/>
      <c r="D202" s="95"/>
      <c r="E202" s="56">
        <v>2001</v>
      </c>
      <c r="F202" s="144">
        <v>863</v>
      </c>
      <c r="G202" s="144">
        <v>863</v>
      </c>
    </row>
    <row r="203" spans="3:7" ht="16.5" hidden="1" customHeight="1" outlineLevel="1" x14ac:dyDescent="0.45">
      <c r="C203" s="95"/>
      <c r="D203" s="95"/>
      <c r="E203" s="56">
        <v>2002</v>
      </c>
      <c r="F203" s="146">
        <v>1146</v>
      </c>
      <c r="G203" s="146">
        <v>1146</v>
      </c>
    </row>
    <row r="204" spans="3:7" ht="16.5" hidden="1" customHeight="1" outlineLevel="1" x14ac:dyDescent="0.45">
      <c r="C204" s="95"/>
      <c r="D204" s="95"/>
      <c r="E204" s="56">
        <v>2003</v>
      </c>
      <c r="F204" s="146">
        <v>1243</v>
      </c>
      <c r="G204" s="146">
        <v>1243</v>
      </c>
    </row>
    <row r="205" spans="3:7" ht="16.5" hidden="1" customHeight="1" outlineLevel="1" x14ac:dyDescent="0.45">
      <c r="C205" s="95"/>
      <c r="D205" s="95"/>
      <c r="E205" s="56">
        <v>2004</v>
      </c>
      <c r="F205" s="146">
        <v>1217</v>
      </c>
      <c r="G205" s="146">
        <v>1217</v>
      </c>
    </row>
    <row r="206" spans="3:7" ht="16.5" hidden="1" customHeight="1" outlineLevel="1" x14ac:dyDescent="0.45">
      <c r="C206" s="95"/>
      <c r="D206" s="95"/>
      <c r="E206" s="56">
        <v>2005</v>
      </c>
      <c r="F206" s="144">
        <v>910</v>
      </c>
      <c r="G206" s="144">
        <v>910</v>
      </c>
    </row>
    <row r="207" spans="3:7" ht="16.5" hidden="1" customHeight="1" outlineLevel="1" x14ac:dyDescent="0.45">
      <c r="C207" s="95"/>
      <c r="D207" s="95"/>
      <c r="E207" s="56">
        <v>2006</v>
      </c>
      <c r="F207" s="146">
        <v>1801</v>
      </c>
      <c r="G207" s="146">
        <v>1801</v>
      </c>
    </row>
    <row r="208" spans="3:7" ht="16.5" hidden="1" customHeight="1" outlineLevel="1" x14ac:dyDescent="0.45">
      <c r="C208" s="95"/>
      <c r="D208" s="95"/>
      <c r="E208" s="56">
        <v>2007</v>
      </c>
      <c r="F208" s="146">
        <v>1297</v>
      </c>
      <c r="G208" s="146">
        <v>1297</v>
      </c>
    </row>
    <row r="209" spans="3:7" ht="16.5" hidden="1" customHeight="1" outlineLevel="1" x14ac:dyDescent="0.45">
      <c r="C209" s="95"/>
      <c r="D209" s="95"/>
      <c r="E209" s="56">
        <v>2008</v>
      </c>
      <c r="F209" s="144">
        <v>423</v>
      </c>
      <c r="G209" s="144">
        <v>423</v>
      </c>
    </row>
    <row r="210" spans="3:7" ht="16.5" hidden="1" customHeight="1" outlineLevel="1" x14ac:dyDescent="0.45">
      <c r="C210" s="95"/>
      <c r="D210" s="95"/>
      <c r="E210" s="56">
        <v>2009</v>
      </c>
      <c r="F210" s="144">
        <v>26</v>
      </c>
      <c r="G210" s="144">
        <v>26</v>
      </c>
    </row>
    <row r="211" spans="3:7" ht="16.5" hidden="1" customHeight="1" outlineLevel="1" x14ac:dyDescent="0.45">
      <c r="C211" s="95"/>
      <c r="D211" s="95"/>
      <c r="E211" s="56">
        <v>2010</v>
      </c>
      <c r="F211" s="144">
        <v>48</v>
      </c>
      <c r="G211" s="144">
        <v>48</v>
      </c>
    </row>
    <row r="212" spans="3:7" ht="16.5" hidden="1" customHeight="1" outlineLevel="1" x14ac:dyDescent="0.45">
      <c r="C212" s="95"/>
      <c r="D212" s="95"/>
      <c r="E212" s="56">
        <v>2011</v>
      </c>
      <c r="F212" s="144">
        <v>351</v>
      </c>
      <c r="G212" s="144">
        <v>351</v>
      </c>
    </row>
    <row r="213" spans="3:7" ht="16.5" hidden="1" customHeight="1" outlineLevel="1" x14ac:dyDescent="0.45">
      <c r="C213" s="95"/>
      <c r="D213" s="95"/>
      <c r="E213" s="56">
        <v>2012</v>
      </c>
      <c r="F213" s="144">
        <v>354</v>
      </c>
      <c r="G213" s="144">
        <v>354</v>
      </c>
    </row>
    <row r="214" spans="3:7" ht="16.5" hidden="1" customHeight="1" outlineLevel="1" x14ac:dyDescent="0.45">
      <c r="C214" s="95"/>
      <c r="D214" s="95"/>
      <c r="E214" s="56">
        <v>2013</v>
      </c>
      <c r="F214" s="144">
        <v>505</v>
      </c>
      <c r="G214" s="144">
        <v>505</v>
      </c>
    </row>
    <row r="215" spans="3:7" ht="16.5" hidden="1" customHeight="1" outlineLevel="1" x14ac:dyDescent="0.45">
      <c r="C215" s="95"/>
      <c r="D215" s="95"/>
      <c r="E215" s="56">
        <v>2014</v>
      </c>
      <c r="F215" s="144">
        <v>537</v>
      </c>
      <c r="G215" s="144">
        <v>537</v>
      </c>
    </row>
    <row r="216" spans="3:7" ht="16.5" hidden="1" customHeight="1" outlineLevel="1" x14ac:dyDescent="0.45">
      <c r="C216" s="95"/>
      <c r="D216" s="95"/>
      <c r="E216" s="56">
        <v>2015</v>
      </c>
      <c r="F216" s="144">
        <v>596</v>
      </c>
      <c r="G216" s="144">
        <v>596</v>
      </c>
    </row>
    <row r="217" spans="3:7" ht="16.5" hidden="1" customHeight="1" outlineLevel="1" x14ac:dyDescent="0.45">
      <c r="C217" s="95"/>
      <c r="D217" s="96"/>
      <c r="E217" s="56">
        <v>2016</v>
      </c>
      <c r="F217" s="144">
        <v>148</v>
      </c>
      <c r="G217" s="144">
        <v>148</v>
      </c>
    </row>
    <row r="218" spans="3:7" ht="16.5" hidden="1" customHeight="1" outlineLevel="1" x14ac:dyDescent="0.45">
      <c r="C218" s="95"/>
      <c r="D218" s="89" t="s">
        <v>142</v>
      </c>
      <c r="E218" s="90"/>
      <c r="F218" s="139">
        <v>16805</v>
      </c>
      <c r="G218" s="139">
        <v>16805</v>
      </c>
    </row>
    <row r="219" spans="3:7" ht="16.5" hidden="1" customHeight="1" outlineLevel="1" x14ac:dyDescent="0.45">
      <c r="C219" s="95"/>
      <c r="D219" s="94" t="s">
        <v>209</v>
      </c>
      <c r="E219" s="56">
        <v>1991</v>
      </c>
      <c r="F219" s="146">
        <v>8134</v>
      </c>
      <c r="G219" s="146">
        <v>8134</v>
      </c>
    </row>
    <row r="220" spans="3:7" ht="16.5" hidden="1" customHeight="1" outlineLevel="1" x14ac:dyDescent="0.45">
      <c r="C220" s="95"/>
      <c r="D220" s="95"/>
      <c r="E220" s="56">
        <v>1992</v>
      </c>
      <c r="F220" s="146">
        <v>33282</v>
      </c>
      <c r="G220" s="146">
        <v>33282</v>
      </c>
    </row>
    <row r="221" spans="3:7" ht="16.5" hidden="1" customHeight="1" outlineLevel="1" x14ac:dyDescent="0.45">
      <c r="C221" s="95"/>
      <c r="D221" s="95"/>
      <c r="E221" s="56">
        <v>1993</v>
      </c>
      <c r="F221" s="146">
        <v>45125</v>
      </c>
      <c r="G221" s="146">
        <v>45125</v>
      </c>
    </row>
    <row r="222" spans="3:7" ht="16.5" hidden="1" customHeight="1" outlineLevel="1" x14ac:dyDescent="0.45">
      <c r="C222" s="95"/>
      <c r="D222" s="95"/>
      <c r="E222" s="56">
        <v>1994</v>
      </c>
      <c r="F222" s="146">
        <v>40652</v>
      </c>
      <c r="G222" s="146">
        <v>40652</v>
      </c>
    </row>
    <row r="223" spans="3:7" ht="16.5" hidden="1" customHeight="1" outlineLevel="1" x14ac:dyDescent="0.45">
      <c r="C223" s="95"/>
      <c r="D223" s="95"/>
      <c r="E223" s="56">
        <v>1995</v>
      </c>
      <c r="F223" s="146">
        <v>70964</v>
      </c>
      <c r="G223" s="146">
        <v>70964</v>
      </c>
    </row>
    <row r="224" spans="3:7" ht="16.5" hidden="1" customHeight="1" outlineLevel="1" x14ac:dyDescent="0.45">
      <c r="C224" s="95"/>
      <c r="D224" s="95"/>
      <c r="E224" s="56">
        <v>1996</v>
      </c>
      <c r="F224" s="146">
        <v>74451</v>
      </c>
      <c r="G224" s="146">
        <v>74451</v>
      </c>
    </row>
    <row r="225" spans="3:7" ht="16.5" hidden="1" customHeight="1" outlineLevel="1" x14ac:dyDescent="0.45">
      <c r="C225" s="95"/>
      <c r="D225" s="95"/>
      <c r="E225" s="56">
        <v>1997</v>
      </c>
      <c r="F225" s="146">
        <v>64650</v>
      </c>
      <c r="G225" s="146">
        <v>64650</v>
      </c>
    </row>
    <row r="226" spans="3:7" ht="16.5" hidden="1" customHeight="1" outlineLevel="1" x14ac:dyDescent="0.45">
      <c r="C226" s="95"/>
      <c r="D226" s="95"/>
      <c r="E226" s="56">
        <v>1998</v>
      </c>
      <c r="F226" s="146">
        <v>64524</v>
      </c>
      <c r="G226" s="146">
        <v>64524</v>
      </c>
    </row>
    <row r="227" spans="3:7" ht="16.5" hidden="1" customHeight="1" outlineLevel="1" x14ac:dyDescent="0.45">
      <c r="C227" s="95"/>
      <c r="D227" s="95"/>
      <c r="E227" s="56">
        <v>1999</v>
      </c>
      <c r="F227" s="146">
        <v>48940</v>
      </c>
      <c r="G227" s="146">
        <v>48940</v>
      </c>
    </row>
    <row r="228" spans="3:7" ht="16.5" hidden="1" customHeight="1" outlineLevel="1" x14ac:dyDescent="0.45">
      <c r="C228" s="95"/>
      <c r="D228" s="95"/>
      <c r="E228" s="56">
        <v>2000</v>
      </c>
      <c r="F228" s="146">
        <v>38755</v>
      </c>
      <c r="G228" s="146">
        <v>38755</v>
      </c>
    </row>
    <row r="229" spans="3:7" ht="16.5" hidden="1" customHeight="1" outlineLevel="1" x14ac:dyDescent="0.45">
      <c r="C229" s="95"/>
      <c r="D229" s="95"/>
      <c r="E229" s="56">
        <v>2001</v>
      </c>
      <c r="F229" s="146">
        <v>44120</v>
      </c>
      <c r="G229" s="146">
        <v>44120</v>
      </c>
    </row>
    <row r="230" spans="3:7" ht="16.5" hidden="1" customHeight="1" outlineLevel="1" x14ac:dyDescent="0.45">
      <c r="C230" s="95"/>
      <c r="D230" s="95"/>
      <c r="E230" s="56">
        <v>2002</v>
      </c>
      <c r="F230" s="146">
        <v>46514</v>
      </c>
      <c r="G230" s="146">
        <v>46514</v>
      </c>
    </row>
    <row r="231" spans="3:7" ht="16.5" hidden="1" customHeight="1" outlineLevel="1" x14ac:dyDescent="0.45">
      <c r="C231" s="95"/>
      <c r="D231" s="95"/>
      <c r="E231" s="56">
        <v>2003</v>
      </c>
      <c r="F231" s="146">
        <v>79309</v>
      </c>
      <c r="G231" s="146">
        <v>79309</v>
      </c>
    </row>
    <row r="232" spans="3:7" ht="16.5" hidden="1" customHeight="1" outlineLevel="1" x14ac:dyDescent="0.45">
      <c r="C232" s="95"/>
      <c r="D232" s="95"/>
      <c r="E232" s="56">
        <v>2004</v>
      </c>
      <c r="F232" s="146">
        <v>83278</v>
      </c>
      <c r="G232" s="146">
        <v>83278</v>
      </c>
    </row>
    <row r="233" spans="3:7" ht="16.5" hidden="1" customHeight="1" outlineLevel="1" x14ac:dyDescent="0.45">
      <c r="C233" s="95"/>
      <c r="D233" s="95"/>
      <c r="E233" s="56">
        <v>2005</v>
      </c>
      <c r="F233" s="146">
        <v>106884</v>
      </c>
      <c r="G233" s="146">
        <v>106884</v>
      </c>
    </row>
    <row r="234" spans="3:7" ht="16.5" hidden="1" customHeight="1" outlineLevel="1" x14ac:dyDescent="0.45">
      <c r="C234" s="95"/>
      <c r="D234" s="95"/>
      <c r="E234" s="56">
        <v>2006</v>
      </c>
      <c r="F234" s="146">
        <v>107911</v>
      </c>
      <c r="G234" s="146">
        <v>107911</v>
      </c>
    </row>
    <row r="235" spans="3:7" ht="16.5" hidden="1" customHeight="1" outlineLevel="1" x14ac:dyDescent="0.45">
      <c r="C235" s="95"/>
      <c r="D235" s="95"/>
      <c r="E235" s="56">
        <v>2007</v>
      </c>
      <c r="F235" s="146">
        <v>112678</v>
      </c>
      <c r="G235" s="146">
        <v>112678</v>
      </c>
    </row>
    <row r="236" spans="3:7" ht="16.5" hidden="1" customHeight="1" outlineLevel="1" x14ac:dyDescent="0.45">
      <c r="C236" s="95"/>
      <c r="D236" s="95"/>
      <c r="E236" s="56">
        <v>2008</v>
      </c>
      <c r="F236" s="146">
        <v>62556</v>
      </c>
      <c r="G236" s="146">
        <v>62556</v>
      </c>
    </row>
    <row r="237" spans="3:7" ht="16.5" hidden="1" customHeight="1" outlineLevel="1" x14ac:dyDescent="0.45">
      <c r="C237" s="95"/>
      <c r="D237" s="95"/>
      <c r="E237" s="56">
        <v>2009</v>
      </c>
      <c r="F237" s="146">
        <v>56232</v>
      </c>
      <c r="G237" s="146">
        <v>56232</v>
      </c>
    </row>
    <row r="238" spans="3:7" ht="16.5" hidden="1" customHeight="1" outlineLevel="1" x14ac:dyDescent="0.45">
      <c r="C238" s="95"/>
      <c r="D238" s="95"/>
      <c r="E238" s="56">
        <v>2010</v>
      </c>
      <c r="F238" s="146">
        <v>39818</v>
      </c>
      <c r="G238" s="146">
        <v>39818</v>
      </c>
    </row>
    <row r="239" spans="3:7" ht="16.5" hidden="1" customHeight="1" outlineLevel="1" x14ac:dyDescent="0.45">
      <c r="C239" s="95"/>
      <c r="D239" s="95"/>
      <c r="E239" s="56">
        <v>2011</v>
      </c>
      <c r="F239" s="146">
        <v>81573</v>
      </c>
      <c r="G239" s="146">
        <v>81573</v>
      </c>
    </row>
    <row r="240" spans="3:7" ht="16.5" hidden="1" customHeight="1" outlineLevel="1" x14ac:dyDescent="0.45">
      <c r="C240" s="95"/>
      <c r="D240" s="95"/>
      <c r="E240" s="56">
        <v>2012</v>
      </c>
      <c r="F240" s="146">
        <v>83829</v>
      </c>
      <c r="G240" s="146">
        <v>83829</v>
      </c>
    </row>
    <row r="241" spans="3:7" ht="16.5" hidden="1" customHeight="1" outlineLevel="1" x14ac:dyDescent="0.45">
      <c r="C241" s="95"/>
      <c r="D241" s="95"/>
      <c r="E241" s="56">
        <v>2013</v>
      </c>
      <c r="F241" s="146">
        <v>113289</v>
      </c>
      <c r="G241" s="146">
        <v>113289</v>
      </c>
    </row>
    <row r="242" spans="3:7" ht="16.5" hidden="1" customHeight="1" outlineLevel="1" x14ac:dyDescent="0.45">
      <c r="C242" s="95"/>
      <c r="D242" s="95"/>
      <c r="E242" s="56">
        <v>2014</v>
      </c>
      <c r="F242" s="146">
        <v>81345</v>
      </c>
      <c r="G242" s="146">
        <v>81345</v>
      </c>
    </row>
    <row r="243" spans="3:7" ht="16.5" hidden="1" customHeight="1" outlineLevel="1" x14ac:dyDescent="0.45">
      <c r="C243" s="95"/>
      <c r="D243" s="95"/>
      <c r="E243" s="56">
        <v>2015</v>
      </c>
      <c r="F243" s="146">
        <v>84938</v>
      </c>
      <c r="G243" s="146">
        <v>84938</v>
      </c>
    </row>
    <row r="244" spans="3:7" ht="16.5" hidden="1" customHeight="1" outlineLevel="1" x14ac:dyDescent="0.45">
      <c r="C244" s="95"/>
      <c r="D244" s="96"/>
      <c r="E244" s="56">
        <v>2016</v>
      </c>
      <c r="F244" s="146">
        <v>24197</v>
      </c>
      <c r="G244" s="146">
        <v>24197</v>
      </c>
    </row>
    <row r="245" spans="3:7" ht="16.5" hidden="1" customHeight="1" outlineLevel="1" x14ac:dyDescent="0.45">
      <c r="C245" s="95"/>
      <c r="D245" s="89" t="s">
        <v>142</v>
      </c>
      <c r="E245" s="90"/>
      <c r="F245" s="139">
        <v>1697948</v>
      </c>
      <c r="G245" s="139">
        <v>1697948</v>
      </c>
    </row>
    <row r="246" spans="3:7" ht="16.5" hidden="1" customHeight="1" outlineLevel="1" x14ac:dyDescent="0.45">
      <c r="C246" s="95"/>
      <c r="D246" s="94" t="s">
        <v>210</v>
      </c>
      <c r="E246" s="56">
        <v>1991</v>
      </c>
      <c r="F246" s="146">
        <v>1685</v>
      </c>
      <c r="G246" s="146">
        <v>1685</v>
      </c>
    </row>
    <row r="247" spans="3:7" ht="16.5" hidden="1" customHeight="1" outlineLevel="1" x14ac:dyDescent="0.45">
      <c r="C247" s="95"/>
      <c r="D247" s="95"/>
      <c r="E247" s="56">
        <v>1992</v>
      </c>
      <c r="F247" s="144">
        <v>524</v>
      </c>
      <c r="G247" s="144">
        <v>524</v>
      </c>
    </row>
    <row r="248" spans="3:7" ht="16.5" hidden="1" customHeight="1" outlineLevel="1" x14ac:dyDescent="0.45">
      <c r="C248" s="95"/>
      <c r="D248" s="95"/>
      <c r="E248" s="56">
        <v>1993</v>
      </c>
      <c r="F248" s="144">
        <v>362</v>
      </c>
      <c r="G248" s="144">
        <v>362</v>
      </c>
    </row>
    <row r="249" spans="3:7" ht="16.5" hidden="1" customHeight="1" outlineLevel="1" x14ac:dyDescent="0.45">
      <c r="C249" s="95"/>
      <c r="D249" s="95"/>
      <c r="E249" s="56">
        <v>1994</v>
      </c>
      <c r="F249" s="144">
        <v>373</v>
      </c>
      <c r="G249" s="144">
        <v>373</v>
      </c>
    </row>
    <row r="250" spans="3:7" ht="16.5" hidden="1" customHeight="1" outlineLevel="1" x14ac:dyDescent="0.45">
      <c r="C250" s="95"/>
      <c r="D250" s="95"/>
      <c r="E250" s="56">
        <v>1995</v>
      </c>
      <c r="F250" s="144">
        <v>677</v>
      </c>
      <c r="G250" s="144">
        <v>677</v>
      </c>
    </row>
    <row r="251" spans="3:7" ht="16.5" hidden="1" customHeight="1" outlineLevel="1" x14ac:dyDescent="0.45">
      <c r="C251" s="95"/>
      <c r="D251" s="95"/>
      <c r="E251" s="56">
        <v>1996</v>
      </c>
      <c r="F251" s="144">
        <v>186</v>
      </c>
      <c r="G251" s="144">
        <v>186</v>
      </c>
    </row>
    <row r="252" spans="3:7" ht="16.5" hidden="1" customHeight="1" outlineLevel="1" x14ac:dyDescent="0.45">
      <c r="C252" s="95"/>
      <c r="D252" s="95"/>
      <c r="E252" s="56">
        <v>1997</v>
      </c>
      <c r="F252" s="144">
        <v>45</v>
      </c>
      <c r="G252" s="144">
        <v>45</v>
      </c>
    </row>
    <row r="253" spans="3:7" ht="16.5" hidden="1" customHeight="1" outlineLevel="1" x14ac:dyDescent="0.45">
      <c r="C253" s="95"/>
      <c r="D253" s="95"/>
      <c r="E253" s="56">
        <v>1998</v>
      </c>
      <c r="F253" s="144">
        <v>1</v>
      </c>
      <c r="G253" s="144">
        <v>1</v>
      </c>
    </row>
    <row r="254" spans="3:7" ht="16.5" hidden="1" customHeight="1" outlineLevel="1" x14ac:dyDescent="0.45">
      <c r="C254" s="95"/>
      <c r="D254" s="95"/>
      <c r="E254" s="56">
        <v>1999</v>
      </c>
      <c r="F254" s="144">
        <v>1</v>
      </c>
      <c r="G254" s="144">
        <v>1</v>
      </c>
    </row>
    <row r="255" spans="3:7" ht="16.5" hidden="1" customHeight="1" outlineLevel="1" x14ac:dyDescent="0.45">
      <c r="C255" s="95"/>
      <c r="D255" s="95"/>
      <c r="E255" s="56">
        <v>2001</v>
      </c>
      <c r="F255" s="144">
        <v>936</v>
      </c>
      <c r="G255" s="144">
        <v>936</v>
      </c>
    </row>
    <row r="256" spans="3:7" ht="16.5" hidden="1" customHeight="1" outlineLevel="1" x14ac:dyDescent="0.45">
      <c r="C256" s="95"/>
      <c r="D256" s="95"/>
      <c r="E256" s="56">
        <v>2002</v>
      </c>
      <c r="F256" s="146">
        <v>1624</v>
      </c>
      <c r="G256" s="146">
        <v>1624</v>
      </c>
    </row>
    <row r="257" spans="3:7" ht="16.5" hidden="1" customHeight="1" outlineLevel="1" x14ac:dyDescent="0.45">
      <c r="C257" s="95"/>
      <c r="D257" s="95"/>
      <c r="E257" s="56">
        <v>2003</v>
      </c>
      <c r="F257" s="146">
        <v>4545</v>
      </c>
      <c r="G257" s="146">
        <v>4545</v>
      </c>
    </row>
    <row r="258" spans="3:7" ht="16.5" hidden="1" customHeight="1" outlineLevel="1" x14ac:dyDescent="0.45">
      <c r="C258" s="95"/>
      <c r="D258" s="95"/>
      <c r="E258" s="56">
        <v>2004</v>
      </c>
      <c r="F258" s="146">
        <v>5405</v>
      </c>
      <c r="G258" s="146">
        <v>5405</v>
      </c>
    </row>
    <row r="259" spans="3:7" ht="16.5" hidden="1" customHeight="1" outlineLevel="1" x14ac:dyDescent="0.45">
      <c r="C259" s="95"/>
      <c r="D259" s="95"/>
      <c r="E259" s="56">
        <v>2005</v>
      </c>
      <c r="F259" s="146">
        <v>12770</v>
      </c>
      <c r="G259" s="146">
        <v>12770</v>
      </c>
    </row>
    <row r="260" spans="3:7" ht="16.5" hidden="1" customHeight="1" outlineLevel="1" x14ac:dyDescent="0.45">
      <c r="C260" s="95"/>
      <c r="D260" s="95"/>
      <c r="E260" s="56">
        <v>2006</v>
      </c>
      <c r="F260" s="146">
        <v>16941</v>
      </c>
      <c r="G260" s="146">
        <v>16941</v>
      </c>
    </row>
    <row r="261" spans="3:7" ht="16.5" hidden="1" customHeight="1" outlineLevel="1" x14ac:dyDescent="0.45">
      <c r="C261" s="95"/>
      <c r="D261" s="95"/>
      <c r="E261" s="56">
        <v>2007</v>
      </c>
      <c r="F261" s="146">
        <v>8758</v>
      </c>
      <c r="G261" s="146">
        <v>8758</v>
      </c>
    </row>
    <row r="262" spans="3:7" ht="16.5" hidden="1" customHeight="1" outlineLevel="1" x14ac:dyDescent="0.45">
      <c r="C262" s="95"/>
      <c r="D262" s="95"/>
      <c r="E262" s="56">
        <v>2008</v>
      </c>
      <c r="F262" s="146">
        <v>4938</v>
      </c>
      <c r="G262" s="146">
        <v>4938</v>
      </c>
    </row>
    <row r="263" spans="3:7" ht="16.5" hidden="1" customHeight="1" outlineLevel="1" x14ac:dyDescent="0.45">
      <c r="C263" s="95"/>
      <c r="D263" s="95"/>
      <c r="E263" s="56">
        <v>2009</v>
      </c>
      <c r="F263" s="144">
        <v>385</v>
      </c>
      <c r="G263" s="144">
        <v>385</v>
      </c>
    </row>
    <row r="264" spans="3:7" ht="16.5" hidden="1" customHeight="1" outlineLevel="1" x14ac:dyDescent="0.45">
      <c r="C264" s="95"/>
      <c r="D264" s="95"/>
      <c r="E264" s="56">
        <v>2010</v>
      </c>
      <c r="F264" s="146">
        <v>2382</v>
      </c>
      <c r="G264" s="146">
        <v>2382</v>
      </c>
    </row>
    <row r="265" spans="3:7" ht="16.5" hidden="1" customHeight="1" outlineLevel="1" x14ac:dyDescent="0.45">
      <c r="C265" s="95"/>
      <c r="D265" s="95"/>
      <c r="E265" s="56">
        <v>2011</v>
      </c>
      <c r="F265" s="146">
        <v>5479</v>
      </c>
      <c r="G265" s="146">
        <v>5479</v>
      </c>
    </row>
    <row r="266" spans="3:7" ht="16.5" hidden="1" customHeight="1" outlineLevel="1" x14ac:dyDescent="0.45">
      <c r="C266" s="95"/>
      <c r="D266" s="95"/>
      <c r="E266" s="56">
        <v>2012</v>
      </c>
      <c r="F266" s="146">
        <v>5528</v>
      </c>
      <c r="G266" s="146">
        <v>5528</v>
      </c>
    </row>
    <row r="267" spans="3:7" ht="16.5" hidden="1" customHeight="1" outlineLevel="1" x14ac:dyDescent="0.45">
      <c r="C267" s="95"/>
      <c r="D267" s="95"/>
      <c r="E267" s="56">
        <v>2013</v>
      </c>
      <c r="F267" s="146">
        <v>5156</v>
      </c>
      <c r="G267" s="146">
        <v>5156</v>
      </c>
    </row>
    <row r="268" spans="3:7" ht="16.5" hidden="1" customHeight="1" outlineLevel="1" x14ac:dyDescent="0.45">
      <c r="C268" s="95"/>
      <c r="D268" s="95"/>
      <c r="E268" s="56">
        <v>2014</v>
      </c>
      <c r="F268" s="146">
        <v>4303</v>
      </c>
      <c r="G268" s="146">
        <v>4303</v>
      </c>
    </row>
    <row r="269" spans="3:7" ht="16.5" hidden="1" customHeight="1" outlineLevel="1" x14ac:dyDescent="0.45">
      <c r="C269" s="95"/>
      <c r="D269" s="95"/>
      <c r="E269" s="56">
        <v>2015</v>
      </c>
      <c r="F269" s="146">
        <v>4573</v>
      </c>
      <c r="G269" s="146">
        <v>4573</v>
      </c>
    </row>
    <row r="270" spans="3:7" ht="16.5" hidden="1" customHeight="1" outlineLevel="1" x14ac:dyDescent="0.45">
      <c r="C270" s="95"/>
      <c r="D270" s="96"/>
      <c r="E270" s="56">
        <v>2016</v>
      </c>
      <c r="F270" s="146">
        <v>1375</v>
      </c>
      <c r="G270" s="146">
        <v>1375</v>
      </c>
    </row>
    <row r="271" spans="3:7" ht="16.5" hidden="1" customHeight="1" outlineLevel="1" x14ac:dyDescent="0.45">
      <c r="C271" s="95"/>
      <c r="D271" s="89" t="s">
        <v>142</v>
      </c>
      <c r="E271" s="90"/>
      <c r="F271" s="139">
        <v>88952</v>
      </c>
      <c r="G271" s="139">
        <v>88952</v>
      </c>
    </row>
    <row r="272" spans="3:7" ht="16.5" hidden="1" customHeight="1" outlineLevel="1" x14ac:dyDescent="0.45">
      <c r="C272" s="95"/>
      <c r="D272" s="94" t="s">
        <v>211</v>
      </c>
      <c r="E272" s="56">
        <v>1991</v>
      </c>
      <c r="F272" s="144">
        <v>1</v>
      </c>
      <c r="G272" s="144">
        <v>1</v>
      </c>
    </row>
    <row r="273" spans="3:7" ht="16.5" hidden="1" customHeight="1" outlineLevel="1" x14ac:dyDescent="0.45">
      <c r="C273" s="95"/>
      <c r="D273" s="95"/>
      <c r="E273" s="56">
        <v>1992</v>
      </c>
      <c r="F273" s="146">
        <v>4413</v>
      </c>
      <c r="G273" s="146">
        <v>4413</v>
      </c>
    </row>
    <row r="274" spans="3:7" ht="16.5" hidden="1" customHeight="1" outlineLevel="1" x14ac:dyDescent="0.45">
      <c r="C274" s="95"/>
      <c r="D274" s="95"/>
      <c r="E274" s="56">
        <v>1993</v>
      </c>
      <c r="F274" s="146">
        <v>8705</v>
      </c>
      <c r="G274" s="146">
        <v>8705</v>
      </c>
    </row>
    <row r="275" spans="3:7" ht="16.5" hidden="1" customHeight="1" outlineLevel="1" x14ac:dyDescent="0.45">
      <c r="C275" s="95"/>
      <c r="D275" s="95"/>
      <c r="E275" s="56">
        <v>1994</v>
      </c>
      <c r="F275" s="146">
        <v>10938</v>
      </c>
      <c r="G275" s="146">
        <v>10938</v>
      </c>
    </row>
    <row r="276" spans="3:7" ht="16.5" hidden="1" customHeight="1" outlineLevel="1" x14ac:dyDescent="0.45">
      <c r="C276" s="95"/>
      <c r="D276" s="95"/>
      <c r="E276" s="56">
        <v>1995</v>
      </c>
      <c r="F276" s="146">
        <v>18469</v>
      </c>
      <c r="G276" s="146">
        <v>18469</v>
      </c>
    </row>
    <row r="277" spans="3:7" ht="16.5" hidden="1" customHeight="1" outlineLevel="1" x14ac:dyDescent="0.45">
      <c r="C277" s="95"/>
      <c r="D277" s="95"/>
      <c r="E277" s="56">
        <v>1996</v>
      </c>
      <c r="F277" s="146">
        <v>28922</v>
      </c>
      <c r="G277" s="146">
        <v>28922</v>
      </c>
    </row>
    <row r="278" spans="3:7" ht="16.5" hidden="1" customHeight="1" outlineLevel="1" x14ac:dyDescent="0.45">
      <c r="C278" s="95"/>
      <c r="D278" s="95"/>
      <c r="E278" s="56">
        <v>1997</v>
      </c>
      <c r="F278" s="146">
        <v>20413</v>
      </c>
      <c r="G278" s="146">
        <v>20413</v>
      </c>
    </row>
    <row r="279" spans="3:7" ht="16.5" hidden="1" customHeight="1" outlineLevel="1" x14ac:dyDescent="0.45">
      <c r="C279" s="95"/>
      <c r="D279" s="95"/>
      <c r="E279" s="56">
        <v>1998</v>
      </c>
      <c r="F279" s="146">
        <v>20396</v>
      </c>
      <c r="G279" s="146">
        <v>20396</v>
      </c>
    </row>
    <row r="280" spans="3:7" ht="16.5" hidden="1" customHeight="1" outlineLevel="1" x14ac:dyDescent="0.45">
      <c r="C280" s="95"/>
      <c r="D280" s="95"/>
      <c r="E280" s="56">
        <v>1999</v>
      </c>
      <c r="F280" s="146">
        <v>25075</v>
      </c>
      <c r="G280" s="146">
        <v>25075</v>
      </c>
    </row>
    <row r="281" spans="3:7" ht="16.5" hidden="1" customHeight="1" outlineLevel="1" x14ac:dyDescent="0.45">
      <c r="C281" s="95"/>
      <c r="D281" s="95"/>
      <c r="E281" s="56">
        <v>2000</v>
      </c>
      <c r="F281" s="146">
        <v>22486</v>
      </c>
      <c r="G281" s="146">
        <v>22486</v>
      </c>
    </row>
    <row r="282" spans="3:7" ht="16.5" hidden="1" customHeight="1" outlineLevel="1" x14ac:dyDescent="0.45">
      <c r="C282" s="95"/>
      <c r="D282" s="95"/>
      <c r="E282" s="56">
        <v>2001</v>
      </c>
      <c r="F282" s="146">
        <v>26270</v>
      </c>
      <c r="G282" s="146">
        <v>26270</v>
      </c>
    </row>
    <row r="283" spans="3:7" ht="16.5" hidden="1" customHeight="1" outlineLevel="1" x14ac:dyDescent="0.45">
      <c r="C283" s="95"/>
      <c r="D283" s="95"/>
      <c r="E283" s="56">
        <v>2002</v>
      </c>
      <c r="F283" s="146">
        <v>29959</v>
      </c>
      <c r="G283" s="146">
        <v>29959</v>
      </c>
    </row>
    <row r="284" spans="3:7" ht="16.5" hidden="1" customHeight="1" outlineLevel="1" x14ac:dyDescent="0.45">
      <c r="C284" s="95"/>
      <c r="D284" s="95"/>
      <c r="E284" s="56">
        <v>2003</v>
      </c>
      <c r="F284" s="146">
        <v>34709</v>
      </c>
      <c r="G284" s="146">
        <v>34709</v>
      </c>
    </row>
    <row r="285" spans="3:7" ht="16.5" hidden="1" customHeight="1" outlineLevel="1" x14ac:dyDescent="0.45">
      <c r="C285" s="95"/>
      <c r="D285" s="95"/>
      <c r="E285" s="56">
        <v>2004</v>
      </c>
      <c r="F285" s="146">
        <v>50442</v>
      </c>
      <c r="G285" s="146">
        <v>50442</v>
      </c>
    </row>
    <row r="286" spans="3:7" ht="16.5" hidden="1" customHeight="1" outlineLevel="1" x14ac:dyDescent="0.45">
      <c r="C286" s="95"/>
      <c r="D286" s="95"/>
      <c r="E286" s="56">
        <v>2005</v>
      </c>
      <c r="F286" s="146">
        <v>66235</v>
      </c>
      <c r="G286" s="146">
        <v>66235</v>
      </c>
    </row>
    <row r="287" spans="3:7" ht="16.5" hidden="1" customHeight="1" outlineLevel="1" x14ac:dyDescent="0.45">
      <c r="C287" s="95"/>
      <c r="D287" s="95"/>
      <c r="E287" s="56">
        <v>2006</v>
      </c>
      <c r="F287" s="146">
        <v>52871</v>
      </c>
      <c r="G287" s="146">
        <v>52871</v>
      </c>
    </row>
    <row r="288" spans="3:7" ht="16.5" hidden="1" customHeight="1" outlineLevel="1" x14ac:dyDescent="0.45">
      <c r="C288" s="95"/>
      <c r="D288" s="95"/>
      <c r="E288" s="56">
        <v>2007</v>
      </c>
      <c r="F288" s="146">
        <v>42779</v>
      </c>
      <c r="G288" s="146">
        <v>42779</v>
      </c>
    </row>
    <row r="289" spans="3:7" ht="16.5" hidden="1" customHeight="1" outlineLevel="1" x14ac:dyDescent="0.45">
      <c r="C289" s="95"/>
      <c r="D289" s="95"/>
      <c r="E289" s="56">
        <v>2008</v>
      </c>
      <c r="F289" s="146">
        <v>37856</v>
      </c>
      <c r="G289" s="146">
        <v>37856</v>
      </c>
    </row>
    <row r="290" spans="3:7" ht="16.5" hidden="1" customHeight="1" outlineLevel="1" x14ac:dyDescent="0.45">
      <c r="C290" s="95"/>
      <c r="D290" s="95"/>
      <c r="E290" s="56">
        <v>2009</v>
      </c>
      <c r="F290" s="146">
        <v>35976</v>
      </c>
      <c r="G290" s="146">
        <v>35976</v>
      </c>
    </row>
    <row r="291" spans="3:7" ht="16.5" hidden="1" customHeight="1" outlineLevel="1" x14ac:dyDescent="0.45">
      <c r="C291" s="95"/>
      <c r="D291" s="95"/>
      <c r="E291" s="56">
        <v>2010</v>
      </c>
      <c r="F291" s="146">
        <v>39021</v>
      </c>
      <c r="G291" s="146">
        <v>39021</v>
      </c>
    </row>
    <row r="292" spans="3:7" ht="16.5" hidden="1" customHeight="1" outlineLevel="1" x14ac:dyDescent="0.45">
      <c r="C292" s="95"/>
      <c r="D292" s="95"/>
      <c r="E292" s="56">
        <v>2011</v>
      </c>
      <c r="F292" s="146">
        <v>52982</v>
      </c>
      <c r="G292" s="146">
        <v>52982</v>
      </c>
    </row>
    <row r="293" spans="3:7" ht="16.5" hidden="1" customHeight="1" outlineLevel="1" x14ac:dyDescent="0.45">
      <c r="C293" s="95"/>
      <c r="D293" s="95"/>
      <c r="E293" s="56">
        <v>2012</v>
      </c>
      <c r="F293" s="146">
        <v>47905</v>
      </c>
      <c r="G293" s="146">
        <v>47905</v>
      </c>
    </row>
    <row r="294" spans="3:7" ht="16.5" hidden="1" customHeight="1" outlineLevel="1" x14ac:dyDescent="0.45">
      <c r="C294" s="95"/>
      <c r="D294" s="95"/>
      <c r="E294" s="56">
        <v>2013</v>
      </c>
      <c r="F294" s="146">
        <v>48495</v>
      </c>
      <c r="G294" s="146">
        <v>48495</v>
      </c>
    </row>
    <row r="295" spans="3:7" ht="16.5" hidden="1" customHeight="1" outlineLevel="1" x14ac:dyDescent="0.45">
      <c r="C295" s="95"/>
      <c r="D295" s="95"/>
      <c r="E295" s="56">
        <v>2014</v>
      </c>
      <c r="F295" s="146">
        <v>30723</v>
      </c>
      <c r="G295" s="146">
        <v>30723</v>
      </c>
    </row>
    <row r="296" spans="3:7" ht="16.5" hidden="1" customHeight="1" outlineLevel="1" x14ac:dyDescent="0.45">
      <c r="C296" s="95"/>
      <c r="D296" s="95"/>
      <c r="E296" s="56">
        <v>2015</v>
      </c>
      <c r="F296" s="146">
        <v>29598</v>
      </c>
      <c r="G296" s="146">
        <v>29598</v>
      </c>
    </row>
    <row r="297" spans="3:7" ht="16.5" hidden="1" customHeight="1" outlineLevel="1" x14ac:dyDescent="0.45">
      <c r="C297" s="95"/>
      <c r="D297" s="96"/>
      <c r="E297" s="56">
        <v>2016</v>
      </c>
      <c r="F297" s="146">
        <v>10228</v>
      </c>
      <c r="G297" s="146">
        <v>10228</v>
      </c>
    </row>
    <row r="298" spans="3:7" ht="16.5" hidden="1" customHeight="1" outlineLevel="1" x14ac:dyDescent="0.45">
      <c r="C298" s="95"/>
      <c r="D298" s="89" t="s">
        <v>142</v>
      </c>
      <c r="E298" s="90"/>
      <c r="F298" s="139">
        <v>795867</v>
      </c>
      <c r="G298" s="139">
        <v>795867</v>
      </c>
    </row>
    <row r="299" spans="3:7" ht="16.5" hidden="1" customHeight="1" outlineLevel="1" x14ac:dyDescent="0.45">
      <c r="C299" s="95"/>
      <c r="D299" s="94" t="s">
        <v>212</v>
      </c>
      <c r="E299" s="56">
        <v>1991</v>
      </c>
      <c r="F299" s="146">
        <v>10314</v>
      </c>
      <c r="G299" s="146">
        <v>10314</v>
      </c>
    </row>
    <row r="300" spans="3:7" ht="16.5" hidden="1" customHeight="1" outlineLevel="1" x14ac:dyDescent="0.45">
      <c r="C300" s="95"/>
      <c r="D300" s="95"/>
      <c r="E300" s="56">
        <v>1992</v>
      </c>
      <c r="F300" s="146">
        <v>14707</v>
      </c>
      <c r="G300" s="146">
        <v>14707</v>
      </c>
    </row>
    <row r="301" spans="3:7" ht="16.5" hidden="1" customHeight="1" outlineLevel="1" x14ac:dyDescent="0.45">
      <c r="C301" s="95"/>
      <c r="D301" s="95"/>
      <c r="E301" s="56">
        <v>1993</v>
      </c>
      <c r="F301" s="146">
        <v>16676</v>
      </c>
      <c r="G301" s="146">
        <v>16676</v>
      </c>
    </row>
    <row r="302" spans="3:7" ht="16.5" hidden="1" customHeight="1" outlineLevel="1" x14ac:dyDescent="0.45">
      <c r="C302" s="95"/>
      <c r="D302" s="95"/>
      <c r="E302" s="56">
        <v>1994</v>
      </c>
      <c r="F302" s="146">
        <v>17263</v>
      </c>
      <c r="G302" s="146">
        <v>17263</v>
      </c>
    </row>
    <row r="303" spans="3:7" ht="16.5" hidden="1" customHeight="1" outlineLevel="1" x14ac:dyDescent="0.45">
      <c r="C303" s="95"/>
      <c r="D303" s="95"/>
      <c r="E303" s="56">
        <v>1995</v>
      </c>
      <c r="F303" s="146">
        <v>44211</v>
      </c>
      <c r="G303" s="146">
        <v>44211</v>
      </c>
    </row>
    <row r="304" spans="3:7" ht="16.5" hidden="1" customHeight="1" outlineLevel="1" x14ac:dyDescent="0.45">
      <c r="C304" s="95"/>
      <c r="D304" s="95"/>
      <c r="E304" s="56">
        <v>1996</v>
      </c>
      <c r="F304" s="146">
        <v>48310</v>
      </c>
      <c r="G304" s="146">
        <v>48310</v>
      </c>
    </row>
    <row r="305" spans="3:7" ht="16.5" hidden="1" customHeight="1" outlineLevel="1" x14ac:dyDescent="0.45">
      <c r="C305" s="95"/>
      <c r="D305" s="95"/>
      <c r="E305" s="56">
        <v>1997</v>
      </c>
      <c r="F305" s="146">
        <v>63442</v>
      </c>
      <c r="G305" s="146">
        <v>63442</v>
      </c>
    </row>
    <row r="306" spans="3:7" ht="16.5" hidden="1" customHeight="1" outlineLevel="1" x14ac:dyDescent="0.45">
      <c r="C306" s="95"/>
      <c r="D306" s="95"/>
      <c r="E306" s="56">
        <v>1998</v>
      </c>
      <c r="F306" s="146">
        <v>69966</v>
      </c>
      <c r="G306" s="146">
        <v>69966</v>
      </c>
    </row>
    <row r="307" spans="3:7" ht="16.5" hidden="1" customHeight="1" outlineLevel="1" x14ac:dyDescent="0.45">
      <c r="C307" s="95"/>
      <c r="D307" s="95"/>
      <c r="E307" s="56">
        <v>1999</v>
      </c>
      <c r="F307" s="146">
        <v>73858</v>
      </c>
      <c r="G307" s="146">
        <v>73858</v>
      </c>
    </row>
    <row r="308" spans="3:7" ht="16.5" hidden="1" customHeight="1" outlineLevel="1" x14ac:dyDescent="0.45">
      <c r="C308" s="95"/>
      <c r="D308" s="95"/>
      <c r="E308" s="56">
        <v>2000</v>
      </c>
      <c r="F308" s="146">
        <v>62587</v>
      </c>
      <c r="G308" s="146">
        <v>62587</v>
      </c>
    </row>
    <row r="309" spans="3:7" ht="16.5" hidden="1" customHeight="1" outlineLevel="1" x14ac:dyDescent="0.45">
      <c r="C309" s="95"/>
      <c r="D309" s="95"/>
      <c r="E309" s="56">
        <v>2001</v>
      </c>
      <c r="F309" s="146">
        <v>55895</v>
      </c>
      <c r="G309" s="146">
        <v>55895</v>
      </c>
    </row>
    <row r="310" spans="3:7" ht="16.5" hidden="1" customHeight="1" outlineLevel="1" x14ac:dyDescent="0.45">
      <c r="C310" s="95"/>
      <c r="D310" s="95"/>
      <c r="E310" s="56">
        <v>2002</v>
      </c>
      <c r="F310" s="146">
        <v>58801</v>
      </c>
      <c r="G310" s="146">
        <v>58801</v>
      </c>
    </row>
    <row r="311" spans="3:7" ht="16.5" hidden="1" customHeight="1" outlineLevel="1" x14ac:dyDescent="0.45">
      <c r="C311" s="95"/>
      <c r="D311" s="95"/>
      <c r="E311" s="56">
        <v>2003</v>
      </c>
      <c r="F311" s="146">
        <v>65789</v>
      </c>
      <c r="G311" s="146">
        <v>65789</v>
      </c>
    </row>
    <row r="312" spans="3:7" ht="16.5" hidden="1" customHeight="1" outlineLevel="1" x14ac:dyDescent="0.45">
      <c r="C312" s="95"/>
      <c r="D312" s="95"/>
      <c r="E312" s="56">
        <v>2004</v>
      </c>
      <c r="F312" s="146">
        <v>99973</v>
      </c>
      <c r="G312" s="146">
        <v>99973</v>
      </c>
    </row>
    <row r="313" spans="3:7" ht="16.5" hidden="1" customHeight="1" outlineLevel="1" x14ac:dyDescent="0.45">
      <c r="C313" s="95"/>
      <c r="D313" s="95"/>
      <c r="E313" s="56">
        <v>2005</v>
      </c>
      <c r="F313" s="146">
        <v>104243</v>
      </c>
      <c r="G313" s="146">
        <v>104243</v>
      </c>
    </row>
    <row r="314" spans="3:7" ht="16.5" hidden="1" customHeight="1" outlineLevel="1" x14ac:dyDescent="0.45">
      <c r="C314" s="95"/>
      <c r="D314" s="95"/>
      <c r="E314" s="56">
        <v>2006</v>
      </c>
      <c r="F314" s="146">
        <v>73318</v>
      </c>
      <c r="G314" s="146">
        <v>73318</v>
      </c>
    </row>
    <row r="315" spans="3:7" ht="16.5" hidden="1" customHeight="1" outlineLevel="1" x14ac:dyDescent="0.45">
      <c r="C315" s="95"/>
      <c r="D315" s="95"/>
      <c r="E315" s="56">
        <v>2007</v>
      </c>
      <c r="F315" s="146">
        <v>62479</v>
      </c>
      <c r="G315" s="146">
        <v>62479</v>
      </c>
    </row>
    <row r="316" spans="3:7" ht="16.5" hidden="1" customHeight="1" outlineLevel="1" x14ac:dyDescent="0.45">
      <c r="C316" s="95"/>
      <c r="D316" s="95"/>
      <c r="E316" s="56">
        <v>2008</v>
      </c>
      <c r="F316" s="146">
        <v>50013</v>
      </c>
      <c r="G316" s="146">
        <v>50013</v>
      </c>
    </row>
    <row r="317" spans="3:7" ht="16.5" hidden="1" customHeight="1" outlineLevel="1" x14ac:dyDescent="0.45">
      <c r="C317" s="95"/>
      <c r="D317" s="95"/>
      <c r="E317" s="56">
        <v>2009</v>
      </c>
      <c r="F317" s="146">
        <v>55103</v>
      </c>
      <c r="G317" s="146">
        <v>55103</v>
      </c>
    </row>
    <row r="318" spans="3:7" ht="16.5" hidden="1" customHeight="1" outlineLevel="1" x14ac:dyDescent="0.45">
      <c r="C318" s="95"/>
      <c r="D318" s="95"/>
      <c r="E318" s="56">
        <v>2010</v>
      </c>
      <c r="F318" s="146">
        <v>58623</v>
      </c>
      <c r="G318" s="146">
        <v>58623</v>
      </c>
    </row>
    <row r="319" spans="3:7" ht="16.5" hidden="1" customHeight="1" outlineLevel="1" x14ac:dyDescent="0.45">
      <c r="C319" s="95"/>
      <c r="D319" s="95"/>
      <c r="E319" s="56">
        <v>2011</v>
      </c>
      <c r="F319" s="146">
        <v>46227</v>
      </c>
      <c r="G319" s="146">
        <v>46227</v>
      </c>
    </row>
    <row r="320" spans="3:7" ht="16.5" hidden="1" customHeight="1" outlineLevel="1" x14ac:dyDescent="0.45">
      <c r="C320" s="95"/>
      <c r="D320" s="95"/>
      <c r="E320" s="56">
        <v>2012</v>
      </c>
      <c r="F320" s="146">
        <v>69918</v>
      </c>
      <c r="G320" s="146">
        <v>69918</v>
      </c>
    </row>
    <row r="321" spans="3:7" ht="16.5" hidden="1" customHeight="1" outlineLevel="1" x14ac:dyDescent="0.45">
      <c r="C321" s="95"/>
      <c r="D321" s="95"/>
      <c r="E321" s="56">
        <v>2013</v>
      </c>
      <c r="F321" s="146">
        <v>73440</v>
      </c>
      <c r="G321" s="146">
        <v>73440</v>
      </c>
    </row>
    <row r="322" spans="3:7" ht="16.5" hidden="1" customHeight="1" outlineLevel="1" x14ac:dyDescent="0.45">
      <c r="C322" s="95"/>
      <c r="D322" s="95"/>
      <c r="E322" s="56">
        <v>2014</v>
      </c>
      <c r="F322" s="146">
        <v>88794</v>
      </c>
      <c r="G322" s="146">
        <v>88794</v>
      </c>
    </row>
    <row r="323" spans="3:7" ht="16.5" hidden="1" customHeight="1" outlineLevel="1" x14ac:dyDescent="0.45">
      <c r="C323" s="95"/>
      <c r="D323" s="95"/>
      <c r="E323" s="56">
        <v>2015</v>
      </c>
      <c r="F323" s="146">
        <v>105470</v>
      </c>
      <c r="G323" s="146">
        <v>105470</v>
      </c>
    </row>
    <row r="324" spans="3:7" ht="16.5" hidden="1" customHeight="1" outlineLevel="1" x14ac:dyDescent="0.45">
      <c r="C324" s="95"/>
      <c r="D324" s="96"/>
      <c r="E324" s="56">
        <v>2016</v>
      </c>
      <c r="F324" s="146">
        <v>32669</v>
      </c>
      <c r="G324" s="146">
        <v>32669</v>
      </c>
    </row>
    <row r="325" spans="3:7" ht="16.5" hidden="1" customHeight="1" outlineLevel="1" x14ac:dyDescent="0.45">
      <c r="C325" s="95"/>
      <c r="D325" s="89" t="s">
        <v>142</v>
      </c>
      <c r="E325" s="90"/>
      <c r="F325" s="139">
        <v>1522089</v>
      </c>
      <c r="G325" s="139">
        <v>1522089</v>
      </c>
    </row>
    <row r="326" spans="3:7" ht="16.5" hidden="1" customHeight="1" outlineLevel="1" x14ac:dyDescent="0.45">
      <c r="C326" s="95"/>
      <c r="D326" s="94" t="s">
        <v>213</v>
      </c>
      <c r="E326" s="56">
        <v>1991</v>
      </c>
      <c r="F326" s="146">
        <v>9349</v>
      </c>
      <c r="G326" s="146">
        <v>9349</v>
      </c>
    </row>
    <row r="327" spans="3:7" ht="16.5" hidden="1" customHeight="1" outlineLevel="1" x14ac:dyDescent="0.45">
      <c r="C327" s="95"/>
      <c r="D327" s="95"/>
      <c r="E327" s="56">
        <v>1992</v>
      </c>
      <c r="F327" s="146">
        <v>10300</v>
      </c>
      <c r="G327" s="146">
        <v>10300</v>
      </c>
    </row>
    <row r="328" spans="3:7" ht="16.5" hidden="1" customHeight="1" outlineLevel="1" x14ac:dyDescent="0.45">
      <c r="C328" s="95"/>
      <c r="D328" s="95"/>
      <c r="E328" s="56">
        <v>1993</v>
      </c>
      <c r="F328" s="146">
        <v>6256</v>
      </c>
      <c r="G328" s="146">
        <v>6256</v>
      </c>
    </row>
    <row r="329" spans="3:7" ht="16.5" hidden="1" customHeight="1" outlineLevel="1" x14ac:dyDescent="0.45">
      <c r="C329" s="95"/>
      <c r="D329" s="95"/>
      <c r="E329" s="56">
        <v>1994</v>
      </c>
      <c r="F329" s="146">
        <v>7340</v>
      </c>
      <c r="G329" s="146">
        <v>7340</v>
      </c>
    </row>
    <row r="330" spans="3:7" ht="16.5" hidden="1" customHeight="1" outlineLevel="1" x14ac:dyDescent="0.45">
      <c r="C330" s="95"/>
      <c r="D330" s="95"/>
      <c r="E330" s="56">
        <v>1995</v>
      </c>
      <c r="F330" s="146">
        <v>9819</v>
      </c>
      <c r="G330" s="146">
        <v>9819</v>
      </c>
    </row>
    <row r="331" spans="3:7" ht="16.5" hidden="1" customHeight="1" outlineLevel="1" x14ac:dyDescent="0.45">
      <c r="C331" s="95"/>
      <c r="D331" s="95"/>
      <c r="E331" s="56">
        <v>1996</v>
      </c>
      <c r="F331" s="146">
        <v>11278</v>
      </c>
      <c r="G331" s="146">
        <v>11278</v>
      </c>
    </row>
    <row r="332" spans="3:7" ht="16.5" hidden="1" customHeight="1" outlineLevel="1" x14ac:dyDescent="0.45">
      <c r="C332" s="95"/>
      <c r="D332" s="95"/>
      <c r="E332" s="56">
        <v>1997</v>
      </c>
      <c r="F332" s="146">
        <v>16443</v>
      </c>
      <c r="G332" s="146">
        <v>16443</v>
      </c>
    </row>
    <row r="333" spans="3:7" ht="16.5" hidden="1" customHeight="1" outlineLevel="1" x14ac:dyDescent="0.45">
      <c r="C333" s="95"/>
      <c r="D333" s="95"/>
      <c r="E333" s="56">
        <v>1998</v>
      </c>
      <c r="F333" s="146">
        <v>30202</v>
      </c>
      <c r="G333" s="146">
        <v>30202</v>
      </c>
    </row>
    <row r="334" spans="3:7" ht="16.5" hidden="1" customHeight="1" outlineLevel="1" x14ac:dyDescent="0.45">
      <c r="C334" s="95"/>
      <c r="D334" s="95"/>
      <c r="E334" s="56">
        <v>1999</v>
      </c>
      <c r="F334" s="146">
        <v>43460</v>
      </c>
      <c r="G334" s="146">
        <v>43460</v>
      </c>
    </row>
    <row r="335" spans="3:7" ht="16.5" hidden="1" customHeight="1" outlineLevel="1" x14ac:dyDescent="0.45">
      <c r="C335" s="95"/>
      <c r="D335" s="95"/>
      <c r="E335" s="56">
        <v>2000</v>
      </c>
      <c r="F335" s="146">
        <v>46245</v>
      </c>
      <c r="G335" s="146">
        <v>46245</v>
      </c>
    </row>
    <row r="336" spans="3:7" ht="16.5" hidden="1" customHeight="1" outlineLevel="1" x14ac:dyDescent="0.45">
      <c r="C336" s="95"/>
      <c r="D336" s="95"/>
      <c r="E336" s="56">
        <v>2001</v>
      </c>
      <c r="F336" s="146">
        <v>45849</v>
      </c>
      <c r="G336" s="146">
        <v>45849</v>
      </c>
    </row>
    <row r="337" spans="3:7" ht="16.5" hidden="1" customHeight="1" outlineLevel="1" x14ac:dyDescent="0.45">
      <c r="C337" s="95"/>
      <c r="D337" s="95"/>
      <c r="E337" s="56">
        <v>2002</v>
      </c>
      <c r="F337" s="146">
        <v>28165</v>
      </c>
      <c r="G337" s="146">
        <v>28165</v>
      </c>
    </row>
    <row r="338" spans="3:7" ht="16.5" hidden="1" customHeight="1" outlineLevel="1" x14ac:dyDescent="0.45">
      <c r="C338" s="95"/>
      <c r="D338" s="95"/>
      <c r="E338" s="56">
        <v>2003</v>
      </c>
      <c r="F338" s="146">
        <v>31175</v>
      </c>
      <c r="G338" s="146">
        <v>31175</v>
      </c>
    </row>
    <row r="339" spans="3:7" ht="16.5" hidden="1" customHeight="1" outlineLevel="1" x14ac:dyDescent="0.45">
      <c r="C339" s="95"/>
      <c r="D339" s="95"/>
      <c r="E339" s="56">
        <v>2004</v>
      </c>
      <c r="F339" s="146">
        <v>37069</v>
      </c>
      <c r="G339" s="146">
        <v>37069</v>
      </c>
    </row>
    <row r="340" spans="3:7" ht="16.5" hidden="1" customHeight="1" outlineLevel="1" x14ac:dyDescent="0.45">
      <c r="C340" s="95"/>
      <c r="D340" s="95"/>
      <c r="E340" s="56">
        <v>2005</v>
      </c>
      <c r="F340" s="146">
        <v>34200</v>
      </c>
      <c r="G340" s="146">
        <v>34200</v>
      </c>
    </row>
    <row r="341" spans="3:7" ht="16.5" hidden="1" customHeight="1" outlineLevel="1" x14ac:dyDescent="0.45">
      <c r="C341" s="95"/>
      <c r="D341" s="95"/>
      <c r="E341" s="56">
        <v>2006</v>
      </c>
      <c r="F341" s="146">
        <v>21479</v>
      </c>
      <c r="G341" s="146">
        <v>21479</v>
      </c>
    </row>
    <row r="342" spans="3:7" ht="16.5" hidden="1" customHeight="1" outlineLevel="1" x14ac:dyDescent="0.45">
      <c r="C342" s="95"/>
      <c r="D342" s="95"/>
      <c r="E342" s="56">
        <v>2007</v>
      </c>
      <c r="F342" s="146">
        <v>18463</v>
      </c>
      <c r="G342" s="146">
        <v>18463</v>
      </c>
    </row>
    <row r="343" spans="3:7" ht="16.5" hidden="1" customHeight="1" outlineLevel="1" x14ac:dyDescent="0.45">
      <c r="C343" s="95"/>
      <c r="D343" s="95"/>
      <c r="E343" s="56">
        <v>2008</v>
      </c>
      <c r="F343" s="146">
        <v>10205</v>
      </c>
      <c r="G343" s="146">
        <v>10205</v>
      </c>
    </row>
    <row r="344" spans="3:7" ht="16.5" hidden="1" customHeight="1" outlineLevel="1" x14ac:dyDescent="0.45">
      <c r="C344" s="95"/>
      <c r="D344" s="95"/>
      <c r="E344" s="56">
        <v>2009</v>
      </c>
      <c r="F344" s="146">
        <v>3133</v>
      </c>
      <c r="G344" s="146">
        <v>3133</v>
      </c>
    </row>
    <row r="345" spans="3:7" ht="16.5" hidden="1" customHeight="1" outlineLevel="1" x14ac:dyDescent="0.45">
      <c r="C345" s="95"/>
      <c r="D345" s="95"/>
      <c r="E345" s="56">
        <v>2010</v>
      </c>
      <c r="F345" s="146">
        <v>4459</v>
      </c>
      <c r="G345" s="146">
        <v>4459</v>
      </c>
    </row>
    <row r="346" spans="3:7" ht="16.5" hidden="1" customHeight="1" outlineLevel="1" x14ac:dyDescent="0.45">
      <c r="C346" s="95"/>
      <c r="D346" s="95"/>
      <c r="E346" s="56">
        <v>2011</v>
      </c>
      <c r="F346" s="146">
        <v>2623</v>
      </c>
      <c r="G346" s="146">
        <v>2623</v>
      </c>
    </row>
    <row r="347" spans="3:7" ht="16.5" hidden="1" customHeight="1" outlineLevel="1" x14ac:dyDescent="0.45">
      <c r="C347" s="95"/>
      <c r="D347" s="95"/>
      <c r="E347" s="56">
        <v>2012</v>
      </c>
      <c r="F347" s="146">
        <v>1099</v>
      </c>
      <c r="G347" s="146">
        <v>1099</v>
      </c>
    </row>
    <row r="348" spans="3:7" ht="16.5" hidden="1" customHeight="1" outlineLevel="1" x14ac:dyDescent="0.45">
      <c r="C348" s="95"/>
      <c r="D348" s="95"/>
      <c r="E348" s="56">
        <v>2013</v>
      </c>
      <c r="F348" s="146">
        <v>1693</v>
      </c>
      <c r="G348" s="146">
        <v>1693</v>
      </c>
    </row>
    <row r="349" spans="3:7" ht="16.5" hidden="1" customHeight="1" outlineLevel="1" x14ac:dyDescent="0.45">
      <c r="C349" s="95"/>
      <c r="D349" s="95"/>
      <c r="E349" s="56">
        <v>2014</v>
      </c>
      <c r="F349" s="146">
        <v>1895</v>
      </c>
      <c r="G349" s="146">
        <v>1895</v>
      </c>
    </row>
    <row r="350" spans="3:7" ht="16.5" hidden="1" customHeight="1" outlineLevel="1" x14ac:dyDescent="0.45">
      <c r="C350" s="95"/>
      <c r="D350" s="95"/>
      <c r="E350" s="56">
        <v>2015</v>
      </c>
      <c r="F350" s="146">
        <v>1406</v>
      </c>
      <c r="G350" s="146">
        <v>1406</v>
      </c>
    </row>
    <row r="351" spans="3:7" ht="16.5" hidden="1" customHeight="1" outlineLevel="1" x14ac:dyDescent="0.45">
      <c r="C351" s="95"/>
      <c r="D351" s="96"/>
      <c r="E351" s="56">
        <v>2016</v>
      </c>
      <c r="F351" s="144">
        <v>307</v>
      </c>
      <c r="G351" s="144">
        <v>307</v>
      </c>
    </row>
    <row r="352" spans="3:7" ht="16.5" hidden="1" customHeight="1" outlineLevel="1" x14ac:dyDescent="0.45">
      <c r="C352" s="95"/>
      <c r="D352" s="89" t="s">
        <v>142</v>
      </c>
      <c r="E352" s="90"/>
      <c r="F352" s="139">
        <v>433912</v>
      </c>
      <c r="G352" s="139">
        <v>433912</v>
      </c>
    </row>
    <row r="353" spans="3:7" ht="16.5" hidden="1" customHeight="1" outlineLevel="1" x14ac:dyDescent="0.45">
      <c r="C353" s="95"/>
      <c r="D353" s="94" t="s">
        <v>214</v>
      </c>
      <c r="E353" s="56">
        <v>1991</v>
      </c>
      <c r="F353" s="146">
        <v>7114</v>
      </c>
      <c r="G353" s="146">
        <v>7114</v>
      </c>
    </row>
    <row r="354" spans="3:7" ht="16.5" hidden="1" customHeight="1" outlineLevel="1" x14ac:dyDescent="0.45">
      <c r="C354" s="95"/>
      <c r="D354" s="95"/>
      <c r="E354" s="56">
        <v>1992</v>
      </c>
      <c r="F354" s="146">
        <v>8893</v>
      </c>
      <c r="G354" s="146">
        <v>8893</v>
      </c>
    </row>
    <row r="355" spans="3:7" ht="16.5" hidden="1" customHeight="1" outlineLevel="1" x14ac:dyDescent="0.45">
      <c r="C355" s="95"/>
      <c r="D355" s="95"/>
      <c r="E355" s="56">
        <v>1993</v>
      </c>
      <c r="F355" s="146">
        <v>9939</v>
      </c>
      <c r="G355" s="146">
        <v>9939</v>
      </c>
    </row>
    <row r="356" spans="3:7" ht="16.5" hidden="1" customHeight="1" outlineLevel="1" x14ac:dyDescent="0.45">
      <c r="C356" s="95"/>
      <c r="D356" s="95"/>
      <c r="E356" s="56">
        <v>1994</v>
      </c>
      <c r="F356" s="146">
        <v>10651</v>
      </c>
      <c r="G356" s="146">
        <v>10651</v>
      </c>
    </row>
    <row r="357" spans="3:7" ht="16.5" hidden="1" customHeight="1" outlineLevel="1" x14ac:dyDescent="0.45">
      <c r="C357" s="95"/>
      <c r="D357" s="95"/>
      <c r="E357" s="56">
        <v>1995</v>
      </c>
      <c r="F357" s="146">
        <v>38392</v>
      </c>
      <c r="G357" s="146">
        <v>38392</v>
      </c>
    </row>
    <row r="358" spans="3:7" ht="16.5" hidden="1" customHeight="1" outlineLevel="1" x14ac:dyDescent="0.45">
      <c r="C358" s="95"/>
      <c r="D358" s="95"/>
      <c r="E358" s="56">
        <v>1996</v>
      </c>
      <c r="F358" s="146">
        <v>35937</v>
      </c>
      <c r="G358" s="146">
        <v>35937</v>
      </c>
    </row>
    <row r="359" spans="3:7" ht="16.5" hidden="1" customHeight="1" outlineLevel="1" x14ac:dyDescent="0.45">
      <c r="C359" s="95"/>
      <c r="D359" s="95"/>
      <c r="E359" s="56">
        <v>1997</v>
      </c>
      <c r="F359" s="146">
        <v>29622</v>
      </c>
      <c r="G359" s="146">
        <v>29622</v>
      </c>
    </row>
    <row r="360" spans="3:7" ht="16.5" hidden="1" customHeight="1" outlineLevel="1" x14ac:dyDescent="0.45">
      <c r="C360" s="95"/>
      <c r="D360" s="95"/>
      <c r="E360" s="56">
        <v>1998</v>
      </c>
      <c r="F360" s="146">
        <v>42010</v>
      </c>
      <c r="G360" s="146">
        <v>42010</v>
      </c>
    </row>
    <row r="361" spans="3:7" ht="16.5" hidden="1" customHeight="1" outlineLevel="1" x14ac:dyDescent="0.45">
      <c r="C361" s="95"/>
      <c r="D361" s="95"/>
      <c r="E361" s="56">
        <v>1999</v>
      </c>
      <c r="F361" s="146">
        <v>42589</v>
      </c>
      <c r="G361" s="146">
        <v>42589</v>
      </c>
    </row>
    <row r="362" spans="3:7" ht="16.5" hidden="1" customHeight="1" outlineLevel="1" x14ac:dyDescent="0.45">
      <c r="C362" s="95"/>
      <c r="D362" s="95"/>
      <c r="E362" s="56">
        <v>2000</v>
      </c>
      <c r="F362" s="146">
        <v>41461</v>
      </c>
      <c r="G362" s="146">
        <v>41461</v>
      </c>
    </row>
    <row r="363" spans="3:7" ht="16.5" hidden="1" customHeight="1" outlineLevel="1" x14ac:dyDescent="0.45">
      <c r="C363" s="95"/>
      <c r="D363" s="95"/>
      <c r="E363" s="56">
        <v>2001</v>
      </c>
      <c r="F363" s="146">
        <v>32233</v>
      </c>
      <c r="G363" s="146">
        <v>32233</v>
      </c>
    </row>
    <row r="364" spans="3:7" ht="16.5" hidden="1" customHeight="1" outlineLevel="1" x14ac:dyDescent="0.45">
      <c r="C364" s="95"/>
      <c r="D364" s="95"/>
      <c r="E364" s="56">
        <v>2002</v>
      </c>
      <c r="F364" s="146">
        <v>23264</v>
      </c>
      <c r="G364" s="146">
        <v>23264</v>
      </c>
    </row>
    <row r="365" spans="3:7" ht="16.5" hidden="1" customHeight="1" outlineLevel="1" x14ac:dyDescent="0.45">
      <c r="C365" s="95"/>
      <c r="D365" s="95"/>
      <c r="E365" s="56">
        <v>2003</v>
      </c>
      <c r="F365" s="146">
        <v>38336</v>
      </c>
      <c r="G365" s="146">
        <v>38336</v>
      </c>
    </row>
    <row r="366" spans="3:7" ht="16.5" hidden="1" customHeight="1" outlineLevel="1" x14ac:dyDescent="0.45">
      <c r="C366" s="95"/>
      <c r="D366" s="95"/>
      <c r="E366" s="56">
        <v>2004</v>
      </c>
      <c r="F366" s="146">
        <v>42299</v>
      </c>
      <c r="G366" s="146">
        <v>42299</v>
      </c>
    </row>
    <row r="367" spans="3:7" ht="16.5" hidden="1" customHeight="1" outlineLevel="1" x14ac:dyDescent="0.45">
      <c r="C367" s="95"/>
      <c r="D367" s="95"/>
      <c r="E367" s="56">
        <v>2005</v>
      </c>
      <c r="F367" s="146">
        <v>46941</v>
      </c>
      <c r="G367" s="146">
        <v>46941</v>
      </c>
    </row>
    <row r="368" spans="3:7" ht="16.5" hidden="1" customHeight="1" outlineLevel="1" x14ac:dyDescent="0.45">
      <c r="C368" s="95"/>
      <c r="D368" s="95"/>
      <c r="E368" s="56">
        <v>2006</v>
      </c>
      <c r="F368" s="146">
        <v>48671</v>
      </c>
      <c r="G368" s="146">
        <v>48671</v>
      </c>
    </row>
    <row r="369" spans="3:7" ht="16.5" hidden="1" customHeight="1" outlineLevel="1" x14ac:dyDescent="0.45">
      <c r="C369" s="95"/>
      <c r="D369" s="95"/>
      <c r="E369" s="56">
        <v>2007</v>
      </c>
      <c r="F369" s="146">
        <v>28056</v>
      </c>
      <c r="G369" s="146">
        <v>28056</v>
      </c>
    </row>
    <row r="370" spans="3:7" ht="16.5" hidden="1" customHeight="1" outlineLevel="1" x14ac:dyDescent="0.45">
      <c r="C370" s="95"/>
      <c r="D370" s="95"/>
      <c r="E370" s="56">
        <v>2008</v>
      </c>
      <c r="F370" s="146">
        <v>21350</v>
      </c>
      <c r="G370" s="146">
        <v>21350</v>
      </c>
    </row>
    <row r="371" spans="3:7" ht="16.5" hidden="1" customHeight="1" outlineLevel="1" x14ac:dyDescent="0.45">
      <c r="C371" s="95"/>
      <c r="D371" s="95"/>
      <c r="E371" s="56">
        <v>2009</v>
      </c>
      <c r="F371" s="146">
        <v>8558</v>
      </c>
      <c r="G371" s="146">
        <v>8558</v>
      </c>
    </row>
    <row r="372" spans="3:7" ht="16.5" hidden="1" customHeight="1" outlineLevel="1" x14ac:dyDescent="0.45">
      <c r="C372" s="95"/>
      <c r="D372" s="95"/>
      <c r="E372" s="56">
        <v>2010</v>
      </c>
      <c r="F372" s="146">
        <v>11427</v>
      </c>
      <c r="G372" s="146">
        <v>11427</v>
      </c>
    </row>
    <row r="373" spans="3:7" ht="16.5" hidden="1" customHeight="1" outlineLevel="1" x14ac:dyDescent="0.45">
      <c r="C373" s="95"/>
      <c r="D373" s="95"/>
      <c r="E373" s="56">
        <v>2011</v>
      </c>
      <c r="F373" s="146">
        <v>30379</v>
      </c>
      <c r="G373" s="146">
        <v>30379</v>
      </c>
    </row>
    <row r="374" spans="3:7" ht="16.5" hidden="1" customHeight="1" outlineLevel="1" x14ac:dyDescent="0.45">
      <c r="C374" s="95"/>
      <c r="D374" s="95"/>
      <c r="E374" s="56">
        <v>2012</v>
      </c>
      <c r="F374" s="146">
        <v>27852</v>
      </c>
      <c r="G374" s="146">
        <v>27852</v>
      </c>
    </row>
    <row r="375" spans="3:7" ht="16.5" hidden="1" customHeight="1" outlineLevel="1" x14ac:dyDescent="0.45">
      <c r="C375" s="95"/>
      <c r="D375" s="95"/>
      <c r="E375" s="56">
        <v>2013</v>
      </c>
      <c r="F375" s="146">
        <v>19579</v>
      </c>
      <c r="G375" s="146">
        <v>19579</v>
      </c>
    </row>
    <row r="376" spans="3:7" ht="16.5" hidden="1" customHeight="1" outlineLevel="1" x14ac:dyDescent="0.45">
      <c r="C376" s="95"/>
      <c r="D376" s="95"/>
      <c r="E376" s="56">
        <v>2014</v>
      </c>
      <c r="F376" s="146">
        <v>11302</v>
      </c>
      <c r="G376" s="146">
        <v>11302</v>
      </c>
    </row>
    <row r="377" spans="3:7" ht="16.5" hidden="1" customHeight="1" outlineLevel="1" x14ac:dyDescent="0.45">
      <c r="C377" s="95"/>
      <c r="D377" s="95"/>
      <c r="E377" s="56">
        <v>2015</v>
      </c>
      <c r="F377" s="146">
        <v>13216</v>
      </c>
      <c r="G377" s="146">
        <v>13216</v>
      </c>
    </row>
    <row r="378" spans="3:7" ht="16.5" hidden="1" customHeight="1" outlineLevel="1" x14ac:dyDescent="0.45">
      <c r="C378" s="95"/>
      <c r="D378" s="96"/>
      <c r="E378" s="56">
        <v>2016</v>
      </c>
      <c r="F378" s="146">
        <v>3695</v>
      </c>
      <c r="G378" s="146">
        <v>3695</v>
      </c>
    </row>
    <row r="379" spans="3:7" ht="16.5" hidden="1" customHeight="1" outlineLevel="1" x14ac:dyDescent="0.45">
      <c r="C379" s="95"/>
      <c r="D379" s="89" t="s">
        <v>142</v>
      </c>
      <c r="E379" s="90"/>
      <c r="F379" s="139">
        <v>673766</v>
      </c>
      <c r="G379" s="139">
        <v>673766</v>
      </c>
    </row>
    <row r="380" spans="3:7" ht="16.5" hidden="1" customHeight="1" outlineLevel="1" x14ac:dyDescent="0.45">
      <c r="C380" s="95"/>
      <c r="D380" s="94" t="s">
        <v>215</v>
      </c>
      <c r="E380" s="56">
        <v>1991</v>
      </c>
      <c r="F380" s="144">
        <v>883</v>
      </c>
      <c r="G380" s="144">
        <v>883</v>
      </c>
    </row>
    <row r="381" spans="3:7" ht="16.5" hidden="1" customHeight="1" outlineLevel="1" x14ac:dyDescent="0.45">
      <c r="C381" s="95"/>
      <c r="D381" s="95"/>
      <c r="E381" s="56">
        <v>1992</v>
      </c>
      <c r="F381" s="144">
        <v>486</v>
      </c>
      <c r="G381" s="144">
        <v>486</v>
      </c>
    </row>
    <row r="382" spans="3:7" ht="16.5" hidden="1" customHeight="1" outlineLevel="1" x14ac:dyDescent="0.45">
      <c r="C382" s="95"/>
      <c r="D382" s="95"/>
      <c r="E382" s="56">
        <v>1993</v>
      </c>
      <c r="F382" s="146">
        <v>1196</v>
      </c>
      <c r="G382" s="146">
        <v>1196</v>
      </c>
    </row>
    <row r="383" spans="3:7" ht="16.5" hidden="1" customHeight="1" outlineLevel="1" x14ac:dyDescent="0.45">
      <c r="C383" s="95"/>
      <c r="D383" s="95"/>
      <c r="E383" s="56">
        <v>1994</v>
      </c>
      <c r="F383" s="146">
        <v>2313</v>
      </c>
      <c r="G383" s="146">
        <v>2313</v>
      </c>
    </row>
    <row r="384" spans="3:7" ht="16.5" hidden="1" customHeight="1" outlineLevel="1" x14ac:dyDescent="0.45">
      <c r="C384" s="95"/>
      <c r="D384" s="95"/>
      <c r="E384" s="56">
        <v>1995</v>
      </c>
      <c r="F384" s="146">
        <v>9601</v>
      </c>
      <c r="G384" s="146">
        <v>9601</v>
      </c>
    </row>
    <row r="385" spans="3:7" ht="16.5" hidden="1" customHeight="1" outlineLevel="1" x14ac:dyDescent="0.45">
      <c r="C385" s="95"/>
      <c r="D385" s="95"/>
      <c r="E385" s="56">
        <v>1996</v>
      </c>
      <c r="F385" s="146">
        <v>5281</v>
      </c>
      <c r="G385" s="146">
        <v>5281</v>
      </c>
    </row>
    <row r="386" spans="3:7" ht="16.5" hidden="1" customHeight="1" outlineLevel="1" x14ac:dyDescent="0.45">
      <c r="C386" s="95"/>
      <c r="D386" s="95"/>
      <c r="E386" s="56">
        <v>1997</v>
      </c>
      <c r="F386" s="146">
        <v>6936</v>
      </c>
      <c r="G386" s="146">
        <v>6936</v>
      </c>
    </row>
    <row r="387" spans="3:7" ht="16.5" hidden="1" customHeight="1" outlineLevel="1" x14ac:dyDescent="0.45">
      <c r="C387" s="95"/>
      <c r="D387" s="95"/>
      <c r="E387" s="56">
        <v>1998</v>
      </c>
      <c r="F387" s="146">
        <v>6427</v>
      </c>
      <c r="G387" s="146">
        <v>6427</v>
      </c>
    </row>
    <row r="388" spans="3:7" ht="16.5" hidden="1" customHeight="1" outlineLevel="1" x14ac:dyDescent="0.45">
      <c r="C388" s="95"/>
      <c r="D388" s="95"/>
      <c r="E388" s="56">
        <v>1999</v>
      </c>
      <c r="F388" s="146">
        <v>5017</v>
      </c>
      <c r="G388" s="146">
        <v>5017</v>
      </c>
    </row>
    <row r="389" spans="3:7" ht="16.5" hidden="1" customHeight="1" outlineLevel="1" x14ac:dyDescent="0.45">
      <c r="C389" s="95"/>
      <c r="D389" s="95"/>
      <c r="E389" s="56">
        <v>2000</v>
      </c>
      <c r="F389" s="146">
        <v>3575</v>
      </c>
      <c r="G389" s="146">
        <v>3575</v>
      </c>
    </row>
    <row r="390" spans="3:7" ht="16.5" hidden="1" customHeight="1" outlineLevel="1" x14ac:dyDescent="0.45">
      <c r="C390" s="95"/>
      <c r="D390" s="95"/>
      <c r="E390" s="56">
        <v>2001</v>
      </c>
      <c r="F390" s="146">
        <v>3244</v>
      </c>
      <c r="G390" s="146">
        <v>3244</v>
      </c>
    </row>
    <row r="391" spans="3:7" ht="16.5" hidden="1" customHeight="1" outlineLevel="1" x14ac:dyDescent="0.45">
      <c r="C391" s="95"/>
      <c r="D391" s="95"/>
      <c r="E391" s="56">
        <v>2002</v>
      </c>
      <c r="F391" s="146">
        <v>12973</v>
      </c>
      <c r="G391" s="146">
        <v>12973</v>
      </c>
    </row>
    <row r="392" spans="3:7" ht="16.5" hidden="1" customHeight="1" outlineLevel="1" x14ac:dyDescent="0.45">
      <c r="C392" s="95"/>
      <c r="D392" s="95"/>
      <c r="E392" s="56">
        <v>2003</v>
      </c>
      <c r="F392" s="146">
        <v>20216</v>
      </c>
      <c r="G392" s="146">
        <v>20216</v>
      </c>
    </row>
    <row r="393" spans="3:7" ht="16.5" hidden="1" customHeight="1" outlineLevel="1" x14ac:dyDescent="0.45">
      <c r="C393" s="95"/>
      <c r="D393" s="95"/>
      <c r="E393" s="56">
        <v>2004</v>
      </c>
      <c r="F393" s="146">
        <v>17490</v>
      </c>
      <c r="G393" s="146">
        <v>17490</v>
      </c>
    </row>
    <row r="394" spans="3:7" ht="16.5" hidden="1" customHeight="1" outlineLevel="1" x14ac:dyDescent="0.45">
      <c r="C394" s="95"/>
      <c r="D394" s="95"/>
      <c r="E394" s="56">
        <v>2005</v>
      </c>
      <c r="F394" s="146">
        <v>21405</v>
      </c>
      <c r="G394" s="146">
        <v>21405</v>
      </c>
    </row>
    <row r="395" spans="3:7" ht="16.5" hidden="1" customHeight="1" outlineLevel="1" x14ac:dyDescent="0.45">
      <c r="C395" s="95"/>
      <c r="D395" s="95"/>
      <c r="E395" s="56">
        <v>2006</v>
      </c>
      <c r="F395" s="146">
        <v>17458</v>
      </c>
      <c r="G395" s="146">
        <v>17458</v>
      </c>
    </row>
    <row r="396" spans="3:7" ht="16.5" hidden="1" customHeight="1" outlineLevel="1" x14ac:dyDescent="0.45">
      <c r="C396" s="95"/>
      <c r="D396" s="95"/>
      <c r="E396" s="56">
        <v>2007</v>
      </c>
      <c r="F396" s="146">
        <v>35626</v>
      </c>
      <c r="G396" s="146">
        <v>35626</v>
      </c>
    </row>
    <row r="397" spans="3:7" ht="16.5" hidden="1" customHeight="1" outlineLevel="1" x14ac:dyDescent="0.45">
      <c r="C397" s="95"/>
      <c r="D397" s="95"/>
      <c r="E397" s="56">
        <v>2008</v>
      </c>
      <c r="F397" s="146">
        <v>27482</v>
      </c>
      <c r="G397" s="146">
        <v>27482</v>
      </c>
    </row>
    <row r="398" spans="3:7" ht="16.5" hidden="1" customHeight="1" outlineLevel="1" x14ac:dyDescent="0.45">
      <c r="C398" s="95"/>
      <c r="D398" s="95"/>
      <c r="E398" s="56">
        <v>2009</v>
      </c>
      <c r="F398" s="146">
        <v>15617</v>
      </c>
      <c r="G398" s="146">
        <v>15617</v>
      </c>
    </row>
    <row r="399" spans="3:7" ht="16.5" hidden="1" customHeight="1" outlineLevel="1" x14ac:dyDescent="0.45">
      <c r="C399" s="95"/>
      <c r="D399" s="95"/>
      <c r="E399" s="56">
        <v>2010</v>
      </c>
      <c r="F399" s="146">
        <v>20197</v>
      </c>
      <c r="G399" s="146">
        <v>20197</v>
      </c>
    </row>
    <row r="400" spans="3:7" ht="16.5" hidden="1" customHeight="1" outlineLevel="1" x14ac:dyDescent="0.45">
      <c r="C400" s="95"/>
      <c r="D400" s="95"/>
      <c r="E400" s="56">
        <v>2011</v>
      </c>
      <c r="F400" s="146">
        <v>21205</v>
      </c>
      <c r="G400" s="146">
        <v>21205</v>
      </c>
    </row>
    <row r="401" spans="3:7" ht="16.5" hidden="1" customHeight="1" outlineLevel="1" x14ac:dyDescent="0.45">
      <c r="C401" s="95"/>
      <c r="D401" s="95"/>
      <c r="E401" s="56">
        <v>2012</v>
      </c>
      <c r="F401" s="146">
        <v>15365</v>
      </c>
      <c r="G401" s="146">
        <v>15365</v>
      </c>
    </row>
    <row r="402" spans="3:7" ht="16.5" hidden="1" customHeight="1" outlineLevel="1" x14ac:dyDescent="0.45">
      <c r="C402" s="95"/>
      <c r="D402" s="95"/>
      <c r="E402" s="56">
        <v>2013</v>
      </c>
      <c r="F402" s="146">
        <v>11190</v>
      </c>
      <c r="G402" s="146">
        <v>11190</v>
      </c>
    </row>
    <row r="403" spans="3:7" ht="16.5" hidden="1" customHeight="1" outlineLevel="1" x14ac:dyDescent="0.45">
      <c r="C403" s="95"/>
      <c r="D403" s="95"/>
      <c r="E403" s="56">
        <v>2014</v>
      </c>
      <c r="F403" s="146">
        <v>7834</v>
      </c>
      <c r="G403" s="146">
        <v>7834</v>
      </c>
    </row>
    <row r="404" spans="3:7" ht="16.5" hidden="1" customHeight="1" outlineLevel="1" x14ac:dyDescent="0.45">
      <c r="C404" s="95"/>
      <c r="D404" s="95"/>
      <c r="E404" s="56">
        <v>2015</v>
      </c>
      <c r="F404" s="146">
        <v>7021</v>
      </c>
      <c r="G404" s="146">
        <v>7021</v>
      </c>
    </row>
    <row r="405" spans="3:7" ht="16.5" hidden="1" customHeight="1" outlineLevel="1" x14ac:dyDescent="0.45">
      <c r="C405" s="95"/>
      <c r="D405" s="96"/>
      <c r="E405" s="56">
        <v>2016</v>
      </c>
      <c r="F405" s="146">
        <v>3355</v>
      </c>
      <c r="G405" s="146">
        <v>3355</v>
      </c>
    </row>
    <row r="406" spans="3:7" ht="16.5" hidden="1" customHeight="1" outlineLevel="1" x14ac:dyDescent="0.45">
      <c r="C406" s="95"/>
      <c r="D406" s="89" t="s">
        <v>142</v>
      </c>
      <c r="E406" s="90"/>
      <c r="F406" s="139">
        <v>299393</v>
      </c>
      <c r="G406" s="139">
        <v>299393</v>
      </c>
    </row>
    <row r="407" spans="3:7" ht="16.5" hidden="1" customHeight="1" outlineLevel="1" x14ac:dyDescent="0.45">
      <c r="C407" s="95"/>
      <c r="D407" s="94" t="s">
        <v>216</v>
      </c>
      <c r="E407" s="56">
        <v>1991</v>
      </c>
      <c r="F407" s="144">
        <v>129</v>
      </c>
      <c r="G407" s="144">
        <v>129</v>
      </c>
    </row>
    <row r="408" spans="3:7" ht="16.5" hidden="1" customHeight="1" outlineLevel="1" x14ac:dyDescent="0.45">
      <c r="C408" s="95"/>
      <c r="D408" s="95"/>
      <c r="E408" s="56">
        <v>1992</v>
      </c>
      <c r="F408" s="144">
        <v>300</v>
      </c>
      <c r="G408" s="144">
        <v>300</v>
      </c>
    </row>
    <row r="409" spans="3:7" ht="16.5" hidden="1" customHeight="1" outlineLevel="1" x14ac:dyDescent="0.45">
      <c r="C409" s="95"/>
      <c r="D409" s="95"/>
      <c r="E409" s="56">
        <v>1993</v>
      </c>
      <c r="F409" s="144">
        <v>179</v>
      </c>
      <c r="G409" s="144">
        <v>179</v>
      </c>
    </row>
    <row r="410" spans="3:7" ht="16.5" hidden="1" customHeight="1" outlineLevel="1" x14ac:dyDescent="0.45">
      <c r="C410" s="95"/>
      <c r="D410" s="95"/>
      <c r="E410" s="56">
        <v>1994</v>
      </c>
      <c r="F410" s="144">
        <v>198</v>
      </c>
      <c r="G410" s="144">
        <v>198</v>
      </c>
    </row>
    <row r="411" spans="3:7" ht="16.5" hidden="1" customHeight="1" outlineLevel="1" x14ac:dyDescent="0.45">
      <c r="C411" s="95"/>
      <c r="D411" s="95"/>
      <c r="E411" s="56">
        <v>1995</v>
      </c>
      <c r="F411" s="146">
        <v>1115</v>
      </c>
      <c r="G411" s="146">
        <v>1115</v>
      </c>
    </row>
    <row r="412" spans="3:7" ht="16.5" hidden="1" customHeight="1" outlineLevel="1" x14ac:dyDescent="0.45">
      <c r="C412" s="95"/>
      <c r="D412" s="95"/>
      <c r="E412" s="56">
        <v>1996</v>
      </c>
      <c r="F412" s="146">
        <v>1935</v>
      </c>
      <c r="G412" s="146">
        <v>1935</v>
      </c>
    </row>
    <row r="413" spans="3:7" ht="16.5" hidden="1" customHeight="1" outlineLevel="1" x14ac:dyDescent="0.45">
      <c r="C413" s="95"/>
      <c r="D413" s="95"/>
      <c r="E413" s="56">
        <v>1997</v>
      </c>
      <c r="F413" s="146">
        <v>3109</v>
      </c>
      <c r="G413" s="146">
        <v>3109</v>
      </c>
    </row>
    <row r="414" spans="3:7" ht="16.5" hidden="1" customHeight="1" outlineLevel="1" x14ac:dyDescent="0.45">
      <c r="C414" s="95"/>
      <c r="D414" s="95"/>
      <c r="E414" s="56">
        <v>1998</v>
      </c>
      <c r="F414" s="146">
        <v>6177</v>
      </c>
      <c r="G414" s="146">
        <v>6177</v>
      </c>
    </row>
    <row r="415" spans="3:7" ht="16.5" hidden="1" customHeight="1" outlineLevel="1" x14ac:dyDescent="0.45">
      <c r="C415" s="95"/>
      <c r="D415" s="95"/>
      <c r="E415" s="56">
        <v>1999</v>
      </c>
      <c r="F415" s="146">
        <v>11883</v>
      </c>
      <c r="G415" s="146">
        <v>11883</v>
      </c>
    </row>
    <row r="416" spans="3:7" ht="16.5" hidden="1" customHeight="1" outlineLevel="1" x14ac:dyDescent="0.45">
      <c r="C416" s="95"/>
      <c r="D416" s="95"/>
      <c r="E416" s="56">
        <v>2000</v>
      </c>
      <c r="F416" s="146">
        <v>14649</v>
      </c>
      <c r="G416" s="146">
        <v>14649</v>
      </c>
    </row>
    <row r="417" spans="3:7" ht="16.5" hidden="1" customHeight="1" outlineLevel="1" x14ac:dyDescent="0.45">
      <c r="C417" s="95"/>
      <c r="D417" s="95"/>
      <c r="E417" s="56">
        <v>2001</v>
      </c>
      <c r="F417" s="146">
        <v>8696</v>
      </c>
      <c r="G417" s="146">
        <v>8696</v>
      </c>
    </row>
    <row r="418" spans="3:7" ht="16.5" hidden="1" customHeight="1" outlineLevel="1" x14ac:dyDescent="0.45">
      <c r="C418" s="95"/>
      <c r="D418" s="95"/>
      <c r="E418" s="56">
        <v>2002</v>
      </c>
      <c r="F418" s="146">
        <v>7957</v>
      </c>
      <c r="G418" s="146">
        <v>7957</v>
      </c>
    </row>
    <row r="419" spans="3:7" ht="16.5" hidden="1" customHeight="1" outlineLevel="1" x14ac:dyDescent="0.45">
      <c r="C419" s="95"/>
      <c r="D419" s="95"/>
      <c r="E419" s="56">
        <v>2003</v>
      </c>
      <c r="F419" s="146">
        <v>8275</v>
      </c>
      <c r="G419" s="146">
        <v>8275</v>
      </c>
    </row>
    <row r="420" spans="3:7" ht="16.5" hidden="1" customHeight="1" outlineLevel="1" x14ac:dyDescent="0.45">
      <c r="C420" s="95"/>
      <c r="D420" s="95"/>
      <c r="E420" s="56">
        <v>2004</v>
      </c>
      <c r="F420" s="146">
        <v>13246</v>
      </c>
      <c r="G420" s="146">
        <v>13246</v>
      </c>
    </row>
    <row r="421" spans="3:7" ht="16.5" hidden="1" customHeight="1" outlineLevel="1" x14ac:dyDescent="0.45">
      <c r="C421" s="95"/>
      <c r="D421" s="95"/>
      <c r="E421" s="56">
        <v>2005</v>
      </c>
      <c r="F421" s="146">
        <v>14633</v>
      </c>
      <c r="G421" s="146">
        <v>14633</v>
      </c>
    </row>
    <row r="422" spans="3:7" ht="16.5" hidden="1" customHeight="1" outlineLevel="1" x14ac:dyDescent="0.45">
      <c r="C422" s="95"/>
      <c r="D422" s="95"/>
      <c r="E422" s="56">
        <v>2006</v>
      </c>
      <c r="F422" s="146">
        <v>14848</v>
      </c>
      <c r="G422" s="146">
        <v>14848</v>
      </c>
    </row>
    <row r="423" spans="3:7" ht="16.5" hidden="1" customHeight="1" outlineLevel="1" x14ac:dyDescent="0.45">
      <c r="C423" s="95"/>
      <c r="D423" s="95"/>
      <c r="E423" s="56">
        <v>2007</v>
      </c>
      <c r="F423" s="146">
        <v>14353</v>
      </c>
      <c r="G423" s="146">
        <v>14353</v>
      </c>
    </row>
    <row r="424" spans="3:7" ht="16.5" hidden="1" customHeight="1" outlineLevel="1" x14ac:dyDescent="0.45">
      <c r="C424" s="95"/>
      <c r="D424" s="95"/>
      <c r="E424" s="56">
        <v>2008</v>
      </c>
      <c r="F424" s="146">
        <v>6263</v>
      </c>
      <c r="G424" s="146">
        <v>6263</v>
      </c>
    </row>
    <row r="425" spans="3:7" ht="16.5" hidden="1" customHeight="1" outlineLevel="1" x14ac:dyDescent="0.45">
      <c r="C425" s="95"/>
      <c r="D425" s="95"/>
      <c r="E425" s="56">
        <v>2009</v>
      </c>
      <c r="F425" s="144">
        <v>634</v>
      </c>
      <c r="G425" s="144">
        <v>634</v>
      </c>
    </row>
    <row r="426" spans="3:7" ht="16.5" hidden="1" customHeight="1" outlineLevel="1" x14ac:dyDescent="0.45">
      <c r="C426" s="95"/>
      <c r="D426" s="95"/>
      <c r="E426" s="56">
        <v>2010</v>
      </c>
      <c r="F426" s="144">
        <v>834</v>
      </c>
      <c r="G426" s="144">
        <v>834</v>
      </c>
    </row>
    <row r="427" spans="3:7" ht="16.5" hidden="1" customHeight="1" outlineLevel="1" x14ac:dyDescent="0.45">
      <c r="C427" s="95"/>
      <c r="D427" s="95"/>
      <c r="E427" s="56">
        <v>2011</v>
      </c>
      <c r="F427" s="146">
        <v>2310</v>
      </c>
      <c r="G427" s="146">
        <v>2310</v>
      </c>
    </row>
    <row r="428" spans="3:7" ht="16.5" hidden="1" customHeight="1" outlineLevel="1" x14ac:dyDescent="0.45">
      <c r="C428" s="95"/>
      <c r="D428" s="95"/>
      <c r="E428" s="56">
        <v>2012</v>
      </c>
      <c r="F428" s="146">
        <v>2954</v>
      </c>
      <c r="G428" s="146">
        <v>2954</v>
      </c>
    </row>
    <row r="429" spans="3:7" ht="16.5" hidden="1" customHeight="1" outlineLevel="1" x14ac:dyDescent="0.45">
      <c r="C429" s="95"/>
      <c r="D429" s="95"/>
      <c r="E429" s="56">
        <v>2013</v>
      </c>
      <c r="F429" s="146">
        <v>3523</v>
      </c>
      <c r="G429" s="146">
        <v>3523</v>
      </c>
    </row>
    <row r="430" spans="3:7" ht="16.5" hidden="1" customHeight="1" outlineLevel="1" x14ac:dyDescent="0.45">
      <c r="C430" s="95"/>
      <c r="D430" s="95"/>
      <c r="E430" s="56">
        <v>2014</v>
      </c>
      <c r="F430" s="146">
        <v>4349</v>
      </c>
      <c r="G430" s="146">
        <v>4349</v>
      </c>
    </row>
    <row r="431" spans="3:7" ht="16.5" hidden="1" customHeight="1" outlineLevel="1" x14ac:dyDescent="0.45">
      <c r="C431" s="95"/>
      <c r="D431" s="95"/>
      <c r="E431" s="56">
        <v>2015</v>
      </c>
      <c r="F431" s="146">
        <v>5171</v>
      </c>
      <c r="G431" s="146">
        <v>5171</v>
      </c>
    </row>
    <row r="432" spans="3:7" ht="16.5" hidden="1" customHeight="1" outlineLevel="1" x14ac:dyDescent="0.45">
      <c r="C432" s="95"/>
      <c r="D432" s="96"/>
      <c r="E432" s="56">
        <v>2016</v>
      </c>
      <c r="F432" s="146">
        <v>2424</v>
      </c>
      <c r="G432" s="146">
        <v>2424</v>
      </c>
    </row>
    <row r="433" spans="3:7" ht="16.5" hidden="1" customHeight="1" outlineLevel="1" x14ac:dyDescent="0.45">
      <c r="C433" s="95"/>
      <c r="D433" s="89" t="s">
        <v>142</v>
      </c>
      <c r="E433" s="90"/>
      <c r="F433" s="139">
        <v>150144</v>
      </c>
      <c r="G433" s="139">
        <v>150144</v>
      </c>
    </row>
    <row r="434" spans="3:7" ht="16.5" hidden="1" customHeight="1" outlineLevel="1" x14ac:dyDescent="0.45">
      <c r="C434" s="95"/>
      <c r="D434" s="94" t="s">
        <v>217</v>
      </c>
      <c r="E434" s="56">
        <v>1991</v>
      </c>
      <c r="F434" s="146">
        <v>9118</v>
      </c>
      <c r="G434" s="146">
        <v>9118</v>
      </c>
    </row>
    <row r="435" spans="3:7" ht="16.5" hidden="1" customHeight="1" outlineLevel="1" x14ac:dyDescent="0.45">
      <c r="C435" s="95"/>
      <c r="D435" s="95"/>
      <c r="E435" s="56">
        <v>1992</v>
      </c>
      <c r="F435" s="146">
        <v>13221</v>
      </c>
      <c r="G435" s="146">
        <v>13221</v>
      </c>
    </row>
    <row r="436" spans="3:7" ht="16.5" hidden="1" customHeight="1" outlineLevel="1" x14ac:dyDescent="0.45">
      <c r="C436" s="95"/>
      <c r="D436" s="95"/>
      <c r="E436" s="56">
        <v>1993</v>
      </c>
      <c r="F436" s="146">
        <v>8111</v>
      </c>
      <c r="G436" s="146">
        <v>8111</v>
      </c>
    </row>
    <row r="437" spans="3:7" ht="16.5" hidden="1" customHeight="1" outlineLevel="1" x14ac:dyDescent="0.45">
      <c r="C437" s="95"/>
      <c r="D437" s="95"/>
      <c r="E437" s="56">
        <v>1994</v>
      </c>
      <c r="F437" s="146">
        <v>7552</v>
      </c>
      <c r="G437" s="146">
        <v>7552</v>
      </c>
    </row>
    <row r="438" spans="3:7" ht="16.5" hidden="1" customHeight="1" outlineLevel="1" x14ac:dyDescent="0.45">
      <c r="C438" s="95"/>
      <c r="D438" s="95"/>
      <c r="E438" s="56">
        <v>1995</v>
      </c>
      <c r="F438" s="146">
        <v>19957</v>
      </c>
      <c r="G438" s="146">
        <v>19957</v>
      </c>
    </row>
    <row r="439" spans="3:7" ht="16.5" hidden="1" customHeight="1" outlineLevel="1" x14ac:dyDescent="0.45">
      <c r="C439" s="95"/>
      <c r="D439" s="95"/>
      <c r="E439" s="56">
        <v>1996</v>
      </c>
      <c r="F439" s="146">
        <v>17020</v>
      </c>
      <c r="G439" s="146">
        <v>17020</v>
      </c>
    </row>
    <row r="440" spans="3:7" ht="16.5" hidden="1" customHeight="1" outlineLevel="1" x14ac:dyDescent="0.45">
      <c r="C440" s="95"/>
      <c r="D440" s="95"/>
      <c r="E440" s="56">
        <v>1997</v>
      </c>
      <c r="F440" s="146">
        <v>66889</v>
      </c>
      <c r="G440" s="146">
        <v>66889</v>
      </c>
    </row>
    <row r="441" spans="3:7" ht="16.5" hidden="1" customHeight="1" outlineLevel="1" x14ac:dyDescent="0.45">
      <c r="C441" s="95"/>
      <c r="D441" s="95"/>
      <c r="E441" s="56">
        <v>1998</v>
      </c>
      <c r="F441" s="146">
        <v>103572</v>
      </c>
      <c r="G441" s="146">
        <v>103572</v>
      </c>
    </row>
    <row r="442" spans="3:7" ht="16.5" hidden="1" customHeight="1" outlineLevel="1" x14ac:dyDescent="0.45">
      <c r="C442" s="95"/>
      <c r="D442" s="95"/>
      <c r="E442" s="56">
        <v>1999</v>
      </c>
      <c r="F442" s="146">
        <v>109589</v>
      </c>
      <c r="G442" s="146">
        <v>109589</v>
      </c>
    </row>
    <row r="443" spans="3:7" ht="16.5" hidden="1" customHeight="1" outlineLevel="1" x14ac:dyDescent="0.45">
      <c r="C443" s="95"/>
      <c r="D443" s="95"/>
      <c r="E443" s="56">
        <v>2000</v>
      </c>
      <c r="F443" s="146">
        <v>109859</v>
      </c>
      <c r="G443" s="146">
        <v>109859</v>
      </c>
    </row>
    <row r="444" spans="3:7" ht="16.5" hidden="1" customHeight="1" outlineLevel="1" x14ac:dyDescent="0.45">
      <c r="C444" s="95"/>
      <c r="D444" s="95"/>
      <c r="E444" s="56">
        <v>2001</v>
      </c>
      <c r="F444" s="146">
        <v>90443</v>
      </c>
      <c r="G444" s="146">
        <v>90443</v>
      </c>
    </row>
    <row r="445" spans="3:7" ht="16.5" hidden="1" customHeight="1" outlineLevel="1" x14ac:dyDescent="0.45">
      <c r="C445" s="95"/>
      <c r="D445" s="95"/>
      <c r="E445" s="56">
        <v>2002</v>
      </c>
      <c r="F445" s="146">
        <v>80584</v>
      </c>
      <c r="G445" s="146">
        <v>80584</v>
      </c>
    </row>
    <row r="446" spans="3:7" ht="16.5" hidden="1" customHeight="1" outlineLevel="1" x14ac:dyDescent="0.45">
      <c r="C446" s="95"/>
      <c r="D446" s="95"/>
      <c r="E446" s="56">
        <v>2003</v>
      </c>
      <c r="F446" s="146">
        <v>93306</v>
      </c>
      <c r="G446" s="146">
        <v>93306</v>
      </c>
    </row>
    <row r="447" spans="3:7" ht="16.5" hidden="1" customHeight="1" outlineLevel="1" x14ac:dyDescent="0.45">
      <c r="C447" s="95"/>
      <c r="D447" s="95"/>
      <c r="E447" s="56">
        <v>2004</v>
      </c>
      <c r="F447" s="146">
        <v>100746</v>
      </c>
      <c r="G447" s="146">
        <v>100746</v>
      </c>
    </row>
    <row r="448" spans="3:7" ht="16.5" hidden="1" customHeight="1" outlineLevel="1" x14ac:dyDescent="0.45">
      <c r="C448" s="95"/>
      <c r="D448" s="95"/>
      <c r="E448" s="56">
        <v>2005</v>
      </c>
      <c r="F448" s="146">
        <v>118046</v>
      </c>
      <c r="G448" s="146">
        <v>118046</v>
      </c>
    </row>
    <row r="449" spans="3:7" ht="16.5" hidden="1" customHeight="1" outlineLevel="1" x14ac:dyDescent="0.45">
      <c r="C449" s="95"/>
      <c r="D449" s="95"/>
      <c r="E449" s="56">
        <v>2006</v>
      </c>
      <c r="F449" s="146">
        <v>102965</v>
      </c>
      <c r="G449" s="146">
        <v>102965</v>
      </c>
    </row>
    <row r="450" spans="3:7" ht="16.5" hidden="1" customHeight="1" outlineLevel="1" x14ac:dyDescent="0.45">
      <c r="C450" s="95"/>
      <c r="D450" s="95"/>
      <c r="E450" s="56">
        <v>2007</v>
      </c>
      <c r="F450" s="146">
        <v>81517</v>
      </c>
      <c r="G450" s="146">
        <v>81517</v>
      </c>
    </row>
    <row r="451" spans="3:7" ht="16.5" hidden="1" customHeight="1" outlineLevel="1" x14ac:dyDescent="0.45">
      <c r="C451" s="95"/>
      <c r="D451" s="95"/>
      <c r="E451" s="56">
        <v>2008</v>
      </c>
      <c r="F451" s="146">
        <v>57472</v>
      </c>
      <c r="G451" s="146">
        <v>57472</v>
      </c>
    </row>
    <row r="452" spans="3:7" ht="16.5" hidden="1" customHeight="1" outlineLevel="1" x14ac:dyDescent="0.45">
      <c r="C452" s="95"/>
      <c r="D452" s="95"/>
      <c r="E452" s="56">
        <v>2009</v>
      </c>
      <c r="F452" s="146">
        <v>57378</v>
      </c>
      <c r="G452" s="146">
        <v>57378</v>
      </c>
    </row>
    <row r="453" spans="3:7" ht="16.5" hidden="1" customHeight="1" outlineLevel="1" x14ac:dyDescent="0.45">
      <c r="C453" s="95"/>
      <c r="D453" s="95"/>
      <c r="E453" s="56">
        <v>2010</v>
      </c>
      <c r="F453" s="146">
        <v>32529</v>
      </c>
      <c r="G453" s="146">
        <v>32529</v>
      </c>
    </row>
    <row r="454" spans="3:7" ht="16.5" hidden="1" customHeight="1" outlineLevel="1" x14ac:dyDescent="0.45">
      <c r="C454" s="95"/>
      <c r="D454" s="95"/>
      <c r="E454" s="56">
        <v>2011</v>
      </c>
      <c r="F454" s="146">
        <v>60030</v>
      </c>
      <c r="G454" s="146">
        <v>60030</v>
      </c>
    </row>
    <row r="455" spans="3:7" ht="16.5" hidden="1" customHeight="1" outlineLevel="1" x14ac:dyDescent="0.45">
      <c r="C455" s="95"/>
      <c r="D455" s="95"/>
      <c r="E455" s="56">
        <v>2012</v>
      </c>
      <c r="F455" s="146">
        <v>40705</v>
      </c>
      <c r="G455" s="146">
        <v>40705</v>
      </c>
    </row>
    <row r="456" spans="3:7" ht="16.5" hidden="1" customHeight="1" outlineLevel="1" x14ac:dyDescent="0.45">
      <c r="C456" s="95"/>
      <c r="D456" s="95"/>
      <c r="E456" s="56">
        <v>2013</v>
      </c>
      <c r="F456" s="146">
        <v>39135</v>
      </c>
      <c r="G456" s="146">
        <v>39135</v>
      </c>
    </row>
    <row r="457" spans="3:7" ht="16.5" hidden="1" customHeight="1" outlineLevel="1" x14ac:dyDescent="0.45">
      <c r="C457" s="95"/>
      <c r="D457" s="95"/>
      <c r="E457" s="56">
        <v>2014</v>
      </c>
      <c r="F457" s="146">
        <v>41472</v>
      </c>
      <c r="G457" s="146">
        <v>41472</v>
      </c>
    </row>
    <row r="458" spans="3:7" ht="16.5" hidden="1" customHeight="1" outlineLevel="1" x14ac:dyDescent="0.45">
      <c r="C458" s="95"/>
      <c r="D458" s="95"/>
      <c r="E458" s="56">
        <v>2015</v>
      </c>
      <c r="F458" s="146">
        <v>41974</v>
      </c>
      <c r="G458" s="146">
        <v>41974</v>
      </c>
    </row>
    <row r="459" spans="3:7" ht="16.5" hidden="1" customHeight="1" outlineLevel="1" x14ac:dyDescent="0.45">
      <c r="C459" s="95"/>
      <c r="D459" s="96"/>
      <c r="E459" s="56">
        <v>2016</v>
      </c>
      <c r="F459" s="146">
        <v>18200</v>
      </c>
      <c r="G459" s="146">
        <v>18200</v>
      </c>
    </row>
    <row r="460" spans="3:7" ht="16.5" hidden="1" customHeight="1" outlineLevel="1" x14ac:dyDescent="0.45">
      <c r="C460" s="95"/>
      <c r="D460" s="89" t="s">
        <v>142</v>
      </c>
      <c r="E460" s="90"/>
      <c r="F460" s="139">
        <v>1521390</v>
      </c>
      <c r="G460" s="139">
        <v>1521390</v>
      </c>
    </row>
    <row r="461" spans="3:7" ht="16.5" hidden="1" customHeight="1" outlineLevel="1" x14ac:dyDescent="0.45">
      <c r="C461" s="95"/>
      <c r="D461" s="94" t="s">
        <v>218</v>
      </c>
      <c r="E461" s="56">
        <v>1993</v>
      </c>
      <c r="F461" s="144">
        <v>98</v>
      </c>
      <c r="G461" s="144">
        <v>98</v>
      </c>
    </row>
    <row r="462" spans="3:7" ht="16.5" hidden="1" customHeight="1" outlineLevel="1" x14ac:dyDescent="0.45">
      <c r="C462" s="95"/>
      <c r="D462" s="95"/>
      <c r="E462" s="56">
        <v>1994</v>
      </c>
      <c r="F462" s="144">
        <v>65</v>
      </c>
      <c r="G462" s="144">
        <v>65</v>
      </c>
    </row>
    <row r="463" spans="3:7" ht="16.5" hidden="1" customHeight="1" outlineLevel="1" x14ac:dyDescent="0.45">
      <c r="C463" s="95"/>
      <c r="D463" s="95"/>
      <c r="E463" s="56">
        <v>1995</v>
      </c>
      <c r="F463" s="144">
        <v>339</v>
      </c>
      <c r="G463" s="144">
        <v>339</v>
      </c>
    </row>
    <row r="464" spans="3:7" ht="16.5" hidden="1" customHeight="1" outlineLevel="1" x14ac:dyDescent="0.45">
      <c r="C464" s="95"/>
      <c r="D464" s="95"/>
      <c r="E464" s="56">
        <v>1996</v>
      </c>
      <c r="F464" s="144">
        <v>81</v>
      </c>
      <c r="G464" s="144">
        <v>81</v>
      </c>
    </row>
    <row r="465" spans="3:7" ht="16.5" hidden="1" customHeight="1" outlineLevel="1" x14ac:dyDescent="0.45">
      <c r="C465" s="95"/>
      <c r="D465" s="95"/>
      <c r="E465" s="56">
        <v>1997</v>
      </c>
      <c r="F465" s="144">
        <v>337</v>
      </c>
      <c r="G465" s="144">
        <v>337</v>
      </c>
    </row>
    <row r="466" spans="3:7" ht="16.5" hidden="1" customHeight="1" outlineLevel="1" x14ac:dyDescent="0.45">
      <c r="C466" s="95"/>
      <c r="D466" s="95"/>
      <c r="E466" s="56">
        <v>1998</v>
      </c>
      <c r="F466" s="144">
        <v>438</v>
      </c>
      <c r="G466" s="144">
        <v>438</v>
      </c>
    </row>
    <row r="467" spans="3:7" ht="16.5" hidden="1" customHeight="1" outlineLevel="1" x14ac:dyDescent="0.45">
      <c r="C467" s="95"/>
      <c r="D467" s="95"/>
      <c r="E467" s="56">
        <v>1999</v>
      </c>
      <c r="F467" s="144">
        <v>267</v>
      </c>
      <c r="G467" s="144">
        <v>267</v>
      </c>
    </row>
    <row r="468" spans="3:7" ht="16.5" hidden="1" customHeight="1" outlineLevel="1" x14ac:dyDescent="0.45">
      <c r="C468" s="95"/>
      <c r="D468" s="95"/>
      <c r="E468" s="56">
        <v>2000</v>
      </c>
      <c r="F468" s="144">
        <v>7</v>
      </c>
      <c r="G468" s="144">
        <v>7</v>
      </c>
    </row>
    <row r="469" spans="3:7" ht="16.5" hidden="1" customHeight="1" outlineLevel="1" x14ac:dyDescent="0.45">
      <c r="C469" s="95"/>
      <c r="D469" s="95"/>
      <c r="E469" s="56">
        <v>2001</v>
      </c>
      <c r="F469" s="144">
        <v>88</v>
      </c>
      <c r="G469" s="144">
        <v>88</v>
      </c>
    </row>
    <row r="470" spans="3:7" ht="16.5" hidden="1" customHeight="1" outlineLevel="1" x14ac:dyDescent="0.45">
      <c r="C470" s="95"/>
      <c r="D470" s="95"/>
      <c r="E470" s="56">
        <v>2002</v>
      </c>
      <c r="F470" s="144">
        <v>226</v>
      </c>
      <c r="G470" s="144">
        <v>226</v>
      </c>
    </row>
    <row r="471" spans="3:7" ht="16.5" hidden="1" customHeight="1" outlineLevel="1" x14ac:dyDescent="0.45">
      <c r="C471" s="95"/>
      <c r="D471" s="95"/>
      <c r="E471" s="56">
        <v>2003</v>
      </c>
      <c r="F471" s="144">
        <v>316</v>
      </c>
      <c r="G471" s="144">
        <v>316</v>
      </c>
    </row>
    <row r="472" spans="3:7" ht="16.5" hidden="1" customHeight="1" outlineLevel="1" x14ac:dyDescent="0.45">
      <c r="C472" s="95"/>
      <c r="D472" s="95"/>
      <c r="E472" s="56">
        <v>2004</v>
      </c>
      <c r="F472" s="144">
        <v>970</v>
      </c>
      <c r="G472" s="144">
        <v>970</v>
      </c>
    </row>
    <row r="473" spans="3:7" ht="16.5" hidden="1" customHeight="1" outlineLevel="1" x14ac:dyDescent="0.45">
      <c r="C473" s="95"/>
      <c r="D473" s="95"/>
      <c r="E473" s="56">
        <v>2005</v>
      </c>
      <c r="F473" s="144">
        <v>438</v>
      </c>
      <c r="G473" s="144">
        <v>438</v>
      </c>
    </row>
    <row r="474" spans="3:7" ht="16.5" hidden="1" customHeight="1" outlineLevel="1" x14ac:dyDescent="0.45">
      <c r="C474" s="95"/>
      <c r="D474" s="95"/>
      <c r="E474" s="56">
        <v>2006</v>
      </c>
      <c r="F474" s="144">
        <v>347</v>
      </c>
      <c r="G474" s="144">
        <v>347</v>
      </c>
    </row>
    <row r="475" spans="3:7" ht="16.5" hidden="1" customHeight="1" outlineLevel="1" x14ac:dyDescent="0.45">
      <c r="C475" s="95"/>
      <c r="D475" s="95"/>
      <c r="E475" s="56">
        <v>2007</v>
      </c>
      <c r="F475" s="144">
        <v>15</v>
      </c>
      <c r="G475" s="144">
        <v>15</v>
      </c>
    </row>
    <row r="476" spans="3:7" ht="16.5" hidden="1" customHeight="1" outlineLevel="1" x14ac:dyDescent="0.45">
      <c r="C476" s="95"/>
      <c r="D476" s="95"/>
      <c r="E476" s="56">
        <v>2008</v>
      </c>
      <c r="F476" s="144">
        <v>5</v>
      </c>
      <c r="G476" s="144">
        <v>5</v>
      </c>
    </row>
    <row r="477" spans="3:7" ht="16.5" hidden="1" customHeight="1" outlineLevel="1" x14ac:dyDescent="0.45">
      <c r="C477" s="95"/>
      <c r="D477" s="95"/>
      <c r="E477" s="56">
        <v>2009</v>
      </c>
      <c r="F477" s="144">
        <v>15</v>
      </c>
      <c r="G477" s="144">
        <v>15</v>
      </c>
    </row>
    <row r="478" spans="3:7" ht="16.5" hidden="1" customHeight="1" outlineLevel="1" x14ac:dyDescent="0.45">
      <c r="C478" s="95"/>
      <c r="D478" s="95"/>
      <c r="E478" s="56">
        <v>2010</v>
      </c>
      <c r="F478" s="144">
        <v>4</v>
      </c>
      <c r="G478" s="144">
        <v>4</v>
      </c>
    </row>
    <row r="479" spans="3:7" ht="16.5" hidden="1" customHeight="1" outlineLevel="1" x14ac:dyDescent="0.45">
      <c r="C479" s="95"/>
      <c r="D479" s="95"/>
      <c r="E479" s="56">
        <v>2011</v>
      </c>
      <c r="F479" s="144">
        <v>27</v>
      </c>
      <c r="G479" s="144">
        <v>27</v>
      </c>
    </row>
    <row r="480" spans="3:7" ht="16.5" hidden="1" customHeight="1" outlineLevel="1" x14ac:dyDescent="0.45">
      <c r="C480" s="95"/>
      <c r="D480" s="95"/>
      <c r="E480" s="56">
        <v>2012</v>
      </c>
      <c r="F480" s="144">
        <v>20</v>
      </c>
      <c r="G480" s="144">
        <v>20</v>
      </c>
    </row>
    <row r="481" spans="3:7" ht="16.5" hidden="1" customHeight="1" outlineLevel="1" x14ac:dyDescent="0.45">
      <c r="C481" s="95"/>
      <c r="D481" s="95"/>
      <c r="E481" s="56">
        <v>2013</v>
      </c>
      <c r="F481" s="144">
        <v>5</v>
      </c>
      <c r="G481" s="144">
        <v>5</v>
      </c>
    </row>
    <row r="482" spans="3:7" ht="16.5" hidden="1" customHeight="1" outlineLevel="1" x14ac:dyDescent="0.45">
      <c r="C482" s="95"/>
      <c r="D482" s="95"/>
      <c r="E482" s="56">
        <v>2014</v>
      </c>
      <c r="F482" s="144">
        <v>4</v>
      </c>
      <c r="G482" s="144">
        <v>4</v>
      </c>
    </row>
    <row r="483" spans="3:7" ht="16.5" hidden="1" customHeight="1" outlineLevel="1" x14ac:dyDescent="0.45">
      <c r="C483" s="95"/>
      <c r="D483" s="96"/>
      <c r="E483" s="56">
        <v>2015</v>
      </c>
      <c r="F483" s="144">
        <v>0</v>
      </c>
      <c r="G483" s="144">
        <v>0</v>
      </c>
    </row>
    <row r="484" spans="3:7" ht="16.5" hidden="1" customHeight="1" outlineLevel="1" x14ac:dyDescent="0.45">
      <c r="C484" s="95"/>
      <c r="D484" s="89" t="s">
        <v>142</v>
      </c>
      <c r="E484" s="90"/>
      <c r="F484" s="139">
        <v>4112</v>
      </c>
      <c r="G484" s="139">
        <v>4112</v>
      </c>
    </row>
    <row r="485" spans="3:7" ht="16.5" hidden="1" customHeight="1" outlineLevel="1" x14ac:dyDescent="0.45">
      <c r="C485" s="95"/>
      <c r="D485" s="94" t="s">
        <v>219</v>
      </c>
      <c r="E485" s="56">
        <v>1992</v>
      </c>
      <c r="F485" s="144">
        <v>13</v>
      </c>
      <c r="G485" s="144">
        <v>13</v>
      </c>
    </row>
    <row r="486" spans="3:7" ht="16.5" hidden="1" customHeight="1" outlineLevel="1" x14ac:dyDescent="0.45">
      <c r="C486" s="95"/>
      <c r="D486" s="95"/>
      <c r="E486" s="56">
        <v>1993</v>
      </c>
      <c r="F486" s="144">
        <v>261</v>
      </c>
      <c r="G486" s="144">
        <v>261</v>
      </c>
    </row>
    <row r="487" spans="3:7" ht="16.5" hidden="1" customHeight="1" outlineLevel="1" x14ac:dyDescent="0.45">
      <c r="C487" s="95"/>
      <c r="D487" s="95"/>
      <c r="E487" s="56">
        <v>1994</v>
      </c>
      <c r="F487" s="144">
        <v>112</v>
      </c>
      <c r="G487" s="144">
        <v>112</v>
      </c>
    </row>
    <row r="488" spans="3:7" ht="16.5" hidden="1" customHeight="1" outlineLevel="1" x14ac:dyDescent="0.45">
      <c r="C488" s="95"/>
      <c r="D488" s="95"/>
      <c r="E488" s="56">
        <v>1995</v>
      </c>
      <c r="F488" s="144">
        <v>344</v>
      </c>
      <c r="G488" s="144">
        <v>344</v>
      </c>
    </row>
    <row r="489" spans="3:7" ht="16.5" hidden="1" customHeight="1" outlineLevel="1" x14ac:dyDescent="0.45">
      <c r="C489" s="95"/>
      <c r="D489" s="95"/>
      <c r="E489" s="56">
        <v>1996</v>
      </c>
      <c r="F489" s="144">
        <v>413</v>
      </c>
      <c r="G489" s="144">
        <v>413</v>
      </c>
    </row>
    <row r="490" spans="3:7" ht="16.5" hidden="1" customHeight="1" outlineLevel="1" x14ac:dyDescent="0.45">
      <c r="C490" s="95"/>
      <c r="D490" s="95"/>
      <c r="E490" s="56">
        <v>1997</v>
      </c>
      <c r="F490" s="144">
        <v>383</v>
      </c>
      <c r="G490" s="144">
        <v>383</v>
      </c>
    </row>
    <row r="491" spans="3:7" ht="16.5" hidden="1" customHeight="1" outlineLevel="1" x14ac:dyDescent="0.45">
      <c r="C491" s="95"/>
      <c r="D491" s="95"/>
      <c r="E491" s="56">
        <v>1998</v>
      </c>
      <c r="F491" s="144">
        <v>114</v>
      </c>
      <c r="G491" s="144">
        <v>114</v>
      </c>
    </row>
    <row r="492" spans="3:7" ht="16.5" hidden="1" customHeight="1" outlineLevel="1" x14ac:dyDescent="0.45">
      <c r="C492" s="95"/>
      <c r="D492" s="95"/>
      <c r="E492" s="56">
        <v>1999</v>
      </c>
      <c r="F492" s="144">
        <v>72</v>
      </c>
      <c r="G492" s="144">
        <v>72</v>
      </c>
    </row>
    <row r="493" spans="3:7" ht="16.5" hidden="1" customHeight="1" outlineLevel="1" x14ac:dyDescent="0.45">
      <c r="C493" s="95"/>
      <c r="D493" s="95"/>
      <c r="E493" s="56">
        <v>2000</v>
      </c>
      <c r="F493" s="144">
        <v>177</v>
      </c>
      <c r="G493" s="144">
        <v>177</v>
      </c>
    </row>
    <row r="494" spans="3:7" ht="16.5" hidden="1" customHeight="1" outlineLevel="1" x14ac:dyDescent="0.45">
      <c r="C494" s="95"/>
      <c r="D494" s="95"/>
      <c r="E494" s="56">
        <v>2001</v>
      </c>
      <c r="F494" s="144">
        <v>197</v>
      </c>
      <c r="G494" s="144">
        <v>197</v>
      </c>
    </row>
    <row r="495" spans="3:7" ht="16.5" hidden="1" customHeight="1" outlineLevel="1" x14ac:dyDescent="0.45">
      <c r="C495" s="95"/>
      <c r="D495" s="95"/>
      <c r="E495" s="56">
        <v>2002</v>
      </c>
      <c r="F495" s="144">
        <v>245</v>
      </c>
      <c r="G495" s="144">
        <v>245</v>
      </c>
    </row>
    <row r="496" spans="3:7" ht="16.5" hidden="1" customHeight="1" outlineLevel="1" x14ac:dyDescent="0.45">
      <c r="C496" s="95"/>
      <c r="D496" s="95"/>
      <c r="E496" s="56">
        <v>2003</v>
      </c>
      <c r="F496" s="144">
        <v>451</v>
      </c>
      <c r="G496" s="144">
        <v>451</v>
      </c>
    </row>
    <row r="497" spans="3:7" ht="16.5" hidden="1" customHeight="1" outlineLevel="1" x14ac:dyDescent="0.45">
      <c r="C497" s="95"/>
      <c r="D497" s="95"/>
      <c r="E497" s="56">
        <v>2004</v>
      </c>
      <c r="F497" s="144">
        <v>425</v>
      </c>
      <c r="G497" s="144">
        <v>425</v>
      </c>
    </row>
    <row r="498" spans="3:7" ht="16.5" hidden="1" customHeight="1" outlineLevel="1" x14ac:dyDescent="0.45">
      <c r="C498" s="95"/>
      <c r="D498" s="95"/>
      <c r="E498" s="56">
        <v>2005</v>
      </c>
      <c r="F498" s="144">
        <v>369</v>
      </c>
      <c r="G498" s="144">
        <v>369</v>
      </c>
    </row>
    <row r="499" spans="3:7" ht="16.5" hidden="1" customHeight="1" outlineLevel="1" x14ac:dyDescent="0.45">
      <c r="C499" s="95"/>
      <c r="D499" s="95"/>
      <c r="E499" s="56">
        <v>2006</v>
      </c>
      <c r="F499" s="144">
        <v>608</v>
      </c>
      <c r="G499" s="144">
        <v>608</v>
      </c>
    </row>
    <row r="500" spans="3:7" ht="16.5" hidden="1" customHeight="1" outlineLevel="1" x14ac:dyDescent="0.45">
      <c r="C500" s="95"/>
      <c r="D500" s="95"/>
      <c r="E500" s="56">
        <v>2007</v>
      </c>
      <c r="F500" s="144">
        <v>336</v>
      </c>
      <c r="G500" s="144">
        <v>336</v>
      </c>
    </row>
    <row r="501" spans="3:7" ht="16.5" hidden="1" customHeight="1" outlineLevel="1" x14ac:dyDescent="0.45">
      <c r="C501" s="95"/>
      <c r="D501" s="95"/>
      <c r="E501" s="56">
        <v>2008</v>
      </c>
      <c r="F501" s="144">
        <v>83</v>
      </c>
      <c r="G501" s="144">
        <v>83</v>
      </c>
    </row>
    <row r="502" spans="3:7" ht="16.5" hidden="1" customHeight="1" outlineLevel="1" x14ac:dyDescent="0.45">
      <c r="C502" s="95"/>
      <c r="D502" s="95"/>
      <c r="E502" s="56">
        <v>2009</v>
      </c>
      <c r="F502" s="144">
        <v>17</v>
      </c>
      <c r="G502" s="144">
        <v>17</v>
      </c>
    </row>
    <row r="503" spans="3:7" ht="16.5" hidden="1" customHeight="1" outlineLevel="1" x14ac:dyDescent="0.45">
      <c r="C503" s="95"/>
      <c r="D503" s="95"/>
      <c r="E503" s="56">
        <v>2010</v>
      </c>
      <c r="F503" s="144">
        <v>6</v>
      </c>
      <c r="G503" s="144">
        <v>6</v>
      </c>
    </row>
    <row r="504" spans="3:7" ht="16.5" hidden="1" customHeight="1" outlineLevel="1" x14ac:dyDescent="0.45">
      <c r="C504" s="95"/>
      <c r="D504" s="95"/>
      <c r="E504" s="56">
        <v>2011</v>
      </c>
      <c r="F504" s="144">
        <v>10</v>
      </c>
      <c r="G504" s="144">
        <v>10</v>
      </c>
    </row>
    <row r="505" spans="3:7" ht="16.5" hidden="1" customHeight="1" outlineLevel="1" x14ac:dyDescent="0.45">
      <c r="C505" s="95"/>
      <c r="D505" s="95"/>
      <c r="E505" s="56">
        <v>2012</v>
      </c>
      <c r="F505" s="144">
        <v>4</v>
      </c>
      <c r="G505" s="144">
        <v>4</v>
      </c>
    </row>
    <row r="506" spans="3:7" ht="16.5" hidden="1" customHeight="1" outlineLevel="1" x14ac:dyDescent="0.45">
      <c r="C506" s="95"/>
      <c r="D506" s="95"/>
      <c r="E506" s="56">
        <v>2013</v>
      </c>
      <c r="F506" s="144">
        <v>0</v>
      </c>
      <c r="G506" s="144">
        <v>0</v>
      </c>
    </row>
    <row r="507" spans="3:7" ht="16.5" hidden="1" customHeight="1" outlineLevel="1" x14ac:dyDescent="0.45">
      <c r="C507" s="95"/>
      <c r="D507" s="95"/>
      <c r="E507" s="56">
        <v>2014</v>
      </c>
      <c r="F507" s="144">
        <v>2</v>
      </c>
      <c r="G507" s="144">
        <v>2</v>
      </c>
    </row>
    <row r="508" spans="3:7" ht="16.5" hidden="1" customHeight="1" outlineLevel="1" x14ac:dyDescent="0.45">
      <c r="C508" s="95"/>
      <c r="D508" s="96"/>
      <c r="E508" s="56">
        <v>2015</v>
      </c>
      <c r="F508" s="144">
        <v>0</v>
      </c>
      <c r="G508" s="144">
        <v>0</v>
      </c>
    </row>
    <row r="509" spans="3:7" ht="16.5" hidden="1" customHeight="1" outlineLevel="1" x14ac:dyDescent="0.45">
      <c r="C509" s="95"/>
      <c r="D509" s="89" t="s">
        <v>142</v>
      </c>
      <c r="E509" s="90"/>
      <c r="F509" s="139">
        <v>4642</v>
      </c>
      <c r="G509" s="139">
        <v>4642</v>
      </c>
    </row>
    <row r="510" spans="3:7" ht="16.5" hidden="1" customHeight="1" outlineLevel="1" x14ac:dyDescent="0.45">
      <c r="C510" s="95"/>
      <c r="D510" s="94" t="s">
        <v>220</v>
      </c>
      <c r="E510" s="56">
        <v>1991</v>
      </c>
      <c r="F510" s="146">
        <v>1712</v>
      </c>
      <c r="G510" s="146">
        <v>1712</v>
      </c>
    </row>
    <row r="511" spans="3:7" ht="16.5" hidden="1" customHeight="1" outlineLevel="1" x14ac:dyDescent="0.45">
      <c r="C511" s="95"/>
      <c r="D511" s="95"/>
      <c r="E511" s="56">
        <v>1992</v>
      </c>
      <c r="F511" s="144">
        <v>323</v>
      </c>
      <c r="G511" s="144">
        <v>323</v>
      </c>
    </row>
    <row r="512" spans="3:7" ht="16.5" hidden="1" customHeight="1" outlineLevel="1" x14ac:dyDescent="0.45">
      <c r="C512" s="95"/>
      <c r="D512" s="95"/>
      <c r="E512" s="56">
        <v>1996</v>
      </c>
      <c r="F512" s="144">
        <v>4</v>
      </c>
      <c r="G512" s="144">
        <v>4</v>
      </c>
    </row>
    <row r="513" spans="3:7" ht="16.5" hidden="1" customHeight="1" outlineLevel="1" x14ac:dyDescent="0.45">
      <c r="C513" s="95"/>
      <c r="D513" s="95"/>
      <c r="E513" s="56">
        <v>2008</v>
      </c>
      <c r="F513" s="144">
        <v>26</v>
      </c>
      <c r="G513" s="144">
        <v>26</v>
      </c>
    </row>
    <row r="514" spans="3:7" ht="16.5" hidden="1" customHeight="1" outlineLevel="1" x14ac:dyDescent="0.45">
      <c r="C514" s="95"/>
      <c r="D514" s="95"/>
      <c r="E514" s="56">
        <v>2009</v>
      </c>
      <c r="F514" s="144">
        <v>11</v>
      </c>
      <c r="G514" s="144">
        <v>11</v>
      </c>
    </row>
    <row r="515" spans="3:7" ht="16.5" hidden="1" customHeight="1" outlineLevel="1" x14ac:dyDescent="0.45">
      <c r="C515" s="95"/>
      <c r="D515" s="95"/>
      <c r="E515" s="56">
        <v>2010</v>
      </c>
      <c r="F515" s="144">
        <v>17</v>
      </c>
      <c r="G515" s="144">
        <v>17</v>
      </c>
    </row>
    <row r="516" spans="3:7" ht="16.5" hidden="1" customHeight="1" outlineLevel="1" x14ac:dyDescent="0.45">
      <c r="C516" s="95"/>
      <c r="D516" s="95"/>
      <c r="E516" s="56">
        <v>2011</v>
      </c>
      <c r="F516" s="144">
        <v>50</v>
      </c>
      <c r="G516" s="144">
        <v>50</v>
      </c>
    </row>
    <row r="517" spans="3:7" ht="16.5" hidden="1" customHeight="1" outlineLevel="1" x14ac:dyDescent="0.45">
      <c r="C517" s="95"/>
      <c r="D517" s="95"/>
      <c r="E517" s="56">
        <v>2012</v>
      </c>
      <c r="F517" s="144">
        <v>49</v>
      </c>
      <c r="G517" s="144">
        <v>49</v>
      </c>
    </row>
    <row r="518" spans="3:7" ht="16.5" hidden="1" customHeight="1" outlineLevel="1" x14ac:dyDescent="0.45">
      <c r="C518" s="95"/>
      <c r="D518" s="95"/>
      <c r="E518" s="56">
        <v>2013</v>
      </c>
      <c r="F518" s="144">
        <v>22</v>
      </c>
      <c r="G518" s="144">
        <v>22</v>
      </c>
    </row>
    <row r="519" spans="3:7" ht="16.5" hidden="1" customHeight="1" outlineLevel="1" x14ac:dyDescent="0.45">
      <c r="C519" s="95"/>
      <c r="D519" s="95"/>
      <c r="E519" s="56">
        <v>2014</v>
      </c>
      <c r="F519" s="144">
        <v>9</v>
      </c>
      <c r="G519" s="144">
        <v>9</v>
      </c>
    </row>
    <row r="520" spans="3:7" ht="16.5" hidden="1" customHeight="1" outlineLevel="1" x14ac:dyDescent="0.45">
      <c r="C520" s="95"/>
      <c r="D520" s="95"/>
      <c r="E520" s="56">
        <v>2015</v>
      </c>
      <c r="F520" s="144">
        <v>1</v>
      </c>
      <c r="G520" s="144">
        <v>1</v>
      </c>
    </row>
    <row r="521" spans="3:7" ht="16.5" hidden="1" customHeight="1" outlineLevel="1" x14ac:dyDescent="0.45">
      <c r="C521" s="95"/>
      <c r="D521" s="96"/>
      <c r="E521" s="56">
        <v>2016</v>
      </c>
      <c r="F521" s="144">
        <v>0</v>
      </c>
      <c r="G521" s="144">
        <v>0</v>
      </c>
    </row>
    <row r="522" spans="3:7" ht="16.5" hidden="1" customHeight="1" outlineLevel="1" x14ac:dyDescent="0.45">
      <c r="C522" s="95"/>
      <c r="D522" s="89" t="s">
        <v>142</v>
      </c>
      <c r="E522" s="90"/>
      <c r="F522" s="139">
        <v>2224</v>
      </c>
      <c r="G522" s="139">
        <v>2224</v>
      </c>
    </row>
    <row r="523" spans="3:7" ht="16.5" hidden="1" customHeight="1" outlineLevel="1" x14ac:dyDescent="0.45">
      <c r="C523" s="95"/>
      <c r="D523" s="94" t="s">
        <v>221</v>
      </c>
      <c r="E523" s="56">
        <v>1991</v>
      </c>
      <c r="F523" s="144">
        <v>684</v>
      </c>
      <c r="G523" s="144">
        <v>684</v>
      </c>
    </row>
    <row r="524" spans="3:7" ht="16.5" hidden="1" customHeight="1" outlineLevel="1" x14ac:dyDescent="0.45">
      <c r="C524" s="95"/>
      <c r="D524" s="95"/>
      <c r="E524" s="56">
        <v>1992</v>
      </c>
      <c r="F524" s="146">
        <v>1030</v>
      </c>
      <c r="G524" s="146">
        <v>1030</v>
      </c>
    </row>
    <row r="525" spans="3:7" ht="16.5" hidden="1" customHeight="1" outlineLevel="1" x14ac:dyDescent="0.45">
      <c r="C525" s="95"/>
      <c r="D525" s="95"/>
      <c r="E525" s="56">
        <v>1993</v>
      </c>
      <c r="F525" s="144">
        <v>813</v>
      </c>
      <c r="G525" s="144">
        <v>813</v>
      </c>
    </row>
    <row r="526" spans="3:7" ht="16.5" hidden="1" customHeight="1" outlineLevel="1" x14ac:dyDescent="0.45">
      <c r="C526" s="95"/>
      <c r="D526" s="95"/>
      <c r="E526" s="56">
        <v>1994</v>
      </c>
      <c r="F526" s="146">
        <v>1683</v>
      </c>
      <c r="G526" s="146">
        <v>1683</v>
      </c>
    </row>
    <row r="527" spans="3:7" ht="16.5" hidden="1" customHeight="1" outlineLevel="1" x14ac:dyDescent="0.45">
      <c r="C527" s="95"/>
      <c r="D527" s="95"/>
      <c r="E527" s="56">
        <v>1995</v>
      </c>
      <c r="F527" s="146">
        <v>3532</v>
      </c>
      <c r="G527" s="146">
        <v>3532</v>
      </c>
    </row>
    <row r="528" spans="3:7" ht="16.5" hidden="1" customHeight="1" outlineLevel="1" x14ac:dyDescent="0.45">
      <c r="C528" s="95"/>
      <c r="D528" s="95"/>
      <c r="E528" s="56">
        <v>1996</v>
      </c>
      <c r="F528" s="146">
        <v>3216</v>
      </c>
      <c r="G528" s="146">
        <v>3216</v>
      </c>
    </row>
    <row r="529" spans="3:7" ht="16.5" hidden="1" customHeight="1" outlineLevel="1" x14ac:dyDescent="0.45">
      <c r="C529" s="95"/>
      <c r="D529" s="95"/>
      <c r="E529" s="56">
        <v>1997</v>
      </c>
      <c r="F529" s="146">
        <v>1353</v>
      </c>
      <c r="G529" s="146">
        <v>1353</v>
      </c>
    </row>
    <row r="530" spans="3:7" ht="16.5" hidden="1" customHeight="1" outlineLevel="1" x14ac:dyDescent="0.45">
      <c r="C530" s="95"/>
      <c r="D530" s="95"/>
      <c r="E530" s="56">
        <v>1998</v>
      </c>
      <c r="F530" s="146">
        <v>1389</v>
      </c>
      <c r="G530" s="146">
        <v>1389</v>
      </c>
    </row>
    <row r="531" spans="3:7" ht="16.5" hidden="1" customHeight="1" outlineLevel="1" x14ac:dyDescent="0.45">
      <c r="C531" s="95"/>
      <c r="D531" s="95"/>
      <c r="E531" s="56">
        <v>1999</v>
      </c>
      <c r="F531" s="146">
        <v>3328</v>
      </c>
      <c r="G531" s="146">
        <v>3328</v>
      </c>
    </row>
    <row r="532" spans="3:7" ht="16.5" hidden="1" customHeight="1" outlineLevel="1" x14ac:dyDescent="0.45">
      <c r="C532" s="95"/>
      <c r="D532" s="95"/>
      <c r="E532" s="56">
        <v>2000</v>
      </c>
      <c r="F532" s="146">
        <v>1450</v>
      </c>
      <c r="G532" s="146">
        <v>1450</v>
      </c>
    </row>
    <row r="533" spans="3:7" ht="16.5" hidden="1" customHeight="1" outlineLevel="1" x14ac:dyDescent="0.45">
      <c r="C533" s="95"/>
      <c r="D533" s="95"/>
      <c r="E533" s="56">
        <v>2001</v>
      </c>
      <c r="F533" s="144">
        <v>354</v>
      </c>
      <c r="G533" s="144">
        <v>354</v>
      </c>
    </row>
    <row r="534" spans="3:7" ht="16.5" hidden="1" customHeight="1" outlineLevel="1" x14ac:dyDescent="0.45">
      <c r="C534" s="95"/>
      <c r="D534" s="95"/>
      <c r="E534" s="56">
        <v>2002</v>
      </c>
      <c r="F534" s="146">
        <v>1082</v>
      </c>
      <c r="G534" s="146">
        <v>1082</v>
      </c>
    </row>
    <row r="535" spans="3:7" ht="16.5" hidden="1" customHeight="1" outlineLevel="1" x14ac:dyDescent="0.45">
      <c r="C535" s="95"/>
      <c r="D535" s="95"/>
      <c r="E535" s="56">
        <v>2003</v>
      </c>
      <c r="F535" s="146">
        <v>1166</v>
      </c>
      <c r="G535" s="146">
        <v>1166</v>
      </c>
    </row>
    <row r="536" spans="3:7" ht="16.5" hidden="1" customHeight="1" outlineLevel="1" x14ac:dyDescent="0.45">
      <c r="C536" s="95"/>
      <c r="D536" s="95"/>
      <c r="E536" s="56">
        <v>2004</v>
      </c>
      <c r="F536" s="146">
        <v>1418</v>
      </c>
      <c r="G536" s="146">
        <v>1418</v>
      </c>
    </row>
    <row r="537" spans="3:7" ht="16.5" hidden="1" customHeight="1" outlineLevel="1" x14ac:dyDescent="0.45">
      <c r="C537" s="95"/>
      <c r="D537" s="95"/>
      <c r="E537" s="56">
        <v>2005</v>
      </c>
      <c r="F537" s="146">
        <v>1548</v>
      </c>
      <c r="G537" s="146">
        <v>1548</v>
      </c>
    </row>
    <row r="538" spans="3:7" ht="16.5" hidden="1" customHeight="1" outlineLevel="1" x14ac:dyDescent="0.45">
      <c r="C538" s="95"/>
      <c r="D538" s="95"/>
      <c r="E538" s="56">
        <v>2006</v>
      </c>
      <c r="F538" s="146">
        <v>1140</v>
      </c>
      <c r="G538" s="146">
        <v>1140</v>
      </c>
    </row>
    <row r="539" spans="3:7" ht="16.5" hidden="1" customHeight="1" outlineLevel="1" x14ac:dyDescent="0.45">
      <c r="C539" s="95"/>
      <c r="D539" s="95"/>
      <c r="E539" s="56">
        <v>2007</v>
      </c>
      <c r="F539" s="146">
        <v>1089</v>
      </c>
      <c r="G539" s="146">
        <v>1089</v>
      </c>
    </row>
    <row r="540" spans="3:7" ht="16.5" hidden="1" customHeight="1" outlineLevel="1" x14ac:dyDescent="0.45">
      <c r="C540" s="95"/>
      <c r="D540" s="95"/>
      <c r="E540" s="56">
        <v>2008</v>
      </c>
      <c r="F540" s="144">
        <v>930</v>
      </c>
      <c r="G540" s="144">
        <v>930</v>
      </c>
    </row>
    <row r="541" spans="3:7" ht="16.5" hidden="1" customHeight="1" outlineLevel="1" x14ac:dyDescent="0.45">
      <c r="C541" s="95"/>
      <c r="D541" s="95"/>
      <c r="E541" s="56">
        <v>2009</v>
      </c>
      <c r="F541" s="144">
        <v>471</v>
      </c>
      <c r="G541" s="144">
        <v>471</v>
      </c>
    </row>
    <row r="542" spans="3:7" ht="16.5" hidden="1" customHeight="1" outlineLevel="1" x14ac:dyDescent="0.45">
      <c r="C542" s="95"/>
      <c r="D542" s="95"/>
      <c r="E542" s="56">
        <v>2010</v>
      </c>
      <c r="F542" s="144">
        <v>449</v>
      </c>
      <c r="G542" s="144">
        <v>449</v>
      </c>
    </row>
    <row r="543" spans="3:7" ht="16.5" hidden="1" customHeight="1" outlineLevel="1" x14ac:dyDescent="0.45">
      <c r="C543" s="95"/>
      <c r="D543" s="95"/>
      <c r="E543" s="56">
        <v>2011</v>
      </c>
      <c r="F543" s="144">
        <v>506</v>
      </c>
      <c r="G543" s="144">
        <v>506</v>
      </c>
    </row>
    <row r="544" spans="3:7" ht="16.5" hidden="1" customHeight="1" outlineLevel="1" x14ac:dyDescent="0.45">
      <c r="C544" s="95"/>
      <c r="D544" s="95"/>
      <c r="E544" s="56">
        <v>2012</v>
      </c>
      <c r="F544" s="144">
        <v>524</v>
      </c>
      <c r="G544" s="144">
        <v>524</v>
      </c>
    </row>
    <row r="545" spans="3:7" ht="16.5" hidden="1" customHeight="1" outlineLevel="1" x14ac:dyDescent="0.45">
      <c r="C545" s="95"/>
      <c r="D545" s="95"/>
      <c r="E545" s="56">
        <v>2013</v>
      </c>
      <c r="F545" s="144">
        <v>696</v>
      </c>
      <c r="G545" s="144">
        <v>696</v>
      </c>
    </row>
    <row r="546" spans="3:7" ht="16.5" hidden="1" customHeight="1" outlineLevel="1" x14ac:dyDescent="0.45">
      <c r="C546" s="95"/>
      <c r="D546" s="95"/>
      <c r="E546" s="56">
        <v>2014</v>
      </c>
      <c r="F546" s="144">
        <v>796</v>
      </c>
      <c r="G546" s="144">
        <v>796</v>
      </c>
    </row>
    <row r="547" spans="3:7" ht="16.5" hidden="1" customHeight="1" outlineLevel="1" x14ac:dyDescent="0.45">
      <c r="C547" s="95"/>
      <c r="D547" s="95"/>
      <c r="E547" s="56">
        <v>2015</v>
      </c>
      <c r="F547" s="144">
        <v>437</v>
      </c>
      <c r="G547" s="144">
        <v>437</v>
      </c>
    </row>
    <row r="548" spans="3:7" ht="16.5" hidden="1" customHeight="1" outlineLevel="1" x14ac:dyDescent="0.45">
      <c r="C548" s="95"/>
      <c r="D548" s="96"/>
      <c r="E548" s="56">
        <v>2016</v>
      </c>
      <c r="F548" s="144">
        <v>176</v>
      </c>
      <c r="G548" s="144">
        <v>176</v>
      </c>
    </row>
    <row r="549" spans="3:7" ht="16.5" hidden="1" customHeight="1" outlineLevel="1" x14ac:dyDescent="0.45">
      <c r="C549" s="95"/>
      <c r="D549" s="89" t="s">
        <v>142</v>
      </c>
      <c r="E549" s="90"/>
      <c r="F549" s="139">
        <v>31260</v>
      </c>
      <c r="G549" s="139">
        <v>31260</v>
      </c>
    </row>
    <row r="550" spans="3:7" ht="16.5" hidden="1" customHeight="1" outlineLevel="1" x14ac:dyDescent="0.45">
      <c r="C550" s="95"/>
      <c r="D550" s="94" t="s">
        <v>222</v>
      </c>
      <c r="E550" s="56">
        <v>1991</v>
      </c>
      <c r="F550" s="146">
        <v>10842</v>
      </c>
      <c r="G550" s="146">
        <v>10842</v>
      </c>
    </row>
    <row r="551" spans="3:7" ht="16.5" hidden="1" customHeight="1" outlineLevel="1" x14ac:dyDescent="0.45">
      <c r="C551" s="95"/>
      <c r="D551" s="95"/>
      <c r="E551" s="56">
        <v>1992</v>
      </c>
      <c r="F551" s="146">
        <v>1931</v>
      </c>
      <c r="G551" s="146">
        <v>1931</v>
      </c>
    </row>
    <row r="552" spans="3:7" ht="16.5" hidden="1" customHeight="1" outlineLevel="1" x14ac:dyDescent="0.45">
      <c r="C552" s="95"/>
      <c r="D552" s="95"/>
      <c r="E552" s="56">
        <v>1993</v>
      </c>
      <c r="F552" s="146">
        <v>3048</v>
      </c>
      <c r="G552" s="146">
        <v>3048</v>
      </c>
    </row>
    <row r="553" spans="3:7" ht="16.5" hidden="1" customHeight="1" outlineLevel="1" x14ac:dyDescent="0.45">
      <c r="C553" s="95"/>
      <c r="D553" s="95"/>
      <c r="E553" s="56">
        <v>1994</v>
      </c>
      <c r="F553" s="146">
        <v>2925</v>
      </c>
      <c r="G553" s="146">
        <v>2925</v>
      </c>
    </row>
    <row r="554" spans="3:7" ht="16.5" hidden="1" customHeight="1" outlineLevel="1" x14ac:dyDescent="0.45">
      <c r="C554" s="95"/>
      <c r="D554" s="95"/>
      <c r="E554" s="56">
        <v>1995</v>
      </c>
      <c r="F554" s="146">
        <v>14905</v>
      </c>
      <c r="G554" s="146">
        <v>14905</v>
      </c>
    </row>
    <row r="555" spans="3:7" ht="16.5" hidden="1" customHeight="1" outlineLevel="1" x14ac:dyDescent="0.45">
      <c r="C555" s="95"/>
      <c r="D555" s="95"/>
      <c r="E555" s="56">
        <v>1996</v>
      </c>
      <c r="F555" s="146">
        <v>56726</v>
      </c>
      <c r="G555" s="146">
        <v>56726</v>
      </c>
    </row>
    <row r="556" spans="3:7" ht="16.5" hidden="1" customHeight="1" outlineLevel="1" x14ac:dyDescent="0.45">
      <c r="C556" s="95"/>
      <c r="D556" s="95"/>
      <c r="E556" s="56">
        <v>1997</v>
      </c>
      <c r="F556" s="146">
        <v>106561</v>
      </c>
      <c r="G556" s="146">
        <v>106561</v>
      </c>
    </row>
    <row r="557" spans="3:7" ht="16.5" hidden="1" customHeight="1" outlineLevel="1" x14ac:dyDescent="0.45">
      <c r="C557" s="95"/>
      <c r="D557" s="95"/>
      <c r="E557" s="56">
        <v>1998</v>
      </c>
      <c r="F557" s="146">
        <v>89850</v>
      </c>
      <c r="G557" s="146">
        <v>89850</v>
      </c>
    </row>
    <row r="558" spans="3:7" ht="16.5" hidden="1" customHeight="1" outlineLevel="1" x14ac:dyDescent="0.45">
      <c r="C558" s="95"/>
      <c r="D558" s="95"/>
      <c r="E558" s="56">
        <v>1999</v>
      </c>
      <c r="F558" s="146">
        <v>124558</v>
      </c>
      <c r="G558" s="146">
        <v>124558</v>
      </c>
    </row>
    <row r="559" spans="3:7" ht="16.5" hidden="1" customHeight="1" outlineLevel="1" x14ac:dyDescent="0.45">
      <c r="C559" s="95"/>
      <c r="D559" s="95"/>
      <c r="E559" s="56">
        <v>2000</v>
      </c>
      <c r="F559" s="146">
        <v>25470</v>
      </c>
      <c r="G559" s="146">
        <v>25470</v>
      </c>
    </row>
    <row r="560" spans="3:7" ht="16.5" hidden="1" customHeight="1" outlineLevel="1" x14ac:dyDescent="0.45">
      <c r="C560" s="95"/>
      <c r="D560" s="95"/>
      <c r="E560" s="56">
        <v>2001</v>
      </c>
      <c r="F560" s="146">
        <v>4006</v>
      </c>
      <c r="G560" s="146">
        <v>4006</v>
      </c>
    </row>
    <row r="561" spans="3:7" ht="16.5" hidden="1" customHeight="1" outlineLevel="1" x14ac:dyDescent="0.45">
      <c r="C561" s="95"/>
      <c r="D561" s="95"/>
      <c r="E561" s="56">
        <v>2002</v>
      </c>
      <c r="F561" s="146">
        <v>3597</v>
      </c>
      <c r="G561" s="146">
        <v>3597</v>
      </c>
    </row>
    <row r="562" spans="3:7" ht="16.5" hidden="1" customHeight="1" outlineLevel="1" x14ac:dyDescent="0.45">
      <c r="C562" s="95"/>
      <c r="D562" s="95"/>
      <c r="E562" s="56">
        <v>2003</v>
      </c>
      <c r="F562" s="146">
        <v>4565</v>
      </c>
      <c r="G562" s="146">
        <v>4565</v>
      </c>
    </row>
    <row r="563" spans="3:7" ht="16.5" hidden="1" customHeight="1" outlineLevel="1" x14ac:dyDescent="0.45">
      <c r="C563" s="95"/>
      <c r="D563" s="95"/>
      <c r="E563" s="56">
        <v>2004</v>
      </c>
      <c r="F563" s="146">
        <v>10510</v>
      </c>
      <c r="G563" s="146">
        <v>10510</v>
      </c>
    </row>
    <row r="564" spans="3:7" ht="16.5" hidden="1" customHeight="1" outlineLevel="1" x14ac:dyDescent="0.45">
      <c r="C564" s="95"/>
      <c r="D564" s="95"/>
      <c r="E564" s="56">
        <v>2005</v>
      </c>
      <c r="F564" s="146">
        <v>11743</v>
      </c>
      <c r="G564" s="146">
        <v>11743</v>
      </c>
    </row>
    <row r="565" spans="3:7" ht="16.5" hidden="1" customHeight="1" outlineLevel="1" x14ac:dyDescent="0.45">
      <c r="C565" s="95"/>
      <c r="D565" s="95"/>
      <c r="E565" s="56">
        <v>2006</v>
      </c>
      <c r="F565" s="146">
        <v>30061</v>
      </c>
      <c r="G565" s="146">
        <v>30061</v>
      </c>
    </row>
    <row r="566" spans="3:7" ht="16.5" hidden="1" customHeight="1" outlineLevel="1" x14ac:dyDescent="0.45">
      <c r="C566" s="95"/>
      <c r="D566" s="95"/>
      <c r="E566" s="56">
        <v>2007</v>
      </c>
      <c r="F566" s="146">
        <v>19478</v>
      </c>
      <c r="G566" s="146">
        <v>19478</v>
      </c>
    </row>
    <row r="567" spans="3:7" ht="16.5" hidden="1" customHeight="1" outlineLevel="1" x14ac:dyDescent="0.45">
      <c r="C567" s="95"/>
      <c r="D567" s="95"/>
      <c r="E567" s="56">
        <v>2008</v>
      </c>
      <c r="F567" s="146">
        <v>17242</v>
      </c>
      <c r="G567" s="146">
        <v>17242</v>
      </c>
    </row>
    <row r="568" spans="3:7" ht="16.5" hidden="1" customHeight="1" outlineLevel="1" x14ac:dyDescent="0.45">
      <c r="C568" s="95"/>
      <c r="D568" s="95"/>
      <c r="E568" s="56">
        <v>2009</v>
      </c>
      <c r="F568" s="146">
        <v>9665</v>
      </c>
      <c r="G568" s="146">
        <v>9665</v>
      </c>
    </row>
    <row r="569" spans="3:7" ht="16.5" hidden="1" customHeight="1" outlineLevel="1" x14ac:dyDescent="0.45">
      <c r="C569" s="95"/>
      <c r="D569" s="95"/>
      <c r="E569" s="56">
        <v>2010</v>
      </c>
      <c r="F569" s="146">
        <v>6142</v>
      </c>
      <c r="G569" s="146">
        <v>6142</v>
      </c>
    </row>
    <row r="570" spans="3:7" ht="16.5" hidden="1" customHeight="1" outlineLevel="1" x14ac:dyDescent="0.45">
      <c r="C570" s="95"/>
      <c r="D570" s="95"/>
      <c r="E570" s="56">
        <v>2011</v>
      </c>
      <c r="F570" s="146">
        <v>14202</v>
      </c>
      <c r="G570" s="146">
        <v>14202</v>
      </c>
    </row>
    <row r="571" spans="3:7" ht="16.5" hidden="1" customHeight="1" outlineLevel="1" x14ac:dyDescent="0.45">
      <c r="C571" s="95"/>
      <c r="D571" s="95"/>
      <c r="E571" s="56">
        <v>2012</v>
      </c>
      <c r="F571" s="146">
        <v>15915</v>
      </c>
      <c r="G571" s="146">
        <v>15915</v>
      </c>
    </row>
    <row r="572" spans="3:7" ht="16.5" hidden="1" customHeight="1" outlineLevel="1" x14ac:dyDescent="0.45">
      <c r="C572" s="95"/>
      <c r="D572" s="95"/>
      <c r="E572" s="56">
        <v>2013</v>
      </c>
      <c r="F572" s="146">
        <v>12197</v>
      </c>
      <c r="G572" s="146">
        <v>12197</v>
      </c>
    </row>
    <row r="573" spans="3:7" ht="16.5" hidden="1" customHeight="1" outlineLevel="1" x14ac:dyDescent="0.45">
      <c r="C573" s="95"/>
      <c r="D573" s="95"/>
      <c r="E573" s="56">
        <v>2014</v>
      </c>
      <c r="F573" s="146">
        <v>7702</v>
      </c>
      <c r="G573" s="146">
        <v>7702</v>
      </c>
    </row>
    <row r="574" spans="3:7" ht="16.5" hidden="1" customHeight="1" outlineLevel="1" x14ac:dyDescent="0.45">
      <c r="C574" s="95"/>
      <c r="D574" s="95"/>
      <c r="E574" s="56">
        <v>2015</v>
      </c>
      <c r="F574" s="146">
        <v>8458</v>
      </c>
      <c r="G574" s="146">
        <v>8458</v>
      </c>
    </row>
    <row r="575" spans="3:7" ht="16.5" hidden="1" customHeight="1" outlineLevel="1" x14ac:dyDescent="0.45">
      <c r="C575" s="95"/>
      <c r="D575" s="96"/>
      <c r="E575" s="56">
        <v>2016</v>
      </c>
      <c r="F575" s="146">
        <v>4429</v>
      </c>
      <c r="G575" s="146">
        <v>4429</v>
      </c>
    </row>
    <row r="576" spans="3:7" ht="16.5" hidden="1" customHeight="1" outlineLevel="1" x14ac:dyDescent="0.45">
      <c r="C576" s="95"/>
      <c r="D576" s="89" t="s">
        <v>142</v>
      </c>
      <c r="E576" s="90"/>
      <c r="F576" s="139">
        <v>616728</v>
      </c>
      <c r="G576" s="139">
        <v>616728</v>
      </c>
    </row>
    <row r="577" spans="3:7" ht="16.5" hidden="1" customHeight="1" outlineLevel="1" x14ac:dyDescent="0.45">
      <c r="C577" s="95"/>
      <c r="D577" s="94" t="s">
        <v>223</v>
      </c>
      <c r="E577" s="56">
        <v>1991</v>
      </c>
      <c r="F577" s="146">
        <v>1170</v>
      </c>
      <c r="G577" s="146">
        <v>1170</v>
      </c>
    </row>
    <row r="578" spans="3:7" ht="16.5" hidden="1" customHeight="1" outlineLevel="1" x14ac:dyDescent="0.45">
      <c r="C578" s="95"/>
      <c r="D578" s="95"/>
      <c r="E578" s="56">
        <v>1992</v>
      </c>
      <c r="F578" s="146">
        <v>3968</v>
      </c>
      <c r="G578" s="146">
        <v>3968</v>
      </c>
    </row>
    <row r="579" spans="3:7" ht="16.5" hidden="1" customHeight="1" outlineLevel="1" x14ac:dyDescent="0.45">
      <c r="C579" s="95"/>
      <c r="D579" s="95"/>
      <c r="E579" s="56">
        <v>1993</v>
      </c>
      <c r="F579" s="146">
        <v>2659</v>
      </c>
      <c r="G579" s="146">
        <v>2659</v>
      </c>
    </row>
    <row r="580" spans="3:7" ht="16.5" hidden="1" customHeight="1" outlineLevel="1" x14ac:dyDescent="0.45">
      <c r="C580" s="95"/>
      <c r="D580" s="95"/>
      <c r="E580" s="56">
        <v>1994</v>
      </c>
      <c r="F580" s="146">
        <v>2594</v>
      </c>
      <c r="G580" s="146">
        <v>2594</v>
      </c>
    </row>
    <row r="581" spans="3:7" ht="16.5" hidden="1" customHeight="1" outlineLevel="1" x14ac:dyDescent="0.45">
      <c r="C581" s="95"/>
      <c r="D581" s="95"/>
      <c r="E581" s="56">
        <v>1995</v>
      </c>
      <c r="F581" s="146">
        <v>6565</v>
      </c>
      <c r="G581" s="146">
        <v>6565</v>
      </c>
    </row>
    <row r="582" spans="3:7" ht="16.5" hidden="1" customHeight="1" outlineLevel="1" x14ac:dyDescent="0.45">
      <c r="C582" s="95"/>
      <c r="D582" s="95"/>
      <c r="E582" s="56">
        <v>1996</v>
      </c>
      <c r="F582" s="146">
        <v>3709</v>
      </c>
      <c r="G582" s="146">
        <v>3709</v>
      </c>
    </row>
    <row r="583" spans="3:7" ht="16.5" hidden="1" customHeight="1" outlineLevel="1" x14ac:dyDescent="0.45">
      <c r="C583" s="95"/>
      <c r="D583" s="95"/>
      <c r="E583" s="56">
        <v>1997</v>
      </c>
      <c r="F583" s="146">
        <v>9074</v>
      </c>
      <c r="G583" s="146">
        <v>9074</v>
      </c>
    </row>
    <row r="584" spans="3:7" ht="16.5" hidden="1" customHeight="1" outlineLevel="1" x14ac:dyDescent="0.45">
      <c r="C584" s="95"/>
      <c r="D584" s="95"/>
      <c r="E584" s="56">
        <v>1998</v>
      </c>
      <c r="F584" s="146">
        <v>13473</v>
      </c>
      <c r="G584" s="146">
        <v>13473</v>
      </c>
    </row>
    <row r="585" spans="3:7" ht="16.5" hidden="1" customHeight="1" outlineLevel="1" x14ac:dyDescent="0.45">
      <c r="C585" s="95"/>
      <c r="D585" s="95"/>
      <c r="E585" s="56">
        <v>1999</v>
      </c>
      <c r="F585" s="146">
        <v>18284</v>
      </c>
      <c r="G585" s="146">
        <v>18284</v>
      </c>
    </row>
    <row r="586" spans="3:7" ht="16.5" hidden="1" customHeight="1" outlineLevel="1" x14ac:dyDescent="0.45">
      <c r="C586" s="95"/>
      <c r="D586" s="95"/>
      <c r="E586" s="56">
        <v>2000</v>
      </c>
      <c r="F586" s="146">
        <v>18414</v>
      </c>
      <c r="G586" s="146">
        <v>18414</v>
      </c>
    </row>
    <row r="587" spans="3:7" ht="16.5" hidden="1" customHeight="1" outlineLevel="1" x14ac:dyDescent="0.45">
      <c r="C587" s="95"/>
      <c r="D587" s="95"/>
      <c r="E587" s="56">
        <v>2001</v>
      </c>
      <c r="F587" s="146">
        <v>11213</v>
      </c>
      <c r="G587" s="146">
        <v>11213</v>
      </c>
    </row>
    <row r="588" spans="3:7" ht="16.5" hidden="1" customHeight="1" outlineLevel="1" x14ac:dyDescent="0.45">
      <c r="C588" s="95"/>
      <c r="D588" s="95"/>
      <c r="E588" s="56">
        <v>2002</v>
      </c>
      <c r="F588" s="146">
        <v>7199</v>
      </c>
      <c r="G588" s="146">
        <v>7199</v>
      </c>
    </row>
    <row r="589" spans="3:7" ht="16.5" hidden="1" customHeight="1" outlineLevel="1" x14ac:dyDescent="0.45">
      <c r="C589" s="95"/>
      <c r="D589" s="95"/>
      <c r="E589" s="56">
        <v>2003</v>
      </c>
      <c r="F589" s="146">
        <v>4977</v>
      </c>
      <c r="G589" s="146">
        <v>4977</v>
      </c>
    </row>
    <row r="590" spans="3:7" ht="16.5" hidden="1" customHeight="1" outlineLevel="1" x14ac:dyDescent="0.45">
      <c r="C590" s="95"/>
      <c r="D590" s="95"/>
      <c r="E590" s="56">
        <v>2004</v>
      </c>
      <c r="F590" s="146">
        <v>7560</v>
      </c>
      <c r="G590" s="146">
        <v>7560</v>
      </c>
    </row>
    <row r="591" spans="3:7" ht="16.5" hidden="1" customHeight="1" outlineLevel="1" x14ac:dyDescent="0.45">
      <c r="C591" s="95"/>
      <c r="D591" s="95"/>
      <c r="E591" s="56">
        <v>2005</v>
      </c>
      <c r="F591" s="146">
        <v>10127</v>
      </c>
      <c r="G591" s="146">
        <v>10127</v>
      </c>
    </row>
    <row r="592" spans="3:7" ht="16.5" hidden="1" customHeight="1" outlineLevel="1" x14ac:dyDescent="0.45">
      <c r="C592" s="95"/>
      <c r="D592" s="95"/>
      <c r="E592" s="56">
        <v>2006</v>
      </c>
      <c r="F592" s="146">
        <v>7097</v>
      </c>
      <c r="G592" s="146">
        <v>7097</v>
      </c>
    </row>
    <row r="593" spans="3:7" ht="16.5" hidden="1" customHeight="1" outlineLevel="1" x14ac:dyDescent="0.45">
      <c r="C593" s="95"/>
      <c r="D593" s="95"/>
      <c r="E593" s="56">
        <v>2007</v>
      </c>
      <c r="F593" s="146">
        <v>6580</v>
      </c>
      <c r="G593" s="146">
        <v>6580</v>
      </c>
    </row>
    <row r="594" spans="3:7" ht="16.5" hidden="1" customHeight="1" outlineLevel="1" x14ac:dyDescent="0.45">
      <c r="C594" s="95"/>
      <c r="D594" s="95"/>
      <c r="E594" s="56">
        <v>2008</v>
      </c>
      <c r="F594" s="146">
        <v>4942</v>
      </c>
      <c r="G594" s="146">
        <v>4942</v>
      </c>
    </row>
    <row r="595" spans="3:7" ht="16.5" hidden="1" customHeight="1" outlineLevel="1" x14ac:dyDescent="0.45">
      <c r="C595" s="95"/>
      <c r="D595" s="95"/>
      <c r="E595" s="56">
        <v>2009</v>
      </c>
      <c r="F595" s="146">
        <v>4084</v>
      </c>
      <c r="G595" s="146">
        <v>4084</v>
      </c>
    </row>
    <row r="596" spans="3:7" ht="16.5" hidden="1" customHeight="1" outlineLevel="1" x14ac:dyDescent="0.45">
      <c r="C596" s="95"/>
      <c r="D596" s="95"/>
      <c r="E596" s="56">
        <v>2010</v>
      </c>
      <c r="F596" s="146">
        <v>6622</v>
      </c>
      <c r="G596" s="146">
        <v>6622</v>
      </c>
    </row>
    <row r="597" spans="3:7" ht="16.5" hidden="1" customHeight="1" outlineLevel="1" x14ac:dyDescent="0.45">
      <c r="C597" s="95"/>
      <c r="D597" s="95"/>
      <c r="E597" s="56">
        <v>2011</v>
      </c>
      <c r="F597" s="146">
        <v>6439</v>
      </c>
      <c r="G597" s="146">
        <v>6439</v>
      </c>
    </row>
    <row r="598" spans="3:7" ht="16.5" hidden="1" customHeight="1" outlineLevel="1" x14ac:dyDescent="0.45">
      <c r="C598" s="95"/>
      <c r="D598" s="95"/>
      <c r="E598" s="56">
        <v>2012</v>
      </c>
      <c r="F598" s="146">
        <v>2736</v>
      </c>
      <c r="G598" s="146">
        <v>2736</v>
      </c>
    </row>
    <row r="599" spans="3:7" ht="16.5" hidden="1" customHeight="1" outlineLevel="1" x14ac:dyDescent="0.45">
      <c r="C599" s="95"/>
      <c r="D599" s="95"/>
      <c r="E599" s="56">
        <v>2013</v>
      </c>
      <c r="F599" s="146">
        <v>2312</v>
      </c>
      <c r="G599" s="146">
        <v>2312</v>
      </c>
    </row>
    <row r="600" spans="3:7" ht="16.5" hidden="1" customHeight="1" outlineLevel="1" x14ac:dyDescent="0.45">
      <c r="C600" s="95"/>
      <c r="D600" s="95"/>
      <c r="E600" s="56">
        <v>2014</v>
      </c>
      <c r="F600" s="146">
        <v>1814</v>
      </c>
      <c r="G600" s="146">
        <v>1814</v>
      </c>
    </row>
    <row r="601" spans="3:7" ht="16.5" hidden="1" customHeight="1" outlineLevel="1" x14ac:dyDescent="0.45">
      <c r="C601" s="95"/>
      <c r="D601" s="95"/>
      <c r="E601" s="56">
        <v>2015</v>
      </c>
      <c r="F601" s="146">
        <v>2849</v>
      </c>
      <c r="G601" s="146">
        <v>2849</v>
      </c>
    </row>
    <row r="602" spans="3:7" ht="16.5" hidden="1" customHeight="1" outlineLevel="1" x14ac:dyDescent="0.45">
      <c r="C602" s="95"/>
      <c r="D602" s="96"/>
      <c r="E602" s="56">
        <v>2016</v>
      </c>
      <c r="F602" s="146">
        <v>1377</v>
      </c>
      <c r="G602" s="146">
        <v>1377</v>
      </c>
    </row>
    <row r="603" spans="3:7" ht="16.5" hidden="1" customHeight="1" outlineLevel="1" x14ac:dyDescent="0.45">
      <c r="C603" s="95"/>
      <c r="D603" s="89" t="s">
        <v>142</v>
      </c>
      <c r="E603" s="90"/>
      <c r="F603" s="139">
        <v>167838</v>
      </c>
      <c r="G603" s="139">
        <v>167838</v>
      </c>
    </row>
    <row r="604" spans="3:7" ht="16.5" hidden="1" customHeight="1" outlineLevel="1" x14ac:dyDescent="0.45">
      <c r="C604" s="95"/>
      <c r="D604" s="94" t="s">
        <v>224</v>
      </c>
      <c r="E604" s="56">
        <v>1991</v>
      </c>
      <c r="F604" s="144">
        <v>95</v>
      </c>
      <c r="G604" s="144">
        <v>95</v>
      </c>
    </row>
    <row r="605" spans="3:7" ht="16.5" hidden="1" customHeight="1" outlineLevel="1" x14ac:dyDescent="0.45">
      <c r="C605" s="95"/>
      <c r="D605" s="95"/>
      <c r="E605" s="56">
        <v>1992</v>
      </c>
      <c r="F605" s="144">
        <v>8</v>
      </c>
      <c r="G605" s="144">
        <v>8</v>
      </c>
    </row>
    <row r="606" spans="3:7" ht="16.5" hidden="1" customHeight="1" outlineLevel="1" x14ac:dyDescent="0.45">
      <c r="C606" s="95"/>
      <c r="D606" s="95"/>
      <c r="E606" s="56">
        <v>1993</v>
      </c>
      <c r="F606" s="144">
        <v>535</v>
      </c>
      <c r="G606" s="144">
        <v>535</v>
      </c>
    </row>
    <row r="607" spans="3:7" ht="16.5" hidden="1" customHeight="1" outlineLevel="1" x14ac:dyDescent="0.45">
      <c r="C607" s="95"/>
      <c r="D607" s="95"/>
      <c r="E607" s="56">
        <v>1994</v>
      </c>
      <c r="F607" s="146">
        <v>2934</v>
      </c>
      <c r="G607" s="146">
        <v>2934</v>
      </c>
    </row>
    <row r="608" spans="3:7" ht="16.5" hidden="1" customHeight="1" outlineLevel="1" x14ac:dyDescent="0.45">
      <c r="C608" s="95"/>
      <c r="D608" s="95"/>
      <c r="E608" s="56">
        <v>1995</v>
      </c>
      <c r="F608" s="146">
        <v>18763</v>
      </c>
      <c r="G608" s="146">
        <v>18763</v>
      </c>
    </row>
    <row r="609" spans="3:7" ht="16.5" hidden="1" customHeight="1" outlineLevel="1" x14ac:dyDescent="0.45">
      <c r="C609" s="95"/>
      <c r="D609" s="95"/>
      <c r="E609" s="56">
        <v>1996</v>
      </c>
      <c r="F609" s="146">
        <v>9935</v>
      </c>
      <c r="G609" s="146">
        <v>9935</v>
      </c>
    </row>
    <row r="610" spans="3:7" ht="16.5" hidden="1" customHeight="1" outlineLevel="1" x14ac:dyDescent="0.45">
      <c r="C610" s="95"/>
      <c r="D610" s="95"/>
      <c r="E610" s="56">
        <v>1997</v>
      </c>
      <c r="F610" s="144">
        <v>759</v>
      </c>
      <c r="G610" s="144">
        <v>759</v>
      </c>
    </row>
    <row r="611" spans="3:7" ht="16.5" hidden="1" customHeight="1" outlineLevel="1" x14ac:dyDescent="0.45">
      <c r="C611" s="95"/>
      <c r="D611" s="95"/>
      <c r="E611" s="56">
        <v>1998</v>
      </c>
      <c r="F611" s="146">
        <v>22964</v>
      </c>
      <c r="G611" s="146">
        <v>22964</v>
      </c>
    </row>
    <row r="612" spans="3:7" ht="16.5" hidden="1" customHeight="1" outlineLevel="1" x14ac:dyDescent="0.45">
      <c r="C612" s="95"/>
      <c r="D612" s="95"/>
      <c r="E612" s="56">
        <v>1999</v>
      </c>
      <c r="F612" s="146">
        <v>3093</v>
      </c>
      <c r="G612" s="146">
        <v>3093</v>
      </c>
    </row>
    <row r="613" spans="3:7" ht="16.5" hidden="1" customHeight="1" outlineLevel="1" x14ac:dyDescent="0.45">
      <c r="C613" s="95"/>
      <c r="D613" s="95"/>
      <c r="E613" s="56">
        <v>2000</v>
      </c>
      <c r="F613" s="146">
        <v>9277</v>
      </c>
      <c r="G613" s="146">
        <v>9277</v>
      </c>
    </row>
    <row r="614" spans="3:7" ht="16.5" hidden="1" customHeight="1" outlineLevel="1" x14ac:dyDescent="0.45">
      <c r="C614" s="95"/>
      <c r="D614" s="95"/>
      <c r="E614" s="56">
        <v>2001</v>
      </c>
      <c r="F614" s="146">
        <v>2752</v>
      </c>
      <c r="G614" s="146">
        <v>2752</v>
      </c>
    </row>
    <row r="615" spans="3:7" ht="16.5" hidden="1" customHeight="1" outlineLevel="1" x14ac:dyDescent="0.45">
      <c r="C615" s="95"/>
      <c r="D615" s="95"/>
      <c r="E615" s="56">
        <v>2002</v>
      </c>
      <c r="F615" s="146">
        <v>3737</v>
      </c>
      <c r="G615" s="146">
        <v>3737</v>
      </c>
    </row>
    <row r="616" spans="3:7" ht="16.5" hidden="1" customHeight="1" outlineLevel="1" x14ac:dyDescent="0.45">
      <c r="C616" s="95"/>
      <c r="D616" s="95"/>
      <c r="E616" s="56">
        <v>2003</v>
      </c>
      <c r="F616" s="146">
        <v>1403</v>
      </c>
      <c r="G616" s="146">
        <v>1403</v>
      </c>
    </row>
    <row r="617" spans="3:7" ht="16.5" hidden="1" customHeight="1" outlineLevel="1" x14ac:dyDescent="0.45">
      <c r="C617" s="95"/>
      <c r="D617" s="95"/>
      <c r="E617" s="56">
        <v>2004</v>
      </c>
      <c r="F617" s="146">
        <v>2642</v>
      </c>
      <c r="G617" s="146">
        <v>2642</v>
      </c>
    </row>
    <row r="618" spans="3:7" ht="16.5" hidden="1" customHeight="1" outlineLevel="1" x14ac:dyDescent="0.45">
      <c r="C618" s="95"/>
      <c r="D618" s="95"/>
      <c r="E618" s="56">
        <v>2005</v>
      </c>
      <c r="F618" s="146">
        <v>6597</v>
      </c>
      <c r="G618" s="146">
        <v>6597</v>
      </c>
    </row>
    <row r="619" spans="3:7" ht="16.5" hidden="1" customHeight="1" outlineLevel="1" x14ac:dyDescent="0.45">
      <c r="C619" s="95"/>
      <c r="D619" s="95"/>
      <c r="E619" s="56">
        <v>2006</v>
      </c>
      <c r="F619" s="146">
        <v>14320</v>
      </c>
      <c r="G619" s="146">
        <v>14320</v>
      </c>
    </row>
    <row r="620" spans="3:7" ht="16.5" hidden="1" customHeight="1" outlineLevel="1" x14ac:dyDescent="0.45">
      <c r="C620" s="95"/>
      <c r="D620" s="95"/>
      <c r="E620" s="56">
        <v>2007</v>
      </c>
      <c r="F620" s="146">
        <v>14210</v>
      </c>
      <c r="G620" s="146">
        <v>14210</v>
      </c>
    </row>
    <row r="621" spans="3:7" ht="16.5" hidden="1" customHeight="1" outlineLevel="1" x14ac:dyDescent="0.45">
      <c r="C621" s="95"/>
      <c r="D621" s="95"/>
      <c r="E621" s="56">
        <v>2008</v>
      </c>
      <c r="F621" s="146">
        <v>6331</v>
      </c>
      <c r="G621" s="146">
        <v>6331</v>
      </c>
    </row>
    <row r="622" spans="3:7" ht="16.5" hidden="1" customHeight="1" outlineLevel="1" x14ac:dyDescent="0.45">
      <c r="C622" s="95"/>
      <c r="D622" s="95"/>
      <c r="E622" s="56">
        <v>2009</v>
      </c>
      <c r="F622" s="144">
        <v>553</v>
      </c>
      <c r="G622" s="144">
        <v>553</v>
      </c>
    </row>
    <row r="623" spans="3:7" ht="16.5" hidden="1" customHeight="1" outlineLevel="1" x14ac:dyDescent="0.45">
      <c r="C623" s="95"/>
      <c r="D623" s="95"/>
      <c r="E623" s="56">
        <v>2010</v>
      </c>
      <c r="F623" s="144">
        <v>347</v>
      </c>
      <c r="G623" s="144">
        <v>347</v>
      </c>
    </row>
    <row r="624" spans="3:7" ht="16.5" hidden="1" customHeight="1" outlineLevel="1" x14ac:dyDescent="0.45">
      <c r="C624" s="95"/>
      <c r="D624" s="95"/>
      <c r="E624" s="56">
        <v>2011</v>
      </c>
      <c r="F624" s="146">
        <v>1125</v>
      </c>
      <c r="G624" s="146">
        <v>1125</v>
      </c>
    </row>
    <row r="625" spans="3:7" ht="16.5" hidden="1" customHeight="1" outlineLevel="1" x14ac:dyDescent="0.45">
      <c r="C625" s="95"/>
      <c r="D625" s="95"/>
      <c r="E625" s="56">
        <v>2012</v>
      </c>
      <c r="F625" s="146">
        <v>1066</v>
      </c>
      <c r="G625" s="146">
        <v>1066</v>
      </c>
    </row>
    <row r="626" spans="3:7" ht="16.5" hidden="1" customHeight="1" outlineLevel="1" x14ac:dyDescent="0.45">
      <c r="C626" s="95"/>
      <c r="D626" s="95"/>
      <c r="E626" s="56">
        <v>2013</v>
      </c>
      <c r="F626" s="146">
        <v>1039</v>
      </c>
      <c r="G626" s="146">
        <v>1039</v>
      </c>
    </row>
    <row r="627" spans="3:7" ht="16.5" hidden="1" customHeight="1" outlineLevel="1" x14ac:dyDescent="0.45">
      <c r="C627" s="95"/>
      <c r="D627" s="95"/>
      <c r="E627" s="56">
        <v>2014</v>
      </c>
      <c r="F627" s="144">
        <v>871</v>
      </c>
      <c r="G627" s="144">
        <v>871</v>
      </c>
    </row>
    <row r="628" spans="3:7" ht="16.5" hidden="1" customHeight="1" outlineLevel="1" x14ac:dyDescent="0.45">
      <c r="C628" s="95"/>
      <c r="D628" s="95"/>
      <c r="E628" s="56">
        <v>2015</v>
      </c>
      <c r="F628" s="144">
        <v>826</v>
      </c>
      <c r="G628" s="144">
        <v>826</v>
      </c>
    </row>
    <row r="629" spans="3:7" ht="16.5" hidden="1" customHeight="1" outlineLevel="1" x14ac:dyDescent="0.45">
      <c r="C629" s="95"/>
      <c r="D629" s="96"/>
      <c r="E629" s="56">
        <v>2016</v>
      </c>
      <c r="F629" s="144">
        <v>386</v>
      </c>
      <c r="G629" s="144">
        <v>386</v>
      </c>
    </row>
    <row r="630" spans="3:7" ht="16.5" hidden="1" customHeight="1" outlineLevel="1" x14ac:dyDescent="0.45">
      <c r="C630" s="95"/>
      <c r="D630" s="89" t="s">
        <v>142</v>
      </c>
      <c r="E630" s="90"/>
      <c r="F630" s="139">
        <v>126568</v>
      </c>
      <c r="G630" s="139">
        <v>126568</v>
      </c>
    </row>
    <row r="631" spans="3:7" ht="16.5" hidden="1" customHeight="1" outlineLevel="1" x14ac:dyDescent="0.45">
      <c r="C631" s="95"/>
      <c r="D631" s="94" t="s">
        <v>225</v>
      </c>
      <c r="E631" s="56">
        <v>1992</v>
      </c>
      <c r="F631" s="144">
        <v>567</v>
      </c>
      <c r="G631" s="144">
        <v>567</v>
      </c>
    </row>
    <row r="632" spans="3:7" ht="16.5" hidden="1" customHeight="1" outlineLevel="1" x14ac:dyDescent="0.45">
      <c r="C632" s="95"/>
      <c r="D632" s="95"/>
      <c r="E632" s="56">
        <v>1993</v>
      </c>
      <c r="F632" s="146">
        <v>2407</v>
      </c>
      <c r="G632" s="146">
        <v>2407</v>
      </c>
    </row>
    <row r="633" spans="3:7" ht="16.5" hidden="1" customHeight="1" outlineLevel="1" x14ac:dyDescent="0.45">
      <c r="C633" s="95"/>
      <c r="D633" s="95"/>
      <c r="E633" s="56">
        <v>1994</v>
      </c>
      <c r="F633" s="146">
        <v>3016</v>
      </c>
      <c r="G633" s="146">
        <v>3016</v>
      </c>
    </row>
    <row r="634" spans="3:7" ht="16.5" hidden="1" customHeight="1" outlineLevel="1" x14ac:dyDescent="0.45">
      <c r="C634" s="95"/>
      <c r="D634" s="95"/>
      <c r="E634" s="56">
        <v>1995</v>
      </c>
      <c r="F634" s="146">
        <v>7040</v>
      </c>
      <c r="G634" s="146">
        <v>7040</v>
      </c>
    </row>
    <row r="635" spans="3:7" ht="16.5" hidden="1" customHeight="1" outlineLevel="1" x14ac:dyDescent="0.45">
      <c r="C635" s="95"/>
      <c r="D635" s="95"/>
      <c r="E635" s="56">
        <v>1996</v>
      </c>
      <c r="F635" s="146">
        <v>11596</v>
      </c>
      <c r="G635" s="146">
        <v>11596</v>
      </c>
    </row>
    <row r="636" spans="3:7" ht="16.5" hidden="1" customHeight="1" outlineLevel="1" x14ac:dyDescent="0.45">
      <c r="C636" s="95"/>
      <c r="D636" s="95"/>
      <c r="E636" s="56">
        <v>1997</v>
      </c>
      <c r="F636" s="146">
        <v>10747</v>
      </c>
      <c r="G636" s="146">
        <v>10747</v>
      </c>
    </row>
    <row r="637" spans="3:7" ht="16.5" hidden="1" customHeight="1" outlineLevel="1" x14ac:dyDescent="0.45">
      <c r="C637" s="95"/>
      <c r="D637" s="95"/>
      <c r="E637" s="56">
        <v>1998</v>
      </c>
      <c r="F637" s="146">
        <v>10636</v>
      </c>
      <c r="G637" s="146">
        <v>10636</v>
      </c>
    </row>
    <row r="638" spans="3:7" ht="16.5" hidden="1" customHeight="1" outlineLevel="1" x14ac:dyDescent="0.45">
      <c r="C638" s="95"/>
      <c r="D638" s="95"/>
      <c r="E638" s="56">
        <v>1999</v>
      </c>
      <c r="F638" s="146">
        <v>10787</v>
      </c>
      <c r="G638" s="146">
        <v>10787</v>
      </c>
    </row>
    <row r="639" spans="3:7" ht="16.5" hidden="1" customHeight="1" outlineLevel="1" x14ac:dyDescent="0.45">
      <c r="C639" s="95"/>
      <c r="D639" s="95"/>
      <c r="E639" s="56">
        <v>2000</v>
      </c>
      <c r="F639" s="146">
        <v>5743</v>
      </c>
      <c r="G639" s="146">
        <v>5743</v>
      </c>
    </row>
    <row r="640" spans="3:7" ht="16.5" hidden="1" customHeight="1" outlineLevel="1" x14ac:dyDescent="0.45">
      <c r="C640" s="95"/>
      <c r="D640" s="95"/>
      <c r="E640" s="56">
        <v>2001</v>
      </c>
      <c r="F640" s="146">
        <v>3752</v>
      </c>
      <c r="G640" s="146">
        <v>3752</v>
      </c>
    </row>
    <row r="641" spans="3:7" ht="16.5" hidden="1" customHeight="1" outlineLevel="1" x14ac:dyDescent="0.45">
      <c r="C641" s="95"/>
      <c r="D641" s="95"/>
      <c r="E641" s="56">
        <v>2002</v>
      </c>
      <c r="F641" s="146">
        <v>3256</v>
      </c>
      <c r="G641" s="146">
        <v>3256</v>
      </c>
    </row>
    <row r="642" spans="3:7" ht="16.5" hidden="1" customHeight="1" outlineLevel="1" x14ac:dyDescent="0.45">
      <c r="C642" s="95"/>
      <c r="D642" s="95"/>
      <c r="E642" s="56">
        <v>2003</v>
      </c>
      <c r="F642" s="146">
        <v>4936</v>
      </c>
      <c r="G642" s="146">
        <v>4936</v>
      </c>
    </row>
    <row r="643" spans="3:7" ht="16.5" hidden="1" customHeight="1" outlineLevel="1" x14ac:dyDescent="0.45">
      <c r="C643" s="95"/>
      <c r="D643" s="95"/>
      <c r="E643" s="56">
        <v>2004</v>
      </c>
      <c r="F643" s="146">
        <v>3540</v>
      </c>
      <c r="G643" s="146">
        <v>3540</v>
      </c>
    </row>
    <row r="644" spans="3:7" ht="16.5" hidden="1" customHeight="1" outlineLevel="1" x14ac:dyDescent="0.45">
      <c r="C644" s="95"/>
      <c r="D644" s="95"/>
      <c r="E644" s="56">
        <v>2005</v>
      </c>
      <c r="F644" s="146">
        <v>5318</v>
      </c>
      <c r="G644" s="146">
        <v>5318</v>
      </c>
    </row>
    <row r="645" spans="3:7" ht="16.5" hidden="1" customHeight="1" outlineLevel="1" x14ac:dyDescent="0.45">
      <c r="C645" s="95"/>
      <c r="D645" s="95"/>
      <c r="E645" s="56">
        <v>2006</v>
      </c>
      <c r="F645" s="146">
        <v>7932</v>
      </c>
      <c r="G645" s="146">
        <v>7932</v>
      </c>
    </row>
    <row r="646" spans="3:7" ht="16.5" hidden="1" customHeight="1" outlineLevel="1" x14ac:dyDescent="0.45">
      <c r="C646" s="95"/>
      <c r="D646" s="95"/>
      <c r="E646" s="56">
        <v>2007</v>
      </c>
      <c r="F646" s="146">
        <v>6546</v>
      </c>
      <c r="G646" s="146">
        <v>6546</v>
      </c>
    </row>
    <row r="647" spans="3:7" ht="16.5" hidden="1" customHeight="1" outlineLevel="1" x14ac:dyDescent="0.45">
      <c r="C647" s="95"/>
      <c r="D647" s="95"/>
      <c r="E647" s="56">
        <v>2008</v>
      </c>
      <c r="F647" s="146">
        <v>5692</v>
      </c>
      <c r="G647" s="146">
        <v>5692</v>
      </c>
    </row>
    <row r="648" spans="3:7" ht="16.5" hidden="1" customHeight="1" outlineLevel="1" x14ac:dyDescent="0.45">
      <c r="C648" s="95"/>
      <c r="D648" s="95"/>
      <c r="E648" s="56">
        <v>2009</v>
      </c>
      <c r="F648" s="144">
        <v>545</v>
      </c>
      <c r="G648" s="144">
        <v>545</v>
      </c>
    </row>
    <row r="649" spans="3:7" ht="16.5" hidden="1" customHeight="1" outlineLevel="1" x14ac:dyDescent="0.45">
      <c r="C649" s="95"/>
      <c r="D649" s="95"/>
      <c r="E649" s="56">
        <v>2010</v>
      </c>
      <c r="F649" s="144">
        <v>404</v>
      </c>
      <c r="G649" s="144">
        <v>404</v>
      </c>
    </row>
    <row r="650" spans="3:7" ht="16.5" hidden="1" customHeight="1" outlineLevel="1" x14ac:dyDescent="0.45">
      <c r="C650" s="95"/>
      <c r="D650" s="95"/>
      <c r="E650" s="56">
        <v>2011</v>
      </c>
      <c r="F650" s="146">
        <v>2490</v>
      </c>
      <c r="G650" s="146">
        <v>2490</v>
      </c>
    </row>
    <row r="651" spans="3:7" ht="16.5" hidden="1" customHeight="1" outlineLevel="1" x14ac:dyDescent="0.45">
      <c r="C651" s="95"/>
      <c r="D651" s="95"/>
      <c r="E651" s="56">
        <v>2012</v>
      </c>
      <c r="F651" s="146">
        <v>3836</v>
      </c>
      <c r="G651" s="146">
        <v>3836</v>
      </c>
    </row>
    <row r="652" spans="3:7" ht="16.5" hidden="1" customHeight="1" outlineLevel="1" x14ac:dyDescent="0.45">
      <c r="C652" s="95"/>
      <c r="D652" s="95"/>
      <c r="E652" s="56">
        <v>2013</v>
      </c>
      <c r="F652" s="144">
        <v>888</v>
      </c>
      <c r="G652" s="144">
        <v>888</v>
      </c>
    </row>
    <row r="653" spans="3:7" ht="16.5" hidden="1" customHeight="1" outlineLevel="1" x14ac:dyDescent="0.45">
      <c r="C653" s="95"/>
      <c r="D653" s="95"/>
      <c r="E653" s="56">
        <v>2014</v>
      </c>
      <c r="F653" s="146">
        <v>2406</v>
      </c>
      <c r="G653" s="146">
        <v>2406</v>
      </c>
    </row>
    <row r="654" spans="3:7" ht="16.5" hidden="1" customHeight="1" outlineLevel="1" x14ac:dyDescent="0.45">
      <c r="C654" s="95"/>
      <c r="D654" s="95"/>
      <c r="E654" s="56">
        <v>2015</v>
      </c>
      <c r="F654" s="144">
        <v>688</v>
      </c>
      <c r="G654" s="144">
        <v>688</v>
      </c>
    </row>
    <row r="655" spans="3:7" ht="16.5" hidden="1" customHeight="1" outlineLevel="1" x14ac:dyDescent="0.45">
      <c r="C655" s="95"/>
      <c r="D655" s="96"/>
      <c r="E655" s="56">
        <v>2016</v>
      </c>
      <c r="F655" s="144">
        <v>185</v>
      </c>
      <c r="G655" s="144">
        <v>185</v>
      </c>
    </row>
    <row r="656" spans="3:7" ht="16.5" hidden="1" customHeight="1" outlineLevel="1" x14ac:dyDescent="0.45">
      <c r="C656" s="95"/>
      <c r="D656" s="89" t="s">
        <v>142</v>
      </c>
      <c r="E656" s="90"/>
      <c r="F656" s="139">
        <v>114953</v>
      </c>
      <c r="G656" s="139">
        <v>114953</v>
      </c>
    </row>
    <row r="657" spans="3:7" ht="16.5" hidden="1" customHeight="1" outlineLevel="1" x14ac:dyDescent="0.45">
      <c r="C657" s="95"/>
      <c r="D657" s="94" t="s">
        <v>226</v>
      </c>
      <c r="E657" s="56">
        <v>1993</v>
      </c>
      <c r="F657" s="144">
        <v>290</v>
      </c>
      <c r="G657" s="144">
        <v>290</v>
      </c>
    </row>
    <row r="658" spans="3:7" ht="16.5" hidden="1" customHeight="1" outlineLevel="1" x14ac:dyDescent="0.45">
      <c r="C658" s="95"/>
      <c r="D658" s="95"/>
      <c r="E658" s="56">
        <v>1994</v>
      </c>
      <c r="F658" s="144">
        <v>492</v>
      </c>
      <c r="G658" s="144">
        <v>492</v>
      </c>
    </row>
    <row r="659" spans="3:7" ht="16.5" hidden="1" customHeight="1" outlineLevel="1" x14ac:dyDescent="0.45">
      <c r="C659" s="95"/>
      <c r="D659" s="95"/>
      <c r="E659" s="56">
        <v>1995</v>
      </c>
      <c r="F659" s="146">
        <v>2583</v>
      </c>
      <c r="G659" s="146">
        <v>2583</v>
      </c>
    </row>
    <row r="660" spans="3:7" ht="16.5" hidden="1" customHeight="1" outlineLevel="1" x14ac:dyDescent="0.45">
      <c r="C660" s="95"/>
      <c r="D660" s="95"/>
      <c r="E660" s="56">
        <v>1996</v>
      </c>
      <c r="F660" s="146">
        <v>18073</v>
      </c>
      <c r="G660" s="146">
        <v>18073</v>
      </c>
    </row>
    <row r="661" spans="3:7" ht="16.5" hidden="1" customHeight="1" outlineLevel="1" x14ac:dyDescent="0.45">
      <c r="C661" s="95"/>
      <c r="D661" s="95"/>
      <c r="E661" s="56">
        <v>1997</v>
      </c>
      <c r="F661" s="146">
        <v>5222</v>
      </c>
      <c r="G661" s="146">
        <v>5222</v>
      </c>
    </row>
    <row r="662" spans="3:7" ht="16.5" hidden="1" customHeight="1" outlineLevel="1" x14ac:dyDescent="0.45">
      <c r="C662" s="95"/>
      <c r="D662" s="95"/>
      <c r="E662" s="56">
        <v>1998</v>
      </c>
      <c r="F662" s="146">
        <v>10036</v>
      </c>
      <c r="G662" s="146">
        <v>10036</v>
      </c>
    </row>
    <row r="663" spans="3:7" ht="16.5" hidden="1" customHeight="1" outlineLevel="1" x14ac:dyDescent="0.45">
      <c r="C663" s="95"/>
      <c r="D663" s="95"/>
      <c r="E663" s="56">
        <v>1999</v>
      </c>
      <c r="F663" s="146">
        <v>4406</v>
      </c>
      <c r="G663" s="146">
        <v>4406</v>
      </c>
    </row>
    <row r="664" spans="3:7" ht="16.5" hidden="1" customHeight="1" outlineLevel="1" x14ac:dyDescent="0.45">
      <c r="C664" s="95"/>
      <c r="D664" s="95"/>
      <c r="E664" s="56">
        <v>2000</v>
      </c>
      <c r="F664" s="146">
        <v>1231</v>
      </c>
      <c r="G664" s="146">
        <v>1231</v>
      </c>
    </row>
    <row r="665" spans="3:7" ht="16.5" hidden="1" customHeight="1" outlineLevel="1" x14ac:dyDescent="0.45">
      <c r="C665" s="95"/>
      <c r="D665" s="95"/>
      <c r="E665" s="56">
        <v>2001</v>
      </c>
      <c r="F665" s="146">
        <v>1041</v>
      </c>
      <c r="G665" s="146">
        <v>1041</v>
      </c>
    </row>
    <row r="666" spans="3:7" ht="16.5" hidden="1" customHeight="1" outlineLevel="1" x14ac:dyDescent="0.45">
      <c r="C666" s="95"/>
      <c r="D666" s="95"/>
      <c r="E666" s="56">
        <v>2002</v>
      </c>
      <c r="F666" s="144">
        <v>662</v>
      </c>
      <c r="G666" s="144">
        <v>662</v>
      </c>
    </row>
    <row r="667" spans="3:7" ht="16.5" hidden="1" customHeight="1" outlineLevel="1" x14ac:dyDescent="0.45">
      <c r="C667" s="95"/>
      <c r="D667" s="95"/>
      <c r="E667" s="56">
        <v>2003</v>
      </c>
      <c r="F667" s="144">
        <v>280</v>
      </c>
      <c r="G667" s="144">
        <v>280</v>
      </c>
    </row>
    <row r="668" spans="3:7" ht="16.5" hidden="1" customHeight="1" outlineLevel="1" x14ac:dyDescent="0.45">
      <c r="C668" s="95"/>
      <c r="D668" s="95"/>
      <c r="E668" s="56">
        <v>2004</v>
      </c>
      <c r="F668" s="146">
        <v>1311</v>
      </c>
      <c r="G668" s="146">
        <v>1311</v>
      </c>
    </row>
    <row r="669" spans="3:7" ht="16.5" hidden="1" customHeight="1" outlineLevel="1" x14ac:dyDescent="0.45">
      <c r="C669" s="95"/>
      <c r="D669" s="95"/>
      <c r="E669" s="56">
        <v>2005</v>
      </c>
      <c r="F669" s="146">
        <v>1262</v>
      </c>
      <c r="G669" s="146">
        <v>1262</v>
      </c>
    </row>
    <row r="670" spans="3:7" ht="16.5" hidden="1" customHeight="1" outlineLevel="1" x14ac:dyDescent="0.45">
      <c r="C670" s="95"/>
      <c r="D670" s="95"/>
      <c r="E670" s="56">
        <v>2006</v>
      </c>
      <c r="F670" s="146">
        <v>1737</v>
      </c>
      <c r="G670" s="146">
        <v>1737</v>
      </c>
    </row>
    <row r="671" spans="3:7" ht="16.5" hidden="1" customHeight="1" outlineLevel="1" x14ac:dyDescent="0.45">
      <c r="C671" s="95"/>
      <c r="D671" s="95"/>
      <c r="E671" s="56">
        <v>2007</v>
      </c>
      <c r="F671" s="146">
        <v>2459</v>
      </c>
      <c r="G671" s="146">
        <v>2459</v>
      </c>
    </row>
    <row r="672" spans="3:7" ht="16.5" hidden="1" customHeight="1" outlineLevel="1" x14ac:dyDescent="0.45">
      <c r="C672" s="95"/>
      <c r="D672" s="95"/>
      <c r="E672" s="56">
        <v>2008</v>
      </c>
      <c r="F672" s="146">
        <v>2267</v>
      </c>
      <c r="G672" s="146">
        <v>2267</v>
      </c>
    </row>
    <row r="673" spans="3:7" ht="16.5" hidden="1" customHeight="1" outlineLevel="1" x14ac:dyDescent="0.45">
      <c r="C673" s="95"/>
      <c r="D673" s="95"/>
      <c r="E673" s="56">
        <v>2009</v>
      </c>
      <c r="F673" s="146">
        <v>2427</v>
      </c>
      <c r="G673" s="146">
        <v>2427</v>
      </c>
    </row>
    <row r="674" spans="3:7" ht="16.5" hidden="1" customHeight="1" outlineLevel="1" x14ac:dyDescent="0.45">
      <c r="C674" s="95"/>
      <c r="D674" s="95"/>
      <c r="E674" s="56">
        <v>2010</v>
      </c>
      <c r="F674" s="144">
        <v>748</v>
      </c>
      <c r="G674" s="144">
        <v>748</v>
      </c>
    </row>
    <row r="675" spans="3:7" ht="16.5" hidden="1" customHeight="1" outlineLevel="1" x14ac:dyDescent="0.45">
      <c r="C675" s="95"/>
      <c r="D675" s="95"/>
      <c r="E675" s="56">
        <v>2011</v>
      </c>
      <c r="F675" s="146">
        <v>2503</v>
      </c>
      <c r="G675" s="146">
        <v>2503</v>
      </c>
    </row>
    <row r="676" spans="3:7" ht="16.5" hidden="1" customHeight="1" outlineLevel="1" x14ac:dyDescent="0.45">
      <c r="C676" s="95"/>
      <c r="D676" s="95"/>
      <c r="E676" s="56">
        <v>2012</v>
      </c>
      <c r="F676" s="146">
        <v>1650</v>
      </c>
      <c r="G676" s="146">
        <v>1650</v>
      </c>
    </row>
    <row r="677" spans="3:7" ht="16.5" hidden="1" customHeight="1" outlineLevel="1" x14ac:dyDescent="0.45">
      <c r="C677" s="95"/>
      <c r="D677" s="95"/>
      <c r="E677" s="56">
        <v>2013</v>
      </c>
      <c r="F677" s="146">
        <v>1972</v>
      </c>
      <c r="G677" s="146">
        <v>1972</v>
      </c>
    </row>
    <row r="678" spans="3:7" ht="16.5" hidden="1" customHeight="1" outlineLevel="1" x14ac:dyDescent="0.45">
      <c r="C678" s="95"/>
      <c r="D678" s="95"/>
      <c r="E678" s="56">
        <v>2014</v>
      </c>
      <c r="F678" s="146">
        <v>2506</v>
      </c>
      <c r="G678" s="146">
        <v>2506</v>
      </c>
    </row>
    <row r="679" spans="3:7" ht="16.5" hidden="1" customHeight="1" outlineLevel="1" x14ac:dyDescent="0.45">
      <c r="C679" s="95"/>
      <c r="D679" s="95"/>
      <c r="E679" s="56">
        <v>2015</v>
      </c>
      <c r="F679" s="146">
        <v>2048</v>
      </c>
      <c r="G679" s="146">
        <v>2048</v>
      </c>
    </row>
    <row r="680" spans="3:7" ht="16.5" hidden="1" customHeight="1" outlineLevel="1" x14ac:dyDescent="0.45">
      <c r="C680" s="95"/>
      <c r="D680" s="96"/>
      <c r="E680" s="56">
        <v>2016</v>
      </c>
      <c r="F680" s="144">
        <v>651</v>
      </c>
      <c r="G680" s="144">
        <v>651</v>
      </c>
    </row>
    <row r="681" spans="3:7" ht="16.5" hidden="1" customHeight="1" outlineLevel="1" x14ac:dyDescent="0.45">
      <c r="C681" s="95"/>
      <c r="D681" s="89" t="s">
        <v>142</v>
      </c>
      <c r="E681" s="90"/>
      <c r="F681" s="139">
        <v>67857</v>
      </c>
      <c r="G681" s="139">
        <v>67857</v>
      </c>
    </row>
    <row r="682" spans="3:7" ht="16.5" hidden="1" customHeight="1" outlineLevel="1" x14ac:dyDescent="0.45">
      <c r="C682" s="95"/>
      <c r="D682" s="94" t="s">
        <v>227</v>
      </c>
      <c r="E682" s="56">
        <v>1991</v>
      </c>
      <c r="F682" s="146">
        <v>2122</v>
      </c>
      <c r="G682" s="146">
        <v>2122</v>
      </c>
    </row>
    <row r="683" spans="3:7" ht="16.5" hidden="1" customHeight="1" outlineLevel="1" x14ac:dyDescent="0.45">
      <c r="C683" s="95"/>
      <c r="D683" s="95"/>
      <c r="E683" s="56">
        <v>1992</v>
      </c>
      <c r="F683" s="146">
        <v>1395</v>
      </c>
      <c r="G683" s="146">
        <v>1395</v>
      </c>
    </row>
    <row r="684" spans="3:7" ht="16.5" hidden="1" customHeight="1" outlineLevel="1" x14ac:dyDescent="0.45">
      <c r="C684" s="95"/>
      <c r="D684" s="95"/>
      <c r="E684" s="56">
        <v>1993</v>
      </c>
      <c r="F684" s="146">
        <v>1060</v>
      </c>
      <c r="G684" s="146">
        <v>1060</v>
      </c>
    </row>
    <row r="685" spans="3:7" ht="16.5" hidden="1" customHeight="1" outlineLevel="1" x14ac:dyDescent="0.45">
      <c r="C685" s="95"/>
      <c r="D685" s="95"/>
      <c r="E685" s="56">
        <v>1994</v>
      </c>
      <c r="F685" s="146">
        <v>1221</v>
      </c>
      <c r="G685" s="146">
        <v>1221</v>
      </c>
    </row>
    <row r="686" spans="3:7" ht="16.5" hidden="1" customHeight="1" outlineLevel="1" x14ac:dyDescent="0.45">
      <c r="C686" s="95"/>
      <c r="D686" s="95"/>
      <c r="E686" s="56">
        <v>1995</v>
      </c>
      <c r="F686" s="146">
        <v>3121</v>
      </c>
      <c r="G686" s="146">
        <v>3121</v>
      </c>
    </row>
    <row r="687" spans="3:7" ht="16.5" hidden="1" customHeight="1" outlineLevel="1" x14ac:dyDescent="0.45">
      <c r="C687" s="95"/>
      <c r="D687" s="95"/>
      <c r="E687" s="56">
        <v>1996</v>
      </c>
      <c r="F687" s="146">
        <v>4780</v>
      </c>
      <c r="G687" s="146">
        <v>4780</v>
      </c>
    </row>
    <row r="688" spans="3:7" ht="16.5" hidden="1" customHeight="1" outlineLevel="1" x14ac:dyDescent="0.45">
      <c r="C688" s="95"/>
      <c r="D688" s="95"/>
      <c r="E688" s="56">
        <v>1997</v>
      </c>
      <c r="F688" s="146">
        <v>6498</v>
      </c>
      <c r="G688" s="146">
        <v>6498</v>
      </c>
    </row>
    <row r="689" spans="3:7" ht="16.5" hidden="1" customHeight="1" outlineLevel="1" x14ac:dyDescent="0.45">
      <c r="C689" s="95"/>
      <c r="D689" s="95"/>
      <c r="E689" s="56">
        <v>1998</v>
      </c>
      <c r="F689" s="146">
        <v>6588</v>
      </c>
      <c r="G689" s="146">
        <v>6588</v>
      </c>
    </row>
    <row r="690" spans="3:7" ht="16.5" hidden="1" customHeight="1" outlineLevel="1" x14ac:dyDescent="0.45">
      <c r="C690" s="95"/>
      <c r="D690" s="95"/>
      <c r="E690" s="56">
        <v>1999</v>
      </c>
      <c r="F690" s="146">
        <v>9455</v>
      </c>
      <c r="G690" s="146">
        <v>9455</v>
      </c>
    </row>
    <row r="691" spans="3:7" ht="16.5" hidden="1" customHeight="1" outlineLevel="1" x14ac:dyDescent="0.45">
      <c r="C691" s="95"/>
      <c r="D691" s="95"/>
      <c r="E691" s="56">
        <v>2000</v>
      </c>
      <c r="F691" s="146">
        <v>9465</v>
      </c>
      <c r="G691" s="146">
        <v>9465</v>
      </c>
    </row>
    <row r="692" spans="3:7" ht="16.5" hidden="1" customHeight="1" outlineLevel="1" x14ac:dyDescent="0.45">
      <c r="C692" s="95"/>
      <c r="D692" s="95"/>
      <c r="E692" s="56">
        <v>2001</v>
      </c>
      <c r="F692" s="146">
        <v>9354</v>
      </c>
      <c r="G692" s="146">
        <v>9354</v>
      </c>
    </row>
    <row r="693" spans="3:7" ht="16.5" hidden="1" customHeight="1" outlineLevel="1" x14ac:dyDescent="0.45">
      <c r="C693" s="95"/>
      <c r="D693" s="95"/>
      <c r="E693" s="56">
        <v>2002</v>
      </c>
      <c r="F693" s="146">
        <v>8159</v>
      </c>
      <c r="G693" s="146">
        <v>8159</v>
      </c>
    </row>
    <row r="694" spans="3:7" ht="16.5" hidden="1" customHeight="1" outlineLevel="1" x14ac:dyDescent="0.45">
      <c r="C694" s="95"/>
      <c r="D694" s="95"/>
      <c r="E694" s="56">
        <v>2003</v>
      </c>
      <c r="F694" s="146">
        <v>11980</v>
      </c>
      <c r="G694" s="146">
        <v>11980</v>
      </c>
    </row>
    <row r="695" spans="3:7" ht="16.5" hidden="1" customHeight="1" outlineLevel="1" x14ac:dyDescent="0.45">
      <c r="C695" s="95"/>
      <c r="D695" s="95"/>
      <c r="E695" s="56">
        <v>2004</v>
      </c>
      <c r="F695" s="146">
        <v>12180</v>
      </c>
      <c r="G695" s="146">
        <v>12180</v>
      </c>
    </row>
    <row r="696" spans="3:7" ht="16.5" hidden="1" customHeight="1" outlineLevel="1" x14ac:dyDescent="0.45">
      <c r="C696" s="95"/>
      <c r="D696" s="95"/>
      <c r="E696" s="56">
        <v>2005</v>
      </c>
      <c r="F696" s="146">
        <v>15441</v>
      </c>
      <c r="G696" s="146">
        <v>15441</v>
      </c>
    </row>
    <row r="697" spans="3:7" ht="16.5" hidden="1" customHeight="1" outlineLevel="1" x14ac:dyDescent="0.45">
      <c r="C697" s="95"/>
      <c r="D697" s="95"/>
      <c r="E697" s="56">
        <v>2006</v>
      </c>
      <c r="F697" s="146">
        <v>12394</v>
      </c>
      <c r="G697" s="146">
        <v>12394</v>
      </c>
    </row>
    <row r="698" spans="3:7" ht="16.5" hidden="1" customHeight="1" outlineLevel="1" x14ac:dyDescent="0.45">
      <c r="C698" s="95"/>
      <c r="D698" s="95"/>
      <c r="E698" s="56">
        <v>2007</v>
      </c>
      <c r="F698" s="146">
        <v>11344</v>
      </c>
      <c r="G698" s="146">
        <v>11344</v>
      </c>
    </row>
    <row r="699" spans="3:7" ht="16.5" hidden="1" customHeight="1" outlineLevel="1" x14ac:dyDescent="0.45">
      <c r="C699" s="95"/>
      <c r="D699" s="95"/>
      <c r="E699" s="56">
        <v>2008</v>
      </c>
      <c r="F699" s="146">
        <v>7972</v>
      </c>
      <c r="G699" s="146">
        <v>7972</v>
      </c>
    </row>
    <row r="700" spans="3:7" ht="16.5" hidden="1" customHeight="1" outlineLevel="1" x14ac:dyDescent="0.45">
      <c r="C700" s="95"/>
      <c r="D700" s="95"/>
      <c r="E700" s="56">
        <v>2009</v>
      </c>
      <c r="F700" s="146">
        <v>2968</v>
      </c>
      <c r="G700" s="146">
        <v>2968</v>
      </c>
    </row>
    <row r="701" spans="3:7" ht="16.5" hidden="1" customHeight="1" outlineLevel="1" x14ac:dyDescent="0.45">
      <c r="C701" s="95"/>
      <c r="D701" s="95"/>
      <c r="E701" s="56">
        <v>2010</v>
      </c>
      <c r="F701" s="146">
        <v>6028</v>
      </c>
      <c r="G701" s="146">
        <v>6028</v>
      </c>
    </row>
    <row r="702" spans="3:7" ht="16.5" hidden="1" customHeight="1" outlineLevel="1" x14ac:dyDescent="0.45">
      <c r="C702" s="95"/>
      <c r="D702" s="95"/>
      <c r="E702" s="56">
        <v>2011</v>
      </c>
      <c r="F702" s="146">
        <v>10213</v>
      </c>
      <c r="G702" s="146">
        <v>10213</v>
      </c>
    </row>
    <row r="703" spans="3:7" ht="16.5" hidden="1" customHeight="1" outlineLevel="1" x14ac:dyDescent="0.45">
      <c r="C703" s="95"/>
      <c r="D703" s="95"/>
      <c r="E703" s="56">
        <v>2012</v>
      </c>
      <c r="F703" s="146">
        <v>8739</v>
      </c>
      <c r="G703" s="146">
        <v>8739</v>
      </c>
    </row>
    <row r="704" spans="3:7" ht="16.5" hidden="1" customHeight="1" outlineLevel="1" x14ac:dyDescent="0.45">
      <c r="C704" s="95"/>
      <c r="D704" s="95"/>
      <c r="E704" s="56">
        <v>2013</v>
      </c>
      <c r="F704" s="146">
        <v>9827</v>
      </c>
      <c r="G704" s="146">
        <v>9827</v>
      </c>
    </row>
    <row r="705" spans="3:7" ht="16.5" hidden="1" customHeight="1" outlineLevel="1" x14ac:dyDescent="0.45">
      <c r="C705" s="95"/>
      <c r="D705" s="95"/>
      <c r="E705" s="56">
        <v>2014</v>
      </c>
      <c r="F705" s="146">
        <v>8096</v>
      </c>
      <c r="G705" s="146">
        <v>8096</v>
      </c>
    </row>
    <row r="706" spans="3:7" ht="16.5" hidden="1" customHeight="1" outlineLevel="1" x14ac:dyDescent="0.45">
      <c r="C706" s="95"/>
      <c r="D706" s="95"/>
      <c r="E706" s="56">
        <v>2015</v>
      </c>
      <c r="F706" s="146">
        <v>9647</v>
      </c>
      <c r="G706" s="146">
        <v>9647</v>
      </c>
    </row>
    <row r="707" spans="3:7" ht="16.5" hidden="1" customHeight="1" outlineLevel="1" x14ac:dyDescent="0.45">
      <c r="C707" s="95"/>
      <c r="D707" s="96"/>
      <c r="E707" s="56">
        <v>2016</v>
      </c>
      <c r="F707" s="146">
        <v>3614</v>
      </c>
      <c r="G707" s="146">
        <v>3614</v>
      </c>
    </row>
    <row r="708" spans="3:7" ht="16.5" hidden="1" customHeight="1" outlineLevel="1" x14ac:dyDescent="0.45">
      <c r="C708" s="95"/>
      <c r="D708" s="89" t="s">
        <v>142</v>
      </c>
      <c r="E708" s="90"/>
      <c r="F708" s="139">
        <v>193661</v>
      </c>
      <c r="G708" s="139">
        <v>193661</v>
      </c>
    </row>
    <row r="709" spans="3:7" ht="16.5" hidden="1" customHeight="1" outlineLevel="1" x14ac:dyDescent="0.45">
      <c r="C709" s="95"/>
      <c r="D709" s="94" t="s">
        <v>228</v>
      </c>
      <c r="E709" s="56">
        <v>1991</v>
      </c>
      <c r="F709" s="144">
        <v>205</v>
      </c>
      <c r="G709" s="144">
        <v>205</v>
      </c>
    </row>
    <row r="710" spans="3:7" ht="16.5" hidden="1" customHeight="1" outlineLevel="1" x14ac:dyDescent="0.45">
      <c r="C710" s="95"/>
      <c r="D710" s="95"/>
      <c r="E710" s="56">
        <v>1992</v>
      </c>
      <c r="F710" s="146">
        <v>1366</v>
      </c>
      <c r="G710" s="146">
        <v>1366</v>
      </c>
    </row>
    <row r="711" spans="3:7" ht="16.5" hidden="1" customHeight="1" outlineLevel="1" x14ac:dyDescent="0.45">
      <c r="C711" s="95"/>
      <c r="D711" s="95"/>
      <c r="E711" s="56">
        <v>1993</v>
      </c>
      <c r="F711" s="146">
        <v>1776</v>
      </c>
      <c r="G711" s="146">
        <v>1776</v>
      </c>
    </row>
    <row r="712" spans="3:7" ht="16.5" hidden="1" customHeight="1" outlineLevel="1" x14ac:dyDescent="0.45">
      <c r="C712" s="95"/>
      <c r="D712" s="95"/>
      <c r="E712" s="56">
        <v>1994</v>
      </c>
      <c r="F712" s="146">
        <v>2582</v>
      </c>
      <c r="G712" s="146">
        <v>2582</v>
      </c>
    </row>
    <row r="713" spans="3:7" ht="16.5" hidden="1" customHeight="1" outlineLevel="1" x14ac:dyDescent="0.45">
      <c r="C713" s="95"/>
      <c r="D713" s="95"/>
      <c r="E713" s="56">
        <v>1995</v>
      </c>
      <c r="F713" s="146">
        <v>4336</v>
      </c>
      <c r="G713" s="146">
        <v>4336</v>
      </c>
    </row>
    <row r="714" spans="3:7" ht="16.5" hidden="1" customHeight="1" outlineLevel="1" x14ac:dyDescent="0.45">
      <c r="C714" s="95"/>
      <c r="D714" s="95"/>
      <c r="E714" s="56">
        <v>1996</v>
      </c>
      <c r="F714" s="146">
        <v>12292</v>
      </c>
      <c r="G714" s="146">
        <v>12292</v>
      </c>
    </row>
    <row r="715" spans="3:7" ht="16.5" hidden="1" customHeight="1" outlineLevel="1" x14ac:dyDescent="0.45">
      <c r="C715" s="95"/>
      <c r="D715" s="95"/>
      <c r="E715" s="56">
        <v>1997</v>
      </c>
      <c r="F715" s="146">
        <v>9487</v>
      </c>
      <c r="G715" s="146">
        <v>9487</v>
      </c>
    </row>
    <row r="716" spans="3:7" ht="16.5" hidden="1" customHeight="1" outlineLevel="1" x14ac:dyDescent="0.45">
      <c r="C716" s="95"/>
      <c r="D716" s="95"/>
      <c r="E716" s="56">
        <v>1998</v>
      </c>
      <c r="F716" s="146">
        <v>7095</v>
      </c>
      <c r="G716" s="146">
        <v>7095</v>
      </c>
    </row>
    <row r="717" spans="3:7" ht="16.5" hidden="1" customHeight="1" outlineLevel="1" x14ac:dyDescent="0.45">
      <c r="C717" s="95"/>
      <c r="D717" s="95"/>
      <c r="E717" s="56">
        <v>1999</v>
      </c>
      <c r="F717" s="146">
        <v>5129</v>
      </c>
      <c r="G717" s="146">
        <v>5129</v>
      </c>
    </row>
    <row r="718" spans="3:7" ht="16.5" hidden="1" customHeight="1" outlineLevel="1" x14ac:dyDescent="0.45">
      <c r="C718" s="95"/>
      <c r="D718" s="95"/>
      <c r="E718" s="56">
        <v>2000</v>
      </c>
      <c r="F718" s="146">
        <v>3904</v>
      </c>
      <c r="G718" s="146">
        <v>3904</v>
      </c>
    </row>
    <row r="719" spans="3:7" ht="16.5" hidden="1" customHeight="1" outlineLevel="1" x14ac:dyDescent="0.45">
      <c r="C719" s="95"/>
      <c r="D719" s="95"/>
      <c r="E719" s="56">
        <v>2001</v>
      </c>
      <c r="F719" s="146">
        <v>3941</v>
      </c>
      <c r="G719" s="146">
        <v>3941</v>
      </c>
    </row>
    <row r="720" spans="3:7" ht="16.5" hidden="1" customHeight="1" outlineLevel="1" x14ac:dyDescent="0.45">
      <c r="C720" s="95"/>
      <c r="D720" s="95"/>
      <c r="E720" s="56">
        <v>2002</v>
      </c>
      <c r="F720" s="146">
        <v>6993</v>
      </c>
      <c r="G720" s="146">
        <v>6993</v>
      </c>
    </row>
    <row r="721" spans="3:7" ht="16.5" hidden="1" customHeight="1" outlineLevel="1" x14ac:dyDescent="0.45">
      <c r="C721" s="95"/>
      <c r="D721" s="95"/>
      <c r="E721" s="56">
        <v>2003</v>
      </c>
      <c r="F721" s="146">
        <v>9508</v>
      </c>
      <c r="G721" s="146">
        <v>9508</v>
      </c>
    </row>
    <row r="722" spans="3:7" ht="16.5" hidden="1" customHeight="1" outlineLevel="1" x14ac:dyDescent="0.45">
      <c r="C722" s="95"/>
      <c r="D722" s="95"/>
      <c r="E722" s="56">
        <v>2004</v>
      </c>
      <c r="F722" s="146">
        <v>10524</v>
      </c>
      <c r="G722" s="146">
        <v>10524</v>
      </c>
    </row>
    <row r="723" spans="3:7" ht="16.5" hidden="1" customHeight="1" outlineLevel="1" x14ac:dyDescent="0.45">
      <c r="C723" s="95"/>
      <c r="D723" s="95"/>
      <c r="E723" s="56">
        <v>2005</v>
      </c>
      <c r="F723" s="146">
        <v>11890</v>
      </c>
      <c r="G723" s="146">
        <v>11890</v>
      </c>
    </row>
    <row r="724" spans="3:7" ht="16.5" hidden="1" customHeight="1" outlineLevel="1" x14ac:dyDescent="0.45">
      <c r="C724" s="95"/>
      <c r="D724" s="95"/>
      <c r="E724" s="56">
        <v>2006</v>
      </c>
      <c r="F724" s="146">
        <v>17011</v>
      </c>
      <c r="G724" s="146">
        <v>17011</v>
      </c>
    </row>
    <row r="725" spans="3:7" ht="16.5" hidden="1" customHeight="1" outlineLevel="1" x14ac:dyDescent="0.45">
      <c r="C725" s="95"/>
      <c r="D725" s="95"/>
      <c r="E725" s="56">
        <v>2007</v>
      </c>
      <c r="F725" s="146">
        <v>12982</v>
      </c>
      <c r="G725" s="146">
        <v>12982</v>
      </c>
    </row>
    <row r="726" spans="3:7" ht="16.5" hidden="1" customHeight="1" outlineLevel="1" x14ac:dyDescent="0.45">
      <c r="C726" s="95"/>
      <c r="D726" s="95"/>
      <c r="E726" s="56">
        <v>2008</v>
      </c>
      <c r="F726" s="146">
        <v>7356</v>
      </c>
      <c r="G726" s="146">
        <v>7356</v>
      </c>
    </row>
    <row r="727" spans="3:7" ht="16.5" hidden="1" customHeight="1" outlineLevel="1" x14ac:dyDescent="0.45">
      <c r="C727" s="95"/>
      <c r="D727" s="95"/>
      <c r="E727" s="56">
        <v>2009</v>
      </c>
      <c r="F727" s="146">
        <v>3241</v>
      </c>
      <c r="G727" s="146">
        <v>3241</v>
      </c>
    </row>
    <row r="728" spans="3:7" ht="16.5" hidden="1" customHeight="1" outlineLevel="1" x14ac:dyDescent="0.45">
      <c r="C728" s="95"/>
      <c r="D728" s="95"/>
      <c r="E728" s="56">
        <v>2010</v>
      </c>
      <c r="F728" s="146">
        <v>2578</v>
      </c>
      <c r="G728" s="146">
        <v>2578</v>
      </c>
    </row>
    <row r="729" spans="3:7" ht="16.5" hidden="1" customHeight="1" outlineLevel="1" x14ac:dyDescent="0.45">
      <c r="C729" s="95"/>
      <c r="D729" s="95"/>
      <c r="E729" s="56">
        <v>2011</v>
      </c>
      <c r="F729" s="146">
        <v>4988</v>
      </c>
      <c r="G729" s="146">
        <v>4988</v>
      </c>
    </row>
    <row r="730" spans="3:7" ht="16.5" hidden="1" customHeight="1" outlineLevel="1" x14ac:dyDescent="0.45">
      <c r="C730" s="95"/>
      <c r="D730" s="95"/>
      <c r="E730" s="56">
        <v>2012</v>
      </c>
      <c r="F730" s="146">
        <v>3674</v>
      </c>
      <c r="G730" s="146">
        <v>3674</v>
      </c>
    </row>
    <row r="731" spans="3:7" ht="16.5" hidden="1" customHeight="1" outlineLevel="1" x14ac:dyDescent="0.45">
      <c r="C731" s="95"/>
      <c r="D731" s="95"/>
      <c r="E731" s="56">
        <v>2013</v>
      </c>
      <c r="F731" s="146">
        <v>3595</v>
      </c>
      <c r="G731" s="146">
        <v>3595</v>
      </c>
    </row>
    <row r="732" spans="3:7" ht="16.5" hidden="1" customHeight="1" outlineLevel="1" x14ac:dyDescent="0.45">
      <c r="C732" s="95"/>
      <c r="D732" s="95"/>
      <c r="E732" s="56">
        <v>2014</v>
      </c>
      <c r="F732" s="146">
        <v>4022</v>
      </c>
      <c r="G732" s="146">
        <v>4022</v>
      </c>
    </row>
    <row r="733" spans="3:7" ht="16.5" hidden="1" customHeight="1" outlineLevel="1" x14ac:dyDescent="0.45">
      <c r="C733" s="95"/>
      <c r="D733" s="95"/>
      <c r="E733" s="56">
        <v>2015</v>
      </c>
      <c r="F733" s="146">
        <v>3631</v>
      </c>
      <c r="G733" s="146">
        <v>3631</v>
      </c>
    </row>
    <row r="734" spans="3:7" ht="16.5" hidden="1" customHeight="1" outlineLevel="1" x14ac:dyDescent="0.45">
      <c r="C734" s="95"/>
      <c r="D734" s="96"/>
      <c r="E734" s="56">
        <v>2016</v>
      </c>
      <c r="F734" s="146">
        <v>1054</v>
      </c>
      <c r="G734" s="146">
        <v>1054</v>
      </c>
    </row>
    <row r="735" spans="3:7" ht="16.5" hidden="1" customHeight="1" outlineLevel="1" x14ac:dyDescent="0.45">
      <c r="C735" s="96"/>
      <c r="D735" s="89" t="s">
        <v>142</v>
      </c>
      <c r="E735" s="90"/>
      <c r="F735" s="139">
        <v>155160</v>
      </c>
      <c r="G735" s="139">
        <v>155160</v>
      </c>
    </row>
    <row r="736" spans="3:7" ht="16.5" hidden="1" customHeight="1" outlineLevel="1" x14ac:dyDescent="0.45">
      <c r="C736" s="91">
        <v>1991</v>
      </c>
      <c r="D736" s="92"/>
      <c r="E736" s="93"/>
      <c r="F736" s="141">
        <v>65011</v>
      </c>
      <c r="G736" s="141">
        <v>65011</v>
      </c>
    </row>
    <row r="737" spans="3:7" ht="16.5" hidden="1" customHeight="1" outlineLevel="1" x14ac:dyDescent="0.45">
      <c r="C737" s="91">
        <v>1992</v>
      </c>
      <c r="D737" s="92"/>
      <c r="E737" s="93"/>
      <c r="F737" s="141">
        <v>111391</v>
      </c>
      <c r="G737" s="141">
        <v>111391</v>
      </c>
    </row>
    <row r="738" spans="3:7" ht="16.5" hidden="1" customHeight="1" outlineLevel="1" x14ac:dyDescent="0.45">
      <c r="C738" s="91">
        <v>1993</v>
      </c>
      <c r="D738" s="92"/>
      <c r="E738" s="93"/>
      <c r="F738" s="141">
        <v>139732</v>
      </c>
      <c r="G738" s="141">
        <v>139732</v>
      </c>
    </row>
    <row r="739" spans="3:7" ht="16.5" hidden="1" customHeight="1" outlineLevel="1" x14ac:dyDescent="0.45">
      <c r="C739" s="91">
        <v>1994</v>
      </c>
      <c r="D739" s="92"/>
      <c r="E739" s="93"/>
      <c r="F739" s="141">
        <v>143540</v>
      </c>
      <c r="G739" s="141">
        <v>143540</v>
      </c>
    </row>
    <row r="740" spans="3:7" ht="16.5" hidden="1" customHeight="1" outlineLevel="1" x14ac:dyDescent="0.45">
      <c r="C740" s="91">
        <v>1995</v>
      </c>
      <c r="D740" s="92"/>
      <c r="E740" s="93"/>
      <c r="F740" s="141">
        <v>323016</v>
      </c>
      <c r="G740" s="141">
        <v>323016</v>
      </c>
    </row>
    <row r="741" spans="3:7" ht="16.5" hidden="1" customHeight="1" outlineLevel="1" x14ac:dyDescent="0.45">
      <c r="C741" s="91">
        <v>1996</v>
      </c>
      <c r="D741" s="92"/>
      <c r="E741" s="93"/>
      <c r="F741" s="141">
        <v>407299</v>
      </c>
      <c r="G741" s="141">
        <v>407299</v>
      </c>
    </row>
    <row r="742" spans="3:7" ht="16.5" hidden="1" customHeight="1" outlineLevel="1" x14ac:dyDescent="0.45">
      <c r="C742" s="91">
        <v>1997</v>
      </c>
      <c r="D742" s="92"/>
      <c r="E742" s="93"/>
      <c r="F742" s="141">
        <v>496686</v>
      </c>
      <c r="G742" s="141">
        <v>496686</v>
      </c>
    </row>
    <row r="743" spans="3:7" ht="16.5" hidden="1" customHeight="1" outlineLevel="1" x14ac:dyDescent="0.45">
      <c r="C743" s="91">
        <v>1998</v>
      </c>
      <c r="D743" s="92"/>
      <c r="E743" s="93"/>
      <c r="F743" s="141">
        <v>608977</v>
      </c>
      <c r="G743" s="141">
        <v>608977</v>
      </c>
    </row>
    <row r="744" spans="3:7" ht="16.5" hidden="1" customHeight="1" outlineLevel="1" x14ac:dyDescent="0.45">
      <c r="C744" s="91">
        <v>1999</v>
      </c>
      <c r="D744" s="92"/>
      <c r="E744" s="93"/>
      <c r="F744" s="141">
        <v>652788</v>
      </c>
      <c r="G744" s="141">
        <v>652788</v>
      </c>
    </row>
    <row r="745" spans="3:7" ht="16.5" hidden="1" customHeight="1" outlineLevel="1" x14ac:dyDescent="0.45">
      <c r="C745" s="91">
        <v>2000</v>
      </c>
      <c r="D745" s="92"/>
      <c r="E745" s="93"/>
      <c r="F745" s="141">
        <v>530332</v>
      </c>
      <c r="G745" s="141">
        <v>530332</v>
      </c>
    </row>
    <row r="746" spans="3:7" ht="16.5" hidden="1" customHeight="1" outlineLevel="1" x14ac:dyDescent="0.45">
      <c r="C746" s="91">
        <v>2001</v>
      </c>
      <c r="D746" s="92"/>
      <c r="E746" s="93"/>
      <c r="F746" s="141">
        <v>434149</v>
      </c>
      <c r="G746" s="141">
        <v>434149</v>
      </c>
    </row>
    <row r="747" spans="3:7" ht="16.5" hidden="1" customHeight="1" outlineLevel="1" x14ac:dyDescent="0.45">
      <c r="C747" s="91">
        <v>2002</v>
      </c>
      <c r="D747" s="92"/>
      <c r="E747" s="93"/>
      <c r="F747" s="141">
        <v>413408</v>
      </c>
      <c r="G747" s="141">
        <v>413408</v>
      </c>
    </row>
    <row r="748" spans="3:7" ht="16.5" hidden="1" customHeight="1" outlineLevel="1" x14ac:dyDescent="0.45">
      <c r="C748" s="91">
        <v>2003</v>
      </c>
      <c r="D748" s="92"/>
      <c r="E748" s="93"/>
      <c r="F748" s="141">
        <v>543213</v>
      </c>
      <c r="G748" s="141">
        <v>543213</v>
      </c>
    </row>
    <row r="749" spans="3:7" ht="16.5" hidden="1" customHeight="1" outlineLevel="1" x14ac:dyDescent="0.45">
      <c r="C749" s="91">
        <v>2004</v>
      </c>
      <c r="D749" s="92"/>
      <c r="E749" s="93"/>
      <c r="F749" s="141">
        <v>722667</v>
      </c>
      <c r="G749" s="141">
        <v>722667</v>
      </c>
    </row>
    <row r="750" spans="3:7" ht="16.5" hidden="1" customHeight="1" outlineLevel="1" x14ac:dyDescent="0.45">
      <c r="C750" s="91">
        <v>2005</v>
      </c>
      <c r="D750" s="92"/>
      <c r="E750" s="93"/>
      <c r="F750" s="141">
        <v>828540</v>
      </c>
      <c r="G750" s="141">
        <v>828540</v>
      </c>
    </row>
    <row r="751" spans="3:7" ht="16.5" hidden="1" customHeight="1" outlineLevel="1" x14ac:dyDescent="0.45">
      <c r="C751" s="91">
        <v>2006</v>
      </c>
      <c r="D751" s="92"/>
      <c r="E751" s="93"/>
      <c r="F751" s="141">
        <v>773363</v>
      </c>
      <c r="G751" s="141">
        <v>773363</v>
      </c>
    </row>
    <row r="752" spans="3:7" ht="16.5" hidden="1" customHeight="1" outlineLevel="1" x14ac:dyDescent="0.45">
      <c r="C752" s="91">
        <v>2007</v>
      </c>
      <c r="D752" s="92"/>
      <c r="E752" s="93"/>
      <c r="F752" s="141">
        <v>634891</v>
      </c>
      <c r="G752" s="141">
        <v>634891</v>
      </c>
    </row>
    <row r="753" spans="3:7" ht="16.5" hidden="1" customHeight="1" outlineLevel="1" x14ac:dyDescent="0.45">
      <c r="C753" s="91">
        <v>2008</v>
      </c>
      <c r="D753" s="92"/>
      <c r="E753" s="93"/>
      <c r="F753" s="141">
        <v>411585</v>
      </c>
      <c r="G753" s="141">
        <v>411585</v>
      </c>
    </row>
    <row r="754" spans="3:7" ht="16.5" hidden="1" customHeight="1" outlineLevel="1" x14ac:dyDescent="0.45">
      <c r="C754" s="91">
        <v>2009</v>
      </c>
      <c r="D754" s="92"/>
      <c r="E754" s="93"/>
      <c r="F754" s="141">
        <v>302329</v>
      </c>
      <c r="G754" s="141">
        <v>302329</v>
      </c>
    </row>
    <row r="755" spans="3:7" ht="16.5" hidden="1" customHeight="1" outlineLevel="1" x14ac:dyDescent="0.45">
      <c r="C755" s="91">
        <v>2010</v>
      </c>
      <c r="D755" s="92"/>
      <c r="E755" s="93"/>
      <c r="F755" s="141">
        <v>298591</v>
      </c>
      <c r="G755" s="141">
        <v>298591</v>
      </c>
    </row>
    <row r="756" spans="3:7" ht="16.5" hidden="1" customHeight="1" outlineLevel="1" x14ac:dyDescent="0.45">
      <c r="C756" s="91">
        <v>2011</v>
      </c>
      <c r="D756" s="92"/>
      <c r="E756" s="93"/>
      <c r="F756" s="141">
        <v>426731</v>
      </c>
      <c r="G756" s="141">
        <v>426731</v>
      </c>
    </row>
    <row r="757" spans="3:7" ht="16.5" hidden="1" customHeight="1" outlineLevel="1" x14ac:dyDescent="0.45">
      <c r="C757" s="91">
        <v>2012</v>
      </c>
      <c r="D757" s="92"/>
      <c r="E757" s="93"/>
      <c r="F757" s="141">
        <v>399333</v>
      </c>
      <c r="G757" s="141">
        <v>399333</v>
      </c>
    </row>
    <row r="758" spans="3:7" ht="16.5" hidden="1" customHeight="1" outlineLevel="1" x14ac:dyDescent="0.45">
      <c r="C758" s="91">
        <v>2013</v>
      </c>
      <c r="D758" s="92"/>
      <c r="E758" s="93"/>
      <c r="F758" s="141">
        <v>406959</v>
      </c>
      <c r="G758" s="141">
        <v>406959</v>
      </c>
    </row>
    <row r="759" spans="3:7" ht="16.5" hidden="1" customHeight="1" outlineLevel="1" x14ac:dyDescent="0.45">
      <c r="C759" s="91">
        <v>2014</v>
      </c>
      <c r="D759" s="92"/>
      <c r="E759" s="93"/>
      <c r="F759" s="141">
        <v>349191</v>
      </c>
      <c r="G759" s="141">
        <v>349191</v>
      </c>
    </row>
    <row r="760" spans="3:7" ht="16.5" hidden="1" customHeight="1" outlineLevel="1" x14ac:dyDescent="0.45">
      <c r="C760" s="91">
        <v>2015</v>
      </c>
      <c r="D760" s="92"/>
      <c r="E760" s="93"/>
      <c r="F760" s="141">
        <v>383698</v>
      </c>
      <c r="G760" s="141">
        <v>383698</v>
      </c>
    </row>
    <row r="761" spans="3:7" ht="16.5" hidden="1" customHeight="1" outlineLevel="1" x14ac:dyDescent="0.45">
      <c r="C761" s="91">
        <v>2016</v>
      </c>
      <c r="D761" s="92"/>
      <c r="E761" s="93"/>
      <c r="F761" s="141">
        <v>132398</v>
      </c>
      <c r="G761" s="141">
        <v>132398</v>
      </c>
    </row>
    <row r="762" spans="3:7" ht="16.5" hidden="1" customHeight="1" outlineLevel="1" x14ac:dyDescent="0.45">
      <c r="C762" s="89" t="s">
        <v>145</v>
      </c>
      <c r="D762" s="97"/>
      <c r="E762" s="90"/>
      <c r="F762" s="139">
        <v>10939818</v>
      </c>
      <c r="G762" s="139">
        <v>10939818</v>
      </c>
    </row>
    <row r="763" spans="3:7" ht="16.5" hidden="1" customHeight="1" outlineLevel="1" x14ac:dyDescent="0.45">
      <c r="C763" s="94" t="s">
        <v>229</v>
      </c>
      <c r="D763" s="94" t="s">
        <v>230</v>
      </c>
      <c r="E763" s="56">
        <v>1995</v>
      </c>
      <c r="F763" s="144">
        <v>3</v>
      </c>
      <c r="G763" s="144">
        <v>3</v>
      </c>
    </row>
    <row r="764" spans="3:7" ht="16.5" hidden="1" customHeight="1" outlineLevel="1" x14ac:dyDescent="0.45">
      <c r="C764" s="95"/>
      <c r="D764" s="95"/>
      <c r="E764" s="56">
        <v>1996</v>
      </c>
      <c r="F764" s="144">
        <v>22</v>
      </c>
      <c r="G764" s="144">
        <v>22</v>
      </c>
    </row>
    <row r="765" spans="3:7" ht="16.5" hidden="1" customHeight="1" outlineLevel="1" x14ac:dyDescent="0.45">
      <c r="C765" s="95"/>
      <c r="D765" s="95"/>
      <c r="E765" s="56">
        <v>1998</v>
      </c>
      <c r="F765" s="144">
        <v>1</v>
      </c>
      <c r="G765" s="144">
        <v>1</v>
      </c>
    </row>
    <row r="766" spans="3:7" ht="16.5" hidden="1" customHeight="1" outlineLevel="1" x14ac:dyDescent="0.45">
      <c r="C766" s="95"/>
      <c r="D766" s="95"/>
      <c r="E766" s="56">
        <v>2000</v>
      </c>
      <c r="F766" s="144">
        <v>30</v>
      </c>
      <c r="G766" s="144">
        <v>30</v>
      </c>
    </row>
    <row r="767" spans="3:7" ht="16.5" hidden="1" customHeight="1" outlineLevel="1" x14ac:dyDescent="0.45">
      <c r="C767" s="95"/>
      <c r="D767" s="95"/>
      <c r="E767" s="56">
        <v>2001</v>
      </c>
      <c r="F767" s="144">
        <v>10</v>
      </c>
      <c r="G767" s="144">
        <v>10</v>
      </c>
    </row>
    <row r="768" spans="3:7" ht="16.5" hidden="1" customHeight="1" outlineLevel="1" x14ac:dyDescent="0.45">
      <c r="C768" s="95"/>
      <c r="D768" s="95"/>
      <c r="E768" s="56">
        <v>2002</v>
      </c>
      <c r="F768" s="144">
        <v>81</v>
      </c>
      <c r="G768" s="144">
        <v>81</v>
      </c>
    </row>
    <row r="769" spans="3:7" ht="16.5" hidden="1" customHeight="1" outlineLevel="1" x14ac:dyDescent="0.45">
      <c r="C769" s="95"/>
      <c r="D769" s="95"/>
      <c r="E769" s="56">
        <v>2003</v>
      </c>
      <c r="F769" s="144">
        <v>106</v>
      </c>
      <c r="G769" s="144">
        <v>106</v>
      </c>
    </row>
    <row r="770" spans="3:7" ht="16.5" hidden="1" customHeight="1" outlineLevel="1" x14ac:dyDescent="0.45">
      <c r="C770" s="95"/>
      <c r="D770" s="95"/>
      <c r="E770" s="56">
        <v>2004</v>
      </c>
      <c r="F770" s="144">
        <v>109</v>
      </c>
      <c r="G770" s="144">
        <v>109</v>
      </c>
    </row>
    <row r="771" spans="3:7" ht="16.5" hidden="1" customHeight="1" outlineLevel="1" x14ac:dyDescent="0.45">
      <c r="C771" s="95"/>
      <c r="D771" s="95"/>
      <c r="E771" s="56">
        <v>2005</v>
      </c>
      <c r="F771" s="144">
        <v>117</v>
      </c>
      <c r="G771" s="144">
        <v>117</v>
      </c>
    </row>
    <row r="772" spans="3:7" ht="16.5" hidden="1" customHeight="1" outlineLevel="1" x14ac:dyDescent="0.45">
      <c r="C772" s="95"/>
      <c r="D772" s="95"/>
      <c r="E772" s="56">
        <v>2006</v>
      </c>
      <c r="F772" s="144">
        <v>140</v>
      </c>
      <c r="G772" s="144">
        <v>140</v>
      </c>
    </row>
    <row r="773" spans="3:7" ht="16.5" hidden="1" customHeight="1" outlineLevel="1" x14ac:dyDescent="0.45">
      <c r="C773" s="95"/>
      <c r="D773" s="95"/>
      <c r="E773" s="56">
        <v>2007</v>
      </c>
      <c r="F773" s="144">
        <v>504</v>
      </c>
      <c r="G773" s="144">
        <v>504</v>
      </c>
    </row>
    <row r="774" spans="3:7" ht="16.5" hidden="1" customHeight="1" outlineLevel="1" x14ac:dyDescent="0.45">
      <c r="C774" s="95"/>
      <c r="D774" s="95"/>
      <c r="E774" s="56">
        <v>2008</v>
      </c>
      <c r="F774" s="144">
        <v>205</v>
      </c>
      <c r="G774" s="144">
        <v>205</v>
      </c>
    </row>
    <row r="775" spans="3:7" ht="16.5" hidden="1" customHeight="1" outlineLevel="1" x14ac:dyDescent="0.45">
      <c r="C775" s="95"/>
      <c r="D775" s="95"/>
      <c r="E775" s="56">
        <v>2009</v>
      </c>
      <c r="F775" s="144">
        <v>136</v>
      </c>
      <c r="G775" s="144">
        <v>136</v>
      </c>
    </row>
    <row r="776" spans="3:7" ht="16.5" hidden="1" customHeight="1" outlineLevel="1" x14ac:dyDescent="0.45">
      <c r="C776" s="95"/>
      <c r="D776" s="95"/>
      <c r="E776" s="56">
        <v>2010</v>
      </c>
      <c r="F776" s="144">
        <v>548</v>
      </c>
      <c r="G776" s="144">
        <v>548</v>
      </c>
    </row>
    <row r="777" spans="3:7" ht="16.5" hidden="1" customHeight="1" outlineLevel="1" x14ac:dyDescent="0.45">
      <c r="C777" s="95"/>
      <c r="D777" s="95"/>
      <c r="E777" s="56">
        <v>2011</v>
      </c>
      <c r="F777" s="146">
        <v>1497</v>
      </c>
      <c r="G777" s="146">
        <v>1497</v>
      </c>
    </row>
    <row r="778" spans="3:7" ht="16.5" hidden="1" customHeight="1" outlineLevel="1" x14ac:dyDescent="0.45">
      <c r="C778" s="95"/>
      <c r="D778" s="95"/>
      <c r="E778" s="56">
        <v>2012</v>
      </c>
      <c r="F778" s="146">
        <v>1287</v>
      </c>
      <c r="G778" s="146">
        <v>1287</v>
      </c>
    </row>
    <row r="779" spans="3:7" ht="16.5" hidden="1" customHeight="1" outlineLevel="1" x14ac:dyDescent="0.45">
      <c r="C779" s="95"/>
      <c r="D779" s="95"/>
      <c r="E779" s="56">
        <v>2013</v>
      </c>
      <c r="F779" s="144">
        <v>10</v>
      </c>
      <c r="G779" s="144">
        <v>10</v>
      </c>
    </row>
    <row r="780" spans="3:7" ht="16.5" hidden="1" customHeight="1" outlineLevel="1" x14ac:dyDescent="0.45">
      <c r="C780" s="95"/>
      <c r="D780" s="95"/>
      <c r="E780" s="56">
        <v>2014</v>
      </c>
      <c r="F780" s="144">
        <v>54</v>
      </c>
      <c r="G780" s="144">
        <v>54</v>
      </c>
    </row>
    <row r="781" spans="3:7" ht="16.5" hidden="1" customHeight="1" outlineLevel="1" x14ac:dyDescent="0.45">
      <c r="C781" s="95"/>
      <c r="D781" s="95"/>
      <c r="E781" s="56">
        <v>2015</v>
      </c>
      <c r="F781" s="144">
        <v>198</v>
      </c>
      <c r="G781" s="144">
        <v>198</v>
      </c>
    </row>
    <row r="782" spans="3:7" ht="16.5" hidden="1" customHeight="1" outlineLevel="1" x14ac:dyDescent="0.45">
      <c r="C782" s="95"/>
      <c r="D782" s="96"/>
      <c r="E782" s="56">
        <v>2016</v>
      </c>
      <c r="F782" s="144">
        <v>24</v>
      </c>
      <c r="G782" s="144">
        <v>24</v>
      </c>
    </row>
    <row r="783" spans="3:7" ht="16.5" hidden="1" customHeight="1" outlineLevel="1" x14ac:dyDescent="0.45">
      <c r="C783" s="95"/>
      <c r="D783" s="89" t="s">
        <v>142</v>
      </c>
      <c r="E783" s="90"/>
      <c r="F783" s="139">
        <v>5082</v>
      </c>
      <c r="G783" s="139">
        <v>5082</v>
      </c>
    </row>
    <row r="784" spans="3:7" ht="16.5" hidden="1" customHeight="1" outlineLevel="1" x14ac:dyDescent="0.45">
      <c r="C784" s="95"/>
      <c r="D784" s="94" t="s">
        <v>231</v>
      </c>
      <c r="E784" s="56">
        <v>2011</v>
      </c>
      <c r="F784" s="144">
        <v>1</v>
      </c>
      <c r="G784" s="144">
        <v>1</v>
      </c>
    </row>
    <row r="785" spans="3:7" ht="16.5" hidden="1" customHeight="1" outlineLevel="1" x14ac:dyDescent="0.45">
      <c r="C785" s="95"/>
      <c r="D785" s="96"/>
      <c r="E785" s="56">
        <v>2012</v>
      </c>
      <c r="F785" s="144">
        <v>0</v>
      </c>
      <c r="G785" s="144">
        <v>0</v>
      </c>
    </row>
    <row r="786" spans="3:7" ht="16.5" hidden="1" customHeight="1" outlineLevel="1" x14ac:dyDescent="0.45">
      <c r="C786" s="95"/>
      <c r="D786" s="89" t="s">
        <v>142</v>
      </c>
      <c r="E786" s="90"/>
      <c r="F786" s="140">
        <v>1</v>
      </c>
      <c r="G786" s="140">
        <v>1</v>
      </c>
    </row>
    <row r="787" spans="3:7" ht="16.5" hidden="1" customHeight="1" outlineLevel="1" x14ac:dyDescent="0.45">
      <c r="C787" s="95"/>
      <c r="D787" s="94" t="s">
        <v>232</v>
      </c>
      <c r="E787" s="56">
        <v>1993</v>
      </c>
      <c r="F787" s="144">
        <v>1</v>
      </c>
      <c r="G787" s="144">
        <v>1</v>
      </c>
    </row>
    <row r="788" spans="3:7" ht="16.5" hidden="1" customHeight="1" outlineLevel="1" x14ac:dyDescent="0.45">
      <c r="C788" s="95"/>
      <c r="D788" s="95"/>
      <c r="E788" s="56">
        <v>1994</v>
      </c>
      <c r="F788" s="144">
        <v>50</v>
      </c>
      <c r="G788" s="144">
        <v>50</v>
      </c>
    </row>
    <row r="789" spans="3:7" ht="16.5" hidden="1" customHeight="1" outlineLevel="1" x14ac:dyDescent="0.45">
      <c r="C789" s="95"/>
      <c r="D789" s="95"/>
      <c r="E789" s="56">
        <v>1995</v>
      </c>
      <c r="F789" s="144">
        <v>249</v>
      </c>
      <c r="G789" s="144">
        <v>249</v>
      </c>
    </row>
    <row r="790" spans="3:7" ht="16.5" hidden="1" customHeight="1" outlineLevel="1" x14ac:dyDescent="0.45">
      <c r="C790" s="95"/>
      <c r="D790" s="95"/>
      <c r="E790" s="56">
        <v>1996</v>
      </c>
      <c r="F790" s="144">
        <v>100</v>
      </c>
      <c r="G790" s="144">
        <v>100</v>
      </c>
    </row>
    <row r="791" spans="3:7" ht="16.5" hidden="1" customHeight="1" outlineLevel="1" x14ac:dyDescent="0.45">
      <c r="C791" s="95"/>
      <c r="D791" s="95"/>
      <c r="E791" s="56">
        <v>1997</v>
      </c>
      <c r="F791" s="144">
        <v>96</v>
      </c>
      <c r="G791" s="144">
        <v>96</v>
      </c>
    </row>
    <row r="792" spans="3:7" ht="16.5" hidden="1" customHeight="1" outlineLevel="1" x14ac:dyDescent="0.45">
      <c r="C792" s="95"/>
      <c r="D792" s="95"/>
      <c r="E792" s="56">
        <v>1998</v>
      </c>
      <c r="F792" s="144">
        <v>51</v>
      </c>
      <c r="G792" s="144">
        <v>51</v>
      </c>
    </row>
    <row r="793" spans="3:7" ht="16.5" hidden="1" customHeight="1" outlineLevel="1" x14ac:dyDescent="0.45">
      <c r="C793" s="95"/>
      <c r="D793" s="95"/>
      <c r="E793" s="56">
        <v>2005</v>
      </c>
      <c r="F793" s="144">
        <v>2</v>
      </c>
      <c r="G793" s="144">
        <v>2</v>
      </c>
    </row>
    <row r="794" spans="3:7" ht="16.5" hidden="1" customHeight="1" outlineLevel="1" x14ac:dyDescent="0.45">
      <c r="C794" s="95"/>
      <c r="D794" s="95"/>
      <c r="E794" s="56">
        <v>2006</v>
      </c>
      <c r="F794" s="144">
        <v>101</v>
      </c>
      <c r="G794" s="144">
        <v>101</v>
      </c>
    </row>
    <row r="795" spans="3:7" ht="16.5" hidden="1" customHeight="1" outlineLevel="1" x14ac:dyDescent="0.45">
      <c r="C795" s="95"/>
      <c r="D795" s="95"/>
      <c r="E795" s="56">
        <v>2007</v>
      </c>
      <c r="F795" s="144">
        <v>463</v>
      </c>
      <c r="G795" s="144">
        <v>463</v>
      </c>
    </row>
    <row r="796" spans="3:7" ht="16.5" hidden="1" customHeight="1" outlineLevel="1" x14ac:dyDescent="0.45">
      <c r="C796" s="95"/>
      <c r="D796" s="95"/>
      <c r="E796" s="56">
        <v>2008</v>
      </c>
      <c r="F796" s="144">
        <v>778</v>
      </c>
      <c r="G796" s="144">
        <v>778</v>
      </c>
    </row>
    <row r="797" spans="3:7" ht="16.5" hidden="1" customHeight="1" outlineLevel="1" x14ac:dyDescent="0.45">
      <c r="C797" s="95"/>
      <c r="D797" s="95"/>
      <c r="E797" s="56">
        <v>2009</v>
      </c>
      <c r="F797" s="144">
        <v>230</v>
      </c>
      <c r="G797" s="144">
        <v>230</v>
      </c>
    </row>
    <row r="798" spans="3:7" ht="16.5" hidden="1" customHeight="1" outlineLevel="1" x14ac:dyDescent="0.45">
      <c r="C798" s="95"/>
      <c r="D798" s="95"/>
      <c r="E798" s="56">
        <v>2010</v>
      </c>
      <c r="F798" s="144">
        <v>431</v>
      </c>
      <c r="G798" s="144">
        <v>431</v>
      </c>
    </row>
    <row r="799" spans="3:7" ht="16.5" hidden="1" customHeight="1" outlineLevel="1" x14ac:dyDescent="0.45">
      <c r="C799" s="95"/>
      <c r="D799" s="95"/>
      <c r="E799" s="56">
        <v>2011</v>
      </c>
      <c r="F799" s="144">
        <v>704</v>
      </c>
      <c r="G799" s="144">
        <v>704</v>
      </c>
    </row>
    <row r="800" spans="3:7" ht="16.5" hidden="1" customHeight="1" outlineLevel="1" x14ac:dyDescent="0.45">
      <c r="C800" s="95"/>
      <c r="D800" s="95"/>
      <c r="E800" s="56">
        <v>2012</v>
      </c>
      <c r="F800" s="144">
        <v>621</v>
      </c>
      <c r="G800" s="144">
        <v>621</v>
      </c>
    </row>
    <row r="801" spans="3:7" ht="16.5" hidden="1" customHeight="1" outlineLevel="1" x14ac:dyDescent="0.45">
      <c r="C801" s="95"/>
      <c r="D801" s="95"/>
      <c r="E801" s="56">
        <v>2013</v>
      </c>
      <c r="F801" s="144">
        <v>489</v>
      </c>
      <c r="G801" s="144">
        <v>489</v>
      </c>
    </row>
    <row r="802" spans="3:7" ht="16.5" hidden="1" customHeight="1" outlineLevel="1" x14ac:dyDescent="0.45">
      <c r="C802" s="95"/>
      <c r="D802" s="95"/>
      <c r="E802" s="56">
        <v>2014</v>
      </c>
      <c r="F802" s="144">
        <v>225</v>
      </c>
      <c r="G802" s="144">
        <v>225</v>
      </c>
    </row>
    <row r="803" spans="3:7" ht="16.5" hidden="1" customHeight="1" outlineLevel="1" x14ac:dyDescent="0.45">
      <c r="C803" s="95"/>
      <c r="D803" s="95"/>
      <c r="E803" s="56">
        <v>2015</v>
      </c>
      <c r="F803" s="144">
        <v>81</v>
      </c>
      <c r="G803" s="144">
        <v>81</v>
      </c>
    </row>
    <row r="804" spans="3:7" ht="16.5" hidden="1" customHeight="1" outlineLevel="1" x14ac:dyDescent="0.45">
      <c r="C804" s="95"/>
      <c r="D804" s="96"/>
      <c r="E804" s="56">
        <v>2016</v>
      </c>
      <c r="F804" s="144">
        <v>6</v>
      </c>
      <c r="G804" s="144">
        <v>6</v>
      </c>
    </row>
    <row r="805" spans="3:7" ht="16.5" hidden="1" customHeight="1" outlineLevel="1" x14ac:dyDescent="0.45">
      <c r="C805" s="95"/>
      <c r="D805" s="89" t="s">
        <v>142</v>
      </c>
      <c r="E805" s="90"/>
      <c r="F805" s="139">
        <v>4678</v>
      </c>
      <c r="G805" s="139">
        <v>4678</v>
      </c>
    </row>
    <row r="806" spans="3:7" ht="16.5" hidden="1" customHeight="1" outlineLevel="1" x14ac:dyDescent="0.45">
      <c r="C806" s="95"/>
      <c r="D806" s="94" t="s">
        <v>233</v>
      </c>
      <c r="E806" s="56">
        <v>1993</v>
      </c>
      <c r="F806" s="144">
        <v>788</v>
      </c>
      <c r="G806" s="144">
        <v>788</v>
      </c>
    </row>
    <row r="807" spans="3:7" ht="16.5" hidden="1" customHeight="1" outlineLevel="1" x14ac:dyDescent="0.45">
      <c r="C807" s="95"/>
      <c r="D807" s="95"/>
      <c r="E807" s="56">
        <v>1994</v>
      </c>
      <c r="F807" s="144">
        <v>107</v>
      </c>
      <c r="G807" s="144">
        <v>107</v>
      </c>
    </row>
    <row r="808" spans="3:7" ht="16.5" hidden="1" customHeight="1" outlineLevel="1" x14ac:dyDescent="0.45">
      <c r="C808" s="95"/>
      <c r="D808" s="95"/>
      <c r="E808" s="56">
        <v>1995</v>
      </c>
      <c r="F808" s="144">
        <v>408</v>
      </c>
      <c r="G808" s="144">
        <v>408</v>
      </c>
    </row>
    <row r="809" spans="3:7" ht="16.5" hidden="1" customHeight="1" outlineLevel="1" x14ac:dyDescent="0.45">
      <c r="C809" s="95"/>
      <c r="D809" s="95"/>
      <c r="E809" s="56">
        <v>1996</v>
      </c>
      <c r="F809" s="146">
        <v>1204</v>
      </c>
      <c r="G809" s="146">
        <v>1204</v>
      </c>
    </row>
    <row r="810" spans="3:7" ht="16.5" hidden="1" customHeight="1" outlineLevel="1" x14ac:dyDescent="0.45">
      <c r="C810" s="95"/>
      <c r="D810" s="95"/>
      <c r="E810" s="56">
        <v>1997</v>
      </c>
      <c r="F810" s="146">
        <v>1387</v>
      </c>
      <c r="G810" s="146">
        <v>1387</v>
      </c>
    </row>
    <row r="811" spans="3:7" ht="16.5" hidden="1" customHeight="1" outlineLevel="1" x14ac:dyDescent="0.45">
      <c r="C811" s="95"/>
      <c r="D811" s="95"/>
      <c r="E811" s="56">
        <v>1998</v>
      </c>
      <c r="F811" s="146">
        <v>1659</v>
      </c>
      <c r="G811" s="146">
        <v>1659</v>
      </c>
    </row>
    <row r="812" spans="3:7" ht="16.5" hidden="1" customHeight="1" outlineLevel="1" x14ac:dyDescent="0.45">
      <c r="C812" s="95"/>
      <c r="D812" s="95"/>
      <c r="E812" s="56">
        <v>1999</v>
      </c>
      <c r="F812" s="144">
        <v>158</v>
      </c>
      <c r="G812" s="144">
        <v>158</v>
      </c>
    </row>
    <row r="813" spans="3:7" ht="16.5" hidden="1" customHeight="1" outlineLevel="1" x14ac:dyDescent="0.45">
      <c r="C813" s="95"/>
      <c r="D813" s="95"/>
      <c r="E813" s="56">
        <v>2000</v>
      </c>
      <c r="F813" s="144">
        <v>70</v>
      </c>
      <c r="G813" s="144">
        <v>70</v>
      </c>
    </row>
    <row r="814" spans="3:7" ht="16.5" hidden="1" customHeight="1" outlineLevel="1" x14ac:dyDescent="0.45">
      <c r="C814" s="95"/>
      <c r="D814" s="95"/>
      <c r="E814" s="56">
        <v>2001</v>
      </c>
      <c r="F814" s="144">
        <v>48</v>
      </c>
      <c r="G814" s="144">
        <v>48</v>
      </c>
    </row>
    <row r="815" spans="3:7" ht="16.5" hidden="1" customHeight="1" outlineLevel="1" x14ac:dyDescent="0.45">
      <c r="C815" s="95"/>
      <c r="D815" s="95"/>
      <c r="E815" s="56">
        <v>2002</v>
      </c>
      <c r="F815" s="144">
        <v>108</v>
      </c>
      <c r="G815" s="144">
        <v>108</v>
      </c>
    </row>
    <row r="816" spans="3:7" ht="16.5" hidden="1" customHeight="1" outlineLevel="1" x14ac:dyDescent="0.45">
      <c r="C816" s="95"/>
      <c r="D816" s="95"/>
      <c r="E816" s="56">
        <v>2003</v>
      </c>
      <c r="F816" s="144">
        <v>381</v>
      </c>
      <c r="G816" s="144">
        <v>381</v>
      </c>
    </row>
    <row r="817" spans="3:7" ht="16.5" hidden="1" customHeight="1" outlineLevel="1" x14ac:dyDescent="0.45">
      <c r="C817" s="95"/>
      <c r="D817" s="95"/>
      <c r="E817" s="56">
        <v>2004</v>
      </c>
      <c r="F817" s="144">
        <v>759</v>
      </c>
      <c r="G817" s="144">
        <v>759</v>
      </c>
    </row>
    <row r="818" spans="3:7" ht="16.5" hidden="1" customHeight="1" outlineLevel="1" x14ac:dyDescent="0.45">
      <c r="C818" s="95"/>
      <c r="D818" s="95"/>
      <c r="E818" s="56">
        <v>2005</v>
      </c>
      <c r="F818" s="146">
        <v>1259</v>
      </c>
      <c r="G818" s="146">
        <v>1259</v>
      </c>
    </row>
    <row r="819" spans="3:7" ht="16.5" hidden="1" customHeight="1" outlineLevel="1" x14ac:dyDescent="0.45">
      <c r="C819" s="95"/>
      <c r="D819" s="95"/>
      <c r="E819" s="56">
        <v>2006</v>
      </c>
      <c r="F819" s="146">
        <v>1921</v>
      </c>
      <c r="G819" s="146">
        <v>1921</v>
      </c>
    </row>
    <row r="820" spans="3:7" ht="16.5" hidden="1" customHeight="1" outlineLevel="1" x14ac:dyDescent="0.45">
      <c r="C820" s="95"/>
      <c r="D820" s="95"/>
      <c r="E820" s="56">
        <v>2007</v>
      </c>
      <c r="F820" s="146">
        <v>5446</v>
      </c>
      <c r="G820" s="146">
        <v>5446</v>
      </c>
    </row>
    <row r="821" spans="3:7" ht="16.5" hidden="1" customHeight="1" outlineLevel="1" x14ac:dyDescent="0.45">
      <c r="C821" s="95"/>
      <c r="D821" s="95"/>
      <c r="E821" s="56">
        <v>2008</v>
      </c>
      <c r="F821" s="146">
        <v>11538</v>
      </c>
      <c r="G821" s="146">
        <v>11538</v>
      </c>
    </row>
    <row r="822" spans="3:7" ht="16.5" hidden="1" customHeight="1" outlineLevel="1" x14ac:dyDescent="0.45">
      <c r="C822" s="95"/>
      <c r="D822" s="95"/>
      <c r="E822" s="56">
        <v>2009</v>
      </c>
      <c r="F822" s="146">
        <v>5172</v>
      </c>
      <c r="G822" s="146">
        <v>5172</v>
      </c>
    </row>
    <row r="823" spans="3:7" ht="16.5" hidden="1" customHeight="1" outlineLevel="1" x14ac:dyDescent="0.45">
      <c r="C823" s="95"/>
      <c r="D823" s="95"/>
      <c r="E823" s="56">
        <v>2010</v>
      </c>
      <c r="F823" s="146">
        <v>7820</v>
      </c>
      <c r="G823" s="146">
        <v>7820</v>
      </c>
    </row>
    <row r="824" spans="3:7" ht="16.5" hidden="1" customHeight="1" outlineLevel="1" x14ac:dyDescent="0.45">
      <c r="C824" s="95"/>
      <c r="D824" s="95"/>
      <c r="E824" s="56">
        <v>2011</v>
      </c>
      <c r="F824" s="146">
        <v>8871</v>
      </c>
      <c r="G824" s="146">
        <v>8871</v>
      </c>
    </row>
    <row r="825" spans="3:7" ht="16.5" hidden="1" customHeight="1" outlineLevel="1" x14ac:dyDescent="0.45">
      <c r="C825" s="95"/>
      <c r="D825" s="95"/>
      <c r="E825" s="56">
        <v>2012</v>
      </c>
      <c r="F825" s="146">
        <v>11220</v>
      </c>
      <c r="G825" s="146">
        <v>11220</v>
      </c>
    </row>
    <row r="826" spans="3:7" ht="16.5" hidden="1" customHeight="1" outlineLevel="1" x14ac:dyDescent="0.45">
      <c r="C826" s="95"/>
      <c r="D826" s="95"/>
      <c r="E826" s="56">
        <v>2013</v>
      </c>
      <c r="F826" s="146">
        <v>10655</v>
      </c>
      <c r="G826" s="146">
        <v>10655</v>
      </c>
    </row>
    <row r="827" spans="3:7" ht="16.5" hidden="1" customHeight="1" outlineLevel="1" x14ac:dyDescent="0.45">
      <c r="C827" s="95"/>
      <c r="D827" s="95"/>
      <c r="E827" s="56">
        <v>2014</v>
      </c>
      <c r="F827" s="146">
        <v>9537</v>
      </c>
      <c r="G827" s="146">
        <v>9537</v>
      </c>
    </row>
    <row r="828" spans="3:7" ht="16.5" hidden="1" customHeight="1" outlineLevel="1" x14ac:dyDescent="0.45">
      <c r="C828" s="95"/>
      <c r="D828" s="95"/>
      <c r="E828" s="56">
        <v>2015</v>
      </c>
      <c r="F828" s="146">
        <v>2066</v>
      </c>
      <c r="G828" s="146">
        <v>2066</v>
      </c>
    </row>
    <row r="829" spans="3:7" ht="16.5" hidden="1" customHeight="1" outlineLevel="1" x14ac:dyDescent="0.45">
      <c r="C829" s="95"/>
      <c r="D829" s="96"/>
      <c r="E829" s="56">
        <v>2016</v>
      </c>
      <c r="F829" s="144">
        <v>205</v>
      </c>
      <c r="G829" s="144">
        <v>205</v>
      </c>
    </row>
    <row r="830" spans="3:7" ht="16.5" hidden="1" customHeight="1" outlineLevel="1" x14ac:dyDescent="0.45">
      <c r="C830" s="95"/>
      <c r="D830" s="89" t="s">
        <v>142</v>
      </c>
      <c r="E830" s="90"/>
      <c r="F830" s="139">
        <v>82787</v>
      </c>
      <c r="G830" s="139">
        <v>82787</v>
      </c>
    </row>
    <row r="831" spans="3:7" ht="16.5" hidden="1" customHeight="1" outlineLevel="1" x14ac:dyDescent="0.45">
      <c r="C831" s="95"/>
      <c r="D831" s="94" t="s">
        <v>234</v>
      </c>
      <c r="E831" s="56">
        <v>1996</v>
      </c>
      <c r="F831" s="144">
        <v>43</v>
      </c>
      <c r="G831" s="144">
        <v>43</v>
      </c>
    </row>
    <row r="832" spans="3:7" ht="16.5" hidden="1" customHeight="1" outlineLevel="1" x14ac:dyDescent="0.45">
      <c r="C832" s="95"/>
      <c r="D832" s="95"/>
      <c r="E832" s="56">
        <v>1997</v>
      </c>
      <c r="F832" s="144">
        <v>23</v>
      </c>
      <c r="G832" s="144">
        <v>23</v>
      </c>
    </row>
    <row r="833" spans="3:7" ht="16.5" hidden="1" customHeight="1" outlineLevel="1" x14ac:dyDescent="0.45">
      <c r="C833" s="95"/>
      <c r="D833" s="95"/>
      <c r="E833" s="56">
        <v>1998</v>
      </c>
      <c r="F833" s="144">
        <v>144</v>
      </c>
      <c r="G833" s="144">
        <v>144</v>
      </c>
    </row>
    <row r="834" spans="3:7" ht="16.5" hidden="1" customHeight="1" outlineLevel="1" x14ac:dyDescent="0.45">
      <c r="C834" s="95"/>
      <c r="D834" s="95"/>
      <c r="E834" s="56">
        <v>1999</v>
      </c>
      <c r="F834" s="144">
        <v>42</v>
      </c>
      <c r="G834" s="144">
        <v>42</v>
      </c>
    </row>
    <row r="835" spans="3:7" ht="16.5" hidden="1" customHeight="1" outlineLevel="1" x14ac:dyDescent="0.45">
      <c r="C835" s="95"/>
      <c r="D835" s="95"/>
      <c r="E835" s="56">
        <v>2000</v>
      </c>
      <c r="F835" s="144">
        <v>20</v>
      </c>
      <c r="G835" s="144">
        <v>20</v>
      </c>
    </row>
    <row r="836" spans="3:7" ht="16.5" hidden="1" customHeight="1" outlineLevel="1" x14ac:dyDescent="0.45">
      <c r="C836" s="95"/>
      <c r="D836" s="95"/>
      <c r="E836" s="56">
        <v>2001</v>
      </c>
      <c r="F836" s="144">
        <v>13</v>
      </c>
      <c r="G836" s="144">
        <v>13</v>
      </c>
    </row>
    <row r="837" spans="3:7" ht="16.5" hidden="1" customHeight="1" outlineLevel="1" x14ac:dyDescent="0.45">
      <c r="C837" s="95"/>
      <c r="D837" s="95"/>
      <c r="E837" s="56">
        <v>2003</v>
      </c>
      <c r="F837" s="144">
        <v>59</v>
      </c>
      <c r="G837" s="144">
        <v>59</v>
      </c>
    </row>
    <row r="838" spans="3:7" ht="16.5" hidden="1" customHeight="1" outlineLevel="1" x14ac:dyDescent="0.45">
      <c r="C838" s="95"/>
      <c r="D838" s="95"/>
      <c r="E838" s="56">
        <v>2004</v>
      </c>
      <c r="F838" s="144">
        <v>106</v>
      </c>
      <c r="G838" s="144">
        <v>106</v>
      </c>
    </row>
    <row r="839" spans="3:7" ht="16.5" hidden="1" customHeight="1" outlineLevel="1" x14ac:dyDescent="0.45">
      <c r="C839" s="95"/>
      <c r="D839" s="95"/>
      <c r="E839" s="56">
        <v>2005</v>
      </c>
      <c r="F839" s="144">
        <v>277</v>
      </c>
      <c r="G839" s="144">
        <v>277</v>
      </c>
    </row>
    <row r="840" spans="3:7" ht="16.5" hidden="1" customHeight="1" outlineLevel="1" x14ac:dyDescent="0.45">
      <c r="C840" s="95"/>
      <c r="D840" s="95"/>
      <c r="E840" s="56">
        <v>2006</v>
      </c>
      <c r="F840" s="144">
        <v>430</v>
      </c>
      <c r="G840" s="144">
        <v>430</v>
      </c>
    </row>
    <row r="841" spans="3:7" ht="16.5" hidden="1" customHeight="1" outlineLevel="1" x14ac:dyDescent="0.45">
      <c r="C841" s="95"/>
      <c r="D841" s="95"/>
      <c r="E841" s="56">
        <v>2007</v>
      </c>
      <c r="F841" s="144">
        <v>119</v>
      </c>
      <c r="G841" s="144">
        <v>119</v>
      </c>
    </row>
    <row r="842" spans="3:7" ht="16.5" hidden="1" customHeight="1" outlineLevel="1" x14ac:dyDescent="0.45">
      <c r="C842" s="95"/>
      <c r="D842" s="96"/>
      <c r="E842" s="56">
        <v>2008</v>
      </c>
      <c r="F842" s="144">
        <v>0</v>
      </c>
      <c r="G842" s="144">
        <v>0</v>
      </c>
    </row>
    <row r="843" spans="3:7" ht="16.5" hidden="1" customHeight="1" outlineLevel="1" x14ac:dyDescent="0.45">
      <c r="C843" s="95"/>
      <c r="D843" s="89" t="s">
        <v>142</v>
      </c>
      <c r="E843" s="90"/>
      <c r="F843" s="139">
        <v>1276</v>
      </c>
      <c r="G843" s="139">
        <v>1276</v>
      </c>
    </row>
    <row r="844" spans="3:7" ht="16.5" hidden="1" customHeight="1" outlineLevel="1" x14ac:dyDescent="0.45">
      <c r="C844" s="95"/>
      <c r="D844" s="94" t="s">
        <v>235</v>
      </c>
      <c r="E844" s="56">
        <v>1995</v>
      </c>
      <c r="F844" s="144">
        <v>5</v>
      </c>
      <c r="G844" s="144">
        <v>5</v>
      </c>
    </row>
    <row r="845" spans="3:7" ht="16.5" hidden="1" customHeight="1" outlineLevel="1" x14ac:dyDescent="0.45">
      <c r="C845" s="95"/>
      <c r="D845" s="95"/>
      <c r="E845" s="56">
        <v>1996</v>
      </c>
      <c r="F845" s="144">
        <v>144</v>
      </c>
      <c r="G845" s="144">
        <v>144</v>
      </c>
    </row>
    <row r="846" spans="3:7" ht="16.5" hidden="1" customHeight="1" outlineLevel="1" x14ac:dyDescent="0.45">
      <c r="C846" s="95"/>
      <c r="D846" s="95"/>
      <c r="E846" s="56">
        <v>1997</v>
      </c>
      <c r="F846" s="144">
        <v>647</v>
      </c>
      <c r="G846" s="144">
        <v>647</v>
      </c>
    </row>
    <row r="847" spans="3:7" ht="16.5" hidden="1" customHeight="1" outlineLevel="1" x14ac:dyDescent="0.45">
      <c r="C847" s="95"/>
      <c r="D847" s="95"/>
      <c r="E847" s="56">
        <v>1998</v>
      </c>
      <c r="F847" s="146">
        <v>1073</v>
      </c>
      <c r="G847" s="146">
        <v>1073</v>
      </c>
    </row>
    <row r="848" spans="3:7" ht="16.5" hidden="1" customHeight="1" outlineLevel="1" x14ac:dyDescent="0.45">
      <c r="C848" s="95"/>
      <c r="D848" s="95"/>
      <c r="E848" s="56">
        <v>1999</v>
      </c>
      <c r="F848" s="144">
        <v>2</v>
      </c>
      <c r="G848" s="144">
        <v>2</v>
      </c>
    </row>
    <row r="849" spans="3:7" ht="16.5" hidden="1" customHeight="1" outlineLevel="1" x14ac:dyDescent="0.45">
      <c r="C849" s="95"/>
      <c r="D849" s="95"/>
      <c r="E849" s="56">
        <v>2003</v>
      </c>
      <c r="F849" s="144">
        <v>2</v>
      </c>
      <c r="G849" s="144">
        <v>2</v>
      </c>
    </row>
    <row r="850" spans="3:7" ht="16.5" hidden="1" customHeight="1" outlineLevel="1" x14ac:dyDescent="0.45">
      <c r="C850" s="95"/>
      <c r="D850" s="95"/>
      <c r="E850" s="56">
        <v>2005</v>
      </c>
      <c r="F850" s="144">
        <v>17</v>
      </c>
      <c r="G850" s="144">
        <v>17</v>
      </c>
    </row>
    <row r="851" spans="3:7" ht="16.5" hidden="1" customHeight="1" outlineLevel="1" x14ac:dyDescent="0.45">
      <c r="C851" s="95"/>
      <c r="D851" s="95"/>
      <c r="E851" s="56">
        <v>2006</v>
      </c>
      <c r="F851" s="144">
        <v>359</v>
      </c>
      <c r="G851" s="144">
        <v>359</v>
      </c>
    </row>
    <row r="852" spans="3:7" ht="16.5" hidden="1" customHeight="1" outlineLevel="1" x14ac:dyDescent="0.45">
      <c r="C852" s="95"/>
      <c r="D852" s="95"/>
      <c r="E852" s="56">
        <v>2007</v>
      </c>
      <c r="F852" s="144">
        <v>695</v>
      </c>
      <c r="G852" s="144">
        <v>695</v>
      </c>
    </row>
    <row r="853" spans="3:7" ht="16.5" hidden="1" customHeight="1" outlineLevel="1" x14ac:dyDescent="0.45">
      <c r="C853" s="95"/>
      <c r="D853" s="95"/>
      <c r="E853" s="56">
        <v>2008</v>
      </c>
      <c r="F853" s="146">
        <v>1339</v>
      </c>
      <c r="G853" s="146">
        <v>1339</v>
      </c>
    </row>
    <row r="854" spans="3:7" ht="16.5" hidden="1" customHeight="1" outlineLevel="1" x14ac:dyDescent="0.45">
      <c r="C854" s="95"/>
      <c r="D854" s="95"/>
      <c r="E854" s="56">
        <v>2009</v>
      </c>
      <c r="F854" s="144">
        <v>375</v>
      </c>
      <c r="G854" s="144">
        <v>375</v>
      </c>
    </row>
    <row r="855" spans="3:7" ht="16.5" hidden="1" customHeight="1" outlineLevel="1" x14ac:dyDescent="0.45">
      <c r="C855" s="95"/>
      <c r="D855" s="95"/>
      <c r="E855" s="56">
        <v>2010</v>
      </c>
      <c r="F855" s="144">
        <v>344</v>
      </c>
      <c r="G855" s="144">
        <v>344</v>
      </c>
    </row>
    <row r="856" spans="3:7" ht="16.5" hidden="1" customHeight="1" outlineLevel="1" x14ac:dyDescent="0.45">
      <c r="C856" s="95"/>
      <c r="D856" s="95"/>
      <c r="E856" s="56">
        <v>2011</v>
      </c>
      <c r="F856" s="144">
        <v>644</v>
      </c>
      <c r="G856" s="144">
        <v>644</v>
      </c>
    </row>
    <row r="857" spans="3:7" ht="16.5" hidden="1" customHeight="1" outlineLevel="1" x14ac:dyDescent="0.45">
      <c r="C857" s="95"/>
      <c r="D857" s="95"/>
      <c r="E857" s="56">
        <v>2012</v>
      </c>
      <c r="F857" s="144">
        <v>372</v>
      </c>
      <c r="G857" s="144">
        <v>372</v>
      </c>
    </row>
    <row r="858" spans="3:7" ht="16.5" hidden="1" customHeight="1" outlineLevel="1" x14ac:dyDescent="0.45">
      <c r="C858" s="95"/>
      <c r="D858" s="95"/>
      <c r="E858" s="56">
        <v>2013</v>
      </c>
      <c r="F858" s="146">
        <v>2771</v>
      </c>
      <c r="G858" s="146">
        <v>2771</v>
      </c>
    </row>
    <row r="859" spans="3:7" ht="16.5" hidden="1" customHeight="1" outlineLevel="1" x14ac:dyDescent="0.45">
      <c r="C859" s="95"/>
      <c r="D859" s="95"/>
      <c r="E859" s="56">
        <v>2014</v>
      </c>
      <c r="F859" s="144">
        <v>584</v>
      </c>
      <c r="G859" s="144">
        <v>584</v>
      </c>
    </row>
    <row r="860" spans="3:7" ht="16.5" hidden="1" customHeight="1" outlineLevel="1" x14ac:dyDescent="0.45">
      <c r="C860" s="95"/>
      <c r="D860" s="95"/>
      <c r="E860" s="56">
        <v>2015</v>
      </c>
      <c r="F860" s="146">
        <v>2414</v>
      </c>
      <c r="G860" s="146">
        <v>2414</v>
      </c>
    </row>
    <row r="861" spans="3:7" ht="16.5" hidden="1" customHeight="1" outlineLevel="1" x14ac:dyDescent="0.45">
      <c r="C861" s="95"/>
      <c r="D861" s="96"/>
      <c r="E861" s="56">
        <v>2016</v>
      </c>
      <c r="F861" s="144">
        <v>1</v>
      </c>
      <c r="G861" s="144">
        <v>1</v>
      </c>
    </row>
    <row r="862" spans="3:7" ht="16.5" hidden="1" customHeight="1" outlineLevel="1" x14ac:dyDescent="0.45">
      <c r="C862" s="95"/>
      <c r="D862" s="89" t="s">
        <v>142</v>
      </c>
      <c r="E862" s="90"/>
      <c r="F862" s="139">
        <v>11788</v>
      </c>
      <c r="G862" s="139">
        <v>11788</v>
      </c>
    </row>
    <row r="863" spans="3:7" ht="16.5" hidden="1" customHeight="1" outlineLevel="1" x14ac:dyDescent="0.45">
      <c r="C863" s="95"/>
      <c r="D863" s="94" t="s">
        <v>236</v>
      </c>
      <c r="E863" s="56">
        <v>1997</v>
      </c>
      <c r="F863" s="144">
        <v>195</v>
      </c>
      <c r="G863" s="144">
        <v>195</v>
      </c>
    </row>
    <row r="864" spans="3:7" ht="16.5" hidden="1" customHeight="1" outlineLevel="1" x14ac:dyDescent="0.45">
      <c r="C864" s="95"/>
      <c r="D864" s="95"/>
      <c r="E864" s="56">
        <v>1998</v>
      </c>
      <c r="F864" s="144">
        <v>227</v>
      </c>
      <c r="G864" s="144">
        <v>227</v>
      </c>
    </row>
    <row r="865" spans="3:7" ht="16.5" hidden="1" customHeight="1" outlineLevel="1" x14ac:dyDescent="0.45">
      <c r="C865" s="95"/>
      <c r="D865" s="95"/>
      <c r="E865" s="56">
        <v>1999</v>
      </c>
      <c r="F865" s="144">
        <v>56</v>
      </c>
      <c r="G865" s="144">
        <v>56</v>
      </c>
    </row>
    <row r="866" spans="3:7" ht="16.5" hidden="1" customHeight="1" outlineLevel="1" x14ac:dyDescent="0.45">
      <c r="C866" s="95"/>
      <c r="D866" s="95"/>
      <c r="E866" s="56">
        <v>2000</v>
      </c>
      <c r="F866" s="144">
        <v>248</v>
      </c>
      <c r="G866" s="144">
        <v>248</v>
      </c>
    </row>
    <row r="867" spans="3:7" ht="16.5" hidden="1" customHeight="1" outlineLevel="1" x14ac:dyDescent="0.45">
      <c r="C867" s="95"/>
      <c r="D867" s="95"/>
      <c r="E867" s="56">
        <v>2001</v>
      </c>
      <c r="F867" s="144">
        <v>428</v>
      </c>
      <c r="G867" s="144">
        <v>428</v>
      </c>
    </row>
    <row r="868" spans="3:7" ht="16.5" hidden="1" customHeight="1" outlineLevel="1" x14ac:dyDescent="0.45">
      <c r="C868" s="95"/>
      <c r="D868" s="95"/>
      <c r="E868" s="56">
        <v>2002</v>
      </c>
      <c r="F868" s="144">
        <v>318</v>
      </c>
      <c r="G868" s="144">
        <v>318</v>
      </c>
    </row>
    <row r="869" spans="3:7" ht="16.5" hidden="1" customHeight="1" outlineLevel="1" x14ac:dyDescent="0.45">
      <c r="C869" s="95"/>
      <c r="D869" s="95"/>
      <c r="E869" s="56">
        <v>2003</v>
      </c>
      <c r="F869" s="144">
        <v>562</v>
      </c>
      <c r="G869" s="144">
        <v>562</v>
      </c>
    </row>
    <row r="870" spans="3:7" ht="16.5" hidden="1" customHeight="1" outlineLevel="1" x14ac:dyDescent="0.45">
      <c r="C870" s="95"/>
      <c r="D870" s="95"/>
      <c r="E870" s="56">
        <v>2004</v>
      </c>
      <c r="F870" s="144">
        <v>365</v>
      </c>
      <c r="G870" s="144">
        <v>365</v>
      </c>
    </row>
    <row r="871" spans="3:7" ht="16.5" hidden="1" customHeight="1" outlineLevel="1" x14ac:dyDescent="0.45">
      <c r="C871" s="95"/>
      <c r="D871" s="95"/>
      <c r="E871" s="56">
        <v>2005</v>
      </c>
      <c r="F871" s="144">
        <v>376</v>
      </c>
      <c r="G871" s="144">
        <v>376</v>
      </c>
    </row>
    <row r="872" spans="3:7" ht="16.5" hidden="1" customHeight="1" outlineLevel="1" x14ac:dyDescent="0.45">
      <c r="C872" s="95"/>
      <c r="D872" s="95"/>
      <c r="E872" s="56">
        <v>2006</v>
      </c>
      <c r="F872" s="144">
        <v>305</v>
      </c>
      <c r="G872" s="144">
        <v>305</v>
      </c>
    </row>
    <row r="873" spans="3:7" ht="16.5" hidden="1" customHeight="1" outlineLevel="1" x14ac:dyDescent="0.45">
      <c r="C873" s="95"/>
      <c r="D873" s="95"/>
      <c r="E873" s="56">
        <v>2007</v>
      </c>
      <c r="F873" s="144">
        <v>450</v>
      </c>
      <c r="G873" s="144">
        <v>450</v>
      </c>
    </row>
    <row r="874" spans="3:7" ht="16.5" hidden="1" customHeight="1" outlineLevel="1" x14ac:dyDescent="0.45">
      <c r="C874" s="95"/>
      <c r="D874" s="95"/>
      <c r="E874" s="56">
        <v>2008</v>
      </c>
      <c r="F874" s="144">
        <v>562</v>
      </c>
      <c r="G874" s="144">
        <v>562</v>
      </c>
    </row>
    <row r="875" spans="3:7" ht="16.5" hidden="1" customHeight="1" outlineLevel="1" x14ac:dyDescent="0.45">
      <c r="C875" s="95"/>
      <c r="D875" s="95"/>
      <c r="E875" s="56">
        <v>2009</v>
      </c>
      <c r="F875" s="144">
        <v>30</v>
      </c>
      <c r="G875" s="144">
        <v>30</v>
      </c>
    </row>
    <row r="876" spans="3:7" ht="16.5" hidden="1" customHeight="1" outlineLevel="1" x14ac:dyDescent="0.45">
      <c r="C876" s="95"/>
      <c r="D876" s="95"/>
      <c r="E876" s="56">
        <v>2010</v>
      </c>
      <c r="F876" s="144">
        <v>36</v>
      </c>
      <c r="G876" s="144">
        <v>36</v>
      </c>
    </row>
    <row r="877" spans="3:7" ht="16.5" hidden="1" customHeight="1" outlineLevel="1" x14ac:dyDescent="0.45">
      <c r="C877" s="95"/>
      <c r="D877" s="95"/>
      <c r="E877" s="56">
        <v>2011</v>
      </c>
      <c r="F877" s="144">
        <v>93</v>
      </c>
      <c r="G877" s="144">
        <v>93</v>
      </c>
    </row>
    <row r="878" spans="3:7" ht="16.5" hidden="1" customHeight="1" outlineLevel="1" x14ac:dyDescent="0.45">
      <c r="C878" s="95"/>
      <c r="D878" s="95"/>
      <c r="E878" s="56">
        <v>2012</v>
      </c>
      <c r="F878" s="144">
        <v>114</v>
      </c>
      <c r="G878" s="144">
        <v>114</v>
      </c>
    </row>
    <row r="879" spans="3:7" ht="16.5" hidden="1" customHeight="1" outlineLevel="1" x14ac:dyDescent="0.45">
      <c r="C879" s="95"/>
      <c r="D879" s="95"/>
      <c r="E879" s="56">
        <v>2013</v>
      </c>
      <c r="F879" s="144">
        <v>30</v>
      </c>
      <c r="G879" s="144">
        <v>30</v>
      </c>
    </row>
    <row r="880" spans="3:7" ht="16.5" hidden="1" customHeight="1" outlineLevel="1" x14ac:dyDescent="0.45">
      <c r="C880" s="95"/>
      <c r="D880" s="95"/>
      <c r="E880" s="56">
        <v>2014</v>
      </c>
      <c r="F880" s="144">
        <v>83</v>
      </c>
      <c r="G880" s="144">
        <v>83</v>
      </c>
    </row>
    <row r="881" spans="3:7" ht="16.5" hidden="1" customHeight="1" outlineLevel="1" x14ac:dyDescent="0.45">
      <c r="C881" s="95"/>
      <c r="D881" s="95"/>
      <c r="E881" s="56">
        <v>2015</v>
      </c>
      <c r="F881" s="144">
        <v>21</v>
      </c>
      <c r="G881" s="144">
        <v>21</v>
      </c>
    </row>
    <row r="882" spans="3:7" ht="16.5" hidden="1" customHeight="1" outlineLevel="1" x14ac:dyDescent="0.45">
      <c r="C882" s="95"/>
      <c r="D882" s="96"/>
      <c r="E882" s="56">
        <v>2016</v>
      </c>
      <c r="F882" s="144">
        <v>15</v>
      </c>
      <c r="G882" s="144">
        <v>15</v>
      </c>
    </row>
    <row r="883" spans="3:7" ht="16.5" hidden="1" customHeight="1" outlineLevel="1" x14ac:dyDescent="0.45">
      <c r="C883" s="95"/>
      <c r="D883" s="89" t="s">
        <v>142</v>
      </c>
      <c r="E883" s="90"/>
      <c r="F883" s="139">
        <v>4514</v>
      </c>
      <c r="G883" s="139">
        <v>4514</v>
      </c>
    </row>
    <row r="884" spans="3:7" ht="16.5" hidden="1" customHeight="1" outlineLevel="1" x14ac:dyDescent="0.45">
      <c r="C884" s="95"/>
      <c r="D884" s="94" t="s">
        <v>237</v>
      </c>
      <c r="E884" s="56">
        <v>1993</v>
      </c>
      <c r="F884" s="144">
        <v>131</v>
      </c>
      <c r="G884" s="144">
        <v>131</v>
      </c>
    </row>
    <row r="885" spans="3:7" ht="16.5" hidden="1" customHeight="1" outlineLevel="1" x14ac:dyDescent="0.45">
      <c r="C885" s="95"/>
      <c r="D885" s="95"/>
      <c r="E885" s="56">
        <v>1996</v>
      </c>
      <c r="F885" s="144">
        <v>15</v>
      </c>
      <c r="G885" s="144">
        <v>15</v>
      </c>
    </row>
    <row r="886" spans="3:7" ht="16.5" hidden="1" customHeight="1" outlineLevel="1" x14ac:dyDescent="0.45">
      <c r="C886" s="95"/>
      <c r="D886" s="95"/>
      <c r="E886" s="56">
        <v>1997</v>
      </c>
      <c r="F886" s="144">
        <v>207</v>
      </c>
      <c r="G886" s="144">
        <v>207</v>
      </c>
    </row>
    <row r="887" spans="3:7" ht="16.5" hidden="1" customHeight="1" outlineLevel="1" x14ac:dyDescent="0.45">
      <c r="C887" s="95"/>
      <c r="D887" s="95"/>
      <c r="E887" s="56">
        <v>1998</v>
      </c>
      <c r="F887" s="144">
        <v>246</v>
      </c>
      <c r="G887" s="144">
        <v>246</v>
      </c>
    </row>
    <row r="888" spans="3:7" ht="16.5" hidden="1" customHeight="1" outlineLevel="1" x14ac:dyDescent="0.45">
      <c r="C888" s="95"/>
      <c r="D888" s="95"/>
      <c r="E888" s="56">
        <v>1999</v>
      </c>
      <c r="F888" s="144">
        <v>44</v>
      </c>
      <c r="G888" s="144">
        <v>44</v>
      </c>
    </row>
    <row r="889" spans="3:7" ht="16.5" hidden="1" customHeight="1" outlineLevel="1" x14ac:dyDescent="0.45">
      <c r="C889" s="95"/>
      <c r="D889" s="95"/>
      <c r="E889" s="56">
        <v>2000</v>
      </c>
      <c r="F889" s="144">
        <v>21</v>
      </c>
      <c r="G889" s="144">
        <v>21</v>
      </c>
    </row>
    <row r="890" spans="3:7" ht="16.5" hidden="1" customHeight="1" outlineLevel="1" x14ac:dyDescent="0.45">
      <c r="C890" s="95"/>
      <c r="D890" s="95"/>
      <c r="E890" s="56">
        <v>2001</v>
      </c>
      <c r="F890" s="144">
        <v>20</v>
      </c>
      <c r="G890" s="144">
        <v>20</v>
      </c>
    </row>
    <row r="891" spans="3:7" ht="16.5" hidden="1" customHeight="1" outlineLevel="1" x14ac:dyDescent="0.45">
      <c r="C891" s="95"/>
      <c r="D891" s="95"/>
      <c r="E891" s="56">
        <v>2002</v>
      </c>
      <c r="F891" s="144">
        <v>10</v>
      </c>
      <c r="G891" s="144">
        <v>10</v>
      </c>
    </row>
    <row r="892" spans="3:7" ht="16.5" hidden="1" customHeight="1" outlineLevel="1" x14ac:dyDescent="0.45">
      <c r="C892" s="95"/>
      <c r="D892" s="95"/>
      <c r="E892" s="56">
        <v>2003</v>
      </c>
      <c r="F892" s="144">
        <v>2</v>
      </c>
      <c r="G892" s="144">
        <v>2</v>
      </c>
    </row>
    <row r="893" spans="3:7" ht="16.5" hidden="1" customHeight="1" outlineLevel="1" x14ac:dyDescent="0.45">
      <c r="C893" s="95"/>
      <c r="D893" s="95"/>
      <c r="E893" s="56">
        <v>2004</v>
      </c>
      <c r="F893" s="144">
        <v>37</v>
      </c>
      <c r="G893" s="144">
        <v>37</v>
      </c>
    </row>
    <row r="894" spans="3:7" ht="16.5" hidden="1" customHeight="1" outlineLevel="1" x14ac:dyDescent="0.45">
      <c r="C894" s="95"/>
      <c r="D894" s="95"/>
      <c r="E894" s="56">
        <v>2005</v>
      </c>
      <c r="F894" s="144">
        <v>224</v>
      </c>
      <c r="G894" s="144">
        <v>224</v>
      </c>
    </row>
    <row r="895" spans="3:7" ht="16.5" hidden="1" customHeight="1" outlineLevel="1" x14ac:dyDescent="0.45">
      <c r="C895" s="95"/>
      <c r="D895" s="95"/>
      <c r="E895" s="56">
        <v>2006</v>
      </c>
      <c r="F895" s="144">
        <v>386</v>
      </c>
      <c r="G895" s="144">
        <v>386</v>
      </c>
    </row>
    <row r="896" spans="3:7" ht="16.5" hidden="1" customHeight="1" outlineLevel="1" x14ac:dyDescent="0.45">
      <c r="C896" s="95"/>
      <c r="D896" s="95"/>
      <c r="E896" s="56">
        <v>2007</v>
      </c>
      <c r="F896" s="146">
        <v>1001</v>
      </c>
      <c r="G896" s="146">
        <v>1001</v>
      </c>
    </row>
    <row r="897" spans="3:7" ht="16.5" hidden="1" customHeight="1" outlineLevel="1" x14ac:dyDescent="0.45">
      <c r="C897" s="95"/>
      <c r="D897" s="95"/>
      <c r="E897" s="56">
        <v>2008</v>
      </c>
      <c r="F897" s="146">
        <v>1589</v>
      </c>
      <c r="G897" s="146">
        <v>1589</v>
      </c>
    </row>
    <row r="898" spans="3:7" ht="16.5" hidden="1" customHeight="1" outlineLevel="1" x14ac:dyDescent="0.45">
      <c r="C898" s="95"/>
      <c r="D898" s="95"/>
      <c r="E898" s="56">
        <v>2009</v>
      </c>
      <c r="F898" s="144">
        <v>268</v>
      </c>
      <c r="G898" s="144">
        <v>268</v>
      </c>
    </row>
    <row r="899" spans="3:7" ht="16.5" hidden="1" customHeight="1" outlineLevel="1" x14ac:dyDescent="0.45">
      <c r="C899" s="95"/>
      <c r="D899" s="95"/>
      <c r="E899" s="56">
        <v>2010</v>
      </c>
      <c r="F899" s="144">
        <v>691</v>
      </c>
      <c r="G899" s="144">
        <v>691</v>
      </c>
    </row>
    <row r="900" spans="3:7" ht="16.5" hidden="1" customHeight="1" outlineLevel="1" x14ac:dyDescent="0.45">
      <c r="C900" s="95"/>
      <c r="D900" s="95"/>
      <c r="E900" s="56">
        <v>2011</v>
      </c>
      <c r="F900" s="146">
        <v>2451</v>
      </c>
      <c r="G900" s="146">
        <v>2451</v>
      </c>
    </row>
    <row r="901" spans="3:7" ht="16.5" hidden="1" customHeight="1" outlineLevel="1" x14ac:dyDescent="0.45">
      <c r="C901" s="95"/>
      <c r="D901" s="95"/>
      <c r="E901" s="56">
        <v>2012</v>
      </c>
      <c r="F901" s="146">
        <v>2172</v>
      </c>
      <c r="G901" s="146">
        <v>2172</v>
      </c>
    </row>
    <row r="902" spans="3:7" ht="16.5" hidden="1" customHeight="1" outlineLevel="1" x14ac:dyDescent="0.45">
      <c r="C902" s="95"/>
      <c r="D902" s="95"/>
      <c r="E902" s="56">
        <v>2013</v>
      </c>
      <c r="F902" s="146">
        <v>2514</v>
      </c>
      <c r="G902" s="146">
        <v>2514</v>
      </c>
    </row>
    <row r="903" spans="3:7" ht="16.5" hidden="1" customHeight="1" outlineLevel="1" x14ac:dyDescent="0.45">
      <c r="C903" s="95"/>
      <c r="D903" s="95"/>
      <c r="E903" s="56">
        <v>2014</v>
      </c>
      <c r="F903" s="146">
        <v>3810</v>
      </c>
      <c r="G903" s="146">
        <v>3810</v>
      </c>
    </row>
    <row r="904" spans="3:7" ht="16.5" hidden="1" customHeight="1" outlineLevel="1" x14ac:dyDescent="0.45">
      <c r="C904" s="95"/>
      <c r="D904" s="95"/>
      <c r="E904" s="56">
        <v>2015</v>
      </c>
      <c r="F904" s="146">
        <v>1223</v>
      </c>
      <c r="G904" s="146">
        <v>1223</v>
      </c>
    </row>
    <row r="905" spans="3:7" ht="16.5" hidden="1" customHeight="1" outlineLevel="1" x14ac:dyDescent="0.45">
      <c r="C905" s="95"/>
      <c r="D905" s="96"/>
      <c r="E905" s="56">
        <v>2016</v>
      </c>
      <c r="F905" s="144">
        <v>443</v>
      </c>
      <c r="G905" s="144">
        <v>443</v>
      </c>
    </row>
    <row r="906" spans="3:7" ht="16.5" hidden="1" customHeight="1" outlineLevel="1" x14ac:dyDescent="0.45">
      <c r="C906" s="95"/>
      <c r="D906" s="89" t="s">
        <v>142</v>
      </c>
      <c r="E906" s="90"/>
      <c r="F906" s="139">
        <v>17505</v>
      </c>
      <c r="G906" s="139">
        <v>17505</v>
      </c>
    </row>
    <row r="907" spans="3:7" ht="16.5" hidden="1" customHeight="1" outlineLevel="1" x14ac:dyDescent="0.45">
      <c r="C907" s="95"/>
      <c r="D907" s="94" t="s">
        <v>238</v>
      </c>
      <c r="E907" s="56">
        <v>1991</v>
      </c>
      <c r="F907" s="144">
        <v>30</v>
      </c>
      <c r="G907" s="144">
        <v>30</v>
      </c>
    </row>
    <row r="908" spans="3:7" ht="16.5" hidden="1" customHeight="1" outlineLevel="1" x14ac:dyDescent="0.45">
      <c r="C908" s="95"/>
      <c r="D908" s="95"/>
      <c r="E908" s="56">
        <v>1992</v>
      </c>
      <c r="F908" s="144">
        <v>34</v>
      </c>
      <c r="G908" s="144">
        <v>34</v>
      </c>
    </row>
    <row r="909" spans="3:7" ht="16.5" hidden="1" customHeight="1" outlineLevel="1" x14ac:dyDescent="0.45">
      <c r="C909" s="95"/>
      <c r="D909" s="95"/>
      <c r="E909" s="56">
        <v>1993</v>
      </c>
      <c r="F909" s="144">
        <v>5</v>
      </c>
      <c r="G909" s="144">
        <v>5</v>
      </c>
    </row>
    <row r="910" spans="3:7" ht="16.5" hidden="1" customHeight="1" outlineLevel="1" x14ac:dyDescent="0.45">
      <c r="C910" s="95"/>
      <c r="D910" s="95"/>
      <c r="E910" s="56">
        <v>1995</v>
      </c>
      <c r="F910" s="144">
        <v>15</v>
      </c>
      <c r="G910" s="144">
        <v>15</v>
      </c>
    </row>
    <row r="911" spans="3:7" ht="16.5" hidden="1" customHeight="1" outlineLevel="1" x14ac:dyDescent="0.45">
      <c r="C911" s="95"/>
      <c r="D911" s="95"/>
      <c r="E911" s="56">
        <v>1996</v>
      </c>
      <c r="F911" s="144">
        <v>8</v>
      </c>
      <c r="G911" s="144">
        <v>8</v>
      </c>
    </row>
    <row r="912" spans="3:7" ht="16.5" hidden="1" customHeight="1" outlineLevel="1" x14ac:dyDescent="0.45">
      <c r="C912" s="95"/>
      <c r="D912" s="95"/>
      <c r="E912" s="56">
        <v>1997</v>
      </c>
      <c r="F912" s="144">
        <v>4</v>
      </c>
      <c r="G912" s="144">
        <v>4</v>
      </c>
    </row>
    <row r="913" spans="3:7" ht="16.5" hidden="1" customHeight="1" outlineLevel="1" x14ac:dyDescent="0.45">
      <c r="C913" s="95"/>
      <c r="D913" s="95"/>
      <c r="E913" s="56">
        <v>2002</v>
      </c>
      <c r="F913" s="144">
        <v>7</v>
      </c>
      <c r="G913" s="144">
        <v>7</v>
      </c>
    </row>
    <row r="914" spans="3:7" ht="16.5" hidden="1" customHeight="1" outlineLevel="1" x14ac:dyDescent="0.45">
      <c r="C914" s="95"/>
      <c r="D914" s="95"/>
      <c r="E914" s="56">
        <v>2003</v>
      </c>
      <c r="F914" s="144">
        <v>29</v>
      </c>
      <c r="G914" s="144">
        <v>29</v>
      </c>
    </row>
    <row r="915" spans="3:7" ht="16.5" hidden="1" customHeight="1" outlineLevel="1" x14ac:dyDescent="0.45">
      <c r="C915" s="95"/>
      <c r="D915" s="95"/>
      <c r="E915" s="56">
        <v>2004</v>
      </c>
      <c r="F915" s="144">
        <v>144</v>
      </c>
      <c r="G915" s="144">
        <v>144</v>
      </c>
    </row>
    <row r="916" spans="3:7" ht="16.5" hidden="1" customHeight="1" outlineLevel="1" x14ac:dyDescent="0.45">
      <c r="C916" s="95"/>
      <c r="D916" s="95"/>
      <c r="E916" s="56">
        <v>2005</v>
      </c>
      <c r="F916" s="144">
        <v>52</v>
      </c>
      <c r="G916" s="144">
        <v>52</v>
      </c>
    </row>
    <row r="917" spans="3:7" ht="16.5" hidden="1" customHeight="1" outlineLevel="1" x14ac:dyDescent="0.45">
      <c r="C917" s="95"/>
      <c r="D917" s="95"/>
      <c r="E917" s="56">
        <v>2006</v>
      </c>
      <c r="F917" s="144">
        <v>76</v>
      </c>
      <c r="G917" s="144">
        <v>76</v>
      </c>
    </row>
    <row r="918" spans="3:7" ht="16.5" hidden="1" customHeight="1" outlineLevel="1" x14ac:dyDescent="0.45">
      <c r="C918" s="95"/>
      <c r="D918" s="95"/>
      <c r="E918" s="56">
        <v>2007</v>
      </c>
      <c r="F918" s="144">
        <v>28</v>
      </c>
      <c r="G918" s="144">
        <v>28</v>
      </c>
    </row>
    <row r="919" spans="3:7" ht="16.5" hidden="1" customHeight="1" outlineLevel="1" x14ac:dyDescent="0.45">
      <c r="C919" s="95"/>
      <c r="D919" s="95"/>
      <c r="E919" s="56">
        <v>2008</v>
      </c>
      <c r="F919" s="144">
        <v>12</v>
      </c>
      <c r="G919" s="144">
        <v>12</v>
      </c>
    </row>
    <row r="920" spans="3:7" ht="16.5" hidden="1" customHeight="1" outlineLevel="1" x14ac:dyDescent="0.45">
      <c r="C920" s="95"/>
      <c r="D920" s="95"/>
      <c r="E920" s="56">
        <v>2009</v>
      </c>
      <c r="F920" s="144">
        <v>22</v>
      </c>
      <c r="G920" s="144">
        <v>22</v>
      </c>
    </row>
    <row r="921" spans="3:7" ht="16.5" hidden="1" customHeight="1" outlineLevel="1" x14ac:dyDescent="0.45">
      <c r="C921" s="95"/>
      <c r="D921" s="95"/>
      <c r="E921" s="56">
        <v>2010</v>
      </c>
      <c r="F921" s="144">
        <v>10</v>
      </c>
      <c r="G921" s="144">
        <v>10</v>
      </c>
    </row>
    <row r="922" spans="3:7" ht="16.5" hidden="1" customHeight="1" outlineLevel="1" x14ac:dyDescent="0.45">
      <c r="C922" s="95"/>
      <c r="D922" s="95"/>
      <c r="E922" s="56">
        <v>2011</v>
      </c>
      <c r="F922" s="144">
        <v>40</v>
      </c>
      <c r="G922" s="144">
        <v>40</v>
      </c>
    </row>
    <row r="923" spans="3:7" ht="16.5" hidden="1" customHeight="1" outlineLevel="1" x14ac:dyDescent="0.45">
      <c r="C923" s="95"/>
      <c r="D923" s="95"/>
      <c r="E923" s="56">
        <v>2012</v>
      </c>
      <c r="F923" s="144">
        <v>42</v>
      </c>
      <c r="G923" s="144">
        <v>42</v>
      </c>
    </row>
    <row r="924" spans="3:7" ht="16.5" hidden="1" customHeight="1" outlineLevel="1" x14ac:dyDescent="0.45">
      <c r="C924" s="95"/>
      <c r="D924" s="95"/>
      <c r="E924" s="56">
        <v>2013</v>
      </c>
      <c r="F924" s="144">
        <v>75</v>
      </c>
      <c r="G924" s="144">
        <v>75</v>
      </c>
    </row>
    <row r="925" spans="3:7" ht="16.5" hidden="1" customHeight="1" outlineLevel="1" x14ac:dyDescent="0.45">
      <c r="C925" s="95"/>
      <c r="D925" s="95"/>
      <c r="E925" s="56">
        <v>2014</v>
      </c>
      <c r="F925" s="144">
        <v>99</v>
      </c>
      <c r="G925" s="144">
        <v>99</v>
      </c>
    </row>
    <row r="926" spans="3:7" ht="16.5" hidden="1" customHeight="1" outlineLevel="1" x14ac:dyDescent="0.45">
      <c r="C926" s="95"/>
      <c r="D926" s="95"/>
      <c r="E926" s="56">
        <v>2015</v>
      </c>
      <c r="F926" s="144">
        <v>119</v>
      </c>
      <c r="G926" s="144">
        <v>119</v>
      </c>
    </row>
    <row r="927" spans="3:7" ht="16.5" hidden="1" customHeight="1" outlineLevel="1" x14ac:dyDescent="0.45">
      <c r="C927" s="95"/>
      <c r="D927" s="96"/>
      <c r="E927" s="56">
        <v>2016</v>
      </c>
      <c r="F927" s="144">
        <v>23</v>
      </c>
      <c r="G927" s="144">
        <v>23</v>
      </c>
    </row>
    <row r="928" spans="3:7" ht="16.5" hidden="1" customHeight="1" outlineLevel="1" x14ac:dyDescent="0.45">
      <c r="C928" s="95"/>
      <c r="D928" s="89" t="s">
        <v>142</v>
      </c>
      <c r="E928" s="90"/>
      <c r="F928" s="140">
        <v>874</v>
      </c>
      <c r="G928" s="140">
        <v>874</v>
      </c>
    </row>
    <row r="929" spans="3:7" ht="16.5" hidden="1" customHeight="1" outlineLevel="1" x14ac:dyDescent="0.45">
      <c r="C929" s="95"/>
      <c r="D929" s="56" t="s">
        <v>239</v>
      </c>
      <c r="E929" s="56">
        <v>1993</v>
      </c>
      <c r="F929" s="144">
        <v>3</v>
      </c>
      <c r="G929" s="144">
        <v>3</v>
      </c>
    </row>
    <row r="930" spans="3:7" ht="16.5" hidden="1" customHeight="1" outlineLevel="1" x14ac:dyDescent="0.45">
      <c r="C930" s="95"/>
      <c r="D930" s="89" t="s">
        <v>142</v>
      </c>
      <c r="E930" s="90"/>
      <c r="F930" s="140">
        <v>3</v>
      </c>
      <c r="G930" s="140">
        <v>3</v>
      </c>
    </row>
    <row r="931" spans="3:7" ht="16.5" hidden="1" customHeight="1" outlineLevel="1" x14ac:dyDescent="0.45">
      <c r="C931" s="95"/>
      <c r="D931" s="94" t="s">
        <v>240</v>
      </c>
      <c r="E931" s="56">
        <v>1992</v>
      </c>
      <c r="F931" s="144">
        <v>459</v>
      </c>
      <c r="G931" s="144">
        <v>459</v>
      </c>
    </row>
    <row r="932" spans="3:7" ht="16.5" hidden="1" customHeight="1" outlineLevel="1" x14ac:dyDescent="0.45">
      <c r="C932" s="95"/>
      <c r="D932" s="95"/>
      <c r="E932" s="56">
        <v>1993</v>
      </c>
      <c r="F932" s="144">
        <v>539</v>
      </c>
      <c r="G932" s="144">
        <v>539</v>
      </c>
    </row>
    <row r="933" spans="3:7" ht="16.5" hidden="1" customHeight="1" outlineLevel="1" x14ac:dyDescent="0.45">
      <c r="C933" s="95"/>
      <c r="D933" s="95"/>
      <c r="E933" s="56">
        <v>1994</v>
      </c>
      <c r="F933" s="144">
        <v>876</v>
      </c>
      <c r="G933" s="144">
        <v>876</v>
      </c>
    </row>
    <row r="934" spans="3:7" ht="16.5" hidden="1" customHeight="1" outlineLevel="1" x14ac:dyDescent="0.45">
      <c r="C934" s="95"/>
      <c r="D934" s="95"/>
      <c r="E934" s="56">
        <v>1995</v>
      </c>
      <c r="F934" s="144">
        <v>549</v>
      </c>
      <c r="G934" s="144">
        <v>549</v>
      </c>
    </row>
    <row r="935" spans="3:7" ht="16.5" hidden="1" customHeight="1" outlineLevel="1" x14ac:dyDescent="0.45">
      <c r="C935" s="95"/>
      <c r="D935" s="95"/>
      <c r="E935" s="56">
        <v>1996</v>
      </c>
      <c r="F935" s="144">
        <v>932</v>
      </c>
      <c r="G935" s="144">
        <v>932</v>
      </c>
    </row>
    <row r="936" spans="3:7" ht="16.5" hidden="1" customHeight="1" outlineLevel="1" x14ac:dyDescent="0.45">
      <c r="C936" s="95"/>
      <c r="D936" s="95"/>
      <c r="E936" s="56">
        <v>1997</v>
      </c>
      <c r="F936" s="146">
        <v>1020</v>
      </c>
      <c r="G936" s="146">
        <v>1020</v>
      </c>
    </row>
    <row r="937" spans="3:7" ht="16.5" hidden="1" customHeight="1" outlineLevel="1" x14ac:dyDescent="0.45">
      <c r="C937" s="95"/>
      <c r="D937" s="95"/>
      <c r="E937" s="56">
        <v>1998</v>
      </c>
      <c r="F937" s="146">
        <v>1768</v>
      </c>
      <c r="G937" s="146">
        <v>1768</v>
      </c>
    </row>
    <row r="938" spans="3:7" ht="16.5" hidden="1" customHeight="1" outlineLevel="1" x14ac:dyDescent="0.45">
      <c r="C938" s="95"/>
      <c r="D938" s="95"/>
      <c r="E938" s="56">
        <v>1999</v>
      </c>
      <c r="F938" s="146">
        <v>1390</v>
      </c>
      <c r="G938" s="146">
        <v>1390</v>
      </c>
    </row>
    <row r="939" spans="3:7" ht="16.5" hidden="1" customHeight="1" outlineLevel="1" x14ac:dyDescent="0.45">
      <c r="C939" s="95"/>
      <c r="D939" s="95"/>
      <c r="E939" s="56">
        <v>2000</v>
      </c>
      <c r="F939" s="144">
        <v>933</v>
      </c>
      <c r="G939" s="144">
        <v>933</v>
      </c>
    </row>
    <row r="940" spans="3:7" ht="16.5" hidden="1" customHeight="1" outlineLevel="1" x14ac:dyDescent="0.45">
      <c r="C940" s="95"/>
      <c r="D940" s="95"/>
      <c r="E940" s="56">
        <v>2001</v>
      </c>
      <c r="F940" s="144">
        <v>425</v>
      </c>
      <c r="G940" s="144">
        <v>425</v>
      </c>
    </row>
    <row r="941" spans="3:7" ht="16.5" hidden="1" customHeight="1" outlineLevel="1" x14ac:dyDescent="0.45">
      <c r="C941" s="95"/>
      <c r="D941" s="95"/>
      <c r="E941" s="56">
        <v>2002</v>
      </c>
      <c r="F941" s="144">
        <v>533</v>
      </c>
      <c r="G941" s="144">
        <v>533</v>
      </c>
    </row>
    <row r="942" spans="3:7" ht="16.5" hidden="1" customHeight="1" outlineLevel="1" x14ac:dyDescent="0.45">
      <c r="C942" s="95"/>
      <c r="D942" s="95"/>
      <c r="E942" s="56">
        <v>2003</v>
      </c>
      <c r="F942" s="146">
        <v>1019</v>
      </c>
      <c r="G942" s="146">
        <v>1019</v>
      </c>
    </row>
    <row r="943" spans="3:7" ht="16.5" hidden="1" customHeight="1" outlineLevel="1" x14ac:dyDescent="0.45">
      <c r="C943" s="95"/>
      <c r="D943" s="95"/>
      <c r="E943" s="56">
        <v>2004</v>
      </c>
      <c r="F943" s="146">
        <v>1375</v>
      </c>
      <c r="G943" s="146">
        <v>1375</v>
      </c>
    </row>
    <row r="944" spans="3:7" ht="16.5" hidden="1" customHeight="1" outlineLevel="1" x14ac:dyDescent="0.45">
      <c r="C944" s="95"/>
      <c r="D944" s="95"/>
      <c r="E944" s="56">
        <v>2005</v>
      </c>
      <c r="F944" s="146">
        <v>2534</v>
      </c>
      <c r="G944" s="146">
        <v>2534</v>
      </c>
    </row>
    <row r="945" spans="3:7" ht="16.5" hidden="1" customHeight="1" outlineLevel="1" x14ac:dyDescent="0.45">
      <c r="C945" s="95"/>
      <c r="D945" s="95"/>
      <c r="E945" s="56">
        <v>2006</v>
      </c>
      <c r="F945" s="146">
        <v>1878</v>
      </c>
      <c r="G945" s="146">
        <v>1878</v>
      </c>
    </row>
    <row r="946" spans="3:7" ht="16.5" hidden="1" customHeight="1" outlineLevel="1" x14ac:dyDescent="0.45">
      <c r="C946" s="95"/>
      <c r="D946" s="95"/>
      <c r="E946" s="56">
        <v>2007</v>
      </c>
      <c r="F946" s="146">
        <v>1635</v>
      </c>
      <c r="G946" s="146">
        <v>1635</v>
      </c>
    </row>
    <row r="947" spans="3:7" ht="16.5" hidden="1" customHeight="1" outlineLevel="1" x14ac:dyDescent="0.45">
      <c r="C947" s="95"/>
      <c r="D947" s="95"/>
      <c r="E947" s="56">
        <v>2008</v>
      </c>
      <c r="F947" s="144">
        <v>744</v>
      </c>
      <c r="G947" s="144">
        <v>744</v>
      </c>
    </row>
    <row r="948" spans="3:7" ht="16.5" hidden="1" customHeight="1" outlineLevel="1" x14ac:dyDescent="0.45">
      <c r="C948" s="95"/>
      <c r="D948" s="95"/>
      <c r="E948" s="56">
        <v>2009</v>
      </c>
      <c r="F948" s="144">
        <v>30</v>
      </c>
      <c r="G948" s="144">
        <v>30</v>
      </c>
    </row>
    <row r="949" spans="3:7" ht="16.5" hidden="1" customHeight="1" outlineLevel="1" x14ac:dyDescent="0.45">
      <c r="C949" s="95"/>
      <c r="D949" s="95"/>
      <c r="E949" s="56">
        <v>2010</v>
      </c>
      <c r="F949" s="144">
        <v>493</v>
      </c>
      <c r="G949" s="144">
        <v>493</v>
      </c>
    </row>
    <row r="950" spans="3:7" ht="16.5" hidden="1" customHeight="1" outlineLevel="1" x14ac:dyDescent="0.45">
      <c r="C950" s="95"/>
      <c r="D950" s="95"/>
      <c r="E950" s="56">
        <v>2011</v>
      </c>
      <c r="F950" s="144">
        <v>632</v>
      </c>
      <c r="G950" s="144">
        <v>632</v>
      </c>
    </row>
    <row r="951" spans="3:7" ht="16.5" hidden="1" customHeight="1" outlineLevel="1" x14ac:dyDescent="0.45">
      <c r="C951" s="95"/>
      <c r="D951" s="95"/>
      <c r="E951" s="56">
        <v>2012</v>
      </c>
      <c r="F951" s="144">
        <v>979</v>
      </c>
      <c r="G951" s="144">
        <v>979</v>
      </c>
    </row>
    <row r="952" spans="3:7" ht="16.5" hidden="1" customHeight="1" outlineLevel="1" x14ac:dyDescent="0.45">
      <c r="C952" s="95"/>
      <c r="D952" s="95"/>
      <c r="E952" s="56">
        <v>2013</v>
      </c>
      <c r="F952" s="146">
        <v>1130</v>
      </c>
      <c r="G952" s="146">
        <v>1130</v>
      </c>
    </row>
    <row r="953" spans="3:7" ht="16.5" hidden="1" customHeight="1" outlineLevel="1" x14ac:dyDescent="0.45">
      <c r="C953" s="95"/>
      <c r="D953" s="95"/>
      <c r="E953" s="56">
        <v>2014</v>
      </c>
      <c r="F953" s="144">
        <v>988</v>
      </c>
      <c r="G953" s="144">
        <v>988</v>
      </c>
    </row>
    <row r="954" spans="3:7" ht="16.5" hidden="1" customHeight="1" outlineLevel="1" x14ac:dyDescent="0.45">
      <c r="C954" s="95"/>
      <c r="D954" s="95"/>
      <c r="E954" s="56">
        <v>2015</v>
      </c>
      <c r="F954" s="146">
        <v>1735</v>
      </c>
      <c r="G954" s="146">
        <v>1735</v>
      </c>
    </row>
    <row r="955" spans="3:7" ht="16.5" hidden="1" customHeight="1" outlineLevel="1" x14ac:dyDescent="0.45">
      <c r="C955" s="95"/>
      <c r="D955" s="96"/>
      <c r="E955" s="56">
        <v>2016</v>
      </c>
      <c r="F955" s="144">
        <v>696</v>
      </c>
      <c r="G955" s="144">
        <v>696</v>
      </c>
    </row>
    <row r="956" spans="3:7" ht="16.5" hidden="1" customHeight="1" outlineLevel="1" x14ac:dyDescent="0.45">
      <c r="C956" s="95"/>
      <c r="D956" s="89" t="s">
        <v>142</v>
      </c>
      <c r="E956" s="90"/>
      <c r="F956" s="139">
        <v>25292</v>
      </c>
      <c r="G956" s="139">
        <v>25292</v>
      </c>
    </row>
    <row r="957" spans="3:7" ht="16.5" hidden="1" customHeight="1" outlineLevel="1" x14ac:dyDescent="0.45">
      <c r="C957" s="95"/>
      <c r="D957" s="94" t="s">
        <v>241</v>
      </c>
      <c r="E957" s="56">
        <v>1993</v>
      </c>
      <c r="F957" s="146">
        <v>3603</v>
      </c>
      <c r="G957" s="146">
        <v>3603</v>
      </c>
    </row>
    <row r="958" spans="3:7" ht="16.5" hidden="1" customHeight="1" outlineLevel="1" x14ac:dyDescent="0.45">
      <c r="C958" s="95"/>
      <c r="D958" s="95"/>
      <c r="E958" s="56">
        <v>1994</v>
      </c>
      <c r="F958" s="144">
        <v>766</v>
      </c>
      <c r="G958" s="144">
        <v>766</v>
      </c>
    </row>
    <row r="959" spans="3:7" ht="16.5" hidden="1" customHeight="1" outlineLevel="1" x14ac:dyDescent="0.45">
      <c r="C959" s="95"/>
      <c r="D959" s="95"/>
      <c r="E959" s="56">
        <v>1995</v>
      </c>
      <c r="F959" s="144">
        <v>456</v>
      </c>
      <c r="G959" s="144">
        <v>456</v>
      </c>
    </row>
    <row r="960" spans="3:7" ht="16.5" hidden="1" customHeight="1" outlineLevel="1" x14ac:dyDescent="0.45">
      <c r="C960" s="95"/>
      <c r="D960" s="95"/>
      <c r="E960" s="56">
        <v>1996</v>
      </c>
      <c r="F960" s="146">
        <v>1107</v>
      </c>
      <c r="G960" s="146">
        <v>1107</v>
      </c>
    </row>
    <row r="961" spans="3:7" ht="16.5" hidden="1" customHeight="1" outlineLevel="1" x14ac:dyDescent="0.45">
      <c r="C961" s="95"/>
      <c r="D961" s="95"/>
      <c r="E961" s="56">
        <v>1997</v>
      </c>
      <c r="F961" s="144">
        <v>747</v>
      </c>
      <c r="G961" s="144">
        <v>747</v>
      </c>
    </row>
    <row r="962" spans="3:7" ht="16.5" hidden="1" customHeight="1" outlineLevel="1" x14ac:dyDescent="0.45">
      <c r="C962" s="95"/>
      <c r="D962" s="95"/>
      <c r="E962" s="56">
        <v>1998</v>
      </c>
      <c r="F962" s="146">
        <v>1248</v>
      </c>
      <c r="G962" s="146">
        <v>1248</v>
      </c>
    </row>
    <row r="963" spans="3:7" ht="16.5" hidden="1" customHeight="1" outlineLevel="1" x14ac:dyDescent="0.45">
      <c r="C963" s="95"/>
      <c r="D963" s="95"/>
      <c r="E963" s="56">
        <v>1999</v>
      </c>
      <c r="F963" s="144">
        <v>423</v>
      </c>
      <c r="G963" s="144">
        <v>423</v>
      </c>
    </row>
    <row r="964" spans="3:7" ht="16.5" hidden="1" customHeight="1" outlineLevel="1" x14ac:dyDescent="0.45">
      <c r="C964" s="95"/>
      <c r="D964" s="95"/>
      <c r="E964" s="56">
        <v>2000</v>
      </c>
      <c r="F964" s="144">
        <v>43</v>
      </c>
      <c r="G964" s="144">
        <v>43</v>
      </c>
    </row>
    <row r="965" spans="3:7" ht="16.5" hidden="1" customHeight="1" outlineLevel="1" x14ac:dyDescent="0.45">
      <c r="C965" s="95"/>
      <c r="D965" s="95"/>
      <c r="E965" s="56">
        <v>2001</v>
      </c>
      <c r="F965" s="144">
        <v>71</v>
      </c>
      <c r="G965" s="144">
        <v>71</v>
      </c>
    </row>
    <row r="966" spans="3:7" ht="16.5" hidden="1" customHeight="1" outlineLevel="1" x14ac:dyDescent="0.45">
      <c r="C966" s="95"/>
      <c r="D966" s="95"/>
      <c r="E966" s="56">
        <v>2002</v>
      </c>
      <c r="F966" s="144">
        <v>248</v>
      </c>
      <c r="G966" s="144">
        <v>248</v>
      </c>
    </row>
    <row r="967" spans="3:7" ht="16.5" hidden="1" customHeight="1" outlineLevel="1" x14ac:dyDescent="0.45">
      <c r="C967" s="95"/>
      <c r="D967" s="95"/>
      <c r="E967" s="56">
        <v>2003</v>
      </c>
      <c r="F967" s="144">
        <v>878</v>
      </c>
      <c r="G967" s="144">
        <v>878</v>
      </c>
    </row>
    <row r="968" spans="3:7" ht="16.5" hidden="1" customHeight="1" outlineLevel="1" x14ac:dyDescent="0.45">
      <c r="C968" s="95"/>
      <c r="D968" s="95"/>
      <c r="E968" s="56">
        <v>2004</v>
      </c>
      <c r="F968" s="146">
        <v>1012</v>
      </c>
      <c r="G968" s="146">
        <v>1012</v>
      </c>
    </row>
    <row r="969" spans="3:7" ht="16.5" hidden="1" customHeight="1" outlineLevel="1" x14ac:dyDescent="0.45">
      <c r="C969" s="95"/>
      <c r="D969" s="95"/>
      <c r="E969" s="56">
        <v>2005</v>
      </c>
      <c r="F969" s="146">
        <v>1836</v>
      </c>
      <c r="G969" s="146">
        <v>1836</v>
      </c>
    </row>
    <row r="970" spans="3:7" ht="16.5" hidden="1" customHeight="1" outlineLevel="1" x14ac:dyDescent="0.45">
      <c r="C970" s="95"/>
      <c r="D970" s="95"/>
      <c r="E970" s="56">
        <v>2006</v>
      </c>
      <c r="F970" s="146">
        <v>3103</v>
      </c>
      <c r="G970" s="146">
        <v>3103</v>
      </c>
    </row>
    <row r="971" spans="3:7" ht="16.5" hidden="1" customHeight="1" outlineLevel="1" x14ac:dyDescent="0.45">
      <c r="C971" s="95"/>
      <c r="D971" s="95"/>
      <c r="E971" s="56">
        <v>2007</v>
      </c>
      <c r="F971" s="146">
        <v>5641</v>
      </c>
      <c r="G971" s="146">
        <v>5641</v>
      </c>
    </row>
    <row r="972" spans="3:7" ht="16.5" hidden="1" customHeight="1" outlineLevel="1" x14ac:dyDescent="0.45">
      <c r="C972" s="95"/>
      <c r="D972" s="95"/>
      <c r="E972" s="56">
        <v>2008</v>
      </c>
      <c r="F972" s="146">
        <v>2251</v>
      </c>
      <c r="G972" s="146">
        <v>2251</v>
      </c>
    </row>
    <row r="973" spans="3:7" ht="16.5" hidden="1" customHeight="1" outlineLevel="1" x14ac:dyDescent="0.45">
      <c r="C973" s="95"/>
      <c r="D973" s="95"/>
      <c r="E973" s="56">
        <v>2009</v>
      </c>
      <c r="F973" s="144">
        <v>268</v>
      </c>
      <c r="G973" s="144">
        <v>268</v>
      </c>
    </row>
    <row r="974" spans="3:7" ht="16.5" hidden="1" customHeight="1" outlineLevel="1" x14ac:dyDescent="0.45">
      <c r="C974" s="95"/>
      <c r="D974" s="95"/>
      <c r="E974" s="56">
        <v>2010</v>
      </c>
      <c r="F974" s="146">
        <v>2364</v>
      </c>
      <c r="G974" s="146">
        <v>2364</v>
      </c>
    </row>
    <row r="975" spans="3:7" ht="16.5" hidden="1" customHeight="1" outlineLevel="1" x14ac:dyDescent="0.45">
      <c r="C975" s="95"/>
      <c r="D975" s="95"/>
      <c r="E975" s="56">
        <v>2011</v>
      </c>
      <c r="F975" s="146">
        <v>7665</v>
      </c>
      <c r="G975" s="146">
        <v>7665</v>
      </c>
    </row>
    <row r="976" spans="3:7" ht="16.5" hidden="1" customHeight="1" outlineLevel="1" x14ac:dyDescent="0.45">
      <c r="C976" s="95"/>
      <c r="D976" s="95"/>
      <c r="E976" s="56">
        <v>2012</v>
      </c>
      <c r="F976" s="146">
        <v>15534</v>
      </c>
      <c r="G976" s="146">
        <v>15534</v>
      </c>
    </row>
    <row r="977" spans="3:7" ht="16.5" hidden="1" customHeight="1" outlineLevel="1" x14ac:dyDescent="0.45">
      <c r="C977" s="95"/>
      <c r="D977" s="95"/>
      <c r="E977" s="56">
        <v>2013</v>
      </c>
      <c r="F977" s="146">
        <v>25513</v>
      </c>
      <c r="G977" s="146">
        <v>25513</v>
      </c>
    </row>
    <row r="978" spans="3:7" ht="16.5" hidden="1" customHeight="1" outlineLevel="1" x14ac:dyDescent="0.45">
      <c r="C978" s="95"/>
      <c r="D978" s="95"/>
      <c r="E978" s="56">
        <v>2014</v>
      </c>
      <c r="F978" s="146">
        <v>21521</v>
      </c>
      <c r="G978" s="146">
        <v>21521</v>
      </c>
    </row>
    <row r="979" spans="3:7" ht="16.5" hidden="1" customHeight="1" outlineLevel="1" x14ac:dyDescent="0.45">
      <c r="C979" s="95"/>
      <c r="D979" s="95"/>
      <c r="E979" s="56">
        <v>2015</v>
      </c>
      <c r="F979" s="146">
        <v>2458</v>
      </c>
      <c r="G979" s="146">
        <v>2458</v>
      </c>
    </row>
    <row r="980" spans="3:7" ht="16.5" hidden="1" customHeight="1" outlineLevel="1" x14ac:dyDescent="0.45">
      <c r="C980" s="95"/>
      <c r="D980" s="96"/>
      <c r="E980" s="56">
        <v>2016</v>
      </c>
      <c r="F980" s="144">
        <v>1</v>
      </c>
      <c r="G980" s="144">
        <v>1</v>
      </c>
    </row>
    <row r="981" spans="3:7" ht="16.5" hidden="1" customHeight="1" outlineLevel="1" x14ac:dyDescent="0.45">
      <c r="C981" s="95"/>
      <c r="D981" s="89" t="s">
        <v>142</v>
      </c>
      <c r="E981" s="90"/>
      <c r="F981" s="139">
        <v>98757</v>
      </c>
      <c r="G981" s="139">
        <v>98757</v>
      </c>
    </row>
    <row r="982" spans="3:7" ht="16.5" hidden="1" customHeight="1" outlineLevel="1" x14ac:dyDescent="0.45">
      <c r="C982" s="95"/>
      <c r="D982" s="94" t="s">
        <v>242</v>
      </c>
      <c r="E982" s="56">
        <v>2005</v>
      </c>
      <c r="F982" s="144">
        <v>2</v>
      </c>
      <c r="G982" s="144">
        <v>2</v>
      </c>
    </row>
    <row r="983" spans="3:7" ht="16.5" hidden="1" customHeight="1" outlineLevel="1" x14ac:dyDescent="0.45">
      <c r="C983" s="95"/>
      <c r="D983" s="95"/>
      <c r="E983" s="56">
        <v>2006</v>
      </c>
      <c r="F983" s="144">
        <v>93</v>
      </c>
      <c r="G983" s="144">
        <v>93</v>
      </c>
    </row>
    <row r="984" spans="3:7" ht="16.5" hidden="1" customHeight="1" outlineLevel="1" x14ac:dyDescent="0.45">
      <c r="C984" s="95"/>
      <c r="D984" s="95"/>
      <c r="E984" s="56">
        <v>2007</v>
      </c>
      <c r="F984" s="144">
        <v>52</v>
      </c>
      <c r="G984" s="144">
        <v>52</v>
      </c>
    </row>
    <row r="985" spans="3:7" ht="16.5" hidden="1" customHeight="1" outlineLevel="1" x14ac:dyDescent="0.45">
      <c r="C985" s="95"/>
      <c r="D985" s="95"/>
      <c r="E985" s="56">
        <v>2008</v>
      </c>
      <c r="F985" s="144">
        <v>60</v>
      </c>
      <c r="G985" s="144">
        <v>60</v>
      </c>
    </row>
    <row r="986" spans="3:7" ht="16.5" hidden="1" customHeight="1" outlineLevel="1" x14ac:dyDescent="0.45">
      <c r="C986" s="95"/>
      <c r="D986" s="95"/>
      <c r="E986" s="56">
        <v>2009</v>
      </c>
      <c r="F986" s="144">
        <v>20</v>
      </c>
      <c r="G986" s="144">
        <v>20</v>
      </c>
    </row>
    <row r="987" spans="3:7" ht="16.5" hidden="1" customHeight="1" outlineLevel="1" x14ac:dyDescent="0.45">
      <c r="C987" s="95"/>
      <c r="D987" s="95"/>
      <c r="E987" s="56">
        <v>2010</v>
      </c>
      <c r="F987" s="144">
        <v>135</v>
      </c>
      <c r="G987" s="144">
        <v>135</v>
      </c>
    </row>
    <row r="988" spans="3:7" ht="16.5" hidden="1" customHeight="1" outlineLevel="1" x14ac:dyDescent="0.45">
      <c r="C988" s="95"/>
      <c r="D988" s="95"/>
      <c r="E988" s="56">
        <v>2011</v>
      </c>
      <c r="F988" s="144">
        <v>104</v>
      </c>
      <c r="G988" s="144">
        <v>104</v>
      </c>
    </row>
    <row r="989" spans="3:7" ht="16.5" hidden="1" customHeight="1" outlineLevel="1" x14ac:dyDescent="0.45">
      <c r="C989" s="95"/>
      <c r="D989" s="95"/>
      <c r="E989" s="56">
        <v>2012</v>
      </c>
      <c r="F989" s="144">
        <v>610</v>
      </c>
      <c r="G989" s="144">
        <v>610</v>
      </c>
    </row>
    <row r="990" spans="3:7" ht="16.5" hidden="1" customHeight="1" outlineLevel="1" x14ac:dyDescent="0.45">
      <c r="C990" s="95"/>
      <c r="D990" s="95"/>
      <c r="E990" s="56">
        <v>2013</v>
      </c>
      <c r="F990" s="144">
        <v>360</v>
      </c>
      <c r="G990" s="144">
        <v>360</v>
      </c>
    </row>
    <row r="991" spans="3:7" ht="16.5" hidden="1" customHeight="1" outlineLevel="1" x14ac:dyDescent="0.45">
      <c r="C991" s="95"/>
      <c r="D991" s="95"/>
      <c r="E991" s="56">
        <v>2014</v>
      </c>
      <c r="F991" s="144">
        <v>346</v>
      </c>
      <c r="G991" s="144">
        <v>346</v>
      </c>
    </row>
    <row r="992" spans="3:7" ht="16.5" hidden="1" customHeight="1" outlineLevel="1" x14ac:dyDescent="0.45">
      <c r="C992" s="95"/>
      <c r="D992" s="95"/>
      <c r="E992" s="56">
        <v>2015</v>
      </c>
      <c r="F992" s="144">
        <v>16</v>
      </c>
      <c r="G992" s="144">
        <v>16</v>
      </c>
    </row>
    <row r="993" spans="3:7" ht="16.5" hidden="1" customHeight="1" outlineLevel="1" x14ac:dyDescent="0.45">
      <c r="C993" s="95"/>
      <c r="D993" s="96"/>
      <c r="E993" s="56">
        <v>2016</v>
      </c>
      <c r="F993" s="144">
        <v>0</v>
      </c>
      <c r="G993" s="144">
        <v>0</v>
      </c>
    </row>
    <row r="994" spans="3:7" ht="16.5" hidden="1" customHeight="1" outlineLevel="1" x14ac:dyDescent="0.45">
      <c r="C994" s="95"/>
      <c r="D994" s="89" t="s">
        <v>142</v>
      </c>
      <c r="E994" s="90"/>
      <c r="F994" s="139">
        <v>1798</v>
      </c>
      <c r="G994" s="139">
        <v>1798</v>
      </c>
    </row>
    <row r="995" spans="3:7" ht="16.5" hidden="1" customHeight="1" outlineLevel="1" x14ac:dyDescent="0.45">
      <c r="C995" s="95"/>
      <c r="D995" s="94" t="s">
        <v>243</v>
      </c>
      <c r="E995" s="56">
        <v>1993</v>
      </c>
      <c r="F995" s="144">
        <v>357</v>
      </c>
      <c r="G995" s="144">
        <v>357</v>
      </c>
    </row>
    <row r="996" spans="3:7" ht="16.5" hidden="1" customHeight="1" outlineLevel="1" x14ac:dyDescent="0.45">
      <c r="C996" s="95"/>
      <c r="D996" s="95"/>
      <c r="E996" s="56">
        <v>1994</v>
      </c>
      <c r="F996" s="144">
        <v>174</v>
      </c>
      <c r="G996" s="144">
        <v>174</v>
      </c>
    </row>
    <row r="997" spans="3:7" ht="16.5" hidden="1" customHeight="1" outlineLevel="1" x14ac:dyDescent="0.45">
      <c r="C997" s="95"/>
      <c r="D997" s="95"/>
      <c r="E997" s="56">
        <v>1995</v>
      </c>
      <c r="F997" s="146">
        <v>2497</v>
      </c>
      <c r="G997" s="146">
        <v>2497</v>
      </c>
    </row>
    <row r="998" spans="3:7" ht="16.5" hidden="1" customHeight="1" outlineLevel="1" x14ac:dyDescent="0.45">
      <c r="C998" s="95"/>
      <c r="D998" s="95"/>
      <c r="E998" s="56">
        <v>1996</v>
      </c>
      <c r="F998" s="146">
        <v>3191</v>
      </c>
      <c r="G998" s="146">
        <v>3191</v>
      </c>
    </row>
    <row r="999" spans="3:7" ht="16.5" hidden="1" customHeight="1" outlineLevel="1" x14ac:dyDescent="0.45">
      <c r="C999" s="95"/>
      <c r="D999" s="95"/>
      <c r="E999" s="56">
        <v>1997</v>
      </c>
      <c r="F999" s="144">
        <v>381</v>
      </c>
      <c r="G999" s="144">
        <v>381</v>
      </c>
    </row>
    <row r="1000" spans="3:7" ht="16.5" hidden="1" customHeight="1" outlineLevel="1" x14ac:dyDescent="0.45">
      <c r="C1000" s="95"/>
      <c r="D1000" s="95"/>
      <c r="E1000" s="56">
        <v>1998</v>
      </c>
      <c r="F1000" s="146">
        <v>1598</v>
      </c>
      <c r="G1000" s="146">
        <v>1598</v>
      </c>
    </row>
    <row r="1001" spans="3:7" ht="16.5" hidden="1" customHeight="1" outlineLevel="1" x14ac:dyDescent="0.45">
      <c r="C1001" s="95"/>
      <c r="D1001" s="95"/>
      <c r="E1001" s="56">
        <v>1999</v>
      </c>
      <c r="F1001" s="146">
        <v>1115</v>
      </c>
      <c r="G1001" s="146">
        <v>1115</v>
      </c>
    </row>
    <row r="1002" spans="3:7" ht="16.5" hidden="1" customHeight="1" outlineLevel="1" x14ac:dyDescent="0.45">
      <c r="C1002" s="95"/>
      <c r="D1002" s="95"/>
      <c r="E1002" s="56">
        <v>2000</v>
      </c>
      <c r="F1002" s="144">
        <v>842</v>
      </c>
      <c r="G1002" s="144">
        <v>842</v>
      </c>
    </row>
    <row r="1003" spans="3:7" ht="16.5" hidden="1" customHeight="1" outlineLevel="1" x14ac:dyDescent="0.45">
      <c r="C1003" s="95"/>
      <c r="D1003" s="95"/>
      <c r="E1003" s="56">
        <v>2001</v>
      </c>
      <c r="F1003" s="144">
        <v>334</v>
      </c>
      <c r="G1003" s="144">
        <v>334</v>
      </c>
    </row>
    <row r="1004" spans="3:7" ht="16.5" hidden="1" customHeight="1" outlineLevel="1" x14ac:dyDescent="0.45">
      <c r="C1004" s="95"/>
      <c r="D1004" s="95"/>
      <c r="E1004" s="56">
        <v>2002</v>
      </c>
      <c r="F1004" s="144">
        <v>208</v>
      </c>
      <c r="G1004" s="144">
        <v>208</v>
      </c>
    </row>
    <row r="1005" spans="3:7" ht="16.5" hidden="1" customHeight="1" outlineLevel="1" x14ac:dyDescent="0.45">
      <c r="C1005" s="95"/>
      <c r="D1005" s="95"/>
      <c r="E1005" s="56">
        <v>2003</v>
      </c>
      <c r="F1005" s="144">
        <v>160</v>
      </c>
      <c r="G1005" s="144">
        <v>160</v>
      </c>
    </row>
    <row r="1006" spans="3:7" ht="16.5" hidden="1" customHeight="1" outlineLevel="1" x14ac:dyDescent="0.45">
      <c r="C1006" s="95"/>
      <c r="D1006" s="95"/>
      <c r="E1006" s="56">
        <v>2004</v>
      </c>
      <c r="F1006" s="144">
        <v>88</v>
      </c>
      <c r="G1006" s="144">
        <v>88</v>
      </c>
    </row>
    <row r="1007" spans="3:7" ht="16.5" hidden="1" customHeight="1" outlineLevel="1" x14ac:dyDescent="0.45">
      <c r="C1007" s="95"/>
      <c r="D1007" s="95"/>
      <c r="E1007" s="56">
        <v>2005</v>
      </c>
      <c r="F1007" s="144">
        <v>58</v>
      </c>
      <c r="G1007" s="144">
        <v>58</v>
      </c>
    </row>
    <row r="1008" spans="3:7" ht="16.5" hidden="1" customHeight="1" outlineLevel="1" x14ac:dyDescent="0.45">
      <c r="C1008" s="95"/>
      <c r="D1008" s="95"/>
      <c r="E1008" s="56">
        <v>2006</v>
      </c>
      <c r="F1008" s="144">
        <v>352</v>
      </c>
      <c r="G1008" s="144">
        <v>352</v>
      </c>
    </row>
    <row r="1009" spans="3:7" ht="16.5" hidden="1" customHeight="1" outlineLevel="1" x14ac:dyDescent="0.45">
      <c r="C1009" s="95"/>
      <c r="D1009" s="95"/>
      <c r="E1009" s="56">
        <v>2007</v>
      </c>
      <c r="F1009" s="144">
        <v>812</v>
      </c>
      <c r="G1009" s="144">
        <v>812</v>
      </c>
    </row>
    <row r="1010" spans="3:7" ht="16.5" hidden="1" customHeight="1" outlineLevel="1" x14ac:dyDescent="0.45">
      <c r="C1010" s="95"/>
      <c r="D1010" s="95"/>
      <c r="E1010" s="56">
        <v>2008</v>
      </c>
      <c r="F1010" s="144">
        <v>557</v>
      </c>
      <c r="G1010" s="144">
        <v>557</v>
      </c>
    </row>
    <row r="1011" spans="3:7" ht="16.5" hidden="1" customHeight="1" outlineLevel="1" x14ac:dyDescent="0.45">
      <c r="C1011" s="95"/>
      <c r="D1011" s="95"/>
      <c r="E1011" s="56">
        <v>2009</v>
      </c>
      <c r="F1011" s="144">
        <v>280</v>
      </c>
      <c r="G1011" s="144">
        <v>280</v>
      </c>
    </row>
    <row r="1012" spans="3:7" ht="16.5" hidden="1" customHeight="1" outlineLevel="1" x14ac:dyDescent="0.45">
      <c r="C1012" s="95"/>
      <c r="D1012" s="95"/>
      <c r="E1012" s="56">
        <v>2010</v>
      </c>
      <c r="F1012" s="144">
        <v>72</v>
      </c>
      <c r="G1012" s="144">
        <v>72</v>
      </c>
    </row>
    <row r="1013" spans="3:7" ht="16.5" hidden="1" customHeight="1" outlineLevel="1" x14ac:dyDescent="0.45">
      <c r="C1013" s="95"/>
      <c r="D1013" s="95"/>
      <c r="E1013" s="56">
        <v>2011</v>
      </c>
      <c r="F1013" s="144">
        <v>97</v>
      </c>
      <c r="G1013" s="144">
        <v>97</v>
      </c>
    </row>
    <row r="1014" spans="3:7" ht="16.5" hidden="1" customHeight="1" outlineLevel="1" x14ac:dyDescent="0.45">
      <c r="C1014" s="95"/>
      <c r="D1014" s="95"/>
      <c r="E1014" s="56">
        <v>2012</v>
      </c>
      <c r="F1014" s="144">
        <v>62</v>
      </c>
      <c r="G1014" s="144">
        <v>62</v>
      </c>
    </row>
    <row r="1015" spans="3:7" ht="16.5" hidden="1" customHeight="1" outlineLevel="1" x14ac:dyDescent="0.45">
      <c r="C1015" s="95"/>
      <c r="D1015" s="95"/>
      <c r="E1015" s="56">
        <v>2013</v>
      </c>
      <c r="F1015" s="144">
        <v>46</v>
      </c>
      <c r="G1015" s="144">
        <v>46</v>
      </c>
    </row>
    <row r="1016" spans="3:7" ht="16.5" hidden="1" customHeight="1" outlineLevel="1" x14ac:dyDescent="0.45">
      <c r="C1016" s="95"/>
      <c r="D1016" s="95"/>
      <c r="E1016" s="56">
        <v>2014</v>
      </c>
      <c r="F1016" s="144">
        <v>186</v>
      </c>
      <c r="G1016" s="144">
        <v>186</v>
      </c>
    </row>
    <row r="1017" spans="3:7" ht="16.5" hidden="1" customHeight="1" outlineLevel="1" x14ac:dyDescent="0.45">
      <c r="C1017" s="95"/>
      <c r="D1017" s="95"/>
      <c r="E1017" s="56">
        <v>2015</v>
      </c>
      <c r="F1017" s="144">
        <v>710</v>
      </c>
      <c r="G1017" s="144">
        <v>710</v>
      </c>
    </row>
    <row r="1018" spans="3:7" ht="16.5" hidden="1" customHeight="1" outlineLevel="1" x14ac:dyDescent="0.45">
      <c r="C1018" s="95"/>
      <c r="D1018" s="96"/>
      <c r="E1018" s="56">
        <v>2016</v>
      </c>
      <c r="F1018" s="144">
        <v>136</v>
      </c>
      <c r="G1018" s="144">
        <v>136</v>
      </c>
    </row>
    <row r="1019" spans="3:7" ht="16.5" hidden="1" customHeight="1" outlineLevel="1" x14ac:dyDescent="0.45">
      <c r="C1019" s="95"/>
      <c r="D1019" s="89" t="s">
        <v>142</v>
      </c>
      <c r="E1019" s="90"/>
      <c r="F1019" s="139">
        <v>14313</v>
      </c>
      <c r="G1019" s="139">
        <v>14313</v>
      </c>
    </row>
    <row r="1020" spans="3:7" ht="16.5" hidden="1" customHeight="1" outlineLevel="1" x14ac:dyDescent="0.45">
      <c r="C1020" s="95"/>
      <c r="D1020" s="94" t="s">
        <v>244</v>
      </c>
      <c r="E1020" s="56">
        <v>1996</v>
      </c>
      <c r="F1020" s="144">
        <v>1</v>
      </c>
      <c r="G1020" s="144">
        <v>1</v>
      </c>
    </row>
    <row r="1021" spans="3:7" ht="16.5" hidden="1" customHeight="1" outlineLevel="1" x14ac:dyDescent="0.45">
      <c r="C1021" s="95"/>
      <c r="D1021" s="95"/>
      <c r="E1021" s="56">
        <v>2003</v>
      </c>
      <c r="F1021" s="144">
        <v>16</v>
      </c>
      <c r="G1021" s="144">
        <v>16</v>
      </c>
    </row>
    <row r="1022" spans="3:7" ht="16.5" hidden="1" customHeight="1" outlineLevel="1" x14ac:dyDescent="0.45">
      <c r="C1022" s="95"/>
      <c r="D1022" s="95"/>
      <c r="E1022" s="56">
        <v>2004</v>
      </c>
      <c r="F1022" s="144">
        <v>0</v>
      </c>
      <c r="G1022" s="144">
        <v>0</v>
      </c>
    </row>
    <row r="1023" spans="3:7" ht="16.5" hidden="1" customHeight="1" outlineLevel="1" x14ac:dyDescent="0.45">
      <c r="C1023" s="95"/>
      <c r="D1023" s="95"/>
      <c r="E1023" s="56">
        <v>2005</v>
      </c>
      <c r="F1023" s="144">
        <v>0</v>
      </c>
      <c r="G1023" s="144">
        <v>0</v>
      </c>
    </row>
    <row r="1024" spans="3:7" ht="16.5" hidden="1" customHeight="1" outlineLevel="1" x14ac:dyDescent="0.45">
      <c r="C1024" s="95"/>
      <c r="D1024" s="95"/>
      <c r="E1024" s="56">
        <v>2006</v>
      </c>
      <c r="F1024" s="144">
        <v>0</v>
      </c>
      <c r="G1024" s="144">
        <v>0</v>
      </c>
    </row>
    <row r="1025" spans="3:7" ht="16.5" hidden="1" customHeight="1" outlineLevel="1" x14ac:dyDescent="0.45">
      <c r="C1025" s="95"/>
      <c r="D1025" s="95"/>
      <c r="E1025" s="56">
        <v>2007</v>
      </c>
      <c r="F1025" s="144">
        <v>0</v>
      </c>
      <c r="G1025" s="144">
        <v>0</v>
      </c>
    </row>
    <row r="1026" spans="3:7" ht="16.5" hidden="1" customHeight="1" outlineLevel="1" x14ac:dyDescent="0.45">
      <c r="C1026" s="95"/>
      <c r="D1026" s="95"/>
      <c r="E1026" s="56">
        <v>2009</v>
      </c>
      <c r="F1026" s="144">
        <v>17</v>
      </c>
      <c r="G1026" s="144">
        <v>17</v>
      </c>
    </row>
    <row r="1027" spans="3:7" ht="16.5" hidden="1" customHeight="1" outlineLevel="1" x14ac:dyDescent="0.45">
      <c r="C1027" s="95"/>
      <c r="D1027" s="95"/>
      <c r="E1027" s="56">
        <v>2010</v>
      </c>
      <c r="F1027" s="144">
        <v>93</v>
      </c>
      <c r="G1027" s="144">
        <v>93</v>
      </c>
    </row>
    <row r="1028" spans="3:7" ht="16.5" hidden="1" customHeight="1" outlineLevel="1" x14ac:dyDescent="0.45">
      <c r="C1028" s="95"/>
      <c r="D1028" s="95"/>
      <c r="E1028" s="56">
        <v>2011</v>
      </c>
      <c r="F1028" s="144">
        <v>96</v>
      </c>
      <c r="G1028" s="144">
        <v>96</v>
      </c>
    </row>
    <row r="1029" spans="3:7" ht="16.5" hidden="1" customHeight="1" outlineLevel="1" x14ac:dyDescent="0.45">
      <c r="C1029" s="95"/>
      <c r="D1029" s="95"/>
      <c r="E1029" s="56">
        <v>2012</v>
      </c>
      <c r="F1029" s="144">
        <v>71</v>
      </c>
      <c r="G1029" s="144">
        <v>71</v>
      </c>
    </row>
    <row r="1030" spans="3:7" ht="16.5" hidden="1" customHeight="1" outlineLevel="1" x14ac:dyDescent="0.45">
      <c r="C1030" s="95"/>
      <c r="D1030" s="95"/>
      <c r="E1030" s="56">
        <v>2013</v>
      </c>
      <c r="F1030" s="144">
        <v>223</v>
      </c>
      <c r="G1030" s="144">
        <v>223</v>
      </c>
    </row>
    <row r="1031" spans="3:7" ht="16.5" hidden="1" customHeight="1" outlineLevel="1" x14ac:dyDescent="0.45">
      <c r="C1031" s="95"/>
      <c r="D1031" s="95"/>
      <c r="E1031" s="56">
        <v>2014</v>
      </c>
      <c r="F1031" s="144">
        <v>236</v>
      </c>
      <c r="G1031" s="144">
        <v>236</v>
      </c>
    </row>
    <row r="1032" spans="3:7" ht="16.5" hidden="1" customHeight="1" outlineLevel="1" x14ac:dyDescent="0.45">
      <c r="C1032" s="95"/>
      <c r="D1032" s="95"/>
      <c r="E1032" s="56">
        <v>2015</v>
      </c>
      <c r="F1032" s="144">
        <v>68</v>
      </c>
      <c r="G1032" s="144">
        <v>68</v>
      </c>
    </row>
    <row r="1033" spans="3:7" ht="16.5" hidden="1" customHeight="1" outlineLevel="1" x14ac:dyDescent="0.45">
      <c r="C1033" s="95"/>
      <c r="D1033" s="96"/>
      <c r="E1033" s="56">
        <v>2016</v>
      </c>
      <c r="F1033" s="144">
        <v>12</v>
      </c>
      <c r="G1033" s="144">
        <v>12</v>
      </c>
    </row>
    <row r="1034" spans="3:7" ht="16.5" hidden="1" customHeight="1" outlineLevel="1" x14ac:dyDescent="0.45">
      <c r="C1034" s="95"/>
      <c r="D1034" s="89" t="s">
        <v>142</v>
      </c>
      <c r="E1034" s="90"/>
      <c r="F1034" s="140">
        <v>833</v>
      </c>
      <c r="G1034" s="140">
        <v>833</v>
      </c>
    </row>
    <row r="1035" spans="3:7" ht="16.5" hidden="1" customHeight="1" outlineLevel="1" x14ac:dyDescent="0.45">
      <c r="C1035" s="95"/>
      <c r="D1035" s="94" t="s">
        <v>245</v>
      </c>
      <c r="E1035" s="56">
        <v>1993</v>
      </c>
      <c r="F1035" s="144">
        <v>48</v>
      </c>
      <c r="G1035" s="144">
        <v>48</v>
      </c>
    </row>
    <row r="1036" spans="3:7" ht="16.5" hidden="1" customHeight="1" outlineLevel="1" x14ac:dyDescent="0.45">
      <c r="C1036" s="95"/>
      <c r="D1036" s="95"/>
      <c r="E1036" s="56">
        <v>1994</v>
      </c>
      <c r="F1036" s="144">
        <v>2</v>
      </c>
      <c r="G1036" s="144">
        <v>2</v>
      </c>
    </row>
    <row r="1037" spans="3:7" ht="16.5" hidden="1" customHeight="1" outlineLevel="1" x14ac:dyDescent="0.45">
      <c r="C1037" s="95"/>
      <c r="D1037" s="95"/>
      <c r="E1037" s="56">
        <v>2003</v>
      </c>
      <c r="F1037" s="144">
        <v>49</v>
      </c>
      <c r="G1037" s="144">
        <v>49</v>
      </c>
    </row>
    <row r="1038" spans="3:7" ht="16.5" hidden="1" customHeight="1" outlineLevel="1" x14ac:dyDescent="0.45">
      <c r="C1038" s="95"/>
      <c r="D1038" s="95"/>
      <c r="E1038" s="56">
        <v>2004</v>
      </c>
      <c r="F1038" s="144">
        <v>155</v>
      </c>
      <c r="G1038" s="144">
        <v>155</v>
      </c>
    </row>
    <row r="1039" spans="3:7" ht="16.5" hidden="1" customHeight="1" outlineLevel="1" x14ac:dyDescent="0.45">
      <c r="C1039" s="95"/>
      <c r="D1039" s="95"/>
      <c r="E1039" s="56">
        <v>2005</v>
      </c>
      <c r="F1039" s="144">
        <v>262</v>
      </c>
      <c r="G1039" s="144">
        <v>262</v>
      </c>
    </row>
    <row r="1040" spans="3:7" ht="16.5" hidden="1" customHeight="1" outlineLevel="1" x14ac:dyDescent="0.45">
      <c r="C1040" s="95"/>
      <c r="D1040" s="95"/>
      <c r="E1040" s="56">
        <v>2006</v>
      </c>
      <c r="F1040" s="144">
        <v>292</v>
      </c>
      <c r="G1040" s="144">
        <v>292</v>
      </c>
    </row>
    <row r="1041" spans="3:7" ht="16.5" hidden="1" customHeight="1" outlineLevel="1" x14ac:dyDescent="0.45">
      <c r="C1041" s="95"/>
      <c r="D1041" s="95"/>
      <c r="E1041" s="56">
        <v>2007</v>
      </c>
      <c r="F1041" s="144">
        <v>444</v>
      </c>
      <c r="G1041" s="144">
        <v>444</v>
      </c>
    </row>
    <row r="1042" spans="3:7" ht="16.5" hidden="1" customHeight="1" outlineLevel="1" x14ac:dyDescent="0.45">
      <c r="C1042" s="95"/>
      <c r="D1042" s="95"/>
      <c r="E1042" s="56">
        <v>2008</v>
      </c>
      <c r="F1042" s="144">
        <v>677</v>
      </c>
      <c r="G1042" s="144">
        <v>677</v>
      </c>
    </row>
    <row r="1043" spans="3:7" ht="16.5" hidden="1" customHeight="1" outlineLevel="1" x14ac:dyDescent="0.45">
      <c r="C1043" s="95"/>
      <c r="D1043" s="95"/>
      <c r="E1043" s="56">
        <v>2009</v>
      </c>
      <c r="F1043" s="144">
        <v>32</v>
      </c>
      <c r="G1043" s="144">
        <v>32</v>
      </c>
    </row>
    <row r="1044" spans="3:7" ht="16.5" hidden="1" customHeight="1" outlineLevel="1" x14ac:dyDescent="0.45">
      <c r="C1044" s="95"/>
      <c r="D1044" s="95"/>
      <c r="E1044" s="56">
        <v>2010</v>
      </c>
      <c r="F1044" s="144">
        <v>0</v>
      </c>
      <c r="G1044" s="144">
        <v>0</v>
      </c>
    </row>
    <row r="1045" spans="3:7" ht="16.5" hidden="1" customHeight="1" outlineLevel="1" x14ac:dyDescent="0.45">
      <c r="C1045" s="95"/>
      <c r="D1045" s="95"/>
      <c r="E1045" s="56">
        <v>2011</v>
      </c>
      <c r="F1045" s="144">
        <v>207</v>
      </c>
      <c r="G1045" s="144">
        <v>207</v>
      </c>
    </row>
    <row r="1046" spans="3:7" ht="16.5" hidden="1" customHeight="1" outlineLevel="1" x14ac:dyDescent="0.45">
      <c r="C1046" s="95"/>
      <c r="D1046" s="95"/>
      <c r="E1046" s="56">
        <v>2012</v>
      </c>
      <c r="F1046" s="144">
        <v>30</v>
      </c>
      <c r="G1046" s="144">
        <v>30</v>
      </c>
    </row>
    <row r="1047" spans="3:7" ht="16.5" hidden="1" customHeight="1" outlineLevel="1" x14ac:dyDescent="0.45">
      <c r="C1047" s="95"/>
      <c r="D1047" s="95"/>
      <c r="E1047" s="56">
        <v>2013</v>
      </c>
      <c r="F1047" s="144">
        <v>44</v>
      </c>
      <c r="G1047" s="144">
        <v>44</v>
      </c>
    </row>
    <row r="1048" spans="3:7" ht="16.5" hidden="1" customHeight="1" outlineLevel="1" x14ac:dyDescent="0.45">
      <c r="C1048" s="95"/>
      <c r="D1048" s="95"/>
      <c r="E1048" s="56">
        <v>2014</v>
      </c>
      <c r="F1048" s="144">
        <v>68</v>
      </c>
      <c r="G1048" s="144">
        <v>68</v>
      </c>
    </row>
    <row r="1049" spans="3:7" ht="16.5" hidden="1" customHeight="1" outlineLevel="1" x14ac:dyDescent="0.45">
      <c r="C1049" s="95"/>
      <c r="D1049" s="95"/>
      <c r="E1049" s="56">
        <v>2015</v>
      </c>
      <c r="F1049" s="144">
        <v>38</v>
      </c>
      <c r="G1049" s="144">
        <v>38</v>
      </c>
    </row>
    <row r="1050" spans="3:7" ht="16.5" hidden="1" customHeight="1" outlineLevel="1" x14ac:dyDescent="0.45">
      <c r="C1050" s="95"/>
      <c r="D1050" s="96"/>
      <c r="E1050" s="56">
        <v>2016</v>
      </c>
      <c r="F1050" s="144">
        <v>36</v>
      </c>
      <c r="G1050" s="144">
        <v>36</v>
      </c>
    </row>
    <row r="1051" spans="3:7" ht="16.5" hidden="1" customHeight="1" outlineLevel="1" x14ac:dyDescent="0.45">
      <c r="C1051" s="95"/>
      <c r="D1051" s="89" t="s">
        <v>142</v>
      </c>
      <c r="E1051" s="90"/>
      <c r="F1051" s="139">
        <v>2384</v>
      </c>
      <c r="G1051" s="139">
        <v>2384</v>
      </c>
    </row>
    <row r="1052" spans="3:7" ht="16.5" hidden="1" customHeight="1" outlineLevel="1" x14ac:dyDescent="0.45">
      <c r="C1052" s="95"/>
      <c r="D1052" s="94" t="s">
        <v>246</v>
      </c>
      <c r="E1052" s="56">
        <v>2008</v>
      </c>
      <c r="F1052" s="144">
        <v>55</v>
      </c>
      <c r="G1052" s="144">
        <v>55</v>
      </c>
    </row>
    <row r="1053" spans="3:7" ht="16.5" hidden="1" customHeight="1" outlineLevel="1" x14ac:dyDescent="0.45">
      <c r="C1053" s="95"/>
      <c r="D1053" s="95"/>
      <c r="E1053" s="56">
        <v>2009</v>
      </c>
      <c r="F1053" s="144">
        <v>4</v>
      </c>
      <c r="G1053" s="144">
        <v>4</v>
      </c>
    </row>
    <row r="1054" spans="3:7" ht="16.5" hidden="1" customHeight="1" outlineLevel="1" x14ac:dyDescent="0.45">
      <c r="C1054" s="95"/>
      <c r="D1054" s="95"/>
      <c r="E1054" s="56">
        <v>2010</v>
      </c>
      <c r="F1054" s="144">
        <v>29</v>
      </c>
      <c r="G1054" s="144">
        <v>29</v>
      </c>
    </row>
    <row r="1055" spans="3:7" ht="16.5" hidden="1" customHeight="1" outlineLevel="1" x14ac:dyDescent="0.45">
      <c r="C1055" s="95"/>
      <c r="D1055" s="95"/>
      <c r="E1055" s="56">
        <v>2011</v>
      </c>
      <c r="F1055" s="144">
        <v>39</v>
      </c>
      <c r="G1055" s="144">
        <v>39</v>
      </c>
    </row>
    <row r="1056" spans="3:7" ht="16.5" hidden="1" customHeight="1" outlineLevel="1" x14ac:dyDescent="0.45">
      <c r="C1056" s="95"/>
      <c r="D1056" s="95"/>
      <c r="E1056" s="56">
        <v>2012</v>
      </c>
      <c r="F1056" s="144">
        <v>57</v>
      </c>
      <c r="G1056" s="144">
        <v>57</v>
      </c>
    </row>
    <row r="1057" spans="3:7" ht="16.5" hidden="1" customHeight="1" outlineLevel="1" x14ac:dyDescent="0.45">
      <c r="C1057" s="95"/>
      <c r="D1057" s="95"/>
      <c r="E1057" s="56">
        <v>2013</v>
      </c>
      <c r="F1057" s="144">
        <v>5</v>
      </c>
      <c r="G1057" s="144">
        <v>5</v>
      </c>
    </row>
    <row r="1058" spans="3:7" ht="16.5" hidden="1" customHeight="1" outlineLevel="1" x14ac:dyDescent="0.45">
      <c r="C1058" s="95"/>
      <c r="D1058" s="95"/>
      <c r="E1058" s="56">
        <v>2014</v>
      </c>
      <c r="F1058" s="144">
        <v>31</v>
      </c>
      <c r="G1058" s="144">
        <v>31</v>
      </c>
    </row>
    <row r="1059" spans="3:7" ht="16.5" hidden="1" customHeight="1" outlineLevel="1" x14ac:dyDescent="0.45">
      <c r="C1059" s="95"/>
      <c r="D1059" s="95"/>
      <c r="E1059" s="56">
        <v>2015</v>
      </c>
      <c r="F1059" s="144">
        <v>0</v>
      </c>
      <c r="G1059" s="144">
        <v>0</v>
      </c>
    </row>
    <row r="1060" spans="3:7" ht="16.5" hidden="1" customHeight="1" outlineLevel="1" x14ac:dyDescent="0.45">
      <c r="C1060" s="95"/>
      <c r="D1060" s="96"/>
      <c r="E1060" s="56">
        <v>2016</v>
      </c>
      <c r="F1060" s="144">
        <v>11</v>
      </c>
      <c r="G1060" s="144">
        <v>11</v>
      </c>
    </row>
    <row r="1061" spans="3:7" ht="16.5" hidden="1" customHeight="1" outlineLevel="1" x14ac:dyDescent="0.45">
      <c r="C1061" s="95"/>
      <c r="D1061" s="89" t="s">
        <v>142</v>
      </c>
      <c r="E1061" s="90"/>
      <c r="F1061" s="140">
        <v>231</v>
      </c>
      <c r="G1061" s="140">
        <v>231</v>
      </c>
    </row>
    <row r="1062" spans="3:7" ht="16.5" hidden="1" customHeight="1" outlineLevel="1" x14ac:dyDescent="0.45">
      <c r="C1062" s="95"/>
      <c r="D1062" s="94" t="s">
        <v>247</v>
      </c>
      <c r="E1062" s="56">
        <v>1991</v>
      </c>
      <c r="F1062" s="144">
        <v>6</v>
      </c>
      <c r="G1062" s="144">
        <v>6</v>
      </c>
    </row>
    <row r="1063" spans="3:7" ht="16.5" hidden="1" customHeight="1" outlineLevel="1" x14ac:dyDescent="0.45">
      <c r="C1063" s="95"/>
      <c r="D1063" s="95"/>
      <c r="E1063" s="56">
        <v>1992</v>
      </c>
      <c r="F1063" s="144">
        <v>852</v>
      </c>
      <c r="G1063" s="144">
        <v>852</v>
      </c>
    </row>
    <row r="1064" spans="3:7" ht="16.5" hidden="1" customHeight="1" outlineLevel="1" x14ac:dyDescent="0.45">
      <c r="C1064" s="95"/>
      <c r="D1064" s="95"/>
      <c r="E1064" s="56">
        <v>1993</v>
      </c>
      <c r="F1064" s="146">
        <v>1558</v>
      </c>
      <c r="G1064" s="146">
        <v>1558</v>
      </c>
    </row>
    <row r="1065" spans="3:7" ht="16.5" hidden="1" customHeight="1" outlineLevel="1" x14ac:dyDescent="0.45">
      <c r="C1065" s="95"/>
      <c r="D1065" s="95"/>
      <c r="E1065" s="56">
        <v>1994</v>
      </c>
      <c r="F1065" s="146">
        <v>5049</v>
      </c>
      <c r="G1065" s="146">
        <v>5049</v>
      </c>
    </row>
    <row r="1066" spans="3:7" ht="16.5" hidden="1" customHeight="1" outlineLevel="1" x14ac:dyDescent="0.45">
      <c r="C1066" s="95"/>
      <c r="D1066" s="95"/>
      <c r="E1066" s="56">
        <v>1995</v>
      </c>
      <c r="F1066" s="146">
        <v>11281</v>
      </c>
      <c r="G1066" s="146">
        <v>11281</v>
      </c>
    </row>
    <row r="1067" spans="3:7" ht="16.5" hidden="1" customHeight="1" outlineLevel="1" x14ac:dyDescent="0.45">
      <c r="C1067" s="95"/>
      <c r="D1067" s="95"/>
      <c r="E1067" s="56">
        <v>1996</v>
      </c>
      <c r="F1067" s="146">
        <v>9893</v>
      </c>
      <c r="G1067" s="146">
        <v>9893</v>
      </c>
    </row>
    <row r="1068" spans="3:7" ht="16.5" hidden="1" customHeight="1" outlineLevel="1" x14ac:dyDescent="0.45">
      <c r="C1068" s="95"/>
      <c r="D1068" s="95"/>
      <c r="E1068" s="56">
        <v>1997</v>
      </c>
      <c r="F1068" s="146">
        <v>7082</v>
      </c>
      <c r="G1068" s="146">
        <v>7082</v>
      </c>
    </row>
    <row r="1069" spans="3:7" ht="16.5" hidden="1" customHeight="1" outlineLevel="1" x14ac:dyDescent="0.45">
      <c r="C1069" s="95"/>
      <c r="D1069" s="95"/>
      <c r="E1069" s="56">
        <v>1998</v>
      </c>
      <c r="F1069" s="146">
        <v>5241</v>
      </c>
      <c r="G1069" s="146">
        <v>5241</v>
      </c>
    </row>
    <row r="1070" spans="3:7" ht="16.5" hidden="1" customHeight="1" outlineLevel="1" x14ac:dyDescent="0.45">
      <c r="C1070" s="95"/>
      <c r="D1070" s="95"/>
      <c r="E1070" s="56">
        <v>1999</v>
      </c>
      <c r="F1070" s="146">
        <v>6209</v>
      </c>
      <c r="G1070" s="146">
        <v>6209</v>
      </c>
    </row>
    <row r="1071" spans="3:7" ht="16.5" hidden="1" customHeight="1" outlineLevel="1" x14ac:dyDescent="0.45">
      <c r="C1071" s="95"/>
      <c r="D1071" s="95"/>
      <c r="E1071" s="56">
        <v>2000</v>
      </c>
      <c r="F1071" s="146">
        <v>5510</v>
      </c>
      <c r="G1071" s="146">
        <v>5510</v>
      </c>
    </row>
    <row r="1072" spans="3:7" ht="16.5" hidden="1" customHeight="1" outlineLevel="1" x14ac:dyDescent="0.45">
      <c r="C1072" s="95"/>
      <c r="D1072" s="95"/>
      <c r="E1072" s="56">
        <v>2001</v>
      </c>
      <c r="F1072" s="146">
        <v>4597</v>
      </c>
      <c r="G1072" s="146">
        <v>4597</v>
      </c>
    </row>
    <row r="1073" spans="3:7" ht="16.5" hidden="1" customHeight="1" outlineLevel="1" x14ac:dyDescent="0.45">
      <c r="C1073" s="95"/>
      <c r="D1073" s="95"/>
      <c r="E1073" s="56">
        <v>2002</v>
      </c>
      <c r="F1073" s="146">
        <v>5252</v>
      </c>
      <c r="G1073" s="146">
        <v>5252</v>
      </c>
    </row>
    <row r="1074" spans="3:7" ht="16.5" hidden="1" customHeight="1" outlineLevel="1" x14ac:dyDescent="0.45">
      <c r="C1074" s="95"/>
      <c r="D1074" s="95"/>
      <c r="E1074" s="56">
        <v>2003</v>
      </c>
      <c r="F1074" s="146">
        <v>4690</v>
      </c>
      <c r="G1074" s="146">
        <v>4690</v>
      </c>
    </row>
    <row r="1075" spans="3:7" ht="16.5" hidden="1" customHeight="1" outlineLevel="1" x14ac:dyDescent="0.45">
      <c r="C1075" s="95"/>
      <c r="D1075" s="95"/>
      <c r="E1075" s="56">
        <v>2004</v>
      </c>
      <c r="F1075" s="146">
        <v>4805</v>
      </c>
      <c r="G1075" s="146">
        <v>4805</v>
      </c>
    </row>
    <row r="1076" spans="3:7" ht="16.5" hidden="1" customHeight="1" outlineLevel="1" x14ac:dyDescent="0.45">
      <c r="C1076" s="95"/>
      <c r="D1076" s="95"/>
      <c r="E1076" s="56">
        <v>2005</v>
      </c>
      <c r="F1076" s="146">
        <v>8062</v>
      </c>
      <c r="G1076" s="146">
        <v>8062</v>
      </c>
    </row>
    <row r="1077" spans="3:7" ht="16.5" hidden="1" customHeight="1" outlineLevel="1" x14ac:dyDescent="0.45">
      <c r="C1077" s="95"/>
      <c r="D1077" s="95"/>
      <c r="E1077" s="56">
        <v>2006</v>
      </c>
      <c r="F1077" s="146">
        <v>6660</v>
      </c>
      <c r="G1077" s="146">
        <v>6660</v>
      </c>
    </row>
    <row r="1078" spans="3:7" ht="16.5" hidden="1" customHeight="1" outlineLevel="1" x14ac:dyDescent="0.45">
      <c r="C1078" s="95"/>
      <c r="D1078" s="95"/>
      <c r="E1078" s="56">
        <v>2007</v>
      </c>
      <c r="F1078" s="146">
        <v>5735</v>
      </c>
      <c r="G1078" s="146">
        <v>5735</v>
      </c>
    </row>
    <row r="1079" spans="3:7" ht="16.5" hidden="1" customHeight="1" outlineLevel="1" x14ac:dyDescent="0.45">
      <c r="C1079" s="95"/>
      <c r="D1079" s="95"/>
      <c r="E1079" s="56">
        <v>2008</v>
      </c>
      <c r="F1079" s="146">
        <v>2680</v>
      </c>
      <c r="G1079" s="146">
        <v>2680</v>
      </c>
    </row>
    <row r="1080" spans="3:7" ht="16.5" hidden="1" customHeight="1" outlineLevel="1" x14ac:dyDescent="0.45">
      <c r="C1080" s="95"/>
      <c r="D1080" s="95"/>
      <c r="E1080" s="56">
        <v>2009</v>
      </c>
      <c r="F1080" s="144">
        <v>396</v>
      </c>
      <c r="G1080" s="144">
        <v>396</v>
      </c>
    </row>
    <row r="1081" spans="3:7" ht="16.5" hidden="1" customHeight="1" outlineLevel="1" x14ac:dyDescent="0.45">
      <c r="C1081" s="95"/>
      <c r="D1081" s="95"/>
      <c r="E1081" s="56">
        <v>2010</v>
      </c>
      <c r="F1081" s="144">
        <v>951</v>
      </c>
      <c r="G1081" s="144">
        <v>951</v>
      </c>
    </row>
    <row r="1082" spans="3:7" ht="16.5" hidden="1" customHeight="1" outlineLevel="1" x14ac:dyDescent="0.45">
      <c r="C1082" s="95"/>
      <c r="D1082" s="95"/>
      <c r="E1082" s="56">
        <v>2011</v>
      </c>
      <c r="F1082" s="146">
        <v>3976</v>
      </c>
      <c r="G1082" s="146">
        <v>3976</v>
      </c>
    </row>
    <row r="1083" spans="3:7" ht="16.5" hidden="1" customHeight="1" outlineLevel="1" x14ac:dyDescent="0.45">
      <c r="C1083" s="95"/>
      <c r="D1083" s="95"/>
      <c r="E1083" s="56">
        <v>2012</v>
      </c>
      <c r="F1083" s="146">
        <v>3423</v>
      </c>
      <c r="G1083" s="146">
        <v>3423</v>
      </c>
    </row>
    <row r="1084" spans="3:7" ht="16.5" hidden="1" customHeight="1" outlineLevel="1" x14ac:dyDescent="0.45">
      <c r="C1084" s="95"/>
      <c r="D1084" s="95"/>
      <c r="E1084" s="56">
        <v>2013</v>
      </c>
      <c r="F1084" s="146">
        <v>3634</v>
      </c>
      <c r="G1084" s="146">
        <v>3634</v>
      </c>
    </row>
    <row r="1085" spans="3:7" ht="16.5" hidden="1" customHeight="1" outlineLevel="1" x14ac:dyDescent="0.45">
      <c r="C1085" s="95"/>
      <c r="D1085" s="95"/>
      <c r="E1085" s="56">
        <v>2014</v>
      </c>
      <c r="F1085" s="146">
        <v>2633</v>
      </c>
      <c r="G1085" s="146">
        <v>2633</v>
      </c>
    </row>
    <row r="1086" spans="3:7" ht="16.5" hidden="1" customHeight="1" outlineLevel="1" x14ac:dyDescent="0.45">
      <c r="C1086" s="95"/>
      <c r="D1086" s="95"/>
      <c r="E1086" s="56">
        <v>2015</v>
      </c>
      <c r="F1086" s="146">
        <v>2775</v>
      </c>
      <c r="G1086" s="146">
        <v>2775</v>
      </c>
    </row>
    <row r="1087" spans="3:7" ht="16.5" hidden="1" customHeight="1" outlineLevel="1" x14ac:dyDescent="0.45">
      <c r="C1087" s="95"/>
      <c r="D1087" s="96"/>
      <c r="E1087" s="56">
        <v>2016</v>
      </c>
      <c r="F1087" s="144">
        <v>793</v>
      </c>
      <c r="G1087" s="144">
        <v>793</v>
      </c>
    </row>
    <row r="1088" spans="3:7" ht="16.5" hidden="1" customHeight="1" outlineLevel="1" x14ac:dyDescent="0.45">
      <c r="C1088" s="95"/>
      <c r="D1088" s="89" t="s">
        <v>142</v>
      </c>
      <c r="E1088" s="90"/>
      <c r="F1088" s="139">
        <v>113743</v>
      </c>
      <c r="G1088" s="139">
        <v>113743</v>
      </c>
    </row>
    <row r="1089" spans="3:7" ht="16.5" hidden="1" customHeight="1" outlineLevel="1" x14ac:dyDescent="0.45">
      <c r="C1089" s="95"/>
      <c r="D1089" s="56" t="s">
        <v>248</v>
      </c>
      <c r="E1089" s="56">
        <v>1994</v>
      </c>
      <c r="F1089" s="144">
        <v>260</v>
      </c>
      <c r="G1089" s="144">
        <v>260</v>
      </c>
    </row>
    <row r="1090" spans="3:7" ht="16.5" hidden="1" customHeight="1" outlineLevel="1" x14ac:dyDescent="0.45">
      <c r="C1090" s="95"/>
      <c r="D1090" s="89" t="s">
        <v>142</v>
      </c>
      <c r="E1090" s="90"/>
      <c r="F1090" s="140">
        <v>260</v>
      </c>
      <c r="G1090" s="140">
        <v>260</v>
      </c>
    </row>
    <row r="1091" spans="3:7" ht="16.5" hidden="1" customHeight="1" outlineLevel="1" x14ac:dyDescent="0.45">
      <c r="C1091" s="95"/>
      <c r="D1091" s="94" t="s">
        <v>249</v>
      </c>
      <c r="E1091" s="56">
        <v>1993</v>
      </c>
      <c r="F1091" s="146">
        <v>2765</v>
      </c>
      <c r="G1091" s="146">
        <v>2765</v>
      </c>
    </row>
    <row r="1092" spans="3:7" ht="16.5" hidden="1" customHeight="1" outlineLevel="1" x14ac:dyDescent="0.45">
      <c r="C1092" s="95"/>
      <c r="D1092" s="95"/>
      <c r="E1092" s="56">
        <v>1994</v>
      </c>
      <c r="F1092" s="146">
        <v>1245</v>
      </c>
      <c r="G1092" s="146">
        <v>1245</v>
      </c>
    </row>
    <row r="1093" spans="3:7" ht="16.5" hidden="1" customHeight="1" outlineLevel="1" x14ac:dyDescent="0.45">
      <c r="C1093" s="95"/>
      <c r="D1093" s="95"/>
      <c r="E1093" s="56">
        <v>1995</v>
      </c>
      <c r="F1093" s="146">
        <v>6522</v>
      </c>
      <c r="G1093" s="146">
        <v>6522</v>
      </c>
    </row>
    <row r="1094" spans="3:7" ht="16.5" hidden="1" customHeight="1" outlineLevel="1" x14ac:dyDescent="0.45">
      <c r="C1094" s="95"/>
      <c r="D1094" s="95"/>
      <c r="E1094" s="56">
        <v>1996</v>
      </c>
      <c r="F1094" s="146">
        <v>16740</v>
      </c>
      <c r="G1094" s="146">
        <v>16740</v>
      </c>
    </row>
    <row r="1095" spans="3:7" ht="16.5" hidden="1" customHeight="1" outlineLevel="1" x14ac:dyDescent="0.45">
      <c r="C1095" s="95"/>
      <c r="D1095" s="95"/>
      <c r="E1095" s="56">
        <v>1997</v>
      </c>
      <c r="F1095" s="146">
        <v>21917</v>
      </c>
      <c r="G1095" s="146">
        <v>21917</v>
      </c>
    </row>
    <row r="1096" spans="3:7" ht="16.5" hidden="1" customHeight="1" outlineLevel="1" x14ac:dyDescent="0.45">
      <c r="C1096" s="95"/>
      <c r="D1096" s="95"/>
      <c r="E1096" s="56">
        <v>1998</v>
      </c>
      <c r="F1096" s="146">
        <v>2834</v>
      </c>
      <c r="G1096" s="146">
        <v>2834</v>
      </c>
    </row>
    <row r="1097" spans="3:7" ht="16.5" hidden="1" customHeight="1" outlineLevel="1" x14ac:dyDescent="0.45">
      <c r="C1097" s="95"/>
      <c r="D1097" s="95"/>
      <c r="E1097" s="56">
        <v>1999</v>
      </c>
      <c r="F1097" s="146">
        <v>1782</v>
      </c>
      <c r="G1097" s="146">
        <v>1782</v>
      </c>
    </row>
    <row r="1098" spans="3:7" ht="16.5" hidden="1" customHeight="1" outlineLevel="1" x14ac:dyDescent="0.45">
      <c r="C1098" s="95"/>
      <c r="D1098" s="95"/>
      <c r="E1098" s="56">
        <v>2000</v>
      </c>
      <c r="F1098" s="144">
        <v>235</v>
      </c>
      <c r="G1098" s="144">
        <v>235</v>
      </c>
    </row>
    <row r="1099" spans="3:7" ht="16.5" hidden="1" customHeight="1" outlineLevel="1" x14ac:dyDescent="0.45">
      <c r="C1099" s="95"/>
      <c r="D1099" s="95"/>
      <c r="E1099" s="56">
        <v>2001</v>
      </c>
      <c r="F1099" s="146">
        <v>5556</v>
      </c>
      <c r="G1099" s="146">
        <v>5556</v>
      </c>
    </row>
    <row r="1100" spans="3:7" ht="16.5" hidden="1" customHeight="1" outlineLevel="1" x14ac:dyDescent="0.45">
      <c r="C1100" s="95"/>
      <c r="D1100" s="95"/>
      <c r="E1100" s="56">
        <v>2002</v>
      </c>
      <c r="F1100" s="146">
        <v>7644</v>
      </c>
      <c r="G1100" s="146">
        <v>7644</v>
      </c>
    </row>
    <row r="1101" spans="3:7" ht="16.5" hidden="1" customHeight="1" outlineLevel="1" x14ac:dyDescent="0.45">
      <c r="C1101" s="95"/>
      <c r="D1101" s="95"/>
      <c r="E1101" s="56">
        <v>2003</v>
      </c>
      <c r="F1101" s="146">
        <v>21226</v>
      </c>
      <c r="G1101" s="146">
        <v>21226</v>
      </c>
    </row>
    <row r="1102" spans="3:7" ht="16.5" hidden="1" customHeight="1" outlineLevel="1" x14ac:dyDescent="0.45">
      <c r="C1102" s="95"/>
      <c r="D1102" s="95"/>
      <c r="E1102" s="56">
        <v>2004</v>
      </c>
      <c r="F1102" s="146">
        <v>43452</v>
      </c>
      <c r="G1102" s="146">
        <v>43452</v>
      </c>
    </row>
    <row r="1103" spans="3:7" ht="16.5" hidden="1" customHeight="1" outlineLevel="1" x14ac:dyDescent="0.45">
      <c r="C1103" s="95"/>
      <c r="D1103" s="95"/>
      <c r="E1103" s="56">
        <v>2005</v>
      </c>
      <c r="F1103" s="146">
        <v>78523</v>
      </c>
      <c r="G1103" s="146">
        <v>78523</v>
      </c>
    </row>
    <row r="1104" spans="3:7" ht="16.5" hidden="1" customHeight="1" outlineLevel="1" x14ac:dyDescent="0.45">
      <c r="C1104" s="95"/>
      <c r="D1104" s="95"/>
      <c r="E1104" s="56">
        <v>2006</v>
      </c>
      <c r="F1104" s="146">
        <v>141751</v>
      </c>
      <c r="G1104" s="146">
        <v>141751</v>
      </c>
    </row>
    <row r="1105" spans="3:7" ht="16.5" hidden="1" customHeight="1" outlineLevel="1" x14ac:dyDescent="0.45">
      <c r="C1105" s="95"/>
      <c r="D1105" s="95"/>
      <c r="E1105" s="56">
        <v>2007</v>
      </c>
      <c r="F1105" s="146">
        <v>255063</v>
      </c>
      <c r="G1105" s="146">
        <v>255063</v>
      </c>
    </row>
    <row r="1106" spans="3:7" ht="16.5" hidden="1" customHeight="1" outlineLevel="1" x14ac:dyDescent="0.45">
      <c r="C1106" s="95"/>
      <c r="D1106" s="95"/>
      <c r="E1106" s="56">
        <v>2008</v>
      </c>
      <c r="F1106" s="146">
        <v>297357</v>
      </c>
      <c r="G1106" s="146">
        <v>297357</v>
      </c>
    </row>
    <row r="1107" spans="3:7" ht="16.5" hidden="1" customHeight="1" outlineLevel="1" x14ac:dyDescent="0.45">
      <c r="C1107" s="95"/>
      <c r="D1107" s="95"/>
      <c r="E1107" s="56">
        <v>2009</v>
      </c>
      <c r="F1107" s="146">
        <v>76202</v>
      </c>
      <c r="G1107" s="146">
        <v>76202</v>
      </c>
    </row>
    <row r="1108" spans="3:7" ht="16.5" hidden="1" customHeight="1" outlineLevel="1" x14ac:dyDescent="0.45">
      <c r="C1108" s="95"/>
      <c r="D1108" s="95"/>
      <c r="E1108" s="56">
        <v>2010</v>
      </c>
      <c r="F1108" s="146">
        <v>195131</v>
      </c>
      <c r="G1108" s="146">
        <v>195131</v>
      </c>
    </row>
    <row r="1109" spans="3:7" ht="16.5" hidden="1" customHeight="1" outlineLevel="1" x14ac:dyDescent="0.45">
      <c r="C1109" s="95"/>
      <c r="D1109" s="95"/>
      <c r="E1109" s="56">
        <v>2011</v>
      </c>
      <c r="F1109" s="146">
        <v>195849</v>
      </c>
      <c r="G1109" s="146">
        <v>195849</v>
      </c>
    </row>
    <row r="1110" spans="3:7" ht="16.5" hidden="1" customHeight="1" outlineLevel="1" x14ac:dyDescent="0.45">
      <c r="C1110" s="95"/>
      <c r="D1110" s="95"/>
      <c r="E1110" s="56">
        <v>2012</v>
      </c>
      <c r="F1110" s="146">
        <v>198477</v>
      </c>
      <c r="G1110" s="146">
        <v>198477</v>
      </c>
    </row>
    <row r="1111" spans="3:7" ht="16.5" hidden="1" customHeight="1" outlineLevel="1" x14ac:dyDescent="0.45">
      <c r="C1111" s="95"/>
      <c r="D1111" s="95"/>
      <c r="E1111" s="56">
        <v>2013</v>
      </c>
      <c r="F1111" s="146">
        <v>144158</v>
      </c>
      <c r="G1111" s="146">
        <v>144158</v>
      </c>
    </row>
    <row r="1112" spans="3:7" ht="16.5" hidden="1" customHeight="1" outlineLevel="1" x14ac:dyDescent="0.45">
      <c r="C1112" s="95"/>
      <c r="D1112" s="95"/>
      <c r="E1112" s="56">
        <v>2014</v>
      </c>
      <c r="F1112" s="146">
        <v>110418</v>
      </c>
      <c r="G1112" s="146">
        <v>110418</v>
      </c>
    </row>
    <row r="1113" spans="3:7" ht="16.5" hidden="1" customHeight="1" outlineLevel="1" x14ac:dyDescent="0.45">
      <c r="C1113" s="95"/>
      <c r="D1113" s="95"/>
      <c r="E1113" s="56">
        <v>2015</v>
      </c>
      <c r="F1113" s="146">
        <v>43618</v>
      </c>
      <c r="G1113" s="146">
        <v>43618</v>
      </c>
    </row>
    <row r="1114" spans="3:7" ht="16.5" hidden="1" customHeight="1" outlineLevel="1" x14ac:dyDescent="0.45">
      <c r="C1114" s="95"/>
      <c r="D1114" s="96"/>
      <c r="E1114" s="56">
        <v>2016</v>
      </c>
      <c r="F1114" s="146">
        <v>9679</v>
      </c>
      <c r="G1114" s="146">
        <v>9679</v>
      </c>
    </row>
    <row r="1115" spans="3:7" ht="16.5" hidden="1" customHeight="1" outlineLevel="1" x14ac:dyDescent="0.45">
      <c r="C1115" s="95"/>
      <c r="D1115" s="89" t="s">
        <v>142</v>
      </c>
      <c r="E1115" s="90"/>
      <c r="F1115" s="139">
        <v>1878144</v>
      </c>
      <c r="G1115" s="139">
        <v>1878144</v>
      </c>
    </row>
    <row r="1116" spans="3:7" ht="16.5" hidden="1" customHeight="1" outlineLevel="1" x14ac:dyDescent="0.45">
      <c r="C1116" s="95"/>
      <c r="D1116" s="94" t="s">
        <v>250</v>
      </c>
      <c r="E1116" s="56">
        <v>1993</v>
      </c>
      <c r="F1116" s="144">
        <v>56</v>
      </c>
      <c r="G1116" s="144">
        <v>56</v>
      </c>
    </row>
    <row r="1117" spans="3:7" ht="16.5" hidden="1" customHeight="1" outlineLevel="1" x14ac:dyDescent="0.45">
      <c r="C1117" s="95"/>
      <c r="D1117" s="95"/>
      <c r="E1117" s="56">
        <v>1995</v>
      </c>
      <c r="F1117" s="144">
        <v>15</v>
      </c>
      <c r="G1117" s="144">
        <v>15</v>
      </c>
    </row>
    <row r="1118" spans="3:7" ht="16.5" hidden="1" customHeight="1" outlineLevel="1" x14ac:dyDescent="0.45">
      <c r="C1118" s="95"/>
      <c r="D1118" s="95"/>
      <c r="E1118" s="56">
        <v>1996</v>
      </c>
      <c r="F1118" s="144">
        <v>79</v>
      </c>
      <c r="G1118" s="144">
        <v>79</v>
      </c>
    </row>
    <row r="1119" spans="3:7" ht="16.5" hidden="1" customHeight="1" outlineLevel="1" x14ac:dyDescent="0.45">
      <c r="C1119" s="95"/>
      <c r="D1119" s="95"/>
      <c r="E1119" s="56">
        <v>1998</v>
      </c>
      <c r="F1119" s="144">
        <v>272</v>
      </c>
      <c r="G1119" s="144">
        <v>272</v>
      </c>
    </row>
    <row r="1120" spans="3:7" ht="16.5" hidden="1" customHeight="1" outlineLevel="1" x14ac:dyDescent="0.45">
      <c r="C1120" s="95"/>
      <c r="D1120" s="95"/>
      <c r="E1120" s="56">
        <v>1999</v>
      </c>
      <c r="F1120" s="144">
        <v>285</v>
      </c>
      <c r="G1120" s="144">
        <v>285</v>
      </c>
    </row>
    <row r="1121" spans="3:7" ht="16.5" hidden="1" customHeight="1" outlineLevel="1" x14ac:dyDescent="0.45">
      <c r="C1121" s="95"/>
      <c r="D1121" s="95"/>
      <c r="E1121" s="56">
        <v>2000</v>
      </c>
      <c r="F1121" s="144">
        <v>691</v>
      </c>
      <c r="G1121" s="144">
        <v>691</v>
      </c>
    </row>
    <row r="1122" spans="3:7" ht="16.5" hidden="1" customHeight="1" outlineLevel="1" x14ac:dyDescent="0.45">
      <c r="C1122" s="95"/>
      <c r="D1122" s="95"/>
      <c r="E1122" s="56">
        <v>2001</v>
      </c>
      <c r="F1122" s="144">
        <v>159</v>
      </c>
      <c r="G1122" s="144">
        <v>159</v>
      </c>
    </row>
    <row r="1123" spans="3:7" ht="16.5" hidden="1" customHeight="1" outlineLevel="1" x14ac:dyDescent="0.45">
      <c r="C1123" s="95"/>
      <c r="D1123" s="95"/>
      <c r="E1123" s="56">
        <v>2002</v>
      </c>
      <c r="F1123" s="144">
        <v>331</v>
      </c>
      <c r="G1123" s="144">
        <v>331</v>
      </c>
    </row>
    <row r="1124" spans="3:7" ht="16.5" hidden="1" customHeight="1" outlineLevel="1" x14ac:dyDescent="0.45">
      <c r="C1124" s="95"/>
      <c r="D1124" s="95"/>
      <c r="E1124" s="56">
        <v>2003</v>
      </c>
      <c r="F1124" s="144">
        <v>542</v>
      </c>
      <c r="G1124" s="144">
        <v>542</v>
      </c>
    </row>
    <row r="1125" spans="3:7" ht="16.5" hidden="1" customHeight="1" outlineLevel="1" x14ac:dyDescent="0.45">
      <c r="C1125" s="95"/>
      <c r="D1125" s="95"/>
      <c r="E1125" s="56">
        <v>2004</v>
      </c>
      <c r="F1125" s="144">
        <v>175</v>
      </c>
      <c r="G1125" s="144">
        <v>175</v>
      </c>
    </row>
    <row r="1126" spans="3:7" ht="16.5" hidden="1" customHeight="1" outlineLevel="1" x14ac:dyDescent="0.45">
      <c r="C1126" s="95"/>
      <c r="D1126" s="95"/>
      <c r="E1126" s="56">
        <v>2005</v>
      </c>
      <c r="F1126" s="144">
        <v>10</v>
      </c>
      <c r="G1126" s="144">
        <v>10</v>
      </c>
    </row>
    <row r="1127" spans="3:7" ht="16.5" hidden="1" customHeight="1" outlineLevel="1" x14ac:dyDescent="0.45">
      <c r="C1127" s="95"/>
      <c r="D1127" s="95"/>
      <c r="E1127" s="56">
        <v>2006</v>
      </c>
      <c r="F1127" s="146">
        <v>1102</v>
      </c>
      <c r="G1127" s="146">
        <v>1102</v>
      </c>
    </row>
    <row r="1128" spans="3:7" ht="16.5" hidden="1" customHeight="1" outlineLevel="1" x14ac:dyDescent="0.45">
      <c r="C1128" s="95"/>
      <c r="D1128" s="95"/>
      <c r="E1128" s="56">
        <v>2007</v>
      </c>
      <c r="F1128" s="146">
        <v>2011</v>
      </c>
      <c r="G1128" s="146">
        <v>2011</v>
      </c>
    </row>
    <row r="1129" spans="3:7" ht="16.5" hidden="1" customHeight="1" outlineLevel="1" x14ac:dyDescent="0.45">
      <c r="C1129" s="95"/>
      <c r="D1129" s="95"/>
      <c r="E1129" s="56">
        <v>2008</v>
      </c>
      <c r="F1129" s="146">
        <v>1564</v>
      </c>
      <c r="G1129" s="146">
        <v>1564</v>
      </c>
    </row>
    <row r="1130" spans="3:7" ht="16.5" hidden="1" customHeight="1" outlineLevel="1" x14ac:dyDescent="0.45">
      <c r="C1130" s="95"/>
      <c r="D1130" s="95"/>
      <c r="E1130" s="56">
        <v>2009</v>
      </c>
      <c r="F1130" s="144">
        <v>100</v>
      </c>
      <c r="G1130" s="144">
        <v>100</v>
      </c>
    </row>
    <row r="1131" spans="3:7" ht="16.5" hidden="1" customHeight="1" outlineLevel="1" x14ac:dyDescent="0.45">
      <c r="C1131" s="95"/>
      <c r="D1131" s="95"/>
      <c r="E1131" s="56">
        <v>2010</v>
      </c>
      <c r="F1131" s="144">
        <v>90</v>
      </c>
      <c r="G1131" s="144">
        <v>90</v>
      </c>
    </row>
    <row r="1132" spans="3:7" ht="16.5" hidden="1" customHeight="1" outlineLevel="1" x14ac:dyDescent="0.45">
      <c r="C1132" s="95"/>
      <c r="D1132" s="95"/>
      <c r="E1132" s="56">
        <v>2011</v>
      </c>
      <c r="F1132" s="144">
        <v>332</v>
      </c>
      <c r="G1132" s="144">
        <v>332</v>
      </c>
    </row>
    <row r="1133" spans="3:7" ht="16.5" hidden="1" customHeight="1" outlineLevel="1" x14ac:dyDescent="0.45">
      <c r="C1133" s="95"/>
      <c r="D1133" s="95"/>
      <c r="E1133" s="56">
        <v>2012</v>
      </c>
      <c r="F1133" s="144">
        <v>497</v>
      </c>
      <c r="G1133" s="144">
        <v>497</v>
      </c>
    </row>
    <row r="1134" spans="3:7" ht="16.5" hidden="1" customHeight="1" outlineLevel="1" x14ac:dyDescent="0.45">
      <c r="C1134" s="95"/>
      <c r="D1134" s="95"/>
      <c r="E1134" s="56">
        <v>2013</v>
      </c>
      <c r="F1134" s="144">
        <v>182</v>
      </c>
      <c r="G1134" s="144">
        <v>182</v>
      </c>
    </row>
    <row r="1135" spans="3:7" ht="16.5" hidden="1" customHeight="1" outlineLevel="1" x14ac:dyDescent="0.45">
      <c r="C1135" s="95"/>
      <c r="D1135" s="95"/>
      <c r="E1135" s="56">
        <v>2014</v>
      </c>
      <c r="F1135" s="144">
        <v>295</v>
      </c>
      <c r="G1135" s="144">
        <v>295</v>
      </c>
    </row>
    <row r="1136" spans="3:7" ht="16.5" hidden="1" customHeight="1" outlineLevel="1" x14ac:dyDescent="0.45">
      <c r="C1136" s="95"/>
      <c r="D1136" s="95"/>
      <c r="E1136" s="56">
        <v>2015</v>
      </c>
      <c r="F1136" s="144">
        <v>274</v>
      </c>
      <c r="G1136" s="144">
        <v>274</v>
      </c>
    </row>
    <row r="1137" spans="3:7" ht="16.5" hidden="1" customHeight="1" outlineLevel="1" x14ac:dyDescent="0.45">
      <c r="C1137" s="95"/>
      <c r="D1137" s="96"/>
      <c r="E1137" s="56">
        <v>2016</v>
      </c>
      <c r="F1137" s="144">
        <v>243</v>
      </c>
      <c r="G1137" s="144">
        <v>243</v>
      </c>
    </row>
    <row r="1138" spans="3:7" ht="16.5" hidden="1" customHeight="1" outlineLevel="1" x14ac:dyDescent="0.45">
      <c r="C1138" s="95"/>
      <c r="D1138" s="89" t="s">
        <v>142</v>
      </c>
      <c r="E1138" s="90"/>
      <c r="F1138" s="139">
        <v>9305</v>
      </c>
      <c r="G1138" s="139">
        <v>9305</v>
      </c>
    </row>
    <row r="1139" spans="3:7" ht="16.5" hidden="1" customHeight="1" outlineLevel="1" x14ac:dyDescent="0.45">
      <c r="C1139" s="95"/>
      <c r="D1139" s="94" t="s">
        <v>251</v>
      </c>
      <c r="E1139" s="56">
        <v>1991</v>
      </c>
      <c r="F1139" s="146">
        <v>3496</v>
      </c>
      <c r="G1139" s="146">
        <v>3496</v>
      </c>
    </row>
    <row r="1140" spans="3:7" ht="16.5" hidden="1" customHeight="1" outlineLevel="1" x14ac:dyDescent="0.45">
      <c r="C1140" s="95"/>
      <c r="D1140" s="95"/>
      <c r="E1140" s="56">
        <v>1992</v>
      </c>
      <c r="F1140" s="146">
        <v>3951</v>
      </c>
      <c r="G1140" s="146">
        <v>3951</v>
      </c>
    </row>
    <row r="1141" spans="3:7" ht="16.5" hidden="1" customHeight="1" outlineLevel="1" x14ac:dyDescent="0.45">
      <c r="C1141" s="95"/>
      <c r="D1141" s="95"/>
      <c r="E1141" s="56">
        <v>1993</v>
      </c>
      <c r="F1141" s="146">
        <v>3874</v>
      </c>
      <c r="G1141" s="146">
        <v>3874</v>
      </c>
    </row>
    <row r="1142" spans="3:7" ht="16.5" hidden="1" customHeight="1" outlineLevel="1" x14ac:dyDescent="0.45">
      <c r="C1142" s="95"/>
      <c r="D1142" s="95"/>
      <c r="E1142" s="56">
        <v>1994</v>
      </c>
      <c r="F1142" s="146">
        <v>5790</v>
      </c>
      <c r="G1142" s="146">
        <v>5790</v>
      </c>
    </row>
    <row r="1143" spans="3:7" ht="16.5" hidden="1" customHeight="1" outlineLevel="1" x14ac:dyDescent="0.45">
      <c r="C1143" s="95"/>
      <c r="D1143" s="95"/>
      <c r="E1143" s="56">
        <v>1995</v>
      </c>
      <c r="F1143" s="146">
        <v>5448</v>
      </c>
      <c r="G1143" s="146">
        <v>5448</v>
      </c>
    </row>
    <row r="1144" spans="3:7" ht="16.5" hidden="1" customHeight="1" outlineLevel="1" x14ac:dyDescent="0.45">
      <c r="C1144" s="95"/>
      <c r="D1144" s="95"/>
      <c r="E1144" s="56">
        <v>1996</v>
      </c>
      <c r="F1144" s="146">
        <v>4809</v>
      </c>
      <c r="G1144" s="146">
        <v>4809</v>
      </c>
    </row>
    <row r="1145" spans="3:7" ht="16.5" hidden="1" customHeight="1" outlineLevel="1" x14ac:dyDescent="0.45">
      <c r="C1145" s="95"/>
      <c r="D1145" s="95"/>
      <c r="E1145" s="56">
        <v>1997</v>
      </c>
      <c r="F1145" s="146">
        <v>7152</v>
      </c>
      <c r="G1145" s="146">
        <v>7152</v>
      </c>
    </row>
    <row r="1146" spans="3:7" ht="16.5" hidden="1" customHeight="1" outlineLevel="1" x14ac:dyDescent="0.45">
      <c r="C1146" s="95"/>
      <c r="D1146" s="95"/>
      <c r="E1146" s="56">
        <v>1998</v>
      </c>
      <c r="F1146" s="146">
        <v>8775</v>
      </c>
      <c r="G1146" s="146">
        <v>8775</v>
      </c>
    </row>
    <row r="1147" spans="3:7" ht="16.5" hidden="1" customHeight="1" outlineLevel="1" x14ac:dyDescent="0.45">
      <c r="C1147" s="95"/>
      <c r="D1147" s="95"/>
      <c r="E1147" s="56">
        <v>1999</v>
      </c>
      <c r="F1147" s="146">
        <v>7059</v>
      </c>
      <c r="G1147" s="146">
        <v>7059</v>
      </c>
    </row>
    <row r="1148" spans="3:7" ht="16.5" hidden="1" customHeight="1" outlineLevel="1" x14ac:dyDescent="0.45">
      <c r="C1148" s="95"/>
      <c r="D1148" s="95"/>
      <c r="E1148" s="56">
        <v>2000</v>
      </c>
      <c r="F1148" s="146">
        <v>12976</v>
      </c>
      <c r="G1148" s="146">
        <v>12976</v>
      </c>
    </row>
    <row r="1149" spans="3:7" ht="16.5" hidden="1" customHeight="1" outlineLevel="1" x14ac:dyDescent="0.45">
      <c r="C1149" s="95"/>
      <c r="D1149" s="95"/>
      <c r="E1149" s="56">
        <v>2001</v>
      </c>
      <c r="F1149" s="146">
        <v>11860</v>
      </c>
      <c r="G1149" s="146">
        <v>11860</v>
      </c>
    </row>
    <row r="1150" spans="3:7" ht="16.5" hidden="1" customHeight="1" outlineLevel="1" x14ac:dyDescent="0.45">
      <c r="C1150" s="95"/>
      <c r="D1150" s="95"/>
      <c r="E1150" s="56">
        <v>2002</v>
      </c>
      <c r="F1150" s="146">
        <v>13855</v>
      </c>
      <c r="G1150" s="146">
        <v>13855</v>
      </c>
    </row>
    <row r="1151" spans="3:7" ht="16.5" hidden="1" customHeight="1" outlineLevel="1" x14ac:dyDescent="0.45">
      <c r="C1151" s="95"/>
      <c r="D1151" s="95"/>
      <c r="E1151" s="56">
        <v>2003</v>
      </c>
      <c r="F1151" s="146">
        <v>11682</v>
      </c>
      <c r="G1151" s="146">
        <v>11682</v>
      </c>
    </row>
    <row r="1152" spans="3:7" ht="16.5" hidden="1" customHeight="1" outlineLevel="1" x14ac:dyDescent="0.45">
      <c r="C1152" s="95"/>
      <c r="D1152" s="95"/>
      <c r="E1152" s="56">
        <v>2004</v>
      </c>
      <c r="F1152" s="146">
        <v>15104</v>
      </c>
      <c r="G1152" s="146">
        <v>15104</v>
      </c>
    </row>
    <row r="1153" spans="3:7" ht="16.5" hidden="1" customHeight="1" outlineLevel="1" x14ac:dyDescent="0.45">
      <c r="C1153" s="95"/>
      <c r="D1153" s="95"/>
      <c r="E1153" s="56">
        <v>2005</v>
      </c>
      <c r="F1153" s="146">
        <v>16660</v>
      </c>
      <c r="G1153" s="146">
        <v>16660</v>
      </c>
    </row>
    <row r="1154" spans="3:7" ht="16.5" hidden="1" customHeight="1" outlineLevel="1" x14ac:dyDescent="0.45">
      <c r="C1154" s="95"/>
      <c r="D1154" s="95"/>
      <c r="E1154" s="56">
        <v>2006</v>
      </c>
      <c r="F1154" s="146">
        <v>14990</v>
      </c>
      <c r="G1154" s="146">
        <v>14990</v>
      </c>
    </row>
    <row r="1155" spans="3:7" ht="16.5" hidden="1" customHeight="1" outlineLevel="1" x14ac:dyDescent="0.45">
      <c r="C1155" s="95"/>
      <c r="D1155" s="95"/>
      <c r="E1155" s="56">
        <v>2007</v>
      </c>
      <c r="F1155" s="146">
        <v>10326</v>
      </c>
      <c r="G1155" s="146">
        <v>10326</v>
      </c>
    </row>
    <row r="1156" spans="3:7" ht="16.5" hidden="1" customHeight="1" outlineLevel="1" x14ac:dyDescent="0.45">
      <c r="C1156" s="95"/>
      <c r="D1156" s="95"/>
      <c r="E1156" s="56">
        <v>2008</v>
      </c>
      <c r="F1156" s="146">
        <v>9248</v>
      </c>
      <c r="G1156" s="146">
        <v>9248</v>
      </c>
    </row>
    <row r="1157" spans="3:7" ht="16.5" hidden="1" customHeight="1" outlineLevel="1" x14ac:dyDescent="0.45">
      <c r="C1157" s="95"/>
      <c r="D1157" s="95"/>
      <c r="E1157" s="56">
        <v>2009</v>
      </c>
      <c r="F1157" s="146">
        <v>3485</v>
      </c>
      <c r="G1157" s="146">
        <v>3485</v>
      </c>
    </row>
    <row r="1158" spans="3:7" ht="16.5" hidden="1" customHeight="1" outlineLevel="1" x14ac:dyDescent="0.45">
      <c r="C1158" s="95"/>
      <c r="D1158" s="95"/>
      <c r="E1158" s="56">
        <v>2010</v>
      </c>
      <c r="F1158" s="146">
        <v>7041</v>
      </c>
      <c r="G1158" s="146">
        <v>7041</v>
      </c>
    </row>
    <row r="1159" spans="3:7" ht="16.5" hidden="1" customHeight="1" outlineLevel="1" x14ac:dyDescent="0.45">
      <c r="C1159" s="95"/>
      <c r="D1159" s="95"/>
      <c r="E1159" s="56">
        <v>2011</v>
      </c>
      <c r="F1159" s="146">
        <v>8038</v>
      </c>
      <c r="G1159" s="146">
        <v>8038</v>
      </c>
    </row>
    <row r="1160" spans="3:7" ht="16.5" hidden="1" customHeight="1" outlineLevel="1" x14ac:dyDescent="0.45">
      <c r="C1160" s="95"/>
      <c r="D1160" s="95"/>
      <c r="E1160" s="56">
        <v>2012</v>
      </c>
      <c r="F1160" s="146">
        <v>8215</v>
      </c>
      <c r="G1160" s="146">
        <v>8215</v>
      </c>
    </row>
    <row r="1161" spans="3:7" ht="16.5" hidden="1" customHeight="1" outlineLevel="1" x14ac:dyDescent="0.45">
      <c r="C1161" s="95"/>
      <c r="D1161" s="95"/>
      <c r="E1161" s="56">
        <v>2013</v>
      </c>
      <c r="F1161" s="146">
        <v>5586</v>
      </c>
      <c r="G1161" s="146">
        <v>5586</v>
      </c>
    </row>
    <row r="1162" spans="3:7" ht="16.5" hidden="1" customHeight="1" outlineLevel="1" x14ac:dyDescent="0.45">
      <c r="C1162" s="95"/>
      <c r="D1162" s="95"/>
      <c r="E1162" s="56">
        <v>2014</v>
      </c>
      <c r="F1162" s="146">
        <v>5136</v>
      </c>
      <c r="G1162" s="146">
        <v>5136</v>
      </c>
    </row>
    <row r="1163" spans="3:7" ht="16.5" hidden="1" customHeight="1" outlineLevel="1" x14ac:dyDescent="0.45">
      <c r="C1163" s="95"/>
      <c r="D1163" s="95"/>
      <c r="E1163" s="56">
        <v>2015</v>
      </c>
      <c r="F1163" s="146">
        <v>7250</v>
      </c>
      <c r="G1163" s="146">
        <v>7250</v>
      </c>
    </row>
    <row r="1164" spans="3:7" ht="16.5" hidden="1" customHeight="1" outlineLevel="1" x14ac:dyDescent="0.45">
      <c r="C1164" s="95"/>
      <c r="D1164" s="96"/>
      <c r="E1164" s="56">
        <v>2016</v>
      </c>
      <c r="F1164" s="146">
        <v>3015</v>
      </c>
      <c r="G1164" s="146">
        <v>3015</v>
      </c>
    </row>
    <row r="1165" spans="3:7" ht="16.5" hidden="1" customHeight="1" outlineLevel="1" x14ac:dyDescent="0.45">
      <c r="C1165" s="95"/>
      <c r="D1165" s="89" t="s">
        <v>142</v>
      </c>
      <c r="E1165" s="90"/>
      <c r="F1165" s="139">
        <v>214821</v>
      </c>
      <c r="G1165" s="139">
        <v>214821</v>
      </c>
    </row>
    <row r="1166" spans="3:7" ht="16.5" hidden="1" customHeight="1" outlineLevel="1" x14ac:dyDescent="0.45">
      <c r="C1166" s="95"/>
      <c r="D1166" s="94" t="s">
        <v>252</v>
      </c>
      <c r="E1166" s="56">
        <v>1996</v>
      </c>
      <c r="F1166" s="144">
        <v>1</v>
      </c>
      <c r="G1166" s="144">
        <v>1</v>
      </c>
    </row>
    <row r="1167" spans="3:7" ht="16.5" hidden="1" customHeight="1" outlineLevel="1" x14ac:dyDescent="0.45">
      <c r="C1167" s="95"/>
      <c r="D1167" s="95"/>
      <c r="E1167" s="56">
        <v>1998</v>
      </c>
      <c r="F1167" s="144">
        <v>1</v>
      </c>
      <c r="G1167" s="144">
        <v>1</v>
      </c>
    </row>
    <row r="1168" spans="3:7" ht="16.5" hidden="1" customHeight="1" outlineLevel="1" x14ac:dyDescent="0.45">
      <c r="C1168" s="95"/>
      <c r="D1168" s="95"/>
      <c r="E1168" s="56">
        <v>2002</v>
      </c>
      <c r="F1168" s="144">
        <v>6</v>
      </c>
      <c r="G1168" s="144">
        <v>6</v>
      </c>
    </row>
    <row r="1169" spans="3:7" ht="16.5" hidden="1" customHeight="1" outlineLevel="1" x14ac:dyDescent="0.45">
      <c r="C1169" s="95"/>
      <c r="D1169" s="95"/>
      <c r="E1169" s="56">
        <v>2003</v>
      </c>
      <c r="F1169" s="144">
        <v>1</v>
      </c>
      <c r="G1169" s="144">
        <v>1</v>
      </c>
    </row>
    <row r="1170" spans="3:7" ht="16.5" hidden="1" customHeight="1" outlineLevel="1" x14ac:dyDescent="0.45">
      <c r="C1170" s="95"/>
      <c r="D1170" s="95"/>
      <c r="E1170" s="56">
        <v>2006</v>
      </c>
      <c r="F1170" s="144">
        <v>2</v>
      </c>
      <c r="G1170" s="144">
        <v>2</v>
      </c>
    </row>
    <row r="1171" spans="3:7" ht="16.5" hidden="1" customHeight="1" outlineLevel="1" x14ac:dyDescent="0.45">
      <c r="C1171" s="95"/>
      <c r="D1171" s="95"/>
      <c r="E1171" s="56">
        <v>2007</v>
      </c>
      <c r="F1171" s="144">
        <v>0</v>
      </c>
      <c r="G1171" s="144">
        <v>0</v>
      </c>
    </row>
    <row r="1172" spans="3:7" ht="16.5" hidden="1" customHeight="1" outlineLevel="1" x14ac:dyDescent="0.45">
      <c r="C1172" s="95"/>
      <c r="D1172" s="95"/>
      <c r="E1172" s="56">
        <v>2008</v>
      </c>
      <c r="F1172" s="144">
        <v>1</v>
      </c>
      <c r="G1172" s="144">
        <v>1</v>
      </c>
    </row>
    <row r="1173" spans="3:7" ht="16.5" hidden="1" customHeight="1" outlineLevel="1" x14ac:dyDescent="0.45">
      <c r="C1173" s="95"/>
      <c r="D1173" s="95"/>
      <c r="E1173" s="56">
        <v>2009</v>
      </c>
      <c r="F1173" s="144">
        <v>0</v>
      </c>
      <c r="G1173" s="144">
        <v>0</v>
      </c>
    </row>
    <row r="1174" spans="3:7" ht="16.5" hidden="1" customHeight="1" outlineLevel="1" x14ac:dyDescent="0.45">
      <c r="C1174" s="95"/>
      <c r="D1174" s="95"/>
      <c r="E1174" s="56">
        <v>2011</v>
      </c>
      <c r="F1174" s="144">
        <v>211</v>
      </c>
      <c r="G1174" s="144">
        <v>211</v>
      </c>
    </row>
    <row r="1175" spans="3:7" ht="16.5" hidden="1" customHeight="1" outlineLevel="1" x14ac:dyDescent="0.45">
      <c r="C1175" s="95"/>
      <c r="D1175" s="95"/>
      <c r="E1175" s="56">
        <v>2012</v>
      </c>
      <c r="F1175" s="144">
        <v>498</v>
      </c>
      <c r="G1175" s="144">
        <v>498</v>
      </c>
    </row>
    <row r="1176" spans="3:7" ht="16.5" hidden="1" customHeight="1" outlineLevel="1" x14ac:dyDescent="0.45">
      <c r="C1176" s="95"/>
      <c r="D1176" s="95"/>
      <c r="E1176" s="56">
        <v>2013</v>
      </c>
      <c r="F1176" s="144">
        <v>684</v>
      </c>
      <c r="G1176" s="144">
        <v>684</v>
      </c>
    </row>
    <row r="1177" spans="3:7" ht="16.5" hidden="1" customHeight="1" outlineLevel="1" x14ac:dyDescent="0.45">
      <c r="C1177" s="95"/>
      <c r="D1177" s="95"/>
      <c r="E1177" s="56">
        <v>2014</v>
      </c>
      <c r="F1177" s="144">
        <v>202</v>
      </c>
      <c r="G1177" s="144">
        <v>202</v>
      </c>
    </row>
    <row r="1178" spans="3:7" ht="16.5" hidden="1" customHeight="1" outlineLevel="1" x14ac:dyDescent="0.45">
      <c r="C1178" s="95"/>
      <c r="D1178" s="95"/>
      <c r="E1178" s="56">
        <v>2015</v>
      </c>
      <c r="F1178" s="144">
        <v>31</v>
      </c>
      <c r="G1178" s="144">
        <v>31</v>
      </c>
    </row>
    <row r="1179" spans="3:7" ht="16.5" hidden="1" customHeight="1" outlineLevel="1" x14ac:dyDescent="0.45">
      <c r="C1179" s="95"/>
      <c r="D1179" s="96"/>
      <c r="E1179" s="56">
        <v>2016</v>
      </c>
      <c r="F1179" s="144">
        <v>6</v>
      </c>
      <c r="G1179" s="144">
        <v>6</v>
      </c>
    </row>
    <row r="1180" spans="3:7" ht="16.5" hidden="1" customHeight="1" outlineLevel="1" x14ac:dyDescent="0.45">
      <c r="C1180" s="95"/>
      <c r="D1180" s="89" t="s">
        <v>142</v>
      </c>
      <c r="E1180" s="90"/>
      <c r="F1180" s="139">
        <v>1644</v>
      </c>
      <c r="G1180" s="139">
        <v>1644</v>
      </c>
    </row>
    <row r="1181" spans="3:7" ht="16.5" hidden="1" customHeight="1" outlineLevel="1" x14ac:dyDescent="0.45">
      <c r="C1181" s="95"/>
      <c r="D1181" s="94" t="s">
        <v>253</v>
      </c>
      <c r="E1181" s="56">
        <v>1993</v>
      </c>
      <c r="F1181" s="144">
        <v>100</v>
      </c>
      <c r="G1181" s="144">
        <v>100</v>
      </c>
    </row>
    <row r="1182" spans="3:7" ht="16.5" hidden="1" customHeight="1" outlineLevel="1" x14ac:dyDescent="0.45">
      <c r="C1182" s="95"/>
      <c r="D1182" s="95"/>
      <c r="E1182" s="56">
        <v>1994</v>
      </c>
      <c r="F1182" s="144">
        <v>94</v>
      </c>
      <c r="G1182" s="144">
        <v>94</v>
      </c>
    </row>
    <row r="1183" spans="3:7" ht="16.5" hidden="1" customHeight="1" outlineLevel="1" x14ac:dyDescent="0.45">
      <c r="C1183" s="95"/>
      <c r="D1183" s="95"/>
      <c r="E1183" s="56">
        <v>1997</v>
      </c>
      <c r="F1183" s="144">
        <v>109</v>
      </c>
      <c r="G1183" s="144">
        <v>109</v>
      </c>
    </row>
    <row r="1184" spans="3:7" ht="16.5" hidden="1" customHeight="1" outlineLevel="1" x14ac:dyDescent="0.45">
      <c r="C1184" s="95"/>
      <c r="D1184" s="95"/>
      <c r="E1184" s="56">
        <v>1998</v>
      </c>
      <c r="F1184" s="144">
        <v>45</v>
      </c>
      <c r="G1184" s="144">
        <v>45</v>
      </c>
    </row>
    <row r="1185" spans="3:7" ht="16.5" hidden="1" customHeight="1" outlineLevel="1" x14ac:dyDescent="0.45">
      <c r="C1185" s="95"/>
      <c r="D1185" s="95"/>
      <c r="E1185" s="56">
        <v>1999</v>
      </c>
      <c r="F1185" s="144">
        <v>20</v>
      </c>
      <c r="G1185" s="144">
        <v>20</v>
      </c>
    </row>
    <row r="1186" spans="3:7" ht="16.5" hidden="1" customHeight="1" outlineLevel="1" x14ac:dyDescent="0.45">
      <c r="C1186" s="95"/>
      <c r="D1186" s="95"/>
      <c r="E1186" s="56">
        <v>2000</v>
      </c>
      <c r="F1186" s="144">
        <v>8</v>
      </c>
      <c r="G1186" s="144">
        <v>8</v>
      </c>
    </row>
    <row r="1187" spans="3:7" ht="16.5" hidden="1" customHeight="1" outlineLevel="1" x14ac:dyDescent="0.45">
      <c r="C1187" s="95"/>
      <c r="D1187" s="95"/>
      <c r="E1187" s="56">
        <v>2005</v>
      </c>
      <c r="F1187" s="144">
        <v>1</v>
      </c>
      <c r="G1187" s="144">
        <v>1</v>
      </c>
    </row>
    <row r="1188" spans="3:7" ht="16.5" hidden="1" customHeight="1" outlineLevel="1" x14ac:dyDescent="0.45">
      <c r="C1188" s="95"/>
      <c r="D1188" s="95"/>
      <c r="E1188" s="56">
        <v>2006</v>
      </c>
      <c r="F1188" s="144">
        <v>3</v>
      </c>
      <c r="G1188" s="144">
        <v>3</v>
      </c>
    </row>
    <row r="1189" spans="3:7" ht="16.5" hidden="1" customHeight="1" outlineLevel="1" x14ac:dyDescent="0.45">
      <c r="C1189" s="95"/>
      <c r="D1189" s="95"/>
      <c r="E1189" s="56">
        <v>2007</v>
      </c>
      <c r="F1189" s="144">
        <v>5</v>
      </c>
      <c r="G1189" s="144">
        <v>5</v>
      </c>
    </row>
    <row r="1190" spans="3:7" ht="16.5" hidden="1" customHeight="1" outlineLevel="1" x14ac:dyDescent="0.45">
      <c r="C1190" s="95"/>
      <c r="D1190" s="95"/>
      <c r="E1190" s="56">
        <v>2008</v>
      </c>
      <c r="F1190" s="144">
        <v>30</v>
      </c>
      <c r="G1190" s="144">
        <v>30</v>
      </c>
    </row>
    <row r="1191" spans="3:7" ht="16.5" hidden="1" customHeight="1" outlineLevel="1" x14ac:dyDescent="0.45">
      <c r="C1191" s="95"/>
      <c r="D1191" s="95"/>
      <c r="E1191" s="56">
        <v>2009</v>
      </c>
      <c r="F1191" s="144">
        <v>642</v>
      </c>
      <c r="G1191" s="144">
        <v>642</v>
      </c>
    </row>
    <row r="1192" spans="3:7" ht="16.5" hidden="1" customHeight="1" outlineLevel="1" x14ac:dyDescent="0.45">
      <c r="C1192" s="95"/>
      <c r="D1192" s="95"/>
      <c r="E1192" s="56">
        <v>2010</v>
      </c>
      <c r="F1192" s="146">
        <v>1717</v>
      </c>
      <c r="G1192" s="146">
        <v>1717</v>
      </c>
    </row>
    <row r="1193" spans="3:7" ht="16.5" hidden="1" customHeight="1" outlineLevel="1" x14ac:dyDescent="0.45">
      <c r="C1193" s="95"/>
      <c r="D1193" s="95"/>
      <c r="E1193" s="56">
        <v>2011</v>
      </c>
      <c r="F1193" s="146">
        <v>1669</v>
      </c>
      <c r="G1193" s="146">
        <v>1669</v>
      </c>
    </row>
    <row r="1194" spans="3:7" ht="16.5" hidden="1" customHeight="1" outlineLevel="1" x14ac:dyDescent="0.45">
      <c r="C1194" s="95"/>
      <c r="D1194" s="95"/>
      <c r="E1194" s="56">
        <v>2012</v>
      </c>
      <c r="F1194" s="146">
        <v>3356</v>
      </c>
      <c r="G1194" s="146">
        <v>3356</v>
      </c>
    </row>
    <row r="1195" spans="3:7" ht="16.5" hidden="1" customHeight="1" outlineLevel="1" x14ac:dyDescent="0.45">
      <c r="C1195" s="95"/>
      <c r="D1195" s="95"/>
      <c r="E1195" s="56">
        <v>2013</v>
      </c>
      <c r="F1195" s="146">
        <v>2080</v>
      </c>
      <c r="G1195" s="146">
        <v>2080</v>
      </c>
    </row>
    <row r="1196" spans="3:7" ht="16.5" hidden="1" customHeight="1" outlineLevel="1" x14ac:dyDescent="0.45">
      <c r="C1196" s="95"/>
      <c r="D1196" s="95"/>
      <c r="E1196" s="56">
        <v>2014</v>
      </c>
      <c r="F1196" s="146">
        <v>2321</v>
      </c>
      <c r="G1196" s="146">
        <v>2321</v>
      </c>
    </row>
    <row r="1197" spans="3:7" ht="16.5" hidden="1" customHeight="1" outlineLevel="1" x14ac:dyDescent="0.45">
      <c r="C1197" s="95"/>
      <c r="D1197" s="95"/>
      <c r="E1197" s="56">
        <v>2015</v>
      </c>
      <c r="F1197" s="144">
        <v>100</v>
      </c>
      <c r="G1197" s="144">
        <v>100</v>
      </c>
    </row>
    <row r="1198" spans="3:7" ht="16.5" hidden="1" customHeight="1" outlineLevel="1" x14ac:dyDescent="0.45">
      <c r="C1198" s="95"/>
      <c r="D1198" s="96"/>
      <c r="E1198" s="56">
        <v>2016</v>
      </c>
      <c r="F1198" s="144">
        <v>65</v>
      </c>
      <c r="G1198" s="144">
        <v>65</v>
      </c>
    </row>
    <row r="1199" spans="3:7" ht="16.5" hidden="1" customHeight="1" outlineLevel="1" x14ac:dyDescent="0.45">
      <c r="C1199" s="95"/>
      <c r="D1199" s="89" t="s">
        <v>142</v>
      </c>
      <c r="E1199" s="90"/>
      <c r="F1199" s="139">
        <v>12365</v>
      </c>
      <c r="G1199" s="139">
        <v>12365</v>
      </c>
    </row>
    <row r="1200" spans="3:7" ht="16.5" hidden="1" customHeight="1" outlineLevel="1" x14ac:dyDescent="0.45">
      <c r="C1200" s="95"/>
      <c r="D1200" s="94" t="s">
        <v>254</v>
      </c>
      <c r="E1200" s="56">
        <v>1993</v>
      </c>
      <c r="F1200" s="144">
        <v>376</v>
      </c>
      <c r="G1200" s="144">
        <v>376</v>
      </c>
    </row>
    <row r="1201" spans="3:7" ht="16.5" hidden="1" customHeight="1" outlineLevel="1" x14ac:dyDescent="0.45">
      <c r="C1201" s="95"/>
      <c r="D1201" s="95"/>
      <c r="E1201" s="56">
        <v>1994</v>
      </c>
      <c r="F1201" s="144">
        <v>367</v>
      </c>
      <c r="G1201" s="144">
        <v>367</v>
      </c>
    </row>
    <row r="1202" spans="3:7" ht="16.5" hidden="1" customHeight="1" outlineLevel="1" x14ac:dyDescent="0.45">
      <c r="C1202" s="95"/>
      <c r="D1202" s="95"/>
      <c r="E1202" s="56">
        <v>1995</v>
      </c>
      <c r="F1202" s="144">
        <v>16</v>
      </c>
      <c r="G1202" s="144">
        <v>16</v>
      </c>
    </row>
    <row r="1203" spans="3:7" ht="16.5" hidden="1" customHeight="1" outlineLevel="1" x14ac:dyDescent="0.45">
      <c r="C1203" s="95"/>
      <c r="D1203" s="95"/>
      <c r="E1203" s="56">
        <v>1996</v>
      </c>
      <c r="F1203" s="146">
        <v>3454</v>
      </c>
      <c r="G1203" s="146">
        <v>3454</v>
      </c>
    </row>
    <row r="1204" spans="3:7" ht="16.5" hidden="1" customHeight="1" outlineLevel="1" x14ac:dyDescent="0.45">
      <c r="C1204" s="95"/>
      <c r="D1204" s="95"/>
      <c r="E1204" s="56">
        <v>1997</v>
      </c>
      <c r="F1204" s="146">
        <v>11568</v>
      </c>
      <c r="G1204" s="146">
        <v>11568</v>
      </c>
    </row>
    <row r="1205" spans="3:7" ht="16.5" hidden="1" customHeight="1" outlineLevel="1" x14ac:dyDescent="0.45">
      <c r="C1205" s="95"/>
      <c r="D1205" s="95"/>
      <c r="E1205" s="56">
        <v>1998</v>
      </c>
      <c r="F1205" s="146">
        <v>18209</v>
      </c>
      <c r="G1205" s="146">
        <v>18209</v>
      </c>
    </row>
    <row r="1206" spans="3:7" ht="16.5" hidden="1" customHeight="1" outlineLevel="1" x14ac:dyDescent="0.45">
      <c r="C1206" s="95"/>
      <c r="D1206" s="95"/>
      <c r="E1206" s="56">
        <v>1999</v>
      </c>
      <c r="F1206" s="146">
        <v>1710</v>
      </c>
      <c r="G1206" s="146">
        <v>1710</v>
      </c>
    </row>
    <row r="1207" spans="3:7" ht="16.5" hidden="1" customHeight="1" outlineLevel="1" x14ac:dyDescent="0.45">
      <c r="C1207" s="95"/>
      <c r="D1207" s="95"/>
      <c r="E1207" s="56">
        <v>2000</v>
      </c>
      <c r="F1207" s="146">
        <v>2400</v>
      </c>
      <c r="G1207" s="146">
        <v>2400</v>
      </c>
    </row>
    <row r="1208" spans="3:7" ht="16.5" hidden="1" customHeight="1" outlineLevel="1" x14ac:dyDescent="0.45">
      <c r="C1208" s="95"/>
      <c r="D1208" s="95"/>
      <c r="E1208" s="56">
        <v>2001</v>
      </c>
      <c r="F1208" s="146">
        <v>1208</v>
      </c>
      <c r="G1208" s="146">
        <v>1208</v>
      </c>
    </row>
    <row r="1209" spans="3:7" ht="16.5" hidden="1" customHeight="1" outlineLevel="1" x14ac:dyDescent="0.45">
      <c r="C1209" s="95"/>
      <c r="D1209" s="95"/>
      <c r="E1209" s="56">
        <v>2002</v>
      </c>
      <c r="F1209" s="146">
        <v>1387</v>
      </c>
      <c r="G1209" s="146">
        <v>1387</v>
      </c>
    </row>
    <row r="1210" spans="3:7" ht="16.5" hidden="1" customHeight="1" outlineLevel="1" x14ac:dyDescent="0.45">
      <c r="C1210" s="95"/>
      <c r="D1210" s="95"/>
      <c r="E1210" s="56">
        <v>2003</v>
      </c>
      <c r="F1210" s="146">
        <v>3435</v>
      </c>
      <c r="G1210" s="146">
        <v>3435</v>
      </c>
    </row>
    <row r="1211" spans="3:7" ht="16.5" hidden="1" customHeight="1" outlineLevel="1" x14ac:dyDescent="0.45">
      <c r="C1211" s="95"/>
      <c r="D1211" s="95"/>
      <c r="E1211" s="56">
        <v>2004</v>
      </c>
      <c r="F1211" s="146">
        <v>19753</v>
      </c>
      <c r="G1211" s="146">
        <v>19753</v>
      </c>
    </row>
    <row r="1212" spans="3:7" ht="16.5" hidden="1" customHeight="1" outlineLevel="1" x14ac:dyDescent="0.45">
      <c r="C1212" s="95"/>
      <c r="D1212" s="95"/>
      <c r="E1212" s="56">
        <v>2005</v>
      </c>
      <c r="F1212" s="146">
        <v>35825</v>
      </c>
      <c r="G1212" s="146">
        <v>35825</v>
      </c>
    </row>
    <row r="1213" spans="3:7" ht="16.5" hidden="1" customHeight="1" outlineLevel="1" x14ac:dyDescent="0.45">
      <c r="C1213" s="95"/>
      <c r="D1213" s="95"/>
      <c r="E1213" s="56">
        <v>2006</v>
      </c>
      <c r="F1213" s="146">
        <v>36068</v>
      </c>
      <c r="G1213" s="146">
        <v>36068</v>
      </c>
    </row>
    <row r="1214" spans="3:7" ht="16.5" hidden="1" customHeight="1" outlineLevel="1" x14ac:dyDescent="0.45">
      <c r="C1214" s="95"/>
      <c r="D1214" s="95"/>
      <c r="E1214" s="56">
        <v>2007</v>
      </c>
      <c r="F1214" s="146">
        <v>68737</v>
      </c>
      <c r="G1214" s="146">
        <v>68737</v>
      </c>
    </row>
    <row r="1215" spans="3:7" ht="16.5" hidden="1" customHeight="1" outlineLevel="1" x14ac:dyDescent="0.45">
      <c r="C1215" s="95"/>
      <c r="D1215" s="95"/>
      <c r="E1215" s="56">
        <v>2008</v>
      </c>
      <c r="F1215" s="146">
        <v>69204</v>
      </c>
      <c r="G1215" s="146">
        <v>69204</v>
      </c>
    </row>
    <row r="1216" spans="3:7" ht="16.5" hidden="1" customHeight="1" outlineLevel="1" x14ac:dyDescent="0.45">
      <c r="C1216" s="95"/>
      <c r="D1216" s="95"/>
      <c r="E1216" s="56">
        <v>2009</v>
      </c>
      <c r="F1216" s="146">
        <v>7754</v>
      </c>
      <c r="G1216" s="146">
        <v>7754</v>
      </c>
    </row>
    <row r="1217" spans="3:7" ht="16.5" hidden="1" customHeight="1" outlineLevel="1" x14ac:dyDescent="0.45">
      <c r="C1217" s="95"/>
      <c r="D1217" s="95"/>
      <c r="E1217" s="56">
        <v>2010</v>
      </c>
      <c r="F1217" s="146">
        <v>16932</v>
      </c>
      <c r="G1217" s="146">
        <v>16932</v>
      </c>
    </row>
    <row r="1218" spans="3:7" ht="16.5" hidden="1" customHeight="1" outlineLevel="1" x14ac:dyDescent="0.45">
      <c r="C1218" s="95"/>
      <c r="D1218" s="95"/>
      <c r="E1218" s="56">
        <v>2011</v>
      </c>
      <c r="F1218" s="146">
        <v>27827</v>
      </c>
      <c r="G1218" s="146">
        <v>27827</v>
      </c>
    </row>
    <row r="1219" spans="3:7" ht="16.5" hidden="1" customHeight="1" outlineLevel="1" x14ac:dyDescent="0.45">
      <c r="C1219" s="95"/>
      <c r="D1219" s="95"/>
      <c r="E1219" s="56">
        <v>2012</v>
      </c>
      <c r="F1219" s="146">
        <v>25393</v>
      </c>
      <c r="G1219" s="146">
        <v>25393</v>
      </c>
    </row>
    <row r="1220" spans="3:7" ht="16.5" hidden="1" customHeight="1" outlineLevel="1" x14ac:dyDescent="0.45">
      <c r="C1220" s="95"/>
      <c r="D1220" s="95"/>
      <c r="E1220" s="56">
        <v>2013</v>
      </c>
      <c r="F1220" s="146">
        <v>12774</v>
      </c>
      <c r="G1220" s="146">
        <v>12774</v>
      </c>
    </row>
    <row r="1221" spans="3:7" ht="16.5" hidden="1" customHeight="1" outlineLevel="1" x14ac:dyDescent="0.45">
      <c r="C1221" s="95"/>
      <c r="D1221" s="95"/>
      <c r="E1221" s="56">
        <v>2014</v>
      </c>
      <c r="F1221" s="146">
        <v>3859</v>
      </c>
      <c r="G1221" s="146">
        <v>3859</v>
      </c>
    </row>
    <row r="1222" spans="3:7" ht="16.5" hidden="1" customHeight="1" outlineLevel="1" x14ac:dyDescent="0.45">
      <c r="C1222" s="95"/>
      <c r="D1222" s="95"/>
      <c r="E1222" s="56">
        <v>2015</v>
      </c>
      <c r="F1222" s="146">
        <v>2144</v>
      </c>
      <c r="G1222" s="146">
        <v>2144</v>
      </c>
    </row>
    <row r="1223" spans="3:7" ht="16.5" hidden="1" customHeight="1" outlineLevel="1" x14ac:dyDescent="0.45">
      <c r="C1223" s="95"/>
      <c r="D1223" s="96"/>
      <c r="E1223" s="56">
        <v>2016</v>
      </c>
      <c r="F1223" s="146">
        <v>1072</v>
      </c>
      <c r="G1223" s="146">
        <v>1072</v>
      </c>
    </row>
    <row r="1224" spans="3:7" ht="16.5" hidden="1" customHeight="1" outlineLevel="1" x14ac:dyDescent="0.45">
      <c r="C1224" s="95"/>
      <c r="D1224" s="89" t="s">
        <v>142</v>
      </c>
      <c r="E1224" s="90"/>
      <c r="F1224" s="139">
        <v>371472</v>
      </c>
      <c r="G1224" s="139">
        <v>371472</v>
      </c>
    </row>
    <row r="1225" spans="3:7" ht="16.5" hidden="1" customHeight="1" outlineLevel="1" x14ac:dyDescent="0.45">
      <c r="C1225" s="95"/>
      <c r="D1225" s="94" t="s">
        <v>255</v>
      </c>
      <c r="E1225" s="56">
        <v>1991</v>
      </c>
      <c r="F1225" s="144">
        <v>279</v>
      </c>
      <c r="G1225" s="144">
        <v>279</v>
      </c>
    </row>
    <row r="1226" spans="3:7" ht="16.5" hidden="1" customHeight="1" outlineLevel="1" x14ac:dyDescent="0.45">
      <c r="C1226" s="95"/>
      <c r="D1226" s="95"/>
      <c r="E1226" s="56">
        <v>1992</v>
      </c>
      <c r="F1226" s="146">
        <v>1705</v>
      </c>
      <c r="G1226" s="146">
        <v>1705</v>
      </c>
    </row>
    <row r="1227" spans="3:7" ht="16.5" hidden="1" customHeight="1" outlineLevel="1" x14ac:dyDescent="0.45">
      <c r="C1227" s="95"/>
      <c r="D1227" s="95"/>
      <c r="E1227" s="56">
        <v>1993</v>
      </c>
      <c r="F1227" s="144">
        <v>867</v>
      </c>
      <c r="G1227" s="144">
        <v>867</v>
      </c>
    </row>
    <row r="1228" spans="3:7" ht="16.5" hidden="1" customHeight="1" outlineLevel="1" x14ac:dyDescent="0.45">
      <c r="C1228" s="95"/>
      <c r="D1228" s="95"/>
      <c r="E1228" s="56">
        <v>1994</v>
      </c>
      <c r="F1228" s="144">
        <v>162</v>
      </c>
      <c r="G1228" s="144">
        <v>162</v>
      </c>
    </row>
    <row r="1229" spans="3:7" ht="16.5" hidden="1" customHeight="1" outlineLevel="1" x14ac:dyDescent="0.45">
      <c r="C1229" s="95"/>
      <c r="D1229" s="95"/>
      <c r="E1229" s="56">
        <v>1995</v>
      </c>
      <c r="F1229" s="144">
        <v>5</v>
      </c>
      <c r="G1229" s="144">
        <v>5</v>
      </c>
    </row>
    <row r="1230" spans="3:7" ht="16.5" hidden="1" customHeight="1" outlineLevel="1" x14ac:dyDescent="0.45">
      <c r="C1230" s="95"/>
      <c r="D1230" s="96"/>
      <c r="E1230" s="56">
        <v>2001</v>
      </c>
      <c r="F1230" s="144">
        <v>0</v>
      </c>
      <c r="G1230" s="144">
        <v>0</v>
      </c>
    </row>
    <row r="1231" spans="3:7" ht="16.5" hidden="1" customHeight="1" outlineLevel="1" x14ac:dyDescent="0.45">
      <c r="C1231" s="95"/>
      <c r="D1231" s="89" t="s">
        <v>142</v>
      </c>
      <c r="E1231" s="90"/>
      <c r="F1231" s="139">
        <v>3018</v>
      </c>
      <c r="G1231" s="139">
        <v>3018</v>
      </c>
    </row>
    <row r="1232" spans="3:7" ht="16.5" hidden="1" customHeight="1" outlineLevel="1" x14ac:dyDescent="0.45">
      <c r="C1232" s="95"/>
      <c r="D1232" s="94" t="s">
        <v>256</v>
      </c>
      <c r="E1232" s="56">
        <v>1992</v>
      </c>
      <c r="F1232" s="146">
        <v>1210</v>
      </c>
      <c r="G1232" s="146">
        <v>1210</v>
      </c>
    </row>
    <row r="1233" spans="3:7" ht="16.5" hidden="1" customHeight="1" outlineLevel="1" x14ac:dyDescent="0.45">
      <c r="C1233" s="95"/>
      <c r="D1233" s="95"/>
      <c r="E1233" s="56">
        <v>1993</v>
      </c>
      <c r="F1233" s="146">
        <v>3033</v>
      </c>
      <c r="G1233" s="146">
        <v>3033</v>
      </c>
    </row>
    <row r="1234" spans="3:7" ht="16.5" hidden="1" customHeight="1" outlineLevel="1" x14ac:dyDescent="0.45">
      <c r="C1234" s="95"/>
      <c r="D1234" s="95"/>
      <c r="E1234" s="56">
        <v>1994</v>
      </c>
      <c r="F1234" s="146">
        <v>1306</v>
      </c>
      <c r="G1234" s="146">
        <v>1306</v>
      </c>
    </row>
    <row r="1235" spans="3:7" ht="16.5" hidden="1" customHeight="1" outlineLevel="1" x14ac:dyDescent="0.45">
      <c r="C1235" s="95"/>
      <c r="D1235" s="95"/>
      <c r="E1235" s="56">
        <v>1995</v>
      </c>
      <c r="F1235" s="146">
        <v>2129</v>
      </c>
      <c r="G1235" s="146">
        <v>2129</v>
      </c>
    </row>
    <row r="1236" spans="3:7" ht="16.5" hidden="1" customHeight="1" outlineLevel="1" x14ac:dyDescent="0.45">
      <c r="C1236" s="95"/>
      <c r="D1236" s="95"/>
      <c r="E1236" s="56">
        <v>1996</v>
      </c>
      <c r="F1236" s="144">
        <v>728</v>
      </c>
      <c r="G1236" s="144">
        <v>728</v>
      </c>
    </row>
    <row r="1237" spans="3:7" ht="16.5" hidden="1" customHeight="1" outlineLevel="1" x14ac:dyDescent="0.45">
      <c r="C1237" s="95"/>
      <c r="D1237" s="95"/>
      <c r="E1237" s="56">
        <v>1997</v>
      </c>
      <c r="F1237" s="144">
        <v>348</v>
      </c>
      <c r="G1237" s="144">
        <v>348</v>
      </c>
    </row>
    <row r="1238" spans="3:7" ht="16.5" hidden="1" customHeight="1" outlineLevel="1" x14ac:dyDescent="0.45">
      <c r="C1238" s="95"/>
      <c r="D1238" s="95"/>
      <c r="E1238" s="56">
        <v>1998</v>
      </c>
      <c r="F1238" s="144">
        <v>222</v>
      </c>
      <c r="G1238" s="144">
        <v>222</v>
      </c>
    </row>
    <row r="1239" spans="3:7" ht="16.5" hidden="1" customHeight="1" outlineLevel="1" x14ac:dyDescent="0.45">
      <c r="C1239" s="95"/>
      <c r="D1239" s="95"/>
      <c r="E1239" s="56">
        <v>1999</v>
      </c>
      <c r="F1239" s="144">
        <v>87</v>
      </c>
      <c r="G1239" s="144">
        <v>87</v>
      </c>
    </row>
    <row r="1240" spans="3:7" ht="16.5" hidden="1" customHeight="1" outlineLevel="1" x14ac:dyDescent="0.45">
      <c r="C1240" s="95"/>
      <c r="D1240" s="95"/>
      <c r="E1240" s="56">
        <v>2000</v>
      </c>
      <c r="F1240" s="144">
        <v>56</v>
      </c>
      <c r="G1240" s="144">
        <v>56</v>
      </c>
    </row>
    <row r="1241" spans="3:7" ht="16.5" hidden="1" customHeight="1" outlineLevel="1" x14ac:dyDescent="0.45">
      <c r="C1241" s="95"/>
      <c r="D1241" s="95"/>
      <c r="E1241" s="56">
        <v>2001</v>
      </c>
      <c r="F1241" s="144">
        <v>121</v>
      </c>
      <c r="G1241" s="144">
        <v>121</v>
      </c>
    </row>
    <row r="1242" spans="3:7" ht="16.5" hidden="1" customHeight="1" outlineLevel="1" x14ac:dyDescent="0.45">
      <c r="C1242" s="95"/>
      <c r="D1242" s="95"/>
      <c r="E1242" s="56">
        <v>2002</v>
      </c>
      <c r="F1242" s="144">
        <v>31</v>
      </c>
      <c r="G1242" s="144">
        <v>31</v>
      </c>
    </row>
    <row r="1243" spans="3:7" ht="16.5" hidden="1" customHeight="1" outlineLevel="1" x14ac:dyDescent="0.45">
      <c r="C1243" s="95"/>
      <c r="D1243" s="95"/>
      <c r="E1243" s="56">
        <v>2003</v>
      </c>
      <c r="F1243" s="144">
        <v>204</v>
      </c>
      <c r="G1243" s="144">
        <v>204</v>
      </c>
    </row>
    <row r="1244" spans="3:7" ht="16.5" hidden="1" customHeight="1" outlineLevel="1" x14ac:dyDescent="0.45">
      <c r="C1244" s="95"/>
      <c r="D1244" s="95"/>
      <c r="E1244" s="56">
        <v>2004</v>
      </c>
      <c r="F1244" s="144">
        <v>620</v>
      </c>
      <c r="G1244" s="144">
        <v>620</v>
      </c>
    </row>
    <row r="1245" spans="3:7" ht="16.5" hidden="1" customHeight="1" outlineLevel="1" x14ac:dyDescent="0.45">
      <c r="C1245" s="95"/>
      <c r="D1245" s="95"/>
      <c r="E1245" s="56">
        <v>2005</v>
      </c>
      <c r="F1245" s="146">
        <v>2904</v>
      </c>
      <c r="G1245" s="146">
        <v>2904</v>
      </c>
    </row>
    <row r="1246" spans="3:7" ht="16.5" hidden="1" customHeight="1" outlineLevel="1" x14ac:dyDescent="0.45">
      <c r="C1246" s="95"/>
      <c r="D1246" s="95"/>
      <c r="E1246" s="56">
        <v>2006</v>
      </c>
      <c r="F1246" s="146">
        <v>2800</v>
      </c>
      <c r="G1246" s="146">
        <v>2800</v>
      </c>
    </row>
    <row r="1247" spans="3:7" ht="16.5" hidden="1" customHeight="1" outlineLevel="1" x14ac:dyDescent="0.45">
      <c r="C1247" s="95"/>
      <c r="D1247" s="95"/>
      <c r="E1247" s="56">
        <v>2007</v>
      </c>
      <c r="F1247" s="146">
        <v>2928</v>
      </c>
      <c r="G1247" s="146">
        <v>2928</v>
      </c>
    </row>
    <row r="1248" spans="3:7" ht="16.5" hidden="1" customHeight="1" outlineLevel="1" x14ac:dyDescent="0.45">
      <c r="C1248" s="95"/>
      <c r="D1248" s="95"/>
      <c r="E1248" s="56">
        <v>2008</v>
      </c>
      <c r="F1248" s="146">
        <v>6108</v>
      </c>
      <c r="G1248" s="146">
        <v>6108</v>
      </c>
    </row>
    <row r="1249" spans="3:7" ht="16.5" hidden="1" customHeight="1" outlineLevel="1" x14ac:dyDescent="0.45">
      <c r="C1249" s="95"/>
      <c r="D1249" s="95"/>
      <c r="E1249" s="56">
        <v>2009</v>
      </c>
      <c r="F1249" s="146">
        <v>2753</v>
      </c>
      <c r="G1249" s="146">
        <v>2753</v>
      </c>
    </row>
    <row r="1250" spans="3:7" ht="16.5" hidden="1" customHeight="1" outlineLevel="1" x14ac:dyDescent="0.45">
      <c r="C1250" s="95"/>
      <c r="D1250" s="95"/>
      <c r="E1250" s="56">
        <v>2010</v>
      </c>
      <c r="F1250" s="146">
        <v>5741</v>
      </c>
      <c r="G1250" s="146">
        <v>5741</v>
      </c>
    </row>
    <row r="1251" spans="3:7" ht="16.5" hidden="1" customHeight="1" outlineLevel="1" x14ac:dyDescent="0.45">
      <c r="C1251" s="95"/>
      <c r="D1251" s="95"/>
      <c r="E1251" s="56">
        <v>2011</v>
      </c>
      <c r="F1251" s="146">
        <v>5837</v>
      </c>
      <c r="G1251" s="146">
        <v>5837</v>
      </c>
    </row>
    <row r="1252" spans="3:7" ht="16.5" hidden="1" customHeight="1" outlineLevel="1" x14ac:dyDescent="0.45">
      <c r="C1252" s="95"/>
      <c r="D1252" s="95"/>
      <c r="E1252" s="56">
        <v>2012</v>
      </c>
      <c r="F1252" s="146">
        <v>9431</v>
      </c>
      <c r="G1252" s="146">
        <v>9431</v>
      </c>
    </row>
    <row r="1253" spans="3:7" ht="16.5" hidden="1" customHeight="1" outlineLevel="1" x14ac:dyDescent="0.45">
      <c r="C1253" s="95"/>
      <c r="D1253" s="95"/>
      <c r="E1253" s="56">
        <v>2013</v>
      </c>
      <c r="F1253" s="146">
        <v>12468</v>
      </c>
      <c r="G1253" s="146">
        <v>12468</v>
      </c>
    </row>
    <row r="1254" spans="3:7" ht="16.5" hidden="1" customHeight="1" outlineLevel="1" x14ac:dyDescent="0.45">
      <c r="C1254" s="95"/>
      <c r="D1254" s="95"/>
      <c r="E1254" s="56">
        <v>2014</v>
      </c>
      <c r="F1254" s="146">
        <v>7498</v>
      </c>
      <c r="G1254" s="146">
        <v>7498</v>
      </c>
    </row>
    <row r="1255" spans="3:7" ht="16.5" hidden="1" customHeight="1" outlineLevel="1" x14ac:dyDescent="0.45">
      <c r="C1255" s="95"/>
      <c r="D1255" s="95"/>
      <c r="E1255" s="56">
        <v>2015</v>
      </c>
      <c r="F1255" s="146">
        <v>4517</v>
      </c>
      <c r="G1255" s="146">
        <v>4517</v>
      </c>
    </row>
    <row r="1256" spans="3:7" ht="16.5" hidden="1" customHeight="1" outlineLevel="1" x14ac:dyDescent="0.45">
      <c r="C1256" s="95"/>
      <c r="D1256" s="96"/>
      <c r="E1256" s="56">
        <v>2016</v>
      </c>
      <c r="F1256" s="146">
        <v>1270</v>
      </c>
      <c r="G1256" s="146">
        <v>1270</v>
      </c>
    </row>
    <row r="1257" spans="3:7" ht="16.5" hidden="1" customHeight="1" outlineLevel="1" x14ac:dyDescent="0.45">
      <c r="C1257" s="95"/>
      <c r="D1257" s="89" t="s">
        <v>142</v>
      </c>
      <c r="E1257" s="90"/>
      <c r="F1257" s="139">
        <v>74350</v>
      </c>
      <c r="G1257" s="139">
        <v>74350</v>
      </c>
    </row>
    <row r="1258" spans="3:7" ht="16.5" hidden="1" customHeight="1" outlineLevel="1" x14ac:dyDescent="0.45">
      <c r="C1258" s="95"/>
      <c r="D1258" s="94" t="s">
        <v>257</v>
      </c>
      <c r="E1258" s="56">
        <v>1991</v>
      </c>
      <c r="F1258" s="146">
        <v>4673</v>
      </c>
      <c r="G1258" s="146">
        <v>4673</v>
      </c>
    </row>
    <row r="1259" spans="3:7" ht="16.5" hidden="1" customHeight="1" outlineLevel="1" x14ac:dyDescent="0.45">
      <c r="C1259" s="95"/>
      <c r="D1259" s="95"/>
      <c r="E1259" s="56">
        <v>1992</v>
      </c>
      <c r="F1259" s="144">
        <v>706</v>
      </c>
      <c r="G1259" s="144">
        <v>706</v>
      </c>
    </row>
    <row r="1260" spans="3:7" ht="16.5" hidden="1" customHeight="1" outlineLevel="1" x14ac:dyDescent="0.45">
      <c r="C1260" s="95"/>
      <c r="D1260" s="95"/>
      <c r="E1260" s="56">
        <v>1996</v>
      </c>
      <c r="F1260" s="144">
        <v>299</v>
      </c>
      <c r="G1260" s="144">
        <v>299</v>
      </c>
    </row>
    <row r="1261" spans="3:7" ht="16.5" hidden="1" customHeight="1" outlineLevel="1" x14ac:dyDescent="0.45">
      <c r="C1261" s="95"/>
      <c r="D1261" s="95"/>
      <c r="E1261" s="56">
        <v>1998</v>
      </c>
      <c r="F1261" s="144">
        <v>290</v>
      </c>
      <c r="G1261" s="144">
        <v>290</v>
      </c>
    </row>
    <row r="1262" spans="3:7" ht="16.5" hidden="1" customHeight="1" outlineLevel="1" x14ac:dyDescent="0.45">
      <c r="C1262" s="95"/>
      <c r="D1262" s="95"/>
      <c r="E1262" s="56">
        <v>1999</v>
      </c>
      <c r="F1262" s="144">
        <v>94</v>
      </c>
      <c r="G1262" s="144">
        <v>94</v>
      </c>
    </row>
    <row r="1263" spans="3:7" ht="16.5" hidden="1" customHeight="1" outlineLevel="1" x14ac:dyDescent="0.45">
      <c r="C1263" s="95"/>
      <c r="D1263" s="95"/>
      <c r="E1263" s="56">
        <v>2000</v>
      </c>
      <c r="F1263" s="144">
        <v>63</v>
      </c>
      <c r="G1263" s="144">
        <v>63</v>
      </c>
    </row>
    <row r="1264" spans="3:7" ht="16.5" hidden="1" customHeight="1" outlineLevel="1" x14ac:dyDescent="0.45">
      <c r="C1264" s="95"/>
      <c r="D1264" s="95"/>
      <c r="E1264" s="56">
        <v>2001</v>
      </c>
      <c r="F1264" s="144">
        <v>105</v>
      </c>
      <c r="G1264" s="144">
        <v>105</v>
      </c>
    </row>
    <row r="1265" spans="3:7" ht="16.5" hidden="1" customHeight="1" outlineLevel="1" x14ac:dyDescent="0.45">
      <c r="C1265" s="95"/>
      <c r="D1265" s="95"/>
      <c r="E1265" s="56">
        <v>2002</v>
      </c>
      <c r="F1265" s="144">
        <v>2</v>
      </c>
      <c r="G1265" s="144">
        <v>2</v>
      </c>
    </row>
    <row r="1266" spans="3:7" ht="16.5" hidden="1" customHeight="1" outlineLevel="1" x14ac:dyDescent="0.45">
      <c r="C1266" s="95"/>
      <c r="D1266" s="95"/>
      <c r="E1266" s="56">
        <v>2003</v>
      </c>
      <c r="F1266" s="144">
        <v>953</v>
      </c>
      <c r="G1266" s="144">
        <v>953</v>
      </c>
    </row>
    <row r="1267" spans="3:7" ht="16.5" hidden="1" customHeight="1" outlineLevel="1" x14ac:dyDescent="0.45">
      <c r="C1267" s="95"/>
      <c r="D1267" s="95"/>
      <c r="E1267" s="56">
        <v>2004</v>
      </c>
      <c r="F1267" s="144">
        <v>202</v>
      </c>
      <c r="G1267" s="144">
        <v>202</v>
      </c>
    </row>
    <row r="1268" spans="3:7" ht="16.5" hidden="1" customHeight="1" outlineLevel="1" x14ac:dyDescent="0.45">
      <c r="C1268" s="95"/>
      <c r="D1268" s="95"/>
      <c r="E1268" s="56">
        <v>2005</v>
      </c>
      <c r="F1268" s="144">
        <v>329</v>
      </c>
      <c r="G1268" s="144">
        <v>329</v>
      </c>
    </row>
    <row r="1269" spans="3:7" ht="16.5" hidden="1" customHeight="1" outlineLevel="1" x14ac:dyDescent="0.45">
      <c r="C1269" s="95"/>
      <c r="D1269" s="95"/>
      <c r="E1269" s="56">
        <v>2006</v>
      </c>
      <c r="F1269" s="144">
        <v>555</v>
      </c>
      <c r="G1269" s="144">
        <v>555</v>
      </c>
    </row>
    <row r="1270" spans="3:7" ht="16.5" hidden="1" customHeight="1" outlineLevel="1" x14ac:dyDescent="0.45">
      <c r="C1270" s="95"/>
      <c r="D1270" s="95"/>
      <c r="E1270" s="56">
        <v>2007</v>
      </c>
      <c r="F1270" s="144">
        <v>11</v>
      </c>
      <c r="G1270" s="144">
        <v>11</v>
      </c>
    </row>
    <row r="1271" spans="3:7" ht="16.5" hidden="1" customHeight="1" outlineLevel="1" x14ac:dyDescent="0.45">
      <c r="C1271" s="95"/>
      <c r="D1271" s="95"/>
      <c r="E1271" s="56">
        <v>2008</v>
      </c>
      <c r="F1271" s="144">
        <v>3</v>
      </c>
      <c r="G1271" s="144">
        <v>3</v>
      </c>
    </row>
    <row r="1272" spans="3:7" ht="16.5" hidden="1" customHeight="1" outlineLevel="1" x14ac:dyDescent="0.45">
      <c r="C1272" s="95"/>
      <c r="D1272" s="95"/>
      <c r="E1272" s="56">
        <v>2009</v>
      </c>
      <c r="F1272" s="144">
        <v>3</v>
      </c>
      <c r="G1272" s="144">
        <v>3</v>
      </c>
    </row>
    <row r="1273" spans="3:7" ht="16.5" hidden="1" customHeight="1" outlineLevel="1" x14ac:dyDescent="0.45">
      <c r="C1273" s="95"/>
      <c r="D1273" s="95"/>
      <c r="E1273" s="56">
        <v>2010</v>
      </c>
      <c r="F1273" s="144">
        <v>24</v>
      </c>
      <c r="G1273" s="144">
        <v>24</v>
      </c>
    </row>
    <row r="1274" spans="3:7" ht="16.5" hidden="1" customHeight="1" outlineLevel="1" x14ac:dyDescent="0.45">
      <c r="C1274" s="95"/>
      <c r="D1274" s="95"/>
      <c r="E1274" s="56">
        <v>2011</v>
      </c>
      <c r="F1274" s="144">
        <v>42</v>
      </c>
      <c r="G1274" s="144">
        <v>42</v>
      </c>
    </row>
    <row r="1275" spans="3:7" ht="16.5" hidden="1" customHeight="1" outlineLevel="1" x14ac:dyDescent="0.45">
      <c r="C1275" s="95"/>
      <c r="D1275" s="95"/>
      <c r="E1275" s="56">
        <v>2012</v>
      </c>
      <c r="F1275" s="144">
        <v>3</v>
      </c>
      <c r="G1275" s="144">
        <v>3</v>
      </c>
    </row>
    <row r="1276" spans="3:7" ht="16.5" hidden="1" customHeight="1" outlineLevel="1" x14ac:dyDescent="0.45">
      <c r="C1276" s="95"/>
      <c r="D1276" s="96"/>
      <c r="E1276" s="56">
        <v>2013</v>
      </c>
      <c r="F1276" s="144">
        <v>0</v>
      </c>
      <c r="G1276" s="144">
        <v>0</v>
      </c>
    </row>
    <row r="1277" spans="3:7" ht="16.5" hidden="1" customHeight="1" outlineLevel="1" x14ac:dyDescent="0.45">
      <c r="C1277" s="95"/>
      <c r="D1277" s="89" t="s">
        <v>142</v>
      </c>
      <c r="E1277" s="90"/>
      <c r="F1277" s="139">
        <v>8357</v>
      </c>
      <c r="G1277" s="139">
        <v>8357</v>
      </c>
    </row>
    <row r="1278" spans="3:7" ht="16.5" hidden="1" customHeight="1" outlineLevel="1" x14ac:dyDescent="0.45">
      <c r="C1278" s="95"/>
      <c r="D1278" s="56" t="s">
        <v>258</v>
      </c>
      <c r="E1278" s="56">
        <v>1994</v>
      </c>
      <c r="F1278" s="144">
        <v>10</v>
      </c>
      <c r="G1278" s="144">
        <v>10</v>
      </c>
    </row>
    <row r="1279" spans="3:7" ht="16.5" hidden="1" customHeight="1" outlineLevel="1" x14ac:dyDescent="0.45">
      <c r="C1279" s="96"/>
      <c r="D1279" s="89" t="s">
        <v>142</v>
      </c>
      <c r="E1279" s="90"/>
      <c r="F1279" s="140">
        <v>10</v>
      </c>
      <c r="G1279" s="140">
        <v>10</v>
      </c>
    </row>
    <row r="1280" spans="3:7" ht="16.5" hidden="1" customHeight="1" outlineLevel="1" x14ac:dyDescent="0.45">
      <c r="C1280" s="91">
        <v>1991</v>
      </c>
      <c r="D1280" s="92"/>
      <c r="E1280" s="93"/>
      <c r="F1280" s="141">
        <v>8484</v>
      </c>
      <c r="G1280" s="141">
        <v>8484</v>
      </c>
    </row>
    <row r="1281" spans="3:7" ht="16.5" hidden="1" customHeight="1" outlineLevel="1" x14ac:dyDescent="0.45">
      <c r="C1281" s="91">
        <v>1992</v>
      </c>
      <c r="D1281" s="92"/>
      <c r="E1281" s="93"/>
      <c r="F1281" s="141">
        <v>8917</v>
      </c>
      <c r="G1281" s="141">
        <v>8917</v>
      </c>
    </row>
    <row r="1282" spans="3:7" ht="16.5" hidden="1" customHeight="1" outlineLevel="1" x14ac:dyDescent="0.45">
      <c r="C1282" s="91">
        <v>1993</v>
      </c>
      <c r="D1282" s="92"/>
      <c r="E1282" s="93"/>
      <c r="F1282" s="141">
        <v>18104</v>
      </c>
      <c r="G1282" s="141">
        <v>18104</v>
      </c>
    </row>
    <row r="1283" spans="3:7" ht="16.5" hidden="1" customHeight="1" outlineLevel="1" x14ac:dyDescent="0.45">
      <c r="C1283" s="91">
        <v>1994</v>
      </c>
      <c r="D1283" s="92"/>
      <c r="E1283" s="93"/>
      <c r="F1283" s="141">
        <v>16258</v>
      </c>
      <c r="G1283" s="141">
        <v>16258</v>
      </c>
    </row>
    <row r="1284" spans="3:7" ht="16.5" hidden="1" customHeight="1" outlineLevel="1" x14ac:dyDescent="0.45">
      <c r="C1284" s="91">
        <v>1995</v>
      </c>
      <c r="D1284" s="92"/>
      <c r="E1284" s="93"/>
      <c r="F1284" s="141">
        <v>29598</v>
      </c>
      <c r="G1284" s="141">
        <v>29598</v>
      </c>
    </row>
    <row r="1285" spans="3:7" ht="16.5" hidden="1" customHeight="1" outlineLevel="1" x14ac:dyDescent="0.45">
      <c r="C1285" s="91">
        <v>1996</v>
      </c>
      <c r="D1285" s="92"/>
      <c r="E1285" s="93"/>
      <c r="F1285" s="141">
        <v>42770</v>
      </c>
      <c r="G1285" s="141">
        <v>42770</v>
      </c>
    </row>
    <row r="1286" spans="3:7" ht="16.5" hidden="1" customHeight="1" outlineLevel="1" x14ac:dyDescent="0.45">
      <c r="C1286" s="91">
        <v>1997</v>
      </c>
      <c r="D1286" s="92"/>
      <c r="E1286" s="93"/>
      <c r="F1286" s="141">
        <v>52883</v>
      </c>
      <c r="G1286" s="141">
        <v>52883</v>
      </c>
    </row>
    <row r="1287" spans="3:7" ht="16.5" hidden="1" customHeight="1" outlineLevel="1" x14ac:dyDescent="0.45">
      <c r="C1287" s="91">
        <v>1998</v>
      </c>
      <c r="D1287" s="92"/>
      <c r="E1287" s="93"/>
      <c r="F1287" s="141">
        <v>43904</v>
      </c>
      <c r="G1287" s="141">
        <v>43904</v>
      </c>
    </row>
    <row r="1288" spans="3:7" ht="16.5" hidden="1" customHeight="1" outlineLevel="1" x14ac:dyDescent="0.45">
      <c r="C1288" s="91">
        <v>1999</v>
      </c>
      <c r="D1288" s="92"/>
      <c r="E1288" s="93"/>
      <c r="F1288" s="141">
        <v>20476</v>
      </c>
      <c r="G1288" s="141">
        <v>20476</v>
      </c>
    </row>
    <row r="1289" spans="3:7" ht="16.5" hidden="1" customHeight="1" outlineLevel="1" x14ac:dyDescent="0.45">
      <c r="C1289" s="91">
        <v>2000</v>
      </c>
      <c r="D1289" s="92"/>
      <c r="E1289" s="93"/>
      <c r="F1289" s="141">
        <v>24146</v>
      </c>
      <c r="G1289" s="141">
        <v>24146</v>
      </c>
    </row>
    <row r="1290" spans="3:7" ht="16.5" hidden="1" customHeight="1" outlineLevel="1" x14ac:dyDescent="0.45">
      <c r="C1290" s="91">
        <v>2001</v>
      </c>
      <c r="D1290" s="92"/>
      <c r="E1290" s="93"/>
      <c r="F1290" s="141">
        <v>24955</v>
      </c>
      <c r="G1290" s="141">
        <v>24955</v>
      </c>
    </row>
    <row r="1291" spans="3:7" ht="16.5" hidden="1" customHeight="1" outlineLevel="1" x14ac:dyDescent="0.45">
      <c r="C1291" s="91">
        <v>2002</v>
      </c>
      <c r="D1291" s="92"/>
      <c r="E1291" s="93"/>
      <c r="F1291" s="141">
        <v>30021</v>
      </c>
      <c r="G1291" s="141">
        <v>30021</v>
      </c>
    </row>
    <row r="1292" spans="3:7" ht="16.5" hidden="1" customHeight="1" outlineLevel="1" x14ac:dyDescent="0.45">
      <c r="C1292" s="91">
        <v>2003</v>
      </c>
      <c r="D1292" s="92"/>
      <c r="E1292" s="93"/>
      <c r="F1292" s="141">
        <v>45996</v>
      </c>
      <c r="G1292" s="141">
        <v>45996</v>
      </c>
    </row>
    <row r="1293" spans="3:7" ht="16.5" hidden="1" customHeight="1" outlineLevel="1" x14ac:dyDescent="0.45">
      <c r="C1293" s="91">
        <v>2004</v>
      </c>
      <c r="D1293" s="92"/>
      <c r="E1293" s="93"/>
      <c r="F1293" s="141">
        <v>88261</v>
      </c>
      <c r="G1293" s="141">
        <v>88261</v>
      </c>
    </row>
    <row r="1294" spans="3:7" ht="16.5" hidden="1" customHeight="1" outlineLevel="1" x14ac:dyDescent="0.45">
      <c r="C1294" s="91">
        <v>2005</v>
      </c>
      <c r="D1294" s="92"/>
      <c r="E1294" s="93"/>
      <c r="F1294" s="141">
        <v>149330</v>
      </c>
      <c r="G1294" s="141">
        <v>149330</v>
      </c>
    </row>
    <row r="1295" spans="3:7" ht="16.5" hidden="1" customHeight="1" outlineLevel="1" x14ac:dyDescent="0.45">
      <c r="C1295" s="91">
        <v>2006</v>
      </c>
      <c r="D1295" s="92"/>
      <c r="E1295" s="93"/>
      <c r="F1295" s="141">
        <v>213367</v>
      </c>
      <c r="G1295" s="141">
        <v>213367</v>
      </c>
    </row>
    <row r="1296" spans="3:7" ht="16.5" hidden="1" customHeight="1" outlineLevel="1" x14ac:dyDescent="0.45">
      <c r="C1296" s="91">
        <v>2007</v>
      </c>
      <c r="D1296" s="92"/>
      <c r="E1296" s="93"/>
      <c r="F1296" s="141">
        <v>362106</v>
      </c>
      <c r="G1296" s="141">
        <v>362106</v>
      </c>
    </row>
    <row r="1297" spans="3:7" ht="16.5" hidden="1" customHeight="1" outlineLevel="1" x14ac:dyDescent="0.45">
      <c r="C1297" s="91">
        <v>2008</v>
      </c>
      <c r="D1297" s="92"/>
      <c r="E1297" s="93"/>
      <c r="F1297" s="141">
        <v>406562</v>
      </c>
      <c r="G1297" s="141">
        <v>406562</v>
      </c>
    </row>
    <row r="1298" spans="3:7" ht="16.5" hidden="1" customHeight="1" outlineLevel="1" x14ac:dyDescent="0.45">
      <c r="C1298" s="91">
        <v>2009</v>
      </c>
      <c r="D1298" s="92"/>
      <c r="E1298" s="93"/>
      <c r="F1298" s="141">
        <v>98219</v>
      </c>
      <c r="G1298" s="141">
        <v>98219</v>
      </c>
    </row>
    <row r="1299" spans="3:7" ht="16.5" hidden="1" customHeight="1" outlineLevel="1" x14ac:dyDescent="0.45">
      <c r="C1299" s="91">
        <v>2010</v>
      </c>
      <c r="D1299" s="92"/>
      <c r="E1299" s="93"/>
      <c r="F1299" s="141">
        <v>240693</v>
      </c>
      <c r="G1299" s="141">
        <v>240693</v>
      </c>
    </row>
    <row r="1300" spans="3:7" ht="16.5" hidden="1" customHeight="1" outlineLevel="1" x14ac:dyDescent="0.45">
      <c r="C1300" s="91">
        <v>2011</v>
      </c>
      <c r="D1300" s="92"/>
      <c r="E1300" s="93"/>
      <c r="F1300" s="141">
        <v>266922</v>
      </c>
      <c r="G1300" s="141">
        <v>266922</v>
      </c>
    </row>
    <row r="1301" spans="3:7" ht="16.5" hidden="1" customHeight="1" outlineLevel="1" x14ac:dyDescent="0.45">
      <c r="C1301" s="91">
        <v>2012</v>
      </c>
      <c r="D1301" s="92"/>
      <c r="E1301" s="93"/>
      <c r="F1301" s="141">
        <v>282464</v>
      </c>
      <c r="G1301" s="141">
        <v>282464</v>
      </c>
    </row>
    <row r="1302" spans="3:7" ht="16.5" hidden="1" customHeight="1" outlineLevel="1" x14ac:dyDescent="0.45">
      <c r="C1302" s="91">
        <v>2013</v>
      </c>
      <c r="D1302" s="92"/>
      <c r="E1302" s="93"/>
      <c r="F1302" s="141">
        <v>225431</v>
      </c>
      <c r="G1302" s="141">
        <v>225431</v>
      </c>
    </row>
    <row r="1303" spans="3:7" ht="16.5" hidden="1" customHeight="1" outlineLevel="1" x14ac:dyDescent="0.45">
      <c r="C1303" s="91">
        <v>2014</v>
      </c>
      <c r="D1303" s="92"/>
      <c r="E1303" s="93"/>
      <c r="F1303" s="141">
        <v>170130</v>
      </c>
      <c r="G1303" s="141">
        <v>170130</v>
      </c>
    </row>
    <row r="1304" spans="3:7" ht="16.5" hidden="1" customHeight="1" outlineLevel="1" x14ac:dyDescent="0.45">
      <c r="C1304" s="91">
        <v>2015</v>
      </c>
      <c r="D1304" s="92"/>
      <c r="E1304" s="93"/>
      <c r="F1304" s="141">
        <v>71856</v>
      </c>
      <c r="G1304" s="141">
        <v>71856</v>
      </c>
    </row>
    <row r="1305" spans="3:7" ht="16.5" hidden="1" customHeight="1" outlineLevel="1" x14ac:dyDescent="0.45">
      <c r="C1305" s="91">
        <v>2016</v>
      </c>
      <c r="D1305" s="92"/>
      <c r="E1305" s="93"/>
      <c r="F1305" s="141">
        <v>17752</v>
      </c>
      <c r="G1305" s="141">
        <v>17752</v>
      </c>
    </row>
    <row r="1306" spans="3:7" ht="16.5" hidden="1" customHeight="1" outlineLevel="1" x14ac:dyDescent="0.45">
      <c r="C1306" s="89" t="s">
        <v>145</v>
      </c>
      <c r="D1306" s="97"/>
      <c r="E1306" s="90"/>
      <c r="F1306" s="139">
        <v>2959605</v>
      </c>
      <c r="G1306" s="139">
        <v>2959605</v>
      </c>
    </row>
    <row r="1307" spans="3:7" ht="16.5" hidden="1" customHeight="1" outlineLevel="1" x14ac:dyDescent="0.45">
      <c r="C1307" s="94" t="s">
        <v>259</v>
      </c>
      <c r="D1307" s="94" t="s">
        <v>260</v>
      </c>
      <c r="E1307" s="56">
        <v>1991</v>
      </c>
      <c r="F1307" s="146">
        <v>1370</v>
      </c>
      <c r="G1307" s="146">
        <v>1370</v>
      </c>
    </row>
    <row r="1308" spans="3:7" ht="16.5" hidden="1" customHeight="1" outlineLevel="1" x14ac:dyDescent="0.45">
      <c r="C1308" s="95"/>
      <c r="D1308" s="95"/>
      <c r="E1308" s="56">
        <v>1992</v>
      </c>
      <c r="F1308" s="146">
        <v>2920</v>
      </c>
      <c r="G1308" s="146">
        <v>2920</v>
      </c>
    </row>
    <row r="1309" spans="3:7" ht="16.5" hidden="1" customHeight="1" outlineLevel="1" x14ac:dyDescent="0.45">
      <c r="C1309" s="95"/>
      <c r="D1309" s="95"/>
      <c r="E1309" s="56">
        <v>1993</v>
      </c>
      <c r="F1309" s="146">
        <v>1237</v>
      </c>
      <c r="G1309" s="146">
        <v>1237</v>
      </c>
    </row>
    <row r="1310" spans="3:7" ht="16.5" hidden="1" customHeight="1" outlineLevel="1" x14ac:dyDescent="0.45">
      <c r="C1310" s="95"/>
      <c r="D1310" s="95"/>
      <c r="E1310" s="56">
        <v>1994</v>
      </c>
      <c r="F1310" s="144">
        <v>292</v>
      </c>
      <c r="G1310" s="144">
        <v>292</v>
      </c>
    </row>
    <row r="1311" spans="3:7" ht="16.5" hidden="1" customHeight="1" outlineLevel="1" x14ac:dyDescent="0.45">
      <c r="C1311" s="95"/>
      <c r="D1311" s="95"/>
      <c r="E1311" s="56">
        <v>1995</v>
      </c>
      <c r="F1311" s="144">
        <v>691</v>
      </c>
      <c r="G1311" s="144">
        <v>691</v>
      </c>
    </row>
    <row r="1312" spans="3:7" ht="16.5" hidden="1" customHeight="1" outlineLevel="1" x14ac:dyDescent="0.45">
      <c r="C1312" s="95"/>
      <c r="D1312" s="95"/>
      <c r="E1312" s="56">
        <v>1996</v>
      </c>
      <c r="F1312" s="146">
        <v>2831</v>
      </c>
      <c r="G1312" s="146">
        <v>2831</v>
      </c>
    </row>
    <row r="1313" spans="3:7" ht="16.5" hidden="1" customHeight="1" outlineLevel="1" x14ac:dyDescent="0.45">
      <c r="C1313" s="95"/>
      <c r="D1313" s="95"/>
      <c r="E1313" s="56">
        <v>1997</v>
      </c>
      <c r="F1313" s="146">
        <v>4000</v>
      </c>
      <c r="G1313" s="146">
        <v>4000</v>
      </c>
    </row>
    <row r="1314" spans="3:7" ht="16.5" hidden="1" customHeight="1" outlineLevel="1" x14ac:dyDescent="0.45">
      <c r="C1314" s="95"/>
      <c r="D1314" s="95"/>
      <c r="E1314" s="56">
        <v>1998</v>
      </c>
      <c r="F1314" s="146">
        <v>19367</v>
      </c>
      <c r="G1314" s="146">
        <v>19367</v>
      </c>
    </row>
    <row r="1315" spans="3:7" ht="16.5" hidden="1" customHeight="1" outlineLevel="1" x14ac:dyDescent="0.45">
      <c r="C1315" s="95"/>
      <c r="D1315" s="95"/>
      <c r="E1315" s="56">
        <v>1999</v>
      </c>
      <c r="F1315" s="146">
        <v>29066</v>
      </c>
      <c r="G1315" s="146">
        <v>29066</v>
      </c>
    </row>
    <row r="1316" spans="3:7" ht="16.5" hidden="1" customHeight="1" outlineLevel="1" x14ac:dyDescent="0.45">
      <c r="C1316" s="95"/>
      <c r="D1316" s="95"/>
      <c r="E1316" s="56">
        <v>2000</v>
      </c>
      <c r="F1316" s="146">
        <v>12694</v>
      </c>
      <c r="G1316" s="146">
        <v>12694</v>
      </c>
    </row>
    <row r="1317" spans="3:7" ht="16.5" hidden="1" customHeight="1" outlineLevel="1" x14ac:dyDescent="0.45">
      <c r="C1317" s="95"/>
      <c r="D1317" s="95"/>
      <c r="E1317" s="56">
        <v>2001</v>
      </c>
      <c r="F1317" s="146">
        <v>5201</v>
      </c>
      <c r="G1317" s="146">
        <v>5201</v>
      </c>
    </row>
    <row r="1318" spans="3:7" ht="16.5" hidden="1" customHeight="1" outlineLevel="1" x14ac:dyDescent="0.45">
      <c r="C1318" s="95"/>
      <c r="D1318" s="95"/>
      <c r="E1318" s="56">
        <v>2002</v>
      </c>
      <c r="F1318" s="146">
        <v>5158</v>
      </c>
      <c r="G1318" s="146">
        <v>5158</v>
      </c>
    </row>
    <row r="1319" spans="3:7" ht="16.5" hidden="1" customHeight="1" outlineLevel="1" x14ac:dyDescent="0.45">
      <c r="C1319" s="95"/>
      <c r="D1319" s="95"/>
      <c r="E1319" s="56">
        <v>2003</v>
      </c>
      <c r="F1319" s="146">
        <v>8440</v>
      </c>
      <c r="G1319" s="146">
        <v>8440</v>
      </c>
    </row>
    <row r="1320" spans="3:7" ht="16.5" hidden="1" customHeight="1" outlineLevel="1" x14ac:dyDescent="0.45">
      <c r="C1320" s="95"/>
      <c r="D1320" s="95"/>
      <c r="E1320" s="56">
        <v>2004</v>
      </c>
      <c r="F1320" s="146">
        <v>17808</v>
      </c>
      <c r="G1320" s="146">
        <v>17808</v>
      </c>
    </row>
    <row r="1321" spans="3:7" ht="16.5" hidden="1" customHeight="1" outlineLevel="1" x14ac:dyDescent="0.45">
      <c r="C1321" s="95"/>
      <c r="D1321" s="95"/>
      <c r="E1321" s="56">
        <v>2005</v>
      </c>
      <c r="F1321" s="146">
        <v>27171</v>
      </c>
      <c r="G1321" s="146">
        <v>27171</v>
      </c>
    </row>
    <row r="1322" spans="3:7" ht="16.5" hidden="1" customHeight="1" outlineLevel="1" x14ac:dyDescent="0.45">
      <c r="C1322" s="95"/>
      <c r="D1322" s="95"/>
      <c r="E1322" s="56">
        <v>2006</v>
      </c>
      <c r="F1322" s="146">
        <v>26635</v>
      </c>
      <c r="G1322" s="146">
        <v>26635</v>
      </c>
    </row>
    <row r="1323" spans="3:7" ht="16.5" hidden="1" customHeight="1" outlineLevel="1" x14ac:dyDescent="0.45">
      <c r="C1323" s="95"/>
      <c r="D1323" s="95"/>
      <c r="E1323" s="56">
        <v>2007</v>
      </c>
      <c r="F1323" s="146">
        <v>50029</v>
      </c>
      <c r="G1323" s="146">
        <v>50029</v>
      </c>
    </row>
    <row r="1324" spans="3:7" ht="16.5" hidden="1" customHeight="1" outlineLevel="1" x14ac:dyDescent="0.45">
      <c r="C1324" s="95"/>
      <c r="D1324" s="95"/>
      <c r="E1324" s="56">
        <v>2008</v>
      </c>
      <c r="F1324" s="146">
        <v>56860</v>
      </c>
      <c r="G1324" s="146">
        <v>56860</v>
      </c>
    </row>
    <row r="1325" spans="3:7" ht="16.5" hidden="1" customHeight="1" outlineLevel="1" x14ac:dyDescent="0.45">
      <c r="C1325" s="95"/>
      <c r="D1325" s="95"/>
      <c r="E1325" s="56">
        <v>2009</v>
      </c>
      <c r="F1325" s="146">
        <v>52692</v>
      </c>
      <c r="G1325" s="146">
        <v>52692</v>
      </c>
    </row>
    <row r="1326" spans="3:7" ht="16.5" hidden="1" customHeight="1" outlineLevel="1" x14ac:dyDescent="0.45">
      <c r="C1326" s="95"/>
      <c r="D1326" s="95"/>
      <c r="E1326" s="56">
        <v>2010</v>
      </c>
      <c r="F1326" s="146">
        <v>49105</v>
      </c>
      <c r="G1326" s="146">
        <v>49105</v>
      </c>
    </row>
    <row r="1327" spans="3:7" ht="16.5" hidden="1" customHeight="1" outlineLevel="1" x14ac:dyDescent="0.45">
      <c r="C1327" s="95"/>
      <c r="D1327" s="95"/>
      <c r="E1327" s="56">
        <v>2011</v>
      </c>
      <c r="F1327" s="146">
        <v>40491</v>
      </c>
      <c r="G1327" s="146">
        <v>40491</v>
      </c>
    </row>
    <row r="1328" spans="3:7" ht="16.5" hidden="1" customHeight="1" outlineLevel="1" x14ac:dyDescent="0.45">
      <c r="C1328" s="95"/>
      <c r="D1328" s="95"/>
      <c r="E1328" s="56">
        <v>2012</v>
      </c>
      <c r="F1328" s="146">
        <v>54751</v>
      </c>
      <c r="G1328" s="146">
        <v>54751</v>
      </c>
    </row>
    <row r="1329" spans="3:7" ht="16.5" hidden="1" customHeight="1" outlineLevel="1" x14ac:dyDescent="0.45">
      <c r="C1329" s="95"/>
      <c r="D1329" s="95"/>
      <c r="E1329" s="56">
        <v>2013</v>
      </c>
      <c r="F1329" s="146">
        <v>47185</v>
      </c>
      <c r="G1329" s="146">
        <v>47185</v>
      </c>
    </row>
    <row r="1330" spans="3:7" ht="16.5" hidden="1" customHeight="1" outlineLevel="1" x14ac:dyDescent="0.45">
      <c r="C1330" s="95"/>
      <c r="D1330" s="95"/>
      <c r="E1330" s="56">
        <v>2014</v>
      </c>
      <c r="F1330" s="146">
        <v>39123</v>
      </c>
      <c r="G1330" s="146">
        <v>39123</v>
      </c>
    </row>
    <row r="1331" spans="3:7" ht="16.5" hidden="1" customHeight="1" outlineLevel="1" x14ac:dyDescent="0.45">
      <c r="C1331" s="95"/>
      <c r="D1331" s="95"/>
      <c r="E1331" s="56">
        <v>2015</v>
      </c>
      <c r="F1331" s="146">
        <v>12941</v>
      </c>
      <c r="G1331" s="146">
        <v>12941</v>
      </c>
    </row>
    <row r="1332" spans="3:7" ht="16.5" hidden="1" customHeight="1" outlineLevel="1" x14ac:dyDescent="0.45">
      <c r="C1332" s="95"/>
      <c r="D1332" s="96"/>
      <c r="E1332" s="56">
        <v>2016</v>
      </c>
      <c r="F1332" s="144">
        <v>812</v>
      </c>
      <c r="G1332" s="144">
        <v>812</v>
      </c>
    </row>
    <row r="1333" spans="3:7" ht="16.5" hidden="1" customHeight="1" outlineLevel="1" x14ac:dyDescent="0.45">
      <c r="C1333" s="95"/>
      <c r="D1333" s="89" t="s">
        <v>142</v>
      </c>
      <c r="E1333" s="90"/>
      <c r="F1333" s="139">
        <v>568870</v>
      </c>
      <c r="G1333" s="139">
        <v>568870</v>
      </c>
    </row>
    <row r="1334" spans="3:7" ht="16.5" hidden="1" customHeight="1" outlineLevel="1" x14ac:dyDescent="0.45">
      <c r="C1334" s="95"/>
      <c r="D1334" s="56" t="s">
        <v>261</v>
      </c>
      <c r="E1334" s="56">
        <v>2001</v>
      </c>
      <c r="F1334" s="144">
        <v>6</v>
      </c>
      <c r="G1334" s="144">
        <v>6</v>
      </c>
    </row>
    <row r="1335" spans="3:7" ht="16.5" hidden="1" customHeight="1" outlineLevel="1" x14ac:dyDescent="0.45">
      <c r="C1335" s="95"/>
      <c r="D1335" s="89" t="s">
        <v>142</v>
      </c>
      <c r="E1335" s="90"/>
      <c r="F1335" s="140">
        <v>6</v>
      </c>
      <c r="G1335" s="140">
        <v>6</v>
      </c>
    </row>
    <row r="1336" spans="3:7" ht="16.5" hidden="1" customHeight="1" outlineLevel="1" x14ac:dyDescent="0.45">
      <c r="C1336" s="95"/>
      <c r="D1336" s="94" t="s">
        <v>262</v>
      </c>
      <c r="E1336" s="56">
        <v>1991</v>
      </c>
      <c r="F1336" s="144">
        <v>133</v>
      </c>
      <c r="G1336" s="144">
        <v>133</v>
      </c>
    </row>
    <row r="1337" spans="3:7" ht="16.5" hidden="1" customHeight="1" outlineLevel="1" x14ac:dyDescent="0.45">
      <c r="C1337" s="95"/>
      <c r="D1337" s="95"/>
      <c r="E1337" s="56">
        <v>1992</v>
      </c>
      <c r="F1337" s="146">
        <v>1569</v>
      </c>
      <c r="G1337" s="146">
        <v>1569</v>
      </c>
    </row>
    <row r="1338" spans="3:7" ht="16.5" hidden="1" customHeight="1" outlineLevel="1" x14ac:dyDescent="0.45">
      <c r="C1338" s="95"/>
      <c r="D1338" s="95"/>
      <c r="E1338" s="56">
        <v>1993</v>
      </c>
      <c r="F1338" s="146">
        <v>1588</v>
      </c>
      <c r="G1338" s="146">
        <v>1588</v>
      </c>
    </row>
    <row r="1339" spans="3:7" ht="16.5" hidden="1" customHeight="1" outlineLevel="1" x14ac:dyDescent="0.45">
      <c r="C1339" s="95"/>
      <c r="D1339" s="95"/>
      <c r="E1339" s="56">
        <v>1994</v>
      </c>
      <c r="F1339" s="146">
        <v>1334</v>
      </c>
      <c r="G1339" s="146">
        <v>1334</v>
      </c>
    </row>
    <row r="1340" spans="3:7" ht="16.5" hidden="1" customHeight="1" outlineLevel="1" x14ac:dyDescent="0.45">
      <c r="C1340" s="95"/>
      <c r="D1340" s="95"/>
      <c r="E1340" s="56">
        <v>1995</v>
      </c>
      <c r="F1340" s="146">
        <v>2077</v>
      </c>
      <c r="G1340" s="146">
        <v>2077</v>
      </c>
    </row>
    <row r="1341" spans="3:7" ht="16.5" hidden="1" customHeight="1" outlineLevel="1" x14ac:dyDescent="0.45">
      <c r="C1341" s="95"/>
      <c r="D1341" s="95"/>
      <c r="E1341" s="56">
        <v>1996</v>
      </c>
      <c r="F1341" s="146">
        <v>2441</v>
      </c>
      <c r="G1341" s="146">
        <v>2441</v>
      </c>
    </row>
    <row r="1342" spans="3:7" ht="16.5" hidden="1" customHeight="1" outlineLevel="1" x14ac:dyDescent="0.45">
      <c r="C1342" s="95"/>
      <c r="D1342" s="95"/>
      <c r="E1342" s="56">
        <v>1997</v>
      </c>
      <c r="F1342" s="146">
        <v>3174</v>
      </c>
      <c r="G1342" s="146">
        <v>3174</v>
      </c>
    </row>
    <row r="1343" spans="3:7" ht="16.5" hidden="1" customHeight="1" outlineLevel="1" x14ac:dyDescent="0.45">
      <c r="C1343" s="95"/>
      <c r="D1343" s="95"/>
      <c r="E1343" s="56">
        <v>1998</v>
      </c>
      <c r="F1343" s="146">
        <v>1038</v>
      </c>
      <c r="G1343" s="146">
        <v>1038</v>
      </c>
    </row>
    <row r="1344" spans="3:7" ht="16.5" hidden="1" customHeight="1" outlineLevel="1" x14ac:dyDescent="0.45">
      <c r="C1344" s="95"/>
      <c r="D1344" s="95"/>
      <c r="E1344" s="56">
        <v>1999</v>
      </c>
      <c r="F1344" s="144">
        <v>461</v>
      </c>
      <c r="G1344" s="144">
        <v>461</v>
      </c>
    </row>
    <row r="1345" spans="3:7" ht="16.5" hidden="1" customHeight="1" outlineLevel="1" x14ac:dyDescent="0.45">
      <c r="C1345" s="95"/>
      <c r="D1345" s="95"/>
      <c r="E1345" s="56">
        <v>2000</v>
      </c>
      <c r="F1345" s="144">
        <v>674</v>
      </c>
      <c r="G1345" s="144">
        <v>674</v>
      </c>
    </row>
    <row r="1346" spans="3:7" ht="16.5" hidden="1" customHeight="1" outlineLevel="1" x14ac:dyDescent="0.45">
      <c r="C1346" s="95"/>
      <c r="D1346" s="95"/>
      <c r="E1346" s="56">
        <v>2001</v>
      </c>
      <c r="F1346" s="146">
        <v>1279</v>
      </c>
      <c r="G1346" s="146">
        <v>1279</v>
      </c>
    </row>
    <row r="1347" spans="3:7" ht="16.5" hidden="1" customHeight="1" outlineLevel="1" x14ac:dyDescent="0.45">
      <c r="C1347" s="95"/>
      <c r="D1347" s="95"/>
      <c r="E1347" s="56">
        <v>2002</v>
      </c>
      <c r="F1347" s="144">
        <v>814</v>
      </c>
      <c r="G1347" s="144">
        <v>814</v>
      </c>
    </row>
    <row r="1348" spans="3:7" ht="16.5" hidden="1" customHeight="1" outlineLevel="1" x14ac:dyDescent="0.45">
      <c r="C1348" s="95"/>
      <c r="D1348" s="95"/>
      <c r="E1348" s="56">
        <v>2003</v>
      </c>
      <c r="F1348" s="146">
        <v>1031</v>
      </c>
      <c r="G1348" s="146">
        <v>1031</v>
      </c>
    </row>
    <row r="1349" spans="3:7" ht="16.5" hidden="1" customHeight="1" outlineLevel="1" x14ac:dyDescent="0.45">
      <c r="C1349" s="95"/>
      <c r="D1349" s="95"/>
      <c r="E1349" s="56">
        <v>2004</v>
      </c>
      <c r="F1349" s="146">
        <v>1350</v>
      </c>
      <c r="G1349" s="146">
        <v>1350</v>
      </c>
    </row>
    <row r="1350" spans="3:7" ht="16.5" hidden="1" customHeight="1" outlineLevel="1" x14ac:dyDescent="0.45">
      <c r="C1350" s="95"/>
      <c r="D1350" s="95"/>
      <c r="E1350" s="56">
        <v>2005</v>
      </c>
      <c r="F1350" s="146">
        <v>2085</v>
      </c>
      <c r="G1350" s="146">
        <v>2085</v>
      </c>
    </row>
    <row r="1351" spans="3:7" ht="16.5" hidden="1" customHeight="1" outlineLevel="1" x14ac:dyDescent="0.45">
      <c r="C1351" s="95"/>
      <c r="D1351" s="95"/>
      <c r="E1351" s="56">
        <v>2006</v>
      </c>
      <c r="F1351" s="146">
        <v>3943</v>
      </c>
      <c r="G1351" s="146">
        <v>3943</v>
      </c>
    </row>
    <row r="1352" spans="3:7" ht="16.5" hidden="1" customHeight="1" outlineLevel="1" x14ac:dyDescent="0.45">
      <c r="C1352" s="95"/>
      <c r="D1352" s="95"/>
      <c r="E1352" s="56">
        <v>2007</v>
      </c>
      <c r="F1352" s="146">
        <v>5627</v>
      </c>
      <c r="G1352" s="146">
        <v>5627</v>
      </c>
    </row>
    <row r="1353" spans="3:7" ht="16.5" hidden="1" customHeight="1" outlineLevel="1" x14ac:dyDescent="0.45">
      <c r="C1353" s="95"/>
      <c r="D1353" s="95"/>
      <c r="E1353" s="56">
        <v>2008</v>
      </c>
      <c r="F1353" s="146">
        <v>7849</v>
      </c>
      <c r="G1353" s="146">
        <v>7849</v>
      </c>
    </row>
    <row r="1354" spans="3:7" ht="16.5" hidden="1" customHeight="1" outlineLevel="1" x14ac:dyDescent="0.45">
      <c r="C1354" s="95"/>
      <c r="D1354" s="95"/>
      <c r="E1354" s="56">
        <v>2009</v>
      </c>
      <c r="F1354" s="146">
        <v>8375</v>
      </c>
      <c r="G1354" s="146">
        <v>8375</v>
      </c>
    </row>
    <row r="1355" spans="3:7" ht="16.5" hidden="1" customHeight="1" outlineLevel="1" x14ac:dyDescent="0.45">
      <c r="C1355" s="95"/>
      <c r="D1355" s="95"/>
      <c r="E1355" s="56">
        <v>2010</v>
      </c>
      <c r="F1355" s="146">
        <v>4760</v>
      </c>
      <c r="G1355" s="146">
        <v>4760</v>
      </c>
    </row>
    <row r="1356" spans="3:7" ht="16.5" hidden="1" customHeight="1" outlineLevel="1" x14ac:dyDescent="0.45">
      <c r="C1356" s="95"/>
      <c r="D1356" s="95"/>
      <c r="E1356" s="56">
        <v>2011</v>
      </c>
      <c r="F1356" s="146">
        <v>7066</v>
      </c>
      <c r="G1356" s="146">
        <v>7066</v>
      </c>
    </row>
    <row r="1357" spans="3:7" ht="16.5" hidden="1" customHeight="1" outlineLevel="1" x14ac:dyDescent="0.45">
      <c r="C1357" s="95"/>
      <c r="D1357" s="95"/>
      <c r="E1357" s="56">
        <v>2012</v>
      </c>
      <c r="F1357" s="146">
        <v>7805</v>
      </c>
      <c r="G1357" s="146">
        <v>7805</v>
      </c>
    </row>
    <row r="1358" spans="3:7" ht="16.5" hidden="1" customHeight="1" outlineLevel="1" x14ac:dyDescent="0.45">
      <c r="C1358" s="95"/>
      <c r="D1358" s="95"/>
      <c r="E1358" s="56">
        <v>2013</v>
      </c>
      <c r="F1358" s="146">
        <v>7282</v>
      </c>
      <c r="G1358" s="146">
        <v>7282</v>
      </c>
    </row>
    <row r="1359" spans="3:7" ht="16.5" hidden="1" customHeight="1" outlineLevel="1" x14ac:dyDescent="0.45">
      <c r="C1359" s="95"/>
      <c r="D1359" s="95"/>
      <c r="E1359" s="56">
        <v>2014</v>
      </c>
      <c r="F1359" s="146">
        <v>8868</v>
      </c>
      <c r="G1359" s="146">
        <v>8868</v>
      </c>
    </row>
    <row r="1360" spans="3:7" ht="16.5" hidden="1" customHeight="1" outlineLevel="1" x14ac:dyDescent="0.45">
      <c r="C1360" s="95"/>
      <c r="D1360" s="95"/>
      <c r="E1360" s="56">
        <v>2015</v>
      </c>
      <c r="F1360" s="146">
        <v>2087</v>
      </c>
      <c r="G1360" s="146">
        <v>2087</v>
      </c>
    </row>
    <row r="1361" spans="3:7" ht="16.5" hidden="1" customHeight="1" outlineLevel="1" x14ac:dyDescent="0.45">
      <c r="C1361" s="95"/>
      <c r="D1361" s="96"/>
      <c r="E1361" s="56">
        <v>2016</v>
      </c>
      <c r="F1361" s="144">
        <v>117</v>
      </c>
      <c r="G1361" s="144">
        <v>117</v>
      </c>
    </row>
    <row r="1362" spans="3:7" ht="16.5" hidden="1" customHeight="1" outlineLevel="1" x14ac:dyDescent="0.45">
      <c r="C1362" s="95"/>
      <c r="D1362" s="89" t="s">
        <v>142</v>
      </c>
      <c r="E1362" s="90"/>
      <c r="F1362" s="139">
        <v>84827</v>
      </c>
      <c r="G1362" s="139">
        <v>84827</v>
      </c>
    </row>
    <row r="1363" spans="3:7" ht="16.5" hidden="1" customHeight="1" outlineLevel="1" x14ac:dyDescent="0.45">
      <c r="C1363" s="95"/>
      <c r="D1363" s="94" t="s">
        <v>263</v>
      </c>
      <c r="E1363" s="56">
        <v>1991</v>
      </c>
      <c r="F1363" s="144">
        <v>7</v>
      </c>
      <c r="G1363" s="144">
        <v>7</v>
      </c>
    </row>
    <row r="1364" spans="3:7" ht="16.5" hidden="1" customHeight="1" outlineLevel="1" x14ac:dyDescent="0.45">
      <c r="C1364" s="95"/>
      <c r="D1364" s="95"/>
      <c r="E1364" s="56">
        <v>1993</v>
      </c>
      <c r="F1364" s="144">
        <v>117</v>
      </c>
      <c r="G1364" s="144">
        <v>117</v>
      </c>
    </row>
    <row r="1365" spans="3:7" ht="16.5" hidden="1" customHeight="1" outlineLevel="1" x14ac:dyDescent="0.45">
      <c r="C1365" s="95"/>
      <c r="D1365" s="95"/>
      <c r="E1365" s="56">
        <v>1994</v>
      </c>
      <c r="F1365" s="144">
        <v>146</v>
      </c>
      <c r="G1365" s="144">
        <v>146</v>
      </c>
    </row>
    <row r="1366" spans="3:7" ht="16.5" hidden="1" customHeight="1" outlineLevel="1" x14ac:dyDescent="0.45">
      <c r="C1366" s="95"/>
      <c r="D1366" s="95"/>
      <c r="E1366" s="56">
        <v>1995</v>
      </c>
      <c r="F1366" s="144">
        <v>95</v>
      </c>
      <c r="G1366" s="144">
        <v>95</v>
      </c>
    </row>
    <row r="1367" spans="3:7" ht="16.5" hidden="1" customHeight="1" outlineLevel="1" x14ac:dyDescent="0.45">
      <c r="C1367" s="95"/>
      <c r="D1367" s="95"/>
      <c r="E1367" s="56">
        <v>1996</v>
      </c>
      <c r="F1367" s="144">
        <v>46</v>
      </c>
      <c r="G1367" s="144">
        <v>46</v>
      </c>
    </row>
    <row r="1368" spans="3:7" ht="16.5" hidden="1" customHeight="1" outlineLevel="1" x14ac:dyDescent="0.45">
      <c r="C1368" s="95"/>
      <c r="D1368" s="95"/>
      <c r="E1368" s="56">
        <v>1997</v>
      </c>
      <c r="F1368" s="144">
        <v>133</v>
      </c>
      <c r="G1368" s="144">
        <v>133</v>
      </c>
    </row>
    <row r="1369" spans="3:7" ht="16.5" hidden="1" customHeight="1" outlineLevel="1" x14ac:dyDescent="0.45">
      <c r="C1369" s="95"/>
      <c r="D1369" s="95"/>
      <c r="E1369" s="56">
        <v>1998</v>
      </c>
      <c r="F1369" s="144">
        <v>18</v>
      </c>
      <c r="G1369" s="144">
        <v>18</v>
      </c>
    </row>
    <row r="1370" spans="3:7" ht="16.5" hidden="1" customHeight="1" outlineLevel="1" x14ac:dyDescent="0.45">
      <c r="C1370" s="95"/>
      <c r="D1370" s="95"/>
      <c r="E1370" s="56">
        <v>1999</v>
      </c>
      <c r="F1370" s="144">
        <v>43</v>
      </c>
      <c r="G1370" s="144">
        <v>43</v>
      </c>
    </row>
    <row r="1371" spans="3:7" ht="16.5" hidden="1" customHeight="1" outlineLevel="1" x14ac:dyDescent="0.45">
      <c r="C1371" s="95"/>
      <c r="D1371" s="95"/>
      <c r="E1371" s="56">
        <v>2000</v>
      </c>
      <c r="F1371" s="144">
        <v>9</v>
      </c>
      <c r="G1371" s="144">
        <v>9</v>
      </c>
    </row>
    <row r="1372" spans="3:7" ht="16.5" hidden="1" customHeight="1" outlineLevel="1" x14ac:dyDescent="0.45">
      <c r="C1372" s="95"/>
      <c r="D1372" s="95"/>
      <c r="E1372" s="56">
        <v>2001</v>
      </c>
      <c r="F1372" s="144">
        <v>74</v>
      </c>
      <c r="G1372" s="144">
        <v>74</v>
      </c>
    </row>
    <row r="1373" spans="3:7" ht="16.5" hidden="1" customHeight="1" outlineLevel="1" x14ac:dyDescent="0.45">
      <c r="C1373" s="95"/>
      <c r="D1373" s="95"/>
      <c r="E1373" s="56">
        <v>2002</v>
      </c>
      <c r="F1373" s="144">
        <v>33</v>
      </c>
      <c r="G1373" s="144">
        <v>33</v>
      </c>
    </row>
    <row r="1374" spans="3:7" ht="16.5" hidden="1" customHeight="1" outlineLevel="1" x14ac:dyDescent="0.45">
      <c r="C1374" s="95"/>
      <c r="D1374" s="95"/>
      <c r="E1374" s="56">
        <v>2003</v>
      </c>
      <c r="F1374" s="144">
        <v>30</v>
      </c>
      <c r="G1374" s="144">
        <v>30</v>
      </c>
    </row>
    <row r="1375" spans="3:7" ht="16.5" hidden="1" customHeight="1" outlineLevel="1" x14ac:dyDescent="0.45">
      <c r="C1375" s="95"/>
      <c r="D1375" s="95"/>
      <c r="E1375" s="56">
        <v>2004</v>
      </c>
      <c r="F1375" s="144">
        <v>20</v>
      </c>
      <c r="G1375" s="144">
        <v>20</v>
      </c>
    </row>
    <row r="1376" spans="3:7" ht="16.5" hidden="1" customHeight="1" outlineLevel="1" x14ac:dyDescent="0.45">
      <c r="C1376" s="95"/>
      <c r="D1376" s="95"/>
      <c r="E1376" s="56">
        <v>2005</v>
      </c>
      <c r="F1376" s="144">
        <v>43</v>
      </c>
      <c r="G1376" s="144">
        <v>43</v>
      </c>
    </row>
    <row r="1377" spans="3:7" ht="16.5" hidden="1" customHeight="1" outlineLevel="1" x14ac:dyDescent="0.45">
      <c r="C1377" s="95"/>
      <c r="D1377" s="95"/>
      <c r="E1377" s="56">
        <v>2006</v>
      </c>
      <c r="F1377" s="144">
        <v>30</v>
      </c>
      <c r="G1377" s="144">
        <v>30</v>
      </c>
    </row>
    <row r="1378" spans="3:7" ht="16.5" hidden="1" customHeight="1" outlineLevel="1" x14ac:dyDescent="0.45">
      <c r="C1378" s="95"/>
      <c r="D1378" s="95"/>
      <c r="E1378" s="56">
        <v>2007</v>
      </c>
      <c r="F1378" s="144">
        <v>43</v>
      </c>
      <c r="G1378" s="144">
        <v>43</v>
      </c>
    </row>
    <row r="1379" spans="3:7" ht="16.5" hidden="1" customHeight="1" outlineLevel="1" x14ac:dyDescent="0.45">
      <c r="C1379" s="95"/>
      <c r="D1379" s="95"/>
      <c r="E1379" s="56">
        <v>2008</v>
      </c>
      <c r="F1379" s="144">
        <v>114</v>
      </c>
      <c r="G1379" s="144">
        <v>114</v>
      </c>
    </row>
    <row r="1380" spans="3:7" ht="16.5" hidden="1" customHeight="1" outlineLevel="1" x14ac:dyDescent="0.45">
      <c r="C1380" s="95"/>
      <c r="D1380" s="95"/>
      <c r="E1380" s="56">
        <v>2009</v>
      </c>
      <c r="F1380" s="144">
        <v>38</v>
      </c>
      <c r="G1380" s="144">
        <v>38</v>
      </c>
    </row>
    <row r="1381" spans="3:7" ht="16.5" hidden="1" customHeight="1" outlineLevel="1" x14ac:dyDescent="0.45">
      <c r="C1381" s="95"/>
      <c r="D1381" s="95"/>
      <c r="E1381" s="56">
        <v>2010</v>
      </c>
      <c r="F1381" s="144">
        <v>19</v>
      </c>
      <c r="G1381" s="144">
        <v>19</v>
      </c>
    </row>
    <row r="1382" spans="3:7" ht="16.5" hidden="1" customHeight="1" outlineLevel="1" x14ac:dyDescent="0.45">
      <c r="C1382" s="95"/>
      <c r="D1382" s="95"/>
      <c r="E1382" s="56">
        <v>2011</v>
      </c>
      <c r="F1382" s="144">
        <v>43</v>
      </c>
      <c r="G1382" s="144">
        <v>43</v>
      </c>
    </row>
    <row r="1383" spans="3:7" ht="16.5" hidden="1" customHeight="1" outlineLevel="1" x14ac:dyDescent="0.45">
      <c r="C1383" s="95"/>
      <c r="D1383" s="95"/>
      <c r="E1383" s="56">
        <v>2012</v>
      </c>
      <c r="F1383" s="144">
        <v>35</v>
      </c>
      <c r="G1383" s="144">
        <v>35</v>
      </c>
    </row>
    <row r="1384" spans="3:7" ht="16.5" hidden="1" customHeight="1" outlineLevel="1" x14ac:dyDescent="0.45">
      <c r="C1384" s="95"/>
      <c r="D1384" s="95"/>
      <c r="E1384" s="56">
        <v>2013</v>
      </c>
      <c r="F1384" s="144">
        <v>41</v>
      </c>
      <c r="G1384" s="144">
        <v>41</v>
      </c>
    </row>
    <row r="1385" spans="3:7" ht="16.5" hidden="1" customHeight="1" outlineLevel="1" x14ac:dyDescent="0.45">
      <c r="C1385" s="95"/>
      <c r="D1385" s="95"/>
      <c r="E1385" s="56">
        <v>2014</v>
      </c>
      <c r="F1385" s="144">
        <v>74</v>
      </c>
      <c r="G1385" s="144">
        <v>74</v>
      </c>
    </row>
    <row r="1386" spans="3:7" ht="16.5" hidden="1" customHeight="1" outlineLevel="1" x14ac:dyDescent="0.45">
      <c r="C1386" s="95"/>
      <c r="D1386" s="95"/>
      <c r="E1386" s="56">
        <v>2015</v>
      </c>
      <c r="F1386" s="144">
        <v>29</v>
      </c>
      <c r="G1386" s="144">
        <v>29</v>
      </c>
    </row>
    <row r="1387" spans="3:7" ht="16.5" hidden="1" customHeight="1" outlineLevel="1" x14ac:dyDescent="0.45">
      <c r="C1387" s="95"/>
      <c r="D1387" s="96"/>
      <c r="E1387" s="56">
        <v>2016</v>
      </c>
      <c r="F1387" s="144">
        <v>48</v>
      </c>
      <c r="G1387" s="144">
        <v>48</v>
      </c>
    </row>
    <row r="1388" spans="3:7" ht="16.5" hidden="1" customHeight="1" outlineLevel="1" x14ac:dyDescent="0.45">
      <c r="C1388" s="95"/>
      <c r="D1388" s="89" t="s">
        <v>142</v>
      </c>
      <c r="E1388" s="90"/>
      <c r="F1388" s="139">
        <v>1328</v>
      </c>
      <c r="G1388" s="139">
        <v>1328</v>
      </c>
    </row>
    <row r="1389" spans="3:7" ht="16.5" hidden="1" customHeight="1" outlineLevel="1" x14ac:dyDescent="0.45">
      <c r="C1389" s="95"/>
      <c r="D1389" s="94" t="s">
        <v>264</v>
      </c>
      <c r="E1389" s="56">
        <v>1993</v>
      </c>
      <c r="F1389" s="144">
        <v>448</v>
      </c>
      <c r="G1389" s="144">
        <v>448</v>
      </c>
    </row>
    <row r="1390" spans="3:7" ht="16.5" hidden="1" customHeight="1" outlineLevel="1" x14ac:dyDescent="0.45">
      <c r="C1390" s="95"/>
      <c r="D1390" s="95"/>
      <c r="E1390" s="56">
        <v>1994</v>
      </c>
      <c r="F1390" s="146">
        <v>5072</v>
      </c>
      <c r="G1390" s="146">
        <v>5072</v>
      </c>
    </row>
    <row r="1391" spans="3:7" ht="16.5" hidden="1" customHeight="1" outlineLevel="1" x14ac:dyDescent="0.45">
      <c r="C1391" s="95"/>
      <c r="D1391" s="95"/>
      <c r="E1391" s="56">
        <v>1995</v>
      </c>
      <c r="F1391" s="146">
        <v>15085</v>
      </c>
      <c r="G1391" s="146">
        <v>15085</v>
      </c>
    </row>
    <row r="1392" spans="3:7" ht="16.5" hidden="1" customHeight="1" outlineLevel="1" x14ac:dyDescent="0.45">
      <c r="C1392" s="95"/>
      <c r="D1392" s="95"/>
      <c r="E1392" s="56">
        <v>1996</v>
      </c>
      <c r="F1392" s="146">
        <v>18039</v>
      </c>
      <c r="G1392" s="146">
        <v>18039</v>
      </c>
    </row>
    <row r="1393" spans="3:7" ht="16.5" hidden="1" customHeight="1" outlineLevel="1" x14ac:dyDescent="0.45">
      <c r="C1393" s="95"/>
      <c r="D1393" s="95"/>
      <c r="E1393" s="56">
        <v>1997</v>
      </c>
      <c r="F1393" s="146">
        <v>24246</v>
      </c>
      <c r="G1393" s="146">
        <v>24246</v>
      </c>
    </row>
    <row r="1394" spans="3:7" ht="16.5" hidden="1" customHeight="1" outlineLevel="1" x14ac:dyDescent="0.45">
      <c r="C1394" s="95"/>
      <c r="D1394" s="95"/>
      <c r="E1394" s="56">
        <v>1998</v>
      </c>
      <c r="F1394" s="146">
        <v>11299</v>
      </c>
      <c r="G1394" s="146">
        <v>11299</v>
      </c>
    </row>
    <row r="1395" spans="3:7" ht="16.5" hidden="1" customHeight="1" outlineLevel="1" x14ac:dyDescent="0.45">
      <c r="C1395" s="95"/>
      <c r="D1395" s="95"/>
      <c r="E1395" s="56">
        <v>1999</v>
      </c>
      <c r="F1395" s="146">
        <v>4204</v>
      </c>
      <c r="G1395" s="146">
        <v>4204</v>
      </c>
    </row>
    <row r="1396" spans="3:7" ht="16.5" hidden="1" customHeight="1" outlineLevel="1" x14ac:dyDescent="0.45">
      <c r="C1396" s="95"/>
      <c r="D1396" s="95"/>
      <c r="E1396" s="56">
        <v>2000</v>
      </c>
      <c r="F1396" s="144">
        <v>130</v>
      </c>
      <c r="G1396" s="144">
        <v>130</v>
      </c>
    </row>
    <row r="1397" spans="3:7" ht="16.5" hidden="1" customHeight="1" outlineLevel="1" x14ac:dyDescent="0.45">
      <c r="C1397" s="95"/>
      <c r="D1397" s="95"/>
      <c r="E1397" s="56">
        <v>2001</v>
      </c>
      <c r="F1397" s="144">
        <v>158</v>
      </c>
      <c r="G1397" s="144">
        <v>158</v>
      </c>
    </row>
    <row r="1398" spans="3:7" ht="16.5" hidden="1" customHeight="1" outlineLevel="1" x14ac:dyDescent="0.45">
      <c r="C1398" s="95"/>
      <c r="D1398" s="95"/>
      <c r="E1398" s="56">
        <v>2002</v>
      </c>
      <c r="F1398" s="144">
        <v>189</v>
      </c>
      <c r="G1398" s="144">
        <v>189</v>
      </c>
    </row>
    <row r="1399" spans="3:7" ht="16.5" hidden="1" customHeight="1" outlineLevel="1" x14ac:dyDescent="0.45">
      <c r="C1399" s="95"/>
      <c r="D1399" s="95"/>
      <c r="E1399" s="56">
        <v>2003</v>
      </c>
      <c r="F1399" s="144">
        <v>171</v>
      </c>
      <c r="G1399" s="144">
        <v>171</v>
      </c>
    </row>
    <row r="1400" spans="3:7" ht="16.5" hidden="1" customHeight="1" outlineLevel="1" x14ac:dyDescent="0.45">
      <c r="C1400" s="95"/>
      <c r="D1400" s="95"/>
      <c r="E1400" s="56">
        <v>2004</v>
      </c>
      <c r="F1400" s="144">
        <v>381</v>
      </c>
      <c r="G1400" s="144">
        <v>381</v>
      </c>
    </row>
    <row r="1401" spans="3:7" ht="16.5" hidden="1" customHeight="1" outlineLevel="1" x14ac:dyDescent="0.45">
      <c r="C1401" s="95"/>
      <c r="D1401" s="95"/>
      <c r="E1401" s="56">
        <v>2005</v>
      </c>
      <c r="F1401" s="144">
        <v>408</v>
      </c>
      <c r="G1401" s="144">
        <v>408</v>
      </c>
    </row>
    <row r="1402" spans="3:7" ht="16.5" hidden="1" customHeight="1" outlineLevel="1" x14ac:dyDescent="0.45">
      <c r="C1402" s="95"/>
      <c r="D1402" s="95"/>
      <c r="E1402" s="56">
        <v>2006</v>
      </c>
      <c r="F1402" s="144">
        <v>212</v>
      </c>
      <c r="G1402" s="144">
        <v>212</v>
      </c>
    </row>
    <row r="1403" spans="3:7" ht="16.5" hidden="1" customHeight="1" outlineLevel="1" x14ac:dyDescent="0.45">
      <c r="C1403" s="95"/>
      <c r="D1403" s="95"/>
      <c r="E1403" s="56">
        <v>2007</v>
      </c>
      <c r="F1403" s="144">
        <v>159</v>
      </c>
      <c r="G1403" s="144">
        <v>159</v>
      </c>
    </row>
    <row r="1404" spans="3:7" ht="16.5" hidden="1" customHeight="1" outlineLevel="1" x14ac:dyDescent="0.45">
      <c r="C1404" s="95"/>
      <c r="D1404" s="95"/>
      <c r="E1404" s="56">
        <v>2008</v>
      </c>
      <c r="F1404" s="144">
        <v>343</v>
      </c>
      <c r="G1404" s="144">
        <v>343</v>
      </c>
    </row>
    <row r="1405" spans="3:7" ht="16.5" hidden="1" customHeight="1" outlineLevel="1" x14ac:dyDescent="0.45">
      <c r="C1405" s="95"/>
      <c r="D1405" s="95"/>
      <c r="E1405" s="56">
        <v>2009</v>
      </c>
      <c r="F1405" s="144">
        <v>160</v>
      </c>
      <c r="G1405" s="144">
        <v>160</v>
      </c>
    </row>
    <row r="1406" spans="3:7" ht="16.5" hidden="1" customHeight="1" outlineLevel="1" x14ac:dyDescent="0.45">
      <c r="C1406" s="95"/>
      <c r="D1406" s="95"/>
      <c r="E1406" s="56">
        <v>2010</v>
      </c>
      <c r="F1406" s="144">
        <v>542</v>
      </c>
      <c r="G1406" s="144">
        <v>542</v>
      </c>
    </row>
    <row r="1407" spans="3:7" ht="16.5" hidden="1" customHeight="1" outlineLevel="1" x14ac:dyDescent="0.45">
      <c r="C1407" s="95"/>
      <c r="D1407" s="95"/>
      <c r="E1407" s="56">
        <v>2011</v>
      </c>
      <c r="F1407" s="144">
        <v>179</v>
      </c>
      <c r="G1407" s="144">
        <v>179</v>
      </c>
    </row>
    <row r="1408" spans="3:7" ht="16.5" hidden="1" customHeight="1" outlineLevel="1" x14ac:dyDescent="0.45">
      <c r="C1408" s="95"/>
      <c r="D1408" s="95"/>
      <c r="E1408" s="56">
        <v>2012</v>
      </c>
      <c r="F1408" s="144">
        <v>82</v>
      </c>
      <c r="G1408" s="144">
        <v>82</v>
      </c>
    </row>
    <row r="1409" spans="3:7" ht="16.5" hidden="1" customHeight="1" outlineLevel="1" x14ac:dyDescent="0.45">
      <c r="C1409" s="95"/>
      <c r="D1409" s="95"/>
      <c r="E1409" s="56">
        <v>2013</v>
      </c>
      <c r="F1409" s="144">
        <v>98</v>
      </c>
      <c r="G1409" s="144">
        <v>98</v>
      </c>
    </row>
    <row r="1410" spans="3:7" ht="16.5" hidden="1" customHeight="1" outlineLevel="1" x14ac:dyDescent="0.45">
      <c r="C1410" s="95"/>
      <c r="D1410" s="95"/>
      <c r="E1410" s="56">
        <v>2014</v>
      </c>
      <c r="F1410" s="144">
        <v>188</v>
      </c>
      <c r="G1410" s="144">
        <v>188</v>
      </c>
    </row>
    <row r="1411" spans="3:7" ht="16.5" hidden="1" customHeight="1" outlineLevel="1" x14ac:dyDescent="0.45">
      <c r="C1411" s="95"/>
      <c r="D1411" s="95"/>
      <c r="E1411" s="56">
        <v>2015</v>
      </c>
      <c r="F1411" s="144">
        <v>278</v>
      </c>
      <c r="G1411" s="144">
        <v>278</v>
      </c>
    </row>
    <row r="1412" spans="3:7" ht="16.5" hidden="1" customHeight="1" outlineLevel="1" x14ac:dyDescent="0.45">
      <c r="C1412" s="95"/>
      <c r="D1412" s="96"/>
      <c r="E1412" s="56">
        <v>2016</v>
      </c>
      <c r="F1412" s="144">
        <v>21</v>
      </c>
      <c r="G1412" s="144">
        <v>21</v>
      </c>
    </row>
    <row r="1413" spans="3:7" ht="16.5" hidden="1" customHeight="1" outlineLevel="1" x14ac:dyDescent="0.45">
      <c r="C1413" s="95"/>
      <c r="D1413" s="89" t="s">
        <v>142</v>
      </c>
      <c r="E1413" s="90"/>
      <c r="F1413" s="139">
        <v>82092</v>
      </c>
      <c r="G1413" s="139">
        <v>82092</v>
      </c>
    </row>
    <row r="1414" spans="3:7" ht="16.5" hidden="1" customHeight="1" outlineLevel="1" x14ac:dyDescent="0.45">
      <c r="C1414" s="95"/>
      <c r="D1414" s="94" t="s">
        <v>265</v>
      </c>
      <c r="E1414" s="56">
        <v>1991</v>
      </c>
      <c r="F1414" s="144">
        <v>225</v>
      </c>
      <c r="G1414" s="144">
        <v>225</v>
      </c>
    </row>
    <row r="1415" spans="3:7" ht="16.5" hidden="1" customHeight="1" outlineLevel="1" x14ac:dyDescent="0.45">
      <c r="C1415" s="95"/>
      <c r="D1415" s="95"/>
      <c r="E1415" s="56">
        <v>1992</v>
      </c>
      <c r="F1415" s="144">
        <v>27</v>
      </c>
      <c r="G1415" s="144">
        <v>27</v>
      </c>
    </row>
    <row r="1416" spans="3:7" ht="16.5" hidden="1" customHeight="1" outlineLevel="1" x14ac:dyDescent="0.45">
      <c r="C1416" s="95"/>
      <c r="D1416" s="95"/>
      <c r="E1416" s="56">
        <v>1993</v>
      </c>
      <c r="F1416" s="144">
        <v>63</v>
      </c>
      <c r="G1416" s="144">
        <v>63</v>
      </c>
    </row>
    <row r="1417" spans="3:7" ht="16.5" hidden="1" customHeight="1" outlineLevel="1" x14ac:dyDescent="0.45">
      <c r="C1417" s="95"/>
      <c r="D1417" s="95"/>
      <c r="E1417" s="56">
        <v>1994</v>
      </c>
      <c r="F1417" s="144">
        <v>45</v>
      </c>
      <c r="G1417" s="144">
        <v>45</v>
      </c>
    </row>
    <row r="1418" spans="3:7" ht="16.5" hidden="1" customHeight="1" outlineLevel="1" x14ac:dyDescent="0.45">
      <c r="C1418" s="95"/>
      <c r="D1418" s="95"/>
      <c r="E1418" s="56">
        <v>1995</v>
      </c>
      <c r="F1418" s="144">
        <v>95</v>
      </c>
      <c r="G1418" s="144">
        <v>95</v>
      </c>
    </row>
    <row r="1419" spans="3:7" ht="16.5" hidden="1" customHeight="1" outlineLevel="1" x14ac:dyDescent="0.45">
      <c r="C1419" s="95"/>
      <c r="D1419" s="95"/>
      <c r="E1419" s="56">
        <v>1996</v>
      </c>
      <c r="F1419" s="144">
        <v>74</v>
      </c>
      <c r="G1419" s="144">
        <v>74</v>
      </c>
    </row>
    <row r="1420" spans="3:7" ht="16.5" hidden="1" customHeight="1" outlineLevel="1" x14ac:dyDescent="0.45">
      <c r="C1420" s="95"/>
      <c r="D1420" s="95"/>
      <c r="E1420" s="56">
        <v>1997</v>
      </c>
      <c r="F1420" s="144">
        <v>5</v>
      </c>
      <c r="G1420" s="144">
        <v>5</v>
      </c>
    </row>
    <row r="1421" spans="3:7" ht="16.5" hidden="1" customHeight="1" outlineLevel="1" x14ac:dyDescent="0.45">
      <c r="C1421" s="95"/>
      <c r="D1421" s="95"/>
      <c r="E1421" s="56">
        <v>1999</v>
      </c>
      <c r="F1421" s="144">
        <v>17</v>
      </c>
      <c r="G1421" s="144">
        <v>17</v>
      </c>
    </row>
    <row r="1422" spans="3:7" ht="16.5" hidden="1" customHeight="1" outlineLevel="1" x14ac:dyDescent="0.45">
      <c r="C1422" s="95"/>
      <c r="D1422" s="95"/>
      <c r="E1422" s="56">
        <v>2000</v>
      </c>
      <c r="F1422" s="144">
        <v>162</v>
      </c>
      <c r="G1422" s="144">
        <v>162</v>
      </c>
    </row>
    <row r="1423" spans="3:7" ht="16.5" hidden="1" customHeight="1" outlineLevel="1" x14ac:dyDescent="0.45">
      <c r="C1423" s="95"/>
      <c r="D1423" s="95"/>
      <c r="E1423" s="56">
        <v>2001</v>
      </c>
      <c r="F1423" s="144">
        <v>1</v>
      </c>
      <c r="G1423" s="144">
        <v>1</v>
      </c>
    </row>
    <row r="1424" spans="3:7" ht="16.5" hidden="1" customHeight="1" outlineLevel="1" x14ac:dyDescent="0.45">
      <c r="C1424" s="95"/>
      <c r="D1424" s="95"/>
      <c r="E1424" s="56">
        <v>2002</v>
      </c>
      <c r="F1424" s="144">
        <v>11</v>
      </c>
      <c r="G1424" s="144">
        <v>11</v>
      </c>
    </row>
    <row r="1425" spans="3:7" ht="16.5" hidden="1" customHeight="1" outlineLevel="1" x14ac:dyDescent="0.45">
      <c r="C1425" s="95"/>
      <c r="D1425" s="95"/>
      <c r="E1425" s="56">
        <v>2003</v>
      </c>
      <c r="F1425" s="144">
        <v>29</v>
      </c>
      <c r="G1425" s="144">
        <v>29</v>
      </c>
    </row>
    <row r="1426" spans="3:7" ht="16.5" hidden="1" customHeight="1" outlineLevel="1" x14ac:dyDescent="0.45">
      <c r="C1426" s="95"/>
      <c r="D1426" s="95"/>
      <c r="E1426" s="56">
        <v>2005</v>
      </c>
      <c r="F1426" s="144">
        <v>35</v>
      </c>
      <c r="G1426" s="144">
        <v>35</v>
      </c>
    </row>
    <row r="1427" spans="3:7" ht="16.5" hidden="1" customHeight="1" outlineLevel="1" x14ac:dyDescent="0.45">
      <c r="C1427" s="95"/>
      <c r="D1427" s="95"/>
      <c r="E1427" s="56">
        <v>2006</v>
      </c>
      <c r="F1427" s="144">
        <v>12</v>
      </c>
      <c r="G1427" s="144">
        <v>12</v>
      </c>
    </row>
    <row r="1428" spans="3:7" ht="16.5" hidden="1" customHeight="1" outlineLevel="1" x14ac:dyDescent="0.45">
      <c r="C1428" s="95"/>
      <c r="D1428" s="95"/>
      <c r="E1428" s="56">
        <v>2007</v>
      </c>
      <c r="F1428" s="144">
        <v>18</v>
      </c>
      <c r="G1428" s="144">
        <v>18</v>
      </c>
    </row>
    <row r="1429" spans="3:7" ht="16.5" hidden="1" customHeight="1" outlineLevel="1" x14ac:dyDescent="0.45">
      <c r="C1429" s="95"/>
      <c r="D1429" s="95"/>
      <c r="E1429" s="56">
        <v>2008</v>
      </c>
      <c r="F1429" s="144">
        <v>0</v>
      </c>
      <c r="G1429" s="144">
        <v>0</v>
      </c>
    </row>
    <row r="1430" spans="3:7" ht="16.5" hidden="1" customHeight="1" outlineLevel="1" x14ac:dyDescent="0.45">
      <c r="C1430" s="95"/>
      <c r="D1430" s="95"/>
      <c r="E1430" s="56">
        <v>2010</v>
      </c>
      <c r="F1430" s="144">
        <v>2</v>
      </c>
      <c r="G1430" s="144">
        <v>2</v>
      </c>
    </row>
    <row r="1431" spans="3:7" ht="16.5" hidden="1" customHeight="1" outlineLevel="1" x14ac:dyDescent="0.45">
      <c r="C1431" s="95"/>
      <c r="D1431" s="95"/>
      <c r="E1431" s="56">
        <v>2011</v>
      </c>
      <c r="F1431" s="144">
        <v>6</v>
      </c>
      <c r="G1431" s="144">
        <v>6</v>
      </c>
    </row>
    <row r="1432" spans="3:7" ht="16.5" hidden="1" customHeight="1" outlineLevel="1" x14ac:dyDescent="0.45">
      <c r="C1432" s="95"/>
      <c r="D1432" s="95"/>
      <c r="E1432" s="56">
        <v>2012</v>
      </c>
      <c r="F1432" s="144">
        <v>22</v>
      </c>
      <c r="G1432" s="144">
        <v>22</v>
      </c>
    </row>
    <row r="1433" spans="3:7" ht="16.5" hidden="1" customHeight="1" outlineLevel="1" x14ac:dyDescent="0.45">
      <c r="C1433" s="95"/>
      <c r="D1433" s="95"/>
      <c r="E1433" s="56">
        <v>2013</v>
      </c>
      <c r="F1433" s="144">
        <v>72</v>
      </c>
      <c r="G1433" s="144">
        <v>72</v>
      </c>
    </row>
    <row r="1434" spans="3:7" ht="16.5" hidden="1" customHeight="1" outlineLevel="1" x14ac:dyDescent="0.45">
      <c r="C1434" s="95"/>
      <c r="D1434" s="95"/>
      <c r="E1434" s="56">
        <v>2014</v>
      </c>
      <c r="F1434" s="144">
        <v>0</v>
      </c>
      <c r="G1434" s="144">
        <v>0</v>
      </c>
    </row>
    <row r="1435" spans="3:7" ht="16.5" hidden="1" customHeight="1" outlineLevel="1" x14ac:dyDescent="0.45">
      <c r="C1435" s="95"/>
      <c r="D1435" s="95"/>
      <c r="E1435" s="56">
        <v>2015</v>
      </c>
      <c r="F1435" s="144">
        <v>4</v>
      </c>
      <c r="G1435" s="144">
        <v>4</v>
      </c>
    </row>
    <row r="1436" spans="3:7" ht="16.5" hidden="1" customHeight="1" outlineLevel="1" x14ac:dyDescent="0.45">
      <c r="C1436" s="95"/>
      <c r="D1436" s="96"/>
      <c r="E1436" s="56">
        <v>2016</v>
      </c>
      <c r="F1436" s="144">
        <v>0</v>
      </c>
      <c r="G1436" s="144">
        <v>0</v>
      </c>
    </row>
    <row r="1437" spans="3:7" ht="16.5" hidden="1" customHeight="1" outlineLevel="1" x14ac:dyDescent="0.45">
      <c r="C1437" s="95"/>
      <c r="D1437" s="89" t="s">
        <v>142</v>
      </c>
      <c r="E1437" s="90"/>
      <c r="F1437" s="140">
        <v>925</v>
      </c>
      <c r="G1437" s="140">
        <v>925</v>
      </c>
    </row>
    <row r="1438" spans="3:7" ht="16.5" hidden="1" customHeight="1" outlineLevel="1" x14ac:dyDescent="0.45">
      <c r="C1438" s="95"/>
      <c r="D1438" s="94" t="s">
        <v>266</v>
      </c>
      <c r="E1438" s="56">
        <v>1992</v>
      </c>
      <c r="F1438" s="144">
        <v>5</v>
      </c>
      <c r="G1438" s="144">
        <v>5</v>
      </c>
    </row>
    <row r="1439" spans="3:7" ht="16.5" hidden="1" customHeight="1" outlineLevel="1" x14ac:dyDescent="0.45">
      <c r="C1439" s="95"/>
      <c r="D1439" s="96"/>
      <c r="E1439" s="56">
        <v>1994</v>
      </c>
      <c r="F1439" s="144">
        <v>9</v>
      </c>
      <c r="G1439" s="144">
        <v>9</v>
      </c>
    </row>
    <row r="1440" spans="3:7" ht="16.5" hidden="1" customHeight="1" outlineLevel="1" x14ac:dyDescent="0.45">
      <c r="C1440" s="95"/>
      <c r="D1440" s="89" t="s">
        <v>142</v>
      </c>
      <c r="E1440" s="90"/>
      <c r="F1440" s="140">
        <v>14</v>
      </c>
      <c r="G1440" s="140">
        <v>14</v>
      </c>
    </row>
    <row r="1441" spans="3:7" ht="16.5" hidden="1" customHeight="1" outlineLevel="1" x14ac:dyDescent="0.45">
      <c r="C1441" s="95"/>
      <c r="D1441" s="94" t="s">
        <v>267</v>
      </c>
      <c r="E1441" s="56">
        <v>1993</v>
      </c>
      <c r="F1441" s="144">
        <v>3</v>
      </c>
      <c r="G1441" s="144">
        <v>3</v>
      </c>
    </row>
    <row r="1442" spans="3:7" ht="16.5" hidden="1" customHeight="1" outlineLevel="1" x14ac:dyDescent="0.45">
      <c r="C1442" s="95"/>
      <c r="D1442" s="95"/>
      <c r="E1442" s="56">
        <v>1994</v>
      </c>
      <c r="F1442" s="144">
        <v>13</v>
      </c>
      <c r="G1442" s="144">
        <v>13</v>
      </c>
    </row>
    <row r="1443" spans="3:7" ht="16.5" hidden="1" customHeight="1" outlineLevel="1" x14ac:dyDescent="0.45">
      <c r="C1443" s="95"/>
      <c r="D1443" s="95"/>
      <c r="E1443" s="56">
        <v>1995</v>
      </c>
      <c r="F1443" s="144">
        <v>15</v>
      </c>
      <c r="G1443" s="144">
        <v>15</v>
      </c>
    </row>
    <row r="1444" spans="3:7" ht="16.5" hidden="1" customHeight="1" outlineLevel="1" x14ac:dyDescent="0.45">
      <c r="C1444" s="95"/>
      <c r="D1444" s="95"/>
      <c r="E1444" s="56">
        <v>1996</v>
      </c>
      <c r="F1444" s="144">
        <v>19</v>
      </c>
      <c r="G1444" s="144">
        <v>19</v>
      </c>
    </row>
    <row r="1445" spans="3:7" ht="16.5" hidden="1" customHeight="1" outlineLevel="1" x14ac:dyDescent="0.45">
      <c r="C1445" s="95"/>
      <c r="D1445" s="95"/>
      <c r="E1445" s="56">
        <v>1997</v>
      </c>
      <c r="F1445" s="144">
        <v>291</v>
      </c>
      <c r="G1445" s="144">
        <v>291</v>
      </c>
    </row>
    <row r="1446" spans="3:7" ht="16.5" hidden="1" customHeight="1" outlineLevel="1" x14ac:dyDescent="0.45">
      <c r="C1446" s="95"/>
      <c r="D1446" s="95"/>
      <c r="E1446" s="56">
        <v>1998</v>
      </c>
      <c r="F1446" s="144">
        <v>49</v>
      </c>
      <c r="G1446" s="144">
        <v>49</v>
      </c>
    </row>
    <row r="1447" spans="3:7" ht="16.5" hidden="1" customHeight="1" outlineLevel="1" x14ac:dyDescent="0.45">
      <c r="C1447" s="95"/>
      <c r="D1447" s="95"/>
      <c r="E1447" s="56">
        <v>1999</v>
      </c>
      <c r="F1447" s="144">
        <v>134</v>
      </c>
      <c r="G1447" s="144">
        <v>134</v>
      </c>
    </row>
    <row r="1448" spans="3:7" ht="16.5" hidden="1" customHeight="1" outlineLevel="1" x14ac:dyDescent="0.45">
      <c r="C1448" s="95"/>
      <c r="D1448" s="95"/>
      <c r="E1448" s="56">
        <v>2000</v>
      </c>
      <c r="F1448" s="144">
        <v>47</v>
      </c>
      <c r="G1448" s="144">
        <v>47</v>
      </c>
    </row>
    <row r="1449" spans="3:7" ht="16.5" hidden="1" customHeight="1" outlineLevel="1" x14ac:dyDescent="0.45">
      <c r="C1449" s="95"/>
      <c r="D1449" s="95"/>
      <c r="E1449" s="56">
        <v>2001</v>
      </c>
      <c r="F1449" s="144">
        <v>21</v>
      </c>
      <c r="G1449" s="144">
        <v>21</v>
      </c>
    </row>
    <row r="1450" spans="3:7" ht="16.5" hidden="1" customHeight="1" outlineLevel="1" x14ac:dyDescent="0.45">
      <c r="C1450" s="95"/>
      <c r="D1450" s="95"/>
      <c r="E1450" s="56">
        <v>2002</v>
      </c>
      <c r="F1450" s="144">
        <v>23</v>
      </c>
      <c r="G1450" s="144">
        <v>23</v>
      </c>
    </row>
    <row r="1451" spans="3:7" ht="16.5" hidden="1" customHeight="1" outlineLevel="1" x14ac:dyDescent="0.45">
      <c r="C1451" s="95"/>
      <c r="D1451" s="95"/>
      <c r="E1451" s="56">
        <v>2003</v>
      </c>
      <c r="F1451" s="144">
        <v>9</v>
      </c>
      <c r="G1451" s="144">
        <v>9</v>
      </c>
    </row>
    <row r="1452" spans="3:7" ht="16.5" hidden="1" customHeight="1" outlineLevel="1" x14ac:dyDescent="0.45">
      <c r="C1452" s="95"/>
      <c r="D1452" s="95"/>
      <c r="E1452" s="56">
        <v>2004</v>
      </c>
      <c r="F1452" s="144">
        <v>5</v>
      </c>
      <c r="G1452" s="144">
        <v>5</v>
      </c>
    </row>
    <row r="1453" spans="3:7" ht="16.5" hidden="1" customHeight="1" outlineLevel="1" x14ac:dyDescent="0.45">
      <c r="C1453" s="95"/>
      <c r="D1453" s="95"/>
      <c r="E1453" s="56">
        <v>2005</v>
      </c>
      <c r="F1453" s="144">
        <v>7</v>
      </c>
      <c r="G1453" s="144">
        <v>7</v>
      </c>
    </row>
    <row r="1454" spans="3:7" ht="16.5" hidden="1" customHeight="1" outlineLevel="1" x14ac:dyDescent="0.45">
      <c r="C1454" s="95"/>
      <c r="D1454" s="95"/>
      <c r="E1454" s="56">
        <v>2006</v>
      </c>
      <c r="F1454" s="144">
        <v>4</v>
      </c>
      <c r="G1454" s="144">
        <v>4</v>
      </c>
    </row>
    <row r="1455" spans="3:7" ht="16.5" hidden="1" customHeight="1" outlineLevel="1" x14ac:dyDescent="0.45">
      <c r="C1455" s="95"/>
      <c r="D1455" s="95"/>
      <c r="E1455" s="56">
        <v>2007</v>
      </c>
      <c r="F1455" s="144">
        <v>13</v>
      </c>
      <c r="G1455" s="144">
        <v>13</v>
      </c>
    </row>
    <row r="1456" spans="3:7" ht="16.5" hidden="1" customHeight="1" outlineLevel="1" x14ac:dyDescent="0.45">
      <c r="C1456" s="95"/>
      <c r="D1456" s="95"/>
      <c r="E1456" s="56">
        <v>2008</v>
      </c>
      <c r="F1456" s="144">
        <v>39</v>
      </c>
      <c r="G1456" s="144">
        <v>39</v>
      </c>
    </row>
    <row r="1457" spans="3:7" ht="16.5" hidden="1" customHeight="1" outlineLevel="1" x14ac:dyDescent="0.45">
      <c r="C1457" s="95"/>
      <c r="D1457" s="95"/>
      <c r="E1457" s="56">
        <v>2009</v>
      </c>
      <c r="F1457" s="144">
        <v>13</v>
      </c>
      <c r="G1457" s="144">
        <v>13</v>
      </c>
    </row>
    <row r="1458" spans="3:7" ht="16.5" hidden="1" customHeight="1" outlineLevel="1" x14ac:dyDescent="0.45">
      <c r="C1458" s="95"/>
      <c r="D1458" s="95"/>
      <c r="E1458" s="56">
        <v>2010</v>
      </c>
      <c r="F1458" s="144">
        <v>68</v>
      </c>
      <c r="G1458" s="144">
        <v>68</v>
      </c>
    </row>
    <row r="1459" spans="3:7" ht="16.5" hidden="1" customHeight="1" outlineLevel="1" x14ac:dyDescent="0.45">
      <c r="C1459" s="95"/>
      <c r="D1459" s="95"/>
      <c r="E1459" s="56">
        <v>2011</v>
      </c>
      <c r="F1459" s="144">
        <v>131</v>
      </c>
      <c r="G1459" s="144">
        <v>131</v>
      </c>
    </row>
    <row r="1460" spans="3:7" ht="16.5" hidden="1" customHeight="1" outlineLevel="1" x14ac:dyDescent="0.45">
      <c r="C1460" s="95"/>
      <c r="D1460" s="95"/>
      <c r="E1460" s="56">
        <v>2012</v>
      </c>
      <c r="F1460" s="144">
        <v>141</v>
      </c>
      <c r="G1460" s="144">
        <v>141</v>
      </c>
    </row>
    <row r="1461" spans="3:7" ht="16.5" hidden="1" customHeight="1" outlineLevel="1" x14ac:dyDescent="0.45">
      <c r="C1461" s="95"/>
      <c r="D1461" s="95"/>
      <c r="E1461" s="56">
        <v>2013</v>
      </c>
      <c r="F1461" s="144">
        <v>133</v>
      </c>
      <c r="G1461" s="144">
        <v>133</v>
      </c>
    </row>
    <row r="1462" spans="3:7" ht="16.5" hidden="1" customHeight="1" outlineLevel="1" x14ac:dyDescent="0.45">
      <c r="C1462" s="95"/>
      <c r="D1462" s="95"/>
      <c r="E1462" s="56">
        <v>2014</v>
      </c>
      <c r="F1462" s="144">
        <v>181</v>
      </c>
      <c r="G1462" s="144">
        <v>181</v>
      </c>
    </row>
    <row r="1463" spans="3:7" ht="16.5" hidden="1" customHeight="1" outlineLevel="1" x14ac:dyDescent="0.45">
      <c r="C1463" s="95"/>
      <c r="D1463" s="95"/>
      <c r="E1463" s="56">
        <v>2015</v>
      </c>
      <c r="F1463" s="144">
        <v>100</v>
      </c>
      <c r="G1463" s="144">
        <v>100</v>
      </c>
    </row>
    <row r="1464" spans="3:7" ht="16.5" hidden="1" customHeight="1" outlineLevel="1" x14ac:dyDescent="0.45">
      <c r="C1464" s="95"/>
      <c r="D1464" s="96"/>
      <c r="E1464" s="56">
        <v>2016</v>
      </c>
      <c r="F1464" s="144">
        <v>37</v>
      </c>
      <c r="G1464" s="144">
        <v>37</v>
      </c>
    </row>
    <row r="1465" spans="3:7" ht="16.5" hidden="1" customHeight="1" outlineLevel="1" x14ac:dyDescent="0.45">
      <c r="C1465" s="95"/>
      <c r="D1465" s="89" t="s">
        <v>142</v>
      </c>
      <c r="E1465" s="90"/>
      <c r="F1465" s="139">
        <v>1496</v>
      </c>
      <c r="G1465" s="139">
        <v>1496</v>
      </c>
    </row>
    <row r="1466" spans="3:7" ht="16.5" hidden="1" customHeight="1" outlineLevel="1" x14ac:dyDescent="0.45">
      <c r="C1466" s="95"/>
      <c r="D1466" s="94" t="s">
        <v>268</v>
      </c>
      <c r="E1466" s="56">
        <v>1991</v>
      </c>
      <c r="F1466" s="144">
        <v>14</v>
      </c>
      <c r="G1466" s="144">
        <v>14</v>
      </c>
    </row>
    <row r="1467" spans="3:7" ht="16.5" hidden="1" customHeight="1" outlineLevel="1" x14ac:dyDescent="0.45">
      <c r="C1467" s="95"/>
      <c r="D1467" s="95"/>
      <c r="E1467" s="56">
        <v>1993</v>
      </c>
      <c r="F1467" s="144">
        <v>10</v>
      </c>
      <c r="G1467" s="144">
        <v>10</v>
      </c>
    </row>
    <row r="1468" spans="3:7" ht="16.5" hidden="1" customHeight="1" outlineLevel="1" x14ac:dyDescent="0.45">
      <c r="C1468" s="95"/>
      <c r="D1468" s="95"/>
      <c r="E1468" s="56">
        <v>1994</v>
      </c>
      <c r="F1468" s="144">
        <v>13</v>
      </c>
      <c r="G1468" s="144">
        <v>13</v>
      </c>
    </row>
    <row r="1469" spans="3:7" ht="16.5" hidden="1" customHeight="1" outlineLevel="1" x14ac:dyDescent="0.45">
      <c r="C1469" s="95"/>
      <c r="D1469" s="95"/>
      <c r="E1469" s="56">
        <v>1995</v>
      </c>
      <c r="F1469" s="144">
        <v>10</v>
      </c>
      <c r="G1469" s="144">
        <v>10</v>
      </c>
    </row>
    <row r="1470" spans="3:7" ht="16.5" hidden="1" customHeight="1" outlineLevel="1" x14ac:dyDescent="0.45">
      <c r="C1470" s="95"/>
      <c r="D1470" s="95"/>
      <c r="E1470" s="56">
        <v>2001</v>
      </c>
      <c r="F1470" s="144">
        <v>6</v>
      </c>
      <c r="G1470" s="144">
        <v>6</v>
      </c>
    </row>
    <row r="1471" spans="3:7" ht="16.5" hidden="1" customHeight="1" outlineLevel="1" x14ac:dyDescent="0.45">
      <c r="C1471" s="95"/>
      <c r="D1471" s="95"/>
      <c r="E1471" s="56">
        <v>2002</v>
      </c>
      <c r="F1471" s="144">
        <v>6</v>
      </c>
      <c r="G1471" s="144">
        <v>6</v>
      </c>
    </row>
    <row r="1472" spans="3:7" ht="16.5" hidden="1" customHeight="1" outlineLevel="1" x14ac:dyDescent="0.45">
      <c r="C1472" s="95"/>
      <c r="D1472" s="95"/>
      <c r="E1472" s="56">
        <v>2005</v>
      </c>
      <c r="F1472" s="144">
        <v>0</v>
      </c>
      <c r="G1472" s="144">
        <v>0</v>
      </c>
    </row>
    <row r="1473" spans="3:7" ht="16.5" hidden="1" customHeight="1" outlineLevel="1" x14ac:dyDescent="0.45">
      <c r="C1473" s="95"/>
      <c r="D1473" s="95"/>
      <c r="E1473" s="56">
        <v>2008</v>
      </c>
      <c r="F1473" s="144">
        <v>4</v>
      </c>
      <c r="G1473" s="144">
        <v>4</v>
      </c>
    </row>
    <row r="1474" spans="3:7" ht="16.5" hidden="1" customHeight="1" outlineLevel="1" x14ac:dyDescent="0.45">
      <c r="C1474" s="95"/>
      <c r="D1474" s="95"/>
      <c r="E1474" s="56">
        <v>2009</v>
      </c>
      <c r="F1474" s="144">
        <v>0</v>
      </c>
      <c r="G1474" s="144">
        <v>0</v>
      </c>
    </row>
    <row r="1475" spans="3:7" ht="16.5" hidden="1" customHeight="1" outlineLevel="1" x14ac:dyDescent="0.45">
      <c r="C1475" s="95"/>
      <c r="D1475" s="95"/>
      <c r="E1475" s="56">
        <v>2013</v>
      </c>
      <c r="F1475" s="144">
        <v>51</v>
      </c>
      <c r="G1475" s="144">
        <v>51</v>
      </c>
    </row>
    <row r="1476" spans="3:7" ht="16.5" hidden="1" customHeight="1" outlineLevel="1" x14ac:dyDescent="0.45">
      <c r="C1476" s="95"/>
      <c r="D1476" s="96"/>
      <c r="E1476" s="56">
        <v>2014</v>
      </c>
      <c r="F1476" s="144">
        <v>0</v>
      </c>
      <c r="G1476" s="144">
        <v>0</v>
      </c>
    </row>
    <row r="1477" spans="3:7" ht="16.5" hidden="1" customHeight="1" outlineLevel="1" x14ac:dyDescent="0.45">
      <c r="C1477" s="95"/>
      <c r="D1477" s="89" t="s">
        <v>142</v>
      </c>
      <c r="E1477" s="90"/>
      <c r="F1477" s="140">
        <v>114</v>
      </c>
      <c r="G1477" s="140">
        <v>114</v>
      </c>
    </row>
    <row r="1478" spans="3:7" ht="16.5" hidden="1" customHeight="1" outlineLevel="1" x14ac:dyDescent="0.45">
      <c r="C1478" s="95"/>
      <c r="D1478" s="94" t="s">
        <v>269</v>
      </c>
      <c r="E1478" s="56">
        <v>1991</v>
      </c>
      <c r="F1478" s="146">
        <v>1298</v>
      </c>
      <c r="G1478" s="146">
        <v>1298</v>
      </c>
    </row>
    <row r="1479" spans="3:7" ht="16.5" hidden="1" customHeight="1" outlineLevel="1" x14ac:dyDescent="0.45">
      <c r="C1479" s="95"/>
      <c r="D1479" s="95"/>
      <c r="E1479" s="56">
        <v>1992</v>
      </c>
      <c r="F1479" s="146">
        <v>1006</v>
      </c>
      <c r="G1479" s="146">
        <v>1006</v>
      </c>
    </row>
    <row r="1480" spans="3:7" ht="16.5" hidden="1" customHeight="1" outlineLevel="1" x14ac:dyDescent="0.45">
      <c r="C1480" s="95"/>
      <c r="D1480" s="95"/>
      <c r="E1480" s="56">
        <v>1993</v>
      </c>
      <c r="F1480" s="144">
        <v>446</v>
      </c>
      <c r="G1480" s="144">
        <v>446</v>
      </c>
    </row>
    <row r="1481" spans="3:7" ht="16.5" hidden="1" customHeight="1" outlineLevel="1" x14ac:dyDescent="0.45">
      <c r="C1481" s="95"/>
      <c r="D1481" s="95"/>
      <c r="E1481" s="56">
        <v>1994</v>
      </c>
      <c r="F1481" s="144">
        <v>886</v>
      </c>
      <c r="G1481" s="144">
        <v>886</v>
      </c>
    </row>
    <row r="1482" spans="3:7" ht="16.5" hidden="1" customHeight="1" outlineLevel="1" x14ac:dyDescent="0.45">
      <c r="C1482" s="95"/>
      <c r="D1482" s="95"/>
      <c r="E1482" s="56">
        <v>1995</v>
      </c>
      <c r="F1482" s="146">
        <v>1120</v>
      </c>
      <c r="G1482" s="146">
        <v>1120</v>
      </c>
    </row>
    <row r="1483" spans="3:7" ht="16.5" hidden="1" customHeight="1" outlineLevel="1" x14ac:dyDescent="0.45">
      <c r="C1483" s="95"/>
      <c r="D1483" s="95"/>
      <c r="E1483" s="56">
        <v>1996</v>
      </c>
      <c r="F1483" s="146">
        <v>1052</v>
      </c>
      <c r="G1483" s="146">
        <v>1052</v>
      </c>
    </row>
    <row r="1484" spans="3:7" ht="16.5" hidden="1" customHeight="1" outlineLevel="1" x14ac:dyDescent="0.45">
      <c r="C1484" s="95"/>
      <c r="D1484" s="95"/>
      <c r="E1484" s="56">
        <v>1997</v>
      </c>
      <c r="F1484" s="146">
        <v>2391</v>
      </c>
      <c r="G1484" s="146">
        <v>2391</v>
      </c>
    </row>
    <row r="1485" spans="3:7" ht="16.5" hidden="1" customHeight="1" outlineLevel="1" x14ac:dyDescent="0.45">
      <c r="C1485" s="95"/>
      <c r="D1485" s="95"/>
      <c r="E1485" s="56">
        <v>1998</v>
      </c>
      <c r="F1485" s="146">
        <v>3008</v>
      </c>
      <c r="G1485" s="146">
        <v>3008</v>
      </c>
    </row>
    <row r="1486" spans="3:7" ht="16.5" hidden="1" customHeight="1" outlineLevel="1" x14ac:dyDescent="0.45">
      <c r="C1486" s="95"/>
      <c r="D1486" s="95"/>
      <c r="E1486" s="56">
        <v>1999</v>
      </c>
      <c r="F1486" s="146">
        <v>4065</v>
      </c>
      <c r="G1486" s="146">
        <v>4065</v>
      </c>
    </row>
    <row r="1487" spans="3:7" ht="16.5" hidden="1" customHeight="1" outlineLevel="1" x14ac:dyDescent="0.45">
      <c r="C1487" s="95"/>
      <c r="D1487" s="95"/>
      <c r="E1487" s="56">
        <v>2000</v>
      </c>
      <c r="F1487" s="146">
        <v>4861</v>
      </c>
      <c r="G1487" s="146">
        <v>4861</v>
      </c>
    </row>
    <row r="1488" spans="3:7" ht="16.5" hidden="1" customHeight="1" outlineLevel="1" x14ac:dyDescent="0.45">
      <c r="C1488" s="95"/>
      <c r="D1488" s="95"/>
      <c r="E1488" s="56">
        <v>2001</v>
      </c>
      <c r="F1488" s="146">
        <v>3450</v>
      </c>
      <c r="G1488" s="146">
        <v>3450</v>
      </c>
    </row>
    <row r="1489" spans="3:7" ht="16.5" hidden="1" customHeight="1" outlineLevel="1" x14ac:dyDescent="0.45">
      <c r="C1489" s="95"/>
      <c r="D1489" s="95"/>
      <c r="E1489" s="56">
        <v>2002</v>
      </c>
      <c r="F1489" s="146">
        <v>4103</v>
      </c>
      <c r="G1489" s="146">
        <v>4103</v>
      </c>
    </row>
    <row r="1490" spans="3:7" ht="16.5" hidden="1" customHeight="1" outlineLevel="1" x14ac:dyDescent="0.45">
      <c r="C1490" s="95"/>
      <c r="D1490" s="95"/>
      <c r="E1490" s="56">
        <v>2003</v>
      </c>
      <c r="F1490" s="146">
        <v>3077</v>
      </c>
      <c r="G1490" s="146">
        <v>3077</v>
      </c>
    </row>
    <row r="1491" spans="3:7" ht="16.5" hidden="1" customHeight="1" outlineLevel="1" x14ac:dyDescent="0.45">
      <c r="C1491" s="95"/>
      <c r="D1491" s="95"/>
      <c r="E1491" s="56">
        <v>2004</v>
      </c>
      <c r="F1491" s="146">
        <v>2908</v>
      </c>
      <c r="G1491" s="146">
        <v>2908</v>
      </c>
    </row>
    <row r="1492" spans="3:7" ht="16.5" hidden="1" customHeight="1" outlineLevel="1" x14ac:dyDescent="0.45">
      <c r="C1492" s="95"/>
      <c r="D1492" s="95"/>
      <c r="E1492" s="56">
        <v>2005</v>
      </c>
      <c r="F1492" s="146">
        <v>5970</v>
      </c>
      <c r="G1492" s="146">
        <v>5970</v>
      </c>
    </row>
    <row r="1493" spans="3:7" ht="16.5" hidden="1" customHeight="1" outlineLevel="1" x14ac:dyDescent="0.45">
      <c r="C1493" s="95"/>
      <c r="D1493" s="95"/>
      <c r="E1493" s="56">
        <v>2006</v>
      </c>
      <c r="F1493" s="146">
        <v>5548</v>
      </c>
      <c r="G1493" s="146">
        <v>5548</v>
      </c>
    </row>
    <row r="1494" spans="3:7" ht="16.5" hidden="1" customHeight="1" outlineLevel="1" x14ac:dyDescent="0.45">
      <c r="C1494" s="95"/>
      <c r="D1494" s="95"/>
      <c r="E1494" s="56">
        <v>2007</v>
      </c>
      <c r="F1494" s="146">
        <v>4264</v>
      </c>
      <c r="G1494" s="146">
        <v>4264</v>
      </c>
    </row>
    <row r="1495" spans="3:7" ht="16.5" hidden="1" customHeight="1" outlineLevel="1" x14ac:dyDescent="0.45">
      <c r="C1495" s="95"/>
      <c r="D1495" s="95"/>
      <c r="E1495" s="56">
        <v>2008</v>
      </c>
      <c r="F1495" s="146">
        <v>1221</v>
      </c>
      <c r="G1495" s="146">
        <v>1221</v>
      </c>
    </row>
    <row r="1496" spans="3:7" ht="16.5" hidden="1" customHeight="1" outlineLevel="1" x14ac:dyDescent="0.45">
      <c r="C1496" s="95"/>
      <c r="D1496" s="95"/>
      <c r="E1496" s="56">
        <v>2009</v>
      </c>
      <c r="F1496" s="144">
        <v>65</v>
      </c>
      <c r="G1496" s="144">
        <v>65</v>
      </c>
    </row>
    <row r="1497" spans="3:7" ht="16.5" hidden="1" customHeight="1" outlineLevel="1" x14ac:dyDescent="0.45">
      <c r="C1497" s="95"/>
      <c r="D1497" s="95"/>
      <c r="E1497" s="56">
        <v>2010</v>
      </c>
      <c r="F1497" s="144">
        <v>70</v>
      </c>
      <c r="G1497" s="144">
        <v>70</v>
      </c>
    </row>
    <row r="1498" spans="3:7" ht="16.5" hidden="1" customHeight="1" outlineLevel="1" x14ac:dyDescent="0.45">
      <c r="C1498" s="95"/>
      <c r="D1498" s="95"/>
      <c r="E1498" s="56">
        <v>2011</v>
      </c>
      <c r="F1498" s="144">
        <v>171</v>
      </c>
      <c r="G1498" s="144">
        <v>171</v>
      </c>
    </row>
    <row r="1499" spans="3:7" ht="16.5" hidden="1" customHeight="1" outlineLevel="1" x14ac:dyDescent="0.45">
      <c r="C1499" s="95"/>
      <c r="D1499" s="95"/>
      <c r="E1499" s="56">
        <v>2012</v>
      </c>
      <c r="F1499" s="144">
        <v>157</v>
      </c>
      <c r="G1499" s="144">
        <v>157</v>
      </c>
    </row>
    <row r="1500" spans="3:7" ht="16.5" hidden="1" customHeight="1" outlineLevel="1" x14ac:dyDescent="0.45">
      <c r="C1500" s="95"/>
      <c r="D1500" s="95"/>
      <c r="E1500" s="56">
        <v>2013</v>
      </c>
      <c r="F1500" s="144">
        <v>410</v>
      </c>
      <c r="G1500" s="144">
        <v>410</v>
      </c>
    </row>
    <row r="1501" spans="3:7" ht="16.5" hidden="1" customHeight="1" outlineLevel="1" x14ac:dyDescent="0.45">
      <c r="C1501" s="95"/>
      <c r="D1501" s="95"/>
      <c r="E1501" s="56">
        <v>2014</v>
      </c>
      <c r="F1501" s="144">
        <v>989</v>
      </c>
      <c r="G1501" s="144">
        <v>989</v>
      </c>
    </row>
    <row r="1502" spans="3:7" ht="16.5" hidden="1" customHeight="1" outlineLevel="1" x14ac:dyDescent="0.45">
      <c r="C1502" s="95"/>
      <c r="D1502" s="95"/>
      <c r="E1502" s="56">
        <v>2015</v>
      </c>
      <c r="F1502" s="146">
        <v>1125</v>
      </c>
      <c r="G1502" s="146">
        <v>1125</v>
      </c>
    </row>
    <row r="1503" spans="3:7" ht="16.5" hidden="1" customHeight="1" outlineLevel="1" x14ac:dyDescent="0.45">
      <c r="C1503" s="95"/>
      <c r="D1503" s="96"/>
      <c r="E1503" s="56">
        <v>2016</v>
      </c>
      <c r="F1503" s="144">
        <v>431</v>
      </c>
      <c r="G1503" s="144">
        <v>431</v>
      </c>
    </row>
    <row r="1504" spans="3:7" ht="16.5" hidden="1" customHeight="1" outlineLevel="1" x14ac:dyDescent="0.45">
      <c r="C1504" s="95"/>
      <c r="D1504" s="89" t="s">
        <v>142</v>
      </c>
      <c r="E1504" s="90"/>
      <c r="F1504" s="139">
        <v>54092</v>
      </c>
      <c r="G1504" s="139">
        <v>54092</v>
      </c>
    </row>
    <row r="1505" spans="3:7" ht="16.5" hidden="1" customHeight="1" outlineLevel="1" x14ac:dyDescent="0.45">
      <c r="C1505" s="95"/>
      <c r="D1505" s="94" t="s">
        <v>270</v>
      </c>
      <c r="E1505" s="56">
        <v>1991</v>
      </c>
      <c r="F1505" s="144">
        <v>10</v>
      </c>
      <c r="G1505" s="144">
        <v>10</v>
      </c>
    </row>
    <row r="1506" spans="3:7" ht="16.5" hidden="1" customHeight="1" outlineLevel="1" x14ac:dyDescent="0.45">
      <c r="C1506" s="95"/>
      <c r="D1506" s="95"/>
      <c r="E1506" s="56">
        <v>1993</v>
      </c>
      <c r="F1506" s="144">
        <v>3</v>
      </c>
      <c r="G1506" s="144">
        <v>3</v>
      </c>
    </row>
    <row r="1507" spans="3:7" ht="16.5" hidden="1" customHeight="1" outlineLevel="1" x14ac:dyDescent="0.45">
      <c r="C1507" s="95"/>
      <c r="D1507" s="95"/>
      <c r="E1507" s="56">
        <v>1994</v>
      </c>
      <c r="F1507" s="144">
        <v>5</v>
      </c>
      <c r="G1507" s="144">
        <v>5</v>
      </c>
    </row>
    <row r="1508" spans="3:7" ht="16.5" hidden="1" customHeight="1" outlineLevel="1" x14ac:dyDescent="0.45">
      <c r="C1508" s="95"/>
      <c r="D1508" s="95"/>
      <c r="E1508" s="56">
        <v>1995</v>
      </c>
      <c r="F1508" s="144">
        <v>2</v>
      </c>
      <c r="G1508" s="144">
        <v>2</v>
      </c>
    </row>
    <row r="1509" spans="3:7" ht="16.5" hidden="1" customHeight="1" outlineLevel="1" x14ac:dyDescent="0.45">
      <c r="C1509" s="95"/>
      <c r="D1509" s="95"/>
      <c r="E1509" s="56">
        <v>1996</v>
      </c>
      <c r="F1509" s="144">
        <v>3</v>
      </c>
      <c r="G1509" s="144">
        <v>3</v>
      </c>
    </row>
    <row r="1510" spans="3:7" ht="16.5" hidden="1" customHeight="1" outlineLevel="1" x14ac:dyDescent="0.45">
      <c r="C1510" s="95"/>
      <c r="D1510" s="95"/>
      <c r="E1510" s="56">
        <v>1997</v>
      </c>
      <c r="F1510" s="144">
        <v>4</v>
      </c>
      <c r="G1510" s="144">
        <v>4</v>
      </c>
    </row>
    <row r="1511" spans="3:7" ht="16.5" hidden="1" customHeight="1" outlineLevel="1" x14ac:dyDescent="0.45">
      <c r="C1511" s="95"/>
      <c r="D1511" s="95"/>
      <c r="E1511" s="56">
        <v>1998</v>
      </c>
      <c r="F1511" s="144">
        <v>1</v>
      </c>
      <c r="G1511" s="144">
        <v>1</v>
      </c>
    </row>
    <row r="1512" spans="3:7" ht="16.5" hidden="1" customHeight="1" outlineLevel="1" x14ac:dyDescent="0.45">
      <c r="C1512" s="95"/>
      <c r="D1512" s="95"/>
      <c r="E1512" s="56">
        <v>2000</v>
      </c>
      <c r="F1512" s="144">
        <v>1</v>
      </c>
      <c r="G1512" s="144">
        <v>1</v>
      </c>
    </row>
    <row r="1513" spans="3:7" ht="16.5" hidden="1" customHeight="1" outlineLevel="1" x14ac:dyDescent="0.45">
      <c r="C1513" s="95"/>
      <c r="D1513" s="95"/>
      <c r="E1513" s="56">
        <v>2003</v>
      </c>
      <c r="F1513" s="144">
        <v>4</v>
      </c>
      <c r="G1513" s="144">
        <v>4</v>
      </c>
    </row>
    <row r="1514" spans="3:7" ht="16.5" hidden="1" customHeight="1" outlineLevel="1" x14ac:dyDescent="0.45">
      <c r="C1514" s="95"/>
      <c r="D1514" s="95"/>
      <c r="E1514" s="56">
        <v>2004</v>
      </c>
      <c r="F1514" s="144">
        <v>16</v>
      </c>
      <c r="G1514" s="144">
        <v>16</v>
      </c>
    </row>
    <row r="1515" spans="3:7" ht="16.5" hidden="1" customHeight="1" outlineLevel="1" x14ac:dyDescent="0.45">
      <c r="C1515" s="95"/>
      <c r="D1515" s="95"/>
      <c r="E1515" s="56">
        <v>2005</v>
      </c>
      <c r="F1515" s="144">
        <v>38</v>
      </c>
      <c r="G1515" s="144">
        <v>38</v>
      </c>
    </row>
    <row r="1516" spans="3:7" ht="16.5" hidden="1" customHeight="1" outlineLevel="1" x14ac:dyDescent="0.45">
      <c r="C1516" s="95"/>
      <c r="D1516" s="95"/>
      <c r="E1516" s="56">
        <v>2006</v>
      </c>
      <c r="F1516" s="144">
        <v>76</v>
      </c>
      <c r="G1516" s="144">
        <v>76</v>
      </c>
    </row>
    <row r="1517" spans="3:7" ht="16.5" hidden="1" customHeight="1" outlineLevel="1" x14ac:dyDescent="0.45">
      <c r="C1517" s="95"/>
      <c r="D1517" s="95"/>
      <c r="E1517" s="56">
        <v>2007</v>
      </c>
      <c r="F1517" s="144">
        <v>106</v>
      </c>
      <c r="G1517" s="144">
        <v>106</v>
      </c>
    </row>
    <row r="1518" spans="3:7" ht="16.5" hidden="1" customHeight="1" outlineLevel="1" x14ac:dyDescent="0.45">
      <c r="C1518" s="95"/>
      <c r="D1518" s="95"/>
      <c r="E1518" s="56">
        <v>2008</v>
      </c>
      <c r="F1518" s="144">
        <v>687</v>
      </c>
      <c r="G1518" s="144">
        <v>687</v>
      </c>
    </row>
    <row r="1519" spans="3:7" ht="16.5" hidden="1" customHeight="1" outlineLevel="1" x14ac:dyDescent="0.45">
      <c r="C1519" s="95"/>
      <c r="D1519" s="95"/>
      <c r="E1519" s="56">
        <v>2009</v>
      </c>
      <c r="F1519" s="144">
        <v>43</v>
      </c>
      <c r="G1519" s="144">
        <v>43</v>
      </c>
    </row>
    <row r="1520" spans="3:7" ht="16.5" hidden="1" customHeight="1" outlineLevel="1" x14ac:dyDescent="0.45">
      <c r="C1520" s="95"/>
      <c r="D1520" s="95"/>
      <c r="E1520" s="56">
        <v>2010</v>
      </c>
      <c r="F1520" s="144">
        <v>76</v>
      </c>
      <c r="G1520" s="144">
        <v>76</v>
      </c>
    </row>
    <row r="1521" spans="3:7" ht="16.5" hidden="1" customHeight="1" outlineLevel="1" x14ac:dyDescent="0.45">
      <c r="C1521" s="95"/>
      <c r="D1521" s="95"/>
      <c r="E1521" s="56">
        <v>2011</v>
      </c>
      <c r="F1521" s="144">
        <v>44</v>
      </c>
      <c r="G1521" s="144">
        <v>44</v>
      </c>
    </row>
    <row r="1522" spans="3:7" ht="16.5" hidden="1" customHeight="1" outlineLevel="1" x14ac:dyDescent="0.45">
      <c r="C1522" s="95"/>
      <c r="D1522" s="95"/>
      <c r="E1522" s="56">
        <v>2012</v>
      </c>
      <c r="F1522" s="144">
        <v>27</v>
      </c>
      <c r="G1522" s="144">
        <v>27</v>
      </c>
    </row>
    <row r="1523" spans="3:7" ht="16.5" hidden="1" customHeight="1" outlineLevel="1" x14ac:dyDescent="0.45">
      <c r="C1523" s="95"/>
      <c r="D1523" s="95"/>
      <c r="E1523" s="56">
        <v>2013</v>
      </c>
      <c r="F1523" s="144">
        <v>0</v>
      </c>
      <c r="G1523" s="144">
        <v>0</v>
      </c>
    </row>
    <row r="1524" spans="3:7" ht="16.5" hidden="1" customHeight="1" outlineLevel="1" x14ac:dyDescent="0.45">
      <c r="C1524" s="95"/>
      <c r="D1524" s="95"/>
      <c r="E1524" s="56">
        <v>2014</v>
      </c>
      <c r="F1524" s="144">
        <v>17</v>
      </c>
      <c r="G1524" s="144">
        <v>17</v>
      </c>
    </row>
    <row r="1525" spans="3:7" ht="16.5" hidden="1" customHeight="1" outlineLevel="1" x14ac:dyDescent="0.45">
      <c r="C1525" s="95"/>
      <c r="D1525" s="95"/>
      <c r="E1525" s="56">
        <v>2015</v>
      </c>
      <c r="F1525" s="144">
        <v>132</v>
      </c>
      <c r="G1525" s="144">
        <v>132</v>
      </c>
    </row>
    <row r="1526" spans="3:7" ht="16.5" hidden="1" customHeight="1" outlineLevel="1" x14ac:dyDescent="0.45">
      <c r="C1526" s="95"/>
      <c r="D1526" s="96"/>
      <c r="E1526" s="56">
        <v>2016</v>
      </c>
      <c r="F1526" s="144">
        <v>22</v>
      </c>
      <c r="G1526" s="144">
        <v>22</v>
      </c>
    </row>
    <row r="1527" spans="3:7" ht="16.5" hidden="1" customHeight="1" outlineLevel="1" x14ac:dyDescent="0.45">
      <c r="C1527" s="95"/>
      <c r="D1527" s="89" t="s">
        <v>142</v>
      </c>
      <c r="E1527" s="90"/>
      <c r="F1527" s="139">
        <v>1317</v>
      </c>
      <c r="G1527" s="139">
        <v>1317</v>
      </c>
    </row>
    <row r="1528" spans="3:7" ht="16.5" hidden="1" customHeight="1" outlineLevel="1" x14ac:dyDescent="0.45">
      <c r="C1528" s="95"/>
      <c r="D1528" s="94" t="s">
        <v>271</v>
      </c>
      <c r="E1528" s="56">
        <v>1991</v>
      </c>
      <c r="F1528" s="144">
        <v>156</v>
      </c>
      <c r="G1528" s="144">
        <v>156</v>
      </c>
    </row>
    <row r="1529" spans="3:7" ht="16.5" hidden="1" customHeight="1" outlineLevel="1" x14ac:dyDescent="0.45">
      <c r="C1529" s="95"/>
      <c r="D1529" s="95"/>
      <c r="E1529" s="56">
        <v>1992</v>
      </c>
      <c r="F1529" s="144">
        <v>109</v>
      </c>
      <c r="G1529" s="144">
        <v>109</v>
      </c>
    </row>
    <row r="1530" spans="3:7" ht="16.5" hidden="1" customHeight="1" outlineLevel="1" x14ac:dyDescent="0.45">
      <c r="C1530" s="95"/>
      <c r="D1530" s="95"/>
      <c r="E1530" s="56">
        <v>1993</v>
      </c>
      <c r="F1530" s="144">
        <v>52</v>
      </c>
      <c r="G1530" s="144">
        <v>52</v>
      </c>
    </row>
    <row r="1531" spans="3:7" ht="16.5" hidden="1" customHeight="1" outlineLevel="1" x14ac:dyDescent="0.45">
      <c r="C1531" s="95"/>
      <c r="D1531" s="95"/>
      <c r="E1531" s="56">
        <v>1995</v>
      </c>
      <c r="F1531" s="144">
        <v>75</v>
      </c>
      <c r="G1531" s="144">
        <v>75</v>
      </c>
    </row>
    <row r="1532" spans="3:7" ht="16.5" hidden="1" customHeight="1" outlineLevel="1" x14ac:dyDescent="0.45">
      <c r="C1532" s="95"/>
      <c r="D1532" s="95"/>
      <c r="E1532" s="56">
        <v>1996</v>
      </c>
      <c r="F1532" s="144">
        <v>124</v>
      </c>
      <c r="G1532" s="144">
        <v>124</v>
      </c>
    </row>
    <row r="1533" spans="3:7" ht="16.5" hidden="1" customHeight="1" outlineLevel="1" x14ac:dyDescent="0.45">
      <c r="C1533" s="95"/>
      <c r="D1533" s="95"/>
      <c r="E1533" s="56">
        <v>1997</v>
      </c>
      <c r="F1533" s="144">
        <v>110</v>
      </c>
      <c r="G1533" s="144">
        <v>110</v>
      </c>
    </row>
    <row r="1534" spans="3:7" ht="16.5" hidden="1" customHeight="1" outlineLevel="1" x14ac:dyDescent="0.45">
      <c r="C1534" s="95"/>
      <c r="D1534" s="95"/>
      <c r="E1534" s="56">
        <v>1998</v>
      </c>
      <c r="F1534" s="144">
        <v>188</v>
      </c>
      <c r="G1534" s="144">
        <v>188</v>
      </c>
    </row>
    <row r="1535" spans="3:7" ht="16.5" hidden="1" customHeight="1" outlineLevel="1" x14ac:dyDescent="0.45">
      <c r="C1535" s="95"/>
      <c r="D1535" s="95"/>
      <c r="E1535" s="56">
        <v>1999</v>
      </c>
      <c r="F1535" s="144">
        <v>110</v>
      </c>
      <c r="G1535" s="144">
        <v>110</v>
      </c>
    </row>
    <row r="1536" spans="3:7" ht="16.5" hidden="1" customHeight="1" outlineLevel="1" x14ac:dyDescent="0.45">
      <c r="C1536" s="95"/>
      <c r="D1536" s="95"/>
      <c r="E1536" s="56">
        <v>2000</v>
      </c>
      <c r="F1536" s="144">
        <v>198</v>
      </c>
      <c r="G1536" s="144">
        <v>198</v>
      </c>
    </row>
    <row r="1537" spans="3:7" ht="16.5" hidden="1" customHeight="1" outlineLevel="1" x14ac:dyDescent="0.45">
      <c r="C1537" s="95"/>
      <c r="D1537" s="95"/>
      <c r="E1537" s="56">
        <v>2001</v>
      </c>
      <c r="F1537" s="144">
        <v>137</v>
      </c>
      <c r="G1537" s="144">
        <v>137</v>
      </c>
    </row>
    <row r="1538" spans="3:7" ht="16.5" hidden="1" customHeight="1" outlineLevel="1" x14ac:dyDescent="0.45">
      <c r="C1538" s="95"/>
      <c r="D1538" s="95"/>
      <c r="E1538" s="56">
        <v>2002</v>
      </c>
      <c r="F1538" s="144">
        <v>175</v>
      </c>
      <c r="G1538" s="144">
        <v>175</v>
      </c>
    </row>
    <row r="1539" spans="3:7" ht="16.5" hidden="1" customHeight="1" outlineLevel="1" x14ac:dyDescent="0.45">
      <c r="C1539" s="95"/>
      <c r="D1539" s="95"/>
      <c r="E1539" s="56">
        <v>2003</v>
      </c>
      <c r="F1539" s="144">
        <v>240</v>
      </c>
      <c r="G1539" s="144">
        <v>240</v>
      </c>
    </row>
    <row r="1540" spans="3:7" ht="16.5" hidden="1" customHeight="1" outlineLevel="1" x14ac:dyDescent="0.45">
      <c r="C1540" s="95"/>
      <c r="D1540" s="95"/>
      <c r="E1540" s="56">
        <v>2004</v>
      </c>
      <c r="F1540" s="144">
        <v>292</v>
      </c>
      <c r="G1540" s="144">
        <v>292</v>
      </c>
    </row>
    <row r="1541" spans="3:7" ht="16.5" hidden="1" customHeight="1" outlineLevel="1" x14ac:dyDescent="0.45">
      <c r="C1541" s="95"/>
      <c r="D1541" s="95"/>
      <c r="E1541" s="56">
        <v>2005</v>
      </c>
      <c r="F1541" s="144">
        <v>261</v>
      </c>
      <c r="G1541" s="144">
        <v>261</v>
      </c>
    </row>
    <row r="1542" spans="3:7" ht="16.5" hidden="1" customHeight="1" outlineLevel="1" x14ac:dyDescent="0.45">
      <c r="C1542" s="95"/>
      <c r="D1542" s="95"/>
      <c r="E1542" s="56">
        <v>2006</v>
      </c>
      <c r="F1542" s="144">
        <v>134</v>
      </c>
      <c r="G1542" s="144">
        <v>134</v>
      </c>
    </row>
    <row r="1543" spans="3:7" ht="16.5" hidden="1" customHeight="1" outlineLevel="1" x14ac:dyDescent="0.45">
      <c r="C1543" s="95"/>
      <c r="D1543" s="95"/>
      <c r="E1543" s="56">
        <v>2007</v>
      </c>
      <c r="F1543" s="144">
        <v>129</v>
      </c>
      <c r="G1543" s="144">
        <v>129</v>
      </c>
    </row>
    <row r="1544" spans="3:7" ht="16.5" hidden="1" customHeight="1" outlineLevel="1" x14ac:dyDescent="0.45">
      <c r="C1544" s="95"/>
      <c r="D1544" s="95"/>
      <c r="E1544" s="56">
        <v>2008</v>
      </c>
      <c r="F1544" s="144">
        <v>92</v>
      </c>
      <c r="G1544" s="144">
        <v>92</v>
      </c>
    </row>
    <row r="1545" spans="3:7" ht="16.5" hidden="1" customHeight="1" outlineLevel="1" x14ac:dyDescent="0.45">
      <c r="C1545" s="95"/>
      <c r="D1545" s="95"/>
      <c r="E1545" s="56">
        <v>2009</v>
      </c>
      <c r="F1545" s="144">
        <v>45</v>
      </c>
      <c r="G1545" s="144">
        <v>45</v>
      </c>
    </row>
    <row r="1546" spans="3:7" ht="16.5" hidden="1" customHeight="1" outlineLevel="1" x14ac:dyDescent="0.45">
      <c r="C1546" s="95"/>
      <c r="D1546" s="95"/>
      <c r="E1546" s="56">
        <v>2010</v>
      </c>
      <c r="F1546" s="144">
        <v>55</v>
      </c>
      <c r="G1546" s="144">
        <v>55</v>
      </c>
    </row>
    <row r="1547" spans="3:7" ht="16.5" hidden="1" customHeight="1" outlineLevel="1" x14ac:dyDescent="0.45">
      <c r="C1547" s="95"/>
      <c r="D1547" s="95"/>
      <c r="E1547" s="56">
        <v>2011</v>
      </c>
      <c r="F1547" s="144">
        <v>16</v>
      </c>
      <c r="G1547" s="144">
        <v>16</v>
      </c>
    </row>
    <row r="1548" spans="3:7" ht="16.5" hidden="1" customHeight="1" outlineLevel="1" x14ac:dyDescent="0.45">
      <c r="C1548" s="95"/>
      <c r="D1548" s="95"/>
      <c r="E1548" s="56">
        <v>2012</v>
      </c>
      <c r="F1548" s="144">
        <v>48</v>
      </c>
      <c r="G1548" s="144">
        <v>48</v>
      </c>
    </row>
    <row r="1549" spans="3:7" ht="16.5" hidden="1" customHeight="1" outlineLevel="1" x14ac:dyDescent="0.45">
      <c r="C1549" s="95"/>
      <c r="D1549" s="95"/>
      <c r="E1549" s="56">
        <v>2013</v>
      </c>
      <c r="F1549" s="144">
        <v>28</v>
      </c>
      <c r="G1549" s="144">
        <v>28</v>
      </c>
    </row>
    <row r="1550" spans="3:7" ht="16.5" hidden="1" customHeight="1" outlineLevel="1" x14ac:dyDescent="0.45">
      <c r="C1550" s="95"/>
      <c r="D1550" s="95"/>
      <c r="E1550" s="56">
        <v>2014</v>
      </c>
      <c r="F1550" s="144">
        <v>41</v>
      </c>
      <c r="G1550" s="144">
        <v>41</v>
      </c>
    </row>
    <row r="1551" spans="3:7" ht="16.5" hidden="1" customHeight="1" outlineLevel="1" x14ac:dyDescent="0.45">
      <c r="C1551" s="95"/>
      <c r="D1551" s="95"/>
      <c r="E1551" s="56">
        <v>2015</v>
      </c>
      <c r="F1551" s="144">
        <v>40</v>
      </c>
      <c r="G1551" s="144">
        <v>40</v>
      </c>
    </row>
    <row r="1552" spans="3:7" ht="16.5" hidden="1" customHeight="1" outlineLevel="1" x14ac:dyDescent="0.45">
      <c r="C1552" s="95"/>
      <c r="D1552" s="96"/>
      <c r="E1552" s="56">
        <v>2016</v>
      </c>
      <c r="F1552" s="144">
        <v>6</v>
      </c>
      <c r="G1552" s="144">
        <v>6</v>
      </c>
    </row>
    <row r="1553" spans="3:7" ht="16.5" hidden="1" customHeight="1" outlineLevel="1" x14ac:dyDescent="0.45">
      <c r="C1553" s="95"/>
      <c r="D1553" s="89" t="s">
        <v>142</v>
      </c>
      <c r="E1553" s="90"/>
      <c r="F1553" s="139">
        <v>2861</v>
      </c>
      <c r="G1553" s="139">
        <v>2861</v>
      </c>
    </row>
    <row r="1554" spans="3:7" ht="16.5" hidden="1" customHeight="1" outlineLevel="1" x14ac:dyDescent="0.45">
      <c r="C1554" s="95"/>
      <c r="D1554" s="94" t="s">
        <v>272</v>
      </c>
      <c r="E1554" s="56">
        <v>1991</v>
      </c>
      <c r="F1554" s="144">
        <v>30</v>
      </c>
      <c r="G1554" s="144">
        <v>30</v>
      </c>
    </row>
    <row r="1555" spans="3:7" ht="16.5" hidden="1" customHeight="1" outlineLevel="1" x14ac:dyDescent="0.45">
      <c r="C1555" s="95"/>
      <c r="D1555" s="95"/>
      <c r="E1555" s="56">
        <v>1992</v>
      </c>
      <c r="F1555" s="144">
        <v>9</v>
      </c>
      <c r="G1555" s="144">
        <v>9</v>
      </c>
    </row>
    <row r="1556" spans="3:7" ht="16.5" hidden="1" customHeight="1" outlineLevel="1" x14ac:dyDescent="0.45">
      <c r="C1556" s="95"/>
      <c r="D1556" s="95"/>
      <c r="E1556" s="56">
        <v>1993</v>
      </c>
      <c r="F1556" s="144">
        <v>6</v>
      </c>
      <c r="G1556" s="144">
        <v>6</v>
      </c>
    </row>
    <row r="1557" spans="3:7" ht="16.5" hidden="1" customHeight="1" outlineLevel="1" x14ac:dyDescent="0.45">
      <c r="C1557" s="95"/>
      <c r="D1557" s="95"/>
      <c r="E1557" s="56">
        <v>1994</v>
      </c>
      <c r="F1557" s="144">
        <v>7</v>
      </c>
      <c r="G1557" s="144">
        <v>7</v>
      </c>
    </row>
    <row r="1558" spans="3:7" ht="16.5" hidden="1" customHeight="1" outlineLevel="1" x14ac:dyDescent="0.45">
      <c r="C1558" s="95"/>
      <c r="D1558" s="95"/>
      <c r="E1558" s="56">
        <v>1995</v>
      </c>
      <c r="F1558" s="144">
        <v>19</v>
      </c>
      <c r="G1558" s="144">
        <v>19</v>
      </c>
    </row>
    <row r="1559" spans="3:7" ht="16.5" hidden="1" customHeight="1" outlineLevel="1" x14ac:dyDescent="0.45">
      <c r="C1559" s="95"/>
      <c r="D1559" s="95"/>
      <c r="E1559" s="56">
        <v>1996</v>
      </c>
      <c r="F1559" s="144">
        <v>118</v>
      </c>
      <c r="G1559" s="144">
        <v>118</v>
      </c>
    </row>
    <row r="1560" spans="3:7" ht="16.5" hidden="1" customHeight="1" outlineLevel="1" x14ac:dyDescent="0.45">
      <c r="C1560" s="95"/>
      <c r="D1560" s="95"/>
      <c r="E1560" s="56">
        <v>1997</v>
      </c>
      <c r="F1560" s="144">
        <v>118</v>
      </c>
      <c r="G1560" s="144">
        <v>118</v>
      </c>
    </row>
    <row r="1561" spans="3:7" ht="16.5" hidden="1" customHeight="1" outlineLevel="1" x14ac:dyDescent="0.45">
      <c r="C1561" s="95"/>
      <c r="D1561" s="95"/>
      <c r="E1561" s="56">
        <v>1998</v>
      </c>
      <c r="F1561" s="144">
        <v>93</v>
      </c>
      <c r="G1561" s="144">
        <v>93</v>
      </c>
    </row>
    <row r="1562" spans="3:7" ht="16.5" hidden="1" customHeight="1" outlineLevel="1" x14ac:dyDescent="0.45">
      <c r="C1562" s="95"/>
      <c r="D1562" s="95"/>
      <c r="E1562" s="56">
        <v>1999</v>
      </c>
      <c r="F1562" s="144">
        <v>20</v>
      </c>
      <c r="G1562" s="144">
        <v>20</v>
      </c>
    </row>
    <row r="1563" spans="3:7" ht="16.5" hidden="1" customHeight="1" outlineLevel="1" x14ac:dyDescent="0.45">
      <c r="C1563" s="95"/>
      <c r="D1563" s="95"/>
      <c r="E1563" s="56">
        <v>2000</v>
      </c>
      <c r="F1563" s="144">
        <v>26</v>
      </c>
      <c r="G1563" s="144">
        <v>26</v>
      </c>
    </row>
    <row r="1564" spans="3:7" ht="16.5" hidden="1" customHeight="1" outlineLevel="1" x14ac:dyDescent="0.45">
      <c r="C1564" s="95"/>
      <c r="D1564" s="95"/>
      <c r="E1564" s="56">
        <v>2001</v>
      </c>
      <c r="F1564" s="144">
        <v>28</v>
      </c>
      <c r="G1564" s="144">
        <v>28</v>
      </c>
    </row>
    <row r="1565" spans="3:7" ht="16.5" hidden="1" customHeight="1" outlineLevel="1" x14ac:dyDescent="0.45">
      <c r="C1565" s="95"/>
      <c r="D1565" s="95"/>
      <c r="E1565" s="56">
        <v>2002</v>
      </c>
      <c r="F1565" s="144">
        <v>5</v>
      </c>
      <c r="G1565" s="144">
        <v>5</v>
      </c>
    </row>
    <row r="1566" spans="3:7" ht="16.5" hidden="1" customHeight="1" outlineLevel="1" x14ac:dyDescent="0.45">
      <c r="C1566" s="95"/>
      <c r="D1566" s="95"/>
      <c r="E1566" s="56">
        <v>2003</v>
      </c>
      <c r="F1566" s="144">
        <v>20</v>
      </c>
      <c r="G1566" s="144">
        <v>20</v>
      </c>
    </row>
    <row r="1567" spans="3:7" ht="16.5" hidden="1" customHeight="1" outlineLevel="1" x14ac:dyDescent="0.45">
      <c r="C1567" s="95"/>
      <c r="D1567" s="95"/>
      <c r="E1567" s="56">
        <v>2004</v>
      </c>
      <c r="F1567" s="144">
        <v>42</v>
      </c>
      <c r="G1567" s="144">
        <v>42</v>
      </c>
    </row>
    <row r="1568" spans="3:7" ht="16.5" hidden="1" customHeight="1" outlineLevel="1" x14ac:dyDescent="0.45">
      <c r="C1568" s="95"/>
      <c r="D1568" s="95"/>
      <c r="E1568" s="56">
        <v>2005</v>
      </c>
      <c r="F1568" s="144">
        <v>32</v>
      </c>
      <c r="G1568" s="144">
        <v>32</v>
      </c>
    </row>
    <row r="1569" spans="3:7" ht="16.5" hidden="1" customHeight="1" outlineLevel="1" x14ac:dyDescent="0.45">
      <c r="C1569" s="95"/>
      <c r="D1569" s="95"/>
      <c r="E1569" s="56">
        <v>2006</v>
      </c>
      <c r="F1569" s="144">
        <v>26</v>
      </c>
      <c r="G1569" s="144">
        <v>26</v>
      </c>
    </row>
    <row r="1570" spans="3:7" ht="16.5" hidden="1" customHeight="1" outlineLevel="1" x14ac:dyDescent="0.45">
      <c r="C1570" s="95"/>
      <c r="D1570" s="95"/>
      <c r="E1570" s="56">
        <v>2007</v>
      </c>
      <c r="F1570" s="144">
        <v>73</v>
      </c>
      <c r="G1570" s="144">
        <v>73</v>
      </c>
    </row>
    <row r="1571" spans="3:7" ht="16.5" hidden="1" customHeight="1" outlineLevel="1" x14ac:dyDescent="0.45">
      <c r="C1571" s="95"/>
      <c r="D1571" s="95"/>
      <c r="E1571" s="56">
        <v>2008</v>
      </c>
      <c r="F1571" s="144">
        <v>155</v>
      </c>
      <c r="G1571" s="144">
        <v>155</v>
      </c>
    </row>
    <row r="1572" spans="3:7" ht="16.5" hidden="1" customHeight="1" outlineLevel="1" x14ac:dyDescent="0.45">
      <c r="C1572" s="95"/>
      <c r="D1572" s="95"/>
      <c r="E1572" s="56">
        <v>2009</v>
      </c>
      <c r="F1572" s="144">
        <v>327</v>
      </c>
      <c r="G1572" s="144">
        <v>327</v>
      </c>
    </row>
    <row r="1573" spans="3:7" ht="16.5" hidden="1" customHeight="1" outlineLevel="1" x14ac:dyDescent="0.45">
      <c r="C1573" s="95"/>
      <c r="D1573" s="95"/>
      <c r="E1573" s="56">
        <v>2010</v>
      </c>
      <c r="F1573" s="144">
        <v>304</v>
      </c>
      <c r="G1573" s="144">
        <v>304</v>
      </c>
    </row>
    <row r="1574" spans="3:7" ht="16.5" hidden="1" customHeight="1" outlineLevel="1" x14ac:dyDescent="0.45">
      <c r="C1574" s="95"/>
      <c r="D1574" s="95"/>
      <c r="E1574" s="56">
        <v>2011</v>
      </c>
      <c r="F1574" s="144">
        <v>336</v>
      </c>
      <c r="G1574" s="144">
        <v>336</v>
      </c>
    </row>
    <row r="1575" spans="3:7" ht="16.5" hidden="1" customHeight="1" outlineLevel="1" x14ac:dyDescent="0.45">
      <c r="C1575" s="95"/>
      <c r="D1575" s="95"/>
      <c r="E1575" s="56">
        <v>2012</v>
      </c>
      <c r="F1575" s="144">
        <v>585</v>
      </c>
      <c r="G1575" s="144">
        <v>585</v>
      </c>
    </row>
    <row r="1576" spans="3:7" ht="16.5" hidden="1" customHeight="1" outlineLevel="1" x14ac:dyDescent="0.45">
      <c r="C1576" s="95"/>
      <c r="D1576" s="95"/>
      <c r="E1576" s="56">
        <v>2013</v>
      </c>
      <c r="F1576" s="144">
        <v>584</v>
      </c>
      <c r="G1576" s="144">
        <v>584</v>
      </c>
    </row>
    <row r="1577" spans="3:7" ht="16.5" hidden="1" customHeight="1" outlineLevel="1" x14ac:dyDescent="0.45">
      <c r="C1577" s="95"/>
      <c r="D1577" s="95"/>
      <c r="E1577" s="56">
        <v>2014</v>
      </c>
      <c r="F1577" s="144">
        <v>163</v>
      </c>
      <c r="G1577" s="144">
        <v>163</v>
      </c>
    </row>
    <row r="1578" spans="3:7" ht="16.5" hidden="1" customHeight="1" outlineLevel="1" x14ac:dyDescent="0.45">
      <c r="C1578" s="95"/>
      <c r="D1578" s="96"/>
      <c r="E1578" s="56">
        <v>2015</v>
      </c>
      <c r="F1578" s="144">
        <v>0</v>
      </c>
      <c r="G1578" s="144">
        <v>0</v>
      </c>
    </row>
    <row r="1579" spans="3:7" ht="16.5" hidden="1" customHeight="1" outlineLevel="1" x14ac:dyDescent="0.45">
      <c r="C1579" s="95"/>
      <c r="D1579" s="89" t="s">
        <v>142</v>
      </c>
      <c r="E1579" s="90"/>
      <c r="F1579" s="139">
        <v>3126</v>
      </c>
      <c r="G1579" s="139">
        <v>3126</v>
      </c>
    </row>
    <row r="1580" spans="3:7" ht="16.5" hidden="1" customHeight="1" outlineLevel="1" x14ac:dyDescent="0.45">
      <c r="C1580" s="95"/>
      <c r="D1580" s="94" t="s">
        <v>273</v>
      </c>
      <c r="E1580" s="56">
        <v>1991</v>
      </c>
      <c r="F1580" s="144">
        <v>10</v>
      </c>
      <c r="G1580" s="144">
        <v>10</v>
      </c>
    </row>
    <row r="1581" spans="3:7" ht="16.5" hidden="1" customHeight="1" outlineLevel="1" x14ac:dyDescent="0.45">
      <c r="C1581" s="95"/>
      <c r="D1581" s="96"/>
      <c r="E1581" s="56">
        <v>1999</v>
      </c>
      <c r="F1581" s="144">
        <v>8</v>
      </c>
      <c r="G1581" s="144">
        <v>8</v>
      </c>
    </row>
    <row r="1582" spans="3:7" ht="16.5" hidden="1" customHeight="1" outlineLevel="1" x14ac:dyDescent="0.45">
      <c r="C1582" s="95"/>
      <c r="D1582" s="89" t="s">
        <v>142</v>
      </c>
      <c r="E1582" s="90"/>
      <c r="F1582" s="140">
        <v>18</v>
      </c>
      <c r="G1582" s="140">
        <v>18</v>
      </c>
    </row>
    <row r="1583" spans="3:7" ht="16.5" hidden="1" customHeight="1" outlineLevel="1" x14ac:dyDescent="0.45">
      <c r="C1583" s="95"/>
      <c r="D1583" s="56" t="s">
        <v>274</v>
      </c>
      <c r="E1583" s="56">
        <v>1992</v>
      </c>
      <c r="F1583" s="144">
        <v>2</v>
      </c>
      <c r="G1583" s="144">
        <v>2</v>
      </c>
    </row>
    <row r="1584" spans="3:7" ht="16.5" hidden="1" customHeight="1" outlineLevel="1" x14ac:dyDescent="0.45">
      <c r="C1584" s="95"/>
      <c r="D1584" s="89" t="s">
        <v>142</v>
      </c>
      <c r="E1584" s="90"/>
      <c r="F1584" s="140">
        <v>2</v>
      </c>
      <c r="G1584" s="140">
        <v>2</v>
      </c>
    </row>
    <row r="1585" spans="3:7" ht="16.5" hidden="1" customHeight="1" outlineLevel="1" x14ac:dyDescent="0.45">
      <c r="C1585" s="95"/>
      <c r="D1585" s="94" t="s">
        <v>275</v>
      </c>
      <c r="E1585" s="56">
        <v>1992</v>
      </c>
      <c r="F1585" s="144">
        <v>26</v>
      </c>
      <c r="G1585" s="144">
        <v>26</v>
      </c>
    </row>
    <row r="1586" spans="3:7" ht="16.5" hidden="1" customHeight="1" outlineLevel="1" x14ac:dyDescent="0.45">
      <c r="C1586" s="95"/>
      <c r="D1586" s="95"/>
      <c r="E1586" s="56">
        <v>1993</v>
      </c>
      <c r="F1586" s="144">
        <v>21</v>
      </c>
      <c r="G1586" s="144">
        <v>21</v>
      </c>
    </row>
    <row r="1587" spans="3:7" ht="16.5" hidden="1" customHeight="1" outlineLevel="1" x14ac:dyDescent="0.45">
      <c r="C1587" s="95"/>
      <c r="D1587" s="95"/>
      <c r="E1587" s="56">
        <v>1994</v>
      </c>
      <c r="F1587" s="144">
        <v>91</v>
      </c>
      <c r="G1587" s="144">
        <v>91</v>
      </c>
    </row>
    <row r="1588" spans="3:7" ht="16.5" hidden="1" customHeight="1" outlineLevel="1" x14ac:dyDescent="0.45">
      <c r="C1588" s="95"/>
      <c r="D1588" s="95"/>
      <c r="E1588" s="56">
        <v>1995</v>
      </c>
      <c r="F1588" s="144">
        <v>442</v>
      </c>
      <c r="G1588" s="144">
        <v>442</v>
      </c>
    </row>
    <row r="1589" spans="3:7" ht="16.5" hidden="1" customHeight="1" outlineLevel="1" x14ac:dyDescent="0.45">
      <c r="C1589" s="95"/>
      <c r="D1589" s="95"/>
      <c r="E1589" s="56">
        <v>1996</v>
      </c>
      <c r="F1589" s="144">
        <v>570</v>
      </c>
      <c r="G1589" s="144">
        <v>570</v>
      </c>
    </row>
    <row r="1590" spans="3:7" ht="16.5" hidden="1" customHeight="1" outlineLevel="1" x14ac:dyDescent="0.45">
      <c r="C1590" s="95"/>
      <c r="D1590" s="95"/>
      <c r="E1590" s="56">
        <v>1997</v>
      </c>
      <c r="F1590" s="144">
        <v>331</v>
      </c>
      <c r="G1590" s="144">
        <v>331</v>
      </c>
    </row>
    <row r="1591" spans="3:7" ht="16.5" hidden="1" customHeight="1" outlineLevel="1" x14ac:dyDescent="0.45">
      <c r="C1591" s="95"/>
      <c r="D1591" s="95"/>
      <c r="E1591" s="56">
        <v>1998</v>
      </c>
      <c r="F1591" s="144">
        <v>215</v>
      </c>
      <c r="G1591" s="144">
        <v>215</v>
      </c>
    </row>
    <row r="1592" spans="3:7" ht="16.5" hidden="1" customHeight="1" outlineLevel="1" x14ac:dyDescent="0.45">
      <c r="C1592" s="95"/>
      <c r="D1592" s="95"/>
      <c r="E1592" s="56">
        <v>1999</v>
      </c>
      <c r="F1592" s="144">
        <v>173</v>
      </c>
      <c r="G1592" s="144">
        <v>173</v>
      </c>
    </row>
    <row r="1593" spans="3:7" ht="16.5" hidden="1" customHeight="1" outlineLevel="1" x14ac:dyDescent="0.45">
      <c r="C1593" s="95"/>
      <c r="D1593" s="95"/>
      <c r="E1593" s="56">
        <v>2000</v>
      </c>
      <c r="F1593" s="144">
        <v>174</v>
      </c>
      <c r="G1593" s="144">
        <v>174</v>
      </c>
    </row>
    <row r="1594" spans="3:7" ht="16.5" hidden="1" customHeight="1" outlineLevel="1" x14ac:dyDescent="0.45">
      <c r="C1594" s="95"/>
      <c r="D1594" s="95"/>
      <c r="E1594" s="56">
        <v>2001</v>
      </c>
      <c r="F1594" s="144">
        <v>151</v>
      </c>
      <c r="G1594" s="144">
        <v>151</v>
      </c>
    </row>
    <row r="1595" spans="3:7" ht="16.5" hidden="1" customHeight="1" outlineLevel="1" x14ac:dyDescent="0.45">
      <c r="C1595" s="95"/>
      <c r="D1595" s="95"/>
      <c r="E1595" s="56">
        <v>2002</v>
      </c>
      <c r="F1595" s="144">
        <v>79</v>
      </c>
      <c r="G1595" s="144">
        <v>79</v>
      </c>
    </row>
    <row r="1596" spans="3:7" ht="16.5" hidden="1" customHeight="1" outlineLevel="1" x14ac:dyDescent="0.45">
      <c r="C1596" s="95"/>
      <c r="D1596" s="95"/>
      <c r="E1596" s="56">
        <v>2003</v>
      </c>
      <c r="F1596" s="144">
        <v>65</v>
      </c>
      <c r="G1596" s="144">
        <v>65</v>
      </c>
    </row>
    <row r="1597" spans="3:7" ht="16.5" hidden="1" customHeight="1" outlineLevel="1" x14ac:dyDescent="0.45">
      <c r="C1597" s="95"/>
      <c r="D1597" s="95"/>
      <c r="E1597" s="56">
        <v>2004</v>
      </c>
      <c r="F1597" s="144">
        <v>64</v>
      </c>
      <c r="G1597" s="144">
        <v>64</v>
      </c>
    </row>
    <row r="1598" spans="3:7" ht="16.5" hidden="1" customHeight="1" outlineLevel="1" x14ac:dyDescent="0.45">
      <c r="C1598" s="95"/>
      <c r="D1598" s="95"/>
      <c r="E1598" s="56">
        <v>2005</v>
      </c>
      <c r="F1598" s="144">
        <v>2</v>
      </c>
      <c r="G1598" s="144">
        <v>2</v>
      </c>
    </row>
    <row r="1599" spans="3:7" ht="16.5" hidden="1" customHeight="1" outlineLevel="1" x14ac:dyDescent="0.45">
      <c r="C1599" s="95"/>
      <c r="D1599" s="95"/>
      <c r="E1599" s="56">
        <v>2006</v>
      </c>
      <c r="F1599" s="144">
        <v>4</v>
      </c>
      <c r="G1599" s="144">
        <v>4</v>
      </c>
    </row>
    <row r="1600" spans="3:7" ht="16.5" hidden="1" customHeight="1" outlineLevel="1" x14ac:dyDescent="0.45">
      <c r="C1600" s="95"/>
      <c r="D1600" s="95"/>
      <c r="E1600" s="56">
        <v>2007</v>
      </c>
      <c r="F1600" s="144">
        <v>58</v>
      </c>
      <c r="G1600" s="144">
        <v>58</v>
      </c>
    </row>
    <row r="1601" spans="3:7" ht="16.5" hidden="1" customHeight="1" outlineLevel="1" x14ac:dyDescent="0.45">
      <c r="C1601" s="95"/>
      <c r="D1601" s="95"/>
      <c r="E1601" s="56">
        <v>2008</v>
      </c>
      <c r="F1601" s="144">
        <v>15</v>
      </c>
      <c r="G1601" s="144">
        <v>15</v>
      </c>
    </row>
    <row r="1602" spans="3:7" ht="16.5" hidden="1" customHeight="1" outlineLevel="1" x14ac:dyDescent="0.45">
      <c r="C1602" s="95"/>
      <c r="D1602" s="95"/>
      <c r="E1602" s="56">
        <v>2009</v>
      </c>
      <c r="F1602" s="144">
        <v>19</v>
      </c>
      <c r="G1602" s="144">
        <v>19</v>
      </c>
    </row>
    <row r="1603" spans="3:7" ht="16.5" hidden="1" customHeight="1" outlineLevel="1" x14ac:dyDescent="0.45">
      <c r="C1603" s="95"/>
      <c r="D1603" s="95"/>
      <c r="E1603" s="56">
        <v>2010</v>
      </c>
      <c r="F1603" s="144">
        <v>3</v>
      </c>
      <c r="G1603" s="144">
        <v>3</v>
      </c>
    </row>
    <row r="1604" spans="3:7" ht="16.5" hidden="1" customHeight="1" outlineLevel="1" x14ac:dyDescent="0.45">
      <c r="C1604" s="95"/>
      <c r="D1604" s="95"/>
      <c r="E1604" s="56">
        <v>2011</v>
      </c>
      <c r="F1604" s="144">
        <v>146</v>
      </c>
      <c r="G1604" s="144">
        <v>146</v>
      </c>
    </row>
    <row r="1605" spans="3:7" ht="16.5" hidden="1" customHeight="1" outlineLevel="1" x14ac:dyDescent="0.45">
      <c r="C1605" s="95"/>
      <c r="D1605" s="95"/>
      <c r="E1605" s="56">
        <v>2012</v>
      </c>
      <c r="F1605" s="144">
        <v>406</v>
      </c>
      <c r="G1605" s="144">
        <v>406</v>
      </c>
    </row>
    <row r="1606" spans="3:7" ht="16.5" hidden="1" customHeight="1" outlineLevel="1" x14ac:dyDescent="0.45">
      <c r="C1606" s="95"/>
      <c r="D1606" s="95"/>
      <c r="E1606" s="56">
        <v>2013</v>
      </c>
      <c r="F1606" s="144">
        <v>312</v>
      </c>
      <c r="G1606" s="144">
        <v>312</v>
      </c>
    </row>
    <row r="1607" spans="3:7" ht="16.5" hidden="1" customHeight="1" outlineLevel="1" x14ac:dyDescent="0.45">
      <c r="C1607" s="95"/>
      <c r="D1607" s="95"/>
      <c r="E1607" s="56">
        <v>2014</v>
      </c>
      <c r="F1607" s="144">
        <v>312</v>
      </c>
      <c r="G1607" s="144">
        <v>312</v>
      </c>
    </row>
    <row r="1608" spans="3:7" ht="16.5" hidden="1" customHeight="1" outlineLevel="1" x14ac:dyDescent="0.45">
      <c r="C1608" s="95"/>
      <c r="D1608" s="95"/>
      <c r="E1608" s="56">
        <v>2015</v>
      </c>
      <c r="F1608" s="144">
        <v>118</v>
      </c>
      <c r="G1608" s="144">
        <v>118</v>
      </c>
    </row>
    <row r="1609" spans="3:7" ht="16.5" hidden="1" customHeight="1" outlineLevel="1" x14ac:dyDescent="0.45">
      <c r="C1609" s="95"/>
      <c r="D1609" s="96"/>
      <c r="E1609" s="56">
        <v>2016</v>
      </c>
      <c r="F1609" s="144">
        <v>18</v>
      </c>
      <c r="G1609" s="144">
        <v>18</v>
      </c>
    </row>
    <row r="1610" spans="3:7" ht="16.5" hidden="1" customHeight="1" outlineLevel="1" x14ac:dyDescent="0.45">
      <c r="C1610" s="95"/>
      <c r="D1610" s="89" t="s">
        <v>142</v>
      </c>
      <c r="E1610" s="90"/>
      <c r="F1610" s="139">
        <v>3815</v>
      </c>
      <c r="G1610" s="139">
        <v>3815</v>
      </c>
    </row>
    <row r="1611" spans="3:7" ht="16.5" hidden="1" customHeight="1" outlineLevel="1" x14ac:dyDescent="0.45">
      <c r="C1611" s="95"/>
      <c r="D1611" s="94" t="s">
        <v>276</v>
      </c>
      <c r="E1611" s="56">
        <v>1992</v>
      </c>
      <c r="F1611" s="144">
        <v>1</v>
      </c>
      <c r="G1611" s="144">
        <v>1</v>
      </c>
    </row>
    <row r="1612" spans="3:7" ht="16.5" hidden="1" customHeight="1" outlineLevel="1" x14ac:dyDescent="0.45">
      <c r="C1612" s="95"/>
      <c r="D1612" s="95"/>
      <c r="E1612" s="56">
        <v>1994</v>
      </c>
      <c r="F1612" s="144">
        <v>2</v>
      </c>
      <c r="G1612" s="144">
        <v>2</v>
      </c>
    </row>
    <row r="1613" spans="3:7" ht="16.5" hidden="1" customHeight="1" outlineLevel="1" x14ac:dyDescent="0.45">
      <c r="C1613" s="95"/>
      <c r="D1613" s="95"/>
      <c r="E1613" s="56">
        <v>1997</v>
      </c>
      <c r="F1613" s="144">
        <v>3</v>
      </c>
      <c r="G1613" s="144">
        <v>3</v>
      </c>
    </row>
    <row r="1614" spans="3:7" ht="16.5" hidden="1" customHeight="1" outlineLevel="1" x14ac:dyDescent="0.45">
      <c r="C1614" s="95"/>
      <c r="D1614" s="95"/>
      <c r="E1614" s="56">
        <v>2000</v>
      </c>
      <c r="F1614" s="144">
        <v>1</v>
      </c>
      <c r="G1614" s="144">
        <v>1</v>
      </c>
    </row>
    <row r="1615" spans="3:7" ht="16.5" hidden="1" customHeight="1" outlineLevel="1" x14ac:dyDescent="0.45">
      <c r="C1615" s="95"/>
      <c r="D1615" s="95"/>
      <c r="E1615" s="56">
        <v>2003</v>
      </c>
      <c r="F1615" s="144">
        <v>2</v>
      </c>
      <c r="G1615" s="144">
        <v>2</v>
      </c>
    </row>
    <row r="1616" spans="3:7" ht="16.5" hidden="1" customHeight="1" outlineLevel="1" x14ac:dyDescent="0.45">
      <c r="C1616" s="95"/>
      <c r="D1616" s="95"/>
      <c r="E1616" s="56">
        <v>2006</v>
      </c>
      <c r="F1616" s="144">
        <v>0</v>
      </c>
      <c r="G1616" s="144">
        <v>0</v>
      </c>
    </row>
    <row r="1617" spans="3:7" ht="16.5" hidden="1" customHeight="1" outlineLevel="1" x14ac:dyDescent="0.45">
      <c r="C1617" s="95"/>
      <c r="D1617" s="96"/>
      <c r="E1617" s="56">
        <v>2007</v>
      </c>
      <c r="F1617" s="144">
        <v>0</v>
      </c>
      <c r="G1617" s="144">
        <v>0</v>
      </c>
    </row>
    <row r="1618" spans="3:7" ht="16.5" hidden="1" customHeight="1" outlineLevel="1" x14ac:dyDescent="0.45">
      <c r="C1618" s="95"/>
      <c r="D1618" s="89" t="s">
        <v>142</v>
      </c>
      <c r="E1618" s="90"/>
      <c r="F1618" s="140">
        <v>9</v>
      </c>
      <c r="G1618" s="140">
        <v>9</v>
      </c>
    </row>
    <row r="1619" spans="3:7" ht="16.5" hidden="1" customHeight="1" outlineLevel="1" x14ac:dyDescent="0.45">
      <c r="C1619" s="95"/>
      <c r="D1619" s="94" t="s">
        <v>277</v>
      </c>
      <c r="E1619" s="56">
        <v>1991</v>
      </c>
      <c r="F1619" s="144">
        <v>5</v>
      </c>
      <c r="G1619" s="144">
        <v>5</v>
      </c>
    </row>
    <row r="1620" spans="3:7" ht="16.5" hidden="1" customHeight="1" outlineLevel="1" x14ac:dyDescent="0.45">
      <c r="C1620" s="95"/>
      <c r="D1620" s="95"/>
      <c r="E1620" s="56">
        <v>1992</v>
      </c>
      <c r="F1620" s="144">
        <v>4</v>
      </c>
      <c r="G1620" s="144">
        <v>4</v>
      </c>
    </row>
    <row r="1621" spans="3:7" ht="16.5" hidden="1" customHeight="1" outlineLevel="1" x14ac:dyDescent="0.45">
      <c r="C1621" s="95"/>
      <c r="D1621" s="95"/>
      <c r="E1621" s="56">
        <v>1993</v>
      </c>
      <c r="F1621" s="144">
        <v>4</v>
      </c>
      <c r="G1621" s="144">
        <v>4</v>
      </c>
    </row>
    <row r="1622" spans="3:7" ht="16.5" hidden="1" customHeight="1" outlineLevel="1" x14ac:dyDescent="0.45">
      <c r="C1622" s="95"/>
      <c r="D1622" s="95"/>
      <c r="E1622" s="56">
        <v>1994</v>
      </c>
      <c r="F1622" s="144">
        <v>6</v>
      </c>
      <c r="G1622" s="144">
        <v>6</v>
      </c>
    </row>
    <row r="1623" spans="3:7" ht="16.5" hidden="1" customHeight="1" outlineLevel="1" x14ac:dyDescent="0.45">
      <c r="C1623" s="95"/>
      <c r="D1623" s="95"/>
      <c r="E1623" s="56">
        <v>1995</v>
      </c>
      <c r="F1623" s="144">
        <v>8</v>
      </c>
      <c r="G1623" s="144">
        <v>8</v>
      </c>
    </row>
    <row r="1624" spans="3:7" ht="16.5" hidden="1" customHeight="1" outlineLevel="1" x14ac:dyDescent="0.45">
      <c r="C1624" s="95"/>
      <c r="D1624" s="95"/>
      <c r="E1624" s="56">
        <v>1996</v>
      </c>
      <c r="F1624" s="144">
        <v>71</v>
      </c>
      <c r="G1624" s="144">
        <v>71</v>
      </c>
    </row>
    <row r="1625" spans="3:7" ht="16.5" hidden="1" customHeight="1" outlineLevel="1" x14ac:dyDescent="0.45">
      <c r="C1625" s="95"/>
      <c r="D1625" s="95"/>
      <c r="E1625" s="56">
        <v>1997</v>
      </c>
      <c r="F1625" s="144">
        <v>48</v>
      </c>
      <c r="G1625" s="144">
        <v>48</v>
      </c>
    </row>
    <row r="1626" spans="3:7" ht="16.5" hidden="1" customHeight="1" outlineLevel="1" x14ac:dyDescent="0.45">
      <c r="C1626" s="95"/>
      <c r="D1626" s="95"/>
      <c r="E1626" s="56">
        <v>1998</v>
      </c>
      <c r="F1626" s="144">
        <v>40</v>
      </c>
      <c r="G1626" s="144">
        <v>40</v>
      </c>
    </row>
    <row r="1627" spans="3:7" ht="16.5" hidden="1" customHeight="1" outlineLevel="1" x14ac:dyDescent="0.45">
      <c r="C1627" s="95"/>
      <c r="D1627" s="95"/>
      <c r="E1627" s="56">
        <v>2000</v>
      </c>
      <c r="F1627" s="144">
        <v>10</v>
      </c>
      <c r="G1627" s="144">
        <v>10</v>
      </c>
    </row>
    <row r="1628" spans="3:7" ht="16.5" hidden="1" customHeight="1" outlineLevel="1" x14ac:dyDescent="0.45">
      <c r="C1628" s="95"/>
      <c r="D1628" s="95"/>
      <c r="E1628" s="56">
        <v>2001</v>
      </c>
      <c r="F1628" s="144">
        <v>22</v>
      </c>
      <c r="G1628" s="144">
        <v>22</v>
      </c>
    </row>
    <row r="1629" spans="3:7" ht="16.5" hidden="1" customHeight="1" outlineLevel="1" x14ac:dyDescent="0.45">
      <c r="C1629" s="95"/>
      <c r="D1629" s="95"/>
      <c r="E1629" s="56">
        <v>2002</v>
      </c>
      <c r="F1629" s="144">
        <v>15</v>
      </c>
      <c r="G1629" s="144">
        <v>15</v>
      </c>
    </row>
    <row r="1630" spans="3:7" ht="16.5" hidden="1" customHeight="1" outlineLevel="1" x14ac:dyDescent="0.45">
      <c r="C1630" s="95"/>
      <c r="D1630" s="95"/>
      <c r="E1630" s="56">
        <v>2003</v>
      </c>
      <c r="F1630" s="144">
        <v>8</v>
      </c>
      <c r="G1630" s="144">
        <v>8</v>
      </c>
    </row>
    <row r="1631" spans="3:7" ht="16.5" hidden="1" customHeight="1" outlineLevel="1" x14ac:dyDescent="0.45">
      <c r="C1631" s="95"/>
      <c r="D1631" s="95"/>
      <c r="E1631" s="56">
        <v>2004</v>
      </c>
      <c r="F1631" s="144">
        <v>23</v>
      </c>
      <c r="G1631" s="144">
        <v>23</v>
      </c>
    </row>
    <row r="1632" spans="3:7" ht="16.5" hidden="1" customHeight="1" outlineLevel="1" x14ac:dyDescent="0.45">
      <c r="C1632" s="95"/>
      <c r="D1632" s="95"/>
      <c r="E1632" s="56">
        <v>2005</v>
      </c>
      <c r="F1632" s="144">
        <v>127</v>
      </c>
      <c r="G1632" s="144">
        <v>127</v>
      </c>
    </row>
    <row r="1633" spans="3:7" ht="16.5" hidden="1" customHeight="1" outlineLevel="1" x14ac:dyDescent="0.45">
      <c r="C1633" s="95"/>
      <c r="D1633" s="95"/>
      <c r="E1633" s="56">
        <v>2006</v>
      </c>
      <c r="F1633" s="144">
        <v>169</v>
      </c>
      <c r="G1633" s="144">
        <v>169</v>
      </c>
    </row>
    <row r="1634" spans="3:7" ht="16.5" hidden="1" customHeight="1" outlineLevel="1" x14ac:dyDescent="0.45">
      <c r="C1634" s="95"/>
      <c r="D1634" s="95"/>
      <c r="E1634" s="56">
        <v>2007</v>
      </c>
      <c r="F1634" s="144">
        <v>86</v>
      </c>
      <c r="G1634" s="144">
        <v>86</v>
      </c>
    </row>
    <row r="1635" spans="3:7" ht="16.5" hidden="1" customHeight="1" outlineLevel="1" x14ac:dyDescent="0.45">
      <c r="C1635" s="95"/>
      <c r="D1635" s="95"/>
      <c r="E1635" s="56">
        <v>2008</v>
      </c>
      <c r="F1635" s="144">
        <v>106</v>
      </c>
      <c r="G1635" s="144">
        <v>106</v>
      </c>
    </row>
    <row r="1636" spans="3:7" ht="16.5" hidden="1" customHeight="1" outlineLevel="1" x14ac:dyDescent="0.45">
      <c r="C1636" s="95"/>
      <c r="D1636" s="95"/>
      <c r="E1636" s="56">
        <v>2009</v>
      </c>
      <c r="F1636" s="144">
        <v>107</v>
      </c>
      <c r="G1636" s="144">
        <v>107</v>
      </c>
    </row>
    <row r="1637" spans="3:7" ht="16.5" hidden="1" customHeight="1" outlineLevel="1" x14ac:dyDescent="0.45">
      <c r="C1637" s="95"/>
      <c r="D1637" s="95"/>
      <c r="E1637" s="56">
        <v>2010</v>
      </c>
      <c r="F1637" s="144">
        <v>17</v>
      </c>
      <c r="G1637" s="144">
        <v>17</v>
      </c>
    </row>
    <row r="1638" spans="3:7" ht="16.5" hidden="1" customHeight="1" outlineLevel="1" x14ac:dyDescent="0.45">
      <c r="C1638" s="95"/>
      <c r="D1638" s="95"/>
      <c r="E1638" s="56">
        <v>2011</v>
      </c>
      <c r="F1638" s="144">
        <v>21</v>
      </c>
      <c r="G1638" s="144">
        <v>21</v>
      </c>
    </row>
    <row r="1639" spans="3:7" ht="16.5" hidden="1" customHeight="1" outlineLevel="1" x14ac:dyDescent="0.45">
      <c r="C1639" s="95"/>
      <c r="D1639" s="95"/>
      <c r="E1639" s="56">
        <v>2012</v>
      </c>
      <c r="F1639" s="144">
        <v>71</v>
      </c>
      <c r="G1639" s="144">
        <v>71</v>
      </c>
    </row>
    <row r="1640" spans="3:7" ht="16.5" hidden="1" customHeight="1" outlineLevel="1" x14ac:dyDescent="0.45">
      <c r="C1640" s="95"/>
      <c r="D1640" s="95"/>
      <c r="E1640" s="56">
        <v>2013</v>
      </c>
      <c r="F1640" s="144">
        <v>67</v>
      </c>
      <c r="G1640" s="144">
        <v>67</v>
      </c>
    </row>
    <row r="1641" spans="3:7" ht="16.5" hidden="1" customHeight="1" outlineLevel="1" x14ac:dyDescent="0.45">
      <c r="C1641" s="95"/>
      <c r="D1641" s="95"/>
      <c r="E1641" s="56">
        <v>2014</v>
      </c>
      <c r="F1641" s="144">
        <v>320</v>
      </c>
      <c r="G1641" s="144">
        <v>320</v>
      </c>
    </row>
    <row r="1642" spans="3:7" ht="16.5" hidden="1" customHeight="1" outlineLevel="1" x14ac:dyDescent="0.45">
      <c r="C1642" s="95"/>
      <c r="D1642" s="95"/>
      <c r="E1642" s="56">
        <v>2015</v>
      </c>
      <c r="F1642" s="144">
        <v>129</v>
      </c>
      <c r="G1642" s="144">
        <v>129</v>
      </c>
    </row>
    <row r="1643" spans="3:7" ht="16.5" hidden="1" customHeight="1" outlineLevel="1" x14ac:dyDescent="0.45">
      <c r="C1643" s="95"/>
      <c r="D1643" s="96"/>
      <c r="E1643" s="56">
        <v>2016</v>
      </c>
      <c r="F1643" s="144">
        <v>36</v>
      </c>
      <c r="G1643" s="144">
        <v>36</v>
      </c>
    </row>
    <row r="1644" spans="3:7" ht="16.5" hidden="1" customHeight="1" outlineLevel="1" x14ac:dyDescent="0.45">
      <c r="C1644" s="95"/>
      <c r="D1644" s="89" t="s">
        <v>142</v>
      </c>
      <c r="E1644" s="90"/>
      <c r="F1644" s="139">
        <v>1520</v>
      </c>
      <c r="G1644" s="139">
        <v>1520</v>
      </c>
    </row>
    <row r="1645" spans="3:7" ht="16.5" hidden="1" customHeight="1" outlineLevel="1" x14ac:dyDescent="0.45">
      <c r="C1645" s="95"/>
      <c r="D1645" s="94" t="s">
        <v>278</v>
      </c>
      <c r="E1645" s="56">
        <v>2011</v>
      </c>
      <c r="F1645" s="144">
        <v>51</v>
      </c>
      <c r="G1645" s="144">
        <v>51</v>
      </c>
    </row>
    <row r="1646" spans="3:7" ht="16.5" hidden="1" customHeight="1" outlineLevel="1" x14ac:dyDescent="0.45">
      <c r="C1646" s="95"/>
      <c r="D1646" s="95"/>
      <c r="E1646" s="56">
        <v>2012</v>
      </c>
      <c r="F1646" s="144">
        <v>0</v>
      </c>
      <c r="G1646" s="144">
        <v>0</v>
      </c>
    </row>
    <row r="1647" spans="3:7" ht="16.5" hidden="1" customHeight="1" outlineLevel="1" x14ac:dyDescent="0.45">
      <c r="C1647" s="95"/>
      <c r="D1647" s="95"/>
      <c r="E1647" s="56">
        <v>2014</v>
      </c>
      <c r="F1647" s="144">
        <v>2</v>
      </c>
      <c r="G1647" s="144">
        <v>2</v>
      </c>
    </row>
    <row r="1648" spans="3:7" ht="16.5" hidden="1" customHeight="1" outlineLevel="1" x14ac:dyDescent="0.45">
      <c r="C1648" s="95"/>
      <c r="D1648" s="96"/>
      <c r="E1648" s="56">
        <v>2015</v>
      </c>
      <c r="F1648" s="144">
        <v>0</v>
      </c>
      <c r="G1648" s="144">
        <v>0</v>
      </c>
    </row>
    <row r="1649" spans="3:7" ht="16.5" hidden="1" customHeight="1" outlineLevel="1" x14ac:dyDescent="0.45">
      <c r="C1649" s="95"/>
      <c r="D1649" s="89" t="s">
        <v>142</v>
      </c>
      <c r="E1649" s="90"/>
      <c r="F1649" s="140">
        <v>53</v>
      </c>
      <c r="G1649" s="140">
        <v>53</v>
      </c>
    </row>
    <row r="1650" spans="3:7" ht="16.5" hidden="1" customHeight="1" outlineLevel="1" x14ac:dyDescent="0.45">
      <c r="C1650" s="95"/>
      <c r="D1650" s="94" t="s">
        <v>279</v>
      </c>
      <c r="E1650" s="56">
        <v>1993</v>
      </c>
      <c r="F1650" s="144">
        <v>4</v>
      </c>
      <c r="G1650" s="144">
        <v>4</v>
      </c>
    </row>
    <row r="1651" spans="3:7" ht="16.5" hidden="1" customHeight="1" outlineLevel="1" x14ac:dyDescent="0.45">
      <c r="C1651" s="95"/>
      <c r="D1651" s="95"/>
      <c r="E1651" s="56">
        <v>1996</v>
      </c>
      <c r="F1651" s="144">
        <v>32</v>
      </c>
      <c r="G1651" s="144">
        <v>32</v>
      </c>
    </row>
    <row r="1652" spans="3:7" ht="16.5" hidden="1" customHeight="1" outlineLevel="1" x14ac:dyDescent="0.45">
      <c r="C1652" s="95"/>
      <c r="D1652" s="95"/>
      <c r="E1652" s="56">
        <v>1997</v>
      </c>
      <c r="F1652" s="144">
        <v>43</v>
      </c>
      <c r="G1652" s="144">
        <v>43</v>
      </c>
    </row>
    <row r="1653" spans="3:7" ht="16.5" hidden="1" customHeight="1" outlineLevel="1" x14ac:dyDescent="0.45">
      <c r="C1653" s="95"/>
      <c r="D1653" s="95"/>
      <c r="E1653" s="56">
        <v>2000</v>
      </c>
      <c r="F1653" s="144">
        <v>5</v>
      </c>
      <c r="G1653" s="144">
        <v>5</v>
      </c>
    </row>
    <row r="1654" spans="3:7" ht="16.5" hidden="1" customHeight="1" outlineLevel="1" x14ac:dyDescent="0.45">
      <c r="C1654" s="95"/>
      <c r="D1654" s="95"/>
      <c r="E1654" s="56">
        <v>2001</v>
      </c>
      <c r="F1654" s="144">
        <v>10</v>
      </c>
      <c r="G1654" s="144">
        <v>10</v>
      </c>
    </row>
    <row r="1655" spans="3:7" ht="16.5" hidden="1" customHeight="1" outlineLevel="1" x14ac:dyDescent="0.45">
      <c r="C1655" s="95"/>
      <c r="D1655" s="95"/>
      <c r="E1655" s="56">
        <v>2002</v>
      </c>
      <c r="F1655" s="144">
        <v>538</v>
      </c>
      <c r="G1655" s="144">
        <v>538</v>
      </c>
    </row>
    <row r="1656" spans="3:7" ht="16.5" hidden="1" customHeight="1" outlineLevel="1" x14ac:dyDescent="0.45">
      <c r="C1656" s="95"/>
      <c r="D1656" s="95"/>
      <c r="E1656" s="56">
        <v>2003</v>
      </c>
      <c r="F1656" s="144">
        <v>4</v>
      </c>
      <c r="G1656" s="144">
        <v>4</v>
      </c>
    </row>
    <row r="1657" spans="3:7" ht="16.5" hidden="1" customHeight="1" outlineLevel="1" x14ac:dyDescent="0.45">
      <c r="C1657" s="95"/>
      <c r="D1657" s="95"/>
      <c r="E1657" s="56">
        <v>2006</v>
      </c>
      <c r="F1657" s="144">
        <v>109</v>
      </c>
      <c r="G1657" s="144">
        <v>109</v>
      </c>
    </row>
    <row r="1658" spans="3:7" ht="16.5" hidden="1" customHeight="1" outlineLevel="1" x14ac:dyDescent="0.45">
      <c r="C1658" s="95"/>
      <c r="D1658" s="95"/>
      <c r="E1658" s="56">
        <v>2007</v>
      </c>
      <c r="F1658" s="144">
        <v>420</v>
      </c>
      <c r="G1658" s="144">
        <v>420</v>
      </c>
    </row>
    <row r="1659" spans="3:7" ht="16.5" hidden="1" customHeight="1" outlineLevel="1" x14ac:dyDescent="0.45">
      <c r="C1659" s="95"/>
      <c r="D1659" s="95"/>
      <c r="E1659" s="56">
        <v>2008</v>
      </c>
      <c r="F1659" s="144">
        <v>200</v>
      </c>
      <c r="G1659" s="144">
        <v>200</v>
      </c>
    </row>
    <row r="1660" spans="3:7" ht="16.5" hidden="1" customHeight="1" outlineLevel="1" x14ac:dyDescent="0.45">
      <c r="C1660" s="95"/>
      <c r="D1660" s="95"/>
      <c r="E1660" s="56">
        <v>2009</v>
      </c>
      <c r="F1660" s="146">
        <v>1057</v>
      </c>
      <c r="G1660" s="146">
        <v>1057</v>
      </c>
    </row>
    <row r="1661" spans="3:7" ht="16.5" hidden="1" customHeight="1" outlineLevel="1" x14ac:dyDescent="0.45">
      <c r="C1661" s="95"/>
      <c r="D1661" s="95"/>
      <c r="E1661" s="56">
        <v>2010</v>
      </c>
      <c r="F1661" s="144">
        <v>887</v>
      </c>
      <c r="G1661" s="144">
        <v>887</v>
      </c>
    </row>
    <row r="1662" spans="3:7" ht="16.5" hidden="1" customHeight="1" outlineLevel="1" x14ac:dyDescent="0.45">
      <c r="C1662" s="95"/>
      <c r="D1662" s="95"/>
      <c r="E1662" s="56">
        <v>2011</v>
      </c>
      <c r="F1662" s="144">
        <v>84</v>
      </c>
      <c r="G1662" s="144">
        <v>84</v>
      </c>
    </row>
    <row r="1663" spans="3:7" ht="16.5" hidden="1" customHeight="1" outlineLevel="1" x14ac:dyDescent="0.45">
      <c r="C1663" s="95"/>
      <c r="D1663" s="95"/>
      <c r="E1663" s="56">
        <v>2012</v>
      </c>
      <c r="F1663" s="144">
        <v>288</v>
      </c>
      <c r="G1663" s="144">
        <v>288</v>
      </c>
    </row>
    <row r="1664" spans="3:7" ht="16.5" hidden="1" customHeight="1" outlineLevel="1" x14ac:dyDescent="0.45">
      <c r="C1664" s="95"/>
      <c r="D1664" s="95"/>
      <c r="E1664" s="56">
        <v>2013</v>
      </c>
      <c r="F1664" s="144">
        <v>686</v>
      </c>
      <c r="G1664" s="144">
        <v>686</v>
      </c>
    </row>
    <row r="1665" spans="3:7" ht="16.5" hidden="1" customHeight="1" outlineLevel="1" x14ac:dyDescent="0.45">
      <c r="C1665" s="95"/>
      <c r="D1665" s="95"/>
      <c r="E1665" s="56">
        <v>2014</v>
      </c>
      <c r="F1665" s="146">
        <v>1180</v>
      </c>
      <c r="G1665" s="146">
        <v>1180</v>
      </c>
    </row>
    <row r="1666" spans="3:7" ht="16.5" hidden="1" customHeight="1" outlineLevel="1" x14ac:dyDescent="0.45">
      <c r="C1666" s="95"/>
      <c r="D1666" s="95"/>
      <c r="E1666" s="56">
        <v>2015</v>
      </c>
      <c r="F1666" s="144">
        <v>626</v>
      </c>
      <c r="G1666" s="144">
        <v>626</v>
      </c>
    </row>
    <row r="1667" spans="3:7" ht="16.5" hidden="1" customHeight="1" outlineLevel="1" x14ac:dyDescent="0.45">
      <c r="C1667" s="95"/>
      <c r="D1667" s="96"/>
      <c r="E1667" s="56">
        <v>2016</v>
      </c>
      <c r="F1667" s="144">
        <v>0</v>
      </c>
      <c r="G1667" s="144">
        <v>0</v>
      </c>
    </row>
    <row r="1668" spans="3:7" ht="16.5" hidden="1" customHeight="1" outlineLevel="1" x14ac:dyDescent="0.45">
      <c r="C1668" s="95"/>
      <c r="D1668" s="89" t="s">
        <v>142</v>
      </c>
      <c r="E1668" s="90"/>
      <c r="F1668" s="139">
        <v>6173</v>
      </c>
      <c r="G1668" s="139">
        <v>6173</v>
      </c>
    </row>
    <row r="1669" spans="3:7" ht="16.5" hidden="1" customHeight="1" outlineLevel="1" x14ac:dyDescent="0.45">
      <c r="C1669" s="95"/>
      <c r="D1669" s="94" t="s">
        <v>280</v>
      </c>
      <c r="E1669" s="56">
        <v>1992</v>
      </c>
      <c r="F1669" s="144">
        <v>2</v>
      </c>
      <c r="G1669" s="144">
        <v>2</v>
      </c>
    </row>
    <row r="1670" spans="3:7" ht="16.5" hidden="1" customHeight="1" outlineLevel="1" x14ac:dyDescent="0.45">
      <c r="C1670" s="95"/>
      <c r="D1670" s="95"/>
      <c r="E1670" s="56">
        <v>1993</v>
      </c>
      <c r="F1670" s="144">
        <v>20</v>
      </c>
      <c r="G1670" s="144">
        <v>20</v>
      </c>
    </row>
    <row r="1671" spans="3:7" ht="16.5" hidden="1" customHeight="1" outlineLevel="1" x14ac:dyDescent="0.45">
      <c r="C1671" s="95"/>
      <c r="D1671" s="95"/>
      <c r="E1671" s="56">
        <v>1994</v>
      </c>
      <c r="F1671" s="144">
        <v>93</v>
      </c>
      <c r="G1671" s="144">
        <v>93</v>
      </c>
    </row>
    <row r="1672" spans="3:7" ht="16.5" hidden="1" customHeight="1" outlineLevel="1" x14ac:dyDescent="0.45">
      <c r="C1672" s="95"/>
      <c r="D1672" s="95"/>
      <c r="E1672" s="56">
        <v>1995</v>
      </c>
      <c r="F1672" s="144">
        <v>556</v>
      </c>
      <c r="G1672" s="144">
        <v>556</v>
      </c>
    </row>
    <row r="1673" spans="3:7" ht="16.5" hidden="1" customHeight="1" outlineLevel="1" x14ac:dyDescent="0.45">
      <c r="C1673" s="95"/>
      <c r="D1673" s="95"/>
      <c r="E1673" s="56">
        <v>1996</v>
      </c>
      <c r="F1673" s="144">
        <v>456</v>
      </c>
      <c r="G1673" s="144">
        <v>456</v>
      </c>
    </row>
    <row r="1674" spans="3:7" ht="16.5" hidden="1" customHeight="1" outlineLevel="1" x14ac:dyDescent="0.45">
      <c r="C1674" s="95"/>
      <c r="D1674" s="95"/>
      <c r="E1674" s="56">
        <v>1997</v>
      </c>
      <c r="F1674" s="144">
        <v>461</v>
      </c>
      <c r="G1674" s="144">
        <v>461</v>
      </c>
    </row>
    <row r="1675" spans="3:7" ht="16.5" hidden="1" customHeight="1" outlineLevel="1" x14ac:dyDescent="0.45">
      <c r="C1675" s="95"/>
      <c r="D1675" s="95"/>
      <c r="E1675" s="56">
        <v>1998</v>
      </c>
      <c r="F1675" s="144">
        <v>135</v>
      </c>
      <c r="G1675" s="144">
        <v>135</v>
      </c>
    </row>
    <row r="1676" spans="3:7" ht="16.5" hidden="1" customHeight="1" outlineLevel="1" x14ac:dyDescent="0.45">
      <c r="C1676" s="95"/>
      <c r="D1676" s="95"/>
      <c r="E1676" s="56">
        <v>1999</v>
      </c>
      <c r="F1676" s="144">
        <v>190</v>
      </c>
      <c r="G1676" s="144">
        <v>190</v>
      </c>
    </row>
    <row r="1677" spans="3:7" ht="16.5" hidden="1" customHeight="1" outlineLevel="1" x14ac:dyDescent="0.45">
      <c r="C1677" s="95"/>
      <c r="D1677" s="95"/>
      <c r="E1677" s="56">
        <v>2000</v>
      </c>
      <c r="F1677" s="144">
        <v>249</v>
      </c>
      <c r="G1677" s="144">
        <v>249</v>
      </c>
    </row>
    <row r="1678" spans="3:7" ht="16.5" hidden="1" customHeight="1" outlineLevel="1" x14ac:dyDescent="0.45">
      <c r="C1678" s="95"/>
      <c r="D1678" s="95"/>
      <c r="E1678" s="56">
        <v>2001</v>
      </c>
      <c r="F1678" s="144">
        <v>137</v>
      </c>
      <c r="G1678" s="144">
        <v>137</v>
      </c>
    </row>
    <row r="1679" spans="3:7" ht="16.5" hidden="1" customHeight="1" outlineLevel="1" x14ac:dyDescent="0.45">
      <c r="C1679" s="95"/>
      <c r="D1679" s="95"/>
      <c r="E1679" s="56">
        <v>2002</v>
      </c>
      <c r="F1679" s="144">
        <v>90</v>
      </c>
      <c r="G1679" s="144">
        <v>90</v>
      </c>
    </row>
    <row r="1680" spans="3:7" ht="16.5" hidden="1" customHeight="1" outlineLevel="1" x14ac:dyDescent="0.45">
      <c r="C1680" s="95"/>
      <c r="D1680" s="95"/>
      <c r="E1680" s="56">
        <v>2003</v>
      </c>
      <c r="F1680" s="144">
        <v>270</v>
      </c>
      <c r="G1680" s="144">
        <v>270</v>
      </c>
    </row>
    <row r="1681" spans="3:7" ht="16.5" hidden="1" customHeight="1" outlineLevel="1" x14ac:dyDescent="0.45">
      <c r="C1681" s="95"/>
      <c r="D1681" s="95"/>
      <c r="E1681" s="56">
        <v>2004</v>
      </c>
      <c r="F1681" s="144">
        <v>108</v>
      </c>
      <c r="G1681" s="144">
        <v>108</v>
      </c>
    </row>
    <row r="1682" spans="3:7" ht="16.5" hidden="1" customHeight="1" outlineLevel="1" x14ac:dyDescent="0.45">
      <c r="C1682" s="95"/>
      <c r="D1682" s="95"/>
      <c r="E1682" s="56">
        <v>2005</v>
      </c>
      <c r="F1682" s="144">
        <v>261</v>
      </c>
      <c r="G1682" s="144">
        <v>261</v>
      </c>
    </row>
    <row r="1683" spans="3:7" ht="16.5" hidden="1" customHeight="1" outlineLevel="1" x14ac:dyDescent="0.45">
      <c r="C1683" s="95"/>
      <c r="D1683" s="95"/>
      <c r="E1683" s="56">
        <v>2006</v>
      </c>
      <c r="F1683" s="144">
        <v>430</v>
      </c>
      <c r="G1683" s="144">
        <v>430</v>
      </c>
    </row>
    <row r="1684" spans="3:7" ht="16.5" hidden="1" customHeight="1" outlineLevel="1" x14ac:dyDescent="0.45">
      <c r="C1684" s="95"/>
      <c r="D1684" s="95"/>
      <c r="E1684" s="56">
        <v>2007</v>
      </c>
      <c r="F1684" s="144">
        <v>352</v>
      </c>
      <c r="G1684" s="144">
        <v>352</v>
      </c>
    </row>
    <row r="1685" spans="3:7" ht="16.5" hidden="1" customHeight="1" outlineLevel="1" x14ac:dyDescent="0.45">
      <c r="C1685" s="95"/>
      <c r="D1685" s="95"/>
      <c r="E1685" s="56">
        <v>2008</v>
      </c>
      <c r="F1685" s="144">
        <v>290</v>
      </c>
      <c r="G1685" s="144">
        <v>290</v>
      </c>
    </row>
    <row r="1686" spans="3:7" ht="16.5" hidden="1" customHeight="1" outlineLevel="1" x14ac:dyDescent="0.45">
      <c r="C1686" s="95"/>
      <c r="D1686" s="95"/>
      <c r="E1686" s="56">
        <v>2009</v>
      </c>
      <c r="F1686" s="144">
        <v>473</v>
      </c>
      <c r="G1686" s="144">
        <v>473</v>
      </c>
    </row>
    <row r="1687" spans="3:7" ht="16.5" hidden="1" customHeight="1" outlineLevel="1" x14ac:dyDescent="0.45">
      <c r="C1687" s="95"/>
      <c r="D1687" s="95"/>
      <c r="E1687" s="56">
        <v>2010</v>
      </c>
      <c r="F1687" s="144">
        <v>262</v>
      </c>
      <c r="G1687" s="144">
        <v>262</v>
      </c>
    </row>
    <row r="1688" spans="3:7" ht="16.5" hidden="1" customHeight="1" outlineLevel="1" x14ac:dyDescent="0.45">
      <c r="C1688" s="95"/>
      <c r="D1688" s="95"/>
      <c r="E1688" s="56">
        <v>2011</v>
      </c>
      <c r="F1688" s="144">
        <v>397</v>
      </c>
      <c r="G1688" s="144">
        <v>397</v>
      </c>
    </row>
    <row r="1689" spans="3:7" ht="16.5" hidden="1" customHeight="1" outlineLevel="1" x14ac:dyDescent="0.45">
      <c r="C1689" s="95"/>
      <c r="D1689" s="95"/>
      <c r="E1689" s="56">
        <v>2012</v>
      </c>
      <c r="F1689" s="144">
        <v>637</v>
      </c>
      <c r="G1689" s="144">
        <v>637</v>
      </c>
    </row>
    <row r="1690" spans="3:7" ht="16.5" hidden="1" customHeight="1" outlineLevel="1" x14ac:dyDescent="0.45">
      <c r="C1690" s="95"/>
      <c r="D1690" s="95"/>
      <c r="E1690" s="56">
        <v>2013</v>
      </c>
      <c r="F1690" s="144">
        <v>868</v>
      </c>
      <c r="G1690" s="144">
        <v>868</v>
      </c>
    </row>
    <row r="1691" spans="3:7" ht="16.5" hidden="1" customHeight="1" outlineLevel="1" x14ac:dyDescent="0.45">
      <c r="C1691" s="95"/>
      <c r="D1691" s="95"/>
      <c r="E1691" s="56">
        <v>2014</v>
      </c>
      <c r="F1691" s="144">
        <v>800</v>
      </c>
      <c r="G1691" s="144">
        <v>800</v>
      </c>
    </row>
    <row r="1692" spans="3:7" ht="16.5" hidden="1" customHeight="1" outlineLevel="1" x14ac:dyDescent="0.45">
      <c r="C1692" s="95"/>
      <c r="D1692" s="95"/>
      <c r="E1692" s="56">
        <v>2015</v>
      </c>
      <c r="F1692" s="144">
        <v>300</v>
      </c>
      <c r="G1692" s="144">
        <v>300</v>
      </c>
    </row>
    <row r="1693" spans="3:7" ht="16.5" hidden="1" customHeight="1" outlineLevel="1" x14ac:dyDescent="0.45">
      <c r="C1693" s="95"/>
      <c r="D1693" s="96"/>
      <c r="E1693" s="56">
        <v>2016</v>
      </c>
      <c r="F1693" s="144">
        <v>139</v>
      </c>
      <c r="G1693" s="144">
        <v>139</v>
      </c>
    </row>
    <row r="1694" spans="3:7" ht="16.5" hidden="1" customHeight="1" outlineLevel="1" x14ac:dyDescent="0.45">
      <c r="C1694" s="95"/>
      <c r="D1694" s="89" t="s">
        <v>142</v>
      </c>
      <c r="E1694" s="90"/>
      <c r="F1694" s="139">
        <v>7976</v>
      </c>
      <c r="G1694" s="139">
        <v>7976</v>
      </c>
    </row>
    <row r="1695" spans="3:7" ht="16.5" hidden="1" customHeight="1" outlineLevel="1" x14ac:dyDescent="0.45">
      <c r="C1695" s="95"/>
      <c r="D1695" s="94" t="s">
        <v>281</v>
      </c>
      <c r="E1695" s="56">
        <v>1991</v>
      </c>
      <c r="F1695" s="144">
        <v>23</v>
      </c>
      <c r="G1695" s="144">
        <v>23</v>
      </c>
    </row>
    <row r="1696" spans="3:7" ht="16.5" hidden="1" customHeight="1" outlineLevel="1" x14ac:dyDescent="0.45">
      <c r="C1696" s="95"/>
      <c r="D1696" s="95"/>
      <c r="E1696" s="56">
        <v>1992</v>
      </c>
      <c r="F1696" s="144">
        <v>12</v>
      </c>
      <c r="G1696" s="144">
        <v>12</v>
      </c>
    </row>
    <row r="1697" spans="3:7" ht="16.5" hidden="1" customHeight="1" outlineLevel="1" x14ac:dyDescent="0.45">
      <c r="C1697" s="95"/>
      <c r="D1697" s="95"/>
      <c r="E1697" s="56">
        <v>1993</v>
      </c>
      <c r="F1697" s="144">
        <v>88</v>
      </c>
      <c r="G1697" s="144">
        <v>88</v>
      </c>
    </row>
    <row r="1698" spans="3:7" ht="16.5" hidden="1" customHeight="1" outlineLevel="1" x14ac:dyDescent="0.45">
      <c r="C1698" s="95"/>
      <c r="D1698" s="95"/>
      <c r="E1698" s="56">
        <v>1994</v>
      </c>
      <c r="F1698" s="144">
        <v>45</v>
      </c>
      <c r="G1698" s="144">
        <v>45</v>
      </c>
    </row>
    <row r="1699" spans="3:7" ht="16.5" hidden="1" customHeight="1" outlineLevel="1" x14ac:dyDescent="0.45">
      <c r="C1699" s="95"/>
      <c r="D1699" s="95"/>
      <c r="E1699" s="56">
        <v>1995</v>
      </c>
      <c r="F1699" s="144">
        <v>109</v>
      </c>
      <c r="G1699" s="144">
        <v>109</v>
      </c>
    </row>
    <row r="1700" spans="3:7" ht="16.5" hidden="1" customHeight="1" outlineLevel="1" x14ac:dyDescent="0.45">
      <c r="C1700" s="95"/>
      <c r="D1700" s="95"/>
      <c r="E1700" s="56">
        <v>1996</v>
      </c>
      <c r="F1700" s="144">
        <v>188</v>
      </c>
      <c r="G1700" s="144">
        <v>188</v>
      </c>
    </row>
    <row r="1701" spans="3:7" ht="16.5" hidden="1" customHeight="1" outlineLevel="1" x14ac:dyDescent="0.45">
      <c r="C1701" s="95"/>
      <c r="D1701" s="95"/>
      <c r="E1701" s="56">
        <v>1997</v>
      </c>
      <c r="F1701" s="144">
        <v>251</v>
      </c>
      <c r="G1701" s="144">
        <v>251</v>
      </c>
    </row>
    <row r="1702" spans="3:7" ht="16.5" hidden="1" customHeight="1" outlineLevel="1" x14ac:dyDescent="0.45">
      <c r="C1702" s="95"/>
      <c r="D1702" s="95"/>
      <c r="E1702" s="56">
        <v>1998</v>
      </c>
      <c r="F1702" s="144">
        <v>128</v>
      </c>
      <c r="G1702" s="144">
        <v>128</v>
      </c>
    </row>
    <row r="1703" spans="3:7" ht="16.5" hidden="1" customHeight="1" outlineLevel="1" x14ac:dyDescent="0.45">
      <c r="C1703" s="95"/>
      <c r="D1703" s="95"/>
      <c r="E1703" s="56">
        <v>1999</v>
      </c>
      <c r="F1703" s="144">
        <v>50</v>
      </c>
      <c r="G1703" s="144">
        <v>50</v>
      </c>
    </row>
    <row r="1704" spans="3:7" ht="16.5" hidden="1" customHeight="1" outlineLevel="1" x14ac:dyDescent="0.45">
      <c r="C1704" s="95"/>
      <c r="D1704" s="95"/>
      <c r="E1704" s="56">
        <v>2000</v>
      </c>
      <c r="F1704" s="144">
        <v>66</v>
      </c>
      <c r="G1704" s="144">
        <v>66</v>
      </c>
    </row>
    <row r="1705" spans="3:7" ht="16.5" hidden="1" customHeight="1" outlineLevel="1" x14ac:dyDescent="0.45">
      <c r="C1705" s="95"/>
      <c r="D1705" s="95"/>
      <c r="E1705" s="56">
        <v>2001</v>
      </c>
      <c r="F1705" s="144">
        <v>139</v>
      </c>
      <c r="G1705" s="144">
        <v>139</v>
      </c>
    </row>
    <row r="1706" spans="3:7" ht="16.5" hidden="1" customHeight="1" outlineLevel="1" x14ac:dyDescent="0.45">
      <c r="C1706" s="95"/>
      <c r="D1706" s="95"/>
      <c r="E1706" s="56">
        <v>2002</v>
      </c>
      <c r="F1706" s="144">
        <v>122</v>
      </c>
      <c r="G1706" s="144">
        <v>122</v>
      </c>
    </row>
    <row r="1707" spans="3:7" ht="16.5" hidden="1" customHeight="1" outlineLevel="1" x14ac:dyDescent="0.45">
      <c r="C1707" s="95"/>
      <c r="D1707" s="95"/>
      <c r="E1707" s="56">
        <v>2003</v>
      </c>
      <c r="F1707" s="144">
        <v>94</v>
      </c>
      <c r="G1707" s="144">
        <v>94</v>
      </c>
    </row>
    <row r="1708" spans="3:7" ht="16.5" hidden="1" customHeight="1" outlineLevel="1" x14ac:dyDescent="0.45">
      <c r="C1708" s="95"/>
      <c r="D1708" s="95"/>
      <c r="E1708" s="56">
        <v>2004</v>
      </c>
      <c r="F1708" s="144">
        <v>39</v>
      </c>
      <c r="G1708" s="144">
        <v>39</v>
      </c>
    </row>
    <row r="1709" spans="3:7" ht="16.5" hidden="1" customHeight="1" outlineLevel="1" x14ac:dyDescent="0.45">
      <c r="C1709" s="95"/>
      <c r="D1709" s="95"/>
      <c r="E1709" s="56">
        <v>2005</v>
      </c>
      <c r="F1709" s="144">
        <v>43</v>
      </c>
      <c r="G1709" s="144">
        <v>43</v>
      </c>
    </row>
    <row r="1710" spans="3:7" ht="16.5" hidden="1" customHeight="1" outlineLevel="1" x14ac:dyDescent="0.45">
      <c r="C1710" s="95"/>
      <c r="D1710" s="95"/>
      <c r="E1710" s="56">
        <v>2006</v>
      </c>
      <c r="F1710" s="144">
        <v>136</v>
      </c>
      <c r="G1710" s="144">
        <v>136</v>
      </c>
    </row>
    <row r="1711" spans="3:7" ht="16.5" hidden="1" customHeight="1" outlineLevel="1" x14ac:dyDescent="0.45">
      <c r="C1711" s="95"/>
      <c r="D1711" s="95"/>
      <c r="E1711" s="56">
        <v>2007</v>
      </c>
      <c r="F1711" s="144">
        <v>257</v>
      </c>
      <c r="G1711" s="144">
        <v>257</v>
      </c>
    </row>
    <row r="1712" spans="3:7" ht="16.5" hidden="1" customHeight="1" outlineLevel="1" x14ac:dyDescent="0.45">
      <c r="C1712" s="95"/>
      <c r="D1712" s="95"/>
      <c r="E1712" s="56">
        <v>2008</v>
      </c>
      <c r="F1712" s="146">
        <v>1512</v>
      </c>
      <c r="G1712" s="146">
        <v>1512</v>
      </c>
    </row>
    <row r="1713" spans="3:7" ht="16.5" hidden="1" customHeight="1" outlineLevel="1" x14ac:dyDescent="0.45">
      <c r="C1713" s="95"/>
      <c r="D1713" s="95"/>
      <c r="E1713" s="56">
        <v>2009</v>
      </c>
      <c r="F1713" s="144">
        <v>436</v>
      </c>
      <c r="G1713" s="144">
        <v>436</v>
      </c>
    </row>
    <row r="1714" spans="3:7" ht="16.5" hidden="1" customHeight="1" outlineLevel="1" x14ac:dyDescent="0.45">
      <c r="C1714" s="95"/>
      <c r="D1714" s="95"/>
      <c r="E1714" s="56">
        <v>2010</v>
      </c>
      <c r="F1714" s="144">
        <v>406</v>
      </c>
      <c r="G1714" s="144">
        <v>406</v>
      </c>
    </row>
    <row r="1715" spans="3:7" ht="16.5" hidden="1" customHeight="1" outlineLevel="1" x14ac:dyDescent="0.45">
      <c r="C1715" s="95"/>
      <c r="D1715" s="95"/>
      <c r="E1715" s="56">
        <v>2011</v>
      </c>
      <c r="F1715" s="146">
        <v>1154</v>
      </c>
      <c r="G1715" s="146">
        <v>1154</v>
      </c>
    </row>
    <row r="1716" spans="3:7" ht="16.5" hidden="1" customHeight="1" outlineLevel="1" x14ac:dyDescent="0.45">
      <c r="C1716" s="95"/>
      <c r="D1716" s="95"/>
      <c r="E1716" s="56">
        <v>2012</v>
      </c>
      <c r="F1716" s="144">
        <v>782</v>
      </c>
      <c r="G1716" s="144">
        <v>782</v>
      </c>
    </row>
    <row r="1717" spans="3:7" ht="16.5" hidden="1" customHeight="1" outlineLevel="1" x14ac:dyDescent="0.45">
      <c r="C1717" s="95"/>
      <c r="D1717" s="95"/>
      <c r="E1717" s="56">
        <v>2013</v>
      </c>
      <c r="F1717" s="144">
        <v>829</v>
      </c>
      <c r="G1717" s="144">
        <v>829</v>
      </c>
    </row>
    <row r="1718" spans="3:7" ht="16.5" hidden="1" customHeight="1" outlineLevel="1" x14ac:dyDescent="0.45">
      <c r="C1718" s="95"/>
      <c r="D1718" s="95"/>
      <c r="E1718" s="56">
        <v>2014</v>
      </c>
      <c r="F1718" s="144">
        <v>504</v>
      </c>
      <c r="G1718" s="144">
        <v>504</v>
      </c>
    </row>
    <row r="1719" spans="3:7" ht="16.5" hidden="1" customHeight="1" outlineLevel="1" x14ac:dyDescent="0.45">
      <c r="C1719" s="95"/>
      <c r="D1719" s="95"/>
      <c r="E1719" s="56">
        <v>2015</v>
      </c>
      <c r="F1719" s="146">
        <v>1004</v>
      </c>
      <c r="G1719" s="146">
        <v>1004</v>
      </c>
    </row>
    <row r="1720" spans="3:7" ht="16.5" hidden="1" customHeight="1" outlineLevel="1" x14ac:dyDescent="0.45">
      <c r="C1720" s="95"/>
      <c r="D1720" s="96"/>
      <c r="E1720" s="56">
        <v>2016</v>
      </c>
      <c r="F1720" s="144">
        <v>279</v>
      </c>
      <c r="G1720" s="144">
        <v>279</v>
      </c>
    </row>
    <row r="1721" spans="3:7" ht="16.5" hidden="1" customHeight="1" outlineLevel="1" x14ac:dyDescent="0.45">
      <c r="C1721" s="95"/>
      <c r="D1721" s="89" t="s">
        <v>142</v>
      </c>
      <c r="E1721" s="90"/>
      <c r="F1721" s="139">
        <v>8696</v>
      </c>
      <c r="G1721" s="139">
        <v>8696</v>
      </c>
    </row>
    <row r="1722" spans="3:7" ht="16.5" hidden="1" customHeight="1" outlineLevel="1" x14ac:dyDescent="0.45">
      <c r="C1722" s="95"/>
      <c r="D1722" s="94" t="s">
        <v>282</v>
      </c>
      <c r="E1722" s="56">
        <v>1992</v>
      </c>
      <c r="F1722" s="144">
        <v>5</v>
      </c>
      <c r="G1722" s="144">
        <v>5</v>
      </c>
    </row>
    <row r="1723" spans="3:7" ht="16.5" hidden="1" customHeight="1" outlineLevel="1" x14ac:dyDescent="0.45">
      <c r="C1723" s="95"/>
      <c r="D1723" s="95"/>
      <c r="E1723" s="56">
        <v>1994</v>
      </c>
      <c r="F1723" s="144">
        <v>6</v>
      </c>
      <c r="G1723" s="144">
        <v>6</v>
      </c>
    </row>
    <row r="1724" spans="3:7" ht="16.5" hidden="1" customHeight="1" outlineLevel="1" x14ac:dyDescent="0.45">
      <c r="C1724" s="95"/>
      <c r="D1724" s="95"/>
      <c r="E1724" s="56">
        <v>1995</v>
      </c>
      <c r="F1724" s="144">
        <v>5</v>
      </c>
      <c r="G1724" s="144">
        <v>5</v>
      </c>
    </row>
    <row r="1725" spans="3:7" ht="16.5" hidden="1" customHeight="1" outlineLevel="1" x14ac:dyDescent="0.45">
      <c r="C1725" s="95"/>
      <c r="D1725" s="95"/>
      <c r="E1725" s="56">
        <v>1997</v>
      </c>
      <c r="F1725" s="144">
        <v>65</v>
      </c>
      <c r="G1725" s="144">
        <v>65</v>
      </c>
    </row>
    <row r="1726" spans="3:7" ht="16.5" hidden="1" customHeight="1" outlineLevel="1" x14ac:dyDescent="0.45">
      <c r="C1726" s="95"/>
      <c r="D1726" s="95"/>
      <c r="E1726" s="56">
        <v>1998</v>
      </c>
      <c r="F1726" s="144">
        <v>6</v>
      </c>
      <c r="G1726" s="144">
        <v>6</v>
      </c>
    </row>
    <row r="1727" spans="3:7" ht="16.5" hidden="1" customHeight="1" outlineLevel="1" x14ac:dyDescent="0.45">
      <c r="C1727" s="95"/>
      <c r="D1727" s="95"/>
      <c r="E1727" s="56">
        <v>1999</v>
      </c>
      <c r="F1727" s="144">
        <v>35</v>
      </c>
      <c r="G1727" s="144">
        <v>35</v>
      </c>
    </row>
    <row r="1728" spans="3:7" ht="16.5" hidden="1" customHeight="1" outlineLevel="1" x14ac:dyDescent="0.45">
      <c r="C1728" s="95"/>
      <c r="D1728" s="95"/>
      <c r="E1728" s="56">
        <v>2000</v>
      </c>
      <c r="F1728" s="144">
        <v>27</v>
      </c>
      <c r="G1728" s="144">
        <v>27</v>
      </c>
    </row>
    <row r="1729" spans="3:7" ht="16.5" hidden="1" customHeight="1" outlineLevel="1" x14ac:dyDescent="0.45">
      <c r="C1729" s="95"/>
      <c r="D1729" s="95"/>
      <c r="E1729" s="56">
        <v>2001</v>
      </c>
      <c r="F1729" s="144">
        <v>37</v>
      </c>
      <c r="G1729" s="144">
        <v>37</v>
      </c>
    </row>
    <row r="1730" spans="3:7" ht="16.5" hidden="1" customHeight="1" outlineLevel="1" x14ac:dyDescent="0.45">
      <c r="C1730" s="95"/>
      <c r="D1730" s="95"/>
      <c r="E1730" s="56">
        <v>2002</v>
      </c>
      <c r="F1730" s="144">
        <v>31</v>
      </c>
      <c r="G1730" s="144">
        <v>31</v>
      </c>
    </row>
    <row r="1731" spans="3:7" ht="16.5" hidden="1" customHeight="1" outlineLevel="1" x14ac:dyDescent="0.45">
      <c r="C1731" s="95"/>
      <c r="D1731" s="95"/>
      <c r="E1731" s="56">
        <v>2003</v>
      </c>
      <c r="F1731" s="144">
        <v>19</v>
      </c>
      <c r="G1731" s="144">
        <v>19</v>
      </c>
    </row>
    <row r="1732" spans="3:7" ht="16.5" hidden="1" customHeight="1" outlineLevel="1" x14ac:dyDescent="0.45">
      <c r="C1732" s="95"/>
      <c r="D1732" s="95"/>
      <c r="E1732" s="56">
        <v>2004</v>
      </c>
      <c r="F1732" s="144">
        <v>14</v>
      </c>
      <c r="G1732" s="144">
        <v>14</v>
      </c>
    </row>
    <row r="1733" spans="3:7" ht="16.5" hidden="1" customHeight="1" outlineLevel="1" x14ac:dyDescent="0.45">
      <c r="C1733" s="95"/>
      <c r="D1733" s="95"/>
      <c r="E1733" s="56">
        <v>2005</v>
      </c>
      <c r="F1733" s="144">
        <v>93</v>
      </c>
      <c r="G1733" s="144">
        <v>93</v>
      </c>
    </row>
    <row r="1734" spans="3:7" ht="16.5" hidden="1" customHeight="1" outlineLevel="1" x14ac:dyDescent="0.45">
      <c r="C1734" s="95"/>
      <c r="D1734" s="95"/>
      <c r="E1734" s="56">
        <v>2006</v>
      </c>
      <c r="F1734" s="144">
        <v>264</v>
      </c>
      <c r="G1734" s="144">
        <v>264</v>
      </c>
    </row>
    <row r="1735" spans="3:7" ht="16.5" hidden="1" customHeight="1" outlineLevel="1" x14ac:dyDescent="0.45">
      <c r="C1735" s="95"/>
      <c r="D1735" s="95"/>
      <c r="E1735" s="56">
        <v>2007</v>
      </c>
      <c r="F1735" s="144">
        <v>54</v>
      </c>
      <c r="G1735" s="144">
        <v>54</v>
      </c>
    </row>
    <row r="1736" spans="3:7" ht="16.5" hidden="1" customHeight="1" outlineLevel="1" x14ac:dyDescent="0.45">
      <c r="C1736" s="95"/>
      <c r="D1736" s="95"/>
      <c r="E1736" s="56">
        <v>2008</v>
      </c>
      <c r="F1736" s="144">
        <v>39</v>
      </c>
      <c r="G1736" s="144">
        <v>39</v>
      </c>
    </row>
    <row r="1737" spans="3:7" ht="16.5" hidden="1" customHeight="1" outlineLevel="1" x14ac:dyDescent="0.45">
      <c r="C1737" s="95"/>
      <c r="D1737" s="95"/>
      <c r="E1737" s="56">
        <v>2009</v>
      </c>
      <c r="F1737" s="144">
        <v>26</v>
      </c>
      <c r="G1737" s="144">
        <v>26</v>
      </c>
    </row>
    <row r="1738" spans="3:7" ht="16.5" hidden="1" customHeight="1" outlineLevel="1" x14ac:dyDescent="0.45">
      <c r="C1738" s="95"/>
      <c r="D1738" s="95"/>
      <c r="E1738" s="56">
        <v>2010</v>
      </c>
      <c r="F1738" s="144">
        <v>26</v>
      </c>
      <c r="G1738" s="144">
        <v>26</v>
      </c>
    </row>
    <row r="1739" spans="3:7" ht="16.5" hidden="1" customHeight="1" outlineLevel="1" x14ac:dyDescent="0.45">
      <c r="C1739" s="95"/>
      <c r="D1739" s="95"/>
      <c r="E1739" s="56">
        <v>2011</v>
      </c>
      <c r="F1739" s="144">
        <v>6</v>
      </c>
      <c r="G1739" s="144">
        <v>6</v>
      </c>
    </row>
    <row r="1740" spans="3:7" ht="16.5" hidden="1" customHeight="1" outlineLevel="1" x14ac:dyDescent="0.45">
      <c r="C1740" s="95"/>
      <c r="D1740" s="95"/>
      <c r="E1740" s="56">
        <v>2012</v>
      </c>
      <c r="F1740" s="144">
        <v>49</v>
      </c>
      <c r="G1740" s="144">
        <v>49</v>
      </c>
    </row>
    <row r="1741" spans="3:7" ht="16.5" hidden="1" customHeight="1" outlineLevel="1" x14ac:dyDescent="0.45">
      <c r="C1741" s="95"/>
      <c r="D1741" s="95"/>
      <c r="E1741" s="56">
        <v>2013</v>
      </c>
      <c r="F1741" s="144">
        <v>33</v>
      </c>
      <c r="G1741" s="144">
        <v>33</v>
      </c>
    </row>
    <row r="1742" spans="3:7" ht="16.5" hidden="1" customHeight="1" outlineLevel="1" x14ac:dyDescent="0.45">
      <c r="C1742" s="95"/>
      <c r="D1742" s="95"/>
      <c r="E1742" s="56">
        <v>2014</v>
      </c>
      <c r="F1742" s="144">
        <v>39</v>
      </c>
      <c r="G1742" s="144">
        <v>39</v>
      </c>
    </row>
    <row r="1743" spans="3:7" ht="16.5" hidden="1" customHeight="1" outlineLevel="1" x14ac:dyDescent="0.45">
      <c r="C1743" s="95"/>
      <c r="D1743" s="95"/>
      <c r="E1743" s="56">
        <v>2015</v>
      </c>
      <c r="F1743" s="144">
        <v>32</v>
      </c>
      <c r="G1743" s="144">
        <v>32</v>
      </c>
    </row>
    <row r="1744" spans="3:7" ht="16.5" hidden="1" customHeight="1" outlineLevel="1" x14ac:dyDescent="0.45">
      <c r="C1744" s="95"/>
      <c r="D1744" s="96"/>
      <c r="E1744" s="56">
        <v>2016</v>
      </c>
      <c r="F1744" s="144">
        <v>5</v>
      </c>
      <c r="G1744" s="144">
        <v>5</v>
      </c>
    </row>
    <row r="1745" spans="3:7" ht="16.5" hidden="1" customHeight="1" outlineLevel="1" x14ac:dyDescent="0.45">
      <c r="C1745" s="95"/>
      <c r="D1745" s="89" t="s">
        <v>142</v>
      </c>
      <c r="E1745" s="90"/>
      <c r="F1745" s="140">
        <v>916</v>
      </c>
      <c r="G1745" s="140">
        <v>916</v>
      </c>
    </row>
    <row r="1746" spans="3:7" ht="16.5" hidden="1" customHeight="1" outlineLevel="1" x14ac:dyDescent="0.45">
      <c r="C1746" s="95"/>
      <c r="D1746" s="94" t="s">
        <v>283</v>
      </c>
      <c r="E1746" s="56">
        <v>1993</v>
      </c>
      <c r="F1746" s="144">
        <v>4</v>
      </c>
      <c r="G1746" s="144">
        <v>4</v>
      </c>
    </row>
    <row r="1747" spans="3:7" ht="16.5" hidden="1" customHeight="1" outlineLevel="1" x14ac:dyDescent="0.45">
      <c r="C1747" s="95"/>
      <c r="D1747" s="95"/>
      <c r="E1747" s="56">
        <v>1995</v>
      </c>
      <c r="F1747" s="144">
        <v>3</v>
      </c>
      <c r="G1747" s="144">
        <v>3</v>
      </c>
    </row>
    <row r="1748" spans="3:7" ht="16.5" hidden="1" customHeight="1" outlineLevel="1" x14ac:dyDescent="0.45">
      <c r="C1748" s="95"/>
      <c r="D1748" s="95"/>
      <c r="E1748" s="56">
        <v>1996</v>
      </c>
      <c r="F1748" s="144">
        <v>3</v>
      </c>
      <c r="G1748" s="144">
        <v>3</v>
      </c>
    </row>
    <row r="1749" spans="3:7" ht="16.5" hidden="1" customHeight="1" outlineLevel="1" x14ac:dyDescent="0.45">
      <c r="C1749" s="95"/>
      <c r="D1749" s="95"/>
      <c r="E1749" s="56">
        <v>1997</v>
      </c>
      <c r="F1749" s="144">
        <v>15</v>
      </c>
      <c r="G1749" s="144">
        <v>15</v>
      </c>
    </row>
    <row r="1750" spans="3:7" ht="16.5" hidden="1" customHeight="1" outlineLevel="1" x14ac:dyDescent="0.45">
      <c r="C1750" s="95"/>
      <c r="D1750" s="95"/>
      <c r="E1750" s="56">
        <v>2012</v>
      </c>
      <c r="F1750" s="144">
        <v>3</v>
      </c>
      <c r="G1750" s="144">
        <v>3</v>
      </c>
    </row>
    <row r="1751" spans="3:7" ht="16.5" hidden="1" customHeight="1" outlineLevel="1" x14ac:dyDescent="0.45">
      <c r="C1751" s="95"/>
      <c r="D1751" s="96"/>
      <c r="E1751" s="56">
        <v>2013</v>
      </c>
      <c r="F1751" s="144">
        <v>0</v>
      </c>
      <c r="G1751" s="144">
        <v>0</v>
      </c>
    </row>
    <row r="1752" spans="3:7" ht="16.5" hidden="1" customHeight="1" outlineLevel="1" x14ac:dyDescent="0.45">
      <c r="C1752" s="95"/>
      <c r="D1752" s="89" t="s">
        <v>142</v>
      </c>
      <c r="E1752" s="90"/>
      <c r="F1752" s="140">
        <v>28</v>
      </c>
      <c r="G1752" s="140">
        <v>28</v>
      </c>
    </row>
    <row r="1753" spans="3:7" ht="16.5" hidden="1" customHeight="1" outlineLevel="1" x14ac:dyDescent="0.45">
      <c r="C1753" s="95"/>
      <c r="D1753" s="94" t="s">
        <v>284</v>
      </c>
      <c r="E1753" s="56">
        <v>1991</v>
      </c>
      <c r="F1753" s="144">
        <v>341</v>
      </c>
      <c r="G1753" s="144">
        <v>341</v>
      </c>
    </row>
    <row r="1754" spans="3:7" ht="16.5" hidden="1" customHeight="1" outlineLevel="1" x14ac:dyDescent="0.45">
      <c r="C1754" s="95"/>
      <c r="D1754" s="95"/>
      <c r="E1754" s="56">
        <v>1992</v>
      </c>
      <c r="F1754" s="144">
        <v>543</v>
      </c>
      <c r="G1754" s="144">
        <v>543</v>
      </c>
    </row>
    <row r="1755" spans="3:7" ht="16.5" hidden="1" customHeight="1" outlineLevel="1" x14ac:dyDescent="0.45">
      <c r="C1755" s="95"/>
      <c r="D1755" s="95"/>
      <c r="E1755" s="56">
        <v>1993</v>
      </c>
      <c r="F1755" s="144">
        <v>529</v>
      </c>
      <c r="G1755" s="144">
        <v>529</v>
      </c>
    </row>
    <row r="1756" spans="3:7" ht="16.5" hidden="1" customHeight="1" outlineLevel="1" x14ac:dyDescent="0.45">
      <c r="C1756" s="95"/>
      <c r="D1756" s="95"/>
      <c r="E1756" s="56">
        <v>1994</v>
      </c>
      <c r="F1756" s="144">
        <v>470</v>
      </c>
      <c r="G1756" s="144">
        <v>470</v>
      </c>
    </row>
    <row r="1757" spans="3:7" ht="16.5" hidden="1" customHeight="1" outlineLevel="1" x14ac:dyDescent="0.45">
      <c r="C1757" s="95"/>
      <c r="D1757" s="95"/>
      <c r="E1757" s="56">
        <v>1995</v>
      </c>
      <c r="F1757" s="144">
        <v>789</v>
      </c>
      <c r="G1757" s="144">
        <v>789</v>
      </c>
    </row>
    <row r="1758" spans="3:7" ht="16.5" hidden="1" customHeight="1" outlineLevel="1" x14ac:dyDescent="0.45">
      <c r="C1758" s="95"/>
      <c r="D1758" s="95"/>
      <c r="E1758" s="56">
        <v>1996</v>
      </c>
      <c r="F1758" s="144">
        <v>836</v>
      </c>
      <c r="G1758" s="144">
        <v>836</v>
      </c>
    </row>
    <row r="1759" spans="3:7" ht="16.5" hidden="1" customHeight="1" outlineLevel="1" x14ac:dyDescent="0.45">
      <c r="C1759" s="95"/>
      <c r="D1759" s="95"/>
      <c r="E1759" s="56">
        <v>1997</v>
      </c>
      <c r="F1759" s="144">
        <v>798</v>
      </c>
      <c r="G1759" s="144">
        <v>798</v>
      </c>
    </row>
    <row r="1760" spans="3:7" ht="16.5" hidden="1" customHeight="1" outlineLevel="1" x14ac:dyDescent="0.45">
      <c r="C1760" s="95"/>
      <c r="D1760" s="95"/>
      <c r="E1760" s="56">
        <v>1998</v>
      </c>
      <c r="F1760" s="144">
        <v>401</v>
      </c>
      <c r="G1760" s="144">
        <v>401</v>
      </c>
    </row>
    <row r="1761" spans="3:7" ht="16.5" hidden="1" customHeight="1" outlineLevel="1" x14ac:dyDescent="0.45">
      <c r="C1761" s="95"/>
      <c r="D1761" s="95"/>
      <c r="E1761" s="56">
        <v>1999</v>
      </c>
      <c r="F1761" s="144">
        <v>794</v>
      </c>
      <c r="G1761" s="144">
        <v>794</v>
      </c>
    </row>
    <row r="1762" spans="3:7" ht="16.5" hidden="1" customHeight="1" outlineLevel="1" x14ac:dyDescent="0.45">
      <c r="C1762" s="95"/>
      <c r="D1762" s="95"/>
      <c r="E1762" s="56">
        <v>2000</v>
      </c>
      <c r="F1762" s="144">
        <v>324</v>
      </c>
      <c r="G1762" s="144">
        <v>324</v>
      </c>
    </row>
    <row r="1763" spans="3:7" ht="16.5" hidden="1" customHeight="1" outlineLevel="1" x14ac:dyDescent="0.45">
      <c r="C1763" s="95"/>
      <c r="D1763" s="95"/>
      <c r="E1763" s="56">
        <v>2001</v>
      </c>
      <c r="F1763" s="144">
        <v>551</v>
      </c>
      <c r="G1763" s="144">
        <v>551</v>
      </c>
    </row>
    <row r="1764" spans="3:7" ht="16.5" hidden="1" customHeight="1" outlineLevel="1" x14ac:dyDescent="0.45">
      <c r="C1764" s="95"/>
      <c r="D1764" s="95"/>
      <c r="E1764" s="56">
        <v>2002</v>
      </c>
      <c r="F1764" s="144">
        <v>211</v>
      </c>
      <c r="G1764" s="144">
        <v>211</v>
      </c>
    </row>
    <row r="1765" spans="3:7" ht="16.5" hidden="1" customHeight="1" outlineLevel="1" x14ac:dyDescent="0.45">
      <c r="C1765" s="95"/>
      <c r="D1765" s="95"/>
      <c r="E1765" s="56">
        <v>2003</v>
      </c>
      <c r="F1765" s="144">
        <v>459</v>
      </c>
      <c r="G1765" s="144">
        <v>459</v>
      </c>
    </row>
    <row r="1766" spans="3:7" ht="16.5" hidden="1" customHeight="1" outlineLevel="1" x14ac:dyDescent="0.45">
      <c r="C1766" s="95"/>
      <c r="D1766" s="95"/>
      <c r="E1766" s="56">
        <v>2004</v>
      </c>
      <c r="F1766" s="144">
        <v>669</v>
      </c>
      <c r="G1766" s="144">
        <v>669</v>
      </c>
    </row>
    <row r="1767" spans="3:7" ht="16.5" hidden="1" customHeight="1" outlineLevel="1" x14ac:dyDescent="0.45">
      <c r="C1767" s="95"/>
      <c r="D1767" s="95"/>
      <c r="E1767" s="56">
        <v>2005</v>
      </c>
      <c r="F1767" s="144">
        <v>897</v>
      </c>
      <c r="G1767" s="144">
        <v>897</v>
      </c>
    </row>
    <row r="1768" spans="3:7" ht="16.5" hidden="1" customHeight="1" outlineLevel="1" x14ac:dyDescent="0.45">
      <c r="C1768" s="95"/>
      <c r="D1768" s="95"/>
      <c r="E1768" s="56">
        <v>2006</v>
      </c>
      <c r="F1768" s="144">
        <v>902</v>
      </c>
      <c r="G1768" s="144">
        <v>902</v>
      </c>
    </row>
    <row r="1769" spans="3:7" ht="16.5" hidden="1" customHeight="1" outlineLevel="1" x14ac:dyDescent="0.45">
      <c r="C1769" s="95"/>
      <c r="D1769" s="95"/>
      <c r="E1769" s="56">
        <v>2007</v>
      </c>
      <c r="F1769" s="146">
        <v>1222</v>
      </c>
      <c r="G1769" s="146">
        <v>1222</v>
      </c>
    </row>
    <row r="1770" spans="3:7" ht="16.5" hidden="1" customHeight="1" outlineLevel="1" x14ac:dyDescent="0.45">
      <c r="C1770" s="95"/>
      <c r="D1770" s="95"/>
      <c r="E1770" s="56">
        <v>2008</v>
      </c>
      <c r="F1770" s="146">
        <v>1820</v>
      </c>
      <c r="G1770" s="146">
        <v>1820</v>
      </c>
    </row>
    <row r="1771" spans="3:7" ht="16.5" hidden="1" customHeight="1" outlineLevel="1" x14ac:dyDescent="0.45">
      <c r="C1771" s="95"/>
      <c r="D1771" s="95"/>
      <c r="E1771" s="56">
        <v>2009</v>
      </c>
      <c r="F1771" s="146">
        <v>1965</v>
      </c>
      <c r="G1771" s="146">
        <v>1965</v>
      </c>
    </row>
    <row r="1772" spans="3:7" ht="16.5" hidden="1" customHeight="1" outlineLevel="1" x14ac:dyDescent="0.45">
      <c r="C1772" s="95"/>
      <c r="D1772" s="95"/>
      <c r="E1772" s="56">
        <v>2010</v>
      </c>
      <c r="F1772" s="146">
        <v>2175</v>
      </c>
      <c r="G1772" s="146">
        <v>2175</v>
      </c>
    </row>
    <row r="1773" spans="3:7" ht="16.5" hidden="1" customHeight="1" outlineLevel="1" x14ac:dyDescent="0.45">
      <c r="C1773" s="95"/>
      <c r="D1773" s="95"/>
      <c r="E1773" s="56">
        <v>2011</v>
      </c>
      <c r="F1773" s="146">
        <v>4709</v>
      </c>
      <c r="G1773" s="146">
        <v>4709</v>
      </c>
    </row>
    <row r="1774" spans="3:7" ht="16.5" hidden="1" customHeight="1" outlineLevel="1" x14ac:dyDescent="0.45">
      <c r="C1774" s="95"/>
      <c r="D1774" s="95"/>
      <c r="E1774" s="56">
        <v>2012</v>
      </c>
      <c r="F1774" s="146">
        <v>3683</v>
      </c>
      <c r="G1774" s="146">
        <v>3683</v>
      </c>
    </row>
    <row r="1775" spans="3:7" ht="16.5" hidden="1" customHeight="1" outlineLevel="1" x14ac:dyDescent="0.45">
      <c r="C1775" s="95"/>
      <c r="D1775" s="95"/>
      <c r="E1775" s="56">
        <v>2013</v>
      </c>
      <c r="F1775" s="146">
        <v>3650</v>
      </c>
      <c r="G1775" s="146">
        <v>3650</v>
      </c>
    </row>
    <row r="1776" spans="3:7" ht="16.5" hidden="1" customHeight="1" outlineLevel="1" x14ac:dyDescent="0.45">
      <c r="C1776" s="95"/>
      <c r="D1776" s="95"/>
      <c r="E1776" s="56">
        <v>2014</v>
      </c>
      <c r="F1776" s="146">
        <v>1674</v>
      </c>
      <c r="G1776" s="146">
        <v>1674</v>
      </c>
    </row>
    <row r="1777" spans="3:7" ht="16.5" hidden="1" customHeight="1" outlineLevel="1" x14ac:dyDescent="0.45">
      <c r="C1777" s="95"/>
      <c r="D1777" s="95"/>
      <c r="E1777" s="56">
        <v>2015</v>
      </c>
      <c r="F1777" s="146">
        <v>1598</v>
      </c>
      <c r="G1777" s="146">
        <v>1598</v>
      </c>
    </row>
    <row r="1778" spans="3:7" ht="16.5" hidden="1" customHeight="1" outlineLevel="1" x14ac:dyDescent="0.45">
      <c r="C1778" s="95"/>
      <c r="D1778" s="96"/>
      <c r="E1778" s="56">
        <v>2016</v>
      </c>
      <c r="F1778" s="144">
        <v>378</v>
      </c>
      <c r="G1778" s="144">
        <v>378</v>
      </c>
    </row>
    <row r="1779" spans="3:7" ht="16.5" hidden="1" customHeight="1" outlineLevel="1" x14ac:dyDescent="0.45">
      <c r="C1779" s="95"/>
      <c r="D1779" s="89" t="s">
        <v>142</v>
      </c>
      <c r="E1779" s="90"/>
      <c r="F1779" s="139">
        <v>32388</v>
      </c>
      <c r="G1779" s="139">
        <v>32388</v>
      </c>
    </row>
    <row r="1780" spans="3:7" ht="16.5" hidden="1" customHeight="1" outlineLevel="1" x14ac:dyDescent="0.45">
      <c r="C1780" s="95"/>
      <c r="D1780" s="94" t="s">
        <v>285</v>
      </c>
      <c r="E1780" s="56">
        <v>1994</v>
      </c>
      <c r="F1780" s="144">
        <v>10</v>
      </c>
      <c r="G1780" s="144">
        <v>10</v>
      </c>
    </row>
    <row r="1781" spans="3:7" ht="16.5" hidden="1" customHeight="1" outlineLevel="1" x14ac:dyDescent="0.45">
      <c r="C1781" s="95"/>
      <c r="D1781" s="95"/>
      <c r="E1781" s="56">
        <v>1995</v>
      </c>
      <c r="F1781" s="144">
        <v>146</v>
      </c>
      <c r="G1781" s="144">
        <v>146</v>
      </c>
    </row>
    <row r="1782" spans="3:7" ht="16.5" hidden="1" customHeight="1" outlineLevel="1" x14ac:dyDescent="0.45">
      <c r="C1782" s="95"/>
      <c r="D1782" s="95"/>
      <c r="E1782" s="56">
        <v>1996</v>
      </c>
      <c r="F1782" s="144">
        <v>22</v>
      </c>
      <c r="G1782" s="144">
        <v>22</v>
      </c>
    </row>
    <row r="1783" spans="3:7" ht="16.5" hidden="1" customHeight="1" outlineLevel="1" x14ac:dyDescent="0.45">
      <c r="C1783" s="95"/>
      <c r="D1783" s="95"/>
      <c r="E1783" s="56">
        <v>1997</v>
      </c>
      <c r="F1783" s="144">
        <v>9</v>
      </c>
      <c r="G1783" s="144">
        <v>9</v>
      </c>
    </row>
    <row r="1784" spans="3:7" ht="16.5" hidden="1" customHeight="1" outlineLevel="1" x14ac:dyDescent="0.45">
      <c r="C1784" s="95"/>
      <c r="D1784" s="95"/>
      <c r="E1784" s="56">
        <v>1998</v>
      </c>
      <c r="F1784" s="144">
        <v>5</v>
      </c>
      <c r="G1784" s="144">
        <v>5</v>
      </c>
    </row>
    <row r="1785" spans="3:7" ht="16.5" hidden="1" customHeight="1" outlineLevel="1" x14ac:dyDescent="0.45">
      <c r="C1785" s="95"/>
      <c r="D1785" s="95"/>
      <c r="E1785" s="56">
        <v>1999</v>
      </c>
      <c r="F1785" s="144">
        <v>3</v>
      </c>
      <c r="G1785" s="144">
        <v>3</v>
      </c>
    </row>
    <row r="1786" spans="3:7" ht="16.5" hidden="1" customHeight="1" outlineLevel="1" x14ac:dyDescent="0.45">
      <c r="C1786" s="95"/>
      <c r="D1786" s="95"/>
      <c r="E1786" s="56">
        <v>2001</v>
      </c>
      <c r="F1786" s="144">
        <v>7</v>
      </c>
      <c r="G1786" s="144">
        <v>7</v>
      </c>
    </row>
    <row r="1787" spans="3:7" ht="16.5" hidden="1" customHeight="1" outlineLevel="1" x14ac:dyDescent="0.45">
      <c r="C1787" s="95"/>
      <c r="D1787" s="95"/>
      <c r="E1787" s="56">
        <v>2003</v>
      </c>
      <c r="F1787" s="144">
        <v>7</v>
      </c>
      <c r="G1787" s="144">
        <v>7</v>
      </c>
    </row>
    <row r="1788" spans="3:7" ht="16.5" hidden="1" customHeight="1" outlineLevel="1" x14ac:dyDescent="0.45">
      <c r="C1788" s="95"/>
      <c r="D1788" s="95"/>
      <c r="E1788" s="56">
        <v>2004</v>
      </c>
      <c r="F1788" s="144">
        <v>10</v>
      </c>
      <c r="G1788" s="144">
        <v>10</v>
      </c>
    </row>
    <row r="1789" spans="3:7" ht="16.5" hidden="1" customHeight="1" outlineLevel="1" x14ac:dyDescent="0.45">
      <c r="C1789" s="95"/>
      <c r="D1789" s="95"/>
      <c r="E1789" s="56">
        <v>2005</v>
      </c>
      <c r="F1789" s="144">
        <v>8</v>
      </c>
      <c r="G1789" s="144">
        <v>8</v>
      </c>
    </row>
    <row r="1790" spans="3:7" ht="16.5" hidden="1" customHeight="1" outlineLevel="1" x14ac:dyDescent="0.45">
      <c r="C1790" s="95"/>
      <c r="D1790" s="95"/>
      <c r="E1790" s="56">
        <v>2006</v>
      </c>
      <c r="F1790" s="144">
        <v>3</v>
      </c>
      <c r="G1790" s="144">
        <v>3</v>
      </c>
    </row>
    <row r="1791" spans="3:7" ht="16.5" hidden="1" customHeight="1" outlineLevel="1" x14ac:dyDescent="0.45">
      <c r="C1791" s="95"/>
      <c r="D1791" s="95"/>
      <c r="E1791" s="56">
        <v>2007</v>
      </c>
      <c r="F1791" s="144">
        <v>0</v>
      </c>
      <c r="G1791" s="144">
        <v>0</v>
      </c>
    </row>
    <row r="1792" spans="3:7" ht="16.5" hidden="1" customHeight="1" outlineLevel="1" x14ac:dyDescent="0.45">
      <c r="C1792" s="95"/>
      <c r="D1792" s="95"/>
      <c r="E1792" s="56">
        <v>2008</v>
      </c>
      <c r="F1792" s="144">
        <v>58</v>
      </c>
      <c r="G1792" s="144">
        <v>58</v>
      </c>
    </row>
    <row r="1793" spans="3:7" ht="16.5" hidden="1" customHeight="1" outlineLevel="1" x14ac:dyDescent="0.45">
      <c r="C1793" s="95"/>
      <c r="D1793" s="95"/>
      <c r="E1793" s="56">
        <v>2009</v>
      </c>
      <c r="F1793" s="144">
        <v>0</v>
      </c>
      <c r="G1793" s="144">
        <v>0</v>
      </c>
    </row>
    <row r="1794" spans="3:7" ht="16.5" hidden="1" customHeight="1" outlineLevel="1" x14ac:dyDescent="0.45">
      <c r="C1794" s="95"/>
      <c r="D1794" s="95"/>
      <c r="E1794" s="56">
        <v>2010</v>
      </c>
      <c r="F1794" s="144">
        <v>4</v>
      </c>
      <c r="G1794" s="144">
        <v>4</v>
      </c>
    </row>
    <row r="1795" spans="3:7" ht="16.5" hidden="1" customHeight="1" outlineLevel="1" x14ac:dyDescent="0.45">
      <c r="C1795" s="95"/>
      <c r="D1795" s="95"/>
      <c r="E1795" s="56">
        <v>2011</v>
      </c>
      <c r="F1795" s="144">
        <v>0</v>
      </c>
      <c r="G1795" s="144">
        <v>0</v>
      </c>
    </row>
    <row r="1796" spans="3:7" ht="16.5" hidden="1" customHeight="1" outlineLevel="1" x14ac:dyDescent="0.45">
      <c r="C1796" s="95"/>
      <c r="D1796" s="95"/>
      <c r="E1796" s="56">
        <v>2012</v>
      </c>
      <c r="F1796" s="144">
        <v>98</v>
      </c>
      <c r="G1796" s="144">
        <v>98</v>
      </c>
    </row>
    <row r="1797" spans="3:7" ht="16.5" hidden="1" customHeight="1" outlineLevel="1" x14ac:dyDescent="0.45">
      <c r="C1797" s="95"/>
      <c r="D1797" s="95"/>
      <c r="E1797" s="56">
        <v>2013</v>
      </c>
      <c r="F1797" s="144">
        <v>105</v>
      </c>
      <c r="G1797" s="144">
        <v>105</v>
      </c>
    </row>
    <row r="1798" spans="3:7" ht="16.5" hidden="1" customHeight="1" outlineLevel="1" x14ac:dyDescent="0.45">
      <c r="C1798" s="95"/>
      <c r="D1798" s="95"/>
      <c r="E1798" s="56">
        <v>2014</v>
      </c>
      <c r="F1798" s="144">
        <v>0</v>
      </c>
      <c r="G1798" s="144">
        <v>0</v>
      </c>
    </row>
    <row r="1799" spans="3:7" ht="16.5" hidden="1" customHeight="1" outlineLevel="1" x14ac:dyDescent="0.45">
      <c r="C1799" s="95"/>
      <c r="D1799" s="95"/>
      <c r="E1799" s="56">
        <v>2015</v>
      </c>
      <c r="F1799" s="144">
        <v>4</v>
      </c>
      <c r="G1799" s="144">
        <v>4</v>
      </c>
    </row>
    <row r="1800" spans="3:7" ht="16.5" hidden="1" customHeight="1" outlineLevel="1" x14ac:dyDescent="0.45">
      <c r="C1800" s="95"/>
      <c r="D1800" s="96"/>
      <c r="E1800" s="56">
        <v>2016</v>
      </c>
      <c r="F1800" s="144">
        <v>0</v>
      </c>
      <c r="G1800" s="144">
        <v>0</v>
      </c>
    </row>
    <row r="1801" spans="3:7" ht="16.5" hidden="1" customHeight="1" outlineLevel="1" x14ac:dyDescent="0.45">
      <c r="C1801" s="95"/>
      <c r="D1801" s="89" t="s">
        <v>142</v>
      </c>
      <c r="E1801" s="90"/>
      <c r="F1801" s="140">
        <v>499</v>
      </c>
      <c r="G1801" s="140">
        <v>499</v>
      </c>
    </row>
    <row r="1802" spans="3:7" ht="16.5" hidden="1" customHeight="1" outlineLevel="1" x14ac:dyDescent="0.45">
      <c r="C1802" s="95"/>
      <c r="D1802" s="94" t="s">
        <v>286</v>
      </c>
      <c r="E1802" s="56">
        <v>1991</v>
      </c>
      <c r="F1802" s="144">
        <v>159</v>
      </c>
      <c r="G1802" s="144">
        <v>159</v>
      </c>
    </row>
    <row r="1803" spans="3:7" ht="16.5" hidden="1" customHeight="1" outlineLevel="1" x14ac:dyDescent="0.45">
      <c r="C1803" s="95"/>
      <c r="D1803" s="95"/>
      <c r="E1803" s="56">
        <v>1992</v>
      </c>
      <c r="F1803" s="144">
        <v>185</v>
      </c>
      <c r="G1803" s="144">
        <v>185</v>
      </c>
    </row>
    <row r="1804" spans="3:7" ht="16.5" hidden="1" customHeight="1" outlineLevel="1" x14ac:dyDescent="0.45">
      <c r="C1804" s="95"/>
      <c r="D1804" s="95"/>
      <c r="E1804" s="56">
        <v>1993</v>
      </c>
      <c r="F1804" s="144">
        <v>290</v>
      </c>
      <c r="G1804" s="144">
        <v>290</v>
      </c>
    </row>
    <row r="1805" spans="3:7" ht="16.5" hidden="1" customHeight="1" outlineLevel="1" x14ac:dyDescent="0.45">
      <c r="C1805" s="95"/>
      <c r="D1805" s="95"/>
      <c r="E1805" s="56">
        <v>1994</v>
      </c>
      <c r="F1805" s="144">
        <v>554</v>
      </c>
      <c r="G1805" s="144">
        <v>554</v>
      </c>
    </row>
    <row r="1806" spans="3:7" ht="16.5" hidden="1" customHeight="1" outlineLevel="1" x14ac:dyDescent="0.45">
      <c r="C1806" s="95"/>
      <c r="D1806" s="95"/>
      <c r="E1806" s="56">
        <v>1995</v>
      </c>
      <c r="F1806" s="146">
        <v>1287</v>
      </c>
      <c r="G1806" s="146">
        <v>1287</v>
      </c>
    </row>
    <row r="1807" spans="3:7" ht="16.5" hidden="1" customHeight="1" outlineLevel="1" x14ac:dyDescent="0.45">
      <c r="C1807" s="95"/>
      <c r="D1807" s="95"/>
      <c r="E1807" s="56">
        <v>1996</v>
      </c>
      <c r="F1807" s="146">
        <v>1857</v>
      </c>
      <c r="G1807" s="146">
        <v>1857</v>
      </c>
    </row>
    <row r="1808" spans="3:7" ht="16.5" hidden="1" customHeight="1" outlineLevel="1" x14ac:dyDescent="0.45">
      <c r="C1808" s="95"/>
      <c r="D1808" s="95"/>
      <c r="E1808" s="56">
        <v>1997</v>
      </c>
      <c r="F1808" s="146">
        <v>1102</v>
      </c>
      <c r="G1808" s="146">
        <v>1102</v>
      </c>
    </row>
    <row r="1809" spans="3:7" ht="16.5" hidden="1" customHeight="1" outlineLevel="1" x14ac:dyDescent="0.45">
      <c r="C1809" s="95"/>
      <c r="D1809" s="95"/>
      <c r="E1809" s="56">
        <v>1998</v>
      </c>
      <c r="F1809" s="144">
        <v>772</v>
      </c>
      <c r="G1809" s="144">
        <v>772</v>
      </c>
    </row>
    <row r="1810" spans="3:7" ht="16.5" hidden="1" customHeight="1" outlineLevel="1" x14ac:dyDescent="0.45">
      <c r="C1810" s="95"/>
      <c r="D1810" s="95"/>
      <c r="E1810" s="56">
        <v>1999</v>
      </c>
      <c r="F1810" s="144">
        <v>756</v>
      </c>
      <c r="G1810" s="144">
        <v>756</v>
      </c>
    </row>
    <row r="1811" spans="3:7" ht="16.5" hidden="1" customHeight="1" outlineLevel="1" x14ac:dyDescent="0.45">
      <c r="C1811" s="95"/>
      <c r="D1811" s="95"/>
      <c r="E1811" s="56">
        <v>2000</v>
      </c>
      <c r="F1811" s="144">
        <v>447</v>
      </c>
      <c r="G1811" s="144">
        <v>447</v>
      </c>
    </row>
    <row r="1812" spans="3:7" ht="16.5" hidden="1" customHeight="1" outlineLevel="1" x14ac:dyDescent="0.45">
      <c r="C1812" s="95"/>
      <c r="D1812" s="95"/>
      <c r="E1812" s="56">
        <v>2001</v>
      </c>
      <c r="F1812" s="144">
        <v>314</v>
      </c>
      <c r="G1812" s="144">
        <v>314</v>
      </c>
    </row>
    <row r="1813" spans="3:7" ht="16.5" hidden="1" customHeight="1" outlineLevel="1" x14ac:dyDescent="0.45">
      <c r="C1813" s="95"/>
      <c r="D1813" s="95"/>
      <c r="E1813" s="56">
        <v>2002</v>
      </c>
      <c r="F1813" s="144">
        <v>502</v>
      </c>
      <c r="G1813" s="144">
        <v>502</v>
      </c>
    </row>
    <row r="1814" spans="3:7" ht="16.5" hidden="1" customHeight="1" outlineLevel="1" x14ac:dyDescent="0.45">
      <c r="C1814" s="95"/>
      <c r="D1814" s="95"/>
      <c r="E1814" s="56">
        <v>2003</v>
      </c>
      <c r="F1814" s="144">
        <v>205</v>
      </c>
      <c r="G1814" s="144">
        <v>205</v>
      </c>
    </row>
    <row r="1815" spans="3:7" ht="16.5" hidden="1" customHeight="1" outlineLevel="1" x14ac:dyDescent="0.45">
      <c r="C1815" s="95"/>
      <c r="D1815" s="95"/>
      <c r="E1815" s="56">
        <v>2004</v>
      </c>
      <c r="F1815" s="144">
        <v>395</v>
      </c>
      <c r="G1815" s="144">
        <v>395</v>
      </c>
    </row>
    <row r="1816" spans="3:7" ht="16.5" hidden="1" customHeight="1" outlineLevel="1" x14ac:dyDescent="0.45">
      <c r="C1816" s="95"/>
      <c r="D1816" s="95"/>
      <c r="E1816" s="56">
        <v>2005</v>
      </c>
      <c r="F1816" s="144">
        <v>383</v>
      </c>
      <c r="G1816" s="144">
        <v>383</v>
      </c>
    </row>
    <row r="1817" spans="3:7" ht="16.5" hidden="1" customHeight="1" outlineLevel="1" x14ac:dyDescent="0.45">
      <c r="C1817" s="95"/>
      <c r="D1817" s="95"/>
      <c r="E1817" s="56">
        <v>2006</v>
      </c>
      <c r="F1817" s="144">
        <v>941</v>
      </c>
      <c r="G1817" s="144">
        <v>941</v>
      </c>
    </row>
    <row r="1818" spans="3:7" ht="16.5" hidden="1" customHeight="1" outlineLevel="1" x14ac:dyDescent="0.45">
      <c r="C1818" s="95"/>
      <c r="D1818" s="95"/>
      <c r="E1818" s="56">
        <v>2007</v>
      </c>
      <c r="F1818" s="144">
        <v>659</v>
      </c>
      <c r="G1818" s="144">
        <v>659</v>
      </c>
    </row>
    <row r="1819" spans="3:7" ht="16.5" hidden="1" customHeight="1" outlineLevel="1" x14ac:dyDescent="0.45">
      <c r="C1819" s="95"/>
      <c r="D1819" s="95"/>
      <c r="E1819" s="56">
        <v>2008</v>
      </c>
      <c r="F1819" s="146">
        <v>1050</v>
      </c>
      <c r="G1819" s="146">
        <v>1050</v>
      </c>
    </row>
    <row r="1820" spans="3:7" ht="16.5" hidden="1" customHeight="1" outlineLevel="1" x14ac:dyDescent="0.45">
      <c r="C1820" s="95"/>
      <c r="D1820" s="95"/>
      <c r="E1820" s="56">
        <v>2009</v>
      </c>
      <c r="F1820" s="144">
        <v>788</v>
      </c>
      <c r="G1820" s="144">
        <v>788</v>
      </c>
    </row>
    <row r="1821" spans="3:7" ht="16.5" hidden="1" customHeight="1" outlineLevel="1" x14ac:dyDescent="0.45">
      <c r="C1821" s="95"/>
      <c r="D1821" s="95"/>
      <c r="E1821" s="56">
        <v>2010</v>
      </c>
      <c r="F1821" s="146">
        <v>1514</v>
      </c>
      <c r="G1821" s="146">
        <v>1514</v>
      </c>
    </row>
    <row r="1822" spans="3:7" ht="16.5" hidden="1" customHeight="1" outlineLevel="1" x14ac:dyDescent="0.45">
      <c r="C1822" s="95"/>
      <c r="D1822" s="95"/>
      <c r="E1822" s="56">
        <v>2011</v>
      </c>
      <c r="F1822" s="146">
        <v>1379</v>
      </c>
      <c r="G1822" s="146">
        <v>1379</v>
      </c>
    </row>
    <row r="1823" spans="3:7" ht="16.5" hidden="1" customHeight="1" outlineLevel="1" x14ac:dyDescent="0.45">
      <c r="C1823" s="95"/>
      <c r="D1823" s="95"/>
      <c r="E1823" s="56">
        <v>2012</v>
      </c>
      <c r="F1823" s="146">
        <v>1878</v>
      </c>
      <c r="G1823" s="146">
        <v>1878</v>
      </c>
    </row>
    <row r="1824" spans="3:7" ht="16.5" hidden="1" customHeight="1" outlineLevel="1" x14ac:dyDescent="0.45">
      <c r="C1824" s="95"/>
      <c r="D1824" s="95"/>
      <c r="E1824" s="56">
        <v>2013</v>
      </c>
      <c r="F1824" s="146">
        <v>1913</v>
      </c>
      <c r="G1824" s="146">
        <v>1913</v>
      </c>
    </row>
    <row r="1825" spans="3:7" ht="16.5" hidden="1" customHeight="1" outlineLevel="1" x14ac:dyDescent="0.45">
      <c r="C1825" s="95"/>
      <c r="D1825" s="95"/>
      <c r="E1825" s="56">
        <v>2014</v>
      </c>
      <c r="F1825" s="146">
        <v>1821</v>
      </c>
      <c r="G1825" s="146">
        <v>1821</v>
      </c>
    </row>
    <row r="1826" spans="3:7" ht="16.5" hidden="1" customHeight="1" outlineLevel="1" x14ac:dyDescent="0.45">
      <c r="C1826" s="95"/>
      <c r="D1826" s="95"/>
      <c r="E1826" s="56">
        <v>2015</v>
      </c>
      <c r="F1826" s="146">
        <v>1106</v>
      </c>
      <c r="G1826" s="146">
        <v>1106</v>
      </c>
    </row>
    <row r="1827" spans="3:7" ht="16.5" hidden="1" customHeight="1" outlineLevel="1" x14ac:dyDescent="0.45">
      <c r="C1827" s="95"/>
      <c r="D1827" s="96"/>
      <c r="E1827" s="56">
        <v>2016</v>
      </c>
      <c r="F1827" s="144">
        <v>455</v>
      </c>
      <c r="G1827" s="144">
        <v>455</v>
      </c>
    </row>
    <row r="1828" spans="3:7" ht="16.5" hidden="1" customHeight="1" outlineLevel="1" x14ac:dyDescent="0.45">
      <c r="C1828" s="95"/>
      <c r="D1828" s="89" t="s">
        <v>142</v>
      </c>
      <c r="E1828" s="90"/>
      <c r="F1828" s="139">
        <v>22712</v>
      </c>
      <c r="G1828" s="139">
        <v>22712</v>
      </c>
    </row>
    <row r="1829" spans="3:7" ht="16.5" hidden="1" customHeight="1" outlineLevel="1" x14ac:dyDescent="0.45">
      <c r="C1829" s="95"/>
      <c r="D1829" s="94" t="s">
        <v>287</v>
      </c>
      <c r="E1829" s="56">
        <v>1991</v>
      </c>
      <c r="F1829" s="144">
        <v>14</v>
      </c>
      <c r="G1829" s="144">
        <v>14</v>
      </c>
    </row>
    <row r="1830" spans="3:7" ht="16.5" hidden="1" customHeight="1" outlineLevel="1" x14ac:dyDescent="0.45">
      <c r="C1830" s="95"/>
      <c r="D1830" s="95"/>
      <c r="E1830" s="56">
        <v>1992</v>
      </c>
      <c r="F1830" s="144">
        <v>141</v>
      </c>
      <c r="G1830" s="144">
        <v>141</v>
      </c>
    </row>
    <row r="1831" spans="3:7" ht="16.5" hidden="1" customHeight="1" outlineLevel="1" x14ac:dyDescent="0.45">
      <c r="C1831" s="95"/>
      <c r="D1831" s="95"/>
      <c r="E1831" s="56">
        <v>1993</v>
      </c>
      <c r="F1831" s="144">
        <v>831</v>
      </c>
      <c r="G1831" s="144">
        <v>831</v>
      </c>
    </row>
    <row r="1832" spans="3:7" ht="16.5" hidden="1" customHeight="1" outlineLevel="1" x14ac:dyDescent="0.45">
      <c r="C1832" s="95"/>
      <c r="D1832" s="95"/>
      <c r="E1832" s="56">
        <v>1994</v>
      </c>
      <c r="F1832" s="144">
        <v>865</v>
      </c>
      <c r="G1832" s="144">
        <v>865</v>
      </c>
    </row>
    <row r="1833" spans="3:7" ht="16.5" hidden="1" customHeight="1" outlineLevel="1" x14ac:dyDescent="0.45">
      <c r="C1833" s="95"/>
      <c r="D1833" s="95"/>
      <c r="E1833" s="56">
        <v>1995</v>
      </c>
      <c r="F1833" s="146">
        <v>1616</v>
      </c>
      <c r="G1833" s="146">
        <v>1616</v>
      </c>
    </row>
    <row r="1834" spans="3:7" ht="16.5" hidden="1" customHeight="1" outlineLevel="1" x14ac:dyDescent="0.45">
      <c r="C1834" s="95"/>
      <c r="D1834" s="95"/>
      <c r="E1834" s="56">
        <v>1996</v>
      </c>
      <c r="F1834" s="144">
        <v>927</v>
      </c>
      <c r="G1834" s="144">
        <v>927</v>
      </c>
    </row>
    <row r="1835" spans="3:7" ht="16.5" hidden="1" customHeight="1" outlineLevel="1" x14ac:dyDescent="0.45">
      <c r="C1835" s="95"/>
      <c r="D1835" s="95"/>
      <c r="E1835" s="56">
        <v>1997</v>
      </c>
      <c r="F1835" s="144">
        <v>499</v>
      </c>
      <c r="G1835" s="144">
        <v>499</v>
      </c>
    </row>
    <row r="1836" spans="3:7" ht="16.5" hidden="1" customHeight="1" outlineLevel="1" x14ac:dyDescent="0.45">
      <c r="C1836" s="95"/>
      <c r="D1836" s="95"/>
      <c r="E1836" s="56">
        <v>1998</v>
      </c>
      <c r="F1836" s="144">
        <v>760</v>
      </c>
      <c r="G1836" s="144">
        <v>760</v>
      </c>
    </row>
    <row r="1837" spans="3:7" ht="16.5" hidden="1" customHeight="1" outlineLevel="1" x14ac:dyDescent="0.45">
      <c r="C1837" s="95"/>
      <c r="D1837" s="95"/>
      <c r="E1837" s="56">
        <v>1999</v>
      </c>
      <c r="F1837" s="144">
        <v>187</v>
      </c>
      <c r="G1837" s="144">
        <v>187</v>
      </c>
    </row>
    <row r="1838" spans="3:7" ht="16.5" hidden="1" customHeight="1" outlineLevel="1" x14ac:dyDescent="0.45">
      <c r="C1838" s="95"/>
      <c r="D1838" s="95"/>
      <c r="E1838" s="56">
        <v>2000</v>
      </c>
      <c r="F1838" s="144">
        <v>35</v>
      </c>
      <c r="G1838" s="144">
        <v>35</v>
      </c>
    </row>
    <row r="1839" spans="3:7" ht="16.5" hidden="1" customHeight="1" outlineLevel="1" x14ac:dyDescent="0.45">
      <c r="C1839" s="95"/>
      <c r="D1839" s="95"/>
      <c r="E1839" s="56">
        <v>2001</v>
      </c>
      <c r="F1839" s="144">
        <v>10</v>
      </c>
      <c r="G1839" s="144">
        <v>10</v>
      </c>
    </row>
    <row r="1840" spans="3:7" ht="16.5" hidden="1" customHeight="1" outlineLevel="1" x14ac:dyDescent="0.45">
      <c r="C1840" s="95"/>
      <c r="D1840" s="95"/>
      <c r="E1840" s="56">
        <v>2002</v>
      </c>
      <c r="F1840" s="144">
        <v>18</v>
      </c>
      <c r="G1840" s="144">
        <v>18</v>
      </c>
    </row>
    <row r="1841" spans="3:7" ht="16.5" hidden="1" customHeight="1" outlineLevel="1" x14ac:dyDescent="0.45">
      <c r="C1841" s="95"/>
      <c r="D1841" s="95"/>
      <c r="E1841" s="56">
        <v>2003</v>
      </c>
      <c r="F1841" s="144">
        <v>111</v>
      </c>
      <c r="G1841" s="144">
        <v>111</v>
      </c>
    </row>
    <row r="1842" spans="3:7" ht="16.5" hidden="1" customHeight="1" outlineLevel="1" x14ac:dyDescent="0.45">
      <c r="C1842" s="95"/>
      <c r="D1842" s="95"/>
      <c r="E1842" s="56">
        <v>2004</v>
      </c>
      <c r="F1842" s="144">
        <v>281</v>
      </c>
      <c r="G1842" s="144">
        <v>281</v>
      </c>
    </row>
    <row r="1843" spans="3:7" ht="16.5" hidden="1" customHeight="1" outlineLevel="1" x14ac:dyDescent="0.45">
      <c r="C1843" s="95"/>
      <c r="D1843" s="95"/>
      <c r="E1843" s="56">
        <v>2005</v>
      </c>
      <c r="F1843" s="144">
        <v>264</v>
      </c>
      <c r="G1843" s="144">
        <v>264</v>
      </c>
    </row>
    <row r="1844" spans="3:7" ht="16.5" hidden="1" customHeight="1" outlineLevel="1" x14ac:dyDescent="0.45">
      <c r="C1844" s="95"/>
      <c r="D1844" s="95"/>
      <c r="E1844" s="56">
        <v>2006</v>
      </c>
      <c r="F1844" s="144">
        <v>109</v>
      </c>
      <c r="G1844" s="144">
        <v>109</v>
      </c>
    </row>
    <row r="1845" spans="3:7" ht="16.5" hidden="1" customHeight="1" outlineLevel="1" x14ac:dyDescent="0.45">
      <c r="C1845" s="95"/>
      <c r="D1845" s="95"/>
      <c r="E1845" s="56">
        <v>2007</v>
      </c>
      <c r="F1845" s="144">
        <v>173</v>
      </c>
      <c r="G1845" s="144">
        <v>173</v>
      </c>
    </row>
    <row r="1846" spans="3:7" ht="16.5" hidden="1" customHeight="1" outlineLevel="1" x14ac:dyDescent="0.45">
      <c r="C1846" s="95"/>
      <c r="D1846" s="95"/>
      <c r="E1846" s="56">
        <v>2008</v>
      </c>
      <c r="F1846" s="144">
        <v>74</v>
      </c>
      <c r="G1846" s="144">
        <v>74</v>
      </c>
    </row>
    <row r="1847" spans="3:7" ht="16.5" hidden="1" customHeight="1" outlineLevel="1" x14ac:dyDescent="0.45">
      <c r="C1847" s="95"/>
      <c r="D1847" s="95"/>
      <c r="E1847" s="56">
        <v>2009</v>
      </c>
      <c r="F1847" s="144">
        <v>130</v>
      </c>
      <c r="G1847" s="144">
        <v>130</v>
      </c>
    </row>
    <row r="1848" spans="3:7" ht="16.5" hidden="1" customHeight="1" outlineLevel="1" x14ac:dyDescent="0.45">
      <c r="C1848" s="95"/>
      <c r="D1848" s="95"/>
      <c r="E1848" s="56">
        <v>2010</v>
      </c>
      <c r="F1848" s="144">
        <v>181</v>
      </c>
      <c r="G1848" s="144">
        <v>181</v>
      </c>
    </row>
    <row r="1849" spans="3:7" ht="16.5" hidden="1" customHeight="1" outlineLevel="1" x14ac:dyDescent="0.45">
      <c r="C1849" s="95"/>
      <c r="D1849" s="95"/>
      <c r="E1849" s="56">
        <v>2011</v>
      </c>
      <c r="F1849" s="144">
        <v>371</v>
      </c>
      <c r="G1849" s="144">
        <v>371</v>
      </c>
    </row>
    <row r="1850" spans="3:7" ht="16.5" hidden="1" customHeight="1" outlineLevel="1" x14ac:dyDescent="0.45">
      <c r="C1850" s="95"/>
      <c r="D1850" s="95"/>
      <c r="E1850" s="56">
        <v>2012</v>
      </c>
      <c r="F1850" s="144">
        <v>321</v>
      </c>
      <c r="G1850" s="144">
        <v>321</v>
      </c>
    </row>
    <row r="1851" spans="3:7" ht="16.5" hidden="1" customHeight="1" outlineLevel="1" x14ac:dyDescent="0.45">
      <c r="C1851" s="95"/>
      <c r="D1851" s="95"/>
      <c r="E1851" s="56">
        <v>2013</v>
      </c>
      <c r="F1851" s="144">
        <v>241</v>
      </c>
      <c r="G1851" s="144">
        <v>241</v>
      </c>
    </row>
    <row r="1852" spans="3:7" ht="16.5" hidden="1" customHeight="1" outlineLevel="1" x14ac:dyDescent="0.45">
      <c r="C1852" s="95"/>
      <c r="D1852" s="95"/>
      <c r="E1852" s="56">
        <v>2014</v>
      </c>
      <c r="F1852" s="144">
        <v>182</v>
      </c>
      <c r="G1852" s="144">
        <v>182</v>
      </c>
    </row>
    <row r="1853" spans="3:7" ht="16.5" hidden="1" customHeight="1" outlineLevel="1" x14ac:dyDescent="0.45">
      <c r="C1853" s="95"/>
      <c r="D1853" s="95"/>
      <c r="E1853" s="56">
        <v>2015</v>
      </c>
      <c r="F1853" s="144">
        <v>275</v>
      </c>
      <c r="G1853" s="144">
        <v>275</v>
      </c>
    </row>
    <row r="1854" spans="3:7" ht="16.5" hidden="1" customHeight="1" outlineLevel="1" x14ac:dyDescent="0.45">
      <c r="C1854" s="95"/>
      <c r="D1854" s="96"/>
      <c r="E1854" s="56">
        <v>2016</v>
      </c>
      <c r="F1854" s="144">
        <v>39</v>
      </c>
      <c r="G1854" s="144">
        <v>39</v>
      </c>
    </row>
    <row r="1855" spans="3:7" ht="16.5" hidden="1" customHeight="1" outlineLevel="1" x14ac:dyDescent="0.45">
      <c r="C1855" s="95"/>
      <c r="D1855" s="89" t="s">
        <v>142</v>
      </c>
      <c r="E1855" s="90"/>
      <c r="F1855" s="139">
        <v>8655</v>
      </c>
      <c r="G1855" s="139">
        <v>8655</v>
      </c>
    </row>
    <row r="1856" spans="3:7" ht="16.5" hidden="1" customHeight="1" outlineLevel="1" x14ac:dyDescent="0.45">
      <c r="C1856" s="95"/>
      <c r="D1856" s="94" t="s">
        <v>288</v>
      </c>
      <c r="E1856" s="56">
        <v>1991</v>
      </c>
      <c r="F1856" s="144">
        <v>330</v>
      </c>
      <c r="G1856" s="144">
        <v>330</v>
      </c>
    </row>
    <row r="1857" spans="3:7" ht="16.5" hidden="1" customHeight="1" outlineLevel="1" x14ac:dyDescent="0.45">
      <c r="C1857" s="95"/>
      <c r="D1857" s="95"/>
      <c r="E1857" s="56">
        <v>1992</v>
      </c>
      <c r="F1857" s="144">
        <v>209</v>
      </c>
      <c r="G1857" s="144">
        <v>209</v>
      </c>
    </row>
    <row r="1858" spans="3:7" ht="16.5" hidden="1" customHeight="1" outlineLevel="1" x14ac:dyDescent="0.45">
      <c r="C1858" s="95"/>
      <c r="D1858" s="95"/>
      <c r="E1858" s="56">
        <v>1993</v>
      </c>
      <c r="F1858" s="144">
        <v>618</v>
      </c>
      <c r="G1858" s="144">
        <v>618</v>
      </c>
    </row>
    <row r="1859" spans="3:7" ht="16.5" hidden="1" customHeight="1" outlineLevel="1" x14ac:dyDescent="0.45">
      <c r="C1859" s="95"/>
      <c r="D1859" s="95"/>
      <c r="E1859" s="56">
        <v>1994</v>
      </c>
      <c r="F1859" s="146">
        <v>2335</v>
      </c>
      <c r="G1859" s="146">
        <v>2335</v>
      </c>
    </row>
    <row r="1860" spans="3:7" ht="16.5" hidden="1" customHeight="1" outlineLevel="1" x14ac:dyDescent="0.45">
      <c r="C1860" s="95"/>
      <c r="D1860" s="95"/>
      <c r="E1860" s="56">
        <v>1995</v>
      </c>
      <c r="F1860" s="146">
        <v>9760</v>
      </c>
      <c r="G1860" s="146">
        <v>9760</v>
      </c>
    </row>
    <row r="1861" spans="3:7" ht="16.5" hidden="1" customHeight="1" outlineLevel="1" x14ac:dyDescent="0.45">
      <c r="C1861" s="95"/>
      <c r="D1861" s="95"/>
      <c r="E1861" s="56">
        <v>1996</v>
      </c>
      <c r="F1861" s="146">
        <v>43024</v>
      </c>
      <c r="G1861" s="146">
        <v>43024</v>
      </c>
    </row>
    <row r="1862" spans="3:7" ht="16.5" hidden="1" customHeight="1" outlineLevel="1" x14ac:dyDescent="0.45">
      <c r="C1862" s="95"/>
      <c r="D1862" s="95"/>
      <c r="E1862" s="56">
        <v>1997</v>
      </c>
      <c r="F1862" s="144">
        <v>165</v>
      </c>
      <c r="G1862" s="144">
        <v>165</v>
      </c>
    </row>
    <row r="1863" spans="3:7" ht="16.5" hidden="1" customHeight="1" outlineLevel="1" x14ac:dyDescent="0.45">
      <c r="C1863" s="95"/>
      <c r="D1863" s="95"/>
      <c r="E1863" s="56">
        <v>1998</v>
      </c>
      <c r="F1863" s="146">
        <v>15041</v>
      </c>
      <c r="G1863" s="146">
        <v>15041</v>
      </c>
    </row>
    <row r="1864" spans="3:7" ht="16.5" hidden="1" customHeight="1" outlineLevel="1" x14ac:dyDescent="0.45">
      <c r="C1864" s="95"/>
      <c r="D1864" s="95"/>
      <c r="E1864" s="56">
        <v>1999</v>
      </c>
      <c r="F1864" s="146">
        <v>15367</v>
      </c>
      <c r="G1864" s="146">
        <v>15367</v>
      </c>
    </row>
    <row r="1865" spans="3:7" ht="16.5" hidden="1" customHeight="1" outlineLevel="1" x14ac:dyDescent="0.45">
      <c r="C1865" s="95"/>
      <c r="D1865" s="95"/>
      <c r="E1865" s="56">
        <v>2000</v>
      </c>
      <c r="F1865" s="146">
        <v>13291</v>
      </c>
      <c r="G1865" s="146">
        <v>13291</v>
      </c>
    </row>
    <row r="1866" spans="3:7" ht="16.5" hidden="1" customHeight="1" outlineLevel="1" x14ac:dyDescent="0.45">
      <c r="C1866" s="95"/>
      <c r="D1866" s="95"/>
      <c r="E1866" s="56">
        <v>2001</v>
      </c>
      <c r="F1866" s="146">
        <v>11848</v>
      </c>
      <c r="G1866" s="146">
        <v>11848</v>
      </c>
    </row>
    <row r="1867" spans="3:7" ht="16.5" hidden="1" customHeight="1" outlineLevel="1" x14ac:dyDescent="0.45">
      <c r="C1867" s="95"/>
      <c r="D1867" s="95"/>
      <c r="E1867" s="56">
        <v>2002</v>
      </c>
      <c r="F1867" s="146">
        <v>32382</v>
      </c>
      <c r="G1867" s="146">
        <v>32382</v>
      </c>
    </row>
    <row r="1868" spans="3:7" ht="16.5" hidden="1" customHeight="1" outlineLevel="1" x14ac:dyDescent="0.45">
      <c r="C1868" s="95"/>
      <c r="D1868" s="95"/>
      <c r="E1868" s="56">
        <v>2003</v>
      </c>
      <c r="F1868" s="146">
        <v>1347</v>
      </c>
      <c r="G1868" s="146">
        <v>1347</v>
      </c>
    </row>
    <row r="1869" spans="3:7" ht="16.5" hidden="1" customHeight="1" outlineLevel="1" x14ac:dyDescent="0.45">
      <c r="C1869" s="95"/>
      <c r="D1869" s="95"/>
      <c r="E1869" s="56">
        <v>2004</v>
      </c>
      <c r="F1869" s="146">
        <v>2299</v>
      </c>
      <c r="G1869" s="146">
        <v>2299</v>
      </c>
    </row>
    <row r="1870" spans="3:7" ht="16.5" hidden="1" customHeight="1" outlineLevel="1" x14ac:dyDescent="0.45">
      <c r="C1870" s="95"/>
      <c r="D1870" s="95"/>
      <c r="E1870" s="56">
        <v>2005</v>
      </c>
      <c r="F1870" s="146">
        <v>8046</v>
      </c>
      <c r="G1870" s="146">
        <v>8046</v>
      </c>
    </row>
    <row r="1871" spans="3:7" ht="16.5" hidden="1" customHeight="1" outlineLevel="1" x14ac:dyDescent="0.45">
      <c r="C1871" s="95"/>
      <c r="D1871" s="95"/>
      <c r="E1871" s="56">
        <v>2006</v>
      </c>
      <c r="F1871" s="146">
        <v>22694</v>
      </c>
      <c r="G1871" s="146">
        <v>22694</v>
      </c>
    </row>
    <row r="1872" spans="3:7" ht="16.5" hidden="1" customHeight="1" outlineLevel="1" x14ac:dyDescent="0.45">
      <c r="C1872" s="95"/>
      <c r="D1872" s="95"/>
      <c r="E1872" s="56">
        <v>2007</v>
      </c>
      <c r="F1872" s="146">
        <v>19922</v>
      </c>
      <c r="G1872" s="146">
        <v>19922</v>
      </c>
    </row>
    <row r="1873" spans="3:7" ht="16.5" hidden="1" customHeight="1" outlineLevel="1" x14ac:dyDescent="0.45">
      <c r="C1873" s="95"/>
      <c r="D1873" s="95"/>
      <c r="E1873" s="56">
        <v>2008</v>
      </c>
      <c r="F1873" s="146">
        <v>34229</v>
      </c>
      <c r="G1873" s="146">
        <v>34229</v>
      </c>
    </row>
    <row r="1874" spans="3:7" ht="16.5" hidden="1" customHeight="1" outlineLevel="1" x14ac:dyDescent="0.45">
      <c r="C1874" s="95"/>
      <c r="D1874" s="95"/>
      <c r="E1874" s="56">
        <v>2009</v>
      </c>
      <c r="F1874" s="146">
        <v>37245</v>
      </c>
      <c r="G1874" s="146">
        <v>37245</v>
      </c>
    </row>
    <row r="1875" spans="3:7" ht="16.5" hidden="1" customHeight="1" outlineLevel="1" x14ac:dyDescent="0.45">
      <c r="C1875" s="95"/>
      <c r="D1875" s="95"/>
      <c r="E1875" s="56">
        <v>2010</v>
      </c>
      <c r="F1875" s="146">
        <v>14548</v>
      </c>
      <c r="G1875" s="146">
        <v>14548</v>
      </c>
    </row>
    <row r="1876" spans="3:7" ht="16.5" hidden="1" customHeight="1" outlineLevel="1" x14ac:dyDescent="0.45">
      <c r="C1876" s="95"/>
      <c r="D1876" s="95"/>
      <c r="E1876" s="56">
        <v>2011</v>
      </c>
      <c r="F1876" s="146">
        <v>2848</v>
      </c>
      <c r="G1876" s="146">
        <v>2848</v>
      </c>
    </row>
    <row r="1877" spans="3:7" ht="16.5" hidden="1" customHeight="1" outlineLevel="1" x14ac:dyDescent="0.45">
      <c r="C1877" s="95"/>
      <c r="D1877" s="95"/>
      <c r="E1877" s="56">
        <v>2012</v>
      </c>
      <c r="F1877" s="146">
        <v>26416</v>
      </c>
      <c r="G1877" s="146">
        <v>26416</v>
      </c>
    </row>
    <row r="1878" spans="3:7" ht="16.5" hidden="1" customHeight="1" outlineLevel="1" x14ac:dyDescent="0.45">
      <c r="C1878" s="95"/>
      <c r="D1878" s="95"/>
      <c r="E1878" s="56">
        <v>2013</v>
      </c>
      <c r="F1878" s="146">
        <v>25745</v>
      </c>
      <c r="G1878" s="146">
        <v>25745</v>
      </c>
    </row>
    <row r="1879" spans="3:7" ht="16.5" hidden="1" customHeight="1" outlineLevel="1" x14ac:dyDescent="0.45">
      <c r="C1879" s="95"/>
      <c r="D1879" s="95"/>
      <c r="E1879" s="56">
        <v>2014</v>
      </c>
      <c r="F1879" s="146">
        <v>11550</v>
      </c>
      <c r="G1879" s="146">
        <v>11550</v>
      </c>
    </row>
    <row r="1880" spans="3:7" ht="16.5" hidden="1" customHeight="1" outlineLevel="1" x14ac:dyDescent="0.45">
      <c r="C1880" s="95"/>
      <c r="D1880" s="95"/>
      <c r="E1880" s="56">
        <v>2015</v>
      </c>
      <c r="F1880" s="144">
        <v>420</v>
      </c>
      <c r="G1880" s="144">
        <v>420</v>
      </c>
    </row>
    <row r="1881" spans="3:7" ht="16.5" hidden="1" customHeight="1" outlineLevel="1" x14ac:dyDescent="0.45">
      <c r="C1881" s="95"/>
      <c r="D1881" s="96"/>
      <c r="E1881" s="56">
        <v>2016</v>
      </c>
      <c r="F1881" s="144">
        <v>0</v>
      </c>
      <c r="G1881" s="144">
        <v>0</v>
      </c>
    </row>
    <row r="1882" spans="3:7" ht="16.5" hidden="1" customHeight="1" outlineLevel="1" x14ac:dyDescent="0.45">
      <c r="C1882" s="95"/>
      <c r="D1882" s="89" t="s">
        <v>142</v>
      </c>
      <c r="E1882" s="90"/>
      <c r="F1882" s="139">
        <v>351679</v>
      </c>
      <c r="G1882" s="139">
        <v>351679</v>
      </c>
    </row>
    <row r="1883" spans="3:7" ht="16.5" hidden="1" customHeight="1" outlineLevel="1" x14ac:dyDescent="0.45">
      <c r="C1883" s="95"/>
      <c r="D1883" s="94" t="s">
        <v>289</v>
      </c>
      <c r="E1883" s="56">
        <v>2009</v>
      </c>
      <c r="F1883" s="144">
        <v>2</v>
      </c>
      <c r="G1883" s="144">
        <v>2</v>
      </c>
    </row>
    <row r="1884" spans="3:7" ht="16.5" hidden="1" customHeight="1" outlineLevel="1" x14ac:dyDescent="0.45">
      <c r="C1884" s="95"/>
      <c r="D1884" s="96"/>
      <c r="E1884" s="56">
        <v>2010</v>
      </c>
      <c r="F1884" s="144">
        <v>0</v>
      </c>
      <c r="G1884" s="144">
        <v>0</v>
      </c>
    </row>
    <row r="1885" spans="3:7" ht="16.5" hidden="1" customHeight="1" outlineLevel="1" x14ac:dyDescent="0.45">
      <c r="C1885" s="95"/>
      <c r="D1885" s="89" t="s">
        <v>142</v>
      </c>
      <c r="E1885" s="90"/>
      <c r="F1885" s="140">
        <v>2</v>
      </c>
      <c r="G1885" s="140">
        <v>2</v>
      </c>
    </row>
    <row r="1886" spans="3:7" ht="16.5" hidden="1" customHeight="1" outlineLevel="1" x14ac:dyDescent="0.45">
      <c r="C1886" s="95"/>
      <c r="D1886" s="94" t="s">
        <v>290</v>
      </c>
      <c r="E1886" s="56">
        <v>1992</v>
      </c>
      <c r="F1886" s="144">
        <v>3</v>
      </c>
      <c r="G1886" s="144">
        <v>3</v>
      </c>
    </row>
    <row r="1887" spans="3:7" ht="16.5" hidden="1" customHeight="1" outlineLevel="1" x14ac:dyDescent="0.45">
      <c r="C1887" s="95"/>
      <c r="D1887" s="95"/>
      <c r="E1887" s="56">
        <v>1993</v>
      </c>
      <c r="F1887" s="144">
        <v>0</v>
      </c>
      <c r="G1887" s="144">
        <v>0</v>
      </c>
    </row>
    <row r="1888" spans="3:7" ht="16.5" hidden="1" customHeight="1" outlineLevel="1" x14ac:dyDescent="0.45">
      <c r="C1888" s="95"/>
      <c r="D1888" s="95"/>
      <c r="E1888" s="56">
        <v>1994</v>
      </c>
      <c r="F1888" s="144">
        <v>4</v>
      </c>
      <c r="G1888" s="144">
        <v>4</v>
      </c>
    </row>
    <row r="1889" spans="3:7" ht="16.5" hidden="1" customHeight="1" outlineLevel="1" x14ac:dyDescent="0.45">
      <c r="C1889" s="95"/>
      <c r="D1889" s="95"/>
      <c r="E1889" s="56">
        <v>1997</v>
      </c>
      <c r="F1889" s="144">
        <v>60</v>
      </c>
      <c r="G1889" s="144">
        <v>60</v>
      </c>
    </row>
    <row r="1890" spans="3:7" ht="16.5" hidden="1" customHeight="1" outlineLevel="1" x14ac:dyDescent="0.45">
      <c r="C1890" s="95"/>
      <c r="D1890" s="95"/>
      <c r="E1890" s="56">
        <v>1998</v>
      </c>
      <c r="F1890" s="144">
        <v>29</v>
      </c>
      <c r="G1890" s="144">
        <v>29</v>
      </c>
    </row>
    <row r="1891" spans="3:7" ht="16.5" hidden="1" customHeight="1" outlineLevel="1" x14ac:dyDescent="0.45">
      <c r="C1891" s="95"/>
      <c r="D1891" s="95"/>
      <c r="E1891" s="56">
        <v>1999</v>
      </c>
      <c r="F1891" s="144">
        <v>42</v>
      </c>
      <c r="G1891" s="144">
        <v>42</v>
      </c>
    </row>
    <row r="1892" spans="3:7" ht="16.5" hidden="1" customHeight="1" outlineLevel="1" x14ac:dyDescent="0.45">
      <c r="C1892" s="95"/>
      <c r="D1892" s="95"/>
      <c r="E1892" s="56">
        <v>2000</v>
      </c>
      <c r="F1892" s="144">
        <v>16</v>
      </c>
      <c r="G1892" s="144">
        <v>16</v>
      </c>
    </row>
    <row r="1893" spans="3:7" ht="16.5" hidden="1" customHeight="1" outlineLevel="1" x14ac:dyDescent="0.45">
      <c r="C1893" s="95"/>
      <c r="D1893" s="95"/>
      <c r="E1893" s="56">
        <v>2001</v>
      </c>
      <c r="F1893" s="144">
        <v>50</v>
      </c>
      <c r="G1893" s="144">
        <v>50</v>
      </c>
    </row>
    <row r="1894" spans="3:7" ht="16.5" hidden="1" customHeight="1" outlineLevel="1" x14ac:dyDescent="0.45">
      <c r="C1894" s="95"/>
      <c r="D1894" s="95"/>
      <c r="E1894" s="56">
        <v>2002</v>
      </c>
      <c r="F1894" s="144">
        <v>49</v>
      </c>
      <c r="G1894" s="144">
        <v>49</v>
      </c>
    </row>
    <row r="1895" spans="3:7" ht="16.5" hidden="1" customHeight="1" outlineLevel="1" x14ac:dyDescent="0.45">
      <c r="C1895" s="95"/>
      <c r="D1895" s="95"/>
      <c r="E1895" s="56">
        <v>2004</v>
      </c>
      <c r="F1895" s="144">
        <v>130</v>
      </c>
      <c r="G1895" s="144">
        <v>130</v>
      </c>
    </row>
    <row r="1896" spans="3:7" ht="16.5" hidden="1" customHeight="1" outlineLevel="1" x14ac:dyDescent="0.45">
      <c r="C1896" s="95"/>
      <c r="D1896" s="95"/>
      <c r="E1896" s="56">
        <v>2005</v>
      </c>
      <c r="F1896" s="144">
        <v>40</v>
      </c>
      <c r="G1896" s="144">
        <v>40</v>
      </c>
    </row>
    <row r="1897" spans="3:7" ht="16.5" hidden="1" customHeight="1" outlineLevel="1" x14ac:dyDescent="0.45">
      <c r="C1897" s="95"/>
      <c r="D1897" s="95"/>
      <c r="E1897" s="56">
        <v>2006</v>
      </c>
      <c r="F1897" s="144">
        <v>15</v>
      </c>
      <c r="G1897" s="144">
        <v>15</v>
      </c>
    </row>
    <row r="1898" spans="3:7" ht="16.5" hidden="1" customHeight="1" outlineLevel="1" x14ac:dyDescent="0.45">
      <c r="C1898" s="95"/>
      <c r="D1898" s="95"/>
      <c r="E1898" s="56">
        <v>2007</v>
      </c>
      <c r="F1898" s="144">
        <v>49</v>
      </c>
      <c r="G1898" s="144">
        <v>49</v>
      </c>
    </row>
    <row r="1899" spans="3:7" ht="16.5" hidden="1" customHeight="1" outlineLevel="1" x14ac:dyDescent="0.45">
      <c r="C1899" s="95"/>
      <c r="D1899" s="95"/>
      <c r="E1899" s="56">
        <v>2008</v>
      </c>
      <c r="F1899" s="144">
        <v>15</v>
      </c>
      <c r="G1899" s="144">
        <v>15</v>
      </c>
    </row>
    <row r="1900" spans="3:7" ht="16.5" hidden="1" customHeight="1" outlineLevel="1" x14ac:dyDescent="0.45">
      <c r="C1900" s="95"/>
      <c r="D1900" s="95"/>
      <c r="E1900" s="56">
        <v>2009</v>
      </c>
      <c r="F1900" s="144">
        <v>103</v>
      </c>
      <c r="G1900" s="144">
        <v>103</v>
      </c>
    </row>
    <row r="1901" spans="3:7" ht="16.5" hidden="1" customHeight="1" outlineLevel="1" x14ac:dyDescent="0.45">
      <c r="C1901" s="95"/>
      <c r="D1901" s="95"/>
      <c r="E1901" s="56">
        <v>2010</v>
      </c>
      <c r="F1901" s="144">
        <v>112</v>
      </c>
      <c r="G1901" s="144">
        <v>112</v>
      </c>
    </row>
    <row r="1902" spans="3:7" ht="16.5" hidden="1" customHeight="1" outlineLevel="1" x14ac:dyDescent="0.45">
      <c r="C1902" s="95"/>
      <c r="D1902" s="95"/>
      <c r="E1902" s="56">
        <v>2011</v>
      </c>
      <c r="F1902" s="144">
        <v>125</v>
      </c>
      <c r="G1902" s="144">
        <v>125</v>
      </c>
    </row>
    <row r="1903" spans="3:7" ht="16.5" hidden="1" customHeight="1" outlineLevel="1" x14ac:dyDescent="0.45">
      <c r="C1903" s="95"/>
      <c r="D1903" s="95"/>
      <c r="E1903" s="56">
        <v>2012</v>
      </c>
      <c r="F1903" s="144">
        <v>187</v>
      </c>
      <c r="G1903" s="144">
        <v>187</v>
      </c>
    </row>
    <row r="1904" spans="3:7" ht="16.5" hidden="1" customHeight="1" outlineLevel="1" x14ac:dyDescent="0.45">
      <c r="C1904" s="95"/>
      <c r="D1904" s="95"/>
      <c r="E1904" s="56">
        <v>2013</v>
      </c>
      <c r="F1904" s="144">
        <v>35</v>
      </c>
      <c r="G1904" s="144">
        <v>35</v>
      </c>
    </row>
    <row r="1905" spans="3:7" ht="16.5" hidden="1" customHeight="1" outlineLevel="1" x14ac:dyDescent="0.45">
      <c r="C1905" s="95"/>
      <c r="D1905" s="95"/>
      <c r="E1905" s="56">
        <v>2014</v>
      </c>
      <c r="F1905" s="144">
        <v>672</v>
      </c>
      <c r="G1905" s="144">
        <v>672</v>
      </c>
    </row>
    <row r="1906" spans="3:7" ht="16.5" hidden="1" customHeight="1" outlineLevel="1" x14ac:dyDescent="0.45">
      <c r="C1906" s="95"/>
      <c r="D1906" s="95"/>
      <c r="E1906" s="56">
        <v>2015</v>
      </c>
      <c r="F1906" s="144">
        <v>545</v>
      </c>
      <c r="G1906" s="144">
        <v>545</v>
      </c>
    </row>
    <row r="1907" spans="3:7" ht="16.5" hidden="1" customHeight="1" outlineLevel="1" x14ac:dyDescent="0.45">
      <c r="C1907" s="95"/>
      <c r="D1907" s="96"/>
      <c r="E1907" s="56">
        <v>2016</v>
      </c>
      <c r="F1907" s="144">
        <v>135</v>
      </c>
      <c r="G1907" s="144">
        <v>135</v>
      </c>
    </row>
    <row r="1908" spans="3:7" ht="16.5" hidden="1" customHeight="1" outlineLevel="1" x14ac:dyDescent="0.45">
      <c r="C1908" s="95"/>
      <c r="D1908" s="89" t="s">
        <v>142</v>
      </c>
      <c r="E1908" s="90"/>
      <c r="F1908" s="139">
        <v>2416</v>
      </c>
      <c r="G1908" s="139">
        <v>2416</v>
      </c>
    </row>
    <row r="1909" spans="3:7" ht="16.5" hidden="1" customHeight="1" outlineLevel="1" x14ac:dyDescent="0.45">
      <c r="C1909" s="95"/>
      <c r="D1909" s="94" t="s">
        <v>291</v>
      </c>
      <c r="E1909" s="56">
        <v>1991</v>
      </c>
      <c r="F1909" s="144">
        <v>88</v>
      </c>
      <c r="G1909" s="144">
        <v>88</v>
      </c>
    </row>
    <row r="1910" spans="3:7" ht="16.5" hidden="1" customHeight="1" outlineLevel="1" x14ac:dyDescent="0.45">
      <c r="C1910" s="95"/>
      <c r="D1910" s="95"/>
      <c r="E1910" s="56">
        <v>1992</v>
      </c>
      <c r="F1910" s="144">
        <v>40</v>
      </c>
      <c r="G1910" s="144">
        <v>40</v>
      </c>
    </row>
    <row r="1911" spans="3:7" ht="16.5" hidden="1" customHeight="1" outlineLevel="1" x14ac:dyDescent="0.45">
      <c r="C1911" s="95"/>
      <c r="D1911" s="95"/>
      <c r="E1911" s="56">
        <v>1993</v>
      </c>
      <c r="F1911" s="144">
        <v>131</v>
      </c>
      <c r="G1911" s="144">
        <v>131</v>
      </c>
    </row>
    <row r="1912" spans="3:7" ht="16.5" hidden="1" customHeight="1" outlineLevel="1" x14ac:dyDescent="0.45">
      <c r="C1912" s="95"/>
      <c r="D1912" s="95"/>
      <c r="E1912" s="56">
        <v>1994</v>
      </c>
      <c r="F1912" s="144">
        <v>159</v>
      </c>
      <c r="G1912" s="144">
        <v>159</v>
      </c>
    </row>
    <row r="1913" spans="3:7" ht="16.5" hidden="1" customHeight="1" outlineLevel="1" x14ac:dyDescent="0.45">
      <c r="C1913" s="95"/>
      <c r="D1913" s="95"/>
      <c r="E1913" s="56">
        <v>1995</v>
      </c>
      <c r="F1913" s="144">
        <v>236</v>
      </c>
      <c r="G1913" s="144">
        <v>236</v>
      </c>
    </row>
    <row r="1914" spans="3:7" ht="16.5" hidden="1" customHeight="1" outlineLevel="1" x14ac:dyDescent="0.45">
      <c r="C1914" s="95"/>
      <c r="D1914" s="95"/>
      <c r="E1914" s="56">
        <v>1996</v>
      </c>
      <c r="F1914" s="144">
        <v>263</v>
      </c>
      <c r="G1914" s="144">
        <v>263</v>
      </c>
    </row>
    <row r="1915" spans="3:7" ht="16.5" hidden="1" customHeight="1" outlineLevel="1" x14ac:dyDescent="0.45">
      <c r="C1915" s="95"/>
      <c r="D1915" s="95"/>
      <c r="E1915" s="56">
        <v>1997</v>
      </c>
      <c r="F1915" s="144">
        <v>195</v>
      </c>
      <c r="G1915" s="144">
        <v>195</v>
      </c>
    </row>
    <row r="1916" spans="3:7" ht="16.5" hidden="1" customHeight="1" outlineLevel="1" x14ac:dyDescent="0.45">
      <c r="C1916" s="95"/>
      <c r="D1916" s="95"/>
      <c r="E1916" s="56">
        <v>1998</v>
      </c>
      <c r="F1916" s="144">
        <v>335</v>
      </c>
      <c r="G1916" s="144">
        <v>335</v>
      </c>
    </row>
    <row r="1917" spans="3:7" ht="16.5" hidden="1" customHeight="1" outlineLevel="1" x14ac:dyDescent="0.45">
      <c r="C1917" s="95"/>
      <c r="D1917" s="95"/>
      <c r="E1917" s="56">
        <v>1999</v>
      </c>
      <c r="F1917" s="144">
        <v>274</v>
      </c>
      <c r="G1917" s="144">
        <v>274</v>
      </c>
    </row>
    <row r="1918" spans="3:7" ht="16.5" hidden="1" customHeight="1" outlineLevel="1" x14ac:dyDescent="0.45">
      <c r="C1918" s="95"/>
      <c r="D1918" s="95"/>
      <c r="E1918" s="56">
        <v>2000</v>
      </c>
      <c r="F1918" s="144">
        <v>180</v>
      </c>
      <c r="G1918" s="144">
        <v>180</v>
      </c>
    </row>
    <row r="1919" spans="3:7" ht="16.5" hidden="1" customHeight="1" outlineLevel="1" x14ac:dyDescent="0.45">
      <c r="C1919" s="95"/>
      <c r="D1919" s="95"/>
      <c r="E1919" s="56">
        <v>2001</v>
      </c>
      <c r="F1919" s="144">
        <v>149</v>
      </c>
      <c r="G1919" s="144">
        <v>149</v>
      </c>
    </row>
    <row r="1920" spans="3:7" ht="16.5" hidden="1" customHeight="1" outlineLevel="1" x14ac:dyDescent="0.45">
      <c r="C1920" s="95"/>
      <c r="D1920" s="95"/>
      <c r="E1920" s="56">
        <v>2002</v>
      </c>
      <c r="F1920" s="144">
        <v>76</v>
      </c>
      <c r="G1920" s="144">
        <v>76</v>
      </c>
    </row>
    <row r="1921" spans="3:7" ht="16.5" hidden="1" customHeight="1" outlineLevel="1" x14ac:dyDescent="0.45">
      <c r="C1921" s="95"/>
      <c r="D1921" s="95"/>
      <c r="E1921" s="56">
        <v>2003</v>
      </c>
      <c r="F1921" s="144">
        <v>310</v>
      </c>
      <c r="G1921" s="144">
        <v>310</v>
      </c>
    </row>
    <row r="1922" spans="3:7" ht="16.5" hidden="1" customHeight="1" outlineLevel="1" x14ac:dyDescent="0.45">
      <c r="C1922" s="95"/>
      <c r="D1922" s="95"/>
      <c r="E1922" s="56">
        <v>2004</v>
      </c>
      <c r="F1922" s="144">
        <v>224</v>
      </c>
      <c r="G1922" s="144">
        <v>224</v>
      </c>
    </row>
    <row r="1923" spans="3:7" ht="16.5" hidden="1" customHeight="1" outlineLevel="1" x14ac:dyDescent="0.45">
      <c r="C1923" s="95"/>
      <c r="D1923" s="95"/>
      <c r="E1923" s="56">
        <v>2005</v>
      </c>
      <c r="F1923" s="144">
        <v>326</v>
      </c>
      <c r="G1923" s="144">
        <v>326</v>
      </c>
    </row>
    <row r="1924" spans="3:7" ht="16.5" hidden="1" customHeight="1" outlineLevel="1" x14ac:dyDescent="0.45">
      <c r="C1924" s="95"/>
      <c r="D1924" s="95"/>
      <c r="E1924" s="56">
        <v>2006</v>
      </c>
      <c r="F1924" s="144">
        <v>178</v>
      </c>
      <c r="G1924" s="144">
        <v>178</v>
      </c>
    </row>
    <row r="1925" spans="3:7" ht="16.5" hidden="1" customHeight="1" outlineLevel="1" x14ac:dyDescent="0.45">
      <c r="C1925" s="95"/>
      <c r="D1925" s="95"/>
      <c r="E1925" s="56">
        <v>2007</v>
      </c>
      <c r="F1925" s="144">
        <v>398</v>
      </c>
      <c r="G1925" s="144">
        <v>398</v>
      </c>
    </row>
    <row r="1926" spans="3:7" ht="16.5" hidden="1" customHeight="1" outlineLevel="1" x14ac:dyDescent="0.45">
      <c r="C1926" s="95"/>
      <c r="D1926" s="95"/>
      <c r="E1926" s="56">
        <v>2008</v>
      </c>
      <c r="F1926" s="144">
        <v>518</v>
      </c>
      <c r="G1926" s="144">
        <v>518</v>
      </c>
    </row>
    <row r="1927" spans="3:7" ht="16.5" hidden="1" customHeight="1" outlineLevel="1" x14ac:dyDescent="0.45">
      <c r="C1927" s="95"/>
      <c r="D1927" s="95"/>
      <c r="E1927" s="56">
        <v>2009</v>
      </c>
      <c r="F1927" s="144">
        <v>331</v>
      </c>
      <c r="G1927" s="144">
        <v>331</v>
      </c>
    </row>
    <row r="1928" spans="3:7" ht="16.5" hidden="1" customHeight="1" outlineLevel="1" x14ac:dyDescent="0.45">
      <c r="C1928" s="95"/>
      <c r="D1928" s="95"/>
      <c r="E1928" s="56">
        <v>2010</v>
      </c>
      <c r="F1928" s="144">
        <v>218</v>
      </c>
      <c r="G1928" s="144">
        <v>218</v>
      </c>
    </row>
    <row r="1929" spans="3:7" ht="16.5" hidden="1" customHeight="1" outlineLevel="1" x14ac:dyDescent="0.45">
      <c r="C1929" s="95"/>
      <c r="D1929" s="95"/>
      <c r="E1929" s="56">
        <v>2011</v>
      </c>
      <c r="F1929" s="144">
        <v>369</v>
      </c>
      <c r="G1929" s="144">
        <v>369</v>
      </c>
    </row>
    <row r="1930" spans="3:7" ht="16.5" hidden="1" customHeight="1" outlineLevel="1" x14ac:dyDescent="0.45">
      <c r="C1930" s="95"/>
      <c r="D1930" s="95"/>
      <c r="E1930" s="56">
        <v>2012</v>
      </c>
      <c r="F1930" s="144">
        <v>390</v>
      </c>
      <c r="G1930" s="144">
        <v>390</v>
      </c>
    </row>
    <row r="1931" spans="3:7" ht="16.5" hidden="1" customHeight="1" outlineLevel="1" x14ac:dyDescent="0.45">
      <c r="C1931" s="95"/>
      <c r="D1931" s="95"/>
      <c r="E1931" s="56">
        <v>2013</v>
      </c>
      <c r="F1931" s="144">
        <v>359</v>
      </c>
      <c r="G1931" s="144">
        <v>359</v>
      </c>
    </row>
    <row r="1932" spans="3:7" ht="16.5" hidden="1" customHeight="1" outlineLevel="1" x14ac:dyDescent="0.45">
      <c r="C1932" s="95"/>
      <c r="D1932" s="95"/>
      <c r="E1932" s="56">
        <v>2014</v>
      </c>
      <c r="F1932" s="144">
        <v>377</v>
      </c>
      <c r="G1932" s="144">
        <v>377</v>
      </c>
    </row>
    <row r="1933" spans="3:7" ht="16.5" hidden="1" customHeight="1" outlineLevel="1" x14ac:dyDescent="0.45">
      <c r="C1933" s="95"/>
      <c r="D1933" s="95"/>
      <c r="E1933" s="56">
        <v>2015</v>
      </c>
      <c r="F1933" s="144">
        <v>221</v>
      </c>
      <c r="G1933" s="144">
        <v>221</v>
      </c>
    </row>
    <row r="1934" spans="3:7" ht="16.5" hidden="1" customHeight="1" outlineLevel="1" x14ac:dyDescent="0.45">
      <c r="C1934" s="95"/>
      <c r="D1934" s="96"/>
      <c r="E1934" s="56">
        <v>2016</v>
      </c>
      <c r="F1934" s="144">
        <v>57</v>
      </c>
      <c r="G1934" s="144">
        <v>57</v>
      </c>
    </row>
    <row r="1935" spans="3:7" ht="16.5" hidden="1" customHeight="1" outlineLevel="1" x14ac:dyDescent="0.45">
      <c r="C1935" s="95"/>
      <c r="D1935" s="89" t="s">
        <v>142</v>
      </c>
      <c r="E1935" s="90"/>
      <c r="F1935" s="139">
        <v>6402</v>
      </c>
      <c r="G1935" s="139">
        <v>6402</v>
      </c>
    </row>
    <row r="1936" spans="3:7" ht="16.5" hidden="1" customHeight="1" outlineLevel="1" x14ac:dyDescent="0.45">
      <c r="C1936" s="95"/>
      <c r="D1936" s="56" t="s">
        <v>292</v>
      </c>
      <c r="E1936" s="56">
        <v>1992</v>
      </c>
      <c r="F1936" s="144">
        <v>183</v>
      </c>
      <c r="G1936" s="144">
        <v>183</v>
      </c>
    </row>
    <row r="1937" spans="3:7" ht="16.5" hidden="1" customHeight="1" outlineLevel="1" x14ac:dyDescent="0.45">
      <c r="C1937" s="95"/>
      <c r="D1937" s="89" t="s">
        <v>142</v>
      </c>
      <c r="E1937" s="90"/>
      <c r="F1937" s="140">
        <v>183</v>
      </c>
      <c r="G1937" s="140">
        <v>183</v>
      </c>
    </row>
    <row r="1938" spans="3:7" ht="16.5" hidden="1" customHeight="1" outlineLevel="1" x14ac:dyDescent="0.45">
      <c r="C1938" s="95"/>
      <c r="D1938" s="94" t="s">
        <v>293</v>
      </c>
      <c r="E1938" s="56">
        <v>1996</v>
      </c>
      <c r="F1938" s="144">
        <v>24</v>
      </c>
      <c r="G1938" s="144">
        <v>24</v>
      </c>
    </row>
    <row r="1939" spans="3:7" ht="16.5" hidden="1" customHeight="1" outlineLevel="1" x14ac:dyDescent="0.45">
      <c r="C1939" s="95"/>
      <c r="D1939" s="95"/>
      <c r="E1939" s="56">
        <v>1997</v>
      </c>
      <c r="F1939" s="144">
        <v>132</v>
      </c>
      <c r="G1939" s="144">
        <v>132</v>
      </c>
    </row>
    <row r="1940" spans="3:7" ht="16.5" hidden="1" customHeight="1" outlineLevel="1" x14ac:dyDescent="0.45">
      <c r="C1940" s="95"/>
      <c r="D1940" s="95"/>
      <c r="E1940" s="56">
        <v>1998</v>
      </c>
      <c r="F1940" s="144">
        <v>244</v>
      </c>
      <c r="G1940" s="144">
        <v>244</v>
      </c>
    </row>
    <row r="1941" spans="3:7" ht="16.5" hidden="1" customHeight="1" outlineLevel="1" x14ac:dyDescent="0.45">
      <c r="C1941" s="95"/>
      <c r="D1941" s="95"/>
      <c r="E1941" s="56">
        <v>1999</v>
      </c>
      <c r="F1941" s="144">
        <v>245</v>
      </c>
      <c r="G1941" s="144">
        <v>245</v>
      </c>
    </row>
    <row r="1942" spans="3:7" ht="16.5" hidden="1" customHeight="1" outlineLevel="1" x14ac:dyDescent="0.45">
      <c r="C1942" s="95"/>
      <c r="D1942" s="95"/>
      <c r="E1942" s="56">
        <v>2000</v>
      </c>
      <c r="F1942" s="144">
        <v>375</v>
      </c>
      <c r="G1942" s="144">
        <v>375</v>
      </c>
    </row>
    <row r="1943" spans="3:7" ht="16.5" hidden="1" customHeight="1" outlineLevel="1" x14ac:dyDescent="0.45">
      <c r="C1943" s="95"/>
      <c r="D1943" s="95"/>
      <c r="E1943" s="56">
        <v>2001</v>
      </c>
      <c r="F1943" s="144">
        <v>273</v>
      </c>
      <c r="G1943" s="144">
        <v>273</v>
      </c>
    </row>
    <row r="1944" spans="3:7" ht="16.5" hidden="1" customHeight="1" outlineLevel="1" x14ac:dyDescent="0.45">
      <c r="C1944" s="95"/>
      <c r="D1944" s="95"/>
      <c r="E1944" s="56">
        <v>2002</v>
      </c>
      <c r="F1944" s="144">
        <v>343</v>
      </c>
      <c r="G1944" s="144">
        <v>343</v>
      </c>
    </row>
    <row r="1945" spans="3:7" ht="16.5" hidden="1" customHeight="1" outlineLevel="1" x14ac:dyDescent="0.45">
      <c r="C1945" s="95"/>
      <c r="D1945" s="95"/>
      <c r="E1945" s="56">
        <v>2003</v>
      </c>
      <c r="F1945" s="144">
        <v>484</v>
      </c>
      <c r="G1945" s="144">
        <v>484</v>
      </c>
    </row>
    <row r="1946" spans="3:7" ht="16.5" hidden="1" customHeight="1" outlineLevel="1" x14ac:dyDescent="0.45">
      <c r="C1946" s="95"/>
      <c r="D1946" s="95"/>
      <c r="E1946" s="56">
        <v>2004</v>
      </c>
      <c r="F1946" s="144">
        <v>45</v>
      </c>
      <c r="G1946" s="144">
        <v>45</v>
      </c>
    </row>
    <row r="1947" spans="3:7" ht="16.5" hidden="1" customHeight="1" outlineLevel="1" x14ac:dyDescent="0.45">
      <c r="C1947" s="95"/>
      <c r="D1947" s="95"/>
      <c r="E1947" s="56">
        <v>2005</v>
      </c>
      <c r="F1947" s="144">
        <v>0</v>
      </c>
      <c r="G1947" s="144">
        <v>0</v>
      </c>
    </row>
    <row r="1948" spans="3:7" ht="16.5" hidden="1" customHeight="1" outlineLevel="1" x14ac:dyDescent="0.45">
      <c r="C1948" s="95"/>
      <c r="D1948" s="95"/>
      <c r="E1948" s="56">
        <v>2006</v>
      </c>
      <c r="F1948" s="144">
        <v>0</v>
      </c>
      <c r="G1948" s="144">
        <v>0</v>
      </c>
    </row>
    <row r="1949" spans="3:7" ht="16.5" hidden="1" customHeight="1" outlineLevel="1" x14ac:dyDescent="0.45">
      <c r="C1949" s="95"/>
      <c r="D1949" s="96"/>
      <c r="E1949" s="56">
        <v>2007</v>
      </c>
      <c r="F1949" s="144">
        <v>0</v>
      </c>
      <c r="G1949" s="144">
        <v>0</v>
      </c>
    </row>
    <row r="1950" spans="3:7" ht="16.5" hidden="1" customHeight="1" outlineLevel="1" x14ac:dyDescent="0.45">
      <c r="C1950" s="95"/>
      <c r="D1950" s="89" t="s">
        <v>142</v>
      </c>
      <c r="E1950" s="90"/>
      <c r="F1950" s="139">
        <v>2165</v>
      </c>
      <c r="G1950" s="139">
        <v>2165</v>
      </c>
    </row>
    <row r="1951" spans="3:7" ht="16.5" hidden="1" customHeight="1" outlineLevel="1" x14ac:dyDescent="0.45">
      <c r="C1951" s="95"/>
      <c r="D1951" s="94" t="s">
        <v>294</v>
      </c>
      <c r="E1951" s="56">
        <v>1991</v>
      </c>
      <c r="F1951" s="144">
        <v>39</v>
      </c>
      <c r="G1951" s="144">
        <v>39</v>
      </c>
    </row>
    <row r="1952" spans="3:7" ht="16.5" hidden="1" customHeight="1" outlineLevel="1" x14ac:dyDescent="0.45">
      <c r="C1952" s="95"/>
      <c r="D1952" s="95"/>
      <c r="E1952" s="56">
        <v>1992</v>
      </c>
      <c r="F1952" s="144">
        <v>85</v>
      </c>
      <c r="G1952" s="144">
        <v>85</v>
      </c>
    </row>
    <row r="1953" spans="3:7" ht="16.5" hidden="1" customHeight="1" outlineLevel="1" x14ac:dyDescent="0.45">
      <c r="C1953" s="95"/>
      <c r="D1953" s="95"/>
      <c r="E1953" s="56">
        <v>1993</v>
      </c>
      <c r="F1953" s="144">
        <v>147</v>
      </c>
      <c r="G1953" s="144">
        <v>147</v>
      </c>
    </row>
    <row r="1954" spans="3:7" ht="16.5" hidden="1" customHeight="1" outlineLevel="1" x14ac:dyDescent="0.45">
      <c r="C1954" s="95"/>
      <c r="D1954" s="95"/>
      <c r="E1954" s="56">
        <v>1994</v>
      </c>
      <c r="F1954" s="144">
        <v>606</v>
      </c>
      <c r="G1954" s="144">
        <v>606</v>
      </c>
    </row>
    <row r="1955" spans="3:7" ht="16.5" hidden="1" customHeight="1" outlineLevel="1" x14ac:dyDescent="0.45">
      <c r="C1955" s="95"/>
      <c r="D1955" s="95"/>
      <c r="E1955" s="56">
        <v>1995</v>
      </c>
      <c r="F1955" s="146">
        <v>1511</v>
      </c>
      <c r="G1955" s="146">
        <v>1511</v>
      </c>
    </row>
    <row r="1956" spans="3:7" ht="16.5" hidden="1" customHeight="1" outlineLevel="1" x14ac:dyDescent="0.45">
      <c r="C1956" s="95"/>
      <c r="D1956" s="95"/>
      <c r="E1956" s="56">
        <v>1996</v>
      </c>
      <c r="F1956" s="146">
        <v>1715</v>
      </c>
      <c r="G1956" s="146">
        <v>1715</v>
      </c>
    </row>
    <row r="1957" spans="3:7" ht="16.5" hidden="1" customHeight="1" outlineLevel="1" x14ac:dyDescent="0.45">
      <c r="C1957" s="95"/>
      <c r="D1957" s="95"/>
      <c r="E1957" s="56">
        <v>1997</v>
      </c>
      <c r="F1957" s="146">
        <v>1566</v>
      </c>
      <c r="G1957" s="146">
        <v>1566</v>
      </c>
    </row>
    <row r="1958" spans="3:7" ht="16.5" hidden="1" customHeight="1" outlineLevel="1" x14ac:dyDescent="0.45">
      <c r="C1958" s="95"/>
      <c r="D1958" s="95"/>
      <c r="E1958" s="56">
        <v>1998</v>
      </c>
      <c r="F1958" s="146">
        <v>1799</v>
      </c>
      <c r="G1958" s="146">
        <v>1799</v>
      </c>
    </row>
    <row r="1959" spans="3:7" ht="16.5" hidden="1" customHeight="1" outlineLevel="1" x14ac:dyDescent="0.45">
      <c r="C1959" s="95"/>
      <c r="D1959" s="95"/>
      <c r="E1959" s="56">
        <v>1999</v>
      </c>
      <c r="F1959" s="146">
        <v>2138</v>
      </c>
      <c r="G1959" s="146">
        <v>2138</v>
      </c>
    </row>
    <row r="1960" spans="3:7" ht="16.5" hidden="1" customHeight="1" outlineLevel="1" x14ac:dyDescent="0.45">
      <c r="C1960" s="95"/>
      <c r="D1960" s="95"/>
      <c r="E1960" s="56">
        <v>2000</v>
      </c>
      <c r="F1960" s="146">
        <v>2741</v>
      </c>
      <c r="G1960" s="146">
        <v>2741</v>
      </c>
    </row>
    <row r="1961" spans="3:7" ht="16.5" hidden="1" customHeight="1" outlineLevel="1" x14ac:dyDescent="0.45">
      <c r="C1961" s="95"/>
      <c r="D1961" s="95"/>
      <c r="E1961" s="56">
        <v>2001</v>
      </c>
      <c r="F1961" s="146">
        <v>1422</v>
      </c>
      <c r="G1961" s="146">
        <v>1422</v>
      </c>
    </row>
    <row r="1962" spans="3:7" ht="16.5" hidden="1" customHeight="1" outlineLevel="1" x14ac:dyDescent="0.45">
      <c r="C1962" s="95"/>
      <c r="D1962" s="95"/>
      <c r="E1962" s="56">
        <v>2002</v>
      </c>
      <c r="F1962" s="146">
        <v>1095</v>
      </c>
      <c r="G1962" s="146">
        <v>1095</v>
      </c>
    </row>
    <row r="1963" spans="3:7" ht="16.5" hidden="1" customHeight="1" outlineLevel="1" x14ac:dyDescent="0.45">
      <c r="C1963" s="95"/>
      <c r="D1963" s="95"/>
      <c r="E1963" s="56">
        <v>2003</v>
      </c>
      <c r="F1963" s="146">
        <v>1694</v>
      </c>
      <c r="G1963" s="146">
        <v>1694</v>
      </c>
    </row>
    <row r="1964" spans="3:7" ht="16.5" hidden="1" customHeight="1" outlineLevel="1" x14ac:dyDescent="0.45">
      <c r="C1964" s="95"/>
      <c r="D1964" s="95"/>
      <c r="E1964" s="56">
        <v>2004</v>
      </c>
      <c r="F1964" s="146">
        <v>3627</v>
      </c>
      <c r="G1964" s="146">
        <v>3627</v>
      </c>
    </row>
    <row r="1965" spans="3:7" ht="16.5" hidden="1" customHeight="1" outlineLevel="1" x14ac:dyDescent="0.45">
      <c r="C1965" s="95"/>
      <c r="D1965" s="95"/>
      <c r="E1965" s="56">
        <v>2005</v>
      </c>
      <c r="F1965" s="146">
        <v>5615</v>
      </c>
      <c r="G1965" s="146">
        <v>5615</v>
      </c>
    </row>
    <row r="1966" spans="3:7" ht="16.5" hidden="1" customHeight="1" outlineLevel="1" x14ac:dyDescent="0.45">
      <c r="C1966" s="95"/>
      <c r="D1966" s="95"/>
      <c r="E1966" s="56">
        <v>2006</v>
      </c>
      <c r="F1966" s="146">
        <v>9094</v>
      </c>
      <c r="G1966" s="146">
        <v>9094</v>
      </c>
    </row>
    <row r="1967" spans="3:7" ht="16.5" hidden="1" customHeight="1" outlineLevel="1" x14ac:dyDescent="0.45">
      <c r="C1967" s="95"/>
      <c r="D1967" s="95"/>
      <c r="E1967" s="56">
        <v>2007</v>
      </c>
      <c r="F1967" s="146">
        <v>17860</v>
      </c>
      <c r="G1967" s="146">
        <v>17860</v>
      </c>
    </row>
    <row r="1968" spans="3:7" ht="16.5" hidden="1" customHeight="1" outlineLevel="1" x14ac:dyDescent="0.45">
      <c r="C1968" s="95"/>
      <c r="D1968" s="95"/>
      <c r="E1968" s="56">
        <v>2008</v>
      </c>
      <c r="F1968" s="146">
        <v>14857</v>
      </c>
      <c r="G1968" s="146">
        <v>14857</v>
      </c>
    </row>
    <row r="1969" spans="3:7" ht="16.5" hidden="1" customHeight="1" outlineLevel="1" x14ac:dyDescent="0.45">
      <c r="C1969" s="95"/>
      <c r="D1969" s="95"/>
      <c r="E1969" s="56">
        <v>2009</v>
      </c>
      <c r="F1969" s="146">
        <v>9701</v>
      </c>
      <c r="G1969" s="146">
        <v>9701</v>
      </c>
    </row>
    <row r="1970" spans="3:7" ht="16.5" hidden="1" customHeight="1" outlineLevel="1" x14ac:dyDescent="0.45">
      <c r="C1970" s="95"/>
      <c r="D1970" s="95"/>
      <c r="E1970" s="56">
        <v>2010</v>
      </c>
      <c r="F1970" s="146">
        <v>9848</v>
      </c>
      <c r="G1970" s="146">
        <v>9848</v>
      </c>
    </row>
    <row r="1971" spans="3:7" ht="16.5" hidden="1" customHeight="1" outlineLevel="1" x14ac:dyDescent="0.45">
      <c r="C1971" s="95"/>
      <c r="D1971" s="95"/>
      <c r="E1971" s="56">
        <v>2011</v>
      </c>
      <c r="F1971" s="146">
        <v>8481</v>
      </c>
      <c r="G1971" s="146">
        <v>8481</v>
      </c>
    </row>
    <row r="1972" spans="3:7" ht="16.5" hidden="1" customHeight="1" outlineLevel="1" x14ac:dyDescent="0.45">
      <c r="C1972" s="95"/>
      <c r="D1972" s="95"/>
      <c r="E1972" s="56">
        <v>2012</v>
      </c>
      <c r="F1972" s="146">
        <v>8964</v>
      </c>
      <c r="G1972" s="146">
        <v>8964</v>
      </c>
    </row>
    <row r="1973" spans="3:7" ht="16.5" hidden="1" customHeight="1" outlineLevel="1" x14ac:dyDescent="0.45">
      <c r="C1973" s="95"/>
      <c r="D1973" s="95"/>
      <c r="E1973" s="56">
        <v>2013</v>
      </c>
      <c r="F1973" s="146">
        <v>5226</v>
      </c>
      <c r="G1973" s="146">
        <v>5226</v>
      </c>
    </row>
    <row r="1974" spans="3:7" ht="16.5" hidden="1" customHeight="1" outlineLevel="1" x14ac:dyDescent="0.45">
      <c r="C1974" s="95"/>
      <c r="D1974" s="95"/>
      <c r="E1974" s="56">
        <v>2014</v>
      </c>
      <c r="F1974" s="146">
        <v>8686</v>
      </c>
      <c r="G1974" s="146">
        <v>8686</v>
      </c>
    </row>
    <row r="1975" spans="3:7" ht="16.5" hidden="1" customHeight="1" outlineLevel="1" x14ac:dyDescent="0.45">
      <c r="C1975" s="95"/>
      <c r="D1975" s="95"/>
      <c r="E1975" s="56">
        <v>2015</v>
      </c>
      <c r="F1975" s="146">
        <v>8800</v>
      </c>
      <c r="G1975" s="146">
        <v>8800</v>
      </c>
    </row>
    <row r="1976" spans="3:7" ht="16.5" hidden="1" customHeight="1" outlineLevel="1" x14ac:dyDescent="0.45">
      <c r="C1976" s="95"/>
      <c r="D1976" s="96"/>
      <c r="E1976" s="56">
        <v>2016</v>
      </c>
      <c r="F1976" s="144">
        <v>588</v>
      </c>
      <c r="G1976" s="144">
        <v>588</v>
      </c>
    </row>
    <row r="1977" spans="3:7" ht="16.5" hidden="1" customHeight="1" outlineLevel="1" x14ac:dyDescent="0.45">
      <c r="C1977" s="95"/>
      <c r="D1977" s="89" t="s">
        <v>142</v>
      </c>
      <c r="E1977" s="90"/>
      <c r="F1977" s="139">
        <v>127905</v>
      </c>
      <c r="G1977" s="139">
        <v>127905</v>
      </c>
    </row>
    <row r="1978" spans="3:7" ht="16.5" hidden="1" customHeight="1" outlineLevel="1" x14ac:dyDescent="0.45">
      <c r="C1978" s="95"/>
      <c r="D1978" s="94" t="s">
        <v>295</v>
      </c>
      <c r="E1978" s="56">
        <v>1991</v>
      </c>
      <c r="F1978" s="144">
        <v>65</v>
      </c>
      <c r="G1978" s="144">
        <v>65</v>
      </c>
    </row>
    <row r="1979" spans="3:7" ht="16.5" hidden="1" customHeight="1" outlineLevel="1" x14ac:dyDescent="0.45">
      <c r="C1979" s="95"/>
      <c r="D1979" s="95"/>
      <c r="E1979" s="56">
        <v>1992</v>
      </c>
      <c r="F1979" s="144">
        <v>88</v>
      </c>
      <c r="G1979" s="144">
        <v>88</v>
      </c>
    </row>
    <row r="1980" spans="3:7" ht="16.5" hidden="1" customHeight="1" outlineLevel="1" x14ac:dyDescent="0.45">
      <c r="C1980" s="95"/>
      <c r="D1980" s="95"/>
      <c r="E1980" s="56">
        <v>1993</v>
      </c>
      <c r="F1980" s="144">
        <v>22</v>
      </c>
      <c r="G1980" s="144">
        <v>22</v>
      </c>
    </row>
    <row r="1981" spans="3:7" ht="16.5" hidden="1" customHeight="1" outlineLevel="1" x14ac:dyDescent="0.45">
      <c r="C1981" s="95"/>
      <c r="D1981" s="95"/>
      <c r="E1981" s="56">
        <v>1994</v>
      </c>
      <c r="F1981" s="144">
        <v>131</v>
      </c>
      <c r="G1981" s="144">
        <v>131</v>
      </c>
    </row>
    <row r="1982" spans="3:7" ht="16.5" hidden="1" customHeight="1" outlineLevel="1" x14ac:dyDescent="0.45">
      <c r="C1982" s="95"/>
      <c r="D1982" s="95"/>
      <c r="E1982" s="56">
        <v>1995</v>
      </c>
      <c r="F1982" s="144">
        <v>81</v>
      </c>
      <c r="G1982" s="144">
        <v>81</v>
      </c>
    </row>
    <row r="1983" spans="3:7" ht="16.5" hidden="1" customHeight="1" outlineLevel="1" x14ac:dyDescent="0.45">
      <c r="C1983" s="95"/>
      <c r="D1983" s="95"/>
      <c r="E1983" s="56">
        <v>1996</v>
      </c>
      <c r="F1983" s="144">
        <v>57</v>
      </c>
      <c r="G1983" s="144">
        <v>57</v>
      </c>
    </row>
    <row r="1984" spans="3:7" ht="16.5" hidden="1" customHeight="1" outlineLevel="1" x14ac:dyDescent="0.45">
      <c r="C1984" s="95"/>
      <c r="D1984" s="95"/>
      <c r="E1984" s="56">
        <v>1997</v>
      </c>
      <c r="F1984" s="144">
        <v>78</v>
      </c>
      <c r="G1984" s="144">
        <v>78</v>
      </c>
    </row>
    <row r="1985" spans="3:7" ht="16.5" hidden="1" customHeight="1" outlineLevel="1" x14ac:dyDescent="0.45">
      <c r="C1985" s="95"/>
      <c r="D1985" s="95"/>
      <c r="E1985" s="56">
        <v>1998</v>
      </c>
      <c r="F1985" s="144">
        <v>20</v>
      </c>
      <c r="G1985" s="144">
        <v>20</v>
      </c>
    </row>
    <row r="1986" spans="3:7" ht="16.5" hidden="1" customHeight="1" outlineLevel="1" x14ac:dyDescent="0.45">
      <c r="C1986" s="95"/>
      <c r="D1986" s="95"/>
      <c r="E1986" s="56">
        <v>1999</v>
      </c>
      <c r="F1986" s="144">
        <v>166</v>
      </c>
      <c r="G1986" s="144">
        <v>166</v>
      </c>
    </row>
    <row r="1987" spans="3:7" ht="16.5" hidden="1" customHeight="1" outlineLevel="1" x14ac:dyDescent="0.45">
      <c r="C1987" s="95"/>
      <c r="D1987" s="95"/>
      <c r="E1987" s="56">
        <v>2000</v>
      </c>
      <c r="F1987" s="144">
        <v>17</v>
      </c>
      <c r="G1987" s="144">
        <v>17</v>
      </c>
    </row>
    <row r="1988" spans="3:7" ht="16.5" hidden="1" customHeight="1" outlineLevel="1" x14ac:dyDescent="0.45">
      <c r="C1988" s="95"/>
      <c r="D1988" s="95"/>
      <c r="E1988" s="56">
        <v>2001</v>
      </c>
      <c r="F1988" s="144">
        <v>46</v>
      </c>
      <c r="G1988" s="144">
        <v>46</v>
      </c>
    </row>
    <row r="1989" spans="3:7" ht="16.5" hidden="1" customHeight="1" outlineLevel="1" x14ac:dyDescent="0.45">
      <c r="C1989" s="95"/>
      <c r="D1989" s="95"/>
      <c r="E1989" s="56">
        <v>2002</v>
      </c>
      <c r="F1989" s="144">
        <v>45</v>
      </c>
      <c r="G1989" s="144">
        <v>45</v>
      </c>
    </row>
    <row r="1990" spans="3:7" ht="16.5" hidden="1" customHeight="1" outlineLevel="1" x14ac:dyDescent="0.45">
      <c r="C1990" s="95"/>
      <c r="D1990" s="95"/>
      <c r="E1990" s="56">
        <v>2003</v>
      </c>
      <c r="F1990" s="144">
        <v>50</v>
      </c>
      <c r="G1990" s="144">
        <v>50</v>
      </c>
    </row>
    <row r="1991" spans="3:7" ht="16.5" hidden="1" customHeight="1" outlineLevel="1" x14ac:dyDescent="0.45">
      <c r="C1991" s="95"/>
      <c r="D1991" s="95"/>
      <c r="E1991" s="56">
        <v>2004</v>
      </c>
      <c r="F1991" s="144">
        <v>44</v>
      </c>
      <c r="G1991" s="144">
        <v>44</v>
      </c>
    </row>
    <row r="1992" spans="3:7" ht="16.5" hidden="1" customHeight="1" outlineLevel="1" x14ac:dyDescent="0.45">
      <c r="C1992" s="95"/>
      <c r="D1992" s="95"/>
      <c r="E1992" s="56">
        <v>2005</v>
      </c>
      <c r="F1992" s="144">
        <v>32</v>
      </c>
      <c r="G1992" s="144">
        <v>32</v>
      </c>
    </row>
    <row r="1993" spans="3:7" ht="16.5" hidden="1" customHeight="1" outlineLevel="1" x14ac:dyDescent="0.45">
      <c r="C1993" s="95"/>
      <c r="D1993" s="95"/>
      <c r="E1993" s="56">
        <v>2006</v>
      </c>
      <c r="F1993" s="144">
        <v>36</v>
      </c>
      <c r="G1993" s="144">
        <v>36</v>
      </c>
    </row>
    <row r="1994" spans="3:7" ht="16.5" hidden="1" customHeight="1" outlineLevel="1" x14ac:dyDescent="0.45">
      <c r="C1994" s="95"/>
      <c r="D1994" s="95"/>
      <c r="E1994" s="56">
        <v>2007</v>
      </c>
      <c r="F1994" s="144">
        <v>55</v>
      </c>
      <c r="G1994" s="144">
        <v>55</v>
      </c>
    </row>
    <row r="1995" spans="3:7" ht="16.5" hidden="1" customHeight="1" outlineLevel="1" x14ac:dyDescent="0.45">
      <c r="C1995" s="95"/>
      <c r="D1995" s="95"/>
      <c r="E1995" s="56">
        <v>2008</v>
      </c>
      <c r="F1995" s="144">
        <v>64</v>
      </c>
      <c r="G1995" s="144">
        <v>64</v>
      </c>
    </row>
    <row r="1996" spans="3:7" ht="16.5" hidden="1" customHeight="1" outlineLevel="1" x14ac:dyDescent="0.45">
      <c r="C1996" s="95"/>
      <c r="D1996" s="95"/>
      <c r="E1996" s="56">
        <v>2009</v>
      </c>
      <c r="F1996" s="144">
        <v>67</v>
      </c>
      <c r="G1996" s="144">
        <v>67</v>
      </c>
    </row>
    <row r="1997" spans="3:7" ht="16.5" hidden="1" customHeight="1" outlineLevel="1" x14ac:dyDescent="0.45">
      <c r="C1997" s="95"/>
      <c r="D1997" s="95"/>
      <c r="E1997" s="56">
        <v>2010</v>
      </c>
      <c r="F1997" s="144">
        <v>87</v>
      </c>
      <c r="G1997" s="144">
        <v>87</v>
      </c>
    </row>
    <row r="1998" spans="3:7" ht="16.5" hidden="1" customHeight="1" outlineLevel="1" x14ac:dyDescent="0.45">
      <c r="C1998" s="95"/>
      <c r="D1998" s="95"/>
      <c r="E1998" s="56">
        <v>2011</v>
      </c>
      <c r="F1998" s="144">
        <v>71</v>
      </c>
      <c r="G1998" s="144">
        <v>71</v>
      </c>
    </row>
    <row r="1999" spans="3:7" ht="16.5" hidden="1" customHeight="1" outlineLevel="1" x14ac:dyDescent="0.45">
      <c r="C1999" s="95"/>
      <c r="D1999" s="95"/>
      <c r="E1999" s="56">
        <v>2012</v>
      </c>
      <c r="F1999" s="144">
        <v>173</v>
      </c>
      <c r="G1999" s="144">
        <v>173</v>
      </c>
    </row>
    <row r="2000" spans="3:7" ht="16.5" hidden="1" customHeight="1" outlineLevel="1" x14ac:dyDescent="0.45">
      <c r="C2000" s="95"/>
      <c r="D2000" s="95"/>
      <c r="E2000" s="56">
        <v>2013</v>
      </c>
      <c r="F2000" s="144">
        <v>175</v>
      </c>
      <c r="G2000" s="144">
        <v>175</v>
      </c>
    </row>
    <row r="2001" spans="3:7" ht="16.5" hidden="1" customHeight="1" outlineLevel="1" x14ac:dyDescent="0.45">
      <c r="C2001" s="95"/>
      <c r="D2001" s="95"/>
      <c r="E2001" s="56">
        <v>2014</v>
      </c>
      <c r="F2001" s="144">
        <v>156</v>
      </c>
      <c r="G2001" s="144">
        <v>156</v>
      </c>
    </row>
    <row r="2002" spans="3:7" ht="16.5" hidden="1" customHeight="1" outlineLevel="1" x14ac:dyDescent="0.45">
      <c r="C2002" s="95"/>
      <c r="D2002" s="95"/>
      <c r="E2002" s="56">
        <v>2015</v>
      </c>
      <c r="F2002" s="144">
        <v>70</v>
      </c>
      <c r="G2002" s="144">
        <v>70</v>
      </c>
    </row>
    <row r="2003" spans="3:7" ht="16.5" hidden="1" customHeight="1" outlineLevel="1" x14ac:dyDescent="0.45">
      <c r="C2003" s="95"/>
      <c r="D2003" s="96"/>
      <c r="E2003" s="56">
        <v>2016</v>
      </c>
      <c r="F2003" s="144">
        <v>7</v>
      </c>
      <c r="G2003" s="144">
        <v>7</v>
      </c>
    </row>
    <row r="2004" spans="3:7" ht="16.5" hidden="1" customHeight="1" outlineLevel="1" x14ac:dyDescent="0.45">
      <c r="C2004" s="95"/>
      <c r="D2004" s="89" t="s">
        <v>142</v>
      </c>
      <c r="E2004" s="90"/>
      <c r="F2004" s="139">
        <v>1903</v>
      </c>
      <c r="G2004" s="139">
        <v>1903</v>
      </c>
    </row>
    <row r="2005" spans="3:7" ht="16.5" hidden="1" customHeight="1" outlineLevel="1" x14ac:dyDescent="0.45">
      <c r="C2005" s="95"/>
      <c r="D2005" s="94" t="s">
        <v>296</v>
      </c>
      <c r="E2005" s="56">
        <v>1999</v>
      </c>
      <c r="F2005" s="144">
        <v>4</v>
      </c>
      <c r="G2005" s="144">
        <v>4</v>
      </c>
    </row>
    <row r="2006" spans="3:7" ht="16.5" hidden="1" customHeight="1" outlineLevel="1" x14ac:dyDescent="0.45">
      <c r="C2006" s="95"/>
      <c r="D2006" s="95"/>
      <c r="E2006" s="56">
        <v>2000</v>
      </c>
      <c r="F2006" s="144">
        <v>6</v>
      </c>
      <c r="G2006" s="144">
        <v>6</v>
      </c>
    </row>
    <row r="2007" spans="3:7" ht="16.5" hidden="1" customHeight="1" outlineLevel="1" x14ac:dyDescent="0.45">
      <c r="C2007" s="95"/>
      <c r="D2007" s="95"/>
      <c r="E2007" s="56">
        <v>2001</v>
      </c>
      <c r="F2007" s="144">
        <v>32</v>
      </c>
      <c r="G2007" s="144">
        <v>32</v>
      </c>
    </row>
    <row r="2008" spans="3:7" ht="16.5" hidden="1" customHeight="1" outlineLevel="1" x14ac:dyDescent="0.45">
      <c r="C2008" s="95"/>
      <c r="D2008" s="95"/>
      <c r="E2008" s="56">
        <v>2009</v>
      </c>
      <c r="F2008" s="144">
        <v>1</v>
      </c>
      <c r="G2008" s="144">
        <v>1</v>
      </c>
    </row>
    <row r="2009" spans="3:7" ht="16.5" hidden="1" customHeight="1" outlineLevel="1" x14ac:dyDescent="0.45">
      <c r="C2009" s="95"/>
      <c r="D2009" s="96"/>
      <c r="E2009" s="56">
        <v>2010</v>
      </c>
      <c r="F2009" s="144">
        <v>0</v>
      </c>
      <c r="G2009" s="144">
        <v>0</v>
      </c>
    </row>
    <row r="2010" spans="3:7" ht="16.5" hidden="1" customHeight="1" outlineLevel="1" x14ac:dyDescent="0.45">
      <c r="C2010" s="95"/>
      <c r="D2010" s="89" t="s">
        <v>142</v>
      </c>
      <c r="E2010" s="90"/>
      <c r="F2010" s="140">
        <v>43</v>
      </c>
      <c r="G2010" s="140">
        <v>43</v>
      </c>
    </row>
    <row r="2011" spans="3:7" ht="16.5" hidden="1" customHeight="1" outlineLevel="1" x14ac:dyDescent="0.45">
      <c r="C2011" s="95"/>
      <c r="D2011" s="94" t="s">
        <v>297</v>
      </c>
      <c r="E2011" s="56">
        <v>1992</v>
      </c>
      <c r="F2011" s="144">
        <v>69</v>
      </c>
      <c r="G2011" s="144">
        <v>69</v>
      </c>
    </row>
    <row r="2012" spans="3:7" ht="16.5" hidden="1" customHeight="1" outlineLevel="1" x14ac:dyDescent="0.45">
      <c r="C2012" s="95"/>
      <c r="D2012" s="95"/>
      <c r="E2012" s="56">
        <v>1993</v>
      </c>
      <c r="F2012" s="144">
        <v>37</v>
      </c>
      <c r="G2012" s="144">
        <v>37</v>
      </c>
    </row>
    <row r="2013" spans="3:7" ht="16.5" hidden="1" customHeight="1" outlineLevel="1" x14ac:dyDescent="0.45">
      <c r="C2013" s="95"/>
      <c r="D2013" s="95"/>
      <c r="E2013" s="56">
        <v>1994</v>
      </c>
      <c r="F2013" s="144">
        <v>37</v>
      </c>
      <c r="G2013" s="144">
        <v>37</v>
      </c>
    </row>
    <row r="2014" spans="3:7" ht="16.5" hidden="1" customHeight="1" outlineLevel="1" x14ac:dyDescent="0.45">
      <c r="C2014" s="95"/>
      <c r="D2014" s="95"/>
      <c r="E2014" s="56">
        <v>1995</v>
      </c>
      <c r="F2014" s="144">
        <v>19</v>
      </c>
      <c r="G2014" s="144">
        <v>19</v>
      </c>
    </row>
    <row r="2015" spans="3:7" ht="16.5" hidden="1" customHeight="1" outlineLevel="1" x14ac:dyDescent="0.45">
      <c r="C2015" s="95"/>
      <c r="D2015" s="95"/>
      <c r="E2015" s="56">
        <v>1997</v>
      </c>
      <c r="F2015" s="144">
        <v>39</v>
      </c>
      <c r="G2015" s="144">
        <v>39</v>
      </c>
    </row>
    <row r="2016" spans="3:7" ht="16.5" hidden="1" customHeight="1" outlineLevel="1" x14ac:dyDescent="0.45">
      <c r="C2016" s="95"/>
      <c r="D2016" s="96"/>
      <c r="E2016" s="56">
        <v>2001</v>
      </c>
      <c r="F2016" s="144">
        <v>17</v>
      </c>
      <c r="G2016" s="144">
        <v>17</v>
      </c>
    </row>
    <row r="2017" spans="3:7" ht="16.5" hidden="1" customHeight="1" outlineLevel="1" x14ac:dyDescent="0.45">
      <c r="C2017" s="95"/>
      <c r="D2017" s="89" t="s">
        <v>142</v>
      </c>
      <c r="E2017" s="90"/>
      <c r="F2017" s="140">
        <v>218</v>
      </c>
      <c r="G2017" s="140">
        <v>218</v>
      </c>
    </row>
    <row r="2018" spans="3:7" ht="16.5" hidden="1" customHeight="1" outlineLevel="1" x14ac:dyDescent="0.45">
      <c r="C2018" s="95"/>
      <c r="D2018" s="94" t="s">
        <v>298</v>
      </c>
      <c r="E2018" s="56">
        <v>1991</v>
      </c>
      <c r="F2018" s="144">
        <v>10</v>
      </c>
      <c r="G2018" s="144">
        <v>10</v>
      </c>
    </row>
    <row r="2019" spans="3:7" ht="16.5" hidden="1" customHeight="1" outlineLevel="1" x14ac:dyDescent="0.45">
      <c r="C2019" s="95"/>
      <c r="D2019" s="95"/>
      <c r="E2019" s="56">
        <v>1992</v>
      </c>
      <c r="F2019" s="144">
        <v>3</v>
      </c>
      <c r="G2019" s="144">
        <v>3</v>
      </c>
    </row>
    <row r="2020" spans="3:7" ht="16.5" hidden="1" customHeight="1" outlineLevel="1" x14ac:dyDescent="0.45">
      <c r="C2020" s="95"/>
      <c r="D2020" s="95"/>
      <c r="E2020" s="56">
        <v>1993</v>
      </c>
      <c r="F2020" s="144">
        <v>6</v>
      </c>
      <c r="G2020" s="144">
        <v>6</v>
      </c>
    </row>
    <row r="2021" spans="3:7" ht="16.5" hidden="1" customHeight="1" outlineLevel="1" x14ac:dyDescent="0.45">
      <c r="C2021" s="95"/>
      <c r="D2021" s="95"/>
      <c r="E2021" s="56">
        <v>1994</v>
      </c>
      <c r="F2021" s="144">
        <v>15</v>
      </c>
      <c r="G2021" s="144">
        <v>15</v>
      </c>
    </row>
    <row r="2022" spans="3:7" ht="16.5" hidden="1" customHeight="1" outlineLevel="1" x14ac:dyDescent="0.45">
      <c r="C2022" s="95"/>
      <c r="D2022" s="95"/>
      <c r="E2022" s="56">
        <v>1995</v>
      </c>
      <c r="F2022" s="144">
        <v>94</v>
      </c>
      <c r="G2022" s="144">
        <v>94</v>
      </c>
    </row>
    <row r="2023" spans="3:7" ht="16.5" hidden="1" customHeight="1" outlineLevel="1" x14ac:dyDescent="0.45">
      <c r="C2023" s="95"/>
      <c r="D2023" s="95"/>
      <c r="E2023" s="56">
        <v>1996</v>
      </c>
      <c r="F2023" s="144">
        <v>51</v>
      </c>
      <c r="G2023" s="144">
        <v>51</v>
      </c>
    </row>
    <row r="2024" spans="3:7" ht="16.5" hidden="1" customHeight="1" outlineLevel="1" x14ac:dyDescent="0.45">
      <c r="C2024" s="95"/>
      <c r="D2024" s="95"/>
      <c r="E2024" s="56">
        <v>1997</v>
      </c>
      <c r="F2024" s="144">
        <v>76</v>
      </c>
      <c r="G2024" s="144">
        <v>76</v>
      </c>
    </row>
    <row r="2025" spans="3:7" ht="16.5" hidden="1" customHeight="1" outlineLevel="1" x14ac:dyDescent="0.45">
      <c r="C2025" s="95"/>
      <c r="D2025" s="95"/>
      <c r="E2025" s="56">
        <v>1998</v>
      </c>
      <c r="F2025" s="144">
        <v>4</v>
      </c>
      <c r="G2025" s="144">
        <v>4</v>
      </c>
    </row>
    <row r="2026" spans="3:7" ht="16.5" hidden="1" customHeight="1" outlineLevel="1" x14ac:dyDescent="0.45">
      <c r="C2026" s="95"/>
      <c r="D2026" s="95"/>
      <c r="E2026" s="56">
        <v>1999</v>
      </c>
      <c r="F2026" s="144">
        <v>13</v>
      </c>
      <c r="G2026" s="144">
        <v>13</v>
      </c>
    </row>
    <row r="2027" spans="3:7" ht="16.5" hidden="1" customHeight="1" outlineLevel="1" x14ac:dyDescent="0.45">
      <c r="C2027" s="95"/>
      <c r="D2027" s="95"/>
      <c r="E2027" s="56">
        <v>2000</v>
      </c>
      <c r="F2027" s="144">
        <v>71</v>
      </c>
      <c r="G2027" s="144">
        <v>71</v>
      </c>
    </row>
    <row r="2028" spans="3:7" ht="16.5" hidden="1" customHeight="1" outlineLevel="1" x14ac:dyDescent="0.45">
      <c r="C2028" s="95"/>
      <c r="D2028" s="95"/>
      <c r="E2028" s="56">
        <v>2001</v>
      </c>
      <c r="F2028" s="144">
        <v>65</v>
      </c>
      <c r="G2028" s="144">
        <v>65</v>
      </c>
    </row>
    <row r="2029" spans="3:7" ht="16.5" hidden="1" customHeight="1" outlineLevel="1" x14ac:dyDescent="0.45">
      <c r="C2029" s="95"/>
      <c r="D2029" s="95"/>
      <c r="E2029" s="56">
        <v>2002</v>
      </c>
      <c r="F2029" s="144">
        <v>1</v>
      </c>
      <c r="G2029" s="144">
        <v>1</v>
      </c>
    </row>
    <row r="2030" spans="3:7" ht="16.5" hidden="1" customHeight="1" outlineLevel="1" x14ac:dyDescent="0.45">
      <c r="C2030" s="95"/>
      <c r="D2030" s="95"/>
      <c r="E2030" s="56">
        <v>2004</v>
      </c>
      <c r="F2030" s="144">
        <v>1</v>
      </c>
      <c r="G2030" s="144">
        <v>1</v>
      </c>
    </row>
    <row r="2031" spans="3:7" ht="16.5" hidden="1" customHeight="1" outlineLevel="1" x14ac:dyDescent="0.45">
      <c r="C2031" s="95"/>
      <c r="D2031" s="95"/>
      <c r="E2031" s="56">
        <v>2005</v>
      </c>
      <c r="F2031" s="144">
        <v>0</v>
      </c>
      <c r="G2031" s="144">
        <v>0</v>
      </c>
    </row>
    <row r="2032" spans="3:7" ht="16.5" hidden="1" customHeight="1" outlineLevel="1" x14ac:dyDescent="0.45">
      <c r="C2032" s="95"/>
      <c r="D2032" s="95"/>
      <c r="E2032" s="56">
        <v>2006</v>
      </c>
      <c r="F2032" s="144">
        <v>0</v>
      </c>
      <c r="G2032" s="144">
        <v>0</v>
      </c>
    </row>
    <row r="2033" spans="3:7" ht="16.5" hidden="1" customHeight="1" outlineLevel="1" x14ac:dyDescent="0.45">
      <c r="C2033" s="95"/>
      <c r="D2033" s="95"/>
      <c r="E2033" s="56">
        <v>2007</v>
      </c>
      <c r="F2033" s="144">
        <v>0</v>
      </c>
      <c r="G2033" s="144">
        <v>0</v>
      </c>
    </row>
    <row r="2034" spans="3:7" ht="16.5" hidden="1" customHeight="1" outlineLevel="1" x14ac:dyDescent="0.45">
      <c r="C2034" s="95"/>
      <c r="D2034" s="95"/>
      <c r="E2034" s="56">
        <v>2011</v>
      </c>
      <c r="F2034" s="144">
        <v>100</v>
      </c>
      <c r="G2034" s="144">
        <v>100</v>
      </c>
    </row>
    <row r="2035" spans="3:7" ht="16.5" hidden="1" customHeight="1" outlineLevel="1" x14ac:dyDescent="0.45">
      <c r="C2035" s="95"/>
      <c r="D2035" s="95"/>
      <c r="E2035" s="56">
        <v>2012</v>
      </c>
      <c r="F2035" s="144">
        <v>100</v>
      </c>
      <c r="G2035" s="144">
        <v>100</v>
      </c>
    </row>
    <row r="2036" spans="3:7" ht="16.5" hidden="1" customHeight="1" outlineLevel="1" x14ac:dyDescent="0.45">
      <c r="C2036" s="95"/>
      <c r="D2036" s="95"/>
      <c r="E2036" s="56">
        <v>2013</v>
      </c>
      <c r="F2036" s="144">
        <v>241</v>
      </c>
      <c r="G2036" s="144">
        <v>241</v>
      </c>
    </row>
    <row r="2037" spans="3:7" ht="16.5" hidden="1" customHeight="1" outlineLevel="1" x14ac:dyDescent="0.45">
      <c r="C2037" s="95"/>
      <c r="D2037" s="95"/>
      <c r="E2037" s="56">
        <v>2014</v>
      </c>
      <c r="F2037" s="144">
        <v>86</v>
      </c>
      <c r="G2037" s="144">
        <v>86</v>
      </c>
    </row>
    <row r="2038" spans="3:7" ht="16.5" hidden="1" customHeight="1" outlineLevel="1" x14ac:dyDescent="0.45">
      <c r="C2038" s="95"/>
      <c r="D2038" s="95"/>
      <c r="E2038" s="56">
        <v>2015</v>
      </c>
      <c r="F2038" s="144">
        <v>188</v>
      </c>
      <c r="G2038" s="144">
        <v>188</v>
      </c>
    </row>
    <row r="2039" spans="3:7" ht="16.5" hidden="1" customHeight="1" outlineLevel="1" x14ac:dyDescent="0.45">
      <c r="C2039" s="95"/>
      <c r="D2039" s="96"/>
      <c r="E2039" s="56">
        <v>2016</v>
      </c>
      <c r="F2039" s="144">
        <v>63</v>
      </c>
      <c r="G2039" s="144">
        <v>63</v>
      </c>
    </row>
    <row r="2040" spans="3:7" ht="16.5" hidden="1" customHeight="1" outlineLevel="1" x14ac:dyDescent="0.45">
      <c r="C2040" s="95"/>
      <c r="D2040" s="89" t="s">
        <v>142</v>
      </c>
      <c r="E2040" s="90"/>
      <c r="F2040" s="139">
        <v>1188</v>
      </c>
      <c r="G2040" s="139">
        <v>1188</v>
      </c>
    </row>
    <row r="2041" spans="3:7" ht="16.5" hidden="1" customHeight="1" outlineLevel="1" x14ac:dyDescent="0.45">
      <c r="C2041" s="95"/>
      <c r="D2041" s="94" t="s">
        <v>299</v>
      </c>
      <c r="E2041" s="56">
        <v>1991</v>
      </c>
      <c r="F2041" s="144">
        <v>101</v>
      </c>
      <c r="G2041" s="144">
        <v>101</v>
      </c>
    </row>
    <row r="2042" spans="3:7" ht="16.5" hidden="1" customHeight="1" outlineLevel="1" x14ac:dyDescent="0.45">
      <c r="C2042" s="95"/>
      <c r="D2042" s="95"/>
      <c r="E2042" s="56">
        <v>1992</v>
      </c>
      <c r="F2042" s="144">
        <v>249</v>
      </c>
      <c r="G2042" s="144">
        <v>249</v>
      </c>
    </row>
    <row r="2043" spans="3:7" ht="16.5" hidden="1" customHeight="1" outlineLevel="1" x14ac:dyDescent="0.45">
      <c r="C2043" s="95"/>
      <c r="D2043" s="95"/>
      <c r="E2043" s="56">
        <v>1993</v>
      </c>
      <c r="F2043" s="144">
        <v>227</v>
      </c>
      <c r="G2043" s="144">
        <v>227</v>
      </c>
    </row>
    <row r="2044" spans="3:7" ht="16.5" hidden="1" customHeight="1" outlineLevel="1" x14ac:dyDescent="0.45">
      <c r="C2044" s="95"/>
      <c r="D2044" s="95"/>
      <c r="E2044" s="56">
        <v>1994</v>
      </c>
      <c r="F2044" s="144">
        <v>179</v>
      </c>
      <c r="G2044" s="144">
        <v>179</v>
      </c>
    </row>
    <row r="2045" spans="3:7" ht="16.5" hidden="1" customHeight="1" outlineLevel="1" x14ac:dyDescent="0.45">
      <c r="C2045" s="95"/>
      <c r="D2045" s="95"/>
      <c r="E2045" s="56">
        <v>1995</v>
      </c>
      <c r="F2045" s="144">
        <v>141</v>
      </c>
      <c r="G2045" s="144">
        <v>141</v>
      </c>
    </row>
    <row r="2046" spans="3:7" ht="16.5" hidden="1" customHeight="1" outlineLevel="1" x14ac:dyDescent="0.45">
      <c r="C2046" s="95"/>
      <c r="D2046" s="95"/>
      <c r="E2046" s="56">
        <v>1996</v>
      </c>
      <c r="F2046" s="144">
        <v>75</v>
      </c>
      <c r="G2046" s="144">
        <v>75</v>
      </c>
    </row>
    <row r="2047" spans="3:7" ht="16.5" hidden="1" customHeight="1" outlineLevel="1" x14ac:dyDescent="0.45">
      <c r="C2047" s="95"/>
      <c r="D2047" s="95"/>
      <c r="E2047" s="56">
        <v>1997</v>
      </c>
      <c r="F2047" s="144">
        <v>139</v>
      </c>
      <c r="G2047" s="144">
        <v>139</v>
      </c>
    </row>
    <row r="2048" spans="3:7" ht="16.5" hidden="1" customHeight="1" outlineLevel="1" x14ac:dyDescent="0.45">
      <c r="C2048" s="95"/>
      <c r="D2048" s="95"/>
      <c r="E2048" s="56">
        <v>1998</v>
      </c>
      <c r="F2048" s="144">
        <v>84</v>
      </c>
      <c r="G2048" s="144">
        <v>84</v>
      </c>
    </row>
    <row r="2049" spans="3:7" ht="16.5" hidden="1" customHeight="1" outlineLevel="1" x14ac:dyDescent="0.45">
      <c r="C2049" s="95"/>
      <c r="D2049" s="95"/>
      <c r="E2049" s="56">
        <v>1999</v>
      </c>
      <c r="F2049" s="144">
        <v>672</v>
      </c>
      <c r="G2049" s="144">
        <v>672</v>
      </c>
    </row>
    <row r="2050" spans="3:7" ht="16.5" hidden="1" customHeight="1" outlineLevel="1" x14ac:dyDescent="0.45">
      <c r="C2050" s="95"/>
      <c r="D2050" s="95"/>
      <c r="E2050" s="56">
        <v>2000</v>
      </c>
      <c r="F2050" s="144">
        <v>594</v>
      </c>
      <c r="G2050" s="144">
        <v>594</v>
      </c>
    </row>
    <row r="2051" spans="3:7" ht="16.5" hidden="1" customHeight="1" outlineLevel="1" x14ac:dyDescent="0.45">
      <c r="C2051" s="95"/>
      <c r="D2051" s="95"/>
      <c r="E2051" s="56">
        <v>2001</v>
      </c>
      <c r="F2051" s="144">
        <v>503</v>
      </c>
      <c r="G2051" s="144">
        <v>503</v>
      </c>
    </row>
    <row r="2052" spans="3:7" ht="16.5" hidden="1" customHeight="1" outlineLevel="1" x14ac:dyDescent="0.45">
      <c r="C2052" s="95"/>
      <c r="D2052" s="95"/>
      <c r="E2052" s="56">
        <v>2002</v>
      </c>
      <c r="F2052" s="144">
        <v>429</v>
      </c>
      <c r="G2052" s="144">
        <v>429</v>
      </c>
    </row>
    <row r="2053" spans="3:7" ht="16.5" hidden="1" customHeight="1" outlineLevel="1" x14ac:dyDescent="0.45">
      <c r="C2053" s="95"/>
      <c r="D2053" s="95"/>
      <c r="E2053" s="56">
        <v>2003</v>
      </c>
      <c r="F2053" s="144">
        <v>364</v>
      </c>
      <c r="G2053" s="144">
        <v>364</v>
      </c>
    </row>
    <row r="2054" spans="3:7" ht="16.5" hidden="1" customHeight="1" outlineLevel="1" x14ac:dyDescent="0.45">
      <c r="C2054" s="95"/>
      <c r="D2054" s="95"/>
      <c r="E2054" s="56">
        <v>2004</v>
      </c>
      <c r="F2054" s="144">
        <v>350</v>
      </c>
      <c r="G2054" s="144">
        <v>350</v>
      </c>
    </row>
    <row r="2055" spans="3:7" ht="16.5" hidden="1" customHeight="1" outlineLevel="1" x14ac:dyDescent="0.45">
      <c r="C2055" s="95"/>
      <c r="D2055" s="95"/>
      <c r="E2055" s="56">
        <v>2005</v>
      </c>
      <c r="F2055" s="144">
        <v>397</v>
      </c>
      <c r="G2055" s="144">
        <v>397</v>
      </c>
    </row>
    <row r="2056" spans="3:7" ht="16.5" hidden="1" customHeight="1" outlineLevel="1" x14ac:dyDescent="0.45">
      <c r="C2056" s="95"/>
      <c r="D2056" s="95"/>
      <c r="E2056" s="56">
        <v>2006</v>
      </c>
      <c r="F2056" s="144">
        <v>443</v>
      </c>
      <c r="G2056" s="144">
        <v>443</v>
      </c>
    </row>
    <row r="2057" spans="3:7" ht="16.5" hidden="1" customHeight="1" outlineLevel="1" x14ac:dyDescent="0.45">
      <c r="C2057" s="95"/>
      <c r="D2057" s="95"/>
      <c r="E2057" s="56">
        <v>2007</v>
      </c>
      <c r="F2057" s="144">
        <v>476</v>
      </c>
      <c r="G2057" s="144">
        <v>476</v>
      </c>
    </row>
    <row r="2058" spans="3:7" ht="16.5" hidden="1" customHeight="1" outlineLevel="1" x14ac:dyDescent="0.45">
      <c r="C2058" s="95"/>
      <c r="D2058" s="95"/>
      <c r="E2058" s="56">
        <v>2008</v>
      </c>
      <c r="F2058" s="144">
        <v>613</v>
      </c>
      <c r="G2058" s="144">
        <v>613</v>
      </c>
    </row>
    <row r="2059" spans="3:7" ht="16.5" hidden="1" customHeight="1" outlineLevel="1" x14ac:dyDescent="0.45">
      <c r="C2059" s="95"/>
      <c r="D2059" s="95"/>
      <c r="E2059" s="56">
        <v>2009</v>
      </c>
      <c r="F2059" s="144">
        <v>727</v>
      </c>
      <c r="G2059" s="144">
        <v>727</v>
      </c>
    </row>
    <row r="2060" spans="3:7" ht="16.5" hidden="1" customHeight="1" outlineLevel="1" x14ac:dyDescent="0.45">
      <c r="C2060" s="95"/>
      <c r="D2060" s="95"/>
      <c r="E2060" s="56">
        <v>2010</v>
      </c>
      <c r="F2060" s="144">
        <v>452</v>
      </c>
      <c r="G2060" s="144">
        <v>452</v>
      </c>
    </row>
    <row r="2061" spans="3:7" ht="16.5" hidden="1" customHeight="1" outlineLevel="1" x14ac:dyDescent="0.45">
      <c r="C2061" s="95"/>
      <c r="D2061" s="95"/>
      <c r="E2061" s="56">
        <v>2011</v>
      </c>
      <c r="F2061" s="144">
        <v>608</v>
      </c>
      <c r="G2061" s="144">
        <v>608</v>
      </c>
    </row>
    <row r="2062" spans="3:7" ht="16.5" hidden="1" customHeight="1" outlineLevel="1" x14ac:dyDescent="0.45">
      <c r="C2062" s="95"/>
      <c r="D2062" s="95"/>
      <c r="E2062" s="56">
        <v>2012</v>
      </c>
      <c r="F2062" s="144">
        <v>486</v>
      </c>
      <c r="G2062" s="144">
        <v>486</v>
      </c>
    </row>
    <row r="2063" spans="3:7" ht="16.5" hidden="1" customHeight="1" outlineLevel="1" x14ac:dyDescent="0.45">
      <c r="C2063" s="95"/>
      <c r="D2063" s="95"/>
      <c r="E2063" s="56">
        <v>2013</v>
      </c>
      <c r="F2063" s="144">
        <v>772</v>
      </c>
      <c r="G2063" s="144">
        <v>772</v>
      </c>
    </row>
    <row r="2064" spans="3:7" ht="16.5" hidden="1" customHeight="1" outlineLevel="1" x14ac:dyDescent="0.45">
      <c r="C2064" s="95"/>
      <c r="D2064" s="95"/>
      <c r="E2064" s="56">
        <v>2014</v>
      </c>
      <c r="F2064" s="144">
        <v>602</v>
      </c>
      <c r="G2064" s="144">
        <v>602</v>
      </c>
    </row>
    <row r="2065" spans="3:7" ht="16.5" hidden="1" customHeight="1" outlineLevel="1" x14ac:dyDescent="0.45">
      <c r="C2065" s="95"/>
      <c r="D2065" s="95"/>
      <c r="E2065" s="56">
        <v>2015</v>
      </c>
      <c r="F2065" s="144">
        <v>293</v>
      </c>
      <c r="G2065" s="144">
        <v>293</v>
      </c>
    </row>
    <row r="2066" spans="3:7" ht="16.5" hidden="1" customHeight="1" outlineLevel="1" x14ac:dyDescent="0.45">
      <c r="C2066" s="95"/>
      <c r="D2066" s="96"/>
      <c r="E2066" s="56">
        <v>2016</v>
      </c>
      <c r="F2066" s="144">
        <v>0</v>
      </c>
      <c r="G2066" s="144">
        <v>0</v>
      </c>
    </row>
    <row r="2067" spans="3:7" ht="16.5" hidden="1" customHeight="1" outlineLevel="1" x14ac:dyDescent="0.45">
      <c r="C2067" s="95"/>
      <c r="D2067" s="89" t="s">
        <v>142</v>
      </c>
      <c r="E2067" s="90"/>
      <c r="F2067" s="139">
        <v>9976</v>
      </c>
      <c r="G2067" s="139">
        <v>9976</v>
      </c>
    </row>
    <row r="2068" spans="3:7" ht="16.5" hidden="1" customHeight="1" outlineLevel="1" x14ac:dyDescent="0.45">
      <c r="C2068" s="95"/>
      <c r="D2068" s="94" t="s">
        <v>300</v>
      </c>
      <c r="E2068" s="56">
        <v>1991</v>
      </c>
      <c r="F2068" s="144">
        <v>20</v>
      </c>
      <c r="G2068" s="144">
        <v>20</v>
      </c>
    </row>
    <row r="2069" spans="3:7" ht="16.5" hidden="1" customHeight="1" outlineLevel="1" x14ac:dyDescent="0.45">
      <c r="C2069" s="95"/>
      <c r="D2069" s="95"/>
      <c r="E2069" s="56">
        <v>1992</v>
      </c>
      <c r="F2069" s="144">
        <v>40</v>
      </c>
      <c r="G2069" s="144">
        <v>40</v>
      </c>
    </row>
    <row r="2070" spans="3:7" ht="16.5" hidden="1" customHeight="1" outlineLevel="1" x14ac:dyDescent="0.45">
      <c r="C2070" s="95"/>
      <c r="D2070" s="95"/>
      <c r="E2070" s="56">
        <v>1993</v>
      </c>
      <c r="F2070" s="144">
        <v>109</v>
      </c>
      <c r="G2070" s="144">
        <v>109</v>
      </c>
    </row>
    <row r="2071" spans="3:7" ht="16.5" hidden="1" customHeight="1" outlineLevel="1" x14ac:dyDescent="0.45">
      <c r="C2071" s="95"/>
      <c r="D2071" s="95"/>
      <c r="E2071" s="56">
        <v>1994</v>
      </c>
      <c r="F2071" s="144">
        <v>86</v>
      </c>
      <c r="G2071" s="144">
        <v>86</v>
      </c>
    </row>
    <row r="2072" spans="3:7" ht="16.5" hidden="1" customHeight="1" outlineLevel="1" x14ac:dyDescent="0.45">
      <c r="C2072" s="95"/>
      <c r="D2072" s="95"/>
      <c r="E2072" s="56">
        <v>1995</v>
      </c>
      <c r="F2072" s="144">
        <v>258</v>
      </c>
      <c r="G2072" s="144">
        <v>258</v>
      </c>
    </row>
    <row r="2073" spans="3:7" ht="16.5" hidden="1" customHeight="1" outlineLevel="1" x14ac:dyDescent="0.45">
      <c r="C2073" s="95"/>
      <c r="D2073" s="95"/>
      <c r="E2073" s="56">
        <v>1996</v>
      </c>
      <c r="F2073" s="144">
        <v>87</v>
      </c>
      <c r="G2073" s="144">
        <v>87</v>
      </c>
    </row>
    <row r="2074" spans="3:7" ht="16.5" hidden="1" customHeight="1" outlineLevel="1" x14ac:dyDescent="0.45">
      <c r="C2074" s="95"/>
      <c r="D2074" s="95"/>
      <c r="E2074" s="56">
        <v>1997</v>
      </c>
      <c r="F2074" s="144">
        <v>139</v>
      </c>
      <c r="G2074" s="144">
        <v>139</v>
      </c>
    </row>
    <row r="2075" spans="3:7" ht="16.5" hidden="1" customHeight="1" outlineLevel="1" x14ac:dyDescent="0.45">
      <c r="C2075" s="95"/>
      <c r="D2075" s="95"/>
      <c r="E2075" s="56">
        <v>1998</v>
      </c>
      <c r="F2075" s="144">
        <v>75</v>
      </c>
      <c r="G2075" s="144">
        <v>75</v>
      </c>
    </row>
    <row r="2076" spans="3:7" ht="16.5" hidden="1" customHeight="1" outlineLevel="1" x14ac:dyDescent="0.45">
      <c r="C2076" s="95"/>
      <c r="D2076" s="95"/>
      <c r="E2076" s="56">
        <v>1999</v>
      </c>
      <c r="F2076" s="144">
        <v>202</v>
      </c>
      <c r="G2076" s="144">
        <v>202</v>
      </c>
    </row>
    <row r="2077" spans="3:7" ht="16.5" hidden="1" customHeight="1" outlineLevel="1" x14ac:dyDescent="0.45">
      <c r="C2077" s="95"/>
      <c r="D2077" s="95"/>
      <c r="E2077" s="56">
        <v>2000</v>
      </c>
      <c r="F2077" s="144">
        <v>206</v>
      </c>
      <c r="G2077" s="144">
        <v>206</v>
      </c>
    </row>
    <row r="2078" spans="3:7" ht="16.5" hidden="1" customHeight="1" outlineLevel="1" x14ac:dyDescent="0.45">
      <c r="C2078" s="95"/>
      <c r="D2078" s="95"/>
      <c r="E2078" s="56">
        <v>2001</v>
      </c>
      <c r="F2078" s="144">
        <v>70</v>
      </c>
      <c r="G2078" s="144">
        <v>70</v>
      </c>
    </row>
    <row r="2079" spans="3:7" ht="16.5" hidden="1" customHeight="1" outlineLevel="1" x14ac:dyDescent="0.45">
      <c r="C2079" s="95"/>
      <c r="D2079" s="95"/>
      <c r="E2079" s="56">
        <v>2002</v>
      </c>
      <c r="F2079" s="144">
        <v>13</v>
      </c>
      <c r="G2079" s="144">
        <v>13</v>
      </c>
    </row>
    <row r="2080" spans="3:7" ht="16.5" hidden="1" customHeight="1" outlineLevel="1" x14ac:dyDescent="0.45">
      <c r="C2080" s="95"/>
      <c r="D2080" s="95"/>
      <c r="E2080" s="56">
        <v>2003</v>
      </c>
      <c r="F2080" s="144">
        <v>159</v>
      </c>
      <c r="G2080" s="144">
        <v>159</v>
      </c>
    </row>
    <row r="2081" spans="3:7" ht="16.5" hidden="1" customHeight="1" outlineLevel="1" x14ac:dyDescent="0.45">
      <c r="C2081" s="95"/>
      <c r="D2081" s="95"/>
      <c r="E2081" s="56">
        <v>2004</v>
      </c>
      <c r="F2081" s="144">
        <v>268</v>
      </c>
      <c r="G2081" s="144">
        <v>268</v>
      </c>
    </row>
    <row r="2082" spans="3:7" ht="16.5" hidden="1" customHeight="1" outlineLevel="1" x14ac:dyDescent="0.45">
      <c r="C2082" s="95"/>
      <c r="D2082" s="95"/>
      <c r="E2082" s="56">
        <v>2005</v>
      </c>
      <c r="F2082" s="144">
        <v>507</v>
      </c>
      <c r="G2082" s="144">
        <v>507</v>
      </c>
    </row>
    <row r="2083" spans="3:7" ht="16.5" hidden="1" customHeight="1" outlineLevel="1" x14ac:dyDescent="0.45">
      <c r="C2083" s="95"/>
      <c r="D2083" s="95"/>
      <c r="E2083" s="56">
        <v>2006</v>
      </c>
      <c r="F2083" s="144">
        <v>499</v>
      </c>
      <c r="G2083" s="144">
        <v>499</v>
      </c>
    </row>
    <row r="2084" spans="3:7" ht="16.5" hidden="1" customHeight="1" outlineLevel="1" x14ac:dyDescent="0.45">
      <c r="C2084" s="95"/>
      <c r="D2084" s="95"/>
      <c r="E2084" s="56">
        <v>2007</v>
      </c>
      <c r="F2084" s="144">
        <v>277</v>
      </c>
      <c r="G2084" s="144">
        <v>277</v>
      </c>
    </row>
    <row r="2085" spans="3:7" ht="16.5" hidden="1" customHeight="1" outlineLevel="1" x14ac:dyDescent="0.45">
      <c r="C2085" s="95"/>
      <c r="D2085" s="95"/>
      <c r="E2085" s="56">
        <v>2008</v>
      </c>
      <c r="F2085" s="144">
        <v>536</v>
      </c>
      <c r="G2085" s="144">
        <v>536</v>
      </c>
    </row>
    <row r="2086" spans="3:7" ht="16.5" hidden="1" customHeight="1" outlineLevel="1" x14ac:dyDescent="0.45">
      <c r="C2086" s="95"/>
      <c r="D2086" s="95"/>
      <c r="E2086" s="56">
        <v>2009</v>
      </c>
      <c r="F2086" s="144">
        <v>401</v>
      </c>
      <c r="G2086" s="144">
        <v>401</v>
      </c>
    </row>
    <row r="2087" spans="3:7" ht="16.5" hidden="1" customHeight="1" outlineLevel="1" x14ac:dyDescent="0.45">
      <c r="C2087" s="95"/>
      <c r="D2087" s="95"/>
      <c r="E2087" s="56">
        <v>2010</v>
      </c>
      <c r="F2087" s="144">
        <v>739</v>
      </c>
      <c r="G2087" s="144">
        <v>739</v>
      </c>
    </row>
    <row r="2088" spans="3:7" ht="16.5" hidden="1" customHeight="1" outlineLevel="1" x14ac:dyDescent="0.45">
      <c r="C2088" s="95"/>
      <c r="D2088" s="95"/>
      <c r="E2088" s="56">
        <v>2011</v>
      </c>
      <c r="F2088" s="146">
        <v>1656</v>
      </c>
      <c r="G2088" s="146">
        <v>1656</v>
      </c>
    </row>
    <row r="2089" spans="3:7" ht="16.5" hidden="1" customHeight="1" outlineLevel="1" x14ac:dyDescent="0.45">
      <c r="C2089" s="95"/>
      <c r="D2089" s="95"/>
      <c r="E2089" s="56">
        <v>2012</v>
      </c>
      <c r="F2089" s="146">
        <v>2391</v>
      </c>
      <c r="G2089" s="146">
        <v>2391</v>
      </c>
    </row>
    <row r="2090" spans="3:7" ht="16.5" hidden="1" customHeight="1" outlineLevel="1" x14ac:dyDescent="0.45">
      <c r="C2090" s="95"/>
      <c r="D2090" s="95"/>
      <c r="E2090" s="56">
        <v>2013</v>
      </c>
      <c r="F2090" s="146">
        <v>1469</v>
      </c>
      <c r="G2090" s="146">
        <v>1469</v>
      </c>
    </row>
    <row r="2091" spans="3:7" ht="16.5" hidden="1" customHeight="1" outlineLevel="1" x14ac:dyDescent="0.45">
      <c r="C2091" s="95"/>
      <c r="D2091" s="95"/>
      <c r="E2091" s="56">
        <v>2014</v>
      </c>
      <c r="F2091" s="146">
        <v>1495</v>
      </c>
      <c r="G2091" s="146">
        <v>1495</v>
      </c>
    </row>
    <row r="2092" spans="3:7" ht="16.5" hidden="1" customHeight="1" outlineLevel="1" x14ac:dyDescent="0.45">
      <c r="C2092" s="95"/>
      <c r="D2092" s="95"/>
      <c r="E2092" s="56">
        <v>2015</v>
      </c>
      <c r="F2092" s="144">
        <v>948</v>
      </c>
      <c r="G2092" s="144">
        <v>948</v>
      </c>
    </row>
    <row r="2093" spans="3:7" ht="16.5" hidden="1" customHeight="1" outlineLevel="1" x14ac:dyDescent="0.45">
      <c r="C2093" s="95"/>
      <c r="D2093" s="96"/>
      <c r="E2093" s="56">
        <v>2016</v>
      </c>
      <c r="F2093" s="144">
        <v>99</v>
      </c>
      <c r="G2093" s="144">
        <v>99</v>
      </c>
    </row>
    <row r="2094" spans="3:7" ht="16.5" hidden="1" customHeight="1" outlineLevel="1" x14ac:dyDescent="0.45">
      <c r="C2094" s="95"/>
      <c r="D2094" s="89" t="s">
        <v>142</v>
      </c>
      <c r="E2094" s="90"/>
      <c r="F2094" s="139">
        <v>12749</v>
      </c>
      <c r="G2094" s="139">
        <v>12749</v>
      </c>
    </row>
    <row r="2095" spans="3:7" ht="16.5" hidden="1" customHeight="1" outlineLevel="1" x14ac:dyDescent="0.45">
      <c r="C2095" s="95"/>
      <c r="D2095" s="94" t="s">
        <v>301</v>
      </c>
      <c r="E2095" s="56">
        <v>1992</v>
      </c>
      <c r="F2095" s="144">
        <v>13</v>
      </c>
      <c r="G2095" s="144">
        <v>13</v>
      </c>
    </row>
    <row r="2096" spans="3:7" ht="16.5" hidden="1" customHeight="1" outlineLevel="1" x14ac:dyDescent="0.45">
      <c r="C2096" s="95"/>
      <c r="D2096" s="95"/>
      <c r="E2096" s="56">
        <v>1993</v>
      </c>
      <c r="F2096" s="144">
        <v>12</v>
      </c>
      <c r="G2096" s="144">
        <v>12</v>
      </c>
    </row>
    <row r="2097" spans="3:7" ht="16.5" hidden="1" customHeight="1" outlineLevel="1" x14ac:dyDescent="0.45">
      <c r="C2097" s="95"/>
      <c r="D2097" s="95"/>
      <c r="E2097" s="56">
        <v>1994</v>
      </c>
      <c r="F2097" s="144">
        <v>79</v>
      </c>
      <c r="G2097" s="144">
        <v>79</v>
      </c>
    </row>
    <row r="2098" spans="3:7" ht="16.5" hidden="1" customHeight="1" outlineLevel="1" x14ac:dyDescent="0.45">
      <c r="C2098" s="95"/>
      <c r="D2098" s="95"/>
      <c r="E2098" s="56">
        <v>1996</v>
      </c>
      <c r="F2098" s="144">
        <v>22</v>
      </c>
      <c r="G2098" s="144">
        <v>22</v>
      </c>
    </row>
    <row r="2099" spans="3:7" ht="16.5" hidden="1" customHeight="1" outlineLevel="1" x14ac:dyDescent="0.45">
      <c r="C2099" s="95"/>
      <c r="D2099" s="95"/>
      <c r="E2099" s="56">
        <v>1997</v>
      </c>
      <c r="F2099" s="144">
        <v>85</v>
      </c>
      <c r="G2099" s="144">
        <v>85</v>
      </c>
    </row>
    <row r="2100" spans="3:7" ht="16.5" hidden="1" customHeight="1" outlineLevel="1" x14ac:dyDescent="0.45">
      <c r="C2100" s="95"/>
      <c r="D2100" s="95"/>
      <c r="E2100" s="56">
        <v>2004</v>
      </c>
      <c r="F2100" s="144">
        <v>5</v>
      </c>
      <c r="G2100" s="144">
        <v>5</v>
      </c>
    </row>
    <row r="2101" spans="3:7" ht="16.5" hidden="1" customHeight="1" outlineLevel="1" x14ac:dyDescent="0.45">
      <c r="C2101" s="95"/>
      <c r="D2101" s="95"/>
      <c r="E2101" s="56">
        <v>2005</v>
      </c>
      <c r="F2101" s="144">
        <v>0</v>
      </c>
      <c r="G2101" s="144">
        <v>0</v>
      </c>
    </row>
    <row r="2102" spans="3:7" ht="16.5" hidden="1" customHeight="1" outlineLevel="1" x14ac:dyDescent="0.45">
      <c r="C2102" s="95"/>
      <c r="D2102" s="95"/>
      <c r="E2102" s="56">
        <v>2006</v>
      </c>
      <c r="F2102" s="144">
        <v>0</v>
      </c>
      <c r="G2102" s="144">
        <v>0</v>
      </c>
    </row>
    <row r="2103" spans="3:7" ht="16.5" hidden="1" customHeight="1" outlineLevel="1" x14ac:dyDescent="0.45">
      <c r="C2103" s="95"/>
      <c r="D2103" s="95"/>
      <c r="E2103" s="56">
        <v>2007</v>
      </c>
      <c r="F2103" s="144">
        <v>0</v>
      </c>
      <c r="G2103" s="144">
        <v>0</v>
      </c>
    </row>
    <row r="2104" spans="3:7" ht="16.5" hidden="1" customHeight="1" outlineLevel="1" x14ac:dyDescent="0.45">
      <c r="C2104" s="95"/>
      <c r="D2104" s="95"/>
      <c r="E2104" s="56">
        <v>2010</v>
      </c>
      <c r="F2104" s="144">
        <v>9</v>
      </c>
      <c r="G2104" s="144">
        <v>9</v>
      </c>
    </row>
    <row r="2105" spans="3:7" ht="16.5" hidden="1" customHeight="1" outlineLevel="1" x14ac:dyDescent="0.45">
      <c r="C2105" s="95"/>
      <c r="D2105" s="95"/>
      <c r="E2105" s="56">
        <v>2011</v>
      </c>
      <c r="F2105" s="144">
        <v>15</v>
      </c>
      <c r="G2105" s="144">
        <v>15</v>
      </c>
    </row>
    <row r="2106" spans="3:7" ht="16.5" hidden="1" customHeight="1" outlineLevel="1" x14ac:dyDescent="0.45">
      <c r="C2106" s="95"/>
      <c r="D2106" s="95"/>
      <c r="E2106" s="56">
        <v>2012</v>
      </c>
      <c r="F2106" s="144">
        <v>0</v>
      </c>
      <c r="G2106" s="144">
        <v>0</v>
      </c>
    </row>
    <row r="2107" spans="3:7" ht="16.5" hidden="1" customHeight="1" outlineLevel="1" x14ac:dyDescent="0.45">
      <c r="C2107" s="95"/>
      <c r="D2107" s="95"/>
      <c r="E2107" s="56">
        <v>2013</v>
      </c>
      <c r="F2107" s="144">
        <v>153</v>
      </c>
      <c r="G2107" s="144">
        <v>153</v>
      </c>
    </row>
    <row r="2108" spans="3:7" ht="16.5" hidden="1" customHeight="1" outlineLevel="1" x14ac:dyDescent="0.45">
      <c r="C2108" s="95"/>
      <c r="D2108" s="95"/>
      <c r="E2108" s="56">
        <v>2014</v>
      </c>
      <c r="F2108" s="144">
        <v>95</v>
      </c>
      <c r="G2108" s="144">
        <v>95</v>
      </c>
    </row>
    <row r="2109" spans="3:7" ht="16.5" hidden="1" customHeight="1" outlineLevel="1" x14ac:dyDescent="0.45">
      <c r="C2109" s="95"/>
      <c r="D2109" s="95"/>
      <c r="E2109" s="56">
        <v>2015</v>
      </c>
      <c r="F2109" s="144">
        <v>45</v>
      </c>
      <c r="G2109" s="144">
        <v>45</v>
      </c>
    </row>
    <row r="2110" spans="3:7" ht="16.5" hidden="1" customHeight="1" outlineLevel="1" x14ac:dyDescent="0.45">
      <c r="C2110" s="95"/>
      <c r="D2110" s="96"/>
      <c r="E2110" s="56">
        <v>2016</v>
      </c>
      <c r="F2110" s="144">
        <v>0</v>
      </c>
      <c r="G2110" s="144">
        <v>0</v>
      </c>
    </row>
    <row r="2111" spans="3:7" ht="16.5" hidden="1" customHeight="1" outlineLevel="1" x14ac:dyDescent="0.45">
      <c r="C2111" s="95"/>
      <c r="D2111" s="89" t="s">
        <v>142</v>
      </c>
      <c r="E2111" s="90"/>
      <c r="F2111" s="140">
        <v>533</v>
      </c>
      <c r="G2111" s="140">
        <v>533</v>
      </c>
    </row>
    <row r="2112" spans="3:7" ht="16.5" hidden="1" customHeight="1" outlineLevel="1" x14ac:dyDescent="0.45">
      <c r="C2112" s="95"/>
      <c r="D2112" s="94" t="s">
        <v>302</v>
      </c>
      <c r="E2112" s="56">
        <v>1992</v>
      </c>
      <c r="F2112" s="144">
        <v>3</v>
      </c>
      <c r="G2112" s="144">
        <v>3</v>
      </c>
    </row>
    <row r="2113" spans="3:7" ht="16.5" hidden="1" customHeight="1" outlineLevel="1" x14ac:dyDescent="0.45">
      <c r="C2113" s="95"/>
      <c r="D2113" s="95"/>
      <c r="E2113" s="56">
        <v>1993</v>
      </c>
      <c r="F2113" s="144">
        <v>3</v>
      </c>
      <c r="G2113" s="144">
        <v>3</v>
      </c>
    </row>
    <row r="2114" spans="3:7" ht="16.5" hidden="1" customHeight="1" outlineLevel="1" x14ac:dyDescent="0.45">
      <c r="C2114" s="95"/>
      <c r="D2114" s="95"/>
      <c r="E2114" s="56">
        <v>1994</v>
      </c>
      <c r="F2114" s="144">
        <v>9</v>
      </c>
      <c r="G2114" s="144">
        <v>9</v>
      </c>
    </row>
    <row r="2115" spans="3:7" ht="16.5" hidden="1" customHeight="1" outlineLevel="1" x14ac:dyDescent="0.45">
      <c r="C2115" s="95"/>
      <c r="D2115" s="95"/>
      <c r="E2115" s="56">
        <v>1997</v>
      </c>
      <c r="F2115" s="144">
        <v>1</v>
      </c>
      <c r="G2115" s="144">
        <v>1</v>
      </c>
    </row>
    <row r="2116" spans="3:7" ht="16.5" hidden="1" customHeight="1" outlineLevel="1" x14ac:dyDescent="0.45">
      <c r="C2116" s="95"/>
      <c r="D2116" s="95"/>
      <c r="E2116" s="56">
        <v>2012</v>
      </c>
      <c r="F2116" s="144">
        <v>1</v>
      </c>
      <c r="G2116" s="144">
        <v>1</v>
      </c>
    </row>
    <row r="2117" spans="3:7" ht="16.5" hidden="1" customHeight="1" outlineLevel="1" x14ac:dyDescent="0.45">
      <c r="C2117" s="95"/>
      <c r="D2117" s="96"/>
      <c r="E2117" s="56">
        <v>2013</v>
      </c>
      <c r="F2117" s="144">
        <v>0</v>
      </c>
      <c r="G2117" s="144">
        <v>0</v>
      </c>
    </row>
    <row r="2118" spans="3:7" ht="16.5" hidden="1" customHeight="1" outlineLevel="1" x14ac:dyDescent="0.45">
      <c r="C2118" s="95"/>
      <c r="D2118" s="89" t="s">
        <v>142</v>
      </c>
      <c r="E2118" s="90"/>
      <c r="F2118" s="140">
        <v>17</v>
      </c>
      <c r="G2118" s="140">
        <v>17</v>
      </c>
    </row>
    <row r="2119" spans="3:7" ht="16.5" hidden="1" customHeight="1" outlineLevel="1" x14ac:dyDescent="0.45">
      <c r="C2119" s="95"/>
      <c r="D2119" s="94" t="s">
        <v>303</v>
      </c>
      <c r="E2119" s="56">
        <v>1991</v>
      </c>
      <c r="F2119" s="146">
        <v>2731</v>
      </c>
      <c r="G2119" s="146">
        <v>2731</v>
      </c>
    </row>
    <row r="2120" spans="3:7" ht="16.5" hidden="1" customHeight="1" outlineLevel="1" x14ac:dyDescent="0.45">
      <c r="C2120" s="95"/>
      <c r="D2120" s="95"/>
      <c r="E2120" s="56">
        <v>1992</v>
      </c>
      <c r="F2120" s="146">
        <v>3810</v>
      </c>
      <c r="G2120" s="146">
        <v>3810</v>
      </c>
    </row>
    <row r="2121" spans="3:7" ht="16.5" hidden="1" customHeight="1" outlineLevel="1" x14ac:dyDescent="0.45">
      <c r="C2121" s="95"/>
      <c r="D2121" s="95"/>
      <c r="E2121" s="56">
        <v>1993</v>
      </c>
      <c r="F2121" s="146">
        <v>2262</v>
      </c>
      <c r="G2121" s="146">
        <v>2262</v>
      </c>
    </row>
    <row r="2122" spans="3:7" ht="16.5" hidden="1" customHeight="1" outlineLevel="1" x14ac:dyDescent="0.45">
      <c r="C2122" s="95"/>
      <c r="D2122" s="95"/>
      <c r="E2122" s="56">
        <v>1994</v>
      </c>
      <c r="F2122" s="144">
        <v>178</v>
      </c>
      <c r="G2122" s="144">
        <v>178</v>
      </c>
    </row>
    <row r="2123" spans="3:7" ht="16.5" hidden="1" customHeight="1" outlineLevel="1" x14ac:dyDescent="0.45">
      <c r="C2123" s="95"/>
      <c r="D2123" s="95"/>
      <c r="E2123" s="56">
        <v>1995</v>
      </c>
      <c r="F2123" s="144">
        <v>645</v>
      </c>
      <c r="G2123" s="144">
        <v>645</v>
      </c>
    </row>
    <row r="2124" spans="3:7" ht="16.5" hidden="1" customHeight="1" outlineLevel="1" x14ac:dyDescent="0.45">
      <c r="C2124" s="95"/>
      <c r="D2124" s="95"/>
      <c r="E2124" s="56">
        <v>1996</v>
      </c>
      <c r="F2124" s="144">
        <v>503</v>
      </c>
      <c r="G2124" s="144">
        <v>503</v>
      </c>
    </row>
    <row r="2125" spans="3:7" ht="16.5" hidden="1" customHeight="1" outlineLevel="1" x14ac:dyDescent="0.45">
      <c r="C2125" s="95"/>
      <c r="D2125" s="95"/>
      <c r="E2125" s="56">
        <v>1997</v>
      </c>
      <c r="F2125" s="144">
        <v>224</v>
      </c>
      <c r="G2125" s="144">
        <v>224</v>
      </c>
    </row>
    <row r="2126" spans="3:7" ht="16.5" hidden="1" customHeight="1" outlineLevel="1" x14ac:dyDescent="0.45">
      <c r="C2126" s="95"/>
      <c r="D2126" s="95"/>
      <c r="E2126" s="56">
        <v>1998</v>
      </c>
      <c r="F2126" s="144">
        <v>665</v>
      </c>
      <c r="G2126" s="144">
        <v>665</v>
      </c>
    </row>
    <row r="2127" spans="3:7" ht="16.5" hidden="1" customHeight="1" outlineLevel="1" x14ac:dyDescent="0.45">
      <c r="C2127" s="95"/>
      <c r="D2127" s="95"/>
      <c r="E2127" s="56">
        <v>1999</v>
      </c>
      <c r="F2127" s="144">
        <v>640</v>
      </c>
      <c r="G2127" s="144">
        <v>640</v>
      </c>
    </row>
    <row r="2128" spans="3:7" ht="16.5" hidden="1" customHeight="1" outlineLevel="1" x14ac:dyDescent="0.45">
      <c r="C2128" s="95"/>
      <c r="D2128" s="95"/>
      <c r="E2128" s="56">
        <v>2000</v>
      </c>
      <c r="F2128" s="144">
        <v>811</v>
      </c>
      <c r="G2128" s="144">
        <v>811</v>
      </c>
    </row>
    <row r="2129" spans="3:7" ht="16.5" hidden="1" customHeight="1" outlineLevel="1" x14ac:dyDescent="0.45">
      <c r="C2129" s="95"/>
      <c r="D2129" s="95"/>
      <c r="E2129" s="56">
        <v>2001</v>
      </c>
      <c r="F2129" s="144">
        <v>975</v>
      </c>
      <c r="G2129" s="144">
        <v>975</v>
      </c>
    </row>
    <row r="2130" spans="3:7" ht="16.5" hidden="1" customHeight="1" outlineLevel="1" x14ac:dyDescent="0.45">
      <c r="C2130" s="95"/>
      <c r="D2130" s="95"/>
      <c r="E2130" s="56">
        <v>2002</v>
      </c>
      <c r="F2130" s="146">
        <v>1315</v>
      </c>
      <c r="G2130" s="146">
        <v>1315</v>
      </c>
    </row>
    <row r="2131" spans="3:7" ht="16.5" hidden="1" customHeight="1" outlineLevel="1" x14ac:dyDescent="0.45">
      <c r="C2131" s="95"/>
      <c r="D2131" s="95"/>
      <c r="E2131" s="56">
        <v>2003</v>
      </c>
      <c r="F2131" s="146">
        <v>5072</v>
      </c>
      <c r="G2131" s="146">
        <v>5072</v>
      </c>
    </row>
    <row r="2132" spans="3:7" ht="16.5" hidden="1" customHeight="1" outlineLevel="1" x14ac:dyDescent="0.45">
      <c r="C2132" s="95"/>
      <c r="D2132" s="95"/>
      <c r="E2132" s="56">
        <v>2004</v>
      </c>
      <c r="F2132" s="146">
        <v>2888</v>
      </c>
      <c r="G2132" s="146">
        <v>2888</v>
      </c>
    </row>
    <row r="2133" spans="3:7" ht="16.5" hidden="1" customHeight="1" outlineLevel="1" x14ac:dyDescent="0.45">
      <c r="C2133" s="95"/>
      <c r="D2133" s="95"/>
      <c r="E2133" s="56">
        <v>2005</v>
      </c>
      <c r="F2133" s="146">
        <v>3708</v>
      </c>
      <c r="G2133" s="146">
        <v>3708</v>
      </c>
    </row>
    <row r="2134" spans="3:7" ht="16.5" hidden="1" customHeight="1" outlineLevel="1" x14ac:dyDescent="0.45">
      <c r="C2134" s="95"/>
      <c r="D2134" s="95"/>
      <c r="E2134" s="56">
        <v>2006</v>
      </c>
      <c r="F2134" s="146">
        <v>6739</v>
      </c>
      <c r="G2134" s="146">
        <v>6739</v>
      </c>
    </row>
    <row r="2135" spans="3:7" ht="16.5" hidden="1" customHeight="1" outlineLevel="1" x14ac:dyDescent="0.45">
      <c r="C2135" s="95"/>
      <c r="D2135" s="95"/>
      <c r="E2135" s="56">
        <v>2007</v>
      </c>
      <c r="F2135" s="146">
        <v>10857</v>
      </c>
      <c r="G2135" s="146">
        <v>10857</v>
      </c>
    </row>
    <row r="2136" spans="3:7" ht="16.5" hidden="1" customHeight="1" outlineLevel="1" x14ac:dyDescent="0.45">
      <c r="C2136" s="95"/>
      <c r="D2136" s="95"/>
      <c r="E2136" s="56">
        <v>2008</v>
      </c>
      <c r="F2136" s="146">
        <v>22668</v>
      </c>
      <c r="G2136" s="146">
        <v>22668</v>
      </c>
    </row>
    <row r="2137" spans="3:7" ht="16.5" hidden="1" customHeight="1" outlineLevel="1" x14ac:dyDescent="0.45">
      <c r="C2137" s="95"/>
      <c r="D2137" s="95"/>
      <c r="E2137" s="56">
        <v>2009</v>
      </c>
      <c r="F2137" s="146">
        <v>12568</v>
      </c>
      <c r="G2137" s="146">
        <v>12568</v>
      </c>
    </row>
    <row r="2138" spans="3:7" ht="16.5" hidden="1" customHeight="1" outlineLevel="1" x14ac:dyDescent="0.45">
      <c r="C2138" s="95"/>
      <c r="D2138" s="95"/>
      <c r="E2138" s="56">
        <v>2010</v>
      </c>
      <c r="F2138" s="146">
        <v>7936</v>
      </c>
      <c r="G2138" s="146">
        <v>7936</v>
      </c>
    </row>
    <row r="2139" spans="3:7" ht="16.5" hidden="1" customHeight="1" outlineLevel="1" x14ac:dyDescent="0.45">
      <c r="C2139" s="95"/>
      <c r="D2139" s="95"/>
      <c r="E2139" s="56">
        <v>2011</v>
      </c>
      <c r="F2139" s="146">
        <v>12144</v>
      </c>
      <c r="G2139" s="146">
        <v>12144</v>
      </c>
    </row>
    <row r="2140" spans="3:7" ht="16.5" hidden="1" customHeight="1" outlineLevel="1" x14ac:dyDescent="0.45">
      <c r="C2140" s="95"/>
      <c r="D2140" s="95"/>
      <c r="E2140" s="56">
        <v>2012</v>
      </c>
      <c r="F2140" s="146">
        <v>9422</v>
      </c>
      <c r="G2140" s="146">
        <v>9422</v>
      </c>
    </row>
    <row r="2141" spans="3:7" ht="16.5" hidden="1" customHeight="1" outlineLevel="1" x14ac:dyDescent="0.45">
      <c r="C2141" s="95"/>
      <c r="D2141" s="95"/>
      <c r="E2141" s="56">
        <v>2013</v>
      </c>
      <c r="F2141" s="146">
        <v>11785</v>
      </c>
      <c r="G2141" s="146">
        <v>11785</v>
      </c>
    </row>
    <row r="2142" spans="3:7" ht="16.5" hidden="1" customHeight="1" outlineLevel="1" x14ac:dyDescent="0.45">
      <c r="C2142" s="95"/>
      <c r="D2142" s="95"/>
      <c r="E2142" s="56">
        <v>2014</v>
      </c>
      <c r="F2142" s="146">
        <v>10599</v>
      </c>
      <c r="G2142" s="146">
        <v>10599</v>
      </c>
    </row>
    <row r="2143" spans="3:7" ht="16.5" hidden="1" customHeight="1" outlineLevel="1" x14ac:dyDescent="0.45">
      <c r="C2143" s="95"/>
      <c r="D2143" s="95"/>
      <c r="E2143" s="56">
        <v>2015</v>
      </c>
      <c r="F2143" s="146">
        <v>4975</v>
      </c>
      <c r="G2143" s="146">
        <v>4975</v>
      </c>
    </row>
    <row r="2144" spans="3:7" ht="16.5" hidden="1" customHeight="1" outlineLevel="1" x14ac:dyDescent="0.45">
      <c r="C2144" s="95"/>
      <c r="D2144" s="96"/>
      <c r="E2144" s="56">
        <v>2016</v>
      </c>
      <c r="F2144" s="144">
        <v>248</v>
      </c>
      <c r="G2144" s="144">
        <v>248</v>
      </c>
    </row>
    <row r="2145" spans="3:7" ht="16.5" hidden="1" customHeight="1" outlineLevel="1" x14ac:dyDescent="0.45">
      <c r="C2145" s="95"/>
      <c r="D2145" s="89" t="s">
        <v>142</v>
      </c>
      <c r="E2145" s="90"/>
      <c r="F2145" s="139">
        <v>136368</v>
      </c>
      <c r="G2145" s="139">
        <v>136368</v>
      </c>
    </row>
    <row r="2146" spans="3:7" ht="16.5" hidden="1" customHeight="1" outlineLevel="1" x14ac:dyDescent="0.45">
      <c r="C2146" s="95"/>
      <c r="D2146" s="94" t="s">
        <v>304</v>
      </c>
      <c r="E2146" s="56">
        <v>1992</v>
      </c>
      <c r="F2146" s="144">
        <v>21</v>
      </c>
      <c r="G2146" s="144">
        <v>21</v>
      </c>
    </row>
    <row r="2147" spans="3:7" ht="16.5" hidden="1" customHeight="1" outlineLevel="1" x14ac:dyDescent="0.45">
      <c r="C2147" s="95"/>
      <c r="D2147" s="95"/>
      <c r="E2147" s="56">
        <v>1994</v>
      </c>
      <c r="F2147" s="144">
        <v>205</v>
      </c>
      <c r="G2147" s="144">
        <v>205</v>
      </c>
    </row>
    <row r="2148" spans="3:7" ht="16.5" hidden="1" customHeight="1" outlineLevel="1" x14ac:dyDescent="0.45">
      <c r="C2148" s="95"/>
      <c r="D2148" s="95"/>
      <c r="E2148" s="56">
        <v>1995</v>
      </c>
      <c r="F2148" s="144">
        <v>73</v>
      </c>
      <c r="G2148" s="144">
        <v>73</v>
      </c>
    </row>
    <row r="2149" spans="3:7" ht="16.5" hidden="1" customHeight="1" outlineLevel="1" x14ac:dyDescent="0.45">
      <c r="C2149" s="95"/>
      <c r="D2149" s="95"/>
      <c r="E2149" s="56">
        <v>1996</v>
      </c>
      <c r="F2149" s="144">
        <v>5</v>
      </c>
      <c r="G2149" s="144">
        <v>5</v>
      </c>
    </row>
    <row r="2150" spans="3:7" ht="16.5" hidden="1" customHeight="1" outlineLevel="1" x14ac:dyDescent="0.45">
      <c r="C2150" s="95"/>
      <c r="D2150" s="95"/>
      <c r="E2150" s="56">
        <v>2000</v>
      </c>
      <c r="F2150" s="144">
        <v>36</v>
      </c>
      <c r="G2150" s="144">
        <v>36</v>
      </c>
    </row>
    <row r="2151" spans="3:7" ht="16.5" hidden="1" customHeight="1" outlineLevel="1" x14ac:dyDescent="0.45">
      <c r="C2151" s="95"/>
      <c r="D2151" s="95"/>
      <c r="E2151" s="56">
        <v>2001</v>
      </c>
      <c r="F2151" s="144">
        <v>0</v>
      </c>
      <c r="G2151" s="144">
        <v>0</v>
      </c>
    </row>
    <row r="2152" spans="3:7" ht="16.5" hidden="1" customHeight="1" outlineLevel="1" x14ac:dyDescent="0.45">
      <c r="C2152" s="95"/>
      <c r="D2152" s="95"/>
      <c r="E2152" s="56">
        <v>2002</v>
      </c>
      <c r="F2152" s="144">
        <v>0</v>
      </c>
      <c r="G2152" s="144">
        <v>0</v>
      </c>
    </row>
    <row r="2153" spans="3:7" ht="16.5" hidden="1" customHeight="1" outlineLevel="1" x14ac:dyDescent="0.45">
      <c r="C2153" s="95"/>
      <c r="D2153" s="95"/>
      <c r="E2153" s="56">
        <v>2004</v>
      </c>
      <c r="F2153" s="144">
        <v>111</v>
      </c>
      <c r="G2153" s="144">
        <v>111</v>
      </c>
    </row>
    <row r="2154" spans="3:7" ht="16.5" hidden="1" customHeight="1" outlineLevel="1" x14ac:dyDescent="0.45">
      <c r="C2154" s="95"/>
      <c r="D2154" s="95"/>
      <c r="E2154" s="56">
        <v>2005</v>
      </c>
      <c r="F2154" s="144">
        <v>28</v>
      </c>
      <c r="G2154" s="144">
        <v>28</v>
      </c>
    </row>
    <row r="2155" spans="3:7" ht="16.5" hidden="1" customHeight="1" outlineLevel="1" x14ac:dyDescent="0.45">
      <c r="C2155" s="95"/>
      <c r="D2155" s="95"/>
      <c r="E2155" s="56">
        <v>2006</v>
      </c>
      <c r="F2155" s="144">
        <v>0</v>
      </c>
      <c r="G2155" s="144">
        <v>0</v>
      </c>
    </row>
    <row r="2156" spans="3:7" ht="16.5" hidden="1" customHeight="1" outlineLevel="1" x14ac:dyDescent="0.45">
      <c r="C2156" s="95"/>
      <c r="D2156" s="95"/>
      <c r="E2156" s="56">
        <v>2007</v>
      </c>
      <c r="F2156" s="144">
        <v>0</v>
      </c>
      <c r="G2156" s="144">
        <v>0</v>
      </c>
    </row>
    <row r="2157" spans="3:7" ht="16.5" hidden="1" customHeight="1" outlineLevel="1" x14ac:dyDescent="0.45">
      <c r="C2157" s="95"/>
      <c r="D2157" s="95"/>
      <c r="E2157" s="56">
        <v>2009</v>
      </c>
      <c r="F2157" s="144">
        <v>406</v>
      </c>
      <c r="G2157" s="144">
        <v>406</v>
      </c>
    </row>
    <row r="2158" spans="3:7" ht="16.5" hidden="1" customHeight="1" outlineLevel="1" x14ac:dyDescent="0.45">
      <c r="C2158" s="95"/>
      <c r="D2158" s="95"/>
      <c r="E2158" s="56">
        <v>2010</v>
      </c>
      <c r="F2158" s="144">
        <v>765</v>
      </c>
      <c r="G2158" s="144">
        <v>765</v>
      </c>
    </row>
    <row r="2159" spans="3:7" ht="16.5" hidden="1" customHeight="1" outlineLevel="1" x14ac:dyDescent="0.45">
      <c r="C2159" s="95"/>
      <c r="D2159" s="95"/>
      <c r="E2159" s="56">
        <v>2011</v>
      </c>
      <c r="F2159" s="146">
        <v>1363</v>
      </c>
      <c r="G2159" s="146">
        <v>1363</v>
      </c>
    </row>
    <row r="2160" spans="3:7" ht="16.5" hidden="1" customHeight="1" outlineLevel="1" x14ac:dyDescent="0.45">
      <c r="C2160" s="95"/>
      <c r="D2160" s="95"/>
      <c r="E2160" s="56">
        <v>2012</v>
      </c>
      <c r="F2160" s="144">
        <v>16</v>
      </c>
      <c r="G2160" s="144">
        <v>16</v>
      </c>
    </row>
    <row r="2161" spans="3:7" ht="16.5" hidden="1" customHeight="1" outlineLevel="1" x14ac:dyDescent="0.45">
      <c r="C2161" s="95"/>
      <c r="D2161" s="95"/>
      <c r="E2161" s="56">
        <v>2013</v>
      </c>
      <c r="F2161" s="144">
        <v>512</v>
      </c>
      <c r="G2161" s="144">
        <v>512</v>
      </c>
    </row>
    <row r="2162" spans="3:7" ht="16.5" hidden="1" customHeight="1" outlineLevel="1" x14ac:dyDescent="0.45">
      <c r="C2162" s="95"/>
      <c r="D2162" s="95"/>
      <c r="E2162" s="56">
        <v>2014</v>
      </c>
      <c r="F2162" s="144">
        <v>130</v>
      </c>
      <c r="G2162" s="144">
        <v>130</v>
      </c>
    </row>
    <row r="2163" spans="3:7" ht="16.5" hidden="1" customHeight="1" outlineLevel="1" x14ac:dyDescent="0.45">
      <c r="C2163" s="95"/>
      <c r="D2163" s="95"/>
      <c r="E2163" s="56">
        <v>2015</v>
      </c>
      <c r="F2163" s="144">
        <v>0</v>
      </c>
      <c r="G2163" s="144">
        <v>0</v>
      </c>
    </row>
    <row r="2164" spans="3:7" ht="16.5" hidden="1" customHeight="1" outlineLevel="1" x14ac:dyDescent="0.45">
      <c r="C2164" s="95"/>
      <c r="D2164" s="96"/>
      <c r="E2164" s="56">
        <v>2016</v>
      </c>
      <c r="F2164" s="144">
        <v>5</v>
      </c>
      <c r="G2164" s="144">
        <v>5</v>
      </c>
    </row>
    <row r="2165" spans="3:7" ht="16.5" hidden="1" customHeight="1" outlineLevel="1" x14ac:dyDescent="0.45">
      <c r="C2165" s="95"/>
      <c r="D2165" s="89" t="s">
        <v>142</v>
      </c>
      <c r="E2165" s="90"/>
      <c r="F2165" s="139">
        <v>3676</v>
      </c>
      <c r="G2165" s="139">
        <v>3676</v>
      </c>
    </row>
    <row r="2166" spans="3:7" ht="16.5" hidden="1" customHeight="1" outlineLevel="1" x14ac:dyDescent="0.45">
      <c r="C2166" s="95"/>
      <c r="D2166" s="56" t="s">
        <v>305</v>
      </c>
      <c r="E2166" s="56">
        <v>1997</v>
      </c>
      <c r="F2166" s="144">
        <v>2</v>
      </c>
      <c r="G2166" s="144">
        <v>2</v>
      </c>
    </row>
    <row r="2167" spans="3:7" ht="16.5" hidden="1" customHeight="1" outlineLevel="1" x14ac:dyDescent="0.45">
      <c r="C2167" s="95"/>
      <c r="D2167" s="89" t="s">
        <v>142</v>
      </c>
      <c r="E2167" s="90"/>
      <c r="F2167" s="140">
        <v>2</v>
      </c>
      <c r="G2167" s="140">
        <v>2</v>
      </c>
    </row>
    <row r="2168" spans="3:7" ht="16.5" hidden="1" customHeight="1" outlineLevel="1" x14ac:dyDescent="0.45">
      <c r="C2168" s="95"/>
      <c r="D2168" s="94" t="s">
        <v>306</v>
      </c>
      <c r="E2168" s="56">
        <v>1992</v>
      </c>
      <c r="F2168" s="144">
        <v>280</v>
      </c>
      <c r="G2168" s="144">
        <v>280</v>
      </c>
    </row>
    <row r="2169" spans="3:7" ht="16.5" hidden="1" customHeight="1" outlineLevel="1" x14ac:dyDescent="0.45">
      <c r="C2169" s="95"/>
      <c r="D2169" s="95"/>
      <c r="E2169" s="56">
        <v>1993</v>
      </c>
      <c r="F2169" s="144">
        <v>767</v>
      </c>
      <c r="G2169" s="144">
        <v>767</v>
      </c>
    </row>
    <row r="2170" spans="3:7" ht="16.5" hidden="1" customHeight="1" outlineLevel="1" x14ac:dyDescent="0.45">
      <c r="C2170" s="95"/>
      <c r="D2170" s="95"/>
      <c r="E2170" s="56">
        <v>1994</v>
      </c>
      <c r="F2170" s="144">
        <v>854</v>
      </c>
      <c r="G2170" s="144">
        <v>854</v>
      </c>
    </row>
    <row r="2171" spans="3:7" ht="16.5" hidden="1" customHeight="1" outlineLevel="1" x14ac:dyDescent="0.45">
      <c r="C2171" s="95"/>
      <c r="D2171" s="95"/>
      <c r="E2171" s="56">
        <v>1995</v>
      </c>
      <c r="F2171" s="144">
        <v>888</v>
      </c>
      <c r="G2171" s="144">
        <v>888</v>
      </c>
    </row>
    <row r="2172" spans="3:7" ht="16.5" hidden="1" customHeight="1" outlineLevel="1" x14ac:dyDescent="0.45">
      <c r="C2172" s="95"/>
      <c r="D2172" s="95"/>
      <c r="E2172" s="56">
        <v>1996</v>
      </c>
      <c r="F2172" s="144">
        <v>906</v>
      </c>
      <c r="G2172" s="144">
        <v>906</v>
      </c>
    </row>
    <row r="2173" spans="3:7" ht="16.5" hidden="1" customHeight="1" outlineLevel="1" x14ac:dyDescent="0.45">
      <c r="C2173" s="95"/>
      <c r="D2173" s="95"/>
      <c r="E2173" s="56">
        <v>1997</v>
      </c>
      <c r="F2173" s="146">
        <v>1179</v>
      </c>
      <c r="G2173" s="146">
        <v>1179</v>
      </c>
    </row>
    <row r="2174" spans="3:7" ht="16.5" hidden="1" customHeight="1" outlineLevel="1" x14ac:dyDescent="0.45">
      <c r="C2174" s="95"/>
      <c r="D2174" s="95"/>
      <c r="E2174" s="56">
        <v>1998</v>
      </c>
      <c r="F2174" s="146">
        <v>1513</v>
      </c>
      <c r="G2174" s="146">
        <v>1513</v>
      </c>
    </row>
    <row r="2175" spans="3:7" ht="16.5" hidden="1" customHeight="1" outlineLevel="1" x14ac:dyDescent="0.45">
      <c r="C2175" s="95"/>
      <c r="D2175" s="95"/>
      <c r="E2175" s="56">
        <v>1999</v>
      </c>
      <c r="F2175" s="146">
        <v>1300</v>
      </c>
      <c r="G2175" s="146">
        <v>1300</v>
      </c>
    </row>
    <row r="2176" spans="3:7" ht="16.5" hidden="1" customHeight="1" outlineLevel="1" x14ac:dyDescent="0.45">
      <c r="C2176" s="95"/>
      <c r="D2176" s="95"/>
      <c r="E2176" s="56">
        <v>2000</v>
      </c>
      <c r="F2176" s="146">
        <v>1606</v>
      </c>
      <c r="G2176" s="146">
        <v>1606</v>
      </c>
    </row>
    <row r="2177" spans="3:7" ht="16.5" hidden="1" customHeight="1" outlineLevel="1" x14ac:dyDescent="0.45">
      <c r="C2177" s="95"/>
      <c r="D2177" s="95"/>
      <c r="E2177" s="56">
        <v>2001</v>
      </c>
      <c r="F2177" s="146">
        <v>1201</v>
      </c>
      <c r="G2177" s="146">
        <v>1201</v>
      </c>
    </row>
    <row r="2178" spans="3:7" ht="16.5" hidden="1" customHeight="1" outlineLevel="1" x14ac:dyDescent="0.45">
      <c r="C2178" s="95"/>
      <c r="D2178" s="95"/>
      <c r="E2178" s="56">
        <v>2002</v>
      </c>
      <c r="F2178" s="146">
        <v>1140</v>
      </c>
      <c r="G2178" s="146">
        <v>1140</v>
      </c>
    </row>
    <row r="2179" spans="3:7" ht="16.5" hidden="1" customHeight="1" outlineLevel="1" x14ac:dyDescent="0.45">
      <c r="C2179" s="95"/>
      <c r="D2179" s="95"/>
      <c r="E2179" s="56">
        <v>2003</v>
      </c>
      <c r="F2179" s="146">
        <v>1445</v>
      </c>
      <c r="G2179" s="146">
        <v>1445</v>
      </c>
    </row>
    <row r="2180" spans="3:7" ht="16.5" hidden="1" customHeight="1" outlineLevel="1" x14ac:dyDescent="0.45">
      <c r="C2180" s="95"/>
      <c r="D2180" s="95"/>
      <c r="E2180" s="56">
        <v>2004</v>
      </c>
      <c r="F2180" s="146">
        <v>1538</v>
      </c>
      <c r="G2180" s="146">
        <v>1538</v>
      </c>
    </row>
    <row r="2181" spans="3:7" ht="16.5" hidden="1" customHeight="1" outlineLevel="1" x14ac:dyDescent="0.45">
      <c r="C2181" s="95"/>
      <c r="D2181" s="95"/>
      <c r="E2181" s="56">
        <v>2005</v>
      </c>
      <c r="F2181" s="146">
        <v>1945</v>
      </c>
      <c r="G2181" s="146">
        <v>1945</v>
      </c>
    </row>
    <row r="2182" spans="3:7" ht="16.5" hidden="1" customHeight="1" outlineLevel="1" x14ac:dyDescent="0.45">
      <c r="C2182" s="95"/>
      <c r="D2182" s="95"/>
      <c r="E2182" s="56">
        <v>2006</v>
      </c>
      <c r="F2182" s="146">
        <v>1497</v>
      </c>
      <c r="G2182" s="146">
        <v>1497</v>
      </c>
    </row>
    <row r="2183" spans="3:7" ht="16.5" hidden="1" customHeight="1" outlineLevel="1" x14ac:dyDescent="0.45">
      <c r="C2183" s="95"/>
      <c r="D2183" s="95"/>
      <c r="E2183" s="56">
        <v>2007</v>
      </c>
      <c r="F2183" s="146">
        <v>1127</v>
      </c>
      <c r="G2183" s="146">
        <v>1127</v>
      </c>
    </row>
    <row r="2184" spans="3:7" ht="16.5" hidden="1" customHeight="1" outlineLevel="1" x14ac:dyDescent="0.45">
      <c r="C2184" s="95"/>
      <c r="D2184" s="95"/>
      <c r="E2184" s="56">
        <v>2008</v>
      </c>
      <c r="F2184" s="144">
        <v>907</v>
      </c>
      <c r="G2184" s="144">
        <v>907</v>
      </c>
    </row>
    <row r="2185" spans="3:7" ht="16.5" hidden="1" customHeight="1" outlineLevel="1" x14ac:dyDescent="0.45">
      <c r="C2185" s="95"/>
      <c r="D2185" s="95"/>
      <c r="E2185" s="56">
        <v>2009</v>
      </c>
      <c r="F2185" s="144">
        <v>228</v>
      </c>
      <c r="G2185" s="144">
        <v>228</v>
      </c>
    </row>
    <row r="2186" spans="3:7" ht="16.5" hidden="1" customHeight="1" outlineLevel="1" x14ac:dyDescent="0.45">
      <c r="C2186" s="95"/>
      <c r="D2186" s="95"/>
      <c r="E2186" s="56">
        <v>2010</v>
      </c>
      <c r="F2186" s="144">
        <v>184</v>
      </c>
      <c r="G2186" s="144">
        <v>184</v>
      </c>
    </row>
    <row r="2187" spans="3:7" ht="16.5" hidden="1" customHeight="1" outlineLevel="1" x14ac:dyDescent="0.45">
      <c r="C2187" s="95"/>
      <c r="D2187" s="95"/>
      <c r="E2187" s="56">
        <v>2011</v>
      </c>
      <c r="F2187" s="144">
        <v>220</v>
      </c>
      <c r="G2187" s="144">
        <v>220</v>
      </c>
    </row>
    <row r="2188" spans="3:7" ht="16.5" hidden="1" customHeight="1" outlineLevel="1" x14ac:dyDescent="0.45">
      <c r="C2188" s="95"/>
      <c r="D2188" s="95"/>
      <c r="E2188" s="56">
        <v>2012</v>
      </c>
      <c r="F2188" s="144">
        <v>234</v>
      </c>
      <c r="G2188" s="144">
        <v>234</v>
      </c>
    </row>
    <row r="2189" spans="3:7" ht="16.5" hidden="1" customHeight="1" outlineLevel="1" x14ac:dyDescent="0.45">
      <c r="C2189" s="95"/>
      <c r="D2189" s="95"/>
      <c r="E2189" s="56">
        <v>2013</v>
      </c>
      <c r="F2189" s="144">
        <v>288</v>
      </c>
      <c r="G2189" s="144">
        <v>288</v>
      </c>
    </row>
    <row r="2190" spans="3:7" ht="16.5" hidden="1" customHeight="1" outlineLevel="1" x14ac:dyDescent="0.45">
      <c r="C2190" s="95"/>
      <c r="D2190" s="95"/>
      <c r="E2190" s="56">
        <v>2014</v>
      </c>
      <c r="F2190" s="144">
        <v>493</v>
      </c>
      <c r="G2190" s="144">
        <v>493</v>
      </c>
    </row>
    <row r="2191" spans="3:7" ht="16.5" hidden="1" customHeight="1" outlineLevel="1" x14ac:dyDescent="0.45">
      <c r="C2191" s="95"/>
      <c r="D2191" s="95"/>
      <c r="E2191" s="56">
        <v>2015</v>
      </c>
      <c r="F2191" s="144">
        <v>609</v>
      </c>
      <c r="G2191" s="144">
        <v>609</v>
      </c>
    </row>
    <row r="2192" spans="3:7" ht="16.5" hidden="1" customHeight="1" outlineLevel="1" x14ac:dyDescent="0.45">
      <c r="C2192" s="95"/>
      <c r="D2192" s="96"/>
      <c r="E2192" s="56">
        <v>2016</v>
      </c>
      <c r="F2192" s="144">
        <v>120</v>
      </c>
      <c r="G2192" s="144">
        <v>120</v>
      </c>
    </row>
    <row r="2193" spans="3:7" ht="16.5" hidden="1" customHeight="1" outlineLevel="1" x14ac:dyDescent="0.45">
      <c r="C2193" s="95"/>
      <c r="D2193" s="89" t="s">
        <v>142</v>
      </c>
      <c r="E2193" s="90"/>
      <c r="F2193" s="139">
        <v>22469</v>
      </c>
      <c r="G2193" s="139">
        <v>22469</v>
      </c>
    </row>
    <row r="2194" spans="3:7" ht="16.5" hidden="1" customHeight="1" outlineLevel="1" x14ac:dyDescent="0.45">
      <c r="C2194" s="95"/>
      <c r="D2194" s="56" t="s">
        <v>307</v>
      </c>
      <c r="E2194" s="56">
        <v>1993</v>
      </c>
      <c r="F2194" s="144">
        <v>80</v>
      </c>
      <c r="G2194" s="144">
        <v>80</v>
      </c>
    </row>
    <row r="2195" spans="3:7" ht="16.5" hidden="1" customHeight="1" outlineLevel="1" x14ac:dyDescent="0.45">
      <c r="C2195" s="95"/>
      <c r="D2195" s="89" t="s">
        <v>142</v>
      </c>
      <c r="E2195" s="90"/>
      <c r="F2195" s="140">
        <v>80</v>
      </c>
      <c r="G2195" s="140">
        <v>80</v>
      </c>
    </row>
    <row r="2196" spans="3:7" ht="16.5" hidden="1" customHeight="1" outlineLevel="1" x14ac:dyDescent="0.45">
      <c r="C2196" s="95"/>
      <c r="D2196" s="94" t="s">
        <v>308</v>
      </c>
      <c r="E2196" s="56">
        <v>1991</v>
      </c>
      <c r="F2196" s="144">
        <v>14</v>
      </c>
      <c r="G2196" s="144">
        <v>14</v>
      </c>
    </row>
    <row r="2197" spans="3:7" ht="16.5" hidden="1" customHeight="1" outlineLevel="1" x14ac:dyDescent="0.45">
      <c r="C2197" s="95"/>
      <c r="D2197" s="95"/>
      <c r="E2197" s="56">
        <v>1992</v>
      </c>
      <c r="F2197" s="144">
        <v>62</v>
      </c>
      <c r="G2197" s="144">
        <v>62</v>
      </c>
    </row>
    <row r="2198" spans="3:7" ht="16.5" hidden="1" customHeight="1" outlineLevel="1" x14ac:dyDescent="0.45">
      <c r="C2198" s="95"/>
      <c r="D2198" s="95"/>
      <c r="E2198" s="56">
        <v>1993</v>
      </c>
      <c r="F2198" s="144">
        <v>240</v>
      </c>
      <c r="G2198" s="144">
        <v>240</v>
      </c>
    </row>
    <row r="2199" spans="3:7" ht="16.5" hidden="1" customHeight="1" outlineLevel="1" x14ac:dyDescent="0.45">
      <c r="C2199" s="95"/>
      <c r="D2199" s="95"/>
      <c r="E2199" s="56">
        <v>1994</v>
      </c>
      <c r="F2199" s="144">
        <v>51</v>
      </c>
      <c r="G2199" s="144">
        <v>51</v>
      </c>
    </row>
    <row r="2200" spans="3:7" ht="16.5" hidden="1" customHeight="1" outlineLevel="1" x14ac:dyDescent="0.45">
      <c r="C2200" s="95"/>
      <c r="D2200" s="95"/>
      <c r="E2200" s="56">
        <v>1995</v>
      </c>
      <c r="F2200" s="144">
        <v>80</v>
      </c>
      <c r="G2200" s="144">
        <v>80</v>
      </c>
    </row>
    <row r="2201" spans="3:7" ht="16.5" hidden="1" customHeight="1" outlineLevel="1" x14ac:dyDescent="0.45">
      <c r="C2201" s="95"/>
      <c r="D2201" s="95"/>
      <c r="E2201" s="56">
        <v>1996</v>
      </c>
      <c r="F2201" s="144">
        <v>21</v>
      </c>
      <c r="G2201" s="144">
        <v>21</v>
      </c>
    </row>
    <row r="2202" spans="3:7" ht="16.5" hidden="1" customHeight="1" outlineLevel="1" x14ac:dyDescent="0.45">
      <c r="C2202" s="95"/>
      <c r="D2202" s="95"/>
      <c r="E2202" s="56">
        <v>1997</v>
      </c>
      <c r="F2202" s="144">
        <v>39</v>
      </c>
      <c r="G2202" s="144">
        <v>39</v>
      </c>
    </row>
    <row r="2203" spans="3:7" ht="16.5" hidden="1" customHeight="1" outlineLevel="1" x14ac:dyDescent="0.45">
      <c r="C2203" s="95"/>
      <c r="D2203" s="95"/>
      <c r="E2203" s="56">
        <v>2000</v>
      </c>
      <c r="F2203" s="144">
        <v>5</v>
      </c>
      <c r="G2203" s="144">
        <v>5</v>
      </c>
    </row>
    <row r="2204" spans="3:7" ht="16.5" hidden="1" customHeight="1" outlineLevel="1" x14ac:dyDescent="0.45">
      <c r="C2204" s="95"/>
      <c r="D2204" s="95"/>
      <c r="E2204" s="56">
        <v>2001</v>
      </c>
      <c r="F2204" s="144">
        <v>24</v>
      </c>
      <c r="G2204" s="144">
        <v>24</v>
      </c>
    </row>
    <row r="2205" spans="3:7" ht="16.5" hidden="1" customHeight="1" outlineLevel="1" x14ac:dyDescent="0.45">
      <c r="C2205" s="95"/>
      <c r="D2205" s="95"/>
      <c r="E2205" s="56">
        <v>2002</v>
      </c>
      <c r="F2205" s="144">
        <v>11</v>
      </c>
      <c r="G2205" s="144">
        <v>11</v>
      </c>
    </row>
    <row r="2206" spans="3:7" ht="16.5" hidden="1" customHeight="1" outlineLevel="1" x14ac:dyDescent="0.45">
      <c r="C2206" s="95"/>
      <c r="D2206" s="95"/>
      <c r="E2206" s="56">
        <v>2005</v>
      </c>
      <c r="F2206" s="144">
        <v>1</v>
      </c>
      <c r="G2206" s="144">
        <v>1</v>
      </c>
    </row>
    <row r="2207" spans="3:7" ht="16.5" hidden="1" customHeight="1" outlineLevel="1" x14ac:dyDescent="0.45">
      <c r="C2207" s="95"/>
      <c r="D2207" s="95"/>
      <c r="E2207" s="56">
        <v>2006</v>
      </c>
      <c r="F2207" s="144">
        <v>2</v>
      </c>
      <c r="G2207" s="144">
        <v>2</v>
      </c>
    </row>
    <row r="2208" spans="3:7" ht="16.5" hidden="1" customHeight="1" outlineLevel="1" x14ac:dyDescent="0.45">
      <c r="C2208" s="95"/>
      <c r="D2208" s="95"/>
      <c r="E2208" s="56">
        <v>2007</v>
      </c>
      <c r="F2208" s="144">
        <v>2</v>
      </c>
      <c r="G2208" s="144">
        <v>2</v>
      </c>
    </row>
    <row r="2209" spans="3:7" ht="16.5" hidden="1" customHeight="1" outlineLevel="1" x14ac:dyDescent="0.45">
      <c r="C2209" s="95"/>
      <c r="D2209" s="95"/>
      <c r="E2209" s="56">
        <v>2008</v>
      </c>
      <c r="F2209" s="144">
        <v>0</v>
      </c>
      <c r="G2209" s="144">
        <v>0</v>
      </c>
    </row>
    <row r="2210" spans="3:7" ht="16.5" hidden="1" customHeight="1" outlineLevel="1" x14ac:dyDescent="0.45">
      <c r="C2210" s="95"/>
      <c r="D2210" s="95"/>
      <c r="E2210" s="56">
        <v>2011</v>
      </c>
      <c r="F2210" s="144">
        <v>34</v>
      </c>
      <c r="G2210" s="144">
        <v>34</v>
      </c>
    </row>
    <row r="2211" spans="3:7" ht="16.5" hidden="1" customHeight="1" outlineLevel="1" x14ac:dyDescent="0.45">
      <c r="C2211" s="95"/>
      <c r="D2211" s="95"/>
      <c r="E2211" s="56">
        <v>2012</v>
      </c>
      <c r="F2211" s="144">
        <v>18</v>
      </c>
      <c r="G2211" s="144">
        <v>18</v>
      </c>
    </row>
    <row r="2212" spans="3:7" ht="16.5" hidden="1" customHeight="1" outlineLevel="1" x14ac:dyDescent="0.45">
      <c r="C2212" s="95"/>
      <c r="D2212" s="95"/>
      <c r="E2212" s="56">
        <v>2013</v>
      </c>
      <c r="F2212" s="144">
        <v>48</v>
      </c>
      <c r="G2212" s="144">
        <v>48</v>
      </c>
    </row>
    <row r="2213" spans="3:7" ht="16.5" hidden="1" customHeight="1" outlineLevel="1" x14ac:dyDescent="0.45">
      <c r="C2213" s="95"/>
      <c r="D2213" s="95"/>
      <c r="E2213" s="56">
        <v>2014</v>
      </c>
      <c r="F2213" s="144">
        <v>72</v>
      </c>
      <c r="G2213" s="144">
        <v>72</v>
      </c>
    </row>
    <row r="2214" spans="3:7" ht="16.5" hidden="1" customHeight="1" outlineLevel="1" x14ac:dyDescent="0.45">
      <c r="C2214" s="95"/>
      <c r="D2214" s="95"/>
      <c r="E2214" s="56">
        <v>2015</v>
      </c>
      <c r="F2214" s="144">
        <v>69</v>
      </c>
      <c r="G2214" s="144">
        <v>69</v>
      </c>
    </row>
    <row r="2215" spans="3:7" ht="16.5" hidden="1" customHeight="1" outlineLevel="1" x14ac:dyDescent="0.45">
      <c r="C2215" s="95"/>
      <c r="D2215" s="96"/>
      <c r="E2215" s="56">
        <v>2016</v>
      </c>
      <c r="F2215" s="144">
        <v>33</v>
      </c>
      <c r="G2215" s="144">
        <v>33</v>
      </c>
    </row>
    <row r="2216" spans="3:7" ht="16.5" hidden="1" customHeight="1" outlineLevel="1" x14ac:dyDescent="0.45">
      <c r="C2216" s="95"/>
      <c r="D2216" s="89" t="s">
        <v>142</v>
      </c>
      <c r="E2216" s="90"/>
      <c r="F2216" s="140">
        <v>826</v>
      </c>
      <c r="G2216" s="140">
        <v>826</v>
      </c>
    </row>
    <row r="2217" spans="3:7" ht="16.5" hidden="1" customHeight="1" outlineLevel="1" x14ac:dyDescent="0.45">
      <c r="C2217" s="95"/>
      <c r="D2217" s="94" t="s">
        <v>309</v>
      </c>
      <c r="E2217" s="56">
        <v>2009</v>
      </c>
      <c r="F2217" s="144">
        <v>3</v>
      </c>
      <c r="G2217" s="144">
        <v>3</v>
      </c>
    </row>
    <row r="2218" spans="3:7" ht="16.5" hidden="1" customHeight="1" outlineLevel="1" x14ac:dyDescent="0.45">
      <c r="C2218" s="95"/>
      <c r="D2218" s="96"/>
      <c r="E2218" s="56">
        <v>2010</v>
      </c>
      <c r="F2218" s="144">
        <v>0</v>
      </c>
      <c r="G2218" s="144">
        <v>0</v>
      </c>
    </row>
    <row r="2219" spans="3:7" ht="16.5" hidden="1" customHeight="1" outlineLevel="1" x14ac:dyDescent="0.45">
      <c r="C2219" s="95"/>
      <c r="D2219" s="89" t="s">
        <v>142</v>
      </c>
      <c r="E2219" s="90"/>
      <c r="F2219" s="140">
        <v>3</v>
      </c>
      <c r="G2219" s="140">
        <v>3</v>
      </c>
    </row>
    <row r="2220" spans="3:7" ht="16.5" hidden="1" customHeight="1" outlineLevel="1" x14ac:dyDescent="0.45">
      <c r="C2220" s="95"/>
      <c r="D2220" s="94" t="s">
        <v>310</v>
      </c>
      <c r="E2220" s="56">
        <v>1991</v>
      </c>
      <c r="F2220" s="144">
        <v>73</v>
      </c>
      <c r="G2220" s="144">
        <v>73</v>
      </c>
    </row>
    <row r="2221" spans="3:7" ht="16.5" hidden="1" customHeight="1" outlineLevel="1" x14ac:dyDescent="0.45">
      <c r="C2221" s="95"/>
      <c r="D2221" s="95"/>
      <c r="E2221" s="56">
        <v>1992</v>
      </c>
      <c r="F2221" s="144">
        <v>109</v>
      </c>
      <c r="G2221" s="144">
        <v>109</v>
      </c>
    </row>
    <row r="2222" spans="3:7" ht="16.5" hidden="1" customHeight="1" outlineLevel="1" x14ac:dyDescent="0.45">
      <c r="C2222" s="95"/>
      <c r="D2222" s="95"/>
      <c r="E2222" s="56">
        <v>1993</v>
      </c>
      <c r="F2222" s="144">
        <v>69</v>
      </c>
      <c r="G2222" s="144">
        <v>69</v>
      </c>
    </row>
    <row r="2223" spans="3:7" ht="16.5" hidden="1" customHeight="1" outlineLevel="1" x14ac:dyDescent="0.45">
      <c r="C2223" s="95"/>
      <c r="D2223" s="95"/>
      <c r="E2223" s="56">
        <v>1994</v>
      </c>
      <c r="F2223" s="144">
        <v>213</v>
      </c>
      <c r="G2223" s="144">
        <v>213</v>
      </c>
    </row>
    <row r="2224" spans="3:7" ht="16.5" hidden="1" customHeight="1" outlineLevel="1" x14ac:dyDescent="0.45">
      <c r="C2224" s="95"/>
      <c r="D2224" s="95"/>
      <c r="E2224" s="56">
        <v>1995</v>
      </c>
      <c r="F2224" s="144">
        <v>373</v>
      </c>
      <c r="G2224" s="144">
        <v>373</v>
      </c>
    </row>
    <row r="2225" spans="3:7" ht="16.5" hidden="1" customHeight="1" outlineLevel="1" x14ac:dyDescent="0.45">
      <c r="C2225" s="95"/>
      <c r="D2225" s="95"/>
      <c r="E2225" s="56">
        <v>1996</v>
      </c>
      <c r="F2225" s="144">
        <v>373</v>
      </c>
      <c r="G2225" s="144">
        <v>373</v>
      </c>
    </row>
    <row r="2226" spans="3:7" ht="16.5" hidden="1" customHeight="1" outlineLevel="1" x14ac:dyDescent="0.45">
      <c r="C2226" s="95"/>
      <c r="D2226" s="95"/>
      <c r="E2226" s="56">
        <v>1997</v>
      </c>
      <c r="F2226" s="144">
        <v>191</v>
      </c>
      <c r="G2226" s="144">
        <v>191</v>
      </c>
    </row>
    <row r="2227" spans="3:7" ht="16.5" hidden="1" customHeight="1" outlineLevel="1" x14ac:dyDescent="0.45">
      <c r="C2227" s="95"/>
      <c r="D2227" s="95"/>
      <c r="E2227" s="56">
        <v>1998</v>
      </c>
      <c r="F2227" s="144">
        <v>154</v>
      </c>
      <c r="G2227" s="144">
        <v>154</v>
      </c>
    </row>
    <row r="2228" spans="3:7" ht="16.5" hidden="1" customHeight="1" outlineLevel="1" x14ac:dyDescent="0.45">
      <c r="C2228" s="95"/>
      <c r="D2228" s="95"/>
      <c r="E2228" s="56">
        <v>1999</v>
      </c>
      <c r="F2228" s="144">
        <v>207</v>
      </c>
      <c r="G2228" s="144">
        <v>207</v>
      </c>
    </row>
    <row r="2229" spans="3:7" ht="16.5" hidden="1" customHeight="1" outlineLevel="1" x14ac:dyDescent="0.45">
      <c r="C2229" s="95"/>
      <c r="D2229" s="95"/>
      <c r="E2229" s="56">
        <v>2000</v>
      </c>
      <c r="F2229" s="144">
        <v>85</v>
      </c>
      <c r="G2229" s="144">
        <v>85</v>
      </c>
    </row>
    <row r="2230" spans="3:7" ht="16.5" hidden="1" customHeight="1" outlineLevel="1" x14ac:dyDescent="0.45">
      <c r="C2230" s="95"/>
      <c r="D2230" s="95"/>
      <c r="E2230" s="56">
        <v>2001</v>
      </c>
      <c r="F2230" s="144">
        <v>93</v>
      </c>
      <c r="G2230" s="144">
        <v>93</v>
      </c>
    </row>
    <row r="2231" spans="3:7" ht="16.5" hidden="1" customHeight="1" outlineLevel="1" x14ac:dyDescent="0.45">
      <c r="C2231" s="95"/>
      <c r="D2231" s="95"/>
      <c r="E2231" s="56">
        <v>2002</v>
      </c>
      <c r="F2231" s="144">
        <v>91</v>
      </c>
      <c r="G2231" s="144">
        <v>91</v>
      </c>
    </row>
    <row r="2232" spans="3:7" ht="16.5" hidden="1" customHeight="1" outlineLevel="1" x14ac:dyDescent="0.45">
      <c r="C2232" s="95"/>
      <c r="D2232" s="95"/>
      <c r="E2232" s="56">
        <v>2003</v>
      </c>
      <c r="F2232" s="144">
        <v>148</v>
      </c>
      <c r="G2232" s="144">
        <v>148</v>
      </c>
    </row>
    <row r="2233" spans="3:7" ht="16.5" hidden="1" customHeight="1" outlineLevel="1" x14ac:dyDescent="0.45">
      <c r="C2233" s="95"/>
      <c r="D2233" s="95"/>
      <c r="E2233" s="56">
        <v>2004</v>
      </c>
      <c r="F2233" s="144">
        <v>234</v>
      </c>
      <c r="G2233" s="144">
        <v>234</v>
      </c>
    </row>
    <row r="2234" spans="3:7" ht="16.5" hidden="1" customHeight="1" outlineLevel="1" x14ac:dyDescent="0.45">
      <c r="C2234" s="95"/>
      <c r="D2234" s="95"/>
      <c r="E2234" s="56">
        <v>2005</v>
      </c>
      <c r="F2234" s="144">
        <v>308</v>
      </c>
      <c r="G2234" s="144">
        <v>308</v>
      </c>
    </row>
    <row r="2235" spans="3:7" ht="16.5" hidden="1" customHeight="1" outlineLevel="1" x14ac:dyDescent="0.45">
      <c r="C2235" s="95"/>
      <c r="D2235" s="95"/>
      <c r="E2235" s="56">
        <v>2006</v>
      </c>
      <c r="F2235" s="144">
        <v>408</v>
      </c>
      <c r="G2235" s="144">
        <v>408</v>
      </c>
    </row>
    <row r="2236" spans="3:7" ht="16.5" hidden="1" customHeight="1" outlineLevel="1" x14ac:dyDescent="0.45">
      <c r="C2236" s="95"/>
      <c r="D2236" s="95"/>
      <c r="E2236" s="56">
        <v>2007</v>
      </c>
      <c r="F2236" s="144">
        <v>402</v>
      </c>
      <c r="G2236" s="144">
        <v>402</v>
      </c>
    </row>
    <row r="2237" spans="3:7" ht="16.5" hidden="1" customHeight="1" outlineLevel="1" x14ac:dyDescent="0.45">
      <c r="C2237" s="95"/>
      <c r="D2237" s="95"/>
      <c r="E2237" s="56">
        <v>2008</v>
      </c>
      <c r="F2237" s="144">
        <v>483</v>
      </c>
      <c r="G2237" s="144">
        <v>483</v>
      </c>
    </row>
    <row r="2238" spans="3:7" ht="16.5" hidden="1" customHeight="1" outlineLevel="1" x14ac:dyDescent="0.45">
      <c r="C2238" s="95"/>
      <c r="D2238" s="95"/>
      <c r="E2238" s="56">
        <v>2009</v>
      </c>
      <c r="F2238" s="144">
        <v>723</v>
      </c>
      <c r="G2238" s="144">
        <v>723</v>
      </c>
    </row>
    <row r="2239" spans="3:7" ht="16.5" hidden="1" customHeight="1" outlineLevel="1" x14ac:dyDescent="0.45">
      <c r="C2239" s="95"/>
      <c r="D2239" s="95"/>
      <c r="E2239" s="56">
        <v>2010</v>
      </c>
      <c r="F2239" s="146">
        <v>1102</v>
      </c>
      <c r="G2239" s="146">
        <v>1102</v>
      </c>
    </row>
    <row r="2240" spans="3:7" ht="16.5" hidden="1" customHeight="1" outlineLevel="1" x14ac:dyDescent="0.45">
      <c r="C2240" s="95"/>
      <c r="D2240" s="95"/>
      <c r="E2240" s="56">
        <v>2011</v>
      </c>
      <c r="F2240" s="146">
        <v>1492</v>
      </c>
      <c r="G2240" s="146">
        <v>1492</v>
      </c>
    </row>
    <row r="2241" spans="3:7" ht="16.5" hidden="1" customHeight="1" outlineLevel="1" x14ac:dyDescent="0.45">
      <c r="C2241" s="95"/>
      <c r="D2241" s="95"/>
      <c r="E2241" s="56">
        <v>2012</v>
      </c>
      <c r="F2241" s="146">
        <v>1064</v>
      </c>
      <c r="G2241" s="146">
        <v>1064</v>
      </c>
    </row>
    <row r="2242" spans="3:7" ht="16.5" hidden="1" customHeight="1" outlineLevel="1" x14ac:dyDescent="0.45">
      <c r="C2242" s="95"/>
      <c r="D2242" s="95"/>
      <c r="E2242" s="56">
        <v>2013</v>
      </c>
      <c r="F2242" s="146">
        <v>2717</v>
      </c>
      <c r="G2242" s="146">
        <v>2717</v>
      </c>
    </row>
    <row r="2243" spans="3:7" ht="16.5" hidden="1" customHeight="1" outlineLevel="1" x14ac:dyDescent="0.45">
      <c r="C2243" s="95"/>
      <c r="D2243" s="95"/>
      <c r="E2243" s="56">
        <v>2014</v>
      </c>
      <c r="F2243" s="144">
        <v>931</v>
      </c>
      <c r="G2243" s="144">
        <v>931</v>
      </c>
    </row>
    <row r="2244" spans="3:7" ht="16.5" hidden="1" customHeight="1" outlineLevel="1" x14ac:dyDescent="0.45">
      <c r="C2244" s="95"/>
      <c r="D2244" s="95"/>
      <c r="E2244" s="56">
        <v>2015</v>
      </c>
      <c r="F2244" s="144">
        <v>529</v>
      </c>
      <c r="G2244" s="144">
        <v>529</v>
      </c>
    </row>
    <row r="2245" spans="3:7" ht="16.5" hidden="1" customHeight="1" outlineLevel="1" x14ac:dyDescent="0.45">
      <c r="C2245" s="95"/>
      <c r="D2245" s="96"/>
      <c r="E2245" s="56">
        <v>2016</v>
      </c>
      <c r="F2245" s="144">
        <v>96</v>
      </c>
      <c r="G2245" s="144">
        <v>96</v>
      </c>
    </row>
    <row r="2246" spans="3:7" ht="16.5" hidden="1" customHeight="1" outlineLevel="1" x14ac:dyDescent="0.45">
      <c r="C2246" s="95"/>
      <c r="D2246" s="89" t="s">
        <v>142</v>
      </c>
      <c r="E2246" s="90"/>
      <c r="F2246" s="139">
        <v>12668</v>
      </c>
      <c r="G2246" s="139">
        <v>12668</v>
      </c>
    </row>
    <row r="2247" spans="3:7" ht="16.5" hidden="1" customHeight="1" outlineLevel="1" x14ac:dyDescent="0.45">
      <c r="C2247" s="95"/>
      <c r="D2247" s="94" t="s">
        <v>311</v>
      </c>
      <c r="E2247" s="56">
        <v>1995</v>
      </c>
      <c r="F2247" s="144">
        <v>3</v>
      </c>
      <c r="G2247" s="144">
        <v>3</v>
      </c>
    </row>
    <row r="2248" spans="3:7" ht="16.5" hidden="1" customHeight="1" outlineLevel="1" x14ac:dyDescent="0.45">
      <c r="C2248" s="95"/>
      <c r="D2248" s="95"/>
      <c r="E2248" s="56">
        <v>1996</v>
      </c>
      <c r="F2248" s="144">
        <v>18</v>
      </c>
      <c r="G2248" s="144">
        <v>18</v>
      </c>
    </row>
    <row r="2249" spans="3:7" ht="16.5" hidden="1" customHeight="1" outlineLevel="1" x14ac:dyDescent="0.45">
      <c r="C2249" s="95"/>
      <c r="D2249" s="95"/>
      <c r="E2249" s="56">
        <v>2001</v>
      </c>
      <c r="F2249" s="144">
        <v>1</v>
      </c>
      <c r="G2249" s="144">
        <v>1</v>
      </c>
    </row>
    <row r="2250" spans="3:7" ht="16.5" hidden="1" customHeight="1" outlineLevel="1" x14ac:dyDescent="0.45">
      <c r="C2250" s="95"/>
      <c r="D2250" s="95"/>
      <c r="E2250" s="56">
        <v>2005</v>
      </c>
      <c r="F2250" s="144">
        <v>41</v>
      </c>
      <c r="G2250" s="144">
        <v>41</v>
      </c>
    </row>
    <row r="2251" spans="3:7" ht="16.5" hidden="1" customHeight="1" outlineLevel="1" x14ac:dyDescent="0.45">
      <c r="C2251" s="95"/>
      <c r="D2251" s="95"/>
      <c r="E2251" s="56">
        <v>2006</v>
      </c>
      <c r="F2251" s="144">
        <v>116</v>
      </c>
      <c r="G2251" s="144">
        <v>116</v>
      </c>
    </row>
    <row r="2252" spans="3:7" ht="16.5" hidden="1" customHeight="1" outlineLevel="1" x14ac:dyDescent="0.45">
      <c r="C2252" s="95"/>
      <c r="D2252" s="95"/>
      <c r="E2252" s="56">
        <v>2007</v>
      </c>
      <c r="F2252" s="144">
        <v>339</v>
      </c>
      <c r="G2252" s="144">
        <v>339</v>
      </c>
    </row>
    <row r="2253" spans="3:7" ht="16.5" hidden="1" customHeight="1" outlineLevel="1" x14ac:dyDescent="0.45">
      <c r="C2253" s="95"/>
      <c r="D2253" s="95"/>
      <c r="E2253" s="56">
        <v>2008</v>
      </c>
      <c r="F2253" s="144">
        <v>237</v>
      </c>
      <c r="G2253" s="144">
        <v>237</v>
      </c>
    </row>
    <row r="2254" spans="3:7" ht="16.5" hidden="1" customHeight="1" outlineLevel="1" x14ac:dyDescent="0.45">
      <c r="C2254" s="95"/>
      <c r="D2254" s="95"/>
      <c r="E2254" s="56">
        <v>2009</v>
      </c>
      <c r="F2254" s="144">
        <v>137</v>
      </c>
      <c r="G2254" s="144">
        <v>137</v>
      </c>
    </row>
    <row r="2255" spans="3:7" ht="16.5" hidden="1" customHeight="1" outlineLevel="1" x14ac:dyDescent="0.45">
      <c r="C2255" s="95"/>
      <c r="D2255" s="95"/>
      <c r="E2255" s="56">
        <v>2010</v>
      </c>
      <c r="F2255" s="144">
        <v>536</v>
      </c>
      <c r="G2255" s="144">
        <v>536</v>
      </c>
    </row>
    <row r="2256" spans="3:7" ht="16.5" hidden="1" customHeight="1" outlineLevel="1" x14ac:dyDescent="0.45">
      <c r="C2256" s="95"/>
      <c r="D2256" s="95"/>
      <c r="E2256" s="56">
        <v>2011</v>
      </c>
      <c r="F2256" s="144">
        <v>856</v>
      </c>
      <c r="G2256" s="144">
        <v>856</v>
      </c>
    </row>
    <row r="2257" spans="3:7" ht="16.5" hidden="1" customHeight="1" outlineLevel="1" x14ac:dyDescent="0.45">
      <c r="C2257" s="95"/>
      <c r="D2257" s="95"/>
      <c r="E2257" s="56">
        <v>2012</v>
      </c>
      <c r="F2257" s="144">
        <v>729</v>
      </c>
      <c r="G2257" s="144">
        <v>729</v>
      </c>
    </row>
    <row r="2258" spans="3:7" ht="16.5" hidden="1" customHeight="1" outlineLevel="1" x14ac:dyDescent="0.45">
      <c r="C2258" s="95"/>
      <c r="D2258" s="95"/>
      <c r="E2258" s="56">
        <v>2013</v>
      </c>
      <c r="F2258" s="144">
        <v>625</v>
      </c>
      <c r="G2258" s="144">
        <v>625</v>
      </c>
    </row>
    <row r="2259" spans="3:7" ht="16.5" hidden="1" customHeight="1" outlineLevel="1" x14ac:dyDescent="0.45">
      <c r="C2259" s="95"/>
      <c r="D2259" s="95"/>
      <c r="E2259" s="56">
        <v>2014</v>
      </c>
      <c r="F2259" s="144">
        <v>560</v>
      </c>
      <c r="G2259" s="144">
        <v>560</v>
      </c>
    </row>
    <row r="2260" spans="3:7" ht="16.5" hidden="1" customHeight="1" outlineLevel="1" x14ac:dyDescent="0.45">
      <c r="C2260" s="95"/>
      <c r="D2260" s="95"/>
      <c r="E2260" s="56">
        <v>2015</v>
      </c>
      <c r="F2260" s="144">
        <v>372</v>
      </c>
      <c r="G2260" s="144">
        <v>372</v>
      </c>
    </row>
    <row r="2261" spans="3:7" ht="16.5" hidden="1" customHeight="1" outlineLevel="1" x14ac:dyDescent="0.45">
      <c r="C2261" s="95"/>
      <c r="D2261" s="96"/>
      <c r="E2261" s="56">
        <v>2016</v>
      </c>
      <c r="F2261" s="144">
        <v>110</v>
      </c>
      <c r="G2261" s="144">
        <v>110</v>
      </c>
    </row>
    <row r="2262" spans="3:7" ht="16.5" hidden="1" customHeight="1" outlineLevel="1" x14ac:dyDescent="0.45">
      <c r="C2262" s="95"/>
      <c r="D2262" s="89" t="s">
        <v>142</v>
      </c>
      <c r="E2262" s="90"/>
      <c r="F2262" s="139">
        <v>4680</v>
      </c>
      <c r="G2262" s="139">
        <v>4680</v>
      </c>
    </row>
    <row r="2263" spans="3:7" ht="16.5" hidden="1" customHeight="1" outlineLevel="1" x14ac:dyDescent="0.45">
      <c r="C2263" s="95"/>
      <c r="D2263" s="94" t="s">
        <v>312</v>
      </c>
      <c r="E2263" s="56">
        <v>1991</v>
      </c>
      <c r="F2263" s="144">
        <v>25</v>
      </c>
      <c r="G2263" s="144">
        <v>25</v>
      </c>
    </row>
    <row r="2264" spans="3:7" ht="16.5" hidden="1" customHeight="1" outlineLevel="1" x14ac:dyDescent="0.45">
      <c r="C2264" s="95"/>
      <c r="D2264" s="95"/>
      <c r="E2264" s="56">
        <v>1992</v>
      </c>
      <c r="F2264" s="144">
        <v>13</v>
      </c>
      <c r="G2264" s="144">
        <v>13</v>
      </c>
    </row>
    <row r="2265" spans="3:7" ht="16.5" hidden="1" customHeight="1" outlineLevel="1" x14ac:dyDescent="0.45">
      <c r="C2265" s="95"/>
      <c r="D2265" s="95"/>
      <c r="E2265" s="56">
        <v>1993</v>
      </c>
      <c r="F2265" s="144">
        <v>17</v>
      </c>
      <c r="G2265" s="144">
        <v>17</v>
      </c>
    </row>
    <row r="2266" spans="3:7" ht="16.5" hidden="1" customHeight="1" outlineLevel="1" x14ac:dyDescent="0.45">
      <c r="C2266" s="95"/>
      <c r="D2266" s="95"/>
      <c r="E2266" s="56">
        <v>1994</v>
      </c>
      <c r="F2266" s="144">
        <v>38</v>
      </c>
      <c r="G2266" s="144">
        <v>38</v>
      </c>
    </row>
    <row r="2267" spans="3:7" ht="16.5" hidden="1" customHeight="1" outlineLevel="1" x14ac:dyDescent="0.45">
      <c r="C2267" s="95"/>
      <c r="D2267" s="95"/>
      <c r="E2267" s="56">
        <v>1995</v>
      </c>
      <c r="F2267" s="144">
        <v>23</v>
      </c>
      <c r="G2267" s="144">
        <v>23</v>
      </c>
    </row>
    <row r="2268" spans="3:7" ht="16.5" hidden="1" customHeight="1" outlineLevel="1" x14ac:dyDescent="0.45">
      <c r="C2268" s="95"/>
      <c r="D2268" s="95"/>
      <c r="E2268" s="56">
        <v>1996</v>
      </c>
      <c r="F2268" s="144">
        <v>28</v>
      </c>
      <c r="G2268" s="144">
        <v>28</v>
      </c>
    </row>
    <row r="2269" spans="3:7" ht="16.5" hidden="1" customHeight="1" outlineLevel="1" x14ac:dyDescent="0.45">
      <c r="C2269" s="95"/>
      <c r="D2269" s="95"/>
      <c r="E2269" s="56">
        <v>1997</v>
      </c>
      <c r="F2269" s="144">
        <v>16</v>
      </c>
      <c r="G2269" s="144">
        <v>16</v>
      </c>
    </row>
    <row r="2270" spans="3:7" ht="16.5" hidden="1" customHeight="1" outlineLevel="1" x14ac:dyDescent="0.45">
      <c r="C2270" s="95"/>
      <c r="D2270" s="95"/>
      <c r="E2270" s="56">
        <v>1998</v>
      </c>
      <c r="F2270" s="144">
        <v>4</v>
      </c>
      <c r="G2270" s="144">
        <v>4</v>
      </c>
    </row>
    <row r="2271" spans="3:7" ht="16.5" hidden="1" customHeight="1" outlineLevel="1" x14ac:dyDescent="0.45">
      <c r="C2271" s="95"/>
      <c r="D2271" s="95"/>
      <c r="E2271" s="56">
        <v>1999</v>
      </c>
      <c r="F2271" s="144">
        <v>8</v>
      </c>
      <c r="G2271" s="144">
        <v>8</v>
      </c>
    </row>
    <row r="2272" spans="3:7" ht="16.5" hidden="1" customHeight="1" outlineLevel="1" x14ac:dyDescent="0.45">
      <c r="C2272" s="95"/>
      <c r="D2272" s="95"/>
      <c r="E2272" s="56">
        <v>2000</v>
      </c>
      <c r="F2272" s="144">
        <v>60</v>
      </c>
      <c r="G2272" s="144">
        <v>60</v>
      </c>
    </row>
    <row r="2273" spans="3:7" ht="16.5" hidden="1" customHeight="1" outlineLevel="1" x14ac:dyDescent="0.45">
      <c r="C2273" s="95"/>
      <c r="D2273" s="95"/>
      <c r="E2273" s="56">
        <v>2001</v>
      </c>
      <c r="F2273" s="144">
        <v>31</v>
      </c>
      <c r="G2273" s="144">
        <v>31</v>
      </c>
    </row>
    <row r="2274" spans="3:7" ht="16.5" hidden="1" customHeight="1" outlineLevel="1" x14ac:dyDescent="0.45">
      <c r="C2274" s="95"/>
      <c r="D2274" s="95"/>
      <c r="E2274" s="56">
        <v>2005</v>
      </c>
      <c r="F2274" s="144">
        <v>3</v>
      </c>
      <c r="G2274" s="144">
        <v>3</v>
      </c>
    </row>
    <row r="2275" spans="3:7" ht="16.5" hidden="1" customHeight="1" outlineLevel="1" x14ac:dyDescent="0.45">
      <c r="C2275" s="95"/>
      <c r="D2275" s="95"/>
      <c r="E2275" s="56">
        <v>2006</v>
      </c>
      <c r="F2275" s="144">
        <v>0</v>
      </c>
      <c r="G2275" s="144">
        <v>0</v>
      </c>
    </row>
    <row r="2276" spans="3:7" ht="16.5" hidden="1" customHeight="1" outlineLevel="1" x14ac:dyDescent="0.45">
      <c r="C2276" s="95"/>
      <c r="D2276" s="95"/>
      <c r="E2276" s="56">
        <v>2007</v>
      </c>
      <c r="F2276" s="144">
        <v>1</v>
      </c>
      <c r="G2276" s="144">
        <v>1</v>
      </c>
    </row>
    <row r="2277" spans="3:7" ht="16.5" hidden="1" customHeight="1" outlineLevel="1" x14ac:dyDescent="0.45">
      <c r="C2277" s="95"/>
      <c r="D2277" s="95"/>
      <c r="E2277" s="56">
        <v>2008</v>
      </c>
      <c r="F2277" s="144">
        <v>0</v>
      </c>
      <c r="G2277" s="144">
        <v>0</v>
      </c>
    </row>
    <row r="2278" spans="3:7" ht="16.5" hidden="1" customHeight="1" outlineLevel="1" x14ac:dyDescent="0.45">
      <c r="C2278" s="95"/>
      <c r="D2278" s="95"/>
      <c r="E2278" s="56">
        <v>2010</v>
      </c>
      <c r="F2278" s="144">
        <v>16</v>
      </c>
      <c r="G2278" s="144">
        <v>16</v>
      </c>
    </row>
    <row r="2279" spans="3:7" ht="16.5" hidden="1" customHeight="1" outlineLevel="1" x14ac:dyDescent="0.45">
      <c r="C2279" s="95"/>
      <c r="D2279" s="95"/>
      <c r="E2279" s="56">
        <v>2011</v>
      </c>
      <c r="F2279" s="144">
        <v>8</v>
      </c>
      <c r="G2279" s="144">
        <v>8</v>
      </c>
    </row>
    <row r="2280" spans="3:7" ht="16.5" hidden="1" customHeight="1" outlineLevel="1" x14ac:dyDescent="0.45">
      <c r="C2280" s="95"/>
      <c r="D2280" s="95"/>
      <c r="E2280" s="56">
        <v>2012</v>
      </c>
      <c r="F2280" s="144">
        <v>32</v>
      </c>
      <c r="G2280" s="144">
        <v>32</v>
      </c>
    </row>
    <row r="2281" spans="3:7" ht="16.5" hidden="1" customHeight="1" outlineLevel="1" x14ac:dyDescent="0.45">
      <c r="C2281" s="95"/>
      <c r="D2281" s="95"/>
      <c r="E2281" s="56">
        <v>2013</v>
      </c>
      <c r="F2281" s="144">
        <v>19</v>
      </c>
      <c r="G2281" s="144">
        <v>19</v>
      </c>
    </row>
    <row r="2282" spans="3:7" ht="16.5" hidden="1" customHeight="1" outlineLevel="1" x14ac:dyDescent="0.45">
      <c r="C2282" s="95"/>
      <c r="D2282" s="96"/>
      <c r="E2282" s="56">
        <v>2014</v>
      </c>
      <c r="F2282" s="144">
        <v>0</v>
      </c>
      <c r="G2282" s="144">
        <v>0</v>
      </c>
    </row>
    <row r="2283" spans="3:7" ht="16.5" hidden="1" customHeight="1" outlineLevel="1" x14ac:dyDescent="0.45">
      <c r="C2283" s="95"/>
      <c r="D2283" s="89" t="s">
        <v>142</v>
      </c>
      <c r="E2283" s="90"/>
      <c r="F2283" s="140">
        <v>342</v>
      </c>
      <c r="G2283" s="140">
        <v>342</v>
      </c>
    </row>
    <row r="2284" spans="3:7" ht="16.5" hidden="1" customHeight="1" outlineLevel="1" x14ac:dyDescent="0.45">
      <c r="C2284" s="95"/>
      <c r="D2284" s="94" t="s">
        <v>313</v>
      </c>
      <c r="E2284" s="56">
        <v>1992</v>
      </c>
      <c r="F2284" s="144">
        <v>1</v>
      </c>
      <c r="G2284" s="144">
        <v>1</v>
      </c>
    </row>
    <row r="2285" spans="3:7" ht="16.5" hidden="1" customHeight="1" outlineLevel="1" x14ac:dyDescent="0.45">
      <c r="C2285" s="95"/>
      <c r="D2285" s="95"/>
      <c r="E2285" s="56">
        <v>1993</v>
      </c>
      <c r="F2285" s="144">
        <v>5</v>
      </c>
      <c r="G2285" s="144">
        <v>5</v>
      </c>
    </row>
    <row r="2286" spans="3:7" ht="16.5" hidden="1" customHeight="1" outlineLevel="1" x14ac:dyDescent="0.45">
      <c r="C2286" s="95"/>
      <c r="D2286" s="95"/>
      <c r="E2286" s="56">
        <v>1994</v>
      </c>
      <c r="F2286" s="144">
        <v>14</v>
      </c>
      <c r="G2286" s="144">
        <v>14</v>
      </c>
    </row>
    <row r="2287" spans="3:7" ht="16.5" hidden="1" customHeight="1" outlineLevel="1" x14ac:dyDescent="0.45">
      <c r="C2287" s="95"/>
      <c r="D2287" s="95"/>
      <c r="E2287" s="56">
        <v>1995</v>
      </c>
      <c r="F2287" s="146">
        <v>1091</v>
      </c>
      <c r="G2287" s="146">
        <v>1091</v>
      </c>
    </row>
    <row r="2288" spans="3:7" ht="16.5" hidden="1" customHeight="1" outlineLevel="1" x14ac:dyDescent="0.45">
      <c r="C2288" s="95"/>
      <c r="D2288" s="95"/>
      <c r="E2288" s="56">
        <v>1996</v>
      </c>
      <c r="F2288" s="146">
        <v>11708</v>
      </c>
      <c r="G2288" s="146">
        <v>11708</v>
      </c>
    </row>
    <row r="2289" spans="3:7" ht="16.5" hidden="1" customHeight="1" outlineLevel="1" x14ac:dyDescent="0.45">
      <c r="C2289" s="95"/>
      <c r="D2289" s="95"/>
      <c r="E2289" s="56">
        <v>1997</v>
      </c>
      <c r="F2289" s="146">
        <v>8836</v>
      </c>
      <c r="G2289" s="146">
        <v>8836</v>
      </c>
    </row>
    <row r="2290" spans="3:7" ht="16.5" hidden="1" customHeight="1" outlineLevel="1" x14ac:dyDescent="0.45">
      <c r="C2290" s="95"/>
      <c r="D2290" s="95"/>
      <c r="E2290" s="56">
        <v>1998</v>
      </c>
      <c r="F2290" s="146">
        <v>6183</v>
      </c>
      <c r="G2290" s="146">
        <v>6183</v>
      </c>
    </row>
    <row r="2291" spans="3:7" ht="16.5" hidden="1" customHeight="1" outlineLevel="1" x14ac:dyDescent="0.45">
      <c r="C2291" s="95"/>
      <c r="D2291" s="95"/>
      <c r="E2291" s="56">
        <v>1999</v>
      </c>
      <c r="F2291" s="146">
        <v>6717</v>
      </c>
      <c r="G2291" s="146">
        <v>6717</v>
      </c>
    </row>
    <row r="2292" spans="3:7" ht="16.5" hidden="1" customHeight="1" outlineLevel="1" x14ac:dyDescent="0.45">
      <c r="C2292" s="95"/>
      <c r="D2292" s="95"/>
      <c r="E2292" s="56">
        <v>2000</v>
      </c>
      <c r="F2292" s="146">
        <v>14948</v>
      </c>
      <c r="G2292" s="146">
        <v>14948</v>
      </c>
    </row>
    <row r="2293" spans="3:7" ht="16.5" hidden="1" customHeight="1" outlineLevel="1" x14ac:dyDescent="0.45">
      <c r="C2293" s="95"/>
      <c r="D2293" s="95"/>
      <c r="E2293" s="56">
        <v>2001</v>
      </c>
      <c r="F2293" s="146">
        <v>8152</v>
      </c>
      <c r="G2293" s="146">
        <v>8152</v>
      </c>
    </row>
    <row r="2294" spans="3:7" ht="16.5" hidden="1" customHeight="1" outlineLevel="1" x14ac:dyDescent="0.45">
      <c r="C2294" s="95"/>
      <c r="D2294" s="95"/>
      <c r="E2294" s="56">
        <v>2002</v>
      </c>
      <c r="F2294" s="146">
        <v>3603</v>
      </c>
      <c r="G2294" s="146">
        <v>3603</v>
      </c>
    </row>
    <row r="2295" spans="3:7" ht="16.5" hidden="1" customHeight="1" outlineLevel="1" x14ac:dyDescent="0.45">
      <c r="C2295" s="95"/>
      <c r="D2295" s="95"/>
      <c r="E2295" s="56">
        <v>2003</v>
      </c>
      <c r="F2295" s="146">
        <v>11586</v>
      </c>
      <c r="G2295" s="146">
        <v>11586</v>
      </c>
    </row>
    <row r="2296" spans="3:7" ht="16.5" hidden="1" customHeight="1" outlineLevel="1" x14ac:dyDescent="0.45">
      <c r="C2296" s="95"/>
      <c r="D2296" s="95"/>
      <c r="E2296" s="56">
        <v>2004</v>
      </c>
      <c r="F2296" s="146">
        <v>33785</v>
      </c>
      <c r="G2296" s="146">
        <v>33785</v>
      </c>
    </row>
    <row r="2297" spans="3:7" ht="16.5" hidden="1" customHeight="1" outlineLevel="1" x14ac:dyDescent="0.45">
      <c r="C2297" s="95"/>
      <c r="D2297" s="95"/>
      <c r="E2297" s="56">
        <v>2005</v>
      </c>
      <c r="F2297" s="146">
        <v>49526</v>
      </c>
      <c r="G2297" s="146">
        <v>49526</v>
      </c>
    </row>
    <row r="2298" spans="3:7" ht="16.5" hidden="1" customHeight="1" outlineLevel="1" x14ac:dyDescent="0.45">
      <c r="C2298" s="95"/>
      <c r="D2298" s="95"/>
      <c r="E2298" s="56">
        <v>2006</v>
      </c>
      <c r="F2298" s="146">
        <v>60935</v>
      </c>
      <c r="G2298" s="146">
        <v>60935</v>
      </c>
    </row>
    <row r="2299" spans="3:7" ht="16.5" hidden="1" customHeight="1" outlineLevel="1" x14ac:dyDescent="0.45">
      <c r="C2299" s="95"/>
      <c r="D2299" s="95"/>
      <c r="E2299" s="56">
        <v>2007</v>
      </c>
      <c r="F2299" s="146">
        <v>59645</v>
      </c>
      <c r="G2299" s="146">
        <v>59645</v>
      </c>
    </row>
    <row r="2300" spans="3:7" ht="16.5" hidden="1" customHeight="1" outlineLevel="1" x14ac:dyDescent="0.45">
      <c r="C2300" s="95"/>
      <c r="D2300" s="95"/>
      <c r="E2300" s="56">
        <v>2008</v>
      </c>
      <c r="F2300" s="146">
        <v>31242</v>
      </c>
      <c r="G2300" s="146">
        <v>31242</v>
      </c>
    </row>
    <row r="2301" spans="3:7" ht="16.5" hidden="1" customHeight="1" outlineLevel="1" x14ac:dyDescent="0.45">
      <c r="C2301" s="95"/>
      <c r="D2301" s="95"/>
      <c r="E2301" s="56">
        <v>2009</v>
      </c>
      <c r="F2301" s="146">
        <v>40437</v>
      </c>
      <c r="G2301" s="146">
        <v>40437</v>
      </c>
    </row>
    <row r="2302" spans="3:7" ht="16.5" hidden="1" customHeight="1" outlineLevel="1" x14ac:dyDescent="0.45">
      <c r="C2302" s="95"/>
      <c r="D2302" s="95"/>
      <c r="E2302" s="56">
        <v>2010</v>
      </c>
      <c r="F2302" s="146">
        <v>65998</v>
      </c>
      <c r="G2302" s="146">
        <v>65998</v>
      </c>
    </row>
    <row r="2303" spans="3:7" ht="16.5" hidden="1" customHeight="1" outlineLevel="1" x14ac:dyDescent="0.45">
      <c r="C2303" s="95"/>
      <c r="D2303" s="95"/>
      <c r="E2303" s="56">
        <v>2011</v>
      </c>
      <c r="F2303" s="146">
        <v>86650</v>
      </c>
      <c r="G2303" s="146">
        <v>86650</v>
      </c>
    </row>
    <row r="2304" spans="3:7" ht="16.5" hidden="1" customHeight="1" outlineLevel="1" x14ac:dyDescent="0.45">
      <c r="C2304" s="95"/>
      <c r="D2304" s="95"/>
      <c r="E2304" s="56">
        <v>2012</v>
      </c>
      <c r="F2304" s="146">
        <v>67092</v>
      </c>
      <c r="G2304" s="146">
        <v>67092</v>
      </c>
    </row>
    <row r="2305" spans="3:7" ht="16.5" hidden="1" customHeight="1" outlineLevel="1" x14ac:dyDescent="0.45">
      <c r="C2305" s="95"/>
      <c r="D2305" s="95"/>
      <c r="E2305" s="56">
        <v>2013</v>
      </c>
      <c r="F2305" s="146">
        <v>57789</v>
      </c>
      <c r="G2305" s="146">
        <v>57789</v>
      </c>
    </row>
    <row r="2306" spans="3:7" ht="16.5" hidden="1" customHeight="1" outlineLevel="1" x14ac:dyDescent="0.45">
      <c r="C2306" s="95"/>
      <c r="D2306" s="95"/>
      <c r="E2306" s="56">
        <v>2014</v>
      </c>
      <c r="F2306" s="146">
        <v>48626</v>
      </c>
      <c r="G2306" s="146">
        <v>48626</v>
      </c>
    </row>
    <row r="2307" spans="3:7" ht="16.5" hidden="1" customHeight="1" outlineLevel="1" x14ac:dyDescent="0.45">
      <c r="C2307" s="95"/>
      <c r="D2307" s="95"/>
      <c r="E2307" s="56">
        <v>2015</v>
      </c>
      <c r="F2307" s="146">
        <v>48850</v>
      </c>
      <c r="G2307" s="146">
        <v>48850</v>
      </c>
    </row>
    <row r="2308" spans="3:7" ht="16.5" hidden="1" customHeight="1" outlineLevel="1" x14ac:dyDescent="0.45">
      <c r="C2308" s="95"/>
      <c r="D2308" s="96"/>
      <c r="E2308" s="56">
        <v>2016</v>
      </c>
      <c r="F2308" s="146">
        <v>7895</v>
      </c>
      <c r="G2308" s="146">
        <v>7895</v>
      </c>
    </row>
    <row r="2309" spans="3:7" ht="16.5" hidden="1" customHeight="1" outlineLevel="1" x14ac:dyDescent="0.45">
      <c r="C2309" s="95"/>
      <c r="D2309" s="89" t="s">
        <v>142</v>
      </c>
      <c r="E2309" s="90"/>
      <c r="F2309" s="139">
        <v>731314</v>
      </c>
      <c r="G2309" s="139">
        <v>731314</v>
      </c>
    </row>
    <row r="2310" spans="3:7" ht="16.5" hidden="1" customHeight="1" outlineLevel="1" x14ac:dyDescent="0.45">
      <c r="C2310" s="95"/>
      <c r="D2310" s="94" t="s">
        <v>314</v>
      </c>
      <c r="E2310" s="56">
        <v>1992</v>
      </c>
      <c r="F2310" s="144">
        <v>52</v>
      </c>
      <c r="G2310" s="144">
        <v>52</v>
      </c>
    </row>
    <row r="2311" spans="3:7" ht="16.5" hidden="1" customHeight="1" outlineLevel="1" x14ac:dyDescent="0.45">
      <c r="C2311" s="95"/>
      <c r="D2311" s="95"/>
      <c r="E2311" s="56">
        <v>1993</v>
      </c>
      <c r="F2311" s="144">
        <v>11</v>
      </c>
      <c r="G2311" s="144">
        <v>11</v>
      </c>
    </row>
    <row r="2312" spans="3:7" ht="16.5" hidden="1" customHeight="1" outlineLevel="1" x14ac:dyDescent="0.45">
      <c r="C2312" s="95"/>
      <c r="D2312" s="95"/>
      <c r="E2312" s="56">
        <v>1994</v>
      </c>
      <c r="F2312" s="144">
        <v>271</v>
      </c>
      <c r="G2312" s="144">
        <v>271</v>
      </c>
    </row>
    <row r="2313" spans="3:7" ht="16.5" hidden="1" customHeight="1" outlineLevel="1" x14ac:dyDescent="0.45">
      <c r="C2313" s="95"/>
      <c r="D2313" s="95"/>
      <c r="E2313" s="56">
        <v>1995</v>
      </c>
      <c r="F2313" s="144">
        <v>68</v>
      </c>
      <c r="G2313" s="144">
        <v>68</v>
      </c>
    </row>
    <row r="2314" spans="3:7" ht="16.5" hidden="1" customHeight="1" outlineLevel="1" x14ac:dyDescent="0.45">
      <c r="C2314" s="95"/>
      <c r="D2314" s="95"/>
      <c r="E2314" s="56">
        <v>1996</v>
      </c>
      <c r="F2314" s="144">
        <v>349</v>
      </c>
      <c r="G2314" s="144">
        <v>349</v>
      </c>
    </row>
    <row r="2315" spans="3:7" ht="16.5" hidden="1" customHeight="1" outlineLevel="1" x14ac:dyDescent="0.45">
      <c r="C2315" s="95"/>
      <c r="D2315" s="95"/>
      <c r="E2315" s="56">
        <v>1997</v>
      </c>
      <c r="F2315" s="144">
        <v>265</v>
      </c>
      <c r="G2315" s="144">
        <v>265</v>
      </c>
    </row>
    <row r="2316" spans="3:7" ht="16.5" hidden="1" customHeight="1" outlineLevel="1" x14ac:dyDescent="0.45">
      <c r="C2316" s="95"/>
      <c r="D2316" s="95"/>
      <c r="E2316" s="56">
        <v>1998</v>
      </c>
      <c r="F2316" s="144">
        <v>932</v>
      </c>
      <c r="G2316" s="144">
        <v>932</v>
      </c>
    </row>
    <row r="2317" spans="3:7" ht="16.5" hidden="1" customHeight="1" outlineLevel="1" x14ac:dyDescent="0.45">
      <c r="C2317" s="95"/>
      <c r="D2317" s="95"/>
      <c r="E2317" s="56">
        <v>1999</v>
      </c>
      <c r="F2317" s="146">
        <v>2067</v>
      </c>
      <c r="G2317" s="146">
        <v>2067</v>
      </c>
    </row>
    <row r="2318" spans="3:7" ht="16.5" hidden="1" customHeight="1" outlineLevel="1" x14ac:dyDescent="0.45">
      <c r="C2318" s="95"/>
      <c r="D2318" s="95"/>
      <c r="E2318" s="56">
        <v>2000</v>
      </c>
      <c r="F2318" s="146">
        <v>2272</v>
      </c>
      <c r="G2318" s="146">
        <v>2272</v>
      </c>
    </row>
    <row r="2319" spans="3:7" ht="16.5" hidden="1" customHeight="1" outlineLevel="1" x14ac:dyDescent="0.45">
      <c r="C2319" s="95"/>
      <c r="D2319" s="95"/>
      <c r="E2319" s="56">
        <v>2001</v>
      </c>
      <c r="F2319" s="146">
        <v>1850</v>
      </c>
      <c r="G2319" s="146">
        <v>1850</v>
      </c>
    </row>
    <row r="2320" spans="3:7" ht="16.5" hidden="1" customHeight="1" outlineLevel="1" x14ac:dyDescent="0.45">
      <c r="C2320" s="95"/>
      <c r="D2320" s="95"/>
      <c r="E2320" s="56">
        <v>2002</v>
      </c>
      <c r="F2320" s="144">
        <v>773</v>
      </c>
      <c r="G2320" s="144">
        <v>773</v>
      </c>
    </row>
    <row r="2321" spans="3:7" ht="16.5" hidden="1" customHeight="1" outlineLevel="1" x14ac:dyDescent="0.45">
      <c r="C2321" s="95"/>
      <c r="D2321" s="95"/>
      <c r="E2321" s="56">
        <v>2003</v>
      </c>
      <c r="F2321" s="144">
        <v>844</v>
      </c>
      <c r="G2321" s="144">
        <v>844</v>
      </c>
    </row>
    <row r="2322" spans="3:7" ht="16.5" hidden="1" customHeight="1" outlineLevel="1" x14ac:dyDescent="0.45">
      <c r="C2322" s="95"/>
      <c r="D2322" s="95"/>
      <c r="E2322" s="56">
        <v>2004</v>
      </c>
      <c r="F2322" s="144">
        <v>756</v>
      </c>
      <c r="G2322" s="144">
        <v>756</v>
      </c>
    </row>
    <row r="2323" spans="3:7" ht="16.5" hidden="1" customHeight="1" outlineLevel="1" x14ac:dyDescent="0.45">
      <c r="C2323" s="95"/>
      <c r="D2323" s="95"/>
      <c r="E2323" s="56">
        <v>2005</v>
      </c>
      <c r="F2323" s="146">
        <v>1211</v>
      </c>
      <c r="G2323" s="146">
        <v>1211</v>
      </c>
    </row>
    <row r="2324" spans="3:7" ht="16.5" hidden="1" customHeight="1" outlineLevel="1" x14ac:dyDescent="0.45">
      <c r="C2324" s="95"/>
      <c r="D2324" s="95"/>
      <c r="E2324" s="56">
        <v>2006</v>
      </c>
      <c r="F2324" s="146">
        <v>1516</v>
      </c>
      <c r="G2324" s="146">
        <v>1516</v>
      </c>
    </row>
    <row r="2325" spans="3:7" ht="16.5" hidden="1" customHeight="1" outlineLevel="1" x14ac:dyDescent="0.45">
      <c r="C2325" s="95"/>
      <c r="D2325" s="95"/>
      <c r="E2325" s="56">
        <v>2007</v>
      </c>
      <c r="F2325" s="146">
        <v>1151</v>
      </c>
      <c r="G2325" s="146">
        <v>1151</v>
      </c>
    </row>
    <row r="2326" spans="3:7" ht="16.5" hidden="1" customHeight="1" outlineLevel="1" x14ac:dyDescent="0.45">
      <c r="C2326" s="95"/>
      <c r="D2326" s="95"/>
      <c r="E2326" s="56">
        <v>2008</v>
      </c>
      <c r="F2326" s="146">
        <v>1138</v>
      </c>
      <c r="G2326" s="146">
        <v>1138</v>
      </c>
    </row>
    <row r="2327" spans="3:7" ht="16.5" hidden="1" customHeight="1" outlineLevel="1" x14ac:dyDescent="0.45">
      <c r="C2327" s="95"/>
      <c r="D2327" s="95"/>
      <c r="E2327" s="56">
        <v>2009</v>
      </c>
      <c r="F2327" s="146">
        <v>1213</v>
      </c>
      <c r="G2327" s="146">
        <v>1213</v>
      </c>
    </row>
    <row r="2328" spans="3:7" ht="16.5" hidden="1" customHeight="1" outlineLevel="1" x14ac:dyDescent="0.45">
      <c r="C2328" s="95"/>
      <c r="D2328" s="95"/>
      <c r="E2328" s="56">
        <v>2010</v>
      </c>
      <c r="F2328" s="146">
        <v>1263</v>
      </c>
      <c r="G2328" s="146">
        <v>1263</v>
      </c>
    </row>
    <row r="2329" spans="3:7" ht="16.5" hidden="1" customHeight="1" outlineLevel="1" x14ac:dyDescent="0.45">
      <c r="C2329" s="95"/>
      <c r="D2329" s="95"/>
      <c r="E2329" s="56">
        <v>2011</v>
      </c>
      <c r="F2329" s="146">
        <v>1636</v>
      </c>
      <c r="G2329" s="146">
        <v>1636</v>
      </c>
    </row>
    <row r="2330" spans="3:7" ht="16.5" hidden="1" customHeight="1" outlineLevel="1" x14ac:dyDescent="0.45">
      <c r="C2330" s="95"/>
      <c r="D2330" s="95"/>
      <c r="E2330" s="56">
        <v>2012</v>
      </c>
      <c r="F2330" s="146">
        <v>1503</v>
      </c>
      <c r="G2330" s="146">
        <v>1503</v>
      </c>
    </row>
    <row r="2331" spans="3:7" ht="16.5" hidden="1" customHeight="1" outlineLevel="1" x14ac:dyDescent="0.45">
      <c r="C2331" s="95"/>
      <c r="D2331" s="95"/>
      <c r="E2331" s="56">
        <v>2013</v>
      </c>
      <c r="F2331" s="146">
        <v>1598</v>
      </c>
      <c r="G2331" s="146">
        <v>1598</v>
      </c>
    </row>
    <row r="2332" spans="3:7" ht="16.5" hidden="1" customHeight="1" outlineLevel="1" x14ac:dyDescent="0.45">
      <c r="C2332" s="95"/>
      <c r="D2332" s="95"/>
      <c r="E2332" s="56">
        <v>2014</v>
      </c>
      <c r="F2332" s="146">
        <v>1286</v>
      </c>
      <c r="G2332" s="146">
        <v>1286</v>
      </c>
    </row>
    <row r="2333" spans="3:7" ht="16.5" hidden="1" customHeight="1" outlineLevel="1" x14ac:dyDescent="0.45">
      <c r="C2333" s="95"/>
      <c r="D2333" s="95"/>
      <c r="E2333" s="56">
        <v>2015</v>
      </c>
      <c r="F2333" s="146">
        <v>1879</v>
      </c>
      <c r="G2333" s="146">
        <v>1879</v>
      </c>
    </row>
    <row r="2334" spans="3:7" ht="16.5" hidden="1" customHeight="1" outlineLevel="1" x14ac:dyDescent="0.45">
      <c r="C2334" s="95"/>
      <c r="D2334" s="96"/>
      <c r="E2334" s="56">
        <v>2016</v>
      </c>
      <c r="F2334" s="144">
        <v>775</v>
      </c>
      <c r="G2334" s="144">
        <v>775</v>
      </c>
    </row>
    <row r="2335" spans="3:7" ht="16.5" hidden="1" customHeight="1" outlineLevel="1" x14ac:dyDescent="0.45">
      <c r="C2335" s="95"/>
      <c r="D2335" s="89" t="s">
        <v>142</v>
      </c>
      <c r="E2335" s="90"/>
      <c r="F2335" s="139">
        <v>26679</v>
      </c>
      <c r="G2335" s="139">
        <v>26679</v>
      </c>
    </row>
    <row r="2336" spans="3:7" ht="16.5" hidden="1" customHeight="1" outlineLevel="1" x14ac:dyDescent="0.45">
      <c r="C2336" s="95"/>
      <c r="D2336" s="94" t="s">
        <v>315</v>
      </c>
      <c r="E2336" s="56">
        <v>1992</v>
      </c>
      <c r="F2336" s="144">
        <v>7</v>
      </c>
      <c r="G2336" s="144">
        <v>7</v>
      </c>
    </row>
    <row r="2337" spans="3:7" ht="16.5" hidden="1" customHeight="1" outlineLevel="1" x14ac:dyDescent="0.45">
      <c r="C2337" s="95"/>
      <c r="D2337" s="95"/>
      <c r="E2337" s="56">
        <v>1993</v>
      </c>
      <c r="F2337" s="144">
        <v>3</v>
      </c>
      <c r="G2337" s="144">
        <v>3</v>
      </c>
    </row>
    <row r="2338" spans="3:7" ht="16.5" hidden="1" customHeight="1" outlineLevel="1" x14ac:dyDescent="0.45">
      <c r="C2338" s="95"/>
      <c r="D2338" s="95"/>
      <c r="E2338" s="56">
        <v>1994</v>
      </c>
      <c r="F2338" s="144">
        <v>1</v>
      </c>
      <c r="G2338" s="144">
        <v>1</v>
      </c>
    </row>
    <row r="2339" spans="3:7" ht="16.5" hidden="1" customHeight="1" outlineLevel="1" x14ac:dyDescent="0.45">
      <c r="C2339" s="95"/>
      <c r="D2339" s="95"/>
      <c r="E2339" s="56">
        <v>1995</v>
      </c>
      <c r="F2339" s="144">
        <v>2</v>
      </c>
      <c r="G2339" s="144">
        <v>2</v>
      </c>
    </row>
    <row r="2340" spans="3:7" ht="16.5" hidden="1" customHeight="1" outlineLevel="1" x14ac:dyDescent="0.45">
      <c r="C2340" s="95"/>
      <c r="D2340" s="96"/>
      <c r="E2340" s="56">
        <v>1997</v>
      </c>
      <c r="F2340" s="144">
        <v>1</v>
      </c>
      <c r="G2340" s="144">
        <v>1</v>
      </c>
    </row>
    <row r="2341" spans="3:7" ht="16.5" hidden="1" customHeight="1" outlineLevel="1" x14ac:dyDescent="0.45">
      <c r="C2341" s="95"/>
      <c r="D2341" s="89" t="s">
        <v>142</v>
      </c>
      <c r="E2341" s="90"/>
      <c r="F2341" s="140">
        <v>14</v>
      </c>
      <c r="G2341" s="140">
        <v>14</v>
      </c>
    </row>
    <row r="2342" spans="3:7" ht="16.5" hidden="1" customHeight="1" outlineLevel="1" x14ac:dyDescent="0.45">
      <c r="C2342" s="95"/>
      <c r="D2342" s="94" t="s">
        <v>316</v>
      </c>
      <c r="E2342" s="56">
        <v>1991</v>
      </c>
      <c r="F2342" s="144">
        <v>791</v>
      </c>
      <c r="G2342" s="144">
        <v>791</v>
      </c>
    </row>
    <row r="2343" spans="3:7" ht="16.5" hidden="1" customHeight="1" outlineLevel="1" x14ac:dyDescent="0.45">
      <c r="C2343" s="95"/>
      <c r="D2343" s="95"/>
      <c r="E2343" s="56">
        <v>1992</v>
      </c>
      <c r="F2343" s="144">
        <v>892</v>
      </c>
      <c r="G2343" s="144">
        <v>892</v>
      </c>
    </row>
    <row r="2344" spans="3:7" ht="16.5" hidden="1" customHeight="1" outlineLevel="1" x14ac:dyDescent="0.45">
      <c r="C2344" s="95"/>
      <c r="D2344" s="95"/>
      <c r="E2344" s="56">
        <v>1993</v>
      </c>
      <c r="F2344" s="144">
        <v>585</v>
      </c>
      <c r="G2344" s="144">
        <v>585</v>
      </c>
    </row>
    <row r="2345" spans="3:7" ht="16.5" hidden="1" customHeight="1" outlineLevel="1" x14ac:dyDescent="0.45">
      <c r="C2345" s="95"/>
      <c r="D2345" s="95"/>
      <c r="E2345" s="56">
        <v>1994</v>
      </c>
      <c r="F2345" s="144">
        <v>229</v>
      </c>
      <c r="G2345" s="144">
        <v>229</v>
      </c>
    </row>
    <row r="2346" spans="3:7" ht="16.5" hidden="1" customHeight="1" outlineLevel="1" x14ac:dyDescent="0.45">
      <c r="C2346" s="95"/>
      <c r="D2346" s="95"/>
      <c r="E2346" s="56">
        <v>1995</v>
      </c>
      <c r="F2346" s="144">
        <v>828</v>
      </c>
      <c r="G2346" s="144">
        <v>828</v>
      </c>
    </row>
    <row r="2347" spans="3:7" ht="16.5" hidden="1" customHeight="1" outlineLevel="1" x14ac:dyDescent="0.45">
      <c r="C2347" s="95"/>
      <c r="D2347" s="95"/>
      <c r="E2347" s="56">
        <v>1996</v>
      </c>
      <c r="F2347" s="144">
        <v>303</v>
      </c>
      <c r="G2347" s="144">
        <v>303</v>
      </c>
    </row>
    <row r="2348" spans="3:7" ht="16.5" hidden="1" customHeight="1" outlineLevel="1" x14ac:dyDescent="0.45">
      <c r="C2348" s="95"/>
      <c r="D2348" s="95"/>
      <c r="E2348" s="56">
        <v>1997</v>
      </c>
      <c r="F2348" s="144">
        <v>805</v>
      </c>
      <c r="G2348" s="144">
        <v>805</v>
      </c>
    </row>
    <row r="2349" spans="3:7" ht="16.5" hidden="1" customHeight="1" outlineLevel="1" x14ac:dyDescent="0.45">
      <c r="C2349" s="95"/>
      <c r="D2349" s="95"/>
      <c r="E2349" s="56">
        <v>1998</v>
      </c>
      <c r="F2349" s="144">
        <v>175</v>
      </c>
      <c r="G2349" s="144">
        <v>175</v>
      </c>
    </row>
    <row r="2350" spans="3:7" ht="16.5" hidden="1" customHeight="1" outlineLevel="1" x14ac:dyDescent="0.45">
      <c r="C2350" s="95"/>
      <c r="D2350" s="95"/>
      <c r="E2350" s="56">
        <v>1999</v>
      </c>
      <c r="F2350" s="144">
        <v>178</v>
      </c>
      <c r="G2350" s="144">
        <v>178</v>
      </c>
    </row>
    <row r="2351" spans="3:7" ht="16.5" hidden="1" customHeight="1" outlineLevel="1" x14ac:dyDescent="0.45">
      <c r="C2351" s="95"/>
      <c r="D2351" s="95"/>
      <c r="E2351" s="56">
        <v>2000</v>
      </c>
      <c r="F2351" s="144">
        <v>40</v>
      </c>
      <c r="G2351" s="144">
        <v>40</v>
      </c>
    </row>
    <row r="2352" spans="3:7" ht="16.5" hidden="1" customHeight="1" outlineLevel="1" x14ac:dyDescent="0.45">
      <c r="C2352" s="95"/>
      <c r="D2352" s="95"/>
      <c r="E2352" s="56">
        <v>2001</v>
      </c>
      <c r="F2352" s="144">
        <v>23</v>
      </c>
      <c r="G2352" s="144">
        <v>23</v>
      </c>
    </row>
    <row r="2353" spans="3:7" ht="16.5" hidden="1" customHeight="1" outlineLevel="1" x14ac:dyDescent="0.45">
      <c r="C2353" s="95"/>
      <c r="D2353" s="95"/>
      <c r="E2353" s="56">
        <v>2002</v>
      </c>
      <c r="F2353" s="144">
        <v>37</v>
      </c>
      <c r="G2353" s="144">
        <v>37</v>
      </c>
    </row>
    <row r="2354" spans="3:7" ht="16.5" hidden="1" customHeight="1" outlineLevel="1" x14ac:dyDescent="0.45">
      <c r="C2354" s="95"/>
      <c r="D2354" s="95"/>
      <c r="E2354" s="56">
        <v>2003</v>
      </c>
      <c r="F2354" s="144">
        <v>21</v>
      </c>
      <c r="G2354" s="144">
        <v>21</v>
      </c>
    </row>
    <row r="2355" spans="3:7" ht="16.5" hidden="1" customHeight="1" outlineLevel="1" x14ac:dyDescent="0.45">
      <c r="C2355" s="95"/>
      <c r="D2355" s="95"/>
      <c r="E2355" s="56">
        <v>2004</v>
      </c>
      <c r="F2355" s="144">
        <v>18</v>
      </c>
      <c r="G2355" s="144">
        <v>18</v>
      </c>
    </row>
    <row r="2356" spans="3:7" ht="16.5" hidden="1" customHeight="1" outlineLevel="1" x14ac:dyDescent="0.45">
      <c r="C2356" s="95"/>
      <c r="D2356" s="95"/>
      <c r="E2356" s="56">
        <v>2005</v>
      </c>
      <c r="F2356" s="144">
        <v>24</v>
      </c>
      <c r="G2356" s="144">
        <v>24</v>
      </c>
    </row>
    <row r="2357" spans="3:7" ht="16.5" hidden="1" customHeight="1" outlineLevel="1" x14ac:dyDescent="0.45">
      <c r="C2357" s="95"/>
      <c r="D2357" s="95"/>
      <c r="E2357" s="56">
        <v>2006</v>
      </c>
      <c r="F2357" s="144">
        <v>14</v>
      </c>
      <c r="G2357" s="144">
        <v>14</v>
      </c>
    </row>
    <row r="2358" spans="3:7" ht="16.5" hidden="1" customHeight="1" outlineLevel="1" x14ac:dyDescent="0.45">
      <c r="C2358" s="95"/>
      <c r="D2358" s="95"/>
      <c r="E2358" s="56">
        <v>2007</v>
      </c>
      <c r="F2358" s="144">
        <v>53</v>
      </c>
      <c r="G2358" s="144">
        <v>53</v>
      </c>
    </row>
    <row r="2359" spans="3:7" ht="16.5" hidden="1" customHeight="1" outlineLevel="1" x14ac:dyDescent="0.45">
      <c r="C2359" s="95"/>
      <c r="D2359" s="95"/>
      <c r="E2359" s="56">
        <v>2008</v>
      </c>
      <c r="F2359" s="144">
        <v>70</v>
      </c>
      <c r="G2359" s="144">
        <v>70</v>
      </c>
    </row>
    <row r="2360" spans="3:7" ht="16.5" hidden="1" customHeight="1" outlineLevel="1" x14ac:dyDescent="0.45">
      <c r="C2360" s="95"/>
      <c r="D2360" s="95"/>
      <c r="E2360" s="56">
        <v>2009</v>
      </c>
      <c r="F2360" s="144">
        <v>40</v>
      </c>
      <c r="G2360" s="144">
        <v>40</v>
      </c>
    </row>
    <row r="2361" spans="3:7" ht="16.5" hidden="1" customHeight="1" outlineLevel="1" x14ac:dyDescent="0.45">
      <c r="C2361" s="95"/>
      <c r="D2361" s="95"/>
      <c r="E2361" s="56">
        <v>2010</v>
      </c>
      <c r="F2361" s="144">
        <v>70</v>
      </c>
      <c r="G2361" s="144">
        <v>70</v>
      </c>
    </row>
    <row r="2362" spans="3:7" ht="16.5" hidden="1" customHeight="1" outlineLevel="1" x14ac:dyDescent="0.45">
      <c r="C2362" s="95"/>
      <c r="D2362" s="95"/>
      <c r="E2362" s="56">
        <v>2011</v>
      </c>
      <c r="F2362" s="144">
        <v>123</v>
      </c>
      <c r="G2362" s="144">
        <v>123</v>
      </c>
    </row>
    <row r="2363" spans="3:7" ht="16.5" hidden="1" customHeight="1" outlineLevel="1" x14ac:dyDescent="0.45">
      <c r="C2363" s="95"/>
      <c r="D2363" s="95"/>
      <c r="E2363" s="56">
        <v>2012</v>
      </c>
      <c r="F2363" s="144">
        <v>187</v>
      </c>
      <c r="G2363" s="144">
        <v>187</v>
      </c>
    </row>
    <row r="2364" spans="3:7" ht="16.5" hidden="1" customHeight="1" outlineLevel="1" x14ac:dyDescent="0.45">
      <c r="C2364" s="95"/>
      <c r="D2364" s="95"/>
      <c r="E2364" s="56">
        <v>2013</v>
      </c>
      <c r="F2364" s="144">
        <v>166</v>
      </c>
      <c r="G2364" s="144">
        <v>166</v>
      </c>
    </row>
    <row r="2365" spans="3:7" ht="16.5" hidden="1" customHeight="1" outlineLevel="1" x14ac:dyDescent="0.45">
      <c r="C2365" s="95"/>
      <c r="D2365" s="95"/>
      <c r="E2365" s="56">
        <v>2014</v>
      </c>
      <c r="F2365" s="144">
        <v>158</v>
      </c>
      <c r="G2365" s="144">
        <v>158</v>
      </c>
    </row>
    <row r="2366" spans="3:7" ht="16.5" hidden="1" customHeight="1" outlineLevel="1" x14ac:dyDescent="0.45">
      <c r="C2366" s="95"/>
      <c r="D2366" s="95"/>
      <c r="E2366" s="56">
        <v>2015</v>
      </c>
      <c r="F2366" s="144">
        <v>98</v>
      </c>
      <c r="G2366" s="144">
        <v>98</v>
      </c>
    </row>
    <row r="2367" spans="3:7" ht="16.5" hidden="1" customHeight="1" outlineLevel="1" x14ac:dyDescent="0.45">
      <c r="C2367" s="95"/>
      <c r="D2367" s="96"/>
      <c r="E2367" s="56">
        <v>2016</v>
      </c>
      <c r="F2367" s="144">
        <v>0</v>
      </c>
      <c r="G2367" s="144">
        <v>0</v>
      </c>
    </row>
    <row r="2368" spans="3:7" ht="16.5" hidden="1" customHeight="1" outlineLevel="1" x14ac:dyDescent="0.45">
      <c r="C2368" s="95"/>
      <c r="D2368" s="89" t="s">
        <v>142</v>
      </c>
      <c r="E2368" s="90"/>
      <c r="F2368" s="139">
        <v>5928</v>
      </c>
      <c r="G2368" s="139">
        <v>5928</v>
      </c>
    </row>
    <row r="2369" spans="3:7" ht="16.5" hidden="1" customHeight="1" outlineLevel="1" x14ac:dyDescent="0.45">
      <c r="C2369" s="95"/>
      <c r="D2369" s="94" t="s">
        <v>317</v>
      </c>
      <c r="E2369" s="56">
        <v>1991</v>
      </c>
      <c r="F2369" s="144">
        <v>56</v>
      </c>
      <c r="G2369" s="144">
        <v>56</v>
      </c>
    </row>
    <row r="2370" spans="3:7" ht="16.5" hidden="1" customHeight="1" outlineLevel="1" x14ac:dyDescent="0.45">
      <c r="C2370" s="95"/>
      <c r="D2370" s="95"/>
      <c r="E2370" s="56">
        <v>1992</v>
      </c>
      <c r="F2370" s="144">
        <v>63</v>
      </c>
      <c r="G2370" s="144">
        <v>63</v>
      </c>
    </row>
    <row r="2371" spans="3:7" ht="16.5" hidden="1" customHeight="1" outlineLevel="1" x14ac:dyDescent="0.45">
      <c r="C2371" s="95"/>
      <c r="D2371" s="95"/>
      <c r="E2371" s="56">
        <v>1993</v>
      </c>
      <c r="F2371" s="144">
        <v>9</v>
      </c>
      <c r="G2371" s="144">
        <v>9</v>
      </c>
    </row>
    <row r="2372" spans="3:7" ht="16.5" hidden="1" customHeight="1" outlineLevel="1" x14ac:dyDescent="0.45">
      <c r="C2372" s="95"/>
      <c r="D2372" s="95"/>
      <c r="E2372" s="56">
        <v>1994</v>
      </c>
      <c r="F2372" s="144">
        <v>36</v>
      </c>
      <c r="G2372" s="144">
        <v>36</v>
      </c>
    </row>
    <row r="2373" spans="3:7" ht="16.5" hidden="1" customHeight="1" outlineLevel="1" x14ac:dyDescent="0.45">
      <c r="C2373" s="95"/>
      <c r="D2373" s="95"/>
      <c r="E2373" s="56">
        <v>1995</v>
      </c>
      <c r="F2373" s="144">
        <v>46</v>
      </c>
      <c r="G2373" s="144">
        <v>46</v>
      </c>
    </row>
    <row r="2374" spans="3:7" ht="16.5" hidden="1" customHeight="1" outlineLevel="1" x14ac:dyDescent="0.45">
      <c r="C2374" s="95"/>
      <c r="D2374" s="95"/>
      <c r="E2374" s="56">
        <v>1996</v>
      </c>
      <c r="F2374" s="144">
        <v>11</v>
      </c>
      <c r="G2374" s="144">
        <v>11</v>
      </c>
    </row>
    <row r="2375" spans="3:7" ht="16.5" hidden="1" customHeight="1" outlineLevel="1" x14ac:dyDescent="0.45">
      <c r="C2375" s="95"/>
      <c r="D2375" s="95"/>
      <c r="E2375" s="56">
        <v>1997</v>
      </c>
      <c r="F2375" s="144">
        <v>35</v>
      </c>
      <c r="G2375" s="144">
        <v>35</v>
      </c>
    </row>
    <row r="2376" spans="3:7" ht="16.5" hidden="1" customHeight="1" outlineLevel="1" x14ac:dyDescent="0.45">
      <c r="C2376" s="95"/>
      <c r="D2376" s="95"/>
      <c r="E2376" s="56">
        <v>1998</v>
      </c>
      <c r="F2376" s="144">
        <v>45</v>
      </c>
      <c r="G2376" s="144">
        <v>45</v>
      </c>
    </row>
    <row r="2377" spans="3:7" ht="16.5" hidden="1" customHeight="1" outlineLevel="1" x14ac:dyDescent="0.45">
      <c r="C2377" s="95"/>
      <c r="D2377" s="95"/>
      <c r="E2377" s="56">
        <v>1999</v>
      </c>
      <c r="F2377" s="144">
        <v>30</v>
      </c>
      <c r="G2377" s="144">
        <v>30</v>
      </c>
    </row>
    <row r="2378" spans="3:7" ht="16.5" hidden="1" customHeight="1" outlineLevel="1" x14ac:dyDescent="0.45">
      <c r="C2378" s="95"/>
      <c r="D2378" s="95"/>
      <c r="E2378" s="56">
        <v>2000</v>
      </c>
      <c r="F2378" s="144">
        <v>16</v>
      </c>
      <c r="G2378" s="144">
        <v>16</v>
      </c>
    </row>
    <row r="2379" spans="3:7" ht="16.5" hidden="1" customHeight="1" outlineLevel="1" x14ac:dyDescent="0.45">
      <c r="C2379" s="95"/>
      <c r="D2379" s="95"/>
      <c r="E2379" s="56">
        <v>2001</v>
      </c>
      <c r="F2379" s="144">
        <v>8</v>
      </c>
      <c r="G2379" s="144">
        <v>8</v>
      </c>
    </row>
    <row r="2380" spans="3:7" ht="16.5" hidden="1" customHeight="1" outlineLevel="1" x14ac:dyDescent="0.45">
      <c r="C2380" s="95"/>
      <c r="D2380" s="95"/>
      <c r="E2380" s="56">
        <v>2002</v>
      </c>
      <c r="F2380" s="144">
        <v>11</v>
      </c>
      <c r="G2380" s="144">
        <v>11</v>
      </c>
    </row>
    <row r="2381" spans="3:7" ht="16.5" hidden="1" customHeight="1" outlineLevel="1" x14ac:dyDescent="0.45">
      <c r="C2381" s="95"/>
      <c r="D2381" s="95"/>
      <c r="E2381" s="56">
        <v>2003</v>
      </c>
      <c r="F2381" s="144">
        <v>9</v>
      </c>
      <c r="G2381" s="144">
        <v>9</v>
      </c>
    </row>
    <row r="2382" spans="3:7" ht="16.5" hidden="1" customHeight="1" outlineLevel="1" x14ac:dyDescent="0.45">
      <c r="C2382" s="95"/>
      <c r="D2382" s="95"/>
      <c r="E2382" s="56">
        <v>2004</v>
      </c>
      <c r="F2382" s="144">
        <v>23</v>
      </c>
      <c r="G2382" s="144">
        <v>23</v>
      </c>
    </row>
    <row r="2383" spans="3:7" ht="16.5" hidden="1" customHeight="1" outlineLevel="1" x14ac:dyDescent="0.45">
      <c r="C2383" s="95"/>
      <c r="D2383" s="95"/>
      <c r="E2383" s="56">
        <v>2005</v>
      </c>
      <c r="F2383" s="144">
        <v>54</v>
      </c>
      <c r="G2383" s="144">
        <v>54</v>
      </c>
    </row>
    <row r="2384" spans="3:7" ht="16.5" hidden="1" customHeight="1" outlineLevel="1" x14ac:dyDescent="0.45">
      <c r="C2384" s="95"/>
      <c r="D2384" s="95"/>
      <c r="E2384" s="56">
        <v>2006</v>
      </c>
      <c r="F2384" s="144">
        <v>34</v>
      </c>
      <c r="G2384" s="144">
        <v>34</v>
      </c>
    </row>
    <row r="2385" spans="3:7" ht="16.5" hidden="1" customHeight="1" outlineLevel="1" x14ac:dyDescent="0.45">
      <c r="C2385" s="95"/>
      <c r="D2385" s="95"/>
      <c r="E2385" s="56">
        <v>2007</v>
      </c>
      <c r="F2385" s="144">
        <v>25</v>
      </c>
      <c r="G2385" s="144">
        <v>25</v>
      </c>
    </row>
    <row r="2386" spans="3:7" ht="16.5" hidden="1" customHeight="1" outlineLevel="1" x14ac:dyDescent="0.45">
      <c r="C2386" s="95"/>
      <c r="D2386" s="95"/>
      <c r="E2386" s="56">
        <v>2008</v>
      </c>
      <c r="F2386" s="144">
        <v>37</v>
      </c>
      <c r="G2386" s="144">
        <v>37</v>
      </c>
    </row>
    <row r="2387" spans="3:7" ht="16.5" hidden="1" customHeight="1" outlineLevel="1" x14ac:dyDescent="0.45">
      <c r="C2387" s="95"/>
      <c r="D2387" s="95"/>
      <c r="E2387" s="56">
        <v>2009</v>
      </c>
      <c r="F2387" s="144">
        <v>30</v>
      </c>
      <c r="G2387" s="144">
        <v>30</v>
      </c>
    </row>
    <row r="2388" spans="3:7" ht="16.5" hidden="1" customHeight="1" outlineLevel="1" x14ac:dyDescent="0.45">
      <c r="C2388" s="95"/>
      <c r="D2388" s="95"/>
      <c r="E2388" s="56">
        <v>2010</v>
      </c>
      <c r="F2388" s="144">
        <v>67</v>
      </c>
      <c r="G2388" s="144">
        <v>67</v>
      </c>
    </row>
    <row r="2389" spans="3:7" ht="16.5" hidden="1" customHeight="1" outlineLevel="1" x14ac:dyDescent="0.45">
      <c r="C2389" s="95"/>
      <c r="D2389" s="95"/>
      <c r="E2389" s="56">
        <v>2011</v>
      </c>
      <c r="F2389" s="144">
        <v>95</v>
      </c>
      <c r="G2389" s="144">
        <v>95</v>
      </c>
    </row>
    <row r="2390" spans="3:7" ht="16.5" hidden="1" customHeight="1" outlineLevel="1" x14ac:dyDescent="0.45">
      <c r="C2390" s="95"/>
      <c r="D2390" s="95"/>
      <c r="E2390" s="56">
        <v>2012</v>
      </c>
      <c r="F2390" s="144">
        <v>107</v>
      </c>
      <c r="G2390" s="144">
        <v>107</v>
      </c>
    </row>
    <row r="2391" spans="3:7" ht="16.5" hidden="1" customHeight="1" outlineLevel="1" x14ac:dyDescent="0.45">
      <c r="C2391" s="95"/>
      <c r="D2391" s="95"/>
      <c r="E2391" s="56">
        <v>2013</v>
      </c>
      <c r="F2391" s="144">
        <v>108</v>
      </c>
      <c r="G2391" s="144">
        <v>108</v>
      </c>
    </row>
    <row r="2392" spans="3:7" ht="16.5" hidden="1" customHeight="1" outlineLevel="1" x14ac:dyDescent="0.45">
      <c r="C2392" s="95"/>
      <c r="D2392" s="95"/>
      <c r="E2392" s="56">
        <v>2014</v>
      </c>
      <c r="F2392" s="144">
        <v>142</v>
      </c>
      <c r="G2392" s="144">
        <v>142</v>
      </c>
    </row>
    <row r="2393" spans="3:7" ht="16.5" hidden="1" customHeight="1" outlineLevel="1" x14ac:dyDescent="0.45">
      <c r="C2393" s="95"/>
      <c r="D2393" s="95"/>
      <c r="E2393" s="56">
        <v>2015</v>
      </c>
      <c r="F2393" s="144">
        <v>75</v>
      </c>
      <c r="G2393" s="144">
        <v>75</v>
      </c>
    </row>
    <row r="2394" spans="3:7" ht="16.5" hidden="1" customHeight="1" outlineLevel="1" x14ac:dyDescent="0.45">
      <c r="C2394" s="95"/>
      <c r="D2394" s="96"/>
      <c r="E2394" s="56">
        <v>2016</v>
      </c>
      <c r="F2394" s="144">
        <v>13</v>
      </c>
      <c r="G2394" s="144">
        <v>13</v>
      </c>
    </row>
    <row r="2395" spans="3:7" ht="16.5" hidden="1" customHeight="1" outlineLevel="1" x14ac:dyDescent="0.45">
      <c r="C2395" s="95"/>
      <c r="D2395" s="89" t="s">
        <v>142</v>
      </c>
      <c r="E2395" s="90"/>
      <c r="F2395" s="139">
        <v>1185</v>
      </c>
      <c r="G2395" s="139">
        <v>1185</v>
      </c>
    </row>
    <row r="2396" spans="3:7" ht="16.5" hidden="1" customHeight="1" outlineLevel="1" x14ac:dyDescent="0.45">
      <c r="C2396" s="95"/>
      <c r="D2396" s="94" t="s">
        <v>318</v>
      </c>
      <c r="E2396" s="56">
        <v>1993</v>
      </c>
      <c r="F2396" s="144">
        <v>17</v>
      </c>
      <c r="G2396" s="144">
        <v>17</v>
      </c>
    </row>
    <row r="2397" spans="3:7" ht="16.5" hidden="1" customHeight="1" outlineLevel="1" x14ac:dyDescent="0.45">
      <c r="C2397" s="95"/>
      <c r="D2397" s="95"/>
      <c r="E2397" s="56">
        <v>1994</v>
      </c>
      <c r="F2397" s="144">
        <v>215</v>
      </c>
      <c r="G2397" s="144">
        <v>215</v>
      </c>
    </row>
    <row r="2398" spans="3:7" ht="16.5" hidden="1" customHeight="1" outlineLevel="1" x14ac:dyDescent="0.45">
      <c r="C2398" s="95"/>
      <c r="D2398" s="95"/>
      <c r="E2398" s="56">
        <v>1995</v>
      </c>
      <c r="F2398" s="144">
        <v>17</v>
      </c>
      <c r="G2398" s="144">
        <v>17</v>
      </c>
    </row>
    <row r="2399" spans="3:7" ht="16.5" hidden="1" customHeight="1" outlineLevel="1" x14ac:dyDescent="0.45">
      <c r="C2399" s="95"/>
      <c r="D2399" s="95"/>
      <c r="E2399" s="56">
        <v>1996</v>
      </c>
      <c r="F2399" s="144">
        <v>56</v>
      </c>
      <c r="G2399" s="144">
        <v>56</v>
      </c>
    </row>
    <row r="2400" spans="3:7" ht="16.5" hidden="1" customHeight="1" outlineLevel="1" x14ac:dyDescent="0.45">
      <c r="C2400" s="95"/>
      <c r="D2400" s="95"/>
      <c r="E2400" s="56">
        <v>1997</v>
      </c>
      <c r="F2400" s="144">
        <v>6</v>
      </c>
      <c r="G2400" s="144">
        <v>6</v>
      </c>
    </row>
    <row r="2401" spans="3:7" ht="16.5" hidden="1" customHeight="1" outlineLevel="1" x14ac:dyDescent="0.45">
      <c r="C2401" s="95"/>
      <c r="D2401" s="95"/>
      <c r="E2401" s="56">
        <v>1998</v>
      </c>
      <c r="F2401" s="144">
        <v>41</v>
      </c>
      <c r="G2401" s="144">
        <v>41</v>
      </c>
    </row>
    <row r="2402" spans="3:7" ht="16.5" hidden="1" customHeight="1" outlineLevel="1" x14ac:dyDescent="0.45">
      <c r="C2402" s="95"/>
      <c r="D2402" s="95"/>
      <c r="E2402" s="56">
        <v>1999</v>
      </c>
      <c r="F2402" s="144">
        <v>197</v>
      </c>
      <c r="G2402" s="144">
        <v>197</v>
      </c>
    </row>
    <row r="2403" spans="3:7" ht="16.5" hidden="1" customHeight="1" outlineLevel="1" x14ac:dyDescent="0.45">
      <c r="C2403" s="95"/>
      <c r="D2403" s="95"/>
      <c r="E2403" s="56">
        <v>2000</v>
      </c>
      <c r="F2403" s="144">
        <v>70</v>
      </c>
      <c r="G2403" s="144">
        <v>70</v>
      </c>
    </row>
    <row r="2404" spans="3:7" ht="16.5" hidden="1" customHeight="1" outlineLevel="1" x14ac:dyDescent="0.45">
      <c r="C2404" s="95"/>
      <c r="D2404" s="95"/>
      <c r="E2404" s="56">
        <v>2001</v>
      </c>
      <c r="F2404" s="144">
        <v>0</v>
      </c>
      <c r="G2404" s="144">
        <v>0</v>
      </c>
    </row>
    <row r="2405" spans="3:7" ht="16.5" hidden="1" customHeight="1" outlineLevel="1" x14ac:dyDescent="0.45">
      <c r="C2405" s="95"/>
      <c r="D2405" s="95"/>
      <c r="E2405" s="56">
        <v>2002</v>
      </c>
      <c r="F2405" s="144">
        <v>93</v>
      </c>
      <c r="G2405" s="144">
        <v>93</v>
      </c>
    </row>
    <row r="2406" spans="3:7" ht="16.5" hidden="1" customHeight="1" outlineLevel="1" x14ac:dyDescent="0.45">
      <c r="C2406" s="95"/>
      <c r="D2406" s="95"/>
      <c r="E2406" s="56">
        <v>2003</v>
      </c>
      <c r="F2406" s="144">
        <v>44</v>
      </c>
      <c r="G2406" s="144">
        <v>44</v>
      </c>
    </row>
    <row r="2407" spans="3:7" ht="16.5" hidden="1" customHeight="1" outlineLevel="1" x14ac:dyDescent="0.45">
      <c r="C2407" s="95"/>
      <c r="D2407" s="95"/>
      <c r="E2407" s="56">
        <v>2004</v>
      </c>
      <c r="F2407" s="144">
        <v>143</v>
      </c>
      <c r="G2407" s="144">
        <v>143</v>
      </c>
    </row>
    <row r="2408" spans="3:7" ht="16.5" hidden="1" customHeight="1" outlineLevel="1" x14ac:dyDescent="0.45">
      <c r="C2408" s="95"/>
      <c r="D2408" s="95"/>
      <c r="E2408" s="56">
        <v>2005</v>
      </c>
      <c r="F2408" s="144">
        <v>618</v>
      </c>
      <c r="G2408" s="144">
        <v>618</v>
      </c>
    </row>
    <row r="2409" spans="3:7" ht="16.5" hidden="1" customHeight="1" outlineLevel="1" x14ac:dyDescent="0.45">
      <c r="C2409" s="95"/>
      <c r="D2409" s="95"/>
      <c r="E2409" s="56">
        <v>2006</v>
      </c>
      <c r="F2409" s="144">
        <v>802</v>
      </c>
      <c r="G2409" s="144">
        <v>802</v>
      </c>
    </row>
    <row r="2410" spans="3:7" ht="16.5" hidden="1" customHeight="1" outlineLevel="1" x14ac:dyDescent="0.45">
      <c r="C2410" s="95"/>
      <c r="D2410" s="95"/>
      <c r="E2410" s="56">
        <v>2007</v>
      </c>
      <c r="F2410" s="144">
        <v>469</v>
      </c>
      <c r="G2410" s="144">
        <v>469</v>
      </c>
    </row>
    <row r="2411" spans="3:7" ht="16.5" hidden="1" customHeight="1" outlineLevel="1" x14ac:dyDescent="0.45">
      <c r="C2411" s="95"/>
      <c r="D2411" s="95"/>
      <c r="E2411" s="56">
        <v>2008</v>
      </c>
      <c r="F2411" s="144">
        <v>656</v>
      </c>
      <c r="G2411" s="144">
        <v>656</v>
      </c>
    </row>
    <row r="2412" spans="3:7" ht="16.5" hidden="1" customHeight="1" outlineLevel="1" x14ac:dyDescent="0.45">
      <c r="C2412" s="95"/>
      <c r="D2412" s="95"/>
      <c r="E2412" s="56">
        <v>2009</v>
      </c>
      <c r="F2412" s="146">
        <v>2485</v>
      </c>
      <c r="G2412" s="146">
        <v>2485</v>
      </c>
    </row>
    <row r="2413" spans="3:7" ht="16.5" hidden="1" customHeight="1" outlineLevel="1" x14ac:dyDescent="0.45">
      <c r="C2413" s="95"/>
      <c r="D2413" s="95"/>
      <c r="E2413" s="56">
        <v>2010</v>
      </c>
      <c r="F2413" s="146">
        <v>7039</v>
      </c>
      <c r="G2413" s="146">
        <v>7039</v>
      </c>
    </row>
    <row r="2414" spans="3:7" ht="16.5" hidden="1" customHeight="1" outlineLevel="1" x14ac:dyDescent="0.45">
      <c r="C2414" s="95"/>
      <c r="D2414" s="95"/>
      <c r="E2414" s="56">
        <v>2011</v>
      </c>
      <c r="F2414" s="146">
        <v>3998</v>
      </c>
      <c r="G2414" s="146">
        <v>3998</v>
      </c>
    </row>
    <row r="2415" spans="3:7" ht="16.5" hidden="1" customHeight="1" outlineLevel="1" x14ac:dyDescent="0.45">
      <c r="C2415" s="95"/>
      <c r="D2415" s="95"/>
      <c r="E2415" s="56">
        <v>2012</v>
      </c>
      <c r="F2415" s="146">
        <v>4956</v>
      </c>
      <c r="G2415" s="146">
        <v>4956</v>
      </c>
    </row>
    <row r="2416" spans="3:7" ht="16.5" hidden="1" customHeight="1" outlineLevel="1" x14ac:dyDescent="0.45">
      <c r="C2416" s="95"/>
      <c r="D2416" s="95"/>
      <c r="E2416" s="56">
        <v>2013</v>
      </c>
      <c r="F2416" s="146">
        <v>6494</v>
      </c>
      <c r="G2416" s="146">
        <v>6494</v>
      </c>
    </row>
    <row r="2417" spans="3:7" ht="16.5" hidden="1" customHeight="1" outlineLevel="1" x14ac:dyDescent="0.45">
      <c r="C2417" s="95"/>
      <c r="D2417" s="95"/>
      <c r="E2417" s="56">
        <v>2014</v>
      </c>
      <c r="F2417" s="146">
        <v>5575</v>
      </c>
      <c r="G2417" s="146">
        <v>5575</v>
      </c>
    </row>
    <row r="2418" spans="3:7" ht="16.5" hidden="1" customHeight="1" outlineLevel="1" x14ac:dyDescent="0.45">
      <c r="C2418" s="95"/>
      <c r="D2418" s="95"/>
      <c r="E2418" s="56">
        <v>2015</v>
      </c>
      <c r="F2418" s="146">
        <v>8717</v>
      </c>
      <c r="G2418" s="146">
        <v>8717</v>
      </c>
    </row>
    <row r="2419" spans="3:7" ht="16.5" hidden="1" customHeight="1" outlineLevel="1" x14ac:dyDescent="0.45">
      <c r="C2419" s="95"/>
      <c r="D2419" s="96"/>
      <c r="E2419" s="56">
        <v>2016</v>
      </c>
      <c r="F2419" s="146">
        <v>1273</v>
      </c>
      <c r="G2419" s="146">
        <v>1273</v>
      </c>
    </row>
    <row r="2420" spans="3:7" ht="16.5" hidden="1" customHeight="1" outlineLevel="1" x14ac:dyDescent="0.45">
      <c r="C2420" s="95"/>
      <c r="D2420" s="89" t="s">
        <v>142</v>
      </c>
      <c r="E2420" s="90"/>
      <c r="F2420" s="139">
        <v>43981</v>
      </c>
      <c r="G2420" s="139">
        <v>43981</v>
      </c>
    </row>
    <row r="2421" spans="3:7" ht="16.5" hidden="1" customHeight="1" outlineLevel="1" x14ac:dyDescent="0.45">
      <c r="C2421" s="95"/>
      <c r="D2421" s="94" t="s">
        <v>319</v>
      </c>
      <c r="E2421" s="56">
        <v>1991</v>
      </c>
      <c r="F2421" s="144">
        <v>7</v>
      </c>
      <c r="G2421" s="144">
        <v>7</v>
      </c>
    </row>
    <row r="2422" spans="3:7" ht="16.5" hidden="1" customHeight="1" outlineLevel="1" x14ac:dyDescent="0.45">
      <c r="C2422" s="95"/>
      <c r="D2422" s="95"/>
      <c r="E2422" s="56">
        <v>1992</v>
      </c>
      <c r="F2422" s="144">
        <v>57</v>
      </c>
      <c r="G2422" s="144">
        <v>57</v>
      </c>
    </row>
    <row r="2423" spans="3:7" ht="16.5" hidden="1" customHeight="1" outlineLevel="1" x14ac:dyDescent="0.45">
      <c r="C2423" s="95"/>
      <c r="D2423" s="95"/>
      <c r="E2423" s="56">
        <v>1993</v>
      </c>
      <c r="F2423" s="144">
        <v>113</v>
      </c>
      <c r="G2423" s="144">
        <v>113</v>
      </c>
    </row>
    <row r="2424" spans="3:7" ht="16.5" hidden="1" customHeight="1" outlineLevel="1" x14ac:dyDescent="0.45">
      <c r="C2424" s="95"/>
      <c r="D2424" s="95"/>
      <c r="E2424" s="56">
        <v>1994</v>
      </c>
      <c r="F2424" s="144">
        <v>182</v>
      </c>
      <c r="G2424" s="144">
        <v>182</v>
      </c>
    </row>
    <row r="2425" spans="3:7" ht="16.5" hidden="1" customHeight="1" outlineLevel="1" x14ac:dyDescent="0.45">
      <c r="C2425" s="95"/>
      <c r="D2425" s="95"/>
      <c r="E2425" s="56">
        <v>1995</v>
      </c>
      <c r="F2425" s="144">
        <v>224</v>
      </c>
      <c r="G2425" s="144">
        <v>224</v>
      </c>
    </row>
    <row r="2426" spans="3:7" ht="16.5" hidden="1" customHeight="1" outlineLevel="1" x14ac:dyDescent="0.45">
      <c r="C2426" s="95"/>
      <c r="D2426" s="95"/>
      <c r="E2426" s="56">
        <v>1996</v>
      </c>
      <c r="F2426" s="144">
        <v>119</v>
      </c>
      <c r="G2426" s="144">
        <v>119</v>
      </c>
    </row>
    <row r="2427" spans="3:7" ht="16.5" hidden="1" customHeight="1" outlineLevel="1" x14ac:dyDescent="0.45">
      <c r="C2427" s="95"/>
      <c r="D2427" s="95"/>
      <c r="E2427" s="56">
        <v>1997</v>
      </c>
      <c r="F2427" s="144">
        <v>68</v>
      </c>
      <c r="G2427" s="144">
        <v>68</v>
      </c>
    </row>
    <row r="2428" spans="3:7" ht="16.5" hidden="1" customHeight="1" outlineLevel="1" x14ac:dyDescent="0.45">
      <c r="C2428" s="95"/>
      <c r="D2428" s="95"/>
      <c r="E2428" s="56">
        <v>1998</v>
      </c>
      <c r="F2428" s="144">
        <v>5</v>
      </c>
      <c r="G2428" s="144">
        <v>5</v>
      </c>
    </row>
    <row r="2429" spans="3:7" ht="16.5" hidden="1" customHeight="1" outlineLevel="1" x14ac:dyDescent="0.45">
      <c r="C2429" s="95"/>
      <c r="D2429" s="95"/>
      <c r="E2429" s="56">
        <v>1999</v>
      </c>
      <c r="F2429" s="144">
        <v>5</v>
      </c>
      <c r="G2429" s="144">
        <v>5</v>
      </c>
    </row>
    <row r="2430" spans="3:7" ht="16.5" hidden="1" customHeight="1" outlineLevel="1" x14ac:dyDescent="0.45">
      <c r="C2430" s="95"/>
      <c r="D2430" s="95"/>
      <c r="E2430" s="56">
        <v>2001</v>
      </c>
      <c r="F2430" s="144">
        <v>12</v>
      </c>
      <c r="G2430" s="144">
        <v>12</v>
      </c>
    </row>
    <row r="2431" spans="3:7" ht="16.5" hidden="1" customHeight="1" outlineLevel="1" x14ac:dyDescent="0.45">
      <c r="C2431" s="95"/>
      <c r="D2431" s="95"/>
      <c r="E2431" s="56">
        <v>2002</v>
      </c>
      <c r="F2431" s="144">
        <v>27</v>
      </c>
      <c r="G2431" s="144">
        <v>27</v>
      </c>
    </row>
    <row r="2432" spans="3:7" ht="16.5" hidden="1" customHeight="1" outlineLevel="1" x14ac:dyDescent="0.45">
      <c r="C2432" s="95"/>
      <c r="D2432" s="95"/>
      <c r="E2432" s="56">
        <v>2003</v>
      </c>
      <c r="F2432" s="144">
        <v>28</v>
      </c>
      <c r="G2432" s="144">
        <v>28</v>
      </c>
    </row>
    <row r="2433" spans="3:7" ht="16.5" hidden="1" customHeight="1" outlineLevel="1" x14ac:dyDescent="0.45">
      <c r="C2433" s="95"/>
      <c r="D2433" s="95"/>
      <c r="E2433" s="56">
        <v>2004</v>
      </c>
      <c r="F2433" s="144">
        <v>9</v>
      </c>
      <c r="G2433" s="144">
        <v>9</v>
      </c>
    </row>
    <row r="2434" spans="3:7" ht="16.5" hidden="1" customHeight="1" outlineLevel="1" x14ac:dyDescent="0.45">
      <c r="C2434" s="95"/>
      <c r="D2434" s="95"/>
      <c r="E2434" s="56">
        <v>2005</v>
      </c>
      <c r="F2434" s="144">
        <v>0</v>
      </c>
      <c r="G2434" s="144">
        <v>0</v>
      </c>
    </row>
    <row r="2435" spans="3:7" ht="16.5" hidden="1" customHeight="1" outlineLevel="1" x14ac:dyDescent="0.45">
      <c r="C2435" s="95"/>
      <c r="D2435" s="95"/>
      <c r="E2435" s="56">
        <v>2006</v>
      </c>
      <c r="F2435" s="144">
        <v>0</v>
      </c>
      <c r="G2435" s="144">
        <v>0</v>
      </c>
    </row>
    <row r="2436" spans="3:7" ht="16.5" hidden="1" customHeight="1" outlineLevel="1" x14ac:dyDescent="0.45">
      <c r="C2436" s="95"/>
      <c r="D2436" s="95"/>
      <c r="E2436" s="56">
        <v>2007</v>
      </c>
      <c r="F2436" s="144">
        <v>5</v>
      </c>
      <c r="G2436" s="144">
        <v>5</v>
      </c>
    </row>
    <row r="2437" spans="3:7" ht="16.5" hidden="1" customHeight="1" outlineLevel="1" x14ac:dyDescent="0.45">
      <c r="C2437" s="95"/>
      <c r="D2437" s="95"/>
      <c r="E2437" s="56">
        <v>2008</v>
      </c>
      <c r="F2437" s="144">
        <v>0</v>
      </c>
      <c r="G2437" s="144">
        <v>0</v>
      </c>
    </row>
    <row r="2438" spans="3:7" ht="16.5" hidden="1" customHeight="1" outlineLevel="1" x14ac:dyDescent="0.45">
      <c r="C2438" s="95"/>
      <c r="D2438" s="95"/>
      <c r="E2438" s="56">
        <v>2010</v>
      </c>
      <c r="F2438" s="144">
        <v>10</v>
      </c>
      <c r="G2438" s="144">
        <v>10</v>
      </c>
    </row>
    <row r="2439" spans="3:7" ht="16.5" hidden="1" customHeight="1" outlineLevel="1" x14ac:dyDescent="0.45">
      <c r="C2439" s="95"/>
      <c r="D2439" s="95"/>
      <c r="E2439" s="56">
        <v>2011</v>
      </c>
      <c r="F2439" s="144">
        <v>27</v>
      </c>
      <c r="G2439" s="144">
        <v>27</v>
      </c>
    </row>
    <row r="2440" spans="3:7" ht="16.5" hidden="1" customHeight="1" outlineLevel="1" x14ac:dyDescent="0.45">
      <c r="C2440" s="95"/>
      <c r="D2440" s="95"/>
      <c r="E2440" s="56">
        <v>2012</v>
      </c>
      <c r="F2440" s="144">
        <v>18</v>
      </c>
      <c r="G2440" s="144">
        <v>18</v>
      </c>
    </row>
    <row r="2441" spans="3:7" ht="16.5" hidden="1" customHeight="1" outlineLevel="1" x14ac:dyDescent="0.45">
      <c r="C2441" s="95"/>
      <c r="D2441" s="95"/>
      <c r="E2441" s="56">
        <v>2013</v>
      </c>
      <c r="F2441" s="144">
        <v>30</v>
      </c>
      <c r="G2441" s="144">
        <v>30</v>
      </c>
    </row>
    <row r="2442" spans="3:7" ht="16.5" hidden="1" customHeight="1" outlineLevel="1" x14ac:dyDescent="0.45">
      <c r="C2442" s="95"/>
      <c r="D2442" s="95"/>
      <c r="E2442" s="56">
        <v>2014</v>
      </c>
      <c r="F2442" s="144">
        <v>28</v>
      </c>
      <c r="G2442" s="144">
        <v>28</v>
      </c>
    </row>
    <row r="2443" spans="3:7" ht="16.5" hidden="1" customHeight="1" outlineLevel="1" x14ac:dyDescent="0.45">
      <c r="C2443" s="95"/>
      <c r="D2443" s="95"/>
      <c r="E2443" s="56">
        <v>2015</v>
      </c>
      <c r="F2443" s="144">
        <v>31</v>
      </c>
      <c r="G2443" s="144">
        <v>31</v>
      </c>
    </row>
    <row r="2444" spans="3:7" ht="16.5" hidden="1" customHeight="1" outlineLevel="1" x14ac:dyDescent="0.45">
      <c r="C2444" s="95"/>
      <c r="D2444" s="96"/>
      <c r="E2444" s="56">
        <v>2016</v>
      </c>
      <c r="F2444" s="144">
        <v>28</v>
      </c>
      <c r="G2444" s="144">
        <v>28</v>
      </c>
    </row>
    <row r="2445" spans="3:7" ht="16.5" hidden="1" customHeight="1" outlineLevel="1" x14ac:dyDescent="0.45">
      <c r="C2445" s="95"/>
      <c r="D2445" s="89" t="s">
        <v>142</v>
      </c>
      <c r="E2445" s="90"/>
      <c r="F2445" s="139">
        <v>1033</v>
      </c>
      <c r="G2445" s="139">
        <v>1033</v>
      </c>
    </row>
    <row r="2446" spans="3:7" ht="16.5" hidden="1" customHeight="1" outlineLevel="1" x14ac:dyDescent="0.45">
      <c r="C2446" s="95"/>
      <c r="D2446" s="94" t="s">
        <v>320</v>
      </c>
      <c r="E2446" s="56">
        <v>1998</v>
      </c>
      <c r="F2446" s="144">
        <v>239</v>
      </c>
      <c r="G2446" s="144">
        <v>239</v>
      </c>
    </row>
    <row r="2447" spans="3:7" ht="16.5" hidden="1" customHeight="1" outlineLevel="1" x14ac:dyDescent="0.45">
      <c r="C2447" s="95"/>
      <c r="D2447" s="96"/>
      <c r="E2447" s="56">
        <v>1999</v>
      </c>
      <c r="F2447" s="144">
        <v>69</v>
      </c>
      <c r="G2447" s="144">
        <v>69</v>
      </c>
    </row>
    <row r="2448" spans="3:7" ht="16.5" hidden="1" customHeight="1" outlineLevel="1" x14ac:dyDescent="0.45">
      <c r="C2448" s="95"/>
      <c r="D2448" s="89" t="s">
        <v>142</v>
      </c>
      <c r="E2448" s="90"/>
      <c r="F2448" s="140">
        <v>308</v>
      </c>
      <c r="G2448" s="140">
        <v>308</v>
      </c>
    </row>
    <row r="2449" spans="3:7" ht="16.5" hidden="1" customHeight="1" outlineLevel="1" x14ac:dyDescent="0.45">
      <c r="C2449" s="95"/>
      <c r="D2449" s="56" t="s">
        <v>321</v>
      </c>
      <c r="E2449" s="56">
        <v>1999</v>
      </c>
      <c r="F2449" s="144">
        <v>1</v>
      </c>
      <c r="G2449" s="144">
        <v>1</v>
      </c>
    </row>
    <row r="2450" spans="3:7" ht="16.5" hidden="1" customHeight="1" outlineLevel="1" x14ac:dyDescent="0.45">
      <c r="C2450" s="95"/>
      <c r="D2450" s="89" t="s">
        <v>142</v>
      </c>
      <c r="E2450" s="90"/>
      <c r="F2450" s="140">
        <v>1</v>
      </c>
      <c r="G2450" s="140">
        <v>1</v>
      </c>
    </row>
    <row r="2451" spans="3:7" ht="16.5" hidden="1" customHeight="1" outlineLevel="1" x14ac:dyDescent="0.45">
      <c r="C2451" s="95"/>
      <c r="D2451" s="94" t="s">
        <v>322</v>
      </c>
      <c r="E2451" s="56">
        <v>1991</v>
      </c>
      <c r="F2451" s="144">
        <v>74</v>
      </c>
      <c r="G2451" s="144">
        <v>74</v>
      </c>
    </row>
    <row r="2452" spans="3:7" ht="16.5" hidden="1" customHeight="1" outlineLevel="1" x14ac:dyDescent="0.45">
      <c r="C2452" s="95"/>
      <c r="D2452" s="95"/>
      <c r="E2452" s="56">
        <v>1992</v>
      </c>
      <c r="F2452" s="144">
        <v>99</v>
      </c>
      <c r="G2452" s="144">
        <v>99</v>
      </c>
    </row>
    <row r="2453" spans="3:7" ht="16.5" hidden="1" customHeight="1" outlineLevel="1" x14ac:dyDescent="0.45">
      <c r="C2453" s="95"/>
      <c r="D2453" s="95"/>
      <c r="E2453" s="56">
        <v>1993</v>
      </c>
      <c r="F2453" s="144">
        <v>110</v>
      </c>
      <c r="G2453" s="144">
        <v>110</v>
      </c>
    </row>
    <row r="2454" spans="3:7" ht="16.5" hidden="1" customHeight="1" outlineLevel="1" x14ac:dyDescent="0.45">
      <c r="C2454" s="95"/>
      <c r="D2454" s="95"/>
      <c r="E2454" s="56">
        <v>1994</v>
      </c>
      <c r="F2454" s="144">
        <v>84</v>
      </c>
      <c r="G2454" s="144">
        <v>84</v>
      </c>
    </row>
    <row r="2455" spans="3:7" ht="16.5" hidden="1" customHeight="1" outlineLevel="1" x14ac:dyDescent="0.45">
      <c r="C2455" s="95"/>
      <c r="D2455" s="95"/>
      <c r="E2455" s="56">
        <v>1995</v>
      </c>
      <c r="F2455" s="144">
        <v>561</v>
      </c>
      <c r="G2455" s="144">
        <v>561</v>
      </c>
    </row>
    <row r="2456" spans="3:7" ht="16.5" hidden="1" customHeight="1" outlineLevel="1" x14ac:dyDescent="0.45">
      <c r="C2456" s="95"/>
      <c r="D2456" s="95"/>
      <c r="E2456" s="56">
        <v>1996</v>
      </c>
      <c r="F2456" s="144">
        <v>583</v>
      </c>
      <c r="G2456" s="144">
        <v>583</v>
      </c>
    </row>
    <row r="2457" spans="3:7" ht="16.5" hidden="1" customHeight="1" outlineLevel="1" x14ac:dyDescent="0.45">
      <c r="C2457" s="95"/>
      <c r="D2457" s="95"/>
      <c r="E2457" s="56">
        <v>1997</v>
      </c>
      <c r="F2457" s="144">
        <v>148</v>
      </c>
      <c r="G2457" s="144">
        <v>148</v>
      </c>
    </row>
    <row r="2458" spans="3:7" ht="16.5" hidden="1" customHeight="1" outlineLevel="1" x14ac:dyDescent="0.45">
      <c r="C2458" s="95"/>
      <c r="D2458" s="95"/>
      <c r="E2458" s="56">
        <v>1998</v>
      </c>
      <c r="F2458" s="144">
        <v>18</v>
      </c>
      <c r="G2458" s="144">
        <v>18</v>
      </c>
    </row>
    <row r="2459" spans="3:7" ht="16.5" hidden="1" customHeight="1" outlineLevel="1" x14ac:dyDescent="0.45">
      <c r="C2459" s="95"/>
      <c r="D2459" s="95"/>
      <c r="E2459" s="56">
        <v>1999</v>
      </c>
      <c r="F2459" s="144">
        <v>3</v>
      </c>
      <c r="G2459" s="144">
        <v>3</v>
      </c>
    </row>
    <row r="2460" spans="3:7" ht="16.5" hidden="1" customHeight="1" outlineLevel="1" x14ac:dyDescent="0.45">
      <c r="C2460" s="95"/>
      <c r="D2460" s="95"/>
      <c r="E2460" s="56">
        <v>2000</v>
      </c>
      <c r="F2460" s="144">
        <v>10</v>
      </c>
      <c r="G2460" s="144">
        <v>10</v>
      </c>
    </row>
    <row r="2461" spans="3:7" ht="16.5" hidden="1" customHeight="1" outlineLevel="1" x14ac:dyDescent="0.45">
      <c r="C2461" s="95"/>
      <c r="D2461" s="95"/>
      <c r="E2461" s="56">
        <v>2001</v>
      </c>
      <c r="F2461" s="144">
        <v>7</v>
      </c>
      <c r="G2461" s="144">
        <v>7</v>
      </c>
    </row>
    <row r="2462" spans="3:7" ht="16.5" hidden="1" customHeight="1" outlineLevel="1" x14ac:dyDescent="0.45">
      <c r="C2462" s="95"/>
      <c r="D2462" s="95"/>
      <c r="E2462" s="56">
        <v>2002</v>
      </c>
      <c r="F2462" s="144">
        <v>5</v>
      </c>
      <c r="G2462" s="144">
        <v>5</v>
      </c>
    </row>
    <row r="2463" spans="3:7" ht="16.5" hidden="1" customHeight="1" outlineLevel="1" x14ac:dyDescent="0.45">
      <c r="C2463" s="95"/>
      <c r="D2463" s="95"/>
      <c r="E2463" s="56">
        <v>2006</v>
      </c>
      <c r="F2463" s="144">
        <v>20</v>
      </c>
      <c r="G2463" s="144">
        <v>20</v>
      </c>
    </row>
    <row r="2464" spans="3:7" ht="16.5" hidden="1" customHeight="1" outlineLevel="1" x14ac:dyDescent="0.45">
      <c r="C2464" s="95"/>
      <c r="D2464" s="95"/>
      <c r="E2464" s="56">
        <v>2007</v>
      </c>
      <c r="F2464" s="144">
        <v>162</v>
      </c>
      <c r="G2464" s="144">
        <v>162</v>
      </c>
    </row>
    <row r="2465" spans="3:7" ht="16.5" hidden="1" customHeight="1" outlineLevel="1" x14ac:dyDescent="0.45">
      <c r="C2465" s="95"/>
      <c r="D2465" s="95"/>
      <c r="E2465" s="56">
        <v>2008</v>
      </c>
      <c r="F2465" s="144">
        <v>151</v>
      </c>
      <c r="G2465" s="144">
        <v>151</v>
      </c>
    </row>
    <row r="2466" spans="3:7" ht="16.5" hidden="1" customHeight="1" outlineLevel="1" x14ac:dyDescent="0.45">
      <c r="C2466" s="95"/>
      <c r="D2466" s="95"/>
      <c r="E2466" s="56">
        <v>2009</v>
      </c>
      <c r="F2466" s="144">
        <v>50</v>
      </c>
      <c r="G2466" s="144">
        <v>50</v>
      </c>
    </row>
    <row r="2467" spans="3:7" ht="16.5" hidden="1" customHeight="1" outlineLevel="1" x14ac:dyDescent="0.45">
      <c r="C2467" s="95"/>
      <c r="D2467" s="95"/>
      <c r="E2467" s="56">
        <v>2010</v>
      </c>
      <c r="F2467" s="144">
        <v>0</v>
      </c>
      <c r="G2467" s="144">
        <v>0</v>
      </c>
    </row>
    <row r="2468" spans="3:7" ht="16.5" hidden="1" customHeight="1" outlineLevel="1" x14ac:dyDescent="0.45">
      <c r="C2468" s="95"/>
      <c r="D2468" s="95"/>
      <c r="E2468" s="56">
        <v>2014</v>
      </c>
      <c r="F2468" s="144">
        <v>222</v>
      </c>
      <c r="G2468" s="144">
        <v>222</v>
      </c>
    </row>
    <row r="2469" spans="3:7" ht="16.5" hidden="1" customHeight="1" outlineLevel="1" x14ac:dyDescent="0.45">
      <c r="C2469" s="95"/>
      <c r="D2469" s="95"/>
      <c r="E2469" s="56">
        <v>2015</v>
      </c>
      <c r="F2469" s="144">
        <v>159</v>
      </c>
      <c r="G2469" s="144">
        <v>159</v>
      </c>
    </row>
    <row r="2470" spans="3:7" ht="16.5" hidden="1" customHeight="1" outlineLevel="1" x14ac:dyDescent="0.45">
      <c r="C2470" s="95"/>
      <c r="D2470" s="96"/>
      <c r="E2470" s="56">
        <v>2016</v>
      </c>
      <c r="F2470" s="144">
        <v>50</v>
      </c>
      <c r="G2470" s="144">
        <v>50</v>
      </c>
    </row>
    <row r="2471" spans="3:7" ht="16.5" hidden="1" customHeight="1" outlineLevel="1" x14ac:dyDescent="0.45">
      <c r="C2471" s="95"/>
      <c r="D2471" s="89" t="s">
        <v>142</v>
      </c>
      <c r="E2471" s="90"/>
      <c r="F2471" s="139">
        <v>2516</v>
      </c>
      <c r="G2471" s="139">
        <v>2516</v>
      </c>
    </row>
    <row r="2472" spans="3:7" ht="16.5" hidden="1" customHeight="1" outlineLevel="1" x14ac:dyDescent="0.45">
      <c r="C2472" s="95"/>
      <c r="D2472" s="94" t="s">
        <v>323</v>
      </c>
      <c r="E2472" s="56">
        <v>1991</v>
      </c>
      <c r="F2472" s="144">
        <v>131</v>
      </c>
      <c r="G2472" s="144">
        <v>131</v>
      </c>
    </row>
    <row r="2473" spans="3:7" ht="16.5" hidden="1" customHeight="1" outlineLevel="1" x14ac:dyDescent="0.45">
      <c r="C2473" s="95"/>
      <c r="D2473" s="95"/>
      <c r="E2473" s="56">
        <v>1992</v>
      </c>
      <c r="F2473" s="144">
        <v>294</v>
      </c>
      <c r="G2473" s="144">
        <v>294</v>
      </c>
    </row>
    <row r="2474" spans="3:7" ht="16.5" hidden="1" customHeight="1" outlineLevel="1" x14ac:dyDescent="0.45">
      <c r="C2474" s="95"/>
      <c r="D2474" s="95"/>
      <c r="E2474" s="56">
        <v>1993</v>
      </c>
      <c r="F2474" s="144">
        <v>278</v>
      </c>
      <c r="G2474" s="144">
        <v>278</v>
      </c>
    </row>
    <row r="2475" spans="3:7" ht="16.5" hidden="1" customHeight="1" outlineLevel="1" x14ac:dyDescent="0.45">
      <c r="C2475" s="95"/>
      <c r="D2475" s="95"/>
      <c r="E2475" s="56">
        <v>1994</v>
      </c>
      <c r="F2475" s="144">
        <v>395</v>
      </c>
      <c r="G2475" s="144">
        <v>395</v>
      </c>
    </row>
    <row r="2476" spans="3:7" ht="16.5" hidden="1" customHeight="1" outlineLevel="1" x14ac:dyDescent="0.45">
      <c r="C2476" s="95"/>
      <c r="D2476" s="95"/>
      <c r="E2476" s="56">
        <v>1995</v>
      </c>
      <c r="F2476" s="144">
        <v>442</v>
      </c>
      <c r="G2476" s="144">
        <v>442</v>
      </c>
    </row>
    <row r="2477" spans="3:7" ht="16.5" hidden="1" customHeight="1" outlineLevel="1" x14ac:dyDescent="0.45">
      <c r="C2477" s="95"/>
      <c r="D2477" s="95"/>
      <c r="E2477" s="56">
        <v>1996</v>
      </c>
      <c r="F2477" s="144">
        <v>204</v>
      </c>
      <c r="G2477" s="144">
        <v>204</v>
      </c>
    </row>
    <row r="2478" spans="3:7" ht="16.5" hidden="1" customHeight="1" outlineLevel="1" x14ac:dyDescent="0.45">
      <c r="C2478" s="95"/>
      <c r="D2478" s="95"/>
      <c r="E2478" s="56">
        <v>1997</v>
      </c>
      <c r="F2478" s="144">
        <v>92</v>
      </c>
      <c r="G2478" s="144">
        <v>92</v>
      </c>
    </row>
    <row r="2479" spans="3:7" ht="16.5" hidden="1" customHeight="1" outlineLevel="1" x14ac:dyDescent="0.45">
      <c r="C2479" s="95"/>
      <c r="D2479" s="95"/>
      <c r="E2479" s="56">
        <v>1998</v>
      </c>
      <c r="F2479" s="144">
        <v>44</v>
      </c>
      <c r="G2479" s="144">
        <v>44</v>
      </c>
    </row>
    <row r="2480" spans="3:7" ht="16.5" hidden="1" customHeight="1" outlineLevel="1" x14ac:dyDescent="0.45">
      <c r="C2480" s="95"/>
      <c r="D2480" s="95"/>
      <c r="E2480" s="56">
        <v>1999</v>
      </c>
      <c r="F2480" s="144">
        <v>119</v>
      </c>
      <c r="G2480" s="144">
        <v>119</v>
      </c>
    </row>
    <row r="2481" spans="3:7" ht="16.5" hidden="1" customHeight="1" outlineLevel="1" x14ac:dyDescent="0.45">
      <c r="C2481" s="95"/>
      <c r="D2481" s="95"/>
      <c r="E2481" s="56">
        <v>2000</v>
      </c>
      <c r="F2481" s="144">
        <v>29</v>
      </c>
      <c r="G2481" s="144">
        <v>29</v>
      </c>
    </row>
    <row r="2482" spans="3:7" ht="16.5" hidden="1" customHeight="1" outlineLevel="1" x14ac:dyDescent="0.45">
      <c r="C2482" s="95"/>
      <c r="D2482" s="95"/>
      <c r="E2482" s="56">
        <v>2001</v>
      </c>
      <c r="F2482" s="144">
        <v>161</v>
      </c>
      <c r="G2482" s="144">
        <v>161</v>
      </c>
    </row>
    <row r="2483" spans="3:7" ht="16.5" hidden="1" customHeight="1" outlineLevel="1" x14ac:dyDescent="0.45">
      <c r="C2483" s="95"/>
      <c r="D2483" s="95"/>
      <c r="E2483" s="56">
        <v>2002</v>
      </c>
      <c r="F2483" s="144">
        <v>63</v>
      </c>
      <c r="G2483" s="144">
        <v>63</v>
      </c>
    </row>
    <row r="2484" spans="3:7" ht="16.5" hidden="1" customHeight="1" outlineLevel="1" x14ac:dyDescent="0.45">
      <c r="C2484" s="95"/>
      <c r="D2484" s="95"/>
      <c r="E2484" s="56">
        <v>2003</v>
      </c>
      <c r="F2484" s="144">
        <v>43</v>
      </c>
      <c r="G2484" s="144">
        <v>43</v>
      </c>
    </row>
    <row r="2485" spans="3:7" ht="16.5" hidden="1" customHeight="1" outlineLevel="1" x14ac:dyDescent="0.45">
      <c r="C2485" s="95"/>
      <c r="D2485" s="95"/>
      <c r="E2485" s="56">
        <v>2004</v>
      </c>
      <c r="F2485" s="144">
        <v>21</v>
      </c>
      <c r="G2485" s="144">
        <v>21</v>
      </c>
    </row>
    <row r="2486" spans="3:7" ht="16.5" hidden="1" customHeight="1" outlineLevel="1" x14ac:dyDescent="0.45">
      <c r="C2486" s="95"/>
      <c r="D2486" s="95"/>
      <c r="E2486" s="56">
        <v>2005</v>
      </c>
      <c r="F2486" s="144">
        <v>44</v>
      </c>
      <c r="G2486" s="144">
        <v>44</v>
      </c>
    </row>
    <row r="2487" spans="3:7" ht="16.5" hidden="1" customHeight="1" outlineLevel="1" x14ac:dyDescent="0.45">
      <c r="C2487" s="95"/>
      <c r="D2487" s="95"/>
      <c r="E2487" s="56">
        <v>2006</v>
      </c>
      <c r="F2487" s="144">
        <v>63</v>
      </c>
      <c r="G2487" s="144">
        <v>63</v>
      </c>
    </row>
    <row r="2488" spans="3:7" ht="16.5" hidden="1" customHeight="1" outlineLevel="1" x14ac:dyDescent="0.45">
      <c r="C2488" s="95"/>
      <c r="D2488" s="95"/>
      <c r="E2488" s="56">
        <v>2007</v>
      </c>
      <c r="F2488" s="144">
        <v>171</v>
      </c>
      <c r="G2488" s="144">
        <v>171</v>
      </c>
    </row>
    <row r="2489" spans="3:7" ht="16.5" hidden="1" customHeight="1" outlineLevel="1" x14ac:dyDescent="0.45">
      <c r="C2489" s="95"/>
      <c r="D2489" s="95"/>
      <c r="E2489" s="56">
        <v>2008</v>
      </c>
      <c r="F2489" s="144">
        <v>58</v>
      </c>
      <c r="G2489" s="144">
        <v>58</v>
      </c>
    </row>
    <row r="2490" spans="3:7" ht="16.5" hidden="1" customHeight="1" outlineLevel="1" x14ac:dyDescent="0.45">
      <c r="C2490" s="95"/>
      <c r="D2490" s="95"/>
      <c r="E2490" s="56">
        <v>2009</v>
      </c>
      <c r="F2490" s="144">
        <v>61</v>
      </c>
      <c r="G2490" s="144">
        <v>61</v>
      </c>
    </row>
    <row r="2491" spans="3:7" ht="16.5" hidden="1" customHeight="1" outlineLevel="1" x14ac:dyDescent="0.45">
      <c r="C2491" s="95"/>
      <c r="D2491" s="95"/>
      <c r="E2491" s="56">
        <v>2010</v>
      </c>
      <c r="F2491" s="144">
        <v>77</v>
      </c>
      <c r="G2491" s="144">
        <v>77</v>
      </c>
    </row>
    <row r="2492" spans="3:7" ht="16.5" hidden="1" customHeight="1" outlineLevel="1" x14ac:dyDescent="0.45">
      <c r="C2492" s="95"/>
      <c r="D2492" s="95"/>
      <c r="E2492" s="56">
        <v>2011</v>
      </c>
      <c r="F2492" s="144">
        <v>134</v>
      </c>
      <c r="G2492" s="144">
        <v>134</v>
      </c>
    </row>
    <row r="2493" spans="3:7" ht="16.5" hidden="1" customHeight="1" outlineLevel="1" x14ac:dyDescent="0.45">
      <c r="C2493" s="95"/>
      <c r="D2493" s="95"/>
      <c r="E2493" s="56">
        <v>2012</v>
      </c>
      <c r="F2493" s="144">
        <v>132</v>
      </c>
      <c r="G2493" s="144">
        <v>132</v>
      </c>
    </row>
    <row r="2494" spans="3:7" ht="16.5" hidden="1" customHeight="1" outlineLevel="1" x14ac:dyDescent="0.45">
      <c r="C2494" s="95"/>
      <c r="D2494" s="95"/>
      <c r="E2494" s="56">
        <v>2013</v>
      </c>
      <c r="F2494" s="144">
        <v>176</v>
      </c>
      <c r="G2494" s="144">
        <v>176</v>
      </c>
    </row>
    <row r="2495" spans="3:7" ht="16.5" hidden="1" customHeight="1" outlineLevel="1" x14ac:dyDescent="0.45">
      <c r="C2495" s="95"/>
      <c r="D2495" s="95"/>
      <c r="E2495" s="56">
        <v>2014</v>
      </c>
      <c r="F2495" s="144">
        <v>214</v>
      </c>
      <c r="G2495" s="144">
        <v>214</v>
      </c>
    </row>
    <row r="2496" spans="3:7" ht="16.5" hidden="1" customHeight="1" outlineLevel="1" x14ac:dyDescent="0.45">
      <c r="C2496" s="95"/>
      <c r="D2496" s="95"/>
      <c r="E2496" s="56">
        <v>2015</v>
      </c>
      <c r="F2496" s="144">
        <v>225</v>
      </c>
      <c r="G2496" s="144">
        <v>225</v>
      </c>
    </row>
    <row r="2497" spans="3:7" ht="16.5" hidden="1" customHeight="1" outlineLevel="1" x14ac:dyDescent="0.45">
      <c r="C2497" s="95"/>
      <c r="D2497" s="96"/>
      <c r="E2497" s="56">
        <v>2016</v>
      </c>
      <c r="F2497" s="144">
        <v>0</v>
      </c>
      <c r="G2497" s="144">
        <v>0</v>
      </c>
    </row>
    <row r="2498" spans="3:7" ht="16.5" hidden="1" customHeight="1" outlineLevel="1" x14ac:dyDescent="0.45">
      <c r="C2498" s="95"/>
      <c r="D2498" s="89" t="s">
        <v>142</v>
      </c>
      <c r="E2498" s="90"/>
      <c r="F2498" s="139">
        <v>3671</v>
      </c>
      <c r="G2498" s="139">
        <v>3671</v>
      </c>
    </row>
    <row r="2499" spans="3:7" ht="16.5" hidden="1" customHeight="1" outlineLevel="1" x14ac:dyDescent="0.45">
      <c r="C2499" s="95"/>
      <c r="D2499" s="94" t="s">
        <v>324</v>
      </c>
      <c r="E2499" s="56">
        <v>1991</v>
      </c>
      <c r="F2499" s="144">
        <v>1</v>
      </c>
      <c r="G2499" s="144">
        <v>1</v>
      </c>
    </row>
    <row r="2500" spans="3:7" ht="16.5" hidden="1" customHeight="1" outlineLevel="1" x14ac:dyDescent="0.45">
      <c r="C2500" s="95"/>
      <c r="D2500" s="95"/>
      <c r="E2500" s="56">
        <v>1992</v>
      </c>
      <c r="F2500" s="144">
        <v>13</v>
      </c>
      <c r="G2500" s="144">
        <v>13</v>
      </c>
    </row>
    <row r="2501" spans="3:7" ht="16.5" hidden="1" customHeight="1" outlineLevel="1" x14ac:dyDescent="0.45">
      <c r="C2501" s="95"/>
      <c r="D2501" s="95"/>
      <c r="E2501" s="56">
        <v>1993</v>
      </c>
      <c r="F2501" s="144">
        <v>344</v>
      </c>
      <c r="G2501" s="144">
        <v>344</v>
      </c>
    </row>
    <row r="2502" spans="3:7" ht="16.5" hidden="1" customHeight="1" outlineLevel="1" x14ac:dyDescent="0.45">
      <c r="C2502" s="95"/>
      <c r="D2502" s="95"/>
      <c r="E2502" s="56">
        <v>1994</v>
      </c>
      <c r="F2502" s="144">
        <v>576</v>
      </c>
      <c r="G2502" s="144">
        <v>576</v>
      </c>
    </row>
    <row r="2503" spans="3:7" ht="16.5" hidden="1" customHeight="1" outlineLevel="1" x14ac:dyDescent="0.45">
      <c r="C2503" s="95"/>
      <c r="D2503" s="95"/>
      <c r="E2503" s="56">
        <v>1995</v>
      </c>
      <c r="F2503" s="144">
        <v>589</v>
      </c>
      <c r="G2503" s="144">
        <v>589</v>
      </c>
    </row>
    <row r="2504" spans="3:7" ht="16.5" hidden="1" customHeight="1" outlineLevel="1" x14ac:dyDescent="0.45">
      <c r="C2504" s="95"/>
      <c r="D2504" s="95"/>
      <c r="E2504" s="56">
        <v>1996</v>
      </c>
      <c r="F2504" s="144">
        <v>230</v>
      </c>
      <c r="G2504" s="144">
        <v>230</v>
      </c>
    </row>
    <row r="2505" spans="3:7" ht="16.5" hidden="1" customHeight="1" outlineLevel="1" x14ac:dyDescent="0.45">
      <c r="C2505" s="95"/>
      <c r="D2505" s="95"/>
      <c r="E2505" s="56">
        <v>1997</v>
      </c>
      <c r="F2505" s="144">
        <v>148</v>
      </c>
      <c r="G2505" s="144">
        <v>148</v>
      </c>
    </row>
    <row r="2506" spans="3:7" ht="16.5" hidden="1" customHeight="1" outlineLevel="1" x14ac:dyDescent="0.45">
      <c r="C2506" s="95"/>
      <c r="D2506" s="95"/>
      <c r="E2506" s="56">
        <v>1998</v>
      </c>
      <c r="F2506" s="144">
        <v>1</v>
      </c>
      <c r="G2506" s="144">
        <v>1</v>
      </c>
    </row>
    <row r="2507" spans="3:7" ht="16.5" hidden="1" customHeight="1" outlineLevel="1" x14ac:dyDescent="0.45">
      <c r="C2507" s="95"/>
      <c r="D2507" s="95"/>
      <c r="E2507" s="56">
        <v>1999</v>
      </c>
      <c r="F2507" s="144">
        <v>2</v>
      </c>
      <c r="G2507" s="144">
        <v>2</v>
      </c>
    </row>
    <row r="2508" spans="3:7" ht="16.5" hidden="1" customHeight="1" outlineLevel="1" x14ac:dyDescent="0.45">
      <c r="C2508" s="95"/>
      <c r="D2508" s="95"/>
      <c r="E2508" s="56">
        <v>2000</v>
      </c>
      <c r="F2508" s="144">
        <v>1</v>
      </c>
      <c r="G2508" s="144">
        <v>1</v>
      </c>
    </row>
    <row r="2509" spans="3:7" ht="16.5" hidden="1" customHeight="1" outlineLevel="1" x14ac:dyDescent="0.45">
      <c r="C2509" s="95"/>
      <c r="D2509" s="95"/>
      <c r="E2509" s="56">
        <v>2001</v>
      </c>
      <c r="F2509" s="144">
        <v>2</v>
      </c>
      <c r="G2509" s="144">
        <v>2</v>
      </c>
    </row>
    <row r="2510" spans="3:7" ht="16.5" hidden="1" customHeight="1" outlineLevel="1" x14ac:dyDescent="0.45">
      <c r="C2510" s="95"/>
      <c r="D2510" s="95"/>
      <c r="E2510" s="56">
        <v>2005</v>
      </c>
      <c r="F2510" s="144">
        <v>7</v>
      </c>
      <c r="G2510" s="144">
        <v>7</v>
      </c>
    </row>
    <row r="2511" spans="3:7" ht="16.5" hidden="1" customHeight="1" outlineLevel="1" x14ac:dyDescent="0.45">
      <c r="C2511" s="95"/>
      <c r="D2511" s="95"/>
      <c r="E2511" s="56">
        <v>2006</v>
      </c>
      <c r="F2511" s="144">
        <v>5</v>
      </c>
      <c r="G2511" s="144">
        <v>5</v>
      </c>
    </row>
    <row r="2512" spans="3:7" ht="16.5" hidden="1" customHeight="1" outlineLevel="1" x14ac:dyDescent="0.45">
      <c r="C2512" s="95"/>
      <c r="D2512" s="95"/>
      <c r="E2512" s="56">
        <v>2007</v>
      </c>
      <c r="F2512" s="144">
        <v>2</v>
      </c>
      <c r="G2512" s="144">
        <v>2</v>
      </c>
    </row>
    <row r="2513" spans="3:7" ht="16.5" hidden="1" customHeight="1" outlineLevel="1" x14ac:dyDescent="0.45">
      <c r="C2513" s="95"/>
      <c r="D2513" s="95"/>
      <c r="E2513" s="56">
        <v>2008</v>
      </c>
      <c r="F2513" s="144">
        <v>0</v>
      </c>
      <c r="G2513" s="144">
        <v>0</v>
      </c>
    </row>
    <row r="2514" spans="3:7" ht="16.5" hidden="1" customHeight="1" outlineLevel="1" x14ac:dyDescent="0.45">
      <c r="C2514" s="95"/>
      <c r="D2514" s="95"/>
      <c r="E2514" s="56">
        <v>2010</v>
      </c>
      <c r="F2514" s="144">
        <v>2</v>
      </c>
      <c r="G2514" s="144">
        <v>2</v>
      </c>
    </row>
    <row r="2515" spans="3:7" ht="16.5" hidden="1" customHeight="1" outlineLevel="1" x14ac:dyDescent="0.45">
      <c r="C2515" s="95"/>
      <c r="D2515" s="95"/>
      <c r="E2515" s="56">
        <v>2011</v>
      </c>
      <c r="F2515" s="144">
        <v>225</v>
      </c>
      <c r="G2515" s="144">
        <v>225</v>
      </c>
    </row>
    <row r="2516" spans="3:7" ht="16.5" hidden="1" customHeight="1" outlineLevel="1" x14ac:dyDescent="0.45">
      <c r="C2516" s="95"/>
      <c r="D2516" s="95"/>
      <c r="E2516" s="56">
        <v>2012</v>
      </c>
      <c r="F2516" s="144">
        <v>289</v>
      </c>
      <c r="G2516" s="144">
        <v>289</v>
      </c>
    </row>
    <row r="2517" spans="3:7" ht="16.5" hidden="1" customHeight="1" outlineLevel="1" x14ac:dyDescent="0.45">
      <c r="C2517" s="95"/>
      <c r="D2517" s="95"/>
      <c r="E2517" s="56">
        <v>2013</v>
      </c>
      <c r="F2517" s="144">
        <v>287</v>
      </c>
      <c r="G2517" s="144">
        <v>287</v>
      </c>
    </row>
    <row r="2518" spans="3:7" ht="16.5" hidden="1" customHeight="1" outlineLevel="1" x14ac:dyDescent="0.45">
      <c r="C2518" s="95"/>
      <c r="D2518" s="95"/>
      <c r="E2518" s="56">
        <v>2014</v>
      </c>
      <c r="F2518" s="144">
        <v>183</v>
      </c>
      <c r="G2518" s="144">
        <v>183</v>
      </c>
    </row>
    <row r="2519" spans="3:7" ht="16.5" hidden="1" customHeight="1" outlineLevel="1" x14ac:dyDescent="0.45">
      <c r="C2519" s="95"/>
      <c r="D2519" s="95"/>
      <c r="E2519" s="56">
        <v>2015</v>
      </c>
      <c r="F2519" s="144">
        <v>186</v>
      </c>
      <c r="G2519" s="144">
        <v>186</v>
      </c>
    </row>
    <row r="2520" spans="3:7" ht="16.5" hidden="1" customHeight="1" outlineLevel="1" x14ac:dyDescent="0.45">
      <c r="C2520" s="95"/>
      <c r="D2520" s="96"/>
      <c r="E2520" s="56">
        <v>2016</v>
      </c>
      <c r="F2520" s="144">
        <v>27</v>
      </c>
      <c r="G2520" s="144">
        <v>27</v>
      </c>
    </row>
    <row r="2521" spans="3:7" ht="16.5" hidden="1" customHeight="1" outlineLevel="1" x14ac:dyDescent="0.45">
      <c r="C2521" s="95"/>
      <c r="D2521" s="89" t="s">
        <v>142</v>
      </c>
      <c r="E2521" s="90"/>
      <c r="F2521" s="139">
        <v>3120</v>
      </c>
      <c r="G2521" s="139">
        <v>3120</v>
      </c>
    </row>
    <row r="2522" spans="3:7" ht="16.5" hidden="1" customHeight="1" outlineLevel="1" x14ac:dyDescent="0.45">
      <c r="C2522" s="95"/>
      <c r="D2522" s="94" t="s">
        <v>325</v>
      </c>
      <c r="E2522" s="56">
        <v>1992</v>
      </c>
      <c r="F2522" s="144">
        <v>62</v>
      </c>
      <c r="G2522" s="144">
        <v>62</v>
      </c>
    </row>
    <row r="2523" spans="3:7" ht="16.5" hidden="1" customHeight="1" outlineLevel="1" x14ac:dyDescent="0.45">
      <c r="C2523" s="95"/>
      <c r="D2523" s="96"/>
      <c r="E2523" s="56">
        <v>1998</v>
      </c>
      <c r="F2523" s="144">
        <v>30</v>
      </c>
      <c r="G2523" s="144">
        <v>30</v>
      </c>
    </row>
    <row r="2524" spans="3:7" ht="16.5" hidden="1" customHeight="1" outlineLevel="1" x14ac:dyDescent="0.45">
      <c r="C2524" s="96"/>
      <c r="D2524" s="89" t="s">
        <v>142</v>
      </c>
      <c r="E2524" s="90"/>
      <c r="F2524" s="140">
        <v>92</v>
      </c>
      <c r="G2524" s="140">
        <v>92</v>
      </c>
    </row>
    <row r="2525" spans="3:7" ht="16.5" hidden="1" customHeight="1" outlineLevel="1" x14ac:dyDescent="0.45">
      <c r="C2525" s="91">
        <v>1991</v>
      </c>
      <c r="D2525" s="92"/>
      <c r="E2525" s="93"/>
      <c r="F2525" s="141">
        <v>8351</v>
      </c>
      <c r="G2525" s="141">
        <v>8351</v>
      </c>
    </row>
    <row r="2526" spans="3:7" ht="16.5" hidden="1" customHeight="1" outlineLevel="1" x14ac:dyDescent="0.45">
      <c r="C2526" s="91">
        <v>1992</v>
      </c>
      <c r="D2526" s="92"/>
      <c r="E2526" s="93"/>
      <c r="F2526" s="141">
        <v>13386</v>
      </c>
      <c r="G2526" s="141">
        <v>13386</v>
      </c>
    </row>
    <row r="2527" spans="3:7" ht="16.5" hidden="1" customHeight="1" outlineLevel="1" x14ac:dyDescent="0.45">
      <c r="C2527" s="91">
        <v>1993</v>
      </c>
      <c r="D2527" s="92"/>
      <c r="E2527" s="93"/>
      <c r="F2527" s="141">
        <v>11986</v>
      </c>
      <c r="G2527" s="141">
        <v>11986</v>
      </c>
    </row>
    <row r="2528" spans="3:7" ht="16.5" hidden="1" customHeight="1" outlineLevel="1" x14ac:dyDescent="0.45">
      <c r="C2528" s="91">
        <v>1994</v>
      </c>
      <c r="D2528" s="92"/>
      <c r="E2528" s="93"/>
      <c r="F2528" s="141">
        <v>17146</v>
      </c>
      <c r="G2528" s="141">
        <v>17146</v>
      </c>
    </row>
    <row r="2529" spans="3:7" ht="16.5" hidden="1" customHeight="1" outlineLevel="1" x14ac:dyDescent="0.45">
      <c r="C2529" s="91">
        <v>1995</v>
      </c>
      <c r="D2529" s="92"/>
      <c r="E2529" s="93"/>
      <c r="F2529" s="141">
        <v>42298</v>
      </c>
      <c r="G2529" s="141">
        <v>42298</v>
      </c>
    </row>
    <row r="2530" spans="3:7" ht="16.5" hidden="1" customHeight="1" outlineLevel="1" x14ac:dyDescent="0.45">
      <c r="C2530" s="91">
        <v>1996</v>
      </c>
      <c r="D2530" s="92"/>
      <c r="E2530" s="93"/>
      <c r="F2530" s="141">
        <v>90444</v>
      </c>
      <c r="G2530" s="141">
        <v>90444</v>
      </c>
    </row>
    <row r="2531" spans="3:7" ht="16.5" hidden="1" customHeight="1" outlineLevel="1" x14ac:dyDescent="0.45">
      <c r="C2531" s="91">
        <v>1997</v>
      </c>
      <c r="D2531" s="92"/>
      <c r="E2531" s="93"/>
      <c r="F2531" s="141">
        <v>52827</v>
      </c>
      <c r="G2531" s="141">
        <v>52827</v>
      </c>
    </row>
    <row r="2532" spans="3:7" ht="16.5" hidden="1" customHeight="1" outlineLevel="1" x14ac:dyDescent="0.45">
      <c r="C2532" s="91">
        <v>1998</v>
      </c>
      <c r="D2532" s="92"/>
      <c r="E2532" s="93"/>
      <c r="F2532" s="141">
        <v>65203</v>
      </c>
      <c r="G2532" s="141">
        <v>65203</v>
      </c>
    </row>
    <row r="2533" spans="3:7" ht="16.5" hidden="1" customHeight="1" outlineLevel="1" x14ac:dyDescent="0.45">
      <c r="C2533" s="91">
        <v>1999</v>
      </c>
      <c r="D2533" s="92"/>
      <c r="E2533" s="93"/>
      <c r="F2533" s="141">
        <v>70982</v>
      </c>
      <c r="G2533" s="141">
        <v>70982</v>
      </c>
    </row>
    <row r="2534" spans="3:7" ht="16.5" hidden="1" customHeight="1" outlineLevel="1" x14ac:dyDescent="0.45">
      <c r="C2534" s="91">
        <v>2000</v>
      </c>
      <c r="D2534" s="92"/>
      <c r="E2534" s="93"/>
      <c r="F2534" s="141">
        <v>57626</v>
      </c>
      <c r="G2534" s="141">
        <v>57626</v>
      </c>
    </row>
    <row r="2535" spans="3:7" ht="16.5" hidden="1" customHeight="1" outlineLevel="1" x14ac:dyDescent="0.45">
      <c r="C2535" s="91">
        <v>2001</v>
      </c>
      <c r="D2535" s="92"/>
      <c r="E2535" s="93"/>
      <c r="F2535" s="141">
        <v>38754</v>
      </c>
      <c r="G2535" s="141">
        <v>38754</v>
      </c>
    </row>
    <row r="2536" spans="3:7" ht="16.5" hidden="1" customHeight="1" outlineLevel="1" x14ac:dyDescent="0.45">
      <c r="C2536" s="91">
        <v>2002</v>
      </c>
      <c r="D2536" s="92"/>
      <c r="E2536" s="93"/>
      <c r="F2536" s="141">
        <v>53725</v>
      </c>
      <c r="G2536" s="141">
        <v>53725</v>
      </c>
    </row>
    <row r="2537" spans="3:7" ht="16.5" hidden="1" customHeight="1" outlineLevel="1" x14ac:dyDescent="0.45">
      <c r="C2537" s="91">
        <v>2003</v>
      </c>
      <c r="D2537" s="92"/>
      <c r="E2537" s="93"/>
      <c r="F2537" s="141">
        <v>37943</v>
      </c>
      <c r="G2537" s="141">
        <v>37943</v>
      </c>
    </row>
    <row r="2538" spans="3:7" ht="16.5" hidden="1" customHeight="1" outlineLevel="1" x14ac:dyDescent="0.45">
      <c r="C2538" s="91">
        <v>2004</v>
      </c>
      <c r="D2538" s="92"/>
      <c r="E2538" s="93"/>
      <c r="F2538" s="141">
        <v>70944</v>
      </c>
      <c r="G2538" s="141">
        <v>70944</v>
      </c>
    </row>
    <row r="2539" spans="3:7" ht="16.5" hidden="1" customHeight="1" outlineLevel="1" x14ac:dyDescent="0.45">
      <c r="C2539" s="91">
        <v>2005</v>
      </c>
      <c r="D2539" s="92"/>
      <c r="E2539" s="93"/>
      <c r="F2539" s="141">
        <v>110609</v>
      </c>
      <c r="G2539" s="141">
        <v>110609</v>
      </c>
    </row>
    <row r="2540" spans="3:7" ht="16.5" hidden="1" customHeight="1" outlineLevel="1" x14ac:dyDescent="0.45">
      <c r="C2540" s="91">
        <v>2006</v>
      </c>
      <c r="D2540" s="92"/>
      <c r="E2540" s="93"/>
      <c r="F2540" s="141">
        <v>144797</v>
      </c>
      <c r="G2540" s="141">
        <v>144797</v>
      </c>
    </row>
    <row r="2541" spans="3:7" ht="16.5" hidden="1" customHeight="1" outlineLevel="1" x14ac:dyDescent="0.45">
      <c r="C2541" s="91">
        <v>2007</v>
      </c>
      <c r="D2541" s="92"/>
      <c r="E2541" s="93"/>
      <c r="F2541" s="141">
        <v>177190</v>
      </c>
      <c r="G2541" s="141">
        <v>177190</v>
      </c>
    </row>
    <row r="2542" spans="3:7" ht="16.5" hidden="1" customHeight="1" outlineLevel="1" x14ac:dyDescent="0.45">
      <c r="C2542" s="91">
        <v>2008</v>
      </c>
      <c r="D2542" s="92"/>
      <c r="E2542" s="93"/>
      <c r="F2542" s="141">
        <v>181007</v>
      </c>
      <c r="G2542" s="141">
        <v>181007</v>
      </c>
    </row>
    <row r="2543" spans="3:7" ht="16.5" hidden="1" customHeight="1" outlineLevel="1" x14ac:dyDescent="0.45">
      <c r="C2543" s="91">
        <v>2009</v>
      </c>
      <c r="D2543" s="92"/>
      <c r="E2543" s="93"/>
      <c r="F2543" s="141">
        <v>173718</v>
      </c>
      <c r="G2543" s="141">
        <v>173718</v>
      </c>
    </row>
    <row r="2544" spans="3:7" ht="16.5" hidden="1" customHeight="1" outlineLevel="1" x14ac:dyDescent="0.45">
      <c r="C2544" s="91">
        <v>2010</v>
      </c>
      <c r="D2544" s="92"/>
      <c r="E2544" s="93"/>
      <c r="F2544" s="141">
        <v>171554</v>
      </c>
      <c r="G2544" s="141">
        <v>171554</v>
      </c>
    </row>
    <row r="2545" spans="3:7" ht="16.5" hidden="1" customHeight="1" outlineLevel="1" x14ac:dyDescent="0.45">
      <c r="C2545" s="91">
        <v>2011</v>
      </c>
      <c r="D2545" s="92"/>
      <c r="E2545" s="93"/>
      <c r="F2545" s="141">
        <v>180079</v>
      </c>
      <c r="G2545" s="141">
        <v>180079</v>
      </c>
    </row>
    <row r="2546" spans="3:7" ht="16.5" hidden="1" customHeight="1" outlineLevel="1" x14ac:dyDescent="0.45">
      <c r="C2546" s="91">
        <v>2012</v>
      </c>
      <c r="D2546" s="92"/>
      <c r="E2546" s="93"/>
      <c r="F2546" s="141">
        <v>196776</v>
      </c>
      <c r="G2546" s="141">
        <v>196776</v>
      </c>
    </row>
    <row r="2547" spans="3:7" ht="16.5" hidden="1" customHeight="1" outlineLevel="1" x14ac:dyDescent="0.45">
      <c r="C2547" s="91">
        <v>2013</v>
      </c>
      <c r="D2547" s="92"/>
      <c r="E2547" s="93"/>
      <c r="F2547" s="141">
        <v>181405</v>
      </c>
      <c r="G2547" s="141">
        <v>181405</v>
      </c>
    </row>
    <row r="2548" spans="3:7" ht="16.5" hidden="1" customHeight="1" outlineLevel="1" x14ac:dyDescent="0.45">
      <c r="C2548" s="91">
        <v>2014</v>
      </c>
      <c r="D2548" s="92"/>
      <c r="E2548" s="93"/>
      <c r="F2548" s="141">
        <v>149416</v>
      </c>
      <c r="G2548" s="141">
        <v>149416</v>
      </c>
    </row>
    <row r="2549" spans="3:7" ht="16.5" hidden="1" customHeight="1" outlineLevel="1" x14ac:dyDescent="0.45">
      <c r="C2549" s="91">
        <v>2015</v>
      </c>
      <c r="D2549" s="92"/>
      <c r="E2549" s="93"/>
      <c r="F2549" s="141">
        <v>100232</v>
      </c>
      <c r="G2549" s="141">
        <v>100232</v>
      </c>
    </row>
    <row r="2550" spans="3:7" ht="16.5" hidden="1" customHeight="1" outlineLevel="1" x14ac:dyDescent="0.45">
      <c r="C2550" s="91">
        <v>2016</v>
      </c>
      <c r="D2550" s="92"/>
      <c r="E2550" s="93"/>
      <c r="F2550" s="141">
        <v>14465</v>
      </c>
      <c r="G2550" s="141">
        <v>14465</v>
      </c>
    </row>
    <row r="2551" spans="3:7" ht="16.5" hidden="1" customHeight="1" outlineLevel="1" x14ac:dyDescent="0.45">
      <c r="C2551" s="89" t="s">
        <v>145</v>
      </c>
      <c r="D2551" s="97"/>
      <c r="E2551" s="90"/>
      <c r="F2551" s="139">
        <v>2412863</v>
      </c>
      <c r="G2551" s="139">
        <v>2412863</v>
      </c>
    </row>
    <row r="2552" spans="3:7" ht="16.5" hidden="1" customHeight="1" outlineLevel="1" x14ac:dyDescent="0.45">
      <c r="C2552" s="94" t="s">
        <v>155</v>
      </c>
      <c r="D2552" s="94" t="s">
        <v>326</v>
      </c>
      <c r="E2552" s="56">
        <v>2000</v>
      </c>
      <c r="F2552" s="144">
        <v>2</v>
      </c>
      <c r="G2552" s="144">
        <v>2</v>
      </c>
    </row>
    <row r="2553" spans="3:7" ht="16.5" hidden="1" customHeight="1" outlineLevel="1" x14ac:dyDescent="0.45">
      <c r="C2553" s="95"/>
      <c r="D2553" s="95"/>
      <c r="E2553" s="56">
        <v>2002</v>
      </c>
      <c r="F2553" s="144">
        <v>4</v>
      </c>
      <c r="G2553" s="144">
        <v>4</v>
      </c>
    </row>
    <row r="2554" spans="3:7" ht="16.5" hidden="1" customHeight="1" outlineLevel="1" x14ac:dyDescent="0.45">
      <c r="C2554" s="95"/>
      <c r="D2554" s="95"/>
      <c r="E2554" s="56">
        <v>2003</v>
      </c>
      <c r="F2554" s="144">
        <v>21</v>
      </c>
      <c r="G2554" s="144">
        <v>21</v>
      </c>
    </row>
    <row r="2555" spans="3:7" ht="16.5" hidden="1" customHeight="1" outlineLevel="1" x14ac:dyDescent="0.45">
      <c r="C2555" s="95"/>
      <c r="D2555" s="95"/>
      <c r="E2555" s="56">
        <v>2004</v>
      </c>
      <c r="F2555" s="144">
        <v>95</v>
      </c>
      <c r="G2555" s="144">
        <v>95</v>
      </c>
    </row>
    <row r="2556" spans="3:7" ht="16.5" hidden="1" customHeight="1" outlineLevel="1" x14ac:dyDescent="0.45">
      <c r="C2556" s="95"/>
      <c r="D2556" s="95"/>
      <c r="E2556" s="56">
        <v>2005</v>
      </c>
      <c r="F2556" s="144">
        <v>102</v>
      </c>
      <c r="G2556" s="144">
        <v>102</v>
      </c>
    </row>
    <row r="2557" spans="3:7" ht="16.5" hidden="1" customHeight="1" outlineLevel="1" x14ac:dyDescent="0.45">
      <c r="C2557" s="95"/>
      <c r="D2557" s="95"/>
      <c r="E2557" s="56">
        <v>2006</v>
      </c>
      <c r="F2557" s="144">
        <v>237</v>
      </c>
      <c r="G2557" s="144">
        <v>237</v>
      </c>
    </row>
    <row r="2558" spans="3:7" ht="16.5" hidden="1" customHeight="1" outlineLevel="1" x14ac:dyDescent="0.45">
      <c r="C2558" s="95"/>
      <c r="D2558" s="95"/>
      <c r="E2558" s="56">
        <v>2007</v>
      </c>
      <c r="F2558" s="144">
        <v>224</v>
      </c>
      <c r="G2558" s="144">
        <v>224</v>
      </c>
    </row>
    <row r="2559" spans="3:7" ht="16.5" hidden="1" customHeight="1" outlineLevel="1" x14ac:dyDescent="0.45">
      <c r="C2559" s="95"/>
      <c r="D2559" s="95"/>
      <c r="E2559" s="56">
        <v>2008</v>
      </c>
      <c r="F2559" s="144">
        <v>81</v>
      </c>
      <c r="G2559" s="144">
        <v>81</v>
      </c>
    </row>
    <row r="2560" spans="3:7" ht="16.5" hidden="1" customHeight="1" outlineLevel="1" x14ac:dyDescent="0.45">
      <c r="C2560" s="95"/>
      <c r="D2560" s="95"/>
      <c r="E2560" s="56">
        <v>2009</v>
      </c>
      <c r="F2560" s="144">
        <v>134</v>
      </c>
      <c r="G2560" s="144">
        <v>134</v>
      </c>
    </row>
    <row r="2561" spans="3:7" ht="16.5" hidden="1" customHeight="1" outlineLevel="1" x14ac:dyDescent="0.45">
      <c r="C2561" s="95"/>
      <c r="D2561" s="95"/>
      <c r="E2561" s="56">
        <v>2010</v>
      </c>
      <c r="F2561" s="144">
        <v>38</v>
      </c>
      <c r="G2561" s="144">
        <v>38</v>
      </c>
    </row>
    <row r="2562" spans="3:7" ht="16.5" hidden="1" customHeight="1" outlineLevel="1" x14ac:dyDescent="0.45">
      <c r="C2562" s="95"/>
      <c r="D2562" s="95"/>
      <c r="E2562" s="56">
        <v>2011</v>
      </c>
      <c r="F2562" s="144">
        <v>105</v>
      </c>
      <c r="G2562" s="144">
        <v>105</v>
      </c>
    </row>
    <row r="2563" spans="3:7" ht="16.5" hidden="1" customHeight="1" outlineLevel="1" x14ac:dyDescent="0.45">
      <c r="C2563" s="95"/>
      <c r="D2563" s="95"/>
      <c r="E2563" s="56">
        <v>2012</v>
      </c>
      <c r="F2563" s="144">
        <v>263</v>
      </c>
      <c r="G2563" s="144">
        <v>263</v>
      </c>
    </row>
    <row r="2564" spans="3:7" ht="16.5" hidden="1" customHeight="1" outlineLevel="1" x14ac:dyDescent="0.45">
      <c r="C2564" s="95"/>
      <c r="D2564" s="95"/>
      <c r="E2564" s="56">
        <v>2013</v>
      </c>
      <c r="F2564" s="146">
        <v>1780</v>
      </c>
      <c r="G2564" s="146">
        <v>1780</v>
      </c>
    </row>
    <row r="2565" spans="3:7" ht="16.5" hidden="1" customHeight="1" outlineLevel="1" x14ac:dyDescent="0.45">
      <c r="C2565" s="95"/>
      <c r="D2565" s="95"/>
      <c r="E2565" s="56">
        <v>2014</v>
      </c>
      <c r="F2565" s="144">
        <v>589</v>
      </c>
      <c r="G2565" s="144">
        <v>589</v>
      </c>
    </row>
    <row r="2566" spans="3:7" ht="16.5" hidden="1" customHeight="1" outlineLevel="1" x14ac:dyDescent="0.45">
      <c r="C2566" s="95"/>
      <c r="D2566" s="95"/>
      <c r="E2566" s="56">
        <v>2015</v>
      </c>
      <c r="F2566" s="144">
        <v>347</v>
      </c>
      <c r="G2566" s="144">
        <v>347</v>
      </c>
    </row>
    <row r="2567" spans="3:7" ht="16.5" hidden="1" customHeight="1" outlineLevel="1" x14ac:dyDescent="0.45">
      <c r="C2567" s="95"/>
      <c r="D2567" s="96"/>
      <c r="E2567" s="56">
        <v>2016</v>
      </c>
      <c r="F2567" s="144">
        <v>63</v>
      </c>
      <c r="G2567" s="144">
        <v>63</v>
      </c>
    </row>
    <row r="2568" spans="3:7" ht="16.5" hidden="1" customHeight="1" outlineLevel="1" x14ac:dyDescent="0.45">
      <c r="C2568" s="95"/>
      <c r="D2568" s="89" t="s">
        <v>142</v>
      </c>
      <c r="E2568" s="90"/>
      <c r="F2568" s="139">
        <v>4085</v>
      </c>
      <c r="G2568" s="139">
        <v>4085</v>
      </c>
    </row>
    <row r="2569" spans="3:7" ht="16.5" hidden="1" customHeight="1" outlineLevel="1" x14ac:dyDescent="0.45">
      <c r="C2569" s="95"/>
      <c r="D2569" s="94" t="s">
        <v>327</v>
      </c>
      <c r="E2569" s="56">
        <v>1991</v>
      </c>
      <c r="F2569" s="144">
        <v>15</v>
      </c>
      <c r="G2569" s="144">
        <v>15</v>
      </c>
    </row>
    <row r="2570" spans="3:7" ht="16.5" hidden="1" customHeight="1" outlineLevel="1" x14ac:dyDescent="0.45">
      <c r="C2570" s="95"/>
      <c r="D2570" s="95"/>
      <c r="E2570" s="56">
        <v>1992</v>
      </c>
      <c r="F2570" s="144">
        <v>32</v>
      </c>
      <c r="G2570" s="144">
        <v>32</v>
      </c>
    </row>
    <row r="2571" spans="3:7" ht="16.5" hidden="1" customHeight="1" outlineLevel="1" x14ac:dyDescent="0.45">
      <c r="C2571" s="95"/>
      <c r="D2571" s="95"/>
      <c r="E2571" s="56">
        <v>1993</v>
      </c>
      <c r="F2571" s="144">
        <v>23</v>
      </c>
      <c r="G2571" s="144">
        <v>23</v>
      </c>
    </row>
    <row r="2572" spans="3:7" ht="16.5" hidden="1" customHeight="1" outlineLevel="1" x14ac:dyDescent="0.45">
      <c r="C2572" s="95"/>
      <c r="D2572" s="95"/>
      <c r="E2572" s="56">
        <v>1994</v>
      </c>
      <c r="F2572" s="144">
        <v>63</v>
      </c>
      <c r="G2572" s="144">
        <v>63</v>
      </c>
    </row>
    <row r="2573" spans="3:7" ht="16.5" hidden="1" customHeight="1" outlineLevel="1" x14ac:dyDescent="0.45">
      <c r="C2573" s="95"/>
      <c r="D2573" s="95"/>
      <c r="E2573" s="56">
        <v>1995</v>
      </c>
      <c r="F2573" s="144">
        <v>103</v>
      </c>
      <c r="G2573" s="144">
        <v>103</v>
      </c>
    </row>
    <row r="2574" spans="3:7" ht="16.5" hidden="1" customHeight="1" outlineLevel="1" x14ac:dyDescent="0.45">
      <c r="C2574" s="95"/>
      <c r="D2574" s="95"/>
      <c r="E2574" s="56">
        <v>1996</v>
      </c>
      <c r="F2574" s="144">
        <v>114</v>
      </c>
      <c r="G2574" s="144">
        <v>114</v>
      </c>
    </row>
    <row r="2575" spans="3:7" ht="16.5" hidden="1" customHeight="1" outlineLevel="1" x14ac:dyDescent="0.45">
      <c r="C2575" s="95"/>
      <c r="D2575" s="95"/>
      <c r="E2575" s="56">
        <v>1997</v>
      </c>
      <c r="F2575" s="144">
        <v>115</v>
      </c>
      <c r="G2575" s="144">
        <v>115</v>
      </c>
    </row>
    <row r="2576" spans="3:7" ht="16.5" hidden="1" customHeight="1" outlineLevel="1" x14ac:dyDescent="0.45">
      <c r="C2576" s="95"/>
      <c r="D2576" s="95"/>
      <c r="E2576" s="56">
        <v>1998</v>
      </c>
      <c r="F2576" s="144">
        <v>190</v>
      </c>
      <c r="G2576" s="144">
        <v>190</v>
      </c>
    </row>
    <row r="2577" spans="3:7" ht="16.5" hidden="1" customHeight="1" outlineLevel="1" x14ac:dyDescent="0.45">
      <c r="C2577" s="95"/>
      <c r="D2577" s="95"/>
      <c r="E2577" s="56">
        <v>1999</v>
      </c>
      <c r="F2577" s="144">
        <v>456</v>
      </c>
      <c r="G2577" s="144">
        <v>456</v>
      </c>
    </row>
    <row r="2578" spans="3:7" ht="16.5" hidden="1" customHeight="1" outlineLevel="1" x14ac:dyDescent="0.45">
      <c r="C2578" s="95"/>
      <c r="D2578" s="95"/>
      <c r="E2578" s="56">
        <v>2000</v>
      </c>
      <c r="F2578" s="144">
        <v>361</v>
      </c>
      <c r="G2578" s="144">
        <v>361</v>
      </c>
    </row>
    <row r="2579" spans="3:7" ht="16.5" hidden="1" customHeight="1" outlineLevel="1" x14ac:dyDescent="0.45">
      <c r="C2579" s="95"/>
      <c r="D2579" s="95"/>
      <c r="E2579" s="56">
        <v>2001</v>
      </c>
      <c r="F2579" s="144">
        <v>219</v>
      </c>
      <c r="G2579" s="144">
        <v>219</v>
      </c>
    </row>
    <row r="2580" spans="3:7" ht="16.5" hidden="1" customHeight="1" outlineLevel="1" x14ac:dyDescent="0.45">
      <c r="C2580" s="95"/>
      <c r="D2580" s="95"/>
      <c r="E2580" s="56">
        <v>2002</v>
      </c>
      <c r="F2580" s="144">
        <v>243</v>
      </c>
      <c r="G2580" s="144">
        <v>243</v>
      </c>
    </row>
    <row r="2581" spans="3:7" ht="16.5" hidden="1" customHeight="1" outlineLevel="1" x14ac:dyDescent="0.45">
      <c r="C2581" s="95"/>
      <c r="D2581" s="95"/>
      <c r="E2581" s="56">
        <v>2003</v>
      </c>
      <c r="F2581" s="144">
        <v>60</v>
      </c>
      <c r="G2581" s="144">
        <v>60</v>
      </c>
    </row>
    <row r="2582" spans="3:7" ht="16.5" hidden="1" customHeight="1" outlineLevel="1" x14ac:dyDescent="0.45">
      <c r="C2582" s="95"/>
      <c r="D2582" s="95"/>
      <c r="E2582" s="56">
        <v>2004</v>
      </c>
      <c r="F2582" s="144">
        <v>366</v>
      </c>
      <c r="G2582" s="144">
        <v>366</v>
      </c>
    </row>
    <row r="2583" spans="3:7" ht="16.5" hidden="1" customHeight="1" outlineLevel="1" x14ac:dyDescent="0.45">
      <c r="C2583" s="95"/>
      <c r="D2583" s="95"/>
      <c r="E2583" s="56">
        <v>2005</v>
      </c>
      <c r="F2583" s="144">
        <v>281</v>
      </c>
      <c r="G2583" s="144">
        <v>281</v>
      </c>
    </row>
    <row r="2584" spans="3:7" ht="16.5" hidden="1" customHeight="1" outlineLevel="1" x14ac:dyDescent="0.45">
      <c r="C2584" s="95"/>
      <c r="D2584" s="95"/>
      <c r="E2584" s="56">
        <v>2006</v>
      </c>
      <c r="F2584" s="144">
        <v>299</v>
      </c>
      <c r="G2584" s="144">
        <v>299</v>
      </c>
    </row>
    <row r="2585" spans="3:7" ht="16.5" hidden="1" customHeight="1" outlineLevel="1" x14ac:dyDescent="0.45">
      <c r="C2585" s="95"/>
      <c r="D2585" s="95"/>
      <c r="E2585" s="56">
        <v>2007</v>
      </c>
      <c r="F2585" s="144">
        <v>52</v>
      </c>
      <c r="G2585" s="144">
        <v>52</v>
      </c>
    </row>
    <row r="2586" spans="3:7" ht="16.5" hidden="1" customHeight="1" outlineLevel="1" x14ac:dyDescent="0.45">
      <c r="C2586" s="95"/>
      <c r="D2586" s="95"/>
      <c r="E2586" s="56">
        <v>2008</v>
      </c>
      <c r="F2586" s="144">
        <v>193</v>
      </c>
      <c r="G2586" s="144">
        <v>193</v>
      </c>
    </row>
    <row r="2587" spans="3:7" ht="16.5" hidden="1" customHeight="1" outlineLevel="1" x14ac:dyDescent="0.45">
      <c r="C2587" s="95"/>
      <c r="D2587" s="95"/>
      <c r="E2587" s="56">
        <v>2009</v>
      </c>
      <c r="F2587" s="144">
        <v>122</v>
      </c>
      <c r="G2587" s="144">
        <v>122</v>
      </c>
    </row>
    <row r="2588" spans="3:7" ht="16.5" hidden="1" customHeight="1" outlineLevel="1" x14ac:dyDescent="0.45">
      <c r="C2588" s="95"/>
      <c r="D2588" s="95"/>
      <c r="E2588" s="56">
        <v>2010</v>
      </c>
      <c r="F2588" s="144">
        <v>399</v>
      </c>
      <c r="G2588" s="144">
        <v>399</v>
      </c>
    </row>
    <row r="2589" spans="3:7" ht="16.5" hidden="1" customHeight="1" outlineLevel="1" x14ac:dyDescent="0.45">
      <c r="C2589" s="95"/>
      <c r="D2589" s="95"/>
      <c r="E2589" s="56">
        <v>2011</v>
      </c>
      <c r="F2589" s="146">
        <v>1170</v>
      </c>
      <c r="G2589" s="146">
        <v>1170</v>
      </c>
    </row>
    <row r="2590" spans="3:7" ht="16.5" hidden="1" customHeight="1" outlineLevel="1" x14ac:dyDescent="0.45">
      <c r="C2590" s="95"/>
      <c r="D2590" s="95"/>
      <c r="E2590" s="56">
        <v>2012</v>
      </c>
      <c r="F2590" s="144">
        <v>766</v>
      </c>
      <c r="G2590" s="144">
        <v>766</v>
      </c>
    </row>
    <row r="2591" spans="3:7" ht="16.5" hidden="1" customHeight="1" outlineLevel="1" x14ac:dyDescent="0.45">
      <c r="C2591" s="95"/>
      <c r="D2591" s="95"/>
      <c r="E2591" s="56">
        <v>2013</v>
      </c>
      <c r="F2591" s="144">
        <v>225</v>
      </c>
      <c r="G2591" s="144">
        <v>225</v>
      </c>
    </row>
    <row r="2592" spans="3:7" ht="16.5" hidden="1" customHeight="1" outlineLevel="1" x14ac:dyDescent="0.45">
      <c r="C2592" s="95"/>
      <c r="D2592" s="95"/>
      <c r="E2592" s="56">
        <v>2014</v>
      </c>
      <c r="F2592" s="144">
        <v>501</v>
      </c>
      <c r="G2592" s="144">
        <v>501</v>
      </c>
    </row>
    <row r="2593" spans="3:7" ht="16.5" hidden="1" customHeight="1" outlineLevel="1" x14ac:dyDescent="0.45">
      <c r="C2593" s="95"/>
      <c r="D2593" s="95"/>
      <c r="E2593" s="56">
        <v>2015</v>
      </c>
      <c r="F2593" s="144">
        <v>479</v>
      </c>
      <c r="G2593" s="144">
        <v>479</v>
      </c>
    </row>
    <row r="2594" spans="3:7" ht="16.5" hidden="1" customHeight="1" outlineLevel="1" x14ac:dyDescent="0.45">
      <c r="C2594" s="95"/>
      <c r="D2594" s="96"/>
      <c r="E2594" s="56">
        <v>2016</v>
      </c>
      <c r="F2594" s="144">
        <v>446</v>
      </c>
      <c r="G2594" s="144">
        <v>446</v>
      </c>
    </row>
    <row r="2595" spans="3:7" ht="16.5" hidden="1" customHeight="1" outlineLevel="1" x14ac:dyDescent="0.45">
      <c r="C2595" s="95"/>
      <c r="D2595" s="89" t="s">
        <v>142</v>
      </c>
      <c r="E2595" s="90"/>
      <c r="F2595" s="139">
        <v>7293</v>
      </c>
      <c r="G2595" s="139">
        <v>7293</v>
      </c>
    </row>
    <row r="2596" spans="3:7" ht="16.5" hidden="1" customHeight="1" outlineLevel="1" x14ac:dyDescent="0.45">
      <c r="C2596" s="95"/>
      <c r="D2596" s="94" t="s">
        <v>328</v>
      </c>
      <c r="E2596" s="56">
        <v>1994</v>
      </c>
      <c r="F2596" s="144">
        <v>3</v>
      </c>
      <c r="G2596" s="144">
        <v>3</v>
      </c>
    </row>
    <row r="2597" spans="3:7" ht="16.5" hidden="1" customHeight="1" outlineLevel="1" x14ac:dyDescent="0.45">
      <c r="C2597" s="95"/>
      <c r="D2597" s="95"/>
      <c r="E2597" s="56">
        <v>1998</v>
      </c>
      <c r="F2597" s="144">
        <v>2</v>
      </c>
      <c r="G2597" s="144">
        <v>2</v>
      </c>
    </row>
    <row r="2598" spans="3:7" ht="16.5" hidden="1" customHeight="1" outlineLevel="1" x14ac:dyDescent="0.45">
      <c r="C2598" s="95"/>
      <c r="D2598" s="95"/>
      <c r="E2598" s="56">
        <v>1999</v>
      </c>
      <c r="F2598" s="144">
        <v>10</v>
      </c>
      <c r="G2598" s="144">
        <v>10</v>
      </c>
    </row>
    <row r="2599" spans="3:7" ht="16.5" hidden="1" customHeight="1" outlineLevel="1" x14ac:dyDescent="0.45">
      <c r="C2599" s="95"/>
      <c r="D2599" s="95"/>
      <c r="E2599" s="56">
        <v>2000</v>
      </c>
      <c r="F2599" s="144">
        <v>54</v>
      </c>
      <c r="G2599" s="144">
        <v>54</v>
      </c>
    </row>
    <row r="2600" spans="3:7" ht="16.5" hidden="1" customHeight="1" outlineLevel="1" x14ac:dyDescent="0.45">
      <c r="C2600" s="95"/>
      <c r="D2600" s="95"/>
      <c r="E2600" s="56">
        <v>2001</v>
      </c>
      <c r="F2600" s="144">
        <v>36</v>
      </c>
      <c r="G2600" s="144">
        <v>36</v>
      </c>
    </row>
    <row r="2601" spans="3:7" ht="16.5" hidden="1" customHeight="1" outlineLevel="1" x14ac:dyDescent="0.45">
      <c r="C2601" s="95"/>
      <c r="D2601" s="95"/>
      <c r="E2601" s="56">
        <v>2002</v>
      </c>
      <c r="F2601" s="144">
        <v>77</v>
      </c>
      <c r="G2601" s="144">
        <v>77</v>
      </c>
    </row>
    <row r="2602" spans="3:7" ht="16.5" hidden="1" customHeight="1" outlineLevel="1" x14ac:dyDescent="0.45">
      <c r="C2602" s="95"/>
      <c r="D2602" s="95"/>
      <c r="E2602" s="56">
        <v>2003</v>
      </c>
      <c r="F2602" s="144">
        <v>146</v>
      </c>
      <c r="G2602" s="144">
        <v>146</v>
      </c>
    </row>
    <row r="2603" spans="3:7" ht="16.5" hidden="1" customHeight="1" outlineLevel="1" x14ac:dyDescent="0.45">
      <c r="C2603" s="95"/>
      <c r="D2603" s="95"/>
      <c r="E2603" s="56">
        <v>2004</v>
      </c>
      <c r="F2603" s="144">
        <v>163</v>
      </c>
      <c r="G2603" s="144">
        <v>163</v>
      </c>
    </row>
    <row r="2604" spans="3:7" ht="16.5" hidden="1" customHeight="1" outlineLevel="1" x14ac:dyDescent="0.45">
      <c r="C2604" s="95"/>
      <c r="D2604" s="95"/>
      <c r="E2604" s="56">
        <v>2005</v>
      </c>
      <c r="F2604" s="144">
        <v>242</v>
      </c>
      <c r="G2604" s="144">
        <v>242</v>
      </c>
    </row>
    <row r="2605" spans="3:7" ht="16.5" hidden="1" customHeight="1" outlineLevel="1" x14ac:dyDescent="0.45">
      <c r="C2605" s="95"/>
      <c r="D2605" s="95"/>
      <c r="E2605" s="56">
        <v>2006</v>
      </c>
      <c r="F2605" s="144">
        <v>146</v>
      </c>
      <c r="G2605" s="144">
        <v>146</v>
      </c>
    </row>
    <row r="2606" spans="3:7" ht="16.5" hidden="1" customHeight="1" outlineLevel="1" x14ac:dyDescent="0.45">
      <c r="C2606" s="95"/>
      <c r="D2606" s="95"/>
      <c r="E2606" s="56">
        <v>2007</v>
      </c>
      <c r="F2606" s="144">
        <v>230</v>
      </c>
      <c r="G2606" s="144">
        <v>230</v>
      </c>
    </row>
    <row r="2607" spans="3:7" ht="16.5" hidden="1" customHeight="1" outlineLevel="1" x14ac:dyDescent="0.45">
      <c r="C2607" s="95"/>
      <c r="D2607" s="95"/>
      <c r="E2607" s="56">
        <v>2008</v>
      </c>
      <c r="F2607" s="144">
        <v>298</v>
      </c>
      <c r="G2607" s="144">
        <v>298</v>
      </c>
    </row>
    <row r="2608" spans="3:7" ht="16.5" hidden="1" customHeight="1" outlineLevel="1" x14ac:dyDescent="0.45">
      <c r="C2608" s="95"/>
      <c r="D2608" s="95"/>
      <c r="E2608" s="56">
        <v>2009</v>
      </c>
      <c r="F2608" s="144">
        <v>121</v>
      </c>
      <c r="G2608" s="144">
        <v>121</v>
      </c>
    </row>
    <row r="2609" spans="3:7" ht="16.5" hidden="1" customHeight="1" outlineLevel="1" x14ac:dyDescent="0.45">
      <c r="C2609" s="95"/>
      <c r="D2609" s="95"/>
      <c r="E2609" s="56">
        <v>2010</v>
      </c>
      <c r="F2609" s="144">
        <v>542</v>
      </c>
      <c r="G2609" s="144">
        <v>542</v>
      </c>
    </row>
    <row r="2610" spans="3:7" ht="16.5" hidden="1" customHeight="1" outlineLevel="1" x14ac:dyDescent="0.45">
      <c r="C2610" s="95"/>
      <c r="D2610" s="95"/>
      <c r="E2610" s="56">
        <v>2011</v>
      </c>
      <c r="F2610" s="144">
        <v>674</v>
      </c>
      <c r="G2610" s="144">
        <v>674</v>
      </c>
    </row>
    <row r="2611" spans="3:7" ht="16.5" hidden="1" customHeight="1" outlineLevel="1" x14ac:dyDescent="0.45">
      <c r="C2611" s="95"/>
      <c r="D2611" s="95"/>
      <c r="E2611" s="56">
        <v>2012</v>
      </c>
      <c r="F2611" s="144">
        <v>263</v>
      </c>
      <c r="G2611" s="144">
        <v>263</v>
      </c>
    </row>
    <row r="2612" spans="3:7" ht="16.5" hidden="1" customHeight="1" outlineLevel="1" x14ac:dyDescent="0.45">
      <c r="C2612" s="95"/>
      <c r="D2612" s="95"/>
      <c r="E2612" s="56">
        <v>2013</v>
      </c>
      <c r="F2612" s="144">
        <v>10</v>
      </c>
      <c r="G2612" s="144">
        <v>10</v>
      </c>
    </row>
    <row r="2613" spans="3:7" ht="16.5" hidden="1" customHeight="1" outlineLevel="1" x14ac:dyDescent="0.45">
      <c r="C2613" s="95"/>
      <c r="D2613" s="95"/>
      <c r="E2613" s="56">
        <v>2014</v>
      </c>
      <c r="F2613" s="144">
        <v>30</v>
      </c>
      <c r="G2613" s="144">
        <v>30</v>
      </c>
    </row>
    <row r="2614" spans="3:7" ht="16.5" hidden="1" customHeight="1" outlineLevel="1" x14ac:dyDescent="0.45">
      <c r="C2614" s="95"/>
      <c r="D2614" s="95"/>
      <c r="E2614" s="56">
        <v>2015</v>
      </c>
      <c r="F2614" s="144">
        <v>124</v>
      </c>
      <c r="G2614" s="144">
        <v>124</v>
      </c>
    </row>
    <row r="2615" spans="3:7" ht="16.5" hidden="1" customHeight="1" outlineLevel="1" x14ac:dyDescent="0.45">
      <c r="C2615" s="95"/>
      <c r="D2615" s="96"/>
      <c r="E2615" s="56">
        <v>2016</v>
      </c>
      <c r="F2615" s="144">
        <v>58</v>
      </c>
      <c r="G2615" s="144">
        <v>58</v>
      </c>
    </row>
    <row r="2616" spans="3:7" ht="16.5" hidden="1" customHeight="1" outlineLevel="1" x14ac:dyDescent="0.45">
      <c r="C2616" s="95"/>
      <c r="D2616" s="89" t="s">
        <v>142</v>
      </c>
      <c r="E2616" s="90"/>
      <c r="F2616" s="139">
        <v>3229</v>
      </c>
      <c r="G2616" s="139">
        <v>3229</v>
      </c>
    </row>
    <row r="2617" spans="3:7" ht="16.5" hidden="1" customHeight="1" outlineLevel="1" x14ac:dyDescent="0.45">
      <c r="C2617" s="95"/>
      <c r="D2617" s="94" t="s">
        <v>329</v>
      </c>
      <c r="E2617" s="56">
        <v>1991</v>
      </c>
      <c r="F2617" s="144">
        <v>10</v>
      </c>
      <c r="G2617" s="144">
        <v>10</v>
      </c>
    </row>
    <row r="2618" spans="3:7" ht="16.5" hidden="1" customHeight="1" outlineLevel="1" x14ac:dyDescent="0.45">
      <c r="C2618" s="95"/>
      <c r="D2618" s="95"/>
      <c r="E2618" s="56">
        <v>1992</v>
      </c>
      <c r="F2618" s="144">
        <v>428</v>
      </c>
      <c r="G2618" s="144">
        <v>428</v>
      </c>
    </row>
    <row r="2619" spans="3:7" ht="16.5" hidden="1" customHeight="1" outlineLevel="1" x14ac:dyDescent="0.45">
      <c r="C2619" s="95"/>
      <c r="D2619" s="95"/>
      <c r="E2619" s="56">
        <v>1993</v>
      </c>
      <c r="F2619" s="144">
        <v>379</v>
      </c>
      <c r="G2619" s="144">
        <v>379</v>
      </c>
    </row>
    <row r="2620" spans="3:7" ht="16.5" hidden="1" customHeight="1" outlineLevel="1" x14ac:dyDescent="0.45">
      <c r="C2620" s="95"/>
      <c r="D2620" s="95"/>
      <c r="E2620" s="56">
        <v>1994</v>
      </c>
      <c r="F2620" s="144">
        <v>59</v>
      </c>
      <c r="G2620" s="144">
        <v>59</v>
      </c>
    </row>
    <row r="2621" spans="3:7" ht="16.5" hidden="1" customHeight="1" outlineLevel="1" x14ac:dyDescent="0.45">
      <c r="C2621" s="95"/>
      <c r="D2621" s="95"/>
      <c r="E2621" s="56">
        <v>1995</v>
      </c>
      <c r="F2621" s="144">
        <v>117</v>
      </c>
      <c r="G2621" s="144">
        <v>117</v>
      </c>
    </row>
    <row r="2622" spans="3:7" ht="16.5" hidden="1" customHeight="1" outlineLevel="1" x14ac:dyDescent="0.45">
      <c r="C2622" s="95"/>
      <c r="D2622" s="95"/>
      <c r="E2622" s="56">
        <v>1996</v>
      </c>
      <c r="F2622" s="144">
        <v>367</v>
      </c>
      <c r="G2622" s="144">
        <v>367</v>
      </c>
    </row>
    <row r="2623" spans="3:7" ht="16.5" hidden="1" customHeight="1" outlineLevel="1" x14ac:dyDescent="0.45">
      <c r="C2623" s="95"/>
      <c r="D2623" s="95"/>
      <c r="E2623" s="56">
        <v>1997</v>
      </c>
      <c r="F2623" s="144">
        <v>74</v>
      </c>
      <c r="G2623" s="144">
        <v>74</v>
      </c>
    </row>
    <row r="2624" spans="3:7" ht="16.5" hidden="1" customHeight="1" outlineLevel="1" x14ac:dyDescent="0.45">
      <c r="C2624" s="95"/>
      <c r="D2624" s="95"/>
      <c r="E2624" s="56">
        <v>1998</v>
      </c>
      <c r="F2624" s="144">
        <v>1</v>
      </c>
      <c r="G2624" s="144">
        <v>1</v>
      </c>
    </row>
    <row r="2625" spans="3:7" ht="16.5" hidden="1" customHeight="1" outlineLevel="1" x14ac:dyDescent="0.45">
      <c r="C2625" s="95"/>
      <c r="D2625" s="95"/>
      <c r="E2625" s="56">
        <v>1999</v>
      </c>
      <c r="F2625" s="144">
        <v>4</v>
      </c>
      <c r="G2625" s="144">
        <v>4</v>
      </c>
    </row>
    <row r="2626" spans="3:7" ht="16.5" hidden="1" customHeight="1" outlineLevel="1" x14ac:dyDescent="0.45">
      <c r="C2626" s="95"/>
      <c r="D2626" s="95"/>
      <c r="E2626" s="56">
        <v>2000</v>
      </c>
      <c r="F2626" s="144">
        <v>8</v>
      </c>
      <c r="G2626" s="144">
        <v>8</v>
      </c>
    </row>
    <row r="2627" spans="3:7" ht="16.5" hidden="1" customHeight="1" outlineLevel="1" x14ac:dyDescent="0.45">
      <c r="C2627" s="95"/>
      <c r="D2627" s="95"/>
      <c r="E2627" s="56">
        <v>2001</v>
      </c>
      <c r="F2627" s="144">
        <v>7</v>
      </c>
      <c r="G2627" s="144">
        <v>7</v>
      </c>
    </row>
    <row r="2628" spans="3:7" ht="16.5" hidden="1" customHeight="1" outlineLevel="1" x14ac:dyDescent="0.45">
      <c r="C2628" s="95"/>
      <c r="D2628" s="95"/>
      <c r="E2628" s="56">
        <v>2003</v>
      </c>
      <c r="F2628" s="144">
        <v>1</v>
      </c>
      <c r="G2628" s="144">
        <v>1</v>
      </c>
    </row>
    <row r="2629" spans="3:7" ht="16.5" hidden="1" customHeight="1" outlineLevel="1" x14ac:dyDescent="0.45">
      <c r="C2629" s="95"/>
      <c r="D2629" s="95"/>
      <c r="E2629" s="56">
        <v>2004</v>
      </c>
      <c r="F2629" s="144">
        <v>14</v>
      </c>
      <c r="G2629" s="144">
        <v>14</v>
      </c>
    </row>
    <row r="2630" spans="3:7" ht="16.5" hidden="1" customHeight="1" outlineLevel="1" x14ac:dyDescent="0.45">
      <c r="C2630" s="95"/>
      <c r="D2630" s="95"/>
      <c r="E2630" s="56">
        <v>2005</v>
      </c>
      <c r="F2630" s="144">
        <v>10</v>
      </c>
      <c r="G2630" s="144">
        <v>10</v>
      </c>
    </row>
    <row r="2631" spans="3:7" ht="16.5" hidden="1" customHeight="1" outlineLevel="1" x14ac:dyDescent="0.45">
      <c r="C2631" s="95"/>
      <c r="D2631" s="95"/>
      <c r="E2631" s="56">
        <v>2006</v>
      </c>
      <c r="F2631" s="144">
        <v>4</v>
      </c>
      <c r="G2631" s="144">
        <v>4</v>
      </c>
    </row>
    <row r="2632" spans="3:7" ht="16.5" hidden="1" customHeight="1" outlineLevel="1" x14ac:dyDescent="0.45">
      <c r="C2632" s="95"/>
      <c r="D2632" s="95"/>
      <c r="E2632" s="56">
        <v>2007</v>
      </c>
      <c r="F2632" s="144">
        <v>14</v>
      </c>
      <c r="G2632" s="144">
        <v>14</v>
      </c>
    </row>
    <row r="2633" spans="3:7" ht="16.5" hidden="1" customHeight="1" outlineLevel="1" x14ac:dyDescent="0.45">
      <c r="C2633" s="95"/>
      <c r="D2633" s="95"/>
      <c r="E2633" s="56">
        <v>2008</v>
      </c>
      <c r="F2633" s="144">
        <v>14</v>
      </c>
      <c r="G2633" s="144">
        <v>14</v>
      </c>
    </row>
    <row r="2634" spans="3:7" ht="16.5" hidden="1" customHeight="1" outlineLevel="1" x14ac:dyDescent="0.45">
      <c r="C2634" s="95"/>
      <c r="D2634" s="95"/>
      <c r="E2634" s="56">
        <v>2009</v>
      </c>
      <c r="F2634" s="144">
        <v>55</v>
      </c>
      <c r="G2634" s="144">
        <v>55</v>
      </c>
    </row>
    <row r="2635" spans="3:7" ht="16.5" hidden="1" customHeight="1" outlineLevel="1" x14ac:dyDescent="0.45">
      <c r="C2635" s="95"/>
      <c r="D2635" s="95"/>
      <c r="E2635" s="56">
        <v>2010</v>
      </c>
      <c r="F2635" s="144">
        <v>132</v>
      </c>
      <c r="G2635" s="144">
        <v>132</v>
      </c>
    </row>
    <row r="2636" spans="3:7" ht="16.5" hidden="1" customHeight="1" outlineLevel="1" x14ac:dyDescent="0.45">
      <c r="C2636" s="95"/>
      <c r="D2636" s="95"/>
      <c r="E2636" s="56">
        <v>2011</v>
      </c>
      <c r="F2636" s="144">
        <v>361</v>
      </c>
      <c r="G2636" s="144">
        <v>361</v>
      </c>
    </row>
    <row r="2637" spans="3:7" ht="16.5" hidden="1" customHeight="1" outlineLevel="1" x14ac:dyDescent="0.45">
      <c r="C2637" s="95"/>
      <c r="D2637" s="95"/>
      <c r="E2637" s="56">
        <v>2012</v>
      </c>
      <c r="F2637" s="144">
        <v>701</v>
      </c>
      <c r="G2637" s="144">
        <v>701</v>
      </c>
    </row>
    <row r="2638" spans="3:7" ht="16.5" hidden="1" customHeight="1" outlineLevel="1" x14ac:dyDescent="0.45">
      <c r="C2638" s="95"/>
      <c r="D2638" s="95"/>
      <c r="E2638" s="56">
        <v>2013</v>
      </c>
      <c r="F2638" s="146">
        <v>2064</v>
      </c>
      <c r="G2638" s="146">
        <v>2064</v>
      </c>
    </row>
    <row r="2639" spans="3:7" ht="16.5" hidden="1" customHeight="1" outlineLevel="1" x14ac:dyDescent="0.45">
      <c r="C2639" s="95"/>
      <c r="D2639" s="95"/>
      <c r="E2639" s="56">
        <v>2014</v>
      </c>
      <c r="F2639" s="146">
        <v>2118</v>
      </c>
      <c r="G2639" s="146">
        <v>2118</v>
      </c>
    </row>
    <row r="2640" spans="3:7" ht="16.5" hidden="1" customHeight="1" outlineLevel="1" x14ac:dyDescent="0.45">
      <c r="C2640" s="95"/>
      <c r="D2640" s="95"/>
      <c r="E2640" s="56">
        <v>2015</v>
      </c>
      <c r="F2640" s="144">
        <v>867</v>
      </c>
      <c r="G2640" s="144">
        <v>867</v>
      </c>
    </row>
    <row r="2641" spans="3:7" ht="16.5" hidden="1" customHeight="1" outlineLevel="1" x14ac:dyDescent="0.45">
      <c r="C2641" s="95"/>
      <c r="D2641" s="96"/>
      <c r="E2641" s="56">
        <v>2016</v>
      </c>
      <c r="F2641" s="144">
        <v>253</v>
      </c>
      <c r="G2641" s="144">
        <v>253</v>
      </c>
    </row>
    <row r="2642" spans="3:7" ht="16.5" hidden="1" customHeight="1" outlineLevel="1" x14ac:dyDescent="0.45">
      <c r="C2642" s="95"/>
      <c r="D2642" s="89" t="s">
        <v>142</v>
      </c>
      <c r="E2642" s="90"/>
      <c r="F2642" s="139">
        <v>8062</v>
      </c>
      <c r="G2642" s="139">
        <v>8062</v>
      </c>
    </row>
    <row r="2643" spans="3:7" ht="16.5" hidden="1" customHeight="1" outlineLevel="1" x14ac:dyDescent="0.45">
      <c r="C2643" s="95"/>
      <c r="D2643" s="94" t="s">
        <v>330</v>
      </c>
      <c r="E2643" s="56">
        <v>1991</v>
      </c>
      <c r="F2643" s="144">
        <v>101</v>
      </c>
      <c r="G2643" s="144">
        <v>101</v>
      </c>
    </row>
    <row r="2644" spans="3:7" ht="16.5" hidden="1" customHeight="1" outlineLevel="1" x14ac:dyDescent="0.45">
      <c r="C2644" s="95"/>
      <c r="D2644" s="95"/>
      <c r="E2644" s="56">
        <v>1992</v>
      </c>
      <c r="F2644" s="144">
        <v>186</v>
      </c>
      <c r="G2644" s="144">
        <v>186</v>
      </c>
    </row>
    <row r="2645" spans="3:7" ht="16.5" hidden="1" customHeight="1" outlineLevel="1" x14ac:dyDescent="0.45">
      <c r="C2645" s="95"/>
      <c r="D2645" s="95"/>
      <c r="E2645" s="56">
        <v>1993</v>
      </c>
      <c r="F2645" s="144">
        <v>516</v>
      </c>
      <c r="G2645" s="144">
        <v>516</v>
      </c>
    </row>
    <row r="2646" spans="3:7" ht="16.5" hidden="1" customHeight="1" outlineLevel="1" x14ac:dyDescent="0.45">
      <c r="C2646" s="95"/>
      <c r="D2646" s="95"/>
      <c r="E2646" s="56">
        <v>1994</v>
      </c>
      <c r="F2646" s="144">
        <v>794</v>
      </c>
      <c r="G2646" s="144">
        <v>794</v>
      </c>
    </row>
    <row r="2647" spans="3:7" ht="16.5" hidden="1" customHeight="1" outlineLevel="1" x14ac:dyDescent="0.45">
      <c r="C2647" s="95"/>
      <c r="D2647" s="95"/>
      <c r="E2647" s="56">
        <v>1995</v>
      </c>
      <c r="F2647" s="146">
        <v>1623</v>
      </c>
      <c r="G2647" s="146">
        <v>1623</v>
      </c>
    </row>
    <row r="2648" spans="3:7" ht="16.5" hidden="1" customHeight="1" outlineLevel="1" x14ac:dyDescent="0.45">
      <c r="C2648" s="95"/>
      <c r="D2648" s="95"/>
      <c r="E2648" s="56">
        <v>1996</v>
      </c>
      <c r="F2648" s="146">
        <v>1839</v>
      </c>
      <c r="G2648" s="146">
        <v>1839</v>
      </c>
    </row>
    <row r="2649" spans="3:7" ht="16.5" hidden="1" customHeight="1" outlineLevel="1" x14ac:dyDescent="0.45">
      <c r="C2649" s="95"/>
      <c r="D2649" s="95"/>
      <c r="E2649" s="56">
        <v>1997</v>
      </c>
      <c r="F2649" s="146">
        <v>1914</v>
      </c>
      <c r="G2649" s="146">
        <v>1914</v>
      </c>
    </row>
    <row r="2650" spans="3:7" ht="16.5" hidden="1" customHeight="1" outlineLevel="1" x14ac:dyDescent="0.45">
      <c r="C2650" s="95"/>
      <c r="D2650" s="95"/>
      <c r="E2650" s="56">
        <v>1998</v>
      </c>
      <c r="F2650" s="144">
        <v>451</v>
      </c>
      <c r="G2650" s="144">
        <v>451</v>
      </c>
    </row>
    <row r="2651" spans="3:7" ht="16.5" hidden="1" customHeight="1" outlineLevel="1" x14ac:dyDescent="0.45">
      <c r="C2651" s="95"/>
      <c r="D2651" s="95"/>
      <c r="E2651" s="56">
        <v>1999</v>
      </c>
      <c r="F2651" s="144">
        <v>519</v>
      </c>
      <c r="G2651" s="144">
        <v>519</v>
      </c>
    </row>
    <row r="2652" spans="3:7" ht="16.5" hidden="1" customHeight="1" outlineLevel="1" x14ac:dyDescent="0.45">
      <c r="C2652" s="95"/>
      <c r="D2652" s="95"/>
      <c r="E2652" s="56">
        <v>2000</v>
      </c>
      <c r="F2652" s="144">
        <v>756</v>
      </c>
      <c r="G2652" s="144">
        <v>756</v>
      </c>
    </row>
    <row r="2653" spans="3:7" ht="16.5" hidden="1" customHeight="1" outlineLevel="1" x14ac:dyDescent="0.45">
      <c r="C2653" s="95"/>
      <c r="D2653" s="95"/>
      <c r="E2653" s="56">
        <v>2001</v>
      </c>
      <c r="F2653" s="144">
        <v>601</v>
      </c>
      <c r="G2653" s="144">
        <v>601</v>
      </c>
    </row>
    <row r="2654" spans="3:7" ht="16.5" hidden="1" customHeight="1" outlineLevel="1" x14ac:dyDescent="0.45">
      <c r="C2654" s="95"/>
      <c r="D2654" s="95"/>
      <c r="E2654" s="56">
        <v>2002</v>
      </c>
      <c r="F2654" s="146">
        <v>1472</v>
      </c>
      <c r="G2654" s="146">
        <v>1472</v>
      </c>
    </row>
    <row r="2655" spans="3:7" ht="16.5" hidden="1" customHeight="1" outlineLevel="1" x14ac:dyDescent="0.45">
      <c r="C2655" s="95"/>
      <c r="D2655" s="95"/>
      <c r="E2655" s="56">
        <v>2003</v>
      </c>
      <c r="F2655" s="146">
        <v>2223</v>
      </c>
      <c r="G2655" s="146">
        <v>2223</v>
      </c>
    </row>
    <row r="2656" spans="3:7" ht="16.5" hidden="1" customHeight="1" outlineLevel="1" x14ac:dyDescent="0.45">
      <c r="C2656" s="95"/>
      <c r="D2656" s="95"/>
      <c r="E2656" s="56">
        <v>2004</v>
      </c>
      <c r="F2656" s="146">
        <v>2917</v>
      </c>
      <c r="G2656" s="146">
        <v>2917</v>
      </c>
    </row>
    <row r="2657" spans="3:7" ht="16.5" hidden="1" customHeight="1" outlineLevel="1" x14ac:dyDescent="0.45">
      <c r="C2657" s="95"/>
      <c r="D2657" s="95"/>
      <c r="E2657" s="56">
        <v>2005</v>
      </c>
      <c r="F2657" s="146">
        <v>3922</v>
      </c>
      <c r="G2657" s="146">
        <v>3922</v>
      </c>
    </row>
    <row r="2658" spans="3:7" ht="16.5" hidden="1" customHeight="1" outlineLevel="1" x14ac:dyDescent="0.45">
      <c r="C2658" s="95"/>
      <c r="D2658" s="95"/>
      <c r="E2658" s="56">
        <v>2006</v>
      </c>
      <c r="F2658" s="146">
        <v>1103</v>
      </c>
      <c r="G2658" s="146">
        <v>1103</v>
      </c>
    </row>
    <row r="2659" spans="3:7" ht="16.5" hidden="1" customHeight="1" outlineLevel="1" x14ac:dyDescent="0.45">
      <c r="C2659" s="95"/>
      <c r="D2659" s="95"/>
      <c r="E2659" s="56">
        <v>2007</v>
      </c>
      <c r="F2659" s="146">
        <v>1696</v>
      </c>
      <c r="G2659" s="146">
        <v>1696</v>
      </c>
    </row>
    <row r="2660" spans="3:7" ht="16.5" hidden="1" customHeight="1" outlineLevel="1" x14ac:dyDescent="0.45">
      <c r="C2660" s="95"/>
      <c r="D2660" s="95"/>
      <c r="E2660" s="56">
        <v>2008</v>
      </c>
      <c r="F2660" s="146">
        <v>1963</v>
      </c>
      <c r="G2660" s="146">
        <v>1963</v>
      </c>
    </row>
    <row r="2661" spans="3:7" ht="16.5" hidden="1" customHeight="1" outlineLevel="1" x14ac:dyDescent="0.45">
      <c r="C2661" s="95"/>
      <c r="D2661" s="95"/>
      <c r="E2661" s="56">
        <v>2009</v>
      </c>
      <c r="F2661" s="146">
        <v>1541</v>
      </c>
      <c r="G2661" s="146">
        <v>1541</v>
      </c>
    </row>
    <row r="2662" spans="3:7" ht="16.5" hidden="1" customHeight="1" outlineLevel="1" x14ac:dyDescent="0.45">
      <c r="C2662" s="95"/>
      <c r="D2662" s="95"/>
      <c r="E2662" s="56">
        <v>2010</v>
      </c>
      <c r="F2662" s="146">
        <v>2145</v>
      </c>
      <c r="G2662" s="146">
        <v>2145</v>
      </c>
    </row>
    <row r="2663" spans="3:7" ht="16.5" hidden="1" customHeight="1" outlineLevel="1" x14ac:dyDescent="0.45">
      <c r="C2663" s="95"/>
      <c r="D2663" s="95"/>
      <c r="E2663" s="56">
        <v>2011</v>
      </c>
      <c r="F2663" s="146">
        <v>3783</v>
      </c>
      <c r="G2663" s="146">
        <v>3783</v>
      </c>
    </row>
    <row r="2664" spans="3:7" ht="16.5" hidden="1" customHeight="1" outlineLevel="1" x14ac:dyDescent="0.45">
      <c r="C2664" s="95"/>
      <c r="D2664" s="95"/>
      <c r="E2664" s="56">
        <v>2012</v>
      </c>
      <c r="F2664" s="146">
        <v>6090</v>
      </c>
      <c r="G2664" s="146">
        <v>6090</v>
      </c>
    </row>
    <row r="2665" spans="3:7" ht="16.5" hidden="1" customHeight="1" outlineLevel="1" x14ac:dyDescent="0.45">
      <c r="C2665" s="95"/>
      <c r="D2665" s="95"/>
      <c r="E2665" s="56">
        <v>2013</v>
      </c>
      <c r="F2665" s="146">
        <v>4849</v>
      </c>
      <c r="G2665" s="146">
        <v>4849</v>
      </c>
    </row>
    <row r="2666" spans="3:7" ht="16.5" hidden="1" customHeight="1" outlineLevel="1" x14ac:dyDescent="0.45">
      <c r="C2666" s="95"/>
      <c r="D2666" s="95"/>
      <c r="E2666" s="56">
        <v>2014</v>
      </c>
      <c r="F2666" s="146">
        <v>4796</v>
      </c>
      <c r="G2666" s="146">
        <v>4796</v>
      </c>
    </row>
    <row r="2667" spans="3:7" ht="16.5" hidden="1" customHeight="1" outlineLevel="1" x14ac:dyDescent="0.45">
      <c r="C2667" s="95"/>
      <c r="D2667" s="95"/>
      <c r="E2667" s="56">
        <v>2015</v>
      </c>
      <c r="F2667" s="146">
        <v>2638</v>
      </c>
      <c r="G2667" s="146">
        <v>2638</v>
      </c>
    </row>
    <row r="2668" spans="3:7" ht="16.5" hidden="1" customHeight="1" outlineLevel="1" x14ac:dyDescent="0.45">
      <c r="C2668" s="95"/>
      <c r="D2668" s="96"/>
      <c r="E2668" s="56">
        <v>2016</v>
      </c>
      <c r="F2668" s="144">
        <v>728</v>
      </c>
      <c r="G2668" s="144">
        <v>728</v>
      </c>
    </row>
    <row r="2669" spans="3:7" ht="16.5" hidden="1" customHeight="1" outlineLevel="1" x14ac:dyDescent="0.45">
      <c r="C2669" s="95"/>
      <c r="D2669" s="89" t="s">
        <v>142</v>
      </c>
      <c r="E2669" s="90"/>
      <c r="F2669" s="139">
        <v>51166</v>
      </c>
      <c r="G2669" s="139">
        <v>51166</v>
      </c>
    </row>
    <row r="2670" spans="3:7" ht="16.5" hidden="1" customHeight="1" outlineLevel="1" x14ac:dyDescent="0.45">
      <c r="C2670" s="95"/>
      <c r="D2670" s="94" t="s">
        <v>331</v>
      </c>
      <c r="E2670" s="56">
        <v>1992</v>
      </c>
      <c r="F2670" s="144">
        <v>23</v>
      </c>
      <c r="G2670" s="144">
        <v>23</v>
      </c>
    </row>
    <row r="2671" spans="3:7" ht="16.5" hidden="1" customHeight="1" outlineLevel="1" x14ac:dyDescent="0.45">
      <c r="C2671" s="95"/>
      <c r="D2671" s="95"/>
      <c r="E2671" s="56">
        <v>1993</v>
      </c>
      <c r="F2671" s="144">
        <v>69</v>
      </c>
      <c r="G2671" s="144">
        <v>69</v>
      </c>
    </row>
    <row r="2672" spans="3:7" ht="16.5" hidden="1" customHeight="1" outlineLevel="1" x14ac:dyDescent="0.45">
      <c r="C2672" s="95"/>
      <c r="D2672" s="95"/>
      <c r="E2672" s="56">
        <v>1994</v>
      </c>
      <c r="F2672" s="144">
        <v>36</v>
      </c>
      <c r="G2672" s="144">
        <v>36</v>
      </c>
    </row>
    <row r="2673" spans="3:7" ht="16.5" hidden="1" customHeight="1" outlineLevel="1" x14ac:dyDescent="0.45">
      <c r="C2673" s="95"/>
      <c r="D2673" s="95"/>
      <c r="E2673" s="56">
        <v>1995</v>
      </c>
      <c r="F2673" s="144">
        <v>39</v>
      </c>
      <c r="G2673" s="144">
        <v>39</v>
      </c>
    </row>
    <row r="2674" spans="3:7" ht="16.5" hidden="1" customHeight="1" outlineLevel="1" x14ac:dyDescent="0.45">
      <c r="C2674" s="95"/>
      <c r="D2674" s="95"/>
      <c r="E2674" s="56">
        <v>1996</v>
      </c>
      <c r="F2674" s="144">
        <v>106</v>
      </c>
      <c r="G2674" s="144">
        <v>106</v>
      </c>
    </row>
    <row r="2675" spans="3:7" ht="16.5" hidden="1" customHeight="1" outlineLevel="1" x14ac:dyDescent="0.45">
      <c r="C2675" s="95"/>
      <c r="D2675" s="95"/>
      <c r="E2675" s="56">
        <v>1997</v>
      </c>
      <c r="F2675" s="144">
        <v>32</v>
      </c>
      <c r="G2675" s="144">
        <v>32</v>
      </c>
    </row>
    <row r="2676" spans="3:7" ht="16.5" hidden="1" customHeight="1" outlineLevel="1" x14ac:dyDescent="0.45">
      <c r="C2676" s="95"/>
      <c r="D2676" s="95"/>
      <c r="E2676" s="56">
        <v>1998</v>
      </c>
      <c r="F2676" s="144">
        <v>16</v>
      </c>
      <c r="G2676" s="144">
        <v>16</v>
      </c>
    </row>
    <row r="2677" spans="3:7" ht="16.5" hidden="1" customHeight="1" outlineLevel="1" x14ac:dyDescent="0.45">
      <c r="C2677" s="95"/>
      <c r="D2677" s="95"/>
      <c r="E2677" s="56">
        <v>1999</v>
      </c>
      <c r="F2677" s="144">
        <v>10</v>
      </c>
      <c r="G2677" s="144">
        <v>10</v>
      </c>
    </row>
    <row r="2678" spans="3:7" ht="16.5" hidden="1" customHeight="1" outlineLevel="1" x14ac:dyDescent="0.45">
      <c r="C2678" s="95"/>
      <c r="D2678" s="95"/>
      <c r="E2678" s="56">
        <v>2000</v>
      </c>
      <c r="F2678" s="144">
        <v>19</v>
      </c>
      <c r="G2678" s="144">
        <v>19</v>
      </c>
    </row>
    <row r="2679" spans="3:7" ht="16.5" hidden="1" customHeight="1" outlineLevel="1" x14ac:dyDescent="0.45">
      <c r="C2679" s="95"/>
      <c r="D2679" s="95"/>
      <c r="E2679" s="56">
        <v>2001</v>
      </c>
      <c r="F2679" s="144">
        <v>21</v>
      </c>
      <c r="G2679" s="144">
        <v>21</v>
      </c>
    </row>
    <row r="2680" spans="3:7" ht="16.5" hidden="1" customHeight="1" outlineLevel="1" x14ac:dyDescent="0.45">
      <c r="C2680" s="95"/>
      <c r="D2680" s="95"/>
      <c r="E2680" s="56">
        <v>2002</v>
      </c>
      <c r="F2680" s="144">
        <v>21</v>
      </c>
      <c r="G2680" s="144">
        <v>21</v>
      </c>
    </row>
    <row r="2681" spans="3:7" ht="16.5" hidden="1" customHeight="1" outlineLevel="1" x14ac:dyDescent="0.45">
      <c r="C2681" s="95"/>
      <c r="D2681" s="95"/>
      <c r="E2681" s="56">
        <v>2003</v>
      </c>
      <c r="F2681" s="144">
        <v>6</v>
      </c>
      <c r="G2681" s="144">
        <v>6</v>
      </c>
    </row>
    <row r="2682" spans="3:7" ht="16.5" hidden="1" customHeight="1" outlineLevel="1" x14ac:dyDescent="0.45">
      <c r="C2682" s="95"/>
      <c r="D2682" s="95"/>
      <c r="E2682" s="56">
        <v>2004</v>
      </c>
      <c r="F2682" s="144">
        <v>40</v>
      </c>
      <c r="G2682" s="144">
        <v>40</v>
      </c>
    </row>
    <row r="2683" spans="3:7" ht="16.5" hidden="1" customHeight="1" outlineLevel="1" x14ac:dyDescent="0.45">
      <c r="C2683" s="95"/>
      <c r="D2683" s="95"/>
      <c r="E2683" s="56">
        <v>2005</v>
      </c>
      <c r="F2683" s="144">
        <v>10</v>
      </c>
      <c r="G2683" s="144">
        <v>10</v>
      </c>
    </row>
    <row r="2684" spans="3:7" ht="16.5" hidden="1" customHeight="1" outlineLevel="1" x14ac:dyDescent="0.45">
      <c r="C2684" s="95"/>
      <c r="D2684" s="95"/>
      <c r="E2684" s="56">
        <v>2006</v>
      </c>
      <c r="F2684" s="144">
        <v>9</v>
      </c>
      <c r="G2684" s="144">
        <v>9</v>
      </c>
    </row>
    <row r="2685" spans="3:7" ht="16.5" hidden="1" customHeight="1" outlineLevel="1" x14ac:dyDescent="0.45">
      <c r="C2685" s="95"/>
      <c r="D2685" s="95"/>
      <c r="E2685" s="56">
        <v>2007</v>
      </c>
      <c r="F2685" s="144">
        <v>68</v>
      </c>
      <c r="G2685" s="144">
        <v>68</v>
      </c>
    </row>
    <row r="2686" spans="3:7" ht="16.5" hidden="1" customHeight="1" outlineLevel="1" x14ac:dyDescent="0.45">
      <c r="C2686" s="95"/>
      <c r="D2686" s="95"/>
      <c r="E2686" s="56">
        <v>2008</v>
      </c>
      <c r="F2686" s="144">
        <v>207</v>
      </c>
      <c r="G2686" s="144">
        <v>207</v>
      </c>
    </row>
    <row r="2687" spans="3:7" ht="16.5" hidden="1" customHeight="1" outlineLevel="1" x14ac:dyDescent="0.45">
      <c r="C2687" s="95"/>
      <c r="D2687" s="95"/>
      <c r="E2687" s="56">
        <v>2009</v>
      </c>
      <c r="F2687" s="144">
        <v>268</v>
      </c>
      <c r="G2687" s="144">
        <v>268</v>
      </c>
    </row>
    <row r="2688" spans="3:7" ht="16.5" hidden="1" customHeight="1" outlineLevel="1" x14ac:dyDescent="0.45">
      <c r="C2688" s="95"/>
      <c r="D2688" s="95"/>
      <c r="E2688" s="56">
        <v>2010</v>
      </c>
      <c r="F2688" s="144">
        <v>531</v>
      </c>
      <c r="G2688" s="144">
        <v>531</v>
      </c>
    </row>
    <row r="2689" spans="3:7" ht="16.5" hidden="1" customHeight="1" outlineLevel="1" x14ac:dyDescent="0.45">
      <c r="C2689" s="95"/>
      <c r="D2689" s="95"/>
      <c r="E2689" s="56">
        <v>2011</v>
      </c>
      <c r="F2689" s="146">
        <v>1155</v>
      </c>
      <c r="G2689" s="146">
        <v>1155</v>
      </c>
    </row>
    <row r="2690" spans="3:7" ht="16.5" hidden="1" customHeight="1" outlineLevel="1" x14ac:dyDescent="0.45">
      <c r="C2690" s="95"/>
      <c r="D2690" s="95"/>
      <c r="E2690" s="56">
        <v>2012</v>
      </c>
      <c r="F2690" s="144">
        <v>437</v>
      </c>
      <c r="G2690" s="144">
        <v>437</v>
      </c>
    </row>
    <row r="2691" spans="3:7" ht="16.5" hidden="1" customHeight="1" outlineLevel="1" x14ac:dyDescent="0.45">
      <c r="C2691" s="95"/>
      <c r="D2691" s="95"/>
      <c r="E2691" s="56">
        <v>2013</v>
      </c>
      <c r="F2691" s="144">
        <v>396</v>
      </c>
      <c r="G2691" s="144">
        <v>396</v>
      </c>
    </row>
    <row r="2692" spans="3:7" ht="16.5" hidden="1" customHeight="1" outlineLevel="1" x14ac:dyDescent="0.45">
      <c r="C2692" s="95"/>
      <c r="D2692" s="95"/>
      <c r="E2692" s="56">
        <v>2014</v>
      </c>
      <c r="F2692" s="144">
        <v>389</v>
      </c>
      <c r="G2692" s="144">
        <v>389</v>
      </c>
    </row>
    <row r="2693" spans="3:7" ht="16.5" hidden="1" customHeight="1" outlineLevel="1" x14ac:dyDescent="0.45">
      <c r="C2693" s="95"/>
      <c r="D2693" s="95"/>
      <c r="E2693" s="56">
        <v>2015</v>
      </c>
      <c r="F2693" s="144">
        <v>733</v>
      </c>
      <c r="G2693" s="144">
        <v>733</v>
      </c>
    </row>
    <row r="2694" spans="3:7" ht="16.5" hidden="1" customHeight="1" outlineLevel="1" x14ac:dyDescent="0.45">
      <c r="C2694" s="95"/>
      <c r="D2694" s="96"/>
      <c r="E2694" s="56">
        <v>2016</v>
      </c>
      <c r="F2694" s="144">
        <v>143</v>
      </c>
      <c r="G2694" s="144">
        <v>143</v>
      </c>
    </row>
    <row r="2695" spans="3:7" ht="16.5" hidden="1" customHeight="1" outlineLevel="1" x14ac:dyDescent="0.45">
      <c r="C2695" s="95"/>
      <c r="D2695" s="89" t="s">
        <v>142</v>
      </c>
      <c r="E2695" s="90"/>
      <c r="F2695" s="139">
        <v>4784</v>
      </c>
      <c r="G2695" s="139">
        <v>4784</v>
      </c>
    </row>
    <row r="2696" spans="3:7" ht="16.5" hidden="1" customHeight="1" outlineLevel="1" x14ac:dyDescent="0.45">
      <c r="C2696" s="95"/>
      <c r="D2696" s="94" t="s">
        <v>332</v>
      </c>
      <c r="E2696" s="56">
        <v>1991</v>
      </c>
      <c r="F2696" s="144">
        <v>124</v>
      </c>
      <c r="G2696" s="144">
        <v>124</v>
      </c>
    </row>
    <row r="2697" spans="3:7" ht="16.5" hidden="1" customHeight="1" outlineLevel="1" x14ac:dyDescent="0.45">
      <c r="C2697" s="95"/>
      <c r="D2697" s="95"/>
      <c r="E2697" s="56">
        <v>1992</v>
      </c>
      <c r="F2697" s="144">
        <v>714</v>
      </c>
      <c r="G2697" s="144">
        <v>714</v>
      </c>
    </row>
    <row r="2698" spans="3:7" ht="16.5" hidden="1" customHeight="1" outlineLevel="1" x14ac:dyDescent="0.45">
      <c r="C2698" s="95"/>
      <c r="D2698" s="95"/>
      <c r="E2698" s="56">
        <v>1993</v>
      </c>
      <c r="F2698" s="146">
        <v>21701</v>
      </c>
      <c r="G2698" s="146">
        <v>21701</v>
      </c>
    </row>
    <row r="2699" spans="3:7" ht="16.5" hidden="1" customHeight="1" outlineLevel="1" x14ac:dyDescent="0.45">
      <c r="C2699" s="95"/>
      <c r="D2699" s="95"/>
      <c r="E2699" s="56">
        <v>1994</v>
      </c>
      <c r="F2699" s="146">
        <v>6117</v>
      </c>
      <c r="G2699" s="146">
        <v>6117</v>
      </c>
    </row>
    <row r="2700" spans="3:7" ht="16.5" hidden="1" customHeight="1" outlineLevel="1" x14ac:dyDescent="0.45">
      <c r="C2700" s="95"/>
      <c r="D2700" s="95"/>
      <c r="E2700" s="56">
        <v>1995</v>
      </c>
      <c r="F2700" s="146">
        <v>11351</v>
      </c>
      <c r="G2700" s="146">
        <v>11351</v>
      </c>
    </row>
    <row r="2701" spans="3:7" ht="16.5" hidden="1" customHeight="1" outlineLevel="1" x14ac:dyDescent="0.45">
      <c r="C2701" s="95"/>
      <c r="D2701" s="95"/>
      <c r="E2701" s="56">
        <v>1996</v>
      </c>
      <c r="F2701" s="146">
        <v>5401</v>
      </c>
      <c r="G2701" s="146">
        <v>5401</v>
      </c>
    </row>
    <row r="2702" spans="3:7" ht="16.5" hidden="1" customHeight="1" outlineLevel="1" x14ac:dyDescent="0.45">
      <c r="C2702" s="95"/>
      <c r="D2702" s="95"/>
      <c r="E2702" s="56">
        <v>1997</v>
      </c>
      <c r="F2702" s="144">
        <v>921</v>
      </c>
      <c r="G2702" s="144">
        <v>921</v>
      </c>
    </row>
    <row r="2703" spans="3:7" ht="16.5" hidden="1" customHeight="1" outlineLevel="1" x14ac:dyDescent="0.45">
      <c r="C2703" s="95"/>
      <c r="D2703" s="95"/>
      <c r="E2703" s="56">
        <v>1998</v>
      </c>
      <c r="F2703" s="146">
        <v>1037</v>
      </c>
      <c r="G2703" s="146">
        <v>1037</v>
      </c>
    </row>
    <row r="2704" spans="3:7" ht="16.5" hidden="1" customHeight="1" outlineLevel="1" x14ac:dyDescent="0.45">
      <c r="C2704" s="95"/>
      <c r="D2704" s="95"/>
      <c r="E2704" s="56">
        <v>1999</v>
      </c>
      <c r="F2704" s="146">
        <v>1515</v>
      </c>
      <c r="G2704" s="146">
        <v>1515</v>
      </c>
    </row>
    <row r="2705" spans="3:7" ht="16.5" hidden="1" customHeight="1" outlineLevel="1" x14ac:dyDescent="0.45">
      <c r="C2705" s="95"/>
      <c r="D2705" s="95"/>
      <c r="E2705" s="56">
        <v>2000</v>
      </c>
      <c r="F2705" s="146">
        <v>3381</v>
      </c>
      <c r="G2705" s="146">
        <v>3381</v>
      </c>
    </row>
    <row r="2706" spans="3:7" ht="16.5" hidden="1" customHeight="1" outlineLevel="1" x14ac:dyDescent="0.45">
      <c r="C2706" s="95"/>
      <c r="D2706" s="95"/>
      <c r="E2706" s="56">
        <v>2001</v>
      </c>
      <c r="F2706" s="146">
        <v>6004</v>
      </c>
      <c r="G2706" s="146">
        <v>6004</v>
      </c>
    </row>
    <row r="2707" spans="3:7" ht="16.5" hidden="1" customHeight="1" outlineLevel="1" x14ac:dyDescent="0.45">
      <c r="C2707" s="95"/>
      <c r="D2707" s="95"/>
      <c r="E2707" s="56">
        <v>2002</v>
      </c>
      <c r="F2707" s="146">
        <v>9157</v>
      </c>
      <c r="G2707" s="146">
        <v>9157</v>
      </c>
    </row>
    <row r="2708" spans="3:7" ht="16.5" hidden="1" customHeight="1" outlineLevel="1" x14ac:dyDescent="0.45">
      <c r="C2708" s="95"/>
      <c r="D2708" s="95"/>
      <c r="E2708" s="56">
        <v>2003</v>
      </c>
      <c r="F2708" s="146">
        <v>9302</v>
      </c>
      <c r="G2708" s="146">
        <v>9302</v>
      </c>
    </row>
    <row r="2709" spans="3:7" ht="16.5" hidden="1" customHeight="1" outlineLevel="1" x14ac:dyDescent="0.45">
      <c r="C2709" s="95"/>
      <c r="D2709" s="95"/>
      <c r="E2709" s="56">
        <v>2004</v>
      </c>
      <c r="F2709" s="146">
        <v>14686</v>
      </c>
      <c r="G2709" s="146">
        <v>14686</v>
      </c>
    </row>
    <row r="2710" spans="3:7" ht="16.5" hidden="1" customHeight="1" outlineLevel="1" x14ac:dyDescent="0.45">
      <c r="C2710" s="95"/>
      <c r="D2710" s="95"/>
      <c r="E2710" s="56">
        <v>2005</v>
      </c>
      <c r="F2710" s="146">
        <v>32947</v>
      </c>
      <c r="G2710" s="146">
        <v>32947</v>
      </c>
    </row>
    <row r="2711" spans="3:7" ht="16.5" hidden="1" customHeight="1" outlineLevel="1" x14ac:dyDescent="0.45">
      <c r="C2711" s="95"/>
      <c r="D2711" s="95"/>
      <c r="E2711" s="56">
        <v>2006</v>
      </c>
      <c r="F2711" s="146">
        <v>33469</v>
      </c>
      <c r="G2711" s="146">
        <v>33469</v>
      </c>
    </row>
    <row r="2712" spans="3:7" ht="16.5" hidden="1" customHeight="1" outlineLevel="1" x14ac:dyDescent="0.45">
      <c r="C2712" s="95"/>
      <c r="D2712" s="95"/>
      <c r="E2712" s="56">
        <v>2007</v>
      </c>
      <c r="F2712" s="146">
        <v>43622</v>
      </c>
      <c r="G2712" s="146">
        <v>43622</v>
      </c>
    </row>
    <row r="2713" spans="3:7" ht="16.5" hidden="1" customHeight="1" outlineLevel="1" x14ac:dyDescent="0.45">
      <c r="C2713" s="95"/>
      <c r="D2713" s="95"/>
      <c r="E2713" s="56">
        <v>2008</v>
      </c>
      <c r="F2713" s="146">
        <v>51858</v>
      </c>
      <c r="G2713" s="146">
        <v>51858</v>
      </c>
    </row>
    <row r="2714" spans="3:7" ht="16.5" hidden="1" customHeight="1" outlineLevel="1" x14ac:dyDescent="0.45">
      <c r="C2714" s="95"/>
      <c r="D2714" s="95"/>
      <c r="E2714" s="56">
        <v>2009</v>
      </c>
      <c r="F2714" s="146">
        <v>50737</v>
      </c>
      <c r="G2714" s="146">
        <v>50737</v>
      </c>
    </row>
    <row r="2715" spans="3:7" ht="16.5" hidden="1" customHeight="1" outlineLevel="1" x14ac:dyDescent="0.45">
      <c r="C2715" s="95"/>
      <c r="D2715" s="95"/>
      <c r="E2715" s="56">
        <v>2010</v>
      </c>
      <c r="F2715" s="146">
        <v>88395</v>
      </c>
      <c r="G2715" s="146">
        <v>88395</v>
      </c>
    </row>
    <row r="2716" spans="3:7" ht="16.5" hidden="1" customHeight="1" outlineLevel="1" x14ac:dyDescent="0.45">
      <c r="C2716" s="95"/>
      <c r="D2716" s="95"/>
      <c r="E2716" s="56">
        <v>2011</v>
      </c>
      <c r="F2716" s="146">
        <v>128802</v>
      </c>
      <c r="G2716" s="146">
        <v>128802</v>
      </c>
    </row>
    <row r="2717" spans="3:7" ht="16.5" hidden="1" customHeight="1" outlineLevel="1" x14ac:dyDescent="0.45">
      <c r="C2717" s="95"/>
      <c r="D2717" s="95"/>
      <c r="E2717" s="56">
        <v>2012</v>
      </c>
      <c r="F2717" s="146">
        <v>82338</v>
      </c>
      <c r="G2717" s="146">
        <v>82338</v>
      </c>
    </row>
    <row r="2718" spans="3:7" ht="16.5" hidden="1" customHeight="1" outlineLevel="1" x14ac:dyDescent="0.45">
      <c r="C2718" s="95"/>
      <c r="D2718" s="95"/>
      <c r="E2718" s="56">
        <v>2013</v>
      </c>
      <c r="F2718" s="146">
        <v>91493</v>
      </c>
      <c r="G2718" s="146">
        <v>91493</v>
      </c>
    </row>
    <row r="2719" spans="3:7" ht="16.5" hidden="1" customHeight="1" outlineLevel="1" x14ac:dyDescent="0.45">
      <c r="C2719" s="95"/>
      <c r="D2719" s="95"/>
      <c r="E2719" s="56">
        <v>2014</v>
      </c>
      <c r="F2719" s="146">
        <v>94415</v>
      </c>
      <c r="G2719" s="146">
        <v>94415</v>
      </c>
    </row>
    <row r="2720" spans="3:7" ht="16.5" hidden="1" customHeight="1" outlineLevel="1" x14ac:dyDescent="0.45">
      <c r="C2720" s="95"/>
      <c r="D2720" s="95"/>
      <c r="E2720" s="56">
        <v>2015</v>
      </c>
      <c r="F2720" s="146">
        <v>49915</v>
      </c>
      <c r="G2720" s="146">
        <v>49915</v>
      </c>
    </row>
    <row r="2721" spans="3:7" ht="16.5" hidden="1" customHeight="1" outlineLevel="1" x14ac:dyDescent="0.45">
      <c r="C2721" s="95"/>
      <c r="D2721" s="96"/>
      <c r="E2721" s="56">
        <v>2016</v>
      </c>
      <c r="F2721" s="144">
        <v>811</v>
      </c>
      <c r="G2721" s="144">
        <v>811</v>
      </c>
    </row>
    <row r="2722" spans="3:7" ht="16.5" hidden="1" customHeight="1" outlineLevel="1" x14ac:dyDescent="0.45">
      <c r="C2722" s="95"/>
      <c r="D2722" s="89" t="s">
        <v>142</v>
      </c>
      <c r="E2722" s="90"/>
      <c r="F2722" s="139">
        <v>840213</v>
      </c>
      <c r="G2722" s="139">
        <v>840213</v>
      </c>
    </row>
    <row r="2723" spans="3:7" ht="16.5" hidden="1" customHeight="1" outlineLevel="1" x14ac:dyDescent="0.45">
      <c r="C2723" s="95"/>
      <c r="D2723" s="94" t="s">
        <v>333</v>
      </c>
      <c r="E2723" s="56">
        <v>2000</v>
      </c>
      <c r="F2723" s="144">
        <v>8</v>
      </c>
      <c r="G2723" s="144">
        <v>8</v>
      </c>
    </row>
    <row r="2724" spans="3:7" ht="16.5" hidden="1" customHeight="1" outlineLevel="1" x14ac:dyDescent="0.45">
      <c r="C2724" s="95"/>
      <c r="D2724" s="95"/>
      <c r="E2724" s="56">
        <v>2006</v>
      </c>
      <c r="F2724" s="144">
        <v>1</v>
      </c>
      <c r="G2724" s="144">
        <v>1</v>
      </c>
    </row>
    <row r="2725" spans="3:7" ht="16.5" hidden="1" customHeight="1" outlineLevel="1" x14ac:dyDescent="0.45">
      <c r="C2725" s="95"/>
      <c r="D2725" s="95"/>
      <c r="E2725" s="56">
        <v>2007</v>
      </c>
      <c r="F2725" s="144">
        <v>10</v>
      </c>
      <c r="G2725" s="144">
        <v>10</v>
      </c>
    </row>
    <row r="2726" spans="3:7" ht="16.5" hidden="1" customHeight="1" outlineLevel="1" x14ac:dyDescent="0.45">
      <c r="C2726" s="95"/>
      <c r="D2726" s="95"/>
      <c r="E2726" s="56">
        <v>2008</v>
      </c>
      <c r="F2726" s="144">
        <v>0</v>
      </c>
      <c r="G2726" s="144">
        <v>0</v>
      </c>
    </row>
    <row r="2727" spans="3:7" ht="16.5" hidden="1" customHeight="1" outlineLevel="1" x14ac:dyDescent="0.45">
      <c r="C2727" s="95"/>
      <c r="D2727" s="95"/>
      <c r="E2727" s="56">
        <v>2011</v>
      </c>
      <c r="F2727" s="144">
        <v>1</v>
      </c>
      <c r="G2727" s="144">
        <v>1</v>
      </c>
    </row>
    <row r="2728" spans="3:7" ht="16.5" hidden="1" customHeight="1" outlineLevel="1" x14ac:dyDescent="0.45">
      <c r="C2728" s="95"/>
      <c r="D2728" s="95"/>
      <c r="E2728" s="56">
        <v>2012</v>
      </c>
      <c r="F2728" s="144">
        <v>3</v>
      </c>
      <c r="G2728" s="144">
        <v>3</v>
      </c>
    </row>
    <row r="2729" spans="3:7" ht="16.5" hidden="1" customHeight="1" outlineLevel="1" x14ac:dyDescent="0.45">
      <c r="C2729" s="95"/>
      <c r="D2729" s="96"/>
      <c r="E2729" s="56">
        <v>2013</v>
      </c>
      <c r="F2729" s="144">
        <v>0</v>
      </c>
      <c r="G2729" s="144">
        <v>0</v>
      </c>
    </row>
    <row r="2730" spans="3:7" ht="16.5" hidden="1" customHeight="1" outlineLevel="1" x14ac:dyDescent="0.45">
      <c r="C2730" s="95"/>
      <c r="D2730" s="89" t="s">
        <v>142</v>
      </c>
      <c r="E2730" s="90"/>
      <c r="F2730" s="140">
        <v>23</v>
      </c>
      <c r="G2730" s="140">
        <v>23</v>
      </c>
    </row>
    <row r="2731" spans="3:7" ht="16.5" hidden="1" customHeight="1" outlineLevel="1" x14ac:dyDescent="0.45">
      <c r="C2731" s="95"/>
      <c r="D2731" s="94" t="s">
        <v>334</v>
      </c>
      <c r="E2731" s="56">
        <v>1991</v>
      </c>
      <c r="F2731" s="144">
        <v>178</v>
      </c>
      <c r="G2731" s="144">
        <v>178</v>
      </c>
    </row>
    <row r="2732" spans="3:7" ht="16.5" hidden="1" customHeight="1" outlineLevel="1" x14ac:dyDescent="0.45">
      <c r="C2732" s="95"/>
      <c r="D2732" s="95"/>
      <c r="E2732" s="56">
        <v>1992</v>
      </c>
      <c r="F2732" s="146">
        <v>1446</v>
      </c>
      <c r="G2732" s="146">
        <v>1446</v>
      </c>
    </row>
    <row r="2733" spans="3:7" ht="16.5" hidden="1" customHeight="1" outlineLevel="1" x14ac:dyDescent="0.45">
      <c r="C2733" s="95"/>
      <c r="D2733" s="95"/>
      <c r="E2733" s="56">
        <v>1993</v>
      </c>
      <c r="F2733" s="146">
        <v>2976</v>
      </c>
      <c r="G2733" s="146">
        <v>2976</v>
      </c>
    </row>
    <row r="2734" spans="3:7" ht="16.5" hidden="1" customHeight="1" outlineLevel="1" x14ac:dyDescent="0.45">
      <c r="C2734" s="95"/>
      <c r="D2734" s="95"/>
      <c r="E2734" s="56">
        <v>1994</v>
      </c>
      <c r="F2734" s="146">
        <v>2338</v>
      </c>
      <c r="G2734" s="146">
        <v>2338</v>
      </c>
    </row>
    <row r="2735" spans="3:7" ht="16.5" hidden="1" customHeight="1" outlineLevel="1" x14ac:dyDescent="0.45">
      <c r="C2735" s="95"/>
      <c r="D2735" s="95"/>
      <c r="E2735" s="56">
        <v>1995</v>
      </c>
      <c r="F2735" s="146">
        <v>1462</v>
      </c>
      <c r="G2735" s="146">
        <v>1462</v>
      </c>
    </row>
    <row r="2736" spans="3:7" ht="16.5" hidden="1" customHeight="1" outlineLevel="1" x14ac:dyDescent="0.45">
      <c r="C2736" s="95"/>
      <c r="D2736" s="95"/>
      <c r="E2736" s="56">
        <v>1996</v>
      </c>
      <c r="F2736" s="146">
        <v>2393</v>
      </c>
      <c r="G2736" s="146">
        <v>2393</v>
      </c>
    </row>
    <row r="2737" spans="3:7" ht="16.5" hidden="1" customHeight="1" outlineLevel="1" x14ac:dyDescent="0.45">
      <c r="C2737" s="95"/>
      <c r="D2737" s="95"/>
      <c r="E2737" s="56">
        <v>1997</v>
      </c>
      <c r="F2737" s="146">
        <v>1524</v>
      </c>
      <c r="G2737" s="146">
        <v>1524</v>
      </c>
    </row>
    <row r="2738" spans="3:7" ht="16.5" hidden="1" customHeight="1" outlineLevel="1" x14ac:dyDescent="0.45">
      <c r="C2738" s="95"/>
      <c r="D2738" s="95"/>
      <c r="E2738" s="56">
        <v>1998</v>
      </c>
      <c r="F2738" s="144">
        <v>225</v>
      </c>
      <c r="G2738" s="144">
        <v>225</v>
      </c>
    </row>
    <row r="2739" spans="3:7" ht="16.5" hidden="1" customHeight="1" outlineLevel="1" x14ac:dyDescent="0.45">
      <c r="C2739" s="95"/>
      <c r="D2739" s="95"/>
      <c r="E2739" s="56">
        <v>1999</v>
      </c>
      <c r="F2739" s="144">
        <v>676</v>
      </c>
      <c r="G2739" s="144">
        <v>676</v>
      </c>
    </row>
    <row r="2740" spans="3:7" ht="16.5" hidden="1" customHeight="1" outlineLevel="1" x14ac:dyDescent="0.45">
      <c r="C2740" s="95"/>
      <c r="D2740" s="95"/>
      <c r="E2740" s="56">
        <v>2000</v>
      </c>
      <c r="F2740" s="146">
        <v>1606</v>
      </c>
      <c r="G2740" s="146">
        <v>1606</v>
      </c>
    </row>
    <row r="2741" spans="3:7" ht="16.5" hidden="1" customHeight="1" outlineLevel="1" x14ac:dyDescent="0.45">
      <c r="C2741" s="95"/>
      <c r="D2741" s="95"/>
      <c r="E2741" s="56">
        <v>2001</v>
      </c>
      <c r="F2741" s="144">
        <v>665</v>
      </c>
      <c r="G2741" s="144">
        <v>665</v>
      </c>
    </row>
    <row r="2742" spans="3:7" ht="16.5" hidden="1" customHeight="1" outlineLevel="1" x14ac:dyDescent="0.45">
      <c r="C2742" s="95"/>
      <c r="D2742" s="95"/>
      <c r="E2742" s="56">
        <v>2002</v>
      </c>
      <c r="F2742" s="144">
        <v>522</v>
      </c>
      <c r="G2742" s="144">
        <v>522</v>
      </c>
    </row>
    <row r="2743" spans="3:7" ht="16.5" hidden="1" customHeight="1" outlineLevel="1" x14ac:dyDescent="0.45">
      <c r="C2743" s="95"/>
      <c r="D2743" s="95"/>
      <c r="E2743" s="56">
        <v>2003</v>
      </c>
      <c r="F2743" s="144">
        <v>663</v>
      </c>
      <c r="G2743" s="144">
        <v>663</v>
      </c>
    </row>
    <row r="2744" spans="3:7" ht="16.5" hidden="1" customHeight="1" outlineLevel="1" x14ac:dyDescent="0.45">
      <c r="C2744" s="95"/>
      <c r="D2744" s="95"/>
      <c r="E2744" s="56">
        <v>2004</v>
      </c>
      <c r="F2744" s="146">
        <v>1032</v>
      </c>
      <c r="G2744" s="146">
        <v>1032</v>
      </c>
    </row>
    <row r="2745" spans="3:7" ht="16.5" hidden="1" customHeight="1" outlineLevel="1" x14ac:dyDescent="0.45">
      <c r="C2745" s="95"/>
      <c r="D2745" s="95"/>
      <c r="E2745" s="56">
        <v>2005</v>
      </c>
      <c r="F2745" s="146">
        <v>1114</v>
      </c>
      <c r="G2745" s="146">
        <v>1114</v>
      </c>
    </row>
    <row r="2746" spans="3:7" ht="16.5" hidden="1" customHeight="1" outlineLevel="1" x14ac:dyDescent="0.45">
      <c r="C2746" s="95"/>
      <c r="D2746" s="95"/>
      <c r="E2746" s="56">
        <v>2006</v>
      </c>
      <c r="F2746" s="144">
        <v>544</v>
      </c>
      <c r="G2746" s="144">
        <v>544</v>
      </c>
    </row>
    <row r="2747" spans="3:7" ht="16.5" hidden="1" customHeight="1" outlineLevel="1" x14ac:dyDescent="0.45">
      <c r="C2747" s="95"/>
      <c r="D2747" s="95"/>
      <c r="E2747" s="56">
        <v>2007</v>
      </c>
      <c r="F2747" s="144">
        <v>367</v>
      </c>
      <c r="G2747" s="144">
        <v>367</v>
      </c>
    </row>
    <row r="2748" spans="3:7" ht="16.5" hidden="1" customHeight="1" outlineLevel="1" x14ac:dyDescent="0.45">
      <c r="C2748" s="95"/>
      <c r="D2748" s="95"/>
      <c r="E2748" s="56">
        <v>2008</v>
      </c>
      <c r="F2748" s="144">
        <v>608</v>
      </c>
      <c r="G2748" s="144">
        <v>608</v>
      </c>
    </row>
    <row r="2749" spans="3:7" ht="16.5" hidden="1" customHeight="1" outlineLevel="1" x14ac:dyDescent="0.45">
      <c r="C2749" s="95"/>
      <c r="D2749" s="95"/>
      <c r="E2749" s="56">
        <v>2009</v>
      </c>
      <c r="F2749" s="144">
        <v>407</v>
      </c>
      <c r="G2749" s="144">
        <v>407</v>
      </c>
    </row>
    <row r="2750" spans="3:7" ht="16.5" hidden="1" customHeight="1" outlineLevel="1" x14ac:dyDescent="0.45">
      <c r="C2750" s="95"/>
      <c r="D2750" s="95"/>
      <c r="E2750" s="56">
        <v>2010</v>
      </c>
      <c r="F2750" s="144">
        <v>858</v>
      </c>
      <c r="G2750" s="144">
        <v>858</v>
      </c>
    </row>
    <row r="2751" spans="3:7" ht="16.5" hidden="1" customHeight="1" outlineLevel="1" x14ac:dyDescent="0.45">
      <c r="C2751" s="95"/>
      <c r="D2751" s="95"/>
      <c r="E2751" s="56">
        <v>2011</v>
      </c>
      <c r="F2751" s="146">
        <v>1488</v>
      </c>
      <c r="G2751" s="146">
        <v>1488</v>
      </c>
    </row>
    <row r="2752" spans="3:7" ht="16.5" hidden="1" customHeight="1" outlineLevel="1" x14ac:dyDescent="0.45">
      <c r="C2752" s="95"/>
      <c r="D2752" s="95"/>
      <c r="E2752" s="56">
        <v>2012</v>
      </c>
      <c r="F2752" s="146">
        <v>1644</v>
      </c>
      <c r="G2752" s="146">
        <v>1644</v>
      </c>
    </row>
    <row r="2753" spans="3:7" ht="16.5" hidden="1" customHeight="1" outlineLevel="1" x14ac:dyDescent="0.45">
      <c r="C2753" s="95"/>
      <c r="D2753" s="95"/>
      <c r="E2753" s="56">
        <v>2013</v>
      </c>
      <c r="F2753" s="146">
        <v>1950</v>
      </c>
      <c r="G2753" s="146">
        <v>1950</v>
      </c>
    </row>
    <row r="2754" spans="3:7" ht="16.5" hidden="1" customHeight="1" outlineLevel="1" x14ac:dyDescent="0.45">
      <c r="C2754" s="95"/>
      <c r="D2754" s="95"/>
      <c r="E2754" s="56">
        <v>2014</v>
      </c>
      <c r="F2754" s="146">
        <v>2753</v>
      </c>
      <c r="G2754" s="146">
        <v>2753</v>
      </c>
    </row>
    <row r="2755" spans="3:7" ht="16.5" hidden="1" customHeight="1" outlineLevel="1" x14ac:dyDescent="0.45">
      <c r="C2755" s="95"/>
      <c r="D2755" s="95"/>
      <c r="E2755" s="56">
        <v>2015</v>
      </c>
      <c r="F2755" s="146">
        <v>2037</v>
      </c>
      <c r="G2755" s="146">
        <v>2037</v>
      </c>
    </row>
    <row r="2756" spans="3:7" ht="16.5" hidden="1" customHeight="1" outlineLevel="1" x14ac:dyDescent="0.45">
      <c r="C2756" s="95"/>
      <c r="D2756" s="96"/>
      <c r="E2756" s="56">
        <v>2016</v>
      </c>
      <c r="F2756" s="144">
        <v>620</v>
      </c>
      <c r="G2756" s="144">
        <v>620</v>
      </c>
    </row>
    <row r="2757" spans="3:7" ht="16.5" hidden="1" customHeight="1" outlineLevel="1" x14ac:dyDescent="0.45">
      <c r="C2757" s="95"/>
      <c r="D2757" s="89" t="s">
        <v>142</v>
      </c>
      <c r="E2757" s="90"/>
      <c r="F2757" s="139">
        <v>32096</v>
      </c>
      <c r="G2757" s="139">
        <v>32096</v>
      </c>
    </row>
    <row r="2758" spans="3:7" ht="16.5" hidden="1" customHeight="1" outlineLevel="1" x14ac:dyDescent="0.45">
      <c r="C2758" s="95"/>
      <c r="D2758" s="94" t="s">
        <v>335</v>
      </c>
      <c r="E2758" s="56">
        <v>1991</v>
      </c>
      <c r="F2758" s="144">
        <v>522</v>
      </c>
      <c r="G2758" s="144">
        <v>522</v>
      </c>
    </row>
    <row r="2759" spans="3:7" ht="16.5" hidden="1" customHeight="1" outlineLevel="1" x14ac:dyDescent="0.45">
      <c r="C2759" s="95"/>
      <c r="D2759" s="95"/>
      <c r="E2759" s="56">
        <v>1992</v>
      </c>
      <c r="F2759" s="144">
        <v>74</v>
      </c>
      <c r="G2759" s="144">
        <v>74</v>
      </c>
    </row>
    <row r="2760" spans="3:7" ht="16.5" hidden="1" customHeight="1" outlineLevel="1" x14ac:dyDescent="0.45">
      <c r="C2760" s="95"/>
      <c r="D2760" s="95"/>
      <c r="E2760" s="56">
        <v>1993</v>
      </c>
      <c r="F2760" s="144">
        <v>21</v>
      </c>
      <c r="G2760" s="144">
        <v>21</v>
      </c>
    </row>
    <row r="2761" spans="3:7" ht="16.5" hidden="1" customHeight="1" outlineLevel="1" x14ac:dyDescent="0.45">
      <c r="C2761" s="95"/>
      <c r="D2761" s="95"/>
      <c r="E2761" s="56">
        <v>1994</v>
      </c>
      <c r="F2761" s="144">
        <v>79</v>
      </c>
      <c r="G2761" s="144">
        <v>79</v>
      </c>
    </row>
    <row r="2762" spans="3:7" ht="16.5" hidden="1" customHeight="1" outlineLevel="1" x14ac:dyDescent="0.45">
      <c r="C2762" s="95"/>
      <c r="D2762" s="95"/>
      <c r="E2762" s="56">
        <v>1995</v>
      </c>
      <c r="F2762" s="144">
        <v>311</v>
      </c>
      <c r="G2762" s="144">
        <v>311</v>
      </c>
    </row>
    <row r="2763" spans="3:7" ht="16.5" hidden="1" customHeight="1" outlineLevel="1" x14ac:dyDescent="0.45">
      <c r="C2763" s="95"/>
      <c r="D2763" s="95"/>
      <c r="E2763" s="56">
        <v>1996</v>
      </c>
      <c r="F2763" s="146">
        <v>16594</v>
      </c>
      <c r="G2763" s="146">
        <v>16594</v>
      </c>
    </row>
    <row r="2764" spans="3:7" ht="16.5" hidden="1" customHeight="1" outlineLevel="1" x14ac:dyDescent="0.45">
      <c r="C2764" s="95"/>
      <c r="D2764" s="95"/>
      <c r="E2764" s="56">
        <v>1997</v>
      </c>
      <c r="F2764" s="146">
        <v>23908</v>
      </c>
      <c r="G2764" s="146">
        <v>23908</v>
      </c>
    </row>
    <row r="2765" spans="3:7" ht="16.5" hidden="1" customHeight="1" outlineLevel="1" x14ac:dyDescent="0.45">
      <c r="C2765" s="95"/>
      <c r="D2765" s="95"/>
      <c r="E2765" s="56">
        <v>1998</v>
      </c>
      <c r="F2765" s="144">
        <v>11</v>
      </c>
      <c r="G2765" s="144">
        <v>11</v>
      </c>
    </row>
    <row r="2766" spans="3:7" ht="16.5" hidden="1" customHeight="1" outlineLevel="1" x14ac:dyDescent="0.45">
      <c r="C2766" s="95"/>
      <c r="D2766" s="95"/>
      <c r="E2766" s="56">
        <v>1999</v>
      </c>
      <c r="F2766" s="146">
        <v>2075</v>
      </c>
      <c r="G2766" s="146">
        <v>2075</v>
      </c>
    </row>
    <row r="2767" spans="3:7" ht="16.5" hidden="1" customHeight="1" outlineLevel="1" x14ac:dyDescent="0.45">
      <c r="C2767" s="95"/>
      <c r="D2767" s="95"/>
      <c r="E2767" s="56">
        <v>2000</v>
      </c>
      <c r="F2767" s="146">
        <v>16760</v>
      </c>
      <c r="G2767" s="146">
        <v>16760</v>
      </c>
    </row>
    <row r="2768" spans="3:7" ht="16.5" hidden="1" customHeight="1" outlineLevel="1" x14ac:dyDescent="0.45">
      <c r="C2768" s="95"/>
      <c r="D2768" s="95"/>
      <c r="E2768" s="56">
        <v>2001</v>
      </c>
      <c r="F2768" s="146">
        <v>5169</v>
      </c>
      <c r="G2768" s="146">
        <v>5169</v>
      </c>
    </row>
    <row r="2769" spans="3:7" ht="16.5" hidden="1" customHeight="1" outlineLevel="1" x14ac:dyDescent="0.45">
      <c r="C2769" s="95"/>
      <c r="D2769" s="95"/>
      <c r="E2769" s="56">
        <v>2002</v>
      </c>
      <c r="F2769" s="146">
        <v>3035</v>
      </c>
      <c r="G2769" s="146">
        <v>3035</v>
      </c>
    </row>
    <row r="2770" spans="3:7" ht="16.5" hidden="1" customHeight="1" outlineLevel="1" x14ac:dyDescent="0.45">
      <c r="C2770" s="95"/>
      <c r="D2770" s="95"/>
      <c r="E2770" s="56">
        <v>2003</v>
      </c>
      <c r="F2770" s="146">
        <v>5707</v>
      </c>
      <c r="G2770" s="146">
        <v>5707</v>
      </c>
    </row>
    <row r="2771" spans="3:7" ht="16.5" hidden="1" customHeight="1" outlineLevel="1" x14ac:dyDescent="0.45">
      <c r="C2771" s="95"/>
      <c r="D2771" s="95"/>
      <c r="E2771" s="56">
        <v>2004</v>
      </c>
      <c r="F2771" s="146">
        <v>10564</v>
      </c>
      <c r="G2771" s="146">
        <v>10564</v>
      </c>
    </row>
    <row r="2772" spans="3:7" ht="16.5" hidden="1" customHeight="1" outlineLevel="1" x14ac:dyDescent="0.45">
      <c r="C2772" s="95"/>
      <c r="D2772" s="95"/>
      <c r="E2772" s="56">
        <v>2005</v>
      </c>
      <c r="F2772" s="146">
        <v>11526</v>
      </c>
      <c r="G2772" s="146">
        <v>11526</v>
      </c>
    </row>
    <row r="2773" spans="3:7" ht="16.5" hidden="1" customHeight="1" outlineLevel="1" x14ac:dyDescent="0.45">
      <c r="C2773" s="95"/>
      <c r="D2773" s="95"/>
      <c r="E2773" s="56">
        <v>2006</v>
      </c>
      <c r="F2773" s="146">
        <v>1248</v>
      </c>
      <c r="G2773" s="146">
        <v>1248</v>
      </c>
    </row>
    <row r="2774" spans="3:7" ht="16.5" hidden="1" customHeight="1" outlineLevel="1" x14ac:dyDescent="0.45">
      <c r="C2774" s="95"/>
      <c r="D2774" s="95"/>
      <c r="E2774" s="56">
        <v>2007</v>
      </c>
      <c r="F2774" s="146">
        <v>3517</v>
      </c>
      <c r="G2774" s="146">
        <v>3517</v>
      </c>
    </row>
    <row r="2775" spans="3:7" ht="16.5" hidden="1" customHeight="1" outlineLevel="1" x14ac:dyDescent="0.45">
      <c r="C2775" s="95"/>
      <c r="D2775" s="95"/>
      <c r="E2775" s="56">
        <v>2008</v>
      </c>
      <c r="F2775" s="146">
        <v>4512</v>
      </c>
      <c r="G2775" s="146">
        <v>4512</v>
      </c>
    </row>
    <row r="2776" spans="3:7" ht="16.5" hidden="1" customHeight="1" outlineLevel="1" x14ac:dyDescent="0.45">
      <c r="C2776" s="95"/>
      <c r="D2776" s="95"/>
      <c r="E2776" s="56">
        <v>2009</v>
      </c>
      <c r="F2776" s="146">
        <v>2321</v>
      </c>
      <c r="G2776" s="146">
        <v>2321</v>
      </c>
    </row>
    <row r="2777" spans="3:7" ht="16.5" hidden="1" customHeight="1" outlineLevel="1" x14ac:dyDescent="0.45">
      <c r="C2777" s="95"/>
      <c r="D2777" s="95"/>
      <c r="E2777" s="56">
        <v>2010</v>
      </c>
      <c r="F2777" s="146">
        <v>6592</v>
      </c>
      <c r="G2777" s="146">
        <v>6592</v>
      </c>
    </row>
    <row r="2778" spans="3:7" ht="16.5" hidden="1" customHeight="1" outlineLevel="1" x14ac:dyDescent="0.45">
      <c r="C2778" s="95"/>
      <c r="D2778" s="95"/>
      <c r="E2778" s="56">
        <v>2011</v>
      </c>
      <c r="F2778" s="146">
        <v>11722</v>
      </c>
      <c r="G2778" s="146">
        <v>11722</v>
      </c>
    </row>
    <row r="2779" spans="3:7" ht="16.5" hidden="1" customHeight="1" outlineLevel="1" x14ac:dyDescent="0.45">
      <c r="C2779" s="95"/>
      <c r="D2779" s="95"/>
      <c r="E2779" s="56">
        <v>2012</v>
      </c>
      <c r="F2779" s="146">
        <v>17009</v>
      </c>
      <c r="G2779" s="146">
        <v>17009</v>
      </c>
    </row>
    <row r="2780" spans="3:7" ht="16.5" hidden="1" customHeight="1" outlineLevel="1" x14ac:dyDescent="0.45">
      <c r="C2780" s="95"/>
      <c r="D2780" s="95"/>
      <c r="E2780" s="56">
        <v>2013</v>
      </c>
      <c r="F2780" s="146">
        <v>14351</v>
      </c>
      <c r="G2780" s="146">
        <v>14351</v>
      </c>
    </row>
    <row r="2781" spans="3:7" ht="16.5" hidden="1" customHeight="1" outlineLevel="1" x14ac:dyDescent="0.45">
      <c r="C2781" s="95"/>
      <c r="D2781" s="95"/>
      <c r="E2781" s="56">
        <v>2014</v>
      </c>
      <c r="F2781" s="146">
        <v>7624</v>
      </c>
      <c r="G2781" s="146">
        <v>7624</v>
      </c>
    </row>
    <row r="2782" spans="3:7" ht="16.5" hidden="1" customHeight="1" outlineLevel="1" x14ac:dyDescent="0.45">
      <c r="C2782" s="95"/>
      <c r="D2782" s="95"/>
      <c r="E2782" s="56">
        <v>2015</v>
      </c>
      <c r="F2782" s="146">
        <v>2304</v>
      </c>
      <c r="G2782" s="146">
        <v>2304</v>
      </c>
    </row>
    <row r="2783" spans="3:7" ht="16.5" hidden="1" customHeight="1" outlineLevel="1" x14ac:dyDescent="0.45">
      <c r="C2783" s="95"/>
      <c r="D2783" s="96"/>
      <c r="E2783" s="56">
        <v>2016</v>
      </c>
      <c r="F2783" s="146">
        <v>1587</v>
      </c>
      <c r="G2783" s="146">
        <v>1587</v>
      </c>
    </row>
    <row r="2784" spans="3:7" ht="16.5" hidden="1" customHeight="1" outlineLevel="1" x14ac:dyDescent="0.45">
      <c r="C2784" s="95"/>
      <c r="D2784" s="89" t="s">
        <v>142</v>
      </c>
      <c r="E2784" s="90"/>
      <c r="F2784" s="139">
        <v>169143</v>
      </c>
      <c r="G2784" s="139">
        <v>169143</v>
      </c>
    </row>
    <row r="2785" spans="3:7" ht="16.5" hidden="1" customHeight="1" outlineLevel="1" x14ac:dyDescent="0.45">
      <c r="C2785" s="95"/>
      <c r="D2785" s="94" t="s">
        <v>336</v>
      </c>
      <c r="E2785" s="56">
        <v>1991</v>
      </c>
      <c r="F2785" s="144">
        <v>28</v>
      </c>
      <c r="G2785" s="144">
        <v>28</v>
      </c>
    </row>
    <row r="2786" spans="3:7" ht="16.5" hidden="1" customHeight="1" outlineLevel="1" x14ac:dyDescent="0.45">
      <c r="C2786" s="95"/>
      <c r="D2786" s="95"/>
      <c r="E2786" s="56">
        <v>1992</v>
      </c>
      <c r="F2786" s="144">
        <v>4</v>
      </c>
      <c r="G2786" s="144">
        <v>4</v>
      </c>
    </row>
    <row r="2787" spans="3:7" ht="16.5" hidden="1" customHeight="1" outlineLevel="1" x14ac:dyDescent="0.45">
      <c r="C2787" s="95"/>
      <c r="D2787" s="95"/>
      <c r="E2787" s="56">
        <v>1993</v>
      </c>
      <c r="F2787" s="144">
        <v>7</v>
      </c>
      <c r="G2787" s="144">
        <v>7</v>
      </c>
    </row>
    <row r="2788" spans="3:7" ht="16.5" hidden="1" customHeight="1" outlineLevel="1" x14ac:dyDescent="0.45">
      <c r="C2788" s="95"/>
      <c r="D2788" s="95"/>
      <c r="E2788" s="56">
        <v>1994</v>
      </c>
      <c r="F2788" s="144">
        <v>11</v>
      </c>
      <c r="G2788" s="144">
        <v>11</v>
      </c>
    </row>
    <row r="2789" spans="3:7" ht="16.5" hidden="1" customHeight="1" outlineLevel="1" x14ac:dyDescent="0.45">
      <c r="C2789" s="95"/>
      <c r="D2789" s="95"/>
      <c r="E2789" s="56">
        <v>1995</v>
      </c>
      <c r="F2789" s="144">
        <v>62</v>
      </c>
      <c r="G2789" s="144">
        <v>62</v>
      </c>
    </row>
    <row r="2790" spans="3:7" ht="16.5" hidden="1" customHeight="1" outlineLevel="1" x14ac:dyDescent="0.45">
      <c r="C2790" s="95"/>
      <c r="D2790" s="95"/>
      <c r="E2790" s="56">
        <v>1996</v>
      </c>
      <c r="F2790" s="144">
        <v>17</v>
      </c>
      <c r="G2790" s="144">
        <v>17</v>
      </c>
    </row>
    <row r="2791" spans="3:7" ht="16.5" hidden="1" customHeight="1" outlineLevel="1" x14ac:dyDescent="0.45">
      <c r="C2791" s="95"/>
      <c r="D2791" s="95"/>
      <c r="E2791" s="56">
        <v>1997</v>
      </c>
      <c r="F2791" s="144">
        <v>78</v>
      </c>
      <c r="G2791" s="144">
        <v>78</v>
      </c>
    </row>
    <row r="2792" spans="3:7" ht="16.5" hidden="1" customHeight="1" outlineLevel="1" x14ac:dyDescent="0.45">
      <c r="C2792" s="95"/>
      <c r="D2792" s="95"/>
      <c r="E2792" s="56">
        <v>1998</v>
      </c>
      <c r="F2792" s="144">
        <v>98</v>
      </c>
      <c r="G2792" s="144">
        <v>98</v>
      </c>
    </row>
    <row r="2793" spans="3:7" ht="16.5" hidden="1" customHeight="1" outlineLevel="1" x14ac:dyDescent="0.45">
      <c r="C2793" s="95"/>
      <c r="D2793" s="95"/>
      <c r="E2793" s="56">
        <v>1999</v>
      </c>
      <c r="F2793" s="144">
        <v>146</v>
      </c>
      <c r="G2793" s="144">
        <v>146</v>
      </c>
    </row>
    <row r="2794" spans="3:7" ht="16.5" hidden="1" customHeight="1" outlineLevel="1" x14ac:dyDescent="0.45">
      <c r="C2794" s="95"/>
      <c r="D2794" s="95"/>
      <c r="E2794" s="56">
        <v>2000</v>
      </c>
      <c r="F2794" s="144">
        <v>62</v>
      </c>
      <c r="G2794" s="144">
        <v>62</v>
      </c>
    </row>
    <row r="2795" spans="3:7" ht="16.5" hidden="1" customHeight="1" outlineLevel="1" x14ac:dyDescent="0.45">
      <c r="C2795" s="95"/>
      <c r="D2795" s="95"/>
      <c r="E2795" s="56">
        <v>2001</v>
      </c>
      <c r="F2795" s="144">
        <v>19</v>
      </c>
      <c r="G2795" s="144">
        <v>19</v>
      </c>
    </row>
    <row r="2796" spans="3:7" ht="16.5" hidden="1" customHeight="1" outlineLevel="1" x14ac:dyDescent="0.45">
      <c r="C2796" s="95"/>
      <c r="D2796" s="95"/>
      <c r="E2796" s="56">
        <v>2002</v>
      </c>
      <c r="F2796" s="144">
        <v>324</v>
      </c>
      <c r="G2796" s="144">
        <v>324</v>
      </c>
    </row>
    <row r="2797" spans="3:7" ht="16.5" hidden="1" customHeight="1" outlineLevel="1" x14ac:dyDescent="0.45">
      <c r="C2797" s="95"/>
      <c r="D2797" s="95"/>
      <c r="E2797" s="56">
        <v>2003</v>
      </c>
      <c r="F2797" s="144">
        <v>308</v>
      </c>
      <c r="G2797" s="144">
        <v>308</v>
      </c>
    </row>
    <row r="2798" spans="3:7" ht="16.5" hidden="1" customHeight="1" outlineLevel="1" x14ac:dyDescent="0.45">
      <c r="C2798" s="95"/>
      <c r="D2798" s="95"/>
      <c r="E2798" s="56">
        <v>2004</v>
      </c>
      <c r="F2798" s="144">
        <v>467</v>
      </c>
      <c r="G2798" s="144">
        <v>467</v>
      </c>
    </row>
    <row r="2799" spans="3:7" ht="16.5" hidden="1" customHeight="1" outlineLevel="1" x14ac:dyDescent="0.45">
      <c r="C2799" s="95"/>
      <c r="D2799" s="95"/>
      <c r="E2799" s="56">
        <v>2005</v>
      </c>
      <c r="F2799" s="146">
        <v>1384</v>
      </c>
      <c r="G2799" s="146">
        <v>1384</v>
      </c>
    </row>
    <row r="2800" spans="3:7" ht="16.5" hidden="1" customHeight="1" outlineLevel="1" x14ac:dyDescent="0.45">
      <c r="C2800" s="95"/>
      <c r="D2800" s="95"/>
      <c r="E2800" s="56">
        <v>2006</v>
      </c>
      <c r="F2800" s="144">
        <v>493</v>
      </c>
      <c r="G2800" s="144">
        <v>493</v>
      </c>
    </row>
    <row r="2801" spans="3:7" ht="16.5" hidden="1" customHeight="1" outlineLevel="1" x14ac:dyDescent="0.45">
      <c r="C2801" s="95"/>
      <c r="D2801" s="95"/>
      <c r="E2801" s="56">
        <v>2007</v>
      </c>
      <c r="F2801" s="144">
        <v>878</v>
      </c>
      <c r="G2801" s="144">
        <v>878</v>
      </c>
    </row>
    <row r="2802" spans="3:7" ht="16.5" hidden="1" customHeight="1" outlineLevel="1" x14ac:dyDescent="0.45">
      <c r="C2802" s="95"/>
      <c r="D2802" s="95"/>
      <c r="E2802" s="56">
        <v>2008</v>
      </c>
      <c r="F2802" s="146">
        <v>2739</v>
      </c>
      <c r="G2802" s="146">
        <v>2739</v>
      </c>
    </row>
    <row r="2803" spans="3:7" ht="16.5" hidden="1" customHeight="1" outlineLevel="1" x14ac:dyDescent="0.45">
      <c r="C2803" s="95"/>
      <c r="D2803" s="95"/>
      <c r="E2803" s="56">
        <v>2009</v>
      </c>
      <c r="F2803" s="144">
        <v>439</v>
      </c>
      <c r="G2803" s="144">
        <v>439</v>
      </c>
    </row>
    <row r="2804" spans="3:7" ht="16.5" hidden="1" customHeight="1" outlineLevel="1" x14ac:dyDescent="0.45">
      <c r="C2804" s="95"/>
      <c r="D2804" s="95"/>
      <c r="E2804" s="56">
        <v>2010</v>
      </c>
      <c r="F2804" s="146">
        <v>1895</v>
      </c>
      <c r="G2804" s="146">
        <v>1895</v>
      </c>
    </row>
    <row r="2805" spans="3:7" ht="16.5" hidden="1" customHeight="1" outlineLevel="1" x14ac:dyDescent="0.45">
      <c r="C2805" s="95"/>
      <c r="D2805" s="95"/>
      <c r="E2805" s="56">
        <v>2011</v>
      </c>
      <c r="F2805" s="146">
        <v>2296</v>
      </c>
      <c r="G2805" s="146">
        <v>2296</v>
      </c>
    </row>
    <row r="2806" spans="3:7" ht="16.5" hidden="1" customHeight="1" outlineLevel="1" x14ac:dyDescent="0.45">
      <c r="C2806" s="95"/>
      <c r="D2806" s="95"/>
      <c r="E2806" s="56">
        <v>2012</v>
      </c>
      <c r="F2806" s="144">
        <v>829</v>
      </c>
      <c r="G2806" s="144">
        <v>829</v>
      </c>
    </row>
    <row r="2807" spans="3:7" ht="16.5" hidden="1" customHeight="1" outlineLevel="1" x14ac:dyDescent="0.45">
      <c r="C2807" s="95"/>
      <c r="D2807" s="95"/>
      <c r="E2807" s="56">
        <v>2013</v>
      </c>
      <c r="F2807" s="144">
        <v>65</v>
      </c>
      <c r="G2807" s="144">
        <v>65</v>
      </c>
    </row>
    <row r="2808" spans="3:7" ht="16.5" hidden="1" customHeight="1" outlineLevel="1" x14ac:dyDescent="0.45">
      <c r="C2808" s="95"/>
      <c r="D2808" s="95"/>
      <c r="E2808" s="56">
        <v>2014</v>
      </c>
      <c r="F2808" s="144">
        <v>81</v>
      </c>
      <c r="G2808" s="144">
        <v>81</v>
      </c>
    </row>
    <row r="2809" spans="3:7" ht="16.5" hidden="1" customHeight="1" outlineLevel="1" x14ac:dyDescent="0.45">
      <c r="C2809" s="95"/>
      <c r="D2809" s="95"/>
      <c r="E2809" s="56">
        <v>2015</v>
      </c>
      <c r="F2809" s="144">
        <v>32</v>
      </c>
      <c r="G2809" s="144">
        <v>32</v>
      </c>
    </row>
    <row r="2810" spans="3:7" ht="16.5" hidden="1" customHeight="1" outlineLevel="1" x14ac:dyDescent="0.45">
      <c r="C2810" s="95"/>
      <c r="D2810" s="96"/>
      <c r="E2810" s="56">
        <v>2016</v>
      </c>
      <c r="F2810" s="144">
        <v>0</v>
      </c>
      <c r="G2810" s="144">
        <v>0</v>
      </c>
    </row>
    <row r="2811" spans="3:7" ht="16.5" hidden="1" customHeight="1" outlineLevel="1" x14ac:dyDescent="0.45">
      <c r="C2811" s="95"/>
      <c r="D2811" s="89" t="s">
        <v>142</v>
      </c>
      <c r="E2811" s="90"/>
      <c r="F2811" s="139">
        <v>12762</v>
      </c>
      <c r="G2811" s="139">
        <v>12762</v>
      </c>
    </row>
    <row r="2812" spans="3:7" ht="16.5" hidden="1" customHeight="1" outlineLevel="1" x14ac:dyDescent="0.45">
      <c r="C2812" s="95"/>
      <c r="D2812" s="94" t="s">
        <v>337</v>
      </c>
      <c r="E2812" s="56">
        <v>1991</v>
      </c>
      <c r="F2812" s="144">
        <v>318</v>
      </c>
      <c r="G2812" s="144">
        <v>318</v>
      </c>
    </row>
    <row r="2813" spans="3:7" ht="16.5" hidden="1" customHeight="1" outlineLevel="1" x14ac:dyDescent="0.45">
      <c r="C2813" s="95"/>
      <c r="D2813" s="95"/>
      <c r="E2813" s="56">
        <v>1992</v>
      </c>
      <c r="F2813" s="144">
        <v>794</v>
      </c>
      <c r="G2813" s="144">
        <v>794</v>
      </c>
    </row>
    <row r="2814" spans="3:7" ht="16.5" hidden="1" customHeight="1" outlineLevel="1" x14ac:dyDescent="0.45">
      <c r="C2814" s="95"/>
      <c r="D2814" s="95"/>
      <c r="E2814" s="56">
        <v>1993</v>
      </c>
      <c r="F2814" s="144">
        <v>253</v>
      </c>
      <c r="G2814" s="144">
        <v>253</v>
      </c>
    </row>
    <row r="2815" spans="3:7" ht="16.5" hidden="1" customHeight="1" outlineLevel="1" x14ac:dyDescent="0.45">
      <c r="C2815" s="95"/>
      <c r="D2815" s="95"/>
      <c r="E2815" s="56">
        <v>1994</v>
      </c>
      <c r="F2815" s="144">
        <v>43</v>
      </c>
      <c r="G2815" s="144">
        <v>43</v>
      </c>
    </row>
    <row r="2816" spans="3:7" ht="16.5" hidden="1" customHeight="1" outlineLevel="1" x14ac:dyDescent="0.45">
      <c r="C2816" s="95"/>
      <c r="D2816" s="95"/>
      <c r="E2816" s="56">
        <v>1995</v>
      </c>
      <c r="F2816" s="144">
        <v>160</v>
      </c>
      <c r="G2816" s="144">
        <v>160</v>
      </c>
    </row>
    <row r="2817" spans="3:7" ht="16.5" hidden="1" customHeight="1" outlineLevel="1" x14ac:dyDescent="0.45">
      <c r="C2817" s="95"/>
      <c r="D2817" s="95"/>
      <c r="E2817" s="56">
        <v>1996</v>
      </c>
      <c r="F2817" s="144">
        <v>267</v>
      </c>
      <c r="G2817" s="144">
        <v>267</v>
      </c>
    </row>
    <row r="2818" spans="3:7" ht="16.5" hidden="1" customHeight="1" outlineLevel="1" x14ac:dyDescent="0.45">
      <c r="C2818" s="95"/>
      <c r="D2818" s="95"/>
      <c r="E2818" s="56">
        <v>1997</v>
      </c>
      <c r="F2818" s="144">
        <v>182</v>
      </c>
      <c r="G2818" s="144">
        <v>182</v>
      </c>
    </row>
    <row r="2819" spans="3:7" ht="16.5" hidden="1" customHeight="1" outlineLevel="1" x14ac:dyDescent="0.45">
      <c r="C2819" s="95"/>
      <c r="D2819" s="95"/>
      <c r="E2819" s="56">
        <v>1998</v>
      </c>
      <c r="F2819" s="144">
        <v>6</v>
      </c>
      <c r="G2819" s="144">
        <v>6</v>
      </c>
    </row>
    <row r="2820" spans="3:7" ht="16.5" hidden="1" customHeight="1" outlineLevel="1" x14ac:dyDescent="0.45">
      <c r="C2820" s="95"/>
      <c r="D2820" s="95"/>
      <c r="E2820" s="56">
        <v>2000</v>
      </c>
      <c r="F2820" s="144">
        <v>340</v>
      </c>
      <c r="G2820" s="144">
        <v>340</v>
      </c>
    </row>
    <row r="2821" spans="3:7" ht="16.5" hidden="1" customHeight="1" outlineLevel="1" x14ac:dyDescent="0.45">
      <c r="C2821" s="95"/>
      <c r="D2821" s="95"/>
      <c r="E2821" s="56">
        <v>2001</v>
      </c>
      <c r="F2821" s="146">
        <v>1874</v>
      </c>
      <c r="G2821" s="146">
        <v>1874</v>
      </c>
    </row>
    <row r="2822" spans="3:7" ht="16.5" hidden="1" customHeight="1" outlineLevel="1" x14ac:dyDescent="0.45">
      <c r="C2822" s="95"/>
      <c r="D2822" s="95"/>
      <c r="E2822" s="56">
        <v>2002</v>
      </c>
      <c r="F2822" s="146">
        <v>3446</v>
      </c>
      <c r="G2822" s="146">
        <v>3446</v>
      </c>
    </row>
    <row r="2823" spans="3:7" ht="16.5" hidden="1" customHeight="1" outlineLevel="1" x14ac:dyDescent="0.45">
      <c r="C2823" s="95"/>
      <c r="D2823" s="95"/>
      <c r="E2823" s="56">
        <v>2003</v>
      </c>
      <c r="F2823" s="146">
        <v>2188</v>
      </c>
      <c r="G2823" s="146">
        <v>2188</v>
      </c>
    </row>
    <row r="2824" spans="3:7" ht="16.5" hidden="1" customHeight="1" outlineLevel="1" x14ac:dyDescent="0.45">
      <c r="C2824" s="95"/>
      <c r="D2824" s="95"/>
      <c r="E2824" s="56">
        <v>2004</v>
      </c>
      <c r="F2824" s="146">
        <v>3403</v>
      </c>
      <c r="G2824" s="146">
        <v>3403</v>
      </c>
    </row>
    <row r="2825" spans="3:7" ht="16.5" hidden="1" customHeight="1" outlineLevel="1" x14ac:dyDescent="0.45">
      <c r="C2825" s="95"/>
      <c r="D2825" s="95"/>
      <c r="E2825" s="56">
        <v>2005</v>
      </c>
      <c r="F2825" s="146">
        <v>4174</v>
      </c>
      <c r="G2825" s="146">
        <v>4174</v>
      </c>
    </row>
    <row r="2826" spans="3:7" ht="16.5" hidden="1" customHeight="1" outlineLevel="1" x14ac:dyDescent="0.45">
      <c r="C2826" s="95"/>
      <c r="D2826" s="95"/>
      <c r="E2826" s="56">
        <v>2006</v>
      </c>
      <c r="F2826" s="146">
        <v>1000</v>
      </c>
      <c r="G2826" s="146">
        <v>1000</v>
      </c>
    </row>
    <row r="2827" spans="3:7" ht="16.5" hidden="1" customHeight="1" outlineLevel="1" x14ac:dyDescent="0.45">
      <c r="C2827" s="95"/>
      <c r="D2827" s="95"/>
      <c r="E2827" s="56">
        <v>2007</v>
      </c>
      <c r="F2827" s="144">
        <v>723</v>
      </c>
      <c r="G2827" s="144">
        <v>723</v>
      </c>
    </row>
    <row r="2828" spans="3:7" ht="16.5" hidden="1" customHeight="1" outlineLevel="1" x14ac:dyDescent="0.45">
      <c r="C2828" s="95"/>
      <c r="D2828" s="95"/>
      <c r="E2828" s="56">
        <v>2008</v>
      </c>
      <c r="F2828" s="144">
        <v>414</v>
      </c>
      <c r="G2828" s="144">
        <v>414</v>
      </c>
    </row>
    <row r="2829" spans="3:7" ht="16.5" hidden="1" customHeight="1" outlineLevel="1" x14ac:dyDescent="0.45">
      <c r="C2829" s="95"/>
      <c r="D2829" s="95"/>
      <c r="E2829" s="56">
        <v>2009</v>
      </c>
      <c r="F2829" s="144">
        <v>955</v>
      </c>
      <c r="G2829" s="144">
        <v>955</v>
      </c>
    </row>
    <row r="2830" spans="3:7" ht="16.5" hidden="1" customHeight="1" outlineLevel="1" x14ac:dyDescent="0.45">
      <c r="C2830" s="95"/>
      <c r="D2830" s="95"/>
      <c r="E2830" s="56">
        <v>2010</v>
      </c>
      <c r="F2830" s="144">
        <v>226</v>
      </c>
      <c r="G2830" s="144">
        <v>226</v>
      </c>
    </row>
    <row r="2831" spans="3:7" ht="16.5" hidden="1" customHeight="1" outlineLevel="1" x14ac:dyDescent="0.45">
      <c r="C2831" s="95"/>
      <c r="D2831" s="95"/>
      <c r="E2831" s="56">
        <v>2011</v>
      </c>
      <c r="F2831" s="144">
        <v>881</v>
      </c>
      <c r="G2831" s="144">
        <v>881</v>
      </c>
    </row>
    <row r="2832" spans="3:7" ht="16.5" hidden="1" customHeight="1" outlineLevel="1" x14ac:dyDescent="0.45">
      <c r="C2832" s="95"/>
      <c r="D2832" s="95"/>
      <c r="E2832" s="56">
        <v>2012</v>
      </c>
      <c r="F2832" s="144">
        <v>485</v>
      </c>
      <c r="G2832" s="144">
        <v>485</v>
      </c>
    </row>
    <row r="2833" spans="3:7" ht="16.5" hidden="1" customHeight="1" outlineLevel="1" x14ac:dyDescent="0.45">
      <c r="C2833" s="95"/>
      <c r="D2833" s="95"/>
      <c r="E2833" s="56">
        <v>2013</v>
      </c>
      <c r="F2833" s="144">
        <v>462</v>
      </c>
      <c r="G2833" s="144">
        <v>462</v>
      </c>
    </row>
    <row r="2834" spans="3:7" ht="16.5" hidden="1" customHeight="1" outlineLevel="1" x14ac:dyDescent="0.45">
      <c r="C2834" s="95"/>
      <c r="D2834" s="95"/>
      <c r="E2834" s="56">
        <v>2014</v>
      </c>
      <c r="F2834" s="144">
        <v>321</v>
      </c>
      <c r="G2834" s="144">
        <v>321</v>
      </c>
    </row>
    <row r="2835" spans="3:7" ht="16.5" hidden="1" customHeight="1" outlineLevel="1" x14ac:dyDescent="0.45">
      <c r="C2835" s="95"/>
      <c r="D2835" s="95"/>
      <c r="E2835" s="56">
        <v>2015</v>
      </c>
      <c r="F2835" s="144">
        <v>275</v>
      </c>
      <c r="G2835" s="144">
        <v>275</v>
      </c>
    </row>
    <row r="2836" spans="3:7" ht="16.5" hidden="1" customHeight="1" outlineLevel="1" x14ac:dyDescent="0.45">
      <c r="C2836" s="95"/>
      <c r="D2836" s="96"/>
      <c r="E2836" s="56">
        <v>2016</v>
      </c>
      <c r="F2836" s="144">
        <v>96</v>
      </c>
      <c r="G2836" s="144">
        <v>96</v>
      </c>
    </row>
    <row r="2837" spans="3:7" ht="16.5" hidden="1" customHeight="1" outlineLevel="1" x14ac:dyDescent="0.45">
      <c r="C2837" s="95"/>
      <c r="D2837" s="89" t="s">
        <v>142</v>
      </c>
      <c r="E2837" s="90"/>
      <c r="F2837" s="139">
        <v>23286</v>
      </c>
      <c r="G2837" s="139">
        <v>23286</v>
      </c>
    </row>
    <row r="2838" spans="3:7" ht="16.5" hidden="1" customHeight="1" outlineLevel="1" x14ac:dyDescent="0.45">
      <c r="C2838" s="95"/>
      <c r="D2838" s="56" t="s">
        <v>338</v>
      </c>
      <c r="E2838" s="56">
        <v>1992</v>
      </c>
      <c r="F2838" s="144">
        <v>3</v>
      </c>
      <c r="G2838" s="144">
        <v>3</v>
      </c>
    </row>
    <row r="2839" spans="3:7" ht="16.5" hidden="1" customHeight="1" outlineLevel="1" x14ac:dyDescent="0.45">
      <c r="C2839" s="95"/>
      <c r="D2839" s="89" t="s">
        <v>142</v>
      </c>
      <c r="E2839" s="90"/>
      <c r="F2839" s="140">
        <v>3</v>
      </c>
      <c r="G2839" s="140">
        <v>3</v>
      </c>
    </row>
    <row r="2840" spans="3:7" ht="16.5" hidden="1" customHeight="1" outlineLevel="1" x14ac:dyDescent="0.45">
      <c r="C2840" s="95"/>
      <c r="D2840" s="94" t="s">
        <v>339</v>
      </c>
      <c r="E2840" s="56">
        <v>1992</v>
      </c>
      <c r="F2840" s="144">
        <v>14</v>
      </c>
      <c r="G2840" s="144">
        <v>14</v>
      </c>
    </row>
    <row r="2841" spans="3:7" ht="16.5" hidden="1" customHeight="1" outlineLevel="1" x14ac:dyDescent="0.45">
      <c r="C2841" s="95"/>
      <c r="D2841" s="95"/>
      <c r="E2841" s="56">
        <v>1993</v>
      </c>
      <c r="F2841" s="144">
        <v>76</v>
      </c>
      <c r="G2841" s="144">
        <v>76</v>
      </c>
    </row>
    <row r="2842" spans="3:7" ht="16.5" hidden="1" customHeight="1" outlineLevel="1" x14ac:dyDescent="0.45">
      <c r="C2842" s="95"/>
      <c r="D2842" s="95"/>
      <c r="E2842" s="56">
        <v>1994</v>
      </c>
      <c r="F2842" s="144">
        <v>91</v>
      </c>
      <c r="G2842" s="144">
        <v>91</v>
      </c>
    </row>
    <row r="2843" spans="3:7" ht="16.5" hidden="1" customHeight="1" outlineLevel="1" x14ac:dyDescent="0.45">
      <c r="C2843" s="95"/>
      <c r="D2843" s="95"/>
      <c r="E2843" s="56">
        <v>1995</v>
      </c>
      <c r="F2843" s="144">
        <v>150</v>
      </c>
      <c r="G2843" s="144">
        <v>150</v>
      </c>
    </row>
    <row r="2844" spans="3:7" ht="16.5" hidden="1" customHeight="1" outlineLevel="1" x14ac:dyDescent="0.45">
      <c r="C2844" s="95"/>
      <c r="D2844" s="95"/>
      <c r="E2844" s="56">
        <v>1996</v>
      </c>
      <c r="F2844" s="144">
        <v>22</v>
      </c>
      <c r="G2844" s="144">
        <v>22</v>
      </c>
    </row>
    <row r="2845" spans="3:7" ht="16.5" hidden="1" customHeight="1" outlineLevel="1" x14ac:dyDescent="0.45">
      <c r="C2845" s="95"/>
      <c r="D2845" s="95"/>
      <c r="E2845" s="56">
        <v>1997</v>
      </c>
      <c r="F2845" s="144">
        <v>59</v>
      </c>
      <c r="G2845" s="144">
        <v>59</v>
      </c>
    </row>
    <row r="2846" spans="3:7" ht="16.5" hidden="1" customHeight="1" outlineLevel="1" x14ac:dyDescent="0.45">
      <c r="C2846" s="95"/>
      <c r="D2846" s="95"/>
      <c r="E2846" s="56">
        <v>1998</v>
      </c>
      <c r="F2846" s="144">
        <v>5</v>
      </c>
      <c r="G2846" s="144">
        <v>5</v>
      </c>
    </row>
    <row r="2847" spans="3:7" ht="16.5" hidden="1" customHeight="1" outlineLevel="1" x14ac:dyDescent="0.45">
      <c r="C2847" s="95"/>
      <c r="D2847" s="95"/>
      <c r="E2847" s="56">
        <v>1999</v>
      </c>
      <c r="F2847" s="144">
        <v>28</v>
      </c>
      <c r="G2847" s="144">
        <v>28</v>
      </c>
    </row>
    <row r="2848" spans="3:7" ht="16.5" hidden="1" customHeight="1" outlineLevel="1" x14ac:dyDescent="0.45">
      <c r="C2848" s="95"/>
      <c r="D2848" s="95"/>
      <c r="E2848" s="56">
        <v>2000</v>
      </c>
      <c r="F2848" s="144">
        <v>55</v>
      </c>
      <c r="G2848" s="144">
        <v>55</v>
      </c>
    </row>
    <row r="2849" spans="3:7" ht="16.5" hidden="1" customHeight="1" outlineLevel="1" x14ac:dyDescent="0.45">
      <c r="C2849" s="95"/>
      <c r="D2849" s="95"/>
      <c r="E2849" s="56">
        <v>2001</v>
      </c>
      <c r="F2849" s="144">
        <v>116</v>
      </c>
      <c r="G2849" s="144">
        <v>116</v>
      </c>
    </row>
    <row r="2850" spans="3:7" ht="16.5" hidden="1" customHeight="1" outlineLevel="1" x14ac:dyDescent="0.45">
      <c r="C2850" s="95"/>
      <c r="D2850" s="95"/>
      <c r="E2850" s="56">
        <v>2002</v>
      </c>
      <c r="F2850" s="144">
        <v>83</v>
      </c>
      <c r="G2850" s="144">
        <v>83</v>
      </c>
    </row>
    <row r="2851" spans="3:7" ht="16.5" hidden="1" customHeight="1" outlineLevel="1" x14ac:dyDescent="0.45">
      <c r="C2851" s="95"/>
      <c r="D2851" s="95"/>
      <c r="E2851" s="56">
        <v>2003</v>
      </c>
      <c r="F2851" s="144">
        <v>79</v>
      </c>
      <c r="G2851" s="144">
        <v>79</v>
      </c>
    </row>
    <row r="2852" spans="3:7" ht="16.5" hidden="1" customHeight="1" outlineLevel="1" x14ac:dyDescent="0.45">
      <c r="C2852" s="95"/>
      <c r="D2852" s="95"/>
      <c r="E2852" s="56">
        <v>2004</v>
      </c>
      <c r="F2852" s="144">
        <v>53</v>
      </c>
      <c r="G2852" s="144">
        <v>53</v>
      </c>
    </row>
    <row r="2853" spans="3:7" ht="16.5" hidden="1" customHeight="1" outlineLevel="1" x14ac:dyDescent="0.45">
      <c r="C2853" s="95"/>
      <c r="D2853" s="95"/>
      <c r="E2853" s="56">
        <v>2005</v>
      </c>
      <c r="F2853" s="144">
        <v>166</v>
      </c>
      <c r="G2853" s="144">
        <v>166</v>
      </c>
    </row>
    <row r="2854" spans="3:7" ht="16.5" hidden="1" customHeight="1" outlineLevel="1" x14ac:dyDescent="0.45">
      <c r="C2854" s="95"/>
      <c r="D2854" s="95"/>
      <c r="E2854" s="56">
        <v>2006</v>
      </c>
      <c r="F2854" s="144">
        <v>292</v>
      </c>
      <c r="G2854" s="144">
        <v>292</v>
      </c>
    </row>
    <row r="2855" spans="3:7" ht="16.5" hidden="1" customHeight="1" outlineLevel="1" x14ac:dyDescent="0.45">
      <c r="C2855" s="95"/>
      <c r="D2855" s="95"/>
      <c r="E2855" s="56">
        <v>2007</v>
      </c>
      <c r="F2855" s="144">
        <v>453</v>
      </c>
      <c r="G2855" s="144">
        <v>453</v>
      </c>
    </row>
    <row r="2856" spans="3:7" ht="16.5" hidden="1" customHeight="1" outlineLevel="1" x14ac:dyDescent="0.45">
      <c r="C2856" s="95"/>
      <c r="D2856" s="95"/>
      <c r="E2856" s="56">
        <v>2008</v>
      </c>
      <c r="F2856" s="144">
        <v>605</v>
      </c>
      <c r="G2856" s="144">
        <v>605</v>
      </c>
    </row>
    <row r="2857" spans="3:7" ht="16.5" hidden="1" customHeight="1" outlineLevel="1" x14ac:dyDescent="0.45">
      <c r="C2857" s="95"/>
      <c r="D2857" s="95"/>
      <c r="E2857" s="56">
        <v>2009</v>
      </c>
      <c r="F2857" s="146">
        <v>1200</v>
      </c>
      <c r="G2857" s="146">
        <v>1200</v>
      </c>
    </row>
    <row r="2858" spans="3:7" ht="16.5" hidden="1" customHeight="1" outlineLevel="1" x14ac:dyDescent="0.45">
      <c r="C2858" s="95"/>
      <c r="D2858" s="95"/>
      <c r="E2858" s="56">
        <v>2010</v>
      </c>
      <c r="F2858" s="146">
        <v>1896</v>
      </c>
      <c r="G2858" s="146">
        <v>1896</v>
      </c>
    </row>
    <row r="2859" spans="3:7" ht="16.5" hidden="1" customHeight="1" outlineLevel="1" x14ac:dyDescent="0.45">
      <c r="C2859" s="95"/>
      <c r="D2859" s="95"/>
      <c r="E2859" s="56">
        <v>2011</v>
      </c>
      <c r="F2859" s="146">
        <v>5201</v>
      </c>
      <c r="G2859" s="146">
        <v>5201</v>
      </c>
    </row>
    <row r="2860" spans="3:7" ht="16.5" hidden="1" customHeight="1" outlineLevel="1" x14ac:dyDescent="0.45">
      <c r="C2860" s="95"/>
      <c r="D2860" s="95"/>
      <c r="E2860" s="56">
        <v>2012</v>
      </c>
      <c r="F2860" s="146">
        <v>7866</v>
      </c>
      <c r="G2860" s="146">
        <v>7866</v>
      </c>
    </row>
    <row r="2861" spans="3:7" ht="16.5" hidden="1" customHeight="1" outlineLevel="1" x14ac:dyDescent="0.45">
      <c r="C2861" s="95"/>
      <c r="D2861" s="95"/>
      <c r="E2861" s="56">
        <v>2013</v>
      </c>
      <c r="F2861" s="146">
        <v>9904</v>
      </c>
      <c r="G2861" s="146">
        <v>9904</v>
      </c>
    </row>
    <row r="2862" spans="3:7" ht="16.5" hidden="1" customHeight="1" outlineLevel="1" x14ac:dyDescent="0.45">
      <c r="C2862" s="95"/>
      <c r="D2862" s="95"/>
      <c r="E2862" s="56">
        <v>2014</v>
      </c>
      <c r="F2862" s="146">
        <v>7803</v>
      </c>
      <c r="G2862" s="146">
        <v>7803</v>
      </c>
    </row>
    <row r="2863" spans="3:7" ht="16.5" hidden="1" customHeight="1" outlineLevel="1" x14ac:dyDescent="0.45">
      <c r="C2863" s="95"/>
      <c r="D2863" s="95"/>
      <c r="E2863" s="56">
        <v>2015</v>
      </c>
      <c r="F2863" s="146">
        <v>8130</v>
      </c>
      <c r="G2863" s="146">
        <v>8130</v>
      </c>
    </row>
    <row r="2864" spans="3:7" ht="16.5" hidden="1" customHeight="1" outlineLevel="1" x14ac:dyDescent="0.45">
      <c r="C2864" s="95"/>
      <c r="D2864" s="96"/>
      <c r="E2864" s="56">
        <v>2016</v>
      </c>
      <c r="F2864" s="146">
        <v>1295</v>
      </c>
      <c r="G2864" s="146">
        <v>1295</v>
      </c>
    </row>
    <row r="2865" spans="3:7" ht="16.5" hidden="1" customHeight="1" outlineLevel="1" x14ac:dyDescent="0.45">
      <c r="C2865" s="95"/>
      <c r="D2865" s="89" t="s">
        <v>142</v>
      </c>
      <c r="E2865" s="90"/>
      <c r="F2865" s="139">
        <v>45642</v>
      </c>
      <c r="G2865" s="139">
        <v>45642</v>
      </c>
    </row>
    <row r="2866" spans="3:7" ht="16.5" hidden="1" customHeight="1" outlineLevel="1" x14ac:dyDescent="0.45">
      <c r="C2866" s="95"/>
      <c r="D2866" s="94" t="s">
        <v>340</v>
      </c>
      <c r="E2866" s="56">
        <v>1991</v>
      </c>
      <c r="F2866" s="144">
        <v>120</v>
      </c>
      <c r="G2866" s="144">
        <v>120</v>
      </c>
    </row>
    <row r="2867" spans="3:7" ht="16.5" hidden="1" customHeight="1" outlineLevel="1" x14ac:dyDescent="0.45">
      <c r="C2867" s="95"/>
      <c r="D2867" s="95"/>
      <c r="E2867" s="56">
        <v>1992</v>
      </c>
      <c r="F2867" s="144">
        <v>204</v>
      </c>
      <c r="G2867" s="144">
        <v>204</v>
      </c>
    </row>
    <row r="2868" spans="3:7" ht="16.5" hidden="1" customHeight="1" outlineLevel="1" x14ac:dyDescent="0.45">
      <c r="C2868" s="95"/>
      <c r="D2868" s="95"/>
      <c r="E2868" s="56">
        <v>1993</v>
      </c>
      <c r="F2868" s="144">
        <v>194</v>
      </c>
      <c r="G2868" s="144">
        <v>194</v>
      </c>
    </row>
    <row r="2869" spans="3:7" ht="16.5" hidden="1" customHeight="1" outlineLevel="1" x14ac:dyDescent="0.45">
      <c r="C2869" s="95"/>
      <c r="D2869" s="95"/>
      <c r="E2869" s="56">
        <v>1994</v>
      </c>
      <c r="F2869" s="144">
        <v>187</v>
      </c>
      <c r="G2869" s="144">
        <v>187</v>
      </c>
    </row>
    <row r="2870" spans="3:7" ht="16.5" hidden="1" customHeight="1" outlineLevel="1" x14ac:dyDescent="0.45">
      <c r="C2870" s="95"/>
      <c r="D2870" s="95"/>
      <c r="E2870" s="56">
        <v>1995</v>
      </c>
      <c r="F2870" s="144">
        <v>286</v>
      </c>
      <c r="G2870" s="144">
        <v>286</v>
      </c>
    </row>
    <row r="2871" spans="3:7" ht="16.5" hidden="1" customHeight="1" outlineLevel="1" x14ac:dyDescent="0.45">
      <c r="C2871" s="95"/>
      <c r="D2871" s="95"/>
      <c r="E2871" s="56">
        <v>1996</v>
      </c>
      <c r="F2871" s="144">
        <v>275</v>
      </c>
      <c r="G2871" s="144">
        <v>275</v>
      </c>
    </row>
    <row r="2872" spans="3:7" ht="16.5" hidden="1" customHeight="1" outlineLevel="1" x14ac:dyDescent="0.45">
      <c r="C2872" s="95"/>
      <c r="D2872" s="95"/>
      <c r="E2872" s="56">
        <v>1997</v>
      </c>
      <c r="F2872" s="144">
        <v>89</v>
      </c>
      <c r="G2872" s="144">
        <v>89</v>
      </c>
    </row>
    <row r="2873" spans="3:7" ht="16.5" hidden="1" customHeight="1" outlineLevel="1" x14ac:dyDescent="0.45">
      <c r="C2873" s="95"/>
      <c r="D2873" s="95"/>
      <c r="E2873" s="56">
        <v>1998</v>
      </c>
      <c r="F2873" s="144">
        <v>78</v>
      </c>
      <c r="G2873" s="144">
        <v>78</v>
      </c>
    </row>
    <row r="2874" spans="3:7" ht="16.5" hidden="1" customHeight="1" outlineLevel="1" x14ac:dyDescent="0.45">
      <c r="C2874" s="95"/>
      <c r="D2874" s="95"/>
      <c r="E2874" s="56">
        <v>1999</v>
      </c>
      <c r="F2874" s="144">
        <v>224</v>
      </c>
      <c r="G2874" s="144">
        <v>224</v>
      </c>
    </row>
    <row r="2875" spans="3:7" ht="16.5" hidden="1" customHeight="1" outlineLevel="1" x14ac:dyDescent="0.45">
      <c r="C2875" s="95"/>
      <c r="D2875" s="95"/>
      <c r="E2875" s="56">
        <v>2000</v>
      </c>
      <c r="F2875" s="144">
        <v>196</v>
      </c>
      <c r="G2875" s="144">
        <v>196</v>
      </c>
    </row>
    <row r="2876" spans="3:7" ht="16.5" hidden="1" customHeight="1" outlineLevel="1" x14ac:dyDescent="0.45">
      <c r="C2876" s="95"/>
      <c r="D2876" s="95"/>
      <c r="E2876" s="56">
        <v>2001</v>
      </c>
      <c r="F2876" s="144">
        <v>135</v>
      </c>
      <c r="G2876" s="144">
        <v>135</v>
      </c>
    </row>
    <row r="2877" spans="3:7" ht="16.5" hidden="1" customHeight="1" outlineLevel="1" x14ac:dyDescent="0.45">
      <c r="C2877" s="95"/>
      <c r="D2877" s="95"/>
      <c r="E2877" s="56">
        <v>2002</v>
      </c>
      <c r="F2877" s="144">
        <v>62</v>
      </c>
      <c r="G2877" s="144">
        <v>62</v>
      </c>
    </row>
    <row r="2878" spans="3:7" ht="16.5" hidden="1" customHeight="1" outlineLevel="1" x14ac:dyDescent="0.45">
      <c r="C2878" s="95"/>
      <c r="D2878" s="95"/>
      <c r="E2878" s="56">
        <v>2003</v>
      </c>
      <c r="F2878" s="144">
        <v>136</v>
      </c>
      <c r="G2878" s="144">
        <v>136</v>
      </c>
    </row>
    <row r="2879" spans="3:7" ht="16.5" hidden="1" customHeight="1" outlineLevel="1" x14ac:dyDescent="0.45">
      <c r="C2879" s="95"/>
      <c r="D2879" s="95"/>
      <c r="E2879" s="56">
        <v>2004</v>
      </c>
      <c r="F2879" s="144">
        <v>195</v>
      </c>
      <c r="G2879" s="144">
        <v>195</v>
      </c>
    </row>
    <row r="2880" spans="3:7" ht="16.5" hidden="1" customHeight="1" outlineLevel="1" x14ac:dyDescent="0.45">
      <c r="C2880" s="95"/>
      <c r="D2880" s="95"/>
      <c r="E2880" s="56">
        <v>2005</v>
      </c>
      <c r="F2880" s="144">
        <v>189</v>
      </c>
      <c r="G2880" s="144">
        <v>189</v>
      </c>
    </row>
    <row r="2881" spans="3:7" ht="16.5" hidden="1" customHeight="1" outlineLevel="1" x14ac:dyDescent="0.45">
      <c r="C2881" s="95"/>
      <c r="D2881" s="95"/>
      <c r="E2881" s="56">
        <v>2006</v>
      </c>
      <c r="F2881" s="144">
        <v>242</v>
      </c>
      <c r="G2881" s="144">
        <v>242</v>
      </c>
    </row>
    <row r="2882" spans="3:7" ht="16.5" hidden="1" customHeight="1" outlineLevel="1" x14ac:dyDescent="0.45">
      <c r="C2882" s="95"/>
      <c r="D2882" s="95"/>
      <c r="E2882" s="56">
        <v>2007</v>
      </c>
      <c r="F2882" s="144">
        <v>298</v>
      </c>
      <c r="G2882" s="144">
        <v>298</v>
      </c>
    </row>
    <row r="2883" spans="3:7" ht="16.5" hidden="1" customHeight="1" outlineLevel="1" x14ac:dyDescent="0.45">
      <c r="C2883" s="95"/>
      <c r="D2883" s="95"/>
      <c r="E2883" s="56">
        <v>2008</v>
      </c>
      <c r="F2883" s="144">
        <v>98</v>
      </c>
      <c r="G2883" s="144">
        <v>98</v>
      </c>
    </row>
    <row r="2884" spans="3:7" ht="16.5" hidden="1" customHeight="1" outlineLevel="1" x14ac:dyDescent="0.45">
      <c r="C2884" s="95"/>
      <c r="D2884" s="95"/>
      <c r="E2884" s="56">
        <v>2009</v>
      </c>
      <c r="F2884" s="144">
        <v>63</v>
      </c>
      <c r="G2884" s="144">
        <v>63</v>
      </c>
    </row>
    <row r="2885" spans="3:7" ht="16.5" hidden="1" customHeight="1" outlineLevel="1" x14ac:dyDescent="0.45">
      <c r="C2885" s="95"/>
      <c r="D2885" s="95"/>
      <c r="E2885" s="56">
        <v>2010</v>
      </c>
      <c r="F2885" s="144">
        <v>171</v>
      </c>
      <c r="G2885" s="144">
        <v>171</v>
      </c>
    </row>
    <row r="2886" spans="3:7" ht="16.5" hidden="1" customHeight="1" outlineLevel="1" x14ac:dyDescent="0.45">
      <c r="C2886" s="95"/>
      <c r="D2886" s="95"/>
      <c r="E2886" s="56">
        <v>2011</v>
      </c>
      <c r="F2886" s="144">
        <v>447</v>
      </c>
      <c r="G2886" s="144">
        <v>447</v>
      </c>
    </row>
    <row r="2887" spans="3:7" ht="16.5" hidden="1" customHeight="1" outlineLevel="1" x14ac:dyDescent="0.45">
      <c r="C2887" s="95"/>
      <c r="D2887" s="95"/>
      <c r="E2887" s="56">
        <v>2012</v>
      </c>
      <c r="F2887" s="144">
        <v>501</v>
      </c>
      <c r="G2887" s="144">
        <v>501</v>
      </c>
    </row>
    <row r="2888" spans="3:7" ht="16.5" hidden="1" customHeight="1" outlineLevel="1" x14ac:dyDescent="0.45">
      <c r="C2888" s="95"/>
      <c r="D2888" s="95"/>
      <c r="E2888" s="56">
        <v>2013</v>
      </c>
      <c r="F2888" s="144">
        <v>448</v>
      </c>
      <c r="G2888" s="144">
        <v>448</v>
      </c>
    </row>
    <row r="2889" spans="3:7" ht="16.5" hidden="1" customHeight="1" outlineLevel="1" x14ac:dyDescent="0.45">
      <c r="C2889" s="95"/>
      <c r="D2889" s="95"/>
      <c r="E2889" s="56">
        <v>2014</v>
      </c>
      <c r="F2889" s="144">
        <v>263</v>
      </c>
      <c r="G2889" s="144">
        <v>263</v>
      </c>
    </row>
    <row r="2890" spans="3:7" ht="16.5" hidden="1" customHeight="1" outlineLevel="1" x14ac:dyDescent="0.45">
      <c r="C2890" s="95"/>
      <c r="D2890" s="95"/>
      <c r="E2890" s="56">
        <v>2015</v>
      </c>
      <c r="F2890" s="144">
        <v>145</v>
      </c>
      <c r="G2890" s="144">
        <v>145</v>
      </c>
    </row>
    <row r="2891" spans="3:7" ht="16.5" hidden="1" customHeight="1" outlineLevel="1" x14ac:dyDescent="0.45">
      <c r="C2891" s="95"/>
      <c r="D2891" s="96"/>
      <c r="E2891" s="56">
        <v>2016</v>
      </c>
      <c r="F2891" s="144">
        <v>32</v>
      </c>
      <c r="G2891" s="144">
        <v>32</v>
      </c>
    </row>
    <row r="2892" spans="3:7" ht="16.5" hidden="1" customHeight="1" outlineLevel="1" x14ac:dyDescent="0.45">
      <c r="C2892" s="95"/>
      <c r="D2892" s="89" t="s">
        <v>142</v>
      </c>
      <c r="E2892" s="90"/>
      <c r="F2892" s="139">
        <v>5278</v>
      </c>
      <c r="G2892" s="139">
        <v>5278</v>
      </c>
    </row>
    <row r="2893" spans="3:7" ht="16.5" hidden="1" customHeight="1" outlineLevel="1" x14ac:dyDescent="0.45">
      <c r="C2893" s="95"/>
      <c r="D2893" s="94" t="s">
        <v>341</v>
      </c>
      <c r="E2893" s="56">
        <v>1991</v>
      </c>
      <c r="F2893" s="144">
        <v>576</v>
      </c>
      <c r="G2893" s="144">
        <v>576</v>
      </c>
    </row>
    <row r="2894" spans="3:7" ht="16.5" hidden="1" customHeight="1" outlineLevel="1" x14ac:dyDescent="0.45">
      <c r="C2894" s="95"/>
      <c r="D2894" s="95"/>
      <c r="E2894" s="56">
        <v>1992</v>
      </c>
      <c r="F2894" s="144">
        <v>326</v>
      </c>
      <c r="G2894" s="144">
        <v>326</v>
      </c>
    </row>
    <row r="2895" spans="3:7" ht="16.5" hidden="1" customHeight="1" outlineLevel="1" x14ac:dyDescent="0.45">
      <c r="C2895" s="95"/>
      <c r="D2895" s="95"/>
      <c r="E2895" s="56">
        <v>1993</v>
      </c>
      <c r="F2895" s="144">
        <v>268</v>
      </c>
      <c r="G2895" s="144">
        <v>268</v>
      </c>
    </row>
    <row r="2896" spans="3:7" ht="16.5" hidden="1" customHeight="1" outlineLevel="1" x14ac:dyDescent="0.45">
      <c r="C2896" s="95"/>
      <c r="D2896" s="95"/>
      <c r="E2896" s="56">
        <v>1994</v>
      </c>
      <c r="F2896" s="144">
        <v>480</v>
      </c>
      <c r="G2896" s="144">
        <v>480</v>
      </c>
    </row>
    <row r="2897" spans="3:7" ht="16.5" hidden="1" customHeight="1" outlineLevel="1" x14ac:dyDescent="0.45">
      <c r="C2897" s="95"/>
      <c r="D2897" s="95"/>
      <c r="E2897" s="56">
        <v>1995</v>
      </c>
      <c r="F2897" s="144">
        <v>942</v>
      </c>
      <c r="G2897" s="144">
        <v>942</v>
      </c>
    </row>
    <row r="2898" spans="3:7" ht="16.5" hidden="1" customHeight="1" outlineLevel="1" x14ac:dyDescent="0.45">
      <c r="C2898" s="95"/>
      <c r="D2898" s="95"/>
      <c r="E2898" s="56">
        <v>1996</v>
      </c>
      <c r="F2898" s="146">
        <v>2281</v>
      </c>
      <c r="G2898" s="146">
        <v>2281</v>
      </c>
    </row>
    <row r="2899" spans="3:7" ht="16.5" hidden="1" customHeight="1" outlineLevel="1" x14ac:dyDescent="0.45">
      <c r="C2899" s="95"/>
      <c r="D2899" s="95"/>
      <c r="E2899" s="56">
        <v>1997</v>
      </c>
      <c r="F2899" s="146">
        <v>3758</v>
      </c>
      <c r="G2899" s="146">
        <v>3758</v>
      </c>
    </row>
    <row r="2900" spans="3:7" ht="16.5" hidden="1" customHeight="1" outlineLevel="1" x14ac:dyDescent="0.45">
      <c r="C2900" s="95"/>
      <c r="D2900" s="95"/>
      <c r="E2900" s="56">
        <v>1998</v>
      </c>
      <c r="F2900" s="144">
        <v>328</v>
      </c>
      <c r="G2900" s="144">
        <v>328</v>
      </c>
    </row>
    <row r="2901" spans="3:7" ht="16.5" hidden="1" customHeight="1" outlineLevel="1" x14ac:dyDescent="0.45">
      <c r="C2901" s="95"/>
      <c r="D2901" s="95"/>
      <c r="E2901" s="56">
        <v>1999</v>
      </c>
      <c r="F2901" s="146">
        <v>13876</v>
      </c>
      <c r="G2901" s="146">
        <v>13876</v>
      </c>
    </row>
    <row r="2902" spans="3:7" ht="16.5" hidden="1" customHeight="1" outlineLevel="1" x14ac:dyDescent="0.45">
      <c r="C2902" s="95"/>
      <c r="D2902" s="95"/>
      <c r="E2902" s="56">
        <v>2000</v>
      </c>
      <c r="F2902" s="146">
        <v>5653</v>
      </c>
      <c r="G2902" s="146">
        <v>5653</v>
      </c>
    </row>
    <row r="2903" spans="3:7" ht="16.5" hidden="1" customHeight="1" outlineLevel="1" x14ac:dyDescent="0.45">
      <c r="C2903" s="95"/>
      <c r="D2903" s="95"/>
      <c r="E2903" s="56">
        <v>2001</v>
      </c>
      <c r="F2903" s="146">
        <v>4083</v>
      </c>
      <c r="G2903" s="146">
        <v>4083</v>
      </c>
    </row>
    <row r="2904" spans="3:7" ht="16.5" hidden="1" customHeight="1" outlineLevel="1" x14ac:dyDescent="0.45">
      <c r="C2904" s="95"/>
      <c r="D2904" s="95"/>
      <c r="E2904" s="56">
        <v>2002</v>
      </c>
      <c r="F2904" s="146">
        <v>7822</v>
      </c>
      <c r="G2904" s="146">
        <v>7822</v>
      </c>
    </row>
    <row r="2905" spans="3:7" ht="16.5" hidden="1" customHeight="1" outlineLevel="1" x14ac:dyDescent="0.45">
      <c r="C2905" s="95"/>
      <c r="D2905" s="95"/>
      <c r="E2905" s="56">
        <v>2003</v>
      </c>
      <c r="F2905" s="146">
        <v>18471</v>
      </c>
      <c r="G2905" s="146">
        <v>18471</v>
      </c>
    </row>
    <row r="2906" spans="3:7" ht="16.5" hidden="1" customHeight="1" outlineLevel="1" x14ac:dyDescent="0.45">
      <c r="C2906" s="95"/>
      <c r="D2906" s="95"/>
      <c r="E2906" s="56">
        <v>2004</v>
      </c>
      <c r="F2906" s="146">
        <v>22540</v>
      </c>
      <c r="G2906" s="146">
        <v>22540</v>
      </c>
    </row>
    <row r="2907" spans="3:7" ht="16.5" hidden="1" customHeight="1" outlineLevel="1" x14ac:dyDescent="0.45">
      <c r="C2907" s="95"/>
      <c r="D2907" s="95"/>
      <c r="E2907" s="56">
        <v>2005</v>
      </c>
      <c r="F2907" s="146">
        <v>19780</v>
      </c>
      <c r="G2907" s="146">
        <v>19780</v>
      </c>
    </row>
    <row r="2908" spans="3:7" ht="16.5" hidden="1" customHeight="1" outlineLevel="1" x14ac:dyDescent="0.45">
      <c r="C2908" s="95"/>
      <c r="D2908" s="95"/>
      <c r="E2908" s="56">
        <v>2006</v>
      </c>
      <c r="F2908" s="146">
        <v>10732</v>
      </c>
      <c r="G2908" s="146">
        <v>10732</v>
      </c>
    </row>
    <row r="2909" spans="3:7" ht="16.5" hidden="1" customHeight="1" outlineLevel="1" x14ac:dyDescent="0.45">
      <c r="C2909" s="95"/>
      <c r="D2909" s="95"/>
      <c r="E2909" s="56">
        <v>2007</v>
      </c>
      <c r="F2909" s="146">
        <v>7365</v>
      </c>
      <c r="G2909" s="146">
        <v>7365</v>
      </c>
    </row>
    <row r="2910" spans="3:7" ht="16.5" hidden="1" customHeight="1" outlineLevel="1" x14ac:dyDescent="0.45">
      <c r="C2910" s="95"/>
      <c r="D2910" s="95"/>
      <c r="E2910" s="56">
        <v>2008</v>
      </c>
      <c r="F2910" s="146">
        <v>3057</v>
      </c>
      <c r="G2910" s="146">
        <v>3057</v>
      </c>
    </row>
    <row r="2911" spans="3:7" ht="16.5" hidden="1" customHeight="1" outlineLevel="1" x14ac:dyDescent="0.45">
      <c r="C2911" s="95"/>
      <c r="D2911" s="95"/>
      <c r="E2911" s="56">
        <v>2009</v>
      </c>
      <c r="F2911" s="146">
        <v>3268</v>
      </c>
      <c r="G2911" s="146">
        <v>3268</v>
      </c>
    </row>
    <row r="2912" spans="3:7" ht="16.5" hidden="1" customHeight="1" outlineLevel="1" x14ac:dyDescent="0.45">
      <c r="C2912" s="95"/>
      <c r="D2912" s="95"/>
      <c r="E2912" s="56">
        <v>2010</v>
      </c>
      <c r="F2912" s="146">
        <v>14125</v>
      </c>
      <c r="G2912" s="146">
        <v>14125</v>
      </c>
    </row>
    <row r="2913" spans="3:7" ht="16.5" hidden="1" customHeight="1" outlineLevel="1" x14ac:dyDescent="0.45">
      <c r="C2913" s="95"/>
      <c r="D2913" s="95"/>
      <c r="E2913" s="56">
        <v>2011</v>
      </c>
      <c r="F2913" s="146">
        <v>10035</v>
      </c>
      <c r="G2913" s="146">
        <v>10035</v>
      </c>
    </row>
    <row r="2914" spans="3:7" ht="16.5" hidden="1" customHeight="1" outlineLevel="1" x14ac:dyDescent="0.45">
      <c r="C2914" s="95"/>
      <c r="D2914" s="95"/>
      <c r="E2914" s="56">
        <v>2012</v>
      </c>
      <c r="F2914" s="146">
        <v>13465</v>
      </c>
      <c r="G2914" s="146">
        <v>13465</v>
      </c>
    </row>
    <row r="2915" spans="3:7" ht="16.5" hidden="1" customHeight="1" outlineLevel="1" x14ac:dyDescent="0.45">
      <c r="C2915" s="95"/>
      <c r="D2915" s="95"/>
      <c r="E2915" s="56">
        <v>2013</v>
      </c>
      <c r="F2915" s="146">
        <v>20421</v>
      </c>
      <c r="G2915" s="146">
        <v>20421</v>
      </c>
    </row>
    <row r="2916" spans="3:7" ht="16.5" hidden="1" customHeight="1" outlineLevel="1" x14ac:dyDescent="0.45">
      <c r="C2916" s="95"/>
      <c r="D2916" s="95"/>
      <c r="E2916" s="56">
        <v>2014</v>
      </c>
      <c r="F2916" s="146">
        <v>12285</v>
      </c>
      <c r="G2916" s="146">
        <v>12285</v>
      </c>
    </row>
    <row r="2917" spans="3:7" ht="16.5" hidden="1" customHeight="1" outlineLevel="1" x14ac:dyDescent="0.45">
      <c r="C2917" s="95"/>
      <c r="D2917" s="95"/>
      <c r="E2917" s="56">
        <v>2015</v>
      </c>
      <c r="F2917" s="146">
        <v>4617</v>
      </c>
      <c r="G2917" s="146">
        <v>4617</v>
      </c>
    </row>
    <row r="2918" spans="3:7" ht="16.5" hidden="1" customHeight="1" outlineLevel="1" x14ac:dyDescent="0.45">
      <c r="C2918" s="95"/>
      <c r="D2918" s="96"/>
      <c r="E2918" s="56">
        <v>2016</v>
      </c>
      <c r="F2918" s="146">
        <v>1180</v>
      </c>
      <c r="G2918" s="146">
        <v>1180</v>
      </c>
    </row>
    <row r="2919" spans="3:7" ht="16.5" hidden="1" customHeight="1" outlineLevel="1" x14ac:dyDescent="0.45">
      <c r="C2919" s="95"/>
      <c r="D2919" s="89" t="s">
        <v>142</v>
      </c>
      <c r="E2919" s="90"/>
      <c r="F2919" s="139">
        <v>201734</v>
      </c>
      <c r="G2919" s="139">
        <v>201734</v>
      </c>
    </row>
    <row r="2920" spans="3:7" ht="16.5" hidden="1" customHeight="1" outlineLevel="1" x14ac:dyDescent="0.45">
      <c r="C2920" s="95"/>
      <c r="D2920" s="56" t="s">
        <v>342</v>
      </c>
      <c r="E2920" s="56">
        <v>1994</v>
      </c>
      <c r="F2920" s="144">
        <v>88</v>
      </c>
      <c r="G2920" s="144">
        <v>88</v>
      </c>
    </row>
    <row r="2921" spans="3:7" ht="16.5" hidden="1" customHeight="1" outlineLevel="1" x14ac:dyDescent="0.45">
      <c r="C2921" s="95"/>
      <c r="D2921" s="89" t="s">
        <v>142</v>
      </c>
      <c r="E2921" s="90"/>
      <c r="F2921" s="140">
        <v>88</v>
      </c>
      <c r="G2921" s="140">
        <v>88</v>
      </c>
    </row>
    <row r="2922" spans="3:7" ht="16.5" hidden="1" customHeight="1" outlineLevel="1" x14ac:dyDescent="0.45">
      <c r="C2922" s="95"/>
      <c r="D2922" s="94" t="s">
        <v>343</v>
      </c>
      <c r="E2922" s="56">
        <v>1992</v>
      </c>
      <c r="F2922" s="144">
        <v>1</v>
      </c>
      <c r="G2922" s="144">
        <v>1</v>
      </c>
    </row>
    <row r="2923" spans="3:7" ht="16.5" hidden="1" customHeight="1" outlineLevel="1" x14ac:dyDescent="0.45">
      <c r="C2923" s="95"/>
      <c r="D2923" s="95"/>
      <c r="E2923" s="56">
        <v>1995</v>
      </c>
      <c r="F2923" s="144">
        <v>2</v>
      </c>
      <c r="G2923" s="144">
        <v>2</v>
      </c>
    </row>
    <row r="2924" spans="3:7" ht="16.5" hidden="1" customHeight="1" outlineLevel="1" x14ac:dyDescent="0.45">
      <c r="C2924" s="95"/>
      <c r="D2924" s="96"/>
      <c r="E2924" s="56">
        <v>1998</v>
      </c>
      <c r="F2924" s="144">
        <v>2</v>
      </c>
      <c r="G2924" s="144">
        <v>2</v>
      </c>
    </row>
    <row r="2925" spans="3:7" ht="16.5" hidden="1" customHeight="1" outlineLevel="1" x14ac:dyDescent="0.45">
      <c r="C2925" s="95"/>
      <c r="D2925" s="89" t="s">
        <v>142</v>
      </c>
      <c r="E2925" s="90"/>
      <c r="F2925" s="140">
        <v>5</v>
      </c>
      <c r="G2925" s="140">
        <v>5</v>
      </c>
    </row>
    <row r="2926" spans="3:7" ht="16.5" hidden="1" customHeight="1" outlineLevel="1" x14ac:dyDescent="0.45">
      <c r="C2926" s="95"/>
      <c r="D2926" s="94" t="s">
        <v>344</v>
      </c>
      <c r="E2926" s="56">
        <v>1991</v>
      </c>
      <c r="F2926" s="144">
        <v>100</v>
      </c>
      <c r="G2926" s="144">
        <v>100</v>
      </c>
    </row>
    <row r="2927" spans="3:7" ht="16.5" hidden="1" customHeight="1" outlineLevel="1" x14ac:dyDescent="0.45">
      <c r="C2927" s="95"/>
      <c r="D2927" s="95"/>
      <c r="E2927" s="56">
        <v>1992</v>
      </c>
      <c r="F2927" s="144">
        <v>25</v>
      </c>
      <c r="G2927" s="144">
        <v>25</v>
      </c>
    </row>
    <row r="2928" spans="3:7" ht="16.5" hidden="1" customHeight="1" outlineLevel="1" x14ac:dyDescent="0.45">
      <c r="C2928" s="95"/>
      <c r="D2928" s="95"/>
      <c r="E2928" s="56">
        <v>1993</v>
      </c>
      <c r="F2928" s="144">
        <v>1</v>
      </c>
      <c r="G2928" s="144">
        <v>1</v>
      </c>
    </row>
    <row r="2929" spans="3:7" ht="16.5" hidden="1" customHeight="1" outlineLevel="1" x14ac:dyDescent="0.45">
      <c r="C2929" s="95"/>
      <c r="D2929" s="95"/>
      <c r="E2929" s="56">
        <v>1994</v>
      </c>
      <c r="F2929" s="144">
        <v>162</v>
      </c>
      <c r="G2929" s="144">
        <v>162</v>
      </c>
    </row>
    <row r="2930" spans="3:7" ht="16.5" hidden="1" customHeight="1" outlineLevel="1" x14ac:dyDescent="0.45">
      <c r="C2930" s="95"/>
      <c r="D2930" s="95"/>
      <c r="E2930" s="56">
        <v>1995</v>
      </c>
      <c r="F2930" s="144">
        <v>9</v>
      </c>
      <c r="G2930" s="144">
        <v>9</v>
      </c>
    </row>
    <row r="2931" spans="3:7" ht="16.5" hidden="1" customHeight="1" outlineLevel="1" x14ac:dyDescent="0.45">
      <c r="C2931" s="95"/>
      <c r="D2931" s="95"/>
      <c r="E2931" s="56">
        <v>1996</v>
      </c>
      <c r="F2931" s="144">
        <v>46</v>
      </c>
      <c r="G2931" s="144">
        <v>46</v>
      </c>
    </row>
    <row r="2932" spans="3:7" ht="16.5" hidden="1" customHeight="1" outlineLevel="1" x14ac:dyDescent="0.45">
      <c r="C2932" s="95"/>
      <c r="D2932" s="95"/>
      <c r="E2932" s="56">
        <v>1997</v>
      </c>
      <c r="F2932" s="144">
        <v>4</v>
      </c>
      <c r="G2932" s="144">
        <v>4</v>
      </c>
    </row>
    <row r="2933" spans="3:7" ht="16.5" hidden="1" customHeight="1" outlineLevel="1" x14ac:dyDescent="0.45">
      <c r="C2933" s="95"/>
      <c r="D2933" s="95"/>
      <c r="E2933" s="56">
        <v>1998</v>
      </c>
      <c r="F2933" s="144">
        <v>6</v>
      </c>
      <c r="G2933" s="144">
        <v>6</v>
      </c>
    </row>
    <row r="2934" spans="3:7" ht="16.5" hidden="1" customHeight="1" outlineLevel="1" x14ac:dyDescent="0.45">
      <c r="C2934" s="95"/>
      <c r="D2934" s="95"/>
      <c r="E2934" s="56">
        <v>1999</v>
      </c>
      <c r="F2934" s="144">
        <v>276</v>
      </c>
      <c r="G2934" s="144">
        <v>276</v>
      </c>
    </row>
    <row r="2935" spans="3:7" ht="16.5" hidden="1" customHeight="1" outlineLevel="1" x14ac:dyDescent="0.45">
      <c r="C2935" s="95"/>
      <c r="D2935" s="95"/>
      <c r="E2935" s="56">
        <v>2000</v>
      </c>
      <c r="F2935" s="144">
        <v>11</v>
      </c>
      <c r="G2935" s="144">
        <v>11</v>
      </c>
    </row>
    <row r="2936" spans="3:7" ht="16.5" hidden="1" customHeight="1" outlineLevel="1" x14ac:dyDescent="0.45">
      <c r="C2936" s="95"/>
      <c r="D2936" s="95"/>
      <c r="E2936" s="56">
        <v>2001</v>
      </c>
      <c r="F2936" s="144">
        <v>280</v>
      </c>
      <c r="G2936" s="144">
        <v>280</v>
      </c>
    </row>
    <row r="2937" spans="3:7" ht="16.5" hidden="1" customHeight="1" outlineLevel="1" x14ac:dyDescent="0.45">
      <c r="C2937" s="95"/>
      <c r="D2937" s="95"/>
      <c r="E2937" s="56">
        <v>2002</v>
      </c>
      <c r="F2937" s="144">
        <v>40</v>
      </c>
      <c r="G2937" s="144">
        <v>40</v>
      </c>
    </row>
    <row r="2938" spans="3:7" ht="16.5" hidden="1" customHeight="1" outlineLevel="1" x14ac:dyDescent="0.45">
      <c r="C2938" s="95"/>
      <c r="D2938" s="95"/>
      <c r="E2938" s="56">
        <v>2003</v>
      </c>
      <c r="F2938" s="144">
        <v>542</v>
      </c>
      <c r="G2938" s="144">
        <v>542</v>
      </c>
    </row>
    <row r="2939" spans="3:7" ht="16.5" hidden="1" customHeight="1" outlineLevel="1" x14ac:dyDescent="0.45">
      <c r="C2939" s="95"/>
      <c r="D2939" s="95"/>
      <c r="E2939" s="56">
        <v>2004</v>
      </c>
      <c r="F2939" s="144">
        <v>245</v>
      </c>
      <c r="G2939" s="144">
        <v>245</v>
      </c>
    </row>
    <row r="2940" spans="3:7" ht="16.5" hidden="1" customHeight="1" outlineLevel="1" x14ac:dyDescent="0.45">
      <c r="C2940" s="95"/>
      <c r="D2940" s="95"/>
      <c r="E2940" s="56">
        <v>2005</v>
      </c>
      <c r="F2940" s="144">
        <v>218</v>
      </c>
      <c r="G2940" s="144">
        <v>218</v>
      </c>
    </row>
    <row r="2941" spans="3:7" ht="16.5" hidden="1" customHeight="1" outlineLevel="1" x14ac:dyDescent="0.45">
      <c r="C2941" s="95"/>
      <c r="D2941" s="95"/>
      <c r="E2941" s="56">
        <v>2006</v>
      </c>
      <c r="F2941" s="144">
        <v>448</v>
      </c>
      <c r="G2941" s="144">
        <v>448</v>
      </c>
    </row>
    <row r="2942" spans="3:7" ht="16.5" hidden="1" customHeight="1" outlineLevel="1" x14ac:dyDescent="0.45">
      <c r="C2942" s="95"/>
      <c r="D2942" s="95"/>
      <c r="E2942" s="56">
        <v>2007</v>
      </c>
      <c r="F2942" s="144">
        <v>716</v>
      </c>
      <c r="G2942" s="144">
        <v>716</v>
      </c>
    </row>
    <row r="2943" spans="3:7" ht="16.5" hidden="1" customHeight="1" outlineLevel="1" x14ac:dyDescent="0.45">
      <c r="C2943" s="95"/>
      <c r="D2943" s="95"/>
      <c r="E2943" s="56">
        <v>2008</v>
      </c>
      <c r="F2943" s="146">
        <v>1032</v>
      </c>
      <c r="G2943" s="146">
        <v>1032</v>
      </c>
    </row>
    <row r="2944" spans="3:7" ht="16.5" hidden="1" customHeight="1" outlineLevel="1" x14ac:dyDescent="0.45">
      <c r="C2944" s="95"/>
      <c r="D2944" s="95"/>
      <c r="E2944" s="56">
        <v>2009</v>
      </c>
      <c r="F2944" s="144">
        <v>633</v>
      </c>
      <c r="G2944" s="144">
        <v>633</v>
      </c>
    </row>
    <row r="2945" spans="3:7" ht="16.5" hidden="1" customHeight="1" outlineLevel="1" x14ac:dyDescent="0.45">
      <c r="C2945" s="95"/>
      <c r="D2945" s="95"/>
      <c r="E2945" s="56">
        <v>2010</v>
      </c>
      <c r="F2945" s="144">
        <v>652</v>
      </c>
      <c r="G2945" s="144">
        <v>652</v>
      </c>
    </row>
    <row r="2946" spans="3:7" ht="16.5" hidden="1" customHeight="1" outlineLevel="1" x14ac:dyDescent="0.45">
      <c r="C2946" s="95"/>
      <c r="D2946" s="95"/>
      <c r="E2946" s="56">
        <v>2011</v>
      </c>
      <c r="F2946" s="146">
        <v>1886</v>
      </c>
      <c r="G2946" s="146">
        <v>1886</v>
      </c>
    </row>
    <row r="2947" spans="3:7" ht="16.5" hidden="1" customHeight="1" outlineLevel="1" x14ac:dyDescent="0.45">
      <c r="C2947" s="95"/>
      <c r="D2947" s="95"/>
      <c r="E2947" s="56">
        <v>2012</v>
      </c>
      <c r="F2947" s="146">
        <v>1201</v>
      </c>
      <c r="G2947" s="146">
        <v>1201</v>
      </c>
    </row>
    <row r="2948" spans="3:7" ht="16.5" hidden="1" customHeight="1" outlineLevel="1" x14ac:dyDescent="0.45">
      <c r="C2948" s="95"/>
      <c r="D2948" s="95"/>
      <c r="E2948" s="56">
        <v>2013</v>
      </c>
      <c r="F2948" s="144">
        <v>767</v>
      </c>
      <c r="G2948" s="144">
        <v>767</v>
      </c>
    </row>
    <row r="2949" spans="3:7" ht="16.5" hidden="1" customHeight="1" outlineLevel="1" x14ac:dyDescent="0.45">
      <c r="C2949" s="95"/>
      <c r="D2949" s="95"/>
      <c r="E2949" s="56">
        <v>2014</v>
      </c>
      <c r="F2949" s="144">
        <v>349</v>
      </c>
      <c r="G2949" s="144">
        <v>349</v>
      </c>
    </row>
    <row r="2950" spans="3:7" ht="16.5" hidden="1" customHeight="1" outlineLevel="1" x14ac:dyDescent="0.45">
      <c r="C2950" s="95"/>
      <c r="D2950" s="95"/>
      <c r="E2950" s="56">
        <v>2015</v>
      </c>
      <c r="F2950" s="144">
        <v>113</v>
      </c>
      <c r="G2950" s="144">
        <v>113</v>
      </c>
    </row>
    <row r="2951" spans="3:7" ht="16.5" hidden="1" customHeight="1" outlineLevel="1" x14ac:dyDescent="0.45">
      <c r="C2951" s="95"/>
      <c r="D2951" s="96"/>
      <c r="E2951" s="56">
        <v>2016</v>
      </c>
      <c r="F2951" s="144">
        <v>30</v>
      </c>
      <c r="G2951" s="144">
        <v>30</v>
      </c>
    </row>
    <row r="2952" spans="3:7" ht="16.5" hidden="1" customHeight="1" outlineLevel="1" x14ac:dyDescent="0.45">
      <c r="C2952" s="95"/>
      <c r="D2952" s="89" t="s">
        <v>142</v>
      </c>
      <c r="E2952" s="90"/>
      <c r="F2952" s="139">
        <v>9792</v>
      </c>
      <c r="G2952" s="139">
        <v>9792</v>
      </c>
    </row>
    <row r="2953" spans="3:7" ht="16.5" hidden="1" customHeight="1" outlineLevel="1" x14ac:dyDescent="0.45">
      <c r="C2953" s="95"/>
      <c r="D2953" s="94" t="s">
        <v>345</v>
      </c>
      <c r="E2953" s="56">
        <v>1991</v>
      </c>
      <c r="F2953" s="144">
        <v>39</v>
      </c>
      <c r="G2953" s="144">
        <v>39</v>
      </c>
    </row>
    <row r="2954" spans="3:7" ht="16.5" hidden="1" customHeight="1" outlineLevel="1" x14ac:dyDescent="0.45">
      <c r="C2954" s="95"/>
      <c r="D2954" s="95"/>
      <c r="E2954" s="56">
        <v>1992</v>
      </c>
      <c r="F2954" s="144">
        <v>99</v>
      </c>
      <c r="G2954" s="144">
        <v>99</v>
      </c>
    </row>
    <row r="2955" spans="3:7" ht="16.5" hidden="1" customHeight="1" outlineLevel="1" x14ac:dyDescent="0.45">
      <c r="C2955" s="95"/>
      <c r="D2955" s="95"/>
      <c r="E2955" s="56">
        <v>1993</v>
      </c>
      <c r="F2955" s="144">
        <v>12</v>
      </c>
      <c r="G2955" s="144">
        <v>12</v>
      </c>
    </row>
    <row r="2956" spans="3:7" ht="16.5" hidden="1" customHeight="1" outlineLevel="1" x14ac:dyDescent="0.45">
      <c r="C2956" s="95"/>
      <c r="D2956" s="95"/>
      <c r="E2956" s="56">
        <v>1994</v>
      </c>
      <c r="F2956" s="144">
        <v>34</v>
      </c>
      <c r="G2956" s="144">
        <v>34</v>
      </c>
    </row>
    <row r="2957" spans="3:7" ht="16.5" hidden="1" customHeight="1" outlineLevel="1" x14ac:dyDescent="0.45">
      <c r="C2957" s="95"/>
      <c r="D2957" s="95"/>
      <c r="E2957" s="56">
        <v>1995</v>
      </c>
      <c r="F2957" s="144">
        <v>233</v>
      </c>
      <c r="G2957" s="144">
        <v>233</v>
      </c>
    </row>
    <row r="2958" spans="3:7" ht="16.5" hidden="1" customHeight="1" outlineLevel="1" x14ac:dyDescent="0.45">
      <c r="C2958" s="95"/>
      <c r="D2958" s="95"/>
      <c r="E2958" s="56">
        <v>1996</v>
      </c>
      <c r="F2958" s="144">
        <v>179</v>
      </c>
      <c r="G2958" s="144">
        <v>179</v>
      </c>
    </row>
    <row r="2959" spans="3:7" ht="16.5" hidden="1" customHeight="1" outlineLevel="1" x14ac:dyDescent="0.45">
      <c r="C2959" s="95"/>
      <c r="D2959" s="95"/>
      <c r="E2959" s="56">
        <v>1997</v>
      </c>
      <c r="F2959" s="144">
        <v>67</v>
      </c>
      <c r="G2959" s="144">
        <v>67</v>
      </c>
    </row>
    <row r="2960" spans="3:7" ht="16.5" hidden="1" customHeight="1" outlineLevel="1" x14ac:dyDescent="0.45">
      <c r="C2960" s="95"/>
      <c r="D2960" s="95"/>
      <c r="E2960" s="56">
        <v>1998</v>
      </c>
      <c r="F2960" s="144">
        <v>27</v>
      </c>
      <c r="G2960" s="144">
        <v>27</v>
      </c>
    </row>
    <row r="2961" spans="3:7" ht="16.5" hidden="1" customHeight="1" outlineLevel="1" x14ac:dyDescent="0.45">
      <c r="C2961" s="95"/>
      <c r="D2961" s="95"/>
      <c r="E2961" s="56">
        <v>1999</v>
      </c>
      <c r="F2961" s="144">
        <v>123</v>
      </c>
      <c r="G2961" s="144">
        <v>123</v>
      </c>
    </row>
    <row r="2962" spans="3:7" ht="16.5" hidden="1" customHeight="1" outlineLevel="1" x14ac:dyDescent="0.45">
      <c r="C2962" s="95"/>
      <c r="D2962" s="95"/>
      <c r="E2962" s="56">
        <v>2000</v>
      </c>
      <c r="F2962" s="144">
        <v>109</v>
      </c>
      <c r="G2962" s="144">
        <v>109</v>
      </c>
    </row>
    <row r="2963" spans="3:7" ht="16.5" hidden="1" customHeight="1" outlineLevel="1" x14ac:dyDescent="0.45">
      <c r="C2963" s="95"/>
      <c r="D2963" s="95"/>
      <c r="E2963" s="56">
        <v>2001</v>
      </c>
      <c r="F2963" s="144">
        <v>179</v>
      </c>
      <c r="G2963" s="144">
        <v>179</v>
      </c>
    </row>
    <row r="2964" spans="3:7" ht="16.5" hidden="1" customHeight="1" outlineLevel="1" x14ac:dyDescent="0.45">
      <c r="C2964" s="95"/>
      <c r="D2964" s="95"/>
      <c r="E2964" s="56">
        <v>2002</v>
      </c>
      <c r="F2964" s="144">
        <v>322</v>
      </c>
      <c r="G2964" s="144">
        <v>322</v>
      </c>
    </row>
    <row r="2965" spans="3:7" ht="16.5" hidden="1" customHeight="1" outlineLevel="1" x14ac:dyDescent="0.45">
      <c r="C2965" s="95"/>
      <c r="D2965" s="95"/>
      <c r="E2965" s="56">
        <v>2003</v>
      </c>
      <c r="F2965" s="144">
        <v>734</v>
      </c>
      <c r="G2965" s="144">
        <v>734</v>
      </c>
    </row>
    <row r="2966" spans="3:7" ht="16.5" hidden="1" customHeight="1" outlineLevel="1" x14ac:dyDescent="0.45">
      <c r="C2966" s="95"/>
      <c r="D2966" s="95"/>
      <c r="E2966" s="56">
        <v>2004</v>
      </c>
      <c r="F2966" s="146">
        <v>1093</v>
      </c>
      <c r="G2966" s="146">
        <v>1093</v>
      </c>
    </row>
    <row r="2967" spans="3:7" ht="16.5" hidden="1" customHeight="1" outlineLevel="1" x14ac:dyDescent="0.45">
      <c r="C2967" s="95"/>
      <c r="D2967" s="95"/>
      <c r="E2967" s="56">
        <v>2005</v>
      </c>
      <c r="F2967" s="144">
        <v>480</v>
      </c>
      <c r="G2967" s="144">
        <v>480</v>
      </c>
    </row>
    <row r="2968" spans="3:7" ht="16.5" hidden="1" customHeight="1" outlineLevel="1" x14ac:dyDescent="0.45">
      <c r="C2968" s="95"/>
      <c r="D2968" s="95"/>
      <c r="E2968" s="56">
        <v>2006</v>
      </c>
      <c r="F2968" s="144">
        <v>253</v>
      </c>
      <c r="G2968" s="144">
        <v>253</v>
      </c>
    </row>
    <row r="2969" spans="3:7" ht="16.5" hidden="1" customHeight="1" outlineLevel="1" x14ac:dyDescent="0.45">
      <c r="C2969" s="95"/>
      <c r="D2969" s="95"/>
      <c r="E2969" s="56">
        <v>2007</v>
      </c>
      <c r="F2969" s="144">
        <v>588</v>
      </c>
      <c r="G2969" s="144">
        <v>588</v>
      </c>
    </row>
    <row r="2970" spans="3:7" ht="16.5" hidden="1" customHeight="1" outlineLevel="1" x14ac:dyDescent="0.45">
      <c r="C2970" s="95"/>
      <c r="D2970" s="95"/>
      <c r="E2970" s="56">
        <v>2008</v>
      </c>
      <c r="F2970" s="144">
        <v>748</v>
      </c>
      <c r="G2970" s="144">
        <v>748</v>
      </c>
    </row>
    <row r="2971" spans="3:7" ht="16.5" hidden="1" customHeight="1" outlineLevel="1" x14ac:dyDescent="0.45">
      <c r="C2971" s="95"/>
      <c r="D2971" s="95"/>
      <c r="E2971" s="56">
        <v>2009</v>
      </c>
      <c r="F2971" s="146">
        <v>1323</v>
      </c>
      <c r="G2971" s="146">
        <v>1323</v>
      </c>
    </row>
    <row r="2972" spans="3:7" ht="16.5" hidden="1" customHeight="1" outlineLevel="1" x14ac:dyDescent="0.45">
      <c r="C2972" s="95"/>
      <c r="D2972" s="95"/>
      <c r="E2972" s="56">
        <v>2010</v>
      </c>
      <c r="F2972" s="144">
        <v>575</v>
      </c>
      <c r="G2972" s="144">
        <v>575</v>
      </c>
    </row>
    <row r="2973" spans="3:7" ht="16.5" hidden="1" customHeight="1" outlineLevel="1" x14ac:dyDescent="0.45">
      <c r="C2973" s="95"/>
      <c r="D2973" s="95"/>
      <c r="E2973" s="56">
        <v>2011</v>
      </c>
      <c r="F2973" s="144">
        <v>692</v>
      </c>
      <c r="G2973" s="144">
        <v>692</v>
      </c>
    </row>
    <row r="2974" spans="3:7" ht="16.5" hidden="1" customHeight="1" outlineLevel="1" x14ac:dyDescent="0.45">
      <c r="C2974" s="95"/>
      <c r="D2974" s="95"/>
      <c r="E2974" s="56">
        <v>2012</v>
      </c>
      <c r="F2974" s="144">
        <v>80</v>
      </c>
      <c r="G2974" s="144">
        <v>80</v>
      </c>
    </row>
    <row r="2975" spans="3:7" ht="16.5" hidden="1" customHeight="1" outlineLevel="1" x14ac:dyDescent="0.45">
      <c r="C2975" s="95"/>
      <c r="D2975" s="95"/>
      <c r="E2975" s="56">
        <v>2013</v>
      </c>
      <c r="F2975" s="144">
        <v>130</v>
      </c>
      <c r="G2975" s="144">
        <v>130</v>
      </c>
    </row>
    <row r="2976" spans="3:7" ht="16.5" hidden="1" customHeight="1" outlineLevel="1" x14ac:dyDescent="0.45">
      <c r="C2976" s="95"/>
      <c r="D2976" s="95"/>
      <c r="E2976" s="56">
        <v>2014</v>
      </c>
      <c r="F2976" s="144">
        <v>157</v>
      </c>
      <c r="G2976" s="144">
        <v>157</v>
      </c>
    </row>
    <row r="2977" spans="3:7" ht="16.5" hidden="1" customHeight="1" outlineLevel="1" x14ac:dyDescent="0.45">
      <c r="C2977" s="95"/>
      <c r="D2977" s="95"/>
      <c r="E2977" s="56">
        <v>2015</v>
      </c>
      <c r="F2977" s="144">
        <v>98</v>
      </c>
      <c r="G2977" s="144">
        <v>98</v>
      </c>
    </row>
    <row r="2978" spans="3:7" ht="16.5" hidden="1" customHeight="1" outlineLevel="1" x14ac:dyDescent="0.45">
      <c r="C2978" s="95"/>
      <c r="D2978" s="96"/>
      <c r="E2978" s="56">
        <v>2016</v>
      </c>
      <c r="F2978" s="144">
        <v>39</v>
      </c>
      <c r="G2978" s="144">
        <v>39</v>
      </c>
    </row>
    <row r="2979" spans="3:7" ht="16.5" hidden="1" customHeight="1" outlineLevel="1" x14ac:dyDescent="0.45">
      <c r="C2979" s="95"/>
      <c r="D2979" s="89" t="s">
        <v>142</v>
      </c>
      <c r="E2979" s="90"/>
      <c r="F2979" s="139">
        <v>8413</v>
      </c>
      <c r="G2979" s="139">
        <v>8413</v>
      </c>
    </row>
    <row r="2980" spans="3:7" ht="16.5" hidden="1" customHeight="1" outlineLevel="1" x14ac:dyDescent="0.45">
      <c r="C2980" s="95"/>
      <c r="D2980" s="94" t="s">
        <v>346</v>
      </c>
      <c r="E2980" s="56">
        <v>2000</v>
      </c>
      <c r="F2980" s="144">
        <v>2</v>
      </c>
      <c r="G2980" s="144">
        <v>2</v>
      </c>
    </row>
    <row r="2981" spans="3:7" ht="16.5" hidden="1" customHeight="1" outlineLevel="1" x14ac:dyDescent="0.45">
      <c r="C2981" s="95"/>
      <c r="D2981" s="95"/>
      <c r="E2981" s="56">
        <v>2003</v>
      </c>
      <c r="F2981" s="144">
        <v>1</v>
      </c>
      <c r="G2981" s="144">
        <v>1</v>
      </c>
    </row>
    <row r="2982" spans="3:7" ht="16.5" hidden="1" customHeight="1" outlineLevel="1" x14ac:dyDescent="0.45">
      <c r="C2982" s="95"/>
      <c r="D2982" s="95"/>
      <c r="E2982" s="56">
        <v>2005</v>
      </c>
      <c r="F2982" s="144">
        <v>2</v>
      </c>
      <c r="G2982" s="144">
        <v>2</v>
      </c>
    </row>
    <row r="2983" spans="3:7" ht="16.5" hidden="1" customHeight="1" outlineLevel="1" x14ac:dyDescent="0.45">
      <c r="C2983" s="95"/>
      <c r="D2983" s="95"/>
      <c r="E2983" s="56">
        <v>2006</v>
      </c>
      <c r="F2983" s="144">
        <v>7</v>
      </c>
      <c r="G2983" s="144">
        <v>7</v>
      </c>
    </row>
    <row r="2984" spans="3:7" ht="16.5" hidden="1" customHeight="1" outlineLevel="1" x14ac:dyDescent="0.45">
      <c r="C2984" s="95"/>
      <c r="D2984" s="95"/>
      <c r="E2984" s="56">
        <v>2007</v>
      </c>
      <c r="F2984" s="144">
        <v>1</v>
      </c>
      <c r="G2984" s="144">
        <v>1</v>
      </c>
    </row>
    <row r="2985" spans="3:7" ht="16.5" hidden="1" customHeight="1" outlineLevel="1" x14ac:dyDescent="0.45">
      <c r="C2985" s="95"/>
      <c r="D2985" s="95"/>
      <c r="E2985" s="56">
        <v>2008</v>
      </c>
      <c r="F2985" s="144">
        <v>1</v>
      </c>
      <c r="G2985" s="144">
        <v>1</v>
      </c>
    </row>
    <row r="2986" spans="3:7" ht="16.5" hidden="1" customHeight="1" outlineLevel="1" x14ac:dyDescent="0.45">
      <c r="C2986" s="95"/>
      <c r="D2986" s="96"/>
      <c r="E2986" s="56">
        <v>2009</v>
      </c>
      <c r="F2986" s="144">
        <v>0</v>
      </c>
      <c r="G2986" s="144">
        <v>0</v>
      </c>
    </row>
    <row r="2987" spans="3:7" ht="16.5" hidden="1" customHeight="1" outlineLevel="1" x14ac:dyDescent="0.45">
      <c r="C2987" s="95"/>
      <c r="D2987" s="89" t="s">
        <v>142</v>
      </c>
      <c r="E2987" s="90"/>
      <c r="F2987" s="140">
        <v>14</v>
      </c>
      <c r="G2987" s="140">
        <v>14</v>
      </c>
    </row>
    <row r="2988" spans="3:7" ht="16.5" hidden="1" customHeight="1" outlineLevel="1" x14ac:dyDescent="0.45">
      <c r="C2988" s="95"/>
      <c r="D2988" s="94" t="s">
        <v>347</v>
      </c>
      <c r="E2988" s="56">
        <v>1991</v>
      </c>
      <c r="F2988" s="144">
        <v>4</v>
      </c>
      <c r="G2988" s="144">
        <v>4</v>
      </c>
    </row>
    <row r="2989" spans="3:7" ht="16.5" hidden="1" customHeight="1" outlineLevel="1" x14ac:dyDescent="0.45">
      <c r="C2989" s="95"/>
      <c r="D2989" s="95"/>
      <c r="E2989" s="56">
        <v>1992</v>
      </c>
      <c r="F2989" s="146">
        <v>7944</v>
      </c>
      <c r="G2989" s="146">
        <v>7944</v>
      </c>
    </row>
    <row r="2990" spans="3:7" ht="16.5" hidden="1" customHeight="1" outlineLevel="1" x14ac:dyDescent="0.45">
      <c r="C2990" s="95"/>
      <c r="D2990" s="95"/>
      <c r="E2990" s="56">
        <v>1993</v>
      </c>
      <c r="F2990" s="146">
        <v>18058</v>
      </c>
      <c r="G2990" s="146">
        <v>18058</v>
      </c>
    </row>
    <row r="2991" spans="3:7" ht="16.5" hidden="1" customHeight="1" outlineLevel="1" x14ac:dyDescent="0.45">
      <c r="C2991" s="95"/>
      <c r="D2991" s="95"/>
      <c r="E2991" s="56">
        <v>1994</v>
      </c>
      <c r="F2991" s="146">
        <v>1036</v>
      </c>
      <c r="G2991" s="146">
        <v>1036</v>
      </c>
    </row>
    <row r="2992" spans="3:7" ht="16.5" hidden="1" customHeight="1" outlineLevel="1" x14ac:dyDescent="0.45">
      <c r="C2992" s="95"/>
      <c r="D2992" s="95"/>
      <c r="E2992" s="56">
        <v>1995</v>
      </c>
      <c r="F2992" s="144">
        <v>184</v>
      </c>
      <c r="G2992" s="144">
        <v>184</v>
      </c>
    </row>
    <row r="2993" spans="3:7" ht="16.5" hidden="1" customHeight="1" outlineLevel="1" x14ac:dyDescent="0.45">
      <c r="C2993" s="95"/>
      <c r="D2993" s="95"/>
      <c r="E2993" s="56">
        <v>1996</v>
      </c>
      <c r="F2993" s="144">
        <v>36</v>
      </c>
      <c r="G2993" s="144">
        <v>36</v>
      </c>
    </row>
    <row r="2994" spans="3:7" ht="16.5" hidden="1" customHeight="1" outlineLevel="1" x14ac:dyDescent="0.45">
      <c r="C2994" s="95"/>
      <c r="D2994" s="95"/>
      <c r="E2994" s="56">
        <v>1997</v>
      </c>
      <c r="F2994" s="144">
        <v>93</v>
      </c>
      <c r="G2994" s="144">
        <v>93</v>
      </c>
    </row>
    <row r="2995" spans="3:7" ht="16.5" hidden="1" customHeight="1" outlineLevel="1" x14ac:dyDescent="0.45">
      <c r="C2995" s="95"/>
      <c r="D2995" s="95"/>
      <c r="E2995" s="56">
        <v>1998</v>
      </c>
      <c r="F2995" s="144">
        <v>152</v>
      </c>
      <c r="G2995" s="144">
        <v>152</v>
      </c>
    </row>
    <row r="2996" spans="3:7" ht="16.5" hidden="1" customHeight="1" outlineLevel="1" x14ac:dyDescent="0.45">
      <c r="C2996" s="95"/>
      <c r="D2996" s="95"/>
      <c r="E2996" s="56">
        <v>1999</v>
      </c>
      <c r="F2996" s="144">
        <v>413</v>
      </c>
      <c r="G2996" s="144">
        <v>413</v>
      </c>
    </row>
    <row r="2997" spans="3:7" ht="16.5" hidden="1" customHeight="1" outlineLevel="1" x14ac:dyDescent="0.45">
      <c r="C2997" s="95"/>
      <c r="D2997" s="95"/>
      <c r="E2997" s="56">
        <v>2000</v>
      </c>
      <c r="F2997" s="144">
        <v>380</v>
      </c>
      <c r="G2997" s="144">
        <v>380</v>
      </c>
    </row>
    <row r="2998" spans="3:7" ht="16.5" hidden="1" customHeight="1" outlineLevel="1" x14ac:dyDescent="0.45">
      <c r="C2998" s="95"/>
      <c r="D2998" s="95"/>
      <c r="E2998" s="56">
        <v>2001</v>
      </c>
      <c r="F2998" s="144">
        <v>336</v>
      </c>
      <c r="G2998" s="144">
        <v>336</v>
      </c>
    </row>
    <row r="2999" spans="3:7" ht="16.5" hidden="1" customHeight="1" outlineLevel="1" x14ac:dyDescent="0.45">
      <c r="C2999" s="95"/>
      <c r="D2999" s="95"/>
      <c r="E2999" s="56">
        <v>2002</v>
      </c>
      <c r="F2999" s="144">
        <v>392</v>
      </c>
      <c r="G2999" s="144">
        <v>392</v>
      </c>
    </row>
    <row r="3000" spans="3:7" ht="16.5" hidden="1" customHeight="1" outlineLevel="1" x14ac:dyDescent="0.45">
      <c r="C3000" s="95"/>
      <c r="D3000" s="95"/>
      <c r="E3000" s="56">
        <v>2003</v>
      </c>
      <c r="F3000" s="146">
        <v>1434</v>
      </c>
      <c r="G3000" s="146">
        <v>1434</v>
      </c>
    </row>
    <row r="3001" spans="3:7" ht="16.5" hidden="1" customHeight="1" outlineLevel="1" x14ac:dyDescent="0.45">
      <c r="C3001" s="95"/>
      <c r="D3001" s="95"/>
      <c r="E3001" s="56">
        <v>2004</v>
      </c>
      <c r="F3001" s="144">
        <v>374</v>
      </c>
      <c r="G3001" s="144">
        <v>374</v>
      </c>
    </row>
    <row r="3002" spans="3:7" ht="16.5" hidden="1" customHeight="1" outlineLevel="1" x14ac:dyDescent="0.45">
      <c r="C3002" s="95"/>
      <c r="D3002" s="95"/>
      <c r="E3002" s="56">
        <v>2005</v>
      </c>
      <c r="F3002" s="146">
        <v>2342</v>
      </c>
      <c r="G3002" s="146">
        <v>2342</v>
      </c>
    </row>
    <row r="3003" spans="3:7" ht="16.5" hidden="1" customHeight="1" outlineLevel="1" x14ac:dyDescent="0.45">
      <c r="C3003" s="95"/>
      <c r="D3003" s="95"/>
      <c r="E3003" s="56">
        <v>2006</v>
      </c>
      <c r="F3003" s="144">
        <v>127</v>
      </c>
      <c r="G3003" s="144">
        <v>127</v>
      </c>
    </row>
    <row r="3004" spans="3:7" ht="16.5" hidden="1" customHeight="1" outlineLevel="1" x14ac:dyDescent="0.45">
      <c r="C3004" s="95"/>
      <c r="D3004" s="95"/>
      <c r="E3004" s="56">
        <v>2007</v>
      </c>
      <c r="F3004" s="144">
        <v>161</v>
      </c>
      <c r="G3004" s="144">
        <v>161</v>
      </c>
    </row>
    <row r="3005" spans="3:7" ht="16.5" hidden="1" customHeight="1" outlineLevel="1" x14ac:dyDescent="0.45">
      <c r="C3005" s="95"/>
      <c r="D3005" s="95"/>
      <c r="E3005" s="56">
        <v>2008</v>
      </c>
      <c r="F3005" s="144">
        <v>110</v>
      </c>
      <c r="G3005" s="144">
        <v>110</v>
      </c>
    </row>
    <row r="3006" spans="3:7" ht="16.5" hidden="1" customHeight="1" outlineLevel="1" x14ac:dyDescent="0.45">
      <c r="C3006" s="95"/>
      <c r="D3006" s="95"/>
      <c r="E3006" s="56">
        <v>2009</v>
      </c>
      <c r="F3006" s="144">
        <v>144</v>
      </c>
      <c r="G3006" s="144">
        <v>144</v>
      </c>
    </row>
    <row r="3007" spans="3:7" ht="16.5" hidden="1" customHeight="1" outlineLevel="1" x14ac:dyDescent="0.45">
      <c r="C3007" s="95"/>
      <c r="D3007" s="95"/>
      <c r="E3007" s="56">
        <v>2010</v>
      </c>
      <c r="F3007" s="144">
        <v>63</v>
      </c>
      <c r="G3007" s="144">
        <v>63</v>
      </c>
    </row>
    <row r="3008" spans="3:7" ht="16.5" hidden="1" customHeight="1" outlineLevel="1" x14ac:dyDescent="0.45">
      <c r="C3008" s="95"/>
      <c r="D3008" s="95"/>
      <c r="E3008" s="56">
        <v>2011</v>
      </c>
      <c r="F3008" s="144">
        <v>45</v>
      </c>
      <c r="G3008" s="144">
        <v>45</v>
      </c>
    </row>
    <row r="3009" spans="3:7" ht="16.5" hidden="1" customHeight="1" outlineLevel="1" x14ac:dyDescent="0.45">
      <c r="C3009" s="95"/>
      <c r="D3009" s="95"/>
      <c r="E3009" s="56">
        <v>2012</v>
      </c>
      <c r="F3009" s="144">
        <v>27</v>
      </c>
      <c r="G3009" s="144">
        <v>27</v>
      </c>
    </row>
    <row r="3010" spans="3:7" ht="16.5" hidden="1" customHeight="1" outlineLevel="1" x14ac:dyDescent="0.45">
      <c r="C3010" s="95"/>
      <c r="D3010" s="95"/>
      <c r="E3010" s="56">
        <v>2013</v>
      </c>
      <c r="F3010" s="144">
        <v>7</v>
      </c>
      <c r="G3010" s="144">
        <v>7</v>
      </c>
    </row>
    <row r="3011" spans="3:7" ht="16.5" hidden="1" customHeight="1" outlineLevel="1" x14ac:dyDescent="0.45">
      <c r="C3011" s="95"/>
      <c r="D3011" s="95"/>
      <c r="E3011" s="56">
        <v>2014</v>
      </c>
      <c r="F3011" s="144">
        <v>19</v>
      </c>
      <c r="G3011" s="144">
        <v>19</v>
      </c>
    </row>
    <row r="3012" spans="3:7" ht="16.5" hidden="1" customHeight="1" outlineLevel="1" x14ac:dyDescent="0.45">
      <c r="C3012" s="95"/>
      <c r="D3012" s="95"/>
      <c r="E3012" s="56">
        <v>2015</v>
      </c>
      <c r="F3012" s="144">
        <v>9</v>
      </c>
      <c r="G3012" s="144">
        <v>9</v>
      </c>
    </row>
    <row r="3013" spans="3:7" ht="16.5" hidden="1" customHeight="1" outlineLevel="1" x14ac:dyDescent="0.45">
      <c r="C3013" s="95"/>
      <c r="D3013" s="96"/>
      <c r="E3013" s="56">
        <v>2016</v>
      </c>
      <c r="F3013" s="144">
        <v>0</v>
      </c>
      <c r="G3013" s="144">
        <v>0</v>
      </c>
    </row>
    <row r="3014" spans="3:7" ht="16.5" hidden="1" customHeight="1" outlineLevel="1" x14ac:dyDescent="0.45">
      <c r="C3014" s="95"/>
      <c r="D3014" s="89" t="s">
        <v>142</v>
      </c>
      <c r="E3014" s="90"/>
      <c r="F3014" s="139">
        <v>33890</v>
      </c>
      <c r="G3014" s="139">
        <v>33890</v>
      </c>
    </row>
    <row r="3015" spans="3:7" ht="16.5" hidden="1" customHeight="1" outlineLevel="1" x14ac:dyDescent="0.45">
      <c r="C3015" s="95"/>
      <c r="D3015" s="94" t="s">
        <v>348</v>
      </c>
      <c r="E3015" s="56">
        <v>1991</v>
      </c>
      <c r="F3015" s="144">
        <v>287</v>
      </c>
      <c r="G3015" s="144">
        <v>287</v>
      </c>
    </row>
    <row r="3016" spans="3:7" ht="16.5" hidden="1" customHeight="1" outlineLevel="1" x14ac:dyDescent="0.45">
      <c r="C3016" s="95"/>
      <c r="D3016" s="95"/>
      <c r="E3016" s="56">
        <v>1992</v>
      </c>
      <c r="F3016" s="146">
        <v>1440</v>
      </c>
      <c r="G3016" s="146">
        <v>1440</v>
      </c>
    </row>
    <row r="3017" spans="3:7" ht="16.5" hidden="1" customHeight="1" outlineLevel="1" x14ac:dyDescent="0.45">
      <c r="C3017" s="95"/>
      <c r="D3017" s="95"/>
      <c r="E3017" s="56">
        <v>1993</v>
      </c>
      <c r="F3017" s="146">
        <v>1203</v>
      </c>
      <c r="G3017" s="146">
        <v>1203</v>
      </c>
    </row>
    <row r="3018" spans="3:7" ht="16.5" hidden="1" customHeight="1" outlineLevel="1" x14ac:dyDescent="0.45">
      <c r="C3018" s="95"/>
      <c r="D3018" s="95"/>
      <c r="E3018" s="56">
        <v>1994</v>
      </c>
      <c r="F3018" s="146">
        <v>3637</v>
      </c>
      <c r="G3018" s="146">
        <v>3637</v>
      </c>
    </row>
    <row r="3019" spans="3:7" ht="16.5" hidden="1" customHeight="1" outlineLevel="1" x14ac:dyDescent="0.45">
      <c r="C3019" s="95"/>
      <c r="D3019" s="95"/>
      <c r="E3019" s="56">
        <v>1995</v>
      </c>
      <c r="F3019" s="146">
        <v>4308</v>
      </c>
      <c r="G3019" s="146">
        <v>4308</v>
      </c>
    </row>
    <row r="3020" spans="3:7" ht="16.5" hidden="1" customHeight="1" outlineLevel="1" x14ac:dyDescent="0.45">
      <c r="C3020" s="95"/>
      <c r="D3020" s="95"/>
      <c r="E3020" s="56">
        <v>1996</v>
      </c>
      <c r="F3020" s="146">
        <v>15183</v>
      </c>
      <c r="G3020" s="146">
        <v>15183</v>
      </c>
    </row>
    <row r="3021" spans="3:7" ht="16.5" hidden="1" customHeight="1" outlineLevel="1" x14ac:dyDescent="0.45">
      <c r="C3021" s="95"/>
      <c r="D3021" s="95"/>
      <c r="E3021" s="56">
        <v>1997</v>
      </c>
      <c r="F3021" s="146">
        <v>11597</v>
      </c>
      <c r="G3021" s="146">
        <v>11597</v>
      </c>
    </row>
    <row r="3022" spans="3:7" ht="16.5" hidden="1" customHeight="1" outlineLevel="1" x14ac:dyDescent="0.45">
      <c r="C3022" s="95"/>
      <c r="D3022" s="95"/>
      <c r="E3022" s="56">
        <v>1998</v>
      </c>
      <c r="F3022" s="144">
        <v>163</v>
      </c>
      <c r="G3022" s="144">
        <v>163</v>
      </c>
    </row>
    <row r="3023" spans="3:7" ht="16.5" hidden="1" customHeight="1" outlineLevel="1" x14ac:dyDescent="0.45">
      <c r="C3023" s="95"/>
      <c r="D3023" s="95"/>
      <c r="E3023" s="56">
        <v>1999</v>
      </c>
      <c r="F3023" s="146">
        <v>2401</v>
      </c>
      <c r="G3023" s="146">
        <v>2401</v>
      </c>
    </row>
    <row r="3024" spans="3:7" ht="16.5" hidden="1" customHeight="1" outlineLevel="1" x14ac:dyDescent="0.45">
      <c r="C3024" s="95"/>
      <c r="D3024" s="95"/>
      <c r="E3024" s="56">
        <v>2000</v>
      </c>
      <c r="F3024" s="146">
        <v>4398</v>
      </c>
      <c r="G3024" s="146">
        <v>4398</v>
      </c>
    </row>
    <row r="3025" spans="3:7" ht="16.5" hidden="1" customHeight="1" outlineLevel="1" x14ac:dyDescent="0.45">
      <c r="C3025" s="95"/>
      <c r="D3025" s="95"/>
      <c r="E3025" s="56">
        <v>2001</v>
      </c>
      <c r="F3025" s="146">
        <v>2964</v>
      </c>
      <c r="G3025" s="146">
        <v>2964</v>
      </c>
    </row>
    <row r="3026" spans="3:7" ht="16.5" hidden="1" customHeight="1" outlineLevel="1" x14ac:dyDescent="0.45">
      <c r="C3026" s="95"/>
      <c r="D3026" s="95"/>
      <c r="E3026" s="56">
        <v>2002</v>
      </c>
      <c r="F3026" s="146">
        <v>3707</v>
      </c>
      <c r="G3026" s="146">
        <v>3707</v>
      </c>
    </row>
    <row r="3027" spans="3:7" ht="16.5" hidden="1" customHeight="1" outlineLevel="1" x14ac:dyDescent="0.45">
      <c r="C3027" s="95"/>
      <c r="D3027" s="95"/>
      <c r="E3027" s="56">
        <v>2003</v>
      </c>
      <c r="F3027" s="146">
        <v>3849</v>
      </c>
      <c r="G3027" s="146">
        <v>3849</v>
      </c>
    </row>
    <row r="3028" spans="3:7" ht="16.5" hidden="1" customHeight="1" outlineLevel="1" x14ac:dyDescent="0.45">
      <c r="C3028" s="95"/>
      <c r="D3028" s="95"/>
      <c r="E3028" s="56">
        <v>2004</v>
      </c>
      <c r="F3028" s="146">
        <v>5556</v>
      </c>
      <c r="G3028" s="146">
        <v>5556</v>
      </c>
    </row>
    <row r="3029" spans="3:7" ht="16.5" hidden="1" customHeight="1" outlineLevel="1" x14ac:dyDescent="0.45">
      <c r="C3029" s="95"/>
      <c r="D3029" s="95"/>
      <c r="E3029" s="56">
        <v>2005</v>
      </c>
      <c r="F3029" s="146">
        <v>7118</v>
      </c>
      <c r="G3029" s="146">
        <v>7118</v>
      </c>
    </row>
    <row r="3030" spans="3:7" ht="16.5" hidden="1" customHeight="1" outlineLevel="1" x14ac:dyDescent="0.45">
      <c r="C3030" s="95"/>
      <c r="D3030" s="95"/>
      <c r="E3030" s="56">
        <v>2006</v>
      </c>
      <c r="F3030" s="146">
        <v>8939</v>
      </c>
      <c r="G3030" s="146">
        <v>8939</v>
      </c>
    </row>
    <row r="3031" spans="3:7" ht="16.5" hidden="1" customHeight="1" outlineLevel="1" x14ac:dyDescent="0.45">
      <c r="C3031" s="95"/>
      <c r="D3031" s="95"/>
      <c r="E3031" s="56">
        <v>2007</v>
      </c>
      <c r="F3031" s="146">
        <v>11273</v>
      </c>
      <c r="G3031" s="146">
        <v>11273</v>
      </c>
    </row>
    <row r="3032" spans="3:7" ht="16.5" hidden="1" customHeight="1" outlineLevel="1" x14ac:dyDescent="0.45">
      <c r="C3032" s="95"/>
      <c r="D3032" s="95"/>
      <c r="E3032" s="56">
        <v>2008</v>
      </c>
      <c r="F3032" s="146">
        <v>12050</v>
      </c>
      <c r="G3032" s="146">
        <v>12050</v>
      </c>
    </row>
    <row r="3033" spans="3:7" ht="16.5" hidden="1" customHeight="1" outlineLevel="1" x14ac:dyDescent="0.45">
      <c r="C3033" s="95"/>
      <c r="D3033" s="95"/>
      <c r="E3033" s="56">
        <v>2009</v>
      </c>
      <c r="F3033" s="146">
        <v>12515</v>
      </c>
      <c r="G3033" s="146">
        <v>12515</v>
      </c>
    </row>
    <row r="3034" spans="3:7" ht="16.5" hidden="1" customHeight="1" outlineLevel="1" x14ac:dyDescent="0.45">
      <c r="C3034" s="95"/>
      <c r="D3034" s="95"/>
      <c r="E3034" s="56">
        <v>2010</v>
      </c>
      <c r="F3034" s="146">
        <v>23017</v>
      </c>
      <c r="G3034" s="146">
        <v>23017</v>
      </c>
    </row>
    <row r="3035" spans="3:7" ht="16.5" hidden="1" customHeight="1" outlineLevel="1" x14ac:dyDescent="0.45">
      <c r="C3035" s="95"/>
      <c r="D3035" s="95"/>
      <c r="E3035" s="56">
        <v>2011</v>
      </c>
      <c r="F3035" s="146">
        <v>24481</v>
      </c>
      <c r="G3035" s="146">
        <v>24481</v>
      </c>
    </row>
    <row r="3036" spans="3:7" ht="16.5" hidden="1" customHeight="1" outlineLevel="1" x14ac:dyDescent="0.45">
      <c r="C3036" s="95"/>
      <c r="D3036" s="95"/>
      <c r="E3036" s="56">
        <v>2012</v>
      </c>
      <c r="F3036" s="146">
        <v>25468</v>
      </c>
      <c r="G3036" s="146">
        <v>25468</v>
      </c>
    </row>
    <row r="3037" spans="3:7" ht="16.5" hidden="1" customHeight="1" outlineLevel="1" x14ac:dyDescent="0.45">
      <c r="C3037" s="95"/>
      <c r="D3037" s="95"/>
      <c r="E3037" s="56">
        <v>2013</v>
      </c>
      <c r="F3037" s="146">
        <v>21724</v>
      </c>
      <c r="G3037" s="146">
        <v>21724</v>
      </c>
    </row>
    <row r="3038" spans="3:7" ht="16.5" hidden="1" customHeight="1" outlineLevel="1" x14ac:dyDescent="0.45">
      <c r="C3038" s="95"/>
      <c r="D3038" s="95"/>
      <c r="E3038" s="56">
        <v>2014</v>
      </c>
      <c r="F3038" s="146">
        <v>20841</v>
      </c>
      <c r="G3038" s="146">
        <v>20841</v>
      </c>
    </row>
    <row r="3039" spans="3:7" ht="16.5" hidden="1" customHeight="1" outlineLevel="1" x14ac:dyDescent="0.45">
      <c r="C3039" s="95"/>
      <c r="D3039" s="95"/>
      <c r="E3039" s="56">
        <v>2015</v>
      </c>
      <c r="F3039" s="146">
        <v>24187</v>
      </c>
      <c r="G3039" s="146">
        <v>24187</v>
      </c>
    </row>
    <row r="3040" spans="3:7" ht="16.5" hidden="1" customHeight="1" outlineLevel="1" x14ac:dyDescent="0.45">
      <c r="C3040" s="95"/>
      <c r="D3040" s="96"/>
      <c r="E3040" s="56">
        <v>2016</v>
      </c>
      <c r="F3040" s="146">
        <v>10671</v>
      </c>
      <c r="G3040" s="146">
        <v>10671</v>
      </c>
    </row>
    <row r="3041" spans="3:7" ht="16.5" hidden="1" customHeight="1" outlineLevel="1" x14ac:dyDescent="0.45">
      <c r="C3041" s="95"/>
      <c r="D3041" s="89" t="s">
        <v>142</v>
      </c>
      <c r="E3041" s="90"/>
      <c r="F3041" s="139">
        <v>262977</v>
      </c>
      <c r="G3041" s="139">
        <v>262977</v>
      </c>
    </row>
    <row r="3042" spans="3:7" ht="16.5" hidden="1" customHeight="1" outlineLevel="1" x14ac:dyDescent="0.45">
      <c r="C3042" s="95"/>
      <c r="D3042" s="94" t="s">
        <v>349</v>
      </c>
      <c r="E3042" s="56">
        <v>1991</v>
      </c>
      <c r="F3042" s="146">
        <v>3011</v>
      </c>
      <c r="G3042" s="146">
        <v>3011</v>
      </c>
    </row>
    <row r="3043" spans="3:7" ht="16.5" hidden="1" customHeight="1" outlineLevel="1" x14ac:dyDescent="0.45">
      <c r="C3043" s="95"/>
      <c r="D3043" s="95"/>
      <c r="E3043" s="56">
        <v>1992</v>
      </c>
      <c r="F3043" s="146">
        <v>1862</v>
      </c>
      <c r="G3043" s="146">
        <v>1862</v>
      </c>
    </row>
    <row r="3044" spans="3:7" ht="16.5" hidden="1" customHeight="1" outlineLevel="1" x14ac:dyDescent="0.45">
      <c r="C3044" s="95"/>
      <c r="D3044" s="95"/>
      <c r="E3044" s="56">
        <v>1993</v>
      </c>
      <c r="F3044" s="146">
        <v>4435</v>
      </c>
      <c r="G3044" s="146">
        <v>4435</v>
      </c>
    </row>
    <row r="3045" spans="3:7" ht="16.5" hidden="1" customHeight="1" outlineLevel="1" x14ac:dyDescent="0.45">
      <c r="C3045" s="95"/>
      <c r="D3045" s="95"/>
      <c r="E3045" s="56">
        <v>1994</v>
      </c>
      <c r="F3045" s="146">
        <v>2529</v>
      </c>
      <c r="G3045" s="146">
        <v>2529</v>
      </c>
    </row>
    <row r="3046" spans="3:7" ht="16.5" hidden="1" customHeight="1" outlineLevel="1" x14ac:dyDescent="0.45">
      <c r="C3046" s="95"/>
      <c r="D3046" s="95"/>
      <c r="E3046" s="56">
        <v>1995</v>
      </c>
      <c r="F3046" s="146">
        <v>2026</v>
      </c>
      <c r="G3046" s="146">
        <v>2026</v>
      </c>
    </row>
    <row r="3047" spans="3:7" ht="16.5" hidden="1" customHeight="1" outlineLevel="1" x14ac:dyDescent="0.45">
      <c r="C3047" s="95"/>
      <c r="D3047" s="95"/>
      <c r="E3047" s="56">
        <v>1996</v>
      </c>
      <c r="F3047" s="146">
        <v>1700</v>
      </c>
      <c r="G3047" s="146">
        <v>1700</v>
      </c>
    </row>
    <row r="3048" spans="3:7" ht="16.5" hidden="1" customHeight="1" outlineLevel="1" x14ac:dyDescent="0.45">
      <c r="C3048" s="95"/>
      <c r="D3048" s="95"/>
      <c r="E3048" s="56">
        <v>1997</v>
      </c>
      <c r="F3048" s="144">
        <v>996</v>
      </c>
      <c r="G3048" s="144">
        <v>996</v>
      </c>
    </row>
    <row r="3049" spans="3:7" ht="16.5" hidden="1" customHeight="1" outlineLevel="1" x14ac:dyDescent="0.45">
      <c r="C3049" s="95"/>
      <c r="D3049" s="95"/>
      <c r="E3049" s="56">
        <v>1998</v>
      </c>
      <c r="F3049" s="146">
        <v>2518</v>
      </c>
      <c r="G3049" s="146">
        <v>2518</v>
      </c>
    </row>
    <row r="3050" spans="3:7" ht="16.5" hidden="1" customHeight="1" outlineLevel="1" x14ac:dyDescent="0.45">
      <c r="C3050" s="95"/>
      <c r="D3050" s="95"/>
      <c r="E3050" s="56">
        <v>1999</v>
      </c>
      <c r="F3050" s="146">
        <v>4427</v>
      </c>
      <c r="G3050" s="146">
        <v>4427</v>
      </c>
    </row>
    <row r="3051" spans="3:7" ht="16.5" hidden="1" customHeight="1" outlineLevel="1" x14ac:dyDescent="0.45">
      <c r="C3051" s="95"/>
      <c r="D3051" s="95"/>
      <c r="E3051" s="56">
        <v>2000</v>
      </c>
      <c r="F3051" s="146">
        <v>12164</v>
      </c>
      <c r="G3051" s="146">
        <v>12164</v>
      </c>
    </row>
    <row r="3052" spans="3:7" ht="16.5" hidden="1" customHeight="1" outlineLevel="1" x14ac:dyDescent="0.45">
      <c r="C3052" s="95"/>
      <c r="D3052" s="95"/>
      <c r="E3052" s="56">
        <v>2001</v>
      </c>
      <c r="F3052" s="146">
        <v>11914</v>
      </c>
      <c r="G3052" s="146">
        <v>11914</v>
      </c>
    </row>
    <row r="3053" spans="3:7" ht="16.5" hidden="1" customHeight="1" outlineLevel="1" x14ac:dyDescent="0.45">
      <c r="C3053" s="95"/>
      <c r="D3053" s="95"/>
      <c r="E3053" s="56">
        <v>2002</v>
      </c>
      <c r="F3053" s="146">
        <v>6428</v>
      </c>
      <c r="G3053" s="146">
        <v>6428</v>
      </c>
    </row>
    <row r="3054" spans="3:7" ht="16.5" hidden="1" customHeight="1" outlineLevel="1" x14ac:dyDescent="0.45">
      <c r="C3054" s="95"/>
      <c r="D3054" s="95"/>
      <c r="E3054" s="56">
        <v>2003</v>
      </c>
      <c r="F3054" s="146">
        <v>12219</v>
      </c>
      <c r="G3054" s="146">
        <v>12219</v>
      </c>
    </row>
    <row r="3055" spans="3:7" ht="16.5" hidden="1" customHeight="1" outlineLevel="1" x14ac:dyDescent="0.45">
      <c r="C3055" s="95"/>
      <c r="D3055" s="95"/>
      <c r="E3055" s="56">
        <v>2004</v>
      </c>
      <c r="F3055" s="146">
        <v>20321</v>
      </c>
      <c r="G3055" s="146">
        <v>20321</v>
      </c>
    </row>
    <row r="3056" spans="3:7" ht="16.5" hidden="1" customHeight="1" outlineLevel="1" x14ac:dyDescent="0.45">
      <c r="C3056" s="95"/>
      <c r="D3056" s="95"/>
      <c r="E3056" s="56">
        <v>2005</v>
      </c>
      <c r="F3056" s="146">
        <v>23346</v>
      </c>
      <c r="G3056" s="146">
        <v>23346</v>
      </c>
    </row>
    <row r="3057" spans="3:7" ht="16.5" hidden="1" customHeight="1" outlineLevel="1" x14ac:dyDescent="0.45">
      <c r="C3057" s="95"/>
      <c r="D3057" s="95"/>
      <c r="E3057" s="56">
        <v>2006</v>
      </c>
      <c r="F3057" s="146">
        <v>17066</v>
      </c>
      <c r="G3057" s="146">
        <v>17066</v>
      </c>
    </row>
    <row r="3058" spans="3:7" ht="16.5" hidden="1" customHeight="1" outlineLevel="1" x14ac:dyDescent="0.45">
      <c r="C3058" s="95"/>
      <c r="D3058" s="95"/>
      <c r="E3058" s="56">
        <v>2007</v>
      </c>
      <c r="F3058" s="146">
        <v>9873</v>
      </c>
      <c r="G3058" s="146">
        <v>9873</v>
      </c>
    </row>
    <row r="3059" spans="3:7" ht="16.5" hidden="1" customHeight="1" outlineLevel="1" x14ac:dyDescent="0.45">
      <c r="C3059" s="95"/>
      <c r="D3059" s="95"/>
      <c r="E3059" s="56">
        <v>2008</v>
      </c>
      <c r="F3059" s="146">
        <v>8605</v>
      </c>
      <c r="G3059" s="146">
        <v>8605</v>
      </c>
    </row>
    <row r="3060" spans="3:7" ht="16.5" hidden="1" customHeight="1" outlineLevel="1" x14ac:dyDescent="0.45">
      <c r="C3060" s="95"/>
      <c r="D3060" s="95"/>
      <c r="E3060" s="56">
        <v>2009</v>
      </c>
      <c r="F3060" s="146">
        <v>15570</v>
      </c>
      <c r="G3060" s="146">
        <v>15570</v>
      </c>
    </row>
    <row r="3061" spans="3:7" ht="16.5" hidden="1" customHeight="1" outlineLevel="1" x14ac:dyDescent="0.45">
      <c r="C3061" s="95"/>
      <c r="D3061" s="95"/>
      <c r="E3061" s="56">
        <v>2010</v>
      </c>
      <c r="F3061" s="146">
        <v>9124</v>
      </c>
      <c r="G3061" s="146">
        <v>9124</v>
      </c>
    </row>
    <row r="3062" spans="3:7" ht="16.5" hidden="1" customHeight="1" outlineLevel="1" x14ac:dyDescent="0.45">
      <c r="C3062" s="95"/>
      <c r="D3062" s="95"/>
      <c r="E3062" s="56">
        <v>2011</v>
      </c>
      <c r="F3062" s="146">
        <v>8200</v>
      </c>
      <c r="G3062" s="146">
        <v>8200</v>
      </c>
    </row>
    <row r="3063" spans="3:7" ht="16.5" hidden="1" customHeight="1" outlineLevel="1" x14ac:dyDescent="0.45">
      <c r="C3063" s="95"/>
      <c r="D3063" s="95"/>
      <c r="E3063" s="56">
        <v>2012</v>
      </c>
      <c r="F3063" s="146">
        <v>4341</v>
      </c>
      <c r="G3063" s="146">
        <v>4341</v>
      </c>
    </row>
    <row r="3064" spans="3:7" ht="16.5" hidden="1" customHeight="1" outlineLevel="1" x14ac:dyDescent="0.45">
      <c r="C3064" s="95"/>
      <c r="D3064" s="95"/>
      <c r="E3064" s="56">
        <v>2013</v>
      </c>
      <c r="F3064" s="146">
        <v>3626</v>
      </c>
      <c r="G3064" s="146">
        <v>3626</v>
      </c>
    </row>
    <row r="3065" spans="3:7" ht="16.5" hidden="1" customHeight="1" outlineLevel="1" x14ac:dyDescent="0.45">
      <c r="C3065" s="95"/>
      <c r="D3065" s="95"/>
      <c r="E3065" s="56">
        <v>2014</v>
      </c>
      <c r="F3065" s="146">
        <v>6099</v>
      </c>
      <c r="G3065" s="146">
        <v>6099</v>
      </c>
    </row>
    <row r="3066" spans="3:7" ht="16.5" hidden="1" customHeight="1" outlineLevel="1" x14ac:dyDescent="0.45">
      <c r="C3066" s="95"/>
      <c r="D3066" s="95"/>
      <c r="E3066" s="56">
        <v>2015</v>
      </c>
      <c r="F3066" s="146">
        <v>7758</v>
      </c>
      <c r="G3066" s="146">
        <v>7758</v>
      </c>
    </row>
    <row r="3067" spans="3:7" ht="16.5" hidden="1" customHeight="1" outlineLevel="1" x14ac:dyDescent="0.45">
      <c r="C3067" s="95"/>
      <c r="D3067" s="96"/>
      <c r="E3067" s="56">
        <v>2016</v>
      </c>
      <c r="F3067" s="146">
        <v>2587</v>
      </c>
      <c r="G3067" s="146">
        <v>2587</v>
      </c>
    </row>
    <row r="3068" spans="3:7" ht="16.5" hidden="1" customHeight="1" outlineLevel="1" x14ac:dyDescent="0.45">
      <c r="C3068" s="95"/>
      <c r="D3068" s="89" t="s">
        <v>142</v>
      </c>
      <c r="E3068" s="90"/>
      <c r="F3068" s="139">
        <v>202745</v>
      </c>
      <c r="G3068" s="139">
        <v>202745</v>
      </c>
    </row>
    <row r="3069" spans="3:7" ht="16.5" hidden="1" customHeight="1" outlineLevel="1" x14ac:dyDescent="0.45">
      <c r="C3069" s="95"/>
      <c r="D3069" s="94" t="s">
        <v>350</v>
      </c>
      <c r="E3069" s="56">
        <v>1991</v>
      </c>
      <c r="F3069" s="144">
        <v>88</v>
      </c>
      <c r="G3069" s="144">
        <v>88</v>
      </c>
    </row>
    <row r="3070" spans="3:7" ht="16.5" hidden="1" customHeight="1" outlineLevel="1" x14ac:dyDescent="0.45">
      <c r="C3070" s="95"/>
      <c r="D3070" s="95"/>
      <c r="E3070" s="56">
        <v>1992</v>
      </c>
      <c r="F3070" s="144">
        <v>111</v>
      </c>
      <c r="G3070" s="144">
        <v>111</v>
      </c>
    </row>
    <row r="3071" spans="3:7" ht="16.5" hidden="1" customHeight="1" outlineLevel="1" x14ac:dyDescent="0.45">
      <c r="C3071" s="95"/>
      <c r="D3071" s="95"/>
      <c r="E3071" s="56">
        <v>1993</v>
      </c>
      <c r="F3071" s="144">
        <v>246</v>
      </c>
      <c r="G3071" s="144">
        <v>246</v>
      </c>
    </row>
    <row r="3072" spans="3:7" ht="16.5" hidden="1" customHeight="1" outlineLevel="1" x14ac:dyDescent="0.45">
      <c r="C3072" s="95"/>
      <c r="D3072" s="95"/>
      <c r="E3072" s="56">
        <v>1994</v>
      </c>
      <c r="F3072" s="144">
        <v>162</v>
      </c>
      <c r="G3072" s="144">
        <v>162</v>
      </c>
    </row>
    <row r="3073" spans="3:7" ht="16.5" hidden="1" customHeight="1" outlineLevel="1" x14ac:dyDescent="0.45">
      <c r="C3073" s="95"/>
      <c r="D3073" s="95"/>
      <c r="E3073" s="56">
        <v>1995</v>
      </c>
      <c r="F3073" s="144">
        <v>200</v>
      </c>
      <c r="G3073" s="144">
        <v>200</v>
      </c>
    </row>
    <row r="3074" spans="3:7" ht="16.5" hidden="1" customHeight="1" outlineLevel="1" x14ac:dyDescent="0.45">
      <c r="C3074" s="95"/>
      <c r="D3074" s="95"/>
      <c r="E3074" s="56">
        <v>1996</v>
      </c>
      <c r="F3074" s="144">
        <v>246</v>
      </c>
      <c r="G3074" s="144">
        <v>246</v>
      </c>
    </row>
    <row r="3075" spans="3:7" ht="16.5" hidden="1" customHeight="1" outlineLevel="1" x14ac:dyDescent="0.45">
      <c r="C3075" s="95"/>
      <c r="D3075" s="95"/>
      <c r="E3075" s="56">
        <v>1997</v>
      </c>
      <c r="F3075" s="144">
        <v>207</v>
      </c>
      <c r="G3075" s="144">
        <v>207</v>
      </c>
    </row>
    <row r="3076" spans="3:7" ht="16.5" hidden="1" customHeight="1" outlineLevel="1" x14ac:dyDescent="0.45">
      <c r="C3076" s="95"/>
      <c r="D3076" s="95"/>
      <c r="E3076" s="56">
        <v>1998</v>
      </c>
      <c r="F3076" s="144">
        <v>66</v>
      </c>
      <c r="G3076" s="144">
        <v>66</v>
      </c>
    </row>
    <row r="3077" spans="3:7" ht="16.5" hidden="1" customHeight="1" outlineLevel="1" x14ac:dyDescent="0.45">
      <c r="C3077" s="95"/>
      <c r="D3077" s="95"/>
      <c r="E3077" s="56">
        <v>1999</v>
      </c>
      <c r="F3077" s="144">
        <v>239</v>
      </c>
      <c r="G3077" s="144">
        <v>239</v>
      </c>
    </row>
    <row r="3078" spans="3:7" ht="16.5" hidden="1" customHeight="1" outlineLevel="1" x14ac:dyDescent="0.45">
      <c r="C3078" s="95"/>
      <c r="D3078" s="95"/>
      <c r="E3078" s="56">
        <v>2000</v>
      </c>
      <c r="F3078" s="144">
        <v>256</v>
      </c>
      <c r="G3078" s="144">
        <v>256</v>
      </c>
    </row>
    <row r="3079" spans="3:7" ht="16.5" hidden="1" customHeight="1" outlineLevel="1" x14ac:dyDescent="0.45">
      <c r="C3079" s="95"/>
      <c r="D3079" s="95"/>
      <c r="E3079" s="56">
        <v>2001</v>
      </c>
      <c r="F3079" s="144">
        <v>94</v>
      </c>
      <c r="G3079" s="144">
        <v>94</v>
      </c>
    </row>
    <row r="3080" spans="3:7" ht="16.5" hidden="1" customHeight="1" outlineLevel="1" x14ac:dyDescent="0.45">
      <c r="C3080" s="95"/>
      <c r="D3080" s="95"/>
      <c r="E3080" s="56">
        <v>2002</v>
      </c>
      <c r="F3080" s="144">
        <v>85</v>
      </c>
      <c r="G3080" s="144">
        <v>85</v>
      </c>
    </row>
    <row r="3081" spans="3:7" ht="16.5" hidden="1" customHeight="1" outlineLevel="1" x14ac:dyDescent="0.45">
      <c r="C3081" s="95"/>
      <c r="D3081" s="95"/>
      <c r="E3081" s="56">
        <v>2003</v>
      </c>
      <c r="F3081" s="144">
        <v>182</v>
      </c>
      <c r="G3081" s="144">
        <v>182</v>
      </c>
    </row>
    <row r="3082" spans="3:7" ht="16.5" hidden="1" customHeight="1" outlineLevel="1" x14ac:dyDescent="0.45">
      <c r="C3082" s="95"/>
      <c r="D3082" s="95"/>
      <c r="E3082" s="56">
        <v>2004</v>
      </c>
      <c r="F3082" s="144">
        <v>225</v>
      </c>
      <c r="G3082" s="144">
        <v>225</v>
      </c>
    </row>
    <row r="3083" spans="3:7" ht="16.5" hidden="1" customHeight="1" outlineLevel="1" x14ac:dyDescent="0.45">
      <c r="C3083" s="95"/>
      <c r="D3083" s="95"/>
      <c r="E3083" s="56">
        <v>2005</v>
      </c>
      <c r="F3083" s="144">
        <v>240</v>
      </c>
      <c r="G3083" s="144">
        <v>240</v>
      </c>
    </row>
    <row r="3084" spans="3:7" ht="16.5" hidden="1" customHeight="1" outlineLevel="1" x14ac:dyDescent="0.45">
      <c r="C3084" s="95"/>
      <c r="D3084" s="95"/>
      <c r="E3084" s="56">
        <v>2006</v>
      </c>
      <c r="F3084" s="144">
        <v>241</v>
      </c>
      <c r="G3084" s="144">
        <v>241</v>
      </c>
    </row>
    <row r="3085" spans="3:7" ht="16.5" hidden="1" customHeight="1" outlineLevel="1" x14ac:dyDescent="0.45">
      <c r="C3085" s="95"/>
      <c r="D3085" s="95"/>
      <c r="E3085" s="56">
        <v>2007</v>
      </c>
      <c r="F3085" s="144">
        <v>777</v>
      </c>
      <c r="G3085" s="144">
        <v>777</v>
      </c>
    </row>
    <row r="3086" spans="3:7" ht="16.5" hidden="1" customHeight="1" outlineLevel="1" x14ac:dyDescent="0.45">
      <c r="C3086" s="95"/>
      <c r="D3086" s="95"/>
      <c r="E3086" s="56">
        <v>2008</v>
      </c>
      <c r="F3086" s="146">
        <v>2163</v>
      </c>
      <c r="G3086" s="146">
        <v>2163</v>
      </c>
    </row>
    <row r="3087" spans="3:7" ht="16.5" hidden="1" customHeight="1" outlineLevel="1" x14ac:dyDescent="0.45">
      <c r="C3087" s="95"/>
      <c r="D3087" s="95"/>
      <c r="E3087" s="56">
        <v>2009</v>
      </c>
      <c r="F3087" s="144">
        <v>490</v>
      </c>
      <c r="G3087" s="144">
        <v>490</v>
      </c>
    </row>
    <row r="3088" spans="3:7" ht="16.5" hidden="1" customHeight="1" outlineLevel="1" x14ac:dyDescent="0.45">
      <c r="C3088" s="95"/>
      <c r="D3088" s="95"/>
      <c r="E3088" s="56">
        <v>2010</v>
      </c>
      <c r="F3088" s="144">
        <v>673</v>
      </c>
      <c r="G3088" s="144">
        <v>673</v>
      </c>
    </row>
    <row r="3089" spans="3:7" ht="16.5" hidden="1" customHeight="1" outlineLevel="1" x14ac:dyDescent="0.45">
      <c r="C3089" s="95"/>
      <c r="D3089" s="95"/>
      <c r="E3089" s="56">
        <v>2011</v>
      </c>
      <c r="F3089" s="146">
        <v>2416</v>
      </c>
      <c r="G3089" s="146">
        <v>2416</v>
      </c>
    </row>
    <row r="3090" spans="3:7" ht="16.5" hidden="1" customHeight="1" outlineLevel="1" x14ac:dyDescent="0.45">
      <c r="C3090" s="95"/>
      <c r="D3090" s="95"/>
      <c r="E3090" s="56">
        <v>2012</v>
      </c>
      <c r="F3090" s="146">
        <v>2159</v>
      </c>
      <c r="G3090" s="146">
        <v>2159</v>
      </c>
    </row>
    <row r="3091" spans="3:7" ht="16.5" hidden="1" customHeight="1" outlineLevel="1" x14ac:dyDescent="0.45">
      <c r="C3091" s="95"/>
      <c r="D3091" s="95"/>
      <c r="E3091" s="56">
        <v>2013</v>
      </c>
      <c r="F3091" s="144">
        <v>833</v>
      </c>
      <c r="G3091" s="144">
        <v>833</v>
      </c>
    </row>
    <row r="3092" spans="3:7" ht="16.5" hidden="1" customHeight="1" outlineLevel="1" x14ac:dyDescent="0.45">
      <c r="C3092" s="95"/>
      <c r="D3092" s="95"/>
      <c r="E3092" s="56">
        <v>2014</v>
      </c>
      <c r="F3092" s="144">
        <v>855</v>
      </c>
      <c r="G3092" s="144">
        <v>855</v>
      </c>
    </row>
    <row r="3093" spans="3:7" ht="16.5" hidden="1" customHeight="1" outlineLevel="1" x14ac:dyDescent="0.45">
      <c r="C3093" s="95"/>
      <c r="D3093" s="95"/>
      <c r="E3093" s="56">
        <v>2015</v>
      </c>
      <c r="F3093" s="144">
        <v>938</v>
      </c>
      <c r="G3093" s="144">
        <v>938</v>
      </c>
    </row>
    <row r="3094" spans="3:7" ht="16.5" hidden="1" customHeight="1" outlineLevel="1" x14ac:dyDescent="0.45">
      <c r="C3094" s="95"/>
      <c r="D3094" s="96"/>
      <c r="E3094" s="56">
        <v>2016</v>
      </c>
      <c r="F3094" s="144">
        <v>366</v>
      </c>
      <c r="G3094" s="144">
        <v>366</v>
      </c>
    </row>
    <row r="3095" spans="3:7" ht="16.5" hidden="1" customHeight="1" outlineLevel="1" x14ac:dyDescent="0.45">
      <c r="C3095" s="95"/>
      <c r="D3095" s="89" t="s">
        <v>142</v>
      </c>
      <c r="E3095" s="90"/>
      <c r="F3095" s="139">
        <v>14558</v>
      </c>
      <c r="G3095" s="139">
        <v>14558</v>
      </c>
    </row>
    <row r="3096" spans="3:7" ht="16.5" hidden="1" customHeight="1" outlineLevel="1" x14ac:dyDescent="0.45">
      <c r="C3096" s="95"/>
      <c r="D3096" s="94" t="s">
        <v>351</v>
      </c>
      <c r="E3096" s="56">
        <v>1991</v>
      </c>
      <c r="F3096" s="146">
        <v>7312</v>
      </c>
      <c r="G3096" s="146">
        <v>7312</v>
      </c>
    </row>
    <row r="3097" spans="3:7" ht="16.5" hidden="1" customHeight="1" outlineLevel="1" x14ac:dyDescent="0.45">
      <c r="C3097" s="95"/>
      <c r="D3097" s="95"/>
      <c r="E3097" s="56">
        <v>1992</v>
      </c>
      <c r="F3097" s="146">
        <v>7825</v>
      </c>
      <c r="G3097" s="146">
        <v>7825</v>
      </c>
    </row>
    <row r="3098" spans="3:7" ht="16.5" hidden="1" customHeight="1" outlineLevel="1" x14ac:dyDescent="0.45">
      <c r="C3098" s="95"/>
      <c r="D3098" s="95"/>
      <c r="E3098" s="56">
        <v>1993</v>
      </c>
      <c r="F3098" s="144">
        <v>124</v>
      </c>
      <c r="G3098" s="144">
        <v>124</v>
      </c>
    </row>
    <row r="3099" spans="3:7" ht="16.5" hidden="1" customHeight="1" outlineLevel="1" x14ac:dyDescent="0.45">
      <c r="C3099" s="95"/>
      <c r="D3099" s="95"/>
      <c r="E3099" s="56">
        <v>1994</v>
      </c>
      <c r="F3099" s="144">
        <v>6</v>
      </c>
      <c r="G3099" s="144">
        <v>6</v>
      </c>
    </row>
    <row r="3100" spans="3:7" ht="16.5" hidden="1" customHeight="1" outlineLevel="1" x14ac:dyDescent="0.45">
      <c r="C3100" s="95"/>
      <c r="D3100" s="95"/>
      <c r="E3100" s="56">
        <v>1995</v>
      </c>
      <c r="F3100" s="144">
        <v>160</v>
      </c>
      <c r="G3100" s="144">
        <v>160</v>
      </c>
    </row>
    <row r="3101" spans="3:7" ht="16.5" hidden="1" customHeight="1" outlineLevel="1" x14ac:dyDescent="0.45">
      <c r="C3101" s="95"/>
      <c r="D3101" s="95"/>
      <c r="E3101" s="56">
        <v>1996</v>
      </c>
      <c r="F3101" s="144">
        <v>702</v>
      </c>
      <c r="G3101" s="144">
        <v>702</v>
      </c>
    </row>
    <row r="3102" spans="3:7" ht="16.5" hidden="1" customHeight="1" outlineLevel="1" x14ac:dyDescent="0.45">
      <c r="C3102" s="95"/>
      <c r="D3102" s="95"/>
      <c r="E3102" s="56">
        <v>1997</v>
      </c>
      <c r="F3102" s="146">
        <v>7788</v>
      </c>
      <c r="G3102" s="146">
        <v>7788</v>
      </c>
    </row>
    <row r="3103" spans="3:7" ht="16.5" hidden="1" customHeight="1" outlineLevel="1" x14ac:dyDescent="0.45">
      <c r="C3103" s="95"/>
      <c r="D3103" s="95"/>
      <c r="E3103" s="56">
        <v>1998</v>
      </c>
      <c r="F3103" s="146">
        <v>4143</v>
      </c>
      <c r="G3103" s="146">
        <v>4143</v>
      </c>
    </row>
    <row r="3104" spans="3:7" ht="16.5" hidden="1" customHeight="1" outlineLevel="1" x14ac:dyDescent="0.45">
      <c r="C3104" s="95"/>
      <c r="D3104" s="95"/>
      <c r="E3104" s="56">
        <v>1999</v>
      </c>
      <c r="F3104" s="146">
        <v>3837</v>
      </c>
      <c r="G3104" s="146">
        <v>3837</v>
      </c>
    </row>
    <row r="3105" spans="3:7" ht="16.5" hidden="1" customHeight="1" outlineLevel="1" x14ac:dyDescent="0.45">
      <c r="C3105" s="95"/>
      <c r="D3105" s="95"/>
      <c r="E3105" s="56">
        <v>2000</v>
      </c>
      <c r="F3105" s="146">
        <v>9825</v>
      </c>
      <c r="G3105" s="146">
        <v>9825</v>
      </c>
    </row>
    <row r="3106" spans="3:7" ht="16.5" hidden="1" customHeight="1" outlineLevel="1" x14ac:dyDescent="0.45">
      <c r="C3106" s="95"/>
      <c r="D3106" s="95"/>
      <c r="E3106" s="56">
        <v>2001</v>
      </c>
      <c r="F3106" s="146">
        <v>7331</v>
      </c>
      <c r="G3106" s="146">
        <v>7331</v>
      </c>
    </row>
    <row r="3107" spans="3:7" ht="16.5" hidden="1" customHeight="1" outlineLevel="1" x14ac:dyDescent="0.45">
      <c r="C3107" s="95"/>
      <c r="D3107" s="95"/>
      <c r="E3107" s="56">
        <v>2002</v>
      </c>
      <c r="F3107" s="146">
        <v>4197</v>
      </c>
      <c r="G3107" s="146">
        <v>4197</v>
      </c>
    </row>
    <row r="3108" spans="3:7" ht="16.5" hidden="1" customHeight="1" outlineLevel="1" x14ac:dyDescent="0.45">
      <c r="C3108" s="95"/>
      <c r="D3108" s="95"/>
      <c r="E3108" s="56">
        <v>2003</v>
      </c>
      <c r="F3108" s="146">
        <v>5729</v>
      </c>
      <c r="G3108" s="146">
        <v>5729</v>
      </c>
    </row>
    <row r="3109" spans="3:7" ht="16.5" hidden="1" customHeight="1" outlineLevel="1" x14ac:dyDescent="0.45">
      <c r="C3109" s="95"/>
      <c r="D3109" s="95"/>
      <c r="E3109" s="56">
        <v>2004</v>
      </c>
      <c r="F3109" s="146">
        <v>7835</v>
      </c>
      <c r="G3109" s="146">
        <v>7835</v>
      </c>
    </row>
    <row r="3110" spans="3:7" ht="16.5" hidden="1" customHeight="1" outlineLevel="1" x14ac:dyDescent="0.45">
      <c r="C3110" s="95"/>
      <c r="D3110" s="95"/>
      <c r="E3110" s="56">
        <v>2005</v>
      </c>
      <c r="F3110" s="146">
        <v>10998</v>
      </c>
      <c r="G3110" s="146">
        <v>10998</v>
      </c>
    </row>
    <row r="3111" spans="3:7" ht="16.5" hidden="1" customHeight="1" outlineLevel="1" x14ac:dyDescent="0.45">
      <c r="C3111" s="95"/>
      <c r="D3111" s="95"/>
      <c r="E3111" s="56">
        <v>2006</v>
      </c>
      <c r="F3111" s="146">
        <v>4105</v>
      </c>
      <c r="G3111" s="146">
        <v>4105</v>
      </c>
    </row>
    <row r="3112" spans="3:7" ht="16.5" hidden="1" customHeight="1" outlineLevel="1" x14ac:dyDescent="0.45">
      <c r="C3112" s="95"/>
      <c r="D3112" s="95"/>
      <c r="E3112" s="56">
        <v>2007</v>
      </c>
      <c r="F3112" s="144">
        <v>858</v>
      </c>
      <c r="G3112" s="144">
        <v>858</v>
      </c>
    </row>
    <row r="3113" spans="3:7" ht="16.5" hidden="1" customHeight="1" outlineLevel="1" x14ac:dyDescent="0.45">
      <c r="C3113" s="95"/>
      <c r="D3113" s="95"/>
      <c r="E3113" s="56">
        <v>2008</v>
      </c>
      <c r="F3113" s="144">
        <v>873</v>
      </c>
      <c r="G3113" s="144">
        <v>873</v>
      </c>
    </row>
    <row r="3114" spans="3:7" ht="16.5" hidden="1" customHeight="1" outlineLevel="1" x14ac:dyDescent="0.45">
      <c r="C3114" s="95"/>
      <c r="D3114" s="95"/>
      <c r="E3114" s="56">
        <v>2009</v>
      </c>
      <c r="F3114" s="144">
        <v>644</v>
      </c>
      <c r="G3114" s="144">
        <v>644</v>
      </c>
    </row>
    <row r="3115" spans="3:7" ht="16.5" hidden="1" customHeight="1" outlineLevel="1" x14ac:dyDescent="0.45">
      <c r="C3115" s="95"/>
      <c r="D3115" s="95"/>
      <c r="E3115" s="56">
        <v>2010</v>
      </c>
      <c r="F3115" s="146">
        <v>1428</v>
      </c>
      <c r="G3115" s="146">
        <v>1428</v>
      </c>
    </row>
    <row r="3116" spans="3:7" ht="16.5" hidden="1" customHeight="1" outlineLevel="1" x14ac:dyDescent="0.45">
      <c r="C3116" s="95"/>
      <c r="D3116" s="95"/>
      <c r="E3116" s="56">
        <v>2011</v>
      </c>
      <c r="F3116" s="146">
        <v>2346</v>
      </c>
      <c r="G3116" s="146">
        <v>2346</v>
      </c>
    </row>
    <row r="3117" spans="3:7" ht="16.5" hidden="1" customHeight="1" outlineLevel="1" x14ac:dyDescent="0.45">
      <c r="C3117" s="95"/>
      <c r="D3117" s="95"/>
      <c r="E3117" s="56">
        <v>2012</v>
      </c>
      <c r="F3117" s="144">
        <v>651</v>
      </c>
      <c r="G3117" s="144">
        <v>651</v>
      </c>
    </row>
    <row r="3118" spans="3:7" ht="16.5" hidden="1" customHeight="1" outlineLevel="1" x14ac:dyDescent="0.45">
      <c r="C3118" s="95"/>
      <c r="D3118" s="95"/>
      <c r="E3118" s="56">
        <v>2013</v>
      </c>
      <c r="F3118" s="146">
        <v>1521</v>
      </c>
      <c r="G3118" s="146">
        <v>1521</v>
      </c>
    </row>
    <row r="3119" spans="3:7" ht="16.5" hidden="1" customHeight="1" outlineLevel="1" x14ac:dyDescent="0.45">
      <c r="C3119" s="95"/>
      <c r="D3119" s="95"/>
      <c r="E3119" s="56">
        <v>2014</v>
      </c>
      <c r="F3119" s="146">
        <v>2445</v>
      </c>
      <c r="G3119" s="146">
        <v>2445</v>
      </c>
    </row>
    <row r="3120" spans="3:7" ht="16.5" hidden="1" customHeight="1" outlineLevel="1" x14ac:dyDescent="0.45">
      <c r="C3120" s="95"/>
      <c r="D3120" s="95"/>
      <c r="E3120" s="56">
        <v>2015</v>
      </c>
      <c r="F3120" s="146">
        <v>2287</v>
      </c>
      <c r="G3120" s="146">
        <v>2287</v>
      </c>
    </row>
    <row r="3121" spans="3:7" ht="16.5" hidden="1" customHeight="1" outlineLevel="1" x14ac:dyDescent="0.45">
      <c r="C3121" s="95"/>
      <c r="D3121" s="96"/>
      <c r="E3121" s="56">
        <v>2016</v>
      </c>
      <c r="F3121" s="144">
        <v>764</v>
      </c>
      <c r="G3121" s="144">
        <v>764</v>
      </c>
    </row>
    <row r="3122" spans="3:7" ht="16.5" hidden="1" customHeight="1" outlineLevel="1" x14ac:dyDescent="0.45">
      <c r="C3122" s="95"/>
      <c r="D3122" s="89" t="s">
        <v>142</v>
      </c>
      <c r="E3122" s="90"/>
      <c r="F3122" s="139">
        <v>95734</v>
      </c>
      <c r="G3122" s="139">
        <v>95734</v>
      </c>
    </row>
    <row r="3123" spans="3:7" ht="16.5" hidden="1" customHeight="1" outlineLevel="1" x14ac:dyDescent="0.45">
      <c r="C3123" s="95"/>
      <c r="D3123" s="94" t="s">
        <v>352</v>
      </c>
      <c r="E3123" s="56">
        <v>1991</v>
      </c>
      <c r="F3123" s="144">
        <v>670</v>
      </c>
      <c r="G3123" s="144">
        <v>670</v>
      </c>
    </row>
    <row r="3124" spans="3:7" ht="16.5" hidden="1" customHeight="1" outlineLevel="1" x14ac:dyDescent="0.45">
      <c r="C3124" s="95"/>
      <c r="D3124" s="95"/>
      <c r="E3124" s="56">
        <v>1992</v>
      </c>
      <c r="F3124" s="146">
        <v>6125</v>
      </c>
      <c r="G3124" s="146">
        <v>6125</v>
      </c>
    </row>
    <row r="3125" spans="3:7" ht="16.5" hidden="1" customHeight="1" outlineLevel="1" x14ac:dyDescent="0.45">
      <c r="C3125" s="95"/>
      <c r="D3125" s="95"/>
      <c r="E3125" s="56">
        <v>1993</v>
      </c>
      <c r="F3125" s="146">
        <v>12619</v>
      </c>
      <c r="G3125" s="146">
        <v>12619</v>
      </c>
    </row>
    <row r="3126" spans="3:7" ht="16.5" hidden="1" customHeight="1" outlineLevel="1" x14ac:dyDescent="0.45">
      <c r="C3126" s="95"/>
      <c r="D3126" s="95"/>
      <c r="E3126" s="56">
        <v>1994</v>
      </c>
      <c r="F3126" s="146">
        <v>10022</v>
      </c>
      <c r="G3126" s="146">
        <v>10022</v>
      </c>
    </row>
    <row r="3127" spans="3:7" ht="16.5" hidden="1" customHeight="1" outlineLevel="1" x14ac:dyDescent="0.45">
      <c r="C3127" s="95"/>
      <c r="D3127" s="95"/>
      <c r="E3127" s="56">
        <v>1995</v>
      </c>
      <c r="F3127" s="146">
        <v>15311</v>
      </c>
      <c r="G3127" s="146">
        <v>15311</v>
      </c>
    </row>
    <row r="3128" spans="3:7" ht="16.5" hidden="1" customHeight="1" outlineLevel="1" x14ac:dyDescent="0.45">
      <c r="C3128" s="95"/>
      <c r="D3128" s="95"/>
      <c r="E3128" s="56">
        <v>1996</v>
      </c>
      <c r="F3128" s="146">
        <v>14263</v>
      </c>
      <c r="G3128" s="146">
        <v>14263</v>
      </c>
    </row>
    <row r="3129" spans="3:7" ht="16.5" hidden="1" customHeight="1" outlineLevel="1" x14ac:dyDescent="0.45">
      <c r="C3129" s="95"/>
      <c r="D3129" s="95"/>
      <c r="E3129" s="56">
        <v>1997</v>
      </c>
      <c r="F3129" s="146">
        <v>3156</v>
      </c>
      <c r="G3129" s="146">
        <v>3156</v>
      </c>
    </row>
    <row r="3130" spans="3:7" ht="16.5" hidden="1" customHeight="1" outlineLevel="1" x14ac:dyDescent="0.45">
      <c r="C3130" s="95"/>
      <c r="D3130" s="95"/>
      <c r="E3130" s="56">
        <v>1998</v>
      </c>
      <c r="F3130" s="144">
        <v>1</v>
      </c>
      <c r="G3130" s="144">
        <v>1</v>
      </c>
    </row>
    <row r="3131" spans="3:7" ht="16.5" hidden="1" customHeight="1" outlineLevel="1" x14ac:dyDescent="0.45">
      <c r="C3131" s="95"/>
      <c r="D3131" s="95"/>
      <c r="E3131" s="56">
        <v>1999</v>
      </c>
      <c r="F3131" s="144">
        <v>289</v>
      </c>
      <c r="G3131" s="144">
        <v>289</v>
      </c>
    </row>
    <row r="3132" spans="3:7" ht="16.5" hidden="1" customHeight="1" outlineLevel="1" x14ac:dyDescent="0.45">
      <c r="C3132" s="95"/>
      <c r="D3132" s="95"/>
      <c r="E3132" s="56">
        <v>2000</v>
      </c>
      <c r="F3132" s="146">
        <v>2003</v>
      </c>
      <c r="G3132" s="146">
        <v>2003</v>
      </c>
    </row>
    <row r="3133" spans="3:7" ht="16.5" hidden="1" customHeight="1" outlineLevel="1" x14ac:dyDescent="0.45">
      <c r="C3133" s="95"/>
      <c r="D3133" s="95"/>
      <c r="E3133" s="56">
        <v>2001</v>
      </c>
      <c r="F3133" s="146">
        <v>1539</v>
      </c>
      <c r="G3133" s="146">
        <v>1539</v>
      </c>
    </row>
    <row r="3134" spans="3:7" ht="16.5" hidden="1" customHeight="1" outlineLevel="1" x14ac:dyDescent="0.45">
      <c r="C3134" s="95"/>
      <c r="D3134" s="95"/>
      <c r="E3134" s="56">
        <v>2002</v>
      </c>
      <c r="F3134" s="146">
        <v>2223</v>
      </c>
      <c r="G3134" s="146">
        <v>2223</v>
      </c>
    </row>
    <row r="3135" spans="3:7" ht="16.5" hidden="1" customHeight="1" outlineLevel="1" x14ac:dyDescent="0.45">
      <c r="C3135" s="95"/>
      <c r="D3135" s="95"/>
      <c r="E3135" s="56">
        <v>2003</v>
      </c>
      <c r="F3135" s="146">
        <v>2216</v>
      </c>
      <c r="G3135" s="146">
        <v>2216</v>
      </c>
    </row>
    <row r="3136" spans="3:7" ht="16.5" hidden="1" customHeight="1" outlineLevel="1" x14ac:dyDescent="0.45">
      <c r="C3136" s="95"/>
      <c r="D3136" s="95"/>
      <c r="E3136" s="56">
        <v>2004</v>
      </c>
      <c r="F3136" s="146">
        <v>2916</v>
      </c>
      <c r="G3136" s="146">
        <v>2916</v>
      </c>
    </row>
    <row r="3137" spans="3:7" ht="16.5" hidden="1" customHeight="1" outlineLevel="1" x14ac:dyDescent="0.45">
      <c r="C3137" s="95"/>
      <c r="D3137" s="95"/>
      <c r="E3137" s="56">
        <v>2005</v>
      </c>
      <c r="F3137" s="146">
        <v>3433</v>
      </c>
      <c r="G3137" s="146">
        <v>3433</v>
      </c>
    </row>
    <row r="3138" spans="3:7" ht="16.5" hidden="1" customHeight="1" outlineLevel="1" x14ac:dyDescent="0.45">
      <c r="C3138" s="95"/>
      <c r="D3138" s="95"/>
      <c r="E3138" s="56">
        <v>2006</v>
      </c>
      <c r="F3138" s="144">
        <v>570</v>
      </c>
      <c r="G3138" s="144">
        <v>570</v>
      </c>
    </row>
    <row r="3139" spans="3:7" ht="16.5" hidden="1" customHeight="1" outlineLevel="1" x14ac:dyDescent="0.45">
      <c r="C3139" s="95"/>
      <c r="D3139" s="95"/>
      <c r="E3139" s="56">
        <v>2007</v>
      </c>
      <c r="F3139" s="144">
        <v>593</v>
      </c>
      <c r="G3139" s="144">
        <v>593</v>
      </c>
    </row>
    <row r="3140" spans="3:7" ht="16.5" hidden="1" customHeight="1" outlineLevel="1" x14ac:dyDescent="0.45">
      <c r="C3140" s="95"/>
      <c r="D3140" s="95"/>
      <c r="E3140" s="56">
        <v>2008</v>
      </c>
      <c r="F3140" s="146">
        <v>1177</v>
      </c>
      <c r="G3140" s="146">
        <v>1177</v>
      </c>
    </row>
    <row r="3141" spans="3:7" ht="16.5" hidden="1" customHeight="1" outlineLevel="1" x14ac:dyDescent="0.45">
      <c r="C3141" s="95"/>
      <c r="D3141" s="95"/>
      <c r="E3141" s="56">
        <v>2009</v>
      </c>
      <c r="F3141" s="146">
        <v>1837</v>
      </c>
      <c r="G3141" s="146">
        <v>1837</v>
      </c>
    </row>
    <row r="3142" spans="3:7" ht="16.5" hidden="1" customHeight="1" outlineLevel="1" x14ac:dyDescent="0.45">
      <c r="C3142" s="95"/>
      <c r="D3142" s="95"/>
      <c r="E3142" s="56">
        <v>2010</v>
      </c>
      <c r="F3142" s="146">
        <v>4232</v>
      </c>
      <c r="G3142" s="146">
        <v>4232</v>
      </c>
    </row>
    <row r="3143" spans="3:7" ht="16.5" hidden="1" customHeight="1" outlineLevel="1" x14ac:dyDescent="0.45">
      <c r="C3143" s="95"/>
      <c r="D3143" s="95"/>
      <c r="E3143" s="56">
        <v>2011</v>
      </c>
      <c r="F3143" s="146">
        <v>5167</v>
      </c>
      <c r="G3143" s="146">
        <v>5167</v>
      </c>
    </row>
    <row r="3144" spans="3:7" ht="16.5" hidden="1" customHeight="1" outlineLevel="1" x14ac:dyDescent="0.45">
      <c r="C3144" s="95"/>
      <c r="D3144" s="95"/>
      <c r="E3144" s="56">
        <v>2012</v>
      </c>
      <c r="F3144" s="146">
        <v>6156</v>
      </c>
      <c r="G3144" s="146">
        <v>6156</v>
      </c>
    </row>
    <row r="3145" spans="3:7" ht="16.5" hidden="1" customHeight="1" outlineLevel="1" x14ac:dyDescent="0.45">
      <c r="C3145" s="95"/>
      <c r="D3145" s="95"/>
      <c r="E3145" s="56">
        <v>2013</v>
      </c>
      <c r="F3145" s="146">
        <v>5056</v>
      </c>
      <c r="G3145" s="146">
        <v>5056</v>
      </c>
    </row>
    <row r="3146" spans="3:7" ht="16.5" hidden="1" customHeight="1" outlineLevel="1" x14ac:dyDescent="0.45">
      <c r="C3146" s="95"/>
      <c r="D3146" s="95"/>
      <c r="E3146" s="56">
        <v>2014</v>
      </c>
      <c r="F3146" s="146">
        <v>2303</v>
      </c>
      <c r="G3146" s="146">
        <v>2303</v>
      </c>
    </row>
    <row r="3147" spans="3:7" ht="16.5" hidden="1" customHeight="1" outlineLevel="1" x14ac:dyDescent="0.45">
      <c r="C3147" s="95"/>
      <c r="D3147" s="95"/>
      <c r="E3147" s="56">
        <v>2015</v>
      </c>
      <c r="F3147" s="146">
        <v>2171</v>
      </c>
      <c r="G3147" s="146">
        <v>2171</v>
      </c>
    </row>
    <row r="3148" spans="3:7" ht="16.5" hidden="1" customHeight="1" outlineLevel="1" x14ac:dyDescent="0.45">
      <c r="C3148" s="95"/>
      <c r="D3148" s="96"/>
      <c r="E3148" s="56">
        <v>2016</v>
      </c>
      <c r="F3148" s="146">
        <v>1091</v>
      </c>
      <c r="G3148" s="146">
        <v>1091</v>
      </c>
    </row>
    <row r="3149" spans="3:7" ht="16.5" hidden="1" customHeight="1" outlineLevel="1" x14ac:dyDescent="0.45">
      <c r="C3149" s="95"/>
      <c r="D3149" s="89" t="s">
        <v>142</v>
      </c>
      <c r="E3149" s="90"/>
      <c r="F3149" s="139">
        <v>107139</v>
      </c>
      <c r="G3149" s="139">
        <v>107139</v>
      </c>
    </row>
    <row r="3150" spans="3:7" ht="16.5" hidden="1" customHeight="1" outlineLevel="1" x14ac:dyDescent="0.45">
      <c r="C3150" s="95"/>
      <c r="D3150" s="94" t="s">
        <v>353</v>
      </c>
      <c r="E3150" s="56">
        <v>1991</v>
      </c>
      <c r="F3150" s="144">
        <v>335</v>
      </c>
      <c r="G3150" s="144">
        <v>335</v>
      </c>
    </row>
    <row r="3151" spans="3:7" ht="16.5" hidden="1" customHeight="1" outlineLevel="1" x14ac:dyDescent="0.45">
      <c r="C3151" s="95"/>
      <c r="D3151" s="95"/>
      <c r="E3151" s="56">
        <v>1992</v>
      </c>
      <c r="F3151" s="144">
        <v>65</v>
      </c>
      <c r="G3151" s="144">
        <v>65</v>
      </c>
    </row>
    <row r="3152" spans="3:7" ht="16.5" hidden="1" customHeight="1" outlineLevel="1" x14ac:dyDescent="0.45">
      <c r="C3152" s="95"/>
      <c r="D3152" s="95"/>
      <c r="E3152" s="56">
        <v>1993</v>
      </c>
      <c r="F3152" s="144">
        <v>448</v>
      </c>
      <c r="G3152" s="144">
        <v>448</v>
      </c>
    </row>
    <row r="3153" spans="3:7" ht="16.5" hidden="1" customHeight="1" outlineLevel="1" x14ac:dyDescent="0.45">
      <c r="C3153" s="95"/>
      <c r="D3153" s="95"/>
      <c r="E3153" s="56">
        <v>1994</v>
      </c>
      <c r="F3153" s="144">
        <v>885</v>
      </c>
      <c r="G3153" s="144">
        <v>885</v>
      </c>
    </row>
    <row r="3154" spans="3:7" ht="16.5" hidden="1" customHeight="1" outlineLevel="1" x14ac:dyDescent="0.45">
      <c r="C3154" s="95"/>
      <c r="D3154" s="95"/>
      <c r="E3154" s="56">
        <v>1995</v>
      </c>
      <c r="F3154" s="146">
        <v>1803</v>
      </c>
      <c r="G3154" s="146">
        <v>1803</v>
      </c>
    </row>
    <row r="3155" spans="3:7" ht="16.5" hidden="1" customHeight="1" outlineLevel="1" x14ac:dyDescent="0.45">
      <c r="C3155" s="95"/>
      <c r="D3155" s="95"/>
      <c r="E3155" s="56">
        <v>1996</v>
      </c>
      <c r="F3155" s="146">
        <v>1307</v>
      </c>
      <c r="G3155" s="146">
        <v>1307</v>
      </c>
    </row>
    <row r="3156" spans="3:7" ht="16.5" hidden="1" customHeight="1" outlineLevel="1" x14ac:dyDescent="0.45">
      <c r="C3156" s="95"/>
      <c r="D3156" s="95"/>
      <c r="E3156" s="56">
        <v>1997</v>
      </c>
      <c r="F3156" s="144">
        <v>259</v>
      </c>
      <c r="G3156" s="144">
        <v>259</v>
      </c>
    </row>
    <row r="3157" spans="3:7" ht="16.5" hidden="1" customHeight="1" outlineLevel="1" x14ac:dyDescent="0.45">
      <c r="C3157" s="95"/>
      <c r="D3157" s="95"/>
      <c r="E3157" s="56">
        <v>1998</v>
      </c>
      <c r="F3157" s="144">
        <v>133</v>
      </c>
      <c r="G3157" s="144">
        <v>133</v>
      </c>
    </row>
    <row r="3158" spans="3:7" ht="16.5" hidden="1" customHeight="1" outlineLevel="1" x14ac:dyDescent="0.45">
      <c r="C3158" s="95"/>
      <c r="D3158" s="95"/>
      <c r="E3158" s="56">
        <v>1999</v>
      </c>
      <c r="F3158" s="144">
        <v>73</v>
      </c>
      <c r="G3158" s="144">
        <v>73</v>
      </c>
    </row>
    <row r="3159" spans="3:7" ht="16.5" hidden="1" customHeight="1" outlineLevel="1" x14ac:dyDescent="0.45">
      <c r="C3159" s="95"/>
      <c r="D3159" s="95"/>
      <c r="E3159" s="56">
        <v>2000</v>
      </c>
      <c r="F3159" s="144">
        <v>322</v>
      </c>
      <c r="G3159" s="144">
        <v>322</v>
      </c>
    </row>
    <row r="3160" spans="3:7" ht="16.5" hidden="1" customHeight="1" outlineLevel="1" x14ac:dyDescent="0.45">
      <c r="C3160" s="95"/>
      <c r="D3160" s="95"/>
      <c r="E3160" s="56">
        <v>2001</v>
      </c>
      <c r="F3160" s="146">
        <v>2579</v>
      </c>
      <c r="G3160" s="146">
        <v>2579</v>
      </c>
    </row>
    <row r="3161" spans="3:7" ht="16.5" hidden="1" customHeight="1" outlineLevel="1" x14ac:dyDescent="0.45">
      <c r="C3161" s="95"/>
      <c r="D3161" s="95"/>
      <c r="E3161" s="56">
        <v>2002</v>
      </c>
      <c r="F3161" s="146">
        <v>2662</v>
      </c>
      <c r="G3161" s="146">
        <v>2662</v>
      </c>
    </row>
    <row r="3162" spans="3:7" ht="16.5" hidden="1" customHeight="1" outlineLevel="1" x14ac:dyDescent="0.45">
      <c r="C3162" s="95"/>
      <c r="D3162" s="95"/>
      <c r="E3162" s="56">
        <v>2003</v>
      </c>
      <c r="F3162" s="146">
        <v>6076</v>
      </c>
      <c r="G3162" s="146">
        <v>6076</v>
      </c>
    </row>
    <row r="3163" spans="3:7" ht="16.5" hidden="1" customHeight="1" outlineLevel="1" x14ac:dyDescent="0.45">
      <c r="C3163" s="95"/>
      <c r="D3163" s="95"/>
      <c r="E3163" s="56">
        <v>2004</v>
      </c>
      <c r="F3163" s="144">
        <v>580</v>
      </c>
      <c r="G3163" s="144">
        <v>580</v>
      </c>
    </row>
    <row r="3164" spans="3:7" ht="16.5" hidden="1" customHeight="1" outlineLevel="1" x14ac:dyDescent="0.45">
      <c r="C3164" s="95"/>
      <c r="D3164" s="95"/>
      <c r="E3164" s="56">
        <v>2005</v>
      </c>
      <c r="F3164" s="146">
        <v>1342</v>
      </c>
      <c r="G3164" s="146">
        <v>1342</v>
      </c>
    </row>
    <row r="3165" spans="3:7" ht="16.5" hidden="1" customHeight="1" outlineLevel="1" x14ac:dyDescent="0.45">
      <c r="C3165" s="95"/>
      <c r="D3165" s="95"/>
      <c r="E3165" s="56">
        <v>2006</v>
      </c>
      <c r="F3165" s="146">
        <v>1353</v>
      </c>
      <c r="G3165" s="146">
        <v>1353</v>
      </c>
    </row>
    <row r="3166" spans="3:7" ht="16.5" hidden="1" customHeight="1" outlineLevel="1" x14ac:dyDescent="0.45">
      <c r="C3166" s="95"/>
      <c r="D3166" s="95"/>
      <c r="E3166" s="56">
        <v>2007</v>
      </c>
      <c r="F3166" s="146">
        <v>5371</v>
      </c>
      <c r="G3166" s="146">
        <v>5371</v>
      </c>
    </row>
    <row r="3167" spans="3:7" ht="16.5" hidden="1" customHeight="1" outlineLevel="1" x14ac:dyDescent="0.45">
      <c r="C3167" s="95"/>
      <c r="D3167" s="95"/>
      <c r="E3167" s="56">
        <v>2008</v>
      </c>
      <c r="F3167" s="146">
        <v>10726</v>
      </c>
      <c r="G3167" s="146">
        <v>10726</v>
      </c>
    </row>
    <row r="3168" spans="3:7" ht="16.5" hidden="1" customHeight="1" outlineLevel="1" x14ac:dyDescent="0.45">
      <c r="C3168" s="95"/>
      <c r="D3168" s="95"/>
      <c r="E3168" s="56">
        <v>2009</v>
      </c>
      <c r="F3168" s="146">
        <v>19912</v>
      </c>
      <c r="G3168" s="146">
        <v>19912</v>
      </c>
    </row>
    <row r="3169" spans="3:7" ht="16.5" hidden="1" customHeight="1" outlineLevel="1" x14ac:dyDescent="0.45">
      <c r="C3169" s="95"/>
      <c r="D3169" s="95"/>
      <c r="E3169" s="56">
        <v>2010</v>
      </c>
      <c r="F3169" s="146">
        <v>12224</v>
      </c>
      <c r="G3169" s="146">
        <v>12224</v>
      </c>
    </row>
    <row r="3170" spans="3:7" ht="16.5" hidden="1" customHeight="1" outlineLevel="1" x14ac:dyDescent="0.45">
      <c r="C3170" s="95"/>
      <c r="D3170" s="95"/>
      <c r="E3170" s="56">
        <v>2011</v>
      </c>
      <c r="F3170" s="146">
        <v>12046</v>
      </c>
      <c r="G3170" s="146">
        <v>12046</v>
      </c>
    </row>
    <row r="3171" spans="3:7" ht="16.5" hidden="1" customHeight="1" outlineLevel="1" x14ac:dyDescent="0.45">
      <c r="C3171" s="95"/>
      <c r="D3171" s="95"/>
      <c r="E3171" s="56">
        <v>2012</v>
      </c>
      <c r="F3171" s="146">
        <v>6038</v>
      </c>
      <c r="G3171" s="146">
        <v>6038</v>
      </c>
    </row>
    <row r="3172" spans="3:7" ht="16.5" hidden="1" customHeight="1" outlineLevel="1" x14ac:dyDescent="0.45">
      <c r="C3172" s="95"/>
      <c r="D3172" s="95"/>
      <c r="E3172" s="56">
        <v>2013</v>
      </c>
      <c r="F3172" s="146">
        <v>6398</v>
      </c>
      <c r="G3172" s="146">
        <v>6398</v>
      </c>
    </row>
    <row r="3173" spans="3:7" ht="16.5" hidden="1" customHeight="1" outlineLevel="1" x14ac:dyDescent="0.45">
      <c r="C3173" s="95"/>
      <c r="D3173" s="95"/>
      <c r="E3173" s="56">
        <v>2014</v>
      </c>
      <c r="F3173" s="146">
        <v>12872</v>
      </c>
      <c r="G3173" s="146">
        <v>12872</v>
      </c>
    </row>
    <row r="3174" spans="3:7" ht="16.5" hidden="1" customHeight="1" outlineLevel="1" x14ac:dyDescent="0.45">
      <c r="C3174" s="95"/>
      <c r="D3174" s="95"/>
      <c r="E3174" s="56">
        <v>2015</v>
      </c>
      <c r="F3174" s="146">
        <v>23707</v>
      </c>
      <c r="G3174" s="146">
        <v>23707</v>
      </c>
    </row>
    <row r="3175" spans="3:7" ht="16.5" hidden="1" customHeight="1" outlineLevel="1" x14ac:dyDescent="0.45">
      <c r="C3175" s="95"/>
      <c r="D3175" s="96"/>
      <c r="E3175" s="56">
        <v>2016</v>
      </c>
      <c r="F3175" s="146">
        <v>4155</v>
      </c>
      <c r="G3175" s="146">
        <v>4155</v>
      </c>
    </row>
    <row r="3176" spans="3:7" ht="16.5" hidden="1" customHeight="1" outlineLevel="1" x14ac:dyDescent="0.45">
      <c r="C3176" s="95"/>
      <c r="D3176" s="89" t="s">
        <v>142</v>
      </c>
      <c r="E3176" s="90"/>
      <c r="F3176" s="139">
        <v>133671</v>
      </c>
      <c r="G3176" s="139">
        <v>133671</v>
      </c>
    </row>
    <row r="3177" spans="3:7" ht="16.5" hidden="1" customHeight="1" outlineLevel="1" x14ac:dyDescent="0.45">
      <c r="C3177" s="95"/>
      <c r="D3177" s="94" t="s">
        <v>354</v>
      </c>
      <c r="E3177" s="56">
        <v>1991</v>
      </c>
      <c r="F3177" s="144">
        <v>334</v>
      </c>
      <c r="G3177" s="144">
        <v>334</v>
      </c>
    </row>
    <row r="3178" spans="3:7" ht="16.5" hidden="1" customHeight="1" outlineLevel="1" x14ac:dyDescent="0.45">
      <c r="C3178" s="95"/>
      <c r="D3178" s="95"/>
      <c r="E3178" s="56">
        <v>1992</v>
      </c>
      <c r="F3178" s="144">
        <v>63</v>
      </c>
      <c r="G3178" s="144">
        <v>63</v>
      </c>
    </row>
    <row r="3179" spans="3:7" ht="16.5" hidden="1" customHeight="1" outlineLevel="1" x14ac:dyDescent="0.45">
      <c r="C3179" s="95"/>
      <c r="D3179" s="95"/>
      <c r="E3179" s="56">
        <v>1993</v>
      </c>
      <c r="F3179" s="144">
        <v>49</v>
      </c>
      <c r="G3179" s="144">
        <v>49</v>
      </c>
    </row>
    <row r="3180" spans="3:7" ht="16.5" hidden="1" customHeight="1" outlineLevel="1" x14ac:dyDescent="0.45">
      <c r="C3180" s="95"/>
      <c r="D3180" s="96"/>
      <c r="E3180" s="56">
        <v>1994</v>
      </c>
      <c r="F3180" s="144">
        <v>23</v>
      </c>
      <c r="G3180" s="144">
        <v>23</v>
      </c>
    </row>
    <row r="3181" spans="3:7" ht="16.5" hidden="1" customHeight="1" outlineLevel="1" x14ac:dyDescent="0.45">
      <c r="C3181" s="96"/>
      <c r="D3181" s="89" t="s">
        <v>142</v>
      </c>
      <c r="E3181" s="90"/>
      <c r="F3181" s="140">
        <v>469</v>
      </c>
      <c r="G3181" s="140">
        <v>469</v>
      </c>
    </row>
    <row r="3182" spans="3:7" ht="16.5" hidden="1" customHeight="1" outlineLevel="1" x14ac:dyDescent="0.45">
      <c r="C3182" s="91">
        <v>1991</v>
      </c>
      <c r="D3182" s="92"/>
      <c r="E3182" s="93"/>
      <c r="F3182" s="141">
        <v>14172</v>
      </c>
      <c r="G3182" s="141">
        <v>14172</v>
      </c>
    </row>
    <row r="3183" spans="3:7" ht="16.5" hidden="1" customHeight="1" outlineLevel="1" x14ac:dyDescent="0.45">
      <c r="C3183" s="91">
        <v>1992</v>
      </c>
      <c r="D3183" s="92"/>
      <c r="E3183" s="93"/>
      <c r="F3183" s="141">
        <v>29808</v>
      </c>
      <c r="G3183" s="141">
        <v>29808</v>
      </c>
    </row>
    <row r="3184" spans="3:7" ht="16.5" hidden="1" customHeight="1" outlineLevel="1" x14ac:dyDescent="0.45">
      <c r="C3184" s="91">
        <v>1993</v>
      </c>
      <c r="D3184" s="92"/>
      <c r="E3184" s="93"/>
      <c r="F3184" s="141">
        <v>63678</v>
      </c>
      <c r="G3184" s="141">
        <v>63678</v>
      </c>
    </row>
    <row r="3185" spans="3:7" ht="16.5" hidden="1" customHeight="1" outlineLevel="1" x14ac:dyDescent="0.45">
      <c r="C3185" s="91">
        <v>1994</v>
      </c>
      <c r="D3185" s="92"/>
      <c r="E3185" s="93"/>
      <c r="F3185" s="141">
        <v>28885</v>
      </c>
      <c r="G3185" s="141">
        <v>28885</v>
      </c>
    </row>
    <row r="3186" spans="3:7" ht="16.5" hidden="1" customHeight="1" outlineLevel="1" x14ac:dyDescent="0.45">
      <c r="C3186" s="91">
        <v>1995</v>
      </c>
      <c r="D3186" s="92"/>
      <c r="E3186" s="93"/>
      <c r="F3186" s="141">
        <v>40842</v>
      </c>
      <c r="G3186" s="141">
        <v>40842</v>
      </c>
    </row>
    <row r="3187" spans="3:7" ht="16.5" hidden="1" customHeight="1" outlineLevel="1" x14ac:dyDescent="0.45">
      <c r="C3187" s="91">
        <v>1996</v>
      </c>
      <c r="D3187" s="92"/>
      <c r="E3187" s="93"/>
      <c r="F3187" s="141">
        <v>63338</v>
      </c>
      <c r="G3187" s="141">
        <v>63338</v>
      </c>
    </row>
    <row r="3188" spans="3:7" ht="16.5" hidden="1" customHeight="1" outlineLevel="1" x14ac:dyDescent="0.45">
      <c r="C3188" s="91">
        <v>1997</v>
      </c>
      <c r="D3188" s="92"/>
      <c r="E3188" s="93"/>
      <c r="F3188" s="141">
        <v>56821</v>
      </c>
      <c r="G3188" s="141">
        <v>56821</v>
      </c>
    </row>
    <row r="3189" spans="3:7" ht="16.5" hidden="1" customHeight="1" outlineLevel="1" x14ac:dyDescent="0.45">
      <c r="C3189" s="91">
        <v>1998</v>
      </c>
      <c r="D3189" s="92"/>
      <c r="E3189" s="93"/>
      <c r="F3189" s="141">
        <v>9659</v>
      </c>
      <c r="G3189" s="141">
        <v>9659</v>
      </c>
    </row>
    <row r="3190" spans="3:7" ht="16.5" hidden="1" customHeight="1" outlineLevel="1" x14ac:dyDescent="0.45">
      <c r="C3190" s="91">
        <v>1999</v>
      </c>
      <c r="D3190" s="92"/>
      <c r="E3190" s="93"/>
      <c r="F3190" s="141">
        <v>31617</v>
      </c>
      <c r="G3190" s="141">
        <v>31617</v>
      </c>
    </row>
    <row r="3191" spans="3:7" ht="16.5" hidden="1" customHeight="1" outlineLevel="1" x14ac:dyDescent="0.45">
      <c r="C3191" s="91">
        <v>2000</v>
      </c>
      <c r="D3191" s="92"/>
      <c r="E3191" s="93"/>
      <c r="F3191" s="141">
        <v>58731</v>
      </c>
      <c r="G3191" s="141">
        <v>58731</v>
      </c>
    </row>
    <row r="3192" spans="3:7" ht="16.5" hidden="1" customHeight="1" outlineLevel="1" x14ac:dyDescent="0.45">
      <c r="C3192" s="91">
        <v>2001</v>
      </c>
      <c r="D3192" s="92"/>
      <c r="E3192" s="93"/>
      <c r="F3192" s="141">
        <v>46165</v>
      </c>
      <c r="G3192" s="141">
        <v>46165</v>
      </c>
    </row>
    <row r="3193" spans="3:7" ht="16.5" hidden="1" customHeight="1" outlineLevel="1" x14ac:dyDescent="0.45">
      <c r="C3193" s="91">
        <v>2002</v>
      </c>
      <c r="D3193" s="92"/>
      <c r="E3193" s="93"/>
      <c r="F3193" s="141">
        <v>46324</v>
      </c>
      <c r="G3193" s="141">
        <v>46324</v>
      </c>
    </row>
    <row r="3194" spans="3:7" ht="16.5" hidden="1" customHeight="1" outlineLevel="1" x14ac:dyDescent="0.45">
      <c r="C3194" s="91">
        <v>2003</v>
      </c>
      <c r="D3194" s="92"/>
      <c r="E3194" s="93"/>
      <c r="F3194" s="141">
        <v>72293</v>
      </c>
      <c r="G3194" s="141">
        <v>72293</v>
      </c>
    </row>
    <row r="3195" spans="3:7" ht="16.5" hidden="1" customHeight="1" outlineLevel="1" x14ac:dyDescent="0.45">
      <c r="C3195" s="91">
        <v>2004</v>
      </c>
      <c r="D3195" s="92"/>
      <c r="E3195" s="93"/>
      <c r="F3195" s="141">
        <v>95680</v>
      </c>
      <c r="G3195" s="141">
        <v>95680</v>
      </c>
    </row>
    <row r="3196" spans="3:7" ht="16.5" hidden="1" customHeight="1" outlineLevel="1" x14ac:dyDescent="0.45">
      <c r="C3196" s="91">
        <v>2005</v>
      </c>
      <c r="D3196" s="92"/>
      <c r="E3196" s="93"/>
      <c r="F3196" s="141">
        <v>125366</v>
      </c>
      <c r="G3196" s="141">
        <v>125366</v>
      </c>
    </row>
    <row r="3197" spans="3:7" ht="16.5" hidden="1" customHeight="1" outlineLevel="1" x14ac:dyDescent="0.45">
      <c r="C3197" s="91">
        <v>2006</v>
      </c>
      <c r="D3197" s="92"/>
      <c r="E3197" s="93"/>
      <c r="F3197" s="141">
        <v>82928</v>
      </c>
      <c r="G3197" s="141">
        <v>82928</v>
      </c>
    </row>
    <row r="3198" spans="3:7" ht="16.5" hidden="1" customHeight="1" outlineLevel="1" x14ac:dyDescent="0.45">
      <c r="C3198" s="91">
        <v>2007</v>
      </c>
      <c r="D3198" s="92"/>
      <c r="E3198" s="93"/>
      <c r="F3198" s="141">
        <v>89728</v>
      </c>
      <c r="G3198" s="141">
        <v>89728</v>
      </c>
    </row>
    <row r="3199" spans="3:7" ht="16.5" hidden="1" customHeight="1" outlineLevel="1" x14ac:dyDescent="0.45">
      <c r="C3199" s="91">
        <v>2008</v>
      </c>
      <c r="D3199" s="92"/>
      <c r="E3199" s="93"/>
      <c r="F3199" s="141">
        <v>104132</v>
      </c>
      <c r="G3199" s="141">
        <v>104132</v>
      </c>
    </row>
    <row r="3200" spans="3:7" ht="16.5" hidden="1" customHeight="1" outlineLevel="1" x14ac:dyDescent="0.45">
      <c r="C3200" s="91">
        <v>2009</v>
      </c>
      <c r="D3200" s="92"/>
      <c r="E3200" s="93"/>
      <c r="F3200" s="141">
        <v>114699</v>
      </c>
      <c r="G3200" s="141">
        <v>114699</v>
      </c>
    </row>
    <row r="3201" spans="3:7" ht="16.5" hidden="1" customHeight="1" outlineLevel="1" x14ac:dyDescent="0.45">
      <c r="C3201" s="91">
        <v>2010</v>
      </c>
      <c r="D3201" s="92"/>
      <c r="E3201" s="93"/>
      <c r="F3201" s="141">
        <v>169933</v>
      </c>
      <c r="G3201" s="141">
        <v>169933</v>
      </c>
    </row>
    <row r="3202" spans="3:7" ht="16.5" hidden="1" customHeight="1" outlineLevel="1" x14ac:dyDescent="0.45">
      <c r="C3202" s="91">
        <v>2011</v>
      </c>
      <c r="D3202" s="92"/>
      <c r="E3202" s="93"/>
      <c r="F3202" s="141">
        <v>225400</v>
      </c>
      <c r="G3202" s="141">
        <v>225400</v>
      </c>
    </row>
    <row r="3203" spans="3:7" ht="16.5" hidden="1" customHeight="1" outlineLevel="1" x14ac:dyDescent="0.45">
      <c r="C3203" s="91">
        <v>2012</v>
      </c>
      <c r="D3203" s="92"/>
      <c r="E3203" s="93"/>
      <c r="F3203" s="141">
        <v>178781</v>
      </c>
      <c r="G3203" s="141">
        <v>178781</v>
      </c>
    </row>
    <row r="3204" spans="3:7" ht="16.5" hidden="1" customHeight="1" outlineLevel="1" x14ac:dyDescent="0.45">
      <c r="C3204" s="91">
        <v>2013</v>
      </c>
      <c r="D3204" s="92"/>
      <c r="E3204" s="93"/>
      <c r="F3204" s="141">
        <v>188480</v>
      </c>
      <c r="G3204" s="141">
        <v>188480</v>
      </c>
    </row>
    <row r="3205" spans="3:7" ht="16.5" hidden="1" customHeight="1" outlineLevel="1" x14ac:dyDescent="0.45">
      <c r="C3205" s="91">
        <v>2014</v>
      </c>
      <c r="D3205" s="92"/>
      <c r="E3205" s="93"/>
      <c r="F3205" s="141">
        <v>179908</v>
      </c>
      <c r="G3205" s="141">
        <v>179908</v>
      </c>
    </row>
    <row r="3206" spans="3:7" ht="16.5" hidden="1" customHeight="1" outlineLevel="1" x14ac:dyDescent="0.45">
      <c r="C3206" s="91">
        <v>2015</v>
      </c>
      <c r="D3206" s="92"/>
      <c r="E3206" s="93"/>
      <c r="F3206" s="141">
        <v>133911</v>
      </c>
      <c r="G3206" s="141">
        <v>133911</v>
      </c>
    </row>
    <row r="3207" spans="3:7" ht="16.5" hidden="1" customHeight="1" outlineLevel="1" x14ac:dyDescent="0.45">
      <c r="C3207" s="91">
        <v>2016</v>
      </c>
      <c r="D3207" s="92"/>
      <c r="E3207" s="93"/>
      <c r="F3207" s="141">
        <v>27015</v>
      </c>
      <c r="G3207" s="141">
        <v>27015</v>
      </c>
    </row>
    <row r="3208" spans="3:7" ht="16.5" hidden="1" customHeight="1" outlineLevel="1" x14ac:dyDescent="0.45">
      <c r="C3208" s="89" t="s">
        <v>145</v>
      </c>
      <c r="D3208" s="97"/>
      <c r="E3208" s="90"/>
      <c r="F3208" s="139">
        <v>2278294</v>
      </c>
      <c r="G3208" s="139">
        <v>2278294</v>
      </c>
    </row>
    <row r="3209" spans="3:7" ht="16.5" hidden="1" customHeight="1" outlineLevel="1" x14ac:dyDescent="0.45">
      <c r="C3209" s="94" t="s">
        <v>355</v>
      </c>
      <c r="D3209" s="94" t="s">
        <v>356</v>
      </c>
      <c r="E3209" s="56">
        <v>1991</v>
      </c>
      <c r="F3209" s="144">
        <v>371</v>
      </c>
      <c r="G3209" s="144">
        <v>371</v>
      </c>
    </row>
    <row r="3210" spans="3:7" ht="16.5" hidden="1" customHeight="1" outlineLevel="1" x14ac:dyDescent="0.45">
      <c r="C3210" s="95"/>
      <c r="D3210" s="95"/>
      <c r="E3210" s="56">
        <v>1992</v>
      </c>
      <c r="F3210" s="144">
        <v>739</v>
      </c>
      <c r="G3210" s="144">
        <v>739</v>
      </c>
    </row>
    <row r="3211" spans="3:7" ht="16.5" hidden="1" customHeight="1" outlineLevel="1" x14ac:dyDescent="0.45">
      <c r="C3211" s="95"/>
      <c r="D3211" s="95"/>
      <c r="E3211" s="56">
        <v>1993</v>
      </c>
      <c r="F3211" s="146">
        <v>1002</v>
      </c>
      <c r="G3211" s="146">
        <v>1002</v>
      </c>
    </row>
    <row r="3212" spans="3:7" ht="16.5" hidden="1" customHeight="1" outlineLevel="1" x14ac:dyDescent="0.45">
      <c r="C3212" s="95"/>
      <c r="D3212" s="95"/>
      <c r="E3212" s="56">
        <v>1994</v>
      </c>
      <c r="F3212" s="146">
        <v>1181</v>
      </c>
      <c r="G3212" s="146">
        <v>1181</v>
      </c>
    </row>
    <row r="3213" spans="3:7" ht="16.5" hidden="1" customHeight="1" outlineLevel="1" x14ac:dyDescent="0.45">
      <c r="C3213" s="95"/>
      <c r="D3213" s="95"/>
      <c r="E3213" s="56">
        <v>1995</v>
      </c>
      <c r="F3213" s="144">
        <v>813</v>
      </c>
      <c r="G3213" s="144">
        <v>813</v>
      </c>
    </row>
    <row r="3214" spans="3:7" ht="16.5" hidden="1" customHeight="1" outlineLevel="1" x14ac:dyDescent="0.45">
      <c r="C3214" s="95"/>
      <c r="D3214" s="95"/>
      <c r="E3214" s="56">
        <v>1996</v>
      </c>
      <c r="F3214" s="144">
        <v>478</v>
      </c>
      <c r="G3214" s="144">
        <v>478</v>
      </c>
    </row>
    <row r="3215" spans="3:7" ht="16.5" hidden="1" customHeight="1" outlineLevel="1" x14ac:dyDescent="0.45">
      <c r="C3215" s="95"/>
      <c r="D3215" s="95"/>
      <c r="E3215" s="56">
        <v>1997</v>
      </c>
      <c r="F3215" s="144">
        <v>944</v>
      </c>
      <c r="G3215" s="144">
        <v>944</v>
      </c>
    </row>
    <row r="3216" spans="3:7" ht="16.5" hidden="1" customHeight="1" outlineLevel="1" x14ac:dyDescent="0.45">
      <c r="C3216" s="95"/>
      <c r="D3216" s="95"/>
      <c r="E3216" s="56">
        <v>1998</v>
      </c>
      <c r="F3216" s="144">
        <v>807</v>
      </c>
      <c r="G3216" s="144">
        <v>807</v>
      </c>
    </row>
    <row r="3217" spans="3:7" ht="16.5" hidden="1" customHeight="1" outlineLevel="1" x14ac:dyDescent="0.45">
      <c r="C3217" s="95"/>
      <c r="D3217" s="95"/>
      <c r="E3217" s="56">
        <v>1999</v>
      </c>
      <c r="F3217" s="144">
        <v>732</v>
      </c>
      <c r="G3217" s="144">
        <v>732</v>
      </c>
    </row>
    <row r="3218" spans="3:7" ht="16.5" hidden="1" customHeight="1" outlineLevel="1" x14ac:dyDescent="0.45">
      <c r="C3218" s="95"/>
      <c r="D3218" s="95"/>
      <c r="E3218" s="56">
        <v>2000</v>
      </c>
      <c r="F3218" s="146">
        <v>1341</v>
      </c>
      <c r="G3218" s="146">
        <v>1341</v>
      </c>
    </row>
    <row r="3219" spans="3:7" ht="16.5" hidden="1" customHeight="1" outlineLevel="1" x14ac:dyDescent="0.45">
      <c r="C3219" s="95"/>
      <c r="D3219" s="95"/>
      <c r="E3219" s="56">
        <v>2001</v>
      </c>
      <c r="F3219" s="144">
        <v>924</v>
      </c>
      <c r="G3219" s="144">
        <v>924</v>
      </c>
    </row>
    <row r="3220" spans="3:7" ht="16.5" hidden="1" customHeight="1" outlineLevel="1" x14ac:dyDescent="0.45">
      <c r="C3220" s="95"/>
      <c r="D3220" s="95"/>
      <c r="E3220" s="56">
        <v>2002</v>
      </c>
      <c r="F3220" s="146">
        <v>1348</v>
      </c>
      <c r="G3220" s="146">
        <v>1348</v>
      </c>
    </row>
    <row r="3221" spans="3:7" ht="16.5" hidden="1" customHeight="1" outlineLevel="1" x14ac:dyDescent="0.45">
      <c r="C3221" s="95"/>
      <c r="D3221" s="95"/>
      <c r="E3221" s="56">
        <v>2003</v>
      </c>
      <c r="F3221" s="146">
        <v>1734</v>
      </c>
      <c r="G3221" s="146">
        <v>1734</v>
      </c>
    </row>
    <row r="3222" spans="3:7" ht="16.5" hidden="1" customHeight="1" outlineLevel="1" x14ac:dyDescent="0.45">
      <c r="C3222" s="95"/>
      <c r="D3222" s="95"/>
      <c r="E3222" s="56">
        <v>2004</v>
      </c>
      <c r="F3222" s="146">
        <v>2711</v>
      </c>
      <c r="G3222" s="146">
        <v>2711</v>
      </c>
    </row>
    <row r="3223" spans="3:7" ht="16.5" hidden="1" customHeight="1" outlineLevel="1" x14ac:dyDescent="0.45">
      <c r="C3223" s="95"/>
      <c r="D3223" s="95"/>
      <c r="E3223" s="56">
        <v>2005</v>
      </c>
      <c r="F3223" s="146">
        <v>2003</v>
      </c>
      <c r="G3223" s="146">
        <v>2003</v>
      </c>
    </row>
    <row r="3224" spans="3:7" ht="16.5" hidden="1" customHeight="1" outlineLevel="1" x14ac:dyDescent="0.45">
      <c r="C3224" s="95"/>
      <c r="D3224" s="95"/>
      <c r="E3224" s="56">
        <v>2006</v>
      </c>
      <c r="F3224" s="146">
        <v>4450</v>
      </c>
      <c r="G3224" s="146">
        <v>4450</v>
      </c>
    </row>
    <row r="3225" spans="3:7" ht="16.5" hidden="1" customHeight="1" outlineLevel="1" x14ac:dyDescent="0.45">
      <c r="C3225" s="95"/>
      <c r="D3225" s="95"/>
      <c r="E3225" s="56">
        <v>2007</v>
      </c>
      <c r="F3225" s="146">
        <v>6128</v>
      </c>
      <c r="G3225" s="146">
        <v>6128</v>
      </c>
    </row>
    <row r="3226" spans="3:7" ht="16.5" hidden="1" customHeight="1" outlineLevel="1" x14ac:dyDescent="0.45">
      <c r="C3226" s="95"/>
      <c r="D3226" s="95"/>
      <c r="E3226" s="56">
        <v>2008</v>
      </c>
      <c r="F3226" s="146">
        <v>9964</v>
      </c>
      <c r="G3226" s="146">
        <v>9964</v>
      </c>
    </row>
    <row r="3227" spans="3:7" ht="16.5" hidden="1" customHeight="1" outlineLevel="1" x14ac:dyDescent="0.45">
      <c r="C3227" s="95"/>
      <c r="D3227" s="95"/>
      <c r="E3227" s="56">
        <v>2009</v>
      </c>
      <c r="F3227" s="146">
        <v>4795</v>
      </c>
      <c r="G3227" s="146">
        <v>4795</v>
      </c>
    </row>
    <row r="3228" spans="3:7" ht="16.5" hidden="1" customHeight="1" outlineLevel="1" x14ac:dyDescent="0.45">
      <c r="C3228" s="95"/>
      <c r="D3228" s="95"/>
      <c r="E3228" s="56">
        <v>2010</v>
      </c>
      <c r="F3228" s="146">
        <v>5791</v>
      </c>
      <c r="G3228" s="146">
        <v>5791</v>
      </c>
    </row>
    <row r="3229" spans="3:7" ht="16.5" hidden="1" customHeight="1" outlineLevel="1" x14ac:dyDescent="0.45">
      <c r="C3229" s="95"/>
      <c r="D3229" s="95"/>
      <c r="E3229" s="56">
        <v>2011</v>
      </c>
      <c r="F3229" s="146">
        <v>6650</v>
      </c>
      <c r="G3229" s="146">
        <v>6650</v>
      </c>
    </row>
    <row r="3230" spans="3:7" ht="16.5" hidden="1" customHeight="1" outlineLevel="1" x14ac:dyDescent="0.45">
      <c r="C3230" s="95"/>
      <c r="D3230" s="95"/>
      <c r="E3230" s="56">
        <v>2012</v>
      </c>
      <c r="F3230" s="146">
        <v>9973</v>
      </c>
      <c r="G3230" s="146">
        <v>9973</v>
      </c>
    </row>
    <row r="3231" spans="3:7" ht="16.5" hidden="1" customHeight="1" outlineLevel="1" x14ac:dyDescent="0.45">
      <c r="C3231" s="95"/>
      <c r="D3231" s="95"/>
      <c r="E3231" s="56">
        <v>2013</v>
      </c>
      <c r="F3231" s="146">
        <v>9111</v>
      </c>
      <c r="G3231" s="146">
        <v>9111</v>
      </c>
    </row>
    <row r="3232" spans="3:7" ht="16.5" hidden="1" customHeight="1" outlineLevel="1" x14ac:dyDescent="0.45">
      <c r="C3232" s="95"/>
      <c r="D3232" s="95"/>
      <c r="E3232" s="56">
        <v>2014</v>
      </c>
      <c r="F3232" s="146">
        <v>10052</v>
      </c>
      <c r="G3232" s="146">
        <v>10052</v>
      </c>
    </row>
    <row r="3233" spans="3:7" ht="16.5" hidden="1" customHeight="1" outlineLevel="1" x14ac:dyDescent="0.45">
      <c r="C3233" s="95"/>
      <c r="D3233" s="95"/>
      <c r="E3233" s="56">
        <v>2015</v>
      </c>
      <c r="F3233" s="146">
        <v>6380</v>
      </c>
      <c r="G3233" s="146">
        <v>6380</v>
      </c>
    </row>
    <row r="3234" spans="3:7" ht="16.5" hidden="1" customHeight="1" outlineLevel="1" x14ac:dyDescent="0.45">
      <c r="C3234" s="95"/>
      <c r="D3234" s="96"/>
      <c r="E3234" s="56">
        <v>2016</v>
      </c>
      <c r="F3234" s="146">
        <v>1369</v>
      </c>
      <c r="G3234" s="146">
        <v>1369</v>
      </c>
    </row>
    <row r="3235" spans="3:7" ht="16.5" hidden="1" customHeight="1" outlineLevel="1" x14ac:dyDescent="0.45">
      <c r="C3235" s="95"/>
      <c r="D3235" s="89" t="s">
        <v>142</v>
      </c>
      <c r="E3235" s="90"/>
      <c r="F3235" s="139">
        <v>91791</v>
      </c>
      <c r="G3235" s="139">
        <v>91791</v>
      </c>
    </row>
    <row r="3236" spans="3:7" ht="16.5" hidden="1" customHeight="1" outlineLevel="1" x14ac:dyDescent="0.45">
      <c r="C3236" s="95"/>
      <c r="D3236" s="94" t="s">
        <v>357</v>
      </c>
      <c r="E3236" s="56">
        <v>1991</v>
      </c>
      <c r="F3236" s="144">
        <v>438</v>
      </c>
      <c r="G3236" s="144">
        <v>438</v>
      </c>
    </row>
    <row r="3237" spans="3:7" ht="16.5" hidden="1" customHeight="1" outlineLevel="1" x14ac:dyDescent="0.45">
      <c r="C3237" s="95"/>
      <c r="D3237" s="95"/>
      <c r="E3237" s="56">
        <v>1992</v>
      </c>
      <c r="F3237" s="144">
        <v>569</v>
      </c>
      <c r="G3237" s="144">
        <v>569</v>
      </c>
    </row>
    <row r="3238" spans="3:7" ht="16.5" hidden="1" customHeight="1" outlineLevel="1" x14ac:dyDescent="0.45">
      <c r="C3238" s="95"/>
      <c r="D3238" s="95"/>
      <c r="E3238" s="56">
        <v>1993</v>
      </c>
      <c r="F3238" s="146">
        <v>3895</v>
      </c>
      <c r="G3238" s="146">
        <v>3895</v>
      </c>
    </row>
    <row r="3239" spans="3:7" ht="16.5" hidden="1" customHeight="1" outlineLevel="1" x14ac:dyDescent="0.45">
      <c r="C3239" s="95"/>
      <c r="D3239" s="95"/>
      <c r="E3239" s="56">
        <v>1994</v>
      </c>
      <c r="F3239" s="146">
        <v>7051</v>
      </c>
      <c r="G3239" s="146">
        <v>7051</v>
      </c>
    </row>
    <row r="3240" spans="3:7" ht="16.5" hidden="1" customHeight="1" outlineLevel="1" x14ac:dyDescent="0.45">
      <c r="C3240" s="95"/>
      <c r="D3240" s="95"/>
      <c r="E3240" s="56">
        <v>1995</v>
      </c>
      <c r="F3240" s="146">
        <v>5884</v>
      </c>
      <c r="G3240" s="146">
        <v>5884</v>
      </c>
    </row>
    <row r="3241" spans="3:7" ht="16.5" hidden="1" customHeight="1" outlineLevel="1" x14ac:dyDescent="0.45">
      <c r="C3241" s="95"/>
      <c r="D3241" s="95"/>
      <c r="E3241" s="56">
        <v>1996</v>
      </c>
      <c r="F3241" s="146">
        <v>5307</v>
      </c>
      <c r="G3241" s="146">
        <v>5307</v>
      </c>
    </row>
    <row r="3242" spans="3:7" ht="16.5" hidden="1" customHeight="1" outlineLevel="1" x14ac:dyDescent="0.45">
      <c r="C3242" s="95"/>
      <c r="D3242" s="95"/>
      <c r="E3242" s="56">
        <v>1997</v>
      </c>
      <c r="F3242" s="146">
        <v>3800</v>
      </c>
      <c r="G3242" s="146">
        <v>3800</v>
      </c>
    </row>
    <row r="3243" spans="3:7" ht="16.5" hidden="1" customHeight="1" outlineLevel="1" x14ac:dyDescent="0.45">
      <c r="C3243" s="95"/>
      <c r="D3243" s="95"/>
      <c r="E3243" s="56">
        <v>1998</v>
      </c>
      <c r="F3243" s="146">
        <v>8100</v>
      </c>
      <c r="G3243" s="146">
        <v>8100</v>
      </c>
    </row>
    <row r="3244" spans="3:7" ht="16.5" hidden="1" customHeight="1" outlineLevel="1" x14ac:dyDescent="0.45">
      <c r="C3244" s="95"/>
      <c r="D3244" s="95"/>
      <c r="E3244" s="56">
        <v>1999</v>
      </c>
      <c r="F3244" s="146">
        <v>6127</v>
      </c>
      <c r="G3244" s="146">
        <v>6127</v>
      </c>
    </row>
    <row r="3245" spans="3:7" ht="16.5" hidden="1" customHeight="1" outlineLevel="1" x14ac:dyDescent="0.45">
      <c r="C3245" s="95"/>
      <c r="D3245" s="95"/>
      <c r="E3245" s="56">
        <v>2000</v>
      </c>
      <c r="F3245" s="146">
        <v>3445</v>
      </c>
      <c r="G3245" s="146">
        <v>3445</v>
      </c>
    </row>
    <row r="3246" spans="3:7" ht="16.5" hidden="1" customHeight="1" outlineLevel="1" x14ac:dyDescent="0.45">
      <c r="C3246" s="95"/>
      <c r="D3246" s="95"/>
      <c r="E3246" s="56">
        <v>2001</v>
      </c>
      <c r="F3246" s="146">
        <v>1343</v>
      </c>
      <c r="G3246" s="146">
        <v>1343</v>
      </c>
    </row>
    <row r="3247" spans="3:7" ht="16.5" hidden="1" customHeight="1" outlineLevel="1" x14ac:dyDescent="0.45">
      <c r="C3247" s="95"/>
      <c r="D3247" s="95"/>
      <c r="E3247" s="56">
        <v>2002</v>
      </c>
      <c r="F3247" s="146">
        <v>1359</v>
      </c>
      <c r="G3247" s="146">
        <v>1359</v>
      </c>
    </row>
    <row r="3248" spans="3:7" ht="16.5" hidden="1" customHeight="1" outlineLevel="1" x14ac:dyDescent="0.45">
      <c r="C3248" s="95"/>
      <c r="D3248" s="95"/>
      <c r="E3248" s="56">
        <v>2003</v>
      </c>
      <c r="F3248" s="146">
        <v>2322</v>
      </c>
      <c r="G3248" s="146">
        <v>2322</v>
      </c>
    </row>
    <row r="3249" spans="3:7" ht="16.5" hidden="1" customHeight="1" outlineLevel="1" x14ac:dyDescent="0.45">
      <c r="C3249" s="95"/>
      <c r="D3249" s="95"/>
      <c r="E3249" s="56">
        <v>2004</v>
      </c>
      <c r="F3249" s="146">
        <v>4872</v>
      </c>
      <c r="G3249" s="146">
        <v>4872</v>
      </c>
    </row>
    <row r="3250" spans="3:7" ht="16.5" hidden="1" customHeight="1" outlineLevel="1" x14ac:dyDescent="0.45">
      <c r="C3250" s="95"/>
      <c r="D3250" s="95"/>
      <c r="E3250" s="56">
        <v>2005</v>
      </c>
      <c r="F3250" s="146">
        <v>20832</v>
      </c>
      <c r="G3250" s="146">
        <v>20832</v>
      </c>
    </row>
    <row r="3251" spans="3:7" ht="16.5" hidden="1" customHeight="1" outlineLevel="1" x14ac:dyDescent="0.45">
      <c r="C3251" s="95"/>
      <c r="D3251" s="95"/>
      <c r="E3251" s="56">
        <v>2006</v>
      </c>
      <c r="F3251" s="146">
        <v>26454</v>
      </c>
      <c r="G3251" s="146">
        <v>26454</v>
      </c>
    </row>
    <row r="3252" spans="3:7" ht="16.5" hidden="1" customHeight="1" outlineLevel="1" x14ac:dyDescent="0.45">
      <c r="C3252" s="95"/>
      <c r="D3252" s="95"/>
      <c r="E3252" s="56">
        <v>2007</v>
      </c>
      <c r="F3252" s="146">
        <v>31666</v>
      </c>
      <c r="G3252" s="146">
        <v>31666</v>
      </c>
    </row>
    <row r="3253" spans="3:7" ht="16.5" hidden="1" customHeight="1" outlineLevel="1" x14ac:dyDescent="0.45">
      <c r="C3253" s="95"/>
      <c r="D3253" s="95"/>
      <c r="E3253" s="56">
        <v>2008</v>
      </c>
      <c r="F3253" s="146">
        <v>46479</v>
      </c>
      <c r="G3253" s="146">
        <v>46479</v>
      </c>
    </row>
    <row r="3254" spans="3:7" ht="16.5" hidden="1" customHeight="1" outlineLevel="1" x14ac:dyDescent="0.45">
      <c r="C3254" s="95"/>
      <c r="D3254" s="95"/>
      <c r="E3254" s="56">
        <v>2009</v>
      </c>
      <c r="F3254" s="146">
        <v>51452</v>
      </c>
      <c r="G3254" s="146">
        <v>51452</v>
      </c>
    </row>
    <row r="3255" spans="3:7" ht="16.5" hidden="1" customHeight="1" outlineLevel="1" x14ac:dyDescent="0.45">
      <c r="C3255" s="95"/>
      <c r="D3255" s="95"/>
      <c r="E3255" s="56">
        <v>2010</v>
      </c>
      <c r="F3255" s="146">
        <v>60446</v>
      </c>
      <c r="G3255" s="146">
        <v>60446</v>
      </c>
    </row>
    <row r="3256" spans="3:7" ht="16.5" hidden="1" customHeight="1" outlineLevel="1" x14ac:dyDescent="0.45">
      <c r="C3256" s="95"/>
      <c r="D3256" s="95"/>
      <c r="E3256" s="56">
        <v>2011</v>
      </c>
      <c r="F3256" s="146">
        <v>40099</v>
      </c>
      <c r="G3256" s="146">
        <v>40099</v>
      </c>
    </row>
    <row r="3257" spans="3:7" ht="16.5" hidden="1" customHeight="1" outlineLevel="1" x14ac:dyDescent="0.45">
      <c r="C3257" s="95"/>
      <c r="D3257" s="95"/>
      <c r="E3257" s="56">
        <v>2012</v>
      </c>
      <c r="F3257" s="146">
        <v>38112</v>
      </c>
      <c r="G3257" s="146">
        <v>38112</v>
      </c>
    </row>
    <row r="3258" spans="3:7" ht="16.5" hidden="1" customHeight="1" outlineLevel="1" x14ac:dyDescent="0.45">
      <c r="C3258" s="95"/>
      <c r="D3258" s="95"/>
      <c r="E3258" s="56">
        <v>2013</v>
      </c>
      <c r="F3258" s="146">
        <v>18945</v>
      </c>
      <c r="G3258" s="146">
        <v>18945</v>
      </c>
    </row>
    <row r="3259" spans="3:7" ht="16.5" hidden="1" customHeight="1" outlineLevel="1" x14ac:dyDescent="0.45">
      <c r="C3259" s="95"/>
      <c r="D3259" s="95"/>
      <c r="E3259" s="56">
        <v>2014</v>
      </c>
      <c r="F3259" s="146">
        <v>28990</v>
      </c>
      <c r="G3259" s="146">
        <v>28990</v>
      </c>
    </row>
    <row r="3260" spans="3:7" ht="16.5" hidden="1" customHeight="1" outlineLevel="1" x14ac:dyDescent="0.45">
      <c r="C3260" s="95"/>
      <c r="D3260" s="95"/>
      <c r="E3260" s="56">
        <v>2015</v>
      </c>
      <c r="F3260" s="146">
        <v>22688</v>
      </c>
      <c r="G3260" s="146">
        <v>22688</v>
      </c>
    </row>
    <row r="3261" spans="3:7" ht="16.5" hidden="1" customHeight="1" outlineLevel="1" x14ac:dyDescent="0.45">
      <c r="C3261" s="95"/>
      <c r="D3261" s="96"/>
      <c r="E3261" s="56">
        <v>2016</v>
      </c>
      <c r="F3261" s="146">
        <v>4877</v>
      </c>
      <c r="G3261" s="146">
        <v>4877</v>
      </c>
    </row>
    <row r="3262" spans="3:7" ht="16.5" hidden="1" customHeight="1" outlineLevel="1" x14ac:dyDescent="0.45">
      <c r="C3262" s="95"/>
      <c r="D3262" s="89" t="s">
        <v>142</v>
      </c>
      <c r="E3262" s="90"/>
      <c r="F3262" s="139">
        <v>445552</v>
      </c>
      <c r="G3262" s="139">
        <v>445552</v>
      </c>
    </row>
    <row r="3263" spans="3:7" ht="16.5" hidden="1" customHeight="1" outlineLevel="1" x14ac:dyDescent="0.45">
      <c r="C3263" s="95"/>
      <c r="D3263" s="94" t="s">
        <v>358</v>
      </c>
      <c r="E3263" s="56">
        <v>1991</v>
      </c>
      <c r="F3263" s="144">
        <v>310</v>
      </c>
      <c r="G3263" s="144">
        <v>310</v>
      </c>
    </row>
    <row r="3264" spans="3:7" ht="16.5" hidden="1" customHeight="1" outlineLevel="1" x14ac:dyDescent="0.45">
      <c r="C3264" s="95"/>
      <c r="D3264" s="95"/>
      <c r="E3264" s="56">
        <v>1992</v>
      </c>
      <c r="F3264" s="146">
        <v>15455</v>
      </c>
      <c r="G3264" s="146">
        <v>15455</v>
      </c>
    </row>
    <row r="3265" spans="3:7" ht="16.5" hidden="1" customHeight="1" outlineLevel="1" x14ac:dyDescent="0.45">
      <c r="C3265" s="95"/>
      <c r="D3265" s="95"/>
      <c r="E3265" s="56">
        <v>1993</v>
      </c>
      <c r="F3265" s="146">
        <v>17464</v>
      </c>
      <c r="G3265" s="146">
        <v>17464</v>
      </c>
    </row>
    <row r="3266" spans="3:7" ht="16.5" hidden="1" customHeight="1" outlineLevel="1" x14ac:dyDescent="0.45">
      <c r="C3266" s="95"/>
      <c r="D3266" s="95"/>
      <c r="E3266" s="56">
        <v>1994</v>
      </c>
      <c r="F3266" s="146">
        <v>5990</v>
      </c>
      <c r="G3266" s="146">
        <v>5990</v>
      </c>
    </row>
    <row r="3267" spans="3:7" ht="16.5" hidden="1" customHeight="1" outlineLevel="1" x14ac:dyDescent="0.45">
      <c r="C3267" s="95"/>
      <c r="D3267" s="95"/>
      <c r="E3267" s="56">
        <v>1995</v>
      </c>
      <c r="F3267" s="146">
        <v>1578</v>
      </c>
      <c r="G3267" s="146">
        <v>1578</v>
      </c>
    </row>
    <row r="3268" spans="3:7" ht="16.5" hidden="1" customHeight="1" outlineLevel="1" x14ac:dyDescent="0.45">
      <c r="C3268" s="95"/>
      <c r="D3268" s="95"/>
      <c r="E3268" s="56">
        <v>1996</v>
      </c>
      <c r="F3268" s="144">
        <v>8</v>
      </c>
      <c r="G3268" s="144">
        <v>8</v>
      </c>
    </row>
    <row r="3269" spans="3:7" ht="16.5" hidden="1" customHeight="1" outlineLevel="1" x14ac:dyDescent="0.45">
      <c r="C3269" s="95"/>
      <c r="D3269" s="95"/>
      <c r="E3269" s="56">
        <v>1997</v>
      </c>
      <c r="F3269" s="146">
        <v>1454</v>
      </c>
      <c r="G3269" s="146">
        <v>1454</v>
      </c>
    </row>
    <row r="3270" spans="3:7" ht="16.5" hidden="1" customHeight="1" outlineLevel="1" x14ac:dyDescent="0.45">
      <c r="C3270" s="95"/>
      <c r="D3270" s="95"/>
      <c r="E3270" s="56">
        <v>1998</v>
      </c>
      <c r="F3270" s="144">
        <v>6</v>
      </c>
      <c r="G3270" s="144">
        <v>6</v>
      </c>
    </row>
    <row r="3271" spans="3:7" ht="16.5" hidden="1" customHeight="1" outlineLevel="1" x14ac:dyDescent="0.45">
      <c r="C3271" s="95"/>
      <c r="D3271" s="95"/>
      <c r="E3271" s="56">
        <v>1999</v>
      </c>
      <c r="F3271" s="144">
        <v>12</v>
      </c>
      <c r="G3271" s="144">
        <v>12</v>
      </c>
    </row>
    <row r="3272" spans="3:7" ht="16.5" hidden="1" customHeight="1" outlineLevel="1" x14ac:dyDescent="0.45">
      <c r="C3272" s="95"/>
      <c r="D3272" s="95"/>
      <c r="E3272" s="56">
        <v>2000</v>
      </c>
      <c r="F3272" s="144">
        <v>17</v>
      </c>
      <c r="G3272" s="144">
        <v>17</v>
      </c>
    </row>
    <row r="3273" spans="3:7" ht="16.5" hidden="1" customHeight="1" outlineLevel="1" x14ac:dyDescent="0.45">
      <c r="C3273" s="95"/>
      <c r="D3273" s="95"/>
      <c r="E3273" s="56">
        <v>2001</v>
      </c>
      <c r="F3273" s="144">
        <v>6</v>
      </c>
      <c r="G3273" s="144">
        <v>6</v>
      </c>
    </row>
    <row r="3274" spans="3:7" ht="16.5" hidden="1" customHeight="1" outlineLevel="1" x14ac:dyDescent="0.45">
      <c r="C3274" s="95"/>
      <c r="D3274" s="95"/>
      <c r="E3274" s="56">
        <v>2002</v>
      </c>
      <c r="F3274" s="144">
        <v>90</v>
      </c>
      <c r="G3274" s="144">
        <v>90</v>
      </c>
    </row>
    <row r="3275" spans="3:7" ht="16.5" hidden="1" customHeight="1" outlineLevel="1" x14ac:dyDescent="0.45">
      <c r="C3275" s="95"/>
      <c r="D3275" s="95"/>
      <c r="E3275" s="56">
        <v>2003</v>
      </c>
      <c r="F3275" s="144">
        <v>12</v>
      </c>
      <c r="G3275" s="144">
        <v>12</v>
      </c>
    </row>
    <row r="3276" spans="3:7" ht="16.5" hidden="1" customHeight="1" outlineLevel="1" x14ac:dyDescent="0.45">
      <c r="C3276" s="95"/>
      <c r="D3276" s="95"/>
      <c r="E3276" s="56">
        <v>2004</v>
      </c>
      <c r="F3276" s="144">
        <v>51</v>
      </c>
      <c r="G3276" s="144">
        <v>51</v>
      </c>
    </row>
    <row r="3277" spans="3:7" ht="16.5" hidden="1" customHeight="1" outlineLevel="1" x14ac:dyDescent="0.45">
      <c r="C3277" s="95"/>
      <c r="D3277" s="95"/>
      <c r="E3277" s="56">
        <v>2005</v>
      </c>
      <c r="F3277" s="146">
        <v>1102</v>
      </c>
      <c r="G3277" s="146">
        <v>1102</v>
      </c>
    </row>
    <row r="3278" spans="3:7" ht="16.5" hidden="1" customHeight="1" outlineLevel="1" x14ac:dyDescent="0.45">
      <c r="C3278" s="95"/>
      <c r="D3278" s="95"/>
      <c r="E3278" s="56">
        <v>2006</v>
      </c>
      <c r="F3278" s="146">
        <v>4207</v>
      </c>
      <c r="G3278" s="146">
        <v>4207</v>
      </c>
    </row>
    <row r="3279" spans="3:7" ht="16.5" hidden="1" customHeight="1" outlineLevel="1" x14ac:dyDescent="0.45">
      <c r="C3279" s="95"/>
      <c r="D3279" s="95"/>
      <c r="E3279" s="56">
        <v>2007</v>
      </c>
      <c r="F3279" s="146">
        <v>17117</v>
      </c>
      <c r="G3279" s="146">
        <v>17117</v>
      </c>
    </row>
    <row r="3280" spans="3:7" ht="16.5" hidden="1" customHeight="1" outlineLevel="1" x14ac:dyDescent="0.45">
      <c r="C3280" s="95"/>
      <c r="D3280" s="95"/>
      <c r="E3280" s="56">
        <v>2008</v>
      </c>
      <c r="F3280" s="146">
        <v>17197</v>
      </c>
      <c r="G3280" s="146">
        <v>17197</v>
      </c>
    </row>
    <row r="3281" spans="3:7" ht="16.5" hidden="1" customHeight="1" outlineLevel="1" x14ac:dyDescent="0.45">
      <c r="C3281" s="95"/>
      <c r="D3281" s="95"/>
      <c r="E3281" s="56">
        <v>2009</v>
      </c>
      <c r="F3281" s="146">
        <v>14247</v>
      </c>
      <c r="G3281" s="146">
        <v>14247</v>
      </c>
    </row>
    <row r="3282" spans="3:7" ht="16.5" hidden="1" customHeight="1" outlineLevel="1" x14ac:dyDescent="0.45">
      <c r="C3282" s="95"/>
      <c r="D3282" s="95"/>
      <c r="E3282" s="56">
        <v>2010</v>
      </c>
      <c r="F3282" s="146">
        <v>22818</v>
      </c>
      <c r="G3282" s="146">
        <v>22818</v>
      </c>
    </row>
    <row r="3283" spans="3:7" ht="16.5" hidden="1" customHeight="1" outlineLevel="1" x14ac:dyDescent="0.45">
      <c r="C3283" s="95"/>
      <c r="D3283" s="95"/>
      <c r="E3283" s="56">
        <v>2011</v>
      </c>
      <c r="F3283" s="146">
        <v>13230</v>
      </c>
      <c r="G3283" s="146">
        <v>13230</v>
      </c>
    </row>
    <row r="3284" spans="3:7" ht="16.5" hidden="1" customHeight="1" outlineLevel="1" x14ac:dyDescent="0.45">
      <c r="C3284" s="95"/>
      <c r="D3284" s="95"/>
      <c r="E3284" s="56">
        <v>2012</v>
      </c>
      <c r="F3284" s="144">
        <v>589</v>
      </c>
      <c r="G3284" s="144">
        <v>589</v>
      </c>
    </row>
    <row r="3285" spans="3:7" ht="16.5" hidden="1" customHeight="1" outlineLevel="1" x14ac:dyDescent="0.45">
      <c r="C3285" s="95"/>
      <c r="D3285" s="95"/>
      <c r="E3285" s="56">
        <v>2013</v>
      </c>
      <c r="F3285" s="146">
        <v>1470</v>
      </c>
      <c r="G3285" s="146">
        <v>1470</v>
      </c>
    </row>
    <row r="3286" spans="3:7" ht="16.5" hidden="1" customHeight="1" outlineLevel="1" x14ac:dyDescent="0.45">
      <c r="C3286" s="95"/>
      <c r="D3286" s="95"/>
      <c r="E3286" s="56">
        <v>2014</v>
      </c>
      <c r="F3286" s="146">
        <v>1737</v>
      </c>
      <c r="G3286" s="146">
        <v>1737</v>
      </c>
    </row>
    <row r="3287" spans="3:7" ht="16.5" hidden="1" customHeight="1" outlineLevel="1" x14ac:dyDescent="0.45">
      <c r="C3287" s="95"/>
      <c r="D3287" s="95"/>
      <c r="E3287" s="56">
        <v>2015</v>
      </c>
      <c r="F3287" s="146">
        <v>14716</v>
      </c>
      <c r="G3287" s="146">
        <v>14716</v>
      </c>
    </row>
    <row r="3288" spans="3:7" ht="16.5" hidden="1" customHeight="1" outlineLevel="1" x14ac:dyDescent="0.45">
      <c r="C3288" s="95"/>
      <c r="D3288" s="96"/>
      <c r="E3288" s="56">
        <v>2016</v>
      </c>
      <c r="F3288" s="146">
        <v>1865</v>
      </c>
      <c r="G3288" s="146">
        <v>1865</v>
      </c>
    </row>
    <row r="3289" spans="3:7" ht="16.5" hidden="1" customHeight="1" outlineLevel="1" x14ac:dyDescent="0.45">
      <c r="C3289" s="95"/>
      <c r="D3289" s="89" t="s">
        <v>142</v>
      </c>
      <c r="E3289" s="90"/>
      <c r="F3289" s="139">
        <v>152748</v>
      </c>
      <c r="G3289" s="139">
        <v>152748</v>
      </c>
    </row>
    <row r="3290" spans="3:7" ht="16.5" hidden="1" customHeight="1" outlineLevel="1" x14ac:dyDescent="0.45">
      <c r="C3290" s="95"/>
      <c r="D3290" s="94" t="s">
        <v>359</v>
      </c>
      <c r="E3290" s="56">
        <v>1999</v>
      </c>
      <c r="F3290" s="144">
        <v>120</v>
      </c>
      <c r="G3290" s="144">
        <v>120</v>
      </c>
    </row>
    <row r="3291" spans="3:7" ht="16.5" hidden="1" customHeight="1" outlineLevel="1" x14ac:dyDescent="0.45">
      <c r="C3291" s="95"/>
      <c r="D3291" s="95"/>
      <c r="E3291" s="56">
        <v>2000</v>
      </c>
      <c r="F3291" s="144">
        <v>773</v>
      </c>
      <c r="G3291" s="144">
        <v>773</v>
      </c>
    </row>
    <row r="3292" spans="3:7" ht="16.5" hidden="1" customHeight="1" outlineLevel="1" x14ac:dyDescent="0.45">
      <c r="C3292" s="95"/>
      <c r="D3292" s="95"/>
      <c r="E3292" s="56">
        <v>2001</v>
      </c>
      <c r="F3292" s="146">
        <v>2289</v>
      </c>
      <c r="G3292" s="146">
        <v>2289</v>
      </c>
    </row>
    <row r="3293" spans="3:7" ht="16.5" hidden="1" customHeight="1" outlineLevel="1" x14ac:dyDescent="0.45">
      <c r="C3293" s="95"/>
      <c r="D3293" s="95"/>
      <c r="E3293" s="56">
        <v>2002</v>
      </c>
      <c r="F3293" s="146">
        <v>2584</v>
      </c>
      <c r="G3293" s="146">
        <v>2584</v>
      </c>
    </row>
    <row r="3294" spans="3:7" ht="16.5" hidden="1" customHeight="1" outlineLevel="1" x14ac:dyDescent="0.45">
      <c r="C3294" s="95"/>
      <c r="D3294" s="95"/>
      <c r="E3294" s="56">
        <v>2003</v>
      </c>
      <c r="F3294" s="146">
        <v>3110</v>
      </c>
      <c r="G3294" s="146">
        <v>3110</v>
      </c>
    </row>
    <row r="3295" spans="3:7" ht="16.5" hidden="1" customHeight="1" outlineLevel="1" x14ac:dyDescent="0.45">
      <c r="C3295" s="95"/>
      <c r="D3295" s="95"/>
      <c r="E3295" s="56">
        <v>2004</v>
      </c>
      <c r="F3295" s="146">
        <v>9197</v>
      </c>
      <c r="G3295" s="146">
        <v>9197</v>
      </c>
    </row>
    <row r="3296" spans="3:7" ht="16.5" hidden="1" customHeight="1" outlineLevel="1" x14ac:dyDescent="0.45">
      <c r="C3296" s="95"/>
      <c r="D3296" s="95"/>
      <c r="E3296" s="56">
        <v>2005</v>
      </c>
      <c r="F3296" s="146">
        <v>1818</v>
      </c>
      <c r="G3296" s="146">
        <v>1818</v>
      </c>
    </row>
    <row r="3297" spans="3:7" ht="16.5" hidden="1" customHeight="1" outlineLevel="1" x14ac:dyDescent="0.45">
      <c r="C3297" s="95"/>
      <c r="D3297" s="95"/>
      <c r="E3297" s="56">
        <v>2006</v>
      </c>
      <c r="F3297" s="146">
        <v>3497</v>
      </c>
      <c r="G3297" s="146">
        <v>3497</v>
      </c>
    </row>
    <row r="3298" spans="3:7" ht="16.5" hidden="1" customHeight="1" outlineLevel="1" x14ac:dyDescent="0.45">
      <c r="C3298" s="95"/>
      <c r="D3298" s="95"/>
      <c r="E3298" s="56">
        <v>2007</v>
      </c>
      <c r="F3298" s="146">
        <v>6002</v>
      </c>
      <c r="G3298" s="146">
        <v>6002</v>
      </c>
    </row>
    <row r="3299" spans="3:7" ht="16.5" hidden="1" customHeight="1" outlineLevel="1" x14ac:dyDescent="0.45">
      <c r="C3299" s="95"/>
      <c r="D3299" s="95"/>
      <c r="E3299" s="56">
        <v>2008</v>
      </c>
      <c r="F3299" s="146">
        <v>13493</v>
      </c>
      <c r="G3299" s="146">
        <v>13493</v>
      </c>
    </row>
    <row r="3300" spans="3:7" ht="16.5" hidden="1" customHeight="1" outlineLevel="1" x14ac:dyDescent="0.45">
      <c r="C3300" s="95"/>
      <c r="D3300" s="95"/>
      <c r="E3300" s="56">
        <v>2009</v>
      </c>
      <c r="F3300" s="146">
        <v>30828</v>
      </c>
      <c r="G3300" s="146">
        <v>30828</v>
      </c>
    </row>
    <row r="3301" spans="3:7" ht="16.5" hidden="1" customHeight="1" outlineLevel="1" x14ac:dyDescent="0.45">
      <c r="C3301" s="95"/>
      <c r="D3301" s="95"/>
      <c r="E3301" s="56">
        <v>2010</v>
      </c>
      <c r="F3301" s="146">
        <v>55734</v>
      </c>
      <c r="G3301" s="146">
        <v>55734</v>
      </c>
    </row>
    <row r="3302" spans="3:7" ht="16.5" hidden="1" customHeight="1" outlineLevel="1" x14ac:dyDescent="0.45">
      <c r="C3302" s="95"/>
      <c r="D3302" s="95"/>
      <c r="E3302" s="56">
        <v>2011</v>
      </c>
      <c r="F3302" s="146">
        <v>70565</v>
      </c>
      <c r="G3302" s="146">
        <v>70565</v>
      </c>
    </row>
    <row r="3303" spans="3:7" ht="16.5" hidden="1" customHeight="1" outlineLevel="1" x14ac:dyDescent="0.45">
      <c r="C3303" s="95"/>
      <c r="D3303" s="95"/>
      <c r="E3303" s="56">
        <v>2012</v>
      </c>
      <c r="F3303" s="146">
        <v>73428</v>
      </c>
      <c r="G3303" s="146">
        <v>73428</v>
      </c>
    </row>
    <row r="3304" spans="3:7" ht="16.5" hidden="1" customHeight="1" outlineLevel="1" x14ac:dyDescent="0.45">
      <c r="C3304" s="95"/>
      <c r="D3304" s="95"/>
      <c r="E3304" s="56">
        <v>2013</v>
      </c>
      <c r="F3304" s="146">
        <v>67290</v>
      </c>
      <c r="G3304" s="146">
        <v>67290</v>
      </c>
    </row>
    <row r="3305" spans="3:7" ht="16.5" hidden="1" customHeight="1" outlineLevel="1" x14ac:dyDescent="0.45">
      <c r="C3305" s="95"/>
      <c r="D3305" s="95"/>
      <c r="E3305" s="56">
        <v>2014</v>
      </c>
      <c r="F3305" s="146">
        <v>54237</v>
      </c>
      <c r="G3305" s="146">
        <v>54237</v>
      </c>
    </row>
    <row r="3306" spans="3:7" ht="16.5" hidden="1" customHeight="1" outlineLevel="1" x14ac:dyDescent="0.45">
      <c r="C3306" s="95"/>
      <c r="D3306" s="95"/>
      <c r="E3306" s="56">
        <v>2015</v>
      </c>
      <c r="F3306" s="146">
        <v>32362</v>
      </c>
      <c r="G3306" s="146">
        <v>32362</v>
      </c>
    </row>
    <row r="3307" spans="3:7" ht="16.5" hidden="1" customHeight="1" outlineLevel="1" x14ac:dyDescent="0.45">
      <c r="C3307" s="95"/>
      <c r="D3307" s="96"/>
      <c r="E3307" s="56">
        <v>2016</v>
      </c>
      <c r="F3307" s="146">
        <v>4323</v>
      </c>
      <c r="G3307" s="146">
        <v>4323</v>
      </c>
    </row>
    <row r="3308" spans="3:7" ht="16.5" hidden="1" customHeight="1" outlineLevel="1" x14ac:dyDescent="0.45">
      <c r="C3308" s="95"/>
      <c r="D3308" s="89" t="s">
        <v>142</v>
      </c>
      <c r="E3308" s="90"/>
      <c r="F3308" s="139">
        <v>431650</v>
      </c>
      <c r="G3308" s="139">
        <v>431650</v>
      </c>
    </row>
    <row r="3309" spans="3:7" ht="16.5" hidden="1" customHeight="1" outlineLevel="1" x14ac:dyDescent="0.45">
      <c r="C3309" s="95"/>
      <c r="D3309" s="94" t="s">
        <v>360</v>
      </c>
      <c r="E3309" s="56">
        <v>1991</v>
      </c>
      <c r="F3309" s="144">
        <v>50</v>
      </c>
      <c r="G3309" s="144">
        <v>50</v>
      </c>
    </row>
    <row r="3310" spans="3:7" ht="16.5" hidden="1" customHeight="1" outlineLevel="1" x14ac:dyDescent="0.45">
      <c r="C3310" s="95"/>
      <c r="D3310" s="95"/>
      <c r="E3310" s="56">
        <v>1992</v>
      </c>
      <c r="F3310" s="144">
        <v>200</v>
      </c>
      <c r="G3310" s="144">
        <v>200</v>
      </c>
    </row>
    <row r="3311" spans="3:7" ht="16.5" hidden="1" customHeight="1" outlineLevel="1" x14ac:dyDescent="0.45">
      <c r="C3311" s="95"/>
      <c r="D3311" s="95"/>
      <c r="E3311" s="56">
        <v>1993</v>
      </c>
      <c r="F3311" s="146">
        <v>1336</v>
      </c>
      <c r="G3311" s="146">
        <v>1336</v>
      </c>
    </row>
    <row r="3312" spans="3:7" ht="16.5" hidden="1" customHeight="1" outlineLevel="1" x14ac:dyDescent="0.45">
      <c r="C3312" s="95"/>
      <c r="D3312" s="95"/>
      <c r="E3312" s="56">
        <v>1994</v>
      </c>
      <c r="F3312" s="146">
        <v>21144</v>
      </c>
      <c r="G3312" s="146">
        <v>21144</v>
      </c>
    </row>
    <row r="3313" spans="3:7" ht="16.5" hidden="1" customHeight="1" outlineLevel="1" x14ac:dyDescent="0.45">
      <c r="C3313" s="95"/>
      <c r="D3313" s="95"/>
      <c r="E3313" s="56">
        <v>1995</v>
      </c>
      <c r="F3313" s="146">
        <v>26863</v>
      </c>
      <c r="G3313" s="146">
        <v>26863</v>
      </c>
    </row>
    <row r="3314" spans="3:7" ht="16.5" hidden="1" customHeight="1" outlineLevel="1" x14ac:dyDescent="0.45">
      <c r="C3314" s="95"/>
      <c r="D3314" s="95"/>
      <c r="E3314" s="56">
        <v>1996</v>
      </c>
      <c r="F3314" s="146">
        <v>18490</v>
      </c>
      <c r="G3314" s="146">
        <v>18490</v>
      </c>
    </row>
    <row r="3315" spans="3:7" ht="16.5" hidden="1" customHeight="1" outlineLevel="1" x14ac:dyDescent="0.45">
      <c r="C3315" s="95"/>
      <c r="D3315" s="95"/>
      <c r="E3315" s="56">
        <v>1997</v>
      </c>
      <c r="F3315" s="146">
        <v>14869</v>
      </c>
      <c r="G3315" s="146">
        <v>14869</v>
      </c>
    </row>
    <row r="3316" spans="3:7" ht="16.5" hidden="1" customHeight="1" outlineLevel="1" x14ac:dyDescent="0.45">
      <c r="C3316" s="95"/>
      <c r="D3316" s="95"/>
      <c r="E3316" s="56">
        <v>1998</v>
      </c>
      <c r="F3316" s="146">
        <v>12296</v>
      </c>
      <c r="G3316" s="146">
        <v>12296</v>
      </c>
    </row>
    <row r="3317" spans="3:7" ht="16.5" hidden="1" customHeight="1" outlineLevel="1" x14ac:dyDescent="0.45">
      <c r="C3317" s="95"/>
      <c r="D3317" s="95"/>
      <c r="E3317" s="56">
        <v>1999</v>
      </c>
      <c r="F3317" s="146">
        <v>20728</v>
      </c>
      <c r="G3317" s="146">
        <v>20728</v>
      </c>
    </row>
    <row r="3318" spans="3:7" ht="16.5" hidden="1" customHeight="1" outlineLevel="1" x14ac:dyDescent="0.45">
      <c r="C3318" s="95"/>
      <c r="D3318" s="95"/>
      <c r="E3318" s="56">
        <v>2000</v>
      </c>
      <c r="F3318" s="146">
        <v>28438</v>
      </c>
      <c r="G3318" s="146">
        <v>28438</v>
      </c>
    </row>
    <row r="3319" spans="3:7" ht="16.5" hidden="1" customHeight="1" outlineLevel="1" x14ac:dyDescent="0.45">
      <c r="C3319" s="95"/>
      <c r="D3319" s="95"/>
      <c r="E3319" s="56">
        <v>2001</v>
      </c>
      <c r="F3319" s="146">
        <v>7854</v>
      </c>
      <c r="G3319" s="146">
        <v>7854</v>
      </c>
    </row>
    <row r="3320" spans="3:7" ht="16.5" hidden="1" customHeight="1" outlineLevel="1" x14ac:dyDescent="0.45">
      <c r="C3320" s="95"/>
      <c r="D3320" s="95"/>
      <c r="E3320" s="56">
        <v>2002</v>
      </c>
      <c r="F3320" s="146">
        <v>9641</v>
      </c>
      <c r="G3320" s="146">
        <v>9641</v>
      </c>
    </row>
    <row r="3321" spans="3:7" ht="16.5" hidden="1" customHeight="1" outlineLevel="1" x14ac:dyDescent="0.45">
      <c r="C3321" s="95"/>
      <c r="D3321" s="95"/>
      <c r="E3321" s="56">
        <v>2003</v>
      </c>
      <c r="F3321" s="146">
        <v>18298</v>
      </c>
      <c r="G3321" s="146">
        <v>18298</v>
      </c>
    </row>
    <row r="3322" spans="3:7" ht="16.5" hidden="1" customHeight="1" outlineLevel="1" x14ac:dyDescent="0.45">
      <c r="C3322" s="95"/>
      <c r="D3322" s="95"/>
      <c r="E3322" s="56">
        <v>2004</v>
      </c>
      <c r="F3322" s="146">
        <v>31857</v>
      </c>
      <c r="G3322" s="146">
        <v>31857</v>
      </c>
    </row>
    <row r="3323" spans="3:7" ht="16.5" hidden="1" customHeight="1" outlineLevel="1" x14ac:dyDescent="0.45">
      <c r="C3323" s="95"/>
      <c r="D3323" s="95"/>
      <c r="E3323" s="56">
        <v>2005</v>
      </c>
      <c r="F3323" s="146">
        <v>34917</v>
      </c>
      <c r="G3323" s="146">
        <v>34917</v>
      </c>
    </row>
    <row r="3324" spans="3:7" ht="16.5" hidden="1" customHeight="1" outlineLevel="1" x14ac:dyDescent="0.45">
      <c r="C3324" s="95"/>
      <c r="D3324" s="95"/>
      <c r="E3324" s="56">
        <v>2006</v>
      </c>
      <c r="F3324" s="146">
        <v>19074</v>
      </c>
      <c r="G3324" s="146">
        <v>19074</v>
      </c>
    </row>
    <row r="3325" spans="3:7" ht="16.5" hidden="1" customHeight="1" outlineLevel="1" x14ac:dyDescent="0.45">
      <c r="C3325" s="95"/>
      <c r="D3325" s="95"/>
      <c r="E3325" s="56">
        <v>2007</v>
      </c>
      <c r="F3325" s="146">
        <v>29886</v>
      </c>
      <c r="G3325" s="146">
        <v>29886</v>
      </c>
    </row>
    <row r="3326" spans="3:7" ht="16.5" hidden="1" customHeight="1" outlineLevel="1" x14ac:dyDescent="0.45">
      <c r="C3326" s="95"/>
      <c r="D3326" s="95"/>
      <c r="E3326" s="56">
        <v>2008</v>
      </c>
      <c r="F3326" s="146">
        <v>27806</v>
      </c>
      <c r="G3326" s="146">
        <v>27806</v>
      </c>
    </row>
    <row r="3327" spans="3:7" ht="16.5" hidden="1" customHeight="1" outlineLevel="1" x14ac:dyDescent="0.45">
      <c r="C3327" s="95"/>
      <c r="D3327" s="95"/>
      <c r="E3327" s="56">
        <v>2009</v>
      </c>
      <c r="F3327" s="146">
        <v>15443</v>
      </c>
      <c r="G3327" s="146">
        <v>15443</v>
      </c>
    </row>
    <row r="3328" spans="3:7" ht="16.5" hidden="1" customHeight="1" outlineLevel="1" x14ac:dyDescent="0.45">
      <c r="C3328" s="95"/>
      <c r="D3328" s="95"/>
      <c r="E3328" s="56">
        <v>2010</v>
      </c>
      <c r="F3328" s="146">
        <v>21903</v>
      </c>
      <c r="G3328" s="146">
        <v>21903</v>
      </c>
    </row>
    <row r="3329" spans="3:7" ht="16.5" hidden="1" customHeight="1" outlineLevel="1" x14ac:dyDescent="0.45">
      <c r="C3329" s="95"/>
      <c r="D3329" s="95"/>
      <c r="E3329" s="56">
        <v>2011</v>
      </c>
      <c r="F3329" s="146">
        <v>46259</v>
      </c>
      <c r="G3329" s="146">
        <v>46259</v>
      </c>
    </row>
    <row r="3330" spans="3:7" ht="16.5" hidden="1" customHeight="1" outlineLevel="1" x14ac:dyDescent="0.45">
      <c r="C3330" s="95"/>
      <c r="D3330" s="95"/>
      <c r="E3330" s="56">
        <v>2012</v>
      </c>
      <c r="F3330" s="146">
        <v>37621</v>
      </c>
      <c r="G3330" s="146">
        <v>37621</v>
      </c>
    </row>
    <row r="3331" spans="3:7" ht="16.5" hidden="1" customHeight="1" outlineLevel="1" x14ac:dyDescent="0.45">
      <c r="C3331" s="95"/>
      <c r="D3331" s="95"/>
      <c r="E3331" s="56">
        <v>2013</v>
      </c>
      <c r="F3331" s="146">
        <v>43190</v>
      </c>
      <c r="G3331" s="146">
        <v>43190</v>
      </c>
    </row>
    <row r="3332" spans="3:7" ht="16.5" hidden="1" customHeight="1" outlineLevel="1" x14ac:dyDescent="0.45">
      <c r="C3332" s="95"/>
      <c r="D3332" s="95"/>
      <c r="E3332" s="56">
        <v>2014</v>
      </c>
      <c r="F3332" s="146">
        <v>51447</v>
      </c>
      <c r="G3332" s="146">
        <v>51447</v>
      </c>
    </row>
    <row r="3333" spans="3:7" ht="16.5" hidden="1" customHeight="1" outlineLevel="1" x14ac:dyDescent="0.45">
      <c r="C3333" s="95"/>
      <c r="D3333" s="95"/>
      <c r="E3333" s="56">
        <v>2015</v>
      </c>
      <c r="F3333" s="146">
        <v>45349</v>
      </c>
      <c r="G3333" s="146">
        <v>45349</v>
      </c>
    </row>
    <row r="3334" spans="3:7" ht="16.5" hidden="1" customHeight="1" outlineLevel="1" x14ac:dyDescent="0.45">
      <c r="C3334" s="95"/>
      <c r="D3334" s="96"/>
      <c r="E3334" s="56">
        <v>2016</v>
      </c>
      <c r="F3334" s="146">
        <v>20947</v>
      </c>
      <c r="G3334" s="146">
        <v>20947</v>
      </c>
    </row>
    <row r="3335" spans="3:7" ht="16.5" hidden="1" customHeight="1" outlineLevel="1" x14ac:dyDescent="0.45">
      <c r="C3335" s="95"/>
      <c r="D3335" s="89" t="s">
        <v>142</v>
      </c>
      <c r="E3335" s="90"/>
      <c r="F3335" s="139">
        <v>605906</v>
      </c>
      <c r="G3335" s="139">
        <v>605906</v>
      </c>
    </row>
    <row r="3336" spans="3:7" ht="16.5" hidden="1" customHeight="1" outlineLevel="1" x14ac:dyDescent="0.45">
      <c r="C3336" s="95"/>
      <c r="D3336" s="94" t="s">
        <v>361</v>
      </c>
      <c r="E3336" s="56">
        <v>1991</v>
      </c>
      <c r="F3336" s="144">
        <v>662</v>
      </c>
      <c r="G3336" s="144">
        <v>662</v>
      </c>
    </row>
    <row r="3337" spans="3:7" ht="16.5" hidden="1" customHeight="1" outlineLevel="1" x14ac:dyDescent="0.45">
      <c r="C3337" s="95"/>
      <c r="D3337" s="95"/>
      <c r="E3337" s="56">
        <v>1992</v>
      </c>
      <c r="F3337" s="146">
        <v>3475</v>
      </c>
      <c r="G3337" s="146">
        <v>3475</v>
      </c>
    </row>
    <row r="3338" spans="3:7" ht="16.5" hidden="1" customHeight="1" outlineLevel="1" x14ac:dyDescent="0.45">
      <c r="C3338" s="95"/>
      <c r="D3338" s="95"/>
      <c r="E3338" s="56">
        <v>1993</v>
      </c>
      <c r="F3338" s="146">
        <v>4859</v>
      </c>
      <c r="G3338" s="146">
        <v>4859</v>
      </c>
    </row>
    <row r="3339" spans="3:7" ht="16.5" hidden="1" customHeight="1" outlineLevel="1" x14ac:dyDescent="0.45">
      <c r="C3339" s="95"/>
      <c r="D3339" s="95"/>
      <c r="E3339" s="56">
        <v>1994</v>
      </c>
      <c r="F3339" s="146">
        <v>2533</v>
      </c>
      <c r="G3339" s="146">
        <v>2533</v>
      </c>
    </row>
    <row r="3340" spans="3:7" ht="16.5" hidden="1" customHeight="1" outlineLevel="1" x14ac:dyDescent="0.45">
      <c r="C3340" s="95"/>
      <c r="D3340" s="95"/>
      <c r="E3340" s="56">
        <v>1995</v>
      </c>
      <c r="F3340" s="146">
        <v>5466</v>
      </c>
      <c r="G3340" s="146">
        <v>5466</v>
      </c>
    </row>
    <row r="3341" spans="3:7" ht="16.5" hidden="1" customHeight="1" outlineLevel="1" x14ac:dyDescent="0.45">
      <c r="C3341" s="95"/>
      <c r="D3341" s="95"/>
      <c r="E3341" s="56">
        <v>1996</v>
      </c>
      <c r="F3341" s="146">
        <v>6089</v>
      </c>
      <c r="G3341" s="146">
        <v>6089</v>
      </c>
    </row>
    <row r="3342" spans="3:7" ht="16.5" hidden="1" customHeight="1" outlineLevel="1" x14ac:dyDescent="0.45">
      <c r="C3342" s="95"/>
      <c r="D3342" s="95"/>
      <c r="E3342" s="56">
        <v>1997</v>
      </c>
      <c r="F3342" s="146">
        <v>4262</v>
      </c>
      <c r="G3342" s="146">
        <v>4262</v>
      </c>
    </row>
    <row r="3343" spans="3:7" ht="16.5" hidden="1" customHeight="1" outlineLevel="1" x14ac:dyDescent="0.45">
      <c r="C3343" s="95"/>
      <c r="D3343" s="95"/>
      <c r="E3343" s="56">
        <v>1998</v>
      </c>
      <c r="F3343" s="146">
        <v>3237</v>
      </c>
      <c r="G3343" s="146">
        <v>3237</v>
      </c>
    </row>
    <row r="3344" spans="3:7" ht="16.5" hidden="1" customHeight="1" outlineLevel="1" x14ac:dyDescent="0.45">
      <c r="C3344" s="95"/>
      <c r="D3344" s="95"/>
      <c r="E3344" s="56">
        <v>1999</v>
      </c>
      <c r="F3344" s="146">
        <v>2323</v>
      </c>
      <c r="G3344" s="146">
        <v>2323</v>
      </c>
    </row>
    <row r="3345" spans="3:7" ht="16.5" hidden="1" customHeight="1" outlineLevel="1" x14ac:dyDescent="0.45">
      <c r="C3345" s="95"/>
      <c r="D3345" s="95"/>
      <c r="E3345" s="56">
        <v>2000</v>
      </c>
      <c r="F3345" s="146">
        <v>1492</v>
      </c>
      <c r="G3345" s="146">
        <v>1492</v>
      </c>
    </row>
    <row r="3346" spans="3:7" ht="16.5" hidden="1" customHeight="1" outlineLevel="1" x14ac:dyDescent="0.45">
      <c r="C3346" s="95"/>
      <c r="D3346" s="95"/>
      <c r="E3346" s="56">
        <v>2001</v>
      </c>
      <c r="F3346" s="146">
        <v>2733</v>
      </c>
      <c r="G3346" s="146">
        <v>2733</v>
      </c>
    </row>
    <row r="3347" spans="3:7" ht="16.5" hidden="1" customHeight="1" outlineLevel="1" x14ac:dyDescent="0.45">
      <c r="C3347" s="95"/>
      <c r="D3347" s="95"/>
      <c r="E3347" s="56">
        <v>2002</v>
      </c>
      <c r="F3347" s="146">
        <v>1399</v>
      </c>
      <c r="G3347" s="146">
        <v>1399</v>
      </c>
    </row>
    <row r="3348" spans="3:7" ht="16.5" hidden="1" customHeight="1" outlineLevel="1" x14ac:dyDescent="0.45">
      <c r="C3348" s="95"/>
      <c r="D3348" s="95"/>
      <c r="E3348" s="56">
        <v>2003</v>
      </c>
      <c r="F3348" s="146">
        <v>2869</v>
      </c>
      <c r="G3348" s="146">
        <v>2869</v>
      </c>
    </row>
    <row r="3349" spans="3:7" ht="16.5" hidden="1" customHeight="1" outlineLevel="1" x14ac:dyDescent="0.45">
      <c r="C3349" s="95"/>
      <c r="D3349" s="95"/>
      <c r="E3349" s="56">
        <v>2004</v>
      </c>
      <c r="F3349" s="146">
        <v>4206</v>
      </c>
      <c r="G3349" s="146">
        <v>4206</v>
      </c>
    </row>
    <row r="3350" spans="3:7" ht="16.5" hidden="1" customHeight="1" outlineLevel="1" x14ac:dyDescent="0.45">
      <c r="C3350" s="95"/>
      <c r="D3350" s="95"/>
      <c r="E3350" s="56">
        <v>2005</v>
      </c>
      <c r="F3350" s="146">
        <v>5672</v>
      </c>
      <c r="G3350" s="146">
        <v>5672</v>
      </c>
    </row>
    <row r="3351" spans="3:7" ht="16.5" hidden="1" customHeight="1" outlineLevel="1" x14ac:dyDescent="0.45">
      <c r="C3351" s="95"/>
      <c r="D3351" s="95"/>
      <c r="E3351" s="56">
        <v>2006</v>
      </c>
      <c r="F3351" s="146">
        <v>5911</v>
      </c>
      <c r="G3351" s="146">
        <v>5911</v>
      </c>
    </row>
    <row r="3352" spans="3:7" ht="16.5" hidden="1" customHeight="1" outlineLevel="1" x14ac:dyDescent="0.45">
      <c r="C3352" s="95"/>
      <c r="D3352" s="95"/>
      <c r="E3352" s="56">
        <v>2007</v>
      </c>
      <c r="F3352" s="146">
        <v>7693</v>
      </c>
      <c r="G3352" s="146">
        <v>7693</v>
      </c>
    </row>
    <row r="3353" spans="3:7" ht="16.5" hidden="1" customHeight="1" outlineLevel="1" x14ac:dyDescent="0.45">
      <c r="C3353" s="95"/>
      <c r="D3353" s="95"/>
      <c r="E3353" s="56">
        <v>2008</v>
      </c>
      <c r="F3353" s="146">
        <v>18431</v>
      </c>
      <c r="G3353" s="146">
        <v>18431</v>
      </c>
    </row>
    <row r="3354" spans="3:7" ht="16.5" hidden="1" customHeight="1" outlineLevel="1" x14ac:dyDescent="0.45">
      <c r="C3354" s="95"/>
      <c r="D3354" s="95"/>
      <c r="E3354" s="56">
        <v>2009</v>
      </c>
      <c r="F3354" s="146">
        <v>29451</v>
      </c>
      <c r="G3354" s="146">
        <v>29451</v>
      </c>
    </row>
    <row r="3355" spans="3:7" ht="16.5" hidden="1" customHeight="1" outlineLevel="1" x14ac:dyDescent="0.45">
      <c r="C3355" s="95"/>
      <c r="D3355" s="95"/>
      <c r="E3355" s="56">
        <v>2010</v>
      </c>
      <c r="F3355" s="146">
        <v>44477</v>
      </c>
      <c r="G3355" s="146">
        <v>44477</v>
      </c>
    </row>
    <row r="3356" spans="3:7" ht="16.5" hidden="1" customHeight="1" outlineLevel="1" x14ac:dyDescent="0.45">
      <c r="C3356" s="95"/>
      <c r="D3356" s="95"/>
      <c r="E3356" s="56">
        <v>2011</v>
      </c>
      <c r="F3356" s="146">
        <v>45486</v>
      </c>
      <c r="G3356" s="146">
        <v>45486</v>
      </c>
    </row>
    <row r="3357" spans="3:7" ht="16.5" hidden="1" customHeight="1" outlineLevel="1" x14ac:dyDescent="0.45">
      <c r="C3357" s="95"/>
      <c r="D3357" s="95"/>
      <c r="E3357" s="56">
        <v>2012</v>
      </c>
      <c r="F3357" s="146">
        <v>51402</v>
      </c>
      <c r="G3357" s="146">
        <v>51402</v>
      </c>
    </row>
    <row r="3358" spans="3:7" ht="16.5" hidden="1" customHeight="1" outlineLevel="1" x14ac:dyDescent="0.45">
      <c r="C3358" s="95"/>
      <c r="D3358" s="95"/>
      <c r="E3358" s="56">
        <v>2013</v>
      </c>
      <c r="F3358" s="146">
        <v>48403</v>
      </c>
      <c r="G3358" s="146">
        <v>48403</v>
      </c>
    </row>
    <row r="3359" spans="3:7" ht="16.5" hidden="1" customHeight="1" outlineLevel="1" x14ac:dyDescent="0.45">
      <c r="C3359" s="95"/>
      <c r="D3359" s="95"/>
      <c r="E3359" s="56">
        <v>2014</v>
      </c>
      <c r="F3359" s="146">
        <v>46585</v>
      </c>
      <c r="G3359" s="146">
        <v>46585</v>
      </c>
    </row>
    <row r="3360" spans="3:7" ht="16.5" hidden="1" customHeight="1" outlineLevel="1" x14ac:dyDescent="0.45">
      <c r="C3360" s="95"/>
      <c r="D3360" s="95"/>
      <c r="E3360" s="56">
        <v>2015</v>
      </c>
      <c r="F3360" s="146">
        <v>26409</v>
      </c>
      <c r="G3360" s="146">
        <v>26409</v>
      </c>
    </row>
    <row r="3361" spans="3:7" ht="16.5" hidden="1" customHeight="1" outlineLevel="1" x14ac:dyDescent="0.45">
      <c r="C3361" s="95"/>
      <c r="D3361" s="96"/>
      <c r="E3361" s="56">
        <v>2016</v>
      </c>
      <c r="F3361" s="146">
        <v>3366</v>
      </c>
      <c r="G3361" s="146">
        <v>3366</v>
      </c>
    </row>
    <row r="3362" spans="3:7" ht="16.5" hidden="1" customHeight="1" outlineLevel="1" x14ac:dyDescent="0.45">
      <c r="C3362" s="95"/>
      <c r="D3362" s="89" t="s">
        <v>142</v>
      </c>
      <c r="E3362" s="90"/>
      <c r="F3362" s="139">
        <v>378891</v>
      </c>
      <c r="G3362" s="139">
        <v>378891</v>
      </c>
    </row>
    <row r="3363" spans="3:7" ht="16.5" hidden="1" customHeight="1" outlineLevel="1" x14ac:dyDescent="0.45">
      <c r="C3363" s="95"/>
      <c r="D3363" s="94" t="s">
        <v>362</v>
      </c>
      <c r="E3363" s="56">
        <v>1991</v>
      </c>
      <c r="F3363" s="146">
        <v>3437</v>
      </c>
      <c r="G3363" s="146">
        <v>3437</v>
      </c>
    </row>
    <row r="3364" spans="3:7" ht="16.5" hidden="1" customHeight="1" outlineLevel="1" x14ac:dyDescent="0.45">
      <c r="C3364" s="95"/>
      <c r="D3364" s="95"/>
      <c r="E3364" s="56">
        <v>1992</v>
      </c>
      <c r="F3364" s="146">
        <v>6995</v>
      </c>
      <c r="G3364" s="146">
        <v>6995</v>
      </c>
    </row>
    <row r="3365" spans="3:7" ht="16.5" hidden="1" customHeight="1" outlineLevel="1" x14ac:dyDescent="0.45">
      <c r="C3365" s="95"/>
      <c r="D3365" s="95"/>
      <c r="E3365" s="56">
        <v>1993</v>
      </c>
      <c r="F3365" s="146">
        <v>9977</v>
      </c>
      <c r="G3365" s="146">
        <v>9977</v>
      </c>
    </row>
    <row r="3366" spans="3:7" ht="16.5" hidden="1" customHeight="1" outlineLevel="1" x14ac:dyDescent="0.45">
      <c r="C3366" s="95"/>
      <c r="D3366" s="95"/>
      <c r="E3366" s="56">
        <v>1994</v>
      </c>
      <c r="F3366" s="146">
        <v>16054</v>
      </c>
      <c r="G3366" s="146">
        <v>16054</v>
      </c>
    </row>
    <row r="3367" spans="3:7" ht="16.5" hidden="1" customHeight="1" outlineLevel="1" x14ac:dyDescent="0.45">
      <c r="C3367" s="95"/>
      <c r="D3367" s="95"/>
      <c r="E3367" s="56">
        <v>1995</v>
      </c>
      <c r="F3367" s="146">
        <v>10176</v>
      </c>
      <c r="G3367" s="146">
        <v>10176</v>
      </c>
    </row>
    <row r="3368" spans="3:7" ht="16.5" hidden="1" customHeight="1" outlineLevel="1" x14ac:dyDescent="0.45">
      <c r="C3368" s="95"/>
      <c r="D3368" s="95"/>
      <c r="E3368" s="56">
        <v>1996</v>
      </c>
      <c r="F3368" s="146">
        <v>10630</v>
      </c>
      <c r="G3368" s="146">
        <v>10630</v>
      </c>
    </row>
    <row r="3369" spans="3:7" ht="16.5" hidden="1" customHeight="1" outlineLevel="1" x14ac:dyDescent="0.45">
      <c r="C3369" s="95"/>
      <c r="D3369" s="95"/>
      <c r="E3369" s="56">
        <v>1997</v>
      </c>
      <c r="F3369" s="146">
        <v>10453</v>
      </c>
      <c r="G3369" s="146">
        <v>10453</v>
      </c>
    </row>
    <row r="3370" spans="3:7" ht="16.5" hidden="1" customHeight="1" outlineLevel="1" x14ac:dyDescent="0.45">
      <c r="C3370" s="95"/>
      <c r="D3370" s="95"/>
      <c r="E3370" s="56">
        <v>1998</v>
      </c>
      <c r="F3370" s="146">
        <v>20805</v>
      </c>
      <c r="G3370" s="146">
        <v>20805</v>
      </c>
    </row>
    <row r="3371" spans="3:7" ht="16.5" hidden="1" customHeight="1" outlineLevel="1" x14ac:dyDescent="0.45">
      <c r="C3371" s="95"/>
      <c r="D3371" s="95"/>
      <c r="E3371" s="56">
        <v>1999</v>
      </c>
      <c r="F3371" s="146">
        <v>24582</v>
      </c>
      <c r="G3371" s="146">
        <v>24582</v>
      </c>
    </row>
    <row r="3372" spans="3:7" ht="16.5" hidden="1" customHeight="1" outlineLevel="1" x14ac:dyDescent="0.45">
      <c r="C3372" s="95"/>
      <c r="D3372" s="95"/>
      <c r="E3372" s="56">
        <v>2000</v>
      </c>
      <c r="F3372" s="146">
        <v>29668</v>
      </c>
      <c r="G3372" s="146">
        <v>29668</v>
      </c>
    </row>
    <row r="3373" spans="3:7" ht="16.5" hidden="1" customHeight="1" outlineLevel="1" x14ac:dyDescent="0.45">
      <c r="C3373" s="95"/>
      <c r="D3373" s="95"/>
      <c r="E3373" s="56">
        <v>2001</v>
      </c>
      <c r="F3373" s="146">
        <v>30600</v>
      </c>
      <c r="G3373" s="146">
        <v>30600</v>
      </c>
    </row>
    <row r="3374" spans="3:7" ht="16.5" hidden="1" customHeight="1" outlineLevel="1" x14ac:dyDescent="0.45">
      <c r="C3374" s="95"/>
      <c r="D3374" s="95"/>
      <c r="E3374" s="56">
        <v>2002</v>
      </c>
      <c r="F3374" s="146">
        <v>25780</v>
      </c>
      <c r="G3374" s="146">
        <v>25780</v>
      </c>
    </row>
    <row r="3375" spans="3:7" ht="16.5" hidden="1" customHeight="1" outlineLevel="1" x14ac:dyDescent="0.45">
      <c r="C3375" s="95"/>
      <c r="D3375" s="95"/>
      <c r="E3375" s="56">
        <v>2003</v>
      </c>
      <c r="F3375" s="146">
        <v>31838</v>
      </c>
      <c r="G3375" s="146">
        <v>31838</v>
      </c>
    </row>
    <row r="3376" spans="3:7" ht="16.5" hidden="1" customHeight="1" outlineLevel="1" x14ac:dyDescent="0.45">
      <c r="C3376" s="95"/>
      <c r="D3376" s="95"/>
      <c r="E3376" s="56">
        <v>2004</v>
      </c>
      <c r="F3376" s="146">
        <v>54812</v>
      </c>
      <c r="G3376" s="146">
        <v>54812</v>
      </c>
    </row>
    <row r="3377" spans="3:7" ht="16.5" hidden="1" customHeight="1" outlineLevel="1" x14ac:dyDescent="0.45">
      <c r="C3377" s="95"/>
      <c r="D3377" s="95"/>
      <c r="E3377" s="56">
        <v>2005</v>
      </c>
      <c r="F3377" s="146">
        <v>70123</v>
      </c>
      <c r="G3377" s="146">
        <v>70123</v>
      </c>
    </row>
    <row r="3378" spans="3:7" ht="16.5" hidden="1" customHeight="1" outlineLevel="1" x14ac:dyDescent="0.45">
      <c r="C3378" s="95"/>
      <c r="D3378" s="95"/>
      <c r="E3378" s="56">
        <v>2006</v>
      </c>
      <c r="F3378" s="146">
        <v>82403</v>
      </c>
      <c r="G3378" s="146">
        <v>82403</v>
      </c>
    </row>
    <row r="3379" spans="3:7" ht="16.5" hidden="1" customHeight="1" outlineLevel="1" x14ac:dyDescent="0.45">
      <c r="C3379" s="95"/>
      <c r="D3379" s="95"/>
      <c r="E3379" s="56">
        <v>2007</v>
      </c>
      <c r="F3379" s="146">
        <v>96513</v>
      </c>
      <c r="G3379" s="146">
        <v>96513</v>
      </c>
    </row>
    <row r="3380" spans="3:7" ht="16.5" hidden="1" customHeight="1" outlineLevel="1" x14ac:dyDescent="0.45">
      <c r="C3380" s="95"/>
      <c r="D3380" s="95"/>
      <c r="E3380" s="56">
        <v>2008</v>
      </c>
      <c r="F3380" s="146">
        <v>101138</v>
      </c>
      <c r="G3380" s="146">
        <v>101138</v>
      </c>
    </row>
    <row r="3381" spans="3:7" ht="16.5" hidden="1" customHeight="1" outlineLevel="1" x14ac:dyDescent="0.45">
      <c r="C3381" s="95"/>
      <c r="D3381" s="95"/>
      <c r="E3381" s="56">
        <v>2009</v>
      </c>
      <c r="F3381" s="146">
        <v>127003</v>
      </c>
      <c r="G3381" s="146">
        <v>127003</v>
      </c>
    </row>
    <row r="3382" spans="3:7" ht="16.5" hidden="1" customHeight="1" outlineLevel="1" x14ac:dyDescent="0.45">
      <c r="C3382" s="95"/>
      <c r="D3382" s="95"/>
      <c r="E3382" s="56">
        <v>2010</v>
      </c>
      <c r="F3382" s="146">
        <v>145044</v>
      </c>
      <c r="G3382" s="146">
        <v>145044</v>
      </c>
    </row>
    <row r="3383" spans="3:7" ht="16.5" hidden="1" customHeight="1" outlineLevel="1" x14ac:dyDescent="0.45">
      <c r="C3383" s="95"/>
      <c r="D3383" s="95"/>
      <c r="E3383" s="56">
        <v>2011</v>
      </c>
      <c r="F3383" s="146">
        <v>160499</v>
      </c>
      <c r="G3383" s="146">
        <v>160499</v>
      </c>
    </row>
    <row r="3384" spans="3:7" ht="16.5" hidden="1" customHeight="1" outlineLevel="1" x14ac:dyDescent="0.45">
      <c r="C3384" s="95"/>
      <c r="D3384" s="95"/>
      <c r="E3384" s="56">
        <v>2012</v>
      </c>
      <c r="F3384" s="146">
        <v>185804</v>
      </c>
      <c r="G3384" s="146">
        <v>185804</v>
      </c>
    </row>
    <row r="3385" spans="3:7" ht="16.5" hidden="1" customHeight="1" outlineLevel="1" x14ac:dyDescent="0.45">
      <c r="C3385" s="95"/>
      <c r="D3385" s="95"/>
      <c r="E3385" s="56">
        <v>2013</v>
      </c>
      <c r="F3385" s="146">
        <v>195615</v>
      </c>
      <c r="G3385" s="146">
        <v>195615</v>
      </c>
    </row>
    <row r="3386" spans="3:7" ht="16.5" hidden="1" customHeight="1" outlineLevel="1" x14ac:dyDescent="0.45">
      <c r="C3386" s="95"/>
      <c r="D3386" s="95"/>
      <c r="E3386" s="56">
        <v>2014</v>
      </c>
      <c r="F3386" s="146">
        <v>234505</v>
      </c>
      <c r="G3386" s="146">
        <v>234505</v>
      </c>
    </row>
    <row r="3387" spans="3:7" ht="16.5" hidden="1" customHeight="1" outlineLevel="1" x14ac:dyDescent="0.45">
      <c r="C3387" s="95"/>
      <c r="D3387" s="95"/>
      <c r="E3387" s="56">
        <v>2015</v>
      </c>
      <c r="F3387" s="146">
        <v>250873</v>
      </c>
      <c r="G3387" s="146">
        <v>250873</v>
      </c>
    </row>
    <row r="3388" spans="3:7" ht="16.5" hidden="1" customHeight="1" outlineLevel="1" x14ac:dyDescent="0.45">
      <c r="C3388" s="95"/>
      <c r="D3388" s="96"/>
      <c r="E3388" s="56">
        <v>2016</v>
      </c>
      <c r="F3388" s="146">
        <v>49655</v>
      </c>
      <c r="G3388" s="146">
        <v>49655</v>
      </c>
    </row>
    <row r="3389" spans="3:7" ht="16.5" hidden="1" customHeight="1" outlineLevel="1" x14ac:dyDescent="0.45">
      <c r="C3389" s="95"/>
      <c r="D3389" s="89" t="s">
        <v>142</v>
      </c>
      <c r="E3389" s="90"/>
      <c r="F3389" s="139">
        <v>1984982</v>
      </c>
      <c r="G3389" s="139">
        <v>1984982</v>
      </c>
    </row>
    <row r="3390" spans="3:7" ht="16.5" hidden="1" customHeight="1" outlineLevel="1" x14ac:dyDescent="0.45">
      <c r="C3390" s="95"/>
      <c r="D3390" s="94" t="s">
        <v>363</v>
      </c>
      <c r="E3390" s="56">
        <v>1991</v>
      </c>
      <c r="F3390" s="146">
        <v>2323</v>
      </c>
      <c r="G3390" s="146">
        <v>2323</v>
      </c>
    </row>
    <row r="3391" spans="3:7" ht="16.5" hidden="1" customHeight="1" outlineLevel="1" x14ac:dyDescent="0.45">
      <c r="C3391" s="95"/>
      <c r="D3391" s="95"/>
      <c r="E3391" s="56">
        <v>1992</v>
      </c>
      <c r="F3391" s="146">
        <v>1321</v>
      </c>
      <c r="G3391" s="146">
        <v>1321</v>
      </c>
    </row>
    <row r="3392" spans="3:7" ht="16.5" hidden="1" customHeight="1" outlineLevel="1" x14ac:dyDescent="0.45">
      <c r="C3392" s="95"/>
      <c r="D3392" s="95"/>
      <c r="E3392" s="56">
        <v>1993</v>
      </c>
      <c r="F3392" s="146">
        <v>1185</v>
      </c>
      <c r="G3392" s="146">
        <v>1185</v>
      </c>
    </row>
    <row r="3393" spans="3:7" ht="16.5" hidden="1" customHeight="1" outlineLevel="1" x14ac:dyDescent="0.45">
      <c r="C3393" s="95"/>
      <c r="D3393" s="95"/>
      <c r="E3393" s="56">
        <v>1994</v>
      </c>
      <c r="F3393" s="146">
        <v>1978</v>
      </c>
      <c r="G3393" s="146">
        <v>1978</v>
      </c>
    </row>
    <row r="3394" spans="3:7" ht="16.5" hidden="1" customHeight="1" outlineLevel="1" x14ac:dyDescent="0.45">
      <c r="C3394" s="95"/>
      <c r="D3394" s="95"/>
      <c r="E3394" s="56">
        <v>1995</v>
      </c>
      <c r="F3394" s="146">
        <v>2125</v>
      </c>
      <c r="G3394" s="146">
        <v>2125</v>
      </c>
    </row>
    <row r="3395" spans="3:7" ht="16.5" hidden="1" customHeight="1" outlineLevel="1" x14ac:dyDescent="0.45">
      <c r="C3395" s="95"/>
      <c r="D3395" s="95"/>
      <c r="E3395" s="56">
        <v>1996</v>
      </c>
      <c r="F3395" s="146">
        <v>2902</v>
      </c>
      <c r="G3395" s="146">
        <v>2902</v>
      </c>
    </row>
    <row r="3396" spans="3:7" ht="16.5" hidden="1" customHeight="1" outlineLevel="1" x14ac:dyDescent="0.45">
      <c r="C3396" s="95"/>
      <c r="D3396" s="95"/>
      <c r="E3396" s="56">
        <v>1997</v>
      </c>
      <c r="F3396" s="146">
        <v>2133</v>
      </c>
      <c r="G3396" s="146">
        <v>2133</v>
      </c>
    </row>
    <row r="3397" spans="3:7" ht="16.5" hidden="1" customHeight="1" outlineLevel="1" x14ac:dyDescent="0.45">
      <c r="C3397" s="95"/>
      <c r="D3397" s="95"/>
      <c r="E3397" s="56">
        <v>1998</v>
      </c>
      <c r="F3397" s="146">
        <v>1951</v>
      </c>
      <c r="G3397" s="146">
        <v>1951</v>
      </c>
    </row>
    <row r="3398" spans="3:7" ht="16.5" hidden="1" customHeight="1" outlineLevel="1" x14ac:dyDescent="0.45">
      <c r="C3398" s="95"/>
      <c r="D3398" s="95"/>
      <c r="E3398" s="56">
        <v>1999</v>
      </c>
      <c r="F3398" s="146">
        <v>2188</v>
      </c>
      <c r="G3398" s="146">
        <v>2188</v>
      </c>
    </row>
    <row r="3399" spans="3:7" ht="16.5" hidden="1" customHeight="1" outlineLevel="1" x14ac:dyDescent="0.45">
      <c r="C3399" s="95"/>
      <c r="D3399" s="95"/>
      <c r="E3399" s="56">
        <v>2000</v>
      </c>
      <c r="F3399" s="146">
        <v>4304</v>
      </c>
      <c r="G3399" s="146">
        <v>4304</v>
      </c>
    </row>
    <row r="3400" spans="3:7" ht="16.5" hidden="1" customHeight="1" outlineLevel="1" x14ac:dyDescent="0.45">
      <c r="C3400" s="95"/>
      <c r="D3400" s="95"/>
      <c r="E3400" s="56">
        <v>2001</v>
      </c>
      <c r="F3400" s="146">
        <v>2559</v>
      </c>
      <c r="G3400" s="146">
        <v>2559</v>
      </c>
    </row>
    <row r="3401" spans="3:7" ht="16.5" hidden="1" customHeight="1" outlineLevel="1" x14ac:dyDescent="0.45">
      <c r="C3401" s="95"/>
      <c r="D3401" s="95"/>
      <c r="E3401" s="56">
        <v>2002</v>
      </c>
      <c r="F3401" s="146">
        <v>2000</v>
      </c>
      <c r="G3401" s="146">
        <v>2000</v>
      </c>
    </row>
    <row r="3402" spans="3:7" ht="16.5" hidden="1" customHeight="1" outlineLevel="1" x14ac:dyDescent="0.45">
      <c r="C3402" s="95"/>
      <c r="D3402" s="95"/>
      <c r="E3402" s="56">
        <v>2003</v>
      </c>
      <c r="F3402" s="146">
        <v>4477</v>
      </c>
      <c r="G3402" s="146">
        <v>4477</v>
      </c>
    </row>
    <row r="3403" spans="3:7" ht="16.5" hidden="1" customHeight="1" outlineLevel="1" x14ac:dyDescent="0.45">
      <c r="C3403" s="95"/>
      <c r="D3403" s="95"/>
      <c r="E3403" s="56">
        <v>2004</v>
      </c>
      <c r="F3403" s="146">
        <v>6443</v>
      </c>
      <c r="G3403" s="146">
        <v>6443</v>
      </c>
    </row>
    <row r="3404" spans="3:7" ht="16.5" hidden="1" customHeight="1" outlineLevel="1" x14ac:dyDescent="0.45">
      <c r="C3404" s="95"/>
      <c r="D3404" s="95"/>
      <c r="E3404" s="56">
        <v>2005</v>
      </c>
      <c r="F3404" s="146">
        <v>5985</v>
      </c>
      <c r="G3404" s="146">
        <v>5985</v>
      </c>
    </row>
    <row r="3405" spans="3:7" ht="16.5" hidden="1" customHeight="1" outlineLevel="1" x14ac:dyDescent="0.45">
      <c r="C3405" s="95"/>
      <c r="D3405" s="95"/>
      <c r="E3405" s="56">
        <v>2006</v>
      </c>
      <c r="F3405" s="146">
        <v>8523</v>
      </c>
      <c r="G3405" s="146">
        <v>8523</v>
      </c>
    </row>
    <row r="3406" spans="3:7" ht="16.5" hidden="1" customHeight="1" outlineLevel="1" x14ac:dyDescent="0.45">
      <c r="C3406" s="95"/>
      <c r="D3406" s="95"/>
      <c r="E3406" s="56">
        <v>2007</v>
      </c>
      <c r="F3406" s="146">
        <v>12510</v>
      </c>
      <c r="G3406" s="146">
        <v>12510</v>
      </c>
    </row>
    <row r="3407" spans="3:7" ht="16.5" hidden="1" customHeight="1" outlineLevel="1" x14ac:dyDescent="0.45">
      <c r="C3407" s="95"/>
      <c r="D3407" s="95"/>
      <c r="E3407" s="56">
        <v>2008</v>
      </c>
      <c r="F3407" s="146">
        <v>15256</v>
      </c>
      <c r="G3407" s="146">
        <v>15256</v>
      </c>
    </row>
    <row r="3408" spans="3:7" ht="16.5" hidden="1" customHeight="1" outlineLevel="1" x14ac:dyDescent="0.45">
      <c r="C3408" s="95"/>
      <c r="D3408" s="95"/>
      <c r="E3408" s="56">
        <v>2009</v>
      </c>
      <c r="F3408" s="146">
        <v>12135</v>
      </c>
      <c r="G3408" s="146">
        <v>12135</v>
      </c>
    </row>
    <row r="3409" spans="3:7" ht="16.5" hidden="1" customHeight="1" outlineLevel="1" x14ac:dyDescent="0.45">
      <c r="C3409" s="95"/>
      <c r="D3409" s="95"/>
      <c r="E3409" s="56">
        <v>2010</v>
      </c>
      <c r="F3409" s="146">
        <v>14275</v>
      </c>
      <c r="G3409" s="146">
        <v>14275</v>
      </c>
    </row>
    <row r="3410" spans="3:7" ht="16.5" hidden="1" customHeight="1" outlineLevel="1" x14ac:dyDescent="0.45">
      <c r="C3410" s="95"/>
      <c r="D3410" s="95"/>
      <c r="E3410" s="56">
        <v>2011</v>
      </c>
      <c r="F3410" s="146">
        <v>21144</v>
      </c>
      <c r="G3410" s="146">
        <v>21144</v>
      </c>
    </row>
    <row r="3411" spans="3:7" ht="16.5" hidden="1" customHeight="1" outlineLevel="1" x14ac:dyDescent="0.45">
      <c r="C3411" s="95"/>
      <c r="D3411" s="95"/>
      <c r="E3411" s="56">
        <v>2012</v>
      </c>
      <c r="F3411" s="146">
        <v>25808</v>
      </c>
      <c r="G3411" s="146">
        <v>25808</v>
      </c>
    </row>
    <row r="3412" spans="3:7" ht="16.5" hidden="1" customHeight="1" outlineLevel="1" x14ac:dyDescent="0.45">
      <c r="C3412" s="95"/>
      <c r="D3412" s="95"/>
      <c r="E3412" s="56">
        <v>2013</v>
      </c>
      <c r="F3412" s="146">
        <v>22887</v>
      </c>
      <c r="G3412" s="146">
        <v>22887</v>
      </c>
    </row>
    <row r="3413" spans="3:7" ht="16.5" hidden="1" customHeight="1" outlineLevel="1" x14ac:dyDescent="0.45">
      <c r="C3413" s="95"/>
      <c r="D3413" s="95"/>
      <c r="E3413" s="56">
        <v>2014</v>
      </c>
      <c r="F3413" s="146">
        <v>24814</v>
      </c>
      <c r="G3413" s="146">
        <v>24814</v>
      </c>
    </row>
    <row r="3414" spans="3:7" ht="16.5" hidden="1" customHeight="1" outlineLevel="1" x14ac:dyDescent="0.45">
      <c r="C3414" s="95"/>
      <c r="D3414" s="95"/>
      <c r="E3414" s="56">
        <v>2015</v>
      </c>
      <c r="F3414" s="146">
        <v>19180</v>
      </c>
      <c r="G3414" s="146">
        <v>19180</v>
      </c>
    </row>
    <row r="3415" spans="3:7" ht="16.5" hidden="1" customHeight="1" outlineLevel="1" x14ac:dyDescent="0.45">
      <c r="C3415" s="95"/>
      <c r="D3415" s="96"/>
      <c r="E3415" s="56">
        <v>2016</v>
      </c>
      <c r="F3415" s="146">
        <v>3961</v>
      </c>
      <c r="G3415" s="146">
        <v>3961</v>
      </c>
    </row>
    <row r="3416" spans="3:7" ht="16.5" hidden="1" customHeight="1" outlineLevel="1" x14ac:dyDescent="0.45">
      <c r="C3416" s="95"/>
      <c r="D3416" s="89" t="s">
        <v>142</v>
      </c>
      <c r="E3416" s="90"/>
      <c r="F3416" s="139">
        <v>224367</v>
      </c>
      <c r="G3416" s="139">
        <v>224367</v>
      </c>
    </row>
    <row r="3417" spans="3:7" ht="16.5" hidden="1" customHeight="1" outlineLevel="1" x14ac:dyDescent="0.45">
      <c r="C3417" s="95"/>
      <c r="D3417" s="94" t="s">
        <v>364</v>
      </c>
      <c r="E3417" s="56">
        <v>1991</v>
      </c>
      <c r="F3417" s="144">
        <v>119</v>
      </c>
      <c r="G3417" s="144">
        <v>119</v>
      </c>
    </row>
    <row r="3418" spans="3:7" ht="16.5" hidden="1" customHeight="1" outlineLevel="1" x14ac:dyDescent="0.45">
      <c r="C3418" s="95"/>
      <c r="D3418" s="95"/>
      <c r="E3418" s="56">
        <v>1992</v>
      </c>
      <c r="F3418" s="144">
        <v>262</v>
      </c>
      <c r="G3418" s="144">
        <v>262</v>
      </c>
    </row>
    <row r="3419" spans="3:7" ht="16.5" hidden="1" customHeight="1" outlineLevel="1" x14ac:dyDescent="0.45">
      <c r="C3419" s="95"/>
      <c r="D3419" s="95"/>
      <c r="E3419" s="56">
        <v>1993</v>
      </c>
      <c r="F3419" s="146">
        <v>1365</v>
      </c>
      <c r="G3419" s="146">
        <v>1365</v>
      </c>
    </row>
    <row r="3420" spans="3:7" ht="16.5" hidden="1" customHeight="1" outlineLevel="1" x14ac:dyDescent="0.45">
      <c r="C3420" s="95"/>
      <c r="D3420" s="95"/>
      <c r="E3420" s="56">
        <v>1994</v>
      </c>
      <c r="F3420" s="146">
        <v>5552</v>
      </c>
      <c r="G3420" s="146">
        <v>5552</v>
      </c>
    </row>
    <row r="3421" spans="3:7" ht="16.5" hidden="1" customHeight="1" outlineLevel="1" x14ac:dyDescent="0.45">
      <c r="C3421" s="95"/>
      <c r="D3421" s="95"/>
      <c r="E3421" s="56">
        <v>1995</v>
      </c>
      <c r="F3421" s="146">
        <v>6716</v>
      </c>
      <c r="G3421" s="146">
        <v>6716</v>
      </c>
    </row>
    <row r="3422" spans="3:7" ht="16.5" hidden="1" customHeight="1" outlineLevel="1" x14ac:dyDescent="0.45">
      <c r="C3422" s="95"/>
      <c r="D3422" s="95"/>
      <c r="E3422" s="56">
        <v>1996</v>
      </c>
      <c r="F3422" s="146">
        <v>6539</v>
      </c>
      <c r="G3422" s="146">
        <v>6539</v>
      </c>
    </row>
    <row r="3423" spans="3:7" ht="16.5" hidden="1" customHeight="1" outlineLevel="1" x14ac:dyDescent="0.45">
      <c r="C3423" s="95"/>
      <c r="D3423" s="95"/>
      <c r="E3423" s="56">
        <v>1997</v>
      </c>
      <c r="F3423" s="146">
        <v>4212</v>
      </c>
      <c r="G3423" s="146">
        <v>4212</v>
      </c>
    </row>
    <row r="3424" spans="3:7" ht="16.5" hidden="1" customHeight="1" outlineLevel="1" x14ac:dyDescent="0.45">
      <c r="C3424" s="95"/>
      <c r="D3424" s="95"/>
      <c r="E3424" s="56">
        <v>1998</v>
      </c>
      <c r="F3424" s="146">
        <v>4508</v>
      </c>
      <c r="G3424" s="146">
        <v>4508</v>
      </c>
    </row>
    <row r="3425" spans="3:7" ht="16.5" hidden="1" customHeight="1" outlineLevel="1" x14ac:dyDescent="0.45">
      <c r="C3425" s="95"/>
      <c r="D3425" s="95"/>
      <c r="E3425" s="56">
        <v>1999</v>
      </c>
      <c r="F3425" s="146">
        <v>2515</v>
      </c>
      <c r="G3425" s="146">
        <v>2515</v>
      </c>
    </row>
    <row r="3426" spans="3:7" ht="16.5" hidden="1" customHeight="1" outlineLevel="1" x14ac:dyDescent="0.45">
      <c r="C3426" s="95"/>
      <c r="D3426" s="95"/>
      <c r="E3426" s="56">
        <v>2000</v>
      </c>
      <c r="F3426" s="146">
        <v>2088</v>
      </c>
      <c r="G3426" s="146">
        <v>2088</v>
      </c>
    </row>
    <row r="3427" spans="3:7" ht="16.5" hidden="1" customHeight="1" outlineLevel="1" x14ac:dyDescent="0.45">
      <c r="C3427" s="95"/>
      <c r="D3427" s="95"/>
      <c r="E3427" s="56">
        <v>2001</v>
      </c>
      <c r="F3427" s="146">
        <v>1136</v>
      </c>
      <c r="G3427" s="146">
        <v>1136</v>
      </c>
    </row>
    <row r="3428" spans="3:7" ht="16.5" hidden="1" customHeight="1" outlineLevel="1" x14ac:dyDescent="0.45">
      <c r="C3428" s="95"/>
      <c r="D3428" s="95"/>
      <c r="E3428" s="56">
        <v>2002</v>
      </c>
      <c r="F3428" s="146">
        <v>3997</v>
      </c>
      <c r="G3428" s="146">
        <v>3997</v>
      </c>
    </row>
    <row r="3429" spans="3:7" ht="16.5" hidden="1" customHeight="1" outlineLevel="1" x14ac:dyDescent="0.45">
      <c r="C3429" s="95"/>
      <c r="D3429" s="95"/>
      <c r="E3429" s="56">
        <v>2003</v>
      </c>
      <c r="F3429" s="146">
        <v>1104</v>
      </c>
      <c r="G3429" s="146">
        <v>1104</v>
      </c>
    </row>
    <row r="3430" spans="3:7" ht="16.5" hidden="1" customHeight="1" outlineLevel="1" x14ac:dyDescent="0.45">
      <c r="C3430" s="95"/>
      <c r="D3430" s="95"/>
      <c r="E3430" s="56">
        <v>2004</v>
      </c>
      <c r="F3430" s="146">
        <v>2756</v>
      </c>
      <c r="G3430" s="146">
        <v>2756</v>
      </c>
    </row>
    <row r="3431" spans="3:7" ht="16.5" hidden="1" customHeight="1" outlineLevel="1" x14ac:dyDescent="0.45">
      <c r="C3431" s="95"/>
      <c r="D3431" s="95"/>
      <c r="E3431" s="56">
        <v>2005</v>
      </c>
      <c r="F3431" s="146">
        <v>2909</v>
      </c>
      <c r="G3431" s="146">
        <v>2909</v>
      </c>
    </row>
    <row r="3432" spans="3:7" ht="16.5" hidden="1" customHeight="1" outlineLevel="1" x14ac:dyDescent="0.45">
      <c r="C3432" s="95"/>
      <c r="D3432" s="95"/>
      <c r="E3432" s="56">
        <v>2006</v>
      </c>
      <c r="F3432" s="146">
        <v>3154</v>
      </c>
      <c r="G3432" s="146">
        <v>3154</v>
      </c>
    </row>
    <row r="3433" spans="3:7" ht="16.5" hidden="1" customHeight="1" outlineLevel="1" x14ac:dyDescent="0.45">
      <c r="C3433" s="95"/>
      <c r="D3433" s="95"/>
      <c r="E3433" s="56">
        <v>2007</v>
      </c>
      <c r="F3433" s="146">
        <v>4745</v>
      </c>
      <c r="G3433" s="146">
        <v>4745</v>
      </c>
    </row>
    <row r="3434" spans="3:7" ht="16.5" hidden="1" customHeight="1" outlineLevel="1" x14ac:dyDescent="0.45">
      <c r="C3434" s="95"/>
      <c r="D3434" s="95"/>
      <c r="E3434" s="56">
        <v>2008</v>
      </c>
      <c r="F3434" s="146">
        <v>11985</v>
      </c>
      <c r="G3434" s="146">
        <v>11985</v>
      </c>
    </row>
    <row r="3435" spans="3:7" ht="16.5" hidden="1" customHeight="1" outlineLevel="1" x14ac:dyDescent="0.45">
      <c r="C3435" s="95"/>
      <c r="D3435" s="95"/>
      <c r="E3435" s="56">
        <v>2009</v>
      </c>
      <c r="F3435" s="146">
        <v>7138</v>
      </c>
      <c r="G3435" s="146">
        <v>7138</v>
      </c>
    </row>
    <row r="3436" spans="3:7" ht="16.5" hidden="1" customHeight="1" outlineLevel="1" x14ac:dyDescent="0.45">
      <c r="C3436" s="95"/>
      <c r="D3436" s="95"/>
      <c r="E3436" s="56">
        <v>2010</v>
      </c>
      <c r="F3436" s="146">
        <v>14537</v>
      </c>
      <c r="G3436" s="146">
        <v>14537</v>
      </c>
    </row>
    <row r="3437" spans="3:7" ht="16.5" hidden="1" customHeight="1" outlineLevel="1" x14ac:dyDescent="0.45">
      <c r="C3437" s="95"/>
      <c r="D3437" s="95"/>
      <c r="E3437" s="56">
        <v>2011</v>
      </c>
      <c r="F3437" s="146">
        <v>14455</v>
      </c>
      <c r="G3437" s="146">
        <v>14455</v>
      </c>
    </row>
    <row r="3438" spans="3:7" ht="16.5" hidden="1" customHeight="1" outlineLevel="1" x14ac:dyDescent="0.45">
      <c r="C3438" s="95"/>
      <c r="D3438" s="95"/>
      <c r="E3438" s="56">
        <v>2012</v>
      </c>
      <c r="F3438" s="146">
        <v>19993</v>
      </c>
      <c r="G3438" s="146">
        <v>19993</v>
      </c>
    </row>
    <row r="3439" spans="3:7" ht="16.5" hidden="1" customHeight="1" outlineLevel="1" x14ac:dyDescent="0.45">
      <c r="C3439" s="95"/>
      <c r="D3439" s="95"/>
      <c r="E3439" s="56">
        <v>2013</v>
      </c>
      <c r="F3439" s="146">
        <v>20495</v>
      </c>
      <c r="G3439" s="146">
        <v>20495</v>
      </c>
    </row>
    <row r="3440" spans="3:7" ht="16.5" hidden="1" customHeight="1" outlineLevel="1" x14ac:dyDescent="0.45">
      <c r="C3440" s="95"/>
      <c r="D3440" s="95"/>
      <c r="E3440" s="56">
        <v>2014</v>
      </c>
      <c r="F3440" s="146">
        <v>13246</v>
      </c>
      <c r="G3440" s="146">
        <v>13246</v>
      </c>
    </row>
    <row r="3441" spans="3:7" ht="16.5" hidden="1" customHeight="1" outlineLevel="1" x14ac:dyDescent="0.45">
      <c r="C3441" s="95"/>
      <c r="D3441" s="95"/>
      <c r="E3441" s="56">
        <v>2015</v>
      </c>
      <c r="F3441" s="146">
        <v>11842</v>
      </c>
      <c r="G3441" s="146">
        <v>11842</v>
      </c>
    </row>
    <row r="3442" spans="3:7" ht="16.5" hidden="1" customHeight="1" outlineLevel="1" x14ac:dyDescent="0.45">
      <c r="C3442" s="95"/>
      <c r="D3442" s="96"/>
      <c r="E3442" s="56">
        <v>2016</v>
      </c>
      <c r="F3442" s="146">
        <v>1487</v>
      </c>
      <c r="G3442" s="146">
        <v>1487</v>
      </c>
    </row>
    <row r="3443" spans="3:7" ht="16.5" hidden="1" customHeight="1" outlineLevel="1" x14ac:dyDescent="0.45">
      <c r="C3443" s="95"/>
      <c r="D3443" s="89" t="s">
        <v>142</v>
      </c>
      <c r="E3443" s="90"/>
      <c r="F3443" s="139">
        <v>168855</v>
      </c>
      <c r="G3443" s="139">
        <v>168855</v>
      </c>
    </row>
    <row r="3444" spans="3:7" ht="16.5" hidden="1" customHeight="1" outlineLevel="1" x14ac:dyDescent="0.45">
      <c r="C3444" s="95"/>
      <c r="D3444" s="94" t="s">
        <v>365</v>
      </c>
      <c r="E3444" s="56">
        <v>1991</v>
      </c>
      <c r="F3444" s="146">
        <v>1447</v>
      </c>
      <c r="G3444" s="146">
        <v>1447</v>
      </c>
    </row>
    <row r="3445" spans="3:7" ht="16.5" hidden="1" customHeight="1" outlineLevel="1" x14ac:dyDescent="0.45">
      <c r="C3445" s="95"/>
      <c r="D3445" s="95"/>
      <c r="E3445" s="56">
        <v>1992</v>
      </c>
      <c r="F3445" s="146">
        <v>3067</v>
      </c>
      <c r="G3445" s="146">
        <v>3067</v>
      </c>
    </row>
    <row r="3446" spans="3:7" ht="16.5" hidden="1" customHeight="1" outlineLevel="1" x14ac:dyDescent="0.45">
      <c r="C3446" s="95"/>
      <c r="D3446" s="95"/>
      <c r="E3446" s="56">
        <v>1993</v>
      </c>
      <c r="F3446" s="146">
        <v>5372</v>
      </c>
      <c r="G3446" s="146">
        <v>5372</v>
      </c>
    </row>
    <row r="3447" spans="3:7" ht="16.5" hidden="1" customHeight="1" outlineLevel="1" x14ac:dyDescent="0.45">
      <c r="C3447" s="95"/>
      <c r="D3447" s="95"/>
      <c r="E3447" s="56">
        <v>1994</v>
      </c>
      <c r="F3447" s="146">
        <v>2707</v>
      </c>
      <c r="G3447" s="146">
        <v>2707</v>
      </c>
    </row>
    <row r="3448" spans="3:7" ht="16.5" hidden="1" customHeight="1" outlineLevel="1" x14ac:dyDescent="0.45">
      <c r="C3448" s="95"/>
      <c r="D3448" s="95"/>
      <c r="E3448" s="56">
        <v>1995</v>
      </c>
      <c r="F3448" s="146">
        <v>5579</v>
      </c>
      <c r="G3448" s="146">
        <v>5579</v>
      </c>
    </row>
    <row r="3449" spans="3:7" ht="16.5" hidden="1" customHeight="1" outlineLevel="1" x14ac:dyDescent="0.45">
      <c r="C3449" s="95"/>
      <c r="D3449" s="95"/>
      <c r="E3449" s="56">
        <v>1996</v>
      </c>
      <c r="F3449" s="146">
        <v>5766</v>
      </c>
      <c r="G3449" s="146">
        <v>5766</v>
      </c>
    </row>
    <row r="3450" spans="3:7" ht="16.5" hidden="1" customHeight="1" outlineLevel="1" x14ac:dyDescent="0.45">
      <c r="C3450" s="95"/>
      <c r="D3450" s="95"/>
      <c r="E3450" s="56">
        <v>1997</v>
      </c>
      <c r="F3450" s="146">
        <v>4560</v>
      </c>
      <c r="G3450" s="146">
        <v>4560</v>
      </c>
    </row>
    <row r="3451" spans="3:7" ht="16.5" hidden="1" customHeight="1" outlineLevel="1" x14ac:dyDescent="0.45">
      <c r="C3451" s="95"/>
      <c r="D3451" s="95"/>
      <c r="E3451" s="56">
        <v>1998</v>
      </c>
      <c r="F3451" s="146">
        <v>3452</v>
      </c>
      <c r="G3451" s="146">
        <v>3452</v>
      </c>
    </row>
    <row r="3452" spans="3:7" ht="16.5" hidden="1" customHeight="1" outlineLevel="1" x14ac:dyDescent="0.45">
      <c r="C3452" s="95"/>
      <c r="D3452" s="95"/>
      <c r="E3452" s="56">
        <v>1999</v>
      </c>
      <c r="F3452" s="146">
        <v>5770</v>
      </c>
      <c r="G3452" s="146">
        <v>5770</v>
      </c>
    </row>
    <row r="3453" spans="3:7" ht="16.5" hidden="1" customHeight="1" outlineLevel="1" x14ac:dyDescent="0.45">
      <c r="C3453" s="95"/>
      <c r="D3453" s="95"/>
      <c r="E3453" s="56">
        <v>2000</v>
      </c>
      <c r="F3453" s="146">
        <v>10294</v>
      </c>
      <c r="G3453" s="146">
        <v>10294</v>
      </c>
    </row>
    <row r="3454" spans="3:7" ht="16.5" hidden="1" customHeight="1" outlineLevel="1" x14ac:dyDescent="0.45">
      <c r="C3454" s="95"/>
      <c r="D3454" s="95"/>
      <c r="E3454" s="56">
        <v>2001</v>
      </c>
      <c r="F3454" s="146">
        <v>9908</v>
      </c>
      <c r="G3454" s="146">
        <v>9908</v>
      </c>
    </row>
    <row r="3455" spans="3:7" ht="16.5" hidden="1" customHeight="1" outlineLevel="1" x14ac:dyDescent="0.45">
      <c r="C3455" s="95"/>
      <c r="D3455" s="95"/>
      <c r="E3455" s="56">
        <v>2002</v>
      </c>
      <c r="F3455" s="146">
        <v>3218</v>
      </c>
      <c r="G3455" s="146">
        <v>3218</v>
      </c>
    </row>
    <row r="3456" spans="3:7" ht="16.5" hidden="1" customHeight="1" outlineLevel="1" x14ac:dyDescent="0.45">
      <c r="C3456" s="95"/>
      <c r="D3456" s="95"/>
      <c r="E3456" s="56">
        <v>2003</v>
      </c>
      <c r="F3456" s="146">
        <v>5846</v>
      </c>
      <c r="G3456" s="146">
        <v>5846</v>
      </c>
    </row>
    <row r="3457" spans="3:7" ht="16.5" hidden="1" customHeight="1" outlineLevel="1" x14ac:dyDescent="0.45">
      <c r="C3457" s="95"/>
      <c r="D3457" s="95"/>
      <c r="E3457" s="56">
        <v>2004</v>
      </c>
      <c r="F3457" s="146">
        <v>8973</v>
      </c>
      <c r="G3457" s="146">
        <v>8973</v>
      </c>
    </row>
    <row r="3458" spans="3:7" ht="16.5" hidden="1" customHeight="1" outlineLevel="1" x14ac:dyDescent="0.45">
      <c r="C3458" s="95"/>
      <c r="D3458" s="95"/>
      <c r="E3458" s="56">
        <v>2005</v>
      </c>
      <c r="F3458" s="146">
        <v>13785</v>
      </c>
      <c r="G3458" s="146">
        <v>13785</v>
      </c>
    </row>
    <row r="3459" spans="3:7" ht="16.5" hidden="1" customHeight="1" outlineLevel="1" x14ac:dyDescent="0.45">
      <c r="C3459" s="95"/>
      <c r="D3459" s="95"/>
      <c r="E3459" s="56">
        <v>2006</v>
      </c>
      <c r="F3459" s="146">
        <v>19177</v>
      </c>
      <c r="G3459" s="146">
        <v>19177</v>
      </c>
    </row>
    <row r="3460" spans="3:7" ht="16.5" hidden="1" customHeight="1" outlineLevel="1" x14ac:dyDescent="0.45">
      <c r="C3460" s="95"/>
      <c r="D3460" s="95"/>
      <c r="E3460" s="56">
        <v>2007</v>
      </c>
      <c r="F3460" s="146">
        <v>20226</v>
      </c>
      <c r="G3460" s="146">
        <v>20226</v>
      </c>
    </row>
    <row r="3461" spans="3:7" ht="16.5" hidden="1" customHeight="1" outlineLevel="1" x14ac:dyDescent="0.45">
      <c r="C3461" s="95"/>
      <c r="D3461" s="95"/>
      <c r="E3461" s="56">
        <v>2008</v>
      </c>
      <c r="F3461" s="146">
        <v>29015</v>
      </c>
      <c r="G3461" s="146">
        <v>29015</v>
      </c>
    </row>
    <row r="3462" spans="3:7" ht="16.5" hidden="1" customHeight="1" outlineLevel="1" x14ac:dyDescent="0.45">
      <c r="C3462" s="95"/>
      <c r="D3462" s="95"/>
      <c r="E3462" s="56">
        <v>2009</v>
      </c>
      <c r="F3462" s="146">
        <v>24361</v>
      </c>
      <c r="G3462" s="146">
        <v>24361</v>
      </c>
    </row>
    <row r="3463" spans="3:7" ht="16.5" hidden="1" customHeight="1" outlineLevel="1" x14ac:dyDescent="0.45">
      <c r="C3463" s="95"/>
      <c r="D3463" s="95"/>
      <c r="E3463" s="56">
        <v>2010</v>
      </c>
      <c r="F3463" s="146">
        <v>27981</v>
      </c>
      <c r="G3463" s="146">
        <v>27981</v>
      </c>
    </row>
    <row r="3464" spans="3:7" ht="16.5" hidden="1" customHeight="1" outlineLevel="1" x14ac:dyDescent="0.45">
      <c r="C3464" s="95"/>
      <c r="D3464" s="95"/>
      <c r="E3464" s="56">
        <v>2011</v>
      </c>
      <c r="F3464" s="146">
        <v>33417</v>
      </c>
      <c r="G3464" s="146">
        <v>33417</v>
      </c>
    </row>
    <row r="3465" spans="3:7" ht="16.5" hidden="1" customHeight="1" outlineLevel="1" x14ac:dyDescent="0.45">
      <c r="C3465" s="95"/>
      <c r="D3465" s="95"/>
      <c r="E3465" s="56">
        <v>2012</v>
      </c>
      <c r="F3465" s="146">
        <v>35628</v>
      </c>
      <c r="G3465" s="146">
        <v>35628</v>
      </c>
    </row>
    <row r="3466" spans="3:7" ht="16.5" hidden="1" customHeight="1" outlineLevel="1" x14ac:dyDescent="0.45">
      <c r="C3466" s="95"/>
      <c r="D3466" s="95"/>
      <c r="E3466" s="56">
        <v>2013</v>
      </c>
      <c r="F3466" s="146">
        <v>42985</v>
      </c>
      <c r="G3466" s="146">
        <v>42985</v>
      </c>
    </row>
    <row r="3467" spans="3:7" ht="16.5" hidden="1" customHeight="1" outlineLevel="1" x14ac:dyDescent="0.45">
      <c r="C3467" s="95"/>
      <c r="D3467" s="95"/>
      <c r="E3467" s="56">
        <v>2014</v>
      </c>
      <c r="F3467" s="146">
        <v>35092</v>
      </c>
      <c r="G3467" s="146">
        <v>35092</v>
      </c>
    </row>
    <row r="3468" spans="3:7" ht="16.5" hidden="1" customHeight="1" outlineLevel="1" x14ac:dyDescent="0.45">
      <c r="C3468" s="95"/>
      <c r="D3468" s="95"/>
      <c r="E3468" s="56">
        <v>2015</v>
      </c>
      <c r="F3468" s="146">
        <v>24898</v>
      </c>
      <c r="G3468" s="146">
        <v>24898</v>
      </c>
    </row>
    <row r="3469" spans="3:7" ht="16.5" hidden="1" customHeight="1" outlineLevel="1" x14ac:dyDescent="0.45">
      <c r="C3469" s="95"/>
      <c r="D3469" s="96"/>
      <c r="E3469" s="56">
        <v>2016</v>
      </c>
      <c r="F3469" s="146">
        <v>4378</v>
      </c>
      <c r="G3469" s="146">
        <v>4378</v>
      </c>
    </row>
    <row r="3470" spans="3:7" ht="16.5" hidden="1" customHeight="1" outlineLevel="1" x14ac:dyDescent="0.45">
      <c r="C3470" s="95"/>
      <c r="D3470" s="89" t="s">
        <v>142</v>
      </c>
      <c r="E3470" s="90"/>
      <c r="F3470" s="139">
        <v>386902</v>
      </c>
      <c r="G3470" s="139">
        <v>386902</v>
      </c>
    </row>
    <row r="3471" spans="3:7" ht="16.5" hidden="1" customHeight="1" outlineLevel="1" x14ac:dyDescent="0.45">
      <c r="C3471" s="95"/>
      <c r="D3471" s="94" t="s">
        <v>366</v>
      </c>
      <c r="E3471" s="56">
        <v>1996</v>
      </c>
      <c r="F3471" s="144">
        <v>91</v>
      </c>
      <c r="G3471" s="144">
        <v>91</v>
      </c>
    </row>
    <row r="3472" spans="3:7" ht="16.5" hidden="1" customHeight="1" outlineLevel="1" x14ac:dyDescent="0.45">
      <c r="C3472" s="95"/>
      <c r="D3472" s="95"/>
      <c r="E3472" s="56">
        <v>1997</v>
      </c>
      <c r="F3472" s="144">
        <v>383</v>
      </c>
      <c r="G3472" s="144">
        <v>383</v>
      </c>
    </row>
    <row r="3473" spans="3:7" ht="16.5" hidden="1" customHeight="1" outlineLevel="1" x14ac:dyDescent="0.45">
      <c r="C3473" s="95"/>
      <c r="D3473" s="95"/>
      <c r="E3473" s="56">
        <v>1998</v>
      </c>
      <c r="F3473" s="144">
        <v>825</v>
      </c>
      <c r="G3473" s="144">
        <v>825</v>
      </c>
    </row>
    <row r="3474" spans="3:7" ht="16.5" hidden="1" customHeight="1" outlineLevel="1" x14ac:dyDescent="0.45">
      <c r="C3474" s="95"/>
      <c r="D3474" s="95"/>
      <c r="E3474" s="56">
        <v>1999</v>
      </c>
      <c r="F3474" s="144">
        <v>936</v>
      </c>
      <c r="G3474" s="144">
        <v>936</v>
      </c>
    </row>
    <row r="3475" spans="3:7" ht="16.5" hidden="1" customHeight="1" outlineLevel="1" x14ac:dyDescent="0.45">
      <c r="C3475" s="95"/>
      <c r="D3475" s="95"/>
      <c r="E3475" s="56">
        <v>2000</v>
      </c>
      <c r="F3475" s="144">
        <v>743</v>
      </c>
      <c r="G3475" s="144">
        <v>743</v>
      </c>
    </row>
    <row r="3476" spans="3:7" ht="16.5" hidden="1" customHeight="1" outlineLevel="1" x14ac:dyDescent="0.45">
      <c r="C3476" s="95"/>
      <c r="D3476" s="95"/>
      <c r="E3476" s="56">
        <v>2001</v>
      </c>
      <c r="F3476" s="144">
        <v>30</v>
      </c>
      <c r="G3476" s="144">
        <v>30</v>
      </c>
    </row>
    <row r="3477" spans="3:7" ht="16.5" hidden="1" customHeight="1" outlineLevel="1" x14ac:dyDescent="0.45">
      <c r="C3477" s="95"/>
      <c r="D3477" s="95"/>
      <c r="E3477" s="56">
        <v>2003</v>
      </c>
      <c r="F3477" s="144">
        <v>24</v>
      </c>
      <c r="G3477" s="144">
        <v>24</v>
      </c>
    </row>
    <row r="3478" spans="3:7" ht="16.5" hidden="1" customHeight="1" outlineLevel="1" x14ac:dyDescent="0.45">
      <c r="C3478" s="95"/>
      <c r="D3478" s="95"/>
      <c r="E3478" s="56">
        <v>2004</v>
      </c>
      <c r="F3478" s="144">
        <v>146</v>
      </c>
      <c r="G3478" s="144">
        <v>146</v>
      </c>
    </row>
    <row r="3479" spans="3:7" ht="16.5" hidden="1" customHeight="1" outlineLevel="1" x14ac:dyDescent="0.45">
      <c r="C3479" s="95"/>
      <c r="D3479" s="95"/>
      <c r="E3479" s="56">
        <v>2005</v>
      </c>
      <c r="F3479" s="144">
        <v>764</v>
      </c>
      <c r="G3479" s="144">
        <v>764</v>
      </c>
    </row>
    <row r="3480" spans="3:7" ht="16.5" hidden="1" customHeight="1" outlineLevel="1" x14ac:dyDescent="0.45">
      <c r="C3480" s="95"/>
      <c r="D3480" s="95"/>
      <c r="E3480" s="56">
        <v>2006</v>
      </c>
      <c r="F3480" s="144">
        <v>264</v>
      </c>
      <c r="G3480" s="144">
        <v>264</v>
      </c>
    </row>
    <row r="3481" spans="3:7" ht="16.5" hidden="1" customHeight="1" outlineLevel="1" x14ac:dyDescent="0.45">
      <c r="C3481" s="95"/>
      <c r="D3481" s="95"/>
      <c r="E3481" s="56">
        <v>2007</v>
      </c>
      <c r="F3481" s="144">
        <v>266</v>
      </c>
      <c r="G3481" s="144">
        <v>266</v>
      </c>
    </row>
    <row r="3482" spans="3:7" ht="16.5" hidden="1" customHeight="1" outlineLevel="1" x14ac:dyDescent="0.45">
      <c r="C3482" s="95"/>
      <c r="D3482" s="95"/>
      <c r="E3482" s="56">
        <v>2008</v>
      </c>
      <c r="F3482" s="144">
        <v>913</v>
      </c>
      <c r="G3482" s="144">
        <v>913</v>
      </c>
    </row>
    <row r="3483" spans="3:7" ht="16.5" hidden="1" customHeight="1" outlineLevel="1" x14ac:dyDescent="0.45">
      <c r="C3483" s="95"/>
      <c r="D3483" s="95"/>
      <c r="E3483" s="56">
        <v>2009</v>
      </c>
      <c r="F3483" s="144">
        <v>865</v>
      </c>
      <c r="G3483" s="144">
        <v>865</v>
      </c>
    </row>
    <row r="3484" spans="3:7" ht="16.5" hidden="1" customHeight="1" outlineLevel="1" x14ac:dyDescent="0.45">
      <c r="C3484" s="95"/>
      <c r="D3484" s="95"/>
      <c r="E3484" s="56">
        <v>2010</v>
      </c>
      <c r="F3484" s="146">
        <v>1359</v>
      </c>
      <c r="G3484" s="146">
        <v>1359</v>
      </c>
    </row>
    <row r="3485" spans="3:7" ht="16.5" hidden="1" customHeight="1" outlineLevel="1" x14ac:dyDescent="0.45">
      <c r="C3485" s="95"/>
      <c r="D3485" s="95"/>
      <c r="E3485" s="56">
        <v>2011</v>
      </c>
      <c r="F3485" s="146">
        <v>1857</v>
      </c>
      <c r="G3485" s="146">
        <v>1857</v>
      </c>
    </row>
    <row r="3486" spans="3:7" ht="16.5" hidden="1" customHeight="1" outlineLevel="1" x14ac:dyDescent="0.45">
      <c r="C3486" s="95"/>
      <c r="D3486" s="95"/>
      <c r="E3486" s="56">
        <v>2012</v>
      </c>
      <c r="F3486" s="146">
        <v>3547</v>
      </c>
      <c r="G3486" s="146">
        <v>3547</v>
      </c>
    </row>
    <row r="3487" spans="3:7" ht="16.5" hidden="1" customHeight="1" outlineLevel="1" x14ac:dyDescent="0.45">
      <c r="C3487" s="95"/>
      <c r="D3487" s="95"/>
      <c r="E3487" s="56">
        <v>2013</v>
      </c>
      <c r="F3487" s="146">
        <v>4935</v>
      </c>
      <c r="G3487" s="146">
        <v>4935</v>
      </c>
    </row>
    <row r="3488" spans="3:7" ht="16.5" hidden="1" customHeight="1" outlineLevel="1" x14ac:dyDescent="0.45">
      <c r="C3488" s="95"/>
      <c r="D3488" s="95"/>
      <c r="E3488" s="56">
        <v>2014</v>
      </c>
      <c r="F3488" s="146">
        <v>4965</v>
      </c>
      <c r="G3488" s="146">
        <v>4965</v>
      </c>
    </row>
    <row r="3489" spans="3:7" ht="16.5" hidden="1" customHeight="1" outlineLevel="1" x14ac:dyDescent="0.45">
      <c r="C3489" s="95"/>
      <c r="D3489" s="95"/>
      <c r="E3489" s="56">
        <v>2015</v>
      </c>
      <c r="F3489" s="146">
        <v>5370</v>
      </c>
      <c r="G3489" s="146">
        <v>5370</v>
      </c>
    </row>
    <row r="3490" spans="3:7" ht="16.5" hidden="1" customHeight="1" outlineLevel="1" x14ac:dyDescent="0.45">
      <c r="C3490" s="95"/>
      <c r="D3490" s="96"/>
      <c r="E3490" s="56">
        <v>2016</v>
      </c>
      <c r="F3490" s="146">
        <v>1127</v>
      </c>
      <c r="G3490" s="146">
        <v>1127</v>
      </c>
    </row>
    <row r="3491" spans="3:7" ht="16.5" hidden="1" customHeight="1" outlineLevel="1" x14ac:dyDescent="0.45">
      <c r="C3491" s="95"/>
      <c r="D3491" s="89" t="s">
        <v>142</v>
      </c>
      <c r="E3491" s="90"/>
      <c r="F3491" s="139">
        <v>29410</v>
      </c>
      <c r="G3491" s="139">
        <v>29410</v>
      </c>
    </row>
    <row r="3492" spans="3:7" ht="16.5" hidden="1" customHeight="1" outlineLevel="1" x14ac:dyDescent="0.45">
      <c r="C3492" s="95"/>
      <c r="D3492" s="94" t="s">
        <v>367</v>
      </c>
      <c r="E3492" s="56">
        <v>1991</v>
      </c>
      <c r="F3492" s="144">
        <v>655</v>
      </c>
      <c r="G3492" s="144">
        <v>655</v>
      </c>
    </row>
    <row r="3493" spans="3:7" ht="16.5" hidden="1" customHeight="1" outlineLevel="1" x14ac:dyDescent="0.45">
      <c r="C3493" s="95"/>
      <c r="D3493" s="95"/>
      <c r="E3493" s="56">
        <v>1992</v>
      </c>
      <c r="F3493" s="144">
        <v>852</v>
      </c>
      <c r="G3493" s="144">
        <v>852</v>
      </c>
    </row>
    <row r="3494" spans="3:7" ht="16.5" hidden="1" customHeight="1" outlineLevel="1" x14ac:dyDescent="0.45">
      <c r="C3494" s="95"/>
      <c r="D3494" s="95"/>
      <c r="E3494" s="56">
        <v>1993</v>
      </c>
      <c r="F3494" s="146">
        <v>1289</v>
      </c>
      <c r="G3494" s="146">
        <v>1289</v>
      </c>
    </row>
    <row r="3495" spans="3:7" ht="16.5" hidden="1" customHeight="1" outlineLevel="1" x14ac:dyDescent="0.45">
      <c r="C3495" s="95"/>
      <c r="D3495" s="95"/>
      <c r="E3495" s="56">
        <v>1994</v>
      </c>
      <c r="F3495" s="146">
        <v>1430</v>
      </c>
      <c r="G3495" s="146">
        <v>1430</v>
      </c>
    </row>
    <row r="3496" spans="3:7" ht="16.5" hidden="1" customHeight="1" outlineLevel="1" x14ac:dyDescent="0.45">
      <c r="C3496" s="95"/>
      <c r="D3496" s="95"/>
      <c r="E3496" s="56">
        <v>1995</v>
      </c>
      <c r="F3496" s="146">
        <v>1364</v>
      </c>
      <c r="G3496" s="146">
        <v>1364</v>
      </c>
    </row>
    <row r="3497" spans="3:7" ht="16.5" hidden="1" customHeight="1" outlineLevel="1" x14ac:dyDescent="0.45">
      <c r="C3497" s="95"/>
      <c r="D3497" s="95"/>
      <c r="E3497" s="56">
        <v>1996</v>
      </c>
      <c r="F3497" s="146">
        <v>1863</v>
      </c>
      <c r="G3497" s="146">
        <v>1863</v>
      </c>
    </row>
    <row r="3498" spans="3:7" ht="16.5" hidden="1" customHeight="1" outlineLevel="1" x14ac:dyDescent="0.45">
      <c r="C3498" s="95"/>
      <c r="D3498" s="95"/>
      <c r="E3498" s="56">
        <v>1997</v>
      </c>
      <c r="F3498" s="146">
        <v>2178</v>
      </c>
      <c r="G3498" s="146">
        <v>2178</v>
      </c>
    </row>
    <row r="3499" spans="3:7" ht="16.5" hidden="1" customHeight="1" outlineLevel="1" x14ac:dyDescent="0.45">
      <c r="C3499" s="95"/>
      <c r="D3499" s="95"/>
      <c r="E3499" s="56">
        <v>1998</v>
      </c>
      <c r="F3499" s="146">
        <v>2044</v>
      </c>
      <c r="G3499" s="146">
        <v>2044</v>
      </c>
    </row>
    <row r="3500" spans="3:7" ht="16.5" hidden="1" customHeight="1" outlineLevel="1" x14ac:dyDescent="0.45">
      <c r="C3500" s="95"/>
      <c r="D3500" s="95"/>
      <c r="E3500" s="56">
        <v>1999</v>
      </c>
      <c r="F3500" s="146">
        <v>1187</v>
      </c>
      <c r="G3500" s="146">
        <v>1187</v>
      </c>
    </row>
    <row r="3501" spans="3:7" ht="16.5" hidden="1" customHeight="1" outlineLevel="1" x14ac:dyDescent="0.45">
      <c r="C3501" s="95"/>
      <c r="D3501" s="95"/>
      <c r="E3501" s="56">
        <v>2000</v>
      </c>
      <c r="F3501" s="146">
        <v>1525</v>
      </c>
      <c r="G3501" s="146">
        <v>1525</v>
      </c>
    </row>
    <row r="3502" spans="3:7" ht="16.5" hidden="1" customHeight="1" outlineLevel="1" x14ac:dyDescent="0.45">
      <c r="C3502" s="95"/>
      <c r="D3502" s="95"/>
      <c r="E3502" s="56">
        <v>2001</v>
      </c>
      <c r="F3502" s="146">
        <v>1599</v>
      </c>
      <c r="G3502" s="146">
        <v>1599</v>
      </c>
    </row>
    <row r="3503" spans="3:7" ht="16.5" hidden="1" customHeight="1" outlineLevel="1" x14ac:dyDescent="0.45">
      <c r="C3503" s="95"/>
      <c r="D3503" s="95"/>
      <c r="E3503" s="56">
        <v>2002</v>
      </c>
      <c r="F3503" s="146">
        <v>1603</v>
      </c>
      <c r="G3503" s="146">
        <v>1603</v>
      </c>
    </row>
    <row r="3504" spans="3:7" ht="16.5" hidden="1" customHeight="1" outlineLevel="1" x14ac:dyDescent="0.45">
      <c r="C3504" s="95"/>
      <c r="D3504" s="95"/>
      <c r="E3504" s="56">
        <v>2003</v>
      </c>
      <c r="F3504" s="146">
        <v>2354</v>
      </c>
      <c r="G3504" s="146">
        <v>2354</v>
      </c>
    </row>
    <row r="3505" spans="3:7" ht="16.5" hidden="1" customHeight="1" outlineLevel="1" x14ac:dyDescent="0.45">
      <c r="C3505" s="95"/>
      <c r="D3505" s="95"/>
      <c r="E3505" s="56">
        <v>2004</v>
      </c>
      <c r="F3505" s="146">
        <v>3004</v>
      </c>
      <c r="G3505" s="146">
        <v>3004</v>
      </c>
    </row>
    <row r="3506" spans="3:7" ht="16.5" hidden="1" customHeight="1" outlineLevel="1" x14ac:dyDescent="0.45">
      <c r="C3506" s="95"/>
      <c r="D3506" s="95"/>
      <c r="E3506" s="56">
        <v>2005</v>
      </c>
      <c r="F3506" s="146">
        <v>3660</v>
      </c>
      <c r="G3506" s="146">
        <v>3660</v>
      </c>
    </row>
    <row r="3507" spans="3:7" ht="16.5" hidden="1" customHeight="1" outlineLevel="1" x14ac:dyDescent="0.45">
      <c r="C3507" s="95"/>
      <c r="D3507" s="95"/>
      <c r="E3507" s="56">
        <v>2006</v>
      </c>
      <c r="F3507" s="146">
        <v>6732</v>
      </c>
      <c r="G3507" s="146">
        <v>6732</v>
      </c>
    </row>
    <row r="3508" spans="3:7" ht="16.5" hidden="1" customHeight="1" outlineLevel="1" x14ac:dyDescent="0.45">
      <c r="C3508" s="95"/>
      <c r="D3508" s="95"/>
      <c r="E3508" s="56">
        <v>2007</v>
      </c>
      <c r="F3508" s="146">
        <v>6504</v>
      </c>
      <c r="G3508" s="146">
        <v>6504</v>
      </c>
    </row>
    <row r="3509" spans="3:7" ht="16.5" hidden="1" customHeight="1" outlineLevel="1" x14ac:dyDescent="0.45">
      <c r="C3509" s="95"/>
      <c r="D3509" s="95"/>
      <c r="E3509" s="56">
        <v>2008</v>
      </c>
      <c r="F3509" s="146">
        <v>7027</v>
      </c>
      <c r="G3509" s="146">
        <v>7027</v>
      </c>
    </row>
    <row r="3510" spans="3:7" ht="16.5" hidden="1" customHeight="1" outlineLevel="1" x14ac:dyDescent="0.45">
      <c r="C3510" s="95"/>
      <c r="D3510" s="95"/>
      <c r="E3510" s="56">
        <v>2009</v>
      </c>
      <c r="F3510" s="146">
        <v>4165</v>
      </c>
      <c r="G3510" s="146">
        <v>4165</v>
      </c>
    </row>
    <row r="3511" spans="3:7" ht="16.5" hidden="1" customHeight="1" outlineLevel="1" x14ac:dyDescent="0.45">
      <c r="C3511" s="95"/>
      <c r="D3511" s="95"/>
      <c r="E3511" s="56">
        <v>2010</v>
      </c>
      <c r="F3511" s="146">
        <v>6907</v>
      </c>
      <c r="G3511" s="146">
        <v>6907</v>
      </c>
    </row>
    <row r="3512" spans="3:7" ht="16.5" hidden="1" customHeight="1" outlineLevel="1" x14ac:dyDescent="0.45">
      <c r="C3512" s="95"/>
      <c r="D3512" s="95"/>
      <c r="E3512" s="56">
        <v>2011</v>
      </c>
      <c r="F3512" s="146">
        <v>12029</v>
      </c>
      <c r="G3512" s="146">
        <v>12029</v>
      </c>
    </row>
    <row r="3513" spans="3:7" ht="16.5" hidden="1" customHeight="1" outlineLevel="1" x14ac:dyDescent="0.45">
      <c r="C3513" s="95"/>
      <c r="D3513" s="95"/>
      <c r="E3513" s="56">
        <v>2012</v>
      </c>
      <c r="F3513" s="146">
        <v>14199</v>
      </c>
      <c r="G3513" s="146">
        <v>14199</v>
      </c>
    </row>
    <row r="3514" spans="3:7" ht="16.5" hidden="1" customHeight="1" outlineLevel="1" x14ac:dyDescent="0.45">
      <c r="C3514" s="95"/>
      <c r="D3514" s="95"/>
      <c r="E3514" s="56">
        <v>2013</v>
      </c>
      <c r="F3514" s="146">
        <v>11724</v>
      </c>
      <c r="G3514" s="146">
        <v>11724</v>
      </c>
    </row>
    <row r="3515" spans="3:7" ht="16.5" hidden="1" customHeight="1" outlineLevel="1" x14ac:dyDescent="0.45">
      <c r="C3515" s="95"/>
      <c r="D3515" s="95"/>
      <c r="E3515" s="56">
        <v>2014</v>
      </c>
      <c r="F3515" s="146">
        <v>13221</v>
      </c>
      <c r="G3515" s="146">
        <v>13221</v>
      </c>
    </row>
    <row r="3516" spans="3:7" ht="16.5" hidden="1" customHeight="1" outlineLevel="1" x14ac:dyDescent="0.45">
      <c r="C3516" s="95"/>
      <c r="D3516" s="95"/>
      <c r="E3516" s="56">
        <v>2015</v>
      </c>
      <c r="F3516" s="146">
        <v>10648</v>
      </c>
      <c r="G3516" s="146">
        <v>10648</v>
      </c>
    </row>
    <row r="3517" spans="3:7" ht="16.5" hidden="1" customHeight="1" outlineLevel="1" x14ac:dyDescent="0.45">
      <c r="C3517" s="95"/>
      <c r="D3517" s="96"/>
      <c r="E3517" s="56">
        <v>2016</v>
      </c>
      <c r="F3517" s="146">
        <v>1292</v>
      </c>
      <c r="G3517" s="146">
        <v>1292</v>
      </c>
    </row>
    <row r="3518" spans="3:7" ht="16.5" hidden="1" customHeight="1" outlineLevel="1" x14ac:dyDescent="0.45">
      <c r="C3518" s="95"/>
      <c r="D3518" s="89" t="s">
        <v>142</v>
      </c>
      <c r="E3518" s="90"/>
      <c r="F3518" s="139">
        <v>121055</v>
      </c>
      <c r="G3518" s="139">
        <v>121055</v>
      </c>
    </row>
    <row r="3519" spans="3:7" ht="16.5" hidden="1" customHeight="1" outlineLevel="1" x14ac:dyDescent="0.45">
      <c r="C3519" s="95"/>
      <c r="D3519" s="94" t="s">
        <v>368</v>
      </c>
      <c r="E3519" s="56">
        <v>1991</v>
      </c>
      <c r="F3519" s="144">
        <v>124</v>
      </c>
      <c r="G3519" s="144">
        <v>124</v>
      </c>
    </row>
    <row r="3520" spans="3:7" ht="16.5" hidden="1" customHeight="1" outlineLevel="1" x14ac:dyDescent="0.45">
      <c r="C3520" s="95"/>
      <c r="D3520" s="95"/>
      <c r="E3520" s="56">
        <v>1992</v>
      </c>
      <c r="F3520" s="146">
        <v>3653</v>
      </c>
      <c r="G3520" s="146">
        <v>3653</v>
      </c>
    </row>
    <row r="3521" spans="3:7" ht="16.5" hidden="1" customHeight="1" outlineLevel="1" x14ac:dyDescent="0.45">
      <c r="C3521" s="95"/>
      <c r="D3521" s="95"/>
      <c r="E3521" s="56">
        <v>1993</v>
      </c>
      <c r="F3521" s="146">
        <v>5493</v>
      </c>
      <c r="G3521" s="146">
        <v>5493</v>
      </c>
    </row>
    <row r="3522" spans="3:7" ht="16.5" hidden="1" customHeight="1" outlineLevel="1" x14ac:dyDescent="0.45">
      <c r="C3522" s="95"/>
      <c r="D3522" s="95"/>
      <c r="E3522" s="56">
        <v>1994</v>
      </c>
      <c r="F3522" s="146">
        <v>7633</v>
      </c>
      <c r="G3522" s="146">
        <v>7633</v>
      </c>
    </row>
    <row r="3523" spans="3:7" ht="16.5" hidden="1" customHeight="1" outlineLevel="1" x14ac:dyDescent="0.45">
      <c r="C3523" s="95"/>
      <c r="D3523" s="95"/>
      <c r="E3523" s="56">
        <v>1995</v>
      </c>
      <c r="F3523" s="146">
        <v>13823</v>
      </c>
      <c r="G3523" s="146">
        <v>13823</v>
      </c>
    </row>
    <row r="3524" spans="3:7" ht="16.5" hidden="1" customHeight="1" outlineLevel="1" x14ac:dyDescent="0.45">
      <c r="C3524" s="95"/>
      <c r="D3524" s="95"/>
      <c r="E3524" s="56">
        <v>1996</v>
      </c>
      <c r="F3524" s="146">
        <v>17869</v>
      </c>
      <c r="G3524" s="146">
        <v>17869</v>
      </c>
    </row>
    <row r="3525" spans="3:7" ht="16.5" hidden="1" customHeight="1" outlineLevel="1" x14ac:dyDescent="0.45">
      <c r="C3525" s="95"/>
      <c r="D3525" s="95"/>
      <c r="E3525" s="56">
        <v>1997</v>
      </c>
      <c r="F3525" s="146">
        <v>11211</v>
      </c>
      <c r="G3525" s="146">
        <v>11211</v>
      </c>
    </row>
    <row r="3526" spans="3:7" ht="16.5" hidden="1" customHeight="1" outlineLevel="1" x14ac:dyDescent="0.45">
      <c r="C3526" s="95"/>
      <c r="D3526" s="95"/>
      <c r="E3526" s="56">
        <v>1998</v>
      </c>
      <c r="F3526" s="146">
        <v>13285</v>
      </c>
      <c r="G3526" s="146">
        <v>13285</v>
      </c>
    </row>
    <row r="3527" spans="3:7" ht="16.5" hidden="1" customHeight="1" outlineLevel="1" x14ac:dyDescent="0.45">
      <c r="C3527" s="95"/>
      <c r="D3527" s="95"/>
      <c r="E3527" s="56">
        <v>1999</v>
      </c>
      <c r="F3527" s="146">
        <v>12183</v>
      </c>
      <c r="G3527" s="146">
        <v>12183</v>
      </c>
    </row>
    <row r="3528" spans="3:7" ht="16.5" hidden="1" customHeight="1" outlineLevel="1" x14ac:dyDescent="0.45">
      <c r="C3528" s="95"/>
      <c r="D3528" s="95"/>
      <c r="E3528" s="56">
        <v>2000</v>
      </c>
      <c r="F3528" s="146">
        <v>7357</v>
      </c>
      <c r="G3528" s="146">
        <v>7357</v>
      </c>
    </row>
    <row r="3529" spans="3:7" ht="16.5" hidden="1" customHeight="1" outlineLevel="1" x14ac:dyDescent="0.45">
      <c r="C3529" s="95"/>
      <c r="D3529" s="95"/>
      <c r="E3529" s="56">
        <v>2001</v>
      </c>
      <c r="F3529" s="146">
        <v>15406</v>
      </c>
      <c r="G3529" s="146">
        <v>15406</v>
      </c>
    </row>
    <row r="3530" spans="3:7" ht="16.5" hidden="1" customHeight="1" outlineLevel="1" x14ac:dyDescent="0.45">
      <c r="C3530" s="95"/>
      <c r="D3530" s="95"/>
      <c r="E3530" s="56">
        <v>2002</v>
      </c>
      <c r="F3530" s="146">
        <v>14160</v>
      </c>
      <c r="G3530" s="146">
        <v>14160</v>
      </c>
    </row>
    <row r="3531" spans="3:7" ht="16.5" hidden="1" customHeight="1" outlineLevel="1" x14ac:dyDescent="0.45">
      <c r="C3531" s="95"/>
      <c r="D3531" s="95"/>
      <c r="E3531" s="56">
        <v>2003</v>
      </c>
      <c r="F3531" s="146">
        <v>7239</v>
      </c>
      <c r="G3531" s="146">
        <v>7239</v>
      </c>
    </row>
    <row r="3532" spans="3:7" ht="16.5" hidden="1" customHeight="1" outlineLevel="1" x14ac:dyDescent="0.45">
      <c r="C3532" s="95"/>
      <c r="D3532" s="95"/>
      <c r="E3532" s="56">
        <v>2004</v>
      </c>
      <c r="F3532" s="146">
        <v>11491</v>
      </c>
      <c r="G3532" s="146">
        <v>11491</v>
      </c>
    </row>
    <row r="3533" spans="3:7" ht="16.5" hidden="1" customHeight="1" outlineLevel="1" x14ac:dyDescent="0.45">
      <c r="C3533" s="95"/>
      <c r="D3533" s="95"/>
      <c r="E3533" s="56">
        <v>2005</v>
      </c>
      <c r="F3533" s="146">
        <v>17277</v>
      </c>
      <c r="G3533" s="146">
        <v>17277</v>
      </c>
    </row>
    <row r="3534" spans="3:7" ht="16.5" hidden="1" customHeight="1" outlineLevel="1" x14ac:dyDescent="0.45">
      <c r="C3534" s="95"/>
      <c r="D3534" s="95"/>
      <c r="E3534" s="56">
        <v>2006</v>
      </c>
      <c r="F3534" s="146">
        <v>22195</v>
      </c>
      <c r="G3534" s="146">
        <v>22195</v>
      </c>
    </row>
    <row r="3535" spans="3:7" ht="16.5" hidden="1" customHeight="1" outlineLevel="1" x14ac:dyDescent="0.45">
      <c r="C3535" s="95"/>
      <c r="D3535" s="95"/>
      <c r="E3535" s="56">
        <v>2007</v>
      </c>
      <c r="F3535" s="146">
        <v>27132</v>
      </c>
      <c r="G3535" s="146">
        <v>27132</v>
      </c>
    </row>
    <row r="3536" spans="3:7" ht="16.5" hidden="1" customHeight="1" outlineLevel="1" x14ac:dyDescent="0.45">
      <c r="C3536" s="95"/>
      <c r="D3536" s="95"/>
      <c r="E3536" s="56">
        <v>2008</v>
      </c>
      <c r="F3536" s="146">
        <v>41090</v>
      </c>
      <c r="G3536" s="146">
        <v>41090</v>
      </c>
    </row>
    <row r="3537" spans="3:7" ht="16.5" hidden="1" customHeight="1" outlineLevel="1" x14ac:dyDescent="0.45">
      <c r="C3537" s="95"/>
      <c r="D3537" s="95"/>
      <c r="E3537" s="56">
        <v>2009</v>
      </c>
      <c r="F3537" s="146">
        <v>57338</v>
      </c>
      <c r="G3537" s="146">
        <v>57338</v>
      </c>
    </row>
    <row r="3538" spans="3:7" ht="16.5" hidden="1" customHeight="1" outlineLevel="1" x14ac:dyDescent="0.45">
      <c r="C3538" s="95"/>
      <c r="D3538" s="95"/>
      <c r="E3538" s="56">
        <v>2010</v>
      </c>
      <c r="F3538" s="146">
        <v>86992</v>
      </c>
      <c r="G3538" s="146">
        <v>86992</v>
      </c>
    </row>
    <row r="3539" spans="3:7" ht="16.5" hidden="1" customHeight="1" outlineLevel="1" x14ac:dyDescent="0.45">
      <c r="C3539" s="95"/>
      <c r="D3539" s="95"/>
      <c r="E3539" s="56">
        <v>2011</v>
      </c>
      <c r="F3539" s="146">
        <v>48698</v>
      </c>
      <c r="G3539" s="146">
        <v>48698</v>
      </c>
    </row>
    <row r="3540" spans="3:7" ht="16.5" hidden="1" customHeight="1" outlineLevel="1" x14ac:dyDescent="0.45">
      <c r="C3540" s="95"/>
      <c r="D3540" s="95"/>
      <c r="E3540" s="56">
        <v>2012</v>
      </c>
      <c r="F3540" s="146">
        <v>24419</v>
      </c>
      <c r="G3540" s="146">
        <v>24419</v>
      </c>
    </row>
    <row r="3541" spans="3:7" ht="16.5" hidden="1" customHeight="1" outlineLevel="1" x14ac:dyDescent="0.45">
      <c r="C3541" s="95"/>
      <c r="D3541" s="95"/>
      <c r="E3541" s="56">
        <v>2013</v>
      </c>
      <c r="F3541" s="146">
        <v>29465</v>
      </c>
      <c r="G3541" s="146">
        <v>29465</v>
      </c>
    </row>
    <row r="3542" spans="3:7" ht="16.5" hidden="1" customHeight="1" outlineLevel="1" x14ac:dyDescent="0.45">
      <c r="C3542" s="95"/>
      <c r="D3542" s="95"/>
      <c r="E3542" s="56">
        <v>2014</v>
      </c>
      <c r="F3542" s="146">
        <v>22885</v>
      </c>
      <c r="G3542" s="146">
        <v>22885</v>
      </c>
    </row>
    <row r="3543" spans="3:7" ht="16.5" hidden="1" customHeight="1" outlineLevel="1" x14ac:dyDescent="0.45">
      <c r="C3543" s="95"/>
      <c r="D3543" s="95"/>
      <c r="E3543" s="56">
        <v>2015</v>
      </c>
      <c r="F3543" s="146">
        <v>9486</v>
      </c>
      <c r="G3543" s="146">
        <v>9486</v>
      </c>
    </row>
    <row r="3544" spans="3:7" ht="16.5" hidden="1" customHeight="1" outlineLevel="1" x14ac:dyDescent="0.45">
      <c r="C3544" s="95"/>
      <c r="D3544" s="96"/>
      <c r="E3544" s="56">
        <v>2016</v>
      </c>
      <c r="F3544" s="146">
        <v>1424</v>
      </c>
      <c r="G3544" s="146">
        <v>1424</v>
      </c>
    </row>
    <row r="3545" spans="3:7" ht="16.5" hidden="1" customHeight="1" outlineLevel="1" x14ac:dyDescent="0.45">
      <c r="C3545" s="95"/>
      <c r="D3545" s="89" t="s">
        <v>142</v>
      </c>
      <c r="E3545" s="90"/>
      <c r="F3545" s="139">
        <v>529328</v>
      </c>
      <c r="G3545" s="139">
        <v>529328</v>
      </c>
    </row>
    <row r="3546" spans="3:7" ht="16.5" hidden="1" customHeight="1" outlineLevel="1" x14ac:dyDescent="0.45">
      <c r="C3546" s="95"/>
      <c r="D3546" s="94" t="s">
        <v>369</v>
      </c>
      <c r="E3546" s="56">
        <v>1991</v>
      </c>
      <c r="F3546" s="146">
        <v>2693</v>
      </c>
      <c r="G3546" s="146">
        <v>2693</v>
      </c>
    </row>
    <row r="3547" spans="3:7" ht="16.5" hidden="1" customHeight="1" outlineLevel="1" x14ac:dyDescent="0.45">
      <c r="C3547" s="95"/>
      <c r="D3547" s="95"/>
      <c r="E3547" s="56">
        <v>1992</v>
      </c>
      <c r="F3547" s="146">
        <v>5505</v>
      </c>
      <c r="G3547" s="146">
        <v>5505</v>
      </c>
    </row>
    <row r="3548" spans="3:7" ht="16.5" hidden="1" customHeight="1" outlineLevel="1" x14ac:dyDescent="0.45">
      <c r="C3548" s="95"/>
      <c r="D3548" s="95"/>
      <c r="E3548" s="56">
        <v>1993</v>
      </c>
      <c r="F3548" s="146">
        <v>29563</v>
      </c>
      <c r="G3548" s="146">
        <v>29563</v>
      </c>
    </row>
    <row r="3549" spans="3:7" ht="16.5" hidden="1" customHeight="1" outlineLevel="1" x14ac:dyDescent="0.45">
      <c r="C3549" s="95"/>
      <c r="D3549" s="95"/>
      <c r="E3549" s="56">
        <v>1994</v>
      </c>
      <c r="F3549" s="146">
        <v>4245</v>
      </c>
      <c r="G3549" s="146">
        <v>4245</v>
      </c>
    </row>
    <row r="3550" spans="3:7" ht="16.5" hidden="1" customHeight="1" outlineLevel="1" x14ac:dyDescent="0.45">
      <c r="C3550" s="95"/>
      <c r="D3550" s="95"/>
      <c r="E3550" s="56">
        <v>1995</v>
      </c>
      <c r="F3550" s="146">
        <v>14731</v>
      </c>
      <c r="G3550" s="146">
        <v>14731</v>
      </c>
    </row>
    <row r="3551" spans="3:7" ht="16.5" hidden="1" customHeight="1" outlineLevel="1" x14ac:dyDescent="0.45">
      <c r="C3551" s="95"/>
      <c r="D3551" s="95"/>
      <c r="E3551" s="56">
        <v>1996</v>
      </c>
      <c r="F3551" s="146">
        <v>26642</v>
      </c>
      <c r="G3551" s="146">
        <v>26642</v>
      </c>
    </row>
    <row r="3552" spans="3:7" ht="16.5" hidden="1" customHeight="1" outlineLevel="1" x14ac:dyDescent="0.45">
      <c r="C3552" s="95"/>
      <c r="D3552" s="95"/>
      <c r="E3552" s="56">
        <v>1997</v>
      </c>
      <c r="F3552" s="146">
        <v>36836</v>
      </c>
      <c r="G3552" s="146">
        <v>36836</v>
      </c>
    </row>
    <row r="3553" spans="3:7" ht="16.5" hidden="1" customHeight="1" outlineLevel="1" x14ac:dyDescent="0.45">
      <c r="C3553" s="95"/>
      <c r="D3553" s="95"/>
      <c r="E3553" s="56">
        <v>1998</v>
      </c>
      <c r="F3553" s="146">
        <v>15099</v>
      </c>
      <c r="G3553" s="146">
        <v>15099</v>
      </c>
    </row>
    <row r="3554" spans="3:7" ht="16.5" hidden="1" customHeight="1" outlineLevel="1" x14ac:dyDescent="0.45">
      <c r="C3554" s="95"/>
      <c r="D3554" s="95"/>
      <c r="E3554" s="56">
        <v>1999</v>
      </c>
      <c r="F3554" s="146">
        <v>7012</v>
      </c>
      <c r="G3554" s="146">
        <v>7012</v>
      </c>
    </row>
    <row r="3555" spans="3:7" ht="16.5" hidden="1" customHeight="1" outlineLevel="1" x14ac:dyDescent="0.45">
      <c r="C3555" s="95"/>
      <c r="D3555" s="95"/>
      <c r="E3555" s="56">
        <v>2000</v>
      </c>
      <c r="F3555" s="146">
        <v>19411</v>
      </c>
      <c r="G3555" s="146">
        <v>19411</v>
      </c>
    </row>
    <row r="3556" spans="3:7" ht="16.5" hidden="1" customHeight="1" outlineLevel="1" x14ac:dyDescent="0.45">
      <c r="C3556" s="95"/>
      <c r="D3556" s="95"/>
      <c r="E3556" s="56">
        <v>2001</v>
      </c>
      <c r="F3556" s="144">
        <v>297</v>
      </c>
      <c r="G3556" s="144">
        <v>297</v>
      </c>
    </row>
    <row r="3557" spans="3:7" ht="16.5" hidden="1" customHeight="1" outlineLevel="1" x14ac:dyDescent="0.45">
      <c r="C3557" s="95"/>
      <c r="D3557" s="95"/>
      <c r="E3557" s="56">
        <v>2002</v>
      </c>
      <c r="F3557" s="146">
        <v>4812</v>
      </c>
      <c r="G3557" s="146">
        <v>4812</v>
      </c>
    </row>
    <row r="3558" spans="3:7" ht="16.5" hidden="1" customHeight="1" outlineLevel="1" x14ac:dyDescent="0.45">
      <c r="C3558" s="95"/>
      <c r="D3558" s="95"/>
      <c r="E3558" s="56">
        <v>2003</v>
      </c>
      <c r="F3558" s="146">
        <v>14157</v>
      </c>
      <c r="G3558" s="146">
        <v>14157</v>
      </c>
    </row>
    <row r="3559" spans="3:7" ht="16.5" hidden="1" customHeight="1" outlineLevel="1" x14ac:dyDescent="0.45">
      <c r="C3559" s="95"/>
      <c r="D3559" s="95"/>
      <c r="E3559" s="56">
        <v>2004</v>
      </c>
      <c r="F3559" s="146">
        <v>50877</v>
      </c>
      <c r="G3559" s="146">
        <v>50877</v>
      </c>
    </row>
    <row r="3560" spans="3:7" ht="16.5" hidden="1" customHeight="1" outlineLevel="1" x14ac:dyDescent="0.45">
      <c r="C3560" s="95"/>
      <c r="D3560" s="95"/>
      <c r="E3560" s="56">
        <v>2005</v>
      </c>
      <c r="F3560" s="146">
        <v>63034</v>
      </c>
      <c r="G3560" s="146">
        <v>63034</v>
      </c>
    </row>
    <row r="3561" spans="3:7" ht="16.5" hidden="1" customHeight="1" outlineLevel="1" x14ac:dyDescent="0.45">
      <c r="C3561" s="95"/>
      <c r="D3561" s="95"/>
      <c r="E3561" s="56">
        <v>2006</v>
      </c>
      <c r="F3561" s="146">
        <v>41824</v>
      </c>
      <c r="G3561" s="146">
        <v>41824</v>
      </c>
    </row>
    <row r="3562" spans="3:7" ht="16.5" hidden="1" customHeight="1" outlineLevel="1" x14ac:dyDescent="0.45">
      <c r="C3562" s="95"/>
      <c r="D3562" s="95"/>
      <c r="E3562" s="56">
        <v>2007</v>
      </c>
      <c r="F3562" s="146">
        <v>34944</v>
      </c>
      <c r="G3562" s="146">
        <v>34944</v>
      </c>
    </row>
    <row r="3563" spans="3:7" ht="16.5" hidden="1" customHeight="1" outlineLevel="1" x14ac:dyDescent="0.45">
      <c r="C3563" s="95"/>
      <c r="D3563" s="95"/>
      <c r="E3563" s="56">
        <v>2008</v>
      </c>
      <c r="F3563" s="146">
        <v>30657</v>
      </c>
      <c r="G3563" s="146">
        <v>30657</v>
      </c>
    </row>
    <row r="3564" spans="3:7" ht="16.5" hidden="1" customHeight="1" outlineLevel="1" x14ac:dyDescent="0.45">
      <c r="C3564" s="95"/>
      <c r="D3564" s="95"/>
      <c r="E3564" s="56">
        <v>2009</v>
      </c>
      <c r="F3564" s="146">
        <v>31787</v>
      </c>
      <c r="G3564" s="146">
        <v>31787</v>
      </c>
    </row>
    <row r="3565" spans="3:7" ht="16.5" hidden="1" customHeight="1" outlineLevel="1" x14ac:dyDescent="0.45">
      <c r="C3565" s="95"/>
      <c r="D3565" s="95"/>
      <c r="E3565" s="56">
        <v>2010</v>
      </c>
      <c r="F3565" s="146">
        <v>48055</v>
      </c>
      <c r="G3565" s="146">
        <v>48055</v>
      </c>
    </row>
    <row r="3566" spans="3:7" ht="16.5" hidden="1" customHeight="1" outlineLevel="1" x14ac:dyDescent="0.45">
      <c r="C3566" s="95"/>
      <c r="D3566" s="95"/>
      <c r="E3566" s="56">
        <v>2011</v>
      </c>
      <c r="F3566" s="146">
        <v>51483</v>
      </c>
      <c r="G3566" s="146">
        <v>51483</v>
      </c>
    </row>
    <row r="3567" spans="3:7" ht="16.5" hidden="1" customHeight="1" outlineLevel="1" x14ac:dyDescent="0.45">
      <c r="C3567" s="95"/>
      <c r="D3567" s="95"/>
      <c r="E3567" s="56">
        <v>2012</v>
      </c>
      <c r="F3567" s="146">
        <v>36221</v>
      </c>
      <c r="G3567" s="146">
        <v>36221</v>
      </c>
    </row>
    <row r="3568" spans="3:7" ht="16.5" hidden="1" customHeight="1" outlineLevel="1" x14ac:dyDescent="0.45">
      <c r="C3568" s="95"/>
      <c r="D3568" s="95"/>
      <c r="E3568" s="56">
        <v>2013</v>
      </c>
      <c r="F3568" s="146">
        <v>27120</v>
      </c>
      <c r="G3568" s="146">
        <v>27120</v>
      </c>
    </row>
    <row r="3569" spans="3:7" ht="16.5" hidden="1" customHeight="1" outlineLevel="1" x14ac:dyDescent="0.45">
      <c r="C3569" s="95"/>
      <c r="D3569" s="95"/>
      <c r="E3569" s="56">
        <v>2014</v>
      </c>
      <c r="F3569" s="146">
        <v>21027</v>
      </c>
      <c r="G3569" s="146">
        <v>21027</v>
      </c>
    </row>
    <row r="3570" spans="3:7" ht="16.5" hidden="1" customHeight="1" outlineLevel="1" x14ac:dyDescent="0.45">
      <c r="C3570" s="95"/>
      <c r="D3570" s="95"/>
      <c r="E3570" s="56">
        <v>2015</v>
      </c>
      <c r="F3570" s="146">
        <v>28703</v>
      </c>
      <c r="G3570" s="146">
        <v>28703</v>
      </c>
    </row>
    <row r="3571" spans="3:7" ht="16.5" hidden="1" customHeight="1" outlineLevel="1" x14ac:dyDescent="0.45">
      <c r="C3571" s="95"/>
      <c r="D3571" s="96"/>
      <c r="E3571" s="56">
        <v>2016</v>
      </c>
      <c r="F3571" s="146">
        <v>10924</v>
      </c>
      <c r="G3571" s="146">
        <v>10924</v>
      </c>
    </row>
    <row r="3572" spans="3:7" ht="16.5" hidden="1" customHeight="1" outlineLevel="1" x14ac:dyDescent="0.45">
      <c r="C3572" s="95"/>
      <c r="D3572" s="89" t="s">
        <v>142</v>
      </c>
      <c r="E3572" s="90"/>
      <c r="F3572" s="139">
        <v>657659</v>
      </c>
      <c r="G3572" s="139">
        <v>657659</v>
      </c>
    </row>
    <row r="3573" spans="3:7" ht="16.5" hidden="1" customHeight="1" outlineLevel="1" x14ac:dyDescent="0.45">
      <c r="C3573" s="95"/>
      <c r="D3573" s="94" t="s">
        <v>370</v>
      </c>
      <c r="E3573" s="56">
        <v>1991</v>
      </c>
      <c r="F3573" s="146">
        <v>1587</v>
      </c>
      <c r="G3573" s="146">
        <v>1587</v>
      </c>
    </row>
    <row r="3574" spans="3:7" ht="16.5" hidden="1" customHeight="1" outlineLevel="1" x14ac:dyDescent="0.45">
      <c r="C3574" s="95"/>
      <c r="D3574" s="95"/>
      <c r="E3574" s="56">
        <v>1992</v>
      </c>
      <c r="F3574" s="146">
        <v>2552</v>
      </c>
      <c r="G3574" s="146">
        <v>2552</v>
      </c>
    </row>
    <row r="3575" spans="3:7" ht="16.5" hidden="1" customHeight="1" outlineLevel="1" x14ac:dyDescent="0.45">
      <c r="C3575" s="95"/>
      <c r="D3575" s="95"/>
      <c r="E3575" s="56">
        <v>1993</v>
      </c>
      <c r="F3575" s="146">
        <v>7309</v>
      </c>
      <c r="G3575" s="146">
        <v>7309</v>
      </c>
    </row>
    <row r="3576" spans="3:7" ht="16.5" hidden="1" customHeight="1" outlineLevel="1" x14ac:dyDescent="0.45">
      <c r="C3576" s="95"/>
      <c r="D3576" s="95"/>
      <c r="E3576" s="56">
        <v>1994</v>
      </c>
      <c r="F3576" s="146">
        <v>4781</v>
      </c>
      <c r="G3576" s="146">
        <v>4781</v>
      </c>
    </row>
    <row r="3577" spans="3:7" ht="16.5" hidden="1" customHeight="1" outlineLevel="1" x14ac:dyDescent="0.45">
      <c r="C3577" s="95"/>
      <c r="D3577" s="95"/>
      <c r="E3577" s="56">
        <v>1995</v>
      </c>
      <c r="F3577" s="146">
        <v>4880</v>
      </c>
      <c r="G3577" s="146">
        <v>4880</v>
      </c>
    </row>
    <row r="3578" spans="3:7" ht="16.5" hidden="1" customHeight="1" outlineLevel="1" x14ac:dyDescent="0.45">
      <c r="C3578" s="95"/>
      <c r="D3578" s="95"/>
      <c r="E3578" s="56">
        <v>1996</v>
      </c>
      <c r="F3578" s="146">
        <v>5008</v>
      </c>
      <c r="G3578" s="146">
        <v>5008</v>
      </c>
    </row>
    <row r="3579" spans="3:7" ht="16.5" hidden="1" customHeight="1" outlineLevel="1" x14ac:dyDescent="0.45">
      <c r="C3579" s="95"/>
      <c r="D3579" s="95"/>
      <c r="E3579" s="56">
        <v>1997</v>
      </c>
      <c r="F3579" s="146">
        <v>4322</v>
      </c>
      <c r="G3579" s="146">
        <v>4322</v>
      </c>
    </row>
    <row r="3580" spans="3:7" ht="16.5" hidden="1" customHeight="1" outlineLevel="1" x14ac:dyDescent="0.45">
      <c r="C3580" s="95"/>
      <c r="D3580" s="95"/>
      <c r="E3580" s="56">
        <v>1998</v>
      </c>
      <c r="F3580" s="146">
        <v>4843</v>
      </c>
      <c r="G3580" s="146">
        <v>4843</v>
      </c>
    </row>
    <row r="3581" spans="3:7" ht="16.5" hidden="1" customHeight="1" outlineLevel="1" x14ac:dyDescent="0.45">
      <c r="C3581" s="95"/>
      <c r="D3581" s="95"/>
      <c r="E3581" s="56">
        <v>1999</v>
      </c>
      <c r="F3581" s="146">
        <v>5714</v>
      </c>
      <c r="G3581" s="146">
        <v>5714</v>
      </c>
    </row>
    <row r="3582" spans="3:7" ht="16.5" hidden="1" customHeight="1" outlineLevel="1" x14ac:dyDescent="0.45">
      <c r="C3582" s="95"/>
      <c r="D3582" s="95"/>
      <c r="E3582" s="56">
        <v>2000</v>
      </c>
      <c r="F3582" s="146">
        <v>5705</v>
      </c>
      <c r="G3582" s="146">
        <v>5705</v>
      </c>
    </row>
    <row r="3583" spans="3:7" ht="16.5" hidden="1" customHeight="1" outlineLevel="1" x14ac:dyDescent="0.45">
      <c r="C3583" s="95"/>
      <c r="D3583" s="95"/>
      <c r="E3583" s="56">
        <v>2001</v>
      </c>
      <c r="F3583" s="146">
        <v>7106</v>
      </c>
      <c r="G3583" s="146">
        <v>7106</v>
      </c>
    </row>
    <row r="3584" spans="3:7" ht="16.5" hidden="1" customHeight="1" outlineLevel="1" x14ac:dyDescent="0.45">
      <c r="C3584" s="95"/>
      <c r="D3584" s="95"/>
      <c r="E3584" s="56">
        <v>2002</v>
      </c>
      <c r="F3584" s="146">
        <v>5084</v>
      </c>
      <c r="G3584" s="146">
        <v>5084</v>
      </c>
    </row>
    <row r="3585" spans="3:7" ht="16.5" hidden="1" customHeight="1" outlineLevel="1" x14ac:dyDescent="0.45">
      <c r="C3585" s="95"/>
      <c r="D3585" s="95"/>
      <c r="E3585" s="56">
        <v>2003</v>
      </c>
      <c r="F3585" s="146">
        <v>8031</v>
      </c>
      <c r="G3585" s="146">
        <v>8031</v>
      </c>
    </row>
    <row r="3586" spans="3:7" ht="16.5" hidden="1" customHeight="1" outlineLevel="1" x14ac:dyDescent="0.45">
      <c r="C3586" s="95"/>
      <c r="D3586" s="95"/>
      <c r="E3586" s="56">
        <v>2004</v>
      </c>
      <c r="F3586" s="146">
        <v>13091</v>
      </c>
      <c r="G3586" s="146">
        <v>13091</v>
      </c>
    </row>
    <row r="3587" spans="3:7" ht="16.5" hidden="1" customHeight="1" outlineLevel="1" x14ac:dyDescent="0.45">
      <c r="C3587" s="95"/>
      <c r="D3587" s="95"/>
      <c r="E3587" s="56">
        <v>2005</v>
      </c>
      <c r="F3587" s="146">
        <v>20491</v>
      </c>
      <c r="G3587" s="146">
        <v>20491</v>
      </c>
    </row>
    <row r="3588" spans="3:7" ht="16.5" hidden="1" customHeight="1" outlineLevel="1" x14ac:dyDescent="0.45">
      <c r="C3588" s="95"/>
      <c r="D3588" s="95"/>
      <c r="E3588" s="56">
        <v>2006</v>
      </c>
      <c r="F3588" s="146">
        <v>22090</v>
      </c>
      <c r="G3588" s="146">
        <v>22090</v>
      </c>
    </row>
    <row r="3589" spans="3:7" ht="16.5" hidden="1" customHeight="1" outlineLevel="1" x14ac:dyDescent="0.45">
      <c r="C3589" s="95"/>
      <c r="D3589" s="95"/>
      <c r="E3589" s="56">
        <v>2007</v>
      </c>
      <c r="F3589" s="146">
        <v>26010</v>
      </c>
      <c r="G3589" s="146">
        <v>26010</v>
      </c>
    </row>
    <row r="3590" spans="3:7" ht="16.5" hidden="1" customHeight="1" outlineLevel="1" x14ac:dyDescent="0.45">
      <c r="C3590" s="95"/>
      <c r="D3590" s="95"/>
      <c r="E3590" s="56">
        <v>2008</v>
      </c>
      <c r="F3590" s="146">
        <v>46343</v>
      </c>
      <c r="G3590" s="146">
        <v>46343</v>
      </c>
    </row>
    <row r="3591" spans="3:7" ht="16.5" hidden="1" customHeight="1" outlineLevel="1" x14ac:dyDescent="0.45">
      <c r="C3591" s="95"/>
      <c r="D3591" s="95"/>
      <c r="E3591" s="56">
        <v>2009</v>
      </c>
      <c r="F3591" s="146">
        <v>7215</v>
      </c>
      <c r="G3591" s="146">
        <v>7215</v>
      </c>
    </row>
    <row r="3592" spans="3:7" ht="16.5" hidden="1" customHeight="1" outlineLevel="1" x14ac:dyDescent="0.45">
      <c r="C3592" s="95"/>
      <c r="D3592" s="95"/>
      <c r="E3592" s="56">
        <v>2010</v>
      </c>
      <c r="F3592" s="146">
        <v>28044</v>
      </c>
      <c r="G3592" s="146">
        <v>28044</v>
      </c>
    </row>
    <row r="3593" spans="3:7" ht="16.5" hidden="1" customHeight="1" outlineLevel="1" x14ac:dyDescent="0.45">
      <c r="C3593" s="95"/>
      <c r="D3593" s="95"/>
      <c r="E3593" s="56">
        <v>2011</v>
      </c>
      <c r="F3593" s="146">
        <v>58491</v>
      </c>
      <c r="G3593" s="146">
        <v>58491</v>
      </c>
    </row>
    <row r="3594" spans="3:7" ht="16.5" hidden="1" customHeight="1" outlineLevel="1" x14ac:dyDescent="0.45">
      <c r="C3594" s="95"/>
      <c r="D3594" s="95"/>
      <c r="E3594" s="56">
        <v>2012</v>
      </c>
      <c r="F3594" s="146">
        <v>56348</v>
      </c>
      <c r="G3594" s="146">
        <v>56348</v>
      </c>
    </row>
    <row r="3595" spans="3:7" ht="16.5" hidden="1" customHeight="1" outlineLevel="1" x14ac:dyDescent="0.45">
      <c r="C3595" s="95"/>
      <c r="D3595" s="95"/>
      <c r="E3595" s="56">
        <v>2013</v>
      </c>
      <c r="F3595" s="146">
        <v>46964</v>
      </c>
      <c r="G3595" s="146">
        <v>46964</v>
      </c>
    </row>
    <row r="3596" spans="3:7" ht="16.5" hidden="1" customHeight="1" outlineLevel="1" x14ac:dyDescent="0.45">
      <c r="C3596" s="95"/>
      <c r="D3596" s="95"/>
      <c r="E3596" s="56">
        <v>2014</v>
      </c>
      <c r="F3596" s="146">
        <v>54221</v>
      </c>
      <c r="G3596" s="146">
        <v>54221</v>
      </c>
    </row>
    <row r="3597" spans="3:7" ht="16.5" hidden="1" customHeight="1" outlineLevel="1" x14ac:dyDescent="0.45">
      <c r="C3597" s="95"/>
      <c r="D3597" s="95"/>
      <c r="E3597" s="56">
        <v>2015</v>
      </c>
      <c r="F3597" s="146">
        <v>33060</v>
      </c>
      <c r="G3597" s="146">
        <v>33060</v>
      </c>
    </row>
    <row r="3598" spans="3:7" ht="16.5" hidden="1" customHeight="1" outlineLevel="1" x14ac:dyDescent="0.45">
      <c r="C3598" s="95"/>
      <c r="D3598" s="96"/>
      <c r="E3598" s="56">
        <v>2016</v>
      </c>
      <c r="F3598" s="146">
        <v>3836</v>
      </c>
      <c r="G3598" s="146">
        <v>3836</v>
      </c>
    </row>
    <row r="3599" spans="3:7" ht="16.5" hidden="1" customHeight="1" outlineLevel="1" x14ac:dyDescent="0.45">
      <c r="C3599" s="95"/>
      <c r="D3599" s="89" t="s">
        <v>142</v>
      </c>
      <c r="E3599" s="90"/>
      <c r="F3599" s="139">
        <v>483126</v>
      </c>
      <c r="G3599" s="139">
        <v>483126</v>
      </c>
    </row>
    <row r="3600" spans="3:7" ht="16.5" hidden="1" customHeight="1" outlineLevel="1" x14ac:dyDescent="0.45">
      <c r="C3600" s="95"/>
      <c r="D3600" s="94" t="s">
        <v>371</v>
      </c>
      <c r="E3600" s="56">
        <v>2009</v>
      </c>
      <c r="F3600" s="144">
        <v>165</v>
      </c>
      <c r="G3600" s="144">
        <v>165</v>
      </c>
    </row>
    <row r="3601" spans="3:7" ht="16.5" hidden="1" customHeight="1" outlineLevel="1" x14ac:dyDescent="0.45">
      <c r="C3601" s="95"/>
      <c r="D3601" s="95"/>
      <c r="E3601" s="56">
        <v>2010</v>
      </c>
      <c r="F3601" s="144">
        <v>207</v>
      </c>
      <c r="G3601" s="144">
        <v>207</v>
      </c>
    </row>
    <row r="3602" spans="3:7" ht="16.5" hidden="1" customHeight="1" outlineLevel="1" x14ac:dyDescent="0.45">
      <c r="C3602" s="95"/>
      <c r="D3602" s="96"/>
      <c r="E3602" s="56">
        <v>2011</v>
      </c>
      <c r="F3602" s="144">
        <v>0</v>
      </c>
      <c r="G3602" s="144">
        <v>0</v>
      </c>
    </row>
    <row r="3603" spans="3:7" ht="16.5" hidden="1" customHeight="1" outlineLevel="1" x14ac:dyDescent="0.45">
      <c r="C3603" s="95"/>
      <c r="D3603" s="89" t="s">
        <v>142</v>
      </c>
      <c r="E3603" s="90"/>
      <c r="F3603" s="140">
        <v>372</v>
      </c>
      <c r="G3603" s="140">
        <v>372</v>
      </c>
    </row>
    <row r="3604" spans="3:7" ht="16.5" hidden="1" customHeight="1" outlineLevel="1" x14ac:dyDescent="0.45">
      <c r="C3604" s="95"/>
      <c r="D3604" s="94" t="s">
        <v>372</v>
      </c>
      <c r="E3604" s="56">
        <v>1991</v>
      </c>
      <c r="F3604" s="144">
        <v>7</v>
      </c>
      <c r="G3604" s="144">
        <v>7</v>
      </c>
    </row>
    <row r="3605" spans="3:7" ht="16.5" hidden="1" customHeight="1" outlineLevel="1" x14ac:dyDescent="0.45">
      <c r="C3605" s="95"/>
      <c r="D3605" s="95"/>
      <c r="E3605" s="56">
        <v>1992</v>
      </c>
      <c r="F3605" s="144">
        <v>27</v>
      </c>
      <c r="G3605" s="144">
        <v>27</v>
      </c>
    </row>
    <row r="3606" spans="3:7" ht="16.5" hidden="1" customHeight="1" outlineLevel="1" x14ac:dyDescent="0.45">
      <c r="C3606" s="95"/>
      <c r="D3606" s="95"/>
      <c r="E3606" s="56">
        <v>1993</v>
      </c>
      <c r="F3606" s="144">
        <v>61</v>
      </c>
      <c r="G3606" s="144">
        <v>61</v>
      </c>
    </row>
    <row r="3607" spans="3:7" ht="16.5" hidden="1" customHeight="1" outlineLevel="1" x14ac:dyDescent="0.45">
      <c r="C3607" s="95"/>
      <c r="D3607" s="95"/>
      <c r="E3607" s="56">
        <v>1994</v>
      </c>
      <c r="F3607" s="144">
        <v>38</v>
      </c>
      <c r="G3607" s="144">
        <v>38</v>
      </c>
    </row>
    <row r="3608" spans="3:7" ht="16.5" hidden="1" customHeight="1" outlineLevel="1" x14ac:dyDescent="0.45">
      <c r="C3608" s="95"/>
      <c r="D3608" s="95"/>
      <c r="E3608" s="56">
        <v>1995</v>
      </c>
      <c r="F3608" s="144">
        <v>298</v>
      </c>
      <c r="G3608" s="144">
        <v>298</v>
      </c>
    </row>
    <row r="3609" spans="3:7" ht="16.5" hidden="1" customHeight="1" outlineLevel="1" x14ac:dyDescent="0.45">
      <c r="C3609" s="95"/>
      <c r="D3609" s="95"/>
      <c r="E3609" s="56">
        <v>1996</v>
      </c>
      <c r="F3609" s="144">
        <v>473</v>
      </c>
      <c r="G3609" s="144">
        <v>473</v>
      </c>
    </row>
    <row r="3610" spans="3:7" ht="16.5" hidden="1" customHeight="1" outlineLevel="1" x14ac:dyDescent="0.45">
      <c r="C3610" s="95"/>
      <c r="D3610" s="95"/>
      <c r="E3610" s="56">
        <v>1997</v>
      </c>
      <c r="F3610" s="144">
        <v>669</v>
      </c>
      <c r="G3610" s="144">
        <v>669</v>
      </c>
    </row>
    <row r="3611" spans="3:7" ht="16.5" hidden="1" customHeight="1" outlineLevel="1" x14ac:dyDescent="0.45">
      <c r="C3611" s="95"/>
      <c r="D3611" s="95"/>
      <c r="E3611" s="56">
        <v>1998</v>
      </c>
      <c r="F3611" s="144">
        <v>450</v>
      </c>
      <c r="G3611" s="144">
        <v>450</v>
      </c>
    </row>
    <row r="3612" spans="3:7" ht="16.5" hidden="1" customHeight="1" outlineLevel="1" x14ac:dyDescent="0.45">
      <c r="C3612" s="95"/>
      <c r="D3612" s="95"/>
      <c r="E3612" s="56">
        <v>1999</v>
      </c>
      <c r="F3612" s="144">
        <v>240</v>
      </c>
      <c r="G3612" s="144">
        <v>240</v>
      </c>
    </row>
    <row r="3613" spans="3:7" ht="16.5" hidden="1" customHeight="1" outlineLevel="1" x14ac:dyDescent="0.45">
      <c r="C3613" s="95"/>
      <c r="D3613" s="95"/>
      <c r="E3613" s="56">
        <v>2000</v>
      </c>
      <c r="F3613" s="144">
        <v>627</v>
      </c>
      <c r="G3613" s="144">
        <v>627</v>
      </c>
    </row>
    <row r="3614" spans="3:7" ht="16.5" hidden="1" customHeight="1" outlineLevel="1" x14ac:dyDescent="0.45">
      <c r="C3614" s="95"/>
      <c r="D3614" s="95"/>
      <c r="E3614" s="56">
        <v>2001</v>
      </c>
      <c r="F3614" s="144">
        <v>394</v>
      </c>
      <c r="G3614" s="144">
        <v>394</v>
      </c>
    </row>
    <row r="3615" spans="3:7" ht="16.5" hidden="1" customHeight="1" outlineLevel="1" x14ac:dyDescent="0.45">
      <c r="C3615" s="95"/>
      <c r="D3615" s="95"/>
      <c r="E3615" s="56">
        <v>2002</v>
      </c>
      <c r="F3615" s="144">
        <v>478</v>
      </c>
      <c r="G3615" s="144">
        <v>478</v>
      </c>
    </row>
    <row r="3616" spans="3:7" ht="16.5" hidden="1" customHeight="1" outlineLevel="1" x14ac:dyDescent="0.45">
      <c r="C3616" s="95"/>
      <c r="D3616" s="95"/>
      <c r="E3616" s="56">
        <v>2003</v>
      </c>
      <c r="F3616" s="144">
        <v>764</v>
      </c>
      <c r="G3616" s="144">
        <v>764</v>
      </c>
    </row>
    <row r="3617" spans="3:7" ht="16.5" hidden="1" customHeight="1" outlineLevel="1" x14ac:dyDescent="0.45">
      <c r="C3617" s="95"/>
      <c r="D3617" s="95"/>
      <c r="E3617" s="56">
        <v>2004</v>
      </c>
      <c r="F3617" s="146">
        <v>1308</v>
      </c>
      <c r="G3617" s="146">
        <v>1308</v>
      </c>
    </row>
    <row r="3618" spans="3:7" ht="16.5" hidden="1" customHeight="1" outlineLevel="1" x14ac:dyDescent="0.45">
      <c r="C3618" s="95"/>
      <c r="D3618" s="95"/>
      <c r="E3618" s="56">
        <v>2005</v>
      </c>
      <c r="F3618" s="146">
        <v>1286</v>
      </c>
      <c r="G3618" s="146">
        <v>1286</v>
      </c>
    </row>
    <row r="3619" spans="3:7" ht="16.5" hidden="1" customHeight="1" outlineLevel="1" x14ac:dyDescent="0.45">
      <c r="C3619" s="95"/>
      <c r="D3619" s="95"/>
      <c r="E3619" s="56">
        <v>2006</v>
      </c>
      <c r="F3619" s="146">
        <v>1636</v>
      </c>
      <c r="G3619" s="146">
        <v>1636</v>
      </c>
    </row>
    <row r="3620" spans="3:7" ht="16.5" hidden="1" customHeight="1" outlineLevel="1" x14ac:dyDescent="0.45">
      <c r="C3620" s="95"/>
      <c r="D3620" s="95"/>
      <c r="E3620" s="56">
        <v>2007</v>
      </c>
      <c r="F3620" s="146">
        <v>1688</v>
      </c>
      <c r="G3620" s="146">
        <v>1688</v>
      </c>
    </row>
    <row r="3621" spans="3:7" ht="16.5" hidden="1" customHeight="1" outlineLevel="1" x14ac:dyDescent="0.45">
      <c r="C3621" s="95"/>
      <c r="D3621" s="95"/>
      <c r="E3621" s="56">
        <v>2008</v>
      </c>
      <c r="F3621" s="146">
        <v>1992</v>
      </c>
      <c r="G3621" s="146">
        <v>1992</v>
      </c>
    </row>
    <row r="3622" spans="3:7" ht="16.5" hidden="1" customHeight="1" outlineLevel="1" x14ac:dyDescent="0.45">
      <c r="C3622" s="95"/>
      <c r="D3622" s="95"/>
      <c r="E3622" s="56">
        <v>2009</v>
      </c>
      <c r="F3622" s="146">
        <v>1409</v>
      </c>
      <c r="G3622" s="146">
        <v>1409</v>
      </c>
    </row>
    <row r="3623" spans="3:7" ht="16.5" hidden="1" customHeight="1" outlineLevel="1" x14ac:dyDescent="0.45">
      <c r="C3623" s="95"/>
      <c r="D3623" s="95"/>
      <c r="E3623" s="56">
        <v>2010</v>
      </c>
      <c r="F3623" s="146">
        <v>2170</v>
      </c>
      <c r="G3623" s="146">
        <v>2170</v>
      </c>
    </row>
    <row r="3624" spans="3:7" ht="16.5" hidden="1" customHeight="1" outlineLevel="1" x14ac:dyDescent="0.45">
      <c r="C3624" s="95"/>
      <c r="D3624" s="95"/>
      <c r="E3624" s="56">
        <v>2011</v>
      </c>
      <c r="F3624" s="146">
        <v>1684</v>
      </c>
      <c r="G3624" s="146">
        <v>1684</v>
      </c>
    </row>
    <row r="3625" spans="3:7" ht="16.5" hidden="1" customHeight="1" outlineLevel="1" x14ac:dyDescent="0.45">
      <c r="C3625" s="95"/>
      <c r="D3625" s="95"/>
      <c r="E3625" s="56">
        <v>2012</v>
      </c>
      <c r="F3625" s="146">
        <v>1200</v>
      </c>
      <c r="G3625" s="146">
        <v>1200</v>
      </c>
    </row>
    <row r="3626" spans="3:7" ht="16.5" hidden="1" customHeight="1" outlineLevel="1" x14ac:dyDescent="0.45">
      <c r="C3626" s="95"/>
      <c r="D3626" s="95"/>
      <c r="E3626" s="56">
        <v>2013</v>
      </c>
      <c r="F3626" s="146">
        <v>3044</v>
      </c>
      <c r="G3626" s="146">
        <v>3044</v>
      </c>
    </row>
    <row r="3627" spans="3:7" ht="16.5" hidden="1" customHeight="1" outlineLevel="1" x14ac:dyDescent="0.45">
      <c r="C3627" s="95"/>
      <c r="D3627" s="95"/>
      <c r="E3627" s="56">
        <v>2014</v>
      </c>
      <c r="F3627" s="146">
        <v>2411</v>
      </c>
      <c r="G3627" s="146">
        <v>2411</v>
      </c>
    </row>
    <row r="3628" spans="3:7" ht="16.5" hidden="1" customHeight="1" outlineLevel="1" x14ac:dyDescent="0.45">
      <c r="C3628" s="95"/>
      <c r="D3628" s="95"/>
      <c r="E3628" s="56">
        <v>2015</v>
      </c>
      <c r="F3628" s="144">
        <v>102</v>
      </c>
      <c r="G3628" s="144">
        <v>102</v>
      </c>
    </row>
    <row r="3629" spans="3:7" ht="16.5" hidden="1" customHeight="1" outlineLevel="1" x14ac:dyDescent="0.45">
      <c r="C3629" s="95"/>
      <c r="D3629" s="96"/>
      <c r="E3629" s="56">
        <v>2016</v>
      </c>
      <c r="F3629" s="144">
        <v>0</v>
      </c>
      <c r="G3629" s="144">
        <v>0</v>
      </c>
    </row>
    <row r="3630" spans="3:7" ht="16.5" hidden="1" customHeight="1" outlineLevel="1" x14ac:dyDescent="0.45">
      <c r="C3630" s="95"/>
      <c r="D3630" s="89" t="s">
        <v>142</v>
      </c>
      <c r="E3630" s="90"/>
      <c r="F3630" s="139">
        <v>24456</v>
      </c>
      <c r="G3630" s="139">
        <v>24456</v>
      </c>
    </row>
    <row r="3631" spans="3:7" ht="16.5" hidden="1" customHeight="1" outlineLevel="1" x14ac:dyDescent="0.45">
      <c r="C3631" s="95"/>
      <c r="D3631" s="94" t="s">
        <v>373</v>
      </c>
      <c r="E3631" s="56">
        <v>2002</v>
      </c>
      <c r="F3631" s="144">
        <v>35</v>
      </c>
      <c r="G3631" s="144">
        <v>35</v>
      </c>
    </row>
    <row r="3632" spans="3:7" ht="16.5" hidden="1" customHeight="1" outlineLevel="1" x14ac:dyDescent="0.45">
      <c r="C3632" s="95"/>
      <c r="D3632" s="96"/>
      <c r="E3632" s="56">
        <v>2003</v>
      </c>
      <c r="F3632" s="144">
        <v>20</v>
      </c>
      <c r="G3632" s="144">
        <v>20</v>
      </c>
    </row>
    <row r="3633" spans="3:7" ht="16.5" hidden="1" customHeight="1" outlineLevel="1" x14ac:dyDescent="0.45">
      <c r="C3633" s="96"/>
      <c r="D3633" s="89" t="s">
        <v>142</v>
      </c>
      <c r="E3633" s="90"/>
      <c r="F3633" s="140">
        <v>55</v>
      </c>
      <c r="G3633" s="140">
        <v>55</v>
      </c>
    </row>
    <row r="3634" spans="3:7" ht="16.5" hidden="1" customHeight="1" outlineLevel="1" x14ac:dyDescent="0.45">
      <c r="C3634" s="91">
        <v>1991</v>
      </c>
      <c r="D3634" s="92"/>
      <c r="E3634" s="93"/>
      <c r="F3634" s="141">
        <v>14223</v>
      </c>
      <c r="G3634" s="141">
        <v>14223</v>
      </c>
    </row>
    <row r="3635" spans="3:7" ht="16.5" hidden="1" customHeight="1" outlineLevel="1" x14ac:dyDescent="0.45">
      <c r="C3635" s="91">
        <v>1992</v>
      </c>
      <c r="D3635" s="92"/>
      <c r="E3635" s="93"/>
      <c r="F3635" s="141">
        <v>44672</v>
      </c>
      <c r="G3635" s="141">
        <v>44672</v>
      </c>
    </row>
    <row r="3636" spans="3:7" ht="16.5" hidden="1" customHeight="1" outlineLevel="1" x14ac:dyDescent="0.45">
      <c r="C3636" s="91">
        <v>1993</v>
      </c>
      <c r="D3636" s="92"/>
      <c r="E3636" s="93"/>
      <c r="F3636" s="141">
        <v>90170</v>
      </c>
      <c r="G3636" s="141">
        <v>90170</v>
      </c>
    </row>
    <row r="3637" spans="3:7" ht="16.5" hidden="1" customHeight="1" outlineLevel="1" x14ac:dyDescent="0.45">
      <c r="C3637" s="91">
        <v>1994</v>
      </c>
      <c r="D3637" s="92"/>
      <c r="E3637" s="93"/>
      <c r="F3637" s="141">
        <v>82317</v>
      </c>
      <c r="G3637" s="141">
        <v>82317</v>
      </c>
    </row>
    <row r="3638" spans="3:7" ht="16.5" hidden="1" customHeight="1" outlineLevel="1" x14ac:dyDescent="0.45">
      <c r="C3638" s="91">
        <v>1995</v>
      </c>
      <c r="D3638" s="92"/>
      <c r="E3638" s="93"/>
      <c r="F3638" s="141">
        <v>100296</v>
      </c>
      <c r="G3638" s="141">
        <v>100296</v>
      </c>
    </row>
    <row r="3639" spans="3:7" ht="16.5" hidden="1" customHeight="1" outlineLevel="1" x14ac:dyDescent="0.45">
      <c r="C3639" s="91">
        <v>1996</v>
      </c>
      <c r="D3639" s="92"/>
      <c r="E3639" s="93"/>
      <c r="F3639" s="141">
        <v>108155</v>
      </c>
      <c r="G3639" s="141">
        <v>108155</v>
      </c>
    </row>
    <row r="3640" spans="3:7" ht="16.5" hidden="1" customHeight="1" outlineLevel="1" x14ac:dyDescent="0.45">
      <c r="C3640" s="91">
        <v>1997</v>
      </c>
      <c r="D3640" s="92"/>
      <c r="E3640" s="93"/>
      <c r="F3640" s="141">
        <v>102286</v>
      </c>
      <c r="G3640" s="141">
        <v>102286</v>
      </c>
    </row>
    <row r="3641" spans="3:7" ht="16.5" hidden="1" customHeight="1" outlineLevel="1" x14ac:dyDescent="0.45">
      <c r="C3641" s="91">
        <v>1998</v>
      </c>
      <c r="D3641" s="92"/>
      <c r="E3641" s="93"/>
      <c r="F3641" s="141">
        <v>91708</v>
      </c>
      <c r="G3641" s="141">
        <v>91708</v>
      </c>
    </row>
    <row r="3642" spans="3:7" ht="16.5" hidden="1" customHeight="1" outlineLevel="1" x14ac:dyDescent="0.45">
      <c r="C3642" s="91">
        <v>1999</v>
      </c>
      <c r="D3642" s="92"/>
      <c r="E3642" s="93"/>
      <c r="F3642" s="141">
        <v>92369</v>
      </c>
      <c r="G3642" s="141">
        <v>92369</v>
      </c>
    </row>
    <row r="3643" spans="3:7" ht="16.5" hidden="1" customHeight="1" outlineLevel="1" x14ac:dyDescent="0.45">
      <c r="C3643" s="91">
        <v>2000</v>
      </c>
      <c r="D3643" s="92"/>
      <c r="E3643" s="93"/>
      <c r="F3643" s="141">
        <v>117228</v>
      </c>
      <c r="G3643" s="141">
        <v>117228</v>
      </c>
    </row>
    <row r="3644" spans="3:7" ht="16.5" hidden="1" customHeight="1" outlineLevel="1" x14ac:dyDescent="0.45">
      <c r="C3644" s="91">
        <v>2001</v>
      </c>
      <c r="D3644" s="92"/>
      <c r="E3644" s="93"/>
      <c r="F3644" s="141">
        <v>84184</v>
      </c>
      <c r="G3644" s="141">
        <v>84184</v>
      </c>
    </row>
    <row r="3645" spans="3:7" ht="16.5" hidden="1" customHeight="1" outlineLevel="1" x14ac:dyDescent="0.45">
      <c r="C3645" s="91">
        <v>2002</v>
      </c>
      <c r="D3645" s="92"/>
      <c r="E3645" s="93"/>
      <c r="F3645" s="141">
        <v>77588</v>
      </c>
      <c r="G3645" s="141">
        <v>77588</v>
      </c>
    </row>
    <row r="3646" spans="3:7" ht="16.5" hidden="1" customHeight="1" outlineLevel="1" x14ac:dyDescent="0.45">
      <c r="C3646" s="91">
        <v>2003</v>
      </c>
      <c r="D3646" s="92"/>
      <c r="E3646" s="93"/>
      <c r="F3646" s="141">
        <v>104199</v>
      </c>
      <c r="G3646" s="141">
        <v>104199</v>
      </c>
    </row>
    <row r="3647" spans="3:7" ht="16.5" hidden="1" customHeight="1" outlineLevel="1" x14ac:dyDescent="0.45">
      <c r="C3647" s="91">
        <v>2004</v>
      </c>
      <c r="D3647" s="92"/>
      <c r="E3647" s="93"/>
      <c r="F3647" s="141">
        <v>205795</v>
      </c>
      <c r="G3647" s="141">
        <v>205795</v>
      </c>
    </row>
    <row r="3648" spans="3:7" ht="16.5" hidden="1" customHeight="1" outlineLevel="1" x14ac:dyDescent="0.45">
      <c r="C3648" s="91">
        <v>2005</v>
      </c>
      <c r="D3648" s="92"/>
      <c r="E3648" s="93"/>
      <c r="F3648" s="141">
        <v>265658</v>
      </c>
      <c r="G3648" s="141">
        <v>265658</v>
      </c>
    </row>
    <row r="3649" spans="3:7" ht="16.5" hidden="1" customHeight="1" outlineLevel="1" x14ac:dyDescent="0.45">
      <c r="C3649" s="91">
        <v>2006</v>
      </c>
      <c r="D3649" s="92"/>
      <c r="E3649" s="93"/>
      <c r="F3649" s="141">
        <v>271591</v>
      </c>
      <c r="G3649" s="141">
        <v>271591</v>
      </c>
    </row>
    <row r="3650" spans="3:7" ht="16.5" hidden="1" customHeight="1" outlineLevel="1" x14ac:dyDescent="0.45">
      <c r="C3650" s="91">
        <v>2007</v>
      </c>
      <c r="D3650" s="92"/>
      <c r="E3650" s="93"/>
      <c r="F3650" s="141">
        <v>329030</v>
      </c>
      <c r="G3650" s="141">
        <v>329030</v>
      </c>
    </row>
    <row r="3651" spans="3:7" ht="16.5" hidden="1" customHeight="1" outlineLevel="1" x14ac:dyDescent="0.45">
      <c r="C3651" s="91">
        <v>2008</v>
      </c>
      <c r="D3651" s="92"/>
      <c r="E3651" s="93"/>
      <c r="F3651" s="141">
        <v>418786</v>
      </c>
      <c r="G3651" s="141">
        <v>418786</v>
      </c>
    </row>
    <row r="3652" spans="3:7" ht="16.5" hidden="1" customHeight="1" outlineLevel="1" x14ac:dyDescent="0.45">
      <c r="C3652" s="91">
        <v>2009</v>
      </c>
      <c r="D3652" s="92"/>
      <c r="E3652" s="93"/>
      <c r="F3652" s="141">
        <v>419797</v>
      </c>
      <c r="G3652" s="141">
        <v>419797</v>
      </c>
    </row>
    <row r="3653" spans="3:7" ht="16.5" hidden="1" customHeight="1" outlineLevel="1" x14ac:dyDescent="0.45">
      <c r="C3653" s="91">
        <v>2010</v>
      </c>
      <c r="D3653" s="92"/>
      <c r="E3653" s="93"/>
      <c r="F3653" s="141">
        <v>586740</v>
      </c>
      <c r="G3653" s="141">
        <v>586740</v>
      </c>
    </row>
    <row r="3654" spans="3:7" ht="16.5" hidden="1" customHeight="1" outlineLevel="1" x14ac:dyDescent="0.45">
      <c r="C3654" s="91">
        <v>2011</v>
      </c>
      <c r="D3654" s="92"/>
      <c r="E3654" s="93"/>
      <c r="F3654" s="141">
        <v>626046</v>
      </c>
      <c r="G3654" s="141">
        <v>626046</v>
      </c>
    </row>
    <row r="3655" spans="3:7" ht="16.5" hidden="1" customHeight="1" outlineLevel="1" x14ac:dyDescent="0.45">
      <c r="C3655" s="91">
        <v>2012</v>
      </c>
      <c r="D3655" s="92"/>
      <c r="E3655" s="93"/>
      <c r="F3655" s="141">
        <v>614292</v>
      </c>
      <c r="G3655" s="141">
        <v>614292</v>
      </c>
    </row>
    <row r="3656" spans="3:7" ht="16.5" hidden="1" customHeight="1" outlineLevel="1" x14ac:dyDescent="0.45">
      <c r="C3656" s="91">
        <v>2013</v>
      </c>
      <c r="D3656" s="92"/>
      <c r="E3656" s="93"/>
      <c r="F3656" s="141">
        <v>593643</v>
      </c>
      <c r="G3656" s="141">
        <v>593643</v>
      </c>
    </row>
    <row r="3657" spans="3:7" ht="16.5" hidden="1" customHeight="1" outlineLevel="1" x14ac:dyDescent="0.45">
      <c r="C3657" s="91">
        <v>2014</v>
      </c>
      <c r="D3657" s="92"/>
      <c r="E3657" s="93"/>
      <c r="F3657" s="141">
        <v>619435</v>
      </c>
      <c r="G3657" s="141">
        <v>619435</v>
      </c>
    </row>
    <row r="3658" spans="3:7" ht="16.5" hidden="1" customHeight="1" outlineLevel="1" x14ac:dyDescent="0.45">
      <c r="C3658" s="91">
        <v>2015</v>
      </c>
      <c r="D3658" s="92"/>
      <c r="E3658" s="93"/>
      <c r="F3658" s="141">
        <v>542066</v>
      </c>
      <c r="G3658" s="141">
        <v>542066</v>
      </c>
    </row>
    <row r="3659" spans="3:7" ht="16.5" hidden="1" customHeight="1" outlineLevel="1" x14ac:dyDescent="0.45">
      <c r="C3659" s="91">
        <v>2016</v>
      </c>
      <c r="D3659" s="92"/>
      <c r="E3659" s="93"/>
      <c r="F3659" s="141">
        <v>114831</v>
      </c>
      <c r="G3659" s="141">
        <v>114831</v>
      </c>
    </row>
    <row r="3660" spans="3:7" ht="16.5" hidden="1" customHeight="1" outlineLevel="1" x14ac:dyDescent="0.45">
      <c r="C3660" s="89" t="s">
        <v>145</v>
      </c>
      <c r="D3660" s="97"/>
      <c r="E3660" s="90"/>
      <c r="F3660" s="139">
        <v>6717105</v>
      </c>
      <c r="G3660" s="139">
        <v>6717105</v>
      </c>
    </row>
    <row r="3661" spans="3:7" ht="16.5" hidden="1" customHeight="1" outlineLevel="1" x14ac:dyDescent="0.45">
      <c r="C3661" s="94" t="s">
        <v>374</v>
      </c>
      <c r="D3661" s="94" t="s">
        <v>375</v>
      </c>
      <c r="E3661" s="56">
        <v>1991</v>
      </c>
      <c r="F3661" s="144">
        <v>35</v>
      </c>
      <c r="G3661" s="144">
        <v>35</v>
      </c>
    </row>
    <row r="3662" spans="3:7" ht="16.5" hidden="1" customHeight="1" outlineLevel="1" x14ac:dyDescent="0.45">
      <c r="C3662" s="95"/>
      <c r="D3662" s="95"/>
      <c r="E3662" s="56">
        <v>1992</v>
      </c>
      <c r="F3662" s="144">
        <v>50</v>
      </c>
      <c r="G3662" s="144">
        <v>50</v>
      </c>
    </row>
    <row r="3663" spans="3:7" ht="16.5" hidden="1" customHeight="1" outlineLevel="1" x14ac:dyDescent="0.45">
      <c r="C3663" s="95"/>
      <c r="D3663" s="95"/>
      <c r="E3663" s="56">
        <v>1993</v>
      </c>
      <c r="F3663" s="144">
        <v>7</v>
      </c>
      <c r="G3663" s="144">
        <v>7</v>
      </c>
    </row>
    <row r="3664" spans="3:7" ht="16.5" hidden="1" customHeight="1" outlineLevel="1" x14ac:dyDescent="0.45">
      <c r="C3664" s="95"/>
      <c r="D3664" s="95"/>
      <c r="E3664" s="56">
        <v>1994</v>
      </c>
      <c r="F3664" s="144">
        <v>14</v>
      </c>
      <c r="G3664" s="144">
        <v>14</v>
      </c>
    </row>
    <row r="3665" spans="3:7" ht="16.5" hidden="1" customHeight="1" outlineLevel="1" x14ac:dyDescent="0.45">
      <c r="C3665" s="95"/>
      <c r="D3665" s="95"/>
      <c r="E3665" s="56">
        <v>1995</v>
      </c>
      <c r="F3665" s="144">
        <v>2</v>
      </c>
      <c r="G3665" s="144">
        <v>2</v>
      </c>
    </row>
    <row r="3666" spans="3:7" ht="16.5" hidden="1" customHeight="1" outlineLevel="1" x14ac:dyDescent="0.45">
      <c r="C3666" s="95"/>
      <c r="D3666" s="95"/>
      <c r="E3666" s="56">
        <v>1999</v>
      </c>
      <c r="F3666" s="144">
        <v>14</v>
      </c>
      <c r="G3666" s="144">
        <v>14</v>
      </c>
    </row>
    <row r="3667" spans="3:7" ht="16.5" hidden="1" customHeight="1" outlineLevel="1" x14ac:dyDescent="0.45">
      <c r="C3667" s="95"/>
      <c r="D3667" s="95"/>
      <c r="E3667" s="56">
        <v>2000</v>
      </c>
      <c r="F3667" s="144">
        <v>14</v>
      </c>
      <c r="G3667" s="144">
        <v>14</v>
      </c>
    </row>
    <row r="3668" spans="3:7" ht="16.5" hidden="1" customHeight="1" outlineLevel="1" x14ac:dyDescent="0.45">
      <c r="C3668" s="95"/>
      <c r="D3668" s="95"/>
      <c r="E3668" s="56">
        <v>2001</v>
      </c>
      <c r="F3668" s="144">
        <v>2</v>
      </c>
      <c r="G3668" s="144">
        <v>2</v>
      </c>
    </row>
    <row r="3669" spans="3:7" ht="16.5" hidden="1" customHeight="1" outlineLevel="1" x14ac:dyDescent="0.45">
      <c r="C3669" s="95"/>
      <c r="D3669" s="95"/>
      <c r="E3669" s="56">
        <v>2002</v>
      </c>
      <c r="F3669" s="144">
        <v>32</v>
      </c>
      <c r="G3669" s="144">
        <v>32</v>
      </c>
    </row>
    <row r="3670" spans="3:7" ht="16.5" hidden="1" customHeight="1" outlineLevel="1" x14ac:dyDescent="0.45">
      <c r="C3670" s="95"/>
      <c r="D3670" s="95"/>
      <c r="E3670" s="56">
        <v>2003</v>
      </c>
      <c r="F3670" s="144">
        <v>68</v>
      </c>
      <c r="G3670" s="144">
        <v>68</v>
      </c>
    </row>
    <row r="3671" spans="3:7" ht="16.5" hidden="1" customHeight="1" outlineLevel="1" x14ac:dyDescent="0.45">
      <c r="C3671" s="95"/>
      <c r="D3671" s="95"/>
      <c r="E3671" s="56">
        <v>2004</v>
      </c>
      <c r="F3671" s="144">
        <v>102</v>
      </c>
      <c r="G3671" s="144">
        <v>102</v>
      </c>
    </row>
    <row r="3672" spans="3:7" ht="16.5" hidden="1" customHeight="1" outlineLevel="1" x14ac:dyDescent="0.45">
      <c r="C3672" s="95"/>
      <c r="D3672" s="95"/>
      <c r="E3672" s="56">
        <v>2005</v>
      </c>
      <c r="F3672" s="144">
        <v>206</v>
      </c>
      <c r="G3672" s="144">
        <v>206</v>
      </c>
    </row>
    <row r="3673" spans="3:7" ht="16.5" hidden="1" customHeight="1" outlineLevel="1" x14ac:dyDescent="0.45">
      <c r="C3673" s="95"/>
      <c r="D3673" s="95"/>
      <c r="E3673" s="56">
        <v>2006</v>
      </c>
      <c r="F3673" s="144">
        <v>302</v>
      </c>
      <c r="G3673" s="144">
        <v>302</v>
      </c>
    </row>
    <row r="3674" spans="3:7" ht="16.5" hidden="1" customHeight="1" outlineLevel="1" x14ac:dyDescent="0.45">
      <c r="C3674" s="95"/>
      <c r="D3674" s="95"/>
      <c r="E3674" s="56">
        <v>2007</v>
      </c>
      <c r="F3674" s="144">
        <v>96</v>
      </c>
      <c r="G3674" s="144">
        <v>96</v>
      </c>
    </row>
    <row r="3675" spans="3:7" ht="16.5" hidden="1" customHeight="1" outlineLevel="1" x14ac:dyDescent="0.45">
      <c r="C3675" s="95"/>
      <c r="D3675" s="95"/>
      <c r="E3675" s="56">
        <v>2008</v>
      </c>
      <c r="F3675" s="144">
        <v>87</v>
      </c>
      <c r="G3675" s="144">
        <v>87</v>
      </c>
    </row>
    <row r="3676" spans="3:7" ht="16.5" hidden="1" customHeight="1" outlineLevel="1" x14ac:dyDescent="0.45">
      <c r="C3676" s="95"/>
      <c r="D3676" s="95"/>
      <c r="E3676" s="56">
        <v>2009</v>
      </c>
      <c r="F3676" s="144">
        <v>44</v>
      </c>
      <c r="G3676" s="144">
        <v>44</v>
      </c>
    </row>
    <row r="3677" spans="3:7" ht="16.5" hidden="1" customHeight="1" outlineLevel="1" x14ac:dyDescent="0.45">
      <c r="C3677" s="95"/>
      <c r="D3677" s="95"/>
      <c r="E3677" s="56">
        <v>2010</v>
      </c>
      <c r="F3677" s="144">
        <v>37</v>
      </c>
      <c r="G3677" s="144">
        <v>37</v>
      </c>
    </row>
    <row r="3678" spans="3:7" ht="16.5" hidden="1" customHeight="1" outlineLevel="1" x14ac:dyDescent="0.45">
      <c r="C3678" s="95"/>
      <c r="D3678" s="95"/>
      <c r="E3678" s="56">
        <v>2011</v>
      </c>
      <c r="F3678" s="144">
        <v>52</v>
      </c>
      <c r="G3678" s="144">
        <v>52</v>
      </c>
    </row>
    <row r="3679" spans="3:7" ht="16.5" hidden="1" customHeight="1" outlineLevel="1" x14ac:dyDescent="0.45">
      <c r="C3679" s="95"/>
      <c r="D3679" s="95"/>
      <c r="E3679" s="56">
        <v>2012</v>
      </c>
      <c r="F3679" s="144">
        <v>54</v>
      </c>
      <c r="G3679" s="144">
        <v>54</v>
      </c>
    </row>
    <row r="3680" spans="3:7" ht="16.5" hidden="1" customHeight="1" outlineLevel="1" x14ac:dyDescent="0.45">
      <c r="C3680" s="95"/>
      <c r="D3680" s="95"/>
      <c r="E3680" s="56">
        <v>2013</v>
      </c>
      <c r="F3680" s="144">
        <v>90</v>
      </c>
      <c r="G3680" s="144">
        <v>90</v>
      </c>
    </row>
    <row r="3681" spans="3:7" ht="16.5" hidden="1" customHeight="1" outlineLevel="1" x14ac:dyDescent="0.45">
      <c r="C3681" s="95"/>
      <c r="D3681" s="95"/>
      <c r="E3681" s="56">
        <v>2014</v>
      </c>
      <c r="F3681" s="144">
        <v>65</v>
      </c>
      <c r="G3681" s="144">
        <v>65</v>
      </c>
    </row>
    <row r="3682" spans="3:7" ht="16.5" hidden="1" customHeight="1" outlineLevel="1" x14ac:dyDescent="0.45">
      <c r="C3682" s="95"/>
      <c r="D3682" s="95"/>
      <c r="E3682" s="56">
        <v>2015</v>
      </c>
      <c r="F3682" s="144">
        <v>24</v>
      </c>
      <c r="G3682" s="144">
        <v>24</v>
      </c>
    </row>
    <row r="3683" spans="3:7" ht="16.5" hidden="1" customHeight="1" outlineLevel="1" x14ac:dyDescent="0.45">
      <c r="C3683" s="95"/>
      <c r="D3683" s="96"/>
      <c r="E3683" s="56">
        <v>2016</v>
      </c>
      <c r="F3683" s="144">
        <v>22</v>
      </c>
      <c r="G3683" s="144">
        <v>22</v>
      </c>
    </row>
    <row r="3684" spans="3:7" ht="16.5" hidden="1" customHeight="1" outlineLevel="1" x14ac:dyDescent="0.45">
      <c r="C3684" s="95"/>
      <c r="D3684" s="89" t="s">
        <v>142</v>
      </c>
      <c r="E3684" s="90"/>
      <c r="F3684" s="139">
        <v>1419</v>
      </c>
      <c r="G3684" s="139">
        <v>1419</v>
      </c>
    </row>
    <row r="3685" spans="3:7" ht="16.5" hidden="1" customHeight="1" outlineLevel="1" x14ac:dyDescent="0.45">
      <c r="C3685" s="95"/>
      <c r="D3685" s="94" t="s">
        <v>376</v>
      </c>
      <c r="E3685" s="56">
        <v>1991</v>
      </c>
      <c r="F3685" s="146">
        <v>12802</v>
      </c>
      <c r="G3685" s="146">
        <v>12802</v>
      </c>
    </row>
    <row r="3686" spans="3:7" ht="16.5" hidden="1" customHeight="1" outlineLevel="1" x14ac:dyDescent="0.45">
      <c r="C3686" s="95"/>
      <c r="D3686" s="95"/>
      <c r="E3686" s="56">
        <v>1992</v>
      </c>
      <c r="F3686" s="146">
        <v>18218</v>
      </c>
      <c r="G3686" s="146">
        <v>18218</v>
      </c>
    </row>
    <row r="3687" spans="3:7" ht="16.5" hidden="1" customHeight="1" outlineLevel="1" x14ac:dyDescent="0.45">
      <c r="C3687" s="95"/>
      <c r="D3687" s="95"/>
      <c r="E3687" s="56">
        <v>1993</v>
      </c>
      <c r="F3687" s="146">
        <v>28660</v>
      </c>
      <c r="G3687" s="146">
        <v>28660</v>
      </c>
    </row>
    <row r="3688" spans="3:7" ht="16.5" hidden="1" customHeight="1" outlineLevel="1" x14ac:dyDescent="0.45">
      <c r="C3688" s="95"/>
      <c r="D3688" s="95"/>
      <c r="E3688" s="56">
        <v>1994</v>
      </c>
      <c r="F3688" s="146">
        <v>42154</v>
      </c>
      <c r="G3688" s="146">
        <v>42154</v>
      </c>
    </row>
    <row r="3689" spans="3:7" ht="16.5" hidden="1" customHeight="1" outlineLevel="1" x14ac:dyDescent="0.45">
      <c r="C3689" s="95"/>
      <c r="D3689" s="95"/>
      <c r="E3689" s="56">
        <v>1995</v>
      </c>
      <c r="F3689" s="146">
        <v>69017</v>
      </c>
      <c r="G3689" s="146">
        <v>69017</v>
      </c>
    </row>
    <row r="3690" spans="3:7" ht="16.5" hidden="1" customHeight="1" outlineLevel="1" x14ac:dyDescent="0.45">
      <c r="C3690" s="95"/>
      <c r="D3690" s="95"/>
      <c r="E3690" s="56">
        <v>1996</v>
      </c>
      <c r="F3690" s="146">
        <v>99234</v>
      </c>
      <c r="G3690" s="146">
        <v>99234</v>
      </c>
    </row>
    <row r="3691" spans="3:7" ht="16.5" hidden="1" customHeight="1" outlineLevel="1" x14ac:dyDescent="0.45">
      <c r="C3691" s="95"/>
      <c r="D3691" s="95"/>
      <c r="E3691" s="56">
        <v>1997</v>
      </c>
      <c r="F3691" s="146">
        <v>108486</v>
      </c>
      <c r="G3691" s="146">
        <v>108486</v>
      </c>
    </row>
    <row r="3692" spans="3:7" ht="16.5" hidden="1" customHeight="1" outlineLevel="1" x14ac:dyDescent="0.45">
      <c r="C3692" s="95"/>
      <c r="D3692" s="95"/>
      <c r="E3692" s="56">
        <v>1998</v>
      </c>
      <c r="F3692" s="146">
        <v>109978</v>
      </c>
      <c r="G3692" s="146">
        <v>109978</v>
      </c>
    </row>
    <row r="3693" spans="3:7" ht="16.5" hidden="1" customHeight="1" outlineLevel="1" x14ac:dyDescent="0.45">
      <c r="C3693" s="95"/>
      <c r="D3693" s="95"/>
      <c r="E3693" s="56">
        <v>1999</v>
      </c>
      <c r="F3693" s="146">
        <v>86766</v>
      </c>
      <c r="G3693" s="146">
        <v>86766</v>
      </c>
    </row>
    <row r="3694" spans="3:7" ht="16.5" hidden="1" customHeight="1" outlineLevel="1" x14ac:dyDescent="0.45">
      <c r="C3694" s="95"/>
      <c r="D3694" s="95"/>
      <c r="E3694" s="56">
        <v>2000</v>
      </c>
      <c r="F3694" s="146">
        <v>82109</v>
      </c>
      <c r="G3694" s="146">
        <v>82109</v>
      </c>
    </row>
    <row r="3695" spans="3:7" ht="16.5" hidden="1" customHeight="1" outlineLevel="1" x14ac:dyDescent="0.45">
      <c r="C3695" s="95"/>
      <c r="D3695" s="95"/>
      <c r="E3695" s="56">
        <v>2001</v>
      </c>
      <c r="F3695" s="146">
        <v>54375</v>
      </c>
      <c r="G3695" s="146">
        <v>54375</v>
      </c>
    </row>
    <row r="3696" spans="3:7" ht="16.5" hidden="1" customHeight="1" outlineLevel="1" x14ac:dyDescent="0.45">
      <c r="C3696" s="95"/>
      <c r="D3696" s="95"/>
      <c r="E3696" s="56">
        <v>2002</v>
      </c>
      <c r="F3696" s="146">
        <v>51386</v>
      </c>
      <c r="G3696" s="146">
        <v>51386</v>
      </c>
    </row>
    <row r="3697" spans="3:7" ht="16.5" hidden="1" customHeight="1" outlineLevel="1" x14ac:dyDescent="0.45">
      <c r="C3697" s="95"/>
      <c r="D3697" s="95"/>
      <c r="E3697" s="56">
        <v>2003</v>
      </c>
      <c r="F3697" s="146">
        <v>58523</v>
      </c>
      <c r="G3697" s="146">
        <v>58523</v>
      </c>
    </row>
    <row r="3698" spans="3:7" ht="16.5" hidden="1" customHeight="1" outlineLevel="1" x14ac:dyDescent="0.45">
      <c r="C3698" s="95"/>
      <c r="D3698" s="95"/>
      <c r="E3698" s="56">
        <v>2004</v>
      </c>
      <c r="F3698" s="146">
        <v>73272</v>
      </c>
      <c r="G3698" s="146">
        <v>73272</v>
      </c>
    </row>
    <row r="3699" spans="3:7" ht="16.5" hidden="1" customHeight="1" outlineLevel="1" x14ac:dyDescent="0.45">
      <c r="C3699" s="95"/>
      <c r="D3699" s="95"/>
      <c r="E3699" s="56">
        <v>2005</v>
      </c>
      <c r="F3699" s="146">
        <v>86866</v>
      </c>
      <c r="G3699" s="146">
        <v>86866</v>
      </c>
    </row>
    <row r="3700" spans="3:7" ht="16.5" hidden="1" customHeight="1" outlineLevel="1" x14ac:dyDescent="0.45">
      <c r="C3700" s="95"/>
      <c r="D3700" s="95"/>
      <c r="E3700" s="56">
        <v>2006</v>
      </c>
      <c r="F3700" s="146">
        <v>87512</v>
      </c>
      <c r="G3700" s="146">
        <v>87512</v>
      </c>
    </row>
    <row r="3701" spans="3:7" ht="16.5" hidden="1" customHeight="1" outlineLevel="1" x14ac:dyDescent="0.45">
      <c r="C3701" s="95"/>
      <c r="D3701" s="95"/>
      <c r="E3701" s="56">
        <v>2007</v>
      </c>
      <c r="F3701" s="146">
        <v>102462</v>
      </c>
      <c r="G3701" s="146">
        <v>102462</v>
      </c>
    </row>
    <row r="3702" spans="3:7" ht="16.5" hidden="1" customHeight="1" outlineLevel="1" x14ac:dyDescent="0.45">
      <c r="C3702" s="95"/>
      <c r="D3702" s="95"/>
      <c r="E3702" s="56">
        <v>2008</v>
      </c>
      <c r="F3702" s="146">
        <v>89554</v>
      </c>
      <c r="G3702" s="146">
        <v>89554</v>
      </c>
    </row>
    <row r="3703" spans="3:7" ht="16.5" hidden="1" customHeight="1" outlineLevel="1" x14ac:dyDescent="0.45">
      <c r="C3703" s="95"/>
      <c r="D3703" s="95"/>
      <c r="E3703" s="56">
        <v>2009</v>
      </c>
      <c r="F3703" s="146">
        <v>134207</v>
      </c>
      <c r="G3703" s="146">
        <v>134207</v>
      </c>
    </row>
    <row r="3704" spans="3:7" ht="16.5" hidden="1" customHeight="1" outlineLevel="1" x14ac:dyDescent="0.45">
      <c r="C3704" s="95"/>
      <c r="D3704" s="95"/>
      <c r="E3704" s="56">
        <v>2010</v>
      </c>
      <c r="F3704" s="146">
        <v>163432</v>
      </c>
      <c r="G3704" s="146">
        <v>163432</v>
      </c>
    </row>
    <row r="3705" spans="3:7" ht="16.5" hidden="1" customHeight="1" outlineLevel="1" x14ac:dyDescent="0.45">
      <c r="C3705" s="95"/>
      <c r="D3705" s="95"/>
      <c r="E3705" s="56">
        <v>2011</v>
      </c>
      <c r="F3705" s="146">
        <v>141983</v>
      </c>
      <c r="G3705" s="146">
        <v>141983</v>
      </c>
    </row>
    <row r="3706" spans="3:7" ht="16.5" hidden="1" customHeight="1" outlineLevel="1" x14ac:dyDescent="0.45">
      <c r="C3706" s="95"/>
      <c r="D3706" s="95"/>
      <c r="E3706" s="56">
        <v>2012</v>
      </c>
      <c r="F3706" s="146">
        <v>140619</v>
      </c>
      <c r="G3706" s="146">
        <v>140619</v>
      </c>
    </row>
    <row r="3707" spans="3:7" ht="16.5" hidden="1" customHeight="1" outlineLevel="1" x14ac:dyDescent="0.45">
      <c r="C3707" s="95"/>
      <c r="D3707" s="95"/>
      <c r="E3707" s="56">
        <v>2013</v>
      </c>
      <c r="F3707" s="146">
        <v>135551</v>
      </c>
      <c r="G3707" s="146">
        <v>135551</v>
      </c>
    </row>
    <row r="3708" spans="3:7" ht="16.5" hidden="1" customHeight="1" outlineLevel="1" x14ac:dyDescent="0.45">
      <c r="C3708" s="95"/>
      <c r="D3708" s="95"/>
      <c r="E3708" s="56">
        <v>2014</v>
      </c>
      <c r="F3708" s="146">
        <v>130540</v>
      </c>
      <c r="G3708" s="146">
        <v>130540</v>
      </c>
    </row>
    <row r="3709" spans="3:7" ht="16.5" hidden="1" customHeight="1" outlineLevel="1" x14ac:dyDescent="0.45">
      <c r="C3709" s="95"/>
      <c r="D3709" s="95"/>
      <c r="E3709" s="56">
        <v>2015</v>
      </c>
      <c r="F3709" s="146">
        <v>150533</v>
      </c>
      <c r="G3709" s="146">
        <v>150533</v>
      </c>
    </row>
    <row r="3710" spans="3:7" ht="16.5" hidden="1" customHeight="1" outlineLevel="1" x14ac:dyDescent="0.45">
      <c r="C3710" s="95"/>
      <c r="D3710" s="96"/>
      <c r="E3710" s="56">
        <v>2016</v>
      </c>
      <c r="F3710" s="146">
        <v>62753</v>
      </c>
      <c r="G3710" s="146">
        <v>62753</v>
      </c>
    </row>
    <row r="3711" spans="3:7" ht="16.5" hidden="1" customHeight="1" outlineLevel="1" x14ac:dyDescent="0.45">
      <c r="C3711" s="95"/>
      <c r="D3711" s="89" t="s">
        <v>142</v>
      </c>
      <c r="E3711" s="90"/>
      <c r="F3711" s="139">
        <v>2320992</v>
      </c>
      <c r="G3711" s="139">
        <v>2320992</v>
      </c>
    </row>
    <row r="3712" spans="3:7" ht="16.5" hidden="1" customHeight="1" outlineLevel="1" x14ac:dyDescent="0.45">
      <c r="C3712" s="95"/>
      <c r="D3712" s="94" t="s">
        <v>377</v>
      </c>
      <c r="E3712" s="56">
        <v>1991</v>
      </c>
      <c r="F3712" s="144">
        <v>239</v>
      </c>
      <c r="G3712" s="144">
        <v>239</v>
      </c>
    </row>
    <row r="3713" spans="3:7" ht="16.5" hidden="1" customHeight="1" outlineLevel="1" x14ac:dyDescent="0.45">
      <c r="C3713" s="95"/>
      <c r="D3713" s="95"/>
      <c r="E3713" s="56">
        <v>1992</v>
      </c>
      <c r="F3713" s="144">
        <v>224</v>
      </c>
      <c r="G3713" s="144">
        <v>224</v>
      </c>
    </row>
    <row r="3714" spans="3:7" ht="16.5" hidden="1" customHeight="1" outlineLevel="1" x14ac:dyDescent="0.45">
      <c r="C3714" s="95"/>
      <c r="D3714" s="95"/>
      <c r="E3714" s="56">
        <v>1993</v>
      </c>
      <c r="F3714" s="144">
        <v>249</v>
      </c>
      <c r="G3714" s="144">
        <v>249</v>
      </c>
    </row>
    <row r="3715" spans="3:7" ht="16.5" hidden="1" customHeight="1" outlineLevel="1" x14ac:dyDescent="0.45">
      <c r="C3715" s="95"/>
      <c r="D3715" s="95"/>
      <c r="E3715" s="56">
        <v>1994</v>
      </c>
      <c r="F3715" s="144">
        <v>294</v>
      </c>
      <c r="G3715" s="144">
        <v>294</v>
      </c>
    </row>
    <row r="3716" spans="3:7" ht="16.5" hidden="1" customHeight="1" outlineLevel="1" x14ac:dyDescent="0.45">
      <c r="C3716" s="95"/>
      <c r="D3716" s="95"/>
      <c r="E3716" s="56">
        <v>1995</v>
      </c>
      <c r="F3716" s="144">
        <v>352</v>
      </c>
      <c r="G3716" s="144">
        <v>352</v>
      </c>
    </row>
    <row r="3717" spans="3:7" ht="16.5" hidden="1" customHeight="1" outlineLevel="1" x14ac:dyDescent="0.45">
      <c r="C3717" s="95"/>
      <c r="D3717" s="95"/>
      <c r="E3717" s="56">
        <v>1996</v>
      </c>
      <c r="F3717" s="144">
        <v>360</v>
      </c>
      <c r="G3717" s="144">
        <v>360</v>
      </c>
    </row>
    <row r="3718" spans="3:7" ht="16.5" hidden="1" customHeight="1" outlineLevel="1" x14ac:dyDescent="0.45">
      <c r="C3718" s="95"/>
      <c r="D3718" s="95"/>
      <c r="E3718" s="56">
        <v>1997</v>
      </c>
      <c r="F3718" s="144">
        <v>439</v>
      </c>
      <c r="G3718" s="144">
        <v>439</v>
      </c>
    </row>
    <row r="3719" spans="3:7" ht="16.5" hidden="1" customHeight="1" outlineLevel="1" x14ac:dyDescent="0.45">
      <c r="C3719" s="95"/>
      <c r="D3719" s="95"/>
      <c r="E3719" s="56">
        <v>1998</v>
      </c>
      <c r="F3719" s="144">
        <v>338</v>
      </c>
      <c r="G3719" s="144">
        <v>338</v>
      </c>
    </row>
    <row r="3720" spans="3:7" ht="16.5" hidden="1" customHeight="1" outlineLevel="1" x14ac:dyDescent="0.45">
      <c r="C3720" s="95"/>
      <c r="D3720" s="95"/>
      <c r="E3720" s="56">
        <v>1999</v>
      </c>
      <c r="F3720" s="144">
        <v>623</v>
      </c>
      <c r="G3720" s="144">
        <v>623</v>
      </c>
    </row>
    <row r="3721" spans="3:7" ht="16.5" hidden="1" customHeight="1" outlineLevel="1" x14ac:dyDescent="0.45">
      <c r="C3721" s="95"/>
      <c r="D3721" s="95"/>
      <c r="E3721" s="56">
        <v>2000</v>
      </c>
      <c r="F3721" s="144">
        <v>369</v>
      </c>
      <c r="G3721" s="144">
        <v>369</v>
      </c>
    </row>
    <row r="3722" spans="3:7" ht="16.5" hidden="1" customHeight="1" outlineLevel="1" x14ac:dyDescent="0.45">
      <c r="C3722" s="95"/>
      <c r="D3722" s="95"/>
      <c r="E3722" s="56">
        <v>2001</v>
      </c>
      <c r="F3722" s="144">
        <v>277</v>
      </c>
      <c r="G3722" s="144">
        <v>277</v>
      </c>
    </row>
    <row r="3723" spans="3:7" ht="16.5" hidden="1" customHeight="1" outlineLevel="1" x14ac:dyDescent="0.45">
      <c r="C3723" s="95"/>
      <c r="D3723" s="95"/>
      <c r="E3723" s="56">
        <v>2002</v>
      </c>
      <c r="F3723" s="144">
        <v>281</v>
      </c>
      <c r="G3723" s="144">
        <v>281</v>
      </c>
    </row>
    <row r="3724" spans="3:7" ht="16.5" hidden="1" customHeight="1" outlineLevel="1" x14ac:dyDescent="0.45">
      <c r="C3724" s="95"/>
      <c r="D3724" s="95"/>
      <c r="E3724" s="56">
        <v>2003</v>
      </c>
      <c r="F3724" s="144">
        <v>776</v>
      </c>
      <c r="G3724" s="144">
        <v>776</v>
      </c>
    </row>
    <row r="3725" spans="3:7" ht="16.5" hidden="1" customHeight="1" outlineLevel="1" x14ac:dyDescent="0.45">
      <c r="C3725" s="95"/>
      <c r="D3725" s="95"/>
      <c r="E3725" s="56">
        <v>2004</v>
      </c>
      <c r="F3725" s="146">
        <v>1127</v>
      </c>
      <c r="G3725" s="146">
        <v>1127</v>
      </c>
    </row>
    <row r="3726" spans="3:7" ht="16.5" hidden="1" customHeight="1" outlineLevel="1" x14ac:dyDescent="0.45">
      <c r="C3726" s="95"/>
      <c r="D3726" s="95"/>
      <c r="E3726" s="56">
        <v>2005</v>
      </c>
      <c r="F3726" s="146">
        <v>2089</v>
      </c>
      <c r="G3726" s="146">
        <v>2089</v>
      </c>
    </row>
    <row r="3727" spans="3:7" ht="16.5" hidden="1" customHeight="1" outlineLevel="1" x14ac:dyDescent="0.45">
      <c r="C3727" s="95"/>
      <c r="D3727" s="95"/>
      <c r="E3727" s="56">
        <v>2006</v>
      </c>
      <c r="F3727" s="146">
        <v>2350</v>
      </c>
      <c r="G3727" s="146">
        <v>2350</v>
      </c>
    </row>
    <row r="3728" spans="3:7" ht="16.5" hidden="1" customHeight="1" outlineLevel="1" x14ac:dyDescent="0.45">
      <c r="C3728" s="95"/>
      <c r="D3728" s="95"/>
      <c r="E3728" s="56">
        <v>2007</v>
      </c>
      <c r="F3728" s="146">
        <v>2816</v>
      </c>
      <c r="G3728" s="146">
        <v>2816</v>
      </c>
    </row>
    <row r="3729" spans="3:7" ht="16.5" hidden="1" customHeight="1" outlineLevel="1" x14ac:dyDescent="0.45">
      <c r="C3729" s="95"/>
      <c r="D3729" s="95"/>
      <c r="E3729" s="56">
        <v>2008</v>
      </c>
      <c r="F3729" s="146">
        <v>2721</v>
      </c>
      <c r="G3729" s="146">
        <v>2721</v>
      </c>
    </row>
    <row r="3730" spans="3:7" ht="16.5" hidden="1" customHeight="1" outlineLevel="1" x14ac:dyDescent="0.45">
      <c r="C3730" s="95"/>
      <c r="D3730" s="95"/>
      <c r="E3730" s="56">
        <v>2009</v>
      </c>
      <c r="F3730" s="146">
        <v>1848</v>
      </c>
      <c r="G3730" s="146">
        <v>1848</v>
      </c>
    </row>
    <row r="3731" spans="3:7" ht="16.5" hidden="1" customHeight="1" outlineLevel="1" x14ac:dyDescent="0.45">
      <c r="C3731" s="95"/>
      <c r="D3731" s="95"/>
      <c r="E3731" s="56">
        <v>2010</v>
      </c>
      <c r="F3731" s="146">
        <v>2390</v>
      </c>
      <c r="G3731" s="146">
        <v>2390</v>
      </c>
    </row>
    <row r="3732" spans="3:7" ht="16.5" hidden="1" customHeight="1" outlineLevel="1" x14ac:dyDescent="0.45">
      <c r="C3732" s="95"/>
      <c r="D3732" s="95"/>
      <c r="E3732" s="56">
        <v>2011</v>
      </c>
      <c r="F3732" s="146">
        <v>2873</v>
      </c>
      <c r="G3732" s="146">
        <v>2873</v>
      </c>
    </row>
    <row r="3733" spans="3:7" ht="16.5" hidden="1" customHeight="1" outlineLevel="1" x14ac:dyDescent="0.45">
      <c r="C3733" s="95"/>
      <c r="D3733" s="95"/>
      <c r="E3733" s="56">
        <v>2012</v>
      </c>
      <c r="F3733" s="146">
        <v>1881</v>
      </c>
      <c r="G3733" s="146">
        <v>1881</v>
      </c>
    </row>
    <row r="3734" spans="3:7" ht="16.5" hidden="1" customHeight="1" outlineLevel="1" x14ac:dyDescent="0.45">
      <c r="C3734" s="95"/>
      <c r="D3734" s="95"/>
      <c r="E3734" s="56">
        <v>2013</v>
      </c>
      <c r="F3734" s="146">
        <v>1442</v>
      </c>
      <c r="G3734" s="146">
        <v>1442</v>
      </c>
    </row>
    <row r="3735" spans="3:7" ht="16.5" hidden="1" customHeight="1" outlineLevel="1" x14ac:dyDescent="0.45">
      <c r="C3735" s="95"/>
      <c r="D3735" s="95"/>
      <c r="E3735" s="56">
        <v>2014</v>
      </c>
      <c r="F3735" s="146">
        <v>1551</v>
      </c>
      <c r="G3735" s="146">
        <v>1551</v>
      </c>
    </row>
    <row r="3736" spans="3:7" ht="16.5" hidden="1" customHeight="1" outlineLevel="1" x14ac:dyDescent="0.45">
      <c r="C3736" s="95"/>
      <c r="D3736" s="95"/>
      <c r="E3736" s="56">
        <v>2015</v>
      </c>
      <c r="F3736" s="146">
        <v>1216</v>
      </c>
      <c r="G3736" s="146">
        <v>1216</v>
      </c>
    </row>
    <row r="3737" spans="3:7" ht="16.5" hidden="1" customHeight="1" outlineLevel="1" x14ac:dyDescent="0.45">
      <c r="C3737" s="95"/>
      <c r="D3737" s="96"/>
      <c r="E3737" s="56">
        <v>2016</v>
      </c>
      <c r="F3737" s="144">
        <v>166</v>
      </c>
      <c r="G3737" s="144">
        <v>166</v>
      </c>
    </row>
    <row r="3738" spans="3:7" ht="16.5" hidden="1" customHeight="1" outlineLevel="1" x14ac:dyDescent="0.45">
      <c r="C3738" s="95"/>
      <c r="D3738" s="89" t="s">
        <v>142</v>
      </c>
      <c r="E3738" s="90"/>
      <c r="F3738" s="139">
        <v>29291</v>
      </c>
      <c r="G3738" s="139">
        <v>29291</v>
      </c>
    </row>
    <row r="3739" spans="3:7" ht="16.5" hidden="1" customHeight="1" outlineLevel="1" x14ac:dyDescent="0.45">
      <c r="C3739" s="95"/>
      <c r="D3739" s="94" t="s">
        <v>378</v>
      </c>
      <c r="E3739" s="56">
        <v>2004</v>
      </c>
      <c r="F3739" s="144">
        <v>0</v>
      </c>
      <c r="G3739" s="144">
        <v>0</v>
      </c>
    </row>
    <row r="3740" spans="3:7" ht="16.5" hidden="1" customHeight="1" outlineLevel="1" x14ac:dyDescent="0.45">
      <c r="C3740" s="95"/>
      <c r="D3740" s="95"/>
      <c r="E3740" s="56">
        <v>2005</v>
      </c>
      <c r="F3740" s="144">
        <v>0</v>
      </c>
      <c r="G3740" s="144">
        <v>0</v>
      </c>
    </row>
    <row r="3741" spans="3:7" ht="16.5" hidden="1" customHeight="1" outlineLevel="1" x14ac:dyDescent="0.45">
      <c r="C3741" s="95"/>
      <c r="D3741" s="95"/>
      <c r="E3741" s="56">
        <v>2006</v>
      </c>
      <c r="F3741" s="144">
        <v>0</v>
      </c>
      <c r="G3741" s="144">
        <v>0</v>
      </c>
    </row>
    <row r="3742" spans="3:7" ht="16.5" hidden="1" customHeight="1" outlineLevel="1" x14ac:dyDescent="0.45">
      <c r="C3742" s="95"/>
      <c r="D3742" s="96"/>
      <c r="E3742" s="56">
        <v>2007</v>
      </c>
      <c r="F3742" s="144">
        <v>0</v>
      </c>
      <c r="G3742" s="144">
        <v>0</v>
      </c>
    </row>
    <row r="3743" spans="3:7" ht="16.5" hidden="1" customHeight="1" outlineLevel="1" x14ac:dyDescent="0.45">
      <c r="C3743" s="95"/>
      <c r="D3743" s="89" t="s">
        <v>142</v>
      </c>
      <c r="E3743" s="90"/>
      <c r="F3743" s="140">
        <v>0</v>
      </c>
      <c r="G3743" s="140">
        <v>0</v>
      </c>
    </row>
    <row r="3744" spans="3:7" ht="16.5" hidden="1" customHeight="1" outlineLevel="1" x14ac:dyDescent="0.45">
      <c r="C3744" s="95"/>
      <c r="D3744" s="94" t="s">
        <v>379</v>
      </c>
      <c r="E3744" s="56">
        <v>1999</v>
      </c>
      <c r="F3744" s="144">
        <v>5</v>
      </c>
      <c r="G3744" s="144">
        <v>5</v>
      </c>
    </row>
    <row r="3745" spans="3:7" ht="16.5" hidden="1" customHeight="1" outlineLevel="1" x14ac:dyDescent="0.45">
      <c r="C3745" s="95"/>
      <c r="D3745" s="96"/>
      <c r="E3745" s="56">
        <v>2000</v>
      </c>
      <c r="F3745" s="144">
        <v>5</v>
      </c>
      <c r="G3745" s="144">
        <v>5</v>
      </c>
    </row>
    <row r="3746" spans="3:7" ht="16.5" hidden="1" customHeight="1" outlineLevel="1" x14ac:dyDescent="0.45">
      <c r="C3746" s="95"/>
      <c r="D3746" s="89" t="s">
        <v>142</v>
      </c>
      <c r="E3746" s="90"/>
      <c r="F3746" s="140">
        <v>10</v>
      </c>
      <c r="G3746" s="140">
        <v>10</v>
      </c>
    </row>
    <row r="3747" spans="3:7" ht="16.5" hidden="1" customHeight="1" outlineLevel="1" x14ac:dyDescent="0.45">
      <c r="C3747" s="95"/>
      <c r="D3747" s="94" t="s">
        <v>380</v>
      </c>
      <c r="E3747" s="56">
        <v>1991</v>
      </c>
      <c r="F3747" s="144">
        <v>248</v>
      </c>
      <c r="G3747" s="144">
        <v>248</v>
      </c>
    </row>
    <row r="3748" spans="3:7" ht="16.5" hidden="1" customHeight="1" outlineLevel="1" x14ac:dyDescent="0.45">
      <c r="C3748" s="95"/>
      <c r="D3748" s="95"/>
      <c r="E3748" s="56">
        <v>1992</v>
      </c>
      <c r="F3748" s="144">
        <v>193</v>
      </c>
      <c r="G3748" s="144">
        <v>193</v>
      </c>
    </row>
    <row r="3749" spans="3:7" ht="16.5" hidden="1" customHeight="1" outlineLevel="1" x14ac:dyDescent="0.45">
      <c r="C3749" s="95"/>
      <c r="D3749" s="95"/>
      <c r="E3749" s="56">
        <v>1993</v>
      </c>
      <c r="F3749" s="144">
        <v>204</v>
      </c>
      <c r="G3749" s="144">
        <v>204</v>
      </c>
    </row>
    <row r="3750" spans="3:7" ht="16.5" hidden="1" customHeight="1" outlineLevel="1" x14ac:dyDescent="0.45">
      <c r="C3750" s="95"/>
      <c r="D3750" s="95"/>
      <c r="E3750" s="56">
        <v>1994</v>
      </c>
      <c r="F3750" s="144">
        <v>291</v>
      </c>
      <c r="G3750" s="144">
        <v>291</v>
      </c>
    </row>
    <row r="3751" spans="3:7" ht="16.5" hidden="1" customHeight="1" outlineLevel="1" x14ac:dyDescent="0.45">
      <c r="C3751" s="95"/>
      <c r="D3751" s="95"/>
      <c r="E3751" s="56">
        <v>1995</v>
      </c>
      <c r="F3751" s="144">
        <v>233</v>
      </c>
      <c r="G3751" s="144">
        <v>233</v>
      </c>
    </row>
    <row r="3752" spans="3:7" ht="16.5" hidden="1" customHeight="1" outlineLevel="1" x14ac:dyDescent="0.45">
      <c r="C3752" s="95"/>
      <c r="D3752" s="95"/>
      <c r="E3752" s="56">
        <v>1996</v>
      </c>
      <c r="F3752" s="144">
        <v>142</v>
      </c>
      <c r="G3752" s="144">
        <v>142</v>
      </c>
    </row>
    <row r="3753" spans="3:7" ht="16.5" hidden="1" customHeight="1" outlineLevel="1" x14ac:dyDescent="0.45">
      <c r="C3753" s="95"/>
      <c r="D3753" s="95"/>
      <c r="E3753" s="56">
        <v>1997</v>
      </c>
      <c r="F3753" s="144">
        <v>105</v>
      </c>
      <c r="G3753" s="144">
        <v>105</v>
      </c>
    </row>
    <row r="3754" spans="3:7" ht="16.5" hidden="1" customHeight="1" outlineLevel="1" x14ac:dyDescent="0.45">
      <c r="C3754" s="95"/>
      <c r="D3754" s="95"/>
      <c r="E3754" s="56">
        <v>1998</v>
      </c>
      <c r="F3754" s="144">
        <v>184</v>
      </c>
      <c r="G3754" s="144">
        <v>184</v>
      </c>
    </row>
    <row r="3755" spans="3:7" ht="16.5" hidden="1" customHeight="1" outlineLevel="1" x14ac:dyDescent="0.45">
      <c r="C3755" s="95"/>
      <c r="D3755" s="95"/>
      <c r="E3755" s="56">
        <v>1999</v>
      </c>
      <c r="F3755" s="144">
        <v>226</v>
      </c>
      <c r="G3755" s="144">
        <v>226</v>
      </c>
    </row>
    <row r="3756" spans="3:7" ht="16.5" hidden="1" customHeight="1" outlineLevel="1" x14ac:dyDescent="0.45">
      <c r="C3756" s="95"/>
      <c r="D3756" s="95"/>
      <c r="E3756" s="56">
        <v>2000</v>
      </c>
      <c r="F3756" s="144">
        <v>93</v>
      </c>
      <c r="G3756" s="144">
        <v>93</v>
      </c>
    </row>
    <row r="3757" spans="3:7" ht="16.5" hidden="1" customHeight="1" outlineLevel="1" x14ac:dyDescent="0.45">
      <c r="C3757" s="95"/>
      <c r="D3757" s="95"/>
      <c r="E3757" s="56">
        <v>2001</v>
      </c>
      <c r="F3757" s="144">
        <v>115</v>
      </c>
      <c r="G3757" s="144">
        <v>115</v>
      </c>
    </row>
    <row r="3758" spans="3:7" ht="16.5" hidden="1" customHeight="1" outlineLevel="1" x14ac:dyDescent="0.45">
      <c r="C3758" s="95"/>
      <c r="D3758" s="95"/>
      <c r="E3758" s="56">
        <v>2002</v>
      </c>
      <c r="F3758" s="144">
        <v>99</v>
      </c>
      <c r="G3758" s="144">
        <v>99</v>
      </c>
    </row>
    <row r="3759" spans="3:7" ht="16.5" hidden="1" customHeight="1" outlineLevel="1" x14ac:dyDescent="0.45">
      <c r="C3759" s="95"/>
      <c r="D3759" s="95"/>
      <c r="E3759" s="56">
        <v>2003</v>
      </c>
      <c r="F3759" s="144">
        <v>128</v>
      </c>
      <c r="G3759" s="144">
        <v>128</v>
      </c>
    </row>
    <row r="3760" spans="3:7" ht="16.5" hidden="1" customHeight="1" outlineLevel="1" x14ac:dyDescent="0.45">
      <c r="C3760" s="95"/>
      <c r="D3760" s="95"/>
      <c r="E3760" s="56">
        <v>2004</v>
      </c>
      <c r="F3760" s="144">
        <v>184</v>
      </c>
      <c r="G3760" s="144">
        <v>184</v>
      </c>
    </row>
    <row r="3761" spans="3:7" ht="16.5" hidden="1" customHeight="1" outlineLevel="1" x14ac:dyDescent="0.45">
      <c r="C3761" s="95"/>
      <c r="D3761" s="95"/>
      <c r="E3761" s="56">
        <v>2005</v>
      </c>
      <c r="F3761" s="144">
        <v>150</v>
      </c>
      <c r="G3761" s="144">
        <v>150</v>
      </c>
    </row>
    <row r="3762" spans="3:7" ht="16.5" hidden="1" customHeight="1" outlineLevel="1" x14ac:dyDescent="0.45">
      <c r="C3762" s="95"/>
      <c r="D3762" s="95"/>
      <c r="E3762" s="56">
        <v>2006</v>
      </c>
      <c r="F3762" s="144">
        <v>204</v>
      </c>
      <c r="G3762" s="144">
        <v>204</v>
      </c>
    </row>
    <row r="3763" spans="3:7" ht="16.5" hidden="1" customHeight="1" outlineLevel="1" x14ac:dyDescent="0.45">
      <c r="C3763" s="95"/>
      <c r="D3763" s="95"/>
      <c r="E3763" s="56">
        <v>2007</v>
      </c>
      <c r="F3763" s="144">
        <v>370</v>
      </c>
      <c r="G3763" s="144">
        <v>370</v>
      </c>
    </row>
    <row r="3764" spans="3:7" ht="16.5" hidden="1" customHeight="1" outlineLevel="1" x14ac:dyDescent="0.45">
      <c r="C3764" s="95"/>
      <c r="D3764" s="95"/>
      <c r="E3764" s="56">
        <v>2008</v>
      </c>
      <c r="F3764" s="144">
        <v>233</v>
      </c>
      <c r="G3764" s="144">
        <v>233</v>
      </c>
    </row>
    <row r="3765" spans="3:7" ht="16.5" hidden="1" customHeight="1" outlineLevel="1" x14ac:dyDescent="0.45">
      <c r="C3765" s="95"/>
      <c r="D3765" s="95"/>
      <c r="E3765" s="56">
        <v>2009</v>
      </c>
      <c r="F3765" s="144">
        <v>263</v>
      </c>
      <c r="G3765" s="144">
        <v>263</v>
      </c>
    </row>
    <row r="3766" spans="3:7" ht="16.5" hidden="1" customHeight="1" outlineLevel="1" x14ac:dyDescent="0.45">
      <c r="C3766" s="95"/>
      <c r="D3766" s="95"/>
      <c r="E3766" s="56">
        <v>2010</v>
      </c>
      <c r="F3766" s="144">
        <v>309</v>
      </c>
      <c r="G3766" s="144">
        <v>309</v>
      </c>
    </row>
    <row r="3767" spans="3:7" ht="16.5" hidden="1" customHeight="1" outlineLevel="1" x14ac:dyDescent="0.45">
      <c r="C3767" s="95"/>
      <c r="D3767" s="95"/>
      <c r="E3767" s="56">
        <v>2011</v>
      </c>
      <c r="F3767" s="144">
        <v>493</v>
      </c>
      <c r="G3767" s="144">
        <v>493</v>
      </c>
    </row>
    <row r="3768" spans="3:7" ht="16.5" hidden="1" customHeight="1" outlineLevel="1" x14ac:dyDescent="0.45">
      <c r="C3768" s="95"/>
      <c r="D3768" s="95"/>
      <c r="E3768" s="56">
        <v>2012</v>
      </c>
      <c r="F3768" s="144">
        <v>633</v>
      </c>
      <c r="G3768" s="144">
        <v>633</v>
      </c>
    </row>
    <row r="3769" spans="3:7" ht="16.5" hidden="1" customHeight="1" outlineLevel="1" x14ac:dyDescent="0.45">
      <c r="C3769" s="95"/>
      <c r="D3769" s="95"/>
      <c r="E3769" s="56">
        <v>2013</v>
      </c>
      <c r="F3769" s="146">
        <v>1042</v>
      </c>
      <c r="G3769" s="146">
        <v>1042</v>
      </c>
    </row>
    <row r="3770" spans="3:7" ht="16.5" hidden="1" customHeight="1" outlineLevel="1" x14ac:dyDescent="0.45">
      <c r="C3770" s="95"/>
      <c r="D3770" s="95"/>
      <c r="E3770" s="56">
        <v>2014</v>
      </c>
      <c r="F3770" s="144">
        <v>826</v>
      </c>
      <c r="G3770" s="144">
        <v>826</v>
      </c>
    </row>
    <row r="3771" spans="3:7" ht="16.5" hidden="1" customHeight="1" outlineLevel="1" x14ac:dyDescent="0.45">
      <c r="C3771" s="95"/>
      <c r="D3771" s="95"/>
      <c r="E3771" s="56">
        <v>2015</v>
      </c>
      <c r="F3771" s="144">
        <v>811</v>
      </c>
      <c r="G3771" s="144">
        <v>811</v>
      </c>
    </row>
    <row r="3772" spans="3:7" ht="16.5" hidden="1" customHeight="1" outlineLevel="1" x14ac:dyDescent="0.45">
      <c r="C3772" s="95"/>
      <c r="D3772" s="96"/>
      <c r="E3772" s="56">
        <v>2016</v>
      </c>
      <c r="F3772" s="144">
        <v>195</v>
      </c>
      <c r="G3772" s="144">
        <v>195</v>
      </c>
    </row>
    <row r="3773" spans="3:7" ht="16.5" hidden="1" customHeight="1" outlineLevel="1" x14ac:dyDescent="0.45">
      <c r="C3773" s="95"/>
      <c r="D3773" s="89" t="s">
        <v>142</v>
      </c>
      <c r="E3773" s="90"/>
      <c r="F3773" s="139">
        <v>7974</v>
      </c>
      <c r="G3773" s="139">
        <v>7974</v>
      </c>
    </row>
    <row r="3774" spans="3:7" ht="16.5" hidden="1" customHeight="1" outlineLevel="1" x14ac:dyDescent="0.45">
      <c r="C3774" s="95"/>
      <c r="D3774" s="94" t="s">
        <v>381</v>
      </c>
      <c r="E3774" s="56">
        <v>1996</v>
      </c>
      <c r="F3774" s="144">
        <v>5</v>
      </c>
      <c r="G3774" s="144">
        <v>5</v>
      </c>
    </row>
    <row r="3775" spans="3:7" ht="16.5" hidden="1" customHeight="1" outlineLevel="1" x14ac:dyDescent="0.45">
      <c r="C3775" s="95"/>
      <c r="D3775" s="96"/>
      <c r="E3775" s="56">
        <v>1997</v>
      </c>
      <c r="F3775" s="144">
        <v>2</v>
      </c>
      <c r="G3775" s="144">
        <v>2</v>
      </c>
    </row>
    <row r="3776" spans="3:7" ht="16.5" hidden="1" customHeight="1" outlineLevel="1" x14ac:dyDescent="0.45">
      <c r="C3776" s="95"/>
      <c r="D3776" s="89" t="s">
        <v>142</v>
      </c>
      <c r="E3776" s="90"/>
      <c r="F3776" s="140">
        <v>7</v>
      </c>
      <c r="G3776" s="140">
        <v>7</v>
      </c>
    </row>
    <row r="3777" spans="3:7" ht="16.5" hidden="1" customHeight="1" outlineLevel="1" x14ac:dyDescent="0.45">
      <c r="C3777" s="95"/>
      <c r="D3777" s="94" t="s">
        <v>382</v>
      </c>
      <c r="E3777" s="56">
        <v>1991</v>
      </c>
      <c r="F3777" s="144">
        <v>331</v>
      </c>
      <c r="G3777" s="144">
        <v>331</v>
      </c>
    </row>
    <row r="3778" spans="3:7" ht="16.5" hidden="1" customHeight="1" outlineLevel="1" x14ac:dyDescent="0.45">
      <c r="C3778" s="95"/>
      <c r="D3778" s="95"/>
      <c r="E3778" s="56">
        <v>1992</v>
      </c>
      <c r="F3778" s="144">
        <v>616</v>
      </c>
      <c r="G3778" s="144">
        <v>616</v>
      </c>
    </row>
    <row r="3779" spans="3:7" ht="16.5" hidden="1" customHeight="1" outlineLevel="1" x14ac:dyDescent="0.45">
      <c r="C3779" s="95"/>
      <c r="D3779" s="95"/>
      <c r="E3779" s="56">
        <v>1993</v>
      </c>
      <c r="F3779" s="144">
        <v>395</v>
      </c>
      <c r="G3779" s="144">
        <v>395</v>
      </c>
    </row>
    <row r="3780" spans="3:7" ht="16.5" hidden="1" customHeight="1" outlineLevel="1" x14ac:dyDescent="0.45">
      <c r="C3780" s="95"/>
      <c r="D3780" s="95"/>
      <c r="E3780" s="56">
        <v>1994</v>
      </c>
      <c r="F3780" s="144">
        <v>228</v>
      </c>
      <c r="G3780" s="144">
        <v>228</v>
      </c>
    </row>
    <row r="3781" spans="3:7" ht="16.5" hidden="1" customHeight="1" outlineLevel="1" x14ac:dyDescent="0.45">
      <c r="C3781" s="95"/>
      <c r="D3781" s="95"/>
      <c r="E3781" s="56">
        <v>1995</v>
      </c>
      <c r="F3781" s="144">
        <v>190</v>
      </c>
      <c r="G3781" s="144">
        <v>190</v>
      </c>
    </row>
    <row r="3782" spans="3:7" ht="16.5" hidden="1" customHeight="1" outlineLevel="1" x14ac:dyDescent="0.45">
      <c r="C3782" s="95"/>
      <c r="D3782" s="95"/>
      <c r="E3782" s="56">
        <v>1996</v>
      </c>
      <c r="F3782" s="144">
        <v>674</v>
      </c>
      <c r="G3782" s="144">
        <v>674</v>
      </c>
    </row>
    <row r="3783" spans="3:7" ht="16.5" hidden="1" customHeight="1" outlineLevel="1" x14ac:dyDescent="0.45">
      <c r="C3783" s="95"/>
      <c r="D3783" s="95"/>
      <c r="E3783" s="56">
        <v>1997</v>
      </c>
      <c r="F3783" s="144">
        <v>719</v>
      </c>
      <c r="G3783" s="144">
        <v>719</v>
      </c>
    </row>
    <row r="3784" spans="3:7" ht="16.5" hidden="1" customHeight="1" outlineLevel="1" x14ac:dyDescent="0.45">
      <c r="C3784" s="95"/>
      <c r="D3784" s="95"/>
      <c r="E3784" s="56">
        <v>1998</v>
      </c>
      <c r="F3784" s="144">
        <v>466</v>
      </c>
      <c r="G3784" s="144">
        <v>466</v>
      </c>
    </row>
    <row r="3785" spans="3:7" ht="16.5" hidden="1" customHeight="1" outlineLevel="1" x14ac:dyDescent="0.45">
      <c r="C3785" s="95"/>
      <c r="D3785" s="95"/>
      <c r="E3785" s="56">
        <v>1999</v>
      </c>
      <c r="F3785" s="144">
        <v>194</v>
      </c>
      <c r="G3785" s="144">
        <v>194</v>
      </c>
    </row>
    <row r="3786" spans="3:7" ht="16.5" hidden="1" customHeight="1" outlineLevel="1" x14ac:dyDescent="0.45">
      <c r="C3786" s="95"/>
      <c r="D3786" s="95"/>
      <c r="E3786" s="56">
        <v>2000</v>
      </c>
      <c r="F3786" s="144">
        <v>330</v>
      </c>
      <c r="G3786" s="144">
        <v>330</v>
      </c>
    </row>
    <row r="3787" spans="3:7" ht="16.5" hidden="1" customHeight="1" outlineLevel="1" x14ac:dyDescent="0.45">
      <c r="C3787" s="95"/>
      <c r="D3787" s="95"/>
      <c r="E3787" s="56">
        <v>2001</v>
      </c>
      <c r="F3787" s="144">
        <v>326</v>
      </c>
      <c r="G3787" s="144">
        <v>326</v>
      </c>
    </row>
    <row r="3788" spans="3:7" ht="16.5" hidden="1" customHeight="1" outlineLevel="1" x14ac:dyDescent="0.45">
      <c r="C3788" s="95"/>
      <c r="D3788" s="95"/>
      <c r="E3788" s="56">
        <v>2002</v>
      </c>
      <c r="F3788" s="144">
        <v>190</v>
      </c>
      <c r="G3788" s="144">
        <v>190</v>
      </c>
    </row>
    <row r="3789" spans="3:7" ht="16.5" hidden="1" customHeight="1" outlineLevel="1" x14ac:dyDescent="0.45">
      <c r="C3789" s="95"/>
      <c r="D3789" s="95"/>
      <c r="E3789" s="56">
        <v>2003</v>
      </c>
      <c r="F3789" s="144">
        <v>309</v>
      </c>
      <c r="G3789" s="144">
        <v>309</v>
      </c>
    </row>
    <row r="3790" spans="3:7" ht="16.5" hidden="1" customHeight="1" outlineLevel="1" x14ac:dyDescent="0.45">
      <c r="C3790" s="95"/>
      <c r="D3790" s="95"/>
      <c r="E3790" s="56">
        <v>2004</v>
      </c>
      <c r="F3790" s="144">
        <v>503</v>
      </c>
      <c r="G3790" s="144">
        <v>503</v>
      </c>
    </row>
    <row r="3791" spans="3:7" ht="16.5" hidden="1" customHeight="1" outlineLevel="1" x14ac:dyDescent="0.45">
      <c r="C3791" s="95"/>
      <c r="D3791" s="95"/>
      <c r="E3791" s="56">
        <v>2005</v>
      </c>
      <c r="F3791" s="144">
        <v>806</v>
      </c>
      <c r="G3791" s="144">
        <v>806</v>
      </c>
    </row>
    <row r="3792" spans="3:7" ht="16.5" hidden="1" customHeight="1" outlineLevel="1" x14ac:dyDescent="0.45">
      <c r="C3792" s="95"/>
      <c r="D3792" s="95"/>
      <c r="E3792" s="56">
        <v>2006</v>
      </c>
      <c r="F3792" s="144">
        <v>560</v>
      </c>
      <c r="G3792" s="144">
        <v>560</v>
      </c>
    </row>
    <row r="3793" spans="3:7" ht="16.5" hidden="1" customHeight="1" outlineLevel="1" x14ac:dyDescent="0.45">
      <c r="C3793" s="95"/>
      <c r="D3793" s="95"/>
      <c r="E3793" s="56">
        <v>2007</v>
      </c>
      <c r="F3793" s="144">
        <v>601</v>
      </c>
      <c r="G3793" s="144">
        <v>601</v>
      </c>
    </row>
    <row r="3794" spans="3:7" ht="16.5" hidden="1" customHeight="1" outlineLevel="1" x14ac:dyDescent="0.45">
      <c r="C3794" s="95"/>
      <c r="D3794" s="95"/>
      <c r="E3794" s="56">
        <v>2008</v>
      </c>
      <c r="F3794" s="144">
        <v>494</v>
      </c>
      <c r="G3794" s="144">
        <v>494</v>
      </c>
    </row>
    <row r="3795" spans="3:7" ht="16.5" hidden="1" customHeight="1" outlineLevel="1" x14ac:dyDescent="0.45">
      <c r="C3795" s="95"/>
      <c r="D3795" s="95"/>
      <c r="E3795" s="56">
        <v>2009</v>
      </c>
      <c r="F3795" s="144">
        <v>483</v>
      </c>
      <c r="G3795" s="144">
        <v>483</v>
      </c>
    </row>
    <row r="3796" spans="3:7" ht="16.5" hidden="1" customHeight="1" outlineLevel="1" x14ac:dyDescent="0.45">
      <c r="C3796" s="95"/>
      <c r="D3796" s="95"/>
      <c r="E3796" s="56">
        <v>2010</v>
      </c>
      <c r="F3796" s="144">
        <v>626</v>
      </c>
      <c r="G3796" s="144">
        <v>626</v>
      </c>
    </row>
    <row r="3797" spans="3:7" ht="16.5" hidden="1" customHeight="1" outlineLevel="1" x14ac:dyDescent="0.45">
      <c r="C3797" s="95"/>
      <c r="D3797" s="95"/>
      <c r="E3797" s="56">
        <v>2011</v>
      </c>
      <c r="F3797" s="144">
        <v>984</v>
      </c>
      <c r="G3797" s="144">
        <v>984</v>
      </c>
    </row>
    <row r="3798" spans="3:7" ht="16.5" hidden="1" customHeight="1" outlineLevel="1" x14ac:dyDescent="0.45">
      <c r="C3798" s="95"/>
      <c r="D3798" s="95"/>
      <c r="E3798" s="56">
        <v>2012</v>
      </c>
      <c r="F3798" s="146">
        <v>1214</v>
      </c>
      <c r="G3798" s="146">
        <v>1214</v>
      </c>
    </row>
    <row r="3799" spans="3:7" ht="16.5" hidden="1" customHeight="1" outlineLevel="1" x14ac:dyDescent="0.45">
      <c r="C3799" s="95"/>
      <c r="D3799" s="95"/>
      <c r="E3799" s="56">
        <v>2013</v>
      </c>
      <c r="F3799" s="146">
        <v>1039</v>
      </c>
      <c r="G3799" s="146">
        <v>1039</v>
      </c>
    </row>
    <row r="3800" spans="3:7" ht="16.5" hidden="1" customHeight="1" outlineLevel="1" x14ac:dyDescent="0.45">
      <c r="C3800" s="95"/>
      <c r="D3800" s="95"/>
      <c r="E3800" s="56">
        <v>2014</v>
      </c>
      <c r="F3800" s="146">
        <v>1249</v>
      </c>
      <c r="G3800" s="146">
        <v>1249</v>
      </c>
    </row>
    <row r="3801" spans="3:7" ht="16.5" hidden="1" customHeight="1" outlineLevel="1" x14ac:dyDescent="0.45">
      <c r="C3801" s="95"/>
      <c r="D3801" s="95"/>
      <c r="E3801" s="56">
        <v>2015</v>
      </c>
      <c r="F3801" s="146">
        <v>1120</v>
      </c>
      <c r="G3801" s="146">
        <v>1120</v>
      </c>
    </row>
    <row r="3802" spans="3:7" ht="16.5" hidden="1" customHeight="1" outlineLevel="1" x14ac:dyDescent="0.45">
      <c r="C3802" s="95"/>
      <c r="D3802" s="96"/>
      <c r="E3802" s="56">
        <v>2016</v>
      </c>
      <c r="F3802" s="144">
        <v>425</v>
      </c>
      <c r="G3802" s="144">
        <v>425</v>
      </c>
    </row>
    <row r="3803" spans="3:7" ht="16.5" hidden="1" customHeight="1" outlineLevel="1" x14ac:dyDescent="0.45">
      <c r="C3803" s="95"/>
      <c r="D3803" s="89" t="s">
        <v>142</v>
      </c>
      <c r="E3803" s="90"/>
      <c r="F3803" s="139">
        <v>15072</v>
      </c>
      <c r="G3803" s="139">
        <v>15072</v>
      </c>
    </row>
    <row r="3804" spans="3:7" ht="16.5" hidden="1" customHeight="1" outlineLevel="1" x14ac:dyDescent="0.45">
      <c r="C3804" s="95"/>
      <c r="D3804" s="94" t="s">
        <v>383</v>
      </c>
      <c r="E3804" s="56">
        <v>1991</v>
      </c>
      <c r="F3804" s="144">
        <v>2</v>
      </c>
      <c r="G3804" s="144">
        <v>2</v>
      </c>
    </row>
    <row r="3805" spans="3:7" ht="16.5" hidden="1" customHeight="1" outlineLevel="1" x14ac:dyDescent="0.45">
      <c r="C3805" s="95"/>
      <c r="D3805" s="95"/>
      <c r="E3805" s="56">
        <v>1992</v>
      </c>
      <c r="F3805" s="144">
        <v>1</v>
      </c>
      <c r="G3805" s="144">
        <v>1</v>
      </c>
    </row>
    <row r="3806" spans="3:7" ht="16.5" hidden="1" customHeight="1" outlineLevel="1" x14ac:dyDescent="0.45">
      <c r="C3806" s="95"/>
      <c r="D3806" s="95"/>
      <c r="E3806" s="56">
        <v>1993</v>
      </c>
      <c r="F3806" s="144">
        <v>1</v>
      </c>
      <c r="G3806" s="144">
        <v>1</v>
      </c>
    </row>
    <row r="3807" spans="3:7" ht="16.5" hidden="1" customHeight="1" outlineLevel="1" x14ac:dyDescent="0.45">
      <c r="C3807" s="95"/>
      <c r="D3807" s="95"/>
      <c r="E3807" s="56">
        <v>1994</v>
      </c>
      <c r="F3807" s="144">
        <v>4</v>
      </c>
      <c r="G3807" s="144">
        <v>4</v>
      </c>
    </row>
    <row r="3808" spans="3:7" ht="16.5" hidden="1" customHeight="1" outlineLevel="1" x14ac:dyDescent="0.45">
      <c r="C3808" s="95"/>
      <c r="D3808" s="95"/>
      <c r="E3808" s="56">
        <v>2006</v>
      </c>
      <c r="F3808" s="144">
        <v>1</v>
      </c>
      <c r="G3808" s="144">
        <v>1</v>
      </c>
    </row>
    <row r="3809" spans="3:7" ht="16.5" hidden="1" customHeight="1" outlineLevel="1" x14ac:dyDescent="0.45">
      <c r="C3809" s="95"/>
      <c r="D3809" s="95"/>
      <c r="E3809" s="56">
        <v>2007</v>
      </c>
      <c r="F3809" s="144">
        <v>0</v>
      </c>
      <c r="G3809" s="144">
        <v>0</v>
      </c>
    </row>
    <row r="3810" spans="3:7" ht="16.5" hidden="1" customHeight="1" outlineLevel="1" x14ac:dyDescent="0.45">
      <c r="C3810" s="95"/>
      <c r="D3810" s="95"/>
      <c r="E3810" s="56">
        <v>2011</v>
      </c>
      <c r="F3810" s="144">
        <v>1</v>
      </c>
      <c r="G3810" s="144">
        <v>1</v>
      </c>
    </row>
    <row r="3811" spans="3:7" ht="16.5" hidden="1" customHeight="1" outlineLevel="1" x14ac:dyDescent="0.45">
      <c r="C3811" s="95"/>
      <c r="D3811" s="95"/>
      <c r="E3811" s="56">
        <v>2012</v>
      </c>
      <c r="F3811" s="144">
        <v>1</v>
      </c>
      <c r="G3811" s="144">
        <v>1</v>
      </c>
    </row>
    <row r="3812" spans="3:7" ht="16.5" hidden="1" customHeight="1" outlineLevel="1" x14ac:dyDescent="0.45">
      <c r="C3812" s="95"/>
      <c r="D3812" s="95"/>
      <c r="E3812" s="56">
        <v>2013</v>
      </c>
      <c r="F3812" s="144">
        <v>2</v>
      </c>
      <c r="G3812" s="144">
        <v>2</v>
      </c>
    </row>
    <row r="3813" spans="3:7" ht="16.5" hidden="1" customHeight="1" outlineLevel="1" x14ac:dyDescent="0.45">
      <c r="C3813" s="95"/>
      <c r="D3813" s="95"/>
      <c r="E3813" s="56">
        <v>2014</v>
      </c>
      <c r="F3813" s="144">
        <v>8</v>
      </c>
      <c r="G3813" s="144">
        <v>8</v>
      </c>
    </row>
    <row r="3814" spans="3:7" ht="16.5" hidden="1" customHeight="1" outlineLevel="1" x14ac:dyDescent="0.45">
      <c r="C3814" s="95"/>
      <c r="D3814" s="95"/>
      <c r="E3814" s="56">
        <v>2015</v>
      </c>
      <c r="F3814" s="144">
        <v>17</v>
      </c>
      <c r="G3814" s="144">
        <v>17</v>
      </c>
    </row>
    <row r="3815" spans="3:7" ht="16.5" hidden="1" customHeight="1" outlineLevel="1" x14ac:dyDescent="0.45">
      <c r="C3815" s="95"/>
      <c r="D3815" s="96"/>
      <c r="E3815" s="56">
        <v>2016</v>
      </c>
      <c r="F3815" s="144">
        <v>0</v>
      </c>
      <c r="G3815" s="144">
        <v>0</v>
      </c>
    </row>
    <row r="3816" spans="3:7" ht="16.5" hidden="1" customHeight="1" outlineLevel="1" x14ac:dyDescent="0.45">
      <c r="C3816" s="95"/>
      <c r="D3816" s="89" t="s">
        <v>142</v>
      </c>
      <c r="E3816" s="90"/>
      <c r="F3816" s="140">
        <v>38</v>
      </c>
      <c r="G3816" s="140">
        <v>38</v>
      </c>
    </row>
    <row r="3817" spans="3:7" ht="16.5" hidden="1" customHeight="1" outlineLevel="1" x14ac:dyDescent="0.45">
      <c r="C3817" s="95"/>
      <c r="D3817" s="94" t="s">
        <v>384</v>
      </c>
      <c r="E3817" s="56">
        <v>1993</v>
      </c>
      <c r="F3817" s="144">
        <v>3</v>
      </c>
      <c r="G3817" s="144">
        <v>3</v>
      </c>
    </row>
    <row r="3818" spans="3:7" ht="16.5" hidden="1" customHeight="1" outlineLevel="1" x14ac:dyDescent="0.45">
      <c r="C3818" s="95"/>
      <c r="D3818" s="95"/>
      <c r="E3818" s="56">
        <v>1994</v>
      </c>
      <c r="F3818" s="144">
        <v>9</v>
      </c>
      <c r="G3818" s="144">
        <v>9</v>
      </c>
    </row>
    <row r="3819" spans="3:7" ht="16.5" hidden="1" customHeight="1" outlineLevel="1" x14ac:dyDescent="0.45">
      <c r="C3819" s="95"/>
      <c r="D3819" s="95"/>
      <c r="E3819" s="56">
        <v>1995</v>
      </c>
      <c r="F3819" s="144">
        <v>35</v>
      </c>
      <c r="G3819" s="144">
        <v>35</v>
      </c>
    </row>
    <row r="3820" spans="3:7" ht="16.5" hidden="1" customHeight="1" outlineLevel="1" x14ac:dyDescent="0.45">
      <c r="C3820" s="95"/>
      <c r="D3820" s="95"/>
      <c r="E3820" s="56">
        <v>1996</v>
      </c>
      <c r="F3820" s="144">
        <v>80</v>
      </c>
      <c r="G3820" s="144">
        <v>80</v>
      </c>
    </row>
    <row r="3821" spans="3:7" ht="16.5" hidden="1" customHeight="1" outlineLevel="1" x14ac:dyDescent="0.45">
      <c r="C3821" s="95"/>
      <c r="D3821" s="95"/>
      <c r="E3821" s="56">
        <v>1997</v>
      </c>
      <c r="F3821" s="144">
        <v>38</v>
      </c>
      <c r="G3821" s="144">
        <v>38</v>
      </c>
    </row>
    <row r="3822" spans="3:7" ht="16.5" hidden="1" customHeight="1" outlineLevel="1" x14ac:dyDescent="0.45">
      <c r="C3822" s="95"/>
      <c r="D3822" s="95"/>
      <c r="E3822" s="56">
        <v>1998</v>
      </c>
      <c r="F3822" s="144">
        <v>22</v>
      </c>
      <c r="G3822" s="144">
        <v>22</v>
      </c>
    </row>
    <row r="3823" spans="3:7" ht="16.5" hidden="1" customHeight="1" outlineLevel="1" x14ac:dyDescent="0.45">
      <c r="C3823" s="95"/>
      <c r="D3823" s="95"/>
      <c r="E3823" s="56">
        <v>1999</v>
      </c>
      <c r="F3823" s="144">
        <v>17</v>
      </c>
      <c r="G3823" s="144">
        <v>17</v>
      </c>
    </row>
    <row r="3824" spans="3:7" ht="16.5" hidden="1" customHeight="1" outlineLevel="1" x14ac:dyDescent="0.45">
      <c r="C3824" s="95"/>
      <c r="D3824" s="95"/>
      <c r="E3824" s="56">
        <v>2006</v>
      </c>
      <c r="F3824" s="144">
        <v>2</v>
      </c>
      <c r="G3824" s="144">
        <v>2</v>
      </c>
    </row>
    <row r="3825" spans="3:7" ht="16.5" hidden="1" customHeight="1" outlineLevel="1" x14ac:dyDescent="0.45">
      <c r="C3825" s="95"/>
      <c r="D3825" s="95"/>
      <c r="E3825" s="56">
        <v>2007</v>
      </c>
      <c r="F3825" s="144">
        <v>20</v>
      </c>
      <c r="G3825" s="144">
        <v>20</v>
      </c>
    </row>
    <row r="3826" spans="3:7" ht="16.5" hidden="1" customHeight="1" outlineLevel="1" x14ac:dyDescent="0.45">
      <c r="C3826" s="95"/>
      <c r="D3826" s="95"/>
      <c r="E3826" s="56">
        <v>2008</v>
      </c>
      <c r="F3826" s="144">
        <v>8</v>
      </c>
      <c r="G3826" s="144">
        <v>8</v>
      </c>
    </row>
    <row r="3827" spans="3:7" ht="16.5" hidden="1" customHeight="1" outlineLevel="1" x14ac:dyDescent="0.45">
      <c r="C3827" s="95"/>
      <c r="D3827" s="95"/>
      <c r="E3827" s="56">
        <v>2009</v>
      </c>
      <c r="F3827" s="144">
        <v>43</v>
      </c>
      <c r="G3827" s="144">
        <v>43</v>
      </c>
    </row>
    <row r="3828" spans="3:7" ht="16.5" hidden="1" customHeight="1" outlineLevel="1" x14ac:dyDescent="0.45">
      <c r="C3828" s="95"/>
      <c r="D3828" s="95"/>
      <c r="E3828" s="56">
        <v>2010</v>
      </c>
      <c r="F3828" s="144">
        <v>0</v>
      </c>
      <c r="G3828" s="144">
        <v>0</v>
      </c>
    </row>
    <row r="3829" spans="3:7" ht="16.5" hidden="1" customHeight="1" outlineLevel="1" x14ac:dyDescent="0.45">
      <c r="C3829" s="95"/>
      <c r="D3829" s="95"/>
      <c r="E3829" s="56">
        <v>2011</v>
      </c>
      <c r="F3829" s="144">
        <v>6</v>
      </c>
      <c r="G3829" s="144">
        <v>6</v>
      </c>
    </row>
    <row r="3830" spans="3:7" ht="16.5" hidden="1" customHeight="1" outlineLevel="1" x14ac:dyDescent="0.45">
      <c r="C3830" s="95"/>
      <c r="D3830" s="95"/>
      <c r="E3830" s="56">
        <v>2012</v>
      </c>
      <c r="F3830" s="144">
        <v>49</v>
      </c>
      <c r="G3830" s="144">
        <v>49</v>
      </c>
    </row>
    <row r="3831" spans="3:7" ht="16.5" hidden="1" customHeight="1" outlineLevel="1" x14ac:dyDescent="0.45">
      <c r="C3831" s="95"/>
      <c r="D3831" s="95"/>
      <c r="E3831" s="56">
        <v>2013</v>
      </c>
      <c r="F3831" s="144">
        <v>69</v>
      </c>
      <c r="G3831" s="144">
        <v>69</v>
      </c>
    </row>
    <row r="3832" spans="3:7" ht="16.5" hidden="1" customHeight="1" outlineLevel="1" x14ac:dyDescent="0.45">
      <c r="C3832" s="95"/>
      <c r="D3832" s="95"/>
      <c r="E3832" s="56">
        <v>2014</v>
      </c>
      <c r="F3832" s="144">
        <v>59</v>
      </c>
      <c r="G3832" s="144">
        <v>59</v>
      </c>
    </row>
    <row r="3833" spans="3:7" ht="16.5" hidden="1" customHeight="1" outlineLevel="1" x14ac:dyDescent="0.45">
      <c r="C3833" s="95"/>
      <c r="D3833" s="95"/>
      <c r="E3833" s="56">
        <v>2015</v>
      </c>
      <c r="F3833" s="144">
        <v>61</v>
      </c>
      <c r="G3833" s="144">
        <v>61</v>
      </c>
    </row>
    <row r="3834" spans="3:7" ht="16.5" hidden="1" customHeight="1" outlineLevel="1" x14ac:dyDescent="0.45">
      <c r="C3834" s="95"/>
      <c r="D3834" s="96"/>
      <c r="E3834" s="56">
        <v>2016</v>
      </c>
      <c r="F3834" s="144">
        <v>21</v>
      </c>
      <c r="G3834" s="144">
        <v>21</v>
      </c>
    </row>
    <row r="3835" spans="3:7" ht="16.5" hidden="1" customHeight="1" outlineLevel="1" x14ac:dyDescent="0.45">
      <c r="C3835" s="95"/>
      <c r="D3835" s="89" t="s">
        <v>142</v>
      </c>
      <c r="E3835" s="90"/>
      <c r="F3835" s="140">
        <v>542</v>
      </c>
      <c r="G3835" s="140">
        <v>542</v>
      </c>
    </row>
    <row r="3836" spans="3:7" ht="16.5" hidden="1" customHeight="1" outlineLevel="1" x14ac:dyDescent="0.45">
      <c r="C3836" s="95"/>
      <c r="D3836" s="94" t="s">
        <v>385</v>
      </c>
      <c r="E3836" s="56">
        <v>1993</v>
      </c>
      <c r="F3836" s="144">
        <v>4</v>
      </c>
      <c r="G3836" s="144">
        <v>4</v>
      </c>
    </row>
    <row r="3837" spans="3:7" ht="16.5" hidden="1" customHeight="1" outlineLevel="1" x14ac:dyDescent="0.45">
      <c r="C3837" s="95"/>
      <c r="D3837" s="95"/>
      <c r="E3837" s="56">
        <v>1994</v>
      </c>
      <c r="F3837" s="144">
        <v>16</v>
      </c>
      <c r="G3837" s="144">
        <v>16</v>
      </c>
    </row>
    <row r="3838" spans="3:7" ht="16.5" hidden="1" customHeight="1" outlineLevel="1" x14ac:dyDescent="0.45">
      <c r="C3838" s="95"/>
      <c r="D3838" s="95"/>
      <c r="E3838" s="56">
        <v>2001</v>
      </c>
      <c r="F3838" s="144">
        <v>2</v>
      </c>
      <c r="G3838" s="144">
        <v>2</v>
      </c>
    </row>
    <row r="3839" spans="3:7" ht="16.5" hidden="1" customHeight="1" outlineLevel="1" x14ac:dyDescent="0.45">
      <c r="C3839" s="95"/>
      <c r="D3839" s="95"/>
      <c r="E3839" s="56">
        <v>2009</v>
      </c>
      <c r="F3839" s="144">
        <v>13</v>
      </c>
      <c r="G3839" s="144">
        <v>13</v>
      </c>
    </row>
    <row r="3840" spans="3:7" ht="16.5" hidden="1" customHeight="1" outlineLevel="1" x14ac:dyDescent="0.45">
      <c r="C3840" s="95"/>
      <c r="D3840" s="95"/>
      <c r="E3840" s="56">
        <v>2010</v>
      </c>
      <c r="F3840" s="144">
        <v>6</v>
      </c>
      <c r="G3840" s="144">
        <v>6</v>
      </c>
    </row>
    <row r="3841" spans="3:7" ht="16.5" hidden="1" customHeight="1" outlineLevel="1" x14ac:dyDescent="0.45">
      <c r="C3841" s="95"/>
      <c r="D3841" s="95"/>
      <c r="E3841" s="56">
        <v>2011</v>
      </c>
      <c r="F3841" s="144">
        <v>7</v>
      </c>
      <c r="G3841" s="144">
        <v>7</v>
      </c>
    </row>
    <row r="3842" spans="3:7" ht="16.5" hidden="1" customHeight="1" outlineLevel="1" x14ac:dyDescent="0.45">
      <c r="C3842" s="95"/>
      <c r="D3842" s="95"/>
      <c r="E3842" s="56">
        <v>2012</v>
      </c>
      <c r="F3842" s="144">
        <v>5</v>
      </c>
      <c r="G3842" s="144">
        <v>5</v>
      </c>
    </row>
    <row r="3843" spans="3:7" ht="16.5" hidden="1" customHeight="1" outlineLevel="1" x14ac:dyDescent="0.45">
      <c r="C3843" s="95"/>
      <c r="D3843" s="95"/>
      <c r="E3843" s="56">
        <v>2013</v>
      </c>
      <c r="F3843" s="144">
        <v>12</v>
      </c>
      <c r="G3843" s="144">
        <v>12</v>
      </c>
    </row>
    <row r="3844" spans="3:7" ht="16.5" hidden="1" customHeight="1" outlineLevel="1" x14ac:dyDescent="0.45">
      <c r="C3844" s="95"/>
      <c r="D3844" s="95"/>
      <c r="E3844" s="56">
        <v>2014</v>
      </c>
      <c r="F3844" s="144">
        <v>6</v>
      </c>
      <c r="G3844" s="144">
        <v>6</v>
      </c>
    </row>
    <row r="3845" spans="3:7" ht="16.5" hidden="1" customHeight="1" outlineLevel="1" x14ac:dyDescent="0.45">
      <c r="C3845" s="95"/>
      <c r="D3845" s="96"/>
      <c r="E3845" s="56">
        <v>2015</v>
      </c>
      <c r="F3845" s="144">
        <v>0</v>
      </c>
      <c r="G3845" s="144">
        <v>0</v>
      </c>
    </row>
    <row r="3846" spans="3:7" ht="16.5" hidden="1" customHeight="1" outlineLevel="1" x14ac:dyDescent="0.45">
      <c r="C3846" s="95"/>
      <c r="D3846" s="89" t="s">
        <v>142</v>
      </c>
      <c r="E3846" s="90"/>
      <c r="F3846" s="140">
        <v>71</v>
      </c>
      <c r="G3846" s="140">
        <v>71</v>
      </c>
    </row>
    <row r="3847" spans="3:7" ht="16.5" hidden="1" customHeight="1" outlineLevel="1" x14ac:dyDescent="0.45">
      <c r="C3847" s="95"/>
      <c r="D3847" s="94" t="s">
        <v>386</v>
      </c>
      <c r="E3847" s="56">
        <v>2004</v>
      </c>
      <c r="F3847" s="144">
        <v>1</v>
      </c>
      <c r="G3847" s="144">
        <v>1</v>
      </c>
    </row>
    <row r="3848" spans="3:7" ht="16.5" hidden="1" customHeight="1" outlineLevel="1" x14ac:dyDescent="0.45">
      <c r="C3848" s="95"/>
      <c r="D3848" s="95"/>
      <c r="E3848" s="56">
        <v>2005</v>
      </c>
      <c r="F3848" s="144">
        <v>0</v>
      </c>
      <c r="G3848" s="144">
        <v>0</v>
      </c>
    </row>
    <row r="3849" spans="3:7" ht="16.5" hidden="1" customHeight="1" outlineLevel="1" x14ac:dyDescent="0.45">
      <c r="C3849" s="95"/>
      <c r="D3849" s="95"/>
      <c r="E3849" s="56">
        <v>2006</v>
      </c>
      <c r="F3849" s="144">
        <v>0</v>
      </c>
      <c r="G3849" s="144">
        <v>0</v>
      </c>
    </row>
    <row r="3850" spans="3:7" ht="16.5" hidden="1" customHeight="1" outlineLevel="1" x14ac:dyDescent="0.45">
      <c r="C3850" s="95"/>
      <c r="D3850" s="95"/>
      <c r="E3850" s="56">
        <v>2007</v>
      </c>
      <c r="F3850" s="144">
        <v>0</v>
      </c>
      <c r="G3850" s="144">
        <v>0</v>
      </c>
    </row>
    <row r="3851" spans="3:7" ht="16.5" hidden="1" customHeight="1" outlineLevel="1" x14ac:dyDescent="0.45">
      <c r="C3851" s="95"/>
      <c r="D3851" s="95"/>
      <c r="E3851" s="56">
        <v>2008</v>
      </c>
      <c r="F3851" s="144">
        <v>1</v>
      </c>
      <c r="G3851" s="144">
        <v>1</v>
      </c>
    </row>
    <row r="3852" spans="3:7" ht="16.5" hidden="1" customHeight="1" outlineLevel="1" x14ac:dyDescent="0.45">
      <c r="C3852" s="95"/>
      <c r="D3852" s="95"/>
      <c r="E3852" s="56">
        <v>2009</v>
      </c>
      <c r="F3852" s="144">
        <v>0</v>
      </c>
      <c r="G3852" s="144">
        <v>0</v>
      </c>
    </row>
    <row r="3853" spans="3:7" ht="16.5" hidden="1" customHeight="1" outlineLevel="1" x14ac:dyDescent="0.45">
      <c r="C3853" s="95"/>
      <c r="D3853" s="95"/>
      <c r="E3853" s="56">
        <v>2013</v>
      </c>
      <c r="F3853" s="144">
        <v>2</v>
      </c>
      <c r="G3853" s="144">
        <v>2</v>
      </c>
    </row>
    <row r="3854" spans="3:7" ht="16.5" hidden="1" customHeight="1" outlineLevel="1" x14ac:dyDescent="0.45">
      <c r="C3854" s="95"/>
      <c r="D3854" s="96"/>
      <c r="E3854" s="56">
        <v>2014</v>
      </c>
      <c r="F3854" s="144">
        <v>0</v>
      </c>
      <c r="G3854" s="144">
        <v>0</v>
      </c>
    </row>
    <row r="3855" spans="3:7" ht="16.5" hidden="1" customHeight="1" outlineLevel="1" x14ac:dyDescent="0.45">
      <c r="C3855" s="95"/>
      <c r="D3855" s="89" t="s">
        <v>142</v>
      </c>
      <c r="E3855" s="90"/>
      <c r="F3855" s="140">
        <v>4</v>
      </c>
      <c r="G3855" s="140">
        <v>4</v>
      </c>
    </row>
    <row r="3856" spans="3:7" ht="16.5" hidden="1" customHeight="1" outlineLevel="1" x14ac:dyDescent="0.45">
      <c r="C3856" s="95"/>
      <c r="D3856" s="94" t="s">
        <v>387</v>
      </c>
      <c r="E3856" s="56">
        <v>1991</v>
      </c>
      <c r="F3856" s="144">
        <v>218</v>
      </c>
      <c r="G3856" s="144">
        <v>218</v>
      </c>
    </row>
    <row r="3857" spans="3:7" ht="16.5" hidden="1" customHeight="1" outlineLevel="1" x14ac:dyDescent="0.45">
      <c r="C3857" s="95"/>
      <c r="D3857" s="95"/>
      <c r="E3857" s="56">
        <v>1992</v>
      </c>
      <c r="F3857" s="144">
        <v>139</v>
      </c>
      <c r="G3857" s="144">
        <v>139</v>
      </c>
    </row>
    <row r="3858" spans="3:7" ht="16.5" hidden="1" customHeight="1" outlineLevel="1" x14ac:dyDescent="0.45">
      <c r="C3858" s="95"/>
      <c r="D3858" s="95"/>
      <c r="E3858" s="56">
        <v>1993</v>
      </c>
      <c r="F3858" s="144">
        <v>63</v>
      </c>
      <c r="G3858" s="144">
        <v>63</v>
      </c>
    </row>
    <row r="3859" spans="3:7" ht="16.5" hidden="1" customHeight="1" outlineLevel="1" x14ac:dyDescent="0.45">
      <c r="C3859" s="95"/>
      <c r="D3859" s="95"/>
      <c r="E3859" s="56">
        <v>1994</v>
      </c>
      <c r="F3859" s="144">
        <v>213</v>
      </c>
      <c r="G3859" s="144">
        <v>213</v>
      </c>
    </row>
    <row r="3860" spans="3:7" ht="16.5" hidden="1" customHeight="1" outlineLevel="1" x14ac:dyDescent="0.45">
      <c r="C3860" s="95"/>
      <c r="D3860" s="95"/>
      <c r="E3860" s="56">
        <v>1995</v>
      </c>
      <c r="F3860" s="144">
        <v>158</v>
      </c>
      <c r="G3860" s="144">
        <v>158</v>
      </c>
    </row>
    <row r="3861" spans="3:7" ht="16.5" hidden="1" customHeight="1" outlineLevel="1" x14ac:dyDescent="0.45">
      <c r="C3861" s="95"/>
      <c r="D3861" s="95"/>
      <c r="E3861" s="56">
        <v>1996</v>
      </c>
      <c r="F3861" s="144">
        <v>309</v>
      </c>
      <c r="G3861" s="144">
        <v>309</v>
      </c>
    </row>
    <row r="3862" spans="3:7" ht="16.5" hidden="1" customHeight="1" outlineLevel="1" x14ac:dyDescent="0.45">
      <c r="C3862" s="95"/>
      <c r="D3862" s="95"/>
      <c r="E3862" s="56">
        <v>1997</v>
      </c>
      <c r="F3862" s="144">
        <v>279</v>
      </c>
      <c r="G3862" s="144">
        <v>279</v>
      </c>
    </row>
    <row r="3863" spans="3:7" ht="16.5" hidden="1" customHeight="1" outlineLevel="1" x14ac:dyDescent="0.45">
      <c r="C3863" s="95"/>
      <c r="D3863" s="95"/>
      <c r="E3863" s="56">
        <v>1998</v>
      </c>
      <c r="F3863" s="144">
        <v>129</v>
      </c>
      <c r="G3863" s="144">
        <v>129</v>
      </c>
    </row>
    <row r="3864" spans="3:7" ht="16.5" hidden="1" customHeight="1" outlineLevel="1" x14ac:dyDescent="0.45">
      <c r="C3864" s="95"/>
      <c r="D3864" s="95"/>
      <c r="E3864" s="56">
        <v>1999</v>
      </c>
      <c r="F3864" s="144">
        <v>41</v>
      </c>
      <c r="G3864" s="144">
        <v>41</v>
      </c>
    </row>
    <row r="3865" spans="3:7" ht="16.5" hidden="1" customHeight="1" outlineLevel="1" x14ac:dyDescent="0.45">
      <c r="C3865" s="95"/>
      <c r="D3865" s="95"/>
      <c r="E3865" s="56">
        <v>2000</v>
      </c>
      <c r="F3865" s="144">
        <v>94</v>
      </c>
      <c r="G3865" s="144">
        <v>94</v>
      </c>
    </row>
    <row r="3866" spans="3:7" ht="16.5" hidden="1" customHeight="1" outlineLevel="1" x14ac:dyDescent="0.45">
      <c r="C3866" s="95"/>
      <c r="D3866" s="95"/>
      <c r="E3866" s="56">
        <v>2001</v>
      </c>
      <c r="F3866" s="144">
        <v>79</v>
      </c>
      <c r="G3866" s="144">
        <v>79</v>
      </c>
    </row>
    <row r="3867" spans="3:7" ht="16.5" hidden="1" customHeight="1" outlineLevel="1" x14ac:dyDescent="0.45">
      <c r="C3867" s="95"/>
      <c r="D3867" s="95"/>
      <c r="E3867" s="56">
        <v>2002</v>
      </c>
      <c r="F3867" s="144">
        <v>92</v>
      </c>
      <c r="G3867" s="144">
        <v>92</v>
      </c>
    </row>
    <row r="3868" spans="3:7" ht="16.5" hidden="1" customHeight="1" outlineLevel="1" x14ac:dyDescent="0.45">
      <c r="C3868" s="95"/>
      <c r="D3868" s="95"/>
      <c r="E3868" s="56">
        <v>2003</v>
      </c>
      <c r="F3868" s="144">
        <v>109</v>
      </c>
      <c r="G3868" s="144">
        <v>109</v>
      </c>
    </row>
    <row r="3869" spans="3:7" ht="16.5" hidden="1" customHeight="1" outlineLevel="1" x14ac:dyDescent="0.45">
      <c r="C3869" s="95"/>
      <c r="D3869" s="95"/>
      <c r="E3869" s="56">
        <v>2004</v>
      </c>
      <c r="F3869" s="144">
        <v>61</v>
      </c>
      <c r="G3869" s="144">
        <v>61</v>
      </c>
    </row>
    <row r="3870" spans="3:7" ht="16.5" hidden="1" customHeight="1" outlineLevel="1" x14ac:dyDescent="0.45">
      <c r="C3870" s="95"/>
      <c r="D3870" s="95"/>
      <c r="E3870" s="56">
        <v>2005</v>
      </c>
      <c r="F3870" s="144">
        <v>218</v>
      </c>
      <c r="G3870" s="144">
        <v>218</v>
      </c>
    </row>
    <row r="3871" spans="3:7" ht="16.5" hidden="1" customHeight="1" outlineLevel="1" x14ac:dyDescent="0.45">
      <c r="C3871" s="95"/>
      <c r="D3871" s="95"/>
      <c r="E3871" s="56">
        <v>2006</v>
      </c>
      <c r="F3871" s="144">
        <v>152</v>
      </c>
      <c r="G3871" s="144">
        <v>152</v>
      </c>
    </row>
    <row r="3872" spans="3:7" ht="16.5" hidden="1" customHeight="1" outlineLevel="1" x14ac:dyDescent="0.45">
      <c r="C3872" s="95"/>
      <c r="D3872" s="95"/>
      <c r="E3872" s="56">
        <v>2007</v>
      </c>
      <c r="F3872" s="144">
        <v>188</v>
      </c>
      <c r="G3872" s="144">
        <v>188</v>
      </c>
    </row>
    <row r="3873" spans="3:7" ht="16.5" hidden="1" customHeight="1" outlineLevel="1" x14ac:dyDescent="0.45">
      <c r="C3873" s="95"/>
      <c r="D3873" s="95"/>
      <c r="E3873" s="56">
        <v>2008</v>
      </c>
      <c r="F3873" s="144">
        <v>228</v>
      </c>
      <c r="G3873" s="144">
        <v>228</v>
      </c>
    </row>
    <row r="3874" spans="3:7" ht="16.5" hidden="1" customHeight="1" outlineLevel="1" x14ac:dyDescent="0.45">
      <c r="C3874" s="95"/>
      <c r="D3874" s="95"/>
      <c r="E3874" s="56">
        <v>2009</v>
      </c>
      <c r="F3874" s="144">
        <v>343</v>
      </c>
      <c r="G3874" s="144">
        <v>343</v>
      </c>
    </row>
    <row r="3875" spans="3:7" ht="16.5" hidden="1" customHeight="1" outlineLevel="1" x14ac:dyDescent="0.45">
      <c r="C3875" s="95"/>
      <c r="D3875" s="95"/>
      <c r="E3875" s="56">
        <v>2010</v>
      </c>
      <c r="F3875" s="144">
        <v>415</v>
      </c>
      <c r="G3875" s="144">
        <v>415</v>
      </c>
    </row>
    <row r="3876" spans="3:7" ht="16.5" hidden="1" customHeight="1" outlineLevel="1" x14ac:dyDescent="0.45">
      <c r="C3876" s="95"/>
      <c r="D3876" s="95"/>
      <c r="E3876" s="56">
        <v>2011</v>
      </c>
      <c r="F3876" s="144">
        <v>532</v>
      </c>
      <c r="G3876" s="144">
        <v>532</v>
      </c>
    </row>
    <row r="3877" spans="3:7" ht="16.5" hidden="1" customHeight="1" outlineLevel="1" x14ac:dyDescent="0.45">
      <c r="C3877" s="95"/>
      <c r="D3877" s="95"/>
      <c r="E3877" s="56">
        <v>2012</v>
      </c>
      <c r="F3877" s="144">
        <v>809</v>
      </c>
      <c r="G3877" s="144">
        <v>809</v>
      </c>
    </row>
    <row r="3878" spans="3:7" ht="16.5" hidden="1" customHeight="1" outlineLevel="1" x14ac:dyDescent="0.45">
      <c r="C3878" s="95"/>
      <c r="D3878" s="95"/>
      <c r="E3878" s="56">
        <v>2013</v>
      </c>
      <c r="F3878" s="144">
        <v>712</v>
      </c>
      <c r="G3878" s="144">
        <v>712</v>
      </c>
    </row>
    <row r="3879" spans="3:7" ht="16.5" hidden="1" customHeight="1" outlineLevel="1" x14ac:dyDescent="0.45">
      <c r="C3879" s="95"/>
      <c r="D3879" s="95"/>
      <c r="E3879" s="56">
        <v>2014</v>
      </c>
      <c r="F3879" s="144">
        <v>546</v>
      </c>
      <c r="G3879" s="144">
        <v>546</v>
      </c>
    </row>
    <row r="3880" spans="3:7" ht="16.5" hidden="1" customHeight="1" outlineLevel="1" x14ac:dyDescent="0.45">
      <c r="C3880" s="95"/>
      <c r="D3880" s="95"/>
      <c r="E3880" s="56">
        <v>2015</v>
      </c>
      <c r="F3880" s="144">
        <v>666</v>
      </c>
      <c r="G3880" s="144">
        <v>666</v>
      </c>
    </row>
    <row r="3881" spans="3:7" ht="16.5" hidden="1" customHeight="1" outlineLevel="1" x14ac:dyDescent="0.45">
      <c r="C3881" s="95"/>
      <c r="D3881" s="96"/>
      <c r="E3881" s="56">
        <v>2016</v>
      </c>
      <c r="F3881" s="144">
        <v>143</v>
      </c>
      <c r="G3881" s="144">
        <v>143</v>
      </c>
    </row>
    <row r="3882" spans="3:7" ht="16.5" hidden="1" customHeight="1" outlineLevel="1" x14ac:dyDescent="0.45">
      <c r="C3882" s="95"/>
      <c r="D3882" s="89" t="s">
        <v>142</v>
      </c>
      <c r="E3882" s="90"/>
      <c r="F3882" s="139">
        <v>6936</v>
      </c>
      <c r="G3882" s="139">
        <v>6936</v>
      </c>
    </row>
    <row r="3883" spans="3:7" ht="16.5" hidden="1" customHeight="1" outlineLevel="1" x14ac:dyDescent="0.45">
      <c r="C3883" s="95"/>
      <c r="D3883" s="56" t="s">
        <v>388</v>
      </c>
      <c r="E3883" s="56">
        <v>1992</v>
      </c>
      <c r="F3883" s="144">
        <v>14</v>
      </c>
      <c r="G3883" s="144">
        <v>14</v>
      </c>
    </row>
    <row r="3884" spans="3:7" ht="16.5" hidden="1" customHeight="1" outlineLevel="1" x14ac:dyDescent="0.45">
      <c r="C3884" s="95"/>
      <c r="D3884" s="89" t="s">
        <v>142</v>
      </c>
      <c r="E3884" s="90"/>
      <c r="F3884" s="140">
        <v>14</v>
      </c>
      <c r="G3884" s="140">
        <v>14</v>
      </c>
    </row>
    <row r="3885" spans="3:7" ht="16.5" hidden="1" customHeight="1" outlineLevel="1" x14ac:dyDescent="0.45">
      <c r="C3885" s="95"/>
      <c r="D3885" s="94" t="s">
        <v>389</v>
      </c>
      <c r="E3885" s="56">
        <v>1991</v>
      </c>
      <c r="F3885" s="144">
        <v>675</v>
      </c>
      <c r="G3885" s="144">
        <v>675</v>
      </c>
    </row>
    <row r="3886" spans="3:7" ht="16.5" hidden="1" customHeight="1" outlineLevel="1" x14ac:dyDescent="0.45">
      <c r="C3886" s="95"/>
      <c r="D3886" s="95"/>
      <c r="E3886" s="56">
        <v>1992</v>
      </c>
      <c r="F3886" s="144">
        <v>628</v>
      </c>
      <c r="G3886" s="144">
        <v>628</v>
      </c>
    </row>
    <row r="3887" spans="3:7" ht="16.5" hidden="1" customHeight="1" outlineLevel="1" x14ac:dyDescent="0.45">
      <c r="C3887" s="95"/>
      <c r="D3887" s="95"/>
      <c r="E3887" s="56">
        <v>1993</v>
      </c>
      <c r="F3887" s="144">
        <v>610</v>
      </c>
      <c r="G3887" s="144">
        <v>610</v>
      </c>
    </row>
    <row r="3888" spans="3:7" ht="16.5" hidden="1" customHeight="1" outlineLevel="1" x14ac:dyDescent="0.45">
      <c r="C3888" s="95"/>
      <c r="D3888" s="95"/>
      <c r="E3888" s="56">
        <v>1994</v>
      </c>
      <c r="F3888" s="146">
        <v>1860</v>
      </c>
      <c r="G3888" s="146">
        <v>1860</v>
      </c>
    </row>
    <row r="3889" spans="3:7" ht="16.5" hidden="1" customHeight="1" outlineLevel="1" x14ac:dyDescent="0.45">
      <c r="C3889" s="95"/>
      <c r="D3889" s="95"/>
      <c r="E3889" s="56">
        <v>1995</v>
      </c>
      <c r="F3889" s="146">
        <v>3484</v>
      </c>
      <c r="G3889" s="146">
        <v>3484</v>
      </c>
    </row>
    <row r="3890" spans="3:7" ht="16.5" hidden="1" customHeight="1" outlineLevel="1" x14ac:dyDescent="0.45">
      <c r="C3890" s="95"/>
      <c r="D3890" s="95"/>
      <c r="E3890" s="56">
        <v>1996</v>
      </c>
      <c r="F3890" s="146">
        <v>6160</v>
      </c>
      <c r="G3890" s="146">
        <v>6160</v>
      </c>
    </row>
    <row r="3891" spans="3:7" ht="16.5" hidden="1" customHeight="1" outlineLevel="1" x14ac:dyDescent="0.45">
      <c r="C3891" s="95"/>
      <c r="D3891" s="95"/>
      <c r="E3891" s="56">
        <v>1997</v>
      </c>
      <c r="F3891" s="146">
        <v>5939</v>
      </c>
      <c r="G3891" s="146">
        <v>5939</v>
      </c>
    </row>
    <row r="3892" spans="3:7" ht="16.5" hidden="1" customHeight="1" outlineLevel="1" x14ac:dyDescent="0.45">
      <c r="C3892" s="95"/>
      <c r="D3892" s="95"/>
      <c r="E3892" s="56">
        <v>1998</v>
      </c>
      <c r="F3892" s="146">
        <v>6955</v>
      </c>
      <c r="G3892" s="146">
        <v>6955</v>
      </c>
    </row>
    <row r="3893" spans="3:7" ht="16.5" hidden="1" customHeight="1" outlineLevel="1" x14ac:dyDescent="0.45">
      <c r="C3893" s="95"/>
      <c r="D3893" s="95"/>
      <c r="E3893" s="56">
        <v>1999</v>
      </c>
      <c r="F3893" s="146">
        <v>6206</v>
      </c>
      <c r="G3893" s="146">
        <v>6206</v>
      </c>
    </row>
    <row r="3894" spans="3:7" ht="16.5" hidden="1" customHeight="1" outlineLevel="1" x14ac:dyDescent="0.45">
      <c r="C3894" s="95"/>
      <c r="D3894" s="95"/>
      <c r="E3894" s="56">
        <v>2000</v>
      </c>
      <c r="F3894" s="146">
        <v>5578</v>
      </c>
      <c r="G3894" s="146">
        <v>5578</v>
      </c>
    </row>
    <row r="3895" spans="3:7" ht="16.5" hidden="1" customHeight="1" outlineLevel="1" x14ac:dyDescent="0.45">
      <c r="C3895" s="95"/>
      <c r="D3895" s="95"/>
      <c r="E3895" s="56">
        <v>2001</v>
      </c>
      <c r="F3895" s="146">
        <v>1923</v>
      </c>
      <c r="G3895" s="146">
        <v>1923</v>
      </c>
    </row>
    <row r="3896" spans="3:7" ht="16.5" hidden="1" customHeight="1" outlineLevel="1" x14ac:dyDescent="0.45">
      <c r="C3896" s="95"/>
      <c r="D3896" s="95"/>
      <c r="E3896" s="56">
        <v>2002</v>
      </c>
      <c r="F3896" s="146">
        <v>1805</v>
      </c>
      <c r="G3896" s="146">
        <v>1805</v>
      </c>
    </row>
    <row r="3897" spans="3:7" ht="16.5" hidden="1" customHeight="1" outlineLevel="1" x14ac:dyDescent="0.45">
      <c r="C3897" s="95"/>
      <c r="D3897" s="95"/>
      <c r="E3897" s="56">
        <v>2003</v>
      </c>
      <c r="F3897" s="146">
        <v>3752</v>
      </c>
      <c r="G3897" s="146">
        <v>3752</v>
      </c>
    </row>
    <row r="3898" spans="3:7" ht="16.5" hidden="1" customHeight="1" outlineLevel="1" x14ac:dyDescent="0.45">
      <c r="C3898" s="95"/>
      <c r="D3898" s="95"/>
      <c r="E3898" s="56">
        <v>2004</v>
      </c>
      <c r="F3898" s="146">
        <v>4300</v>
      </c>
      <c r="G3898" s="146">
        <v>4300</v>
      </c>
    </row>
    <row r="3899" spans="3:7" ht="16.5" hidden="1" customHeight="1" outlineLevel="1" x14ac:dyDescent="0.45">
      <c r="C3899" s="95"/>
      <c r="D3899" s="95"/>
      <c r="E3899" s="56">
        <v>2005</v>
      </c>
      <c r="F3899" s="146">
        <v>7658</v>
      </c>
      <c r="G3899" s="146">
        <v>7658</v>
      </c>
    </row>
    <row r="3900" spans="3:7" ht="16.5" hidden="1" customHeight="1" outlineLevel="1" x14ac:dyDescent="0.45">
      <c r="C3900" s="95"/>
      <c r="D3900" s="95"/>
      <c r="E3900" s="56">
        <v>2006</v>
      </c>
      <c r="F3900" s="146">
        <v>9549</v>
      </c>
      <c r="G3900" s="146">
        <v>9549</v>
      </c>
    </row>
    <row r="3901" spans="3:7" ht="16.5" hidden="1" customHeight="1" outlineLevel="1" x14ac:dyDescent="0.45">
      <c r="C3901" s="95"/>
      <c r="D3901" s="95"/>
      <c r="E3901" s="56">
        <v>2007</v>
      </c>
      <c r="F3901" s="146">
        <v>8784</v>
      </c>
      <c r="G3901" s="146">
        <v>8784</v>
      </c>
    </row>
    <row r="3902" spans="3:7" ht="16.5" hidden="1" customHeight="1" outlineLevel="1" x14ac:dyDescent="0.45">
      <c r="C3902" s="95"/>
      <c r="D3902" s="95"/>
      <c r="E3902" s="56">
        <v>2008</v>
      </c>
      <c r="F3902" s="146">
        <v>8663</v>
      </c>
      <c r="G3902" s="146">
        <v>8663</v>
      </c>
    </row>
    <row r="3903" spans="3:7" ht="16.5" hidden="1" customHeight="1" outlineLevel="1" x14ac:dyDescent="0.45">
      <c r="C3903" s="95"/>
      <c r="D3903" s="95"/>
      <c r="E3903" s="56">
        <v>2009</v>
      </c>
      <c r="F3903" s="146">
        <v>8905</v>
      </c>
      <c r="G3903" s="146">
        <v>8905</v>
      </c>
    </row>
    <row r="3904" spans="3:7" ht="16.5" hidden="1" customHeight="1" outlineLevel="1" x14ac:dyDescent="0.45">
      <c r="C3904" s="95"/>
      <c r="D3904" s="95"/>
      <c r="E3904" s="56">
        <v>2010</v>
      </c>
      <c r="F3904" s="146">
        <v>11968</v>
      </c>
      <c r="G3904" s="146">
        <v>11968</v>
      </c>
    </row>
    <row r="3905" spans="3:7" ht="16.5" hidden="1" customHeight="1" outlineLevel="1" x14ac:dyDescent="0.45">
      <c r="C3905" s="95"/>
      <c r="D3905" s="95"/>
      <c r="E3905" s="56">
        <v>2011</v>
      </c>
      <c r="F3905" s="146">
        <v>12397</v>
      </c>
      <c r="G3905" s="146">
        <v>12397</v>
      </c>
    </row>
    <row r="3906" spans="3:7" ht="16.5" hidden="1" customHeight="1" outlineLevel="1" x14ac:dyDescent="0.45">
      <c r="C3906" s="95"/>
      <c r="D3906" s="95"/>
      <c r="E3906" s="56">
        <v>2012</v>
      </c>
      <c r="F3906" s="146">
        <v>14513</v>
      </c>
      <c r="G3906" s="146">
        <v>14513</v>
      </c>
    </row>
    <row r="3907" spans="3:7" ht="16.5" hidden="1" customHeight="1" outlineLevel="1" x14ac:dyDescent="0.45">
      <c r="C3907" s="95"/>
      <c r="D3907" s="95"/>
      <c r="E3907" s="56">
        <v>2013</v>
      </c>
      <c r="F3907" s="146">
        <v>15480</v>
      </c>
      <c r="G3907" s="146">
        <v>15480</v>
      </c>
    </row>
    <row r="3908" spans="3:7" ht="16.5" hidden="1" customHeight="1" outlineLevel="1" x14ac:dyDescent="0.45">
      <c r="C3908" s="95"/>
      <c r="D3908" s="95"/>
      <c r="E3908" s="56">
        <v>2014</v>
      </c>
      <c r="F3908" s="146">
        <v>18100</v>
      </c>
      <c r="G3908" s="146">
        <v>18100</v>
      </c>
    </row>
    <row r="3909" spans="3:7" ht="16.5" hidden="1" customHeight="1" outlineLevel="1" x14ac:dyDescent="0.45">
      <c r="C3909" s="95"/>
      <c r="D3909" s="95"/>
      <c r="E3909" s="56">
        <v>2015</v>
      </c>
      <c r="F3909" s="146">
        <v>16622</v>
      </c>
      <c r="G3909" s="146">
        <v>16622</v>
      </c>
    </row>
    <row r="3910" spans="3:7" ht="16.5" hidden="1" customHeight="1" outlineLevel="1" x14ac:dyDescent="0.45">
      <c r="C3910" s="95"/>
      <c r="D3910" s="96"/>
      <c r="E3910" s="56">
        <v>2016</v>
      </c>
      <c r="F3910" s="146">
        <v>5747</v>
      </c>
      <c r="G3910" s="146">
        <v>5747</v>
      </c>
    </row>
    <row r="3911" spans="3:7" ht="16.5" hidden="1" customHeight="1" outlineLevel="1" x14ac:dyDescent="0.45">
      <c r="C3911" s="95"/>
      <c r="D3911" s="89" t="s">
        <v>142</v>
      </c>
      <c r="E3911" s="90"/>
      <c r="F3911" s="139">
        <v>188261</v>
      </c>
      <c r="G3911" s="139">
        <v>188261</v>
      </c>
    </row>
    <row r="3912" spans="3:7" ht="16.5" hidden="1" customHeight="1" outlineLevel="1" x14ac:dyDescent="0.45">
      <c r="C3912" s="95"/>
      <c r="D3912" s="94" t="s">
        <v>390</v>
      </c>
      <c r="E3912" s="56">
        <v>1994</v>
      </c>
      <c r="F3912" s="144">
        <v>4</v>
      </c>
      <c r="G3912" s="144">
        <v>4</v>
      </c>
    </row>
    <row r="3913" spans="3:7" ht="16.5" hidden="1" customHeight="1" outlineLevel="1" x14ac:dyDescent="0.45">
      <c r="C3913" s="95"/>
      <c r="D3913" s="95"/>
      <c r="E3913" s="56">
        <v>1997</v>
      </c>
      <c r="F3913" s="144">
        <v>1</v>
      </c>
      <c r="G3913" s="144">
        <v>1</v>
      </c>
    </row>
    <row r="3914" spans="3:7" ht="16.5" hidden="1" customHeight="1" outlineLevel="1" x14ac:dyDescent="0.45">
      <c r="C3914" s="95"/>
      <c r="D3914" s="95"/>
      <c r="E3914" s="56">
        <v>1998</v>
      </c>
      <c r="F3914" s="144">
        <v>33</v>
      </c>
      <c r="G3914" s="144">
        <v>33</v>
      </c>
    </row>
    <row r="3915" spans="3:7" ht="16.5" hidden="1" customHeight="1" outlineLevel="1" x14ac:dyDescent="0.45">
      <c r="C3915" s="95"/>
      <c r="D3915" s="95"/>
      <c r="E3915" s="56">
        <v>1999</v>
      </c>
      <c r="F3915" s="144">
        <v>4</v>
      </c>
      <c r="G3915" s="144">
        <v>4</v>
      </c>
    </row>
    <row r="3916" spans="3:7" ht="16.5" hidden="1" customHeight="1" outlineLevel="1" x14ac:dyDescent="0.45">
      <c r="C3916" s="95"/>
      <c r="D3916" s="95"/>
      <c r="E3916" s="56">
        <v>2000</v>
      </c>
      <c r="F3916" s="144">
        <v>6</v>
      </c>
      <c r="G3916" s="144">
        <v>6</v>
      </c>
    </row>
    <row r="3917" spans="3:7" ht="16.5" hidden="1" customHeight="1" outlineLevel="1" x14ac:dyDescent="0.45">
      <c r="C3917" s="95"/>
      <c r="D3917" s="95"/>
      <c r="E3917" s="56">
        <v>2001</v>
      </c>
      <c r="F3917" s="144">
        <v>26</v>
      </c>
      <c r="G3917" s="144">
        <v>26</v>
      </c>
    </row>
    <row r="3918" spans="3:7" ht="16.5" hidden="1" customHeight="1" outlineLevel="1" x14ac:dyDescent="0.45">
      <c r="C3918" s="95"/>
      <c r="D3918" s="95"/>
      <c r="E3918" s="56">
        <v>2002</v>
      </c>
      <c r="F3918" s="144">
        <v>23</v>
      </c>
      <c r="G3918" s="144">
        <v>23</v>
      </c>
    </row>
    <row r="3919" spans="3:7" ht="16.5" hidden="1" customHeight="1" outlineLevel="1" x14ac:dyDescent="0.45">
      <c r="C3919" s="95"/>
      <c r="D3919" s="95"/>
      <c r="E3919" s="56">
        <v>2004</v>
      </c>
      <c r="F3919" s="144">
        <v>2</v>
      </c>
      <c r="G3919" s="144">
        <v>2</v>
      </c>
    </row>
    <row r="3920" spans="3:7" ht="16.5" hidden="1" customHeight="1" outlineLevel="1" x14ac:dyDescent="0.45">
      <c r="C3920" s="95"/>
      <c r="D3920" s="95"/>
      <c r="E3920" s="56">
        <v>2005</v>
      </c>
      <c r="F3920" s="144">
        <v>0</v>
      </c>
      <c r="G3920" s="144">
        <v>0</v>
      </c>
    </row>
    <row r="3921" spans="3:7" ht="16.5" hidden="1" customHeight="1" outlineLevel="1" x14ac:dyDescent="0.45">
      <c r="C3921" s="95"/>
      <c r="D3921" s="95"/>
      <c r="E3921" s="56">
        <v>2006</v>
      </c>
      <c r="F3921" s="144">
        <v>0</v>
      </c>
      <c r="G3921" s="144">
        <v>0</v>
      </c>
    </row>
    <row r="3922" spans="3:7" ht="16.5" hidden="1" customHeight="1" outlineLevel="1" x14ac:dyDescent="0.45">
      <c r="C3922" s="95"/>
      <c r="D3922" s="95"/>
      <c r="E3922" s="56">
        <v>2007</v>
      </c>
      <c r="F3922" s="144">
        <v>0</v>
      </c>
      <c r="G3922" s="144">
        <v>0</v>
      </c>
    </row>
    <row r="3923" spans="3:7" ht="16.5" hidden="1" customHeight="1" outlineLevel="1" x14ac:dyDescent="0.45">
      <c r="C3923" s="95"/>
      <c r="D3923" s="95"/>
      <c r="E3923" s="56">
        <v>2008</v>
      </c>
      <c r="F3923" s="144">
        <v>3</v>
      </c>
      <c r="G3923" s="144">
        <v>3</v>
      </c>
    </row>
    <row r="3924" spans="3:7" ht="16.5" hidden="1" customHeight="1" outlineLevel="1" x14ac:dyDescent="0.45">
      <c r="C3924" s="95"/>
      <c r="D3924" s="95"/>
      <c r="E3924" s="56">
        <v>2009</v>
      </c>
      <c r="F3924" s="144">
        <v>5</v>
      </c>
      <c r="G3924" s="144">
        <v>5</v>
      </c>
    </row>
    <row r="3925" spans="3:7" ht="16.5" hidden="1" customHeight="1" outlineLevel="1" x14ac:dyDescent="0.45">
      <c r="C3925" s="95"/>
      <c r="D3925" s="95"/>
      <c r="E3925" s="56">
        <v>2010</v>
      </c>
      <c r="F3925" s="144">
        <v>1</v>
      </c>
      <c r="G3925" s="144">
        <v>1</v>
      </c>
    </row>
    <row r="3926" spans="3:7" ht="16.5" hidden="1" customHeight="1" outlineLevel="1" x14ac:dyDescent="0.45">
      <c r="C3926" s="95"/>
      <c r="D3926" s="95"/>
      <c r="E3926" s="56">
        <v>2011</v>
      </c>
      <c r="F3926" s="144">
        <v>0</v>
      </c>
      <c r="G3926" s="144">
        <v>0</v>
      </c>
    </row>
    <row r="3927" spans="3:7" ht="16.5" hidden="1" customHeight="1" outlineLevel="1" x14ac:dyDescent="0.45">
      <c r="C3927" s="95"/>
      <c r="D3927" s="95"/>
      <c r="E3927" s="56">
        <v>2012</v>
      </c>
      <c r="F3927" s="144">
        <v>2</v>
      </c>
      <c r="G3927" s="144">
        <v>2</v>
      </c>
    </row>
    <row r="3928" spans="3:7" ht="16.5" hidden="1" customHeight="1" outlineLevel="1" x14ac:dyDescent="0.45">
      <c r="C3928" s="95"/>
      <c r="D3928" s="95"/>
      <c r="E3928" s="56">
        <v>2013</v>
      </c>
      <c r="F3928" s="144">
        <v>7</v>
      </c>
      <c r="G3928" s="144">
        <v>7</v>
      </c>
    </row>
    <row r="3929" spans="3:7" ht="16.5" hidden="1" customHeight="1" outlineLevel="1" x14ac:dyDescent="0.45">
      <c r="C3929" s="95"/>
      <c r="D3929" s="95"/>
      <c r="E3929" s="56">
        <v>2014</v>
      </c>
      <c r="F3929" s="144">
        <v>10</v>
      </c>
      <c r="G3929" s="144">
        <v>10</v>
      </c>
    </row>
    <row r="3930" spans="3:7" ht="16.5" hidden="1" customHeight="1" outlineLevel="1" x14ac:dyDescent="0.45">
      <c r="C3930" s="95"/>
      <c r="D3930" s="95"/>
      <c r="E3930" s="56">
        <v>2015</v>
      </c>
      <c r="F3930" s="144">
        <v>13</v>
      </c>
      <c r="G3930" s="144">
        <v>13</v>
      </c>
    </row>
    <row r="3931" spans="3:7" ht="16.5" hidden="1" customHeight="1" outlineLevel="1" x14ac:dyDescent="0.45">
      <c r="C3931" s="95"/>
      <c r="D3931" s="96"/>
      <c r="E3931" s="56">
        <v>2016</v>
      </c>
      <c r="F3931" s="144">
        <v>5</v>
      </c>
      <c r="G3931" s="144">
        <v>5</v>
      </c>
    </row>
    <row r="3932" spans="3:7" ht="16.5" hidden="1" customHeight="1" outlineLevel="1" x14ac:dyDescent="0.45">
      <c r="C3932" s="95"/>
      <c r="D3932" s="89" t="s">
        <v>142</v>
      </c>
      <c r="E3932" s="90"/>
      <c r="F3932" s="140">
        <v>145</v>
      </c>
      <c r="G3932" s="140">
        <v>145</v>
      </c>
    </row>
    <row r="3933" spans="3:7" ht="16.5" hidden="1" customHeight="1" outlineLevel="1" x14ac:dyDescent="0.45">
      <c r="C3933" s="95"/>
      <c r="D3933" s="94" t="s">
        <v>391</v>
      </c>
      <c r="E3933" s="56">
        <v>1991</v>
      </c>
      <c r="F3933" s="144">
        <v>132</v>
      </c>
      <c r="G3933" s="144">
        <v>132</v>
      </c>
    </row>
    <row r="3934" spans="3:7" ht="16.5" hidden="1" customHeight="1" outlineLevel="1" x14ac:dyDescent="0.45">
      <c r="C3934" s="95"/>
      <c r="D3934" s="95"/>
      <c r="E3934" s="56">
        <v>1992</v>
      </c>
      <c r="F3934" s="144">
        <v>94</v>
      </c>
      <c r="G3934" s="144">
        <v>94</v>
      </c>
    </row>
    <row r="3935" spans="3:7" ht="16.5" hidden="1" customHeight="1" outlineLevel="1" x14ac:dyDescent="0.45">
      <c r="C3935" s="95"/>
      <c r="D3935" s="95"/>
      <c r="E3935" s="56">
        <v>1993</v>
      </c>
      <c r="F3935" s="144">
        <v>116</v>
      </c>
      <c r="G3935" s="144">
        <v>116</v>
      </c>
    </row>
    <row r="3936" spans="3:7" ht="16.5" hidden="1" customHeight="1" outlineLevel="1" x14ac:dyDescent="0.45">
      <c r="C3936" s="95"/>
      <c r="D3936" s="95"/>
      <c r="E3936" s="56">
        <v>1994</v>
      </c>
      <c r="F3936" s="144">
        <v>120</v>
      </c>
      <c r="G3936" s="144">
        <v>120</v>
      </c>
    </row>
    <row r="3937" spans="3:7" ht="16.5" hidden="1" customHeight="1" outlineLevel="1" x14ac:dyDescent="0.45">
      <c r="C3937" s="95"/>
      <c r="D3937" s="95"/>
      <c r="E3937" s="56">
        <v>1995</v>
      </c>
      <c r="F3937" s="144">
        <v>166</v>
      </c>
      <c r="G3937" s="144">
        <v>166</v>
      </c>
    </row>
    <row r="3938" spans="3:7" ht="16.5" hidden="1" customHeight="1" outlineLevel="1" x14ac:dyDescent="0.45">
      <c r="C3938" s="95"/>
      <c r="D3938" s="95"/>
      <c r="E3938" s="56">
        <v>1996</v>
      </c>
      <c r="F3938" s="144">
        <v>210</v>
      </c>
      <c r="G3938" s="144">
        <v>210</v>
      </c>
    </row>
    <row r="3939" spans="3:7" ht="16.5" hidden="1" customHeight="1" outlineLevel="1" x14ac:dyDescent="0.45">
      <c r="C3939" s="95"/>
      <c r="D3939" s="95"/>
      <c r="E3939" s="56">
        <v>1997</v>
      </c>
      <c r="F3939" s="144">
        <v>173</v>
      </c>
      <c r="G3939" s="144">
        <v>173</v>
      </c>
    </row>
    <row r="3940" spans="3:7" ht="16.5" hidden="1" customHeight="1" outlineLevel="1" x14ac:dyDescent="0.45">
      <c r="C3940" s="95"/>
      <c r="D3940" s="95"/>
      <c r="E3940" s="56">
        <v>1998</v>
      </c>
      <c r="F3940" s="144">
        <v>178</v>
      </c>
      <c r="G3940" s="144">
        <v>178</v>
      </c>
    </row>
    <row r="3941" spans="3:7" ht="16.5" hidden="1" customHeight="1" outlineLevel="1" x14ac:dyDescent="0.45">
      <c r="C3941" s="95"/>
      <c r="D3941" s="95"/>
      <c r="E3941" s="56">
        <v>1999</v>
      </c>
      <c r="F3941" s="144">
        <v>234</v>
      </c>
      <c r="G3941" s="144">
        <v>234</v>
      </c>
    </row>
    <row r="3942" spans="3:7" ht="16.5" hidden="1" customHeight="1" outlineLevel="1" x14ac:dyDescent="0.45">
      <c r="C3942" s="95"/>
      <c r="D3942" s="95"/>
      <c r="E3942" s="56">
        <v>2000</v>
      </c>
      <c r="F3942" s="144">
        <v>278</v>
      </c>
      <c r="G3942" s="144">
        <v>278</v>
      </c>
    </row>
    <row r="3943" spans="3:7" ht="16.5" hidden="1" customHeight="1" outlineLevel="1" x14ac:dyDescent="0.45">
      <c r="C3943" s="95"/>
      <c r="D3943" s="95"/>
      <c r="E3943" s="56">
        <v>2001</v>
      </c>
      <c r="F3943" s="144">
        <v>245</v>
      </c>
      <c r="G3943" s="144">
        <v>245</v>
      </c>
    </row>
    <row r="3944" spans="3:7" ht="16.5" hidden="1" customHeight="1" outlineLevel="1" x14ac:dyDescent="0.45">
      <c r="C3944" s="95"/>
      <c r="D3944" s="95"/>
      <c r="E3944" s="56">
        <v>2002</v>
      </c>
      <c r="F3944" s="144">
        <v>185</v>
      </c>
      <c r="G3944" s="144">
        <v>185</v>
      </c>
    </row>
    <row r="3945" spans="3:7" ht="16.5" hidden="1" customHeight="1" outlineLevel="1" x14ac:dyDescent="0.45">
      <c r="C3945" s="95"/>
      <c r="D3945" s="95"/>
      <c r="E3945" s="56">
        <v>2003</v>
      </c>
      <c r="F3945" s="144">
        <v>314</v>
      </c>
      <c r="G3945" s="144">
        <v>314</v>
      </c>
    </row>
    <row r="3946" spans="3:7" ht="16.5" hidden="1" customHeight="1" outlineLevel="1" x14ac:dyDescent="0.45">
      <c r="C3946" s="95"/>
      <c r="D3946" s="95"/>
      <c r="E3946" s="56">
        <v>2004</v>
      </c>
      <c r="F3946" s="144">
        <v>455</v>
      </c>
      <c r="G3946" s="144">
        <v>455</v>
      </c>
    </row>
    <row r="3947" spans="3:7" ht="16.5" hidden="1" customHeight="1" outlineLevel="1" x14ac:dyDescent="0.45">
      <c r="C3947" s="95"/>
      <c r="D3947" s="95"/>
      <c r="E3947" s="56">
        <v>2005</v>
      </c>
      <c r="F3947" s="144">
        <v>892</v>
      </c>
      <c r="G3947" s="144">
        <v>892</v>
      </c>
    </row>
    <row r="3948" spans="3:7" ht="16.5" hidden="1" customHeight="1" outlineLevel="1" x14ac:dyDescent="0.45">
      <c r="C3948" s="95"/>
      <c r="D3948" s="95"/>
      <c r="E3948" s="56">
        <v>2006</v>
      </c>
      <c r="F3948" s="144">
        <v>810</v>
      </c>
      <c r="G3948" s="144">
        <v>810</v>
      </c>
    </row>
    <row r="3949" spans="3:7" ht="16.5" hidden="1" customHeight="1" outlineLevel="1" x14ac:dyDescent="0.45">
      <c r="C3949" s="95"/>
      <c r="D3949" s="95"/>
      <c r="E3949" s="56">
        <v>2007</v>
      </c>
      <c r="F3949" s="146">
        <v>1107</v>
      </c>
      <c r="G3949" s="146">
        <v>1107</v>
      </c>
    </row>
    <row r="3950" spans="3:7" ht="16.5" hidden="1" customHeight="1" outlineLevel="1" x14ac:dyDescent="0.45">
      <c r="C3950" s="95"/>
      <c r="D3950" s="95"/>
      <c r="E3950" s="56">
        <v>2008</v>
      </c>
      <c r="F3950" s="144">
        <v>958</v>
      </c>
      <c r="G3950" s="144">
        <v>958</v>
      </c>
    </row>
    <row r="3951" spans="3:7" ht="16.5" hidden="1" customHeight="1" outlineLevel="1" x14ac:dyDescent="0.45">
      <c r="C3951" s="95"/>
      <c r="D3951" s="95"/>
      <c r="E3951" s="56">
        <v>2009</v>
      </c>
      <c r="F3951" s="144">
        <v>665</v>
      </c>
      <c r="G3951" s="144">
        <v>665</v>
      </c>
    </row>
    <row r="3952" spans="3:7" ht="16.5" hidden="1" customHeight="1" outlineLevel="1" x14ac:dyDescent="0.45">
      <c r="C3952" s="95"/>
      <c r="D3952" s="95"/>
      <c r="E3952" s="56">
        <v>2010</v>
      </c>
      <c r="F3952" s="144">
        <v>576</v>
      </c>
      <c r="G3952" s="144">
        <v>576</v>
      </c>
    </row>
    <row r="3953" spans="3:7" ht="16.5" hidden="1" customHeight="1" outlineLevel="1" x14ac:dyDescent="0.45">
      <c r="C3953" s="95"/>
      <c r="D3953" s="95"/>
      <c r="E3953" s="56">
        <v>2011</v>
      </c>
      <c r="F3953" s="144">
        <v>575</v>
      </c>
      <c r="G3953" s="144">
        <v>575</v>
      </c>
    </row>
    <row r="3954" spans="3:7" ht="16.5" hidden="1" customHeight="1" outlineLevel="1" x14ac:dyDescent="0.45">
      <c r="C3954" s="95"/>
      <c r="D3954" s="95"/>
      <c r="E3954" s="56">
        <v>2012</v>
      </c>
      <c r="F3954" s="144">
        <v>304</v>
      </c>
      <c r="G3954" s="144">
        <v>304</v>
      </c>
    </row>
    <row r="3955" spans="3:7" ht="16.5" hidden="1" customHeight="1" outlineLevel="1" x14ac:dyDescent="0.45">
      <c r="C3955" s="95"/>
      <c r="D3955" s="95"/>
      <c r="E3955" s="56">
        <v>2013</v>
      </c>
      <c r="F3955" s="144">
        <v>324</v>
      </c>
      <c r="G3955" s="144">
        <v>324</v>
      </c>
    </row>
    <row r="3956" spans="3:7" ht="16.5" hidden="1" customHeight="1" outlineLevel="1" x14ac:dyDescent="0.45">
      <c r="C3956" s="95"/>
      <c r="D3956" s="95"/>
      <c r="E3956" s="56">
        <v>2014</v>
      </c>
      <c r="F3956" s="144">
        <v>336</v>
      </c>
      <c r="G3956" s="144">
        <v>336</v>
      </c>
    </row>
    <row r="3957" spans="3:7" ht="16.5" hidden="1" customHeight="1" outlineLevel="1" x14ac:dyDescent="0.45">
      <c r="C3957" s="95"/>
      <c r="D3957" s="95"/>
      <c r="E3957" s="56">
        <v>2015</v>
      </c>
      <c r="F3957" s="144">
        <v>260</v>
      </c>
      <c r="G3957" s="144">
        <v>260</v>
      </c>
    </row>
    <row r="3958" spans="3:7" ht="16.5" hidden="1" customHeight="1" outlineLevel="1" x14ac:dyDescent="0.45">
      <c r="C3958" s="95"/>
      <c r="D3958" s="96"/>
      <c r="E3958" s="56">
        <v>2016</v>
      </c>
      <c r="F3958" s="144">
        <v>22</v>
      </c>
      <c r="G3958" s="144">
        <v>22</v>
      </c>
    </row>
    <row r="3959" spans="3:7" ht="16.5" hidden="1" customHeight="1" outlineLevel="1" x14ac:dyDescent="0.45">
      <c r="C3959" s="95"/>
      <c r="D3959" s="89" t="s">
        <v>142</v>
      </c>
      <c r="E3959" s="90"/>
      <c r="F3959" s="139">
        <v>9729</v>
      </c>
      <c r="G3959" s="139">
        <v>9729</v>
      </c>
    </row>
    <row r="3960" spans="3:7" ht="16.5" hidden="1" customHeight="1" outlineLevel="1" x14ac:dyDescent="0.45">
      <c r="C3960" s="95"/>
      <c r="D3960" s="94" t="s">
        <v>392</v>
      </c>
      <c r="E3960" s="56">
        <v>1991</v>
      </c>
      <c r="F3960" s="144">
        <v>259</v>
      </c>
      <c r="G3960" s="144">
        <v>259</v>
      </c>
    </row>
    <row r="3961" spans="3:7" ht="16.5" hidden="1" customHeight="1" outlineLevel="1" x14ac:dyDescent="0.45">
      <c r="C3961" s="95"/>
      <c r="D3961" s="95"/>
      <c r="E3961" s="56">
        <v>1992</v>
      </c>
      <c r="F3961" s="144">
        <v>231</v>
      </c>
      <c r="G3961" s="144">
        <v>231</v>
      </c>
    </row>
    <row r="3962" spans="3:7" ht="16.5" hidden="1" customHeight="1" outlineLevel="1" x14ac:dyDescent="0.45">
      <c r="C3962" s="95"/>
      <c r="D3962" s="95"/>
      <c r="E3962" s="56">
        <v>1993</v>
      </c>
      <c r="F3962" s="144">
        <v>116</v>
      </c>
      <c r="G3962" s="144">
        <v>116</v>
      </c>
    </row>
    <row r="3963" spans="3:7" ht="16.5" hidden="1" customHeight="1" outlineLevel="1" x14ac:dyDescent="0.45">
      <c r="C3963" s="95"/>
      <c r="D3963" s="95"/>
      <c r="E3963" s="56">
        <v>1994</v>
      </c>
      <c r="F3963" s="144">
        <v>142</v>
      </c>
      <c r="G3963" s="144">
        <v>142</v>
      </c>
    </row>
    <row r="3964" spans="3:7" ht="16.5" hidden="1" customHeight="1" outlineLevel="1" x14ac:dyDescent="0.45">
      <c r="C3964" s="95"/>
      <c r="D3964" s="95"/>
      <c r="E3964" s="56">
        <v>1995</v>
      </c>
      <c r="F3964" s="144">
        <v>134</v>
      </c>
      <c r="G3964" s="144">
        <v>134</v>
      </c>
    </row>
    <row r="3965" spans="3:7" ht="16.5" hidden="1" customHeight="1" outlineLevel="1" x14ac:dyDescent="0.45">
      <c r="C3965" s="95"/>
      <c r="D3965" s="95"/>
      <c r="E3965" s="56">
        <v>1996</v>
      </c>
      <c r="F3965" s="144">
        <v>165</v>
      </c>
      <c r="G3965" s="144">
        <v>165</v>
      </c>
    </row>
    <row r="3966" spans="3:7" ht="16.5" hidden="1" customHeight="1" outlineLevel="1" x14ac:dyDescent="0.45">
      <c r="C3966" s="95"/>
      <c r="D3966" s="95"/>
      <c r="E3966" s="56">
        <v>1997</v>
      </c>
      <c r="F3966" s="144">
        <v>226</v>
      </c>
      <c r="G3966" s="144">
        <v>226</v>
      </c>
    </row>
    <row r="3967" spans="3:7" ht="16.5" hidden="1" customHeight="1" outlineLevel="1" x14ac:dyDescent="0.45">
      <c r="C3967" s="95"/>
      <c r="D3967" s="95"/>
      <c r="E3967" s="56">
        <v>1998</v>
      </c>
      <c r="F3967" s="144">
        <v>212</v>
      </c>
      <c r="G3967" s="144">
        <v>212</v>
      </c>
    </row>
    <row r="3968" spans="3:7" ht="16.5" hidden="1" customHeight="1" outlineLevel="1" x14ac:dyDescent="0.45">
      <c r="C3968" s="95"/>
      <c r="D3968" s="95"/>
      <c r="E3968" s="56">
        <v>1999</v>
      </c>
      <c r="F3968" s="146">
        <v>1599</v>
      </c>
      <c r="G3968" s="146">
        <v>1599</v>
      </c>
    </row>
    <row r="3969" spans="3:7" ht="16.5" hidden="1" customHeight="1" outlineLevel="1" x14ac:dyDescent="0.45">
      <c r="C3969" s="95"/>
      <c r="D3969" s="95"/>
      <c r="E3969" s="56">
        <v>2000</v>
      </c>
      <c r="F3969" s="146">
        <v>1627</v>
      </c>
      <c r="G3969" s="146">
        <v>1627</v>
      </c>
    </row>
    <row r="3970" spans="3:7" ht="16.5" hidden="1" customHeight="1" outlineLevel="1" x14ac:dyDescent="0.45">
      <c r="C3970" s="95"/>
      <c r="D3970" s="95"/>
      <c r="E3970" s="56">
        <v>2001</v>
      </c>
      <c r="F3970" s="144">
        <v>174</v>
      </c>
      <c r="G3970" s="144">
        <v>174</v>
      </c>
    </row>
    <row r="3971" spans="3:7" ht="16.5" hidden="1" customHeight="1" outlineLevel="1" x14ac:dyDescent="0.45">
      <c r="C3971" s="95"/>
      <c r="D3971" s="95"/>
      <c r="E3971" s="56">
        <v>2002</v>
      </c>
      <c r="F3971" s="144">
        <v>162</v>
      </c>
      <c r="G3971" s="144">
        <v>162</v>
      </c>
    </row>
    <row r="3972" spans="3:7" ht="16.5" hidden="1" customHeight="1" outlineLevel="1" x14ac:dyDescent="0.45">
      <c r="C3972" s="95"/>
      <c r="D3972" s="95"/>
      <c r="E3972" s="56">
        <v>2003</v>
      </c>
      <c r="F3972" s="144">
        <v>149</v>
      </c>
      <c r="G3972" s="144">
        <v>149</v>
      </c>
    </row>
    <row r="3973" spans="3:7" ht="16.5" hidden="1" customHeight="1" outlineLevel="1" x14ac:dyDescent="0.45">
      <c r="C3973" s="95"/>
      <c r="D3973" s="95"/>
      <c r="E3973" s="56">
        <v>2004</v>
      </c>
      <c r="F3973" s="144">
        <v>168</v>
      </c>
      <c r="G3973" s="144">
        <v>168</v>
      </c>
    </row>
    <row r="3974" spans="3:7" ht="16.5" hidden="1" customHeight="1" outlineLevel="1" x14ac:dyDescent="0.45">
      <c r="C3974" s="95"/>
      <c r="D3974" s="95"/>
      <c r="E3974" s="56">
        <v>2005</v>
      </c>
      <c r="F3974" s="144">
        <v>295</v>
      </c>
      <c r="G3974" s="144">
        <v>295</v>
      </c>
    </row>
    <row r="3975" spans="3:7" ht="16.5" hidden="1" customHeight="1" outlineLevel="1" x14ac:dyDescent="0.45">
      <c r="C3975" s="95"/>
      <c r="D3975" s="95"/>
      <c r="E3975" s="56">
        <v>2006</v>
      </c>
      <c r="F3975" s="144">
        <v>141</v>
      </c>
      <c r="G3975" s="144">
        <v>141</v>
      </c>
    </row>
    <row r="3976" spans="3:7" ht="16.5" hidden="1" customHeight="1" outlineLevel="1" x14ac:dyDescent="0.45">
      <c r="C3976" s="95"/>
      <c r="D3976" s="95"/>
      <c r="E3976" s="56">
        <v>2007</v>
      </c>
      <c r="F3976" s="146">
        <v>1033</v>
      </c>
      <c r="G3976" s="146">
        <v>1033</v>
      </c>
    </row>
    <row r="3977" spans="3:7" ht="16.5" hidden="1" customHeight="1" outlineLevel="1" x14ac:dyDescent="0.45">
      <c r="C3977" s="95"/>
      <c r="D3977" s="95"/>
      <c r="E3977" s="56">
        <v>2008</v>
      </c>
      <c r="F3977" s="144">
        <v>274</v>
      </c>
      <c r="G3977" s="144">
        <v>274</v>
      </c>
    </row>
    <row r="3978" spans="3:7" ht="16.5" hidden="1" customHeight="1" outlineLevel="1" x14ac:dyDescent="0.45">
      <c r="C3978" s="95"/>
      <c r="D3978" s="95"/>
      <c r="E3978" s="56">
        <v>2009</v>
      </c>
      <c r="F3978" s="144">
        <v>41</v>
      </c>
      <c r="G3978" s="144">
        <v>41</v>
      </c>
    </row>
    <row r="3979" spans="3:7" ht="16.5" hidden="1" customHeight="1" outlineLevel="1" x14ac:dyDescent="0.45">
      <c r="C3979" s="95"/>
      <c r="D3979" s="95"/>
      <c r="E3979" s="56">
        <v>2010</v>
      </c>
      <c r="F3979" s="144">
        <v>76</v>
      </c>
      <c r="G3979" s="144">
        <v>76</v>
      </c>
    </row>
    <row r="3980" spans="3:7" ht="16.5" hidden="1" customHeight="1" outlineLevel="1" x14ac:dyDescent="0.45">
      <c r="C3980" s="95"/>
      <c r="D3980" s="95"/>
      <c r="E3980" s="56">
        <v>2011</v>
      </c>
      <c r="F3980" s="144">
        <v>96</v>
      </c>
      <c r="G3980" s="144">
        <v>96</v>
      </c>
    </row>
    <row r="3981" spans="3:7" ht="16.5" hidden="1" customHeight="1" outlineLevel="1" x14ac:dyDescent="0.45">
      <c r="C3981" s="95"/>
      <c r="D3981" s="95"/>
      <c r="E3981" s="56">
        <v>2012</v>
      </c>
      <c r="F3981" s="144">
        <v>160</v>
      </c>
      <c r="G3981" s="144">
        <v>160</v>
      </c>
    </row>
    <row r="3982" spans="3:7" ht="16.5" hidden="1" customHeight="1" outlineLevel="1" x14ac:dyDescent="0.45">
      <c r="C3982" s="95"/>
      <c r="D3982" s="95"/>
      <c r="E3982" s="56">
        <v>2013</v>
      </c>
      <c r="F3982" s="144">
        <v>230</v>
      </c>
      <c r="G3982" s="144">
        <v>230</v>
      </c>
    </row>
    <row r="3983" spans="3:7" ht="16.5" hidden="1" customHeight="1" outlineLevel="1" x14ac:dyDescent="0.45">
      <c r="C3983" s="95"/>
      <c r="D3983" s="95"/>
      <c r="E3983" s="56">
        <v>2014</v>
      </c>
      <c r="F3983" s="144">
        <v>351</v>
      </c>
      <c r="G3983" s="144">
        <v>351</v>
      </c>
    </row>
    <row r="3984" spans="3:7" ht="16.5" hidden="1" customHeight="1" outlineLevel="1" x14ac:dyDescent="0.45">
      <c r="C3984" s="95"/>
      <c r="D3984" s="95"/>
      <c r="E3984" s="56">
        <v>2015</v>
      </c>
      <c r="F3984" s="144">
        <v>460</v>
      </c>
      <c r="G3984" s="144">
        <v>460</v>
      </c>
    </row>
    <row r="3985" spans="3:7" ht="16.5" hidden="1" customHeight="1" outlineLevel="1" x14ac:dyDescent="0.45">
      <c r="C3985" s="95"/>
      <c r="D3985" s="96"/>
      <c r="E3985" s="56">
        <v>2016</v>
      </c>
      <c r="F3985" s="144">
        <v>144</v>
      </c>
      <c r="G3985" s="144">
        <v>144</v>
      </c>
    </row>
    <row r="3986" spans="3:7" ht="16.5" hidden="1" customHeight="1" outlineLevel="1" x14ac:dyDescent="0.45">
      <c r="C3986" s="95"/>
      <c r="D3986" s="89" t="s">
        <v>142</v>
      </c>
      <c r="E3986" s="90"/>
      <c r="F3986" s="139">
        <v>8665</v>
      </c>
      <c r="G3986" s="139">
        <v>8665</v>
      </c>
    </row>
    <row r="3987" spans="3:7" ht="16.5" hidden="1" customHeight="1" outlineLevel="1" x14ac:dyDescent="0.45">
      <c r="C3987" s="95"/>
      <c r="D3987" s="94" t="s">
        <v>393</v>
      </c>
      <c r="E3987" s="56">
        <v>1993</v>
      </c>
      <c r="F3987" s="144">
        <v>6</v>
      </c>
      <c r="G3987" s="144">
        <v>6</v>
      </c>
    </row>
    <row r="3988" spans="3:7" ht="16.5" hidden="1" customHeight="1" outlineLevel="1" x14ac:dyDescent="0.45">
      <c r="C3988" s="95"/>
      <c r="D3988" s="95"/>
      <c r="E3988" s="56">
        <v>1994</v>
      </c>
      <c r="F3988" s="144">
        <v>15</v>
      </c>
      <c r="G3988" s="144">
        <v>15</v>
      </c>
    </row>
    <row r="3989" spans="3:7" ht="16.5" hidden="1" customHeight="1" outlineLevel="1" x14ac:dyDescent="0.45">
      <c r="C3989" s="95"/>
      <c r="D3989" s="95"/>
      <c r="E3989" s="56">
        <v>1995</v>
      </c>
      <c r="F3989" s="144">
        <v>23</v>
      </c>
      <c r="G3989" s="144">
        <v>23</v>
      </c>
    </row>
    <row r="3990" spans="3:7" ht="16.5" hidden="1" customHeight="1" outlineLevel="1" x14ac:dyDescent="0.45">
      <c r="C3990" s="95"/>
      <c r="D3990" s="95"/>
      <c r="E3990" s="56">
        <v>1996</v>
      </c>
      <c r="F3990" s="144">
        <v>31</v>
      </c>
      <c r="G3990" s="144">
        <v>31</v>
      </c>
    </row>
    <row r="3991" spans="3:7" ht="16.5" hidden="1" customHeight="1" outlineLevel="1" x14ac:dyDescent="0.45">
      <c r="C3991" s="95"/>
      <c r="D3991" s="95"/>
      <c r="E3991" s="56">
        <v>1997</v>
      </c>
      <c r="F3991" s="144">
        <v>28</v>
      </c>
      <c r="G3991" s="144">
        <v>28</v>
      </c>
    </row>
    <row r="3992" spans="3:7" ht="16.5" hidden="1" customHeight="1" outlineLevel="1" x14ac:dyDescent="0.45">
      <c r="C3992" s="95"/>
      <c r="D3992" s="95"/>
      <c r="E3992" s="56">
        <v>1998</v>
      </c>
      <c r="F3992" s="144">
        <v>43</v>
      </c>
      <c r="G3992" s="144">
        <v>43</v>
      </c>
    </row>
    <row r="3993" spans="3:7" ht="16.5" hidden="1" customHeight="1" outlineLevel="1" x14ac:dyDescent="0.45">
      <c r="C3993" s="95"/>
      <c r="D3993" s="95"/>
      <c r="E3993" s="56">
        <v>1999</v>
      </c>
      <c r="F3993" s="144">
        <v>89</v>
      </c>
      <c r="G3993" s="144">
        <v>89</v>
      </c>
    </row>
    <row r="3994" spans="3:7" ht="16.5" hidden="1" customHeight="1" outlineLevel="1" x14ac:dyDescent="0.45">
      <c r="C3994" s="95"/>
      <c r="D3994" s="95"/>
      <c r="E3994" s="56">
        <v>2000</v>
      </c>
      <c r="F3994" s="144">
        <v>131</v>
      </c>
      <c r="G3994" s="144">
        <v>131</v>
      </c>
    </row>
    <row r="3995" spans="3:7" ht="16.5" hidden="1" customHeight="1" outlineLevel="1" x14ac:dyDescent="0.45">
      <c r="C3995" s="95"/>
      <c r="D3995" s="95"/>
      <c r="E3995" s="56">
        <v>2001</v>
      </c>
      <c r="F3995" s="144">
        <v>144</v>
      </c>
      <c r="G3995" s="144">
        <v>144</v>
      </c>
    </row>
    <row r="3996" spans="3:7" ht="16.5" hidden="1" customHeight="1" outlineLevel="1" x14ac:dyDescent="0.45">
      <c r="C3996" s="95"/>
      <c r="D3996" s="95"/>
      <c r="E3996" s="56">
        <v>2002</v>
      </c>
      <c r="F3996" s="144">
        <v>88</v>
      </c>
      <c r="G3996" s="144">
        <v>88</v>
      </c>
    </row>
    <row r="3997" spans="3:7" ht="16.5" hidden="1" customHeight="1" outlineLevel="1" x14ac:dyDescent="0.45">
      <c r="C3997" s="95"/>
      <c r="D3997" s="95"/>
      <c r="E3997" s="56">
        <v>2003</v>
      </c>
      <c r="F3997" s="144">
        <v>60</v>
      </c>
      <c r="G3997" s="144">
        <v>60</v>
      </c>
    </row>
    <row r="3998" spans="3:7" ht="16.5" hidden="1" customHeight="1" outlineLevel="1" x14ac:dyDescent="0.45">
      <c r="C3998" s="95"/>
      <c r="D3998" s="95"/>
      <c r="E3998" s="56">
        <v>2004</v>
      </c>
      <c r="F3998" s="144">
        <v>43</v>
      </c>
      <c r="G3998" s="144">
        <v>43</v>
      </c>
    </row>
    <row r="3999" spans="3:7" ht="16.5" hidden="1" customHeight="1" outlineLevel="1" x14ac:dyDescent="0.45">
      <c r="C3999" s="95"/>
      <c r="D3999" s="95"/>
      <c r="E3999" s="56">
        <v>2005</v>
      </c>
      <c r="F3999" s="144">
        <v>30</v>
      </c>
      <c r="G3999" s="144">
        <v>30</v>
      </c>
    </row>
    <row r="4000" spans="3:7" ht="16.5" hidden="1" customHeight="1" outlineLevel="1" x14ac:dyDescent="0.45">
      <c r="C4000" s="95"/>
      <c r="D4000" s="95"/>
      <c r="E4000" s="56">
        <v>2006</v>
      </c>
      <c r="F4000" s="144">
        <v>46</v>
      </c>
      <c r="G4000" s="144">
        <v>46</v>
      </c>
    </row>
    <row r="4001" spans="3:7" ht="16.5" hidden="1" customHeight="1" outlineLevel="1" x14ac:dyDescent="0.45">
      <c r="C4001" s="95"/>
      <c r="D4001" s="95"/>
      <c r="E4001" s="56">
        <v>2007</v>
      </c>
      <c r="F4001" s="144">
        <v>38</v>
      </c>
      <c r="G4001" s="144">
        <v>38</v>
      </c>
    </row>
    <row r="4002" spans="3:7" ht="16.5" hidden="1" customHeight="1" outlineLevel="1" x14ac:dyDescent="0.45">
      <c r="C4002" s="95"/>
      <c r="D4002" s="95"/>
      <c r="E4002" s="56">
        <v>2008</v>
      </c>
      <c r="F4002" s="144">
        <v>1</v>
      </c>
      <c r="G4002" s="144">
        <v>1</v>
      </c>
    </row>
    <row r="4003" spans="3:7" ht="16.5" hidden="1" customHeight="1" outlineLevel="1" x14ac:dyDescent="0.45">
      <c r="C4003" s="95"/>
      <c r="D4003" s="95"/>
      <c r="E4003" s="56">
        <v>2009</v>
      </c>
      <c r="F4003" s="144">
        <v>35</v>
      </c>
      <c r="G4003" s="144">
        <v>35</v>
      </c>
    </row>
    <row r="4004" spans="3:7" ht="16.5" hidden="1" customHeight="1" outlineLevel="1" x14ac:dyDescent="0.45">
      <c r="C4004" s="95"/>
      <c r="D4004" s="95"/>
      <c r="E4004" s="56">
        <v>2010</v>
      </c>
      <c r="F4004" s="144">
        <v>24</v>
      </c>
      <c r="G4004" s="144">
        <v>24</v>
      </c>
    </row>
    <row r="4005" spans="3:7" ht="16.5" hidden="1" customHeight="1" outlineLevel="1" x14ac:dyDescent="0.45">
      <c r="C4005" s="95"/>
      <c r="D4005" s="95"/>
      <c r="E4005" s="56">
        <v>2011</v>
      </c>
      <c r="F4005" s="144">
        <v>28</v>
      </c>
      <c r="G4005" s="144">
        <v>28</v>
      </c>
    </row>
    <row r="4006" spans="3:7" ht="16.5" hidden="1" customHeight="1" outlineLevel="1" x14ac:dyDescent="0.45">
      <c r="C4006" s="95"/>
      <c r="D4006" s="95"/>
      <c r="E4006" s="56">
        <v>2012</v>
      </c>
      <c r="F4006" s="144">
        <v>27</v>
      </c>
      <c r="G4006" s="144">
        <v>27</v>
      </c>
    </row>
    <row r="4007" spans="3:7" ht="16.5" hidden="1" customHeight="1" outlineLevel="1" x14ac:dyDescent="0.45">
      <c r="C4007" s="95"/>
      <c r="D4007" s="95"/>
      <c r="E4007" s="56">
        <v>2013</v>
      </c>
      <c r="F4007" s="144">
        <v>24</v>
      </c>
      <c r="G4007" s="144">
        <v>24</v>
      </c>
    </row>
    <row r="4008" spans="3:7" ht="16.5" hidden="1" customHeight="1" outlineLevel="1" x14ac:dyDescent="0.45">
      <c r="C4008" s="95"/>
      <c r="D4008" s="95"/>
      <c r="E4008" s="56">
        <v>2014</v>
      </c>
      <c r="F4008" s="144">
        <v>44</v>
      </c>
      <c r="G4008" s="144">
        <v>44</v>
      </c>
    </row>
    <row r="4009" spans="3:7" ht="16.5" hidden="1" customHeight="1" outlineLevel="1" x14ac:dyDescent="0.45">
      <c r="C4009" s="95"/>
      <c r="D4009" s="95"/>
      <c r="E4009" s="56">
        <v>2015</v>
      </c>
      <c r="F4009" s="144">
        <v>68</v>
      </c>
      <c r="G4009" s="144">
        <v>68</v>
      </c>
    </row>
    <row r="4010" spans="3:7" ht="16.5" hidden="1" customHeight="1" outlineLevel="1" x14ac:dyDescent="0.45">
      <c r="C4010" s="95"/>
      <c r="D4010" s="96"/>
      <c r="E4010" s="56">
        <v>2016</v>
      </c>
      <c r="F4010" s="144">
        <v>18</v>
      </c>
      <c r="G4010" s="144">
        <v>18</v>
      </c>
    </row>
    <row r="4011" spans="3:7" ht="16.5" hidden="1" customHeight="1" outlineLevel="1" x14ac:dyDescent="0.45">
      <c r="C4011" s="95"/>
      <c r="D4011" s="89" t="s">
        <v>142</v>
      </c>
      <c r="E4011" s="90"/>
      <c r="F4011" s="139">
        <v>1084</v>
      </c>
      <c r="G4011" s="139">
        <v>1084</v>
      </c>
    </row>
    <row r="4012" spans="3:7" ht="16.5" hidden="1" customHeight="1" outlineLevel="1" x14ac:dyDescent="0.45">
      <c r="C4012" s="95"/>
      <c r="D4012" s="94" t="s">
        <v>394</v>
      </c>
      <c r="E4012" s="56">
        <v>1991</v>
      </c>
      <c r="F4012" s="144">
        <v>4</v>
      </c>
      <c r="G4012" s="144">
        <v>4</v>
      </c>
    </row>
    <row r="4013" spans="3:7" ht="16.5" hidden="1" customHeight="1" outlineLevel="1" x14ac:dyDescent="0.45">
      <c r="C4013" s="95"/>
      <c r="D4013" s="95"/>
      <c r="E4013" s="56">
        <v>1992</v>
      </c>
      <c r="F4013" s="144">
        <v>25</v>
      </c>
      <c r="G4013" s="144">
        <v>25</v>
      </c>
    </row>
    <row r="4014" spans="3:7" ht="16.5" hidden="1" customHeight="1" outlineLevel="1" x14ac:dyDescent="0.45">
      <c r="C4014" s="95"/>
      <c r="D4014" s="95"/>
      <c r="E4014" s="56">
        <v>1993</v>
      </c>
      <c r="F4014" s="144">
        <v>22</v>
      </c>
      <c r="G4014" s="144">
        <v>22</v>
      </c>
    </row>
    <row r="4015" spans="3:7" ht="16.5" hidden="1" customHeight="1" outlineLevel="1" x14ac:dyDescent="0.45">
      <c r="C4015" s="95"/>
      <c r="D4015" s="95"/>
      <c r="E4015" s="56">
        <v>1994</v>
      </c>
      <c r="F4015" s="144">
        <v>41</v>
      </c>
      <c r="G4015" s="144">
        <v>41</v>
      </c>
    </row>
    <row r="4016" spans="3:7" ht="16.5" hidden="1" customHeight="1" outlineLevel="1" x14ac:dyDescent="0.45">
      <c r="C4016" s="95"/>
      <c r="D4016" s="95"/>
      <c r="E4016" s="56">
        <v>1995</v>
      </c>
      <c r="F4016" s="144">
        <v>87</v>
      </c>
      <c r="G4016" s="144">
        <v>87</v>
      </c>
    </row>
    <row r="4017" spans="3:7" ht="16.5" hidden="1" customHeight="1" outlineLevel="1" x14ac:dyDescent="0.45">
      <c r="C4017" s="95"/>
      <c r="D4017" s="95"/>
      <c r="E4017" s="56">
        <v>1996</v>
      </c>
      <c r="F4017" s="144">
        <v>72</v>
      </c>
      <c r="G4017" s="144">
        <v>72</v>
      </c>
    </row>
    <row r="4018" spans="3:7" ht="16.5" hidden="1" customHeight="1" outlineLevel="1" x14ac:dyDescent="0.45">
      <c r="C4018" s="95"/>
      <c r="D4018" s="95"/>
      <c r="E4018" s="56">
        <v>1997</v>
      </c>
      <c r="F4018" s="144">
        <v>45</v>
      </c>
      <c r="G4018" s="144">
        <v>45</v>
      </c>
    </row>
    <row r="4019" spans="3:7" ht="16.5" hidden="1" customHeight="1" outlineLevel="1" x14ac:dyDescent="0.45">
      <c r="C4019" s="95"/>
      <c r="D4019" s="95"/>
      <c r="E4019" s="56">
        <v>1998</v>
      </c>
      <c r="F4019" s="144">
        <v>39</v>
      </c>
      <c r="G4019" s="144">
        <v>39</v>
      </c>
    </row>
    <row r="4020" spans="3:7" ht="16.5" hidden="1" customHeight="1" outlineLevel="1" x14ac:dyDescent="0.45">
      <c r="C4020" s="95"/>
      <c r="D4020" s="95"/>
      <c r="E4020" s="56">
        <v>1999</v>
      </c>
      <c r="F4020" s="144">
        <v>180</v>
      </c>
      <c r="G4020" s="144">
        <v>180</v>
      </c>
    </row>
    <row r="4021" spans="3:7" ht="16.5" hidden="1" customHeight="1" outlineLevel="1" x14ac:dyDescent="0.45">
      <c r="C4021" s="95"/>
      <c r="D4021" s="95"/>
      <c r="E4021" s="56">
        <v>2000</v>
      </c>
      <c r="F4021" s="144">
        <v>17</v>
      </c>
      <c r="G4021" s="144">
        <v>17</v>
      </c>
    </row>
    <row r="4022" spans="3:7" ht="16.5" hidden="1" customHeight="1" outlineLevel="1" x14ac:dyDescent="0.45">
      <c r="C4022" s="95"/>
      <c r="D4022" s="95"/>
      <c r="E4022" s="56">
        <v>2001</v>
      </c>
      <c r="F4022" s="144">
        <v>11</v>
      </c>
      <c r="G4022" s="144">
        <v>11</v>
      </c>
    </row>
    <row r="4023" spans="3:7" ht="16.5" hidden="1" customHeight="1" outlineLevel="1" x14ac:dyDescent="0.45">
      <c r="C4023" s="95"/>
      <c r="D4023" s="95"/>
      <c r="E4023" s="56">
        <v>2002</v>
      </c>
      <c r="F4023" s="144">
        <v>2</v>
      </c>
      <c r="G4023" s="144">
        <v>2</v>
      </c>
    </row>
    <row r="4024" spans="3:7" ht="16.5" hidden="1" customHeight="1" outlineLevel="1" x14ac:dyDescent="0.45">
      <c r="C4024" s="95"/>
      <c r="D4024" s="95"/>
      <c r="E4024" s="56">
        <v>2003</v>
      </c>
      <c r="F4024" s="144">
        <v>10</v>
      </c>
      <c r="G4024" s="144">
        <v>10</v>
      </c>
    </row>
    <row r="4025" spans="3:7" ht="16.5" hidden="1" customHeight="1" outlineLevel="1" x14ac:dyDescent="0.45">
      <c r="C4025" s="95"/>
      <c r="D4025" s="95"/>
      <c r="E4025" s="56">
        <v>2004</v>
      </c>
      <c r="F4025" s="144">
        <v>4</v>
      </c>
      <c r="G4025" s="144">
        <v>4</v>
      </c>
    </row>
    <row r="4026" spans="3:7" ht="16.5" hidden="1" customHeight="1" outlineLevel="1" x14ac:dyDescent="0.45">
      <c r="C4026" s="95"/>
      <c r="D4026" s="95"/>
      <c r="E4026" s="56">
        <v>2005</v>
      </c>
      <c r="F4026" s="144">
        <v>37</v>
      </c>
      <c r="G4026" s="144">
        <v>37</v>
      </c>
    </row>
    <row r="4027" spans="3:7" ht="16.5" hidden="1" customHeight="1" outlineLevel="1" x14ac:dyDescent="0.45">
      <c r="C4027" s="95"/>
      <c r="D4027" s="95"/>
      <c r="E4027" s="56">
        <v>2006</v>
      </c>
      <c r="F4027" s="144">
        <v>19</v>
      </c>
      <c r="G4027" s="144">
        <v>19</v>
      </c>
    </row>
    <row r="4028" spans="3:7" ht="16.5" hidden="1" customHeight="1" outlineLevel="1" x14ac:dyDescent="0.45">
      <c r="C4028" s="95"/>
      <c r="D4028" s="95"/>
      <c r="E4028" s="56">
        <v>2007</v>
      </c>
      <c r="F4028" s="144">
        <v>30</v>
      </c>
      <c r="G4028" s="144">
        <v>30</v>
      </c>
    </row>
    <row r="4029" spans="3:7" ht="16.5" hidden="1" customHeight="1" outlineLevel="1" x14ac:dyDescent="0.45">
      <c r="C4029" s="95"/>
      <c r="D4029" s="95"/>
      <c r="E4029" s="56">
        <v>2008</v>
      </c>
      <c r="F4029" s="144">
        <v>59</v>
      </c>
      <c r="G4029" s="144">
        <v>59</v>
      </c>
    </row>
    <row r="4030" spans="3:7" ht="16.5" hidden="1" customHeight="1" outlineLevel="1" x14ac:dyDescent="0.45">
      <c r="C4030" s="95"/>
      <c r="D4030" s="95"/>
      <c r="E4030" s="56">
        <v>2009</v>
      </c>
      <c r="F4030" s="144">
        <v>41</v>
      </c>
      <c r="G4030" s="144">
        <v>41</v>
      </c>
    </row>
    <row r="4031" spans="3:7" ht="16.5" hidden="1" customHeight="1" outlineLevel="1" x14ac:dyDescent="0.45">
      <c r="C4031" s="95"/>
      <c r="D4031" s="95"/>
      <c r="E4031" s="56">
        <v>2010</v>
      </c>
      <c r="F4031" s="144">
        <v>22</v>
      </c>
      <c r="G4031" s="144">
        <v>22</v>
      </c>
    </row>
    <row r="4032" spans="3:7" ht="16.5" hidden="1" customHeight="1" outlineLevel="1" x14ac:dyDescent="0.45">
      <c r="C4032" s="95"/>
      <c r="D4032" s="95"/>
      <c r="E4032" s="56">
        <v>2011</v>
      </c>
      <c r="F4032" s="144">
        <v>28</v>
      </c>
      <c r="G4032" s="144">
        <v>28</v>
      </c>
    </row>
    <row r="4033" spans="3:7" ht="16.5" hidden="1" customHeight="1" outlineLevel="1" x14ac:dyDescent="0.45">
      <c r="C4033" s="95"/>
      <c r="D4033" s="95"/>
      <c r="E4033" s="56">
        <v>2012</v>
      </c>
      <c r="F4033" s="144">
        <v>48</v>
      </c>
      <c r="G4033" s="144">
        <v>48</v>
      </c>
    </row>
    <row r="4034" spans="3:7" ht="16.5" hidden="1" customHeight="1" outlineLevel="1" x14ac:dyDescent="0.45">
      <c r="C4034" s="95"/>
      <c r="D4034" s="95"/>
      <c r="E4034" s="56">
        <v>2013</v>
      </c>
      <c r="F4034" s="144">
        <v>71</v>
      </c>
      <c r="G4034" s="144">
        <v>71</v>
      </c>
    </row>
    <row r="4035" spans="3:7" ht="16.5" hidden="1" customHeight="1" outlineLevel="1" x14ac:dyDescent="0.45">
      <c r="C4035" s="95"/>
      <c r="D4035" s="95"/>
      <c r="E4035" s="56">
        <v>2014</v>
      </c>
      <c r="F4035" s="144">
        <v>75</v>
      </c>
      <c r="G4035" s="144">
        <v>75</v>
      </c>
    </row>
    <row r="4036" spans="3:7" ht="16.5" hidden="1" customHeight="1" outlineLevel="1" x14ac:dyDescent="0.45">
      <c r="C4036" s="95"/>
      <c r="D4036" s="95"/>
      <c r="E4036" s="56">
        <v>2015</v>
      </c>
      <c r="F4036" s="144">
        <v>45</v>
      </c>
      <c r="G4036" s="144">
        <v>45</v>
      </c>
    </row>
    <row r="4037" spans="3:7" ht="16.5" hidden="1" customHeight="1" outlineLevel="1" x14ac:dyDescent="0.45">
      <c r="C4037" s="95"/>
      <c r="D4037" s="96"/>
      <c r="E4037" s="56">
        <v>2016</v>
      </c>
      <c r="F4037" s="144">
        <v>20</v>
      </c>
      <c r="G4037" s="144">
        <v>20</v>
      </c>
    </row>
    <row r="4038" spans="3:7" ht="16.5" hidden="1" customHeight="1" outlineLevel="1" x14ac:dyDescent="0.45">
      <c r="C4038" s="95"/>
      <c r="D4038" s="89" t="s">
        <v>142</v>
      </c>
      <c r="E4038" s="90"/>
      <c r="F4038" s="139">
        <v>1054</v>
      </c>
      <c r="G4038" s="139">
        <v>1054</v>
      </c>
    </row>
    <row r="4039" spans="3:7" ht="16.5" hidden="1" customHeight="1" outlineLevel="1" x14ac:dyDescent="0.45">
      <c r="C4039" s="95"/>
      <c r="D4039" s="94" t="s">
        <v>395</v>
      </c>
      <c r="E4039" s="56">
        <v>1991</v>
      </c>
      <c r="F4039" s="144">
        <v>5</v>
      </c>
      <c r="G4039" s="144">
        <v>5</v>
      </c>
    </row>
    <row r="4040" spans="3:7" ht="16.5" hidden="1" customHeight="1" outlineLevel="1" x14ac:dyDescent="0.45">
      <c r="C4040" s="95"/>
      <c r="D4040" s="95"/>
      <c r="E4040" s="56">
        <v>1993</v>
      </c>
      <c r="F4040" s="144">
        <v>2</v>
      </c>
      <c r="G4040" s="144">
        <v>2</v>
      </c>
    </row>
    <row r="4041" spans="3:7" ht="16.5" hidden="1" customHeight="1" outlineLevel="1" x14ac:dyDescent="0.45">
      <c r="C4041" s="95"/>
      <c r="D4041" s="95"/>
      <c r="E4041" s="56">
        <v>1995</v>
      </c>
      <c r="F4041" s="144">
        <v>2</v>
      </c>
      <c r="G4041" s="144">
        <v>2</v>
      </c>
    </row>
    <row r="4042" spans="3:7" ht="16.5" hidden="1" customHeight="1" outlineLevel="1" x14ac:dyDescent="0.45">
      <c r="C4042" s="95"/>
      <c r="D4042" s="95"/>
      <c r="E4042" s="56">
        <v>1998</v>
      </c>
      <c r="F4042" s="144">
        <v>1</v>
      </c>
      <c r="G4042" s="144">
        <v>1</v>
      </c>
    </row>
    <row r="4043" spans="3:7" ht="16.5" hidden="1" customHeight="1" outlineLevel="1" x14ac:dyDescent="0.45">
      <c r="C4043" s="95"/>
      <c r="D4043" s="95"/>
      <c r="E4043" s="56">
        <v>2005</v>
      </c>
      <c r="F4043" s="144">
        <v>2</v>
      </c>
      <c r="G4043" s="144">
        <v>2</v>
      </c>
    </row>
    <row r="4044" spans="3:7" ht="16.5" hidden="1" customHeight="1" outlineLevel="1" x14ac:dyDescent="0.45">
      <c r="C4044" s="95"/>
      <c r="D4044" s="95"/>
      <c r="E4044" s="56">
        <v>2006</v>
      </c>
      <c r="F4044" s="144">
        <v>2</v>
      </c>
      <c r="G4044" s="144">
        <v>2</v>
      </c>
    </row>
    <row r="4045" spans="3:7" ht="16.5" hidden="1" customHeight="1" outlineLevel="1" x14ac:dyDescent="0.45">
      <c r="C4045" s="95"/>
      <c r="D4045" s="95"/>
      <c r="E4045" s="56">
        <v>2007</v>
      </c>
      <c r="F4045" s="144">
        <v>0</v>
      </c>
      <c r="G4045" s="144">
        <v>0</v>
      </c>
    </row>
    <row r="4046" spans="3:7" ht="16.5" hidden="1" customHeight="1" outlineLevel="1" x14ac:dyDescent="0.45">
      <c r="C4046" s="95"/>
      <c r="D4046" s="95"/>
      <c r="E4046" s="56">
        <v>2011</v>
      </c>
      <c r="F4046" s="144">
        <v>15</v>
      </c>
      <c r="G4046" s="144">
        <v>15</v>
      </c>
    </row>
    <row r="4047" spans="3:7" ht="16.5" hidden="1" customHeight="1" outlineLevel="1" x14ac:dyDescent="0.45">
      <c r="C4047" s="95"/>
      <c r="D4047" s="95"/>
      <c r="E4047" s="56">
        <v>2012</v>
      </c>
      <c r="F4047" s="144">
        <v>14</v>
      </c>
      <c r="G4047" s="144">
        <v>14</v>
      </c>
    </row>
    <row r="4048" spans="3:7" ht="16.5" hidden="1" customHeight="1" outlineLevel="1" x14ac:dyDescent="0.45">
      <c r="C4048" s="95"/>
      <c r="D4048" s="95"/>
      <c r="E4048" s="56">
        <v>2013</v>
      </c>
      <c r="F4048" s="144">
        <v>9</v>
      </c>
      <c r="G4048" s="144">
        <v>9</v>
      </c>
    </row>
    <row r="4049" spans="3:7" ht="16.5" hidden="1" customHeight="1" outlineLevel="1" x14ac:dyDescent="0.45">
      <c r="C4049" s="95"/>
      <c r="D4049" s="95"/>
      <c r="E4049" s="56">
        <v>2014</v>
      </c>
      <c r="F4049" s="144">
        <v>10</v>
      </c>
      <c r="G4049" s="144">
        <v>10</v>
      </c>
    </row>
    <row r="4050" spans="3:7" ht="16.5" hidden="1" customHeight="1" outlineLevel="1" x14ac:dyDescent="0.45">
      <c r="C4050" s="95"/>
      <c r="D4050" s="95"/>
      <c r="E4050" s="56">
        <v>2015</v>
      </c>
      <c r="F4050" s="144">
        <v>6</v>
      </c>
      <c r="G4050" s="144">
        <v>6</v>
      </c>
    </row>
    <row r="4051" spans="3:7" ht="16.5" hidden="1" customHeight="1" outlineLevel="1" x14ac:dyDescent="0.45">
      <c r="C4051" s="95"/>
      <c r="D4051" s="96"/>
      <c r="E4051" s="56">
        <v>2016</v>
      </c>
      <c r="F4051" s="144">
        <v>9</v>
      </c>
      <c r="G4051" s="144">
        <v>9</v>
      </c>
    </row>
    <row r="4052" spans="3:7" ht="16.5" hidden="1" customHeight="1" outlineLevel="1" x14ac:dyDescent="0.45">
      <c r="C4052" s="95"/>
      <c r="D4052" s="89" t="s">
        <v>142</v>
      </c>
      <c r="E4052" s="90"/>
      <c r="F4052" s="140">
        <v>77</v>
      </c>
      <c r="G4052" s="140">
        <v>77</v>
      </c>
    </row>
    <row r="4053" spans="3:7" ht="16.5" hidden="1" customHeight="1" outlineLevel="1" x14ac:dyDescent="0.45">
      <c r="C4053" s="95"/>
      <c r="D4053" s="94" t="s">
        <v>396</v>
      </c>
      <c r="E4053" s="56">
        <v>1991</v>
      </c>
      <c r="F4053" s="144">
        <v>61</v>
      </c>
      <c r="G4053" s="144">
        <v>61</v>
      </c>
    </row>
    <row r="4054" spans="3:7" ht="16.5" hidden="1" customHeight="1" outlineLevel="1" x14ac:dyDescent="0.45">
      <c r="C4054" s="95"/>
      <c r="D4054" s="95"/>
      <c r="E4054" s="56">
        <v>1992</v>
      </c>
      <c r="F4054" s="144">
        <v>107</v>
      </c>
      <c r="G4054" s="144">
        <v>107</v>
      </c>
    </row>
    <row r="4055" spans="3:7" ht="16.5" hidden="1" customHeight="1" outlineLevel="1" x14ac:dyDescent="0.45">
      <c r="C4055" s="95"/>
      <c r="D4055" s="95"/>
      <c r="E4055" s="56">
        <v>1993</v>
      </c>
      <c r="F4055" s="144">
        <v>145</v>
      </c>
      <c r="G4055" s="144">
        <v>145</v>
      </c>
    </row>
    <row r="4056" spans="3:7" ht="16.5" hidden="1" customHeight="1" outlineLevel="1" x14ac:dyDescent="0.45">
      <c r="C4056" s="95"/>
      <c r="D4056" s="95"/>
      <c r="E4056" s="56">
        <v>1994</v>
      </c>
      <c r="F4056" s="144">
        <v>97</v>
      </c>
      <c r="G4056" s="144">
        <v>97</v>
      </c>
    </row>
    <row r="4057" spans="3:7" ht="16.5" hidden="1" customHeight="1" outlineLevel="1" x14ac:dyDescent="0.45">
      <c r="C4057" s="95"/>
      <c r="D4057" s="95"/>
      <c r="E4057" s="56">
        <v>1995</v>
      </c>
      <c r="F4057" s="144">
        <v>203</v>
      </c>
      <c r="G4057" s="144">
        <v>203</v>
      </c>
    </row>
    <row r="4058" spans="3:7" ht="16.5" hidden="1" customHeight="1" outlineLevel="1" x14ac:dyDescent="0.45">
      <c r="C4058" s="95"/>
      <c r="D4058" s="95"/>
      <c r="E4058" s="56">
        <v>1996</v>
      </c>
      <c r="F4058" s="144">
        <v>240</v>
      </c>
      <c r="G4058" s="144">
        <v>240</v>
      </c>
    </row>
    <row r="4059" spans="3:7" ht="16.5" hidden="1" customHeight="1" outlineLevel="1" x14ac:dyDescent="0.45">
      <c r="C4059" s="95"/>
      <c r="D4059" s="95"/>
      <c r="E4059" s="56">
        <v>1997</v>
      </c>
      <c r="F4059" s="144">
        <v>149</v>
      </c>
      <c r="G4059" s="144">
        <v>149</v>
      </c>
    </row>
    <row r="4060" spans="3:7" ht="16.5" hidden="1" customHeight="1" outlineLevel="1" x14ac:dyDescent="0.45">
      <c r="C4060" s="95"/>
      <c r="D4060" s="95"/>
      <c r="E4060" s="56">
        <v>1998</v>
      </c>
      <c r="F4060" s="144">
        <v>167</v>
      </c>
      <c r="G4060" s="144">
        <v>167</v>
      </c>
    </row>
    <row r="4061" spans="3:7" ht="16.5" hidden="1" customHeight="1" outlineLevel="1" x14ac:dyDescent="0.45">
      <c r="C4061" s="95"/>
      <c r="D4061" s="95"/>
      <c r="E4061" s="56">
        <v>1999</v>
      </c>
      <c r="F4061" s="144">
        <v>174</v>
      </c>
      <c r="G4061" s="144">
        <v>174</v>
      </c>
    </row>
    <row r="4062" spans="3:7" ht="16.5" hidden="1" customHeight="1" outlineLevel="1" x14ac:dyDescent="0.45">
      <c r="C4062" s="95"/>
      <c r="D4062" s="95"/>
      <c r="E4062" s="56">
        <v>2000</v>
      </c>
      <c r="F4062" s="144">
        <v>212</v>
      </c>
      <c r="G4062" s="144">
        <v>212</v>
      </c>
    </row>
    <row r="4063" spans="3:7" ht="16.5" hidden="1" customHeight="1" outlineLevel="1" x14ac:dyDescent="0.45">
      <c r="C4063" s="95"/>
      <c r="D4063" s="95"/>
      <c r="E4063" s="56">
        <v>2001</v>
      </c>
      <c r="F4063" s="144">
        <v>351</v>
      </c>
      <c r="G4063" s="144">
        <v>351</v>
      </c>
    </row>
    <row r="4064" spans="3:7" ht="16.5" hidden="1" customHeight="1" outlineLevel="1" x14ac:dyDescent="0.45">
      <c r="C4064" s="95"/>
      <c r="D4064" s="95"/>
      <c r="E4064" s="56">
        <v>2002</v>
      </c>
      <c r="F4064" s="144">
        <v>217</v>
      </c>
      <c r="G4064" s="144">
        <v>217</v>
      </c>
    </row>
    <row r="4065" spans="3:7" ht="16.5" hidden="1" customHeight="1" outlineLevel="1" x14ac:dyDescent="0.45">
      <c r="C4065" s="95"/>
      <c r="D4065" s="95"/>
      <c r="E4065" s="56">
        <v>2003</v>
      </c>
      <c r="F4065" s="144">
        <v>407</v>
      </c>
      <c r="G4065" s="144">
        <v>407</v>
      </c>
    </row>
    <row r="4066" spans="3:7" ht="16.5" hidden="1" customHeight="1" outlineLevel="1" x14ac:dyDescent="0.45">
      <c r="C4066" s="95"/>
      <c r="D4066" s="95"/>
      <c r="E4066" s="56">
        <v>2004</v>
      </c>
      <c r="F4066" s="144">
        <v>592</v>
      </c>
      <c r="G4066" s="144">
        <v>592</v>
      </c>
    </row>
    <row r="4067" spans="3:7" ht="16.5" hidden="1" customHeight="1" outlineLevel="1" x14ac:dyDescent="0.45">
      <c r="C4067" s="95"/>
      <c r="D4067" s="95"/>
      <c r="E4067" s="56">
        <v>2005</v>
      </c>
      <c r="F4067" s="144">
        <v>659</v>
      </c>
      <c r="G4067" s="144">
        <v>659</v>
      </c>
    </row>
    <row r="4068" spans="3:7" ht="16.5" hidden="1" customHeight="1" outlineLevel="1" x14ac:dyDescent="0.45">
      <c r="C4068" s="95"/>
      <c r="D4068" s="95"/>
      <c r="E4068" s="56">
        <v>2006</v>
      </c>
      <c r="F4068" s="144">
        <v>571</v>
      </c>
      <c r="G4068" s="144">
        <v>571</v>
      </c>
    </row>
    <row r="4069" spans="3:7" ht="16.5" hidden="1" customHeight="1" outlineLevel="1" x14ac:dyDescent="0.45">
      <c r="C4069" s="95"/>
      <c r="D4069" s="95"/>
      <c r="E4069" s="56">
        <v>2007</v>
      </c>
      <c r="F4069" s="144">
        <v>725</v>
      </c>
      <c r="G4069" s="144">
        <v>725</v>
      </c>
    </row>
    <row r="4070" spans="3:7" ht="16.5" hidden="1" customHeight="1" outlineLevel="1" x14ac:dyDescent="0.45">
      <c r="C4070" s="95"/>
      <c r="D4070" s="95"/>
      <c r="E4070" s="56">
        <v>2008</v>
      </c>
      <c r="F4070" s="144">
        <v>490</v>
      </c>
      <c r="G4070" s="144">
        <v>490</v>
      </c>
    </row>
    <row r="4071" spans="3:7" ht="16.5" hidden="1" customHeight="1" outlineLevel="1" x14ac:dyDescent="0.45">
      <c r="C4071" s="95"/>
      <c r="D4071" s="95"/>
      <c r="E4071" s="56">
        <v>2009</v>
      </c>
      <c r="F4071" s="144">
        <v>493</v>
      </c>
      <c r="G4071" s="144">
        <v>493</v>
      </c>
    </row>
    <row r="4072" spans="3:7" ht="16.5" hidden="1" customHeight="1" outlineLevel="1" x14ac:dyDescent="0.45">
      <c r="C4072" s="95"/>
      <c r="D4072" s="95"/>
      <c r="E4072" s="56">
        <v>2010</v>
      </c>
      <c r="F4072" s="144">
        <v>289</v>
      </c>
      <c r="G4072" s="144">
        <v>289</v>
      </c>
    </row>
    <row r="4073" spans="3:7" ht="16.5" hidden="1" customHeight="1" outlineLevel="1" x14ac:dyDescent="0.45">
      <c r="C4073" s="95"/>
      <c r="D4073" s="95"/>
      <c r="E4073" s="56">
        <v>2011</v>
      </c>
      <c r="F4073" s="144">
        <v>320</v>
      </c>
      <c r="G4073" s="144">
        <v>320</v>
      </c>
    </row>
    <row r="4074" spans="3:7" ht="16.5" hidden="1" customHeight="1" outlineLevel="1" x14ac:dyDescent="0.45">
      <c r="C4074" s="95"/>
      <c r="D4074" s="95"/>
      <c r="E4074" s="56">
        <v>2012</v>
      </c>
      <c r="F4074" s="144">
        <v>314</v>
      </c>
      <c r="G4074" s="144">
        <v>314</v>
      </c>
    </row>
    <row r="4075" spans="3:7" ht="16.5" hidden="1" customHeight="1" outlineLevel="1" x14ac:dyDescent="0.45">
      <c r="C4075" s="95"/>
      <c r="D4075" s="95"/>
      <c r="E4075" s="56">
        <v>2013</v>
      </c>
      <c r="F4075" s="144">
        <v>365</v>
      </c>
      <c r="G4075" s="144">
        <v>365</v>
      </c>
    </row>
    <row r="4076" spans="3:7" ht="16.5" hidden="1" customHeight="1" outlineLevel="1" x14ac:dyDescent="0.45">
      <c r="C4076" s="95"/>
      <c r="D4076" s="95"/>
      <c r="E4076" s="56">
        <v>2014</v>
      </c>
      <c r="F4076" s="144">
        <v>368</v>
      </c>
      <c r="G4076" s="144">
        <v>368</v>
      </c>
    </row>
    <row r="4077" spans="3:7" ht="16.5" hidden="1" customHeight="1" outlineLevel="1" x14ac:dyDescent="0.45">
      <c r="C4077" s="95"/>
      <c r="D4077" s="95"/>
      <c r="E4077" s="56">
        <v>2015</v>
      </c>
      <c r="F4077" s="144">
        <v>327</v>
      </c>
      <c r="G4077" s="144">
        <v>327</v>
      </c>
    </row>
    <row r="4078" spans="3:7" ht="16.5" hidden="1" customHeight="1" outlineLevel="1" x14ac:dyDescent="0.45">
      <c r="C4078" s="95"/>
      <c r="D4078" s="96"/>
      <c r="E4078" s="56">
        <v>2016</v>
      </c>
      <c r="F4078" s="144">
        <v>52</v>
      </c>
      <c r="G4078" s="144">
        <v>52</v>
      </c>
    </row>
    <row r="4079" spans="3:7" ht="16.5" hidden="1" customHeight="1" outlineLevel="1" x14ac:dyDescent="0.45">
      <c r="C4079" s="95"/>
      <c r="D4079" s="89" t="s">
        <v>142</v>
      </c>
      <c r="E4079" s="90"/>
      <c r="F4079" s="139">
        <v>8095</v>
      </c>
      <c r="G4079" s="139">
        <v>8095</v>
      </c>
    </row>
    <row r="4080" spans="3:7" ht="16.5" hidden="1" customHeight="1" outlineLevel="1" x14ac:dyDescent="0.45">
      <c r="C4080" s="95"/>
      <c r="D4080" s="94" t="s">
        <v>397</v>
      </c>
      <c r="E4080" s="56">
        <v>1993</v>
      </c>
      <c r="F4080" s="144">
        <v>1</v>
      </c>
      <c r="G4080" s="144">
        <v>1</v>
      </c>
    </row>
    <row r="4081" spans="3:7" ht="16.5" hidden="1" customHeight="1" outlineLevel="1" x14ac:dyDescent="0.45">
      <c r="C4081" s="95"/>
      <c r="D4081" s="95"/>
      <c r="E4081" s="56">
        <v>1997</v>
      </c>
      <c r="F4081" s="144">
        <v>1</v>
      </c>
      <c r="G4081" s="144">
        <v>1</v>
      </c>
    </row>
    <row r="4082" spans="3:7" ht="16.5" hidden="1" customHeight="1" outlineLevel="1" x14ac:dyDescent="0.45">
      <c r="C4082" s="95"/>
      <c r="D4082" s="95"/>
      <c r="E4082" s="56">
        <v>2005</v>
      </c>
      <c r="F4082" s="144">
        <v>1</v>
      </c>
      <c r="G4082" s="144">
        <v>1</v>
      </c>
    </row>
    <row r="4083" spans="3:7" ht="16.5" hidden="1" customHeight="1" outlineLevel="1" x14ac:dyDescent="0.45">
      <c r="C4083" s="95"/>
      <c r="D4083" s="95"/>
      <c r="E4083" s="56">
        <v>2006</v>
      </c>
      <c r="F4083" s="144">
        <v>0</v>
      </c>
      <c r="G4083" s="144">
        <v>0</v>
      </c>
    </row>
    <row r="4084" spans="3:7" ht="16.5" hidden="1" customHeight="1" outlineLevel="1" x14ac:dyDescent="0.45">
      <c r="C4084" s="95"/>
      <c r="D4084" s="96"/>
      <c r="E4084" s="56">
        <v>2007</v>
      </c>
      <c r="F4084" s="144">
        <v>0</v>
      </c>
      <c r="G4084" s="144">
        <v>0</v>
      </c>
    </row>
    <row r="4085" spans="3:7" ht="16.5" hidden="1" customHeight="1" outlineLevel="1" x14ac:dyDescent="0.45">
      <c r="C4085" s="95"/>
      <c r="D4085" s="89" t="s">
        <v>142</v>
      </c>
      <c r="E4085" s="90"/>
      <c r="F4085" s="140">
        <v>3</v>
      </c>
      <c r="G4085" s="140">
        <v>3</v>
      </c>
    </row>
    <row r="4086" spans="3:7" ht="16.5" hidden="1" customHeight="1" outlineLevel="1" x14ac:dyDescent="0.45">
      <c r="C4086" s="95"/>
      <c r="D4086" s="94" t="s">
        <v>398</v>
      </c>
      <c r="E4086" s="56">
        <v>1991</v>
      </c>
      <c r="F4086" s="144">
        <v>18</v>
      </c>
      <c r="G4086" s="144">
        <v>18</v>
      </c>
    </row>
    <row r="4087" spans="3:7" ht="16.5" hidden="1" customHeight="1" outlineLevel="1" x14ac:dyDescent="0.45">
      <c r="C4087" s="95"/>
      <c r="D4087" s="95"/>
      <c r="E4087" s="56">
        <v>1992</v>
      </c>
      <c r="F4087" s="144">
        <v>53</v>
      </c>
      <c r="G4087" s="144">
        <v>53</v>
      </c>
    </row>
    <row r="4088" spans="3:7" ht="16.5" hidden="1" customHeight="1" outlineLevel="1" x14ac:dyDescent="0.45">
      <c r="C4088" s="95"/>
      <c r="D4088" s="95"/>
      <c r="E4088" s="56">
        <v>1993</v>
      </c>
      <c r="F4088" s="144">
        <v>45</v>
      </c>
      <c r="G4088" s="144">
        <v>45</v>
      </c>
    </row>
    <row r="4089" spans="3:7" ht="16.5" hidden="1" customHeight="1" outlineLevel="1" x14ac:dyDescent="0.45">
      <c r="C4089" s="95"/>
      <c r="D4089" s="95"/>
      <c r="E4089" s="56">
        <v>1994</v>
      </c>
      <c r="F4089" s="144">
        <v>59</v>
      </c>
      <c r="G4089" s="144">
        <v>59</v>
      </c>
    </row>
    <row r="4090" spans="3:7" ht="16.5" hidden="1" customHeight="1" outlineLevel="1" x14ac:dyDescent="0.45">
      <c r="C4090" s="95"/>
      <c r="D4090" s="95"/>
      <c r="E4090" s="56">
        <v>1995</v>
      </c>
      <c r="F4090" s="144">
        <v>149</v>
      </c>
      <c r="G4090" s="144">
        <v>149</v>
      </c>
    </row>
    <row r="4091" spans="3:7" ht="16.5" hidden="1" customHeight="1" outlineLevel="1" x14ac:dyDescent="0.45">
      <c r="C4091" s="95"/>
      <c r="D4091" s="95"/>
      <c r="E4091" s="56">
        <v>1996</v>
      </c>
      <c r="F4091" s="144">
        <v>114</v>
      </c>
      <c r="G4091" s="144">
        <v>114</v>
      </c>
    </row>
    <row r="4092" spans="3:7" ht="16.5" hidden="1" customHeight="1" outlineLevel="1" x14ac:dyDescent="0.45">
      <c r="C4092" s="95"/>
      <c r="D4092" s="95"/>
      <c r="E4092" s="56">
        <v>1997</v>
      </c>
      <c r="F4092" s="144">
        <v>197</v>
      </c>
      <c r="G4092" s="144">
        <v>197</v>
      </c>
    </row>
    <row r="4093" spans="3:7" ht="16.5" hidden="1" customHeight="1" outlineLevel="1" x14ac:dyDescent="0.45">
      <c r="C4093" s="95"/>
      <c r="D4093" s="95"/>
      <c r="E4093" s="56">
        <v>1998</v>
      </c>
      <c r="F4093" s="144">
        <v>108</v>
      </c>
      <c r="G4093" s="144">
        <v>108</v>
      </c>
    </row>
    <row r="4094" spans="3:7" ht="16.5" hidden="1" customHeight="1" outlineLevel="1" x14ac:dyDescent="0.45">
      <c r="C4094" s="95"/>
      <c r="D4094" s="95"/>
      <c r="E4094" s="56">
        <v>1999</v>
      </c>
      <c r="F4094" s="144">
        <v>149</v>
      </c>
      <c r="G4094" s="144">
        <v>149</v>
      </c>
    </row>
    <row r="4095" spans="3:7" ht="16.5" hidden="1" customHeight="1" outlineLevel="1" x14ac:dyDescent="0.45">
      <c r="C4095" s="95"/>
      <c r="D4095" s="95"/>
      <c r="E4095" s="56">
        <v>2000</v>
      </c>
      <c r="F4095" s="144">
        <v>126</v>
      </c>
      <c r="G4095" s="144">
        <v>126</v>
      </c>
    </row>
    <row r="4096" spans="3:7" ht="16.5" hidden="1" customHeight="1" outlineLevel="1" x14ac:dyDescent="0.45">
      <c r="C4096" s="95"/>
      <c r="D4096" s="95"/>
      <c r="E4096" s="56">
        <v>2001</v>
      </c>
      <c r="F4096" s="144">
        <v>122</v>
      </c>
      <c r="G4096" s="144">
        <v>122</v>
      </c>
    </row>
    <row r="4097" spans="3:7" ht="16.5" hidden="1" customHeight="1" outlineLevel="1" x14ac:dyDescent="0.45">
      <c r="C4097" s="95"/>
      <c r="D4097" s="95"/>
      <c r="E4097" s="56">
        <v>2002</v>
      </c>
      <c r="F4097" s="144">
        <v>35</v>
      </c>
      <c r="G4097" s="144">
        <v>35</v>
      </c>
    </row>
    <row r="4098" spans="3:7" ht="16.5" hidden="1" customHeight="1" outlineLevel="1" x14ac:dyDescent="0.45">
      <c r="C4098" s="95"/>
      <c r="D4098" s="95"/>
      <c r="E4098" s="56">
        <v>2003</v>
      </c>
      <c r="F4098" s="144">
        <v>16</v>
      </c>
      <c r="G4098" s="144">
        <v>16</v>
      </c>
    </row>
    <row r="4099" spans="3:7" ht="16.5" hidden="1" customHeight="1" outlineLevel="1" x14ac:dyDescent="0.45">
      <c r="C4099" s="95"/>
      <c r="D4099" s="95"/>
      <c r="E4099" s="56">
        <v>2004</v>
      </c>
      <c r="F4099" s="144">
        <v>28</v>
      </c>
      <c r="G4099" s="144">
        <v>28</v>
      </c>
    </row>
    <row r="4100" spans="3:7" ht="16.5" hidden="1" customHeight="1" outlineLevel="1" x14ac:dyDescent="0.45">
      <c r="C4100" s="95"/>
      <c r="D4100" s="95"/>
      <c r="E4100" s="56">
        <v>2005</v>
      </c>
      <c r="F4100" s="144">
        <v>67</v>
      </c>
      <c r="G4100" s="144">
        <v>67</v>
      </c>
    </row>
    <row r="4101" spans="3:7" ht="16.5" hidden="1" customHeight="1" outlineLevel="1" x14ac:dyDescent="0.45">
      <c r="C4101" s="95"/>
      <c r="D4101" s="95"/>
      <c r="E4101" s="56">
        <v>2006</v>
      </c>
      <c r="F4101" s="144">
        <v>26</v>
      </c>
      <c r="G4101" s="144">
        <v>26</v>
      </c>
    </row>
    <row r="4102" spans="3:7" ht="16.5" hidden="1" customHeight="1" outlineLevel="1" x14ac:dyDescent="0.45">
      <c r="C4102" s="95"/>
      <c r="D4102" s="95"/>
      <c r="E4102" s="56">
        <v>2007</v>
      </c>
      <c r="F4102" s="144">
        <v>97</v>
      </c>
      <c r="G4102" s="144">
        <v>97</v>
      </c>
    </row>
    <row r="4103" spans="3:7" ht="16.5" hidden="1" customHeight="1" outlineLevel="1" x14ac:dyDescent="0.45">
      <c r="C4103" s="95"/>
      <c r="D4103" s="95"/>
      <c r="E4103" s="56">
        <v>2008</v>
      </c>
      <c r="F4103" s="144">
        <v>715</v>
      </c>
      <c r="G4103" s="144">
        <v>715</v>
      </c>
    </row>
    <row r="4104" spans="3:7" ht="16.5" hidden="1" customHeight="1" outlineLevel="1" x14ac:dyDescent="0.45">
      <c r="C4104" s="95"/>
      <c r="D4104" s="95"/>
      <c r="E4104" s="56">
        <v>2009</v>
      </c>
      <c r="F4104" s="144">
        <v>141</v>
      </c>
      <c r="G4104" s="144">
        <v>141</v>
      </c>
    </row>
    <row r="4105" spans="3:7" ht="16.5" hidden="1" customHeight="1" outlineLevel="1" x14ac:dyDescent="0.45">
      <c r="C4105" s="95"/>
      <c r="D4105" s="95"/>
      <c r="E4105" s="56">
        <v>2010</v>
      </c>
      <c r="F4105" s="144">
        <v>146</v>
      </c>
      <c r="G4105" s="144">
        <v>146</v>
      </c>
    </row>
    <row r="4106" spans="3:7" ht="16.5" hidden="1" customHeight="1" outlineLevel="1" x14ac:dyDescent="0.45">
      <c r="C4106" s="95"/>
      <c r="D4106" s="95"/>
      <c r="E4106" s="56">
        <v>2011</v>
      </c>
      <c r="F4106" s="144">
        <v>150</v>
      </c>
      <c r="G4106" s="144">
        <v>150</v>
      </c>
    </row>
    <row r="4107" spans="3:7" ht="16.5" hidden="1" customHeight="1" outlineLevel="1" x14ac:dyDescent="0.45">
      <c r="C4107" s="95"/>
      <c r="D4107" s="95"/>
      <c r="E4107" s="56">
        <v>2012</v>
      </c>
      <c r="F4107" s="144">
        <v>87</v>
      </c>
      <c r="G4107" s="144">
        <v>87</v>
      </c>
    </row>
    <row r="4108" spans="3:7" ht="16.5" hidden="1" customHeight="1" outlineLevel="1" x14ac:dyDescent="0.45">
      <c r="C4108" s="95"/>
      <c r="D4108" s="95"/>
      <c r="E4108" s="56">
        <v>2013</v>
      </c>
      <c r="F4108" s="144">
        <v>166</v>
      </c>
      <c r="G4108" s="144">
        <v>166</v>
      </c>
    </row>
    <row r="4109" spans="3:7" ht="16.5" hidden="1" customHeight="1" outlineLevel="1" x14ac:dyDescent="0.45">
      <c r="C4109" s="95"/>
      <c r="D4109" s="95"/>
      <c r="E4109" s="56">
        <v>2014</v>
      </c>
      <c r="F4109" s="144">
        <v>156</v>
      </c>
      <c r="G4109" s="144">
        <v>156</v>
      </c>
    </row>
    <row r="4110" spans="3:7" ht="16.5" hidden="1" customHeight="1" outlineLevel="1" x14ac:dyDescent="0.45">
      <c r="C4110" s="95"/>
      <c r="D4110" s="95"/>
      <c r="E4110" s="56">
        <v>2015</v>
      </c>
      <c r="F4110" s="144">
        <v>132</v>
      </c>
      <c r="G4110" s="144">
        <v>132</v>
      </c>
    </row>
    <row r="4111" spans="3:7" ht="16.5" hidden="1" customHeight="1" outlineLevel="1" x14ac:dyDescent="0.45">
      <c r="C4111" s="95"/>
      <c r="D4111" s="96"/>
      <c r="E4111" s="56">
        <v>2016</v>
      </c>
      <c r="F4111" s="144">
        <v>39</v>
      </c>
      <c r="G4111" s="144">
        <v>39</v>
      </c>
    </row>
    <row r="4112" spans="3:7" ht="16.5" hidden="1" customHeight="1" outlineLevel="1" x14ac:dyDescent="0.45">
      <c r="C4112" s="95"/>
      <c r="D4112" s="89" t="s">
        <v>142</v>
      </c>
      <c r="E4112" s="90"/>
      <c r="F4112" s="139">
        <v>3141</v>
      </c>
      <c r="G4112" s="139">
        <v>3141</v>
      </c>
    </row>
    <row r="4113" spans="3:7" ht="16.5" hidden="1" customHeight="1" outlineLevel="1" x14ac:dyDescent="0.45">
      <c r="C4113" s="95"/>
      <c r="D4113" s="94" t="s">
        <v>399</v>
      </c>
      <c r="E4113" s="56">
        <v>1998</v>
      </c>
      <c r="F4113" s="144">
        <v>7</v>
      </c>
      <c r="G4113" s="144">
        <v>7</v>
      </c>
    </row>
    <row r="4114" spans="3:7" ht="16.5" hidden="1" customHeight="1" outlineLevel="1" x14ac:dyDescent="0.45">
      <c r="C4114" s="95"/>
      <c r="D4114" s="95"/>
      <c r="E4114" s="56">
        <v>1999</v>
      </c>
      <c r="F4114" s="144">
        <v>6</v>
      </c>
      <c r="G4114" s="144">
        <v>6</v>
      </c>
    </row>
    <row r="4115" spans="3:7" ht="16.5" hidden="1" customHeight="1" outlineLevel="1" x14ac:dyDescent="0.45">
      <c r="C4115" s="95"/>
      <c r="D4115" s="95"/>
      <c r="E4115" s="56">
        <v>2000</v>
      </c>
      <c r="F4115" s="144">
        <v>3</v>
      </c>
      <c r="G4115" s="144">
        <v>3</v>
      </c>
    </row>
    <row r="4116" spans="3:7" ht="16.5" hidden="1" customHeight="1" outlineLevel="1" x14ac:dyDescent="0.45">
      <c r="C4116" s="95"/>
      <c r="D4116" s="96"/>
      <c r="E4116" s="56">
        <v>2002</v>
      </c>
      <c r="F4116" s="144">
        <v>1</v>
      </c>
      <c r="G4116" s="144">
        <v>1</v>
      </c>
    </row>
    <row r="4117" spans="3:7" ht="16.5" hidden="1" customHeight="1" outlineLevel="1" x14ac:dyDescent="0.45">
      <c r="C4117" s="95"/>
      <c r="D4117" s="89" t="s">
        <v>142</v>
      </c>
      <c r="E4117" s="90"/>
      <c r="F4117" s="140">
        <v>17</v>
      </c>
      <c r="G4117" s="140">
        <v>17</v>
      </c>
    </row>
    <row r="4118" spans="3:7" ht="16.5" hidden="1" customHeight="1" outlineLevel="1" x14ac:dyDescent="0.45">
      <c r="C4118" s="95"/>
      <c r="D4118" s="94" t="s">
        <v>400</v>
      </c>
      <c r="E4118" s="56">
        <v>1994</v>
      </c>
      <c r="F4118" s="144">
        <v>3</v>
      </c>
      <c r="G4118" s="144">
        <v>3</v>
      </c>
    </row>
    <row r="4119" spans="3:7" ht="16.5" hidden="1" customHeight="1" outlineLevel="1" x14ac:dyDescent="0.45">
      <c r="C4119" s="95"/>
      <c r="D4119" s="95"/>
      <c r="E4119" s="56">
        <v>1995</v>
      </c>
      <c r="F4119" s="144">
        <v>16</v>
      </c>
      <c r="G4119" s="144">
        <v>16</v>
      </c>
    </row>
    <row r="4120" spans="3:7" ht="16.5" hidden="1" customHeight="1" outlineLevel="1" x14ac:dyDescent="0.45">
      <c r="C4120" s="95"/>
      <c r="D4120" s="96"/>
      <c r="E4120" s="56">
        <v>1998</v>
      </c>
      <c r="F4120" s="144">
        <v>1</v>
      </c>
      <c r="G4120" s="144">
        <v>1</v>
      </c>
    </row>
    <row r="4121" spans="3:7" ht="16.5" hidden="1" customHeight="1" outlineLevel="1" x14ac:dyDescent="0.45">
      <c r="C4121" s="96"/>
      <c r="D4121" s="89" t="s">
        <v>142</v>
      </c>
      <c r="E4121" s="90"/>
      <c r="F4121" s="140">
        <v>20</v>
      </c>
      <c r="G4121" s="140">
        <v>20</v>
      </c>
    </row>
    <row r="4122" spans="3:7" ht="16.5" hidden="1" customHeight="1" outlineLevel="1" x14ac:dyDescent="0.45">
      <c r="C4122" s="91">
        <v>1991</v>
      </c>
      <c r="D4122" s="92"/>
      <c r="E4122" s="93"/>
      <c r="F4122" s="141">
        <v>15029</v>
      </c>
      <c r="G4122" s="141">
        <v>15029</v>
      </c>
    </row>
    <row r="4123" spans="3:7" ht="16.5" hidden="1" customHeight="1" outlineLevel="1" x14ac:dyDescent="0.45">
      <c r="C4123" s="91">
        <v>1992</v>
      </c>
      <c r="D4123" s="92"/>
      <c r="E4123" s="93"/>
      <c r="F4123" s="141">
        <v>20593</v>
      </c>
      <c r="G4123" s="141">
        <v>20593</v>
      </c>
    </row>
    <row r="4124" spans="3:7" ht="16.5" hidden="1" customHeight="1" outlineLevel="1" x14ac:dyDescent="0.45">
      <c r="C4124" s="91">
        <v>1993</v>
      </c>
      <c r="D4124" s="92"/>
      <c r="E4124" s="93"/>
      <c r="F4124" s="141">
        <v>30649</v>
      </c>
      <c r="G4124" s="141">
        <v>30649</v>
      </c>
    </row>
    <row r="4125" spans="3:7" ht="16.5" hidden="1" customHeight="1" outlineLevel="1" x14ac:dyDescent="0.45">
      <c r="C4125" s="91">
        <v>1994</v>
      </c>
      <c r="D4125" s="92"/>
      <c r="E4125" s="93"/>
      <c r="F4125" s="141">
        <v>45564</v>
      </c>
      <c r="G4125" s="141">
        <v>45564</v>
      </c>
    </row>
    <row r="4126" spans="3:7" ht="16.5" hidden="1" customHeight="1" outlineLevel="1" x14ac:dyDescent="0.45">
      <c r="C4126" s="91">
        <v>1995</v>
      </c>
      <c r="D4126" s="92"/>
      <c r="E4126" s="93"/>
      <c r="F4126" s="141">
        <v>74251</v>
      </c>
      <c r="G4126" s="141">
        <v>74251</v>
      </c>
    </row>
    <row r="4127" spans="3:7" ht="16.5" hidden="1" customHeight="1" outlineLevel="1" x14ac:dyDescent="0.45">
      <c r="C4127" s="91">
        <v>1996</v>
      </c>
      <c r="D4127" s="92"/>
      <c r="E4127" s="93"/>
      <c r="F4127" s="141">
        <v>107796</v>
      </c>
      <c r="G4127" s="141">
        <v>107796</v>
      </c>
    </row>
    <row r="4128" spans="3:7" ht="16.5" hidden="1" customHeight="1" outlineLevel="1" x14ac:dyDescent="0.45">
      <c r="C4128" s="91">
        <v>1997</v>
      </c>
      <c r="D4128" s="92"/>
      <c r="E4128" s="93"/>
      <c r="F4128" s="141">
        <v>116827</v>
      </c>
      <c r="G4128" s="141">
        <v>116827</v>
      </c>
    </row>
    <row r="4129" spans="3:7" ht="16.5" hidden="1" customHeight="1" outlineLevel="1" x14ac:dyDescent="0.45">
      <c r="C4129" s="91">
        <v>1998</v>
      </c>
      <c r="D4129" s="92"/>
      <c r="E4129" s="93"/>
      <c r="F4129" s="141">
        <v>118861</v>
      </c>
      <c r="G4129" s="141">
        <v>118861</v>
      </c>
    </row>
    <row r="4130" spans="3:7" ht="16.5" hidden="1" customHeight="1" outlineLevel="1" x14ac:dyDescent="0.45">
      <c r="C4130" s="91">
        <v>1999</v>
      </c>
      <c r="D4130" s="92"/>
      <c r="E4130" s="93"/>
      <c r="F4130" s="141">
        <v>96527</v>
      </c>
      <c r="G4130" s="141">
        <v>96527</v>
      </c>
    </row>
    <row r="4131" spans="3:7" ht="16.5" hidden="1" customHeight="1" outlineLevel="1" x14ac:dyDescent="0.45">
      <c r="C4131" s="91">
        <v>2000</v>
      </c>
      <c r="D4131" s="92"/>
      <c r="E4131" s="93"/>
      <c r="F4131" s="141">
        <v>90992</v>
      </c>
      <c r="G4131" s="141">
        <v>90992</v>
      </c>
    </row>
    <row r="4132" spans="3:7" ht="16.5" hidden="1" customHeight="1" outlineLevel="1" x14ac:dyDescent="0.45">
      <c r="C4132" s="91">
        <v>2001</v>
      </c>
      <c r="D4132" s="92"/>
      <c r="E4132" s="93"/>
      <c r="F4132" s="141">
        <v>58172</v>
      </c>
      <c r="G4132" s="141">
        <v>58172</v>
      </c>
    </row>
    <row r="4133" spans="3:7" ht="16.5" hidden="1" customHeight="1" outlineLevel="1" x14ac:dyDescent="0.45">
      <c r="C4133" s="91">
        <v>2002</v>
      </c>
      <c r="D4133" s="92"/>
      <c r="E4133" s="93"/>
      <c r="F4133" s="141">
        <v>54598</v>
      </c>
      <c r="G4133" s="141">
        <v>54598</v>
      </c>
    </row>
    <row r="4134" spans="3:7" ht="16.5" hidden="1" customHeight="1" outlineLevel="1" x14ac:dyDescent="0.45">
      <c r="C4134" s="91">
        <v>2003</v>
      </c>
      <c r="D4134" s="92"/>
      <c r="E4134" s="93"/>
      <c r="F4134" s="141">
        <v>64621</v>
      </c>
      <c r="G4134" s="141">
        <v>64621</v>
      </c>
    </row>
    <row r="4135" spans="3:7" ht="16.5" hidden="1" customHeight="1" outlineLevel="1" x14ac:dyDescent="0.45">
      <c r="C4135" s="91">
        <v>2004</v>
      </c>
      <c r="D4135" s="92"/>
      <c r="E4135" s="93"/>
      <c r="F4135" s="141">
        <v>80842</v>
      </c>
      <c r="G4135" s="141">
        <v>80842</v>
      </c>
    </row>
    <row r="4136" spans="3:7" ht="16.5" hidden="1" customHeight="1" outlineLevel="1" x14ac:dyDescent="0.45">
      <c r="C4136" s="91">
        <v>2005</v>
      </c>
      <c r="D4136" s="92"/>
      <c r="E4136" s="93"/>
      <c r="F4136" s="141">
        <v>99976</v>
      </c>
      <c r="G4136" s="141">
        <v>99976</v>
      </c>
    </row>
    <row r="4137" spans="3:7" ht="16.5" hidden="1" customHeight="1" outlineLevel="1" x14ac:dyDescent="0.45">
      <c r="C4137" s="91">
        <v>2006</v>
      </c>
      <c r="D4137" s="92"/>
      <c r="E4137" s="93"/>
      <c r="F4137" s="141">
        <v>102247</v>
      </c>
      <c r="G4137" s="141">
        <v>102247</v>
      </c>
    </row>
    <row r="4138" spans="3:7" ht="16.5" hidden="1" customHeight="1" outlineLevel="1" x14ac:dyDescent="0.45">
      <c r="C4138" s="91">
        <v>2007</v>
      </c>
      <c r="D4138" s="92"/>
      <c r="E4138" s="93"/>
      <c r="F4138" s="141">
        <v>118367</v>
      </c>
      <c r="G4138" s="141">
        <v>118367</v>
      </c>
    </row>
    <row r="4139" spans="3:7" ht="16.5" hidden="1" customHeight="1" outlineLevel="1" x14ac:dyDescent="0.45">
      <c r="C4139" s="91">
        <v>2008</v>
      </c>
      <c r="D4139" s="92"/>
      <c r="E4139" s="93"/>
      <c r="F4139" s="141">
        <v>104489</v>
      </c>
      <c r="G4139" s="141">
        <v>104489</v>
      </c>
    </row>
    <row r="4140" spans="3:7" ht="16.5" hidden="1" customHeight="1" outlineLevel="1" x14ac:dyDescent="0.45">
      <c r="C4140" s="91">
        <v>2009</v>
      </c>
      <c r="D4140" s="92"/>
      <c r="E4140" s="93"/>
      <c r="F4140" s="141">
        <v>147570</v>
      </c>
      <c r="G4140" s="141">
        <v>147570</v>
      </c>
    </row>
    <row r="4141" spans="3:7" ht="16.5" hidden="1" customHeight="1" outlineLevel="1" x14ac:dyDescent="0.45">
      <c r="C4141" s="91">
        <v>2010</v>
      </c>
      <c r="D4141" s="92"/>
      <c r="E4141" s="93"/>
      <c r="F4141" s="141">
        <v>180317</v>
      </c>
      <c r="G4141" s="141">
        <v>180317</v>
      </c>
    </row>
    <row r="4142" spans="3:7" ht="16.5" hidden="1" customHeight="1" outlineLevel="1" x14ac:dyDescent="0.45">
      <c r="C4142" s="91">
        <v>2011</v>
      </c>
      <c r="D4142" s="92"/>
      <c r="E4142" s="93"/>
      <c r="F4142" s="141">
        <v>160540</v>
      </c>
      <c r="G4142" s="141">
        <v>160540</v>
      </c>
    </row>
    <row r="4143" spans="3:7" ht="16.5" hidden="1" customHeight="1" outlineLevel="1" x14ac:dyDescent="0.45">
      <c r="C4143" s="91">
        <v>2012</v>
      </c>
      <c r="D4143" s="92"/>
      <c r="E4143" s="93"/>
      <c r="F4143" s="141">
        <v>160734</v>
      </c>
      <c r="G4143" s="141">
        <v>160734</v>
      </c>
    </row>
    <row r="4144" spans="3:7" ht="16.5" hidden="1" customHeight="1" outlineLevel="1" x14ac:dyDescent="0.45">
      <c r="C4144" s="91">
        <v>2013</v>
      </c>
      <c r="D4144" s="92"/>
      <c r="E4144" s="93"/>
      <c r="F4144" s="141">
        <v>156637</v>
      </c>
      <c r="G4144" s="141">
        <v>156637</v>
      </c>
    </row>
    <row r="4145" spans="3:7" ht="16.5" hidden="1" customHeight="1" outlineLevel="1" x14ac:dyDescent="0.45">
      <c r="C4145" s="91">
        <v>2014</v>
      </c>
      <c r="D4145" s="92"/>
      <c r="E4145" s="93"/>
      <c r="F4145" s="141">
        <v>154300</v>
      </c>
      <c r="G4145" s="141">
        <v>154300</v>
      </c>
    </row>
    <row r="4146" spans="3:7" ht="16.5" hidden="1" customHeight="1" outlineLevel="1" x14ac:dyDescent="0.45">
      <c r="C4146" s="91">
        <v>2015</v>
      </c>
      <c r="D4146" s="92"/>
      <c r="E4146" s="93"/>
      <c r="F4146" s="141">
        <v>172381</v>
      </c>
      <c r="G4146" s="141">
        <v>172381</v>
      </c>
    </row>
    <row r="4147" spans="3:7" ht="16.5" hidden="1" customHeight="1" outlineLevel="1" x14ac:dyDescent="0.45">
      <c r="C4147" s="91">
        <v>2016</v>
      </c>
      <c r="D4147" s="92"/>
      <c r="E4147" s="93"/>
      <c r="F4147" s="141">
        <v>69781</v>
      </c>
      <c r="G4147" s="141">
        <v>69781</v>
      </c>
    </row>
    <row r="4148" spans="3:7" ht="16.5" hidden="1" customHeight="1" outlineLevel="1" x14ac:dyDescent="0.45">
      <c r="C4148" s="89" t="s">
        <v>145</v>
      </c>
      <c r="D4148" s="97"/>
      <c r="E4148" s="90"/>
      <c r="F4148" s="139">
        <v>2602661</v>
      </c>
      <c r="G4148" s="139">
        <v>2602661</v>
      </c>
    </row>
    <row r="4149" spans="3:7" ht="16.5" hidden="1" customHeight="1" outlineLevel="1" x14ac:dyDescent="0.45">
      <c r="C4149" s="94" t="s">
        <v>401</v>
      </c>
      <c r="D4149" s="94" t="s">
        <v>402</v>
      </c>
      <c r="E4149" s="56">
        <v>1991</v>
      </c>
      <c r="F4149" s="146">
        <v>32712</v>
      </c>
      <c r="G4149" s="146">
        <v>32712</v>
      </c>
    </row>
    <row r="4150" spans="3:7" ht="16.5" hidden="1" customHeight="1" outlineLevel="1" x14ac:dyDescent="0.45">
      <c r="C4150" s="95"/>
      <c r="D4150" s="95"/>
      <c r="E4150" s="56">
        <v>1992</v>
      </c>
      <c r="F4150" s="146">
        <v>20513</v>
      </c>
      <c r="G4150" s="146">
        <v>20513</v>
      </c>
    </row>
    <row r="4151" spans="3:7" ht="16.5" hidden="1" customHeight="1" outlineLevel="1" x14ac:dyDescent="0.45">
      <c r="C4151" s="95"/>
      <c r="D4151" s="95"/>
      <c r="E4151" s="56">
        <v>1993</v>
      </c>
      <c r="F4151" s="146">
        <v>18518</v>
      </c>
      <c r="G4151" s="146">
        <v>18518</v>
      </c>
    </row>
    <row r="4152" spans="3:7" ht="16.5" hidden="1" customHeight="1" outlineLevel="1" x14ac:dyDescent="0.45">
      <c r="C4152" s="95"/>
      <c r="D4152" s="95"/>
      <c r="E4152" s="56">
        <v>1994</v>
      </c>
      <c r="F4152" s="146">
        <v>28279</v>
      </c>
      <c r="G4152" s="146">
        <v>28279</v>
      </c>
    </row>
    <row r="4153" spans="3:7" ht="16.5" hidden="1" customHeight="1" outlineLevel="1" x14ac:dyDescent="0.45">
      <c r="C4153" s="95"/>
      <c r="D4153" s="95"/>
      <c r="E4153" s="56">
        <v>1995</v>
      </c>
      <c r="F4153" s="146">
        <v>18562</v>
      </c>
      <c r="G4153" s="146">
        <v>18562</v>
      </c>
    </row>
    <row r="4154" spans="3:7" ht="16.5" hidden="1" customHeight="1" outlineLevel="1" x14ac:dyDescent="0.45">
      <c r="C4154" s="95"/>
      <c r="D4154" s="95"/>
      <c r="E4154" s="56">
        <v>1996</v>
      </c>
      <c r="F4154" s="146">
        <v>22039</v>
      </c>
      <c r="G4154" s="146">
        <v>22039</v>
      </c>
    </row>
    <row r="4155" spans="3:7" ht="16.5" hidden="1" customHeight="1" outlineLevel="1" x14ac:dyDescent="0.45">
      <c r="C4155" s="95"/>
      <c r="D4155" s="95"/>
      <c r="E4155" s="56">
        <v>1997</v>
      </c>
      <c r="F4155" s="146">
        <v>22006</v>
      </c>
      <c r="G4155" s="146">
        <v>22006</v>
      </c>
    </row>
    <row r="4156" spans="3:7" ht="16.5" hidden="1" customHeight="1" outlineLevel="1" x14ac:dyDescent="0.45">
      <c r="C4156" s="95"/>
      <c r="D4156" s="95"/>
      <c r="E4156" s="56">
        <v>1998</v>
      </c>
      <c r="F4156" s="146">
        <v>30900</v>
      </c>
      <c r="G4156" s="146">
        <v>30900</v>
      </c>
    </row>
    <row r="4157" spans="3:7" ht="16.5" hidden="1" customHeight="1" outlineLevel="1" x14ac:dyDescent="0.45">
      <c r="C4157" s="95"/>
      <c r="D4157" s="95"/>
      <c r="E4157" s="56">
        <v>1999</v>
      </c>
      <c r="F4157" s="146">
        <v>42745</v>
      </c>
      <c r="G4157" s="146">
        <v>42745</v>
      </c>
    </row>
    <row r="4158" spans="3:7" ht="16.5" hidden="1" customHeight="1" outlineLevel="1" x14ac:dyDescent="0.45">
      <c r="C4158" s="95"/>
      <c r="D4158" s="95"/>
      <c r="E4158" s="56">
        <v>2000</v>
      </c>
      <c r="F4158" s="146">
        <v>70468</v>
      </c>
      <c r="G4158" s="146">
        <v>70468</v>
      </c>
    </row>
    <row r="4159" spans="3:7" ht="16.5" hidden="1" customHeight="1" outlineLevel="1" x14ac:dyDescent="0.45">
      <c r="C4159" s="95"/>
      <c r="D4159" s="95"/>
      <c r="E4159" s="56">
        <v>2001</v>
      </c>
      <c r="F4159" s="146">
        <v>83657</v>
      </c>
      <c r="G4159" s="146">
        <v>83657</v>
      </c>
    </row>
    <row r="4160" spans="3:7" ht="16.5" hidden="1" customHeight="1" outlineLevel="1" x14ac:dyDescent="0.45">
      <c r="C4160" s="95"/>
      <c r="D4160" s="95"/>
      <c r="E4160" s="56">
        <v>2002</v>
      </c>
      <c r="F4160" s="146">
        <v>98009</v>
      </c>
      <c r="G4160" s="146">
        <v>98009</v>
      </c>
    </row>
    <row r="4161" spans="3:7" ht="16.5" hidden="1" customHeight="1" outlineLevel="1" x14ac:dyDescent="0.45">
      <c r="C4161" s="95"/>
      <c r="D4161" s="95"/>
      <c r="E4161" s="56">
        <v>2003</v>
      </c>
      <c r="F4161" s="146">
        <v>118019</v>
      </c>
      <c r="G4161" s="146">
        <v>118019</v>
      </c>
    </row>
    <row r="4162" spans="3:7" ht="16.5" hidden="1" customHeight="1" outlineLevel="1" x14ac:dyDescent="0.45">
      <c r="C4162" s="95"/>
      <c r="D4162" s="95"/>
      <c r="E4162" s="56">
        <v>2004</v>
      </c>
      <c r="F4162" s="146">
        <v>129545</v>
      </c>
      <c r="G4162" s="146">
        <v>129545</v>
      </c>
    </row>
    <row r="4163" spans="3:7" ht="16.5" hidden="1" customHeight="1" outlineLevel="1" x14ac:dyDescent="0.45">
      <c r="C4163" s="95"/>
      <c r="D4163" s="95"/>
      <c r="E4163" s="56">
        <v>2005</v>
      </c>
      <c r="F4163" s="146">
        <v>115702</v>
      </c>
      <c r="G4163" s="146">
        <v>115702</v>
      </c>
    </row>
    <row r="4164" spans="3:7" ht="16.5" hidden="1" customHeight="1" outlineLevel="1" x14ac:dyDescent="0.45">
      <c r="C4164" s="95"/>
      <c r="D4164" s="95"/>
      <c r="E4164" s="56">
        <v>2006</v>
      </c>
      <c r="F4164" s="146">
        <v>110425</v>
      </c>
      <c r="G4164" s="146">
        <v>110425</v>
      </c>
    </row>
    <row r="4165" spans="3:7" ht="16.5" hidden="1" customHeight="1" outlineLevel="1" x14ac:dyDescent="0.45">
      <c r="C4165" s="95"/>
      <c r="D4165" s="95"/>
      <c r="E4165" s="56">
        <v>2007</v>
      </c>
      <c r="F4165" s="146">
        <v>106554</v>
      </c>
      <c r="G4165" s="146">
        <v>106554</v>
      </c>
    </row>
    <row r="4166" spans="3:7" ht="16.5" hidden="1" customHeight="1" outlineLevel="1" x14ac:dyDescent="0.45">
      <c r="C4166" s="95"/>
      <c r="D4166" s="95"/>
      <c r="E4166" s="56">
        <v>2008</v>
      </c>
      <c r="F4166" s="146">
        <v>116248</v>
      </c>
      <c r="G4166" s="146">
        <v>116248</v>
      </c>
    </row>
    <row r="4167" spans="3:7" ht="16.5" hidden="1" customHeight="1" outlineLevel="1" x14ac:dyDescent="0.45">
      <c r="C4167" s="95"/>
      <c r="D4167" s="95"/>
      <c r="E4167" s="56">
        <v>2009</v>
      </c>
      <c r="F4167" s="146">
        <v>128207</v>
      </c>
      <c r="G4167" s="146">
        <v>128207</v>
      </c>
    </row>
    <row r="4168" spans="3:7" ht="16.5" hidden="1" customHeight="1" outlineLevel="1" x14ac:dyDescent="0.45">
      <c r="C4168" s="95"/>
      <c r="D4168" s="95"/>
      <c r="E4168" s="56">
        <v>2010</v>
      </c>
      <c r="F4168" s="146">
        <v>108160</v>
      </c>
      <c r="G4168" s="146">
        <v>108160</v>
      </c>
    </row>
    <row r="4169" spans="3:7" ht="16.5" hidden="1" customHeight="1" outlineLevel="1" x14ac:dyDescent="0.45">
      <c r="C4169" s="95"/>
      <c r="D4169" s="95"/>
      <c r="E4169" s="56">
        <v>2011</v>
      </c>
      <c r="F4169" s="146">
        <v>108521</v>
      </c>
      <c r="G4169" s="146">
        <v>108521</v>
      </c>
    </row>
    <row r="4170" spans="3:7" ht="16.5" hidden="1" customHeight="1" outlineLevel="1" x14ac:dyDescent="0.45">
      <c r="C4170" s="95"/>
      <c r="D4170" s="95"/>
      <c r="E4170" s="56">
        <v>2012</v>
      </c>
      <c r="F4170" s="146">
        <v>128731</v>
      </c>
      <c r="G4170" s="146">
        <v>128731</v>
      </c>
    </row>
    <row r="4171" spans="3:7" ht="16.5" hidden="1" customHeight="1" outlineLevel="1" x14ac:dyDescent="0.45">
      <c r="C4171" s="95"/>
      <c r="D4171" s="95"/>
      <c r="E4171" s="56">
        <v>2013</v>
      </c>
      <c r="F4171" s="146">
        <v>132925</v>
      </c>
      <c r="G4171" s="146">
        <v>132925</v>
      </c>
    </row>
    <row r="4172" spans="3:7" ht="16.5" hidden="1" customHeight="1" outlineLevel="1" x14ac:dyDescent="0.45">
      <c r="C4172" s="95"/>
      <c r="D4172" s="95"/>
      <c r="E4172" s="56">
        <v>2014</v>
      </c>
      <c r="F4172" s="146">
        <v>142876</v>
      </c>
      <c r="G4172" s="146">
        <v>142876</v>
      </c>
    </row>
    <row r="4173" spans="3:7" ht="16.5" hidden="1" customHeight="1" outlineLevel="1" x14ac:dyDescent="0.45">
      <c r="C4173" s="95"/>
      <c r="D4173" s="95"/>
      <c r="E4173" s="56">
        <v>2015</v>
      </c>
      <c r="F4173" s="146">
        <v>146363</v>
      </c>
      <c r="G4173" s="146">
        <v>146363</v>
      </c>
    </row>
    <row r="4174" spans="3:7" ht="16.5" hidden="1" customHeight="1" outlineLevel="1" x14ac:dyDescent="0.45">
      <c r="C4174" s="95"/>
      <c r="D4174" s="96"/>
      <c r="E4174" s="56">
        <v>2016</v>
      </c>
      <c r="F4174" s="146">
        <v>58264</v>
      </c>
      <c r="G4174" s="146">
        <v>58264</v>
      </c>
    </row>
    <row r="4175" spans="3:7" ht="16.5" hidden="1" customHeight="1" outlineLevel="1" x14ac:dyDescent="0.45">
      <c r="C4175" s="95"/>
      <c r="D4175" s="89" t="s">
        <v>142</v>
      </c>
      <c r="E4175" s="90"/>
      <c r="F4175" s="139">
        <v>2138948</v>
      </c>
      <c r="G4175" s="139">
        <v>2138948</v>
      </c>
    </row>
    <row r="4176" spans="3:7" ht="16.5" hidden="1" customHeight="1" outlineLevel="1" x14ac:dyDescent="0.45">
      <c r="C4176" s="95"/>
      <c r="D4176" s="94" t="s">
        <v>403</v>
      </c>
      <c r="E4176" s="56">
        <v>1991</v>
      </c>
      <c r="F4176" s="144">
        <v>17</v>
      </c>
      <c r="G4176" s="144">
        <v>17</v>
      </c>
    </row>
    <row r="4177" spans="3:7" ht="16.5" hidden="1" customHeight="1" outlineLevel="1" x14ac:dyDescent="0.45">
      <c r="C4177" s="95"/>
      <c r="D4177" s="95"/>
      <c r="E4177" s="56">
        <v>1992</v>
      </c>
      <c r="F4177" s="144">
        <v>1</v>
      </c>
      <c r="G4177" s="144">
        <v>1</v>
      </c>
    </row>
    <row r="4178" spans="3:7" ht="16.5" hidden="1" customHeight="1" outlineLevel="1" x14ac:dyDescent="0.45">
      <c r="C4178" s="95"/>
      <c r="D4178" s="95"/>
      <c r="E4178" s="56">
        <v>1993</v>
      </c>
      <c r="F4178" s="144">
        <v>6</v>
      </c>
      <c r="G4178" s="144">
        <v>6</v>
      </c>
    </row>
    <row r="4179" spans="3:7" ht="16.5" hidden="1" customHeight="1" outlineLevel="1" x14ac:dyDescent="0.45">
      <c r="C4179" s="95"/>
      <c r="D4179" s="95"/>
      <c r="E4179" s="56">
        <v>2000</v>
      </c>
      <c r="F4179" s="146">
        <v>14502</v>
      </c>
      <c r="G4179" s="146">
        <v>14502</v>
      </c>
    </row>
    <row r="4180" spans="3:7" ht="16.5" hidden="1" customHeight="1" outlineLevel="1" x14ac:dyDescent="0.45">
      <c r="C4180" s="95"/>
      <c r="D4180" s="95"/>
      <c r="E4180" s="56">
        <v>2001</v>
      </c>
      <c r="F4180" s="146">
        <v>27964</v>
      </c>
      <c r="G4180" s="146">
        <v>27964</v>
      </c>
    </row>
    <row r="4181" spans="3:7" ht="16.5" hidden="1" customHeight="1" outlineLevel="1" x14ac:dyDescent="0.45">
      <c r="C4181" s="95"/>
      <c r="D4181" s="95"/>
      <c r="E4181" s="56">
        <v>2002</v>
      </c>
      <c r="F4181" s="146">
        <v>23843</v>
      </c>
      <c r="G4181" s="146">
        <v>23843</v>
      </c>
    </row>
    <row r="4182" spans="3:7" ht="16.5" hidden="1" customHeight="1" outlineLevel="1" x14ac:dyDescent="0.45">
      <c r="C4182" s="95"/>
      <c r="D4182" s="95"/>
      <c r="E4182" s="56">
        <v>2003</v>
      </c>
      <c r="F4182" s="146">
        <v>29076</v>
      </c>
      <c r="G4182" s="146">
        <v>29076</v>
      </c>
    </row>
    <row r="4183" spans="3:7" ht="16.5" hidden="1" customHeight="1" outlineLevel="1" x14ac:dyDescent="0.45">
      <c r="C4183" s="95"/>
      <c r="D4183" s="95"/>
      <c r="E4183" s="56">
        <v>2004</v>
      </c>
      <c r="F4183" s="146">
        <v>22736</v>
      </c>
      <c r="G4183" s="146">
        <v>22736</v>
      </c>
    </row>
    <row r="4184" spans="3:7" ht="16.5" hidden="1" customHeight="1" outlineLevel="1" x14ac:dyDescent="0.45">
      <c r="C4184" s="95"/>
      <c r="D4184" s="95"/>
      <c r="E4184" s="56">
        <v>2005</v>
      </c>
      <c r="F4184" s="146">
        <v>23725</v>
      </c>
      <c r="G4184" s="146">
        <v>23725</v>
      </c>
    </row>
    <row r="4185" spans="3:7" ht="16.5" hidden="1" customHeight="1" outlineLevel="1" x14ac:dyDescent="0.45">
      <c r="C4185" s="95"/>
      <c r="D4185" s="95"/>
      <c r="E4185" s="56">
        <v>2006</v>
      </c>
      <c r="F4185" s="146">
        <v>47862</v>
      </c>
      <c r="G4185" s="146">
        <v>47862</v>
      </c>
    </row>
    <row r="4186" spans="3:7" ht="16.5" hidden="1" customHeight="1" outlineLevel="1" x14ac:dyDescent="0.45">
      <c r="C4186" s="95"/>
      <c r="D4186" s="95"/>
      <c r="E4186" s="56">
        <v>2007</v>
      </c>
      <c r="F4186" s="146">
        <v>60354</v>
      </c>
      <c r="G4186" s="146">
        <v>60354</v>
      </c>
    </row>
    <row r="4187" spans="3:7" ht="16.5" hidden="1" customHeight="1" outlineLevel="1" x14ac:dyDescent="0.45">
      <c r="C4187" s="95"/>
      <c r="D4187" s="95"/>
      <c r="E4187" s="56">
        <v>2008</v>
      </c>
      <c r="F4187" s="146">
        <v>52242</v>
      </c>
      <c r="G4187" s="146">
        <v>52242</v>
      </c>
    </row>
    <row r="4188" spans="3:7" ht="16.5" hidden="1" customHeight="1" outlineLevel="1" x14ac:dyDescent="0.45">
      <c r="C4188" s="95"/>
      <c r="D4188" s="95"/>
      <c r="E4188" s="56">
        <v>2009</v>
      </c>
      <c r="F4188" s="146">
        <v>30964</v>
      </c>
      <c r="G4188" s="146">
        <v>30964</v>
      </c>
    </row>
    <row r="4189" spans="3:7" ht="16.5" hidden="1" customHeight="1" outlineLevel="1" x14ac:dyDescent="0.45">
      <c r="C4189" s="95"/>
      <c r="D4189" s="95"/>
      <c r="E4189" s="56">
        <v>2010</v>
      </c>
      <c r="F4189" s="146">
        <v>58548</v>
      </c>
      <c r="G4189" s="146">
        <v>58548</v>
      </c>
    </row>
    <row r="4190" spans="3:7" ht="16.5" hidden="1" customHeight="1" outlineLevel="1" x14ac:dyDescent="0.45">
      <c r="C4190" s="95"/>
      <c r="D4190" s="95"/>
      <c r="E4190" s="56">
        <v>2011</v>
      </c>
      <c r="F4190" s="146">
        <v>74124</v>
      </c>
      <c r="G4190" s="146">
        <v>74124</v>
      </c>
    </row>
    <row r="4191" spans="3:7" ht="16.5" hidden="1" customHeight="1" outlineLevel="1" x14ac:dyDescent="0.45">
      <c r="C4191" s="95"/>
      <c r="D4191" s="95"/>
      <c r="E4191" s="56">
        <v>2012</v>
      </c>
      <c r="F4191" s="146">
        <v>82544</v>
      </c>
      <c r="G4191" s="146">
        <v>82544</v>
      </c>
    </row>
    <row r="4192" spans="3:7" ht="16.5" hidden="1" customHeight="1" outlineLevel="1" x14ac:dyDescent="0.45">
      <c r="C4192" s="95"/>
      <c r="D4192" s="95"/>
      <c r="E4192" s="56">
        <v>2013</v>
      </c>
      <c r="F4192" s="146">
        <v>62963</v>
      </c>
      <c r="G4192" s="146">
        <v>62963</v>
      </c>
    </row>
    <row r="4193" spans="3:7" ht="16.5" hidden="1" customHeight="1" outlineLevel="1" x14ac:dyDescent="0.45">
      <c r="C4193" s="95"/>
      <c r="D4193" s="95"/>
      <c r="E4193" s="56">
        <v>2014</v>
      </c>
      <c r="F4193" s="146">
        <v>66027</v>
      </c>
      <c r="G4193" s="146">
        <v>66027</v>
      </c>
    </row>
    <row r="4194" spans="3:7" ht="16.5" hidden="1" customHeight="1" outlineLevel="1" x14ac:dyDescent="0.45">
      <c r="C4194" s="95"/>
      <c r="D4194" s="95"/>
      <c r="E4194" s="56">
        <v>2015</v>
      </c>
      <c r="F4194" s="146">
        <v>72626</v>
      </c>
      <c r="G4194" s="146">
        <v>72626</v>
      </c>
    </row>
    <row r="4195" spans="3:7" ht="16.5" hidden="1" customHeight="1" outlineLevel="1" x14ac:dyDescent="0.45">
      <c r="C4195" s="95"/>
      <c r="D4195" s="96"/>
      <c r="E4195" s="56">
        <v>2016</v>
      </c>
      <c r="F4195" s="146">
        <v>24154</v>
      </c>
      <c r="G4195" s="146">
        <v>24154</v>
      </c>
    </row>
    <row r="4196" spans="3:7" ht="16.5" hidden="1" customHeight="1" outlineLevel="1" x14ac:dyDescent="0.45">
      <c r="C4196" s="95"/>
      <c r="D4196" s="89" t="s">
        <v>142</v>
      </c>
      <c r="E4196" s="90"/>
      <c r="F4196" s="139">
        <v>774278</v>
      </c>
      <c r="G4196" s="139">
        <v>774278</v>
      </c>
    </row>
    <row r="4197" spans="3:7" ht="16.5" hidden="1" customHeight="1" outlineLevel="1" x14ac:dyDescent="0.45">
      <c r="C4197" s="95"/>
      <c r="D4197" s="94" t="s">
        <v>404</v>
      </c>
      <c r="E4197" s="56">
        <v>1991</v>
      </c>
      <c r="F4197" s="146">
        <v>171213</v>
      </c>
      <c r="G4197" s="146">
        <v>171213</v>
      </c>
    </row>
    <row r="4198" spans="3:7" ht="16.5" hidden="1" customHeight="1" outlineLevel="1" x14ac:dyDescent="0.45">
      <c r="C4198" s="95"/>
      <c r="D4198" s="95"/>
      <c r="E4198" s="56">
        <v>1992</v>
      </c>
      <c r="F4198" s="146">
        <v>119467</v>
      </c>
      <c r="G4198" s="146">
        <v>119467</v>
      </c>
    </row>
    <row r="4199" spans="3:7" ht="16.5" hidden="1" customHeight="1" outlineLevel="1" x14ac:dyDescent="0.45">
      <c r="C4199" s="95"/>
      <c r="D4199" s="95"/>
      <c r="E4199" s="56">
        <v>1993</v>
      </c>
      <c r="F4199" s="146">
        <v>111324</v>
      </c>
      <c r="G4199" s="146">
        <v>111324</v>
      </c>
    </row>
    <row r="4200" spans="3:7" ht="16.5" hidden="1" customHeight="1" outlineLevel="1" x14ac:dyDescent="0.45">
      <c r="C4200" s="95"/>
      <c r="D4200" s="95"/>
      <c r="E4200" s="56">
        <v>1994</v>
      </c>
      <c r="F4200" s="146">
        <v>206625</v>
      </c>
      <c r="G4200" s="146">
        <v>206625</v>
      </c>
    </row>
    <row r="4201" spans="3:7" ht="16.5" hidden="1" customHeight="1" outlineLevel="1" x14ac:dyDescent="0.45">
      <c r="C4201" s="95"/>
      <c r="D4201" s="95"/>
      <c r="E4201" s="56">
        <v>1995</v>
      </c>
      <c r="F4201" s="146">
        <v>184224</v>
      </c>
      <c r="G4201" s="146">
        <v>184224</v>
      </c>
    </row>
    <row r="4202" spans="3:7" ht="16.5" hidden="1" customHeight="1" outlineLevel="1" x14ac:dyDescent="0.45">
      <c r="C4202" s="95"/>
      <c r="D4202" s="95"/>
      <c r="E4202" s="56">
        <v>1996</v>
      </c>
      <c r="F4202" s="146">
        <v>201470</v>
      </c>
      <c r="G4202" s="146">
        <v>201470</v>
      </c>
    </row>
    <row r="4203" spans="3:7" ht="16.5" hidden="1" customHeight="1" outlineLevel="1" x14ac:dyDescent="0.45">
      <c r="C4203" s="95"/>
      <c r="D4203" s="95"/>
      <c r="E4203" s="56">
        <v>1997</v>
      </c>
      <c r="F4203" s="146">
        <v>215684</v>
      </c>
      <c r="G4203" s="146">
        <v>215684</v>
      </c>
    </row>
    <row r="4204" spans="3:7" ht="16.5" hidden="1" customHeight="1" outlineLevel="1" x14ac:dyDescent="0.45">
      <c r="C4204" s="95"/>
      <c r="D4204" s="95"/>
      <c r="E4204" s="56">
        <v>1998</v>
      </c>
      <c r="F4204" s="146">
        <v>223986</v>
      </c>
      <c r="G4204" s="146">
        <v>223986</v>
      </c>
    </row>
    <row r="4205" spans="3:7" ht="16.5" hidden="1" customHeight="1" outlineLevel="1" x14ac:dyDescent="0.45">
      <c r="C4205" s="95"/>
      <c r="D4205" s="95"/>
      <c r="E4205" s="56">
        <v>1999</v>
      </c>
      <c r="F4205" s="146">
        <v>410365</v>
      </c>
      <c r="G4205" s="146">
        <v>410365</v>
      </c>
    </row>
    <row r="4206" spans="3:7" ht="16.5" hidden="1" customHeight="1" outlineLevel="1" x14ac:dyDescent="0.45">
      <c r="C4206" s="95"/>
      <c r="D4206" s="95"/>
      <c r="E4206" s="56">
        <v>2000</v>
      </c>
      <c r="F4206" s="146">
        <v>573355</v>
      </c>
      <c r="G4206" s="146">
        <v>573355</v>
      </c>
    </row>
    <row r="4207" spans="3:7" ht="16.5" hidden="1" customHeight="1" outlineLevel="1" x14ac:dyDescent="0.45">
      <c r="C4207" s="95"/>
      <c r="D4207" s="95"/>
      <c r="E4207" s="56">
        <v>2001</v>
      </c>
      <c r="F4207" s="146">
        <v>583608</v>
      </c>
      <c r="G4207" s="146">
        <v>583608</v>
      </c>
    </row>
    <row r="4208" spans="3:7" ht="16.5" hidden="1" customHeight="1" outlineLevel="1" x14ac:dyDescent="0.45">
      <c r="C4208" s="95"/>
      <c r="D4208" s="95"/>
      <c r="E4208" s="56">
        <v>2002</v>
      </c>
      <c r="F4208" s="146">
        <v>628960</v>
      </c>
      <c r="G4208" s="146">
        <v>628960</v>
      </c>
    </row>
    <row r="4209" spans="3:7" ht="16.5" hidden="1" customHeight="1" outlineLevel="1" x14ac:dyDescent="0.45">
      <c r="C4209" s="95"/>
      <c r="D4209" s="95"/>
      <c r="E4209" s="56">
        <v>2003</v>
      </c>
      <c r="F4209" s="146">
        <v>724459</v>
      </c>
      <c r="G4209" s="146">
        <v>724459</v>
      </c>
    </row>
    <row r="4210" spans="3:7" ht="16.5" hidden="1" customHeight="1" outlineLevel="1" x14ac:dyDescent="0.45">
      <c r="C4210" s="95"/>
      <c r="D4210" s="95"/>
      <c r="E4210" s="56">
        <v>2004</v>
      </c>
      <c r="F4210" s="146">
        <v>853331</v>
      </c>
      <c r="G4210" s="146">
        <v>853331</v>
      </c>
    </row>
    <row r="4211" spans="3:7" ht="16.5" hidden="1" customHeight="1" outlineLevel="1" x14ac:dyDescent="0.45">
      <c r="C4211" s="95"/>
      <c r="D4211" s="95"/>
      <c r="E4211" s="56">
        <v>2005</v>
      </c>
      <c r="F4211" s="146">
        <v>708995</v>
      </c>
      <c r="G4211" s="146">
        <v>708995</v>
      </c>
    </row>
    <row r="4212" spans="3:7" ht="16.5" hidden="1" customHeight="1" outlineLevel="1" x14ac:dyDescent="0.45">
      <c r="C4212" s="95"/>
      <c r="D4212" s="95"/>
      <c r="E4212" s="56">
        <v>2006</v>
      </c>
      <c r="F4212" s="146">
        <v>693124</v>
      </c>
      <c r="G4212" s="146">
        <v>693124</v>
      </c>
    </row>
    <row r="4213" spans="3:7" ht="16.5" hidden="1" customHeight="1" outlineLevel="1" x14ac:dyDescent="0.45">
      <c r="C4213" s="95"/>
      <c r="D4213" s="95"/>
      <c r="E4213" s="56">
        <v>2007</v>
      </c>
      <c r="F4213" s="146">
        <v>667999</v>
      </c>
      <c r="G4213" s="146">
        <v>667999</v>
      </c>
    </row>
    <row r="4214" spans="3:7" ht="16.5" hidden="1" customHeight="1" outlineLevel="1" x14ac:dyDescent="0.45">
      <c r="C4214" s="95"/>
      <c r="D4214" s="95"/>
      <c r="E4214" s="56">
        <v>2008</v>
      </c>
      <c r="F4214" s="146">
        <v>598126</v>
      </c>
      <c r="G4214" s="146">
        <v>598126</v>
      </c>
    </row>
    <row r="4215" spans="3:7" ht="16.5" hidden="1" customHeight="1" outlineLevel="1" x14ac:dyDescent="0.45">
      <c r="C4215" s="95"/>
      <c r="D4215" s="95"/>
      <c r="E4215" s="56">
        <v>2009</v>
      </c>
      <c r="F4215" s="146">
        <v>449403</v>
      </c>
      <c r="G4215" s="146">
        <v>449403</v>
      </c>
    </row>
    <row r="4216" spans="3:7" ht="16.5" hidden="1" customHeight="1" outlineLevel="1" x14ac:dyDescent="0.45">
      <c r="C4216" s="95"/>
      <c r="D4216" s="95"/>
      <c r="E4216" s="56">
        <v>2010</v>
      </c>
      <c r="F4216" s="146">
        <v>510952</v>
      </c>
      <c r="G4216" s="146">
        <v>510952</v>
      </c>
    </row>
    <row r="4217" spans="3:7" ht="16.5" hidden="1" customHeight="1" outlineLevel="1" x14ac:dyDescent="0.45">
      <c r="C4217" s="95"/>
      <c r="D4217" s="95"/>
      <c r="E4217" s="56">
        <v>2011</v>
      </c>
      <c r="F4217" s="146">
        <v>588181</v>
      </c>
      <c r="G4217" s="146">
        <v>588181</v>
      </c>
    </row>
    <row r="4218" spans="3:7" ht="16.5" hidden="1" customHeight="1" outlineLevel="1" x14ac:dyDescent="0.45">
      <c r="C4218" s="95"/>
      <c r="D4218" s="95"/>
      <c r="E4218" s="56">
        <v>2012</v>
      </c>
      <c r="F4218" s="146">
        <v>693736</v>
      </c>
      <c r="G4218" s="146">
        <v>693736</v>
      </c>
    </row>
    <row r="4219" spans="3:7" ht="16.5" hidden="1" customHeight="1" outlineLevel="1" x14ac:dyDescent="0.45">
      <c r="C4219" s="95"/>
      <c r="D4219" s="95"/>
      <c r="E4219" s="56">
        <v>2013</v>
      </c>
      <c r="F4219" s="146">
        <v>759385</v>
      </c>
      <c r="G4219" s="146">
        <v>759385</v>
      </c>
    </row>
    <row r="4220" spans="3:7" ht="16.5" hidden="1" customHeight="1" outlineLevel="1" x14ac:dyDescent="0.45">
      <c r="C4220" s="95"/>
      <c r="D4220" s="95"/>
      <c r="E4220" s="56">
        <v>2014</v>
      </c>
      <c r="F4220" s="146">
        <v>893580</v>
      </c>
      <c r="G4220" s="146">
        <v>893580</v>
      </c>
    </row>
    <row r="4221" spans="3:7" ht="16.5" hidden="1" customHeight="1" outlineLevel="1" x14ac:dyDescent="0.45">
      <c r="C4221" s="95"/>
      <c r="D4221" s="95"/>
      <c r="E4221" s="56">
        <v>2015</v>
      </c>
      <c r="F4221" s="146">
        <v>1066164</v>
      </c>
      <c r="G4221" s="146">
        <v>1066164</v>
      </c>
    </row>
    <row r="4222" spans="3:7" ht="16.5" hidden="1" customHeight="1" outlineLevel="1" x14ac:dyDescent="0.45">
      <c r="C4222" s="95"/>
      <c r="D4222" s="96"/>
      <c r="E4222" s="56">
        <v>2016</v>
      </c>
      <c r="F4222" s="146">
        <v>350102</v>
      </c>
      <c r="G4222" s="146">
        <v>350102</v>
      </c>
    </row>
    <row r="4223" spans="3:7" ht="16.5" hidden="1" customHeight="1" outlineLevel="1" x14ac:dyDescent="0.45">
      <c r="C4223" s="95"/>
      <c r="D4223" s="89" t="s">
        <v>142</v>
      </c>
      <c r="E4223" s="90"/>
      <c r="F4223" s="139">
        <v>13187818</v>
      </c>
      <c r="G4223" s="139">
        <v>13187818</v>
      </c>
    </row>
    <row r="4224" spans="3:7" ht="16.5" hidden="1" customHeight="1" outlineLevel="1" x14ac:dyDescent="0.45">
      <c r="C4224" s="95"/>
      <c r="D4224" s="56" t="s">
        <v>405</v>
      </c>
      <c r="E4224" s="56">
        <v>1998</v>
      </c>
      <c r="F4224" s="144">
        <v>1</v>
      </c>
      <c r="G4224" s="144">
        <v>1</v>
      </c>
    </row>
    <row r="4225" spans="3:7" ht="16.5" hidden="1" customHeight="1" outlineLevel="1" x14ac:dyDescent="0.45">
      <c r="C4225" s="96"/>
      <c r="D4225" s="89" t="s">
        <v>142</v>
      </c>
      <c r="E4225" s="90"/>
      <c r="F4225" s="140">
        <v>1</v>
      </c>
      <c r="G4225" s="140">
        <v>1</v>
      </c>
    </row>
    <row r="4226" spans="3:7" ht="16.5" hidden="1" customHeight="1" outlineLevel="1" x14ac:dyDescent="0.45">
      <c r="C4226" s="91">
        <v>1991</v>
      </c>
      <c r="D4226" s="92"/>
      <c r="E4226" s="93"/>
      <c r="F4226" s="141">
        <v>203942</v>
      </c>
      <c r="G4226" s="141">
        <v>203942</v>
      </c>
    </row>
    <row r="4227" spans="3:7" ht="16.5" hidden="1" customHeight="1" outlineLevel="1" x14ac:dyDescent="0.45">
      <c r="C4227" s="91">
        <v>1992</v>
      </c>
      <c r="D4227" s="92"/>
      <c r="E4227" s="93"/>
      <c r="F4227" s="141">
        <v>139981</v>
      </c>
      <c r="G4227" s="141">
        <v>139981</v>
      </c>
    </row>
    <row r="4228" spans="3:7" ht="16.5" hidden="1" customHeight="1" outlineLevel="1" x14ac:dyDescent="0.45">
      <c r="C4228" s="91">
        <v>1993</v>
      </c>
      <c r="D4228" s="92"/>
      <c r="E4228" s="93"/>
      <c r="F4228" s="141">
        <v>129848</v>
      </c>
      <c r="G4228" s="141">
        <v>129848</v>
      </c>
    </row>
    <row r="4229" spans="3:7" ht="16.5" hidden="1" customHeight="1" outlineLevel="1" x14ac:dyDescent="0.45">
      <c r="C4229" s="91">
        <v>1994</v>
      </c>
      <c r="D4229" s="92"/>
      <c r="E4229" s="93"/>
      <c r="F4229" s="141">
        <v>234904</v>
      </c>
      <c r="G4229" s="141">
        <v>234904</v>
      </c>
    </row>
    <row r="4230" spans="3:7" ht="16.5" hidden="1" customHeight="1" outlineLevel="1" x14ac:dyDescent="0.45">
      <c r="C4230" s="91">
        <v>1995</v>
      </c>
      <c r="D4230" s="92"/>
      <c r="E4230" s="93"/>
      <c r="F4230" s="141">
        <v>202786</v>
      </c>
      <c r="G4230" s="141">
        <v>202786</v>
      </c>
    </row>
    <row r="4231" spans="3:7" ht="16.5" hidden="1" customHeight="1" outlineLevel="1" x14ac:dyDescent="0.45">
      <c r="C4231" s="91">
        <v>1996</v>
      </c>
      <c r="D4231" s="92"/>
      <c r="E4231" s="93"/>
      <c r="F4231" s="141">
        <v>223509</v>
      </c>
      <c r="G4231" s="141">
        <v>223509</v>
      </c>
    </row>
    <row r="4232" spans="3:7" ht="16.5" hidden="1" customHeight="1" outlineLevel="1" x14ac:dyDescent="0.45">
      <c r="C4232" s="91">
        <v>1997</v>
      </c>
      <c r="D4232" s="92"/>
      <c r="E4232" s="93"/>
      <c r="F4232" s="141">
        <v>237690</v>
      </c>
      <c r="G4232" s="141">
        <v>237690</v>
      </c>
    </row>
    <row r="4233" spans="3:7" ht="16.5" hidden="1" customHeight="1" outlineLevel="1" x14ac:dyDescent="0.45">
      <c r="C4233" s="91">
        <v>1998</v>
      </c>
      <c r="D4233" s="92"/>
      <c r="E4233" s="93"/>
      <c r="F4233" s="141">
        <v>254887</v>
      </c>
      <c r="G4233" s="141">
        <v>254887</v>
      </c>
    </row>
    <row r="4234" spans="3:7" ht="16.5" hidden="1" customHeight="1" outlineLevel="1" x14ac:dyDescent="0.45">
      <c r="C4234" s="91">
        <v>1999</v>
      </c>
      <c r="D4234" s="92"/>
      <c r="E4234" s="93"/>
      <c r="F4234" s="141">
        <v>453110</v>
      </c>
      <c r="G4234" s="141">
        <v>453110</v>
      </c>
    </row>
    <row r="4235" spans="3:7" ht="16.5" hidden="1" customHeight="1" outlineLevel="1" x14ac:dyDescent="0.45">
      <c r="C4235" s="91">
        <v>2000</v>
      </c>
      <c r="D4235" s="92"/>
      <c r="E4235" s="93"/>
      <c r="F4235" s="141">
        <v>658325</v>
      </c>
      <c r="G4235" s="141">
        <v>658325</v>
      </c>
    </row>
    <row r="4236" spans="3:7" ht="16.5" hidden="1" customHeight="1" outlineLevel="1" x14ac:dyDescent="0.45">
      <c r="C4236" s="91">
        <v>2001</v>
      </c>
      <c r="D4236" s="92"/>
      <c r="E4236" s="93"/>
      <c r="F4236" s="141">
        <v>695229</v>
      </c>
      <c r="G4236" s="141">
        <v>695229</v>
      </c>
    </row>
    <row r="4237" spans="3:7" ht="16.5" hidden="1" customHeight="1" outlineLevel="1" x14ac:dyDescent="0.45">
      <c r="C4237" s="91">
        <v>2002</v>
      </c>
      <c r="D4237" s="92"/>
      <c r="E4237" s="93"/>
      <c r="F4237" s="141">
        <v>750812</v>
      </c>
      <c r="G4237" s="141">
        <v>750812</v>
      </c>
    </row>
    <row r="4238" spans="3:7" ht="16.5" hidden="1" customHeight="1" outlineLevel="1" x14ac:dyDescent="0.45">
      <c r="C4238" s="91">
        <v>2003</v>
      </c>
      <c r="D4238" s="92"/>
      <c r="E4238" s="93"/>
      <c r="F4238" s="141">
        <v>871554</v>
      </c>
      <c r="G4238" s="141">
        <v>871554</v>
      </c>
    </row>
    <row r="4239" spans="3:7" ht="16.5" hidden="1" customHeight="1" outlineLevel="1" x14ac:dyDescent="0.45">
      <c r="C4239" s="91">
        <v>2004</v>
      </c>
      <c r="D4239" s="92"/>
      <c r="E4239" s="93"/>
      <c r="F4239" s="141">
        <v>1005612</v>
      </c>
      <c r="G4239" s="141">
        <v>1005612</v>
      </c>
    </row>
    <row r="4240" spans="3:7" ht="16.5" hidden="1" customHeight="1" outlineLevel="1" x14ac:dyDescent="0.45">
      <c r="C4240" s="91">
        <v>2005</v>
      </c>
      <c r="D4240" s="92"/>
      <c r="E4240" s="93"/>
      <c r="F4240" s="141">
        <v>848422</v>
      </c>
      <c r="G4240" s="141">
        <v>848422</v>
      </c>
    </row>
    <row r="4241" spans="3:7" ht="16.5" hidden="1" customHeight="1" outlineLevel="1" x14ac:dyDescent="0.45">
      <c r="C4241" s="91">
        <v>2006</v>
      </c>
      <c r="D4241" s="92"/>
      <c r="E4241" s="93"/>
      <c r="F4241" s="141">
        <v>851411</v>
      </c>
      <c r="G4241" s="141">
        <v>851411</v>
      </c>
    </row>
    <row r="4242" spans="3:7" ht="16.5" hidden="1" customHeight="1" outlineLevel="1" x14ac:dyDescent="0.45">
      <c r="C4242" s="91">
        <v>2007</v>
      </c>
      <c r="D4242" s="92"/>
      <c r="E4242" s="93"/>
      <c r="F4242" s="141">
        <v>834907</v>
      </c>
      <c r="G4242" s="141">
        <v>834907</v>
      </c>
    </row>
    <row r="4243" spans="3:7" ht="16.5" hidden="1" customHeight="1" outlineLevel="1" x14ac:dyDescent="0.45">
      <c r="C4243" s="91">
        <v>2008</v>
      </c>
      <c r="D4243" s="92"/>
      <c r="E4243" s="93"/>
      <c r="F4243" s="141">
        <v>766616</v>
      </c>
      <c r="G4243" s="141">
        <v>766616</v>
      </c>
    </row>
    <row r="4244" spans="3:7" ht="16.5" hidden="1" customHeight="1" outlineLevel="1" x14ac:dyDescent="0.45">
      <c r="C4244" s="91">
        <v>2009</v>
      </c>
      <c r="D4244" s="92"/>
      <c r="E4244" s="93"/>
      <c r="F4244" s="141">
        <v>608574</v>
      </c>
      <c r="G4244" s="141">
        <v>608574</v>
      </c>
    </row>
    <row r="4245" spans="3:7" ht="16.5" hidden="1" customHeight="1" outlineLevel="1" x14ac:dyDescent="0.45">
      <c r="C4245" s="91">
        <v>2010</v>
      </c>
      <c r="D4245" s="92"/>
      <c r="E4245" s="93"/>
      <c r="F4245" s="141">
        <v>677660</v>
      </c>
      <c r="G4245" s="141">
        <v>677660</v>
      </c>
    </row>
    <row r="4246" spans="3:7" ht="16.5" hidden="1" customHeight="1" outlineLevel="1" x14ac:dyDescent="0.45">
      <c r="C4246" s="91">
        <v>2011</v>
      </c>
      <c r="D4246" s="92"/>
      <c r="E4246" s="93"/>
      <c r="F4246" s="141">
        <v>770826</v>
      </c>
      <c r="G4246" s="141">
        <v>770826</v>
      </c>
    </row>
    <row r="4247" spans="3:7" ht="16.5" hidden="1" customHeight="1" outlineLevel="1" x14ac:dyDescent="0.45">
      <c r="C4247" s="91">
        <v>2012</v>
      </c>
      <c r="D4247" s="92"/>
      <c r="E4247" s="93"/>
      <c r="F4247" s="141">
        <v>905011</v>
      </c>
      <c r="G4247" s="141">
        <v>905011</v>
      </c>
    </row>
    <row r="4248" spans="3:7" ht="16.5" hidden="1" customHeight="1" outlineLevel="1" x14ac:dyDescent="0.45">
      <c r="C4248" s="91">
        <v>2013</v>
      </c>
      <c r="D4248" s="92"/>
      <c r="E4248" s="93"/>
      <c r="F4248" s="141">
        <v>955273</v>
      </c>
      <c r="G4248" s="141">
        <v>955273</v>
      </c>
    </row>
    <row r="4249" spans="3:7" ht="16.5" hidden="1" customHeight="1" outlineLevel="1" x14ac:dyDescent="0.45">
      <c r="C4249" s="91">
        <v>2014</v>
      </c>
      <c r="D4249" s="92"/>
      <c r="E4249" s="93"/>
      <c r="F4249" s="141">
        <v>1102483</v>
      </c>
      <c r="G4249" s="141">
        <v>1102483</v>
      </c>
    </row>
    <row r="4250" spans="3:7" ht="16.5" hidden="1" customHeight="1" outlineLevel="1" x14ac:dyDescent="0.45">
      <c r="C4250" s="91">
        <v>2015</v>
      </c>
      <c r="D4250" s="92"/>
      <c r="E4250" s="93"/>
      <c r="F4250" s="141">
        <v>1285153</v>
      </c>
      <c r="G4250" s="141">
        <v>1285153</v>
      </c>
    </row>
    <row r="4251" spans="3:7" ht="16.5" hidden="1" customHeight="1" outlineLevel="1" x14ac:dyDescent="0.45">
      <c r="C4251" s="91">
        <v>2016</v>
      </c>
      <c r="D4251" s="92"/>
      <c r="E4251" s="93"/>
      <c r="F4251" s="141">
        <v>432520</v>
      </c>
      <c r="G4251" s="141">
        <v>432520</v>
      </c>
    </row>
    <row r="4252" spans="3:7" ht="16.5" hidden="1" customHeight="1" outlineLevel="1" x14ac:dyDescent="0.45">
      <c r="C4252" s="89" t="s">
        <v>145</v>
      </c>
      <c r="D4252" s="97"/>
      <c r="E4252" s="90"/>
      <c r="F4252" s="139">
        <v>16101045</v>
      </c>
      <c r="G4252" s="139">
        <v>16101045</v>
      </c>
    </row>
    <row r="4253" spans="3:7" ht="16.5" hidden="1" customHeight="1" outlineLevel="1" x14ac:dyDescent="0.45">
      <c r="C4253" s="94" t="s">
        <v>406</v>
      </c>
      <c r="D4253" s="94" t="s">
        <v>407</v>
      </c>
      <c r="E4253" s="56">
        <v>1991</v>
      </c>
      <c r="F4253" s="144">
        <v>19</v>
      </c>
      <c r="G4253" s="144">
        <v>19</v>
      </c>
    </row>
    <row r="4254" spans="3:7" ht="16.5" hidden="1" customHeight="1" outlineLevel="1" x14ac:dyDescent="0.45">
      <c r="C4254" s="95"/>
      <c r="D4254" s="95"/>
      <c r="E4254" s="56">
        <v>1992</v>
      </c>
      <c r="F4254" s="144">
        <v>22</v>
      </c>
      <c r="G4254" s="144">
        <v>22</v>
      </c>
    </row>
    <row r="4255" spans="3:7" ht="16.5" hidden="1" customHeight="1" outlineLevel="1" x14ac:dyDescent="0.45">
      <c r="C4255" s="95"/>
      <c r="D4255" s="95"/>
      <c r="E4255" s="56">
        <v>1993</v>
      </c>
      <c r="F4255" s="144">
        <v>69</v>
      </c>
      <c r="G4255" s="144">
        <v>69</v>
      </c>
    </row>
    <row r="4256" spans="3:7" ht="16.5" hidden="1" customHeight="1" outlineLevel="1" x14ac:dyDescent="0.45">
      <c r="C4256" s="95"/>
      <c r="D4256" s="95"/>
      <c r="E4256" s="56">
        <v>1994</v>
      </c>
      <c r="F4256" s="144">
        <v>83</v>
      </c>
      <c r="G4256" s="144">
        <v>83</v>
      </c>
    </row>
    <row r="4257" spans="3:7" ht="16.5" hidden="1" customHeight="1" outlineLevel="1" x14ac:dyDescent="0.45">
      <c r="C4257" s="95"/>
      <c r="D4257" s="95"/>
      <c r="E4257" s="56">
        <v>1995</v>
      </c>
      <c r="F4257" s="144">
        <v>64</v>
      </c>
      <c r="G4257" s="144">
        <v>64</v>
      </c>
    </row>
    <row r="4258" spans="3:7" ht="16.5" hidden="1" customHeight="1" outlineLevel="1" x14ac:dyDescent="0.45">
      <c r="C4258" s="95"/>
      <c r="D4258" s="95"/>
      <c r="E4258" s="56">
        <v>1996</v>
      </c>
      <c r="F4258" s="144">
        <v>253</v>
      </c>
      <c r="G4258" s="144">
        <v>253</v>
      </c>
    </row>
    <row r="4259" spans="3:7" ht="16.5" hidden="1" customHeight="1" outlineLevel="1" x14ac:dyDescent="0.45">
      <c r="C4259" s="95"/>
      <c r="D4259" s="95"/>
      <c r="E4259" s="56">
        <v>1997</v>
      </c>
      <c r="F4259" s="144">
        <v>214</v>
      </c>
      <c r="G4259" s="144">
        <v>214</v>
      </c>
    </row>
    <row r="4260" spans="3:7" ht="16.5" hidden="1" customHeight="1" outlineLevel="1" x14ac:dyDescent="0.45">
      <c r="C4260" s="95"/>
      <c r="D4260" s="95"/>
      <c r="E4260" s="56">
        <v>1998</v>
      </c>
      <c r="F4260" s="144">
        <v>489</v>
      </c>
      <c r="G4260" s="144">
        <v>489</v>
      </c>
    </row>
    <row r="4261" spans="3:7" ht="16.5" hidden="1" customHeight="1" outlineLevel="1" x14ac:dyDescent="0.45">
      <c r="C4261" s="95"/>
      <c r="D4261" s="95"/>
      <c r="E4261" s="56">
        <v>1999</v>
      </c>
      <c r="F4261" s="144">
        <v>574</v>
      </c>
      <c r="G4261" s="144">
        <v>574</v>
      </c>
    </row>
    <row r="4262" spans="3:7" ht="16.5" hidden="1" customHeight="1" outlineLevel="1" x14ac:dyDescent="0.45">
      <c r="C4262" s="95"/>
      <c r="D4262" s="95"/>
      <c r="E4262" s="56">
        <v>2000</v>
      </c>
      <c r="F4262" s="144">
        <v>368</v>
      </c>
      <c r="G4262" s="144">
        <v>368</v>
      </c>
    </row>
    <row r="4263" spans="3:7" ht="16.5" hidden="1" customHeight="1" outlineLevel="1" x14ac:dyDescent="0.45">
      <c r="C4263" s="95"/>
      <c r="D4263" s="95"/>
      <c r="E4263" s="56">
        <v>2001</v>
      </c>
      <c r="F4263" s="144">
        <v>116</v>
      </c>
      <c r="G4263" s="144">
        <v>116</v>
      </c>
    </row>
    <row r="4264" spans="3:7" ht="16.5" hidden="1" customHeight="1" outlineLevel="1" x14ac:dyDescent="0.45">
      <c r="C4264" s="95"/>
      <c r="D4264" s="95"/>
      <c r="E4264" s="56">
        <v>2002</v>
      </c>
      <c r="F4264" s="144">
        <v>148</v>
      </c>
      <c r="G4264" s="144">
        <v>148</v>
      </c>
    </row>
    <row r="4265" spans="3:7" ht="16.5" hidden="1" customHeight="1" outlineLevel="1" x14ac:dyDescent="0.45">
      <c r="C4265" s="95"/>
      <c r="D4265" s="95"/>
      <c r="E4265" s="56">
        <v>2003</v>
      </c>
      <c r="F4265" s="144">
        <v>241</v>
      </c>
      <c r="G4265" s="144">
        <v>241</v>
      </c>
    </row>
    <row r="4266" spans="3:7" ht="16.5" hidden="1" customHeight="1" outlineLevel="1" x14ac:dyDescent="0.45">
      <c r="C4266" s="95"/>
      <c r="D4266" s="95"/>
      <c r="E4266" s="56">
        <v>2004</v>
      </c>
      <c r="F4266" s="144">
        <v>280</v>
      </c>
      <c r="G4266" s="144">
        <v>280</v>
      </c>
    </row>
    <row r="4267" spans="3:7" ht="16.5" hidden="1" customHeight="1" outlineLevel="1" x14ac:dyDescent="0.45">
      <c r="C4267" s="95"/>
      <c r="D4267" s="95"/>
      <c r="E4267" s="56">
        <v>2005</v>
      </c>
      <c r="F4267" s="144">
        <v>334</v>
      </c>
      <c r="G4267" s="144">
        <v>334</v>
      </c>
    </row>
    <row r="4268" spans="3:7" ht="16.5" hidden="1" customHeight="1" outlineLevel="1" x14ac:dyDescent="0.45">
      <c r="C4268" s="95"/>
      <c r="D4268" s="95"/>
      <c r="E4268" s="56">
        <v>2006</v>
      </c>
      <c r="F4268" s="144">
        <v>565</v>
      </c>
      <c r="G4268" s="144">
        <v>565</v>
      </c>
    </row>
    <row r="4269" spans="3:7" ht="16.5" hidden="1" customHeight="1" outlineLevel="1" x14ac:dyDescent="0.45">
      <c r="C4269" s="95"/>
      <c r="D4269" s="95"/>
      <c r="E4269" s="56">
        <v>2007</v>
      </c>
      <c r="F4269" s="144">
        <v>428</v>
      </c>
      <c r="G4269" s="144">
        <v>428</v>
      </c>
    </row>
    <row r="4270" spans="3:7" ht="16.5" hidden="1" customHeight="1" outlineLevel="1" x14ac:dyDescent="0.45">
      <c r="C4270" s="95"/>
      <c r="D4270" s="95"/>
      <c r="E4270" s="56">
        <v>2008</v>
      </c>
      <c r="F4270" s="144">
        <v>296</v>
      </c>
      <c r="G4270" s="144">
        <v>296</v>
      </c>
    </row>
    <row r="4271" spans="3:7" ht="16.5" hidden="1" customHeight="1" outlineLevel="1" x14ac:dyDescent="0.45">
      <c r="C4271" s="95"/>
      <c r="D4271" s="95"/>
      <c r="E4271" s="56">
        <v>2009</v>
      </c>
      <c r="F4271" s="144">
        <v>98</v>
      </c>
      <c r="G4271" s="144">
        <v>98</v>
      </c>
    </row>
    <row r="4272" spans="3:7" ht="16.5" hidden="1" customHeight="1" outlineLevel="1" x14ac:dyDescent="0.45">
      <c r="C4272" s="95"/>
      <c r="D4272" s="95"/>
      <c r="E4272" s="56">
        <v>2010</v>
      </c>
      <c r="F4272" s="144">
        <v>271</v>
      </c>
      <c r="G4272" s="144">
        <v>271</v>
      </c>
    </row>
    <row r="4273" spans="3:7" ht="16.5" hidden="1" customHeight="1" outlineLevel="1" x14ac:dyDescent="0.45">
      <c r="C4273" s="95"/>
      <c r="D4273" s="95"/>
      <c r="E4273" s="56">
        <v>2011</v>
      </c>
      <c r="F4273" s="144">
        <v>217</v>
      </c>
      <c r="G4273" s="144">
        <v>217</v>
      </c>
    </row>
    <row r="4274" spans="3:7" ht="16.5" hidden="1" customHeight="1" outlineLevel="1" x14ac:dyDescent="0.45">
      <c r="C4274" s="95"/>
      <c r="D4274" s="95"/>
      <c r="E4274" s="56">
        <v>2012</v>
      </c>
      <c r="F4274" s="144">
        <v>296</v>
      </c>
      <c r="G4274" s="144">
        <v>296</v>
      </c>
    </row>
    <row r="4275" spans="3:7" ht="16.5" hidden="1" customHeight="1" outlineLevel="1" x14ac:dyDescent="0.45">
      <c r="C4275" s="95"/>
      <c r="D4275" s="95"/>
      <c r="E4275" s="56">
        <v>2013</v>
      </c>
      <c r="F4275" s="144">
        <v>473</v>
      </c>
      <c r="G4275" s="144">
        <v>473</v>
      </c>
    </row>
    <row r="4276" spans="3:7" ht="16.5" hidden="1" customHeight="1" outlineLevel="1" x14ac:dyDescent="0.45">
      <c r="C4276" s="95"/>
      <c r="D4276" s="95"/>
      <c r="E4276" s="56">
        <v>2014</v>
      </c>
      <c r="F4276" s="144">
        <v>423</v>
      </c>
      <c r="G4276" s="144">
        <v>423</v>
      </c>
    </row>
    <row r="4277" spans="3:7" ht="16.5" hidden="1" customHeight="1" outlineLevel="1" x14ac:dyDescent="0.45">
      <c r="C4277" s="95"/>
      <c r="D4277" s="95"/>
      <c r="E4277" s="56">
        <v>2015</v>
      </c>
      <c r="F4277" s="144">
        <v>282</v>
      </c>
      <c r="G4277" s="144">
        <v>282</v>
      </c>
    </row>
    <row r="4278" spans="3:7" ht="16.5" hidden="1" customHeight="1" outlineLevel="1" x14ac:dyDescent="0.45">
      <c r="C4278" s="95"/>
      <c r="D4278" s="96"/>
      <c r="E4278" s="56">
        <v>2016</v>
      </c>
      <c r="F4278" s="144">
        <v>129</v>
      </c>
      <c r="G4278" s="144">
        <v>129</v>
      </c>
    </row>
    <row r="4279" spans="3:7" ht="16.5" hidden="1" customHeight="1" outlineLevel="1" x14ac:dyDescent="0.45">
      <c r="C4279" s="95"/>
      <c r="D4279" s="89" t="s">
        <v>142</v>
      </c>
      <c r="E4279" s="90"/>
      <c r="F4279" s="139">
        <v>6752</v>
      </c>
      <c r="G4279" s="139">
        <v>6752</v>
      </c>
    </row>
    <row r="4280" spans="3:7" ht="16.5" hidden="1" customHeight="1" outlineLevel="1" x14ac:dyDescent="0.45">
      <c r="C4280" s="95"/>
      <c r="D4280" s="94" t="s">
        <v>408</v>
      </c>
      <c r="E4280" s="56">
        <v>1991</v>
      </c>
      <c r="F4280" s="144">
        <v>145</v>
      </c>
      <c r="G4280" s="144">
        <v>145</v>
      </c>
    </row>
    <row r="4281" spans="3:7" ht="16.5" hidden="1" customHeight="1" outlineLevel="1" x14ac:dyDescent="0.45">
      <c r="C4281" s="95"/>
      <c r="D4281" s="95"/>
      <c r="E4281" s="56">
        <v>1992</v>
      </c>
      <c r="F4281" s="144">
        <v>92</v>
      </c>
      <c r="G4281" s="144">
        <v>92</v>
      </c>
    </row>
    <row r="4282" spans="3:7" ht="16.5" hidden="1" customHeight="1" outlineLevel="1" x14ac:dyDescent="0.45">
      <c r="C4282" s="95"/>
      <c r="D4282" s="95"/>
      <c r="E4282" s="56">
        <v>1993</v>
      </c>
      <c r="F4282" s="144">
        <v>80</v>
      </c>
      <c r="G4282" s="144">
        <v>80</v>
      </c>
    </row>
    <row r="4283" spans="3:7" ht="16.5" hidden="1" customHeight="1" outlineLevel="1" x14ac:dyDescent="0.45">
      <c r="C4283" s="95"/>
      <c r="D4283" s="95"/>
      <c r="E4283" s="56">
        <v>1994</v>
      </c>
      <c r="F4283" s="144">
        <v>128</v>
      </c>
      <c r="G4283" s="144">
        <v>128</v>
      </c>
    </row>
    <row r="4284" spans="3:7" ht="16.5" hidden="1" customHeight="1" outlineLevel="1" x14ac:dyDescent="0.45">
      <c r="C4284" s="95"/>
      <c r="D4284" s="95"/>
      <c r="E4284" s="56">
        <v>1995</v>
      </c>
      <c r="F4284" s="144">
        <v>159</v>
      </c>
      <c r="G4284" s="144">
        <v>159</v>
      </c>
    </row>
    <row r="4285" spans="3:7" ht="16.5" hidden="1" customHeight="1" outlineLevel="1" x14ac:dyDescent="0.45">
      <c r="C4285" s="95"/>
      <c r="D4285" s="95"/>
      <c r="E4285" s="56">
        <v>1996</v>
      </c>
      <c r="F4285" s="144">
        <v>782</v>
      </c>
      <c r="G4285" s="144">
        <v>782</v>
      </c>
    </row>
    <row r="4286" spans="3:7" ht="16.5" hidden="1" customHeight="1" outlineLevel="1" x14ac:dyDescent="0.45">
      <c r="C4286" s="95"/>
      <c r="D4286" s="95"/>
      <c r="E4286" s="56">
        <v>1997</v>
      </c>
      <c r="F4286" s="144">
        <v>674</v>
      </c>
      <c r="G4286" s="144">
        <v>674</v>
      </c>
    </row>
    <row r="4287" spans="3:7" ht="16.5" hidden="1" customHeight="1" outlineLevel="1" x14ac:dyDescent="0.45">
      <c r="C4287" s="95"/>
      <c r="D4287" s="95"/>
      <c r="E4287" s="56">
        <v>1998</v>
      </c>
      <c r="F4287" s="144">
        <v>462</v>
      </c>
      <c r="G4287" s="144">
        <v>462</v>
      </c>
    </row>
    <row r="4288" spans="3:7" ht="16.5" hidden="1" customHeight="1" outlineLevel="1" x14ac:dyDescent="0.45">
      <c r="C4288" s="95"/>
      <c r="D4288" s="95"/>
      <c r="E4288" s="56">
        <v>1999</v>
      </c>
      <c r="F4288" s="144">
        <v>398</v>
      </c>
      <c r="G4288" s="144">
        <v>398</v>
      </c>
    </row>
    <row r="4289" spans="3:7" ht="16.5" hidden="1" customHeight="1" outlineLevel="1" x14ac:dyDescent="0.45">
      <c r="C4289" s="95"/>
      <c r="D4289" s="95"/>
      <c r="E4289" s="56">
        <v>2000</v>
      </c>
      <c r="F4289" s="144">
        <v>646</v>
      </c>
      <c r="G4289" s="144">
        <v>646</v>
      </c>
    </row>
    <row r="4290" spans="3:7" ht="16.5" hidden="1" customHeight="1" outlineLevel="1" x14ac:dyDescent="0.45">
      <c r="C4290" s="95"/>
      <c r="D4290" s="95"/>
      <c r="E4290" s="56">
        <v>2001</v>
      </c>
      <c r="F4290" s="144">
        <v>512</v>
      </c>
      <c r="G4290" s="144">
        <v>512</v>
      </c>
    </row>
    <row r="4291" spans="3:7" ht="16.5" hidden="1" customHeight="1" outlineLevel="1" x14ac:dyDescent="0.45">
      <c r="C4291" s="95"/>
      <c r="D4291" s="95"/>
      <c r="E4291" s="56">
        <v>2002</v>
      </c>
      <c r="F4291" s="144">
        <v>538</v>
      </c>
      <c r="G4291" s="144">
        <v>538</v>
      </c>
    </row>
    <row r="4292" spans="3:7" ht="16.5" hidden="1" customHeight="1" outlineLevel="1" x14ac:dyDescent="0.45">
      <c r="C4292" s="95"/>
      <c r="D4292" s="95"/>
      <c r="E4292" s="56">
        <v>2003</v>
      </c>
      <c r="F4292" s="144">
        <v>897</v>
      </c>
      <c r="G4292" s="144">
        <v>897</v>
      </c>
    </row>
    <row r="4293" spans="3:7" ht="16.5" hidden="1" customHeight="1" outlineLevel="1" x14ac:dyDescent="0.45">
      <c r="C4293" s="95"/>
      <c r="D4293" s="95"/>
      <c r="E4293" s="56">
        <v>2004</v>
      </c>
      <c r="F4293" s="146">
        <v>1234</v>
      </c>
      <c r="G4293" s="146">
        <v>1234</v>
      </c>
    </row>
    <row r="4294" spans="3:7" ht="16.5" hidden="1" customHeight="1" outlineLevel="1" x14ac:dyDescent="0.45">
      <c r="C4294" s="95"/>
      <c r="D4294" s="95"/>
      <c r="E4294" s="56">
        <v>2005</v>
      </c>
      <c r="F4294" s="146">
        <v>1874</v>
      </c>
      <c r="G4294" s="146">
        <v>1874</v>
      </c>
    </row>
    <row r="4295" spans="3:7" ht="16.5" hidden="1" customHeight="1" outlineLevel="1" x14ac:dyDescent="0.45">
      <c r="C4295" s="95"/>
      <c r="D4295" s="95"/>
      <c r="E4295" s="56">
        <v>2006</v>
      </c>
      <c r="F4295" s="146">
        <v>1578</v>
      </c>
      <c r="G4295" s="146">
        <v>1578</v>
      </c>
    </row>
    <row r="4296" spans="3:7" ht="16.5" hidden="1" customHeight="1" outlineLevel="1" x14ac:dyDescent="0.45">
      <c r="C4296" s="95"/>
      <c r="D4296" s="95"/>
      <c r="E4296" s="56">
        <v>2007</v>
      </c>
      <c r="F4296" s="146">
        <v>1378</v>
      </c>
      <c r="G4296" s="146">
        <v>1378</v>
      </c>
    </row>
    <row r="4297" spans="3:7" ht="16.5" hidden="1" customHeight="1" outlineLevel="1" x14ac:dyDescent="0.45">
      <c r="C4297" s="95"/>
      <c r="D4297" s="95"/>
      <c r="E4297" s="56">
        <v>2008</v>
      </c>
      <c r="F4297" s="146">
        <v>1364</v>
      </c>
      <c r="G4297" s="146">
        <v>1364</v>
      </c>
    </row>
    <row r="4298" spans="3:7" ht="16.5" hidden="1" customHeight="1" outlineLevel="1" x14ac:dyDescent="0.45">
      <c r="C4298" s="95"/>
      <c r="D4298" s="95"/>
      <c r="E4298" s="56">
        <v>2009</v>
      </c>
      <c r="F4298" s="144">
        <v>633</v>
      </c>
      <c r="G4298" s="144">
        <v>633</v>
      </c>
    </row>
    <row r="4299" spans="3:7" ht="16.5" hidden="1" customHeight="1" outlineLevel="1" x14ac:dyDescent="0.45">
      <c r="C4299" s="95"/>
      <c r="D4299" s="95"/>
      <c r="E4299" s="56">
        <v>2010</v>
      </c>
      <c r="F4299" s="144">
        <v>967</v>
      </c>
      <c r="G4299" s="144">
        <v>967</v>
      </c>
    </row>
    <row r="4300" spans="3:7" ht="16.5" hidden="1" customHeight="1" outlineLevel="1" x14ac:dyDescent="0.45">
      <c r="C4300" s="95"/>
      <c r="D4300" s="95"/>
      <c r="E4300" s="56">
        <v>2011</v>
      </c>
      <c r="F4300" s="146">
        <v>1840</v>
      </c>
      <c r="G4300" s="146">
        <v>1840</v>
      </c>
    </row>
    <row r="4301" spans="3:7" ht="16.5" hidden="1" customHeight="1" outlineLevel="1" x14ac:dyDescent="0.45">
      <c r="C4301" s="95"/>
      <c r="D4301" s="95"/>
      <c r="E4301" s="56">
        <v>2012</v>
      </c>
      <c r="F4301" s="146">
        <v>1906</v>
      </c>
      <c r="G4301" s="146">
        <v>1906</v>
      </c>
    </row>
    <row r="4302" spans="3:7" ht="16.5" hidden="1" customHeight="1" outlineLevel="1" x14ac:dyDescent="0.45">
      <c r="C4302" s="95"/>
      <c r="D4302" s="95"/>
      <c r="E4302" s="56">
        <v>2013</v>
      </c>
      <c r="F4302" s="146">
        <v>1744</v>
      </c>
      <c r="G4302" s="146">
        <v>1744</v>
      </c>
    </row>
    <row r="4303" spans="3:7" ht="16.5" hidden="1" customHeight="1" outlineLevel="1" x14ac:dyDescent="0.45">
      <c r="C4303" s="95"/>
      <c r="D4303" s="95"/>
      <c r="E4303" s="56">
        <v>2014</v>
      </c>
      <c r="F4303" s="146">
        <v>1527</v>
      </c>
      <c r="G4303" s="146">
        <v>1527</v>
      </c>
    </row>
    <row r="4304" spans="3:7" ht="16.5" hidden="1" customHeight="1" outlineLevel="1" x14ac:dyDescent="0.45">
      <c r="C4304" s="95"/>
      <c r="D4304" s="95"/>
      <c r="E4304" s="56">
        <v>2015</v>
      </c>
      <c r="F4304" s="146">
        <v>1578</v>
      </c>
      <c r="G4304" s="146">
        <v>1578</v>
      </c>
    </row>
    <row r="4305" spans="3:7" ht="16.5" hidden="1" customHeight="1" outlineLevel="1" x14ac:dyDescent="0.45">
      <c r="C4305" s="95"/>
      <c r="D4305" s="96"/>
      <c r="E4305" s="56">
        <v>2016</v>
      </c>
      <c r="F4305" s="144">
        <v>583</v>
      </c>
      <c r="G4305" s="144">
        <v>583</v>
      </c>
    </row>
    <row r="4306" spans="3:7" ht="16.5" hidden="1" customHeight="1" outlineLevel="1" x14ac:dyDescent="0.45">
      <c r="C4306" s="95"/>
      <c r="D4306" s="89" t="s">
        <v>142</v>
      </c>
      <c r="E4306" s="90"/>
      <c r="F4306" s="139">
        <v>23719</v>
      </c>
      <c r="G4306" s="139">
        <v>23719</v>
      </c>
    </row>
    <row r="4307" spans="3:7" ht="16.5" hidden="1" customHeight="1" outlineLevel="1" x14ac:dyDescent="0.45">
      <c r="C4307" s="95"/>
      <c r="D4307" s="94" t="s">
        <v>409</v>
      </c>
      <c r="E4307" s="56">
        <v>2004</v>
      </c>
      <c r="F4307" s="144">
        <v>38</v>
      </c>
      <c r="G4307" s="144">
        <v>38</v>
      </c>
    </row>
    <row r="4308" spans="3:7" ht="16.5" hidden="1" customHeight="1" outlineLevel="1" x14ac:dyDescent="0.45">
      <c r="C4308" s="95"/>
      <c r="D4308" s="95"/>
      <c r="E4308" s="56">
        <v>2005</v>
      </c>
      <c r="F4308" s="144">
        <v>178</v>
      </c>
      <c r="G4308" s="144">
        <v>178</v>
      </c>
    </row>
    <row r="4309" spans="3:7" ht="16.5" hidden="1" customHeight="1" outlineLevel="1" x14ac:dyDescent="0.45">
      <c r="C4309" s="95"/>
      <c r="D4309" s="95"/>
      <c r="E4309" s="56">
        <v>2006</v>
      </c>
      <c r="F4309" s="144">
        <v>150</v>
      </c>
      <c r="G4309" s="144">
        <v>150</v>
      </c>
    </row>
    <row r="4310" spans="3:7" ht="16.5" hidden="1" customHeight="1" outlineLevel="1" x14ac:dyDescent="0.45">
      <c r="C4310" s="95"/>
      <c r="D4310" s="95"/>
      <c r="E4310" s="56">
        <v>2007</v>
      </c>
      <c r="F4310" s="144">
        <v>97</v>
      </c>
      <c r="G4310" s="144">
        <v>97</v>
      </c>
    </row>
    <row r="4311" spans="3:7" ht="16.5" hidden="1" customHeight="1" outlineLevel="1" x14ac:dyDescent="0.45">
      <c r="C4311" s="95"/>
      <c r="D4311" s="95"/>
      <c r="E4311" s="56">
        <v>2008</v>
      </c>
      <c r="F4311" s="144">
        <v>82</v>
      </c>
      <c r="G4311" s="144">
        <v>82</v>
      </c>
    </row>
    <row r="4312" spans="3:7" ht="16.5" hidden="1" customHeight="1" outlineLevel="1" x14ac:dyDescent="0.45">
      <c r="C4312" s="95"/>
      <c r="D4312" s="95"/>
      <c r="E4312" s="56">
        <v>2009</v>
      </c>
      <c r="F4312" s="144">
        <v>21</v>
      </c>
      <c r="G4312" s="144">
        <v>21</v>
      </c>
    </row>
    <row r="4313" spans="3:7" ht="16.5" hidden="1" customHeight="1" outlineLevel="1" x14ac:dyDescent="0.45">
      <c r="C4313" s="95"/>
      <c r="D4313" s="95"/>
      <c r="E4313" s="56">
        <v>2010</v>
      </c>
      <c r="F4313" s="144">
        <v>9</v>
      </c>
      <c r="G4313" s="144">
        <v>9</v>
      </c>
    </row>
    <row r="4314" spans="3:7" ht="16.5" hidden="1" customHeight="1" outlineLevel="1" x14ac:dyDescent="0.45">
      <c r="C4314" s="95"/>
      <c r="D4314" s="95"/>
      <c r="E4314" s="56">
        <v>2011</v>
      </c>
      <c r="F4314" s="144">
        <v>58</v>
      </c>
      <c r="G4314" s="144">
        <v>58</v>
      </c>
    </row>
    <row r="4315" spans="3:7" ht="16.5" hidden="1" customHeight="1" outlineLevel="1" x14ac:dyDescent="0.45">
      <c r="C4315" s="95"/>
      <c r="D4315" s="95"/>
      <c r="E4315" s="56">
        <v>2012</v>
      </c>
      <c r="F4315" s="144">
        <v>6</v>
      </c>
      <c r="G4315" s="144">
        <v>6</v>
      </c>
    </row>
    <row r="4316" spans="3:7" ht="16.5" hidden="1" customHeight="1" outlineLevel="1" x14ac:dyDescent="0.45">
      <c r="C4316" s="95"/>
      <c r="D4316" s="95"/>
      <c r="E4316" s="56">
        <v>2013</v>
      </c>
      <c r="F4316" s="144">
        <v>19</v>
      </c>
      <c r="G4316" s="144">
        <v>19</v>
      </c>
    </row>
    <row r="4317" spans="3:7" ht="16.5" hidden="1" customHeight="1" outlineLevel="1" x14ac:dyDescent="0.45">
      <c r="C4317" s="95"/>
      <c r="D4317" s="96"/>
      <c r="E4317" s="56">
        <v>2014</v>
      </c>
      <c r="F4317" s="144">
        <v>0</v>
      </c>
      <c r="G4317" s="144">
        <v>0</v>
      </c>
    </row>
    <row r="4318" spans="3:7" ht="16.5" hidden="1" customHeight="1" outlineLevel="1" x14ac:dyDescent="0.45">
      <c r="C4318" s="95"/>
      <c r="D4318" s="89" t="s">
        <v>142</v>
      </c>
      <c r="E4318" s="90"/>
      <c r="F4318" s="140">
        <v>658</v>
      </c>
      <c r="G4318" s="140">
        <v>658</v>
      </c>
    </row>
    <row r="4319" spans="3:7" ht="16.5" hidden="1" customHeight="1" outlineLevel="1" x14ac:dyDescent="0.45">
      <c r="C4319" s="95"/>
      <c r="D4319" s="94" t="s">
        <v>410</v>
      </c>
      <c r="E4319" s="56">
        <v>2007</v>
      </c>
      <c r="F4319" s="144">
        <v>1</v>
      </c>
      <c r="G4319" s="144">
        <v>1</v>
      </c>
    </row>
    <row r="4320" spans="3:7" ht="16.5" hidden="1" customHeight="1" outlineLevel="1" x14ac:dyDescent="0.45">
      <c r="C4320" s="95"/>
      <c r="D4320" s="95"/>
      <c r="E4320" s="56">
        <v>2008</v>
      </c>
      <c r="F4320" s="144">
        <v>5</v>
      </c>
      <c r="G4320" s="144">
        <v>5</v>
      </c>
    </row>
    <row r="4321" spans="3:7" ht="16.5" hidden="1" customHeight="1" outlineLevel="1" x14ac:dyDescent="0.45">
      <c r="C4321" s="95"/>
      <c r="D4321" s="96"/>
      <c r="E4321" s="56">
        <v>2009</v>
      </c>
      <c r="F4321" s="144">
        <v>0</v>
      </c>
      <c r="G4321" s="144">
        <v>0</v>
      </c>
    </row>
    <row r="4322" spans="3:7" ht="16.5" hidden="1" customHeight="1" outlineLevel="1" x14ac:dyDescent="0.45">
      <c r="C4322" s="95"/>
      <c r="D4322" s="89" t="s">
        <v>142</v>
      </c>
      <c r="E4322" s="90"/>
      <c r="F4322" s="140">
        <v>6</v>
      </c>
      <c r="G4322" s="140">
        <v>6</v>
      </c>
    </row>
    <row r="4323" spans="3:7" ht="16.5" hidden="1" customHeight="1" outlineLevel="1" x14ac:dyDescent="0.45">
      <c r="C4323" s="95"/>
      <c r="D4323" s="56" t="s">
        <v>411</v>
      </c>
      <c r="E4323" s="56">
        <v>2001</v>
      </c>
      <c r="F4323" s="144">
        <v>3</v>
      </c>
      <c r="G4323" s="144">
        <v>3</v>
      </c>
    </row>
    <row r="4324" spans="3:7" ht="16.5" hidden="1" customHeight="1" outlineLevel="1" x14ac:dyDescent="0.45">
      <c r="C4324" s="95"/>
      <c r="D4324" s="89" t="s">
        <v>142</v>
      </c>
      <c r="E4324" s="90"/>
      <c r="F4324" s="140">
        <v>3</v>
      </c>
      <c r="G4324" s="140">
        <v>3</v>
      </c>
    </row>
    <row r="4325" spans="3:7" ht="16.5" hidden="1" customHeight="1" outlineLevel="1" x14ac:dyDescent="0.45">
      <c r="C4325" s="95"/>
      <c r="D4325" s="94" t="s">
        <v>412</v>
      </c>
      <c r="E4325" s="56">
        <v>1991</v>
      </c>
      <c r="F4325" s="144">
        <v>95</v>
      </c>
      <c r="G4325" s="144">
        <v>95</v>
      </c>
    </row>
    <row r="4326" spans="3:7" ht="16.5" hidden="1" customHeight="1" outlineLevel="1" x14ac:dyDescent="0.45">
      <c r="C4326" s="95"/>
      <c r="D4326" s="95"/>
      <c r="E4326" s="56">
        <v>1992</v>
      </c>
      <c r="F4326" s="144">
        <v>101</v>
      </c>
      <c r="G4326" s="144">
        <v>101</v>
      </c>
    </row>
    <row r="4327" spans="3:7" ht="16.5" hidden="1" customHeight="1" outlineLevel="1" x14ac:dyDescent="0.45">
      <c r="C4327" s="95"/>
      <c r="D4327" s="95"/>
      <c r="E4327" s="56">
        <v>1993</v>
      </c>
      <c r="F4327" s="144">
        <v>234</v>
      </c>
      <c r="G4327" s="144">
        <v>234</v>
      </c>
    </row>
    <row r="4328" spans="3:7" ht="16.5" hidden="1" customHeight="1" outlineLevel="1" x14ac:dyDescent="0.45">
      <c r="C4328" s="95"/>
      <c r="D4328" s="95"/>
      <c r="E4328" s="56">
        <v>1994</v>
      </c>
      <c r="F4328" s="144">
        <v>436</v>
      </c>
      <c r="G4328" s="144">
        <v>436</v>
      </c>
    </row>
    <row r="4329" spans="3:7" ht="16.5" hidden="1" customHeight="1" outlineLevel="1" x14ac:dyDescent="0.45">
      <c r="C4329" s="95"/>
      <c r="D4329" s="95"/>
      <c r="E4329" s="56">
        <v>1995</v>
      </c>
      <c r="F4329" s="144">
        <v>966</v>
      </c>
      <c r="G4329" s="144">
        <v>966</v>
      </c>
    </row>
    <row r="4330" spans="3:7" ht="16.5" hidden="1" customHeight="1" outlineLevel="1" x14ac:dyDescent="0.45">
      <c r="C4330" s="95"/>
      <c r="D4330" s="95"/>
      <c r="E4330" s="56">
        <v>1996</v>
      </c>
      <c r="F4330" s="146">
        <v>1821</v>
      </c>
      <c r="G4330" s="146">
        <v>1821</v>
      </c>
    </row>
    <row r="4331" spans="3:7" ht="16.5" hidden="1" customHeight="1" outlineLevel="1" x14ac:dyDescent="0.45">
      <c r="C4331" s="95"/>
      <c r="D4331" s="95"/>
      <c r="E4331" s="56">
        <v>1997</v>
      </c>
      <c r="F4331" s="146">
        <v>2607</v>
      </c>
      <c r="G4331" s="146">
        <v>2607</v>
      </c>
    </row>
    <row r="4332" spans="3:7" ht="16.5" hidden="1" customHeight="1" outlineLevel="1" x14ac:dyDescent="0.45">
      <c r="C4332" s="95"/>
      <c r="D4332" s="95"/>
      <c r="E4332" s="56">
        <v>1998</v>
      </c>
      <c r="F4332" s="146">
        <v>1637</v>
      </c>
      <c r="G4332" s="146">
        <v>1637</v>
      </c>
    </row>
    <row r="4333" spans="3:7" ht="16.5" hidden="1" customHeight="1" outlineLevel="1" x14ac:dyDescent="0.45">
      <c r="C4333" s="95"/>
      <c r="D4333" s="95"/>
      <c r="E4333" s="56">
        <v>1999</v>
      </c>
      <c r="F4333" s="146">
        <v>1564</v>
      </c>
      <c r="G4333" s="146">
        <v>1564</v>
      </c>
    </row>
    <row r="4334" spans="3:7" ht="16.5" hidden="1" customHeight="1" outlineLevel="1" x14ac:dyDescent="0.45">
      <c r="C4334" s="95"/>
      <c r="D4334" s="95"/>
      <c r="E4334" s="56">
        <v>2000</v>
      </c>
      <c r="F4334" s="146">
        <v>1918</v>
      </c>
      <c r="G4334" s="146">
        <v>1918</v>
      </c>
    </row>
    <row r="4335" spans="3:7" ht="16.5" hidden="1" customHeight="1" outlineLevel="1" x14ac:dyDescent="0.45">
      <c r="C4335" s="95"/>
      <c r="D4335" s="95"/>
      <c r="E4335" s="56">
        <v>2001</v>
      </c>
      <c r="F4335" s="146">
        <v>1024</v>
      </c>
      <c r="G4335" s="146">
        <v>1024</v>
      </c>
    </row>
    <row r="4336" spans="3:7" ht="16.5" hidden="1" customHeight="1" outlineLevel="1" x14ac:dyDescent="0.45">
      <c r="C4336" s="95"/>
      <c r="D4336" s="95"/>
      <c r="E4336" s="56">
        <v>2002</v>
      </c>
      <c r="F4336" s="144">
        <v>599</v>
      </c>
      <c r="G4336" s="144">
        <v>599</v>
      </c>
    </row>
    <row r="4337" spans="3:7" ht="16.5" hidden="1" customHeight="1" outlineLevel="1" x14ac:dyDescent="0.45">
      <c r="C4337" s="95"/>
      <c r="D4337" s="95"/>
      <c r="E4337" s="56">
        <v>2003</v>
      </c>
      <c r="F4337" s="144">
        <v>403</v>
      </c>
      <c r="G4337" s="144">
        <v>403</v>
      </c>
    </row>
    <row r="4338" spans="3:7" ht="16.5" hidden="1" customHeight="1" outlineLevel="1" x14ac:dyDescent="0.45">
      <c r="C4338" s="95"/>
      <c r="D4338" s="95"/>
      <c r="E4338" s="56">
        <v>2004</v>
      </c>
      <c r="F4338" s="146">
        <v>1130</v>
      </c>
      <c r="G4338" s="146">
        <v>1130</v>
      </c>
    </row>
    <row r="4339" spans="3:7" ht="16.5" hidden="1" customHeight="1" outlineLevel="1" x14ac:dyDescent="0.45">
      <c r="C4339" s="95"/>
      <c r="D4339" s="95"/>
      <c r="E4339" s="56">
        <v>2005</v>
      </c>
      <c r="F4339" s="146">
        <v>1454</v>
      </c>
      <c r="G4339" s="146">
        <v>1454</v>
      </c>
    </row>
    <row r="4340" spans="3:7" ht="16.5" hidden="1" customHeight="1" outlineLevel="1" x14ac:dyDescent="0.45">
      <c r="C4340" s="95"/>
      <c r="D4340" s="95"/>
      <c r="E4340" s="56">
        <v>2006</v>
      </c>
      <c r="F4340" s="146">
        <v>1303</v>
      </c>
      <c r="G4340" s="146">
        <v>1303</v>
      </c>
    </row>
    <row r="4341" spans="3:7" ht="16.5" hidden="1" customHeight="1" outlineLevel="1" x14ac:dyDescent="0.45">
      <c r="C4341" s="95"/>
      <c r="D4341" s="95"/>
      <c r="E4341" s="56">
        <v>2007</v>
      </c>
      <c r="F4341" s="146">
        <v>1142</v>
      </c>
      <c r="G4341" s="146">
        <v>1142</v>
      </c>
    </row>
    <row r="4342" spans="3:7" ht="16.5" hidden="1" customHeight="1" outlineLevel="1" x14ac:dyDescent="0.45">
      <c r="C4342" s="95"/>
      <c r="D4342" s="95"/>
      <c r="E4342" s="56">
        <v>2008</v>
      </c>
      <c r="F4342" s="144">
        <v>694</v>
      </c>
      <c r="G4342" s="144">
        <v>694</v>
      </c>
    </row>
    <row r="4343" spans="3:7" ht="16.5" hidden="1" customHeight="1" outlineLevel="1" x14ac:dyDescent="0.45">
      <c r="C4343" s="95"/>
      <c r="D4343" s="95"/>
      <c r="E4343" s="56">
        <v>2009</v>
      </c>
      <c r="F4343" s="144">
        <v>512</v>
      </c>
      <c r="G4343" s="144">
        <v>512</v>
      </c>
    </row>
    <row r="4344" spans="3:7" ht="16.5" hidden="1" customHeight="1" outlineLevel="1" x14ac:dyDescent="0.45">
      <c r="C4344" s="95"/>
      <c r="D4344" s="95"/>
      <c r="E4344" s="56">
        <v>2010</v>
      </c>
      <c r="F4344" s="144">
        <v>612</v>
      </c>
      <c r="G4344" s="144">
        <v>612</v>
      </c>
    </row>
    <row r="4345" spans="3:7" ht="16.5" hidden="1" customHeight="1" outlineLevel="1" x14ac:dyDescent="0.45">
      <c r="C4345" s="95"/>
      <c r="D4345" s="95"/>
      <c r="E4345" s="56">
        <v>2011</v>
      </c>
      <c r="F4345" s="146">
        <v>1479</v>
      </c>
      <c r="G4345" s="146">
        <v>1479</v>
      </c>
    </row>
    <row r="4346" spans="3:7" ht="16.5" hidden="1" customHeight="1" outlineLevel="1" x14ac:dyDescent="0.45">
      <c r="C4346" s="95"/>
      <c r="D4346" s="95"/>
      <c r="E4346" s="56">
        <v>2012</v>
      </c>
      <c r="F4346" s="146">
        <v>1319</v>
      </c>
      <c r="G4346" s="146">
        <v>1319</v>
      </c>
    </row>
    <row r="4347" spans="3:7" ht="16.5" hidden="1" customHeight="1" outlineLevel="1" x14ac:dyDescent="0.45">
      <c r="C4347" s="95"/>
      <c r="D4347" s="95"/>
      <c r="E4347" s="56">
        <v>2013</v>
      </c>
      <c r="F4347" s="146">
        <v>1332</v>
      </c>
      <c r="G4347" s="146">
        <v>1332</v>
      </c>
    </row>
    <row r="4348" spans="3:7" ht="16.5" hidden="1" customHeight="1" outlineLevel="1" x14ac:dyDescent="0.45">
      <c r="C4348" s="95"/>
      <c r="D4348" s="95"/>
      <c r="E4348" s="56">
        <v>2014</v>
      </c>
      <c r="F4348" s="144">
        <v>910</v>
      </c>
      <c r="G4348" s="144">
        <v>910</v>
      </c>
    </row>
    <row r="4349" spans="3:7" ht="16.5" hidden="1" customHeight="1" outlineLevel="1" x14ac:dyDescent="0.45">
      <c r="C4349" s="95"/>
      <c r="D4349" s="95"/>
      <c r="E4349" s="56">
        <v>2015</v>
      </c>
      <c r="F4349" s="144">
        <v>748</v>
      </c>
      <c r="G4349" s="144">
        <v>748</v>
      </c>
    </row>
    <row r="4350" spans="3:7" ht="16.5" hidden="1" customHeight="1" outlineLevel="1" x14ac:dyDescent="0.45">
      <c r="C4350" s="95"/>
      <c r="D4350" s="96"/>
      <c r="E4350" s="56">
        <v>2016</v>
      </c>
      <c r="F4350" s="144">
        <v>166</v>
      </c>
      <c r="G4350" s="144">
        <v>166</v>
      </c>
    </row>
    <row r="4351" spans="3:7" ht="16.5" hidden="1" customHeight="1" outlineLevel="1" x14ac:dyDescent="0.45">
      <c r="C4351" s="95"/>
      <c r="D4351" s="89" t="s">
        <v>142</v>
      </c>
      <c r="E4351" s="90"/>
      <c r="F4351" s="139">
        <v>26206</v>
      </c>
      <c r="G4351" s="139">
        <v>26206</v>
      </c>
    </row>
    <row r="4352" spans="3:7" ht="16.5" hidden="1" customHeight="1" outlineLevel="1" x14ac:dyDescent="0.45">
      <c r="C4352" s="95"/>
      <c r="D4352" s="94" t="s">
        <v>413</v>
      </c>
      <c r="E4352" s="56">
        <v>1991</v>
      </c>
      <c r="F4352" s="144">
        <v>81</v>
      </c>
      <c r="G4352" s="144">
        <v>81</v>
      </c>
    </row>
    <row r="4353" spans="3:7" ht="16.5" hidden="1" customHeight="1" outlineLevel="1" x14ac:dyDescent="0.45">
      <c r="C4353" s="95"/>
      <c r="D4353" s="95"/>
      <c r="E4353" s="56">
        <v>1992</v>
      </c>
      <c r="F4353" s="144">
        <v>2</v>
      </c>
      <c r="G4353" s="144">
        <v>2</v>
      </c>
    </row>
    <row r="4354" spans="3:7" ht="16.5" hidden="1" customHeight="1" outlineLevel="1" x14ac:dyDescent="0.45">
      <c r="C4354" s="95"/>
      <c r="D4354" s="95"/>
      <c r="E4354" s="56">
        <v>1993</v>
      </c>
      <c r="F4354" s="144">
        <v>116</v>
      </c>
      <c r="G4354" s="144">
        <v>116</v>
      </c>
    </row>
    <row r="4355" spans="3:7" ht="16.5" hidden="1" customHeight="1" outlineLevel="1" x14ac:dyDescent="0.45">
      <c r="C4355" s="95"/>
      <c r="D4355" s="95"/>
      <c r="E4355" s="56">
        <v>1994</v>
      </c>
      <c r="F4355" s="144">
        <v>270</v>
      </c>
      <c r="G4355" s="144">
        <v>270</v>
      </c>
    </row>
    <row r="4356" spans="3:7" ht="16.5" hidden="1" customHeight="1" outlineLevel="1" x14ac:dyDescent="0.45">
      <c r="C4356" s="95"/>
      <c r="D4356" s="95"/>
      <c r="E4356" s="56">
        <v>1995</v>
      </c>
      <c r="F4356" s="144">
        <v>649</v>
      </c>
      <c r="G4356" s="144">
        <v>649</v>
      </c>
    </row>
    <row r="4357" spans="3:7" ht="16.5" hidden="1" customHeight="1" outlineLevel="1" x14ac:dyDescent="0.45">
      <c r="C4357" s="95"/>
      <c r="D4357" s="95"/>
      <c r="E4357" s="56">
        <v>1996</v>
      </c>
      <c r="F4357" s="144">
        <v>803</v>
      </c>
      <c r="G4357" s="144">
        <v>803</v>
      </c>
    </row>
    <row r="4358" spans="3:7" ht="16.5" hidden="1" customHeight="1" outlineLevel="1" x14ac:dyDescent="0.45">
      <c r="C4358" s="95"/>
      <c r="D4358" s="95"/>
      <c r="E4358" s="56">
        <v>1997</v>
      </c>
      <c r="F4358" s="144">
        <v>297</v>
      </c>
      <c r="G4358" s="144">
        <v>297</v>
      </c>
    </row>
    <row r="4359" spans="3:7" ht="16.5" hidden="1" customHeight="1" outlineLevel="1" x14ac:dyDescent="0.45">
      <c r="C4359" s="95"/>
      <c r="D4359" s="95"/>
      <c r="E4359" s="56">
        <v>1998</v>
      </c>
      <c r="F4359" s="144">
        <v>763</v>
      </c>
      <c r="G4359" s="144">
        <v>763</v>
      </c>
    </row>
    <row r="4360" spans="3:7" ht="16.5" hidden="1" customHeight="1" outlineLevel="1" x14ac:dyDescent="0.45">
      <c r="C4360" s="95"/>
      <c r="D4360" s="95"/>
      <c r="E4360" s="56">
        <v>1999</v>
      </c>
      <c r="F4360" s="144">
        <v>427</v>
      </c>
      <c r="G4360" s="144">
        <v>427</v>
      </c>
    </row>
    <row r="4361" spans="3:7" ht="16.5" hidden="1" customHeight="1" outlineLevel="1" x14ac:dyDescent="0.45">
      <c r="C4361" s="95"/>
      <c r="D4361" s="95"/>
      <c r="E4361" s="56">
        <v>2000</v>
      </c>
      <c r="F4361" s="144">
        <v>245</v>
      </c>
      <c r="G4361" s="144">
        <v>245</v>
      </c>
    </row>
    <row r="4362" spans="3:7" ht="16.5" hidden="1" customHeight="1" outlineLevel="1" x14ac:dyDescent="0.45">
      <c r="C4362" s="95"/>
      <c r="D4362" s="95"/>
      <c r="E4362" s="56">
        <v>2001</v>
      </c>
      <c r="F4362" s="144">
        <v>90</v>
      </c>
      <c r="G4362" s="144">
        <v>90</v>
      </c>
    </row>
    <row r="4363" spans="3:7" ht="16.5" hidden="1" customHeight="1" outlineLevel="1" x14ac:dyDescent="0.45">
      <c r="C4363" s="95"/>
      <c r="D4363" s="95"/>
      <c r="E4363" s="56">
        <v>2002</v>
      </c>
      <c r="F4363" s="144">
        <v>129</v>
      </c>
      <c r="G4363" s="144">
        <v>129</v>
      </c>
    </row>
    <row r="4364" spans="3:7" ht="16.5" hidden="1" customHeight="1" outlineLevel="1" x14ac:dyDescent="0.45">
      <c r="C4364" s="95"/>
      <c r="D4364" s="95"/>
      <c r="E4364" s="56">
        <v>2003</v>
      </c>
      <c r="F4364" s="144">
        <v>198</v>
      </c>
      <c r="G4364" s="144">
        <v>198</v>
      </c>
    </row>
    <row r="4365" spans="3:7" ht="16.5" hidden="1" customHeight="1" outlineLevel="1" x14ac:dyDescent="0.45">
      <c r="C4365" s="95"/>
      <c r="D4365" s="95"/>
      <c r="E4365" s="56">
        <v>2004</v>
      </c>
      <c r="F4365" s="144">
        <v>415</v>
      </c>
      <c r="G4365" s="144">
        <v>415</v>
      </c>
    </row>
    <row r="4366" spans="3:7" ht="16.5" hidden="1" customHeight="1" outlineLevel="1" x14ac:dyDescent="0.45">
      <c r="C4366" s="95"/>
      <c r="D4366" s="95"/>
      <c r="E4366" s="56">
        <v>2005</v>
      </c>
      <c r="F4366" s="144">
        <v>519</v>
      </c>
      <c r="G4366" s="144">
        <v>519</v>
      </c>
    </row>
    <row r="4367" spans="3:7" ht="16.5" hidden="1" customHeight="1" outlineLevel="1" x14ac:dyDescent="0.45">
      <c r="C4367" s="95"/>
      <c r="D4367" s="95"/>
      <c r="E4367" s="56">
        <v>2006</v>
      </c>
      <c r="F4367" s="144">
        <v>622</v>
      </c>
      <c r="G4367" s="144">
        <v>622</v>
      </c>
    </row>
    <row r="4368" spans="3:7" ht="16.5" hidden="1" customHeight="1" outlineLevel="1" x14ac:dyDescent="0.45">
      <c r="C4368" s="95"/>
      <c r="D4368" s="95"/>
      <c r="E4368" s="56">
        <v>2007</v>
      </c>
      <c r="F4368" s="144">
        <v>723</v>
      </c>
      <c r="G4368" s="144">
        <v>723</v>
      </c>
    </row>
    <row r="4369" spans="3:7" ht="16.5" hidden="1" customHeight="1" outlineLevel="1" x14ac:dyDescent="0.45">
      <c r="C4369" s="95"/>
      <c r="D4369" s="95"/>
      <c r="E4369" s="56">
        <v>2008</v>
      </c>
      <c r="F4369" s="144">
        <v>605</v>
      </c>
      <c r="G4369" s="144">
        <v>605</v>
      </c>
    </row>
    <row r="4370" spans="3:7" ht="16.5" hidden="1" customHeight="1" outlineLevel="1" x14ac:dyDescent="0.45">
      <c r="C4370" s="95"/>
      <c r="D4370" s="95"/>
      <c r="E4370" s="56">
        <v>2009</v>
      </c>
      <c r="F4370" s="144">
        <v>380</v>
      </c>
      <c r="G4370" s="144">
        <v>380</v>
      </c>
    </row>
    <row r="4371" spans="3:7" ht="16.5" hidden="1" customHeight="1" outlineLevel="1" x14ac:dyDescent="0.45">
      <c r="C4371" s="95"/>
      <c r="D4371" s="95"/>
      <c r="E4371" s="56">
        <v>2010</v>
      </c>
      <c r="F4371" s="144">
        <v>735</v>
      </c>
      <c r="G4371" s="144">
        <v>735</v>
      </c>
    </row>
    <row r="4372" spans="3:7" ht="16.5" hidden="1" customHeight="1" outlineLevel="1" x14ac:dyDescent="0.45">
      <c r="C4372" s="95"/>
      <c r="D4372" s="95"/>
      <c r="E4372" s="56">
        <v>2011</v>
      </c>
      <c r="F4372" s="144">
        <v>609</v>
      </c>
      <c r="G4372" s="144">
        <v>609</v>
      </c>
    </row>
    <row r="4373" spans="3:7" ht="16.5" hidden="1" customHeight="1" outlineLevel="1" x14ac:dyDescent="0.45">
      <c r="C4373" s="95"/>
      <c r="D4373" s="95"/>
      <c r="E4373" s="56">
        <v>2012</v>
      </c>
      <c r="F4373" s="144">
        <v>827</v>
      </c>
      <c r="G4373" s="144">
        <v>827</v>
      </c>
    </row>
    <row r="4374" spans="3:7" ht="16.5" hidden="1" customHeight="1" outlineLevel="1" x14ac:dyDescent="0.45">
      <c r="C4374" s="95"/>
      <c r="D4374" s="95"/>
      <c r="E4374" s="56">
        <v>2013</v>
      </c>
      <c r="F4374" s="144">
        <v>732</v>
      </c>
      <c r="G4374" s="144">
        <v>732</v>
      </c>
    </row>
    <row r="4375" spans="3:7" ht="16.5" hidden="1" customHeight="1" outlineLevel="1" x14ac:dyDescent="0.45">
      <c r="C4375" s="95"/>
      <c r="D4375" s="95"/>
      <c r="E4375" s="56">
        <v>2014</v>
      </c>
      <c r="F4375" s="144">
        <v>826</v>
      </c>
      <c r="G4375" s="144">
        <v>826</v>
      </c>
    </row>
    <row r="4376" spans="3:7" ht="16.5" hidden="1" customHeight="1" outlineLevel="1" x14ac:dyDescent="0.45">
      <c r="C4376" s="95"/>
      <c r="D4376" s="95"/>
      <c r="E4376" s="56">
        <v>2015</v>
      </c>
      <c r="F4376" s="144">
        <v>432</v>
      </c>
      <c r="G4376" s="144">
        <v>432</v>
      </c>
    </row>
    <row r="4377" spans="3:7" ht="16.5" hidden="1" customHeight="1" outlineLevel="1" x14ac:dyDescent="0.45">
      <c r="C4377" s="95"/>
      <c r="D4377" s="96"/>
      <c r="E4377" s="56">
        <v>2016</v>
      </c>
      <c r="F4377" s="144">
        <v>183</v>
      </c>
      <c r="G4377" s="144">
        <v>183</v>
      </c>
    </row>
    <row r="4378" spans="3:7" ht="16.5" hidden="1" customHeight="1" outlineLevel="1" x14ac:dyDescent="0.45">
      <c r="C4378" s="95"/>
      <c r="D4378" s="89" t="s">
        <v>142</v>
      </c>
      <c r="E4378" s="90"/>
      <c r="F4378" s="139">
        <v>11678</v>
      </c>
      <c r="G4378" s="139">
        <v>11678</v>
      </c>
    </row>
    <row r="4379" spans="3:7" ht="16.5" hidden="1" customHeight="1" outlineLevel="1" x14ac:dyDescent="0.45">
      <c r="C4379" s="95"/>
      <c r="D4379" s="94" t="s">
        <v>414</v>
      </c>
      <c r="E4379" s="56">
        <v>1991</v>
      </c>
      <c r="F4379" s="144">
        <v>20</v>
      </c>
      <c r="G4379" s="144">
        <v>20</v>
      </c>
    </row>
    <row r="4380" spans="3:7" ht="16.5" hidden="1" customHeight="1" outlineLevel="1" x14ac:dyDescent="0.45">
      <c r="C4380" s="95"/>
      <c r="D4380" s="95"/>
      <c r="E4380" s="56">
        <v>1993</v>
      </c>
      <c r="F4380" s="144">
        <v>5</v>
      </c>
      <c r="G4380" s="144">
        <v>5</v>
      </c>
    </row>
    <row r="4381" spans="3:7" ht="16.5" hidden="1" customHeight="1" outlineLevel="1" x14ac:dyDescent="0.45">
      <c r="C4381" s="95"/>
      <c r="D4381" s="95"/>
      <c r="E4381" s="56">
        <v>1999</v>
      </c>
      <c r="F4381" s="144">
        <v>1</v>
      </c>
      <c r="G4381" s="144">
        <v>1</v>
      </c>
    </row>
    <row r="4382" spans="3:7" ht="16.5" hidden="1" customHeight="1" outlineLevel="1" x14ac:dyDescent="0.45">
      <c r="C4382" s="95"/>
      <c r="D4382" s="95"/>
      <c r="E4382" s="56">
        <v>2005</v>
      </c>
      <c r="F4382" s="144">
        <v>9</v>
      </c>
      <c r="G4382" s="144">
        <v>9</v>
      </c>
    </row>
    <row r="4383" spans="3:7" ht="16.5" hidden="1" customHeight="1" outlineLevel="1" x14ac:dyDescent="0.45">
      <c r="C4383" s="95"/>
      <c r="D4383" s="95"/>
      <c r="E4383" s="56">
        <v>2006</v>
      </c>
      <c r="F4383" s="144">
        <v>3</v>
      </c>
      <c r="G4383" s="144">
        <v>3</v>
      </c>
    </row>
    <row r="4384" spans="3:7" ht="16.5" hidden="1" customHeight="1" outlineLevel="1" x14ac:dyDescent="0.45">
      <c r="C4384" s="95"/>
      <c r="D4384" s="95"/>
      <c r="E4384" s="56">
        <v>2007</v>
      </c>
      <c r="F4384" s="144">
        <v>0</v>
      </c>
      <c r="G4384" s="144">
        <v>0</v>
      </c>
    </row>
    <row r="4385" spans="3:7" ht="16.5" hidden="1" customHeight="1" outlineLevel="1" x14ac:dyDescent="0.45">
      <c r="C4385" s="95"/>
      <c r="D4385" s="95"/>
      <c r="E4385" s="56">
        <v>2009</v>
      </c>
      <c r="F4385" s="144">
        <v>20</v>
      </c>
      <c r="G4385" s="144">
        <v>20</v>
      </c>
    </row>
    <row r="4386" spans="3:7" ht="16.5" hidden="1" customHeight="1" outlineLevel="1" x14ac:dyDescent="0.45">
      <c r="C4386" s="95"/>
      <c r="D4386" s="95"/>
      <c r="E4386" s="56">
        <v>2010</v>
      </c>
      <c r="F4386" s="144">
        <v>19</v>
      </c>
      <c r="G4386" s="144">
        <v>19</v>
      </c>
    </row>
    <row r="4387" spans="3:7" ht="16.5" hidden="1" customHeight="1" outlineLevel="1" x14ac:dyDescent="0.45">
      <c r="C4387" s="95"/>
      <c r="D4387" s="95"/>
      <c r="E4387" s="56">
        <v>2011</v>
      </c>
      <c r="F4387" s="144">
        <v>27</v>
      </c>
      <c r="G4387" s="144">
        <v>27</v>
      </c>
    </row>
    <row r="4388" spans="3:7" ht="16.5" hidden="1" customHeight="1" outlineLevel="1" x14ac:dyDescent="0.45">
      <c r="C4388" s="95"/>
      <c r="D4388" s="95"/>
      <c r="E4388" s="56">
        <v>2012</v>
      </c>
      <c r="F4388" s="144">
        <v>24</v>
      </c>
      <c r="G4388" s="144">
        <v>24</v>
      </c>
    </row>
    <row r="4389" spans="3:7" ht="16.5" hidden="1" customHeight="1" outlineLevel="1" x14ac:dyDescent="0.45">
      <c r="C4389" s="95"/>
      <c r="D4389" s="95"/>
      <c r="E4389" s="56">
        <v>2013</v>
      </c>
      <c r="F4389" s="144">
        <v>35</v>
      </c>
      <c r="G4389" s="144">
        <v>35</v>
      </c>
    </row>
    <row r="4390" spans="3:7" ht="16.5" hidden="1" customHeight="1" outlineLevel="1" x14ac:dyDescent="0.45">
      <c r="C4390" s="95"/>
      <c r="D4390" s="95"/>
      <c r="E4390" s="56">
        <v>2014</v>
      </c>
      <c r="F4390" s="144">
        <v>44</v>
      </c>
      <c r="G4390" s="144">
        <v>44</v>
      </c>
    </row>
    <row r="4391" spans="3:7" ht="16.5" hidden="1" customHeight="1" outlineLevel="1" x14ac:dyDescent="0.45">
      <c r="C4391" s="95"/>
      <c r="D4391" s="95"/>
      <c r="E4391" s="56">
        <v>2015</v>
      </c>
      <c r="F4391" s="144">
        <v>16</v>
      </c>
      <c r="G4391" s="144">
        <v>16</v>
      </c>
    </row>
    <row r="4392" spans="3:7" ht="16.5" hidden="1" customHeight="1" outlineLevel="1" x14ac:dyDescent="0.45">
      <c r="C4392" s="95"/>
      <c r="D4392" s="96"/>
      <c r="E4392" s="56">
        <v>2016</v>
      </c>
      <c r="F4392" s="144">
        <v>3</v>
      </c>
      <c r="G4392" s="144">
        <v>3</v>
      </c>
    </row>
    <row r="4393" spans="3:7" ht="16.5" hidden="1" customHeight="1" outlineLevel="1" x14ac:dyDescent="0.45">
      <c r="C4393" s="95"/>
      <c r="D4393" s="89" t="s">
        <v>142</v>
      </c>
      <c r="E4393" s="90"/>
      <c r="F4393" s="140">
        <v>226</v>
      </c>
      <c r="G4393" s="140">
        <v>226</v>
      </c>
    </row>
    <row r="4394" spans="3:7" ht="16.5" hidden="1" customHeight="1" outlineLevel="1" x14ac:dyDescent="0.45">
      <c r="C4394" s="95"/>
      <c r="D4394" s="94" t="s">
        <v>415</v>
      </c>
      <c r="E4394" s="56">
        <v>1991</v>
      </c>
      <c r="F4394" s="144">
        <v>37</v>
      </c>
      <c r="G4394" s="144">
        <v>37</v>
      </c>
    </row>
    <row r="4395" spans="3:7" ht="16.5" hidden="1" customHeight="1" outlineLevel="1" x14ac:dyDescent="0.45">
      <c r="C4395" s="95"/>
      <c r="D4395" s="95"/>
      <c r="E4395" s="56">
        <v>1992</v>
      </c>
      <c r="F4395" s="144">
        <v>116</v>
      </c>
      <c r="G4395" s="144">
        <v>116</v>
      </c>
    </row>
    <row r="4396" spans="3:7" ht="16.5" hidden="1" customHeight="1" outlineLevel="1" x14ac:dyDescent="0.45">
      <c r="C4396" s="95"/>
      <c r="D4396" s="95"/>
      <c r="E4396" s="56">
        <v>1993</v>
      </c>
      <c r="F4396" s="144">
        <v>288</v>
      </c>
      <c r="G4396" s="144">
        <v>288</v>
      </c>
    </row>
    <row r="4397" spans="3:7" ht="16.5" hidden="1" customHeight="1" outlineLevel="1" x14ac:dyDescent="0.45">
      <c r="C4397" s="95"/>
      <c r="D4397" s="95"/>
      <c r="E4397" s="56">
        <v>1994</v>
      </c>
      <c r="F4397" s="144">
        <v>181</v>
      </c>
      <c r="G4397" s="144">
        <v>181</v>
      </c>
    </row>
    <row r="4398" spans="3:7" ht="16.5" hidden="1" customHeight="1" outlineLevel="1" x14ac:dyDescent="0.45">
      <c r="C4398" s="95"/>
      <c r="D4398" s="95"/>
      <c r="E4398" s="56">
        <v>1995</v>
      </c>
      <c r="F4398" s="144">
        <v>366</v>
      </c>
      <c r="G4398" s="144">
        <v>366</v>
      </c>
    </row>
    <row r="4399" spans="3:7" ht="16.5" hidden="1" customHeight="1" outlineLevel="1" x14ac:dyDescent="0.45">
      <c r="C4399" s="95"/>
      <c r="D4399" s="95"/>
      <c r="E4399" s="56">
        <v>1996</v>
      </c>
      <c r="F4399" s="144">
        <v>199</v>
      </c>
      <c r="G4399" s="144">
        <v>199</v>
      </c>
    </row>
    <row r="4400" spans="3:7" ht="16.5" hidden="1" customHeight="1" outlineLevel="1" x14ac:dyDescent="0.45">
      <c r="C4400" s="95"/>
      <c r="D4400" s="95"/>
      <c r="E4400" s="56">
        <v>1997</v>
      </c>
      <c r="F4400" s="144">
        <v>167</v>
      </c>
      <c r="G4400" s="144">
        <v>167</v>
      </c>
    </row>
    <row r="4401" spans="3:7" ht="16.5" hidden="1" customHeight="1" outlineLevel="1" x14ac:dyDescent="0.45">
      <c r="C4401" s="95"/>
      <c r="D4401" s="95"/>
      <c r="E4401" s="56">
        <v>1998</v>
      </c>
      <c r="F4401" s="144">
        <v>411</v>
      </c>
      <c r="G4401" s="144">
        <v>411</v>
      </c>
    </row>
    <row r="4402" spans="3:7" ht="16.5" hidden="1" customHeight="1" outlineLevel="1" x14ac:dyDescent="0.45">
      <c r="C4402" s="95"/>
      <c r="D4402" s="95"/>
      <c r="E4402" s="56">
        <v>1999</v>
      </c>
      <c r="F4402" s="144">
        <v>269</v>
      </c>
      <c r="G4402" s="144">
        <v>269</v>
      </c>
    </row>
    <row r="4403" spans="3:7" ht="16.5" hidden="1" customHeight="1" outlineLevel="1" x14ac:dyDescent="0.45">
      <c r="C4403" s="95"/>
      <c r="D4403" s="95"/>
      <c r="E4403" s="56">
        <v>2000</v>
      </c>
      <c r="F4403" s="144">
        <v>290</v>
      </c>
      <c r="G4403" s="144">
        <v>290</v>
      </c>
    </row>
    <row r="4404" spans="3:7" ht="16.5" hidden="1" customHeight="1" outlineLevel="1" x14ac:dyDescent="0.45">
      <c r="C4404" s="95"/>
      <c r="D4404" s="95"/>
      <c r="E4404" s="56">
        <v>2001</v>
      </c>
      <c r="F4404" s="144">
        <v>201</v>
      </c>
      <c r="G4404" s="144">
        <v>201</v>
      </c>
    </row>
    <row r="4405" spans="3:7" ht="16.5" hidden="1" customHeight="1" outlineLevel="1" x14ac:dyDescent="0.45">
      <c r="C4405" s="95"/>
      <c r="D4405" s="95"/>
      <c r="E4405" s="56">
        <v>2002</v>
      </c>
      <c r="F4405" s="144">
        <v>198</v>
      </c>
      <c r="G4405" s="144">
        <v>198</v>
      </c>
    </row>
    <row r="4406" spans="3:7" ht="16.5" hidden="1" customHeight="1" outlineLevel="1" x14ac:dyDescent="0.45">
      <c r="C4406" s="95"/>
      <c r="D4406" s="95"/>
      <c r="E4406" s="56">
        <v>2003</v>
      </c>
      <c r="F4406" s="144">
        <v>270</v>
      </c>
      <c r="G4406" s="144">
        <v>270</v>
      </c>
    </row>
    <row r="4407" spans="3:7" ht="16.5" hidden="1" customHeight="1" outlineLevel="1" x14ac:dyDescent="0.45">
      <c r="C4407" s="95"/>
      <c r="D4407" s="95"/>
      <c r="E4407" s="56">
        <v>2004</v>
      </c>
      <c r="F4407" s="144">
        <v>204</v>
      </c>
      <c r="G4407" s="144">
        <v>204</v>
      </c>
    </row>
    <row r="4408" spans="3:7" ht="16.5" hidden="1" customHeight="1" outlineLevel="1" x14ac:dyDescent="0.45">
      <c r="C4408" s="95"/>
      <c r="D4408" s="95"/>
      <c r="E4408" s="56">
        <v>2005</v>
      </c>
      <c r="F4408" s="144">
        <v>555</v>
      </c>
      <c r="G4408" s="144">
        <v>555</v>
      </c>
    </row>
    <row r="4409" spans="3:7" ht="16.5" hidden="1" customHeight="1" outlineLevel="1" x14ac:dyDescent="0.45">
      <c r="C4409" s="95"/>
      <c r="D4409" s="95"/>
      <c r="E4409" s="56">
        <v>2006</v>
      </c>
      <c r="F4409" s="144">
        <v>782</v>
      </c>
      <c r="G4409" s="144">
        <v>782</v>
      </c>
    </row>
    <row r="4410" spans="3:7" ht="16.5" hidden="1" customHeight="1" outlineLevel="1" x14ac:dyDescent="0.45">
      <c r="C4410" s="95"/>
      <c r="D4410" s="95"/>
      <c r="E4410" s="56">
        <v>2007</v>
      </c>
      <c r="F4410" s="144">
        <v>701</v>
      </c>
      <c r="G4410" s="144">
        <v>701</v>
      </c>
    </row>
    <row r="4411" spans="3:7" ht="16.5" hidden="1" customHeight="1" outlineLevel="1" x14ac:dyDescent="0.45">
      <c r="C4411" s="95"/>
      <c r="D4411" s="95"/>
      <c r="E4411" s="56">
        <v>2008</v>
      </c>
      <c r="F4411" s="144">
        <v>654</v>
      </c>
      <c r="G4411" s="144">
        <v>654</v>
      </c>
    </row>
    <row r="4412" spans="3:7" ht="16.5" hidden="1" customHeight="1" outlineLevel="1" x14ac:dyDescent="0.45">
      <c r="C4412" s="95"/>
      <c r="D4412" s="95"/>
      <c r="E4412" s="56">
        <v>2009</v>
      </c>
      <c r="F4412" s="144">
        <v>880</v>
      </c>
      <c r="G4412" s="144">
        <v>880</v>
      </c>
    </row>
    <row r="4413" spans="3:7" ht="16.5" hidden="1" customHeight="1" outlineLevel="1" x14ac:dyDescent="0.45">
      <c r="C4413" s="95"/>
      <c r="D4413" s="95"/>
      <c r="E4413" s="56">
        <v>2010</v>
      </c>
      <c r="F4413" s="144">
        <v>416</v>
      </c>
      <c r="G4413" s="144">
        <v>416</v>
      </c>
    </row>
    <row r="4414" spans="3:7" ht="16.5" hidden="1" customHeight="1" outlineLevel="1" x14ac:dyDescent="0.45">
      <c r="C4414" s="95"/>
      <c r="D4414" s="95"/>
      <c r="E4414" s="56">
        <v>2011</v>
      </c>
      <c r="F4414" s="144">
        <v>461</v>
      </c>
      <c r="G4414" s="144">
        <v>461</v>
      </c>
    </row>
    <row r="4415" spans="3:7" ht="16.5" hidden="1" customHeight="1" outlineLevel="1" x14ac:dyDescent="0.45">
      <c r="C4415" s="95"/>
      <c r="D4415" s="95"/>
      <c r="E4415" s="56">
        <v>2012</v>
      </c>
      <c r="F4415" s="144">
        <v>520</v>
      </c>
      <c r="G4415" s="144">
        <v>520</v>
      </c>
    </row>
    <row r="4416" spans="3:7" ht="16.5" hidden="1" customHeight="1" outlineLevel="1" x14ac:dyDescent="0.45">
      <c r="C4416" s="95"/>
      <c r="D4416" s="95"/>
      <c r="E4416" s="56">
        <v>2013</v>
      </c>
      <c r="F4416" s="144">
        <v>516</v>
      </c>
      <c r="G4416" s="144">
        <v>516</v>
      </c>
    </row>
    <row r="4417" spans="3:7" ht="16.5" hidden="1" customHeight="1" outlineLevel="1" x14ac:dyDescent="0.45">
      <c r="C4417" s="95"/>
      <c r="D4417" s="95"/>
      <c r="E4417" s="56">
        <v>2014</v>
      </c>
      <c r="F4417" s="144">
        <v>647</v>
      </c>
      <c r="G4417" s="144">
        <v>647</v>
      </c>
    </row>
    <row r="4418" spans="3:7" ht="16.5" hidden="1" customHeight="1" outlineLevel="1" x14ac:dyDescent="0.45">
      <c r="C4418" s="95"/>
      <c r="D4418" s="95"/>
      <c r="E4418" s="56">
        <v>2015</v>
      </c>
      <c r="F4418" s="144">
        <v>979</v>
      </c>
      <c r="G4418" s="144">
        <v>979</v>
      </c>
    </row>
    <row r="4419" spans="3:7" ht="16.5" hidden="1" customHeight="1" outlineLevel="1" x14ac:dyDescent="0.45">
      <c r="C4419" s="95"/>
      <c r="D4419" s="96"/>
      <c r="E4419" s="56">
        <v>2016</v>
      </c>
      <c r="F4419" s="144">
        <v>265</v>
      </c>
      <c r="G4419" s="144">
        <v>265</v>
      </c>
    </row>
    <row r="4420" spans="3:7" ht="16.5" hidden="1" customHeight="1" outlineLevel="1" x14ac:dyDescent="0.45">
      <c r="C4420" s="95"/>
      <c r="D4420" s="89" t="s">
        <v>142</v>
      </c>
      <c r="E4420" s="90"/>
      <c r="F4420" s="139">
        <v>10573</v>
      </c>
      <c r="G4420" s="139">
        <v>10573</v>
      </c>
    </row>
    <row r="4421" spans="3:7" ht="16.5" hidden="1" customHeight="1" outlineLevel="1" x14ac:dyDescent="0.45">
      <c r="C4421" s="95"/>
      <c r="D4421" s="94" t="s">
        <v>416</v>
      </c>
      <c r="E4421" s="56">
        <v>1994</v>
      </c>
      <c r="F4421" s="144">
        <v>1</v>
      </c>
      <c r="G4421" s="144">
        <v>1</v>
      </c>
    </row>
    <row r="4422" spans="3:7" ht="16.5" hidden="1" customHeight="1" outlineLevel="1" x14ac:dyDescent="0.45">
      <c r="C4422" s="95"/>
      <c r="D4422" s="95"/>
      <c r="E4422" s="56">
        <v>1995</v>
      </c>
      <c r="F4422" s="144">
        <v>1</v>
      </c>
      <c r="G4422" s="144">
        <v>1</v>
      </c>
    </row>
    <row r="4423" spans="3:7" ht="16.5" hidden="1" customHeight="1" outlineLevel="1" x14ac:dyDescent="0.45">
      <c r="C4423" s="95"/>
      <c r="D4423" s="95"/>
      <c r="E4423" s="56">
        <v>1996</v>
      </c>
      <c r="F4423" s="144">
        <v>8</v>
      </c>
      <c r="G4423" s="144">
        <v>8</v>
      </c>
    </row>
    <row r="4424" spans="3:7" ht="16.5" hidden="1" customHeight="1" outlineLevel="1" x14ac:dyDescent="0.45">
      <c r="C4424" s="95"/>
      <c r="D4424" s="95"/>
      <c r="E4424" s="56">
        <v>1997</v>
      </c>
      <c r="F4424" s="144">
        <v>37</v>
      </c>
      <c r="G4424" s="144">
        <v>37</v>
      </c>
    </row>
    <row r="4425" spans="3:7" ht="16.5" hidden="1" customHeight="1" outlineLevel="1" x14ac:dyDescent="0.45">
      <c r="C4425" s="95"/>
      <c r="D4425" s="95"/>
      <c r="E4425" s="56">
        <v>1998</v>
      </c>
      <c r="F4425" s="144">
        <v>50</v>
      </c>
      <c r="G4425" s="144">
        <v>50</v>
      </c>
    </row>
    <row r="4426" spans="3:7" ht="16.5" hidden="1" customHeight="1" outlineLevel="1" x14ac:dyDescent="0.45">
      <c r="C4426" s="95"/>
      <c r="D4426" s="95"/>
      <c r="E4426" s="56">
        <v>1999</v>
      </c>
      <c r="F4426" s="144">
        <v>74</v>
      </c>
      <c r="G4426" s="144">
        <v>74</v>
      </c>
    </row>
    <row r="4427" spans="3:7" ht="16.5" hidden="1" customHeight="1" outlineLevel="1" x14ac:dyDescent="0.45">
      <c r="C4427" s="95"/>
      <c r="D4427" s="95"/>
      <c r="E4427" s="56">
        <v>2000</v>
      </c>
      <c r="F4427" s="144">
        <v>38</v>
      </c>
      <c r="G4427" s="144">
        <v>38</v>
      </c>
    </row>
    <row r="4428" spans="3:7" ht="16.5" hidden="1" customHeight="1" outlineLevel="1" x14ac:dyDescent="0.45">
      <c r="C4428" s="95"/>
      <c r="D4428" s="95"/>
      <c r="E4428" s="56">
        <v>2001</v>
      </c>
      <c r="F4428" s="144">
        <v>24</v>
      </c>
      <c r="G4428" s="144">
        <v>24</v>
      </c>
    </row>
    <row r="4429" spans="3:7" ht="16.5" hidden="1" customHeight="1" outlineLevel="1" x14ac:dyDescent="0.45">
      <c r="C4429" s="95"/>
      <c r="D4429" s="95"/>
      <c r="E4429" s="56">
        <v>2002</v>
      </c>
      <c r="F4429" s="144">
        <v>9</v>
      </c>
      <c r="G4429" s="144">
        <v>9</v>
      </c>
    </row>
    <row r="4430" spans="3:7" ht="16.5" hidden="1" customHeight="1" outlineLevel="1" x14ac:dyDescent="0.45">
      <c r="C4430" s="95"/>
      <c r="D4430" s="95"/>
      <c r="E4430" s="56">
        <v>2003</v>
      </c>
      <c r="F4430" s="144">
        <v>21</v>
      </c>
      <c r="G4430" s="144">
        <v>21</v>
      </c>
    </row>
    <row r="4431" spans="3:7" ht="16.5" hidden="1" customHeight="1" outlineLevel="1" x14ac:dyDescent="0.45">
      <c r="C4431" s="95"/>
      <c r="D4431" s="95"/>
      <c r="E4431" s="56">
        <v>2004</v>
      </c>
      <c r="F4431" s="144">
        <v>26</v>
      </c>
      <c r="G4431" s="144">
        <v>26</v>
      </c>
    </row>
    <row r="4432" spans="3:7" ht="16.5" hidden="1" customHeight="1" outlineLevel="1" x14ac:dyDescent="0.45">
      <c r="C4432" s="95"/>
      <c r="D4432" s="95"/>
      <c r="E4432" s="56">
        <v>2005</v>
      </c>
      <c r="F4432" s="144">
        <v>31</v>
      </c>
      <c r="G4432" s="144">
        <v>31</v>
      </c>
    </row>
    <row r="4433" spans="3:7" ht="16.5" hidden="1" customHeight="1" outlineLevel="1" x14ac:dyDescent="0.45">
      <c r="C4433" s="95"/>
      <c r="D4433" s="95"/>
      <c r="E4433" s="56">
        <v>2006</v>
      </c>
      <c r="F4433" s="144">
        <v>7</v>
      </c>
      <c r="G4433" s="144">
        <v>7</v>
      </c>
    </row>
    <row r="4434" spans="3:7" ht="16.5" hidden="1" customHeight="1" outlineLevel="1" x14ac:dyDescent="0.45">
      <c r="C4434" s="95"/>
      <c r="D4434" s="95"/>
      <c r="E4434" s="56">
        <v>2007</v>
      </c>
      <c r="F4434" s="144">
        <v>34</v>
      </c>
      <c r="G4434" s="144">
        <v>34</v>
      </c>
    </row>
    <row r="4435" spans="3:7" ht="16.5" hidden="1" customHeight="1" outlineLevel="1" x14ac:dyDescent="0.45">
      <c r="C4435" s="95"/>
      <c r="D4435" s="95"/>
      <c r="E4435" s="56">
        <v>2008</v>
      </c>
      <c r="F4435" s="144">
        <v>25</v>
      </c>
      <c r="G4435" s="144">
        <v>25</v>
      </c>
    </row>
    <row r="4436" spans="3:7" ht="16.5" hidden="1" customHeight="1" outlineLevel="1" x14ac:dyDescent="0.45">
      <c r="C4436" s="95"/>
      <c r="D4436" s="95"/>
      <c r="E4436" s="56">
        <v>2009</v>
      </c>
      <c r="F4436" s="144">
        <v>4</v>
      </c>
      <c r="G4436" s="144">
        <v>4</v>
      </c>
    </row>
    <row r="4437" spans="3:7" ht="16.5" hidden="1" customHeight="1" outlineLevel="1" x14ac:dyDescent="0.45">
      <c r="C4437" s="95"/>
      <c r="D4437" s="95"/>
      <c r="E4437" s="56">
        <v>2010</v>
      </c>
      <c r="F4437" s="144">
        <v>8</v>
      </c>
      <c r="G4437" s="144">
        <v>8</v>
      </c>
    </row>
    <row r="4438" spans="3:7" ht="16.5" hidden="1" customHeight="1" outlineLevel="1" x14ac:dyDescent="0.45">
      <c r="C4438" s="95"/>
      <c r="D4438" s="95"/>
      <c r="E4438" s="56">
        <v>2011</v>
      </c>
      <c r="F4438" s="144">
        <v>33</v>
      </c>
      <c r="G4438" s="144">
        <v>33</v>
      </c>
    </row>
    <row r="4439" spans="3:7" ht="16.5" hidden="1" customHeight="1" outlineLevel="1" x14ac:dyDescent="0.45">
      <c r="C4439" s="95"/>
      <c r="D4439" s="95"/>
      <c r="E4439" s="56">
        <v>2012</v>
      </c>
      <c r="F4439" s="144">
        <v>23</v>
      </c>
      <c r="G4439" s="144">
        <v>23</v>
      </c>
    </row>
    <row r="4440" spans="3:7" ht="16.5" hidden="1" customHeight="1" outlineLevel="1" x14ac:dyDescent="0.45">
      <c r="C4440" s="95"/>
      <c r="D4440" s="95"/>
      <c r="E4440" s="56">
        <v>2013</v>
      </c>
      <c r="F4440" s="144">
        <v>29</v>
      </c>
      <c r="G4440" s="144">
        <v>29</v>
      </c>
    </row>
    <row r="4441" spans="3:7" ht="16.5" hidden="1" customHeight="1" outlineLevel="1" x14ac:dyDescent="0.45">
      <c r="C4441" s="95"/>
      <c r="D4441" s="95"/>
      <c r="E4441" s="56">
        <v>2014</v>
      </c>
      <c r="F4441" s="144">
        <v>42</v>
      </c>
      <c r="G4441" s="144">
        <v>42</v>
      </c>
    </row>
    <row r="4442" spans="3:7" ht="16.5" hidden="1" customHeight="1" outlineLevel="1" x14ac:dyDescent="0.45">
      <c r="C4442" s="95"/>
      <c r="D4442" s="95"/>
      <c r="E4442" s="56">
        <v>2015</v>
      </c>
      <c r="F4442" s="144">
        <v>58</v>
      </c>
      <c r="G4442" s="144">
        <v>58</v>
      </c>
    </row>
    <row r="4443" spans="3:7" ht="16.5" hidden="1" customHeight="1" outlineLevel="1" x14ac:dyDescent="0.45">
      <c r="C4443" s="95"/>
      <c r="D4443" s="96"/>
      <c r="E4443" s="56">
        <v>2016</v>
      </c>
      <c r="F4443" s="144">
        <v>20</v>
      </c>
      <c r="G4443" s="144">
        <v>20</v>
      </c>
    </row>
    <row r="4444" spans="3:7" ht="16.5" hidden="1" customHeight="1" outlineLevel="1" x14ac:dyDescent="0.45">
      <c r="C4444" s="95"/>
      <c r="D4444" s="89" t="s">
        <v>142</v>
      </c>
      <c r="E4444" s="90"/>
      <c r="F4444" s="140">
        <v>603</v>
      </c>
      <c r="G4444" s="140">
        <v>603</v>
      </c>
    </row>
    <row r="4445" spans="3:7" ht="16.5" hidden="1" customHeight="1" outlineLevel="1" x14ac:dyDescent="0.45">
      <c r="C4445" s="95"/>
      <c r="D4445" s="94" t="s">
        <v>417</v>
      </c>
      <c r="E4445" s="56">
        <v>1991</v>
      </c>
      <c r="F4445" s="144">
        <v>589</v>
      </c>
      <c r="G4445" s="144">
        <v>589</v>
      </c>
    </row>
    <row r="4446" spans="3:7" ht="16.5" hidden="1" customHeight="1" outlineLevel="1" x14ac:dyDescent="0.45">
      <c r="C4446" s="95"/>
      <c r="D4446" s="95"/>
      <c r="E4446" s="56">
        <v>1992</v>
      </c>
      <c r="F4446" s="144">
        <v>767</v>
      </c>
      <c r="G4446" s="144">
        <v>767</v>
      </c>
    </row>
    <row r="4447" spans="3:7" ht="16.5" hidden="1" customHeight="1" outlineLevel="1" x14ac:dyDescent="0.45">
      <c r="C4447" s="95"/>
      <c r="D4447" s="95"/>
      <c r="E4447" s="56">
        <v>1993</v>
      </c>
      <c r="F4447" s="144">
        <v>860</v>
      </c>
      <c r="G4447" s="144">
        <v>860</v>
      </c>
    </row>
    <row r="4448" spans="3:7" ht="16.5" hidden="1" customHeight="1" outlineLevel="1" x14ac:dyDescent="0.45">
      <c r="C4448" s="95"/>
      <c r="D4448" s="95"/>
      <c r="E4448" s="56">
        <v>1994</v>
      </c>
      <c r="F4448" s="144">
        <v>672</v>
      </c>
      <c r="G4448" s="144">
        <v>672</v>
      </c>
    </row>
    <row r="4449" spans="3:7" ht="16.5" hidden="1" customHeight="1" outlineLevel="1" x14ac:dyDescent="0.45">
      <c r="C4449" s="95"/>
      <c r="D4449" s="95"/>
      <c r="E4449" s="56">
        <v>1995</v>
      </c>
      <c r="F4449" s="146">
        <v>1215</v>
      </c>
      <c r="G4449" s="146">
        <v>1215</v>
      </c>
    </row>
    <row r="4450" spans="3:7" ht="16.5" hidden="1" customHeight="1" outlineLevel="1" x14ac:dyDescent="0.45">
      <c r="C4450" s="95"/>
      <c r="D4450" s="95"/>
      <c r="E4450" s="56">
        <v>1996</v>
      </c>
      <c r="F4450" s="146">
        <v>1107</v>
      </c>
      <c r="G4450" s="146">
        <v>1107</v>
      </c>
    </row>
    <row r="4451" spans="3:7" ht="16.5" hidden="1" customHeight="1" outlineLevel="1" x14ac:dyDescent="0.45">
      <c r="C4451" s="95"/>
      <c r="D4451" s="95"/>
      <c r="E4451" s="56">
        <v>1997</v>
      </c>
      <c r="F4451" s="146">
        <v>1054</v>
      </c>
      <c r="G4451" s="146">
        <v>1054</v>
      </c>
    </row>
    <row r="4452" spans="3:7" ht="16.5" hidden="1" customHeight="1" outlineLevel="1" x14ac:dyDescent="0.45">
      <c r="C4452" s="95"/>
      <c r="D4452" s="95"/>
      <c r="E4452" s="56">
        <v>1998</v>
      </c>
      <c r="F4452" s="146">
        <v>1392</v>
      </c>
      <c r="G4452" s="146">
        <v>1392</v>
      </c>
    </row>
    <row r="4453" spans="3:7" ht="16.5" hidden="1" customHeight="1" outlineLevel="1" x14ac:dyDescent="0.45">
      <c r="C4453" s="95"/>
      <c r="D4453" s="95"/>
      <c r="E4453" s="56">
        <v>1999</v>
      </c>
      <c r="F4453" s="144">
        <v>730</v>
      </c>
      <c r="G4453" s="144">
        <v>730</v>
      </c>
    </row>
    <row r="4454" spans="3:7" ht="16.5" hidden="1" customHeight="1" outlineLevel="1" x14ac:dyDescent="0.45">
      <c r="C4454" s="95"/>
      <c r="D4454" s="95"/>
      <c r="E4454" s="56">
        <v>2000</v>
      </c>
      <c r="F4454" s="144">
        <v>134</v>
      </c>
      <c r="G4454" s="144">
        <v>134</v>
      </c>
    </row>
    <row r="4455" spans="3:7" ht="16.5" hidden="1" customHeight="1" outlineLevel="1" x14ac:dyDescent="0.45">
      <c r="C4455" s="95"/>
      <c r="D4455" s="95"/>
      <c r="E4455" s="56">
        <v>2001</v>
      </c>
      <c r="F4455" s="144">
        <v>86</v>
      </c>
      <c r="G4455" s="144">
        <v>86</v>
      </c>
    </row>
    <row r="4456" spans="3:7" ht="16.5" hidden="1" customHeight="1" outlineLevel="1" x14ac:dyDescent="0.45">
      <c r="C4456" s="95"/>
      <c r="D4456" s="95"/>
      <c r="E4456" s="56">
        <v>2002</v>
      </c>
      <c r="F4456" s="144">
        <v>46</v>
      </c>
      <c r="G4456" s="144">
        <v>46</v>
      </c>
    </row>
    <row r="4457" spans="3:7" ht="16.5" hidden="1" customHeight="1" outlineLevel="1" x14ac:dyDescent="0.45">
      <c r="C4457" s="95"/>
      <c r="D4457" s="95"/>
      <c r="E4457" s="56">
        <v>2003</v>
      </c>
      <c r="F4457" s="144">
        <v>74</v>
      </c>
      <c r="G4457" s="144">
        <v>74</v>
      </c>
    </row>
    <row r="4458" spans="3:7" ht="16.5" hidden="1" customHeight="1" outlineLevel="1" x14ac:dyDescent="0.45">
      <c r="C4458" s="95"/>
      <c r="D4458" s="95"/>
      <c r="E4458" s="56">
        <v>2004</v>
      </c>
      <c r="F4458" s="144">
        <v>88</v>
      </c>
      <c r="G4458" s="144">
        <v>88</v>
      </c>
    </row>
    <row r="4459" spans="3:7" ht="16.5" hidden="1" customHeight="1" outlineLevel="1" x14ac:dyDescent="0.45">
      <c r="C4459" s="95"/>
      <c r="D4459" s="95"/>
      <c r="E4459" s="56">
        <v>2005</v>
      </c>
      <c r="F4459" s="144">
        <v>171</v>
      </c>
      <c r="G4459" s="144">
        <v>171</v>
      </c>
    </row>
    <row r="4460" spans="3:7" ht="16.5" hidden="1" customHeight="1" outlineLevel="1" x14ac:dyDescent="0.45">
      <c r="C4460" s="95"/>
      <c r="D4460" s="95"/>
      <c r="E4460" s="56">
        <v>2006</v>
      </c>
      <c r="F4460" s="144">
        <v>52</v>
      </c>
      <c r="G4460" s="144">
        <v>52</v>
      </c>
    </row>
    <row r="4461" spans="3:7" ht="16.5" hidden="1" customHeight="1" outlineLevel="1" x14ac:dyDescent="0.45">
      <c r="C4461" s="95"/>
      <c r="D4461" s="95"/>
      <c r="E4461" s="56">
        <v>2007</v>
      </c>
      <c r="F4461" s="144">
        <v>88</v>
      </c>
      <c r="G4461" s="144">
        <v>88</v>
      </c>
    </row>
    <row r="4462" spans="3:7" ht="16.5" hidden="1" customHeight="1" outlineLevel="1" x14ac:dyDescent="0.45">
      <c r="C4462" s="95"/>
      <c r="D4462" s="95"/>
      <c r="E4462" s="56">
        <v>2008</v>
      </c>
      <c r="F4462" s="144">
        <v>255</v>
      </c>
      <c r="G4462" s="144">
        <v>255</v>
      </c>
    </row>
    <row r="4463" spans="3:7" ht="16.5" hidden="1" customHeight="1" outlineLevel="1" x14ac:dyDescent="0.45">
      <c r="C4463" s="95"/>
      <c r="D4463" s="95"/>
      <c r="E4463" s="56">
        <v>2009</v>
      </c>
      <c r="F4463" s="144">
        <v>171</v>
      </c>
      <c r="G4463" s="144">
        <v>171</v>
      </c>
    </row>
    <row r="4464" spans="3:7" ht="16.5" hidden="1" customHeight="1" outlineLevel="1" x14ac:dyDescent="0.45">
      <c r="C4464" s="95"/>
      <c r="D4464" s="95"/>
      <c r="E4464" s="56">
        <v>2010</v>
      </c>
      <c r="F4464" s="144">
        <v>607</v>
      </c>
      <c r="G4464" s="144">
        <v>607</v>
      </c>
    </row>
    <row r="4465" spans="3:7" ht="16.5" hidden="1" customHeight="1" outlineLevel="1" x14ac:dyDescent="0.45">
      <c r="C4465" s="95"/>
      <c r="D4465" s="95"/>
      <c r="E4465" s="56">
        <v>2011</v>
      </c>
      <c r="F4465" s="146">
        <v>1030</v>
      </c>
      <c r="G4465" s="146">
        <v>1030</v>
      </c>
    </row>
    <row r="4466" spans="3:7" ht="16.5" hidden="1" customHeight="1" outlineLevel="1" x14ac:dyDescent="0.45">
      <c r="C4466" s="95"/>
      <c r="D4466" s="95"/>
      <c r="E4466" s="56">
        <v>2012</v>
      </c>
      <c r="F4466" s="146">
        <v>1688</v>
      </c>
      <c r="G4466" s="146">
        <v>1688</v>
      </c>
    </row>
    <row r="4467" spans="3:7" ht="16.5" hidden="1" customHeight="1" outlineLevel="1" x14ac:dyDescent="0.45">
      <c r="C4467" s="95"/>
      <c r="D4467" s="95"/>
      <c r="E4467" s="56">
        <v>2013</v>
      </c>
      <c r="F4467" s="146">
        <v>2337</v>
      </c>
      <c r="G4467" s="146">
        <v>2337</v>
      </c>
    </row>
    <row r="4468" spans="3:7" ht="16.5" hidden="1" customHeight="1" outlineLevel="1" x14ac:dyDescent="0.45">
      <c r="C4468" s="95"/>
      <c r="D4468" s="95"/>
      <c r="E4468" s="56">
        <v>2014</v>
      </c>
      <c r="F4468" s="146">
        <v>2543</v>
      </c>
      <c r="G4468" s="146">
        <v>2543</v>
      </c>
    </row>
    <row r="4469" spans="3:7" ht="16.5" hidden="1" customHeight="1" outlineLevel="1" x14ac:dyDescent="0.45">
      <c r="C4469" s="95"/>
      <c r="D4469" s="95"/>
      <c r="E4469" s="56">
        <v>2015</v>
      </c>
      <c r="F4469" s="146">
        <v>2175</v>
      </c>
      <c r="G4469" s="146">
        <v>2175</v>
      </c>
    </row>
    <row r="4470" spans="3:7" ht="16.5" hidden="1" customHeight="1" outlineLevel="1" x14ac:dyDescent="0.45">
      <c r="C4470" s="95"/>
      <c r="D4470" s="96"/>
      <c r="E4470" s="56">
        <v>2016</v>
      </c>
      <c r="F4470" s="144">
        <v>551</v>
      </c>
      <c r="G4470" s="144">
        <v>551</v>
      </c>
    </row>
    <row r="4471" spans="3:7" ht="16.5" hidden="1" customHeight="1" outlineLevel="1" x14ac:dyDescent="0.45">
      <c r="C4471" s="95"/>
      <c r="D4471" s="89" t="s">
        <v>142</v>
      </c>
      <c r="E4471" s="90"/>
      <c r="F4471" s="139">
        <v>20482</v>
      </c>
      <c r="G4471" s="139">
        <v>20482</v>
      </c>
    </row>
    <row r="4472" spans="3:7" ht="16.5" hidden="1" customHeight="1" outlineLevel="1" x14ac:dyDescent="0.45">
      <c r="C4472" s="95"/>
      <c r="D4472" s="94" t="s">
        <v>418</v>
      </c>
      <c r="E4472" s="56">
        <v>1996</v>
      </c>
      <c r="F4472" s="144">
        <v>2</v>
      </c>
      <c r="G4472" s="144">
        <v>2</v>
      </c>
    </row>
    <row r="4473" spans="3:7" ht="16.5" hidden="1" customHeight="1" outlineLevel="1" x14ac:dyDescent="0.45">
      <c r="C4473" s="95"/>
      <c r="D4473" s="95"/>
      <c r="E4473" s="56">
        <v>1998</v>
      </c>
      <c r="F4473" s="144">
        <v>32</v>
      </c>
      <c r="G4473" s="144">
        <v>32</v>
      </c>
    </row>
    <row r="4474" spans="3:7" ht="16.5" hidden="1" customHeight="1" outlineLevel="1" x14ac:dyDescent="0.45">
      <c r="C4474" s="95"/>
      <c r="D4474" s="95"/>
      <c r="E4474" s="56">
        <v>1999</v>
      </c>
      <c r="F4474" s="144">
        <v>36</v>
      </c>
      <c r="G4474" s="144">
        <v>36</v>
      </c>
    </row>
    <row r="4475" spans="3:7" ht="16.5" hidden="1" customHeight="1" outlineLevel="1" x14ac:dyDescent="0.45">
      <c r="C4475" s="95"/>
      <c r="D4475" s="95"/>
      <c r="E4475" s="56">
        <v>2000</v>
      </c>
      <c r="F4475" s="144">
        <v>34</v>
      </c>
      <c r="G4475" s="144">
        <v>34</v>
      </c>
    </row>
    <row r="4476" spans="3:7" ht="16.5" hidden="1" customHeight="1" outlineLevel="1" x14ac:dyDescent="0.45">
      <c r="C4476" s="95"/>
      <c r="D4476" s="95"/>
      <c r="E4476" s="56">
        <v>2001</v>
      </c>
      <c r="F4476" s="144">
        <v>7</v>
      </c>
      <c r="G4476" s="144">
        <v>7</v>
      </c>
    </row>
    <row r="4477" spans="3:7" ht="16.5" hidden="1" customHeight="1" outlineLevel="1" x14ac:dyDescent="0.45">
      <c r="C4477" s="95"/>
      <c r="D4477" s="96"/>
      <c r="E4477" s="56">
        <v>2002</v>
      </c>
      <c r="F4477" s="144">
        <v>10</v>
      </c>
      <c r="G4477" s="144">
        <v>10</v>
      </c>
    </row>
    <row r="4478" spans="3:7" ht="16.5" hidden="1" customHeight="1" outlineLevel="1" x14ac:dyDescent="0.45">
      <c r="C4478" s="95"/>
      <c r="D4478" s="89" t="s">
        <v>142</v>
      </c>
      <c r="E4478" s="90"/>
      <c r="F4478" s="140">
        <v>121</v>
      </c>
      <c r="G4478" s="140">
        <v>121</v>
      </c>
    </row>
    <row r="4479" spans="3:7" ht="16.5" hidden="1" customHeight="1" outlineLevel="1" x14ac:dyDescent="0.45">
      <c r="C4479" s="95"/>
      <c r="D4479" s="94" t="s">
        <v>419</v>
      </c>
      <c r="E4479" s="56">
        <v>1991</v>
      </c>
      <c r="F4479" s="144">
        <v>9</v>
      </c>
      <c r="G4479" s="144">
        <v>9</v>
      </c>
    </row>
    <row r="4480" spans="3:7" ht="16.5" hidden="1" customHeight="1" outlineLevel="1" x14ac:dyDescent="0.45">
      <c r="C4480" s="95"/>
      <c r="D4480" s="95"/>
      <c r="E4480" s="56">
        <v>1992</v>
      </c>
      <c r="F4480" s="146">
        <v>3125</v>
      </c>
      <c r="G4480" s="146">
        <v>3125</v>
      </c>
    </row>
    <row r="4481" spans="3:7" ht="16.5" hidden="1" customHeight="1" outlineLevel="1" x14ac:dyDescent="0.45">
      <c r="C4481" s="95"/>
      <c r="D4481" s="95"/>
      <c r="E4481" s="56">
        <v>1993</v>
      </c>
      <c r="F4481" s="146">
        <v>7471</v>
      </c>
      <c r="G4481" s="146">
        <v>7471</v>
      </c>
    </row>
    <row r="4482" spans="3:7" ht="16.5" hidden="1" customHeight="1" outlineLevel="1" x14ac:dyDescent="0.45">
      <c r="C4482" s="95"/>
      <c r="D4482" s="95"/>
      <c r="E4482" s="56">
        <v>1994</v>
      </c>
      <c r="F4482" s="146">
        <v>21383</v>
      </c>
      <c r="G4482" s="146">
        <v>21383</v>
      </c>
    </row>
    <row r="4483" spans="3:7" ht="16.5" hidden="1" customHeight="1" outlineLevel="1" x14ac:dyDescent="0.45">
      <c r="C4483" s="95"/>
      <c r="D4483" s="95"/>
      <c r="E4483" s="56">
        <v>1995</v>
      </c>
      <c r="F4483" s="146">
        <v>39089</v>
      </c>
      <c r="G4483" s="146">
        <v>39089</v>
      </c>
    </row>
    <row r="4484" spans="3:7" ht="16.5" hidden="1" customHeight="1" outlineLevel="1" x14ac:dyDescent="0.45">
      <c r="C4484" s="95"/>
      <c r="D4484" s="95"/>
      <c r="E4484" s="56">
        <v>1996</v>
      </c>
      <c r="F4484" s="146">
        <v>26163</v>
      </c>
      <c r="G4484" s="146">
        <v>26163</v>
      </c>
    </row>
    <row r="4485" spans="3:7" ht="16.5" hidden="1" customHeight="1" outlineLevel="1" x14ac:dyDescent="0.45">
      <c r="C4485" s="95"/>
      <c r="D4485" s="95"/>
      <c r="E4485" s="56">
        <v>1997</v>
      </c>
      <c r="F4485" s="146">
        <v>36648</v>
      </c>
      <c r="G4485" s="146">
        <v>36648</v>
      </c>
    </row>
    <row r="4486" spans="3:7" ht="16.5" hidden="1" customHeight="1" outlineLevel="1" x14ac:dyDescent="0.45">
      <c r="C4486" s="95"/>
      <c r="D4486" s="95"/>
      <c r="E4486" s="56">
        <v>1998</v>
      </c>
      <c r="F4486" s="146">
        <v>18648</v>
      </c>
      <c r="G4486" s="146">
        <v>18648</v>
      </c>
    </row>
    <row r="4487" spans="3:7" ht="16.5" hidden="1" customHeight="1" outlineLevel="1" x14ac:dyDescent="0.45">
      <c r="C4487" s="95"/>
      <c r="D4487" s="95"/>
      <c r="E4487" s="56">
        <v>1999</v>
      </c>
      <c r="F4487" s="146">
        <v>10330</v>
      </c>
      <c r="G4487" s="146">
        <v>10330</v>
      </c>
    </row>
    <row r="4488" spans="3:7" ht="16.5" hidden="1" customHeight="1" outlineLevel="1" x14ac:dyDescent="0.45">
      <c r="C4488" s="95"/>
      <c r="D4488" s="95"/>
      <c r="E4488" s="56">
        <v>2000</v>
      </c>
      <c r="F4488" s="146">
        <v>20524</v>
      </c>
      <c r="G4488" s="146">
        <v>20524</v>
      </c>
    </row>
    <row r="4489" spans="3:7" ht="16.5" hidden="1" customHeight="1" outlineLevel="1" x14ac:dyDescent="0.45">
      <c r="C4489" s="95"/>
      <c r="D4489" s="95"/>
      <c r="E4489" s="56">
        <v>2001</v>
      </c>
      <c r="F4489" s="146">
        <v>15092</v>
      </c>
      <c r="G4489" s="146">
        <v>15092</v>
      </c>
    </row>
    <row r="4490" spans="3:7" ht="16.5" hidden="1" customHeight="1" outlineLevel="1" x14ac:dyDescent="0.45">
      <c r="C4490" s="95"/>
      <c r="D4490" s="95"/>
      <c r="E4490" s="56">
        <v>2002</v>
      </c>
      <c r="F4490" s="146">
        <v>4000</v>
      </c>
      <c r="G4490" s="146">
        <v>4000</v>
      </c>
    </row>
    <row r="4491" spans="3:7" ht="16.5" hidden="1" customHeight="1" outlineLevel="1" x14ac:dyDescent="0.45">
      <c r="C4491" s="95"/>
      <c r="D4491" s="95"/>
      <c r="E4491" s="56">
        <v>2003</v>
      </c>
      <c r="F4491" s="146">
        <v>1972</v>
      </c>
      <c r="G4491" s="146">
        <v>1972</v>
      </c>
    </row>
    <row r="4492" spans="3:7" ht="16.5" hidden="1" customHeight="1" outlineLevel="1" x14ac:dyDescent="0.45">
      <c r="C4492" s="95"/>
      <c r="D4492" s="95"/>
      <c r="E4492" s="56">
        <v>2004</v>
      </c>
      <c r="F4492" s="146">
        <v>3415</v>
      </c>
      <c r="G4492" s="146">
        <v>3415</v>
      </c>
    </row>
    <row r="4493" spans="3:7" ht="16.5" hidden="1" customHeight="1" outlineLevel="1" x14ac:dyDescent="0.45">
      <c r="C4493" s="95"/>
      <c r="D4493" s="95"/>
      <c r="E4493" s="56">
        <v>2005</v>
      </c>
      <c r="F4493" s="146">
        <v>5560</v>
      </c>
      <c r="G4493" s="146">
        <v>5560</v>
      </c>
    </row>
    <row r="4494" spans="3:7" ht="16.5" hidden="1" customHeight="1" outlineLevel="1" x14ac:dyDescent="0.45">
      <c r="C4494" s="95"/>
      <c r="D4494" s="95"/>
      <c r="E4494" s="56">
        <v>2006</v>
      </c>
      <c r="F4494" s="146">
        <v>12108</v>
      </c>
      <c r="G4494" s="146">
        <v>12108</v>
      </c>
    </row>
    <row r="4495" spans="3:7" ht="16.5" hidden="1" customHeight="1" outlineLevel="1" x14ac:dyDescent="0.45">
      <c r="C4495" s="95"/>
      <c r="D4495" s="95"/>
      <c r="E4495" s="56">
        <v>2007</v>
      </c>
      <c r="F4495" s="146">
        <v>40830</v>
      </c>
      <c r="G4495" s="146">
        <v>40830</v>
      </c>
    </row>
    <row r="4496" spans="3:7" ht="16.5" hidden="1" customHeight="1" outlineLevel="1" x14ac:dyDescent="0.45">
      <c r="C4496" s="95"/>
      <c r="D4496" s="95"/>
      <c r="E4496" s="56">
        <v>2008</v>
      </c>
      <c r="F4496" s="146">
        <v>70916</v>
      </c>
      <c r="G4496" s="146">
        <v>70916</v>
      </c>
    </row>
    <row r="4497" spans="3:7" ht="16.5" hidden="1" customHeight="1" outlineLevel="1" x14ac:dyDescent="0.45">
      <c r="C4497" s="95"/>
      <c r="D4497" s="95"/>
      <c r="E4497" s="56">
        <v>2009</v>
      </c>
      <c r="F4497" s="146">
        <v>112545</v>
      </c>
      <c r="G4497" s="146">
        <v>112545</v>
      </c>
    </row>
    <row r="4498" spans="3:7" ht="16.5" hidden="1" customHeight="1" outlineLevel="1" x14ac:dyDescent="0.45">
      <c r="C4498" s="95"/>
      <c r="D4498" s="95"/>
      <c r="E4498" s="56">
        <v>2010</v>
      </c>
      <c r="F4498" s="146">
        <v>152614</v>
      </c>
      <c r="G4498" s="146">
        <v>152614</v>
      </c>
    </row>
    <row r="4499" spans="3:7" ht="16.5" hidden="1" customHeight="1" outlineLevel="1" x14ac:dyDescent="0.45">
      <c r="C4499" s="95"/>
      <c r="D4499" s="95"/>
      <c r="E4499" s="56">
        <v>2011</v>
      </c>
      <c r="F4499" s="146">
        <v>159451</v>
      </c>
      <c r="G4499" s="146">
        <v>159451</v>
      </c>
    </row>
    <row r="4500" spans="3:7" ht="16.5" hidden="1" customHeight="1" outlineLevel="1" x14ac:dyDescent="0.45">
      <c r="C4500" s="95"/>
      <c r="D4500" s="95"/>
      <c r="E4500" s="56">
        <v>2012</v>
      </c>
      <c r="F4500" s="146">
        <v>75864</v>
      </c>
      <c r="G4500" s="146">
        <v>75864</v>
      </c>
    </row>
    <row r="4501" spans="3:7" ht="16.5" hidden="1" customHeight="1" outlineLevel="1" x14ac:dyDescent="0.45">
      <c r="C4501" s="95"/>
      <c r="D4501" s="95"/>
      <c r="E4501" s="56">
        <v>2013</v>
      </c>
      <c r="F4501" s="146">
        <v>38442</v>
      </c>
      <c r="G4501" s="146">
        <v>38442</v>
      </c>
    </row>
    <row r="4502" spans="3:7" ht="16.5" hidden="1" customHeight="1" outlineLevel="1" x14ac:dyDescent="0.45">
      <c r="C4502" s="95"/>
      <c r="D4502" s="95"/>
      <c r="E4502" s="56">
        <v>2014</v>
      </c>
      <c r="F4502" s="146">
        <v>34846</v>
      </c>
      <c r="G4502" s="146">
        <v>34846</v>
      </c>
    </row>
    <row r="4503" spans="3:7" ht="16.5" hidden="1" customHeight="1" outlineLevel="1" x14ac:dyDescent="0.45">
      <c r="C4503" s="95"/>
      <c r="D4503" s="95"/>
      <c r="E4503" s="56">
        <v>2015</v>
      </c>
      <c r="F4503" s="146">
        <v>17639</v>
      </c>
      <c r="G4503" s="146">
        <v>17639</v>
      </c>
    </row>
    <row r="4504" spans="3:7" ht="16.5" hidden="1" customHeight="1" outlineLevel="1" x14ac:dyDescent="0.45">
      <c r="C4504" s="95"/>
      <c r="D4504" s="96"/>
      <c r="E4504" s="56">
        <v>2016</v>
      </c>
      <c r="F4504" s="146">
        <v>1232</v>
      </c>
      <c r="G4504" s="146">
        <v>1232</v>
      </c>
    </row>
    <row r="4505" spans="3:7" ht="16.5" hidden="1" customHeight="1" outlineLevel="1" x14ac:dyDescent="0.45">
      <c r="C4505" s="95"/>
      <c r="D4505" s="89" t="s">
        <v>142</v>
      </c>
      <c r="E4505" s="90"/>
      <c r="F4505" s="139">
        <v>929916</v>
      </c>
      <c r="G4505" s="139">
        <v>929916</v>
      </c>
    </row>
    <row r="4506" spans="3:7" ht="16.5" hidden="1" customHeight="1" outlineLevel="1" x14ac:dyDescent="0.45">
      <c r="C4506" s="95"/>
      <c r="D4506" s="94" t="s">
        <v>420</v>
      </c>
      <c r="E4506" s="56">
        <v>1996</v>
      </c>
      <c r="F4506" s="144">
        <v>21</v>
      </c>
      <c r="G4506" s="144">
        <v>21</v>
      </c>
    </row>
    <row r="4507" spans="3:7" ht="16.5" hidden="1" customHeight="1" outlineLevel="1" x14ac:dyDescent="0.45">
      <c r="C4507" s="95"/>
      <c r="D4507" s="95"/>
      <c r="E4507" s="56">
        <v>1997</v>
      </c>
      <c r="F4507" s="144">
        <v>2</v>
      </c>
      <c r="G4507" s="144">
        <v>2</v>
      </c>
    </row>
    <row r="4508" spans="3:7" ht="16.5" hidden="1" customHeight="1" outlineLevel="1" x14ac:dyDescent="0.45">
      <c r="C4508" s="95"/>
      <c r="D4508" s="95"/>
      <c r="E4508" s="56">
        <v>2015</v>
      </c>
      <c r="F4508" s="144">
        <v>93</v>
      </c>
      <c r="G4508" s="144">
        <v>93</v>
      </c>
    </row>
    <row r="4509" spans="3:7" ht="16.5" hidden="1" customHeight="1" outlineLevel="1" x14ac:dyDescent="0.45">
      <c r="C4509" s="95"/>
      <c r="D4509" s="96"/>
      <c r="E4509" s="56">
        <v>2016</v>
      </c>
      <c r="F4509" s="144">
        <v>3</v>
      </c>
      <c r="G4509" s="144">
        <v>3</v>
      </c>
    </row>
    <row r="4510" spans="3:7" ht="16.5" hidden="1" customHeight="1" outlineLevel="1" x14ac:dyDescent="0.45">
      <c r="C4510" s="95"/>
      <c r="D4510" s="89" t="s">
        <v>142</v>
      </c>
      <c r="E4510" s="90"/>
      <c r="F4510" s="140">
        <v>119</v>
      </c>
      <c r="G4510" s="140">
        <v>119</v>
      </c>
    </row>
    <row r="4511" spans="3:7" ht="16.5" hidden="1" customHeight="1" outlineLevel="1" x14ac:dyDescent="0.45">
      <c r="C4511" s="95"/>
      <c r="D4511" s="94" t="s">
        <v>421</v>
      </c>
      <c r="E4511" s="56">
        <v>1991</v>
      </c>
      <c r="F4511" s="144">
        <v>444</v>
      </c>
      <c r="G4511" s="144">
        <v>444</v>
      </c>
    </row>
    <row r="4512" spans="3:7" ht="16.5" hidden="1" customHeight="1" outlineLevel="1" x14ac:dyDescent="0.45">
      <c r="C4512" s="95"/>
      <c r="D4512" s="95"/>
      <c r="E4512" s="56">
        <v>1992</v>
      </c>
      <c r="F4512" s="146">
        <v>2801</v>
      </c>
      <c r="G4512" s="146">
        <v>2801</v>
      </c>
    </row>
    <row r="4513" spans="3:7" ht="16.5" hidden="1" customHeight="1" outlineLevel="1" x14ac:dyDescent="0.45">
      <c r="C4513" s="95"/>
      <c r="D4513" s="95"/>
      <c r="E4513" s="56">
        <v>1993</v>
      </c>
      <c r="F4513" s="146">
        <v>5492</v>
      </c>
      <c r="G4513" s="146">
        <v>5492</v>
      </c>
    </row>
    <row r="4514" spans="3:7" ht="16.5" hidden="1" customHeight="1" outlineLevel="1" x14ac:dyDescent="0.45">
      <c r="C4514" s="95"/>
      <c r="D4514" s="95"/>
      <c r="E4514" s="56">
        <v>1994</v>
      </c>
      <c r="F4514" s="146">
        <v>4848</v>
      </c>
      <c r="G4514" s="146">
        <v>4848</v>
      </c>
    </row>
    <row r="4515" spans="3:7" ht="16.5" hidden="1" customHeight="1" outlineLevel="1" x14ac:dyDescent="0.45">
      <c r="C4515" s="95"/>
      <c r="D4515" s="95"/>
      <c r="E4515" s="56">
        <v>1995</v>
      </c>
      <c r="F4515" s="146">
        <v>2311</v>
      </c>
      <c r="G4515" s="146">
        <v>2311</v>
      </c>
    </row>
    <row r="4516" spans="3:7" ht="16.5" hidden="1" customHeight="1" outlineLevel="1" x14ac:dyDescent="0.45">
      <c r="C4516" s="95"/>
      <c r="D4516" s="95"/>
      <c r="E4516" s="56">
        <v>1996</v>
      </c>
      <c r="F4516" s="146">
        <v>3957</v>
      </c>
      <c r="G4516" s="146">
        <v>3957</v>
      </c>
    </row>
    <row r="4517" spans="3:7" ht="16.5" hidden="1" customHeight="1" outlineLevel="1" x14ac:dyDescent="0.45">
      <c r="C4517" s="95"/>
      <c r="D4517" s="95"/>
      <c r="E4517" s="56">
        <v>1997</v>
      </c>
      <c r="F4517" s="146">
        <v>8526</v>
      </c>
      <c r="G4517" s="146">
        <v>8526</v>
      </c>
    </row>
    <row r="4518" spans="3:7" ht="16.5" hidden="1" customHeight="1" outlineLevel="1" x14ac:dyDescent="0.45">
      <c r="C4518" s="95"/>
      <c r="D4518" s="95"/>
      <c r="E4518" s="56">
        <v>1998</v>
      </c>
      <c r="F4518" s="146">
        <v>7002</v>
      </c>
      <c r="G4518" s="146">
        <v>7002</v>
      </c>
    </row>
    <row r="4519" spans="3:7" ht="16.5" hidden="1" customHeight="1" outlineLevel="1" x14ac:dyDescent="0.45">
      <c r="C4519" s="95"/>
      <c r="D4519" s="95"/>
      <c r="E4519" s="56">
        <v>1999</v>
      </c>
      <c r="F4519" s="146">
        <v>4240</v>
      </c>
      <c r="G4519" s="146">
        <v>4240</v>
      </c>
    </row>
    <row r="4520" spans="3:7" ht="16.5" hidden="1" customHeight="1" outlineLevel="1" x14ac:dyDescent="0.45">
      <c r="C4520" s="95"/>
      <c r="D4520" s="95"/>
      <c r="E4520" s="56">
        <v>2000</v>
      </c>
      <c r="F4520" s="146">
        <v>6900</v>
      </c>
      <c r="G4520" s="146">
        <v>6900</v>
      </c>
    </row>
    <row r="4521" spans="3:7" ht="16.5" hidden="1" customHeight="1" outlineLevel="1" x14ac:dyDescent="0.45">
      <c r="C4521" s="95"/>
      <c r="D4521" s="95"/>
      <c r="E4521" s="56">
        <v>2001</v>
      </c>
      <c r="F4521" s="146">
        <v>3764</v>
      </c>
      <c r="G4521" s="146">
        <v>3764</v>
      </c>
    </row>
    <row r="4522" spans="3:7" ht="16.5" hidden="1" customHeight="1" outlineLevel="1" x14ac:dyDescent="0.45">
      <c r="C4522" s="95"/>
      <c r="D4522" s="95"/>
      <c r="E4522" s="56">
        <v>2002</v>
      </c>
      <c r="F4522" s="144">
        <v>26</v>
      </c>
      <c r="G4522" s="144">
        <v>26</v>
      </c>
    </row>
    <row r="4523" spans="3:7" ht="16.5" hidden="1" customHeight="1" outlineLevel="1" x14ac:dyDescent="0.45">
      <c r="C4523" s="95"/>
      <c r="D4523" s="95"/>
      <c r="E4523" s="56">
        <v>2003</v>
      </c>
      <c r="F4523" s="144">
        <v>433</v>
      </c>
      <c r="G4523" s="144">
        <v>433</v>
      </c>
    </row>
    <row r="4524" spans="3:7" ht="16.5" hidden="1" customHeight="1" outlineLevel="1" x14ac:dyDescent="0.45">
      <c r="C4524" s="95"/>
      <c r="D4524" s="95"/>
      <c r="E4524" s="56">
        <v>2004</v>
      </c>
      <c r="F4524" s="144">
        <v>748</v>
      </c>
      <c r="G4524" s="144">
        <v>748</v>
      </c>
    </row>
    <row r="4525" spans="3:7" ht="16.5" hidden="1" customHeight="1" outlineLevel="1" x14ac:dyDescent="0.45">
      <c r="C4525" s="95"/>
      <c r="D4525" s="95"/>
      <c r="E4525" s="56">
        <v>2005</v>
      </c>
      <c r="F4525" s="146">
        <v>1523</v>
      </c>
      <c r="G4525" s="146">
        <v>1523</v>
      </c>
    </row>
    <row r="4526" spans="3:7" ht="16.5" hidden="1" customHeight="1" outlineLevel="1" x14ac:dyDescent="0.45">
      <c r="C4526" s="95"/>
      <c r="D4526" s="95"/>
      <c r="E4526" s="56">
        <v>2006</v>
      </c>
      <c r="F4526" s="146">
        <v>2689</v>
      </c>
      <c r="G4526" s="146">
        <v>2689</v>
      </c>
    </row>
    <row r="4527" spans="3:7" ht="16.5" hidden="1" customHeight="1" outlineLevel="1" x14ac:dyDescent="0.45">
      <c r="C4527" s="95"/>
      <c r="D4527" s="95"/>
      <c r="E4527" s="56">
        <v>2007</v>
      </c>
      <c r="F4527" s="146">
        <v>5752</v>
      </c>
      <c r="G4527" s="146">
        <v>5752</v>
      </c>
    </row>
    <row r="4528" spans="3:7" ht="16.5" hidden="1" customHeight="1" outlineLevel="1" x14ac:dyDescent="0.45">
      <c r="C4528" s="95"/>
      <c r="D4528" s="95"/>
      <c r="E4528" s="56">
        <v>2008</v>
      </c>
      <c r="F4528" s="146">
        <v>15734</v>
      </c>
      <c r="G4528" s="146">
        <v>15734</v>
      </c>
    </row>
    <row r="4529" spans="3:7" ht="16.5" hidden="1" customHeight="1" outlineLevel="1" x14ac:dyDescent="0.45">
      <c r="C4529" s="95"/>
      <c r="D4529" s="95"/>
      <c r="E4529" s="56">
        <v>2009</v>
      </c>
      <c r="F4529" s="146">
        <v>4422</v>
      </c>
      <c r="G4529" s="146">
        <v>4422</v>
      </c>
    </row>
    <row r="4530" spans="3:7" ht="16.5" hidden="1" customHeight="1" outlineLevel="1" x14ac:dyDescent="0.45">
      <c r="C4530" s="95"/>
      <c r="D4530" s="95"/>
      <c r="E4530" s="56">
        <v>2010</v>
      </c>
      <c r="F4530" s="146">
        <v>13215</v>
      </c>
      <c r="G4530" s="146">
        <v>13215</v>
      </c>
    </row>
    <row r="4531" spans="3:7" ht="16.5" hidden="1" customHeight="1" outlineLevel="1" x14ac:dyDescent="0.45">
      <c r="C4531" s="95"/>
      <c r="D4531" s="95"/>
      <c r="E4531" s="56">
        <v>2011</v>
      </c>
      <c r="F4531" s="146">
        <v>17370</v>
      </c>
      <c r="G4531" s="146">
        <v>17370</v>
      </c>
    </row>
    <row r="4532" spans="3:7" ht="16.5" hidden="1" customHeight="1" outlineLevel="1" x14ac:dyDescent="0.45">
      <c r="C4532" s="95"/>
      <c r="D4532" s="95"/>
      <c r="E4532" s="56">
        <v>2012</v>
      </c>
      <c r="F4532" s="146">
        <v>20530</v>
      </c>
      <c r="G4532" s="146">
        <v>20530</v>
      </c>
    </row>
    <row r="4533" spans="3:7" ht="16.5" hidden="1" customHeight="1" outlineLevel="1" x14ac:dyDescent="0.45">
      <c r="C4533" s="95"/>
      <c r="D4533" s="95"/>
      <c r="E4533" s="56">
        <v>2013</v>
      </c>
      <c r="F4533" s="146">
        <v>19512</v>
      </c>
      <c r="G4533" s="146">
        <v>19512</v>
      </c>
    </row>
    <row r="4534" spans="3:7" ht="16.5" hidden="1" customHeight="1" outlineLevel="1" x14ac:dyDescent="0.45">
      <c r="C4534" s="95"/>
      <c r="D4534" s="95"/>
      <c r="E4534" s="56">
        <v>2014</v>
      </c>
      <c r="F4534" s="146">
        <v>3322</v>
      </c>
      <c r="G4534" s="146">
        <v>3322</v>
      </c>
    </row>
    <row r="4535" spans="3:7" ht="16.5" hidden="1" customHeight="1" outlineLevel="1" x14ac:dyDescent="0.45">
      <c r="C4535" s="95"/>
      <c r="D4535" s="95"/>
      <c r="E4535" s="56">
        <v>2015</v>
      </c>
      <c r="F4535" s="146">
        <v>7931</v>
      </c>
      <c r="G4535" s="146">
        <v>7931</v>
      </c>
    </row>
    <row r="4536" spans="3:7" ht="16.5" hidden="1" customHeight="1" outlineLevel="1" x14ac:dyDescent="0.45">
      <c r="C4536" s="95"/>
      <c r="D4536" s="96"/>
      <c r="E4536" s="56">
        <v>2016</v>
      </c>
      <c r="F4536" s="146">
        <v>3321</v>
      </c>
      <c r="G4536" s="146">
        <v>3321</v>
      </c>
    </row>
    <row r="4537" spans="3:7" ht="16.5" hidden="1" customHeight="1" outlineLevel="1" x14ac:dyDescent="0.45">
      <c r="C4537" s="95"/>
      <c r="D4537" s="89" t="s">
        <v>142</v>
      </c>
      <c r="E4537" s="90"/>
      <c r="F4537" s="139">
        <v>166813</v>
      </c>
      <c r="G4537" s="139">
        <v>166813</v>
      </c>
    </row>
    <row r="4538" spans="3:7" ht="16.5" hidden="1" customHeight="1" outlineLevel="1" x14ac:dyDescent="0.45">
      <c r="C4538" s="95"/>
      <c r="D4538" s="94" t="s">
        <v>422</v>
      </c>
      <c r="E4538" s="56">
        <v>1991</v>
      </c>
      <c r="F4538" s="144">
        <v>36</v>
      </c>
      <c r="G4538" s="144">
        <v>36</v>
      </c>
    </row>
    <row r="4539" spans="3:7" ht="16.5" hidden="1" customHeight="1" outlineLevel="1" x14ac:dyDescent="0.45">
      <c r="C4539" s="95"/>
      <c r="D4539" s="95"/>
      <c r="E4539" s="56">
        <v>1992</v>
      </c>
      <c r="F4539" s="144">
        <v>61</v>
      </c>
      <c r="G4539" s="144">
        <v>61</v>
      </c>
    </row>
    <row r="4540" spans="3:7" ht="16.5" hidden="1" customHeight="1" outlineLevel="1" x14ac:dyDescent="0.45">
      <c r="C4540" s="95"/>
      <c r="D4540" s="95"/>
      <c r="E4540" s="56">
        <v>1993</v>
      </c>
      <c r="F4540" s="144">
        <v>99</v>
      </c>
      <c r="G4540" s="144">
        <v>99</v>
      </c>
    </row>
    <row r="4541" spans="3:7" ht="16.5" hidden="1" customHeight="1" outlineLevel="1" x14ac:dyDescent="0.45">
      <c r="C4541" s="95"/>
      <c r="D4541" s="95"/>
      <c r="E4541" s="56">
        <v>1994</v>
      </c>
      <c r="F4541" s="144">
        <v>84</v>
      </c>
      <c r="G4541" s="144">
        <v>84</v>
      </c>
    </row>
    <row r="4542" spans="3:7" ht="16.5" hidden="1" customHeight="1" outlineLevel="1" x14ac:dyDescent="0.45">
      <c r="C4542" s="95"/>
      <c r="D4542" s="95"/>
      <c r="E4542" s="56">
        <v>1995</v>
      </c>
      <c r="F4542" s="144">
        <v>130</v>
      </c>
      <c r="G4542" s="144">
        <v>130</v>
      </c>
    </row>
    <row r="4543" spans="3:7" ht="16.5" hidden="1" customHeight="1" outlineLevel="1" x14ac:dyDescent="0.45">
      <c r="C4543" s="95"/>
      <c r="D4543" s="95"/>
      <c r="E4543" s="56">
        <v>1996</v>
      </c>
      <c r="F4543" s="144">
        <v>281</v>
      </c>
      <c r="G4543" s="144">
        <v>281</v>
      </c>
    </row>
    <row r="4544" spans="3:7" ht="16.5" hidden="1" customHeight="1" outlineLevel="1" x14ac:dyDescent="0.45">
      <c r="C4544" s="95"/>
      <c r="D4544" s="95"/>
      <c r="E4544" s="56">
        <v>1997</v>
      </c>
      <c r="F4544" s="144">
        <v>244</v>
      </c>
      <c r="G4544" s="144">
        <v>244</v>
      </c>
    </row>
    <row r="4545" spans="3:7" ht="16.5" hidden="1" customHeight="1" outlineLevel="1" x14ac:dyDescent="0.45">
      <c r="C4545" s="95"/>
      <c r="D4545" s="95"/>
      <c r="E4545" s="56">
        <v>1998</v>
      </c>
      <c r="F4545" s="144">
        <v>169</v>
      </c>
      <c r="G4545" s="144">
        <v>169</v>
      </c>
    </row>
    <row r="4546" spans="3:7" ht="16.5" hidden="1" customHeight="1" outlineLevel="1" x14ac:dyDescent="0.45">
      <c r="C4546" s="95"/>
      <c r="D4546" s="95"/>
      <c r="E4546" s="56">
        <v>1999</v>
      </c>
      <c r="F4546" s="144">
        <v>253</v>
      </c>
      <c r="G4546" s="144">
        <v>253</v>
      </c>
    </row>
    <row r="4547" spans="3:7" ht="16.5" hidden="1" customHeight="1" outlineLevel="1" x14ac:dyDescent="0.45">
      <c r="C4547" s="95"/>
      <c r="D4547" s="95"/>
      <c r="E4547" s="56">
        <v>2000</v>
      </c>
      <c r="F4547" s="144">
        <v>174</v>
      </c>
      <c r="G4547" s="144">
        <v>174</v>
      </c>
    </row>
    <row r="4548" spans="3:7" ht="16.5" hidden="1" customHeight="1" outlineLevel="1" x14ac:dyDescent="0.45">
      <c r="C4548" s="95"/>
      <c r="D4548" s="95"/>
      <c r="E4548" s="56">
        <v>2001</v>
      </c>
      <c r="F4548" s="144">
        <v>142</v>
      </c>
      <c r="G4548" s="144">
        <v>142</v>
      </c>
    </row>
    <row r="4549" spans="3:7" ht="16.5" hidden="1" customHeight="1" outlineLevel="1" x14ac:dyDescent="0.45">
      <c r="C4549" s="95"/>
      <c r="D4549" s="95"/>
      <c r="E4549" s="56">
        <v>2002</v>
      </c>
      <c r="F4549" s="144">
        <v>156</v>
      </c>
      <c r="G4549" s="144">
        <v>156</v>
      </c>
    </row>
    <row r="4550" spans="3:7" ht="16.5" hidden="1" customHeight="1" outlineLevel="1" x14ac:dyDescent="0.45">
      <c r="C4550" s="95"/>
      <c r="D4550" s="95"/>
      <c r="E4550" s="56">
        <v>2003</v>
      </c>
      <c r="F4550" s="144">
        <v>136</v>
      </c>
      <c r="G4550" s="144">
        <v>136</v>
      </c>
    </row>
    <row r="4551" spans="3:7" ht="16.5" hidden="1" customHeight="1" outlineLevel="1" x14ac:dyDescent="0.45">
      <c r="C4551" s="95"/>
      <c r="D4551" s="95"/>
      <c r="E4551" s="56">
        <v>2004</v>
      </c>
      <c r="F4551" s="144">
        <v>370</v>
      </c>
      <c r="G4551" s="144">
        <v>370</v>
      </c>
    </row>
    <row r="4552" spans="3:7" ht="16.5" hidden="1" customHeight="1" outlineLevel="1" x14ac:dyDescent="0.45">
      <c r="C4552" s="95"/>
      <c r="D4552" s="95"/>
      <c r="E4552" s="56">
        <v>2005</v>
      </c>
      <c r="F4552" s="144">
        <v>442</v>
      </c>
      <c r="G4552" s="144">
        <v>442</v>
      </c>
    </row>
    <row r="4553" spans="3:7" ht="16.5" hidden="1" customHeight="1" outlineLevel="1" x14ac:dyDescent="0.45">
      <c r="C4553" s="95"/>
      <c r="D4553" s="95"/>
      <c r="E4553" s="56">
        <v>2006</v>
      </c>
      <c r="F4553" s="144">
        <v>221</v>
      </c>
      <c r="G4553" s="144">
        <v>221</v>
      </c>
    </row>
    <row r="4554" spans="3:7" ht="16.5" hidden="1" customHeight="1" outlineLevel="1" x14ac:dyDescent="0.45">
      <c r="C4554" s="95"/>
      <c r="D4554" s="95"/>
      <c r="E4554" s="56">
        <v>2007</v>
      </c>
      <c r="F4554" s="144">
        <v>259</v>
      </c>
      <c r="G4554" s="144">
        <v>259</v>
      </c>
    </row>
    <row r="4555" spans="3:7" ht="16.5" hidden="1" customHeight="1" outlineLevel="1" x14ac:dyDescent="0.45">
      <c r="C4555" s="95"/>
      <c r="D4555" s="95"/>
      <c r="E4555" s="56">
        <v>2008</v>
      </c>
      <c r="F4555" s="144">
        <v>276</v>
      </c>
      <c r="G4555" s="144">
        <v>276</v>
      </c>
    </row>
    <row r="4556" spans="3:7" ht="16.5" hidden="1" customHeight="1" outlineLevel="1" x14ac:dyDescent="0.45">
      <c r="C4556" s="95"/>
      <c r="D4556" s="95"/>
      <c r="E4556" s="56">
        <v>2009</v>
      </c>
      <c r="F4556" s="144">
        <v>173</v>
      </c>
      <c r="G4556" s="144">
        <v>173</v>
      </c>
    </row>
    <row r="4557" spans="3:7" ht="16.5" hidden="1" customHeight="1" outlineLevel="1" x14ac:dyDescent="0.45">
      <c r="C4557" s="95"/>
      <c r="D4557" s="95"/>
      <c r="E4557" s="56">
        <v>2010</v>
      </c>
      <c r="F4557" s="144">
        <v>203</v>
      </c>
      <c r="G4557" s="144">
        <v>203</v>
      </c>
    </row>
    <row r="4558" spans="3:7" ht="16.5" hidden="1" customHeight="1" outlineLevel="1" x14ac:dyDescent="0.45">
      <c r="C4558" s="95"/>
      <c r="D4558" s="95"/>
      <c r="E4558" s="56">
        <v>2011</v>
      </c>
      <c r="F4558" s="144">
        <v>389</v>
      </c>
      <c r="G4558" s="144">
        <v>389</v>
      </c>
    </row>
    <row r="4559" spans="3:7" ht="16.5" hidden="1" customHeight="1" outlineLevel="1" x14ac:dyDescent="0.45">
      <c r="C4559" s="95"/>
      <c r="D4559" s="95"/>
      <c r="E4559" s="56">
        <v>2012</v>
      </c>
      <c r="F4559" s="144">
        <v>637</v>
      </c>
      <c r="G4559" s="144">
        <v>637</v>
      </c>
    </row>
    <row r="4560" spans="3:7" ht="16.5" hidden="1" customHeight="1" outlineLevel="1" x14ac:dyDescent="0.45">
      <c r="C4560" s="95"/>
      <c r="D4560" s="95"/>
      <c r="E4560" s="56">
        <v>2013</v>
      </c>
      <c r="F4560" s="144">
        <v>649</v>
      </c>
      <c r="G4560" s="144">
        <v>649</v>
      </c>
    </row>
    <row r="4561" spans="3:7" ht="16.5" hidden="1" customHeight="1" outlineLevel="1" x14ac:dyDescent="0.45">
      <c r="C4561" s="95"/>
      <c r="D4561" s="95"/>
      <c r="E4561" s="56">
        <v>2014</v>
      </c>
      <c r="F4561" s="144">
        <v>638</v>
      </c>
      <c r="G4561" s="144">
        <v>638</v>
      </c>
    </row>
    <row r="4562" spans="3:7" ht="16.5" hidden="1" customHeight="1" outlineLevel="1" x14ac:dyDescent="0.45">
      <c r="C4562" s="95"/>
      <c r="D4562" s="95"/>
      <c r="E4562" s="56">
        <v>2015</v>
      </c>
      <c r="F4562" s="144">
        <v>612</v>
      </c>
      <c r="G4562" s="144">
        <v>612</v>
      </c>
    </row>
    <row r="4563" spans="3:7" ht="16.5" hidden="1" customHeight="1" outlineLevel="1" x14ac:dyDescent="0.45">
      <c r="C4563" s="95"/>
      <c r="D4563" s="96"/>
      <c r="E4563" s="56">
        <v>2016</v>
      </c>
      <c r="F4563" s="144">
        <v>156</v>
      </c>
      <c r="G4563" s="144">
        <v>156</v>
      </c>
    </row>
    <row r="4564" spans="3:7" ht="16.5" hidden="1" customHeight="1" outlineLevel="1" x14ac:dyDescent="0.45">
      <c r="C4564" s="95"/>
      <c r="D4564" s="89" t="s">
        <v>142</v>
      </c>
      <c r="E4564" s="90"/>
      <c r="F4564" s="139">
        <v>6990</v>
      </c>
      <c r="G4564" s="139">
        <v>6990</v>
      </c>
    </row>
    <row r="4565" spans="3:7" ht="16.5" hidden="1" customHeight="1" outlineLevel="1" x14ac:dyDescent="0.45">
      <c r="C4565" s="95"/>
      <c r="D4565" s="94" t="s">
        <v>423</v>
      </c>
      <c r="E4565" s="56">
        <v>1991</v>
      </c>
      <c r="F4565" s="146">
        <v>2191</v>
      </c>
      <c r="G4565" s="146">
        <v>2191</v>
      </c>
    </row>
    <row r="4566" spans="3:7" ht="16.5" hidden="1" customHeight="1" outlineLevel="1" x14ac:dyDescent="0.45">
      <c r="C4566" s="95"/>
      <c r="D4566" s="95"/>
      <c r="E4566" s="56">
        <v>1992</v>
      </c>
      <c r="F4566" s="146">
        <v>10215</v>
      </c>
      <c r="G4566" s="146">
        <v>10215</v>
      </c>
    </row>
    <row r="4567" spans="3:7" ht="16.5" hidden="1" customHeight="1" outlineLevel="1" x14ac:dyDescent="0.45">
      <c r="C4567" s="95"/>
      <c r="D4567" s="95"/>
      <c r="E4567" s="56">
        <v>1993</v>
      </c>
      <c r="F4567" s="146">
        <v>21345</v>
      </c>
      <c r="G4567" s="146">
        <v>21345</v>
      </c>
    </row>
    <row r="4568" spans="3:7" ht="16.5" hidden="1" customHeight="1" outlineLevel="1" x14ac:dyDescent="0.45">
      <c r="C4568" s="95"/>
      <c r="D4568" s="95"/>
      <c r="E4568" s="56">
        <v>1994</v>
      </c>
      <c r="F4568" s="146">
        <v>19175</v>
      </c>
      <c r="G4568" s="146">
        <v>19175</v>
      </c>
    </row>
    <row r="4569" spans="3:7" ht="16.5" hidden="1" customHeight="1" outlineLevel="1" x14ac:dyDescent="0.45">
      <c r="C4569" s="95"/>
      <c r="D4569" s="95"/>
      <c r="E4569" s="56">
        <v>1995</v>
      </c>
      <c r="F4569" s="146">
        <v>36610</v>
      </c>
      <c r="G4569" s="146">
        <v>36610</v>
      </c>
    </row>
    <row r="4570" spans="3:7" ht="16.5" hidden="1" customHeight="1" outlineLevel="1" x14ac:dyDescent="0.45">
      <c r="C4570" s="95"/>
      <c r="D4570" s="95"/>
      <c r="E4570" s="56">
        <v>1996</v>
      </c>
      <c r="F4570" s="146">
        <v>45316</v>
      </c>
      <c r="G4570" s="146">
        <v>45316</v>
      </c>
    </row>
    <row r="4571" spans="3:7" ht="16.5" hidden="1" customHeight="1" outlineLevel="1" x14ac:dyDescent="0.45">
      <c r="C4571" s="95"/>
      <c r="D4571" s="95"/>
      <c r="E4571" s="56">
        <v>1997</v>
      </c>
      <c r="F4571" s="146">
        <v>43533</v>
      </c>
      <c r="G4571" s="146">
        <v>43533</v>
      </c>
    </row>
    <row r="4572" spans="3:7" ht="16.5" hidden="1" customHeight="1" outlineLevel="1" x14ac:dyDescent="0.45">
      <c r="C4572" s="95"/>
      <c r="D4572" s="95"/>
      <c r="E4572" s="56">
        <v>1998</v>
      </c>
      <c r="F4572" s="146">
        <v>26300</v>
      </c>
      <c r="G4572" s="146">
        <v>26300</v>
      </c>
    </row>
    <row r="4573" spans="3:7" ht="16.5" hidden="1" customHeight="1" outlineLevel="1" x14ac:dyDescent="0.45">
      <c r="C4573" s="95"/>
      <c r="D4573" s="95"/>
      <c r="E4573" s="56">
        <v>1999</v>
      </c>
      <c r="F4573" s="146">
        <v>20400</v>
      </c>
      <c r="G4573" s="146">
        <v>20400</v>
      </c>
    </row>
    <row r="4574" spans="3:7" ht="16.5" hidden="1" customHeight="1" outlineLevel="1" x14ac:dyDescent="0.45">
      <c r="C4574" s="95"/>
      <c r="D4574" s="95"/>
      <c r="E4574" s="56">
        <v>2000</v>
      </c>
      <c r="F4574" s="146">
        <v>33900</v>
      </c>
      <c r="G4574" s="146">
        <v>33900</v>
      </c>
    </row>
    <row r="4575" spans="3:7" ht="16.5" hidden="1" customHeight="1" outlineLevel="1" x14ac:dyDescent="0.45">
      <c r="C4575" s="95"/>
      <c r="D4575" s="95"/>
      <c r="E4575" s="56">
        <v>2001</v>
      </c>
      <c r="F4575" s="146">
        <v>18661</v>
      </c>
      <c r="G4575" s="146">
        <v>18661</v>
      </c>
    </row>
    <row r="4576" spans="3:7" ht="16.5" hidden="1" customHeight="1" outlineLevel="1" x14ac:dyDescent="0.45">
      <c r="C4576" s="95"/>
      <c r="D4576" s="95"/>
      <c r="E4576" s="56">
        <v>2002</v>
      </c>
      <c r="F4576" s="146">
        <v>18378</v>
      </c>
      <c r="G4576" s="146">
        <v>18378</v>
      </c>
    </row>
    <row r="4577" spans="3:7" ht="16.5" hidden="1" customHeight="1" outlineLevel="1" x14ac:dyDescent="0.45">
      <c r="C4577" s="95"/>
      <c r="D4577" s="95"/>
      <c r="E4577" s="56">
        <v>2003</v>
      </c>
      <c r="F4577" s="146">
        <v>23299</v>
      </c>
      <c r="G4577" s="146">
        <v>23299</v>
      </c>
    </row>
    <row r="4578" spans="3:7" ht="16.5" hidden="1" customHeight="1" outlineLevel="1" x14ac:dyDescent="0.45">
      <c r="C4578" s="95"/>
      <c r="D4578" s="95"/>
      <c r="E4578" s="56">
        <v>2004</v>
      </c>
      <c r="F4578" s="146">
        <v>33359</v>
      </c>
      <c r="G4578" s="146">
        <v>33359</v>
      </c>
    </row>
    <row r="4579" spans="3:7" ht="16.5" hidden="1" customHeight="1" outlineLevel="1" x14ac:dyDescent="0.45">
      <c r="C4579" s="95"/>
      <c r="D4579" s="95"/>
      <c r="E4579" s="56">
        <v>2005</v>
      </c>
      <c r="F4579" s="146">
        <v>44158</v>
      </c>
      <c r="G4579" s="146">
        <v>44158</v>
      </c>
    </row>
    <row r="4580" spans="3:7" ht="16.5" hidden="1" customHeight="1" outlineLevel="1" x14ac:dyDescent="0.45">
      <c r="C4580" s="95"/>
      <c r="D4580" s="95"/>
      <c r="E4580" s="56">
        <v>2006</v>
      </c>
      <c r="F4580" s="146">
        <v>51954</v>
      </c>
      <c r="G4580" s="146">
        <v>51954</v>
      </c>
    </row>
    <row r="4581" spans="3:7" ht="16.5" hidden="1" customHeight="1" outlineLevel="1" x14ac:dyDescent="0.45">
      <c r="C4581" s="95"/>
      <c r="D4581" s="95"/>
      <c r="E4581" s="56">
        <v>2007</v>
      </c>
      <c r="F4581" s="146">
        <v>73850</v>
      </c>
      <c r="G4581" s="146">
        <v>73850</v>
      </c>
    </row>
    <row r="4582" spans="3:7" ht="16.5" hidden="1" customHeight="1" outlineLevel="1" x14ac:dyDescent="0.45">
      <c r="C4582" s="95"/>
      <c r="D4582" s="95"/>
      <c r="E4582" s="56">
        <v>2008</v>
      </c>
      <c r="F4582" s="146">
        <v>70191</v>
      </c>
      <c r="G4582" s="146">
        <v>70191</v>
      </c>
    </row>
    <row r="4583" spans="3:7" ht="16.5" hidden="1" customHeight="1" outlineLevel="1" x14ac:dyDescent="0.45">
      <c r="C4583" s="95"/>
      <c r="D4583" s="95"/>
      <c r="E4583" s="56">
        <v>2009</v>
      </c>
      <c r="F4583" s="146">
        <v>68280</v>
      </c>
      <c r="G4583" s="146">
        <v>68280</v>
      </c>
    </row>
    <row r="4584" spans="3:7" ht="16.5" hidden="1" customHeight="1" outlineLevel="1" x14ac:dyDescent="0.45">
      <c r="C4584" s="95"/>
      <c r="D4584" s="95"/>
      <c r="E4584" s="56">
        <v>2010</v>
      </c>
      <c r="F4584" s="146">
        <v>112695</v>
      </c>
      <c r="G4584" s="146">
        <v>112695</v>
      </c>
    </row>
    <row r="4585" spans="3:7" ht="16.5" hidden="1" customHeight="1" outlineLevel="1" x14ac:dyDescent="0.45">
      <c r="C4585" s="95"/>
      <c r="D4585" s="95"/>
      <c r="E4585" s="56">
        <v>2011</v>
      </c>
      <c r="F4585" s="146">
        <v>109216</v>
      </c>
      <c r="G4585" s="146">
        <v>109216</v>
      </c>
    </row>
    <row r="4586" spans="3:7" ht="16.5" hidden="1" customHeight="1" outlineLevel="1" x14ac:dyDescent="0.45">
      <c r="C4586" s="95"/>
      <c r="D4586" s="95"/>
      <c r="E4586" s="56">
        <v>2012</v>
      </c>
      <c r="F4586" s="146">
        <v>113192</v>
      </c>
      <c r="G4586" s="146">
        <v>113192</v>
      </c>
    </row>
    <row r="4587" spans="3:7" ht="16.5" hidden="1" customHeight="1" outlineLevel="1" x14ac:dyDescent="0.45">
      <c r="C4587" s="95"/>
      <c r="D4587" s="95"/>
      <c r="E4587" s="56">
        <v>2013</v>
      </c>
      <c r="F4587" s="146">
        <v>109361</v>
      </c>
      <c r="G4587" s="146">
        <v>109361</v>
      </c>
    </row>
    <row r="4588" spans="3:7" ht="16.5" hidden="1" customHeight="1" outlineLevel="1" x14ac:dyDescent="0.45">
      <c r="C4588" s="95"/>
      <c r="D4588" s="95"/>
      <c r="E4588" s="56">
        <v>2014</v>
      </c>
      <c r="F4588" s="146">
        <v>89879</v>
      </c>
      <c r="G4588" s="146">
        <v>89879</v>
      </c>
    </row>
    <row r="4589" spans="3:7" ht="16.5" hidden="1" customHeight="1" outlineLevel="1" x14ac:dyDescent="0.45">
      <c r="C4589" s="95"/>
      <c r="D4589" s="95"/>
      <c r="E4589" s="56">
        <v>2015</v>
      </c>
      <c r="F4589" s="146">
        <v>68887</v>
      </c>
      <c r="G4589" s="146">
        <v>68887</v>
      </c>
    </row>
    <row r="4590" spans="3:7" ht="16.5" hidden="1" customHeight="1" outlineLevel="1" x14ac:dyDescent="0.45">
      <c r="C4590" s="95"/>
      <c r="D4590" s="96"/>
      <c r="E4590" s="56">
        <v>2016</v>
      </c>
      <c r="F4590" s="146">
        <v>17760</v>
      </c>
      <c r="G4590" s="146">
        <v>17760</v>
      </c>
    </row>
    <row r="4591" spans="3:7" ht="16.5" hidden="1" customHeight="1" outlineLevel="1" x14ac:dyDescent="0.45">
      <c r="C4591" s="95"/>
      <c r="D4591" s="89" t="s">
        <v>142</v>
      </c>
      <c r="E4591" s="90"/>
      <c r="F4591" s="139">
        <v>1282105</v>
      </c>
      <c r="G4591" s="139">
        <v>1282105</v>
      </c>
    </row>
    <row r="4592" spans="3:7" ht="16.5" hidden="1" customHeight="1" outlineLevel="1" x14ac:dyDescent="0.45">
      <c r="C4592" s="95"/>
      <c r="D4592" s="94" t="s">
        <v>424</v>
      </c>
      <c r="E4592" s="56">
        <v>1992</v>
      </c>
      <c r="F4592" s="146">
        <v>1768</v>
      </c>
      <c r="G4592" s="146">
        <v>1768</v>
      </c>
    </row>
    <row r="4593" spans="3:7" ht="16.5" hidden="1" customHeight="1" outlineLevel="1" x14ac:dyDescent="0.45">
      <c r="C4593" s="95"/>
      <c r="D4593" s="95"/>
      <c r="E4593" s="56">
        <v>1993</v>
      </c>
      <c r="F4593" s="146">
        <v>12129</v>
      </c>
      <c r="G4593" s="146">
        <v>12129</v>
      </c>
    </row>
    <row r="4594" spans="3:7" ht="16.5" hidden="1" customHeight="1" outlineLevel="1" x14ac:dyDescent="0.45">
      <c r="C4594" s="95"/>
      <c r="D4594" s="95"/>
      <c r="E4594" s="56">
        <v>1994</v>
      </c>
      <c r="F4594" s="146">
        <v>15798</v>
      </c>
      <c r="G4594" s="146">
        <v>15798</v>
      </c>
    </row>
    <row r="4595" spans="3:7" ht="16.5" hidden="1" customHeight="1" outlineLevel="1" x14ac:dyDescent="0.45">
      <c r="C4595" s="95"/>
      <c r="D4595" s="95"/>
      <c r="E4595" s="56">
        <v>1995</v>
      </c>
      <c r="F4595" s="146">
        <v>10395</v>
      </c>
      <c r="G4595" s="146">
        <v>10395</v>
      </c>
    </row>
    <row r="4596" spans="3:7" ht="16.5" hidden="1" customHeight="1" outlineLevel="1" x14ac:dyDescent="0.45">
      <c r="C4596" s="95"/>
      <c r="D4596" s="95"/>
      <c r="E4596" s="56">
        <v>1996</v>
      </c>
      <c r="F4596" s="146">
        <v>9950</v>
      </c>
      <c r="G4596" s="146">
        <v>9950</v>
      </c>
    </row>
    <row r="4597" spans="3:7" ht="16.5" hidden="1" customHeight="1" outlineLevel="1" x14ac:dyDescent="0.45">
      <c r="C4597" s="95"/>
      <c r="D4597" s="95"/>
      <c r="E4597" s="56">
        <v>1997</v>
      </c>
      <c r="F4597" s="146">
        <v>29767</v>
      </c>
      <c r="G4597" s="146">
        <v>29767</v>
      </c>
    </row>
    <row r="4598" spans="3:7" ht="16.5" hidden="1" customHeight="1" outlineLevel="1" x14ac:dyDescent="0.45">
      <c r="C4598" s="95"/>
      <c r="D4598" s="95"/>
      <c r="E4598" s="56">
        <v>1998</v>
      </c>
      <c r="F4598" s="146">
        <v>29002</v>
      </c>
      <c r="G4598" s="146">
        <v>29002</v>
      </c>
    </row>
    <row r="4599" spans="3:7" ht="16.5" hidden="1" customHeight="1" outlineLevel="1" x14ac:dyDescent="0.45">
      <c r="C4599" s="95"/>
      <c r="D4599" s="95"/>
      <c r="E4599" s="56">
        <v>1999</v>
      </c>
      <c r="F4599" s="146">
        <v>7407</v>
      </c>
      <c r="G4599" s="146">
        <v>7407</v>
      </c>
    </row>
    <row r="4600" spans="3:7" ht="16.5" hidden="1" customHeight="1" outlineLevel="1" x14ac:dyDescent="0.45">
      <c r="C4600" s="95"/>
      <c r="D4600" s="95"/>
      <c r="E4600" s="56">
        <v>2000</v>
      </c>
      <c r="F4600" s="146">
        <v>12623</v>
      </c>
      <c r="G4600" s="146">
        <v>12623</v>
      </c>
    </row>
    <row r="4601" spans="3:7" ht="16.5" hidden="1" customHeight="1" outlineLevel="1" x14ac:dyDescent="0.45">
      <c r="C4601" s="95"/>
      <c r="D4601" s="95"/>
      <c r="E4601" s="56">
        <v>2001</v>
      </c>
      <c r="F4601" s="146">
        <v>11144</v>
      </c>
      <c r="G4601" s="146">
        <v>11144</v>
      </c>
    </row>
    <row r="4602" spans="3:7" ht="16.5" hidden="1" customHeight="1" outlineLevel="1" x14ac:dyDescent="0.45">
      <c r="C4602" s="95"/>
      <c r="D4602" s="95"/>
      <c r="E4602" s="56">
        <v>2002</v>
      </c>
      <c r="F4602" s="146">
        <v>12287</v>
      </c>
      <c r="G4602" s="146">
        <v>12287</v>
      </c>
    </row>
    <row r="4603" spans="3:7" ht="16.5" hidden="1" customHeight="1" outlineLevel="1" x14ac:dyDescent="0.45">
      <c r="C4603" s="95"/>
      <c r="D4603" s="95"/>
      <c r="E4603" s="56">
        <v>2003</v>
      </c>
      <c r="F4603" s="146">
        <v>8669</v>
      </c>
      <c r="G4603" s="146">
        <v>8669</v>
      </c>
    </row>
    <row r="4604" spans="3:7" ht="16.5" hidden="1" customHeight="1" outlineLevel="1" x14ac:dyDescent="0.45">
      <c r="C4604" s="95"/>
      <c r="D4604" s="95"/>
      <c r="E4604" s="56">
        <v>2004</v>
      </c>
      <c r="F4604" s="146">
        <v>15896</v>
      </c>
      <c r="G4604" s="146">
        <v>15896</v>
      </c>
    </row>
    <row r="4605" spans="3:7" ht="16.5" hidden="1" customHeight="1" outlineLevel="1" x14ac:dyDescent="0.45">
      <c r="C4605" s="95"/>
      <c r="D4605" s="95"/>
      <c r="E4605" s="56">
        <v>2005</v>
      </c>
      <c r="F4605" s="146">
        <v>26343</v>
      </c>
      <c r="G4605" s="146">
        <v>26343</v>
      </c>
    </row>
    <row r="4606" spans="3:7" ht="16.5" hidden="1" customHeight="1" outlineLevel="1" x14ac:dyDescent="0.45">
      <c r="C4606" s="95"/>
      <c r="D4606" s="95"/>
      <c r="E4606" s="56">
        <v>2006</v>
      </c>
      <c r="F4606" s="146">
        <v>28294</v>
      </c>
      <c r="G4606" s="146">
        <v>28294</v>
      </c>
    </row>
    <row r="4607" spans="3:7" ht="16.5" hidden="1" customHeight="1" outlineLevel="1" x14ac:dyDescent="0.45">
      <c r="C4607" s="95"/>
      <c r="D4607" s="95"/>
      <c r="E4607" s="56">
        <v>2007</v>
      </c>
      <c r="F4607" s="146">
        <v>45629</v>
      </c>
      <c r="G4607" s="146">
        <v>45629</v>
      </c>
    </row>
    <row r="4608" spans="3:7" ht="16.5" hidden="1" customHeight="1" outlineLevel="1" x14ac:dyDescent="0.45">
      <c r="C4608" s="95"/>
      <c r="D4608" s="95"/>
      <c r="E4608" s="56">
        <v>2008</v>
      </c>
      <c r="F4608" s="146">
        <v>26906</v>
      </c>
      <c r="G4608" s="146">
        <v>26906</v>
      </c>
    </row>
    <row r="4609" spans="3:7" ht="16.5" hidden="1" customHeight="1" outlineLevel="1" x14ac:dyDescent="0.45">
      <c r="C4609" s="95"/>
      <c r="D4609" s="95"/>
      <c r="E4609" s="56">
        <v>2009</v>
      </c>
      <c r="F4609" s="146">
        <v>25334</v>
      </c>
      <c r="G4609" s="146">
        <v>25334</v>
      </c>
    </row>
    <row r="4610" spans="3:7" ht="16.5" hidden="1" customHeight="1" outlineLevel="1" x14ac:dyDescent="0.45">
      <c r="C4610" s="95"/>
      <c r="D4610" s="95"/>
      <c r="E4610" s="56">
        <v>2010</v>
      </c>
      <c r="F4610" s="146">
        <v>42256</v>
      </c>
      <c r="G4610" s="146">
        <v>42256</v>
      </c>
    </row>
    <row r="4611" spans="3:7" ht="16.5" hidden="1" customHeight="1" outlineLevel="1" x14ac:dyDescent="0.45">
      <c r="C4611" s="95"/>
      <c r="D4611" s="95"/>
      <c r="E4611" s="56">
        <v>2011</v>
      </c>
      <c r="F4611" s="146">
        <v>47992</v>
      </c>
      <c r="G4611" s="146">
        <v>47992</v>
      </c>
    </row>
    <row r="4612" spans="3:7" ht="16.5" hidden="1" customHeight="1" outlineLevel="1" x14ac:dyDescent="0.45">
      <c r="C4612" s="95"/>
      <c r="D4612" s="95"/>
      <c r="E4612" s="56">
        <v>2012</v>
      </c>
      <c r="F4612" s="146">
        <v>47187</v>
      </c>
      <c r="G4612" s="146">
        <v>47187</v>
      </c>
    </row>
    <row r="4613" spans="3:7" ht="16.5" hidden="1" customHeight="1" outlineLevel="1" x14ac:dyDescent="0.45">
      <c r="C4613" s="95"/>
      <c r="D4613" s="95"/>
      <c r="E4613" s="56">
        <v>2013</v>
      </c>
      <c r="F4613" s="146">
        <v>40118</v>
      </c>
      <c r="G4613" s="146">
        <v>40118</v>
      </c>
    </row>
    <row r="4614" spans="3:7" ht="16.5" hidden="1" customHeight="1" outlineLevel="1" x14ac:dyDescent="0.45">
      <c r="C4614" s="95"/>
      <c r="D4614" s="95"/>
      <c r="E4614" s="56">
        <v>2014</v>
      </c>
      <c r="F4614" s="146">
        <v>40739</v>
      </c>
      <c r="G4614" s="146">
        <v>40739</v>
      </c>
    </row>
    <row r="4615" spans="3:7" ht="16.5" hidden="1" customHeight="1" outlineLevel="1" x14ac:dyDescent="0.45">
      <c r="C4615" s="95"/>
      <c r="D4615" s="95"/>
      <c r="E4615" s="56">
        <v>2015</v>
      </c>
      <c r="F4615" s="146">
        <v>37463</v>
      </c>
      <c r="G4615" s="146">
        <v>37463</v>
      </c>
    </row>
    <row r="4616" spans="3:7" ht="16.5" hidden="1" customHeight="1" outlineLevel="1" x14ac:dyDescent="0.45">
      <c r="C4616" s="95"/>
      <c r="D4616" s="96"/>
      <c r="E4616" s="56">
        <v>2016</v>
      </c>
      <c r="F4616" s="146">
        <v>9734</v>
      </c>
      <c r="G4616" s="146">
        <v>9734</v>
      </c>
    </row>
    <row r="4617" spans="3:7" ht="16.5" hidden="1" customHeight="1" outlineLevel="1" x14ac:dyDescent="0.45">
      <c r="C4617" s="95"/>
      <c r="D4617" s="89" t="s">
        <v>142</v>
      </c>
      <c r="E4617" s="90"/>
      <c r="F4617" s="139">
        <v>594830</v>
      </c>
      <c r="G4617" s="139">
        <v>594830</v>
      </c>
    </row>
    <row r="4618" spans="3:7" ht="16.5" hidden="1" customHeight="1" outlineLevel="1" x14ac:dyDescent="0.45">
      <c r="C4618" s="95"/>
      <c r="D4618" s="94" t="s">
        <v>425</v>
      </c>
      <c r="E4618" s="56">
        <v>1991</v>
      </c>
      <c r="F4618" s="144">
        <v>194</v>
      </c>
      <c r="G4618" s="144">
        <v>194</v>
      </c>
    </row>
    <row r="4619" spans="3:7" ht="16.5" hidden="1" customHeight="1" outlineLevel="1" x14ac:dyDescent="0.45">
      <c r="C4619" s="95"/>
      <c r="D4619" s="95"/>
      <c r="E4619" s="56">
        <v>1992</v>
      </c>
      <c r="F4619" s="146">
        <v>1474</v>
      </c>
      <c r="G4619" s="146">
        <v>1474</v>
      </c>
    </row>
    <row r="4620" spans="3:7" ht="16.5" hidden="1" customHeight="1" outlineLevel="1" x14ac:dyDescent="0.45">
      <c r="C4620" s="95"/>
      <c r="D4620" s="95"/>
      <c r="E4620" s="56">
        <v>1993</v>
      </c>
      <c r="F4620" s="146">
        <v>1505</v>
      </c>
      <c r="G4620" s="146">
        <v>1505</v>
      </c>
    </row>
    <row r="4621" spans="3:7" ht="16.5" hidden="1" customHeight="1" outlineLevel="1" x14ac:dyDescent="0.45">
      <c r="C4621" s="95"/>
      <c r="D4621" s="95"/>
      <c r="E4621" s="56">
        <v>1994</v>
      </c>
      <c r="F4621" s="146">
        <v>1598</v>
      </c>
      <c r="G4621" s="146">
        <v>1598</v>
      </c>
    </row>
    <row r="4622" spans="3:7" ht="16.5" hidden="1" customHeight="1" outlineLevel="1" x14ac:dyDescent="0.45">
      <c r="C4622" s="95"/>
      <c r="D4622" s="95"/>
      <c r="E4622" s="56">
        <v>1995</v>
      </c>
      <c r="F4622" s="144">
        <v>770</v>
      </c>
      <c r="G4622" s="144">
        <v>770</v>
      </c>
    </row>
    <row r="4623" spans="3:7" ht="16.5" hidden="1" customHeight="1" outlineLevel="1" x14ac:dyDescent="0.45">
      <c r="C4623" s="95"/>
      <c r="D4623" s="95"/>
      <c r="E4623" s="56">
        <v>1996</v>
      </c>
      <c r="F4623" s="144">
        <v>795</v>
      </c>
      <c r="G4623" s="144">
        <v>795</v>
      </c>
    </row>
    <row r="4624" spans="3:7" ht="16.5" hidden="1" customHeight="1" outlineLevel="1" x14ac:dyDescent="0.45">
      <c r="C4624" s="95"/>
      <c r="D4624" s="95"/>
      <c r="E4624" s="56">
        <v>1997</v>
      </c>
      <c r="F4624" s="144">
        <v>932</v>
      </c>
      <c r="G4624" s="144">
        <v>932</v>
      </c>
    </row>
    <row r="4625" spans="3:7" ht="16.5" hidden="1" customHeight="1" outlineLevel="1" x14ac:dyDescent="0.45">
      <c r="C4625" s="95"/>
      <c r="D4625" s="95"/>
      <c r="E4625" s="56">
        <v>1998</v>
      </c>
      <c r="F4625" s="144">
        <v>715</v>
      </c>
      <c r="G4625" s="144">
        <v>715</v>
      </c>
    </row>
    <row r="4626" spans="3:7" ht="16.5" hidden="1" customHeight="1" outlineLevel="1" x14ac:dyDescent="0.45">
      <c r="C4626" s="95"/>
      <c r="D4626" s="95"/>
      <c r="E4626" s="56">
        <v>1999</v>
      </c>
      <c r="F4626" s="146">
        <v>1270</v>
      </c>
      <c r="G4626" s="146">
        <v>1270</v>
      </c>
    </row>
    <row r="4627" spans="3:7" ht="16.5" hidden="1" customHeight="1" outlineLevel="1" x14ac:dyDescent="0.45">
      <c r="C4627" s="95"/>
      <c r="D4627" s="95"/>
      <c r="E4627" s="56">
        <v>2000</v>
      </c>
      <c r="F4627" s="146">
        <v>1785</v>
      </c>
      <c r="G4627" s="146">
        <v>1785</v>
      </c>
    </row>
    <row r="4628" spans="3:7" ht="16.5" hidden="1" customHeight="1" outlineLevel="1" x14ac:dyDescent="0.45">
      <c r="C4628" s="95"/>
      <c r="D4628" s="95"/>
      <c r="E4628" s="56">
        <v>2001</v>
      </c>
      <c r="F4628" s="146">
        <v>2330</v>
      </c>
      <c r="G4628" s="146">
        <v>2330</v>
      </c>
    </row>
    <row r="4629" spans="3:7" ht="16.5" hidden="1" customHeight="1" outlineLevel="1" x14ac:dyDescent="0.45">
      <c r="C4629" s="95"/>
      <c r="D4629" s="95"/>
      <c r="E4629" s="56">
        <v>2002</v>
      </c>
      <c r="F4629" s="146">
        <v>2625</v>
      </c>
      <c r="G4629" s="146">
        <v>2625</v>
      </c>
    </row>
    <row r="4630" spans="3:7" ht="16.5" hidden="1" customHeight="1" outlineLevel="1" x14ac:dyDescent="0.45">
      <c r="C4630" s="95"/>
      <c r="D4630" s="95"/>
      <c r="E4630" s="56">
        <v>2003</v>
      </c>
      <c r="F4630" s="146">
        <v>1024</v>
      </c>
      <c r="G4630" s="146">
        <v>1024</v>
      </c>
    </row>
    <row r="4631" spans="3:7" ht="16.5" hidden="1" customHeight="1" outlineLevel="1" x14ac:dyDescent="0.45">
      <c r="C4631" s="95"/>
      <c r="D4631" s="95"/>
      <c r="E4631" s="56">
        <v>2004</v>
      </c>
      <c r="F4631" s="146">
        <v>2407</v>
      </c>
      <c r="G4631" s="146">
        <v>2407</v>
      </c>
    </row>
    <row r="4632" spans="3:7" ht="16.5" hidden="1" customHeight="1" outlineLevel="1" x14ac:dyDescent="0.45">
      <c r="C4632" s="95"/>
      <c r="D4632" s="95"/>
      <c r="E4632" s="56">
        <v>2005</v>
      </c>
      <c r="F4632" s="146">
        <v>3224</v>
      </c>
      <c r="G4632" s="146">
        <v>3224</v>
      </c>
    </row>
    <row r="4633" spans="3:7" ht="16.5" hidden="1" customHeight="1" outlineLevel="1" x14ac:dyDescent="0.45">
      <c r="C4633" s="95"/>
      <c r="D4633" s="95"/>
      <c r="E4633" s="56">
        <v>2006</v>
      </c>
      <c r="F4633" s="146">
        <v>4204</v>
      </c>
      <c r="G4633" s="146">
        <v>4204</v>
      </c>
    </row>
    <row r="4634" spans="3:7" ht="16.5" hidden="1" customHeight="1" outlineLevel="1" x14ac:dyDescent="0.45">
      <c r="C4634" s="95"/>
      <c r="D4634" s="95"/>
      <c r="E4634" s="56">
        <v>2007</v>
      </c>
      <c r="F4634" s="146">
        <v>5274</v>
      </c>
      <c r="G4634" s="146">
        <v>5274</v>
      </c>
    </row>
    <row r="4635" spans="3:7" ht="16.5" hidden="1" customHeight="1" outlineLevel="1" x14ac:dyDescent="0.45">
      <c r="C4635" s="95"/>
      <c r="D4635" s="95"/>
      <c r="E4635" s="56">
        <v>2008</v>
      </c>
      <c r="F4635" s="146">
        <v>5284</v>
      </c>
      <c r="G4635" s="146">
        <v>5284</v>
      </c>
    </row>
    <row r="4636" spans="3:7" ht="16.5" hidden="1" customHeight="1" outlineLevel="1" x14ac:dyDescent="0.45">
      <c r="C4636" s="95"/>
      <c r="D4636" s="95"/>
      <c r="E4636" s="56">
        <v>2009</v>
      </c>
      <c r="F4636" s="146">
        <v>2125</v>
      </c>
      <c r="G4636" s="146">
        <v>2125</v>
      </c>
    </row>
    <row r="4637" spans="3:7" ht="16.5" hidden="1" customHeight="1" outlineLevel="1" x14ac:dyDescent="0.45">
      <c r="C4637" s="95"/>
      <c r="D4637" s="95"/>
      <c r="E4637" s="56">
        <v>2010</v>
      </c>
      <c r="F4637" s="146">
        <v>4782</v>
      </c>
      <c r="G4637" s="146">
        <v>4782</v>
      </c>
    </row>
    <row r="4638" spans="3:7" ht="16.5" hidden="1" customHeight="1" outlineLevel="1" x14ac:dyDescent="0.45">
      <c r="C4638" s="95"/>
      <c r="D4638" s="95"/>
      <c r="E4638" s="56">
        <v>2011</v>
      </c>
      <c r="F4638" s="146">
        <v>10141</v>
      </c>
      <c r="G4638" s="146">
        <v>10141</v>
      </c>
    </row>
    <row r="4639" spans="3:7" ht="16.5" hidden="1" customHeight="1" outlineLevel="1" x14ac:dyDescent="0.45">
      <c r="C4639" s="95"/>
      <c r="D4639" s="95"/>
      <c r="E4639" s="56">
        <v>2012</v>
      </c>
      <c r="F4639" s="146">
        <v>10246</v>
      </c>
      <c r="G4639" s="146">
        <v>10246</v>
      </c>
    </row>
    <row r="4640" spans="3:7" ht="16.5" hidden="1" customHeight="1" outlineLevel="1" x14ac:dyDescent="0.45">
      <c r="C4640" s="95"/>
      <c r="D4640" s="95"/>
      <c r="E4640" s="56">
        <v>2013</v>
      </c>
      <c r="F4640" s="146">
        <v>8833</v>
      </c>
      <c r="G4640" s="146">
        <v>8833</v>
      </c>
    </row>
    <row r="4641" spans="3:7" ht="16.5" hidden="1" customHeight="1" outlineLevel="1" x14ac:dyDescent="0.45">
      <c r="C4641" s="95"/>
      <c r="D4641" s="95"/>
      <c r="E4641" s="56">
        <v>2014</v>
      </c>
      <c r="F4641" s="146">
        <v>9926</v>
      </c>
      <c r="G4641" s="146">
        <v>9926</v>
      </c>
    </row>
    <row r="4642" spans="3:7" ht="16.5" hidden="1" customHeight="1" outlineLevel="1" x14ac:dyDescent="0.45">
      <c r="C4642" s="95"/>
      <c r="D4642" s="95"/>
      <c r="E4642" s="56">
        <v>2015</v>
      </c>
      <c r="F4642" s="146">
        <v>11342</v>
      </c>
      <c r="G4642" s="146">
        <v>11342</v>
      </c>
    </row>
    <row r="4643" spans="3:7" ht="16.5" hidden="1" customHeight="1" outlineLevel="1" x14ac:dyDescent="0.45">
      <c r="C4643" s="95"/>
      <c r="D4643" s="96"/>
      <c r="E4643" s="56">
        <v>2016</v>
      </c>
      <c r="F4643" s="146">
        <v>3544</v>
      </c>
      <c r="G4643" s="146">
        <v>3544</v>
      </c>
    </row>
    <row r="4644" spans="3:7" ht="16.5" hidden="1" customHeight="1" outlineLevel="1" x14ac:dyDescent="0.45">
      <c r="C4644" s="95"/>
      <c r="D4644" s="89" t="s">
        <v>142</v>
      </c>
      <c r="E4644" s="90"/>
      <c r="F4644" s="139">
        <v>98349</v>
      </c>
      <c r="G4644" s="139">
        <v>98349</v>
      </c>
    </row>
    <row r="4645" spans="3:7" ht="16.5" hidden="1" customHeight="1" outlineLevel="1" x14ac:dyDescent="0.45">
      <c r="C4645" s="95"/>
      <c r="D4645" s="94" t="s">
        <v>426</v>
      </c>
      <c r="E4645" s="56">
        <v>1993</v>
      </c>
      <c r="F4645" s="144">
        <v>106</v>
      </c>
      <c r="G4645" s="144">
        <v>106</v>
      </c>
    </row>
    <row r="4646" spans="3:7" ht="16.5" hidden="1" customHeight="1" outlineLevel="1" x14ac:dyDescent="0.45">
      <c r="C4646" s="95"/>
      <c r="D4646" s="95"/>
      <c r="E4646" s="56">
        <v>1994</v>
      </c>
      <c r="F4646" s="144">
        <v>272</v>
      </c>
      <c r="G4646" s="144">
        <v>272</v>
      </c>
    </row>
    <row r="4647" spans="3:7" ht="16.5" hidden="1" customHeight="1" outlineLevel="1" x14ac:dyDescent="0.45">
      <c r="C4647" s="95"/>
      <c r="D4647" s="95"/>
      <c r="E4647" s="56">
        <v>1995</v>
      </c>
      <c r="F4647" s="144">
        <v>682</v>
      </c>
      <c r="G4647" s="144">
        <v>682</v>
      </c>
    </row>
    <row r="4648" spans="3:7" ht="16.5" hidden="1" customHeight="1" outlineLevel="1" x14ac:dyDescent="0.45">
      <c r="C4648" s="95"/>
      <c r="D4648" s="95"/>
      <c r="E4648" s="56">
        <v>1996</v>
      </c>
      <c r="F4648" s="146">
        <v>1249</v>
      </c>
      <c r="G4648" s="146">
        <v>1249</v>
      </c>
    </row>
    <row r="4649" spans="3:7" ht="16.5" hidden="1" customHeight="1" outlineLevel="1" x14ac:dyDescent="0.45">
      <c r="C4649" s="95"/>
      <c r="D4649" s="95"/>
      <c r="E4649" s="56">
        <v>1997</v>
      </c>
      <c r="F4649" s="146">
        <v>1081</v>
      </c>
      <c r="G4649" s="146">
        <v>1081</v>
      </c>
    </row>
    <row r="4650" spans="3:7" ht="16.5" hidden="1" customHeight="1" outlineLevel="1" x14ac:dyDescent="0.45">
      <c r="C4650" s="95"/>
      <c r="D4650" s="95"/>
      <c r="E4650" s="56">
        <v>1998</v>
      </c>
      <c r="F4650" s="146">
        <v>1807</v>
      </c>
      <c r="G4650" s="146">
        <v>1807</v>
      </c>
    </row>
    <row r="4651" spans="3:7" ht="16.5" hidden="1" customHeight="1" outlineLevel="1" x14ac:dyDescent="0.45">
      <c r="C4651" s="95"/>
      <c r="D4651" s="95"/>
      <c r="E4651" s="56">
        <v>1999</v>
      </c>
      <c r="F4651" s="146">
        <v>2023</v>
      </c>
      <c r="G4651" s="146">
        <v>2023</v>
      </c>
    </row>
    <row r="4652" spans="3:7" ht="16.5" hidden="1" customHeight="1" outlineLevel="1" x14ac:dyDescent="0.45">
      <c r="C4652" s="95"/>
      <c r="D4652" s="95"/>
      <c r="E4652" s="56">
        <v>2000</v>
      </c>
      <c r="F4652" s="146">
        <v>1532</v>
      </c>
      <c r="G4652" s="146">
        <v>1532</v>
      </c>
    </row>
    <row r="4653" spans="3:7" ht="16.5" hidden="1" customHeight="1" outlineLevel="1" x14ac:dyDescent="0.45">
      <c r="C4653" s="95"/>
      <c r="D4653" s="95"/>
      <c r="E4653" s="56">
        <v>2001</v>
      </c>
      <c r="F4653" s="146">
        <v>1797</v>
      </c>
      <c r="G4653" s="146">
        <v>1797</v>
      </c>
    </row>
    <row r="4654" spans="3:7" ht="16.5" hidden="1" customHeight="1" outlineLevel="1" x14ac:dyDescent="0.45">
      <c r="C4654" s="95"/>
      <c r="D4654" s="95"/>
      <c r="E4654" s="56">
        <v>2002</v>
      </c>
      <c r="F4654" s="144">
        <v>917</v>
      </c>
      <c r="G4654" s="144">
        <v>917</v>
      </c>
    </row>
    <row r="4655" spans="3:7" ht="16.5" hidden="1" customHeight="1" outlineLevel="1" x14ac:dyDescent="0.45">
      <c r="C4655" s="95"/>
      <c r="D4655" s="95"/>
      <c r="E4655" s="56">
        <v>2003</v>
      </c>
      <c r="F4655" s="144">
        <v>841</v>
      </c>
      <c r="G4655" s="144">
        <v>841</v>
      </c>
    </row>
    <row r="4656" spans="3:7" ht="16.5" hidden="1" customHeight="1" outlineLevel="1" x14ac:dyDescent="0.45">
      <c r="C4656" s="95"/>
      <c r="D4656" s="95"/>
      <c r="E4656" s="56">
        <v>2004</v>
      </c>
      <c r="F4656" s="146">
        <v>1308</v>
      </c>
      <c r="G4656" s="146">
        <v>1308</v>
      </c>
    </row>
    <row r="4657" spans="3:7" ht="16.5" hidden="1" customHeight="1" outlineLevel="1" x14ac:dyDescent="0.45">
      <c r="C4657" s="95"/>
      <c r="D4657" s="95"/>
      <c r="E4657" s="56">
        <v>2005</v>
      </c>
      <c r="F4657" s="146">
        <v>1218</v>
      </c>
      <c r="G4657" s="146">
        <v>1218</v>
      </c>
    </row>
    <row r="4658" spans="3:7" ht="16.5" hidden="1" customHeight="1" outlineLevel="1" x14ac:dyDescent="0.45">
      <c r="C4658" s="95"/>
      <c r="D4658" s="95"/>
      <c r="E4658" s="56">
        <v>2006</v>
      </c>
      <c r="F4658" s="146">
        <v>1058</v>
      </c>
      <c r="G4658" s="146">
        <v>1058</v>
      </c>
    </row>
    <row r="4659" spans="3:7" ht="16.5" hidden="1" customHeight="1" outlineLevel="1" x14ac:dyDescent="0.45">
      <c r="C4659" s="95"/>
      <c r="D4659" s="95"/>
      <c r="E4659" s="56">
        <v>2007</v>
      </c>
      <c r="F4659" s="146">
        <v>1951</v>
      </c>
      <c r="G4659" s="146">
        <v>1951</v>
      </c>
    </row>
    <row r="4660" spans="3:7" ht="16.5" hidden="1" customHeight="1" outlineLevel="1" x14ac:dyDescent="0.45">
      <c r="C4660" s="95"/>
      <c r="D4660" s="95"/>
      <c r="E4660" s="56">
        <v>2008</v>
      </c>
      <c r="F4660" s="146">
        <v>2156</v>
      </c>
      <c r="G4660" s="146">
        <v>2156</v>
      </c>
    </row>
    <row r="4661" spans="3:7" ht="16.5" hidden="1" customHeight="1" outlineLevel="1" x14ac:dyDescent="0.45">
      <c r="C4661" s="95"/>
      <c r="D4661" s="95"/>
      <c r="E4661" s="56">
        <v>2009</v>
      </c>
      <c r="F4661" s="146">
        <v>1166</v>
      </c>
      <c r="G4661" s="146">
        <v>1166</v>
      </c>
    </row>
    <row r="4662" spans="3:7" ht="16.5" hidden="1" customHeight="1" outlineLevel="1" x14ac:dyDescent="0.45">
      <c r="C4662" s="95"/>
      <c r="D4662" s="95"/>
      <c r="E4662" s="56">
        <v>2010</v>
      </c>
      <c r="F4662" s="146">
        <v>1769</v>
      </c>
      <c r="G4662" s="146">
        <v>1769</v>
      </c>
    </row>
    <row r="4663" spans="3:7" ht="16.5" hidden="1" customHeight="1" outlineLevel="1" x14ac:dyDescent="0.45">
      <c r="C4663" s="95"/>
      <c r="D4663" s="95"/>
      <c r="E4663" s="56">
        <v>2011</v>
      </c>
      <c r="F4663" s="146">
        <v>1594</v>
      </c>
      <c r="G4663" s="146">
        <v>1594</v>
      </c>
    </row>
    <row r="4664" spans="3:7" ht="16.5" hidden="1" customHeight="1" outlineLevel="1" x14ac:dyDescent="0.45">
      <c r="C4664" s="95"/>
      <c r="D4664" s="95"/>
      <c r="E4664" s="56">
        <v>2012</v>
      </c>
      <c r="F4664" s="146">
        <v>2203</v>
      </c>
      <c r="G4664" s="146">
        <v>2203</v>
      </c>
    </row>
    <row r="4665" spans="3:7" ht="16.5" hidden="1" customHeight="1" outlineLevel="1" x14ac:dyDescent="0.45">
      <c r="C4665" s="95"/>
      <c r="D4665" s="95"/>
      <c r="E4665" s="56">
        <v>2013</v>
      </c>
      <c r="F4665" s="144">
        <v>751</v>
      </c>
      <c r="G4665" s="144">
        <v>751</v>
      </c>
    </row>
    <row r="4666" spans="3:7" ht="16.5" hidden="1" customHeight="1" outlineLevel="1" x14ac:dyDescent="0.45">
      <c r="C4666" s="95"/>
      <c r="D4666" s="95"/>
      <c r="E4666" s="56">
        <v>2014</v>
      </c>
      <c r="F4666" s="146">
        <v>1161</v>
      </c>
      <c r="G4666" s="146">
        <v>1161</v>
      </c>
    </row>
    <row r="4667" spans="3:7" ht="16.5" hidden="1" customHeight="1" outlineLevel="1" x14ac:dyDescent="0.45">
      <c r="C4667" s="95"/>
      <c r="D4667" s="95"/>
      <c r="E4667" s="56">
        <v>2015</v>
      </c>
      <c r="F4667" s="144">
        <v>183</v>
      </c>
      <c r="G4667" s="144">
        <v>183</v>
      </c>
    </row>
    <row r="4668" spans="3:7" ht="16.5" hidden="1" customHeight="1" outlineLevel="1" x14ac:dyDescent="0.45">
      <c r="C4668" s="95"/>
      <c r="D4668" s="96"/>
      <c r="E4668" s="56">
        <v>2016</v>
      </c>
      <c r="F4668" s="144">
        <v>7</v>
      </c>
      <c r="G4668" s="144">
        <v>7</v>
      </c>
    </row>
    <row r="4669" spans="3:7" ht="16.5" hidden="1" customHeight="1" outlineLevel="1" x14ac:dyDescent="0.45">
      <c r="C4669" s="95"/>
      <c r="D4669" s="89" t="s">
        <v>142</v>
      </c>
      <c r="E4669" s="90"/>
      <c r="F4669" s="139">
        <v>28832</v>
      </c>
      <c r="G4669" s="139">
        <v>28832</v>
      </c>
    </row>
    <row r="4670" spans="3:7" ht="16.5" hidden="1" customHeight="1" outlineLevel="1" x14ac:dyDescent="0.45">
      <c r="C4670" s="95"/>
      <c r="D4670" s="94" t="s">
        <v>427</v>
      </c>
      <c r="E4670" s="56">
        <v>1991</v>
      </c>
      <c r="F4670" s="144">
        <v>206</v>
      </c>
      <c r="G4670" s="144">
        <v>206</v>
      </c>
    </row>
    <row r="4671" spans="3:7" ht="16.5" hidden="1" customHeight="1" outlineLevel="1" x14ac:dyDescent="0.45">
      <c r="C4671" s="95"/>
      <c r="D4671" s="95"/>
      <c r="E4671" s="56">
        <v>1992</v>
      </c>
      <c r="F4671" s="144">
        <v>158</v>
      </c>
      <c r="G4671" s="144">
        <v>158</v>
      </c>
    </row>
    <row r="4672" spans="3:7" ht="16.5" hidden="1" customHeight="1" outlineLevel="1" x14ac:dyDescent="0.45">
      <c r="C4672" s="95"/>
      <c r="D4672" s="95"/>
      <c r="E4672" s="56">
        <v>1993</v>
      </c>
      <c r="F4672" s="144">
        <v>261</v>
      </c>
      <c r="G4672" s="144">
        <v>261</v>
      </c>
    </row>
    <row r="4673" spans="3:7" ht="16.5" hidden="1" customHeight="1" outlineLevel="1" x14ac:dyDescent="0.45">
      <c r="C4673" s="95"/>
      <c r="D4673" s="95"/>
      <c r="E4673" s="56">
        <v>1994</v>
      </c>
      <c r="F4673" s="144">
        <v>455</v>
      </c>
      <c r="G4673" s="144">
        <v>455</v>
      </c>
    </row>
    <row r="4674" spans="3:7" ht="16.5" hidden="1" customHeight="1" outlineLevel="1" x14ac:dyDescent="0.45">
      <c r="C4674" s="95"/>
      <c r="D4674" s="95"/>
      <c r="E4674" s="56">
        <v>1995</v>
      </c>
      <c r="F4674" s="144">
        <v>514</v>
      </c>
      <c r="G4674" s="144">
        <v>514</v>
      </c>
    </row>
    <row r="4675" spans="3:7" ht="16.5" hidden="1" customHeight="1" outlineLevel="1" x14ac:dyDescent="0.45">
      <c r="C4675" s="95"/>
      <c r="D4675" s="95"/>
      <c r="E4675" s="56">
        <v>1996</v>
      </c>
      <c r="F4675" s="144">
        <v>722</v>
      </c>
      <c r="G4675" s="144">
        <v>722</v>
      </c>
    </row>
    <row r="4676" spans="3:7" ht="16.5" hidden="1" customHeight="1" outlineLevel="1" x14ac:dyDescent="0.45">
      <c r="C4676" s="95"/>
      <c r="D4676" s="95"/>
      <c r="E4676" s="56">
        <v>1997</v>
      </c>
      <c r="F4676" s="144">
        <v>522</v>
      </c>
      <c r="G4676" s="144">
        <v>522</v>
      </c>
    </row>
    <row r="4677" spans="3:7" ht="16.5" hidden="1" customHeight="1" outlineLevel="1" x14ac:dyDescent="0.45">
      <c r="C4677" s="95"/>
      <c r="D4677" s="95"/>
      <c r="E4677" s="56">
        <v>1998</v>
      </c>
      <c r="F4677" s="144">
        <v>549</v>
      </c>
      <c r="G4677" s="144">
        <v>549</v>
      </c>
    </row>
    <row r="4678" spans="3:7" ht="16.5" hidden="1" customHeight="1" outlineLevel="1" x14ac:dyDescent="0.45">
      <c r="C4678" s="95"/>
      <c r="D4678" s="95"/>
      <c r="E4678" s="56">
        <v>1999</v>
      </c>
      <c r="F4678" s="144">
        <v>455</v>
      </c>
      <c r="G4678" s="144">
        <v>455</v>
      </c>
    </row>
    <row r="4679" spans="3:7" ht="16.5" hidden="1" customHeight="1" outlineLevel="1" x14ac:dyDescent="0.45">
      <c r="C4679" s="95"/>
      <c r="D4679" s="95"/>
      <c r="E4679" s="56">
        <v>2000</v>
      </c>
      <c r="F4679" s="144">
        <v>577</v>
      </c>
      <c r="G4679" s="144">
        <v>577</v>
      </c>
    </row>
    <row r="4680" spans="3:7" ht="16.5" hidden="1" customHeight="1" outlineLevel="1" x14ac:dyDescent="0.45">
      <c r="C4680" s="95"/>
      <c r="D4680" s="95"/>
      <c r="E4680" s="56">
        <v>2001</v>
      </c>
      <c r="F4680" s="144">
        <v>510</v>
      </c>
      <c r="G4680" s="144">
        <v>510</v>
      </c>
    </row>
    <row r="4681" spans="3:7" ht="16.5" hidden="1" customHeight="1" outlineLevel="1" x14ac:dyDescent="0.45">
      <c r="C4681" s="95"/>
      <c r="D4681" s="95"/>
      <c r="E4681" s="56">
        <v>2002</v>
      </c>
      <c r="F4681" s="144">
        <v>551</v>
      </c>
      <c r="G4681" s="144">
        <v>551</v>
      </c>
    </row>
    <row r="4682" spans="3:7" ht="16.5" hidden="1" customHeight="1" outlineLevel="1" x14ac:dyDescent="0.45">
      <c r="C4682" s="95"/>
      <c r="D4682" s="95"/>
      <c r="E4682" s="56">
        <v>2003</v>
      </c>
      <c r="F4682" s="144">
        <v>547</v>
      </c>
      <c r="G4682" s="144">
        <v>547</v>
      </c>
    </row>
    <row r="4683" spans="3:7" ht="16.5" hidden="1" customHeight="1" outlineLevel="1" x14ac:dyDescent="0.45">
      <c r="C4683" s="95"/>
      <c r="D4683" s="95"/>
      <c r="E4683" s="56">
        <v>2004</v>
      </c>
      <c r="F4683" s="144">
        <v>847</v>
      </c>
      <c r="G4683" s="144">
        <v>847</v>
      </c>
    </row>
    <row r="4684" spans="3:7" ht="16.5" hidden="1" customHeight="1" outlineLevel="1" x14ac:dyDescent="0.45">
      <c r="C4684" s="95"/>
      <c r="D4684" s="95"/>
      <c r="E4684" s="56">
        <v>2005</v>
      </c>
      <c r="F4684" s="146">
        <v>1105</v>
      </c>
      <c r="G4684" s="146">
        <v>1105</v>
      </c>
    </row>
    <row r="4685" spans="3:7" ht="16.5" hidden="1" customHeight="1" outlineLevel="1" x14ac:dyDescent="0.45">
      <c r="C4685" s="95"/>
      <c r="D4685" s="95"/>
      <c r="E4685" s="56">
        <v>2006</v>
      </c>
      <c r="F4685" s="146">
        <v>1420</v>
      </c>
      <c r="G4685" s="146">
        <v>1420</v>
      </c>
    </row>
    <row r="4686" spans="3:7" ht="16.5" hidden="1" customHeight="1" outlineLevel="1" x14ac:dyDescent="0.45">
      <c r="C4686" s="95"/>
      <c r="D4686" s="95"/>
      <c r="E4686" s="56">
        <v>2007</v>
      </c>
      <c r="F4686" s="146">
        <v>1390</v>
      </c>
      <c r="G4686" s="146">
        <v>1390</v>
      </c>
    </row>
    <row r="4687" spans="3:7" ht="16.5" hidden="1" customHeight="1" outlineLevel="1" x14ac:dyDescent="0.45">
      <c r="C4687" s="95"/>
      <c r="D4687" s="95"/>
      <c r="E4687" s="56">
        <v>2008</v>
      </c>
      <c r="F4687" s="146">
        <v>1402</v>
      </c>
      <c r="G4687" s="146">
        <v>1402</v>
      </c>
    </row>
    <row r="4688" spans="3:7" ht="16.5" hidden="1" customHeight="1" outlineLevel="1" x14ac:dyDescent="0.45">
      <c r="C4688" s="95"/>
      <c r="D4688" s="95"/>
      <c r="E4688" s="56">
        <v>2009</v>
      </c>
      <c r="F4688" s="146">
        <v>1140</v>
      </c>
      <c r="G4688" s="146">
        <v>1140</v>
      </c>
    </row>
    <row r="4689" spans="3:7" ht="16.5" hidden="1" customHeight="1" outlineLevel="1" x14ac:dyDescent="0.45">
      <c r="C4689" s="95"/>
      <c r="D4689" s="95"/>
      <c r="E4689" s="56">
        <v>2010</v>
      </c>
      <c r="F4689" s="146">
        <v>1569</v>
      </c>
      <c r="G4689" s="146">
        <v>1569</v>
      </c>
    </row>
    <row r="4690" spans="3:7" ht="16.5" hidden="1" customHeight="1" outlineLevel="1" x14ac:dyDescent="0.45">
      <c r="C4690" s="95"/>
      <c r="D4690" s="95"/>
      <c r="E4690" s="56">
        <v>2011</v>
      </c>
      <c r="F4690" s="146">
        <v>2402</v>
      </c>
      <c r="G4690" s="146">
        <v>2402</v>
      </c>
    </row>
    <row r="4691" spans="3:7" ht="16.5" hidden="1" customHeight="1" outlineLevel="1" x14ac:dyDescent="0.45">
      <c r="C4691" s="95"/>
      <c r="D4691" s="95"/>
      <c r="E4691" s="56">
        <v>2012</v>
      </c>
      <c r="F4691" s="146">
        <v>1667</v>
      </c>
      <c r="G4691" s="146">
        <v>1667</v>
      </c>
    </row>
    <row r="4692" spans="3:7" ht="16.5" hidden="1" customHeight="1" outlineLevel="1" x14ac:dyDescent="0.45">
      <c r="C4692" s="95"/>
      <c r="D4692" s="95"/>
      <c r="E4692" s="56">
        <v>2013</v>
      </c>
      <c r="F4692" s="146">
        <v>1557</v>
      </c>
      <c r="G4692" s="146">
        <v>1557</v>
      </c>
    </row>
    <row r="4693" spans="3:7" ht="16.5" hidden="1" customHeight="1" outlineLevel="1" x14ac:dyDescent="0.45">
      <c r="C4693" s="95"/>
      <c r="D4693" s="95"/>
      <c r="E4693" s="56">
        <v>2014</v>
      </c>
      <c r="F4693" s="146">
        <v>1311</v>
      </c>
      <c r="G4693" s="146">
        <v>1311</v>
      </c>
    </row>
    <row r="4694" spans="3:7" ht="16.5" hidden="1" customHeight="1" outlineLevel="1" x14ac:dyDescent="0.45">
      <c r="C4694" s="95"/>
      <c r="D4694" s="95"/>
      <c r="E4694" s="56">
        <v>2015</v>
      </c>
      <c r="F4694" s="146">
        <v>1395</v>
      </c>
      <c r="G4694" s="146">
        <v>1395</v>
      </c>
    </row>
    <row r="4695" spans="3:7" ht="16.5" hidden="1" customHeight="1" outlineLevel="1" x14ac:dyDescent="0.45">
      <c r="C4695" s="95"/>
      <c r="D4695" s="96"/>
      <c r="E4695" s="56">
        <v>2016</v>
      </c>
      <c r="F4695" s="144">
        <v>598</v>
      </c>
      <c r="G4695" s="144">
        <v>598</v>
      </c>
    </row>
    <row r="4696" spans="3:7" ht="16.5" hidden="1" customHeight="1" outlineLevel="1" x14ac:dyDescent="0.45">
      <c r="C4696" s="95"/>
      <c r="D4696" s="89" t="s">
        <v>142</v>
      </c>
      <c r="E4696" s="90"/>
      <c r="F4696" s="139">
        <v>23830</v>
      </c>
      <c r="G4696" s="139">
        <v>23830</v>
      </c>
    </row>
    <row r="4697" spans="3:7" ht="16.5" hidden="1" customHeight="1" outlineLevel="1" x14ac:dyDescent="0.45">
      <c r="C4697" s="95"/>
      <c r="D4697" s="94" t="s">
        <v>428</v>
      </c>
      <c r="E4697" s="56">
        <v>2001</v>
      </c>
      <c r="F4697" s="144">
        <v>0</v>
      </c>
      <c r="G4697" s="144">
        <v>0</v>
      </c>
    </row>
    <row r="4698" spans="3:7" ht="16.5" hidden="1" customHeight="1" outlineLevel="1" x14ac:dyDescent="0.45">
      <c r="C4698" s="95"/>
      <c r="D4698" s="95"/>
      <c r="E4698" s="56">
        <v>2014</v>
      </c>
      <c r="F4698" s="144">
        <v>0</v>
      </c>
      <c r="G4698" s="144">
        <v>0</v>
      </c>
    </row>
    <row r="4699" spans="3:7" ht="16.5" hidden="1" customHeight="1" outlineLevel="1" x14ac:dyDescent="0.45">
      <c r="C4699" s="95"/>
      <c r="D4699" s="95"/>
      <c r="E4699" s="56">
        <v>2015</v>
      </c>
      <c r="F4699" s="144">
        <v>7</v>
      </c>
      <c r="G4699" s="144">
        <v>7</v>
      </c>
    </row>
    <row r="4700" spans="3:7" ht="16.5" hidden="1" customHeight="1" outlineLevel="1" x14ac:dyDescent="0.45">
      <c r="C4700" s="95"/>
      <c r="D4700" s="96"/>
      <c r="E4700" s="56">
        <v>2016</v>
      </c>
      <c r="F4700" s="144">
        <v>0</v>
      </c>
      <c r="G4700" s="144">
        <v>0</v>
      </c>
    </row>
    <row r="4701" spans="3:7" ht="16.5" hidden="1" customHeight="1" outlineLevel="1" x14ac:dyDescent="0.45">
      <c r="C4701" s="95"/>
      <c r="D4701" s="89" t="s">
        <v>142</v>
      </c>
      <c r="E4701" s="90"/>
      <c r="F4701" s="140">
        <v>7</v>
      </c>
      <c r="G4701" s="140">
        <v>7</v>
      </c>
    </row>
    <row r="4702" spans="3:7" ht="16.5" hidden="1" customHeight="1" outlineLevel="1" x14ac:dyDescent="0.45">
      <c r="C4702" s="95"/>
      <c r="D4702" s="94" t="s">
        <v>429</v>
      </c>
      <c r="E4702" s="56">
        <v>1991</v>
      </c>
      <c r="F4702" s="144">
        <v>80</v>
      </c>
      <c r="G4702" s="144">
        <v>80</v>
      </c>
    </row>
    <row r="4703" spans="3:7" ht="16.5" hidden="1" customHeight="1" outlineLevel="1" x14ac:dyDescent="0.45">
      <c r="C4703" s="95"/>
      <c r="D4703" s="95"/>
      <c r="E4703" s="56">
        <v>1992</v>
      </c>
      <c r="F4703" s="144">
        <v>996</v>
      </c>
      <c r="G4703" s="144">
        <v>996</v>
      </c>
    </row>
    <row r="4704" spans="3:7" ht="16.5" hidden="1" customHeight="1" outlineLevel="1" x14ac:dyDescent="0.45">
      <c r="C4704" s="95"/>
      <c r="D4704" s="95"/>
      <c r="E4704" s="56">
        <v>1993</v>
      </c>
      <c r="F4704" s="146">
        <v>1448</v>
      </c>
      <c r="G4704" s="146">
        <v>1448</v>
      </c>
    </row>
    <row r="4705" spans="3:7" ht="16.5" hidden="1" customHeight="1" outlineLevel="1" x14ac:dyDescent="0.45">
      <c r="C4705" s="95"/>
      <c r="D4705" s="95"/>
      <c r="E4705" s="56">
        <v>1994</v>
      </c>
      <c r="F4705" s="146">
        <v>1799</v>
      </c>
      <c r="G4705" s="146">
        <v>1799</v>
      </c>
    </row>
    <row r="4706" spans="3:7" ht="16.5" hidden="1" customHeight="1" outlineLevel="1" x14ac:dyDescent="0.45">
      <c r="C4706" s="95"/>
      <c r="D4706" s="95"/>
      <c r="E4706" s="56">
        <v>1995</v>
      </c>
      <c r="F4706" s="144">
        <v>750</v>
      </c>
      <c r="G4706" s="144">
        <v>750</v>
      </c>
    </row>
    <row r="4707" spans="3:7" ht="16.5" hidden="1" customHeight="1" outlineLevel="1" x14ac:dyDescent="0.45">
      <c r="C4707" s="95"/>
      <c r="D4707" s="95"/>
      <c r="E4707" s="56">
        <v>1996</v>
      </c>
      <c r="F4707" s="146">
        <v>1023</v>
      </c>
      <c r="G4707" s="146">
        <v>1023</v>
      </c>
    </row>
    <row r="4708" spans="3:7" ht="16.5" hidden="1" customHeight="1" outlineLevel="1" x14ac:dyDescent="0.45">
      <c r="C4708" s="95"/>
      <c r="D4708" s="95"/>
      <c r="E4708" s="56">
        <v>1997</v>
      </c>
      <c r="F4708" s="146">
        <v>1154</v>
      </c>
      <c r="G4708" s="146">
        <v>1154</v>
      </c>
    </row>
    <row r="4709" spans="3:7" ht="16.5" hidden="1" customHeight="1" outlineLevel="1" x14ac:dyDescent="0.45">
      <c r="C4709" s="95"/>
      <c r="D4709" s="95"/>
      <c r="E4709" s="56">
        <v>1998</v>
      </c>
      <c r="F4709" s="146">
        <v>3352</v>
      </c>
      <c r="G4709" s="146">
        <v>3352</v>
      </c>
    </row>
    <row r="4710" spans="3:7" ht="16.5" hidden="1" customHeight="1" outlineLevel="1" x14ac:dyDescent="0.45">
      <c r="C4710" s="95"/>
      <c r="D4710" s="95"/>
      <c r="E4710" s="56">
        <v>1999</v>
      </c>
      <c r="F4710" s="146">
        <v>2462</v>
      </c>
      <c r="G4710" s="146">
        <v>2462</v>
      </c>
    </row>
    <row r="4711" spans="3:7" ht="16.5" hidden="1" customHeight="1" outlineLevel="1" x14ac:dyDescent="0.45">
      <c r="C4711" s="95"/>
      <c r="D4711" s="95"/>
      <c r="E4711" s="56">
        <v>2000</v>
      </c>
      <c r="F4711" s="146">
        <v>2139</v>
      </c>
      <c r="G4711" s="146">
        <v>2139</v>
      </c>
    </row>
    <row r="4712" spans="3:7" ht="16.5" hidden="1" customHeight="1" outlineLevel="1" x14ac:dyDescent="0.45">
      <c r="C4712" s="95"/>
      <c r="D4712" s="95"/>
      <c r="E4712" s="56">
        <v>2001</v>
      </c>
      <c r="F4712" s="146">
        <v>1870</v>
      </c>
      <c r="G4712" s="146">
        <v>1870</v>
      </c>
    </row>
    <row r="4713" spans="3:7" ht="16.5" hidden="1" customHeight="1" outlineLevel="1" x14ac:dyDescent="0.45">
      <c r="C4713" s="95"/>
      <c r="D4713" s="95"/>
      <c r="E4713" s="56">
        <v>2002</v>
      </c>
      <c r="F4713" s="146">
        <v>4738</v>
      </c>
      <c r="G4713" s="146">
        <v>4738</v>
      </c>
    </row>
    <row r="4714" spans="3:7" ht="16.5" hidden="1" customHeight="1" outlineLevel="1" x14ac:dyDescent="0.45">
      <c r="C4714" s="95"/>
      <c r="D4714" s="95"/>
      <c r="E4714" s="56">
        <v>2003</v>
      </c>
      <c r="F4714" s="144">
        <v>526</v>
      </c>
      <c r="G4714" s="144">
        <v>526</v>
      </c>
    </row>
    <row r="4715" spans="3:7" ht="16.5" hidden="1" customHeight="1" outlineLevel="1" x14ac:dyDescent="0.45">
      <c r="C4715" s="95"/>
      <c r="D4715" s="95"/>
      <c r="E4715" s="56">
        <v>2004</v>
      </c>
      <c r="F4715" s="144">
        <v>852</v>
      </c>
      <c r="G4715" s="144">
        <v>852</v>
      </c>
    </row>
    <row r="4716" spans="3:7" ht="16.5" hidden="1" customHeight="1" outlineLevel="1" x14ac:dyDescent="0.45">
      <c r="C4716" s="95"/>
      <c r="D4716" s="95"/>
      <c r="E4716" s="56">
        <v>2005</v>
      </c>
      <c r="F4716" s="146">
        <v>2973</v>
      </c>
      <c r="G4716" s="146">
        <v>2973</v>
      </c>
    </row>
    <row r="4717" spans="3:7" ht="16.5" hidden="1" customHeight="1" outlineLevel="1" x14ac:dyDescent="0.45">
      <c r="C4717" s="95"/>
      <c r="D4717" s="95"/>
      <c r="E4717" s="56">
        <v>2006</v>
      </c>
      <c r="F4717" s="146">
        <v>3093</v>
      </c>
      <c r="G4717" s="146">
        <v>3093</v>
      </c>
    </row>
    <row r="4718" spans="3:7" ht="16.5" hidden="1" customHeight="1" outlineLevel="1" x14ac:dyDescent="0.45">
      <c r="C4718" s="95"/>
      <c r="D4718" s="95"/>
      <c r="E4718" s="56">
        <v>2007</v>
      </c>
      <c r="F4718" s="146">
        <v>4065</v>
      </c>
      <c r="G4718" s="146">
        <v>4065</v>
      </c>
    </row>
    <row r="4719" spans="3:7" ht="16.5" hidden="1" customHeight="1" outlineLevel="1" x14ac:dyDescent="0.45">
      <c r="C4719" s="95"/>
      <c r="D4719" s="95"/>
      <c r="E4719" s="56">
        <v>2008</v>
      </c>
      <c r="F4719" s="146">
        <v>2443</v>
      </c>
      <c r="G4719" s="146">
        <v>2443</v>
      </c>
    </row>
    <row r="4720" spans="3:7" ht="16.5" hidden="1" customHeight="1" outlineLevel="1" x14ac:dyDescent="0.45">
      <c r="C4720" s="95"/>
      <c r="D4720" s="95"/>
      <c r="E4720" s="56">
        <v>2009</v>
      </c>
      <c r="F4720" s="146">
        <v>2345</v>
      </c>
      <c r="G4720" s="146">
        <v>2345</v>
      </c>
    </row>
    <row r="4721" spans="3:7" ht="16.5" hidden="1" customHeight="1" outlineLevel="1" x14ac:dyDescent="0.45">
      <c r="C4721" s="95"/>
      <c r="D4721" s="95"/>
      <c r="E4721" s="56">
        <v>2010</v>
      </c>
      <c r="F4721" s="146">
        <v>5990</v>
      </c>
      <c r="G4721" s="146">
        <v>5990</v>
      </c>
    </row>
    <row r="4722" spans="3:7" ht="16.5" hidden="1" customHeight="1" outlineLevel="1" x14ac:dyDescent="0.45">
      <c r="C4722" s="95"/>
      <c r="D4722" s="95"/>
      <c r="E4722" s="56">
        <v>2011</v>
      </c>
      <c r="F4722" s="146">
        <v>6120</v>
      </c>
      <c r="G4722" s="146">
        <v>6120</v>
      </c>
    </row>
    <row r="4723" spans="3:7" ht="16.5" hidden="1" customHeight="1" outlineLevel="1" x14ac:dyDescent="0.45">
      <c r="C4723" s="95"/>
      <c r="D4723" s="95"/>
      <c r="E4723" s="56">
        <v>2012</v>
      </c>
      <c r="F4723" s="146">
        <v>6558</v>
      </c>
      <c r="G4723" s="146">
        <v>6558</v>
      </c>
    </row>
    <row r="4724" spans="3:7" ht="16.5" hidden="1" customHeight="1" outlineLevel="1" x14ac:dyDescent="0.45">
      <c r="C4724" s="95"/>
      <c r="D4724" s="95"/>
      <c r="E4724" s="56">
        <v>2013</v>
      </c>
      <c r="F4724" s="146">
        <v>6550</v>
      </c>
      <c r="G4724" s="146">
        <v>6550</v>
      </c>
    </row>
    <row r="4725" spans="3:7" ht="16.5" hidden="1" customHeight="1" outlineLevel="1" x14ac:dyDescent="0.45">
      <c r="C4725" s="95"/>
      <c r="D4725" s="95"/>
      <c r="E4725" s="56">
        <v>2014</v>
      </c>
      <c r="F4725" s="146">
        <v>6475</v>
      </c>
      <c r="G4725" s="146">
        <v>6475</v>
      </c>
    </row>
    <row r="4726" spans="3:7" ht="16.5" hidden="1" customHeight="1" outlineLevel="1" x14ac:dyDescent="0.45">
      <c r="C4726" s="95"/>
      <c r="D4726" s="95"/>
      <c r="E4726" s="56">
        <v>2015</v>
      </c>
      <c r="F4726" s="146">
        <v>6873</v>
      </c>
      <c r="G4726" s="146">
        <v>6873</v>
      </c>
    </row>
    <row r="4727" spans="3:7" ht="16.5" hidden="1" customHeight="1" outlineLevel="1" x14ac:dyDescent="0.45">
      <c r="C4727" s="95"/>
      <c r="D4727" s="96"/>
      <c r="E4727" s="56">
        <v>2016</v>
      </c>
      <c r="F4727" s="146">
        <v>2168</v>
      </c>
      <c r="G4727" s="146">
        <v>2168</v>
      </c>
    </row>
    <row r="4728" spans="3:7" ht="16.5" hidden="1" customHeight="1" outlineLevel="1" x14ac:dyDescent="0.45">
      <c r="C4728" s="95"/>
      <c r="D4728" s="89" t="s">
        <v>142</v>
      </c>
      <c r="E4728" s="90"/>
      <c r="F4728" s="139">
        <v>78842</v>
      </c>
      <c r="G4728" s="139">
        <v>78842</v>
      </c>
    </row>
    <row r="4729" spans="3:7" ht="16.5" hidden="1" customHeight="1" outlineLevel="1" x14ac:dyDescent="0.45">
      <c r="C4729" s="95"/>
      <c r="D4729" s="94" t="s">
        <v>430</v>
      </c>
      <c r="E4729" s="56">
        <v>1991</v>
      </c>
      <c r="F4729" s="144">
        <v>61</v>
      </c>
      <c r="G4729" s="144">
        <v>61</v>
      </c>
    </row>
    <row r="4730" spans="3:7" ht="16.5" hidden="1" customHeight="1" outlineLevel="1" x14ac:dyDescent="0.45">
      <c r="C4730" s="95"/>
      <c r="D4730" s="95"/>
      <c r="E4730" s="56">
        <v>1992</v>
      </c>
      <c r="F4730" s="146">
        <v>2084</v>
      </c>
      <c r="G4730" s="146">
        <v>2084</v>
      </c>
    </row>
    <row r="4731" spans="3:7" ht="16.5" hidden="1" customHeight="1" outlineLevel="1" x14ac:dyDescent="0.45">
      <c r="C4731" s="95"/>
      <c r="D4731" s="95"/>
      <c r="E4731" s="56">
        <v>1993</v>
      </c>
      <c r="F4731" s="146">
        <v>6211</v>
      </c>
      <c r="G4731" s="146">
        <v>6211</v>
      </c>
    </row>
    <row r="4732" spans="3:7" ht="16.5" hidden="1" customHeight="1" outlineLevel="1" x14ac:dyDescent="0.45">
      <c r="C4732" s="95"/>
      <c r="D4732" s="95"/>
      <c r="E4732" s="56">
        <v>1994</v>
      </c>
      <c r="F4732" s="146">
        <v>11515</v>
      </c>
      <c r="G4732" s="146">
        <v>11515</v>
      </c>
    </row>
    <row r="4733" spans="3:7" ht="16.5" hidden="1" customHeight="1" outlineLevel="1" x14ac:dyDescent="0.45">
      <c r="C4733" s="95"/>
      <c r="D4733" s="95"/>
      <c r="E4733" s="56">
        <v>1995</v>
      </c>
      <c r="F4733" s="146">
        <v>6500</v>
      </c>
      <c r="G4733" s="146">
        <v>6500</v>
      </c>
    </row>
    <row r="4734" spans="3:7" ht="16.5" hidden="1" customHeight="1" outlineLevel="1" x14ac:dyDescent="0.45">
      <c r="C4734" s="95"/>
      <c r="D4734" s="95"/>
      <c r="E4734" s="56">
        <v>1996</v>
      </c>
      <c r="F4734" s="146">
        <v>2891</v>
      </c>
      <c r="G4734" s="146">
        <v>2891</v>
      </c>
    </row>
    <row r="4735" spans="3:7" ht="16.5" hidden="1" customHeight="1" outlineLevel="1" x14ac:dyDescent="0.45">
      <c r="C4735" s="95"/>
      <c r="D4735" s="95"/>
      <c r="E4735" s="56">
        <v>1997</v>
      </c>
      <c r="F4735" s="146">
        <v>2536</v>
      </c>
      <c r="G4735" s="146">
        <v>2536</v>
      </c>
    </row>
    <row r="4736" spans="3:7" ht="16.5" hidden="1" customHeight="1" outlineLevel="1" x14ac:dyDescent="0.45">
      <c r="C4736" s="95"/>
      <c r="D4736" s="95"/>
      <c r="E4736" s="56">
        <v>1998</v>
      </c>
      <c r="F4736" s="146">
        <v>6034</v>
      </c>
      <c r="G4736" s="146">
        <v>6034</v>
      </c>
    </row>
    <row r="4737" spans="3:7" ht="16.5" hidden="1" customHeight="1" outlineLevel="1" x14ac:dyDescent="0.45">
      <c r="C4737" s="95"/>
      <c r="D4737" s="95"/>
      <c r="E4737" s="56">
        <v>1999</v>
      </c>
      <c r="F4737" s="144">
        <v>322</v>
      </c>
      <c r="G4737" s="144">
        <v>322</v>
      </c>
    </row>
    <row r="4738" spans="3:7" ht="16.5" hidden="1" customHeight="1" outlineLevel="1" x14ac:dyDescent="0.45">
      <c r="C4738" s="95"/>
      <c r="D4738" s="95"/>
      <c r="E4738" s="56">
        <v>2000</v>
      </c>
      <c r="F4738" s="146">
        <v>2252</v>
      </c>
      <c r="G4738" s="146">
        <v>2252</v>
      </c>
    </row>
    <row r="4739" spans="3:7" ht="16.5" hidden="1" customHeight="1" outlineLevel="1" x14ac:dyDescent="0.45">
      <c r="C4739" s="95"/>
      <c r="D4739" s="95"/>
      <c r="E4739" s="56">
        <v>2001</v>
      </c>
      <c r="F4739" s="146">
        <v>12376</v>
      </c>
      <c r="G4739" s="146">
        <v>12376</v>
      </c>
    </row>
    <row r="4740" spans="3:7" ht="16.5" hidden="1" customHeight="1" outlineLevel="1" x14ac:dyDescent="0.45">
      <c r="C4740" s="95"/>
      <c r="D4740" s="95"/>
      <c r="E4740" s="56">
        <v>2002</v>
      </c>
      <c r="F4740" s="146">
        <v>9910</v>
      </c>
      <c r="G4740" s="146">
        <v>9910</v>
      </c>
    </row>
    <row r="4741" spans="3:7" ht="16.5" hidden="1" customHeight="1" outlineLevel="1" x14ac:dyDescent="0.45">
      <c r="C4741" s="95"/>
      <c r="D4741" s="95"/>
      <c r="E4741" s="56">
        <v>2003</v>
      </c>
      <c r="F4741" s="146">
        <v>7166</v>
      </c>
      <c r="G4741" s="146">
        <v>7166</v>
      </c>
    </row>
    <row r="4742" spans="3:7" ht="16.5" hidden="1" customHeight="1" outlineLevel="1" x14ac:dyDescent="0.45">
      <c r="C4742" s="95"/>
      <c r="D4742" s="95"/>
      <c r="E4742" s="56">
        <v>2004</v>
      </c>
      <c r="F4742" s="146">
        <v>9999</v>
      </c>
      <c r="G4742" s="146">
        <v>9999</v>
      </c>
    </row>
    <row r="4743" spans="3:7" ht="16.5" hidden="1" customHeight="1" outlineLevel="1" x14ac:dyDescent="0.45">
      <c r="C4743" s="95"/>
      <c r="D4743" s="95"/>
      <c r="E4743" s="56">
        <v>2005</v>
      </c>
      <c r="F4743" s="146">
        <v>18085</v>
      </c>
      <c r="G4743" s="146">
        <v>18085</v>
      </c>
    </row>
    <row r="4744" spans="3:7" ht="16.5" hidden="1" customHeight="1" outlineLevel="1" x14ac:dyDescent="0.45">
      <c r="C4744" s="95"/>
      <c r="D4744" s="95"/>
      <c r="E4744" s="56">
        <v>2006</v>
      </c>
      <c r="F4744" s="146">
        <v>20462</v>
      </c>
      <c r="G4744" s="146">
        <v>20462</v>
      </c>
    </row>
    <row r="4745" spans="3:7" ht="16.5" hidden="1" customHeight="1" outlineLevel="1" x14ac:dyDescent="0.45">
      <c r="C4745" s="95"/>
      <c r="D4745" s="95"/>
      <c r="E4745" s="56">
        <v>2007</v>
      </c>
      <c r="F4745" s="146">
        <v>13943</v>
      </c>
      <c r="G4745" s="146">
        <v>13943</v>
      </c>
    </row>
    <row r="4746" spans="3:7" ht="16.5" hidden="1" customHeight="1" outlineLevel="1" x14ac:dyDescent="0.45">
      <c r="C4746" s="95"/>
      <c r="D4746" s="95"/>
      <c r="E4746" s="56">
        <v>2008</v>
      </c>
      <c r="F4746" s="146">
        <v>23227</v>
      </c>
      <c r="G4746" s="146">
        <v>23227</v>
      </c>
    </row>
    <row r="4747" spans="3:7" ht="16.5" hidden="1" customHeight="1" outlineLevel="1" x14ac:dyDescent="0.45">
      <c r="C4747" s="95"/>
      <c r="D4747" s="95"/>
      <c r="E4747" s="56">
        <v>2009</v>
      </c>
      <c r="F4747" s="146">
        <v>16812</v>
      </c>
      <c r="G4747" s="146">
        <v>16812</v>
      </c>
    </row>
    <row r="4748" spans="3:7" ht="16.5" hidden="1" customHeight="1" outlineLevel="1" x14ac:dyDescent="0.45">
      <c r="C4748" s="95"/>
      <c r="D4748" s="95"/>
      <c r="E4748" s="56">
        <v>2010</v>
      </c>
      <c r="F4748" s="146">
        <v>28404</v>
      </c>
      <c r="G4748" s="146">
        <v>28404</v>
      </c>
    </row>
    <row r="4749" spans="3:7" ht="16.5" hidden="1" customHeight="1" outlineLevel="1" x14ac:dyDescent="0.45">
      <c r="C4749" s="95"/>
      <c r="D4749" s="95"/>
      <c r="E4749" s="56">
        <v>2011</v>
      </c>
      <c r="F4749" s="146">
        <v>22492</v>
      </c>
      <c r="G4749" s="146">
        <v>22492</v>
      </c>
    </row>
    <row r="4750" spans="3:7" ht="16.5" hidden="1" customHeight="1" outlineLevel="1" x14ac:dyDescent="0.45">
      <c r="C4750" s="95"/>
      <c r="D4750" s="95"/>
      <c r="E4750" s="56">
        <v>2012</v>
      </c>
      <c r="F4750" s="146">
        <v>16875</v>
      </c>
      <c r="G4750" s="146">
        <v>16875</v>
      </c>
    </row>
    <row r="4751" spans="3:7" ht="16.5" hidden="1" customHeight="1" outlineLevel="1" x14ac:dyDescent="0.45">
      <c r="C4751" s="95"/>
      <c r="D4751" s="95"/>
      <c r="E4751" s="56">
        <v>2013</v>
      </c>
      <c r="F4751" s="146">
        <v>15359</v>
      </c>
      <c r="G4751" s="146">
        <v>15359</v>
      </c>
    </row>
    <row r="4752" spans="3:7" ht="16.5" hidden="1" customHeight="1" outlineLevel="1" x14ac:dyDescent="0.45">
      <c r="C4752" s="95"/>
      <c r="D4752" s="95"/>
      <c r="E4752" s="56">
        <v>2014</v>
      </c>
      <c r="F4752" s="146">
        <v>17443</v>
      </c>
      <c r="G4752" s="146">
        <v>17443</v>
      </c>
    </row>
    <row r="4753" spans="3:7" ht="16.5" hidden="1" customHeight="1" outlineLevel="1" x14ac:dyDescent="0.45">
      <c r="C4753" s="95"/>
      <c r="D4753" s="95"/>
      <c r="E4753" s="56">
        <v>2015</v>
      </c>
      <c r="F4753" s="146">
        <v>8663</v>
      </c>
      <c r="G4753" s="146">
        <v>8663</v>
      </c>
    </row>
    <row r="4754" spans="3:7" ht="16.5" hidden="1" customHeight="1" outlineLevel="1" x14ac:dyDescent="0.45">
      <c r="C4754" s="95"/>
      <c r="D4754" s="96"/>
      <c r="E4754" s="56">
        <v>2016</v>
      </c>
      <c r="F4754" s="146">
        <v>1435</v>
      </c>
      <c r="G4754" s="146">
        <v>1435</v>
      </c>
    </row>
    <row r="4755" spans="3:7" ht="16.5" hidden="1" customHeight="1" outlineLevel="1" x14ac:dyDescent="0.45">
      <c r="C4755" s="95"/>
      <c r="D4755" s="89" t="s">
        <v>142</v>
      </c>
      <c r="E4755" s="90"/>
      <c r="F4755" s="139">
        <v>283057</v>
      </c>
      <c r="G4755" s="139">
        <v>283057</v>
      </c>
    </row>
    <row r="4756" spans="3:7" ht="16.5" hidden="1" customHeight="1" outlineLevel="1" x14ac:dyDescent="0.45">
      <c r="C4756" s="95"/>
      <c r="D4756" s="94" t="s">
        <v>431</v>
      </c>
      <c r="E4756" s="56">
        <v>1991</v>
      </c>
      <c r="F4756" s="144">
        <v>216</v>
      </c>
      <c r="G4756" s="144">
        <v>216</v>
      </c>
    </row>
    <row r="4757" spans="3:7" ht="16.5" hidden="1" customHeight="1" outlineLevel="1" x14ac:dyDescent="0.45">
      <c r="C4757" s="95"/>
      <c r="D4757" s="95"/>
      <c r="E4757" s="56">
        <v>1992</v>
      </c>
      <c r="F4757" s="144">
        <v>377</v>
      </c>
      <c r="G4757" s="144">
        <v>377</v>
      </c>
    </row>
    <row r="4758" spans="3:7" ht="16.5" hidden="1" customHeight="1" outlineLevel="1" x14ac:dyDescent="0.45">
      <c r="C4758" s="95"/>
      <c r="D4758" s="95"/>
      <c r="E4758" s="56">
        <v>1993</v>
      </c>
      <c r="F4758" s="144">
        <v>784</v>
      </c>
      <c r="G4758" s="144">
        <v>784</v>
      </c>
    </row>
    <row r="4759" spans="3:7" ht="16.5" hidden="1" customHeight="1" outlineLevel="1" x14ac:dyDescent="0.45">
      <c r="C4759" s="95"/>
      <c r="D4759" s="95"/>
      <c r="E4759" s="56">
        <v>1994</v>
      </c>
      <c r="F4759" s="146">
        <v>1329</v>
      </c>
      <c r="G4759" s="146">
        <v>1329</v>
      </c>
    </row>
    <row r="4760" spans="3:7" ht="16.5" hidden="1" customHeight="1" outlineLevel="1" x14ac:dyDescent="0.45">
      <c r="C4760" s="95"/>
      <c r="D4760" s="95"/>
      <c r="E4760" s="56">
        <v>1995</v>
      </c>
      <c r="F4760" s="146">
        <v>2088</v>
      </c>
      <c r="G4760" s="146">
        <v>2088</v>
      </c>
    </row>
    <row r="4761" spans="3:7" ht="16.5" hidden="1" customHeight="1" outlineLevel="1" x14ac:dyDescent="0.45">
      <c r="C4761" s="95"/>
      <c r="D4761" s="95"/>
      <c r="E4761" s="56">
        <v>1996</v>
      </c>
      <c r="F4761" s="144">
        <v>832</v>
      </c>
      <c r="G4761" s="144">
        <v>832</v>
      </c>
    </row>
    <row r="4762" spans="3:7" ht="16.5" hidden="1" customHeight="1" outlineLevel="1" x14ac:dyDescent="0.45">
      <c r="C4762" s="95"/>
      <c r="D4762" s="95"/>
      <c r="E4762" s="56">
        <v>1997</v>
      </c>
      <c r="F4762" s="146">
        <v>1305</v>
      </c>
      <c r="G4762" s="146">
        <v>1305</v>
      </c>
    </row>
    <row r="4763" spans="3:7" ht="16.5" hidden="1" customHeight="1" outlineLevel="1" x14ac:dyDescent="0.45">
      <c r="C4763" s="95"/>
      <c r="D4763" s="95"/>
      <c r="E4763" s="56">
        <v>1998</v>
      </c>
      <c r="F4763" s="146">
        <v>1356</v>
      </c>
      <c r="G4763" s="146">
        <v>1356</v>
      </c>
    </row>
    <row r="4764" spans="3:7" ht="16.5" hidden="1" customHeight="1" outlineLevel="1" x14ac:dyDescent="0.45">
      <c r="C4764" s="95"/>
      <c r="D4764" s="95"/>
      <c r="E4764" s="56">
        <v>1999</v>
      </c>
      <c r="F4764" s="146">
        <v>1870</v>
      </c>
      <c r="G4764" s="146">
        <v>1870</v>
      </c>
    </row>
    <row r="4765" spans="3:7" ht="16.5" hidden="1" customHeight="1" outlineLevel="1" x14ac:dyDescent="0.45">
      <c r="C4765" s="95"/>
      <c r="D4765" s="95"/>
      <c r="E4765" s="56">
        <v>2000</v>
      </c>
      <c r="F4765" s="146">
        <v>1743</v>
      </c>
      <c r="G4765" s="146">
        <v>1743</v>
      </c>
    </row>
    <row r="4766" spans="3:7" ht="16.5" hidden="1" customHeight="1" outlineLevel="1" x14ac:dyDescent="0.45">
      <c r="C4766" s="95"/>
      <c r="D4766" s="95"/>
      <c r="E4766" s="56">
        <v>2001</v>
      </c>
      <c r="F4766" s="146">
        <v>2269</v>
      </c>
      <c r="G4766" s="146">
        <v>2269</v>
      </c>
    </row>
    <row r="4767" spans="3:7" ht="16.5" hidden="1" customHeight="1" outlineLevel="1" x14ac:dyDescent="0.45">
      <c r="C4767" s="95"/>
      <c r="D4767" s="95"/>
      <c r="E4767" s="56">
        <v>2002</v>
      </c>
      <c r="F4767" s="146">
        <v>2352</v>
      </c>
      <c r="G4767" s="146">
        <v>2352</v>
      </c>
    </row>
    <row r="4768" spans="3:7" ht="16.5" hidden="1" customHeight="1" outlineLevel="1" x14ac:dyDescent="0.45">
      <c r="C4768" s="95"/>
      <c r="D4768" s="95"/>
      <c r="E4768" s="56">
        <v>2003</v>
      </c>
      <c r="F4768" s="146">
        <v>2509</v>
      </c>
      <c r="G4768" s="146">
        <v>2509</v>
      </c>
    </row>
    <row r="4769" spans="3:7" ht="16.5" hidden="1" customHeight="1" outlineLevel="1" x14ac:dyDescent="0.45">
      <c r="C4769" s="95"/>
      <c r="D4769" s="95"/>
      <c r="E4769" s="56">
        <v>2004</v>
      </c>
      <c r="F4769" s="146">
        <v>3277</v>
      </c>
      <c r="G4769" s="146">
        <v>3277</v>
      </c>
    </row>
    <row r="4770" spans="3:7" ht="16.5" hidden="1" customHeight="1" outlineLevel="1" x14ac:dyDescent="0.45">
      <c r="C4770" s="95"/>
      <c r="D4770" s="95"/>
      <c r="E4770" s="56">
        <v>2005</v>
      </c>
      <c r="F4770" s="146">
        <v>4579</v>
      </c>
      <c r="G4770" s="146">
        <v>4579</v>
      </c>
    </row>
    <row r="4771" spans="3:7" ht="16.5" hidden="1" customHeight="1" outlineLevel="1" x14ac:dyDescent="0.45">
      <c r="C4771" s="95"/>
      <c r="D4771" s="95"/>
      <c r="E4771" s="56">
        <v>2006</v>
      </c>
      <c r="F4771" s="146">
        <v>4689</v>
      </c>
      <c r="G4771" s="146">
        <v>4689</v>
      </c>
    </row>
    <row r="4772" spans="3:7" ht="16.5" hidden="1" customHeight="1" outlineLevel="1" x14ac:dyDescent="0.45">
      <c r="C4772" s="95"/>
      <c r="D4772" s="95"/>
      <c r="E4772" s="56">
        <v>2007</v>
      </c>
      <c r="F4772" s="146">
        <v>5569</v>
      </c>
      <c r="G4772" s="146">
        <v>5569</v>
      </c>
    </row>
    <row r="4773" spans="3:7" ht="16.5" hidden="1" customHeight="1" outlineLevel="1" x14ac:dyDescent="0.45">
      <c r="C4773" s="95"/>
      <c r="D4773" s="95"/>
      <c r="E4773" s="56">
        <v>2008</v>
      </c>
      <c r="F4773" s="146">
        <v>4093</v>
      </c>
      <c r="G4773" s="146">
        <v>4093</v>
      </c>
    </row>
    <row r="4774" spans="3:7" ht="16.5" hidden="1" customHeight="1" outlineLevel="1" x14ac:dyDescent="0.45">
      <c r="C4774" s="95"/>
      <c r="D4774" s="95"/>
      <c r="E4774" s="56">
        <v>2009</v>
      </c>
      <c r="F4774" s="144">
        <v>938</v>
      </c>
      <c r="G4774" s="144">
        <v>938</v>
      </c>
    </row>
    <row r="4775" spans="3:7" ht="16.5" hidden="1" customHeight="1" outlineLevel="1" x14ac:dyDescent="0.45">
      <c r="C4775" s="95"/>
      <c r="D4775" s="95"/>
      <c r="E4775" s="56">
        <v>2010</v>
      </c>
      <c r="F4775" s="146">
        <v>1898</v>
      </c>
      <c r="G4775" s="146">
        <v>1898</v>
      </c>
    </row>
    <row r="4776" spans="3:7" ht="16.5" hidden="1" customHeight="1" outlineLevel="1" x14ac:dyDescent="0.45">
      <c r="C4776" s="95"/>
      <c r="D4776" s="95"/>
      <c r="E4776" s="56">
        <v>2011</v>
      </c>
      <c r="F4776" s="146">
        <v>3291</v>
      </c>
      <c r="G4776" s="146">
        <v>3291</v>
      </c>
    </row>
    <row r="4777" spans="3:7" ht="16.5" hidden="1" customHeight="1" outlineLevel="1" x14ac:dyDescent="0.45">
      <c r="C4777" s="95"/>
      <c r="D4777" s="95"/>
      <c r="E4777" s="56">
        <v>2012</v>
      </c>
      <c r="F4777" s="146">
        <v>3350</v>
      </c>
      <c r="G4777" s="146">
        <v>3350</v>
      </c>
    </row>
    <row r="4778" spans="3:7" ht="16.5" hidden="1" customHeight="1" outlineLevel="1" x14ac:dyDescent="0.45">
      <c r="C4778" s="95"/>
      <c r="D4778" s="95"/>
      <c r="E4778" s="56">
        <v>2013</v>
      </c>
      <c r="F4778" s="146">
        <v>4540</v>
      </c>
      <c r="G4778" s="146">
        <v>4540</v>
      </c>
    </row>
    <row r="4779" spans="3:7" ht="16.5" hidden="1" customHeight="1" outlineLevel="1" x14ac:dyDescent="0.45">
      <c r="C4779" s="95"/>
      <c r="D4779" s="95"/>
      <c r="E4779" s="56">
        <v>2014</v>
      </c>
      <c r="F4779" s="146">
        <v>2702</v>
      </c>
      <c r="G4779" s="146">
        <v>2702</v>
      </c>
    </row>
    <row r="4780" spans="3:7" ht="16.5" hidden="1" customHeight="1" outlineLevel="1" x14ac:dyDescent="0.45">
      <c r="C4780" s="95"/>
      <c r="D4780" s="95"/>
      <c r="E4780" s="56">
        <v>2015</v>
      </c>
      <c r="F4780" s="146">
        <v>2270</v>
      </c>
      <c r="G4780" s="146">
        <v>2270</v>
      </c>
    </row>
    <row r="4781" spans="3:7" ht="16.5" hidden="1" customHeight="1" outlineLevel="1" x14ac:dyDescent="0.45">
      <c r="C4781" s="95"/>
      <c r="D4781" s="96"/>
      <c r="E4781" s="56">
        <v>2016</v>
      </c>
      <c r="F4781" s="144">
        <v>890</v>
      </c>
      <c r="G4781" s="144">
        <v>890</v>
      </c>
    </row>
    <row r="4782" spans="3:7" ht="16.5" hidden="1" customHeight="1" outlineLevel="1" x14ac:dyDescent="0.45">
      <c r="C4782" s="95"/>
      <c r="D4782" s="89" t="s">
        <v>142</v>
      </c>
      <c r="E4782" s="90"/>
      <c r="F4782" s="139">
        <v>61116</v>
      </c>
      <c r="G4782" s="139">
        <v>61116</v>
      </c>
    </row>
    <row r="4783" spans="3:7" ht="16.5" hidden="1" customHeight="1" outlineLevel="1" x14ac:dyDescent="0.45">
      <c r="C4783" s="95"/>
      <c r="D4783" s="94" t="s">
        <v>432</v>
      </c>
      <c r="E4783" s="56">
        <v>1993</v>
      </c>
      <c r="F4783" s="144">
        <v>34</v>
      </c>
      <c r="G4783" s="144">
        <v>34</v>
      </c>
    </row>
    <row r="4784" spans="3:7" ht="16.5" hidden="1" customHeight="1" outlineLevel="1" x14ac:dyDescent="0.45">
      <c r="C4784" s="95"/>
      <c r="D4784" s="95"/>
      <c r="E4784" s="56">
        <v>1994</v>
      </c>
      <c r="F4784" s="144">
        <v>210</v>
      </c>
      <c r="G4784" s="144">
        <v>210</v>
      </c>
    </row>
    <row r="4785" spans="3:7" ht="16.5" hidden="1" customHeight="1" outlineLevel="1" x14ac:dyDescent="0.45">
      <c r="C4785" s="95"/>
      <c r="D4785" s="95"/>
      <c r="E4785" s="56">
        <v>1995</v>
      </c>
      <c r="F4785" s="144">
        <v>236</v>
      </c>
      <c r="G4785" s="144">
        <v>236</v>
      </c>
    </row>
    <row r="4786" spans="3:7" ht="16.5" hidden="1" customHeight="1" outlineLevel="1" x14ac:dyDescent="0.45">
      <c r="C4786" s="95"/>
      <c r="D4786" s="95"/>
      <c r="E4786" s="56">
        <v>1996</v>
      </c>
      <c r="F4786" s="144">
        <v>237</v>
      </c>
      <c r="G4786" s="144">
        <v>237</v>
      </c>
    </row>
    <row r="4787" spans="3:7" ht="16.5" hidden="1" customHeight="1" outlineLevel="1" x14ac:dyDescent="0.45">
      <c r="C4787" s="95"/>
      <c r="D4787" s="95"/>
      <c r="E4787" s="56">
        <v>1997</v>
      </c>
      <c r="F4787" s="144">
        <v>14</v>
      </c>
      <c r="G4787" s="144">
        <v>14</v>
      </c>
    </row>
    <row r="4788" spans="3:7" ht="16.5" hidden="1" customHeight="1" outlineLevel="1" x14ac:dyDescent="0.45">
      <c r="C4788" s="95"/>
      <c r="D4788" s="95"/>
      <c r="E4788" s="56">
        <v>1998</v>
      </c>
      <c r="F4788" s="144">
        <v>174</v>
      </c>
      <c r="G4788" s="144">
        <v>174</v>
      </c>
    </row>
    <row r="4789" spans="3:7" ht="16.5" hidden="1" customHeight="1" outlineLevel="1" x14ac:dyDescent="0.45">
      <c r="C4789" s="95"/>
      <c r="D4789" s="95"/>
      <c r="E4789" s="56">
        <v>1999</v>
      </c>
      <c r="F4789" s="144">
        <v>110</v>
      </c>
      <c r="G4789" s="144">
        <v>110</v>
      </c>
    </row>
    <row r="4790" spans="3:7" ht="16.5" hidden="1" customHeight="1" outlineLevel="1" x14ac:dyDescent="0.45">
      <c r="C4790" s="95"/>
      <c r="D4790" s="95"/>
      <c r="E4790" s="56">
        <v>2000</v>
      </c>
      <c r="F4790" s="144">
        <v>13</v>
      </c>
      <c r="G4790" s="144">
        <v>13</v>
      </c>
    </row>
    <row r="4791" spans="3:7" ht="16.5" hidden="1" customHeight="1" outlineLevel="1" x14ac:dyDescent="0.45">
      <c r="C4791" s="95"/>
      <c r="D4791" s="95"/>
      <c r="E4791" s="56">
        <v>2001</v>
      </c>
      <c r="F4791" s="144">
        <v>38</v>
      </c>
      <c r="G4791" s="144">
        <v>38</v>
      </c>
    </row>
    <row r="4792" spans="3:7" ht="16.5" hidden="1" customHeight="1" outlineLevel="1" x14ac:dyDescent="0.45">
      <c r="C4792" s="95"/>
      <c r="D4792" s="95"/>
      <c r="E4792" s="56">
        <v>2002</v>
      </c>
      <c r="F4792" s="144">
        <v>13</v>
      </c>
      <c r="G4792" s="144">
        <v>13</v>
      </c>
    </row>
    <row r="4793" spans="3:7" ht="16.5" hidden="1" customHeight="1" outlineLevel="1" x14ac:dyDescent="0.45">
      <c r="C4793" s="95"/>
      <c r="D4793" s="95"/>
      <c r="E4793" s="56">
        <v>2003</v>
      </c>
      <c r="F4793" s="144">
        <v>45</v>
      </c>
      <c r="G4793" s="144">
        <v>45</v>
      </c>
    </row>
    <row r="4794" spans="3:7" ht="16.5" hidden="1" customHeight="1" outlineLevel="1" x14ac:dyDescent="0.45">
      <c r="C4794" s="95"/>
      <c r="D4794" s="95"/>
      <c r="E4794" s="56">
        <v>2004</v>
      </c>
      <c r="F4794" s="144">
        <v>49</v>
      </c>
      <c r="G4794" s="144">
        <v>49</v>
      </c>
    </row>
    <row r="4795" spans="3:7" ht="16.5" hidden="1" customHeight="1" outlineLevel="1" x14ac:dyDescent="0.45">
      <c r="C4795" s="95"/>
      <c r="D4795" s="95"/>
      <c r="E4795" s="56">
        <v>2005</v>
      </c>
      <c r="F4795" s="144">
        <v>121</v>
      </c>
      <c r="G4795" s="144">
        <v>121</v>
      </c>
    </row>
    <row r="4796" spans="3:7" ht="16.5" hidden="1" customHeight="1" outlineLevel="1" x14ac:dyDescent="0.45">
      <c r="C4796" s="95"/>
      <c r="D4796" s="95"/>
      <c r="E4796" s="56">
        <v>2006</v>
      </c>
      <c r="F4796" s="144">
        <v>196</v>
      </c>
      <c r="G4796" s="144">
        <v>196</v>
      </c>
    </row>
    <row r="4797" spans="3:7" ht="16.5" hidden="1" customHeight="1" outlineLevel="1" x14ac:dyDescent="0.45">
      <c r="C4797" s="95"/>
      <c r="D4797" s="95"/>
      <c r="E4797" s="56">
        <v>2007</v>
      </c>
      <c r="F4797" s="144">
        <v>115</v>
      </c>
      <c r="G4797" s="144">
        <v>115</v>
      </c>
    </row>
    <row r="4798" spans="3:7" ht="16.5" hidden="1" customHeight="1" outlineLevel="1" x14ac:dyDescent="0.45">
      <c r="C4798" s="95"/>
      <c r="D4798" s="95"/>
      <c r="E4798" s="56">
        <v>2008</v>
      </c>
      <c r="F4798" s="144">
        <v>10</v>
      </c>
      <c r="G4798" s="144">
        <v>10</v>
      </c>
    </row>
    <row r="4799" spans="3:7" ht="16.5" hidden="1" customHeight="1" outlineLevel="1" x14ac:dyDescent="0.45">
      <c r="C4799" s="95"/>
      <c r="D4799" s="95"/>
      <c r="E4799" s="56">
        <v>2009</v>
      </c>
      <c r="F4799" s="144">
        <v>131</v>
      </c>
      <c r="G4799" s="144">
        <v>131</v>
      </c>
    </row>
    <row r="4800" spans="3:7" ht="16.5" hidden="1" customHeight="1" outlineLevel="1" x14ac:dyDescent="0.45">
      <c r="C4800" s="95"/>
      <c r="D4800" s="95"/>
      <c r="E4800" s="56">
        <v>2010</v>
      </c>
      <c r="F4800" s="144">
        <v>315</v>
      </c>
      <c r="G4800" s="144">
        <v>315</v>
      </c>
    </row>
    <row r="4801" spans="3:7" ht="16.5" hidden="1" customHeight="1" outlineLevel="1" x14ac:dyDescent="0.45">
      <c r="C4801" s="95"/>
      <c r="D4801" s="95"/>
      <c r="E4801" s="56">
        <v>2011</v>
      </c>
      <c r="F4801" s="144">
        <v>271</v>
      </c>
      <c r="G4801" s="144">
        <v>271</v>
      </c>
    </row>
    <row r="4802" spans="3:7" ht="16.5" hidden="1" customHeight="1" outlineLevel="1" x14ac:dyDescent="0.45">
      <c r="C4802" s="95"/>
      <c r="D4802" s="95"/>
      <c r="E4802" s="56">
        <v>2012</v>
      </c>
      <c r="F4802" s="144">
        <v>213</v>
      </c>
      <c r="G4802" s="144">
        <v>213</v>
      </c>
    </row>
    <row r="4803" spans="3:7" ht="16.5" hidden="1" customHeight="1" outlineLevel="1" x14ac:dyDescent="0.45">
      <c r="C4803" s="95"/>
      <c r="D4803" s="95"/>
      <c r="E4803" s="56">
        <v>2013</v>
      </c>
      <c r="F4803" s="144">
        <v>161</v>
      </c>
      <c r="G4803" s="144">
        <v>161</v>
      </c>
    </row>
    <row r="4804" spans="3:7" ht="16.5" hidden="1" customHeight="1" outlineLevel="1" x14ac:dyDescent="0.45">
      <c r="C4804" s="95"/>
      <c r="D4804" s="95"/>
      <c r="E4804" s="56">
        <v>2014</v>
      </c>
      <c r="F4804" s="144">
        <v>143</v>
      </c>
      <c r="G4804" s="144">
        <v>143</v>
      </c>
    </row>
    <row r="4805" spans="3:7" ht="16.5" hidden="1" customHeight="1" outlineLevel="1" x14ac:dyDescent="0.45">
      <c r="C4805" s="95"/>
      <c r="D4805" s="95"/>
      <c r="E4805" s="56">
        <v>2015</v>
      </c>
      <c r="F4805" s="144">
        <v>120</v>
      </c>
      <c r="G4805" s="144">
        <v>120</v>
      </c>
    </row>
    <row r="4806" spans="3:7" ht="16.5" hidden="1" customHeight="1" outlineLevel="1" x14ac:dyDescent="0.45">
      <c r="C4806" s="95"/>
      <c r="D4806" s="96"/>
      <c r="E4806" s="56">
        <v>2016</v>
      </c>
      <c r="F4806" s="144">
        <v>62</v>
      </c>
      <c r="G4806" s="144">
        <v>62</v>
      </c>
    </row>
    <row r="4807" spans="3:7" ht="16.5" hidden="1" customHeight="1" outlineLevel="1" x14ac:dyDescent="0.45">
      <c r="C4807" s="95"/>
      <c r="D4807" s="89" t="s">
        <v>142</v>
      </c>
      <c r="E4807" s="90"/>
      <c r="F4807" s="139">
        <v>3031</v>
      </c>
      <c r="G4807" s="139">
        <v>3031</v>
      </c>
    </row>
    <row r="4808" spans="3:7" ht="16.5" hidden="1" customHeight="1" outlineLevel="1" x14ac:dyDescent="0.45">
      <c r="C4808" s="95"/>
      <c r="D4808" s="94" t="s">
        <v>433</v>
      </c>
      <c r="E4808" s="56">
        <v>1997</v>
      </c>
      <c r="F4808" s="144">
        <v>1</v>
      </c>
      <c r="G4808" s="144">
        <v>1</v>
      </c>
    </row>
    <row r="4809" spans="3:7" ht="16.5" hidden="1" customHeight="1" outlineLevel="1" x14ac:dyDescent="0.45">
      <c r="C4809" s="95"/>
      <c r="D4809" s="95"/>
      <c r="E4809" s="56">
        <v>2000</v>
      </c>
      <c r="F4809" s="144">
        <v>15</v>
      </c>
      <c r="G4809" s="144">
        <v>15</v>
      </c>
    </row>
    <row r="4810" spans="3:7" ht="16.5" hidden="1" customHeight="1" outlineLevel="1" x14ac:dyDescent="0.45">
      <c r="C4810" s="95"/>
      <c r="D4810" s="95"/>
      <c r="E4810" s="56">
        <v>2001</v>
      </c>
      <c r="F4810" s="144">
        <v>75</v>
      </c>
      <c r="G4810" s="144">
        <v>75</v>
      </c>
    </row>
    <row r="4811" spans="3:7" ht="16.5" hidden="1" customHeight="1" outlineLevel="1" x14ac:dyDescent="0.45">
      <c r="C4811" s="95"/>
      <c r="D4811" s="95"/>
      <c r="E4811" s="56">
        <v>2002</v>
      </c>
      <c r="F4811" s="144">
        <v>168</v>
      </c>
      <c r="G4811" s="144">
        <v>168</v>
      </c>
    </row>
    <row r="4812" spans="3:7" ht="16.5" hidden="1" customHeight="1" outlineLevel="1" x14ac:dyDescent="0.45">
      <c r="C4812" s="95"/>
      <c r="D4812" s="95"/>
      <c r="E4812" s="56">
        <v>2003</v>
      </c>
      <c r="F4812" s="144">
        <v>268</v>
      </c>
      <c r="G4812" s="144">
        <v>268</v>
      </c>
    </row>
    <row r="4813" spans="3:7" ht="16.5" hidden="1" customHeight="1" outlineLevel="1" x14ac:dyDescent="0.45">
      <c r="C4813" s="95"/>
      <c r="D4813" s="95"/>
      <c r="E4813" s="56">
        <v>2004</v>
      </c>
      <c r="F4813" s="144">
        <v>197</v>
      </c>
      <c r="G4813" s="144">
        <v>197</v>
      </c>
    </row>
    <row r="4814" spans="3:7" ht="16.5" hidden="1" customHeight="1" outlineLevel="1" x14ac:dyDescent="0.45">
      <c r="C4814" s="95"/>
      <c r="D4814" s="95"/>
      <c r="E4814" s="56">
        <v>2005</v>
      </c>
      <c r="F4814" s="144">
        <v>167</v>
      </c>
      <c r="G4814" s="144">
        <v>167</v>
      </c>
    </row>
    <row r="4815" spans="3:7" ht="16.5" hidden="1" customHeight="1" outlineLevel="1" x14ac:dyDescent="0.45">
      <c r="C4815" s="95"/>
      <c r="D4815" s="95"/>
      <c r="E4815" s="56">
        <v>2006</v>
      </c>
      <c r="F4815" s="144">
        <v>156</v>
      </c>
      <c r="G4815" s="144">
        <v>156</v>
      </c>
    </row>
    <row r="4816" spans="3:7" ht="16.5" hidden="1" customHeight="1" outlineLevel="1" x14ac:dyDescent="0.45">
      <c r="C4816" s="95"/>
      <c r="D4816" s="95"/>
      <c r="E4816" s="56">
        <v>2007</v>
      </c>
      <c r="F4816" s="144">
        <v>212</v>
      </c>
      <c r="G4816" s="144">
        <v>212</v>
      </c>
    </row>
    <row r="4817" spans="3:7" ht="16.5" hidden="1" customHeight="1" outlineLevel="1" x14ac:dyDescent="0.45">
      <c r="C4817" s="95"/>
      <c r="D4817" s="95"/>
      <c r="E4817" s="56">
        <v>2008</v>
      </c>
      <c r="F4817" s="144">
        <v>211</v>
      </c>
      <c r="G4817" s="144">
        <v>211</v>
      </c>
    </row>
    <row r="4818" spans="3:7" ht="16.5" hidden="1" customHeight="1" outlineLevel="1" x14ac:dyDescent="0.45">
      <c r="C4818" s="95"/>
      <c r="D4818" s="95"/>
      <c r="E4818" s="56">
        <v>2009</v>
      </c>
      <c r="F4818" s="144">
        <v>5</v>
      </c>
      <c r="G4818" s="144">
        <v>5</v>
      </c>
    </row>
    <row r="4819" spans="3:7" ht="16.5" hidden="1" customHeight="1" outlineLevel="1" x14ac:dyDescent="0.45">
      <c r="C4819" s="95"/>
      <c r="D4819" s="96"/>
      <c r="E4819" s="56">
        <v>2010</v>
      </c>
      <c r="F4819" s="144">
        <v>0</v>
      </c>
      <c r="G4819" s="144">
        <v>0</v>
      </c>
    </row>
    <row r="4820" spans="3:7" ht="16.5" hidden="1" customHeight="1" outlineLevel="1" x14ac:dyDescent="0.45">
      <c r="C4820" s="95"/>
      <c r="D4820" s="89" t="s">
        <v>142</v>
      </c>
      <c r="E4820" s="90"/>
      <c r="F4820" s="139">
        <v>1475</v>
      </c>
      <c r="G4820" s="139">
        <v>1475</v>
      </c>
    </row>
    <row r="4821" spans="3:7" ht="16.5" hidden="1" customHeight="1" outlineLevel="1" x14ac:dyDescent="0.45">
      <c r="C4821" s="95"/>
      <c r="D4821" s="94" t="s">
        <v>434</v>
      </c>
      <c r="E4821" s="56">
        <v>1993</v>
      </c>
      <c r="F4821" s="144">
        <v>22</v>
      </c>
      <c r="G4821" s="144">
        <v>22</v>
      </c>
    </row>
    <row r="4822" spans="3:7" ht="16.5" hidden="1" customHeight="1" outlineLevel="1" x14ac:dyDescent="0.45">
      <c r="C4822" s="95"/>
      <c r="D4822" s="95"/>
      <c r="E4822" s="56">
        <v>2000</v>
      </c>
      <c r="F4822" s="144">
        <v>7</v>
      </c>
      <c r="G4822" s="144">
        <v>7</v>
      </c>
    </row>
    <row r="4823" spans="3:7" ht="16.5" hidden="1" customHeight="1" outlineLevel="1" x14ac:dyDescent="0.45">
      <c r="C4823" s="95"/>
      <c r="D4823" s="95"/>
      <c r="E4823" s="56">
        <v>2004</v>
      </c>
      <c r="F4823" s="144">
        <v>0</v>
      </c>
      <c r="G4823" s="144">
        <v>0</v>
      </c>
    </row>
    <row r="4824" spans="3:7" ht="16.5" hidden="1" customHeight="1" outlineLevel="1" x14ac:dyDescent="0.45">
      <c r="C4824" s="95"/>
      <c r="D4824" s="95"/>
      <c r="E4824" s="56">
        <v>2005</v>
      </c>
      <c r="F4824" s="144">
        <v>0</v>
      </c>
      <c r="G4824" s="144">
        <v>0</v>
      </c>
    </row>
    <row r="4825" spans="3:7" ht="16.5" hidden="1" customHeight="1" outlineLevel="1" x14ac:dyDescent="0.45">
      <c r="C4825" s="95"/>
      <c r="D4825" s="95"/>
      <c r="E4825" s="56">
        <v>2006</v>
      </c>
      <c r="F4825" s="144">
        <v>0</v>
      </c>
      <c r="G4825" s="144">
        <v>0</v>
      </c>
    </row>
    <row r="4826" spans="3:7" ht="16.5" hidden="1" customHeight="1" outlineLevel="1" x14ac:dyDescent="0.45">
      <c r="C4826" s="95"/>
      <c r="D4826" s="95"/>
      <c r="E4826" s="56">
        <v>2007</v>
      </c>
      <c r="F4826" s="144">
        <v>0</v>
      </c>
      <c r="G4826" s="144">
        <v>0</v>
      </c>
    </row>
    <row r="4827" spans="3:7" ht="16.5" hidden="1" customHeight="1" outlineLevel="1" x14ac:dyDescent="0.45">
      <c r="C4827" s="95"/>
      <c r="D4827" s="95"/>
      <c r="E4827" s="56">
        <v>2010</v>
      </c>
      <c r="F4827" s="144">
        <v>3</v>
      </c>
      <c r="G4827" s="144">
        <v>3</v>
      </c>
    </row>
    <row r="4828" spans="3:7" ht="16.5" hidden="1" customHeight="1" outlineLevel="1" x14ac:dyDescent="0.45">
      <c r="C4828" s="95"/>
      <c r="D4828" s="96"/>
      <c r="E4828" s="56">
        <v>2011</v>
      </c>
      <c r="F4828" s="144">
        <v>0</v>
      </c>
      <c r="G4828" s="144">
        <v>0</v>
      </c>
    </row>
    <row r="4829" spans="3:7" ht="16.5" hidden="1" customHeight="1" outlineLevel="1" x14ac:dyDescent="0.45">
      <c r="C4829" s="95"/>
      <c r="D4829" s="89" t="s">
        <v>142</v>
      </c>
      <c r="E4829" s="90"/>
      <c r="F4829" s="140">
        <v>32</v>
      </c>
      <c r="G4829" s="140">
        <v>32</v>
      </c>
    </row>
    <row r="4830" spans="3:7" ht="16.5" hidden="1" customHeight="1" outlineLevel="1" x14ac:dyDescent="0.45">
      <c r="C4830" s="95"/>
      <c r="D4830" s="94" t="s">
        <v>435</v>
      </c>
      <c r="E4830" s="56">
        <v>1993</v>
      </c>
      <c r="F4830" s="144">
        <v>65</v>
      </c>
      <c r="G4830" s="144">
        <v>65</v>
      </c>
    </row>
    <row r="4831" spans="3:7" ht="16.5" hidden="1" customHeight="1" outlineLevel="1" x14ac:dyDescent="0.45">
      <c r="C4831" s="95"/>
      <c r="D4831" s="95"/>
      <c r="E4831" s="56">
        <v>1994</v>
      </c>
      <c r="F4831" s="144">
        <v>73</v>
      </c>
      <c r="G4831" s="144">
        <v>73</v>
      </c>
    </row>
    <row r="4832" spans="3:7" ht="16.5" hidden="1" customHeight="1" outlineLevel="1" x14ac:dyDescent="0.45">
      <c r="C4832" s="95"/>
      <c r="D4832" s="96"/>
      <c r="E4832" s="56">
        <v>1995</v>
      </c>
      <c r="F4832" s="144">
        <v>2</v>
      </c>
      <c r="G4832" s="144">
        <v>2</v>
      </c>
    </row>
    <row r="4833" spans="3:7" ht="16.5" hidden="1" customHeight="1" outlineLevel="1" x14ac:dyDescent="0.45">
      <c r="C4833" s="95"/>
      <c r="D4833" s="89" t="s">
        <v>142</v>
      </c>
      <c r="E4833" s="90"/>
      <c r="F4833" s="140">
        <v>140</v>
      </c>
      <c r="G4833" s="140">
        <v>140</v>
      </c>
    </row>
    <row r="4834" spans="3:7" ht="16.5" hidden="1" customHeight="1" outlineLevel="1" x14ac:dyDescent="0.45">
      <c r="C4834" s="95"/>
      <c r="D4834" s="94" t="s">
        <v>436</v>
      </c>
      <c r="E4834" s="56">
        <v>1995</v>
      </c>
      <c r="F4834" s="144">
        <v>0</v>
      </c>
      <c r="G4834" s="144">
        <v>0</v>
      </c>
    </row>
    <row r="4835" spans="3:7" ht="16.5" hidden="1" customHeight="1" outlineLevel="1" x14ac:dyDescent="0.45">
      <c r="C4835" s="95"/>
      <c r="D4835" s="95"/>
      <c r="E4835" s="56">
        <v>2001</v>
      </c>
      <c r="F4835" s="144">
        <v>2</v>
      </c>
      <c r="G4835" s="144">
        <v>2</v>
      </c>
    </row>
    <row r="4836" spans="3:7" ht="16.5" hidden="1" customHeight="1" outlineLevel="1" x14ac:dyDescent="0.45">
      <c r="C4836" s="95"/>
      <c r="D4836" s="95"/>
      <c r="E4836" s="56">
        <v>2002</v>
      </c>
      <c r="F4836" s="144">
        <v>0</v>
      </c>
      <c r="G4836" s="144">
        <v>0</v>
      </c>
    </row>
    <row r="4837" spans="3:7" ht="16.5" hidden="1" customHeight="1" outlineLevel="1" x14ac:dyDescent="0.45">
      <c r="C4837" s="95"/>
      <c r="D4837" s="96"/>
      <c r="E4837" s="56">
        <v>2008</v>
      </c>
      <c r="F4837" s="144">
        <v>0</v>
      </c>
      <c r="G4837" s="144">
        <v>0</v>
      </c>
    </row>
    <row r="4838" spans="3:7" ht="16.5" hidden="1" customHeight="1" outlineLevel="1" x14ac:dyDescent="0.45">
      <c r="C4838" s="95"/>
      <c r="D4838" s="89" t="s">
        <v>142</v>
      </c>
      <c r="E4838" s="90"/>
      <c r="F4838" s="140">
        <v>2</v>
      </c>
      <c r="G4838" s="140">
        <v>2</v>
      </c>
    </row>
    <row r="4839" spans="3:7" ht="16.5" hidden="1" customHeight="1" outlineLevel="1" x14ac:dyDescent="0.45">
      <c r="C4839" s="95"/>
      <c r="D4839" s="94" t="s">
        <v>437</v>
      </c>
      <c r="E4839" s="56">
        <v>1991</v>
      </c>
      <c r="F4839" s="144">
        <v>43</v>
      </c>
      <c r="G4839" s="144">
        <v>43</v>
      </c>
    </row>
    <row r="4840" spans="3:7" ht="16.5" hidden="1" customHeight="1" outlineLevel="1" x14ac:dyDescent="0.45">
      <c r="C4840" s="95"/>
      <c r="D4840" s="95"/>
      <c r="E4840" s="56">
        <v>1992</v>
      </c>
      <c r="F4840" s="144">
        <v>42</v>
      </c>
      <c r="G4840" s="144">
        <v>42</v>
      </c>
    </row>
    <row r="4841" spans="3:7" ht="16.5" hidden="1" customHeight="1" outlineLevel="1" x14ac:dyDescent="0.45">
      <c r="C4841" s="95"/>
      <c r="D4841" s="95"/>
      <c r="E4841" s="56">
        <v>1993</v>
      </c>
      <c r="F4841" s="144">
        <v>64</v>
      </c>
      <c r="G4841" s="144">
        <v>64</v>
      </c>
    </row>
    <row r="4842" spans="3:7" ht="16.5" hidden="1" customHeight="1" outlineLevel="1" x14ac:dyDescent="0.45">
      <c r="C4842" s="95"/>
      <c r="D4842" s="95"/>
      <c r="E4842" s="56">
        <v>1994</v>
      </c>
      <c r="F4842" s="144">
        <v>101</v>
      </c>
      <c r="G4842" s="144">
        <v>101</v>
      </c>
    </row>
    <row r="4843" spans="3:7" ht="16.5" hidden="1" customHeight="1" outlineLevel="1" x14ac:dyDescent="0.45">
      <c r="C4843" s="95"/>
      <c r="D4843" s="95"/>
      <c r="E4843" s="56">
        <v>1995</v>
      </c>
      <c r="F4843" s="144">
        <v>145</v>
      </c>
      <c r="G4843" s="144">
        <v>145</v>
      </c>
    </row>
    <row r="4844" spans="3:7" ht="16.5" hidden="1" customHeight="1" outlineLevel="1" x14ac:dyDescent="0.45">
      <c r="C4844" s="95"/>
      <c r="D4844" s="95"/>
      <c r="E4844" s="56">
        <v>1996</v>
      </c>
      <c r="F4844" s="144">
        <v>172</v>
      </c>
      <c r="G4844" s="144">
        <v>172</v>
      </c>
    </row>
    <row r="4845" spans="3:7" ht="16.5" hidden="1" customHeight="1" outlineLevel="1" x14ac:dyDescent="0.45">
      <c r="C4845" s="95"/>
      <c r="D4845" s="95"/>
      <c r="E4845" s="56">
        <v>1997</v>
      </c>
      <c r="F4845" s="144">
        <v>61</v>
      </c>
      <c r="G4845" s="144">
        <v>61</v>
      </c>
    </row>
    <row r="4846" spans="3:7" ht="16.5" hidden="1" customHeight="1" outlineLevel="1" x14ac:dyDescent="0.45">
      <c r="C4846" s="95"/>
      <c r="D4846" s="95"/>
      <c r="E4846" s="56">
        <v>1998</v>
      </c>
      <c r="F4846" s="144">
        <v>33</v>
      </c>
      <c r="G4846" s="144">
        <v>33</v>
      </c>
    </row>
    <row r="4847" spans="3:7" ht="16.5" hidden="1" customHeight="1" outlineLevel="1" x14ac:dyDescent="0.45">
      <c r="C4847" s="95"/>
      <c r="D4847" s="95"/>
      <c r="E4847" s="56">
        <v>1999</v>
      </c>
      <c r="F4847" s="144">
        <v>13</v>
      </c>
      <c r="G4847" s="144">
        <v>13</v>
      </c>
    </row>
    <row r="4848" spans="3:7" ht="16.5" hidden="1" customHeight="1" outlineLevel="1" x14ac:dyDescent="0.45">
      <c r="C4848" s="95"/>
      <c r="D4848" s="95"/>
      <c r="E4848" s="56">
        <v>2000</v>
      </c>
      <c r="F4848" s="144">
        <v>23</v>
      </c>
      <c r="G4848" s="144">
        <v>23</v>
      </c>
    </row>
    <row r="4849" spans="3:7" ht="16.5" hidden="1" customHeight="1" outlineLevel="1" x14ac:dyDescent="0.45">
      <c r="C4849" s="95"/>
      <c r="D4849" s="95"/>
      <c r="E4849" s="56">
        <v>2001</v>
      </c>
      <c r="F4849" s="144">
        <v>24</v>
      </c>
      <c r="G4849" s="144">
        <v>24</v>
      </c>
    </row>
    <row r="4850" spans="3:7" ht="16.5" hidden="1" customHeight="1" outlineLevel="1" x14ac:dyDescent="0.45">
      <c r="C4850" s="95"/>
      <c r="D4850" s="95"/>
      <c r="E4850" s="56">
        <v>2002</v>
      </c>
      <c r="F4850" s="144">
        <v>8</v>
      </c>
      <c r="G4850" s="144">
        <v>8</v>
      </c>
    </row>
    <row r="4851" spans="3:7" ht="16.5" hidden="1" customHeight="1" outlineLevel="1" x14ac:dyDescent="0.45">
      <c r="C4851" s="95"/>
      <c r="D4851" s="95"/>
      <c r="E4851" s="56">
        <v>2003</v>
      </c>
      <c r="F4851" s="144">
        <v>15</v>
      </c>
      <c r="G4851" s="144">
        <v>15</v>
      </c>
    </row>
    <row r="4852" spans="3:7" ht="16.5" hidden="1" customHeight="1" outlineLevel="1" x14ac:dyDescent="0.45">
      <c r="C4852" s="95"/>
      <c r="D4852" s="95"/>
      <c r="E4852" s="56">
        <v>2004</v>
      </c>
      <c r="F4852" s="144">
        <v>44</v>
      </c>
      <c r="G4852" s="144">
        <v>44</v>
      </c>
    </row>
    <row r="4853" spans="3:7" ht="16.5" hidden="1" customHeight="1" outlineLevel="1" x14ac:dyDescent="0.45">
      <c r="C4853" s="95"/>
      <c r="D4853" s="95"/>
      <c r="E4853" s="56">
        <v>2005</v>
      </c>
      <c r="F4853" s="144">
        <v>69</v>
      </c>
      <c r="G4853" s="144">
        <v>69</v>
      </c>
    </row>
    <row r="4854" spans="3:7" ht="16.5" hidden="1" customHeight="1" outlineLevel="1" x14ac:dyDescent="0.45">
      <c r="C4854" s="95"/>
      <c r="D4854" s="95"/>
      <c r="E4854" s="56">
        <v>2006</v>
      </c>
      <c r="F4854" s="144">
        <v>103</v>
      </c>
      <c r="G4854" s="144">
        <v>103</v>
      </c>
    </row>
    <row r="4855" spans="3:7" ht="16.5" hidden="1" customHeight="1" outlineLevel="1" x14ac:dyDescent="0.45">
      <c r="C4855" s="95"/>
      <c r="D4855" s="95"/>
      <c r="E4855" s="56">
        <v>2007</v>
      </c>
      <c r="F4855" s="144">
        <v>83</v>
      </c>
      <c r="G4855" s="144">
        <v>83</v>
      </c>
    </row>
    <row r="4856" spans="3:7" ht="16.5" hidden="1" customHeight="1" outlineLevel="1" x14ac:dyDescent="0.45">
      <c r="C4856" s="95"/>
      <c r="D4856" s="95"/>
      <c r="E4856" s="56">
        <v>2008</v>
      </c>
      <c r="F4856" s="144">
        <v>79</v>
      </c>
      <c r="G4856" s="144">
        <v>79</v>
      </c>
    </row>
    <row r="4857" spans="3:7" ht="16.5" hidden="1" customHeight="1" outlineLevel="1" x14ac:dyDescent="0.45">
      <c r="C4857" s="95"/>
      <c r="D4857" s="95"/>
      <c r="E4857" s="56">
        <v>2009</v>
      </c>
      <c r="F4857" s="144">
        <v>69</v>
      </c>
      <c r="G4857" s="144">
        <v>69</v>
      </c>
    </row>
    <row r="4858" spans="3:7" ht="16.5" hidden="1" customHeight="1" outlineLevel="1" x14ac:dyDescent="0.45">
      <c r="C4858" s="95"/>
      <c r="D4858" s="95"/>
      <c r="E4858" s="56">
        <v>2010</v>
      </c>
      <c r="F4858" s="144">
        <v>80</v>
      </c>
      <c r="G4858" s="144">
        <v>80</v>
      </c>
    </row>
    <row r="4859" spans="3:7" ht="16.5" hidden="1" customHeight="1" outlineLevel="1" x14ac:dyDescent="0.45">
      <c r="C4859" s="95"/>
      <c r="D4859" s="95"/>
      <c r="E4859" s="56">
        <v>2011</v>
      </c>
      <c r="F4859" s="144">
        <v>117</v>
      </c>
      <c r="G4859" s="144">
        <v>117</v>
      </c>
    </row>
    <row r="4860" spans="3:7" ht="16.5" hidden="1" customHeight="1" outlineLevel="1" x14ac:dyDescent="0.45">
      <c r="C4860" s="95"/>
      <c r="D4860" s="95"/>
      <c r="E4860" s="56">
        <v>2012</v>
      </c>
      <c r="F4860" s="144">
        <v>86</v>
      </c>
      <c r="G4860" s="144">
        <v>86</v>
      </c>
    </row>
    <row r="4861" spans="3:7" ht="16.5" hidden="1" customHeight="1" outlineLevel="1" x14ac:dyDescent="0.45">
      <c r="C4861" s="95"/>
      <c r="D4861" s="95"/>
      <c r="E4861" s="56">
        <v>2013</v>
      </c>
      <c r="F4861" s="144">
        <v>131</v>
      </c>
      <c r="G4861" s="144">
        <v>131</v>
      </c>
    </row>
    <row r="4862" spans="3:7" ht="16.5" hidden="1" customHeight="1" outlineLevel="1" x14ac:dyDescent="0.45">
      <c r="C4862" s="95"/>
      <c r="D4862" s="95"/>
      <c r="E4862" s="56">
        <v>2014</v>
      </c>
      <c r="F4862" s="144">
        <v>132</v>
      </c>
      <c r="G4862" s="144">
        <v>132</v>
      </c>
    </row>
    <row r="4863" spans="3:7" ht="16.5" hidden="1" customHeight="1" outlineLevel="1" x14ac:dyDescent="0.45">
      <c r="C4863" s="95"/>
      <c r="D4863" s="95"/>
      <c r="E4863" s="56">
        <v>2015</v>
      </c>
      <c r="F4863" s="144">
        <v>110</v>
      </c>
      <c r="G4863" s="144">
        <v>110</v>
      </c>
    </row>
    <row r="4864" spans="3:7" ht="16.5" hidden="1" customHeight="1" outlineLevel="1" x14ac:dyDescent="0.45">
      <c r="C4864" s="95"/>
      <c r="D4864" s="96"/>
      <c r="E4864" s="56">
        <v>2016</v>
      </c>
      <c r="F4864" s="144">
        <v>54</v>
      </c>
      <c r="G4864" s="144">
        <v>54</v>
      </c>
    </row>
    <row r="4865" spans="3:7" ht="16.5" hidden="1" customHeight="1" outlineLevel="1" x14ac:dyDescent="0.45">
      <c r="C4865" s="95"/>
      <c r="D4865" s="89" t="s">
        <v>142</v>
      </c>
      <c r="E4865" s="90"/>
      <c r="F4865" s="139">
        <v>1901</v>
      </c>
      <c r="G4865" s="139">
        <v>1901</v>
      </c>
    </row>
    <row r="4866" spans="3:7" ht="16.5" hidden="1" customHeight="1" outlineLevel="1" x14ac:dyDescent="0.45">
      <c r="C4866" s="95"/>
      <c r="D4866" s="94" t="s">
        <v>438</v>
      </c>
      <c r="E4866" s="56">
        <v>1991</v>
      </c>
      <c r="F4866" s="144">
        <v>464</v>
      </c>
      <c r="G4866" s="144">
        <v>464</v>
      </c>
    </row>
    <row r="4867" spans="3:7" ht="16.5" hidden="1" customHeight="1" outlineLevel="1" x14ac:dyDescent="0.45">
      <c r="C4867" s="95"/>
      <c r="D4867" s="95"/>
      <c r="E4867" s="56">
        <v>1992</v>
      </c>
      <c r="F4867" s="144">
        <v>820</v>
      </c>
      <c r="G4867" s="144">
        <v>820</v>
      </c>
    </row>
    <row r="4868" spans="3:7" ht="16.5" hidden="1" customHeight="1" outlineLevel="1" x14ac:dyDescent="0.45">
      <c r="C4868" s="95"/>
      <c r="D4868" s="95"/>
      <c r="E4868" s="56">
        <v>1993</v>
      </c>
      <c r="F4868" s="146">
        <v>1541</v>
      </c>
      <c r="G4868" s="146">
        <v>1541</v>
      </c>
    </row>
    <row r="4869" spans="3:7" ht="16.5" hidden="1" customHeight="1" outlineLevel="1" x14ac:dyDescent="0.45">
      <c r="C4869" s="95"/>
      <c r="D4869" s="95"/>
      <c r="E4869" s="56">
        <v>1994</v>
      </c>
      <c r="F4869" s="146">
        <v>1196</v>
      </c>
      <c r="G4869" s="146">
        <v>1196</v>
      </c>
    </row>
    <row r="4870" spans="3:7" ht="16.5" hidden="1" customHeight="1" outlineLevel="1" x14ac:dyDescent="0.45">
      <c r="C4870" s="95"/>
      <c r="D4870" s="95"/>
      <c r="E4870" s="56">
        <v>1995</v>
      </c>
      <c r="F4870" s="146">
        <v>1758</v>
      </c>
      <c r="G4870" s="146">
        <v>1758</v>
      </c>
    </row>
    <row r="4871" spans="3:7" ht="16.5" hidden="1" customHeight="1" outlineLevel="1" x14ac:dyDescent="0.45">
      <c r="C4871" s="95"/>
      <c r="D4871" s="95"/>
      <c r="E4871" s="56">
        <v>1996</v>
      </c>
      <c r="F4871" s="144">
        <v>949</v>
      </c>
      <c r="G4871" s="144">
        <v>949</v>
      </c>
    </row>
    <row r="4872" spans="3:7" ht="16.5" hidden="1" customHeight="1" outlineLevel="1" x14ac:dyDescent="0.45">
      <c r="C4872" s="95"/>
      <c r="D4872" s="95"/>
      <c r="E4872" s="56">
        <v>1997</v>
      </c>
      <c r="F4872" s="146">
        <v>1289</v>
      </c>
      <c r="G4872" s="146">
        <v>1289</v>
      </c>
    </row>
    <row r="4873" spans="3:7" ht="16.5" hidden="1" customHeight="1" outlineLevel="1" x14ac:dyDescent="0.45">
      <c r="C4873" s="95"/>
      <c r="D4873" s="95"/>
      <c r="E4873" s="56">
        <v>1998</v>
      </c>
      <c r="F4873" s="146">
        <v>2262</v>
      </c>
      <c r="G4873" s="146">
        <v>2262</v>
      </c>
    </row>
    <row r="4874" spans="3:7" ht="16.5" hidden="1" customHeight="1" outlineLevel="1" x14ac:dyDescent="0.45">
      <c r="C4874" s="95"/>
      <c r="D4874" s="95"/>
      <c r="E4874" s="56">
        <v>1999</v>
      </c>
      <c r="F4874" s="146">
        <v>1302</v>
      </c>
      <c r="G4874" s="146">
        <v>1302</v>
      </c>
    </row>
    <row r="4875" spans="3:7" ht="16.5" hidden="1" customHeight="1" outlineLevel="1" x14ac:dyDescent="0.45">
      <c r="C4875" s="95"/>
      <c r="D4875" s="95"/>
      <c r="E4875" s="56">
        <v>2000</v>
      </c>
      <c r="F4875" s="146">
        <v>1646</v>
      </c>
      <c r="G4875" s="146">
        <v>1646</v>
      </c>
    </row>
    <row r="4876" spans="3:7" ht="16.5" hidden="1" customHeight="1" outlineLevel="1" x14ac:dyDescent="0.45">
      <c r="C4876" s="95"/>
      <c r="D4876" s="95"/>
      <c r="E4876" s="56">
        <v>2001</v>
      </c>
      <c r="F4876" s="146">
        <v>1771</v>
      </c>
      <c r="G4876" s="146">
        <v>1771</v>
      </c>
    </row>
    <row r="4877" spans="3:7" ht="16.5" hidden="1" customHeight="1" outlineLevel="1" x14ac:dyDescent="0.45">
      <c r="C4877" s="95"/>
      <c r="D4877" s="95"/>
      <c r="E4877" s="56">
        <v>2002</v>
      </c>
      <c r="F4877" s="146">
        <v>2242</v>
      </c>
      <c r="G4877" s="146">
        <v>2242</v>
      </c>
    </row>
    <row r="4878" spans="3:7" ht="16.5" hidden="1" customHeight="1" outlineLevel="1" x14ac:dyDescent="0.45">
      <c r="C4878" s="95"/>
      <c r="D4878" s="95"/>
      <c r="E4878" s="56">
        <v>2003</v>
      </c>
      <c r="F4878" s="146">
        <v>3670</v>
      </c>
      <c r="G4878" s="146">
        <v>3670</v>
      </c>
    </row>
    <row r="4879" spans="3:7" ht="16.5" hidden="1" customHeight="1" outlineLevel="1" x14ac:dyDescent="0.45">
      <c r="C4879" s="95"/>
      <c r="D4879" s="95"/>
      <c r="E4879" s="56">
        <v>2004</v>
      </c>
      <c r="F4879" s="146">
        <v>6198</v>
      </c>
      <c r="G4879" s="146">
        <v>6198</v>
      </c>
    </row>
    <row r="4880" spans="3:7" ht="16.5" hidden="1" customHeight="1" outlineLevel="1" x14ac:dyDescent="0.45">
      <c r="C4880" s="95"/>
      <c r="D4880" s="95"/>
      <c r="E4880" s="56">
        <v>2005</v>
      </c>
      <c r="F4880" s="146">
        <v>7812</v>
      </c>
      <c r="G4880" s="146">
        <v>7812</v>
      </c>
    </row>
    <row r="4881" spans="3:7" ht="16.5" hidden="1" customHeight="1" outlineLevel="1" x14ac:dyDescent="0.45">
      <c r="C4881" s="95"/>
      <c r="D4881" s="95"/>
      <c r="E4881" s="56">
        <v>2006</v>
      </c>
      <c r="F4881" s="146">
        <v>9120</v>
      </c>
      <c r="G4881" s="146">
        <v>9120</v>
      </c>
    </row>
    <row r="4882" spans="3:7" ht="16.5" hidden="1" customHeight="1" outlineLevel="1" x14ac:dyDescent="0.45">
      <c r="C4882" s="95"/>
      <c r="D4882" s="95"/>
      <c r="E4882" s="56">
        <v>2007</v>
      </c>
      <c r="F4882" s="146">
        <v>5592</v>
      </c>
      <c r="G4882" s="146">
        <v>5592</v>
      </c>
    </row>
    <row r="4883" spans="3:7" ht="16.5" hidden="1" customHeight="1" outlineLevel="1" x14ac:dyDescent="0.45">
      <c r="C4883" s="95"/>
      <c r="D4883" s="95"/>
      <c r="E4883" s="56">
        <v>2008</v>
      </c>
      <c r="F4883" s="146">
        <v>4103</v>
      </c>
      <c r="G4883" s="146">
        <v>4103</v>
      </c>
    </row>
    <row r="4884" spans="3:7" ht="16.5" hidden="1" customHeight="1" outlineLevel="1" x14ac:dyDescent="0.45">
      <c r="C4884" s="95"/>
      <c r="D4884" s="95"/>
      <c r="E4884" s="56">
        <v>2009</v>
      </c>
      <c r="F4884" s="146">
        <v>3067</v>
      </c>
      <c r="G4884" s="146">
        <v>3067</v>
      </c>
    </row>
    <row r="4885" spans="3:7" ht="16.5" hidden="1" customHeight="1" outlineLevel="1" x14ac:dyDescent="0.45">
      <c r="C4885" s="95"/>
      <c r="D4885" s="95"/>
      <c r="E4885" s="56">
        <v>2010</v>
      </c>
      <c r="F4885" s="146">
        <v>3689</v>
      </c>
      <c r="G4885" s="146">
        <v>3689</v>
      </c>
    </row>
    <row r="4886" spans="3:7" ht="16.5" hidden="1" customHeight="1" outlineLevel="1" x14ac:dyDescent="0.45">
      <c r="C4886" s="95"/>
      <c r="D4886" s="95"/>
      <c r="E4886" s="56">
        <v>2011</v>
      </c>
      <c r="F4886" s="146">
        <v>7122</v>
      </c>
      <c r="G4886" s="146">
        <v>7122</v>
      </c>
    </row>
    <row r="4887" spans="3:7" ht="16.5" hidden="1" customHeight="1" outlineLevel="1" x14ac:dyDescent="0.45">
      <c r="C4887" s="95"/>
      <c r="D4887" s="95"/>
      <c r="E4887" s="56">
        <v>2012</v>
      </c>
      <c r="F4887" s="146">
        <v>7932</v>
      </c>
      <c r="G4887" s="146">
        <v>7932</v>
      </c>
    </row>
    <row r="4888" spans="3:7" ht="16.5" hidden="1" customHeight="1" outlineLevel="1" x14ac:dyDescent="0.45">
      <c r="C4888" s="95"/>
      <c r="D4888" s="95"/>
      <c r="E4888" s="56">
        <v>2013</v>
      </c>
      <c r="F4888" s="146">
        <v>6811</v>
      </c>
      <c r="G4888" s="146">
        <v>6811</v>
      </c>
    </row>
    <row r="4889" spans="3:7" ht="16.5" hidden="1" customHeight="1" outlineLevel="1" x14ac:dyDescent="0.45">
      <c r="C4889" s="95"/>
      <c r="D4889" s="95"/>
      <c r="E4889" s="56">
        <v>2014</v>
      </c>
      <c r="F4889" s="146">
        <v>6315</v>
      </c>
      <c r="G4889" s="146">
        <v>6315</v>
      </c>
    </row>
    <row r="4890" spans="3:7" ht="16.5" hidden="1" customHeight="1" outlineLevel="1" x14ac:dyDescent="0.45">
      <c r="C4890" s="95"/>
      <c r="D4890" s="95"/>
      <c r="E4890" s="56">
        <v>2015</v>
      </c>
      <c r="F4890" s="146">
        <v>5951</v>
      </c>
      <c r="G4890" s="146">
        <v>5951</v>
      </c>
    </row>
    <row r="4891" spans="3:7" ht="16.5" hidden="1" customHeight="1" outlineLevel="1" x14ac:dyDescent="0.45">
      <c r="C4891" s="95"/>
      <c r="D4891" s="96"/>
      <c r="E4891" s="56">
        <v>2016</v>
      </c>
      <c r="F4891" s="146">
        <v>1939</v>
      </c>
      <c r="G4891" s="146">
        <v>1939</v>
      </c>
    </row>
    <row r="4892" spans="3:7" ht="16.5" hidden="1" customHeight="1" outlineLevel="1" x14ac:dyDescent="0.45">
      <c r="C4892" s="95"/>
      <c r="D4892" s="89" t="s">
        <v>142</v>
      </c>
      <c r="E4892" s="90"/>
      <c r="F4892" s="139">
        <v>96561</v>
      </c>
      <c r="G4892" s="139">
        <v>96561</v>
      </c>
    </row>
    <row r="4893" spans="3:7" ht="16.5" hidden="1" customHeight="1" outlineLevel="1" x14ac:dyDescent="0.45">
      <c r="C4893" s="95"/>
      <c r="D4893" s="94" t="s">
        <v>439</v>
      </c>
      <c r="E4893" s="56">
        <v>1993</v>
      </c>
      <c r="F4893" s="144">
        <v>437</v>
      </c>
      <c r="G4893" s="144">
        <v>437</v>
      </c>
    </row>
    <row r="4894" spans="3:7" ht="16.5" hidden="1" customHeight="1" outlineLevel="1" x14ac:dyDescent="0.45">
      <c r="C4894" s="95"/>
      <c r="D4894" s="95"/>
      <c r="E4894" s="56">
        <v>1994</v>
      </c>
      <c r="F4894" s="144">
        <v>320</v>
      </c>
      <c r="G4894" s="144">
        <v>320</v>
      </c>
    </row>
    <row r="4895" spans="3:7" ht="16.5" hidden="1" customHeight="1" outlineLevel="1" x14ac:dyDescent="0.45">
      <c r="C4895" s="95"/>
      <c r="D4895" s="95"/>
      <c r="E4895" s="56">
        <v>1995</v>
      </c>
      <c r="F4895" s="144">
        <v>453</v>
      </c>
      <c r="G4895" s="144">
        <v>453</v>
      </c>
    </row>
    <row r="4896" spans="3:7" ht="16.5" hidden="1" customHeight="1" outlineLevel="1" x14ac:dyDescent="0.45">
      <c r="C4896" s="95"/>
      <c r="D4896" s="95"/>
      <c r="E4896" s="56">
        <v>1996</v>
      </c>
      <c r="F4896" s="144">
        <v>686</v>
      </c>
      <c r="G4896" s="144">
        <v>686</v>
      </c>
    </row>
    <row r="4897" spans="3:7" ht="16.5" hidden="1" customHeight="1" outlineLevel="1" x14ac:dyDescent="0.45">
      <c r="C4897" s="95"/>
      <c r="D4897" s="95"/>
      <c r="E4897" s="56">
        <v>1997</v>
      </c>
      <c r="F4897" s="144">
        <v>829</v>
      </c>
      <c r="G4897" s="144">
        <v>829</v>
      </c>
    </row>
    <row r="4898" spans="3:7" ht="16.5" hidden="1" customHeight="1" outlineLevel="1" x14ac:dyDescent="0.45">
      <c r="C4898" s="95"/>
      <c r="D4898" s="95"/>
      <c r="E4898" s="56">
        <v>1998</v>
      </c>
      <c r="F4898" s="146">
        <v>1316</v>
      </c>
      <c r="G4898" s="146">
        <v>1316</v>
      </c>
    </row>
    <row r="4899" spans="3:7" ht="16.5" hidden="1" customHeight="1" outlineLevel="1" x14ac:dyDescent="0.45">
      <c r="C4899" s="95"/>
      <c r="D4899" s="95"/>
      <c r="E4899" s="56">
        <v>1999</v>
      </c>
      <c r="F4899" s="146">
        <v>1325</v>
      </c>
      <c r="G4899" s="146">
        <v>1325</v>
      </c>
    </row>
    <row r="4900" spans="3:7" ht="16.5" hidden="1" customHeight="1" outlineLevel="1" x14ac:dyDescent="0.45">
      <c r="C4900" s="95"/>
      <c r="D4900" s="95"/>
      <c r="E4900" s="56">
        <v>2000</v>
      </c>
      <c r="F4900" s="144">
        <v>935</v>
      </c>
      <c r="G4900" s="144">
        <v>935</v>
      </c>
    </row>
    <row r="4901" spans="3:7" ht="16.5" hidden="1" customHeight="1" outlineLevel="1" x14ac:dyDescent="0.45">
      <c r="C4901" s="95"/>
      <c r="D4901" s="95"/>
      <c r="E4901" s="56">
        <v>2001</v>
      </c>
      <c r="F4901" s="144">
        <v>769</v>
      </c>
      <c r="G4901" s="144">
        <v>769</v>
      </c>
    </row>
    <row r="4902" spans="3:7" ht="16.5" hidden="1" customHeight="1" outlineLevel="1" x14ac:dyDescent="0.45">
      <c r="C4902" s="95"/>
      <c r="D4902" s="95"/>
      <c r="E4902" s="56">
        <v>2002</v>
      </c>
      <c r="F4902" s="144">
        <v>868</v>
      </c>
      <c r="G4902" s="144">
        <v>868</v>
      </c>
    </row>
    <row r="4903" spans="3:7" ht="16.5" hidden="1" customHeight="1" outlineLevel="1" x14ac:dyDescent="0.45">
      <c r="C4903" s="95"/>
      <c r="D4903" s="95"/>
      <c r="E4903" s="56">
        <v>2003</v>
      </c>
      <c r="F4903" s="144">
        <v>856</v>
      </c>
      <c r="G4903" s="144">
        <v>856</v>
      </c>
    </row>
    <row r="4904" spans="3:7" ht="16.5" hidden="1" customHeight="1" outlineLevel="1" x14ac:dyDescent="0.45">
      <c r="C4904" s="95"/>
      <c r="D4904" s="95"/>
      <c r="E4904" s="56">
        <v>2004</v>
      </c>
      <c r="F4904" s="144">
        <v>633</v>
      </c>
      <c r="G4904" s="144">
        <v>633</v>
      </c>
    </row>
    <row r="4905" spans="3:7" ht="16.5" hidden="1" customHeight="1" outlineLevel="1" x14ac:dyDescent="0.45">
      <c r="C4905" s="95"/>
      <c r="D4905" s="95"/>
      <c r="E4905" s="56">
        <v>2005</v>
      </c>
      <c r="F4905" s="144">
        <v>486</v>
      </c>
      <c r="G4905" s="144">
        <v>486</v>
      </c>
    </row>
    <row r="4906" spans="3:7" ht="16.5" hidden="1" customHeight="1" outlineLevel="1" x14ac:dyDescent="0.45">
      <c r="C4906" s="95"/>
      <c r="D4906" s="95"/>
      <c r="E4906" s="56">
        <v>2006</v>
      </c>
      <c r="F4906" s="144">
        <v>339</v>
      </c>
      <c r="G4906" s="144">
        <v>339</v>
      </c>
    </row>
    <row r="4907" spans="3:7" ht="16.5" hidden="1" customHeight="1" outlineLevel="1" x14ac:dyDescent="0.45">
      <c r="C4907" s="95"/>
      <c r="D4907" s="95"/>
      <c r="E4907" s="56">
        <v>2007</v>
      </c>
      <c r="F4907" s="144">
        <v>614</v>
      </c>
      <c r="G4907" s="144">
        <v>614</v>
      </c>
    </row>
    <row r="4908" spans="3:7" ht="16.5" hidden="1" customHeight="1" outlineLevel="1" x14ac:dyDescent="0.45">
      <c r="C4908" s="95"/>
      <c r="D4908" s="95"/>
      <c r="E4908" s="56">
        <v>2008</v>
      </c>
      <c r="F4908" s="144">
        <v>375</v>
      </c>
      <c r="G4908" s="144">
        <v>375</v>
      </c>
    </row>
    <row r="4909" spans="3:7" ht="16.5" hidden="1" customHeight="1" outlineLevel="1" x14ac:dyDescent="0.45">
      <c r="C4909" s="95"/>
      <c r="D4909" s="95"/>
      <c r="E4909" s="56">
        <v>2009</v>
      </c>
      <c r="F4909" s="144">
        <v>169</v>
      </c>
      <c r="G4909" s="144">
        <v>169</v>
      </c>
    </row>
    <row r="4910" spans="3:7" ht="16.5" hidden="1" customHeight="1" outlineLevel="1" x14ac:dyDescent="0.45">
      <c r="C4910" s="95"/>
      <c r="D4910" s="95"/>
      <c r="E4910" s="56">
        <v>2010</v>
      </c>
      <c r="F4910" s="144">
        <v>282</v>
      </c>
      <c r="G4910" s="144">
        <v>282</v>
      </c>
    </row>
    <row r="4911" spans="3:7" ht="16.5" hidden="1" customHeight="1" outlineLevel="1" x14ac:dyDescent="0.45">
      <c r="C4911" s="95"/>
      <c r="D4911" s="95"/>
      <c r="E4911" s="56">
        <v>2011</v>
      </c>
      <c r="F4911" s="144">
        <v>616</v>
      </c>
      <c r="G4911" s="144">
        <v>616</v>
      </c>
    </row>
    <row r="4912" spans="3:7" ht="16.5" hidden="1" customHeight="1" outlineLevel="1" x14ac:dyDescent="0.45">
      <c r="C4912" s="95"/>
      <c r="D4912" s="95"/>
      <c r="E4912" s="56">
        <v>2012</v>
      </c>
      <c r="F4912" s="144">
        <v>617</v>
      </c>
      <c r="G4912" s="144">
        <v>617</v>
      </c>
    </row>
    <row r="4913" spans="3:7" ht="16.5" hidden="1" customHeight="1" outlineLevel="1" x14ac:dyDescent="0.45">
      <c r="C4913" s="95"/>
      <c r="D4913" s="95"/>
      <c r="E4913" s="56">
        <v>2013</v>
      </c>
      <c r="F4913" s="144">
        <v>475</v>
      </c>
      <c r="G4913" s="144">
        <v>475</v>
      </c>
    </row>
    <row r="4914" spans="3:7" ht="16.5" hidden="1" customHeight="1" outlineLevel="1" x14ac:dyDescent="0.45">
      <c r="C4914" s="95"/>
      <c r="D4914" s="95"/>
      <c r="E4914" s="56">
        <v>2014</v>
      </c>
      <c r="F4914" s="144">
        <v>781</v>
      </c>
      <c r="G4914" s="144">
        <v>781</v>
      </c>
    </row>
    <row r="4915" spans="3:7" ht="16.5" hidden="1" customHeight="1" outlineLevel="1" x14ac:dyDescent="0.45">
      <c r="C4915" s="95"/>
      <c r="D4915" s="95"/>
      <c r="E4915" s="56">
        <v>2015</v>
      </c>
      <c r="F4915" s="144">
        <v>829</v>
      </c>
      <c r="G4915" s="144">
        <v>829</v>
      </c>
    </row>
    <row r="4916" spans="3:7" ht="16.5" hidden="1" customHeight="1" outlineLevel="1" x14ac:dyDescent="0.45">
      <c r="C4916" s="95"/>
      <c r="D4916" s="96"/>
      <c r="E4916" s="56">
        <v>2016</v>
      </c>
      <c r="F4916" s="144">
        <v>133</v>
      </c>
      <c r="G4916" s="144">
        <v>133</v>
      </c>
    </row>
    <row r="4917" spans="3:7" ht="16.5" hidden="1" customHeight="1" outlineLevel="1" x14ac:dyDescent="0.45">
      <c r="C4917" s="95"/>
      <c r="D4917" s="89" t="s">
        <v>142</v>
      </c>
      <c r="E4917" s="90"/>
      <c r="F4917" s="139">
        <v>15143</v>
      </c>
      <c r="G4917" s="139">
        <v>15143</v>
      </c>
    </row>
    <row r="4918" spans="3:7" ht="16.5" hidden="1" customHeight="1" outlineLevel="1" x14ac:dyDescent="0.45">
      <c r="C4918" s="95"/>
      <c r="D4918" s="94" t="s">
        <v>440</v>
      </c>
      <c r="E4918" s="56">
        <v>1992</v>
      </c>
      <c r="F4918" s="144">
        <v>1</v>
      </c>
      <c r="G4918" s="144">
        <v>1</v>
      </c>
    </row>
    <row r="4919" spans="3:7" ht="16.5" hidden="1" customHeight="1" outlineLevel="1" x14ac:dyDescent="0.45">
      <c r="C4919" s="95"/>
      <c r="D4919" s="95"/>
      <c r="E4919" s="56">
        <v>1995</v>
      </c>
      <c r="F4919" s="144">
        <v>30</v>
      </c>
      <c r="G4919" s="144">
        <v>30</v>
      </c>
    </row>
    <row r="4920" spans="3:7" ht="16.5" hidden="1" customHeight="1" outlineLevel="1" x14ac:dyDescent="0.45">
      <c r="C4920" s="95"/>
      <c r="D4920" s="95"/>
      <c r="E4920" s="56">
        <v>1996</v>
      </c>
      <c r="F4920" s="144">
        <v>75</v>
      </c>
      <c r="G4920" s="144">
        <v>75</v>
      </c>
    </row>
    <row r="4921" spans="3:7" ht="16.5" hidden="1" customHeight="1" outlineLevel="1" x14ac:dyDescent="0.45">
      <c r="C4921" s="95"/>
      <c r="D4921" s="95"/>
      <c r="E4921" s="56">
        <v>1997</v>
      </c>
      <c r="F4921" s="144">
        <v>13</v>
      </c>
      <c r="G4921" s="144">
        <v>13</v>
      </c>
    </row>
    <row r="4922" spans="3:7" ht="16.5" hidden="1" customHeight="1" outlineLevel="1" x14ac:dyDescent="0.45">
      <c r="C4922" s="95"/>
      <c r="D4922" s="95"/>
      <c r="E4922" s="56">
        <v>1998</v>
      </c>
      <c r="F4922" s="144">
        <v>10</v>
      </c>
      <c r="G4922" s="144">
        <v>10</v>
      </c>
    </row>
    <row r="4923" spans="3:7" ht="16.5" hidden="1" customHeight="1" outlineLevel="1" x14ac:dyDescent="0.45">
      <c r="C4923" s="95"/>
      <c r="D4923" s="95"/>
      <c r="E4923" s="56">
        <v>1999</v>
      </c>
      <c r="F4923" s="144">
        <v>17</v>
      </c>
      <c r="G4923" s="144">
        <v>17</v>
      </c>
    </row>
    <row r="4924" spans="3:7" ht="16.5" hidden="1" customHeight="1" outlineLevel="1" x14ac:dyDescent="0.45">
      <c r="C4924" s="95"/>
      <c r="D4924" s="95"/>
      <c r="E4924" s="56">
        <v>2000</v>
      </c>
      <c r="F4924" s="144">
        <v>17</v>
      </c>
      <c r="G4924" s="144">
        <v>17</v>
      </c>
    </row>
    <row r="4925" spans="3:7" ht="16.5" hidden="1" customHeight="1" outlineLevel="1" x14ac:dyDescent="0.45">
      <c r="C4925" s="95"/>
      <c r="D4925" s="95"/>
      <c r="E4925" s="56">
        <v>2002</v>
      </c>
      <c r="F4925" s="144">
        <v>5</v>
      </c>
      <c r="G4925" s="144">
        <v>5</v>
      </c>
    </row>
    <row r="4926" spans="3:7" ht="16.5" hidden="1" customHeight="1" outlineLevel="1" x14ac:dyDescent="0.45">
      <c r="C4926" s="95"/>
      <c r="D4926" s="95"/>
      <c r="E4926" s="56">
        <v>2004</v>
      </c>
      <c r="F4926" s="144">
        <v>11</v>
      </c>
      <c r="G4926" s="144">
        <v>11</v>
      </c>
    </row>
    <row r="4927" spans="3:7" ht="16.5" hidden="1" customHeight="1" outlineLevel="1" x14ac:dyDescent="0.45">
      <c r="C4927" s="95"/>
      <c r="D4927" s="95"/>
      <c r="E4927" s="56">
        <v>2005</v>
      </c>
      <c r="F4927" s="144">
        <v>10</v>
      </c>
      <c r="G4927" s="144">
        <v>10</v>
      </c>
    </row>
    <row r="4928" spans="3:7" ht="16.5" hidden="1" customHeight="1" outlineLevel="1" x14ac:dyDescent="0.45">
      <c r="C4928" s="95"/>
      <c r="D4928" s="95"/>
      <c r="E4928" s="56">
        <v>2006</v>
      </c>
      <c r="F4928" s="144">
        <v>4</v>
      </c>
      <c r="G4928" s="144">
        <v>4</v>
      </c>
    </row>
    <row r="4929" spans="3:7" ht="16.5" hidden="1" customHeight="1" outlineLevel="1" x14ac:dyDescent="0.45">
      <c r="C4929" s="95"/>
      <c r="D4929" s="95"/>
      <c r="E4929" s="56">
        <v>2007</v>
      </c>
      <c r="F4929" s="144">
        <v>0</v>
      </c>
      <c r="G4929" s="144">
        <v>0</v>
      </c>
    </row>
    <row r="4930" spans="3:7" ht="16.5" hidden="1" customHeight="1" outlineLevel="1" x14ac:dyDescent="0.45">
      <c r="C4930" s="95"/>
      <c r="D4930" s="95"/>
      <c r="E4930" s="56">
        <v>2008</v>
      </c>
      <c r="F4930" s="144">
        <v>31</v>
      </c>
      <c r="G4930" s="144">
        <v>31</v>
      </c>
    </row>
    <row r="4931" spans="3:7" ht="16.5" hidden="1" customHeight="1" outlineLevel="1" x14ac:dyDescent="0.45">
      <c r="C4931" s="95"/>
      <c r="D4931" s="95"/>
      <c r="E4931" s="56">
        <v>2009</v>
      </c>
      <c r="F4931" s="144">
        <v>0</v>
      </c>
      <c r="G4931" s="144">
        <v>0</v>
      </c>
    </row>
    <row r="4932" spans="3:7" ht="16.5" hidden="1" customHeight="1" outlineLevel="1" x14ac:dyDescent="0.45">
      <c r="C4932" s="95"/>
      <c r="D4932" s="95"/>
      <c r="E4932" s="56">
        <v>2013</v>
      </c>
      <c r="F4932" s="144">
        <v>9</v>
      </c>
      <c r="G4932" s="144">
        <v>9</v>
      </c>
    </row>
    <row r="4933" spans="3:7" ht="16.5" hidden="1" customHeight="1" outlineLevel="1" x14ac:dyDescent="0.45">
      <c r="C4933" s="95"/>
      <c r="D4933" s="95"/>
      <c r="E4933" s="56">
        <v>2014</v>
      </c>
      <c r="F4933" s="144">
        <v>42</v>
      </c>
      <c r="G4933" s="144">
        <v>42</v>
      </c>
    </row>
    <row r="4934" spans="3:7" ht="16.5" hidden="1" customHeight="1" outlineLevel="1" x14ac:dyDescent="0.45">
      <c r="C4934" s="95"/>
      <c r="D4934" s="95"/>
      <c r="E4934" s="56">
        <v>2015</v>
      </c>
      <c r="F4934" s="144">
        <v>65</v>
      </c>
      <c r="G4934" s="144">
        <v>65</v>
      </c>
    </row>
    <row r="4935" spans="3:7" ht="16.5" hidden="1" customHeight="1" outlineLevel="1" x14ac:dyDescent="0.45">
      <c r="C4935" s="95"/>
      <c r="D4935" s="96"/>
      <c r="E4935" s="56">
        <v>2016</v>
      </c>
      <c r="F4935" s="144">
        <v>22</v>
      </c>
      <c r="G4935" s="144">
        <v>22</v>
      </c>
    </row>
    <row r="4936" spans="3:7" ht="16.5" hidden="1" customHeight="1" outlineLevel="1" x14ac:dyDescent="0.45">
      <c r="C4936" s="95"/>
      <c r="D4936" s="89" t="s">
        <v>142</v>
      </c>
      <c r="E4936" s="90"/>
      <c r="F4936" s="140">
        <v>362</v>
      </c>
      <c r="G4936" s="140">
        <v>362</v>
      </c>
    </row>
    <row r="4937" spans="3:7" ht="16.5" hidden="1" customHeight="1" outlineLevel="1" x14ac:dyDescent="0.45">
      <c r="C4937" s="95"/>
      <c r="D4937" s="94" t="s">
        <v>441</v>
      </c>
      <c r="E4937" s="56">
        <v>1991</v>
      </c>
      <c r="F4937" s="144">
        <v>20</v>
      </c>
      <c r="G4937" s="144">
        <v>20</v>
      </c>
    </row>
    <row r="4938" spans="3:7" ht="16.5" hidden="1" customHeight="1" outlineLevel="1" x14ac:dyDescent="0.45">
      <c r="C4938" s="95"/>
      <c r="D4938" s="95"/>
      <c r="E4938" s="56">
        <v>1992</v>
      </c>
      <c r="F4938" s="144">
        <v>71</v>
      </c>
      <c r="G4938" s="144">
        <v>71</v>
      </c>
    </row>
    <row r="4939" spans="3:7" ht="16.5" hidden="1" customHeight="1" outlineLevel="1" x14ac:dyDescent="0.45">
      <c r="C4939" s="95"/>
      <c r="D4939" s="95"/>
      <c r="E4939" s="56">
        <v>1993</v>
      </c>
      <c r="F4939" s="144">
        <v>21</v>
      </c>
      <c r="G4939" s="144">
        <v>21</v>
      </c>
    </row>
    <row r="4940" spans="3:7" ht="16.5" hidden="1" customHeight="1" outlineLevel="1" x14ac:dyDescent="0.45">
      <c r="C4940" s="95"/>
      <c r="D4940" s="95"/>
      <c r="E4940" s="56">
        <v>1994</v>
      </c>
      <c r="F4940" s="144">
        <v>34</v>
      </c>
      <c r="G4940" s="144">
        <v>34</v>
      </c>
    </row>
    <row r="4941" spans="3:7" ht="16.5" hidden="1" customHeight="1" outlineLevel="1" x14ac:dyDescent="0.45">
      <c r="C4941" s="95"/>
      <c r="D4941" s="95"/>
      <c r="E4941" s="56">
        <v>1995</v>
      </c>
      <c r="F4941" s="144">
        <v>194</v>
      </c>
      <c r="G4941" s="144">
        <v>194</v>
      </c>
    </row>
    <row r="4942" spans="3:7" ht="16.5" hidden="1" customHeight="1" outlineLevel="1" x14ac:dyDescent="0.45">
      <c r="C4942" s="95"/>
      <c r="D4942" s="95"/>
      <c r="E4942" s="56">
        <v>1996</v>
      </c>
      <c r="F4942" s="144">
        <v>680</v>
      </c>
      <c r="G4942" s="144">
        <v>680</v>
      </c>
    </row>
    <row r="4943" spans="3:7" ht="16.5" hidden="1" customHeight="1" outlineLevel="1" x14ac:dyDescent="0.45">
      <c r="C4943" s="95"/>
      <c r="D4943" s="95"/>
      <c r="E4943" s="56">
        <v>1997</v>
      </c>
      <c r="F4943" s="144">
        <v>616</v>
      </c>
      <c r="G4943" s="144">
        <v>616</v>
      </c>
    </row>
    <row r="4944" spans="3:7" ht="16.5" hidden="1" customHeight="1" outlineLevel="1" x14ac:dyDescent="0.45">
      <c r="C4944" s="95"/>
      <c r="D4944" s="95"/>
      <c r="E4944" s="56">
        <v>1998</v>
      </c>
      <c r="F4944" s="144">
        <v>435</v>
      </c>
      <c r="G4944" s="144">
        <v>435</v>
      </c>
    </row>
    <row r="4945" spans="3:7" ht="16.5" hidden="1" customHeight="1" outlineLevel="1" x14ac:dyDescent="0.45">
      <c r="C4945" s="95"/>
      <c r="D4945" s="95"/>
      <c r="E4945" s="56">
        <v>1999</v>
      </c>
      <c r="F4945" s="144">
        <v>845</v>
      </c>
      <c r="G4945" s="144">
        <v>845</v>
      </c>
    </row>
    <row r="4946" spans="3:7" ht="16.5" hidden="1" customHeight="1" outlineLevel="1" x14ac:dyDescent="0.45">
      <c r="C4946" s="95"/>
      <c r="D4946" s="95"/>
      <c r="E4946" s="56">
        <v>2000</v>
      </c>
      <c r="F4946" s="144">
        <v>416</v>
      </c>
      <c r="G4946" s="144">
        <v>416</v>
      </c>
    </row>
    <row r="4947" spans="3:7" ht="16.5" hidden="1" customHeight="1" outlineLevel="1" x14ac:dyDescent="0.45">
      <c r="C4947" s="95"/>
      <c r="D4947" s="95"/>
      <c r="E4947" s="56">
        <v>2001</v>
      </c>
      <c r="F4947" s="144">
        <v>295</v>
      </c>
      <c r="G4947" s="144">
        <v>295</v>
      </c>
    </row>
    <row r="4948" spans="3:7" ht="16.5" hidden="1" customHeight="1" outlineLevel="1" x14ac:dyDescent="0.45">
      <c r="C4948" s="95"/>
      <c r="D4948" s="95"/>
      <c r="E4948" s="56">
        <v>2002</v>
      </c>
      <c r="F4948" s="144">
        <v>392</v>
      </c>
      <c r="G4948" s="144">
        <v>392</v>
      </c>
    </row>
    <row r="4949" spans="3:7" ht="16.5" hidden="1" customHeight="1" outlineLevel="1" x14ac:dyDescent="0.45">
      <c r="C4949" s="95"/>
      <c r="D4949" s="95"/>
      <c r="E4949" s="56">
        <v>2003</v>
      </c>
      <c r="F4949" s="144">
        <v>390</v>
      </c>
      <c r="G4949" s="144">
        <v>390</v>
      </c>
    </row>
    <row r="4950" spans="3:7" ht="16.5" hidden="1" customHeight="1" outlineLevel="1" x14ac:dyDescent="0.45">
      <c r="C4950" s="95"/>
      <c r="D4950" s="95"/>
      <c r="E4950" s="56">
        <v>2004</v>
      </c>
      <c r="F4950" s="144">
        <v>464</v>
      </c>
      <c r="G4950" s="144">
        <v>464</v>
      </c>
    </row>
    <row r="4951" spans="3:7" ht="16.5" hidden="1" customHeight="1" outlineLevel="1" x14ac:dyDescent="0.45">
      <c r="C4951" s="95"/>
      <c r="D4951" s="95"/>
      <c r="E4951" s="56">
        <v>2005</v>
      </c>
      <c r="F4951" s="144">
        <v>589</v>
      </c>
      <c r="G4951" s="144">
        <v>589</v>
      </c>
    </row>
    <row r="4952" spans="3:7" ht="16.5" hidden="1" customHeight="1" outlineLevel="1" x14ac:dyDescent="0.45">
      <c r="C4952" s="95"/>
      <c r="D4952" s="95"/>
      <c r="E4952" s="56">
        <v>2006</v>
      </c>
      <c r="F4952" s="144">
        <v>565</v>
      </c>
      <c r="G4952" s="144">
        <v>565</v>
      </c>
    </row>
    <row r="4953" spans="3:7" ht="16.5" hidden="1" customHeight="1" outlineLevel="1" x14ac:dyDescent="0.45">
      <c r="C4953" s="95"/>
      <c r="D4953" s="95"/>
      <c r="E4953" s="56">
        <v>2007</v>
      </c>
      <c r="F4953" s="144">
        <v>548</v>
      </c>
      <c r="G4953" s="144">
        <v>548</v>
      </c>
    </row>
    <row r="4954" spans="3:7" ht="16.5" hidden="1" customHeight="1" outlineLevel="1" x14ac:dyDescent="0.45">
      <c r="C4954" s="95"/>
      <c r="D4954" s="95"/>
      <c r="E4954" s="56">
        <v>2008</v>
      </c>
      <c r="F4954" s="144">
        <v>547</v>
      </c>
      <c r="G4954" s="144">
        <v>547</v>
      </c>
    </row>
    <row r="4955" spans="3:7" ht="16.5" hidden="1" customHeight="1" outlineLevel="1" x14ac:dyDescent="0.45">
      <c r="C4955" s="95"/>
      <c r="D4955" s="95"/>
      <c r="E4955" s="56">
        <v>2009</v>
      </c>
      <c r="F4955" s="144">
        <v>609</v>
      </c>
      <c r="G4955" s="144">
        <v>609</v>
      </c>
    </row>
    <row r="4956" spans="3:7" ht="16.5" hidden="1" customHeight="1" outlineLevel="1" x14ac:dyDescent="0.45">
      <c r="C4956" s="95"/>
      <c r="D4956" s="95"/>
      <c r="E4956" s="56">
        <v>2010</v>
      </c>
      <c r="F4956" s="144">
        <v>490</v>
      </c>
      <c r="G4956" s="144">
        <v>490</v>
      </c>
    </row>
    <row r="4957" spans="3:7" ht="16.5" hidden="1" customHeight="1" outlineLevel="1" x14ac:dyDescent="0.45">
      <c r="C4957" s="95"/>
      <c r="D4957" s="95"/>
      <c r="E4957" s="56">
        <v>2011</v>
      </c>
      <c r="F4957" s="144">
        <v>950</v>
      </c>
      <c r="G4957" s="144">
        <v>950</v>
      </c>
    </row>
    <row r="4958" spans="3:7" ht="16.5" hidden="1" customHeight="1" outlineLevel="1" x14ac:dyDescent="0.45">
      <c r="C4958" s="95"/>
      <c r="D4958" s="95"/>
      <c r="E4958" s="56">
        <v>2012</v>
      </c>
      <c r="F4958" s="144">
        <v>523</v>
      </c>
      <c r="G4958" s="144">
        <v>523</v>
      </c>
    </row>
    <row r="4959" spans="3:7" ht="16.5" hidden="1" customHeight="1" outlineLevel="1" x14ac:dyDescent="0.45">
      <c r="C4959" s="95"/>
      <c r="D4959" s="95"/>
      <c r="E4959" s="56">
        <v>2013</v>
      </c>
      <c r="F4959" s="144">
        <v>500</v>
      </c>
      <c r="G4959" s="144">
        <v>500</v>
      </c>
    </row>
    <row r="4960" spans="3:7" ht="16.5" hidden="1" customHeight="1" outlineLevel="1" x14ac:dyDescent="0.45">
      <c r="C4960" s="95"/>
      <c r="D4960" s="95"/>
      <c r="E4960" s="56">
        <v>2014</v>
      </c>
      <c r="F4960" s="144">
        <v>580</v>
      </c>
      <c r="G4960" s="144">
        <v>580</v>
      </c>
    </row>
    <row r="4961" spans="3:7" ht="16.5" hidden="1" customHeight="1" outlineLevel="1" x14ac:dyDescent="0.45">
      <c r="C4961" s="95"/>
      <c r="D4961" s="95"/>
      <c r="E4961" s="56">
        <v>2015</v>
      </c>
      <c r="F4961" s="144">
        <v>435</v>
      </c>
      <c r="G4961" s="144">
        <v>435</v>
      </c>
    </row>
    <row r="4962" spans="3:7" ht="16.5" hidden="1" customHeight="1" outlineLevel="1" x14ac:dyDescent="0.45">
      <c r="C4962" s="95"/>
      <c r="D4962" s="96"/>
      <c r="E4962" s="56">
        <v>2016</v>
      </c>
      <c r="F4962" s="144">
        <v>97</v>
      </c>
      <c r="G4962" s="144">
        <v>97</v>
      </c>
    </row>
    <row r="4963" spans="3:7" ht="16.5" hidden="1" customHeight="1" outlineLevel="1" x14ac:dyDescent="0.45">
      <c r="C4963" s="95"/>
      <c r="D4963" s="89" t="s">
        <v>142</v>
      </c>
      <c r="E4963" s="90"/>
      <c r="F4963" s="139">
        <v>11306</v>
      </c>
      <c r="G4963" s="139">
        <v>11306</v>
      </c>
    </row>
    <row r="4964" spans="3:7" ht="16.5" hidden="1" customHeight="1" outlineLevel="1" x14ac:dyDescent="0.45">
      <c r="C4964" s="95"/>
      <c r="D4964" s="94" t="s">
        <v>442</v>
      </c>
      <c r="E4964" s="56">
        <v>1991</v>
      </c>
      <c r="F4964" s="144">
        <v>86</v>
      </c>
      <c r="G4964" s="144">
        <v>86</v>
      </c>
    </row>
    <row r="4965" spans="3:7" ht="16.5" hidden="1" customHeight="1" outlineLevel="1" x14ac:dyDescent="0.45">
      <c r="C4965" s="95"/>
      <c r="D4965" s="95"/>
      <c r="E4965" s="56">
        <v>1992</v>
      </c>
      <c r="F4965" s="144">
        <v>406</v>
      </c>
      <c r="G4965" s="144">
        <v>406</v>
      </c>
    </row>
    <row r="4966" spans="3:7" ht="16.5" hidden="1" customHeight="1" outlineLevel="1" x14ac:dyDescent="0.45">
      <c r="C4966" s="95"/>
      <c r="D4966" s="95"/>
      <c r="E4966" s="56">
        <v>1993</v>
      </c>
      <c r="F4966" s="144">
        <v>557</v>
      </c>
      <c r="G4966" s="144">
        <v>557</v>
      </c>
    </row>
    <row r="4967" spans="3:7" ht="16.5" hidden="1" customHeight="1" outlineLevel="1" x14ac:dyDescent="0.45">
      <c r="C4967" s="95"/>
      <c r="D4967" s="95"/>
      <c r="E4967" s="56">
        <v>1994</v>
      </c>
      <c r="F4967" s="144">
        <v>529</v>
      </c>
      <c r="G4967" s="144">
        <v>529</v>
      </c>
    </row>
    <row r="4968" spans="3:7" ht="16.5" hidden="1" customHeight="1" outlineLevel="1" x14ac:dyDescent="0.45">
      <c r="C4968" s="95"/>
      <c r="D4968" s="95"/>
      <c r="E4968" s="56">
        <v>1995</v>
      </c>
      <c r="F4968" s="146">
        <v>1464</v>
      </c>
      <c r="G4968" s="146">
        <v>1464</v>
      </c>
    </row>
    <row r="4969" spans="3:7" ht="16.5" hidden="1" customHeight="1" outlineLevel="1" x14ac:dyDescent="0.45">
      <c r="C4969" s="95"/>
      <c r="D4969" s="95"/>
      <c r="E4969" s="56">
        <v>1996</v>
      </c>
      <c r="F4969" s="144">
        <v>482</v>
      </c>
      <c r="G4969" s="144">
        <v>482</v>
      </c>
    </row>
    <row r="4970" spans="3:7" ht="16.5" hidden="1" customHeight="1" outlineLevel="1" x14ac:dyDescent="0.45">
      <c r="C4970" s="95"/>
      <c r="D4970" s="95"/>
      <c r="E4970" s="56">
        <v>1997</v>
      </c>
      <c r="F4970" s="144">
        <v>781</v>
      </c>
      <c r="G4970" s="144">
        <v>781</v>
      </c>
    </row>
    <row r="4971" spans="3:7" ht="16.5" hidden="1" customHeight="1" outlineLevel="1" x14ac:dyDescent="0.45">
      <c r="C4971" s="95"/>
      <c r="D4971" s="95"/>
      <c r="E4971" s="56">
        <v>1998</v>
      </c>
      <c r="F4971" s="144">
        <v>904</v>
      </c>
      <c r="G4971" s="144">
        <v>904</v>
      </c>
    </row>
    <row r="4972" spans="3:7" ht="16.5" hidden="1" customHeight="1" outlineLevel="1" x14ac:dyDescent="0.45">
      <c r="C4972" s="95"/>
      <c r="D4972" s="95"/>
      <c r="E4972" s="56">
        <v>1999</v>
      </c>
      <c r="F4972" s="144">
        <v>770</v>
      </c>
      <c r="G4972" s="144">
        <v>770</v>
      </c>
    </row>
    <row r="4973" spans="3:7" ht="16.5" hidden="1" customHeight="1" outlineLevel="1" x14ac:dyDescent="0.45">
      <c r="C4973" s="95"/>
      <c r="D4973" s="95"/>
      <c r="E4973" s="56">
        <v>2000</v>
      </c>
      <c r="F4973" s="144">
        <v>744</v>
      </c>
      <c r="G4973" s="144">
        <v>744</v>
      </c>
    </row>
    <row r="4974" spans="3:7" ht="16.5" hidden="1" customHeight="1" outlineLevel="1" x14ac:dyDescent="0.45">
      <c r="C4974" s="95"/>
      <c r="D4974" s="95"/>
      <c r="E4974" s="56">
        <v>2001</v>
      </c>
      <c r="F4974" s="144">
        <v>519</v>
      </c>
      <c r="G4974" s="144">
        <v>519</v>
      </c>
    </row>
    <row r="4975" spans="3:7" ht="16.5" hidden="1" customHeight="1" outlineLevel="1" x14ac:dyDescent="0.45">
      <c r="C4975" s="95"/>
      <c r="D4975" s="95"/>
      <c r="E4975" s="56">
        <v>2002</v>
      </c>
      <c r="F4975" s="144">
        <v>470</v>
      </c>
      <c r="G4975" s="144">
        <v>470</v>
      </c>
    </row>
    <row r="4976" spans="3:7" ht="16.5" hidden="1" customHeight="1" outlineLevel="1" x14ac:dyDescent="0.45">
      <c r="C4976" s="95"/>
      <c r="D4976" s="95"/>
      <c r="E4976" s="56">
        <v>2003</v>
      </c>
      <c r="F4976" s="144">
        <v>450</v>
      </c>
      <c r="G4976" s="144">
        <v>450</v>
      </c>
    </row>
    <row r="4977" spans="3:7" ht="16.5" hidden="1" customHeight="1" outlineLevel="1" x14ac:dyDescent="0.45">
      <c r="C4977" s="95"/>
      <c r="D4977" s="95"/>
      <c r="E4977" s="56">
        <v>2004</v>
      </c>
      <c r="F4977" s="144">
        <v>722</v>
      </c>
      <c r="G4977" s="144">
        <v>722</v>
      </c>
    </row>
    <row r="4978" spans="3:7" ht="16.5" hidden="1" customHeight="1" outlineLevel="1" x14ac:dyDescent="0.45">
      <c r="C4978" s="95"/>
      <c r="D4978" s="95"/>
      <c r="E4978" s="56">
        <v>2005</v>
      </c>
      <c r="F4978" s="146">
        <v>1082</v>
      </c>
      <c r="G4978" s="146">
        <v>1082</v>
      </c>
    </row>
    <row r="4979" spans="3:7" ht="16.5" hidden="1" customHeight="1" outlineLevel="1" x14ac:dyDescent="0.45">
      <c r="C4979" s="95"/>
      <c r="D4979" s="95"/>
      <c r="E4979" s="56">
        <v>2006</v>
      </c>
      <c r="F4979" s="146">
        <v>1778</v>
      </c>
      <c r="G4979" s="146">
        <v>1778</v>
      </c>
    </row>
    <row r="4980" spans="3:7" ht="16.5" hidden="1" customHeight="1" outlineLevel="1" x14ac:dyDescent="0.45">
      <c r="C4980" s="95"/>
      <c r="D4980" s="95"/>
      <c r="E4980" s="56">
        <v>2007</v>
      </c>
      <c r="F4980" s="146">
        <v>2602</v>
      </c>
      <c r="G4980" s="146">
        <v>2602</v>
      </c>
    </row>
    <row r="4981" spans="3:7" ht="16.5" hidden="1" customHeight="1" outlineLevel="1" x14ac:dyDescent="0.45">
      <c r="C4981" s="95"/>
      <c r="D4981" s="95"/>
      <c r="E4981" s="56">
        <v>2008</v>
      </c>
      <c r="F4981" s="146">
        <v>2612</v>
      </c>
      <c r="G4981" s="146">
        <v>2612</v>
      </c>
    </row>
    <row r="4982" spans="3:7" ht="16.5" hidden="1" customHeight="1" outlineLevel="1" x14ac:dyDescent="0.45">
      <c r="C4982" s="95"/>
      <c r="D4982" s="95"/>
      <c r="E4982" s="56">
        <v>2009</v>
      </c>
      <c r="F4982" s="144">
        <v>839</v>
      </c>
      <c r="G4982" s="144">
        <v>839</v>
      </c>
    </row>
    <row r="4983" spans="3:7" ht="16.5" hidden="1" customHeight="1" outlineLevel="1" x14ac:dyDescent="0.45">
      <c r="C4983" s="95"/>
      <c r="D4983" s="95"/>
      <c r="E4983" s="56">
        <v>2010</v>
      </c>
      <c r="F4983" s="146">
        <v>1510</v>
      </c>
      <c r="G4983" s="146">
        <v>1510</v>
      </c>
    </row>
    <row r="4984" spans="3:7" ht="16.5" hidden="1" customHeight="1" outlineLevel="1" x14ac:dyDescent="0.45">
      <c r="C4984" s="95"/>
      <c r="D4984" s="95"/>
      <c r="E4984" s="56">
        <v>2011</v>
      </c>
      <c r="F4984" s="146">
        <v>3120</v>
      </c>
      <c r="G4984" s="146">
        <v>3120</v>
      </c>
    </row>
    <row r="4985" spans="3:7" ht="16.5" hidden="1" customHeight="1" outlineLevel="1" x14ac:dyDescent="0.45">
      <c r="C4985" s="95"/>
      <c r="D4985" s="95"/>
      <c r="E4985" s="56">
        <v>2012</v>
      </c>
      <c r="F4985" s="146">
        <v>3637</v>
      </c>
      <c r="G4985" s="146">
        <v>3637</v>
      </c>
    </row>
    <row r="4986" spans="3:7" ht="16.5" hidden="1" customHeight="1" outlineLevel="1" x14ac:dyDescent="0.45">
      <c r="C4986" s="95"/>
      <c r="D4986" s="95"/>
      <c r="E4986" s="56">
        <v>2013</v>
      </c>
      <c r="F4986" s="146">
        <v>2846</v>
      </c>
      <c r="G4986" s="146">
        <v>2846</v>
      </c>
    </row>
    <row r="4987" spans="3:7" ht="16.5" hidden="1" customHeight="1" outlineLevel="1" x14ac:dyDescent="0.45">
      <c r="C4987" s="95"/>
      <c r="D4987" s="95"/>
      <c r="E4987" s="56">
        <v>2014</v>
      </c>
      <c r="F4987" s="146">
        <v>2501</v>
      </c>
      <c r="G4987" s="146">
        <v>2501</v>
      </c>
    </row>
    <row r="4988" spans="3:7" ht="16.5" hidden="1" customHeight="1" outlineLevel="1" x14ac:dyDescent="0.45">
      <c r="C4988" s="95"/>
      <c r="D4988" s="95"/>
      <c r="E4988" s="56">
        <v>2015</v>
      </c>
      <c r="F4988" s="146">
        <v>2282</v>
      </c>
      <c r="G4988" s="146">
        <v>2282</v>
      </c>
    </row>
    <row r="4989" spans="3:7" ht="16.5" hidden="1" customHeight="1" outlineLevel="1" x14ac:dyDescent="0.45">
      <c r="C4989" s="95"/>
      <c r="D4989" s="96"/>
      <c r="E4989" s="56">
        <v>2016</v>
      </c>
      <c r="F4989" s="144">
        <v>781</v>
      </c>
      <c r="G4989" s="144">
        <v>781</v>
      </c>
    </row>
    <row r="4990" spans="3:7" ht="16.5" hidden="1" customHeight="1" outlineLevel="1" x14ac:dyDescent="0.45">
      <c r="C4990" s="95"/>
      <c r="D4990" s="89" t="s">
        <v>142</v>
      </c>
      <c r="E4990" s="90"/>
      <c r="F4990" s="139">
        <v>34474</v>
      </c>
      <c r="G4990" s="139">
        <v>34474</v>
      </c>
    </row>
    <row r="4991" spans="3:7" ht="16.5" hidden="1" customHeight="1" outlineLevel="1" x14ac:dyDescent="0.45">
      <c r="C4991" s="95"/>
      <c r="D4991" s="94" t="s">
        <v>443</v>
      </c>
      <c r="E4991" s="56">
        <v>1996</v>
      </c>
      <c r="F4991" s="144">
        <v>87</v>
      </c>
      <c r="G4991" s="144">
        <v>87</v>
      </c>
    </row>
    <row r="4992" spans="3:7" ht="16.5" hidden="1" customHeight="1" outlineLevel="1" x14ac:dyDescent="0.45">
      <c r="C4992" s="95"/>
      <c r="D4992" s="95"/>
      <c r="E4992" s="56">
        <v>1997</v>
      </c>
      <c r="F4992" s="144">
        <v>44</v>
      </c>
      <c r="G4992" s="144">
        <v>44</v>
      </c>
    </row>
    <row r="4993" spans="3:7" ht="16.5" hidden="1" customHeight="1" outlineLevel="1" x14ac:dyDescent="0.45">
      <c r="C4993" s="95"/>
      <c r="D4993" s="95"/>
      <c r="E4993" s="56">
        <v>1998</v>
      </c>
      <c r="F4993" s="144">
        <v>28</v>
      </c>
      <c r="G4993" s="144">
        <v>28</v>
      </c>
    </row>
    <row r="4994" spans="3:7" ht="16.5" hidden="1" customHeight="1" outlineLevel="1" x14ac:dyDescent="0.45">
      <c r="C4994" s="95"/>
      <c r="D4994" s="95"/>
      <c r="E4994" s="56">
        <v>1999</v>
      </c>
      <c r="F4994" s="144">
        <v>55</v>
      </c>
      <c r="G4994" s="144">
        <v>55</v>
      </c>
    </row>
    <row r="4995" spans="3:7" ht="16.5" hidden="1" customHeight="1" outlineLevel="1" x14ac:dyDescent="0.45">
      <c r="C4995" s="95"/>
      <c r="D4995" s="95"/>
      <c r="E4995" s="56">
        <v>2000</v>
      </c>
      <c r="F4995" s="144">
        <v>14</v>
      </c>
      <c r="G4995" s="144">
        <v>14</v>
      </c>
    </row>
    <row r="4996" spans="3:7" ht="16.5" hidden="1" customHeight="1" outlineLevel="1" x14ac:dyDescent="0.45">
      <c r="C4996" s="95"/>
      <c r="D4996" s="95"/>
      <c r="E4996" s="56">
        <v>2002</v>
      </c>
      <c r="F4996" s="144">
        <v>2</v>
      </c>
      <c r="G4996" s="144">
        <v>2</v>
      </c>
    </row>
    <row r="4997" spans="3:7" ht="16.5" hidden="1" customHeight="1" outlineLevel="1" x14ac:dyDescent="0.45">
      <c r="C4997" s="95"/>
      <c r="D4997" s="95"/>
      <c r="E4997" s="56">
        <v>2003</v>
      </c>
      <c r="F4997" s="144">
        <v>45</v>
      </c>
      <c r="G4997" s="144">
        <v>45</v>
      </c>
    </row>
    <row r="4998" spans="3:7" ht="16.5" hidden="1" customHeight="1" outlineLevel="1" x14ac:dyDescent="0.45">
      <c r="C4998" s="95"/>
      <c r="D4998" s="95"/>
      <c r="E4998" s="56">
        <v>2004</v>
      </c>
      <c r="F4998" s="144">
        <v>112</v>
      </c>
      <c r="G4998" s="144">
        <v>112</v>
      </c>
    </row>
    <row r="4999" spans="3:7" ht="16.5" hidden="1" customHeight="1" outlineLevel="1" x14ac:dyDescent="0.45">
      <c r="C4999" s="95"/>
      <c r="D4999" s="95"/>
      <c r="E4999" s="56">
        <v>2005</v>
      </c>
      <c r="F4999" s="144">
        <v>61</v>
      </c>
      <c r="G4999" s="144">
        <v>61</v>
      </c>
    </row>
    <row r="5000" spans="3:7" ht="16.5" hidden="1" customHeight="1" outlineLevel="1" x14ac:dyDescent="0.45">
      <c r="C5000" s="95"/>
      <c r="D5000" s="95"/>
      <c r="E5000" s="56">
        <v>2006</v>
      </c>
      <c r="F5000" s="144">
        <v>82</v>
      </c>
      <c r="G5000" s="144">
        <v>82</v>
      </c>
    </row>
    <row r="5001" spans="3:7" ht="16.5" hidden="1" customHeight="1" outlineLevel="1" x14ac:dyDescent="0.45">
      <c r="C5001" s="95"/>
      <c r="D5001" s="95"/>
      <c r="E5001" s="56">
        <v>2007</v>
      </c>
      <c r="F5001" s="144">
        <v>98</v>
      </c>
      <c r="G5001" s="144">
        <v>98</v>
      </c>
    </row>
    <row r="5002" spans="3:7" ht="16.5" hidden="1" customHeight="1" outlineLevel="1" x14ac:dyDescent="0.45">
      <c r="C5002" s="95"/>
      <c r="D5002" s="95"/>
      <c r="E5002" s="56">
        <v>2008</v>
      </c>
      <c r="F5002" s="144">
        <v>53</v>
      </c>
      <c r="G5002" s="144">
        <v>53</v>
      </c>
    </row>
    <row r="5003" spans="3:7" ht="16.5" hidden="1" customHeight="1" outlineLevel="1" x14ac:dyDescent="0.45">
      <c r="C5003" s="95"/>
      <c r="D5003" s="95"/>
      <c r="E5003" s="56">
        <v>2009</v>
      </c>
      <c r="F5003" s="144">
        <v>26</v>
      </c>
      <c r="G5003" s="144">
        <v>26</v>
      </c>
    </row>
    <row r="5004" spans="3:7" ht="16.5" hidden="1" customHeight="1" outlineLevel="1" x14ac:dyDescent="0.45">
      <c r="C5004" s="95"/>
      <c r="D5004" s="95"/>
      <c r="E5004" s="56">
        <v>2010</v>
      </c>
      <c r="F5004" s="144">
        <v>49</v>
      </c>
      <c r="G5004" s="144">
        <v>49</v>
      </c>
    </row>
    <row r="5005" spans="3:7" ht="16.5" hidden="1" customHeight="1" outlineLevel="1" x14ac:dyDescent="0.45">
      <c r="C5005" s="95"/>
      <c r="D5005" s="95"/>
      <c r="E5005" s="56">
        <v>2011</v>
      </c>
      <c r="F5005" s="144">
        <v>47</v>
      </c>
      <c r="G5005" s="144">
        <v>47</v>
      </c>
    </row>
    <row r="5006" spans="3:7" ht="16.5" hidden="1" customHeight="1" outlineLevel="1" x14ac:dyDescent="0.45">
      <c r="C5006" s="95"/>
      <c r="D5006" s="95"/>
      <c r="E5006" s="56">
        <v>2012</v>
      </c>
      <c r="F5006" s="144">
        <v>156</v>
      </c>
      <c r="G5006" s="144">
        <v>156</v>
      </c>
    </row>
    <row r="5007" spans="3:7" ht="16.5" hidden="1" customHeight="1" outlineLevel="1" x14ac:dyDescent="0.45">
      <c r="C5007" s="95"/>
      <c r="D5007" s="95"/>
      <c r="E5007" s="56">
        <v>2013</v>
      </c>
      <c r="F5007" s="144">
        <v>111</v>
      </c>
      <c r="G5007" s="144">
        <v>111</v>
      </c>
    </row>
    <row r="5008" spans="3:7" ht="16.5" hidden="1" customHeight="1" outlineLevel="1" x14ac:dyDescent="0.45">
      <c r="C5008" s="95"/>
      <c r="D5008" s="95"/>
      <c r="E5008" s="56">
        <v>2014</v>
      </c>
      <c r="F5008" s="144">
        <v>141</v>
      </c>
      <c r="G5008" s="144">
        <v>141</v>
      </c>
    </row>
    <row r="5009" spans="3:7" ht="16.5" hidden="1" customHeight="1" outlineLevel="1" x14ac:dyDescent="0.45">
      <c r="C5009" s="95"/>
      <c r="D5009" s="95"/>
      <c r="E5009" s="56">
        <v>2015</v>
      </c>
      <c r="F5009" s="144">
        <v>199</v>
      </c>
      <c r="G5009" s="144">
        <v>199</v>
      </c>
    </row>
    <row r="5010" spans="3:7" ht="16.5" hidden="1" customHeight="1" outlineLevel="1" x14ac:dyDescent="0.45">
      <c r="C5010" s="95"/>
      <c r="D5010" s="96"/>
      <c r="E5010" s="56">
        <v>2016</v>
      </c>
      <c r="F5010" s="144">
        <v>29</v>
      </c>
      <c r="G5010" s="144">
        <v>29</v>
      </c>
    </row>
    <row r="5011" spans="3:7" ht="16.5" hidden="1" customHeight="1" outlineLevel="1" x14ac:dyDescent="0.45">
      <c r="C5011" s="95"/>
      <c r="D5011" s="89" t="s">
        <v>142</v>
      </c>
      <c r="E5011" s="90"/>
      <c r="F5011" s="139">
        <v>1439</v>
      </c>
      <c r="G5011" s="139">
        <v>1439</v>
      </c>
    </row>
    <row r="5012" spans="3:7" ht="16.5" hidden="1" customHeight="1" outlineLevel="1" x14ac:dyDescent="0.45">
      <c r="C5012" s="95"/>
      <c r="D5012" s="94" t="s">
        <v>444</v>
      </c>
      <c r="E5012" s="56">
        <v>1991</v>
      </c>
      <c r="F5012" s="144">
        <v>163</v>
      </c>
      <c r="G5012" s="144">
        <v>163</v>
      </c>
    </row>
    <row r="5013" spans="3:7" ht="16.5" hidden="1" customHeight="1" outlineLevel="1" x14ac:dyDescent="0.45">
      <c r="C5013" s="95"/>
      <c r="D5013" s="95"/>
      <c r="E5013" s="56">
        <v>1992</v>
      </c>
      <c r="F5013" s="144">
        <v>169</v>
      </c>
      <c r="G5013" s="144">
        <v>169</v>
      </c>
    </row>
    <row r="5014" spans="3:7" ht="16.5" hidden="1" customHeight="1" outlineLevel="1" x14ac:dyDescent="0.45">
      <c r="C5014" s="95"/>
      <c r="D5014" s="95"/>
      <c r="E5014" s="56">
        <v>1993</v>
      </c>
      <c r="F5014" s="144">
        <v>482</v>
      </c>
      <c r="G5014" s="144">
        <v>482</v>
      </c>
    </row>
    <row r="5015" spans="3:7" ht="16.5" hidden="1" customHeight="1" outlineLevel="1" x14ac:dyDescent="0.45">
      <c r="C5015" s="95"/>
      <c r="D5015" s="95"/>
      <c r="E5015" s="56">
        <v>1994</v>
      </c>
      <c r="F5015" s="144">
        <v>252</v>
      </c>
      <c r="G5015" s="144">
        <v>252</v>
      </c>
    </row>
    <row r="5016" spans="3:7" ht="16.5" hidden="1" customHeight="1" outlineLevel="1" x14ac:dyDescent="0.45">
      <c r="C5016" s="95"/>
      <c r="D5016" s="95"/>
      <c r="E5016" s="56">
        <v>1995</v>
      </c>
      <c r="F5016" s="144">
        <v>877</v>
      </c>
      <c r="G5016" s="144">
        <v>877</v>
      </c>
    </row>
    <row r="5017" spans="3:7" ht="16.5" hidden="1" customHeight="1" outlineLevel="1" x14ac:dyDescent="0.45">
      <c r="C5017" s="95"/>
      <c r="D5017" s="95"/>
      <c r="E5017" s="56">
        <v>1996</v>
      </c>
      <c r="F5017" s="144">
        <v>483</v>
      </c>
      <c r="G5017" s="144">
        <v>483</v>
      </c>
    </row>
    <row r="5018" spans="3:7" ht="16.5" hidden="1" customHeight="1" outlineLevel="1" x14ac:dyDescent="0.45">
      <c r="C5018" s="95"/>
      <c r="D5018" s="95"/>
      <c r="E5018" s="56">
        <v>1997</v>
      </c>
      <c r="F5018" s="144">
        <v>605</v>
      </c>
      <c r="G5018" s="144">
        <v>605</v>
      </c>
    </row>
    <row r="5019" spans="3:7" ht="16.5" hidden="1" customHeight="1" outlineLevel="1" x14ac:dyDescent="0.45">
      <c r="C5019" s="95"/>
      <c r="D5019" s="95"/>
      <c r="E5019" s="56">
        <v>1998</v>
      </c>
      <c r="F5019" s="144">
        <v>393</v>
      </c>
      <c r="G5019" s="144">
        <v>393</v>
      </c>
    </row>
    <row r="5020" spans="3:7" ht="16.5" hidden="1" customHeight="1" outlineLevel="1" x14ac:dyDescent="0.45">
      <c r="C5020" s="95"/>
      <c r="D5020" s="95"/>
      <c r="E5020" s="56">
        <v>1999</v>
      </c>
      <c r="F5020" s="144">
        <v>308</v>
      </c>
      <c r="G5020" s="144">
        <v>308</v>
      </c>
    </row>
    <row r="5021" spans="3:7" ht="16.5" hidden="1" customHeight="1" outlineLevel="1" x14ac:dyDescent="0.45">
      <c r="C5021" s="95"/>
      <c r="D5021" s="95"/>
      <c r="E5021" s="56">
        <v>2000</v>
      </c>
      <c r="F5021" s="144">
        <v>550</v>
      </c>
      <c r="G5021" s="144">
        <v>550</v>
      </c>
    </row>
    <row r="5022" spans="3:7" ht="16.5" hidden="1" customHeight="1" outlineLevel="1" x14ac:dyDescent="0.45">
      <c r="C5022" s="95"/>
      <c r="D5022" s="95"/>
      <c r="E5022" s="56">
        <v>2001</v>
      </c>
      <c r="F5022" s="144">
        <v>251</v>
      </c>
      <c r="G5022" s="144">
        <v>251</v>
      </c>
    </row>
    <row r="5023" spans="3:7" ht="16.5" hidden="1" customHeight="1" outlineLevel="1" x14ac:dyDescent="0.45">
      <c r="C5023" s="95"/>
      <c r="D5023" s="95"/>
      <c r="E5023" s="56">
        <v>2002</v>
      </c>
      <c r="F5023" s="144">
        <v>143</v>
      </c>
      <c r="G5023" s="144">
        <v>143</v>
      </c>
    </row>
    <row r="5024" spans="3:7" ht="16.5" hidden="1" customHeight="1" outlineLevel="1" x14ac:dyDescent="0.45">
      <c r="C5024" s="95"/>
      <c r="D5024" s="95"/>
      <c r="E5024" s="56">
        <v>2003</v>
      </c>
      <c r="F5024" s="144">
        <v>128</v>
      </c>
      <c r="G5024" s="144">
        <v>128</v>
      </c>
    </row>
    <row r="5025" spans="3:7" ht="16.5" hidden="1" customHeight="1" outlineLevel="1" x14ac:dyDescent="0.45">
      <c r="C5025" s="95"/>
      <c r="D5025" s="95"/>
      <c r="E5025" s="56">
        <v>2004</v>
      </c>
      <c r="F5025" s="144">
        <v>214</v>
      </c>
      <c r="G5025" s="144">
        <v>214</v>
      </c>
    </row>
    <row r="5026" spans="3:7" ht="16.5" hidden="1" customHeight="1" outlineLevel="1" x14ac:dyDescent="0.45">
      <c r="C5026" s="95"/>
      <c r="D5026" s="95"/>
      <c r="E5026" s="56">
        <v>2005</v>
      </c>
      <c r="F5026" s="144">
        <v>202</v>
      </c>
      <c r="G5026" s="144">
        <v>202</v>
      </c>
    </row>
    <row r="5027" spans="3:7" ht="16.5" hidden="1" customHeight="1" outlineLevel="1" x14ac:dyDescent="0.45">
      <c r="C5027" s="95"/>
      <c r="D5027" s="95"/>
      <c r="E5027" s="56">
        <v>2006</v>
      </c>
      <c r="F5027" s="144">
        <v>256</v>
      </c>
      <c r="G5027" s="144">
        <v>256</v>
      </c>
    </row>
    <row r="5028" spans="3:7" ht="16.5" hidden="1" customHeight="1" outlineLevel="1" x14ac:dyDescent="0.45">
      <c r="C5028" s="95"/>
      <c r="D5028" s="95"/>
      <c r="E5028" s="56">
        <v>2007</v>
      </c>
      <c r="F5028" s="144">
        <v>279</v>
      </c>
      <c r="G5028" s="144">
        <v>279</v>
      </c>
    </row>
    <row r="5029" spans="3:7" ht="16.5" hidden="1" customHeight="1" outlineLevel="1" x14ac:dyDescent="0.45">
      <c r="C5029" s="95"/>
      <c r="D5029" s="95"/>
      <c r="E5029" s="56">
        <v>2008</v>
      </c>
      <c r="F5029" s="144">
        <v>195</v>
      </c>
      <c r="G5029" s="144">
        <v>195</v>
      </c>
    </row>
    <row r="5030" spans="3:7" ht="16.5" hidden="1" customHeight="1" outlineLevel="1" x14ac:dyDescent="0.45">
      <c r="C5030" s="95"/>
      <c r="D5030" s="95"/>
      <c r="E5030" s="56">
        <v>2009</v>
      </c>
      <c r="F5030" s="144">
        <v>79</v>
      </c>
      <c r="G5030" s="144">
        <v>79</v>
      </c>
    </row>
    <row r="5031" spans="3:7" ht="16.5" hidden="1" customHeight="1" outlineLevel="1" x14ac:dyDescent="0.45">
      <c r="C5031" s="95"/>
      <c r="D5031" s="95"/>
      <c r="E5031" s="56">
        <v>2010</v>
      </c>
      <c r="F5031" s="144">
        <v>106</v>
      </c>
      <c r="G5031" s="144">
        <v>106</v>
      </c>
    </row>
    <row r="5032" spans="3:7" ht="16.5" hidden="1" customHeight="1" outlineLevel="1" x14ac:dyDescent="0.45">
      <c r="C5032" s="95"/>
      <c r="D5032" s="95"/>
      <c r="E5032" s="56">
        <v>2011</v>
      </c>
      <c r="F5032" s="144">
        <v>227</v>
      </c>
      <c r="G5032" s="144">
        <v>227</v>
      </c>
    </row>
    <row r="5033" spans="3:7" ht="16.5" hidden="1" customHeight="1" outlineLevel="1" x14ac:dyDescent="0.45">
      <c r="C5033" s="95"/>
      <c r="D5033" s="95"/>
      <c r="E5033" s="56">
        <v>2012</v>
      </c>
      <c r="F5033" s="144">
        <v>343</v>
      </c>
      <c r="G5033" s="144">
        <v>343</v>
      </c>
    </row>
    <row r="5034" spans="3:7" ht="16.5" hidden="1" customHeight="1" outlineLevel="1" x14ac:dyDescent="0.45">
      <c r="C5034" s="95"/>
      <c r="D5034" s="95"/>
      <c r="E5034" s="56">
        <v>2013</v>
      </c>
      <c r="F5034" s="144">
        <v>339</v>
      </c>
      <c r="G5034" s="144">
        <v>339</v>
      </c>
    </row>
    <row r="5035" spans="3:7" ht="16.5" hidden="1" customHeight="1" outlineLevel="1" x14ac:dyDescent="0.45">
      <c r="C5035" s="95"/>
      <c r="D5035" s="95"/>
      <c r="E5035" s="56">
        <v>2014</v>
      </c>
      <c r="F5035" s="144">
        <v>188</v>
      </c>
      <c r="G5035" s="144">
        <v>188</v>
      </c>
    </row>
    <row r="5036" spans="3:7" ht="16.5" hidden="1" customHeight="1" outlineLevel="1" x14ac:dyDescent="0.45">
      <c r="C5036" s="95"/>
      <c r="D5036" s="95"/>
      <c r="E5036" s="56">
        <v>2015</v>
      </c>
      <c r="F5036" s="144">
        <v>230</v>
      </c>
      <c r="G5036" s="144">
        <v>230</v>
      </c>
    </row>
    <row r="5037" spans="3:7" ht="16.5" hidden="1" customHeight="1" outlineLevel="1" x14ac:dyDescent="0.45">
      <c r="C5037" s="95"/>
      <c r="D5037" s="96"/>
      <c r="E5037" s="56">
        <v>2016</v>
      </c>
      <c r="F5037" s="144">
        <v>83</v>
      </c>
      <c r="G5037" s="144">
        <v>83</v>
      </c>
    </row>
    <row r="5038" spans="3:7" ht="16.5" hidden="1" customHeight="1" outlineLevel="1" x14ac:dyDescent="0.45">
      <c r="C5038" s="95"/>
      <c r="D5038" s="89" t="s">
        <v>142</v>
      </c>
      <c r="E5038" s="90"/>
      <c r="F5038" s="139">
        <v>7545</v>
      </c>
      <c r="G5038" s="139">
        <v>7545</v>
      </c>
    </row>
    <row r="5039" spans="3:7" ht="16.5" hidden="1" customHeight="1" outlineLevel="1" x14ac:dyDescent="0.45">
      <c r="C5039" s="95"/>
      <c r="D5039" s="94" t="s">
        <v>445</v>
      </c>
      <c r="E5039" s="56">
        <v>1991</v>
      </c>
      <c r="F5039" s="144">
        <v>27</v>
      </c>
      <c r="G5039" s="144">
        <v>27</v>
      </c>
    </row>
    <row r="5040" spans="3:7" ht="16.5" hidden="1" customHeight="1" outlineLevel="1" x14ac:dyDescent="0.45">
      <c r="C5040" s="95"/>
      <c r="D5040" s="95"/>
      <c r="E5040" s="56">
        <v>1994</v>
      </c>
      <c r="F5040" s="144">
        <v>68</v>
      </c>
      <c r="G5040" s="144">
        <v>68</v>
      </c>
    </row>
    <row r="5041" spans="3:7" ht="16.5" hidden="1" customHeight="1" outlineLevel="1" x14ac:dyDescent="0.45">
      <c r="C5041" s="95"/>
      <c r="D5041" s="95"/>
      <c r="E5041" s="56">
        <v>1995</v>
      </c>
      <c r="F5041" s="144">
        <v>96</v>
      </c>
      <c r="G5041" s="144">
        <v>96</v>
      </c>
    </row>
    <row r="5042" spans="3:7" ht="16.5" hidden="1" customHeight="1" outlineLevel="1" x14ac:dyDescent="0.45">
      <c r="C5042" s="95"/>
      <c r="D5042" s="95"/>
      <c r="E5042" s="56">
        <v>1996</v>
      </c>
      <c r="F5042" s="144">
        <v>38</v>
      </c>
      <c r="G5042" s="144">
        <v>38</v>
      </c>
    </row>
    <row r="5043" spans="3:7" ht="16.5" hidden="1" customHeight="1" outlineLevel="1" x14ac:dyDescent="0.45">
      <c r="C5043" s="95"/>
      <c r="D5043" s="95"/>
      <c r="E5043" s="56">
        <v>1997</v>
      </c>
      <c r="F5043" s="144">
        <v>45</v>
      </c>
      <c r="G5043" s="144">
        <v>45</v>
      </c>
    </row>
    <row r="5044" spans="3:7" ht="16.5" hidden="1" customHeight="1" outlineLevel="1" x14ac:dyDescent="0.45">
      <c r="C5044" s="95"/>
      <c r="D5044" s="95"/>
      <c r="E5044" s="56">
        <v>1998</v>
      </c>
      <c r="F5044" s="144">
        <v>25</v>
      </c>
      <c r="G5044" s="144">
        <v>25</v>
      </c>
    </row>
    <row r="5045" spans="3:7" ht="16.5" hidden="1" customHeight="1" outlineLevel="1" x14ac:dyDescent="0.45">
      <c r="C5045" s="95"/>
      <c r="D5045" s="95"/>
      <c r="E5045" s="56">
        <v>1999</v>
      </c>
      <c r="F5045" s="144">
        <v>27</v>
      </c>
      <c r="G5045" s="144">
        <v>27</v>
      </c>
    </row>
    <row r="5046" spans="3:7" ht="16.5" hidden="1" customHeight="1" outlineLevel="1" x14ac:dyDescent="0.45">
      <c r="C5046" s="95"/>
      <c r="D5046" s="95"/>
      <c r="E5046" s="56">
        <v>2000</v>
      </c>
      <c r="F5046" s="144">
        <v>11</v>
      </c>
      <c r="G5046" s="144">
        <v>11</v>
      </c>
    </row>
    <row r="5047" spans="3:7" ht="16.5" hidden="1" customHeight="1" outlineLevel="1" x14ac:dyDescent="0.45">
      <c r="C5047" s="95"/>
      <c r="D5047" s="95"/>
      <c r="E5047" s="56">
        <v>2001</v>
      </c>
      <c r="F5047" s="144">
        <v>201</v>
      </c>
      <c r="G5047" s="144">
        <v>201</v>
      </c>
    </row>
    <row r="5048" spans="3:7" ht="16.5" hidden="1" customHeight="1" outlineLevel="1" x14ac:dyDescent="0.45">
      <c r="C5048" s="95"/>
      <c r="D5048" s="95"/>
      <c r="E5048" s="56">
        <v>2002</v>
      </c>
      <c r="F5048" s="144">
        <v>101</v>
      </c>
      <c r="G5048" s="144">
        <v>101</v>
      </c>
    </row>
    <row r="5049" spans="3:7" ht="16.5" hidden="1" customHeight="1" outlineLevel="1" x14ac:dyDescent="0.45">
      <c r="C5049" s="95"/>
      <c r="D5049" s="95"/>
      <c r="E5049" s="56">
        <v>2003</v>
      </c>
      <c r="F5049" s="144">
        <v>80</v>
      </c>
      <c r="G5049" s="144">
        <v>80</v>
      </c>
    </row>
    <row r="5050" spans="3:7" ht="16.5" hidden="1" customHeight="1" outlineLevel="1" x14ac:dyDescent="0.45">
      <c r="C5050" s="95"/>
      <c r="D5050" s="95"/>
      <c r="E5050" s="56">
        <v>2004</v>
      </c>
      <c r="F5050" s="144">
        <v>16</v>
      </c>
      <c r="G5050" s="144">
        <v>16</v>
      </c>
    </row>
    <row r="5051" spans="3:7" ht="16.5" hidden="1" customHeight="1" outlineLevel="1" x14ac:dyDescent="0.45">
      <c r="C5051" s="95"/>
      <c r="D5051" s="95"/>
      <c r="E5051" s="56">
        <v>2005</v>
      </c>
      <c r="F5051" s="144">
        <v>42</v>
      </c>
      <c r="G5051" s="144">
        <v>42</v>
      </c>
    </row>
    <row r="5052" spans="3:7" ht="16.5" hidden="1" customHeight="1" outlineLevel="1" x14ac:dyDescent="0.45">
      <c r="C5052" s="95"/>
      <c r="D5052" s="95"/>
      <c r="E5052" s="56">
        <v>2006</v>
      </c>
      <c r="F5052" s="144">
        <v>43</v>
      </c>
      <c r="G5052" s="144">
        <v>43</v>
      </c>
    </row>
    <row r="5053" spans="3:7" ht="16.5" hidden="1" customHeight="1" outlineLevel="1" x14ac:dyDescent="0.45">
      <c r="C5053" s="95"/>
      <c r="D5053" s="95"/>
      <c r="E5053" s="56">
        <v>2007</v>
      </c>
      <c r="F5053" s="144">
        <v>52</v>
      </c>
      <c r="G5053" s="144">
        <v>52</v>
      </c>
    </row>
    <row r="5054" spans="3:7" ht="16.5" hidden="1" customHeight="1" outlineLevel="1" x14ac:dyDescent="0.45">
      <c r="C5054" s="95"/>
      <c r="D5054" s="95"/>
      <c r="E5054" s="56">
        <v>2008</v>
      </c>
      <c r="F5054" s="144">
        <v>58</v>
      </c>
      <c r="G5054" s="144">
        <v>58</v>
      </c>
    </row>
    <row r="5055" spans="3:7" ht="16.5" hidden="1" customHeight="1" outlineLevel="1" x14ac:dyDescent="0.45">
      <c r="C5055" s="95"/>
      <c r="D5055" s="95"/>
      <c r="E5055" s="56">
        <v>2009</v>
      </c>
      <c r="F5055" s="144">
        <v>47</v>
      </c>
      <c r="G5055" s="144">
        <v>47</v>
      </c>
    </row>
    <row r="5056" spans="3:7" ht="16.5" hidden="1" customHeight="1" outlineLevel="1" x14ac:dyDescent="0.45">
      <c r="C5056" s="95"/>
      <c r="D5056" s="95"/>
      <c r="E5056" s="56">
        <v>2010</v>
      </c>
      <c r="F5056" s="144">
        <v>75</v>
      </c>
      <c r="G5056" s="144">
        <v>75</v>
      </c>
    </row>
    <row r="5057" spans="3:7" ht="16.5" hidden="1" customHeight="1" outlineLevel="1" x14ac:dyDescent="0.45">
      <c r="C5057" s="95"/>
      <c r="D5057" s="95"/>
      <c r="E5057" s="56">
        <v>2011</v>
      </c>
      <c r="F5057" s="144">
        <v>62</v>
      </c>
      <c r="G5057" s="144">
        <v>62</v>
      </c>
    </row>
    <row r="5058" spans="3:7" ht="16.5" hidden="1" customHeight="1" outlineLevel="1" x14ac:dyDescent="0.45">
      <c r="C5058" s="95"/>
      <c r="D5058" s="95"/>
      <c r="E5058" s="56">
        <v>2012</v>
      </c>
      <c r="F5058" s="144">
        <v>78</v>
      </c>
      <c r="G5058" s="144">
        <v>78</v>
      </c>
    </row>
    <row r="5059" spans="3:7" ht="16.5" hidden="1" customHeight="1" outlineLevel="1" x14ac:dyDescent="0.45">
      <c r="C5059" s="95"/>
      <c r="D5059" s="95"/>
      <c r="E5059" s="56">
        <v>2013</v>
      </c>
      <c r="F5059" s="144">
        <v>133</v>
      </c>
      <c r="G5059" s="144">
        <v>133</v>
      </c>
    </row>
    <row r="5060" spans="3:7" ht="16.5" hidden="1" customHeight="1" outlineLevel="1" x14ac:dyDescent="0.45">
      <c r="C5060" s="95"/>
      <c r="D5060" s="95"/>
      <c r="E5060" s="56">
        <v>2014</v>
      </c>
      <c r="F5060" s="144">
        <v>166</v>
      </c>
      <c r="G5060" s="144">
        <v>166</v>
      </c>
    </row>
    <row r="5061" spans="3:7" ht="16.5" hidden="1" customHeight="1" outlineLevel="1" x14ac:dyDescent="0.45">
      <c r="C5061" s="95"/>
      <c r="D5061" s="95"/>
      <c r="E5061" s="56">
        <v>2015</v>
      </c>
      <c r="F5061" s="144">
        <v>237</v>
      </c>
      <c r="G5061" s="144">
        <v>237</v>
      </c>
    </row>
    <row r="5062" spans="3:7" ht="16.5" hidden="1" customHeight="1" outlineLevel="1" x14ac:dyDescent="0.45">
      <c r="C5062" s="95"/>
      <c r="D5062" s="96"/>
      <c r="E5062" s="56">
        <v>2016</v>
      </c>
      <c r="F5062" s="144">
        <v>76</v>
      </c>
      <c r="G5062" s="144">
        <v>76</v>
      </c>
    </row>
    <row r="5063" spans="3:7" ht="16.5" hidden="1" customHeight="1" outlineLevel="1" x14ac:dyDescent="0.45">
      <c r="C5063" s="95"/>
      <c r="D5063" s="89" t="s">
        <v>142</v>
      </c>
      <c r="E5063" s="90"/>
      <c r="F5063" s="139">
        <v>1804</v>
      </c>
      <c r="G5063" s="139">
        <v>1804</v>
      </c>
    </row>
    <row r="5064" spans="3:7" ht="16.5" hidden="1" customHeight="1" outlineLevel="1" x14ac:dyDescent="0.45">
      <c r="C5064" s="95"/>
      <c r="D5064" s="94" t="s">
        <v>446</v>
      </c>
      <c r="E5064" s="56">
        <v>1991</v>
      </c>
      <c r="F5064" s="144">
        <v>51</v>
      </c>
      <c r="G5064" s="144">
        <v>51</v>
      </c>
    </row>
    <row r="5065" spans="3:7" ht="16.5" hidden="1" customHeight="1" outlineLevel="1" x14ac:dyDescent="0.45">
      <c r="C5065" s="95"/>
      <c r="D5065" s="95"/>
      <c r="E5065" s="56">
        <v>1992</v>
      </c>
      <c r="F5065" s="144">
        <v>91</v>
      </c>
      <c r="G5065" s="144">
        <v>91</v>
      </c>
    </row>
    <row r="5066" spans="3:7" ht="16.5" hidden="1" customHeight="1" outlineLevel="1" x14ac:dyDescent="0.45">
      <c r="C5066" s="95"/>
      <c r="D5066" s="95"/>
      <c r="E5066" s="56">
        <v>1993</v>
      </c>
      <c r="F5066" s="144">
        <v>183</v>
      </c>
      <c r="G5066" s="144">
        <v>183</v>
      </c>
    </row>
    <row r="5067" spans="3:7" ht="16.5" hidden="1" customHeight="1" outlineLevel="1" x14ac:dyDescent="0.45">
      <c r="C5067" s="95"/>
      <c r="D5067" s="95"/>
      <c r="E5067" s="56">
        <v>1994</v>
      </c>
      <c r="F5067" s="144">
        <v>88</v>
      </c>
      <c r="G5067" s="144">
        <v>88</v>
      </c>
    </row>
    <row r="5068" spans="3:7" ht="16.5" hidden="1" customHeight="1" outlineLevel="1" x14ac:dyDescent="0.45">
      <c r="C5068" s="95"/>
      <c r="D5068" s="95"/>
      <c r="E5068" s="56">
        <v>1995</v>
      </c>
      <c r="F5068" s="144">
        <v>226</v>
      </c>
      <c r="G5068" s="144">
        <v>226</v>
      </c>
    </row>
    <row r="5069" spans="3:7" ht="16.5" hidden="1" customHeight="1" outlineLevel="1" x14ac:dyDescent="0.45">
      <c r="C5069" s="95"/>
      <c r="D5069" s="95"/>
      <c r="E5069" s="56">
        <v>1996</v>
      </c>
      <c r="F5069" s="144">
        <v>130</v>
      </c>
      <c r="G5069" s="144">
        <v>130</v>
      </c>
    </row>
    <row r="5070" spans="3:7" ht="16.5" hidden="1" customHeight="1" outlineLevel="1" x14ac:dyDescent="0.45">
      <c r="C5070" s="95"/>
      <c r="D5070" s="95"/>
      <c r="E5070" s="56">
        <v>1997</v>
      </c>
      <c r="F5070" s="144">
        <v>39</v>
      </c>
      <c r="G5070" s="144">
        <v>39</v>
      </c>
    </row>
    <row r="5071" spans="3:7" ht="16.5" hidden="1" customHeight="1" outlineLevel="1" x14ac:dyDescent="0.45">
      <c r="C5071" s="95"/>
      <c r="D5071" s="95"/>
      <c r="E5071" s="56">
        <v>1998</v>
      </c>
      <c r="F5071" s="144">
        <v>21</v>
      </c>
      <c r="G5071" s="144">
        <v>21</v>
      </c>
    </row>
    <row r="5072" spans="3:7" ht="16.5" hidden="1" customHeight="1" outlineLevel="1" x14ac:dyDescent="0.45">
      <c r="C5072" s="95"/>
      <c r="D5072" s="95"/>
      <c r="E5072" s="56">
        <v>1999</v>
      </c>
      <c r="F5072" s="144">
        <v>40</v>
      </c>
      <c r="G5072" s="144">
        <v>40</v>
      </c>
    </row>
    <row r="5073" spans="3:7" ht="16.5" hidden="1" customHeight="1" outlineLevel="1" x14ac:dyDescent="0.45">
      <c r="C5073" s="95"/>
      <c r="D5073" s="95"/>
      <c r="E5073" s="56">
        <v>2000</v>
      </c>
      <c r="F5073" s="144">
        <v>38</v>
      </c>
      <c r="G5073" s="144">
        <v>38</v>
      </c>
    </row>
    <row r="5074" spans="3:7" ht="16.5" hidden="1" customHeight="1" outlineLevel="1" x14ac:dyDescent="0.45">
      <c r="C5074" s="95"/>
      <c r="D5074" s="95"/>
      <c r="E5074" s="56">
        <v>2001</v>
      </c>
      <c r="F5074" s="144">
        <v>7</v>
      </c>
      <c r="G5074" s="144">
        <v>7</v>
      </c>
    </row>
    <row r="5075" spans="3:7" ht="16.5" hidden="1" customHeight="1" outlineLevel="1" x14ac:dyDescent="0.45">
      <c r="C5075" s="95"/>
      <c r="D5075" s="95"/>
      <c r="E5075" s="56">
        <v>2002</v>
      </c>
      <c r="F5075" s="144">
        <v>33</v>
      </c>
      <c r="G5075" s="144">
        <v>33</v>
      </c>
    </row>
    <row r="5076" spans="3:7" ht="16.5" hidden="1" customHeight="1" outlineLevel="1" x14ac:dyDescent="0.45">
      <c r="C5076" s="95"/>
      <c r="D5076" s="95"/>
      <c r="E5076" s="56">
        <v>2003</v>
      </c>
      <c r="F5076" s="144">
        <v>15</v>
      </c>
      <c r="G5076" s="144">
        <v>15</v>
      </c>
    </row>
    <row r="5077" spans="3:7" ht="16.5" hidden="1" customHeight="1" outlineLevel="1" x14ac:dyDescent="0.45">
      <c r="C5077" s="95"/>
      <c r="D5077" s="95"/>
      <c r="E5077" s="56">
        <v>2004</v>
      </c>
      <c r="F5077" s="144">
        <v>65</v>
      </c>
      <c r="G5077" s="144">
        <v>65</v>
      </c>
    </row>
    <row r="5078" spans="3:7" ht="16.5" hidden="1" customHeight="1" outlineLevel="1" x14ac:dyDescent="0.45">
      <c r="C5078" s="95"/>
      <c r="D5078" s="95"/>
      <c r="E5078" s="56">
        <v>2005</v>
      </c>
      <c r="F5078" s="144">
        <v>86</v>
      </c>
      <c r="G5078" s="144">
        <v>86</v>
      </c>
    </row>
    <row r="5079" spans="3:7" ht="16.5" hidden="1" customHeight="1" outlineLevel="1" x14ac:dyDescent="0.45">
      <c r="C5079" s="95"/>
      <c r="D5079" s="95"/>
      <c r="E5079" s="56">
        <v>2006</v>
      </c>
      <c r="F5079" s="144">
        <v>139</v>
      </c>
      <c r="G5079" s="144">
        <v>139</v>
      </c>
    </row>
    <row r="5080" spans="3:7" ht="16.5" hidden="1" customHeight="1" outlineLevel="1" x14ac:dyDescent="0.45">
      <c r="C5080" s="95"/>
      <c r="D5080" s="95"/>
      <c r="E5080" s="56">
        <v>2007</v>
      </c>
      <c r="F5080" s="144">
        <v>344</v>
      </c>
      <c r="G5080" s="144">
        <v>344</v>
      </c>
    </row>
    <row r="5081" spans="3:7" ht="16.5" hidden="1" customHeight="1" outlineLevel="1" x14ac:dyDescent="0.45">
      <c r="C5081" s="95"/>
      <c r="D5081" s="95"/>
      <c r="E5081" s="56">
        <v>2008</v>
      </c>
      <c r="F5081" s="144">
        <v>433</v>
      </c>
      <c r="G5081" s="144">
        <v>433</v>
      </c>
    </row>
    <row r="5082" spans="3:7" ht="16.5" hidden="1" customHeight="1" outlineLevel="1" x14ac:dyDescent="0.45">
      <c r="C5082" s="95"/>
      <c r="D5082" s="95"/>
      <c r="E5082" s="56">
        <v>2009</v>
      </c>
      <c r="F5082" s="144">
        <v>69</v>
      </c>
      <c r="G5082" s="144">
        <v>69</v>
      </c>
    </row>
    <row r="5083" spans="3:7" ht="16.5" hidden="1" customHeight="1" outlineLevel="1" x14ac:dyDescent="0.45">
      <c r="C5083" s="95"/>
      <c r="D5083" s="95"/>
      <c r="E5083" s="56">
        <v>2010</v>
      </c>
      <c r="F5083" s="144">
        <v>104</v>
      </c>
      <c r="G5083" s="144">
        <v>104</v>
      </c>
    </row>
    <row r="5084" spans="3:7" ht="16.5" hidden="1" customHeight="1" outlineLevel="1" x14ac:dyDescent="0.45">
      <c r="C5084" s="95"/>
      <c r="D5084" s="95"/>
      <c r="E5084" s="56">
        <v>2011</v>
      </c>
      <c r="F5084" s="144">
        <v>232</v>
      </c>
      <c r="G5084" s="144">
        <v>232</v>
      </c>
    </row>
    <row r="5085" spans="3:7" ht="16.5" hidden="1" customHeight="1" outlineLevel="1" x14ac:dyDescent="0.45">
      <c r="C5085" s="95"/>
      <c r="D5085" s="95"/>
      <c r="E5085" s="56">
        <v>2012</v>
      </c>
      <c r="F5085" s="144">
        <v>204</v>
      </c>
      <c r="G5085" s="144">
        <v>204</v>
      </c>
    </row>
    <row r="5086" spans="3:7" ht="16.5" hidden="1" customHeight="1" outlineLevel="1" x14ac:dyDescent="0.45">
      <c r="C5086" s="95"/>
      <c r="D5086" s="95"/>
      <c r="E5086" s="56">
        <v>2013</v>
      </c>
      <c r="F5086" s="144">
        <v>202</v>
      </c>
      <c r="G5086" s="144">
        <v>202</v>
      </c>
    </row>
    <row r="5087" spans="3:7" ht="16.5" hidden="1" customHeight="1" outlineLevel="1" x14ac:dyDescent="0.45">
      <c r="C5087" s="95"/>
      <c r="D5087" s="95"/>
      <c r="E5087" s="56">
        <v>2014</v>
      </c>
      <c r="F5087" s="144">
        <v>201</v>
      </c>
      <c r="G5087" s="144">
        <v>201</v>
      </c>
    </row>
    <row r="5088" spans="3:7" ht="16.5" hidden="1" customHeight="1" outlineLevel="1" x14ac:dyDescent="0.45">
      <c r="C5088" s="95"/>
      <c r="D5088" s="95"/>
      <c r="E5088" s="56">
        <v>2015</v>
      </c>
      <c r="F5088" s="144">
        <v>155</v>
      </c>
      <c r="G5088" s="144">
        <v>155</v>
      </c>
    </row>
    <row r="5089" spans="3:7" ht="16.5" hidden="1" customHeight="1" outlineLevel="1" x14ac:dyDescent="0.45">
      <c r="C5089" s="95"/>
      <c r="D5089" s="96"/>
      <c r="E5089" s="56">
        <v>2016</v>
      </c>
      <c r="F5089" s="144">
        <v>52</v>
      </c>
      <c r="G5089" s="144">
        <v>52</v>
      </c>
    </row>
    <row r="5090" spans="3:7" ht="16.5" hidden="1" customHeight="1" outlineLevel="1" x14ac:dyDescent="0.45">
      <c r="C5090" s="95"/>
      <c r="D5090" s="89" t="s">
        <v>142</v>
      </c>
      <c r="E5090" s="90"/>
      <c r="F5090" s="139">
        <v>3248</v>
      </c>
      <c r="G5090" s="139">
        <v>3248</v>
      </c>
    </row>
    <row r="5091" spans="3:7" ht="16.5" hidden="1" customHeight="1" outlineLevel="1" x14ac:dyDescent="0.45">
      <c r="C5091" s="95"/>
      <c r="D5091" s="94" t="s">
        <v>447</v>
      </c>
      <c r="E5091" s="56">
        <v>1991</v>
      </c>
      <c r="F5091" s="144">
        <v>297</v>
      </c>
      <c r="G5091" s="144">
        <v>297</v>
      </c>
    </row>
    <row r="5092" spans="3:7" ht="16.5" hidden="1" customHeight="1" outlineLevel="1" x14ac:dyDescent="0.45">
      <c r="C5092" s="95"/>
      <c r="D5092" s="95"/>
      <c r="E5092" s="56">
        <v>1992</v>
      </c>
      <c r="F5092" s="144">
        <v>405</v>
      </c>
      <c r="G5092" s="144">
        <v>405</v>
      </c>
    </row>
    <row r="5093" spans="3:7" ht="16.5" hidden="1" customHeight="1" outlineLevel="1" x14ac:dyDescent="0.45">
      <c r="C5093" s="95"/>
      <c r="D5093" s="95"/>
      <c r="E5093" s="56">
        <v>1993</v>
      </c>
      <c r="F5093" s="144">
        <v>896</v>
      </c>
      <c r="G5093" s="144">
        <v>896</v>
      </c>
    </row>
    <row r="5094" spans="3:7" ht="16.5" hidden="1" customHeight="1" outlineLevel="1" x14ac:dyDescent="0.45">
      <c r="C5094" s="95"/>
      <c r="D5094" s="95"/>
      <c r="E5094" s="56">
        <v>1994</v>
      </c>
      <c r="F5094" s="146">
        <v>1431</v>
      </c>
      <c r="G5094" s="146">
        <v>1431</v>
      </c>
    </row>
    <row r="5095" spans="3:7" ht="16.5" hidden="1" customHeight="1" outlineLevel="1" x14ac:dyDescent="0.45">
      <c r="C5095" s="95"/>
      <c r="D5095" s="95"/>
      <c r="E5095" s="56">
        <v>1995</v>
      </c>
      <c r="F5095" s="146">
        <v>1387</v>
      </c>
      <c r="G5095" s="146">
        <v>1387</v>
      </c>
    </row>
    <row r="5096" spans="3:7" ht="16.5" hidden="1" customHeight="1" outlineLevel="1" x14ac:dyDescent="0.45">
      <c r="C5096" s="95"/>
      <c r="D5096" s="95"/>
      <c r="E5096" s="56">
        <v>1996</v>
      </c>
      <c r="F5096" s="146">
        <v>1539</v>
      </c>
      <c r="G5096" s="146">
        <v>1539</v>
      </c>
    </row>
    <row r="5097" spans="3:7" ht="16.5" hidden="1" customHeight="1" outlineLevel="1" x14ac:dyDescent="0.45">
      <c r="C5097" s="95"/>
      <c r="D5097" s="95"/>
      <c r="E5097" s="56">
        <v>1997</v>
      </c>
      <c r="F5097" s="146">
        <v>1130</v>
      </c>
      <c r="G5097" s="146">
        <v>1130</v>
      </c>
    </row>
    <row r="5098" spans="3:7" ht="16.5" hidden="1" customHeight="1" outlineLevel="1" x14ac:dyDescent="0.45">
      <c r="C5098" s="95"/>
      <c r="D5098" s="95"/>
      <c r="E5098" s="56">
        <v>1998</v>
      </c>
      <c r="F5098" s="146">
        <v>1318</v>
      </c>
      <c r="G5098" s="146">
        <v>1318</v>
      </c>
    </row>
    <row r="5099" spans="3:7" ht="16.5" hidden="1" customHeight="1" outlineLevel="1" x14ac:dyDescent="0.45">
      <c r="C5099" s="95"/>
      <c r="D5099" s="95"/>
      <c r="E5099" s="56">
        <v>1999</v>
      </c>
      <c r="F5099" s="146">
        <v>1168</v>
      </c>
      <c r="G5099" s="146">
        <v>1168</v>
      </c>
    </row>
    <row r="5100" spans="3:7" ht="16.5" hidden="1" customHeight="1" outlineLevel="1" x14ac:dyDescent="0.45">
      <c r="C5100" s="95"/>
      <c r="D5100" s="95"/>
      <c r="E5100" s="56">
        <v>2000</v>
      </c>
      <c r="F5100" s="144">
        <v>599</v>
      </c>
      <c r="G5100" s="144">
        <v>599</v>
      </c>
    </row>
    <row r="5101" spans="3:7" ht="16.5" hidden="1" customHeight="1" outlineLevel="1" x14ac:dyDescent="0.45">
      <c r="C5101" s="95"/>
      <c r="D5101" s="95"/>
      <c r="E5101" s="56">
        <v>2001</v>
      </c>
      <c r="F5101" s="144">
        <v>605</v>
      </c>
      <c r="G5101" s="144">
        <v>605</v>
      </c>
    </row>
    <row r="5102" spans="3:7" ht="16.5" hidden="1" customHeight="1" outlineLevel="1" x14ac:dyDescent="0.45">
      <c r="C5102" s="95"/>
      <c r="D5102" s="95"/>
      <c r="E5102" s="56">
        <v>2002</v>
      </c>
      <c r="F5102" s="144">
        <v>500</v>
      </c>
      <c r="G5102" s="144">
        <v>500</v>
      </c>
    </row>
    <row r="5103" spans="3:7" ht="16.5" hidden="1" customHeight="1" outlineLevel="1" x14ac:dyDescent="0.45">
      <c r="C5103" s="95"/>
      <c r="D5103" s="95"/>
      <c r="E5103" s="56">
        <v>2003</v>
      </c>
      <c r="F5103" s="144">
        <v>564</v>
      </c>
      <c r="G5103" s="144">
        <v>564</v>
      </c>
    </row>
    <row r="5104" spans="3:7" ht="16.5" hidden="1" customHeight="1" outlineLevel="1" x14ac:dyDescent="0.45">
      <c r="C5104" s="95"/>
      <c r="D5104" s="95"/>
      <c r="E5104" s="56">
        <v>2004</v>
      </c>
      <c r="F5104" s="146">
        <v>1829</v>
      </c>
      <c r="G5104" s="146">
        <v>1829</v>
      </c>
    </row>
    <row r="5105" spans="3:7" ht="16.5" hidden="1" customHeight="1" outlineLevel="1" x14ac:dyDescent="0.45">
      <c r="C5105" s="95"/>
      <c r="D5105" s="95"/>
      <c r="E5105" s="56">
        <v>2005</v>
      </c>
      <c r="F5105" s="146">
        <v>1601</v>
      </c>
      <c r="G5105" s="146">
        <v>1601</v>
      </c>
    </row>
    <row r="5106" spans="3:7" ht="16.5" hidden="1" customHeight="1" outlineLevel="1" x14ac:dyDescent="0.45">
      <c r="C5106" s="95"/>
      <c r="D5106" s="95"/>
      <c r="E5106" s="56">
        <v>2006</v>
      </c>
      <c r="F5106" s="146">
        <v>1967</v>
      </c>
      <c r="G5106" s="146">
        <v>1967</v>
      </c>
    </row>
    <row r="5107" spans="3:7" ht="16.5" hidden="1" customHeight="1" outlineLevel="1" x14ac:dyDescent="0.45">
      <c r="C5107" s="95"/>
      <c r="D5107" s="95"/>
      <c r="E5107" s="56">
        <v>2007</v>
      </c>
      <c r="F5107" s="146">
        <v>1462</v>
      </c>
      <c r="G5107" s="146">
        <v>1462</v>
      </c>
    </row>
    <row r="5108" spans="3:7" ht="16.5" hidden="1" customHeight="1" outlineLevel="1" x14ac:dyDescent="0.45">
      <c r="C5108" s="95"/>
      <c r="D5108" s="95"/>
      <c r="E5108" s="56">
        <v>2008</v>
      </c>
      <c r="F5108" s="146">
        <v>1422</v>
      </c>
      <c r="G5108" s="146">
        <v>1422</v>
      </c>
    </row>
    <row r="5109" spans="3:7" ht="16.5" hidden="1" customHeight="1" outlineLevel="1" x14ac:dyDescent="0.45">
      <c r="C5109" s="95"/>
      <c r="D5109" s="95"/>
      <c r="E5109" s="56">
        <v>2009</v>
      </c>
      <c r="F5109" s="144">
        <v>665</v>
      </c>
      <c r="G5109" s="144">
        <v>665</v>
      </c>
    </row>
    <row r="5110" spans="3:7" ht="16.5" hidden="1" customHeight="1" outlineLevel="1" x14ac:dyDescent="0.45">
      <c r="C5110" s="95"/>
      <c r="D5110" s="95"/>
      <c r="E5110" s="56">
        <v>2010</v>
      </c>
      <c r="F5110" s="146">
        <v>1265</v>
      </c>
      <c r="G5110" s="146">
        <v>1265</v>
      </c>
    </row>
    <row r="5111" spans="3:7" ht="16.5" hidden="1" customHeight="1" outlineLevel="1" x14ac:dyDescent="0.45">
      <c r="C5111" s="95"/>
      <c r="D5111" s="95"/>
      <c r="E5111" s="56">
        <v>2011</v>
      </c>
      <c r="F5111" s="144">
        <v>944</v>
      </c>
      <c r="G5111" s="144">
        <v>944</v>
      </c>
    </row>
    <row r="5112" spans="3:7" ht="16.5" hidden="1" customHeight="1" outlineLevel="1" x14ac:dyDescent="0.45">
      <c r="C5112" s="95"/>
      <c r="D5112" s="95"/>
      <c r="E5112" s="56">
        <v>2012</v>
      </c>
      <c r="F5112" s="146">
        <v>1312</v>
      </c>
      <c r="G5112" s="146">
        <v>1312</v>
      </c>
    </row>
    <row r="5113" spans="3:7" ht="16.5" hidden="1" customHeight="1" outlineLevel="1" x14ac:dyDescent="0.45">
      <c r="C5113" s="95"/>
      <c r="D5113" s="95"/>
      <c r="E5113" s="56">
        <v>2013</v>
      </c>
      <c r="F5113" s="146">
        <v>1040</v>
      </c>
      <c r="G5113" s="146">
        <v>1040</v>
      </c>
    </row>
    <row r="5114" spans="3:7" ht="16.5" hidden="1" customHeight="1" outlineLevel="1" x14ac:dyDescent="0.45">
      <c r="C5114" s="95"/>
      <c r="D5114" s="95"/>
      <c r="E5114" s="56">
        <v>2014</v>
      </c>
      <c r="F5114" s="144">
        <v>935</v>
      </c>
      <c r="G5114" s="144">
        <v>935</v>
      </c>
    </row>
    <row r="5115" spans="3:7" ht="16.5" hidden="1" customHeight="1" outlineLevel="1" x14ac:dyDescent="0.45">
      <c r="C5115" s="95"/>
      <c r="D5115" s="95"/>
      <c r="E5115" s="56">
        <v>2015</v>
      </c>
      <c r="F5115" s="146">
        <v>1456</v>
      </c>
      <c r="G5115" s="146">
        <v>1456</v>
      </c>
    </row>
    <row r="5116" spans="3:7" ht="16.5" hidden="1" customHeight="1" outlineLevel="1" x14ac:dyDescent="0.45">
      <c r="C5116" s="95"/>
      <c r="D5116" s="96"/>
      <c r="E5116" s="56">
        <v>2016</v>
      </c>
      <c r="F5116" s="144">
        <v>258</v>
      </c>
      <c r="G5116" s="144">
        <v>258</v>
      </c>
    </row>
    <row r="5117" spans="3:7" ht="16.5" hidden="1" customHeight="1" outlineLevel="1" x14ac:dyDescent="0.45">
      <c r="C5117" s="95"/>
      <c r="D5117" s="89" t="s">
        <v>142</v>
      </c>
      <c r="E5117" s="90"/>
      <c r="F5117" s="139">
        <v>27995</v>
      </c>
      <c r="G5117" s="139">
        <v>27995</v>
      </c>
    </row>
    <row r="5118" spans="3:7" ht="16.5" hidden="1" customHeight="1" outlineLevel="1" x14ac:dyDescent="0.45">
      <c r="C5118" s="95"/>
      <c r="D5118" s="94" t="s">
        <v>448</v>
      </c>
      <c r="E5118" s="56">
        <v>1993</v>
      </c>
      <c r="F5118" s="144">
        <v>697</v>
      </c>
      <c r="G5118" s="144">
        <v>697</v>
      </c>
    </row>
    <row r="5119" spans="3:7" ht="16.5" hidden="1" customHeight="1" outlineLevel="1" x14ac:dyDescent="0.45">
      <c r="C5119" s="95"/>
      <c r="D5119" s="95"/>
      <c r="E5119" s="56">
        <v>1994</v>
      </c>
      <c r="F5119" s="144">
        <v>789</v>
      </c>
      <c r="G5119" s="144">
        <v>789</v>
      </c>
    </row>
    <row r="5120" spans="3:7" ht="16.5" hidden="1" customHeight="1" outlineLevel="1" x14ac:dyDescent="0.45">
      <c r="C5120" s="95"/>
      <c r="D5120" s="95"/>
      <c r="E5120" s="56">
        <v>1995</v>
      </c>
      <c r="F5120" s="146">
        <v>2076</v>
      </c>
      <c r="G5120" s="146">
        <v>2076</v>
      </c>
    </row>
    <row r="5121" spans="3:7" ht="16.5" hidden="1" customHeight="1" outlineLevel="1" x14ac:dyDescent="0.45">
      <c r="C5121" s="95"/>
      <c r="D5121" s="95"/>
      <c r="E5121" s="56">
        <v>1996</v>
      </c>
      <c r="F5121" s="146">
        <v>2583</v>
      </c>
      <c r="G5121" s="146">
        <v>2583</v>
      </c>
    </row>
    <row r="5122" spans="3:7" ht="16.5" hidden="1" customHeight="1" outlineLevel="1" x14ac:dyDescent="0.45">
      <c r="C5122" s="95"/>
      <c r="D5122" s="95"/>
      <c r="E5122" s="56">
        <v>1997</v>
      </c>
      <c r="F5122" s="146">
        <v>2463</v>
      </c>
      <c r="G5122" s="146">
        <v>2463</v>
      </c>
    </row>
    <row r="5123" spans="3:7" ht="16.5" hidden="1" customHeight="1" outlineLevel="1" x14ac:dyDescent="0.45">
      <c r="C5123" s="95"/>
      <c r="D5123" s="95"/>
      <c r="E5123" s="56">
        <v>1998</v>
      </c>
      <c r="F5123" s="146">
        <v>1790</v>
      </c>
      <c r="G5123" s="146">
        <v>1790</v>
      </c>
    </row>
    <row r="5124" spans="3:7" ht="16.5" hidden="1" customHeight="1" outlineLevel="1" x14ac:dyDescent="0.45">
      <c r="C5124" s="95"/>
      <c r="D5124" s="95"/>
      <c r="E5124" s="56">
        <v>1999</v>
      </c>
      <c r="F5124" s="146">
        <v>1892</v>
      </c>
      <c r="G5124" s="146">
        <v>1892</v>
      </c>
    </row>
    <row r="5125" spans="3:7" ht="16.5" hidden="1" customHeight="1" outlineLevel="1" x14ac:dyDescent="0.45">
      <c r="C5125" s="95"/>
      <c r="D5125" s="95"/>
      <c r="E5125" s="56">
        <v>2000</v>
      </c>
      <c r="F5125" s="146">
        <v>1166</v>
      </c>
      <c r="G5125" s="146">
        <v>1166</v>
      </c>
    </row>
    <row r="5126" spans="3:7" ht="16.5" hidden="1" customHeight="1" outlineLevel="1" x14ac:dyDescent="0.45">
      <c r="C5126" s="95"/>
      <c r="D5126" s="95"/>
      <c r="E5126" s="56">
        <v>2001</v>
      </c>
      <c r="F5126" s="146">
        <v>1053</v>
      </c>
      <c r="G5126" s="146">
        <v>1053</v>
      </c>
    </row>
    <row r="5127" spans="3:7" ht="16.5" hidden="1" customHeight="1" outlineLevel="1" x14ac:dyDescent="0.45">
      <c r="C5127" s="95"/>
      <c r="D5127" s="95"/>
      <c r="E5127" s="56">
        <v>2002</v>
      </c>
      <c r="F5127" s="144">
        <v>898</v>
      </c>
      <c r="G5127" s="144">
        <v>898</v>
      </c>
    </row>
    <row r="5128" spans="3:7" ht="16.5" hidden="1" customHeight="1" outlineLevel="1" x14ac:dyDescent="0.45">
      <c r="C5128" s="95"/>
      <c r="D5128" s="95"/>
      <c r="E5128" s="56">
        <v>2003</v>
      </c>
      <c r="F5128" s="146">
        <v>3389</v>
      </c>
      <c r="G5128" s="146">
        <v>3389</v>
      </c>
    </row>
    <row r="5129" spans="3:7" ht="16.5" hidden="1" customHeight="1" outlineLevel="1" x14ac:dyDescent="0.45">
      <c r="C5129" s="95"/>
      <c r="D5129" s="95"/>
      <c r="E5129" s="56">
        <v>2004</v>
      </c>
      <c r="F5129" s="146">
        <v>1579</v>
      </c>
      <c r="G5129" s="146">
        <v>1579</v>
      </c>
    </row>
    <row r="5130" spans="3:7" ht="16.5" hidden="1" customHeight="1" outlineLevel="1" x14ac:dyDescent="0.45">
      <c r="C5130" s="95"/>
      <c r="D5130" s="95"/>
      <c r="E5130" s="56">
        <v>2005</v>
      </c>
      <c r="F5130" s="146">
        <v>2403</v>
      </c>
      <c r="G5130" s="146">
        <v>2403</v>
      </c>
    </row>
    <row r="5131" spans="3:7" ht="16.5" hidden="1" customHeight="1" outlineLevel="1" x14ac:dyDescent="0.45">
      <c r="C5131" s="95"/>
      <c r="D5131" s="95"/>
      <c r="E5131" s="56">
        <v>2006</v>
      </c>
      <c r="F5131" s="146">
        <v>2380</v>
      </c>
      <c r="G5131" s="146">
        <v>2380</v>
      </c>
    </row>
    <row r="5132" spans="3:7" ht="16.5" hidden="1" customHeight="1" outlineLevel="1" x14ac:dyDescent="0.45">
      <c r="C5132" s="95"/>
      <c r="D5132" s="95"/>
      <c r="E5132" s="56">
        <v>2007</v>
      </c>
      <c r="F5132" s="146">
        <v>1929</v>
      </c>
      <c r="G5132" s="146">
        <v>1929</v>
      </c>
    </row>
    <row r="5133" spans="3:7" ht="16.5" hidden="1" customHeight="1" outlineLevel="1" x14ac:dyDescent="0.45">
      <c r="C5133" s="95"/>
      <c r="D5133" s="95"/>
      <c r="E5133" s="56">
        <v>2008</v>
      </c>
      <c r="F5133" s="146">
        <v>1207</v>
      </c>
      <c r="G5133" s="146">
        <v>1207</v>
      </c>
    </row>
    <row r="5134" spans="3:7" ht="16.5" hidden="1" customHeight="1" outlineLevel="1" x14ac:dyDescent="0.45">
      <c r="C5134" s="95"/>
      <c r="D5134" s="95"/>
      <c r="E5134" s="56">
        <v>2009</v>
      </c>
      <c r="F5134" s="144">
        <v>230</v>
      </c>
      <c r="G5134" s="144">
        <v>230</v>
      </c>
    </row>
    <row r="5135" spans="3:7" ht="16.5" hidden="1" customHeight="1" outlineLevel="1" x14ac:dyDescent="0.45">
      <c r="C5135" s="95"/>
      <c r="D5135" s="95"/>
      <c r="E5135" s="56">
        <v>2010</v>
      </c>
      <c r="F5135" s="144">
        <v>478</v>
      </c>
      <c r="G5135" s="144">
        <v>478</v>
      </c>
    </row>
    <row r="5136" spans="3:7" ht="16.5" hidden="1" customHeight="1" outlineLevel="1" x14ac:dyDescent="0.45">
      <c r="C5136" s="95"/>
      <c r="D5136" s="95"/>
      <c r="E5136" s="56">
        <v>2011</v>
      </c>
      <c r="F5136" s="144">
        <v>829</v>
      </c>
      <c r="G5136" s="144">
        <v>829</v>
      </c>
    </row>
    <row r="5137" spans="3:7" ht="16.5" hidden="1" customHeight="1" outlineLevel="1" x14ac:dyDescent="0.45">
      <c r="C5137" s="95"/>
      <c r="D5137" s="95"/>
      <c r="E5137" s="56">
        <v>2012</v>
      </c>
      <c r="F5137" s="144">
        <v>302</v>
      </c>
      <c r="G5137" s="144">
        <v>302</v>
      </c>
    </row>
    <row r="5138" spans="3:7" ht="16.5" hidden="1" customHeight="1" outlineLevel="1" x14ac:dyDescent="0.45">
      <c r="C5138" s="95"/>
      <c r="D5138" s="95"/>
      <c r="E5138" s="56">
        <v>2013</v>
      </c>
      <c r="F5138" s="144">
        <v>112</v>
      </c>
      <c r="G5138" s="144">
        <v>112</v>
      </c>
    </row>
    <row r="5139" spans="3:7" ht="16.5" hidden="1" customHeight="1" outlineLevel="1" x14ac:dyDescent="0.45">
      <c r="C5139" s="95"/>
      <c r="D5139" s="95"/>
      <c r="E5139" s="56">
        <v>2014</v>
      </c>
      <c r="F5139" s="144">
        <v>94</v>
      </c>
      <c r="G5139" s="144">
        <v>94</v>
      </c>
    </row>
    <row r="5140" spans="3:7" ht="16.5" hidden="1" customHeight="1" outlineLevel="1" x14ac:dyDescent="0.45">
      <c r="C5140" s="95"/>
      <c r="D5140" s="95"/>
      <c r="E5140" s="56">
        <v>2015</v>
      </c>
      <c r="F5140" s="144">
        <v>259</v>
      </c>
      <c r="G5140" s="144">
        <v>259</v>
      </c>
    </row>
    <row r="5141" spans="3:7" ht="16.5" hidden="1" customHeight="1" outlineLevel="1" x14ac:dyDescent="0.45">
      <c r="C5141" s="95"/>
      <c r="D5141" s="96"/>
      <c r="E5141" s="56">
        <v>2016</v>
      </c>
      <c r="F5141" s="144">
        <v>161</v>
      </c>
      <c r="G5141" s="144">
        <v>161</v>
      </c>
    </row>
    <row r="5142" spans="3:7" ht="16.5" hidden="1" customHeight="1" outlineLevel="1" x14ac:dyDescent="0.45">
      <c r="C5142" s="95"/>
      <c r="D5142" s="89" t="s">
        <v>142</v>
      </c>
      <c r="E5142" s="90"/>
      <c r="F5142" s="139">
        <v>30759</v>
      </c>
      <c r="G5142" s="139">
        <v>30759</v>
      </c>
    </row>
    <row r="5143" spans="3:7" ht="16.5" hidden="1" customHeight="1" outlineLevel="1" x14ac:dyDescent="0.45">
      <c r="C5143" s="95"/>
      <c r="D5143" s="94" t="s">
        <v>449</v>
      </c>
      <c r="E5143" s="56">
        <v>1991</v>
      </c>
      <c r="F5143" s="146">
        <v>1738</v>
      </c>
      <c r="G5143" s="146">
        <v>1738</v>
      </c>
    </row>
    <row r="5144" spans="3:7" ht="16.5" hidden="1" customHeight="1" outlineLevel="1" x14ac:dyDescent="0.45">
      <c r="C5144" s="95"/>
      <c r="D5144" s="96"/>
      <c r="E5144" s="56">
        <v>1992</v>
      </c>
      <c r="F5144" s="144">
        <v>288</v>
      </c>
      <c r="G5144" s="144">
        <v>288</v>
      </c>
    </row>
    <row r="5145" spans="3:7" ht="16.5" hidden="1" customHeight="1" outlineLevel="1" x14ac:dyDescent="0.45">
      <c r="C5145" s="95"/>
      <c r="D5145" s="89" t="s">
        <v>142</v>
      </c>
      <c r="E5145" s="90"/>
      <c r="F5145" s="139">
        <v>2026</v>
      </c>
      <c r="G5145" s="139">
        <v>2026</v>
      </c>
    </row>
    <row r="5146" spans="3:7" ht="16.5" hidden="1" customHeight="1" outlineLevel="1" x14ac:dyDescent="0.45">
      <c r="C5146" s="95"/>
      <c r="D5146" s="56" t="s">
        <v>450</v>
      </c>
      <c r="E5146" s="56">
        <v>1993</v>
      </c>
      <c r="F5146" s="144">
        <v>30</v>
      </c>
      <c r="G5146" s="144">
        <v>30</v>
      </c>
    </row>
    <row r="5147" spans="3:7" ht="16.5" hidden="1" customHeight="1" outlineLevel="1" x14ac:dyDescent="0.45">
      <c r="C5147" s="95"/>
      <c r="D5147" s="89" t="s">
        <v>142</v>
      </c>
      <c r="E5147" s="90"/>
      <c r="F5147" s="140">
        <v>30</v>
      </c>
      <c r="G5147" s="140">
        <v>30</v>
      </c>
    </row>
    <row r="5148" spans="3:7" ht="16.5" hidden="1" customHeight="1" outlineLevel="1" x14ac:dyDescent="0.45">
      <c r="C5148" s="95"/>
      <c r="D5148" s="94" t="s">
        <v>451</v>
      </c>
      <c r="E5148" s="56">
        <v>2006</v>
      </c>
      <c r="F5148" s="144">
        <v>214</v>
      </c>
      <c r="G5148" s="144">
        <v>214</v>
      </c>
    </row>
    <row r="5149" spans="3:7" ht="16.5" hidden="1" customHeight="1" outlineLevel="1" x14ac:dyDescent="0.45">
      <c r="C5149" s="95"/>
      <c r="D5149" s="95"/>
      <c r="E5149" s="56">
        <v>2007</v>
      </c>
      <c r="F5149" s="144">
        <v>376</v>
      </c>
      <c r="G5149" s="144">
        <v>376</v>
      </c>
    </row>
    <row r="5150" spans="3:7" ht="16.5" hidden="1" customHeight="1" outlineLevel="1" x14ac:dyDescent="0.45">
      <c r="C5150" s="95"/>
      <c r="D5150" s="96"/>
      <c r="E5150" s="56">
        <v>2008</v>
      </c>
      <c r="F5150" s="144">
        <v>0</v>
      </c>
      <c r="G5150" s="144">
        <v>0</v>
      </c>
    </row>
    <row r="5151" spans="3:7" ht="16.5" hidden="1" customHeight="1" outlineLevel="1" x14ac:dyDescent="0.45">
      <c r="C5151" s="95"/>
      <c r="D5151" s="89" t="s">
        <v>142</v>
      </c>
      <c r="E5151" s="90"/>
      <c r="F5151" s="140">
        <v>590</v>
      </c>
      <c r="G5151" s="140">
        <v>590</v>
      </c>
    </row>
    <row r="5152" spans="3:7" ht="16.5" hidden="1" customHeight="1" outlineLevel="1" x14ac:dyDescent="0.45">
      <c r="C5152" s="95"/>
      <c r="D5152" s="56" t="s">
        <v>452</v>
      </c>
      <c r="E5152" s="56">
        <v>1994</v>
      </c>
      <c r="F5152" s="144">
        <v>70</v>
      </c>
      <c r="G5152" s="144">
        <v>70</v>
      </c>
    </row>
    <row r="5153" spans="3:7" ht="16.5" hidden="1" customHeight="1" outlineLevel="1" x14ac:dyDescent="0.45">
      <c r="C5153" s="95"/>
      <c r="D5153" s="89" t="s">
        <v>142</v>
      </c>
      <c r="E5153" s="90"/>
      <c r="F5153" s="140">
        <v>70</v>
      </c>
      <c r="G5153" s="140">
        <v>70</v>
      </c>
    </row>
    <row r="5154" spans="3:7" ht="16.5" hidden="1" customHeight="1" outlineLevel="1" x14ac:dyDescent="0.45">
      <c r="C5154" s="95"/>
      <c r="D5154" s="56" t="s">
        <v>453</v>
      </c>
      <c r="E5154" s="56">
        <v>1992</v>
      </c>
      <c r="F5154" s="144">
        <v>197</v>
      </c>
      <c r="G5154" s="144">
        <v>197</v>
      </c>
    </row>
    <row r="5155" spans="3:7" ht="16.5" hidden="1" customHeight="1" outlineLevel="1" x14ac:dyDescent="0.45">
      <c r="C5155" s="95"/>
      <c r="D5155" s="89" t="s">
        <v>142</v>
      </c>
      <c r="E5155" s="90"/>
      <c r="F5155" s="140">
        <v>197</v>
      </c>
      <c r="G5155" s="140">
        <v>197</v>
      </c>
    </row>
    <row r="5156" spans="3:7" ht="16.5" hidden="1" customHeight="1" outlineLevel="1" x14ac:dyDescent="0.45">
      <c r="C5156" s="95"/>
      <c r="D5156" s="94" t="s">
        <v>454</v>
      </c>
      <c r="E5156" s="56">
        <v>1991</v>
      </c>
      <c r="F5156" s="144">
        <v>280</v>
      </c>
      <c r="G5156" s="144">
        <v>280</v>
      </c>
    </row>
    <row r="5157" spans="3:7" ht="16.5" hidden="1" customHeight="1" outlineLevel="1" x14ac:dyDescent="0.45">
      <c r="C5157" s="95"/>
      <c r="D5157" s="95"/>
      <c r="E5157" s="56">
        <v>1992</v>
      </c>
      <c r="F5157" s="144">
        <v>621</v>
      </c>
      <c r="G5157" s="144">
        <v>621</v>
      </c>
    </row>
    <row r="5158" spans="3:7" ht="16.5" hidden="1" customHeight="1" outlineLevel="1" x14ac:dyDescent="0.45">
      <c r="C5158" s="95"/>
      <c r="D5158" s="95"/>
      <c r="E5158" s="56">
        <v>1993</v>
      </c>
      <c r="F5158" s="144">
        <v>418</v>
      </c>
      <c r="G5158" s="144">
        <v>418</v>
      </c>
    </row>
    <row r="5159" spans="3:7" ht="16.5" hidden="1" customHeight="1" outlineLevel="1" x14ac:dyDescent="0.45">
      <c r="C5159" s="95"/>
      <c r="D5159" s="95"/>
      <c r="E5159" s="56">
        <v>1994</v>
      </c>
      <c r="F5159" s="144">
        <v>628</v>
      </c>
      <c r="G5159" s="144">
        <v>628</v>
      </c>
    </row>
    <row r="5160" spans="3:7" ht="16.5" hidden="1" customHeight="1" outlineLevel="1" x14ac:dyDescent="0.45">
      <c r="C5160" s="95"/>
      <c r="D5160" s="95"/>
      <c r="E5160" s="56">
        <v>1995</v>
      </c>
      <c r="F5160" s="144">
        <v>879</v>
      </c>
      <c r="G5160" s="144">
        <v>879</v>
      </c>
    </row>
    <row r="5161" spans="3:7" ht="16.5" hidden="1" customHeight="1" outlineLevel="1" x14ac:dyDescent="0.45">
      <c r="C5161" s="95"/>
      <c r="D5161" s="95"/>
      <c r="E5161" s="56">
        <v>1996</v>
      </c>
      <c r="F5161" s="144">
        <v>853</v>
      </c>
      <c r="G5161" s="144">
        <v>853</v>
      </c>
    </row>
    <row r="5162" spans="3:7" ht="16.5" hidden="1" customHeight="1" outlineLevel="1" x14ac:dyDescent="0.45">
      <c r="C5162" s="95"/>
      <c r="D5162" s="95"/>
      <c r="E5162" s="56">
        <v>1997</v>
      </c>
      <c r="F5162" s="144">
        <v>889</v>
      </c>
      <c r="G5162" s="144">
        <v>889</v>
      </c>
    </row>
    <row r="5163" spans="3:7" ht="16.5" hidden="1" customHeight="1" outlineLevel="1" x14ac:dyDescent="0.45">
      <c r="C5163" s="95"/>
      <c r="D5163" s="95"/>
      <c r="E5163" s="56">
        <v>1998</v>
      </c>
      <c r="F5163" s="146">
        <v>1145</v>
      </c>
      <c r="G5163" s="146">
        <v>1145</v>
      </c>
    </row>
    <row r="5164" spans="3:7" ht="16.5" hidden="1" customHeight="1" outlineLevel="1" x14ac:dyDescent="0.45">
      <c r="C5164" s="95"/>
      <c r="D5164" s="95"/>
      <c r="E5164" s="56">
        <v>1999</v>
      </c>
      <c r="F5164" s="146">
        <v>1761</v>
      </c>
      <c r="G5164" s="146">
        <v>1761</v>
      </c>
    </row>
    <row r="5165" spans="3:7" ht="16.5" hidden="1" customHeight="1" outlineLevel="1" x14ac:dyDescent="0.45">
      <c r="C5165" s="95"/>
      <c r="D5165" s="95"/>
      <c r="E5165" s="56">
        <v>2000</v>
      </c>
      <c r="F5165" s="146">
        <v>1177</v>
      </c>
      <c r="G5165" s="146">
        <v>1177</v>
      </c>
    </row>
    <row r="5166" spans="3:7" ht="16.5" hidden="1" customHeight="1" outlineLevel="1" x14ac:dyDescent="0.45">
      <c r="C5166" s="95"/>
      <c r="D5166" s="95"/>
      <c r="E5166" s="56">
        <v>2001</v>
      </c>
      <c r="F5166" s="144">
        <v>240</v>
      </c>
      <c r="G5166" s="144">
        <v>240</v>
      </c>
    </row>
    <row r="5167" spans="3:7" ht="16.5" hidden="1" customHeight="1" outlineLevel="1" x14ac:dyDescent="0.45">
      <c r="C5167" s="95"/>
      <c r="D5167" s="95"/>
      <c r="E5167" s="56">
        <v>2002</v>
      </c>
      <c r="F5167" s="144">
        <v>387</v>
      </c>
      <c r="G5167" s="144">
        <v>387</v>
      </c>
    </row>
    <row r="5168" spans="3:7" ht="16.5" hidden="1" customHeight="1" outlineLevel="1" x14ac:dyDescent="0.45">
      <c r="C5168" s="95"/>
      <c r="D5168" s="95"/>
      <c r="E5168" s="56">
        <v>2003</v>
      </c>
      <c r="F5168" s="144">
        <v>386</v>
      </c>
      <c r="G5168" s="144">
        <v>386</v>
      </c>
    </row>
    <row r="5169" spans="3:7" ht="16.5" hidden="1" customHeight="1" outlineLevel="1" x14ac:dyDescent="0.45">
      <c r="C5169" s="95"/>
      <c r="D5169" s="95"/>
      <c r="E5169" s="56">
        <v>2004</v>
      </c>
      <c r="F5169" s="144">
        <v>795</v>
      </c>
      <c r="G5169" s="144">
        <v>795</v>
      </c>
    </row>
    <row r="5170" spans="3:7" ht="16.5" hidden="1" customHeight="1" outlineLevel="1" x14ac:dyDescent="0.45">
      <c r="C5170" s="95"/>
      <c r="D5170" s="95"/>
      <c r="E5170" s="56">
        <v>2005</v>
      </c>
      <c r="F5170" s="146">
        <v>1501</v>
      </c>
      <c r="G5170" s="146">
        <v>1501</v>
      </c>
    </row>
    <row r="5171" spans="3:7" ht="16.5" hidden="1" customHeight="1" outlineLevel="1" x14ac:dyDescent="0.45">
      <c r="C5171" s="95"/>
      <c r="D5171" s="95"/>
      <c r="E5171" s="56">
        <v>2006</v>
      </c>
      <c r="F5171" s="146">
        <v>1640</v>
      </c>
      <c r="G5171" s="146">
        <v>1640</v>
      </c>
    </row>
    <row r="5172" spans="3:7" ht="16.5" hidden="1" customHeight="1" outlineLevel="1" x14ac:dyDescent="0.45">
      <c r="C5172" s="95"/>
      <c r="D5172" s="95"/>
      <c r="E5172" s="56">
        <v>2007</v>
      </c>
      <c r="F5172" s="146">
        <v>1398</v>
      </c>
      <c r="G5172" s="146">
        <v>1398</v>
      </c>
    </row>
    <row r="5173" spans="3:7" ht="16.5" hidden="1" customHeight="1" outlineLevel="1" x14ac:dyDescent="0.45">
      <c r="C5173" s="95"/>
      <c r="D5173" s="95"/>
      <c r="E5173" s="56">
        <v>2008</v>
      </c>
      <c r="F5173" s="146">
        <v>1331</v>
      </c>
      <c r="G5173" s="146">
        <v>1331</v>
      </c>
    </row>
    <row r="5174" spans="3:7" ht="16.5" hidden="1" customHeight="1" outlineLevel="1" x14ac:dyDescent="0.45">
      <c r="C5174" s="95"/>
      <c r="D5174" s="95"/>
      <c r="E5174" s="56">
        <v>2009</v>
      </c>
      <c r="F5174" s="144">
        <v>547</v>
      </c>
      <c r="G5174" s="144">
        <v>547</v>
      </c>
    </row>
    <row r="5175" spans="3:7" ht="16.5" hidden="1" customHeight="1" outlineLevel="1" x14ac:dyDescent="0.45">
      <c r="C5175" s="95"/>
      <c r="D5175" s="95"/>
      <c r="E5175" s="56">
        <v>2010</v>
      </c>
      <c r="F5175" s="146">
        <v>1373</v>
      </c>
      <c r="G5175" s="146">
        <v>1373</v>
      </c>
    </row>
    <row r="5176" spans="3:7" ht="16.5" hidden="1" customHeight="1" outlineLevel="1" x14ac:dyDescent="0.45">
      <c r="C5176" s="95"/>
      <c r="D5176" s="95"/>
      <c r="E5176" s="56">
        <v>2011</v>
      </c>
      <c r="F5176" s="146">
        <v>2238</v>
      </c>
      <c r="G5176" s="146">
        <v>2238</v>
      </c>
    </row>
    <row r="5177" spans="3:7" ht="16.5" hidden="1" customHeight="1" outlineLevel="1" x14ac:dyDescent="0.45">
      <c r="C5177" s="95"/>
      <c r="D5177" s="95"/>
      <c r="E5177" s="56">
        <v>2012</v>
      </c>
      <c r="F5177" s="146">
        <v>3518</v>
      </c>
      <c r="G5177" s="146">
        <v>3518</v>
      </c>
    </row>
    <row r="5178" spans="3:7" ht="16.5" hidden="1" customHeight="1" outlineLevel="1" x14ac:dyDescent="0.45">
      <c r="C5178" s="95"/>
      <c r="D5178" s="95"/>
      <c r="E5178" s="56">
        <v>2013</v>
      </c>
      <c r="F5178" s="146">
        <v>2555</v>
      </c>
      <c r="G5178" s="146">
        <v>2555</v>
      </c>
    </row>
    <row r="5179" spans="3:7" ht="16.5" hidden="1" customHeight="1" outlineLevel="1" x14ac:dyDescent="0.45">
      <c r="C5179" s="95"/>
      <c r="D5179" s="95"/>
      <c r="E5179" s="56">
        <v>2014</v>
      </c>
      <c r="F5179" s="146">
        <v>2191</v>
      </c>
      <c r="G5179" s="146">
        <v>2191</v>
      </c>
    </row>
    <row r="5180" spans="3:7" ht="16.5" hidden="1" customHeight="1" outlineLevel="1" x14ac:dyDescent="0.45">
      <c r="C5180" s="95"/>
      <c r="D5180" s="95"/>
      <c r="E5180" s="56">
        <v>2015</v>
      </c>
      <c r="F5180" s="146">
        <v>2715</v>
      </c>
      <c r="G5180" s="146">
        <v>2715</v>
      </c>
    </row>
    <row r="5181" spans="3:7" ht="16.5" hidden="1" customHeight="1" outlineLevel="1" x14ac:dyDescent="0.45">
      <c r="C5181" s="95"/>
      <c r="D5181" s="96"/>
      <c r="E5181" s="56">
        <v>2016</v>
      </c>
      <c r="F5181" s="144">
        <v>834</v>
      </c>
      <c r="G5181" s="144">
        <v>834</v>
      </c>
    </row>
    <row r="5182" spans="3:7" ht="16.5" hidden="1" customHeight="1" outlineLevel="1" x14ac:dyDescent="0.45">
      <c r="C5182" s="95"/>
      <c r="D5182" s="89" t="s">
        <v>142</v>
      </c>
      <c r="E5182" s="90"/>
      <c r="F5182" s="139">
        <v>32300</v>
      </c>
      <c r="G5182" s="139">
        <v>32300</v>
      </c>
    </row>
    <row r="5183" spans="3:7" ht="16.5" hidden="1" customHeight="1" outlineLevel="1" x14ac:dyDescent="0.45">
      <c r="C5183" s="95"/>
      <c r="D5183" s="94" t="s">
        <v>455</v>
      </c>
      <c r="E5183" s="56">
        <v>1991</v>
      </c>
      <c r="F5183" s="146">
        <v>2268</v>
      </c>
      <c r="G5183" s="146">
        <v>2268</v>
      </c>
    </row>
    <row r="5184" spans="3:7" ht="16.5" hidden="1" customHeight="1" outlineLevel="1" x14ac:dyDescent="0.45">
      <c r="C5184" s="95"/>
      <c r="D5184" s="95"/>
      <c r="E5184" s="56">
        <v>1992</v>
      </c>
      <c r="F5184" s="146">
        <v>2026</v>
      </c>
      <c r="G5184" s="146">
        <v>2026</v>
      </c>
    </row>
    <row r="5185" spans="3:7" ht="16.5" hidden="1" customHeight="1" outlineLevel="1" x14ac:dyDescent="0.45">
      <c r="C5185" s="95"/>
      <c r="D5185" s="95"/>
      <c r="E5185" s="56">
        <v>1993</v>
      </c>
      <c r="F5185" s="146">
        <v>2370</v>
      </c>
      <c r="G5185" s="146">
        <v>2370</v>
      </c>
    </row>
    <row r="5186" spans="3:7" ht="16.5" hidden="1" customHeight="1" outlineLevel="1" x14ac:dyDescent="0.45">
      <c r="C5186" s="95"/>
      <c r="D5186" s="95"/>
      <c r="E5186" s="56">
        <v>1994</v>
      </c>
      <c r="F5186" s="146">
        <v>3141</v>
      </c>
      <c r="G5186" s="146">
        <v>3141</v>
      </c>
    </row>
    <row r="5187" spans="3:7" ht="16.5" hidden="1" customHeight="1" outlineLevel="1" x14ac:dyDescent="0.45">
      <c r="C5187" s="95"/>
      <c r="D5187" s="95"/>
      <c r="E5187" s="56">
        <v>1995</v>
      </c>
      <c r="F5187" s="146">
        <v>3172</v>
      </c>
      <c r="G5187" s="146">
        <v>3172</v>
      </c>
    </row>
    <row r="5188" spans="3:7" ht="16.5" hidden="1" customHeight="1" outlineLevel="1" x14ac:dyDescent="0.45">
      <c r="C5188" s="95"/>
      <c r="D5188" s="95"/>
      <c r="E5188" s="56">
        <v>1996</v>
      </c>
      <c r="F5188" s="146">
        <v>2796</v>
      </c>
      <c r="G5188" s="146">
        <v>2796</v>
      </c>
    </row>
    <row r="5189" spans="3:7" ht="16.5" hidden="1" customHeight="1" outlineLevel="1" x14ac:dyDescent="0.45">
      <c r="C5189" s="95"/>
      <c r="D5189" s="95"/>
      <c r="E5189" s="56">
        <v>1997</v>
      </c>
      <c r="F5189" s="146">
        <v>4055</v>
      </c>
      <c r="G5189" s="146">
        <v>4055</v>
      </c>
    </row>
    <row r="5190" spans="3:7" ht="16.5" hidden="1" customHeight="1" outlineLevel="1" x14ac:dyDescent="0.45">
      <c r="C5190" s="95"/>
      <c r="D5190" s="95"/>
      <c r="E5190" s="56">
        <v>1998</v>
      </c>
      <c r="F5190" s="146">
        <v>5442</v>
      </c>
      <c r="G5190" s="146">
        <v>5442</v>
      </c>
    </row>
    <row r="5191" spans="3:7" ht="16.5" hidden="1" customHeight="1" outlineLevel="1" x14ac:dyDescent="0.45">
      <c r="C5191" s="95"/>
      <c r="D5191" s="95"/>
      <c r="E5191" s="56">
        <v>1999</v>
      </c>
      <c r="F5191" s="146">
        <v>4596</v>
      </c>
      <c r="G5191" s="146">
        <v>4596</v>
      </c>
    </row>
    <row r="5192" spans="3:7" ht="16.5" hidden="1" customHeight="1" outlineLevel="1" x14ac:dyDescent="0.45">
      <c r="C5192" s="95"/>
      <c r="D5192" s="95"/>
      <c r="E5192" s="56">
        <v>2000</v>
      </c>
      <c r="F5192" s="146">
        <v>4100</v>
      </c>
      <c r="G5192" s="146">
        <v>4100</v>
      </c>
    </row>
    <row r="5193" spans="3:7" ht="16.5" hidden="1" customHeight="1" outlineLevel="1" x14ac:dyDescent="0.45">
      <c r="C5193" s="95"/>
      <c r="D5193" s="95"/>
      <c r="E5193" s="56">
        <v>2001</v>
      </c>
      <c r="F5193" s="144">
        <v>854</v>
      </c>
      <c r="G5193" s="144">
        <v>854</v>
      </c>
    </row>
    <row r="5194" spans="3:7" ht="16.5" hidden="1" customHeight="1" outlineLevel="1" x14ac:dyDescent="0.45">
      <c r="C5194" s="95"/>
      <c r="D5194" s="95"/>
      <c r="E5194" s="56">
        <v>2002</v>
      </c>
      <c r="F5194" s="146">
        <v>1546</v>
      </c>
      <c r="G5194" s="146">
        <v>1546</v>
      </c>
    </row>
    <row r="5195" spans="3:7" ht="16.5" hidden="1" customHeight="1" outlineLevel="1" x14ac:dyDescent="0.45">
      <c r="C5195" s="95"/>
      <c r="D5195" s="95"/>
      <c r="E5195" s="56">
        <v>2003</v>
      </c>
      <c r="F5195" s="146">
        <v>1971</v>
      </c>
      <c r="G5195" s="146">
        <v>1971</v>
      </c>
    </row>
    <row r="5196" spans="3:7" ht="16.5" hidden="1" customHeight="1" outlineLevel="1" x14ac:dyDescent="0.45">
      <c r="C5196" s="95"/>
      <c r="D5196" s="95"/>
      <c r="E5196" s="56">
        <v>2004</v>
      </c>
      <c r="F5196" s="146">
        <v>3938</v>
      </c>
      <c r="G5196" s="146">
        <v>3938</v>
      </c>
    </row>
    <row r="5197" spans="3:7" ht="16.5" hidden="1" customHeight="1" outlineLevel="1" x14ac:dyDescent="0.45">
      <c r="C5197" s="95"/>
      <c r="D5197" s="95"/>
      <c r="E5197" s="56">
        <v>2005</v>
      </c>
      <c r="F5197" s="146">
        <v>4680</v>
      </c>
      <c r="G5197" s="146">
        <v>4680</v>
      </c>
    </row>
    <row r="5198" spans="3:7" ht="16.5" hidden="1" customHeight="1" outlineLevel="1" x14ac:dyDescent="0.45">
      <c r="C5198" s="95"/>
      <c r="D5198" s="95"/>
      <c r="E5198" s="56">
        <v>2006</v>
      </c>
      <c r="F5198" s="146">
        <v>7728</v>
      </c>
      <c r="G5198" s="146">
        <v>7728</v>
      </c>
    </row>
    <row r="5199" spans="3:7" ht="16.5" hidden="1" customHeight="1" outlineLevel="1" x14ac:dyDescent="0.45">
      <c r="C5199" s="95"/>
      <c r="D5199" s="95"/>
      <c r="E5199" s="56">
        <v>2007</v>
      </c>
      <c r="F5199" s="146">
        <v>10770</v>
      </c>
      <c r="G5199" s="146">
        <v>10770</v>
      </c>
    </row>
    <row r="5200" spans="3:7" ht="16.5" hidden="1" customHeight="1" outlineLevel="1" x14ac:dyDescent="0.45">
      <c r="C5200" s="95"/>
      <c r="D5200" s="95"/>
      <c r="E5200" s="56">
        <v>2008</v>
      </c>
      <c r="F5200" s="146">
        <v>10369</v>
      </c>
      <c r="G5200" s="146">
        <v>10369</v>
      </c>
    </row>
    <row r="5201" spans="3:7" ht="16.5" hidden="1" customHeight="1" outlineLevel="1" x14ac:dyDescent="0.45">
      <c r="C5201" s="95"/>
      <c r="D5201" s="95"/>
      <c r="E5201" s="56">
        <v>2009</v>
      </c>
      <c r="F5201" s="146">
        <v>8397</v>
      </c>
      <c r="G5201" s="146">
        <v>8397</v>
      </c>
    </row>
    <row r="5202" spans="3:7" ht="16.5" hidden="1" customHeight="1" outlineLevel="1" x14ac:dyDescent="0.45">
      <c r="C5202" s="95"/>
      <c r="D5202" s="95"/>
      <c r="E5202" s="56">
        <v>2010</v>
      </c>
      <c r="F5202" s="146">
        <v>12740</v>
      </c>
      <c r="G5202" s="146">
        <v>12740</v>
      </c>
    </row>
    <row r="5203" spans="3:7" ht="16.5" hidden="1" customHeight="1" outlineLevel="1" x14ac:dyDescent="0.45">
      <c r="C5203" s="95"/>
      <c r="D5203" s="95"/>
      <c r="E5203" s="56">
        <v>2011</v>
      </c>
      <c r="F5203" s="146">
        <v>17211</v>
      </c>
      <c r="G5203" s="146">
        <v>17211</v>
      </c>
    </row>
    <row r="5204" spans="3:7" ht="16.5" hidden="1" customHeight="1" outlineLevel="1" x14ac:dyDescent="0.45">
      <c r="C5204" s="95"/>
      <c r="D5204" s="95"/>
      <c r="E5204" s="56">
        <v>2012</v>
      </c>
      <c r="F5204" s="146">
        <v>17225</v>
      </c>
      <c r="G5204" s="146">
        <v>17225</v>
      </c>
    </row>
    <row r="5205" spans="3:7" ht="16.5" hidden="1" customHeight="1" outlineLevel="1" x14ac:dyDescent="0.45">
      <c r="C5205" s="95"/>
      <c r="D5205" s="95"/>
      <c r="E5205" s="56">
        <v>2013</v>
      </c>
      <c r="F5205" s="146">
        <v>19293</v>
      </c>
      <c r="G5205" s="146">
        <v>19293</v>
      </c>
    </row>
    <row r="5206" spans="3:7" ht="16.5" hidden="1" customHeight="1" outlineLevel="1" x14ac:dyDescent="0.45">
      <c r="C5206" s="95"/>
      <c r="D5206" s="95"/>
      <c r="E5206" s="56">
        <v>2014</v>
      </c>
      <c r="F5206" s="146">
        <v>20564</v>
      </c>
      <c r="G5206" s="146">
        <v>20564</v>
      </c>
    </row>
    <row r="5207" spans="3:7" ht="16.5" hidden="1" customHeight="1" outlineLevel="1" x14ac:dyDescent="0.45">
      <c r="C5207" s="95"/>
      <c r="D5207" s="95"/>
      <c r="E5207" s="56">
        <v>2015</v>
      </c>
      <c r="F5207" s="146">
        <v>19833</v>
      </c>
      <c r="G5207" s="146">
        <v>19833</v>
      </c>
    </row>
    <row r="5208" spans="3:7" ht="16.5" hidden="1" customHeight="1" outlineLevel="1" x14ac:dyDescent="0.45">
      <c r="C5208" s="95"/>
      <c r="D5208" s="96"/>
      <c r="E5208" s="56">
        <v>2016</v>
      </c>
      <c r="F5208" s="146">
        <v>5079</v>
      </c>
      <c r="G5208" s="146">
        <v>5079</v>
      </c>
    </row>
    <row r="5209" spans="3:7" ht="16.5" hidden="1" customHeight="1" outlineLevel="1" x14ac:dyDescent="0.45">
      <c r="C5209" s="95"/>
      <c r="D5209" s="89" t="s">
        <v>142</v>
      </c>
      <c r="E5209" s="90"/>
      <c r="F5209" s="139">
        <v>196164</v>
      </c>
      <c r="G5209" s="139">
        <v>196164</v>
      </c>
    </row>
    <row r="5210" spans="3:7" ht="16.5" hidden="1" customHeight="1" outlineLevel="1" x14ac:dyDescent="0.45">
      <c r="C5210" s="95"/>
      <c r="D5210" s="94" t="s">
        <v>456</v>
      </c>
      <c r="E5210" s="56">
        <v>1991</v>
      </c>
      <c r="F5210" s="146">
        <v>1203</v>
      </c>
      <c r="G5210" s="146">
        <v>1203</v>
      </c>
    </row>
    <row r="5211" spans="3:7" ht="16.5" hidden="1" customHeight="1" outlineLevel="1" x14ac:dyDescent="0.45">
      <c r="C5211" s="95"/>
      <c r="D5211" s="95"/>
      <c r="E5211" s="56">
        <v>1992</v>
      </c>
      <c r="F5211" s="146">
        <v>1377</v>
      </c>
      <c r="G5211" s="146">
        <v>1377</v>
      </c>
    </row>
    <row r="5212" spans="3:7" ht="16.5" hidden="1" customHeight="1" outlineLevel="1" x14ac:dyDescent="0.45">
      <c r="C5212" s="95"/>
      <c r="D5212" s="95"/>
      <c r="E5212" s="56">
        <v>1993</v>
      </c>
      <c r="F5212" s="146">
        <v>1680</v>
      </c>
      <c r="G5212" s="146">
        <v>1680</v>
      </c>
    </row>
    <row r="5213" spans="3:7" ht="16.5" hidden="1" customHeight="1" outlineLevel="1" x14ac:dyDescent="0.45">
      <c r="C5213" s="95"/>
      <c r="D5213" s="95"/>
      <c r="E5213" s="56">
        <v>1994</v>
      </c>
      <c r="F5213" s="146">
        <v>1974</v>
      </c>
      <c r="G5213" s="146">
        <v>1974</v>
      </c>
    </row>
    <row r="5214" spans="3:7" ht="16.5" hidden="1" customHeight="1" outlineLevel="1" x14ac:dyDescent="0.45">
      <c r="C5214" s="95"/>
      <c r="D5214" s="95"/>
      <c r="E5214" s="56">
        <v>1995</v>
      </c>
      <c r="F5214" s="146">
        <v>3486</v>
      </c>
      <c r="G5214" s="146">
        <v>3486</v>
      </c>
    </row>
    <row r="5215" spans="3:7" ht="16.5" hidden="1" customHeight="1" outlineLevel="1" x14ac:dyDescent="0.45">
      <c r="C5215" s="95"/>
      <c r="D5215" s="95"/>
      <c r="E5215" s="56">
        <v>1996</v>
      </c>
      <c r="F5215" s="146">
        <v>2746</v>
      </c>
      <c r="G5215" s="146">
        <v>2746</v>
      </c>
    </row>
    <row r="5216" spans="3:7" ht="16.5" hidden="1" customHeight="1" outlineLevel="1" x14ac:dyDescent="0.45">
      <c r="C5216" s="95"/>
      <c r="D5216" s="95"/>
      <c r="E5216" s="56">
        <v>1997</v>
      </c>
      <c r="F5216" s="146">
        <v>3053</v>
      </c>
      <c r="G5216" s="146">
        <v>3053</v>
      </c>
    </row>
    <row r="5217" spans="3:7" ht="16.5" hidden="1" customHeight="1" outlineLevel="1" x14ac:dyDescent="0.45">
      <c r="C5217" s="95"/>
      <c r="D5217" s="95"/>
      <c r="E5217" s="56">
        <v>1998</v>
      </c>
      <c r="F5217" s="146">
        <v>2333</v>
      </c>
      <c r="G5217" s="146">
        <v>2333</v>
      </c>
    </row>
    <row r="5218" spans="3:7" ht="16.5" hidden="1" customHeight="1" outlineLevel="1" x14ac:dyDescent="0.45">
      <c r="C5218" s="95"/>
      <c r="D5218" s="95"/>
      <c r="E5218" s="56">
        <v>1999</v>
      </c>
      <c r="F5218" s="146">
        <v>1166</v>
      </c>
      <c r="G5218" s="146">
        <v>1166</v>
      </c>
    </row>
    <row r="5219" spans="3:7" ht="16.5" hidden="1" customHeight="1" outlineLevel="1" x14ac:dyDescent="0.45">
      <c r="C5219" s="95"/>
      <c r="D5219" s="95"/>
      <c r="E5219" s="56">
        <v>2000</v>
      </c>
      <c r="F5219" s="144">
        <v>617</v>
      </c>
      <c r="G5219" s="144">
        <v>617</v>
      </c>
    </row>
    <row r="5220" spans="3:7" ht="16.5" hidden="1" customHeight="1" outlineLevel="1" x14ac:dyDescent="0.45">
      <c r="C5220" s="95"/>
      <c r="D5220" s="95"/>
      <c r="E5220" s="56">
        <v>2001</v>
      </c>
      <c r="F5220" s="144">
        <v>696</v>
      </c>
      <c r="G5220" s="144">
        <v>696</v>
      </c>
    </row>
    <row r="5221" spans="3:7" ht="16.5" hidden="1" customHeight="1" outlineLevel="1" x14ac:dyDescent="0.45">
      <c r="C5221" s="95"/>
      <c r="D5221" s="95"/>
      <c r="E5221" s="56">
        <v>2002</v>
      </c>
      <c r="F5221" s="144">
        <v>63</v>
      </c>
      <c r="G5221" s="144">
        <v>63</v>
      </c>
    </row>
    <row r="5222" spans="3:7" ht="16.5" hidden="1" customHeight="1" outlineLevel="1" x14ac:dyDescent="0.45">
      <c r="C5222" s="95"/>
      <c r="D5222" s="95"/>
      <c r="E5222" s="56">
        <v>2003</v>
      </c>
      <c r="F5222" s="144">
        <v>398</v>
      </c>
      <c r="G5222" s="144">
        <v>398</v>
      </c>
    </row>
    <row r="5223" spans="3:7" ht="16.5" hidden="1" customHeight="1" outlineLevel="1" x14ac:dyDescent="0.45">
      <c r="C5223" s="95"/>
      <c r="D5223" s="95"/>
      <c r="E5223" s="56">
        <v>2004</v>
      </c>
      <c r="F5223" s="144">
        <v>815</v>
      </c>
      <c r="G5223" s="144">
        <v>815</v>
      </c>
    </row>
    <row r="5224" spans="3:7" ht="16.5" hidden="1" customHeight="1" outlineLevel="1" x14ac:dyDescent="0.45">
      <c r="C5224" s="95"/>
      <c r="D5224" s="95"/>
      <c r="E5224" s="56">
        <v>2005</v>
      </c>
      <c r="F5224" s="146">
        <v>1245</v>
      </c>
      <c r="G5224" s="146">
        <v>1245</v>
      </c>
    </row>
    <row r="5225" spans="3:7" ht="16.5" hidden="1" customHeight="1" outlineLevel="1" x14ac:dyDescent="0.45">
      <c r="C5225" s="95"/>
      <c r="D5225" s="95"/>
      <c r="E5225" s="56">
        <v>2006</v>
      </c>
      <c r="F5225" s="146">
        <v>1521</v>
      </c>
      <c r="G5225" s="146">
        <v>1521</v>
      </c>
    </row>
    <row r="5226" spans="3:7" ht="16.5" hidden="1" customHeight="1" outlineLevel="1" x14ac:dyDescent="0.45">
      <c r="C5226" s="95"/>
      <c r="D5226" s="95"/>
      <c r="E5226" s="56">
        <v>2007</v>
      </c>
      <c r="F5226" s="146">
        <v>2426</v>
      </c>
      <c r="G5226" s="146">
        <v>2426</v>
      </c>
    </row>
    <row r="5227" spans="3:7" ht="16.5" hidden="1" customHeight="1" outlineLevel="1" x14ac:dyDescent="0.45">
      <c r="C5227" s="95"/>
      <c r="D5227" s="95"/>
      <c r="E5227" s="56">
        <v>2008</v>
      </c>
      <c r="F5227" s="146">
        <v>4074</v>
      </c>
      <c r="G5227" s="146">
        <v>4074</v>
      </c>
    </row>
    <row r="5228" spans="3:7" ht="16.5" hidden="1" customHeight="1" outlineLevel="1" x14ac:dyDescent="0.45">
      <c r="C5228" s="95"/>
      <c r="D5228" s="95"/>
      <c r="E5228" s="56">
        <v>2009</v>
      </c>
      <c r="F5228" s="146">
        <v>2424</v>
      </c>
      <c r="G5228" s="146">
        <v>2424</v>
      </c>
    </row>
    <row r="5229" spans="3:7" ht="16.5" hidden="1" customHeight="1" outlineLevel="1" x14ac:dyDescent="0.45">
      <c r="C5229" s="95"/>
      <c r="D5229" s="95"/>
      <c r="E5229" s="56">
        <v>2010</v>
      </c>
      <c r="F5229" s="146">
        <v>5781</v>
      </c>
      <c r="G5229" s="146">
        <v>5781</v>
      </c>
    </row>
    <row r="5230" spans="3:7" ht="16.5" hidden="1" customHeight="1" outlineLevel="1" x14ac:dyDescent="0.45">
      <c r="C5230" s="95"/>
      <c r="D5230" s="95"/>
      <c r="E5230" s="56">
        <v>2011</v>
      </c>
      <c r="F5230" s="146">
        <v>9536</v>
      </c>
      <c r="G5230" s="146">
        <v>9536</v>
      </c>
    </row>
    <row r="5231" spans="3:7" ht="16.5" hidden="1" customHeight="1" outlineLevel="1" x14ac:dyDescent="0.45">
      <c r="C5231" s="95"/>
      <c r="D5231" s="95"/>
      <c r="E5231" s="56">
        <v>2012</v>
      </c>
      <c r="F5231" s="146">
        <v>7708</v>
      </c>
      <c r="G5231" s="146">
        <v>7708</v>
      </c>
    </row>
    <row r="5232" spans="3:7" ht="16.5" hidden="1" customHeight="1" outlineLevel="1" x14ac:dyDescent="0.45">
      <c r="C5232" s="95"/>
      <c r="D5232" s="95"/>
      <c r="E5232" s="56">
        <v>2013</v>
      </c>
      <c r="F5232" s="146">
        <v>10637</v>
      </c>
      <c r="G5232" s="146">
        <v>10637</v>
      </c>
    </row>
    <row r="5233" spans="3:7" ht="16.5" hidden="1" customHeight="1" outlineLevel="1" x14ac:dyDescent="0.45">
      <c r="C5233" s="95"/>
      <c r="D5233" s="95"/>
      <c r="E5233" s="56">
        <v>2014</v>
      </c>
      <c r="F5233" s="146">
        <v>10548</v>
      </c>
      <c r="G5233" s="146">
        <v>10548</v>
      </c>
    </row>
    <row r="5234" spans="3:7" ht="16.5" hidden="1" customHeight="1" outlineLevel="1" x14ac:dyDescent="0.45">
      <c r="C5234" s="95"/>
      <c r="D5234" s="95"/>
      <c r="E5234" s="56">
        <v>2015</v>
      </c>
      <c r="F5234" s="146">
        <v>10077</v>
      </c>
      <c r="G5234" s="146">
        <v>10077</v>
      </c>
    </row>
    <row r="5235" spans="3:7" ht="16.5" hidden="1" customHeight="1" outlineLevel="1" x14ac:dyDescent="0.45">
      <c r="C5235" s="95"/>
      <c r="D5235" s="96"/>
      <c r="E5235" s="56">
        <v>2016</v>
      </c>
      <c r="F5235" s="146">
        <v>1274</v>
      </c>
      <c r="G5235" s="146">
        <v>1274</v>
      </c>
    </row>
    <row r="5236" spans="3:7" ht="16.5" hidden="1" customHeight="1" outlineLevel="1" x14ac:dyDescent="0.45">
      <c r="C5236" s="95"/>
      <c r="D5236" s="89" t="s">
        <v>142</v>
      </c>
      <c r="E5236" s="90"/>
      <c r="F5236" s="139">
        <v>88858</v>
      </c>
      <c r="G5236" s="139">
        <v>88858</v>
      </c>
    </row>
    <row r="5237" spans="3:7" ht="16.5" hidden="1" customHeight="1" outlineLevel="1" x14ac:dyDescent="0.45">
      <c r="C5237" s="95"/>
      <c r="D5237" s="94" t="s">
        <v>457</v>
      </c>
      <c r="E5237" s="56">
        <v>1991</v>
      </c>
      <c r="F5237" s="146">
        <v>1167</v>
      </c>
      <c r="G5237" s="146">
        <v>1167</v>
      </c>
    </row>
    <row r="5238" spans="3:7" ht="16.5" hidden="1" customHeight="1" outlineLevel="1" x14ac:dyDescent="0.45">
      <c r="C5238" s="95"/>
      <c r="D5238" s="95"/>
      <c r="E5238" s="56">
        <v>1992</v>
      </c>
      <c r="F5238" s="146">
        <v>5162</v>
      </c>
      <c r="G5238" s="146">
        <v>5162</v>
      </c>
    </row>
    <row r="5239" spans="3:7" ht="16.5" hidden="1" customHeight="1" outlineLevel="1" x14ac:dyDescent="0.45">
      <c r="C5239" s="95"/>
      <c r="D5239" s="95"/>
      <c r="E5239" s="56">
        <v>1993</v>
      </c>
      <c r="F5239" s="146">
        <v>4633</v>
      </c>
      <c r="G5239" s="146">
        <v>4633</v>
      </c>
    </row>
    <row r="5240" spans="3:7" ht="16.5" hidden="1" customHeight="1" outlineLevel="1" x14ac:dyDescent="0.45">
      <c r="C5240" s="95"/>
      <c r="D5240" s="95"/>
      <c r="E5240" s="56">
        <v>1994</v>
      </c>
      <c r="F5240" s="146">
        <v>9262</v>
      </c>
      <c r="G5240" s="146">
        <v>9262</v>
      </c>
    </row>
    <row r="5241" spans="3:7" ht="16.5" hidden="1" customHeight="1" outlineLevel="1" x14ac:dyDescent="0.45">
      <c r="C5241" s="95"/>
      <c r="D5241" s="95"/>
      <c r="E5241" s="56">
        <v>1995</v>
      </c>
      <c r="F5241" s="146">
        <v>10957</v>
      </c>
      <c r="G5241" s="146">
        <v>10957</v>
      </c>
    </row>
    <row r="5242" spans="3:7" ht="16.5" hidden="1" customHeight="1" outlineLevel="1" x14ac:dyDescent="0.45">
      <c r="C5242" s="95"/>
      <c r="D5242" s="95"/>
      <c r="E5242" s="56">
        <v>1996</v>
      </c>
      <c r="F5242" s="146">
        <v>15563</v>
      </c>
      <c r="G5242" s="146">
        <v>15563</v>
      </c>
    </row>
    <row r="5243" spans="3:7" ht="16.5" hidden="1" customHeight="1" outlineLevel="1" x14ac:dyDescent="0.45">
      <c r="C5243" s="95"/>
      <c r="D5243" s="95"/>
      <c r="E5243" s="56">
        <v>1997</v>
      </c>
      <c r="F5243" s="146">
        <v>14603</v>
      </c>
      <c r="G5243" s="146">
        <v>14603</v>
      </c>
    </row>
    <row r="5244" spans="3:7" ht="16.5" hidden="1" customHeight="1" outlineLevel="1" x14ac:dyDescent="0.45">
      <c r="C5244" s="95"/>
      <c r="D5244" s="95"/>
      <c r="E5244" s="56">
        <v>1998</v>
      </c>
      <c r="F5244" s="146">
        <v>10276</v>
      </c>
      <c r="G5244" s="146">
        <v>10276</v>
      </c>
    </row>
    <row r="5245" spans="3:7" ht="16.5" hidden="1" customHeight="1" outlineLevel="1" x14ac:dyDescent="0.45">
      <c r="C5245" s="95"/>
      <c r="D5245" s="95"/>
      <c r="E5245" s="56">
        <v>1999</v>
      </c>
      <c r="F5245" s="144">
        <v>456</v>
      </c>
      <c r="G5245" s="144">
        <v>456</v>
      </c>
    </row>
    <row r="5246" spans="3:7" ht="16.5" hidden="1" customHeight="1" outlineLevel="1" x14ac:dyDescent="0.45">
      <c r="C5246" s="95"/>
      <c r="D5246" s="95"/>
      <c r="E5246" s="56">
        <v>2000</v>
      </c>
      <c r="F5246" s="146">
        <v>1839</v>
      </c>
      <c r="G5246" s="146">
        <v>1839</v>
      </c>
    </row>
    <row r="5247" spans="3:7" ht="16.5" hidden="1" customHeight="1" outlineLevel="1" x14ac:dyDescent="0.45">
      <c r="C5247" s="95"/>
      <c r="D5247" s="95"/>
      <c r="E5247" s="56">
        <v>2001</v>
      </c>
      <c r="F5247" s="146">
        <v>1273</v>
      </c>
      <c r="G5247" s="146">
        <v>1273</v>
      </c>
    </row>
    <row r="5248" spans="3:7" ht="16.5" hidden="1" customHeight="1" outlineLevel="1" x14ac:dyDescent="0.45">
      <c r="C5248" s="95"/>
      <c r="D5248" s="95"/>
      <c r="E5248" s="56">
        <v>2002</v>
      </c>
      <c r="F5248" s="144">
        <v>566</v>
      </c>
      <c r="G5248" s="144">
        <v>566</v>
      </c>
    </row>
    <row r="5249" spans="3:7" ht="16.5" hidden="1" customHeight="1" outlineLevel="1" x14ac:dyDescent="0.45">
      <c r="C5249" s="95"/>
      <c r="D5249" s="95"/>
      <c r="E5249" s="56">
        <v>2003</v>
      </c>
      <c r="F5249" s="146">
        <v>1120</v>
      </c>
      <c r="G5249" s="146">
        <v>1120</v>
      </c>
    </row>
    <row r="5250" spans="3:7" ht="16.5" hidden="1" customHeight="1" outlineLevel="1" x14ac:dyDescent="0.45">
      <c r="C5250" s="95"/>
      <c r="D5250" s="95"/>
      <c r="E5250" s="56">
        <v>2004</v>
      </c>
      <c r="F5250" s="146">
        <v>1792</v>
      </c>
      <c r="G5250" s="146">
        <v>1792</v>
      </c>
    </row>
    <row r="5251" spans="3:7" ht="16.5" hidden="1" customHeight="1" outlineLevel="1" x14ac:dyDescent="0.45">
      <c r="C5251" s="95"/>
      <c r="D5251" s="95"/>
      <c r="E5251" s="56">
        <v>2005</v>
      </c>
      <c r="F5251" s="146">
        <v>4000</v>
      </c>
      <c r="G5251" s="146">
        <v>4000</v>
      </c>
    </row>
    <row r="5252" spans="3:7" ht="16.5" hidden="1" customHeight="1" outlineLevel="1" x14ac:dyDescent="0.45">
      <c r="C5252" s="95"/>
      <c r="D5252" s="95"/>
      <c r="E5252" s="56">
        <v>2006</v>
      </c>
      <c r="F5252" s="146">
        <v>5175</v>
      </c>
      <c r="G5252" s="146">
        <v>5175</v>
      </c>
    </row>
    <row r="5253" spans="3:7" ht="16.5" hidden="1" customHeight="1" outlineLevel="1" x14ac:dyDescent="0.45">
      <c r="C5253" s="95"/>
      <c r="D5253" s="95"/>
      <c r="E5253" s="56">
        <v>2007</v>
      </c>
      <c r="F5253" s="146">
        <v>8751</v>
      </c>
      <c r="G5253" s="146">
        <v>8751</v>
      </c>
    </row>
    <row r="5254" spans="3:7" ht="16.5" hidden="1" customHeight="1" outlineLevel="1" x14ac:dyDescent="0.45">
      <c r="C5254" s="95"/>
      <c r="D5254" s="95"/>
      <c r="E5254" s="56">
        <v>2008</v>
      </c>
      <c r="F5254" s="146">
        <v>16702</v>
      </c>
      <c r="G5254" s="146">
        <v>16702</v>
      </c>
    </row>
    <row r="5255" spans="3:7" ht="16.5" hidden="1" customHeight="1" outlineLevel="1" x14ac:dyDescent="0.45">
      <c r="C5255" s="95"/>
      <c r="D5255" s="95"/>
      <c r="E5255" s="56">
        <v>2009</v>
      </c>
      <c r="F5255" s="146">
        <v>17307</v>
      </c>
      <c r="G5255" s="146">
        <v>17307</v>
      </c>
    </row>
    <row r="5256" spans="3:7" ht="16.5" hidden="1" customHeight="1" outlineLevel="1" x14ac:dyDescent="0.45">
      <c r="C5256" s="95"/>
      <c r="D5256" s="95"/>
      <c r="E5256" s="56">
        <v>2010</v>
      </c>
      <c r="F5256" s="146">
        <v>34110</v>
      </c>
      <c r="G5256" s="146">
        <v>34110</v>
      </c>
    </row>
    <row r="5257" spans="3:7" ht="16.5" hidden="1" customHeight="1" outlineLevel="1" x14ac:dyDescent="0.45">
      <c r="C5257" s="95"/>
      <c r="D5257" s="95"/>
      <c r="E5257" s="56">
        <v>2011</v>
      </c>
      <c r="F5257" s="146">
        <v>44220</v>
      </c>
      <c r="G5257" s="146">
        <v>44220</v>
      </c>
    </row>
    <row r="5258" spans="3:7" ht="16.5" hidden="1" customHeight="1" outlineLevel="1" x14ac:dyDescent="0.45">
      <c r="C5258" s="95"/>
      <c r="D5258" s="95"/>
      <c r="E5258" s="56">
        <v>2012</v>
      </c>
      <c r="F5258" s="146">
        <v>55337</v>
      </c>
      <c r="G5258" s="146">
        <v>55337</v>
      </c>
    </row>
    <row r="5259" spans="3:7" ht="16.5" hidden="1" customHeight="1" outlineLevel="1" x14ac:dyDescent="0.45">
      <c r="C5259" s="95"/>
      <c r="D5259" s="95"/>
      <c r="E5259" s="56">
        <v>2013</v>
      </c>
      <c r="F5259" s="146">
        <v>54330</v>
      </c>
      <c r="G5259" s="146">
        <v>54330</v>
      </c>
    </row>
    <row r="5260" spans="3:7" ht="16.5" hidden="1" customHeight="1" outlineLevel="1" x14ac:dyDescent="0.45">
      <c r="C5260" s="95"/>
      <c r="D5260" s="95"/>
      <c r="E5260" s="56">
        <v>2014</v>
      </c>
      <c r="F5260" s="146">
        <v>51928</v>
      </c>
      <c r="G5260" s="146">
        <v>51928</v>
      </c>
    </row>
    <row r="5261" spans="3:7" ht="16.5" hidden="1" customHeight="1" outlineLevel="1" x14ac:dyDescent="0.45">
      <c r="C5261" s="95"/>
      <c r="D5261" s="95"/>
      <c r="E5261" s="56">
        <v>2015</v>
      </c>
      <c r="F5261" s="146">
        <v>44454</v>
      </c>
      <c r="G5261" s="146">
        <v>44454</v>
      </c>
    </row>
    <row r="5262" spans="3:7" ht="16.5" hidden="1" customHeight="1" outlineLevel="1" x14ac:dyDescent="0.45">
      <c r="C5262" s="95"/>
      <c r="D5262" s="96"/>
      <c r="E5262" s="56">
        <v>2016</v>
      </c>
      <c r="F5262" s="146">
        <v>9950</v>
      </c>
      <c r="G5262" s="146">
        <v>9950</v>
      </c>
    </row>
    <row r="5263" spans="3:7" ht="16.5" hidden="1" customHeight="1" outlineLevel="1" x14ac:dyDescent="0.45">
      <c r="C5263" s="95"/>
      <c r="D5263" s="89" t="s">
        <v>142</v>
      </c>
      <c r="E5263" s="90"/>
      <c r="F5263" s="139">
        <v>424933</v>
      </c>
      <c r="G5263" s="139">
        <v>424933</v>
      </c>
    </row>
    <row r="5264" spans="3:7" ht="16.5" hidden="1" customHeight="1" outlineLevel="1" x14ac:dyDescent="0.45">
      <c r="C5264" s="95"/>
      <c r="D5264" s="94" t="s">
        <v>458</v>
      </c>
      <c r="E5264" s="56">
        <v>1991</v>
      </c>
      <c r="F5264" s="144">
        <v>512</v>
      </c>
      <c r="G5264" s="144">
        <v>512</v>
      </c>
    </row>
    <row r="5265" spans="3:7" ht="16.5" hidden="1" customHeight="1" outlineLevel="1" x14ac:dyDescent="0.45">
      <c r="C5265" s="95"/>
      <c r="D5265" s="95"/>
      <c r="E5265" s="56">
        <v>1992</v>
      </c>
      <c r="F5265" s="146">
        <v>4627</v>
      </c>
      <c r="G5265" s="146">
        <v>4627</v>
      </c>
    </row>
    <row r="5266" spans="3:7" ht="16.5" hidden="1" customHeight="1" outlineLevel="1" x14ac:dyDescent="0.45">
      <c r="C5266" s="95"/>
      <c r="D5266" s="95"/>
      <c r="E5266" s="56">
        <v>1993</v>
      </c>
      <c r="F5266" s="146">
        <v>9324</v>
      </c>
      <c r="G5266" s="146">
        <v>9324</v>
      </c>
    </row>
    <row r="5267" spans="3:7" ht="16.5" hidden="1" customHeight="1" outlineLevel="1" x14ac:dyDescent="0.45">
      <c r="C5267" s="95"/>
      <c r="D5267" s="95"/>
      <c r="E5267" s="56">
        <v>1994</v>
      </c>
      <c r="F5267" s="146">
        <v>17945</v>
      </c>
      <c r="G5267" s="146">
        <v>17945</v>
      </c>
    </row>
    <row r="5268" spans="3:7" ht="16.5" hidden="1" customHeight="1" outlineLevel="1" x14ac:dyDescent="0.45">
      <c r="C5268" s="95"/>
      <c r="D5268" s="95"/>
      <c r="E5268" s="56">
        <v>1995</v>
      </c>
      <c r="F5268" s="146">
        <v>22074</v>
      </c>
      <c r="G5268" s="146">
        <v>22074</v>
      </c>
    </row>
    <row r="5269" spans="3:7" ht="16.5" hidden="1" customHeight="1" outlineLevel="1" x14ac:dyDescent="0.45">
      <c r="C5269" s="95"/>
      <c r="D5269" s="95"/>
      <c r="E5269" s="56">
        <v>1996</v>
      </c>
      <c r="F5269" s="146">
        <v>22151</v>
      </c>
      <c r="G5269" s="146">
        <v>22151</v>
      </c>
    </row>
    <row r="5270" spans="3:7" ht="16.5" hidden="1" customHeight="1" outlineLevel="1" x14ac:dyDescent="0.45">
      <c r="C5270" s="95"/>
      <c r="D5270" s="95"/>
      <c r="E5270" s="56">
        <v>1997</v>
      </c>
      <c r="F5270" s="146">
        <v>17372</v>
      </c>
      <c r="G5270" s="146">
        <v>17372</v>
      </c>
    </row>
    <row r="5271" spans="3:7" ht="16.5" hidden="1" customHeight="1" outlineLevel="1" x14ac:dyDescent="0.45">
      <c r="C5271" s="95"/>
      <c r="D5271" s="95"/>
      <c r="E5271" s="56">
        <v>1998</v>
      </c>
      <c r="F5271" s="146">
        <v>15429</v>
      </c>
      <c r="G5271" s="146">
        <v>15429</v>
      </c>
    </row>
    <row r="5272" spans="3:7" ht="16.5" hidden="1" customHeight="1" outlineLevel="1" x14ac:dyDescent="0.45">
      <c r="C5272" s="95"/>
      <c r="D5272" s="95"/>
      <c r="E5272" s="56">
        <v>1999</v>
      </c>
      <c r="F5272" s="146">
        <v>5948</v>
      </c>
      <c r="G5272" s="146">
        <v>5948</v>
      </c>
    </row>
    <row r="5273" spans="3:7" ht="16.5" hidden="1" customHeight="1" outlineLevel="1" x14ac:dyDescent="0.45">
      <c r="C5273" s="95"/>
      <c r="D5273" s="95"/>
      <c r="E5273" s="56">
        <v>2000</v>
      </c>
      <c r="F5273" s="146">
        <v>11191</v>
      </c>
      <c r="G5273" s="146">
        <v>11191</v>
      </c>
    </row>
    <row r="5274" spans="3:7" ht="16.5" hidden="1" customHeight="1" outlineLevel="1" x14ac:dyDescent="0.45">
      <c r="C5274" s="95"/>
      <c r="D5274" s="95"/>
      <c r="E5274" s="56">
        <v>2001</v>
      </c>
      <c r="F5274" s="146">
        <v>11071</v>
      </c>
      <c r="G5274" s="146">
        <v>11071</v>
      </c>
    </row>
    <row r="5275" spans="3:7" ht="16.5" hidden="1" customHeight="1" outlineLevel="1" x14ac:dyDescent="0.45">
      <c r="C5275" s="95"/>
      <c r="D5275" s="95"/>
      <c r="E5275" s="56">
        <v>2002</v>
      </c>
      <c r="F5275" s="146">
        <v>10524</v>
      </c>
      <c r="G5275" s="146">
        <v>10524</v>
      </c>
    </row>
    <row r="5276" spans="3:7" ht="16.5" hidden="1" customHeight="1" outlineLevel="1" x14ac:dyDescent="0.45">
      <c r="C5276" s="95"/>
      <c r="D5276" s="95"/>
      <c r="E5276" s="56">
        <v>2003</v>
      </c>
      <c r="F5276" s="146">
        <v>10178</v>
      </c>
      <c r="G5276" s="146">
        <v>10178</v>
      </c>
    </row>
    <row r="5277" spans="3:7" ht="16.5" hidden="1" customHeight="1" outlineLevel="1" x14ac:dyDescent="0.45">
      <c r="C5277" s="95"/>
      <c r="D5277" s="95"/>
      <c r="E5277" s="56">
        <v>2004</v>
      </c>
      <c r="F5277" s="146">
        <v>10601</v>
      </c>
      <c r="G5277" s="146">
        <v>10601</v>
      </c>
    </row>
    <row r="5278" spans="3:7" ht="16.5" hidden="1" customHeight="1" outlineLevel="1" x14ac:dyDescent="0.45">
      <c r="C5278" s="95"/>
      <c r="D5278" s="95"/>
      <c r="E5278" s="56">
        <v>2005</v>
      </c>
      <c r="F5278" s="146">
        <v>9609</v>
      </c>
      <c r="G5278" s="146">
        <v>9609</v>
      </c>
    </row>
    <row r="5279" spans="3:7" ht="16.5" hidden="1" customHeight="1" outlineLevel="1" x14ac:dyDescent="0.45">
      <c r="C5279" s="95"/>
      <c r="D5279" s="95"/>
      <c r="E5279" s="56">
        <v>2006</v>
      </c>
      <c r="F5279" s="146">
        <v>6747</v>
      </c>
      <c r="G5279" s="146">
        <v>6747</v>
      </c>
    </row>
    <row r="5280" spans="3:7" ht="16.5" hidden="1" customHeight="1" outlineLevel="1" x14ac:dyDescent="0.45">
      <c r="C5280" s="95"/>
      <c r="D5280" s="95"/>
      <c r="E5280" s="56">
        <v>2007</v>
      </c>
      <c r="F5280" s="146">
        <v>4597</v>
      </c>
      <c r="G5280" s="146">
        <v>4597</v>
      </c>
    </row>
    <row r="5281" spans="3:7" ht="16.5" hidden="1" customHeight="1" outlineLevel="1" x14ac:dyDescent="0.45">
      <c r="C5281" s="95"/>
      <c r="D5281" s="95"/>
      <c r="E5281" s="56">
        <v>2008</v>
      </c>
      <c r="F5281" s="146">
        <v>4029</v>
      </c>
      <c r="G5281" s="146">
        <v>4029</v>
      </c>
    </row>
    <row r="5282" spans="3:7" ht="16.5" hidden="1" customHeight="1" outlineLevel="1" x14ac:dyDescent="0.45">
      <c r="C5282" s="95"/>
      <c r="D5282" s="95"/>
      <c r="E5282" s="56">
        <v>2009</v>
      </c>
      <c r="F5282" s="146">
        <v>7525</v>
      </c>
      <c r="G5282" s="146">
        <v>7525</v>
      </c>
    </row>
    <row r="5283" spans="3:7" ht="16.5" hidden="1" customHeight="1" outlineLevel="1" x14ac:dyDescent="0.45">
      <c r="C5283" s="95"/>
      <c r="D5283" s="95"/>
      <c r="E5283" s="56">
        <v>2010</v>
      </c>
      <c r="F5283" s="146">
        <v>9432</v>
      </c>
      <c r="G5283" s="146">
        <v>9432</v>
      </c>
    </row>
    <row r="5284" spans="3:7" ht="16.5" hidden="1" customHeight="1" outlineLevel="1" x14ac:dyDescent="0.45">
      <c r="C5284" s="95"/>
      <c r="D5284" s="95"/>
      <c r="E5284" s="56">
        <v>2011</v>
      </c>
      <c r="F5284" s="146">
        <v>12559</v>
      </c>
      <c r="G5284" s="146">
        <v>12559</v>
      </c>
    </row>
    <row r="5285" spans="3:7" ht="16.5" hidden="1" customHeight="1" outlineLevel="1" x14ac:dyDescent="0.45">
      <c r="C5285" s="95"/>
      <c r="D5285" s="95"/>
      <c r="E5285" s="56">
        <v>2012</v>
      </c>
      <c r="F5285" s="146">
        <v>17981</v>
      </c>
      <c r="G5285" s="146">
        <v>17981</v>
      </c>
    </row>
    <row r="5286" spans="3:7" ht="16.5" hidden="1" customHeight="1" outlineLevel="1" x14ac:dyDescent="0.45">
      <c r="C5286" s="95"/>
      <c r="D5286" s="95"/>
      <c r="E5286" s="56">
        <v>2013</v>
      </c>
      <c r="F5286" s="146">
        <v>18405</v>
      </c>
      <c r="G5286" s="146">
        <v>18405</v>
      </c>
    </row>
    <row r="5287" spans="3:7" ht="16.5" hidden="1" customHeight="1" outlineLevel="1" x14ac:dyDescent="0.45">
      <c r="C5287" s="95"/>
      <c r="D5287" s="95"/>
      <c r="E5287" s="56">
        <v>2014</v>
      </c>
      <c r="F5287" s="146">
        <v>14802</v>
      </c>
      <c r="G5287" s="146">
        <v>14802</v>
      </c>
    </row>
    <row r="5288" spans="3:7" ht="16.5" hidden="1" customHeight="1" outlineLevel="1" x14ac:dyDescent="0.45">
      <c r="C5288" s="95"/>
      <c r="D5288" s="95"/>
      <c r="E5288" s="56">
        <v>2015</v>
      </c>
      <c r="F5288" s="146">
        <v>15939</v>
      </c>
      <c r="G5288" s="146">
        <v>15939</v>
      </c>
    </row>
    <row r="5289" spans="3:7" ht="16.5" hidden="1" customHeight="1" outlineLevel="1" x14ac:dyDescent="0.45">
      <c r="C5289" s="95"/>
      <c r="D5289" s="96"/>
      <c r="E5289" s="56">
        <v>2016</v>
      </c>
      <c r="F5289" s="146">
        <v>5265</v>
      </c>
      <c r="G5289" s="146">
        <v>5265</v>
      </c>
    </row>
    <row r="5290" spans="3:7" ht="16.5" hidden="1" customHeight="1" outlineLevel="1" x14ac:dyDescent="0.45">
      <c r="C5290" s="95"/>
      <c r="D5290" s="89" t="s">
        <v>142</v>
      </c>
      <c r="E5290" s="90"/>
      <c r="F5290" s="139">
        <v>295837</v>
      </c>
      <c r="G5290" s="139">
        <v>295837</v>
      </c>
    </row>
    <row r="5291" spans="3:7" ht="16.5" hidden="1" customHeight="1" outlineLevel="1" x14ac:dyDescent="0.45">
      <c r="C5291" s="95"/>
      <c r="D5291" s="94" t="s">
        <v>459</v>
      </c>
      <c r="E5291" s="56">
        <v>1991</v>
      </c>
      <c r="F5291" s="144">
        <v>230</v>
      </c>
      <c r="G5291" s="144">
        <v>230</v>
      </c>
    </row>
    <row r="5292" spans="3:7" ht="16.5" hidden="1" customHeight="1" outlineLevel="1" x14ac:dyDescent="0.45">
      <c r="C5292" s="95"/>
      <c r="D5292" s="95"/>
      <c r="E5292" s="56">
        <v>1992</v>
      </c>
      <c r="F5292" s="144">
        <v>95</v>
      </c>
      <c r="G5292" s="144">
        <v>95</v>
      </c>
    </row>
    <row r="5293" spans="3:7" ht="16.5" hidden="1" customHeight="1" outlineLevel="1" x14ac:dyDescent="0.45">
      <c r="C5293" s="95"/>
      <c r="D5293" s="95"/>
      <c r="E5293" s="56">
        <v>1993</v>
      </c>
      <c r="F5293" s="144">
        <v>47</v>
      </c>
      <c r="G5293" s="144">
        <v>47</v>
      </c>
    </row>
    <row r="5294" spans="3:7" ht="16.5" hidden="1" customHeight="1" outlineLevel="1" x14ac:dyDescent="0.45">
      <c r="C5294" s="95"/>
      <c r="D5294" s="95"/>
      <c r="E5294" s="56">
        <v>1994</v>
      </c>
      <c r="F5294" s="144">
        <v>47</v>
      </c>
      <c r="G5294" s="144">
        <v>47</v>
      </c>
    </row>
    <row r="5295" spans="3:7" ht="16.5" hidden="1" customHeight="1" outlineLevel="1" x14ac:dyDescent="0.45">
      <c r="C5295" s="95"/>
      <c r="D5295" s="95"/>
      <c r="E5295" s="56">
        <v>1995</v>
      </c>
      <c r="F5295" s="144">
        <v>96</v>
      </c>
      <c r="G5295" s="144">
        <v>96</v>
      </c>
    </row>
    <row r="5296" spans="3:7" ht="16.5" hidden="1" customHeight="1" outlineLevel="1" x14ac:dyDescent="0.45">
      <c r="C5296" s="95"/>
      <c r="D5296" s="95"/>
      <c r="E5296" s="56">
        <v>1996</v>
      </c>
      <c r="F5296" s="144">
        <v>284</v>
      </c>
      <c r="G5296" s="144">
        <v>284</v>
      </c>
    </row>
    <row r="5297" spans="3:7" ht="16.5" hidden="1" customHeight="1" outlineLevel="1" x14ac:dyDescent="0.45">
      <c r="C5297" s="95"/>
      <c r="D5297" s="95"/>
      <c r="E5297" s="56">
        <v>1997</v>
      </c>
      <c r="F5297" s="144">
        <v>124</v>
      </c>
      <c r="G5297" s="144">
        <v>124</v>
      </c>
    </row>
    <row r="5298" spans="3:7" ht="16.5" hidden="1" customHeight="1" outlineLevel="1" x14ac:dyDescent="0.45">
      <c r="C5298" s="95"/>
      <c r="D5298" s="95"/>
      <c r="E5298" s="56">
        <v>1998</v>
      </c>
      <c r="F5298" s="144">
        <v>42</v>
      </c>
      <c r="G5298" s="144">
        <v>42</v>
      </c>
    </row>
    <row r="5299" spans="3:7" ht="16.5" hidden="1" customHeight="1" outlineLevel="1" x14ac:dyDescent="0.45">
      <c r="C5299" s="95"/>
      <c r="D5299" s="95"/>
      <c r="E5299" s="56">
        <v>1999</v>
      </c>
      <c r="F5299" s="144">
        <v>38</v>
      </c>
      <c r="G5299" s="144">
        <v>38</v>
      </c>
    </row>
    <row r="5300" spans="3:7" ht="16.5" hidden="1" customHeight="1" outlineLevel="1" x14ac:dyDescent="0.45">
      <c r="C5300" s="95"/>
      <c r="D5300" s="95"/>
      <c r="E5300" s="56">
        <v>2000</v>
      </c>
      <c r="F5300" s="144">
        <v>13</v>
      </c>
      <c r="G5300" s="144">
        <v>13</v>
      </c>
    </row>
    <row r="5301" spans="3:7" ht="16.5" hidden="1" customHeight="1" outlineLevel="1" x14ac:dyDescent="0.45">
      <c r="C5301" s="95"/>
      <c r="D5301" s="95"/>
      <c r="E5301" s="56">
        <v>2001</v>
      </c>
      <c r="F5301" s="144">
        <v>24</v>
      </c>
      <c r="G5301" s="144">
        <v>24</v>
      </c>
    </row>
    <row r="5302" spans="3:7" ht="16.5" hidden="1" customHeight="1" outlineLevel="1" x14ac:dyDescent="0.45">
      <c r="C5302" s="95"/>
      <c r="D5302" s="95"/>
      <c r="E5302" s="56">
        <v>2002</v>
      </c>
      <c r="F5302" s="144">
        <v>17</v>
      </c>
      <c r="G5302" s="144">
        <v>17</v>
      </c>
    </row>
    <row r="5303" spans="3:7" ht="16.5" hidden="1" customHeight="1" outlineLevel="1" x14ac:dyDescent="0.45">
      <c r="C5303" s="95"/>
      <c r="D5303" s="95"/>
      <c r="E5303" s="56">
        <v>2003</v>
      </c>
      <c r="F5303" s="144">
        <v>59</v>
      </c>
      <c r="G5303" s="144">
        <v>59</v>
      </c>
    </row>
    <row r="5304" spans="3:7" ht="16.5" hidden="1" customHeight="1" outlineLevel="1" x14ac:dyDescent="0.45">
      <c r="C5304" s="95"/>
      <c r="D5304" s="95"/>
      <c r="E5304" s="56">
        <v>2004</v>
      </c>
      <c r="F5304" s="144">
        <v>171</v>
      </c>
      <c r="G5304" s="144">
        <v>171</v>
      </c>
    </row>
    <row r="5305" spans="3:7" ht="16.5" hidden="1" customHeight="1" outlineLevel="1" x14ac:dyDescent="0.45">
      <c r="C5305" s="95"/>
      <c r="D5305" s="95"/>
      <c r="E5305" s="56">
        <v>2005</v>
      </c>
      <c r="F5305" s="144">
        <v>93</v>
      </c>
      <c r="G5305" s="144">
        <v>93</v>
      </c>
    </row>
    <row r="5306" spans="3:7" ht="16.5" hidden="1" customHeight="1" outlineLevel="1" x14ac:dyDescent="0.45">
      <c r="C5306" s="95"/>
      <c r="D5306" s="95"/>
      <c r="E5306" s="56">
        <v>2006</v>
      </c>
      <c r="F5306" s="144">
        <v>116</v>
      </c>
      <c r="G5306" s="144">
        <v>116</v>
      </c>
    </row>
    <row r="5307" spans="3:7" ht="16.5" hidden="1" customHeight="1" outlineLevel="1" x14ac:dyDescent="0.45">
      <c r="C5307" s="95"/>
      <c r="D5307" s="95"/>
      <c r="E5307" s="56">
        <v>2007</v>
      </c>
      <c r="F5307" s="144">
        <v>94</v>
      </c>
      <c r="G5307" s="144">
        <v>94</v>
      </c>
    </row>
    <row r="5308" spans="3:7" ht="16.5" hidden="1" customHeight="1" outlineLevel="1" x14ac:dyDescent="0.45">
      <c r="C5308" s="95"/>
      <c r="D5308" s="95"/>
      <c r="E5308" s="56">
        <v>2008</v>
      </c>
      <c r="F5308" s="144">
        <v>129</v>
      </c>
      <c r="G5308" s="144">
        <v>129</v>
      </c>
    </row>
    <row r="5309" spans="3:7" ht="16.5" hidden="1" customHeight="1" outlineLevel="1" x14ac:dyDescent="0.45">
      <c r="C5309" s="95"/>
      <c r="D5309" s="95"/>
      <c r="E5309" s="56">
        <v>2009</v>
      </c>
      <c r="F5309" s="144">
        <v>39</v>
      </c>
      <c r="G5309" s="144">
        <v>39</v>
      </c>
    </row>
    <row r="5310" spans="3:7" ht="16.5" hidden="1" customHeight="1" outlineLevel="1" x14ac:dyDescent="0.45">
      <c r="C5310" s="95"/>
      <c r="D5310" s="95"/>
      <c r="E5310" s="56">
        <v>2010</v>
      </c>
      <c r="F5310" s="144">
        <v>67</v>
      </c>
      <c r="G5310" s="144">
        <v>67</v>
      </c>
    </row>
    <row r="5311" spans="3:7" ht="16.5" hidden="1" customHeight="1" outlineLevel="1" x14ac:dyDescent="0.45">
      <c r="C5311" s="95"/>
      <c r="D5311" s="95"/>
      <c r="E5311" s="56">
        <v>2011</v>
      </c>
      <c r="F5311" s="144">
        <v>81</v>
      </c>
      <c r="G5311" s="144">
        <v>81</v>
      </c>
    </row>
    <row r="5312" spans="3:7" ht="16.5" hidden="1" customHeight="1" outlineLevel="1" x14ac:dyDescent="0.45">
      <c r="C5312" s="95"/>
      <c r="D5312" s="95"/>
      <c r="E5312" s="56">
        <v>2012</v>
      </c>
      <c r="F5312" s="144">
        <v>223</v>
      </c>
      <c r="G5312" s="144">
        <v>223</v>
      </c>
    </row>
    <row r="5313" spans="3:7" ht="16.5" hidden="1" customHeight="1" outlineLevel="1" x14ac:dyDescent="0.45">
      <c r="C5313" s="95"/>
      <c r="D5313" s="95"/>
      <c r="E5313" s="56">
        <v>2013</v>
      </c>
      <c r="F5313" s="144">
        <v>888</v>
      </c>
      <c r="G5313" s="144">
        <v>888</v>
      </c>
    </row>
    <row r="5314" spans="3:7" ht="16.5" hidden="1" customHeight="1" outlineLevel="1" x14ac:dyDescent="0.45">
      <c r="C5314" s="95"/>
      <c r="D5314" s="95"/>
      <c r="E5314" s="56">
        <v>2014</v>
      </c>
      <c r="F5314" s="144">
        <v>124</v>
      </c>
      <c r="G5314" s="144">
        <v>124</v>
      </c>
    </row>
    <row r="5315" spans="3:7" ht="16.5" hidden="1" customHeight="1" outlineLevel="1" x14ac:dyDescent="0.45">
      <c r="C5315" s="95"/>
      <c r="D5315" s="95"/>
      <c r="E5315" s="56">
        <v>2015</v>
      </c>
      <c r="F5315" s="144">
        <v>62</v>
      </c>
      <c r="G5315" s="144">
        <v>62</v>
      </c>
    </row>
    <row r="5316" spans="3:7" ht="16.5" hidden="1" customHeight="1" outlineLevel="1" x14ac:dyDescent="0.45">
      <c r="C5316" s="95"/>
      <c r="D5316" s="96"/>
      <c r="E5316" s="56">
        <v>2016</v>
      </c>
      <c r="F5316" s="144">
        <v>20</v>
      </c>
      <c r="G5316" s="144">
        <v>20</v>
      </c>
    </row>
    <row r="5317" spans="3:7" ht="16.5" hidden="1" customHeight="1" outlineLevel="1" x14ac:dyDescent="0.45">
      <c r="C5317" s="95"/>
      <c r="D5317" s="89" t="s">
        <v>142</v>
      </c>
      <c r="E5317" s="90"/>
      <c r="F5317" s="139">
        <v>3223</v>
      </c>
      <c r="G5317" s="139">
        <v>3223</v>
      </c>
    </row>
    <row r="5318" spans="3:7" ht="16.5" hidden="1" customHeight="1" outlineLevel="1" x14ac:dyDescent="0.45">
      <c r="C5318" s="95"/>
      <c r="D5318" s="94" t="s">
        <v>460</v>
      </c>
      <c r="E5318" s="56">
        <v>1996</v>
      </c>
      <c r="F5318" s="144">
        <v>2</v>
      </c>
      <c r="G5318" s="144">
        <v>2</v>
      </c>
    </row>
    <row r="5319" spans="3:7" ht="16.5" hidden="1" customHeight="1" outlineLevel="1" x14ac:dyDescent="0.45">
      <c r="C5319" s="95"/>
      <c r="D5319" s="95"/>
      <c r="E5319" s="56">
        <v>1997</v>
      </c>
      <c r="F5319" s="144">
        <v>2</v>
      </c>
      <c r="G5319" s="144">
        <v>2</v>
      </c>
    </row>
    <row r="5320" spans="3:7" ht="16.5" hidden="1" customHeight="1" outlineLevel="1" x14ac:dyDescent="0.45">
      <c r="C5320" s="95"/>
      <c r="D5320" s="95"/>
      <c r="E5320" s="56">
        <v>2001</v>
      </c>
      <c r="F5320" s="144">
        <v>0</v>
      </c>
      <c r="G5320" s="144">
        <v>0</v>
      </c>
    </row>
    <row r="5321" spans="3:7" ht="16.5" hidden="1" customHeight="1" outlineLevel="1" x14ac:dyDescent="0.45">
      <c r="C5321" s="95"/>
      <c r="D5321" s="95"/>
      <c r="E5321" s="56">
        <v>2007</v>
      </c>
      <c r="F5321" s="144">
        <v>4</v>
      </c>
      <c r="G5321" s="144">
        <v>4</v>
      </c>
    </row>
    <row r="5322" spans="3:7" ht="16.5" hidden="1" customHeight="1" outlineLevel="1" x14ac:dyDescent="0.45">
      <c r="C5322" s="95"/>
      <c r="D5322" s="96"/>
      <c r="E5322" s="56">
        <v>2008</v>
      </c>
      <c r="F5322" s="144">
        <v>0</v>
      </c>
      <c r="G5322" s="144">
        <v>0</v>
      </c>
    </row>
    <row r="5323" spans="3:7" ht="16.5" hidden="1" customHeight="1" outlineLevel="1" x14ac:dyDescent="0.45">
      <c r="C5323" s="95"/>
      <c r="D5323" s="89" t="s">
        <v>142</v>
      </c>
      <c r="E5323" s="90"/>
      <c r="F5323" s="140">
        <v>8</v>
      </c>
      <c r="G5323" s="140">
        <v>8</v>
      </c>
    </row>
    <row r="5324" spans="3:7" ht="16.5" hidden="1" customHeight="1" outlineLevel="1" x14ac:dyDescent="0.45">
      <c r="C5324" s="95"/>
      <c r="D5324" s="94" t="s">
        <v>461</v>
      </c>
      <c r="E5324" s="56">
        <v>1991</v>
      </c>
      <c r="F5324" s="144">
        <v>9</v>
      </c>
      <c r="G5324" s="144">
        <v>9</v>
      </c>
    </row>
    <row r="5325" spans="3:7" ht="16.5" hidden="1" customHeight="1" outlineLevel="1" x14ac:dyDescent="0.45">
      <c r="C5325" s="95"/>
      <c r="D5325" s="95"/>
      <c r="E5325" s="56">
        <v>1992</v>
      </c>
      <c r="F5325" s="144">
        <v>112</v>
      </c>
      <c r="G5325" s="144">
        <v>112</v>
      </c>
    </row>
    <row r="5326" spans="3:7" ht="16.5" hidden="1" customHeight="1" outlineLevel="1" x14ac:dyDescent="0.45">
      <c r="C5326" s="95"/>
      <c r="D5326" s="95"/>
      <c r="E5326" s="56">
        <v>1993</v>
      </c>
      <c r="F5326" s="144">
        <v>377</v>
      </c>
      <c r="G5326" s="144">
        <v>377</v>
      </c>
    </row>
    <row r="5327" spans="3:7" ht="16.5" hidden="1" customHeight="1" outlineLevel="1" x14ac:dyDescent="0.45">
      <c r="C5327" s="95"/>
      <c r="D5327" s="95"/>
      <c r="E5327" s="56">
        <v>1994</v>
      </c>
      <c r="F5327" s="144">
        <v>921</v>
      </c>
      <c r="G5327" s="144">
        <v>921</v>
      </c>
    </row>
    <row r="5328" spans="3:7" ht="16.5" hidden="1" customHeight="1" outlineLevel="1" x14ac:dyDescent="0.45">
      <c r="C5328" s="95"/>
      <c r="D5328" s="95"/>
      <c r="E5328" s="56">
        <v>1995</v>
      </c>
      <c r="F5328" s="146">
        <v>1990</v>
      </c>
      <c r="G5328" s="146">
        <v>1990</v>
      </c>
    </row>
    <row r="5329" spans="3:7" ht="16.5" hidden="1" customHeight="1" outlineLevel="1" x14ac:dyDescent="0.45">
      <c r="C5329" s="95"/>
      <c r="D5329" s="95"/>
      <c r="E5329" s="56">
        <v>1996</v>
      </c>
      <c r="F5329" s="146">
        <v>1974</v>
      </c>
      <c r="G5329" s="146">
        <v>1974</v>
      </c>
    </row>
    <row r="5330" spans="3:7" ht="16.5" hidden="1" customHeight="1" outlineLevel="1" x14ac:dyDescent="0.45">
      <c r="C5330" s="95"/>
      <c r="D5330" s="95"/>
      <c r="E5330" s="56">
        <v>1997</v>
      </c>
      <c r="F5330" s="146">
        <v>1122</v>
      </c>
      <c r="G5330" s="146">
        <v>1122</v>
      </c>
    </row>
    <row r="5331" spans="3:7" ht="16.5" hidden="1" customHeight="1" outlineLevel="1" x14ac:dyDescent="0.45">
      <c r="C5331" s="95"/>
      <c r="D5331" s="95"/>
      <c r="E5331" s="56">
        <v>1998</v>
      </c>
      <c r="F5331" s="146">
        <v>1537</v>
      </c>
      <c r="G5331" s="146">
        <v>1537</v>
      </c>
    </row>
    <row r="5332" spans="3:7" ht="16.5" hidden="1" customHeight="1" outlineLevel="1" x14ac:dyDescent="0.45">
      <c r="C5332" s="95"/>
      <c r="D5332" s="95"/>
      <c r="E5332" s="56">
        <v>1999</v>
      </c>
      <c r="F5332" s="146">
        <v>1217</v>
      </c>
      <c r="G5332" s="146">
        <v>1217</v>
      </c>
    </row>
    <row r="5333" spans="3:7" ht="16.5" hidden="1" customHeight="1" outlineLevel="1" x14ac:dyDescent="0.45">
      <c r="C5333" s="95"/>
      <c r="D5333" s="95"/>
      <c r="E5333" s="56">
        <v>2000</v>
      </c>
      <c r="F5333" s="144">
        <v>885</v>
      </c>
      <c r="G5333" s="144">
        <v>885</v>
      </c>
    </row>
    <row r="5334" spans="3:7" ht="16.5" hidden="1" customHeight="1" outlineLevel="1" x14ac:dyDescent="0.45">
      <c r="C5334" s="95"/>
      <c r="D5334" s="95"/>
      <c r="E5334" s="56">
        <v>2001</v>
      </c>
      <c r="F5334" s="144">
        <v>781</v>
      </c>
      <c r="G5334" s="144">
        <v>781</v>
      </c>
    </row>
    <row r="5335" spans="3:7" ht="16.5" hidden="1" customHeight="1" outlineLevel="1" x14ac:dyDescent="0.45">
      <c r="C5335" s="95"/>
      <c r="D5335" s="95"/>
      <c r="E5335" s="56">
        <v>2002</v>
      </c>
      <c r="F5335" s="144">
        <v>798</v>
      </c>
      <c r="G5335" s="144">
        <v>798</v>
      </c>
    </row>
    <row r="5336" spans="3:7" ht="16.5" hidden="1" customHeight="1" outlineLevel="1" x14ac:dyDescent="0.45">
      <c r="C5336" s="95"/>
      <c r="D5336" s="95"/>
      <c r="E5336" s="56">
        <v>2003</v>
      </c>
      <c r="F5336" s="146">
        <v>1625</v>
      </c>
      <c r="G5336" s="146">
        <v>1625</v>
      </c>
    </row>
    <row r="5337" spans="3:7" ht="16.5" hidden="1" customHeight="1" outlineLevel="1" x14ac:dyDescent="0.45">
      <c r="C5337" s="95"/>
      <c r="D5337" s="95"/>
      <c r="E5337" s="56">
        <v>2004</v>
      </c>
      <c r="F5337" s="146">
        <v>1569</v>
      </c>
      <c r="G5337" s="146">
        <v>1569</v>
      </c>
    </row>
    <row r="5338" spans="3:7" ht="16.5" hidden="1" customHeight="1" outlineLevel="1" x14ac:dyDescent="0.45">
      <c r="C5338" s="95"/>
      <c r="D5338" s="95"/>
      <c r="E5338" s="56">
        <v>2005</v>
      </c>
      <c r="F5338" s="146">
        <v>2278</v>
      </c>
      <c r="G5338" s="146">
        <v>2278</v>
      </c>
    </row>
    <row r="5339" spans="3:7" ht="16.5" hidden="1" customHeight="1" outlineLevel="1" x14ac:dyDescent="0.45">
      <c r="C5339" s="95"/>
      <c r="D5339" s="95"/>
      <c r="E5339" s="56">
        <v>2006</v>
      </c>
      <c r="F5339" s="146">
        <v>2299</v>
      </c>
      <c r="G5339" s="146">
        <v>2299</v>
      </c>
    </row>
    <row r="5340" spans="3:7" ht="16.5" hidden="1" customHeight="1" outlineLevel="1" x14ac:dyDescent="0.45">
      <c r="C5340" s="95"/>
      <c r="D5340" s="95"/>
      <c r="E5340" s="56">
        <v>2007</v>
      </c>
      <c r="F5340" s="146">
        <v>2809</v>
      </c>
      <c r="G5340" s="146">
        <v>2809</v>
      </c>
    </row>
    <row r="5341" spans="3:7" ht="16.5" hidden="1" customHeight="1" outlineLevel="1" x14ac:dyDescent="0.45">
      <c r="C5341" s="95"/>
      <c r="D5341" s="95"/>
      <c r="E5341" s="56">
        <v>2008</v>
      </c>
      <c r="F5341" s="146">
        <v>3314</v>
      </c>
      <c r="G5341" s="146">
        <v>3314</v>
      </c>
    </row>
    <row r="5342" spans="3:7" ht="16.5" hidden="1" customHeight="1" outlineLevel="1" x14ac:dyDescent="0.45">
      <c r="C5342" s="95"/>
      <c r="D5342" s="95"/>
      <c r="E5342" s="56">
        <v>2009</v>
      </c>
      <c r="F5342" s="146">
        <v>1615</v>
      </c>
      <c r="G5342" s="146">
        <v>1615</v>
      </c>
    </row>
    <row r="5343" spans="3:7" ht="16.5" hidden="1" customHeight="1" outlineLevel="1" x14ac:dyDescent="0.45">
      <c r="C5343" s="95"/>
      <c r="D5343" s="95"/>
      <c r="E5343" s="56">
        <v>2010</v>
      </c>
      <c r="F5343" s="146">
        <v>2372</v>
      </c>
      <c r="G5343" s="146">
        <v>2372</v>
      </c>
    </row>
    <row r="5344" spans="3:7" ht="16.5" hidden="1" customHeight="1" outlineLevel="1" x14ac:dyDescent="0.45">
      <c r="C5344" s="95"/>
      <c r="D5344" s="95"/>
      <c r="E5344" s="56">
        <v>2011</v>
      </c>
      <c r="F5344" s="146">
        <v>3380</v>
      </c>
      <c r="G5344" s="146">
        <v>3380</v>
      </c>
    </row>
    <row r="5345" spans="3:7" ht="16.5" hidden="1" customHeight="1" outlineLevel="1" x14ac:dyDescent="0.45">
      <c r="C5345" s="95"/>
      <c r="D5345" s="95"/>
      <c r="E5345" s="56">
        <v>2012</v>
      </c>
      <c r="F5345" s="146">
        <v>4652</v>
      </c>
      <c r="G5345" s="146">
        <v>4652</v>
      </c>
    </row>
    <row r="5346" spans="3:7" ht="16.5" hidden="1" customHeight="1" outlineLevel="1" x14ac:dyDescent="0.45">
      <c r="C5346" s="95"/>
      <c r="D5346" s="95"/>
      <c r="E5346" s="56">
        <v>2013</v>
      </c>
      <c r="F5346" s="146">
        <v>5310</v>
      </c>
      <c r="G5346" s="146">
        <v>5310</v>
      </c>
    </row>
    <row r="5347" spans="3:7" ht="16.5" hidden="1" customHeight="1" outlineLevel="1" x14ac:dyDescent="0.45">
      <c r="C5347" s="95"/>
      <c r="D5347" s="95"/>
      <c r="E5347" s="56">
        <v>2014</v>
      </c>
      <c r="F5347" s="146">
        <v>5735</v>
      </c>
      <c r="G5347" s="146">
        <v>5735</v>
      </c>
    </row>
    <row r="5348" spans="3:7" ht="16.5" hidden="1" customHeight="1" outlineLevel="1" x14ac:dyDescent="0.45">
      <c r="C5348" s="95"/>
      <c r="D5348" s="95"/>
      <c r="E5348" s="56">
        <v>2015</v>
      </c>
      <c r="F5348" s="146">
        <v>5404</v>
      </c>
      <c r="G5348" s="146">
        <v>5404</v>
      </c>
    </row>
    <row r="5349" spans="3:7" ht="16.5" hidden="1" customHeight="1" outlineLevel="1" x14ac:dyDescent="0.45">
      <c r="C5349" s="95"/>
      <c r="D5349" s="96"/>
      <c r="E5349" s="56">
        <v>2016</v>
      </c>
      <c r="F5349" s="146">
        <v>1332</v>
      </c>
      <c r="G5349" s="146">
        <v>1332</v>
      </c>
    </row>
    <row r="5350" spans="3:7" ht="16.5" hidden="1" customHeight="1" outlineLevel="1" x14ac:dyDescent="0.45">
      <c r="C5350" s="95"/>
      <c r="D5350" s="89" t="s">
        <v>142</v>
      </c>
      <c r="E5350" s="90"/>
      <c r="F5350" s="139">
        <v>55417</v>
      </c>
      <c r="G5350" s="139">
        <v>55417</v>
      </c>
    </row>
    <row r="5351" spans="3:7" ht="16.5" hidden="1" customHeight="1" outlineLevel="1" x14ac:dyDescent="0.45">
      <c r="C5351" s="95"/>
      <c r="D5351" s="94" t="s">
        <v>462</v>
      </c>
      <c r="E5351" s="56">
        <v>1998</v>
      </c>
      <c r="F5351" s="144">
        <v>13</v>
      </c>
      <c r="G5351" s="144">
        <v>13</v>
      </c>
    </row>
    <row r="5352" spans="3:7" ht="16.5" hidden="1" customHeight="1" outlineLevel="1" x14ac:dyDescent="0.45">
      <c r="C5352" s="95"/>
      <c r="D5352" s="95"/>
      <c r="E5352" s="56">
        <v>1999</v>
      </c>
      <c r="F5352" s="144">
        <v>25</v>
      </c>
      <c r="G5352" s="144">
        <v>25</v>
      </c>
    </row>
    <row r="5353" spans="3:7" ht="16.5" hidden="1" customHeight="1" outlineLevel="1" x14ac:dyDescent="0.45">
      <c r="C5353" s="95"/>
      <c r="D5353" s="95"/>
      <c r="E5353" s="56">
        <v>2000</v>
      </c>
      <c r="F5353" s="144">
        <v>31</v>
      </c>
      <c r="G5353" s="144">
        <v>31</v>
      </c>
    </row>
    <row r="5354" spans="3:7" ht="16.5" hidden="1" customHeight="1" outlineLevel="1" x14ac:dyDescent="0.45">
      <c r="C5354" s="95"/>
      <c r="D5354" s="95"/>
      <c r="E5354" s="56">
        <v>2001</v>
      </c>
      <c r="F5354" s="144">
        <v>15</v>
      </c>
      <c r="G5354" s="144">
        <v>15</v>
      </c>
    </row>
    <row r="5355" spans="3:7" ht="16.5" hidden="1" customHeight="1" outlineLevel="1" x14ac:dyDescent="0.45">
      <c r="C5355" s="95"/>
      <c r="D5355" s="95"/>
      <c r="E5355" s="56">
        <v>2002</v>
      </c>
      <c r="F5355" s="144">
        <v>6</v>
      </c>
      <c r="G5355" s="144">
        <v>6</v>
      </c>
    </row>
    <row r="5356" spans="3:7" ht="16.5" hidden="1" customHeight="1" outlineLevel="1" x14ac:dyDescent="0.45">
      <c r="C5356" s="95"/>
      <c r="D5356" s="95"/>
      <c r="E5356" s="56">
        <v>2003</v>
      </c>
      <c r="F5356" s="144">
        <v>16</v>
      </c>
      <c r="G5356" s="144">
        <v>16</v>
      </c>
    </row>
    <row r="5357" spans="3:7" ht="16.5" hidden="1" customHeight="1" outlineLevel="1" x14ac:dyDescent="0.45">
      <c r="C5357" s="95"/>
      <c r="D5357" s="95"/>
      <c r="E5357" s="56">
        <v>2004</v>
      </c>
      <c r="F5357" s="144">
        <v>36</v>
      </c>
      <c r="G5357" s="144">
        <v>36</v>
      </c>
    </row>
    <row r="5358" spans="3:7" ht="16.5" hidden="1" customHeight="1" outlineLevel="1" x14ac:dyDescent="0.45">
      <c r="C5358" s="95"/>
      <c r="D5358" s="95"/>
      <c r="E5358" s="56">
        <v>2005</v>
      </c>
      <c r="F5358" s="144">
        <v>21</v>
      </c>
      <c r="G5358" s="144">
        <v>21</v>
      </c>
    </row>
    <row r="5359" spans="3:7" ht="16.5" hidden="1" customHeight="1" outlineLevel="1" x14ac:dyDescent="0.45">
      <c r="C5359" s="95"/>
      <c r="D5359" s="95"/>
      <c r="E5359" s="56">
        <v>2006</v>
      </c>
      <c r="F5359" s="144">
        <v>34</v>
      </c>
      <c r="G5359" s="144">
        <v>34</v>
      </c>
    </row>
    <row r="5360" spans="3:7" ht="16.5" hidden="1" customHeight="1" outlineLevel="1" x14ac:dyDescent="0.45">
      <c r="C5360" s="95"/>
      <c r="D5360" s="95"/>
      <c r="E5360" s="56">
        <v>2007</v>
      </c>
      <c r="F5360" s="144">
        <v>38</v>
      </c>
      <c r="G5360" s="144">
        <v>38</v>
      </c>
    </row>
    <row r="5361" spans="3:7" ht="16.5" hidden="1" customHeight="1" outlineLevel="1" x14ac:dyDescent="0.45">
      <c r="C5361" s="95"/>
      <c r="D5361" s="95"/>
      <c r="E5361" s="56">
        <v>2008</v>
      </c>
      <c r="F5361" s="144">
        <v>53</v>
      </c>
      <c r="G5361" s="144">
        <v>53</v>
      </c>
    </row>
    <row r="5362" spans="3:7" ht="16.5" hidden="1" customHeight="1" outlineLevel="1" x14ac:dyDescent="0.45">
      <c r="C5362" s="95"/>
      <c r="D5362" s="95"/>
      <c r="E5362" s="56">
        <v>2009</v>
      </c>
      <c r="F5362" s="144">
        <v>26</v>
      </c>
      <c r="G5362" s="144">
        <v>26</v>
      </c>
    </row>
    <row r="5363" spans="3:7" ht="16.5" hidden="1" customHeight="1" outlineLevel="1" x14ac:dyDescent="0.45">
      <c r="C5363" s="95"/>
      <c r="D5363" s="95"/>
      <c r="E5363" s="56">
        <v>2010</v>
      </c>
      <c r="F5363" s="144">
        <v>20</v>
      </c>
      <c r="G5363" s="144">
        <v>20</v>
      </c>
    </row>
    <row r="5364" spans="3:7" ht="16.5" hidden="1" customHeight="1" outlineLevel="1" x14ac:dyDescent="0.45">
      <c r="C5364" s="95"/>
      <c r="D5364" s="95"/>
      <c r="E5364" s="56">
        <v>2011</v>
      </c>
      <c r="F5364" s="144">
        <v>31</v>
      </c>
      <c r="G5364" s="144">
        <v>31</v>
      </c>
    </row>
    <row r="5365" spans="3:7" ht="16.5" hidden="1" customHeight="1" outlineLevel="1" x14ac:dyDescent="0.45">
      <c r="C5365" s="95"/>
      <c r="D5365" s="95"/>
      <c r="E5365" s="56">
        <v>2012</v>
      </c>
      <c r="F5365" s="144">
        <v>38</v>
      </c>
      <c r="G5365" s="144">
        <v>38</v>
      </c>
    </row>
    <row r="5366" spans="3:7" ht="16.5" hidden="1" customHeight="1" outlineLevel="1" x14ac:dyDescent="0.45">
      <c r="C5366" s="95"/>
      <c r="D5366" s="95"/>
      <c r="E5366" s="56">
        <v>2013</v>
      </c>
      <c r="F5366" s="144">
        <v>58</v>
      </c>
      <c r="G5366" s="144">
        <v>58</v>
      </c>
    </row>
    <row r="5367" spans="3:7" ht="16.5" hidden="1" customHeight="1" outlineLevel="1" x14ac:dyDescent="0.45">
      <c r="C5367" s="95"/>
      <c r="D5367" s="95"/>
      <c r="E5367" s="56">
        <v>2014</v>
      </c>
      <c r="F5367" s="144">
        <v>50</v>
      </c>
      <c r="G5367" s="144">
        <v>50</v>
      </c>
    </row>
    <row r="5368" spans="3:7" ht="16.5" hidden="1" customHeight="1" outlineLevel="1" x14ac:dyDescent="0.45">
      <c r="C5368" s="95"/>
      <c r="D5368" s="95"/>
      <c r="E5368" s="56">
        <v>2015</v>
      </c>
      <c r="F5368" s="144">
        <v>62</v>
      </c>
      <c r="G5368" s="144">
        <v>62</v>
      </c>
    </row>
    <row r="5369" spans="3:7" ht="16.5" hidden="1" customHeight="1" outlineLevel="1" x14ac:dyDescent="0.45">
      <c r="C5369" s="95"/>
      <c r="D5369" s="96"/>
      <c r="E5369" s="56">
        <v>2016</v>
      </c>
      <c r="F5369" s="144">
        <v>0</v>
      </c>
      <c r="G5369" s="144">
        <v>0</v>
      </c>
    </row>
    <row r="5370" spans="3:7" ht="16.5" hidden="1" customHeight="1" outlineLevel="1" x14ac:dyDescent="0.45">
      <c r="C5370" s="95"/>
      <c r="D5370" s="89" t="s">
        <v>142</v>
      </c>
      <c r="E5370" s="90"/>
      <c r="F5370" s="140">
        <v>573</v>
      </c>
      <c r="G5370" s="140">
        <v>573</v>
      </c>
    </row>
    <row r="5371" spans="3:7" ht="16.5" hidden="1" customHeight="1" outlineLevel="1" x14ac:dyDescent="0.45">
      <c r="C5371" s="95"/>
      <c r="D5371" s="94" t="s">
        <v>463</v>
      </c>
      <c r="E5371" s="56">
        <v>1991</v>
      </c>
      <c r="F5371" s="144">
        <v>100</v>
      </c>
      <c r="G5371" s="144">
        <v>100</v>
      </c>
    </row>
    <row r="5372" spans="3:7" ht="16.5" hidden="1" customHeight="1" outlineLevel="1" x14ac:dyDescent="0.45">
      <c r="C5372" s="95"/>
      <c r="D5372" s="95"/>
      <c r="E5372" s="56">
        <v>1992</v>
      </c>
      <c r="F5372" s="144">
        <v>703</v>
      </c>
      <c r="G5372" s="144">
        <v>703</v>
      </c>
    </row>
    <row r="5373" spans="3:7" ht="16.5" hidden="1" customHeight="1" outlineLevel="1" x14ac:dyDescent="0.45">
      <c r="C5373" s="95"/>
      <c r="D5373" s="95"/>
      <c r="E5373" s="56">
        <v>1993</v>
      </c>
      <c r="F5373" s="146">
        <v>2736</v>
      </c>
      <c r="G5373" s="146">
        <v>2736</v>
      </c>
    </row>
    <row r="5374" spans="3:7" ht="16.5" hidden="1" customHeight="1" outlineLevel="1" x14ac:dyDescent="0.45">
      <c r="C5374" s="95"/>
      <c r="D5374" s="95"/>
      <c r="E5374" s="56">
        <v>1994</v>
      </c>
      <c r="F5374" s="146">
        <v>2138</v>
      </c>
      <c r="G5374" s="146">
        <v>2138</v>
      </c>
    </row>
    <row r="5375" spans="3:7" ht="16.5" hidden="1" customHeight="1" outlineLevel="1" x14ac:dyDescent="0.45">
      <c r="C5375" s="95"/>
      <c r="D5375" s="95"/>
      <c r="E5375" s="56">
        <v>1995</v>
      </c>
      <c r="F5375" s="146">
        <v>3086</v>
      </c>
      <c r="G5375" s="146">
        <v>3086</v>
      </c>
    </row>
    <row r="5376" spans="3:7" ht="16.5" hidden="1" customHeight="1" outlineLevel="1" x14ac:dyDescent="0.45">
      <c r="C5376" s="95"/>
      <c r="D5376" s="95"/>
      <c r="E5376" s="56">
        <v>1996</v>
      </c>
      <c r="F5376" s="146">
        <v>3550</v>
      </c>
      <c r="G5376" s="146">
        <v>3550</v>
      </c>
    </row>
    <row r="5377" spans="3:7" ht="16.5" hidden="1" customHeight="1" outlineLevel="1" x14ac:dyDescent="0.45">
      <c r="C5377" s="95"/>
      <c r="D5377" s="95"/>
      <c r="E5377" s="56">
        <v>1997</v>
      </c>
      <c r="F5377" s="146">
        <v>4821</v>
      </c>
      <c r="G5377" s="146">
        <v>4821</v>
      </c>
    </row>
    <row r="5378" spans="3:7" ht="16.5" hidden="1" customHeight="1" outlineLevel="1" x14ac:dyDescent="0.45">
      <c r="C5378" s="95"/>
      <c r="D5378" s="95"/>
      <c r="E5378" s="56">
        <v>1998</v>
      </c>
      <c r="F5378" s="146">
        <v>5191</v>
      </c>
      <c r="G5378" s="146">
        <v>5191</v>
      </c>
    </row>
    <row r="5379" spans="3:7" ht="16.5" hidden="1" customHeight="1" outlineLevel="1" x14ac:dyDescent="0.45">
      <c r="C5379" s="95"/>
      <c r="D5379" s="95"/>
      <c r="E5379" s="56">
        <v>1999</v>
      </c>
      <c r="F5379" s="146">
        <v>1168</v>
      </c>
      <c r="G5379" s="146">
        <v>1168</v>
      </c>
    </row>
    <row r="5380" spans="3:7" ht="16.5" hidden="1" customHeight="1" outlineLevel="1" x14ac:dyDescent="0.45">
      <c r="C5380" s="95"/>
      <c r="D5380" s="95"/>
      <c r="E5380" s="56">
        <v>2000</v>
      </c>
      <c r="F5380" s="146">
        <v>1684</v>
      </c>
      <c r="G5380" s="146">
        <v>1684</v>
      </c>
    </row>
    <row r="5381" spans="3:7" ht="16.5" hidden="1" customHeight="1" outlineLevel="1" x14ac:dyDescent="0.45">
      <c r="C5381" s="95"/>
      <c r="D5381" s="95"/>
      <c r="E5381" s="56">
        <v>2001</v>
      </c>
      <c r="F5381" s="144">
        <v>678</v>
      </c>
      <c r="G5381" s="144">
        <v>678</v>
      </c>
    </row>
    <row r="5382" spans="3:7" ht="16.5" hidden="1" customHeight="1" outlineLevel="1" x14ac:dyDescent="0.45">
      <c r="C5382" s="95"/>
      <c r="D5382" s="95"/>
      <c r="E5382" s="56">
        <v>2002</v>
      </c>
      <c r="F5382" s="144">
        <v>188</v>
      </c>
      <c r="G5382" s="144">
        <v>188</v>
      </c>
    </row>
    <row r="5383" spans="3:7" ht="16.5" hidden="1" customHeight="1" outlineLevel="1" x14ac:dyDescent="0.45">
      <c r="C5383" s="95"/>
      <c r="D5383" s="95"/>
      <c r="E5383" s="56">
        <v>2003</v>
      </c>
      <c r="F5383" s="144">
        <v>118</v>
      </c>
      <c r="G5383" s="144">
        <v>118</v>
      </c>
    </row>
    <row r="5384" spans="3:7" ht="16.5" hidden="1" customHeight="1" outlineLevel="1" x14ac:dyDescent="0.45">
      <c r="C5384" s="95"/>
      <c r="D5384" s="95"/>
      <c r="E5384" s="56">
        <v>2004</v>
      </c>
      <c r="F5384" s="144">
        <v>214</v>
      </c>
      <c r="G5384" s="144">
        <v>214</v>
      </c>
    </row>
    <row r="5385" spans="3:7" ht="16.5" hidden="1" customHeight="1" outlineLevel="1" x14ac:dyDescent="0.45">
      <c r="C5385" s="95"/>
      <c r="D5385" s="95"/>
      <c r="E5385" s="56">
        <v>2005</v>
      </c>
      <c r="F5385" s="144">
        <v>403</v>
      </c>
      <c r="G5385" s="144">
        <v>403</v>
      </c>
    </row>
    <row r="5386" spans="3:7" ht="16.5" hidden="1" customHeight="1" outlineLevel="1" x14ac:dyDescent="0.45">
      <c r="C5386" s="95"/>
      <c r="D5386" s="95"/>
      <c r="E5386" s="56">
        <v>2006</v>
      </c>
      <c r="F5386" s="144">
        <v>454</v>
      </c>
      <c r="G5386" s="144">
        <v>454</v>
      </c>
    </row>
    <row r="5387" spans="3:7" ht="16.5" hidden="1" customHeight="1" outlineLevel="1" x14ac:dyDescent="0.45">
      <c r="C5387" s="95"/>
      <c r="D5387" s="95"/>
      <c r="E5387" s="56">
        <v>2007</v>
      </c>
      <c r="F5387" s="144">
        <v>560</v>
      </c>
      <c r="G5387" s="144">
        <v>560</v>
      </c>
    </row>
    <row r="5388" spans="3:7" ht="16.5" hidden="1" customHeight="1" outlineLevel="1" x14ac:dyDescent="0.45">
      <c r="C5388" s="95"/>
      <c r="D5388" s="95"/>
      <c r="E5388" s="56">
        <v>2008</v>
      </c>
      <c r="F5388" s="146">
        <v>2536</v>
      </c>
      <c r="G5388" s="146">
        <v>2536</v>
      </c>
    </row>
    <row r="5389" spans="3:7" ht="16.5" hidden="1" customHeight="1" outlineLevel="1" x14ac:dyDescent="0.45">
      <c r="C5389" s="95"/>
      <c r="D5389" s="95"/>
      <c r="E5389" s="56">
        <v>2009</v>
      </c>
      <c r="F5389" s="146">
        <v>1779</v>
      </c>
      <c r="G5389" s="146">
        <v>1779</v>
      </c>
    </row>
    <row r="5390" spans="3:7" ht="16.5" hidden="1" customHeight="1" outlineLevel="1" x14ac:dyDescent="0.45">
      <c r="C5390" s="95"/>
      <c r="D5390" s="95"/>
      <c r="E5390" s="56">
        <v>2010</v>
      </c>
      <c r="F5390" s="146">
        <v>2842</v>
      </c>
      <c r="G5390" s="146">
        <v>2842</v>
      </c>
    </row>
    <row r="5391" spans="3:7" ht="16.5" hidden="1" customHeight="1" outlineLevel="1" x14ac:dyDescent="0.45">
      <c r="C5391" s="95"/>
      <c r="D5391" s="95"/>
      <c r="E5391" s="56">
        <v>2011</v>
      </c>
      <c r="F5391" s="146">
        <v>4712</v>
      </c>
      <c r="G5391" s="146">
        <v>4712</v>
      </c>
    </row>
    <row r="5392" spans="3:7" ht="16.5" hidden="1" customHeight="1" outlineLevel="1" x14ac:dyDescent="0.45">
      <c r="C5392" s="95"/>
      <c r="D5392" s="95"/>
      <c r="E5392" s="56">
        <v>2012</v>
      </c>
      <c r="F5392" s="146">
        <v>5819</v>
      </c>
      <c r="G5392" s="146">
        <v>5819</v>
      </c>
    </row>
    <row r="5393" spans="3:7" ht="16.5" hidden="1" customHeight="1" outlineLevel="1" x14ac:dyDescent="0.45">
      <c r="C5393" s="95"/>
      <c r="D5393" s="95"/>
      <c r="E5393" s="56">
        <v>2013</v>
      </c>
      <c r="F5393" s="146">
        <v>3862</v>
      </c>
      <c r="G5393" s="146">
        <v>3862</v>
      </c>
    </row>
    <row r="5394" spans="3:7" ht="16.5" hidden="1" customHeight="1" outlineLevel="1" x14ac:dyDescent="0.45">
      <c r="C5394" s="95"/>
      <c r="D5394" s="95"/>
      <c r="E5394" s="56">
        <v>2014</v>
      </c>
      <c r="F5394" s="146">
        <v>4408</v>
      </c>
      <c r="G5394" s="146">
        <v>4408</v>
      </c>
    </row>
    <row r="5395" spans="3:7" ht="16.5" hidden="1" customHeight="1" outlineLevel="1" x14ac:dyDescent="0.45">
      <c r="C5395" s="95"/>
      <c r="D5395" s="95"/>
      <c r="E5395" s="56">
        <v>2015</v>
      </c>
      <c r="F5395" s="146">
        <v>4029</v>
      </c>
      <c r="G5395" s="146">
        <v>4029</v>
      </c>
    </row>
    <row r="5396" spans="3:7" ht="16.5" hidden="1" customHeight="1" outlineLevel="1" x14ac:dyDescent="0.45">
      <c r="C5396" s="95"/>
      <c r="D5396" s="96"/>
      <c r="E5396" s="56">
        <v>2016</v>
      </c>
      <c r="F5396" s="144">
        <v>653</v>
      </c>
      <c r="G5396" s="144">
        <v>653</v>
      </c>
    </row>
    <row r="5397" spans="3:7" ht="16.5" hidden="1" customHeight="1" outlineLevel="1" x14ac:dyDescent="0.45">
      <c r="C5397" s="95"/>
      <c r="D5397" s="89" t="s">
        <v>142</v>
      </c>
      <c r="E5397" s="90"/>
      <c r="F5397" s="139">
        <v>58432</v>
      </c>
      <c r="G5397" s="139">
        <v>58432</v>
      </c>
    </row>
    <row r="5398" spans="3:7" ht="16.5" hidden="1" customHeight="1" outlineLevel="1" x14ac:dyDescent="0.45">
      <c r="C5398" s="95"/>
      <c r="D5398" s="94" t="s">
        <v>464</v>
      </c>
      <c r="E5398" s="56">
        <v>1991</v>
      </c>
      <c r="F5398" s="144">
        <v>53</v>
      </c>
      <c r="G5398" s="144">
        <v>53</v>
      </c>
    </row>
    <row r="5399" spans="3:7" ht="16.5" hidden="1" customHeight="1" outlineLevel="1" x14ac:dyDescent="0.45">
      <c r="C5399" s="95"/>
      <c r="D5399" s="95"/>
      <c r="E5399" s="56">
        <v>1992</v>
      </c>
      <c r="F5399" s="146">
        <v>7564</v>
      </c>
      <c r="G5399" s="146">
        <v>7564</v>
      </c>
    </row>
    <row r="5400" spans="3:7" ht="16.5" hidden="1" customHeight="1" outlineLevel="1" x14ac:dyDescent="0.45">
      <c r="C5400" s="95"/>
      <c r="D5400" s="95"/>
      <c r="E5400" s="56">
        <v>1993</v>
      </c>
      <c r="F5400" s="146">
        <v>5476</v>
      </c>
      <c r="G5400" s="146">
        <v>5476</v>
      </c>
    </row>
    <row r="5401" spans="3:7" ht="16.5" hidden="1" customHeight="1" outlineLevel="1" x14ac:dyDescent="0.45">
      <c r="C5401" s="95"/>
      <c r="D5401" s="95"/>
      <c r="E5401" s="56">
        <v>1994</v>
      </c>
      <c r="F5401" s="146">
        <v>2217</v>
      </c>
      <c r="G5401" s="146">
        <v>2217</v>
      </c>
    </row>
    <row r="5402" spans="3:7" ht="16.5" hidden="1" customHeight="1" outlineLevel="1" x14ac:dyDescent="0.45">
      <c r="C5402" s="95"/>
      <c r="D5402" s="95"/>
      <c r="E5402" s="56">
        <v>1995</v>
      </c>
      <c r="F5402" s="146">
        <v>7611</v>
      </c>
      <c r="G5402" s="146">
        <v>7611</v>
      </c>
    </row>
    <row r="5403" spans="3:7" ht="16.5" hidden="1" customHeight="1" outlineLevel="1" x14ac:dyDescent="0.45">
      <c r="C5403" s="95"/>
      <c r="D5403" s="95"/>
      <c r="E5403" s="56">
        <v>1996</v>
      </c>
      <c r="F5403" s="146">
        <v>10431</v>
      </c>
      <c r="G5403" s="146">
        <v>10431</v>
      </c>
    </row>
    <row r="5404" spans="3:7" ht="16.5" hidden="1" customHeight="1" outlineLevel="1" x14ac:dyDescent="0.45">
      <c r="C5404" s="95"/>
      <c r="D5404" s="95"/>
      <c r="E5404" s="56">
        <v>1997</v>
      </c>
      <c r="F5404" s="146">
        <v>15473</v>
      </c>
      <c r="G5404" s="146">
        <v>15473</v>
      </c>
    </row>
    <row r="5405" spans="3:7" ht="16.5" hidden="1" customHeight="1" outlineLevel="1" x14ac:dyDescent="0.45">
      <c r="C5405" s="95"/>
      <c r="D5405" s="95"/>
      <c r="E5405" s="56">
        <v>1998</v>
      </c>
      <c r="F5405" s="146">
        <v>18608</v>
      </c>
      <c r="G5405" s="146">
        <v>18608</v>
      </c>
    </row>
    <row r="5406" spans="3:7" ht="16.5" hidden="1" customHeight="1" outlineLevel="1" x14ac:dyDescent="0.45">
      <c r="C5406" s="95"/>
      <c r="D5406" s="95"/>
      <c r="E5406" s="56">
        <v>1999</v>
      </c>
      <c r="F5406" s="146">
        <v>12387</v>
      </c>
      <c r="G5406" s="146">
        <v>12387</v>
      </c>
    </row>
    <row r="5407" spans="3:7" ht="16.5" hidden="1" customHeight="1" outlineLevel="1" x14ac:dyDescent="0.45">
      <c r="C5407" s="95"/>
      <c r="D5407" s="95"/>
      <c r="E5407" s="56">
        <v>2000</v>
      </c>
      <c r="F5407" s="146">
        <v>23400</v>
      </c>
      <c r="G5407" s="146">
        <v>23400</v>
      </c>
    </row>
    <row r="5408" spans="3:7" ht="16.5" hidden="1" customHeight="1" outlineLevel="1" x14ac:dyDescent="0.45">
      <c r="C5408" s="95"/>
      <c r="D5408" s="95"/>
      <c r="E5408" s="56">
        <v>2001</v>
      </c>
      <c r="F5408" s="146">
        <v>26339</v>
      </c>
      <c r="G5408" s="146">
        <v>26339</v>
      </c>
    </row>
    <row r="5409" spans="3:7" ht="16.5" hidden="1" customHeight="1" outlineLevel="1" x14ac:dyDescent="0.45">
      <c r="C5409" s="95"/>
      <c r="D5409" s="95"/>
      <c r="E5409" s="56">
        <v>2002</v>
      </c>
      <c r="F5409" s="146">
        <v>5508</v>
      </c>
      <c r="G5409" s="146">
        <v>5508</v>
      </c>
    </row>
    <row r="5410" spans="3:7" ht="16.5" hidden="1" customHeight="1" outlineLevel="1" x14ac:dyDescent="0.45">
      <c r="C5410" s="95"/>
      <c r="D5410" s="95"/>
      <c r="E5410" s="56">
        <v>2003</v>
      </c>
      <c r="F5410" s="144">
        <v>91</v>
      </c>
      <c r="G5410" s="144">
        <v>91</v>
      </c>
    </row>
    <row r="5411" spans="3:7" ht="16.5" hidden="1" customHeight="1" outlineLevel="1" x14ac:dyDescent="0.45">
      <c r="C5411" s="95"/>
      <c r="D5411" s="95"/>
      <c r="E5411" s="56">
        <v>2004</v>
      </c>
      <c r="F5411" s="146">
        <v>1783</v>
      </c>
      <c r="G5411" s="146">
        <v>1783</v>
      </c>
    </row>
    <row r="5412" spans="3:7" ht="16.5" hidden="1" customHeight="1" outlineLevel="1" x14ac:dyDescent="0.45">
      <c r="C5412" s="95"/>
      <c r="D5412" s="95"/>
      <c r="E5412" s="56">
        <v>2005</v>
      </c>
      <c r="F5412" s="146">
        <v>5277</v>
      </c>
      <c r="G5412" s="146">
        <v>5277</v>
      </c>
    </row>
    <row r="5413" spans="3:7" ht="16.5" hidden="1" customHeight="1" outlineLevel="1" x14ac:dyDescent="0.45">
      <c r="C5413" s="95"/>
      <c r="D5413" s="95"/>
      <c r="E5413" s="56">
        <v>2006</v>
      </c>
      <c r="F5413" s="146">
        <v>28621</v>
      </c>
      <c r="G5413" s="146">
        <v>28621</v>
      </c>
    </row>
    <row r="5414" spans="3:7" ht="16.5" hidden="1" customHeight="1" outlineLevel="1" x14ac:dyDescent="0.45">
      <c r="C5414" s="95"/>
      <c r="D5414" s="95"/>
      <c r="E5414" s="56">
        <v>2007</v>
      </c>
      <c r="F5414" s="146">
        <v>48113</v>
      </c>
      <c r="G5414" s="146">
        <v>48113</v>
      </c>
    </row>
    <row r="5415" spans="3:7" ht="16.5" hidden="1" customHeight="1" outlineLevel="1" x14ac:dyDescent="0.45">
      <c r="C5415" s="95"/>
      <c r="D5415" s="95"/>
      <c r="E5415" s="56">
        <v>2008</v>
      </c>
      <c r="F5415" s="146">
        <v>6999</v>
      </c>
      <c r="G5415" s="146">
        <v>6999</v>
      </c>
    </row>
    <row r="5416" spans="3:7" ht="16.5" hidden="1" customHeight="1" outlineLevel="1" x14ac:dyDescent="0.45">
      <c r="C5416" s="95"/>
      <c r="D5416" s="95"/>
      <c r="E5416" s="56">
        <v>2009</v>
      </c>
      <c r="F5416" s="144">
        <v>2</v>
      </c>
      <c r="G5416" s="144">
        <v>2</v>
      </c>
    </row>
    <row r="5417" spans="3:7" ht="16.5" hidden="1" customHeight="1" outlineLevel="1" x14ac:dyDescent="0.45">
      <c r="C5417" s="95"/>
      <c r="D5417" s="95"/>
      <c r="E5417" s="56">
        <v>2010</v>
      </c>
      <c r="F5417" s="144">
        <v>7</v>
      </c>
      <c r="G5417" s="144">
        <v>7</v>
      </c>
    </row>
    <row r="5418" spans="3:7" ht="16.5" hidden="1" customHeight="1" outlineLevel="1" x14ac:dyDescent="0.45">
      <c r="C5418" s="95"/>
      <c r="D5418" s="95"/>
      <c r="E5418" s="56">
        <v>2011</v>
      </c>
      <c r="F5418" s="144">
        <v>10</v>
      </c>
      <c r="G5418" s="144">
        <v>10</v>
      </c>
    </row>
    <row r="5419" spans="3:7" ht="16.5" hidden="1" customHeight="1" outlineLevel="1" x14ac:dyDescent="0.45">
      <c r="C5419" s="95"/>
      <c r="D5419" s="95"/>
      <c r="E5419" s="56">
        <v>2012</v>
      </c>
      <c r="F5419" s="144">
        <v>44</v>
      </c>
      <c r="G5419" s="144">
        <v>44</v>
      </c>
    </row>
    <row r="5420" spans="3:7" ht="16.5" hidden="1" customHeight="1" outlineLevel="1" x14ac:dyDescent="0.45">
      <c r="C5420" s="95"/>
      <c r="D5420" s="95"/>
      <c r="E5420" s="56">
        <v>2013</v>
      </c>
      <c r="F5420" s="144">
        <v>190</v>
      </c>
      <c r="G5420" s="144">
        <v>190</v>
      </c>
    </row>
    <row r="5421" spans="3:7" ht="16.5" hidden="1" customHeight="1" outlineLevel="1" x14ac:dyDescent="0.45">
      <c r="C5421" s="95"/>
      <c r="D5421" s="95"/>
      <c r="E5421" s="56">
        <v>2014</v>
      </c>
      <c r="F5421" s="144">
        <v>141</v>
      </c>
      <c r="G5421" s="144">
        <v>141</v>
      </c>
    </row>
    <row r="5422" spans="3:7" ht="16.5" hidden="1" customHeight="1" outlineLevel="1" x14ac:dyDescent="0.45">
      <c r="C5422" s="95"/>
      <c r="D5422" s="95"/>
      <c r="E5422" s="56">
        <v>2015</v>
      </c>
      <c r="F5422" s="144">
        <v>191</v>
      </c>
      <c r="G5422" s="144">
        <v>191</v>
      </c>
    </row>
    <row r="5423" spans="3:7" ht="16.5" hidden="1" customHeight="1" outlineLevel="1" x14ac:dyDescent="0.45">
      <c r="C5423" s="95"/>
      <c r="D5423" s="96"/>
      <c r="E5423" s="56">
        <v>2016</v>
      </c>
      <c r="F5423" s="144">
        <v>25</v>
      </c>
      <c r="G5423" s="144">
        <v>25</v>
      </c>
    </row>
    <row r="5424" spans="3:7" ht="16.5" hidden="1" customHeight="1" outlineLevel="1" x14ac:dyDescent="0.45">
      <c r="C5424" s="95"/>
      <c r="D5424" s="89" t="s">
        <v>142</v>
      </c>
      <c r="E5424" s="90"/>
      <c r="F5424" s="139">
        <v>226561</v>
      </c>
      <c r="G5424" s="139">
        <v>226561</v>
      </c>
    </row>
    <row r="5425" spans="3:7" ht="16.5" hidden="1" customHeight="1" outlineLevel="1" x14ac:dyDescent="0.45">
      <c r="C5425" s="95"/>
      <c r="D5425" s="94" t="s">
        <v>465</v>
      </c>
      <c r="E5425" s="56">
        <v>1999</v>
      </c>
      <c r="F5425" s="144">
        <v>0</v>
      </c>
      <c r="G5425" s="144">
        <v>0</v>
      </c>
    </row>
    <row r="5426" spans="3:7" ht="16.5" hidden="1" customHeight="1" outlineLevel="1" x14ac:dyDescent="0.45">
      <c r="C5426" s="95"/>
      <c r="D5426" s="95"/>
      <c r="E5426" s="56">
        <v>2002</v>
      </c>
      <c r="F5426" s="144">
        <v>5</v>
      </c>
      <c r="G5426" s="144">
        <v>5</v>
      </c>
    </row>
    <row r="5427" spans="3:7" ht="16.5" hidden="1" customHeight="1" outlineLevel="1" x14ac:dyDescent="0.45">
      <c r="C5427" s="95"/>
      <c r="D5427" s="95"/>
      <c r="E5427" s="56">
        <v>2006</v>
      </c>
      <c r="F5427" s="144">
        <v>2</v>
      </c>
      <c r="G5427" s="144">
        <v>2</v>
      </c>
    </row>
    <row r="5428" spans="3:7" ht="16.5" hidden="1" customHeight="1" outlineLevel="1" x14ac:dyDescent="0.45">
      <c r="C5428" s="95"/>
      <c r="D5428" s="95"/>
      <c r="E5428" s="56">
        <v>2007</v>
      </c>
      <c r="F5428" s="144">
        <v>0</v>
      </c>
      <c r="G5428" s="144">
        <v>0</v>
      </c>
    </row>
    <row r="5429" spans="3:7" ht="16.5" hidden="1" customHeight="1" outlineLevel="1" x14ac:dyDescent="0.45">
      <c r="C5429" s="95"/>
      <c r="D5429" s="95"/>
      <c r="E5429" s="56">
        <v>2008</v>
      </c>
      <c r="F5429" s="144">
        <v>1</v>
      </c>
      <c r="G5429" s="144">
        <v>1</v>
      </c>
    </row>
    <row r="5430" spans="3:7" ht="16.5" hidden="1" customHeight="1" outlineLevel="1" x14ac:dyDescent="0.45">
      <c r="C5430" s="95"/>
      <c r="D5430" s="95"/>
      <c r="E5430" s="56">
        <v>2009</v>
      </c>
      <c r="F5430" s="144">
        <v>5</v>
      </c>
      <c r="G5430" s="144">
        <v>5</v>
      </c>
    </row>
    <row r="5431" spans="3:7" ht="16.5" hidden="1" customHeight="1" outlineLevel="1" x14ac:dyDescent="0.45">
      <c r="C5431" s="95"/>
      <c r="D5431" s="95"/>
      <c r="E5431" s="56">
        <v>2010</v>
      </c>
      <c r="F5431" s="144">
        <v>1</v>
      </c>
      <c r="G5431" s="144">
        <v>1</v>
      </c>
    </row>
    <row r="5432" spans="3:7" ht="16.5" hidden="1" customHeight="1" outlineLevel="1" x14ac:dyDescent="0.45">
      <c r="C5432" s="95"/>
      <c r="D5432" s="95"/>
      <c r="E5432" s="56">
        <v>2011</v>
      </c>
      <c r="F5432" s="144">
        <v>2</v>
      </c>
      <c r="G5432" s="144">
        <v>2</v>
      </c>
    </row>
    <row r="5433" spans="3:7" ht="16.5" hidden="1" customHeight="1" outlineLevel="1" x14ac:dyDescent="0.45">
      <c r="C5433" s="95"/>
      <c r="D5433" s="95"/>
      <c r="E5433" s="56">
        <v>2012</v>
      </c>
      <c r="F5433" s="144">
        <v>1</v>
      </c>
      <c r="G5433" s="144">
        <v>1</v>
      </c>
    </row>
    <row r="5434" spans="3:7" ht="16.5" hidden="1" customHeight="1" outlineLevel="1" x14ac:dyDescent="0.45">
      <c r="C5434" s="95"/>
      <c r="D5434" s="95"/>
      <c r="E5434" s="56">
        <v>2013</v>
      </c>
      <c r="F5434" s="144">
        <v>1</v>
      </c>
      <c r="G5434" s="144">
        <v>1</v>
      </c>
    </row>
    <row r="5435" spans="3:7" ht="16.5" hidden="1" customHeight="1" outlineLevel="1" x14ac:dyDescent="0.45">
      <c r="C5435" s="95"/>
      <c r="D5435" s="95"/>
      <c r="E5435" s="56">
        <v>2014</v>
      </c>
      <c r="F5435" s="144">
        <v>0</v>
      </c>
      <c r="G5435" s="144">
        <v>0</v>
      </c>
    </row>
    <row r="5436" spans="3:7" ht="16.5" hidden="1" customHeight="1" outlineLevel="1" x14ac:dyDescent="0.45">
      <c r="C5436" s="95"/>
      <c r="D5436" s="95"/>
      <c r="E5436" s="56">
        <v>2015</v>
      </c>
      <c r="F5436" s="144">
        <v>2</v>
      </c>
      <c r="G5436" s="144">
        <v>2</v>
      </c>
    </row>
    <row r="5437" spans="3:7" ht="16.5" hidden="1" customHeight="1" outlineLevel="1" x14ac:dyDescent="0.45">
      <c r="C5437" s="95"/>
      <c r="D5437" s="96"/>
      <c r="E5437" s="56">
        <v>2016</v>
      </c>
      <c r="F5437" s="144">
        <v>2</v>
      </c>
      <c r="G5437" s="144">
        <v>2</v>
      </c>
    </row>
    <row r="5438" spans="3:7" ht="16.5" hidden="1" customHeight="1" outlineLevel="1" x14ac:dyDescent="0.45">
      <c r="C5438" s="95"/>
      <c r="D5438" s="89" t="s">
        <v>142</v>
      </c>
      <c r="E5438" s="90"/>
      <c r="F5438" s="140">
        <v>22</v>
      </c>
      <c r="G5438" s="140">
        <v>22</v>
      </c>
    </row>
    <row r="5439" spans="3:7" ht="16.5" hidden="1" customHeight="1" outlineLevel="1" x14ac:dyDescent="0.45">
      <c r="C5439" s="95"/>
      <c r="D5439" s="94" t="s">
        <v>466</v>
      </c>
      <c r="E5439" s="56">
        <v>1991</v>
      </c>
      <c r="F5439" s="144">
        <v>24</v>
      </c>
      <c r="G5439" s="144">
        <v>24</v>
      </c>
    </row>
    <row r="5440" spans="3:7" ht="16.5" hidden="1" customHeight="1" outlineLevel="1" x14ac:dyDescent="0.45">
      <c r="C5440" s="95"/>
      <c r="D5440" s="95"/>
      <c r="E5440" s="56">
        <v>1992</v>
      </c>
      <c r="F5440" s="144">
        <v>22</v>
      </c>
      <c r="G5440" s="144">
        <v>22</v>
      </c>
    </row>
    <row r="5441" spans="3:7" ht="16.5" hidden="1" customHeight="1" outlineLevel="1" x14ac:dyDescent="0.45">
      <c r="C5441" s="95"/>
      <c r="D5441" s="95"/>
      <c r="E5441" s="56">
        <v>1993</v>
      </c>
      <c r="F5441" s="144">
        <v>19</v>
      </c>
      <c r="G5441" s="144">
        <v>19</v>
      </c>
    </row>
    <row r="5442" spans="3:7" ht="16.5" hidden="1" customHeight="1" outlineLevel="1" x14ac:dyDescent="0.45">
      <c r="C5442" s="95"/>
      <c r="D5442" s="95"/>
      <c r="E5442" s="56">
        <v>1994</v>
      </c>
      <c r="F5442" s="144">
        <v>48</v>
      </c>
      <c r="G5442" s="144">
        <v>48</v>
      </c>
    </row>
    <row r="5443" spans="3:7" ht="16.5" hidden="1" customHeight="1" outlineLevel="1" x14ac:dyDescent="0.45">
      <c r="C5443" s="95"/>
      <c r="D5443" s="95"/>
      <c r="E5443" s="56">
        <v>1995</v>
      </c>
      <c r="F5443" s="144">
        <v>47</v>
      </c>
      <c r="G5443" s="144">
        <v>47</v>
      </c>
    </row>
    <row r="5444" spans="3:7" ht="16.5" hidden="1" customHeight="1" outlineLevel="1" x14ac:dyDescent="0.45">
      <c r="C5444" s="95"/>
      <c r="D5444" s="95"/>
      <c r="E5444" s="56">
        <v>1996</v>
      </c>
      <c r="F5444" s="144">
        <v>50</v>
      </c>
      <c r="G5444" s="144">
        <v>50</v>
      </c>
    </row>
    <row r="5445" spans="3:7" ht="16.5" hidden="1" customHeight="1" outlineLevel="1" x14ac:dyDescent="0.45">
      <c r="C5445" s="95"/>
      <c r="D5445" s="95"/>
      <c r="E5445" s="56">
        <v>1997</v>
      </c>
      <c r="F5445" s="144">
        <v>4</v>
      </c>
      <c r="G5445" s="144">
        <v>4</v>
      </c>
    </row>
    <row r="5446" spans="3:7" ht="16.5" hidden="1" customHeight="1" outlineLevel="1" x14ac:dyDescent="0.45">
      <c r="C5446" s="95"/>
      <c r="D5446" s="95"/>
      <c r="E5446" s="56">
        <v>1998</v>
      </c>
      <c r="F5446" s="144">
        <v>3</v>
      </c>
      <c r="G5446" s="144">
        <v>3</v>
      </c>
    </row>
    <row r="5447" spans="3:7" ht="16.5" hidden="1" customHeight="1" outlineLevel="1" x14ac:dyDescent="0.45">
      <c r="C5447" s="95"/>
      <c r="D5447" s="95"/>
      <c r="E5447" s="56">
        <v>1999</v>
      </c>
      <c r="F5447" s="144">
        <v>4</v>
      </c>
      <c r="G5447" s="144">
        <v>4</v>
      </c>
    </row>
    <row r="5448" spans="3:7" ht="16.5" hidden="1" customHeight="1" outlineLevel="1" x14ac:dyDescent="0.45">
      <c r="C5448" s="95"/>
      <c r="D5448" s="95"/>
      <c r="E5448" s="56">
        <v>2000</v>
      </c>
      <c r="F5448" s="144">
        <v>7</v>
      </c>
      <c r="G5448" s="144">
        <v>7</v>
      </c>
    </row>
    <row r="5449" spans="3:7" ht="16.5" hidden="1" customHeight="1" outlineLevel="1" x14ac:dyDescent="0.45">
      <c r="C5449" s="95"/>
      <c r="D5449" s="95"/>
      <c r="E5449" s="56">
        <v>2001</v>
      </c>
      <c r="F5449" s="144">
        <v>3</v>
      </c>
      <c r="G5449" s="144">
        <v>3</v>
      </c>
    </row>
    <row r="5450" spans="3:7" ht="16.5" hidden="1" customHeight="1" outlineLevel="1" x14ac:dyDescent="0.45">
      <c r="C5450" s="95"/>
      <c r="D5450" s="95"/>
      <c r="E5450" s="56">
        <v>2002</v>
      </c>
      <c r="F5450" s="144">
        <v>2</v>
      </c>
      <c r="G5450" s="144">
        <v>2</v>
      </c>
    </row>
    <row r="5451" spans="3:7" ht="16.5" hidden="1" customHeight="1" outlineLevel="1" x14ac:dyDescent="0.45">
      <c r="C5451" s="95"/>
      <c r="D5451" s="95"/>
      <c r="E5451" s="56">
        <v>2004</v>
      </c>
      <c r="F5451" s="144">
        <v>5</v>
      </c>
      <c r="G5451" s="144">
        <v>5</v>
      </c>
    </row>
    <row r="5452" spans="3:7" ht="16.5" hidden="1" customHeight="1" outlineLevel="1" x14ac:dyDescent="0.45">
      <c r="C5452" s="95"/>
      <c r="D5452" s="95"/>
      <c r="E5452" s="56">
        <v>2005</v>
      </c>
      <c r="F5452" s="144">
        <v>14</v>
      </c>
      <c r="G5452" s="144">
        <v>14</v>
      </c>
    </row>
    <row r="5453" spans="3:7" ht="16.5" hidden="1" customHeight="1" outlineLevel="1" x14ac:dyDescent="0.45">
      <c r="C5453" s="95"/>
      <c r="D5453" s="95"/>
      <c r="E5453" s="56">
        <v>2006</v>
      </c>
      <c r="F5453" s="144">
        <v>39</v>
      </c>
      <c r="G5453" s="144">
        <v>39</v>
      </c>
    </row>
    <row r="5454" spans="3:7" ht="16.5" hidden="1" customHeight="1" outlineLevel="1" x14ac:dyDescent="0.45">
      <c r="C5454" s="95"/>
      <c r="D5454" s="95"/>
      <c r="E5454" s="56">
        <v>2007</v>
      </c>
      <c r="F5454" s="144">
        <v>17</v>
      </c>
      <c r="G5454" s="144">
        <v>17</v>
      </c>
    </row>
    <row r="5455" spans="3:7" ht="16.5" hidden="1" customHeight="1" outlineLevel="1" x14ac:dyDescent="0.45">
      <c r="C5455" s="95"/>
      <c r="D5455" s="95"/>
      <c r="E5455" s="56">
        <v>2008</v>
      </c>
      <c r="F5455" s="144">
        <v>17</v>
      </c>
      <c r="G5455" s="144">
        <v>17</v>
      </c>
    </row>
    <row r="5456" spans="3:7" ht="16.5" hidden="1" customHeight="1" outlineLevel="1" x14ac:dyDescent="0.45">
      <c r="C5456" s="95"/>
      <c r="D5456" s="95"/>
      <c r="E5456" s="56">
        <v>2009</v>
      </c>
      <c r="F5456" s="144">
        <v>10</v>
      </c>
      <c r="G5456" s="144">
        <v>10</v>
      </c>
    </row>
    <row r="5457" spans="3:7" ht="16.5" hidden="1" customHeight="1" outlineLevel="1" x14ac:dyDescent="0.45">
      <c r="C5457" s="95"/>
      <c r="D5457" s="95"/>
      <c r="E5457" s="56">
        <v>2010</v>
      </c>
      <c r="F5457" s="144">
        <v>19</v>
      </c>
      <c r="G5457" s="144">
        <v>19</v>
      </c>
    </row>
    <row r="5458" spans="3:7" ht="16.5" hidden="1" customHeight="1" outlineLevel="1" x14ac:dyDescent="0.45">
      <c r="C5458" s="95"/>
      <c r="D5458" s="95"/>
      <c r="E5458" s="56">
        <v>2011</v>
      </c>
      <c r="F5458" s="144">
        <v>27</v>
      </c>
      <c r="G5458" s="144">
        <v>27</v>
      </c>
    </row>
    <row r="5459" spans="3:7" ht="16.5" hidden="1" customHeight="1" outlineLevel="1" x14ac:dyDescent="0.45">
      <c r="C5459" s="95"/>
      <c r="D5459" s="95"/>
      <c r="E5459" s="56">
        <v>2012</v>
      </c>
      <c r="F5459" s="144">
        <v>18</v>
      </c>
      <c r="G5459" s="144">
        <v>18</v>
      </c>
    </row>
    <row r="5460" spans="3:7" ht="16.5" hidden="1" customHeight="1" outlineLevel="1" x14ac:dyDescent="0.45">
      <c r="C5460" s="95"/>
      <c r="D5460" s="95"/>
      <c r="E5460" s="56">
        <v>2013</v>
      </c>
      <c r="F5460" s="144">
        <v>28</v>
      </c>
      <c r="G5460" s="144">
        <v>28</v>
      </c>
    </row>
    <row r="5461" spans="3:7" ht="16.5" hidden="1" customHeight="1" outlineLevel="1" x14ac:dyDescent="0.45">
      <c r="C5461" s="95"/>
      <c r="D5461" s="95"/>
      <c r="E5461" s="56">
        <v>2014</v>
      </c>
      <c r="F5461" s="144">
        <v>19</v>
      </c>
      <c r="G5461" s="144">
        <v>19</v>
      </c>
    </row>
    <row r="5462" spans="3:7" ht="16.5" hidden="1" customHeight="1" outlineLevel="1" x14ac:dyDescent="0.45">
      <c r="C5462" s="95"/>
      <c r="D5462" s="95"/>
      <c r="E5462" s="56">
        <v>2015</v>
      </c>
      <c r="F5462" s="144">
        <v>21</v>
      </c>
      <c r="G5462" s="144">
        <v>21</v>
      </c>
    </row>
    <row r="5463" spans="3:7" ht="16.5" hidden="1" customHeight="1" outlineLevel="1" x14ac:dyDescent="0.45">
      <c r="C5463" s="95"/>
      <c r="D5463" s="96"/>
      <c r="E5463" s="56">
        <v>2016</v>
      </c>
      <c r="F5463" s="144">
        <v>6</v>
      </c>
      <c r="G5463" s="144">
        <v>6</v>
      </c>
    </row>
    <row r="5464" spans="3:7" ht="16.5" hidden="1" customHeight="1" outlineLevel="1" x14ac:dyDescent="0.45">
      <c r="C5464" s="95"/>
      <c r="D5464" s="89" t="s">
        <v>142</v>
      </c>
      <c r="E5464" s="90"/>
      <c r="F5464" s="140">
        <v>473</v>
      </c>
      <c r="G5464" s="140">
        <v>473</v>
      </c>
    </row>
    <row r="5465" spans="3:7" ht="16.5" hidden="1" customHeight="1" outlineLevel="1" x14ac:dyDescent="0.45">
      <c r="C5465" s="95"/>
      <c r="D5465" s="94" t="s">
        <v>467</v>
      </c>
      <c r="E5465" s="56">
        <v>1991</v>
      </c>
      <c r="F5465" s="144">
        <v>2</v>
      </c>
      <c r="G5465" s="144">
        <v>2</v>
      </c>
    </row>
    <row r="5466" spans="3:7" ht="16.5" hidden="1" customHeight="1" outlineLevel="1" x14ac:dyDescent="0.45">
      <c r="C5466" s="95"/>
      <c r="D5466" s="95"/>
      <c r="E5466" s="56">
        <v>1998</v>
      </c>
      <c r="F5466" s="144">
        <v>67</v>
      </c>
      <c r="G5466" s="144">
        <v>67</v>
      </c>
    </row>
    <row r="5467" spans="3:7" ht="16.5" hidden="1" customHeight="1" outlineLevel="1" x14ac:dyDescent="0.45">
      <c r="C5467" s="95"/>
      <c r="D5467" s="95"/>
      <c r="E5467" s="56">
        <v>1999</v>
      </c>
      <c r="F5467" s="144">
        <v>48</v>
      </c>
      <c r="G5467" s="144">
        <v>48</v>
      </c>
    </row>
    <row r="5468" spans="3:7" ht="16.5" hidden="1" customHeight="1" outlineLevel="1" x14ac:dyDescent="0.45">
      <c r="C5468" s="95"/>
      <c r="D5468" s="95"/>
      <c r="E5468" s="56">
        <v>2000</v>
      </c>
      <c r="F5468" s="144">
        <v>102</v>
      </c>
      <c r="G5468" s="144">
        <v>102</v>
      </c>
    </row>
    <row r="5469" spans="3:7" ht="16.5" hidden="1" customHeight="1" outlineLevel="1" x14ac:dyDescent="0.45">
      <c r="C5469" s="95"/>
      <c r="D5469" s="95"/>
      <c r="E5469" s="56">
        <v>2001</v>
      </c>
      <c r="F5469" s="144">
        <v>3</v>
      </c>
      <c r="G5469" s="144">
        <v>3</v>
      </c>
    </row>
    <row r="5470" spans="3:7" ht="16.5" hidden="1" customHeight="1" outlineLevel="1" x14ac:dyDescent="0.45">
      <c r="C5470" s="95"/>
      <c r="D5470" s="95"/>
      <c r="E5470" s="56">
        <v>2003</v>
      </c>
      <c r="F5470" s="144">
        <v>16</v>
      </c>
      <c r="G5470" s="144">
        <v>16</v>
      </c>
    </row>
    <row r="5471" spans="3:7" ht="16.5" hidden="1" customHeight="1" outlineLevel="1" x14ac:dyDescent="0.45">
      <c r="C5471" s="95"/>
      <c r="D5471" s="95"/>
      <c r="E5471" s="56">
        <v>2004</v>
      </c>
      <c r="F5471" s="144">
        <v>17</v>
      </c>
      <c r="G5471" s="144">
        <v>17</v>
      </c>
    </row>
    <row r="5472" spans="3:7" ht="16.5" hidden="1" customHeight="1" outlineLevel="1" x14ac:dyDescent="0.45">
      <c r="C5472" s="95"/>
      <c r="D5472" s="95"/>
      <c r="E5472" s="56">
        <v>2005</v>
      </c>
      <c r="F5472" s="144">
        <v>0</v>
      </c>
      <c r="G5472" s="144">
        <v>0</v>
      </c>
    </row>
    <row r="5473" spans="3:7" ht="16.5" hidden="1" customHeight="1" outlineLevel="1" x14ac:dyDescent="0.45">
      <c r="C5473" s="95"/>
      <c r="D5473" s="95"/>
      <c r="E5473" s="56">
        <v>2006</v>
      </c>
      <c r="F5473" s="146">
        <v>1544</v>
      </c>
      <c r="G5473" s="146">
        <v>1544</v>
      </c>
    </row>
    <row r="5474" spans="3:7" ht="16.5" hidden="1" customHeight="1" outlineLevel="1" x14ac:dyDescent="0.45">
      <c r="C5474" s="95"/>
      <c r="D5474" s="95"/>
      <c r="E5474" s="56">
        <v>2007</v>
      </c>
      <c r="F5474" s="146">
        <v>3932</v>
      </c>
      <c r="G5474" s="146">
        <v>3932</v>
      </c>
    </row>
    <row r="5475" spans="3:7" ht="16.5" hidden="1" customHeight="1" outlineLevel="1" x14ac:dyDescent="0.45">
      <c r="C5475" s="95"/>
      <c r="D5475" s="95"/>
      <c r="E5475" s="56">
        <v>2008</v>
      </c>
      <c r="F5475" s="146">
        <v>3290</v>
      </c>
      <c r="G5475" s="146">
        <v>3290</v>
      </c>
    </row>
    <row r="5476" spans="3:7" ht="16.5" hidden="1" customHeight="1" outlineLevel="1" x14ac:dyDescent="0.45">
      <c r="C5476" s="95"/>
      <c r="D5476" s="95"/>
      <c r="E5476" s="56">
        <v>2009</v>
      </c>
      <c r="F5476" s="144">
        <v>276</v>
      </c>
      <c r="G5476" s="144">
        <v>276</v>
      </c>
    </row>
    <row r="5477" spans="3:7" ht="16.5" hidden="1" customHeight="1" outlineLevel="1" x14ac:dyDescent="0.45">
      <c r="C5477" s="95"/>
      <c r="D5477" s="95"/>
      <c r="E5477" s="56">
        <v>2010</v>
      </c>
      <c r="F5477" s="144">
        <v>370</v>
      </c>
      <c r="G5477" s="144">
        <v>370</v>
      </c>
    </row>
    <row r="5478" spans="3:7" ht="16.5" hidden="1" customHeight="1" outlineLevel="1" x14ac:dyDescent="0.45">
      <c r="C5478" s="95"/>
      <c r="D5478" s="95"/>
      <c r="E5478" s="56">
        <v>2011</v>
      </c>
      <c r="F5478" s="144">
        <v>408</v>
      </c>
      <c r="G5478" s="144">
        <v>408</v>
      </c>
    </row>
    <row r="5479" spans="3:7" ht="16.5" hidden="1" customHeight="1" outlineLevel="1" x14ac:dyDescent="0.45">
      <c r="C5479" s="95"/>
      <c r="D5479" s="95"/>
      <c r="E5479" s="56">
        <v>2012</v>
      </c>
      <c r="F5479" s="144">
        <v>358</v>
      </c>
      <c r="G5479" s="144">
        <v>358</v>
      </c>
    </row>
    <row r="5480" spans="3:7" ht="16.5" hidden="1" customHeight="1" outlineLevel="1" x14ac:dyDescent="0.45">
      <c r="C5480" s="95"/>
      <c r="D5480" s="95"/>
      <c r="E5480" s="56">
        <v>2013</v>
      </c>
      <c r="F5480" s="144">
        <v>139</v>
      </c>
      <c r="G5480" s="144">
        <v>139</v>
      </c>
    </row>
    <row r="5481" spans="3:7" ht="16.5" hidden="1" customHeight="1" outlineLevel="1" x14ac:dyDescent="0.45">
      <c r="C5481" s="95"/>
      <c r="D5481" s="95"/>
      <c r="E5481" s="56">
        <v>2014</v>
      </c>
      <c r="F5481" s="144">
        <v>208</v>
      </c>
      <c r="G5481" s="144">
        <v>208</v>
      </c>
    </row>
    <row r="5482" spans="3:7" ht="16.5" hidden="1" customHeight="1" outlineLevel="1" x14ac:dyDescent="0.45">
      <c r="C5482" s="95"/>
      <c r="D5482" s="95"/>
      <c r="E5482" s="56">
        <v>2015</v>
      </c>
      <c r="F5482" s="144">
        <v>74</v>
      </c>
      <c r="G5482" s="144">
        <v>74</v>
      </c>
    </row>
    <row r="5483" spans="3:7" ht="16.5" hidden="1" customHeight="1" outlineLevel="1" x14ac:dyDescent="0.45">
      <c r="C5483" s="95"/>
      <c r="D5483" s="96"/>
      <c r="E5483" s="56">
        <v>2016</v>
      </c>
      <c r="F5483" s="144">
        <v>43</v>
      </c>
      <c r="G5483" s="144">
        <v>43</v>
      </c>
    </row>
    <row r="5484" spans="3:7" ht="16.5" hidden="1" customHeight="1" outlineLevel="1" x14ac:dyDescent="0.45">
      <c r="C5484" s="96"/>
      <c r="D5484" s="89" t="s">
        <v>142</v>
      </c>
      <c r="E5484" s="90"/>
      <c r="F5484" s="139">
        <v>10897</v>
      </c>
      <c r="G5484" s="139">
        <v>10897</v>
      </c>
    </row>
    <row r="5485" spans="3:7" ht="16.5" hidden="1" customHeight="1" outlineLevel="1" x14ac:dyDescent="0.45">
      <c r="C5485" s="91">
        <v>1991</v>
      </c>
      <c r="D5485" s="92"/>
      <c r="E5485" s="93"/>
      <c r="F5485" s="141">
        <v>13160</v>
      </c>
      <c r="G5485" s="141">
        <v>13160</v>
      </c>
    </row>
    <row r="5486" spans="3:7" ht="16.5" hidden="1" customHeight="1" outlineLevel="1" x14ac:dyDescent="0.45">
      <c r="C5486" s="91">
        <v>1992</v>
      </c>
      <c r="D5486" s="92"/>
      <c r="E5486" s="93"/>
      <c r="F5486" s="141">
        <v>48958</v>
      </c>
      <c r="G5486" s="141">
        <v>48958</v>
      </c>
    </row>
    <row r="5487" spans="3:7" ht="16.5" hidden="1" customHeight="1" outlineLevel="1" x14ac:dyDescent="0.45">
      <c r="C5487" s="91">
        <v>1993</v>
      </c>
      <c r="D5487" s="92"/>
      <c r="E5487" s="93"/>
      <c r="F5487" s="141">
        <v>90612</v>
      </c>
      <c r="G5487" s="141">
        <v>90612</v>
      </c>
    </row>
    <row r="5488" spans="3:7" ht="16.5" hidden="1" customHeight="1" outlineLevel="1" x14ac:dyDescent="0.45">
      <c r="C5488" s="91">
        <v>1994</v>
      </c>
      <c r="D5488" s="92"/>
      <c r="E5488" s="93"/>
      <c r="F5488" s="141">
        <v>123509</v>
      </c>
      <c r="G5488" s="141">
        <v>123509</v>
      </c>
    </row>
    <row r="5489" spans="3:7" ht="16.5" hidden="1" customHeight="1" outlineLevel="1" x14ac:dyDescent="0.45">
      <c r="C5489" s="91">
        <v>1995</v>
      </c>
      <c r="D5489" s="92"/>
      <c r="E5489" s="93"/>
      <c r="F5489" s="141">
        <v>165601</v>
      </c>
      <c r="G5489" s="141">
        <v>165601</v>
      </c>
    </row>
    <row r="5490" spans="3:7" ht="16.5" hidden="1" customHeight="1" outlineLevel="1" x14ac:dyDescent="0.45">
      <c r="C5490" s="91">
        <v>1996</v>
      </c>
      <c r="D5490" s="92"/>
      <c r="E5490" s="93"/>
      <c r="F5490" s="141">
        <v>166716</v>
      </c>
      <c r="G5490" s="141">
        <v>166716</v>
      </c>
    </row>
    <row r="5491" spans="3:7" ht="16.5" hidden="1" customHeight="1" outlineLevel="1" x14ac:dyDescent="0.45">
      <c r="C5491" s="91">
        <v>1997</v>
      </c>
      <c r="D5491" s="92"/>
      <c r="E5491" s="93"/>
      <c r="F5491" s="141">
        <v>200748</v>
      </c>
      <c r="G5491" s="141">
        <v>200748</v>
      </c>
    </row>
    <row r="5492" spans="3:7" ht="16.5" hidden="1" customHeight="1" outlineLevel="1" x14ac:dyDescent="0.45">
      <c r="C5492" s="91">
        <v>1998</v>
      </c>
      <c r="D5492" s="92"/>
      <c r="E5492" s="93"/>
      <c r="F5492" s="141">
        <v>168965</v>
      </c>
      <c r="G5492" s="141">
        <v>168965</v>
      </c>
    </row>
    <row r="5493" spans="3:7" ht="16.5" hidden="1" customHeight="1" outlineLevel="1" x14ac:dyDescent="0.45">
      <c r="C5493" s="91">
        <v>1999</v>
      </c>
      <c r="D5493" s="92"/>
      <c r="E5493" s="93"/>
      <c r="F5493" s="141">
        <v>91791</v>
      </c>
      <c r="G5493" s="141">
        <v>91791</v>
      </c>
    </row>
    <row r="5494" spans="3:7" ht="16.5" hidden="1" customHeight="1" outlineLevel="1" x14ac:dyDescent="0.45">
      <c r="C5494" s="91">
        <v>2000</v>
      </c>
      <c r="D5494" s="92"/>
      <c r="E5494" s="93"/>
      <c r="F5494" s="141">
        <v>139062</v>
      </c>
      <c r="G5494" s="141">
        <v>139062</v>
      </c>
    </row>
    <row r="5495" spans="3:7" ht="16.5" hidden="1" customHeight="1" outlineLevel="1" x14ac:dyDescent="0.45">
      <c r="C5495" s="91">
        <v>2001</v>
      </c>
      <c r="D5495" s="92"/>
      <c r="E5495" s="93"/>
      <c r="F5495" s="141">
        <v>119605</v>
      </c>
      <c r="G5495" s="141">
        <v>119605</v>
      </c>
    </row>
    <row r="5496" spans="3:7" ht="16.5" hidden="1" customHeight="1" outlineLevel="1" x14ac:dyDescent="0.45">
      <c r="C5496" s="91">
        <v>2002</v>
      </c>
      <c r="D5496" s="92"/>
      <c r="E5496" s="93"/>
      <c r="F5496" s="141">
        <v>83070</v>
      </c>
      <c r="G5496" s="141">
        <v>83070</v>
      </c>
    </row>
    <row r="5497" spans="3:7" ht="16.5" hidden="1" customHeight="1" outlineLevel="1" x14ac:dyDescent="0.45">
      <c r="C5497" s="91">
        <v>2003</v>
      </c>
      <c r="D5497" s="92"/>
      <c r="E5497" s="93"/>
      <c r="F5497" s="141">
        <v>75119</v>
      </c>
      <c r="G5497" s="141">
        <v>75119</v>
      </c>
    </row>
    <row r="5498" spans="3:7" ht="16.5" hidden="1" customHeight="1" outlineLevel="1" x14ac:dyDescent="0.45">
      <c r="C5498" s="91">
        <v>2004</v>
      </c>
      <c r="D5498" s="92"/>
      <c r="E5498" s="93"/>
      <c r="F5498" s="141">
        <v>109762</v>
      </c>
      <c r="G5498" s="141">
        <v>109762</v>
      </c>
    </row>
    <row r="5499" spans="3:7" ht="16.5" hidden="1" customHeight="1" outlineLevel="1" x14ac:dyDescent="0.45">
      <c r="C5499" s="91">
        <v>2005</v>
      </c>
      <c r="D5499" s="92"/>
      <c r="E5499" s="93"/>
      <c r="F5499" s="141">
        <v>158187</v>
      </c>
      <c r="G5499" s="141">
        <v>158187</v>
      </c>
    </row>
    <row r="5500" spans="3:7" ht="16.5" hidden="1" customHeight="1" outlineLevel="1" x14ac:dyDescent="0.45">
      <c r="C5500" s="91">
        <v>2006</v>
      </c>
      <c r="D5500" s="92"/>
      <c r="E5500" s="93"/>
      <c r="F5500" s="141">
        <v>208516</v>
      </c>
      <c r="G5500" s="141">
        <v>208516</v>
      </c>
    </row>
    <row r="5501" spans="3:7" ht="16.5" hidden="1" customHeight="1" outlineLevel="1" x14ac:dyDescent="0.45">
      <c r="C5501" s="91">
        <v>2007</v>
      </c>
      <c r="D5501" s="92"/>
      <c r="E5501" s="93"/>
      <c r="F5501" s="141">
        <v>300919</v>
      </c>
      <c r="G5501" s="141">
        <v>300919</v>
      </c>
    </row>
    <row r="5502" spans="3:7" ht="16.5" hidden="1" customHeight="1" outlineLevel="1" x14ac:dyDescent="0.45">
      <c r="C5502" s="91">
        <v>2008</v>
      </c>
      <c r="D5502" s="92"/>
      <c r="E5502" s="93"/>
      <c r="F5502" s="141">
        <v>290788</v>
      </c>
      <c r="G5502" s="141">
        <v>290788</v>
      </c>
    </row>
    <row r="5503" spans="3:7" ht="16.5" hidden="1" customHeight="1" outlineLevel="1" x14ac:dyDescent="0.45">
      <c r="C5503" s="91">
        <v>2009</v>
      </c>
      <c r="D5503" s="92"/>
      <c r="E5503" s="93"/>
      <c r="F5503" s="141">
        <v>283956</v>
      </c>
      <c r="G5503" s="141">
        <v>283956</v>
      </c>
    </row>
    <row r="5504" spans="3:7" ht="16.5" hidden="1" customHeight="1" outlineLevel="1" x14ac:dyDescent="0.45">
      <c r="C5504" s="91">
        <v>2010</v>
      </c>
      <c r="D5504" s="92"/>
      <c r="E5504" s="93"/>
      <c r="F5504" s="141">
        <v>446619</v>
      </c>
      <c r="G5504" s="141">
        <v>446619</v>
      </c>
    </row>
    <row r="5505" spans="3:7" ht="16.5" hidden="1" customHeight="1" outlineLevel="1" x14ac:dyDescent="0.45">
      <c r="C5505" s="91">
        <v>2011</v>
      </c>
      <c r="D5505" s="92"/>
      <c r="E5505" s="93"/>
      <c r="F5505" s="141">
        <v>495164</v>
      </c>
      <c r="G5505" s="141">
        <v>495164</v>
      </c>
    </row>
    <row r="5506" spans="3:7" ht="16.5" hidden="1" customHeight="1" outlineLevel="1" x14ac:dyDescent="0.45">
      <c r="C5506" s="91">
        <v>2012</v>
      </c>
      <c r="D5506" s="92"/>
      <c r="E5506" s="93"/>
      <c r="F5506" s="141">
        <v>433243</v>
      </c>
      <c r="G5506" s="141">
        <v>433243</v>
      </c>
    </row>
    <row r="5507" spans="3:7" ht="16.5" hidden="1" customHeight="1" outlineLevel="1" x14ac:dyDescent="0.45">
      <c r="C5507" s="91">
        <v>2013</v>
      </c>
      <c r="D5507" s="92"/>
      <c r="E5507" s="93"/>
      <c r="F5507" s="141">
        <v>381455</v>
      </c>
      <c r="G5507" s="141">
        <v>381455</v>
      </c>
    </row>
    <row r="5508" spans="3:7" ht="16.5" hidden="1" customHeight="1" outlineLevel="1" x14ac:dyDescent="0.45">
      <c r="C5508" s="91">
        <v>2014</v>
      </c>
      <c r="D5508" s="92"/>
      <c r="E5508" s="93"/>
      <c r="F5508" s="141">
        <v>338341</v>
      </c>
      <c r="G5508" s="141">
        <v>338341</v>
      </c>
    </row>
    <row r="5509" spans="3:7" ht="16.5" hidden="1" customHeight="1" outlineLevel="1" x14ac:dyDescent="0.45">
      <c r="C5509" s="91">
        <v>2015</v>
      </c>
      <c r="D5509" s="92"/>
      <c r="E5509" s="93"/>
      <c r="F5509" s="141">
        <v>284817</v>
      </c>
      <c r="G5509" s="141">
        <v>284817</v>
      </c>
    </row>
    <row r="5510" spans="3:7" ht="16.5" hidden="1" customHeight="1" outlineLevel="1" x14ac:dyDescent="0.45">
      <c r="C5510" s="91">
        <v>2016</v>
      </c>
      <c r="D5510" s="92"/>
      <c r="E5510" s="93"/>
      <c r="F5510" s="141">
        <v>70978</v>
      </c>
      <c r="G5510" s="141">
        <v>70978</v>
      </c>
    </row>
    <row r="5511" spans="3:7" ht="16.5" hidden="1" customHeight="1" outlineLevel="1" x14ac:dyDescent="0.45">
      <c r="C5511" s="89" t="s">
        <v>145</v>
      </c>
      <c r="D5511" s="97"/>
      <c r="E5511" s="90"/>
      <c r="F5511" s="139">
        <v>5289661</v>
      </c>
      <c r="G5511" s="139">
        <v>5289661</v>
      </c>
    </row>
    <row r="5512" spans="3:7" ht="16.5" hidden="1" customHeight="1" outlineLevel="1" x14ac:dyDescent="0.45">
      <c r="C5512" s="98">
        <v>1991</v>
      </c>
      <c r="D5512" s="99"/>
      <c r="E5512" s="100"/>
      <c r="F5512" s="142">
        <v>342372</v>
      </c>
      <c r="G5512" s="142">
        <v>342372</v>
      </c>
    </row>
    <row r="5513" spans="3:7" ht="16.5" hidden="1" customHeight="1" outlineLevel="1" x14ac:dyDescent="0.45">
      <c r="C5513" s="98">
        <v>1992</v>
      </c>
      <c r="D5513" s="99"/>
      <c r="E5513" s="100"/>
      <c r="F5513" s="142">
        <v>417706</v>
      </c>
      <c r="G5513" s="142">
        <v>417706</v>
      </c>
    </row>
    <row r="5514" spans="3:7" ht="16.5" hidden="1" customHeight="1" outlineLevel="1" x14ac:dyDescent="0.45">
      <c r="C5514" s="98">
        <v>1993</v>
      </c>
      <c r="D5514" s="99"/>
      <c r="E5514" s="100"/>
      <c r="F5514" s="142">
        <v>574779</v>
      </c>
      <c r="G5514" s="142">
        <v>574779</v>
      </c>
    </row>
    <row r="5515" spans="3:7" ht="16.5" hidden="1" customHeight="1" outlineLevel="1" x14ac:dyDescent="0.45">
      <c r="C5515" s="98">
        <v>1994</v>
      </c>
      <c r="D5515" s="99"/>
      <c r="E5515" s="100"/>
      <c r="F5515" s="142">
        <v>692123</v>
      </c>
      <c r="G5515" s="142">
        <v>692123</v>
      </c>
    </row>
    <row r="5516" spans="3:7" ht="16.5" hidden="1" customHeight="1" outlineLevel="1" x14ac:dyDescent="0.45">
      <c r="C5516" s="98">
        <v>1995</v>
      </c>
      <c r="D5516" s="99"/>
      <c r="E5516" s="100"/>
      <c r="F5516" s="142">
        <v>978688</v>
      </c>
      <c r="G5516" s="142">
        <v>978688</v>
      </c>
    </row>
    <row r="5517" spans="3:7" ht="16.5" hidden="1" customHeight="1" outlineLevel="1" x14ac:dyDescent="0.45">
      <c r="C5517" s="98">
        <v>1996</v>
      </c>
      <c r="D5517" s="99"/>
      <c r="E5517" s="100"/>
      <c r="F5517" s="142">
        <v>1210027</v>
      </c>
      <c r="G5517" s="142">
        <v>1210027</v>
      </c>
    </row>
    <row r="5518" spans="3:7" ht="16.5" hidden="1" customHeight="1" outlineLevel="1" x14ac:dyDescent="0.45">
      <c r="C5518" s="98">
        <v>1997</v>
      </c>
      <c r="D5518" s="99"/>
      <c r="E5518" s="100"/>
      <c r="F5518" s="142">
        <v>1316768</v>
      </c>
      <c r="G5518" s="142">
        <v>1316768</v>
      </c>
    </row>
    <row r="5519" spans="3:7" ht="16.5" hidden="1" customHeight="1" outlineLevel="1" x14ac:dyDescent="0.45">
      <c r="C5519" s="98">
        <v>1998</v>
      </c>
      <c r="D5519" s="99"/>
      <c r="E5519" s="100"/>
      <c r="F5519" s="142">
        <v>1362164</v>
      </c>
      <c r="G5519" s="142">
        <v>1362164</v>
      </c>
    </row>
    <row r="5520" spans="3:7" ht="16.5" hidden="1" customHeight="1" outlineLevel="1" x14ac:dyDescent="0.45">
      <c r="C5520" s="98">
        <v>1999</v>
      </c>
      <c r="D5520" s="99"/>
      <c r="E5520" s="100"/>
      <c r="F5520" s="142">
        <v>1509660</v>
      </c>
      <c r="G5520" s="142">
        <v>1509660</v>
      </c>
    </row>
    <row r="5521" spans="3:7" ht="16.5" hidden="1" customHeight="1" outlineLevel="1" x14ac:dyDescent="0.45">
      <c r="C5521" s="98">
        <v>2000</v>
      </c>
      <c r="D5521" s="99"/>
      <c r="E5521" s="100"/>
      <c r="F5521" s="142">
        <v>1676442</v>
      </c>
      <c r="G5521" s="142">
        <v>1676442</v>
      </c>
    </row>
    <row r="5522" spans="3:7" ht="16.5" hidden="1" customHeight="1" outlineLevel="1" x14ac:dyDescent="0.45">
      <c r="C5522" s="98">
        <v>2001</v>
      </c>
      <c r="D5522" s="99"/>
      <c r="E5522" s="100"/>
      <c r="F5522" s="142">
        <v>1501213</v>
      </c>
      <c r="G5522" s="142">
        <v>1501213</v>
      </c>
    </row>
    <row r="5523" spans="3:7" ht="16.5" hidden="1" customHeight="1" outlineLevel="1" x14ac:dyDescent="0.45">
      <c r="C5523" s="98">
        <v>2002</v>
      </c>
      <c r="D5523" s="99"/>
      <c r="E5523" s="100"/>
      <c r="F5523" s="142">
        <v>1509546</v>
      </c>
      <c r="G5523" s="142">
        <v>1509546</v>
      </c>
    </row>
    <row r="5524" spans="3:7" ht="16.5" hidden="1" customHeight="1" outlineLevel="1" x14ac:dyDescent="0.45">
      <c r="C5524" s="98">
        <v>2003</v>
      </c>
      <c r="D5524" s="99"/>
      <c r="E5524" s="100"/>
      <c r="F5524" s="142">
        <v>1814938</v>
      </c>
      <c r="G5524" s="142">
        <v>1814938</v>
      </c>
    </row>
    <row r="5525" spans="3:7" ht="16.5" hidden="1" customHeight="1" outlineLevel="1" x14ac:dyDescent="0.45">
      <c r="C5525" s="98">
        <v>2004</v>
      </c>
      <c r="D5525" s="99"/>
      <c r="E5525" s="100"/>
      <c r="F5525" s="142">
        <v>2379563</v>
      </c>
      <c r="G5525" s="142">
        <v>2379563</v>
      </c>
    </row>
    <row r="5526" spans="3:7" ht="16.5" hidden="1" customHeight="1" outlineLevel="1" x14ac:dyDescent="0.45">
      <c r="C5526" s="98">
        <v>2005</v>
      </c>
      <c r="D5526" s="99"/>
      <c r="E5526" s="100"/>
      <c r="F5526" s="142">
        <v>2586088</v>
      </c>
      <c r="G5526" s="142">
        <v>2586088</v>
      </c>
    </row>
    <row r="5527" spans="3:7" ht="16.5" hidden="1" customHeight="1" outlineLevel="1" x14ac:dyDescent="0.45">
      <c r="C5527" s="98">
        <v>2006</v>
      </c>
      <c r="D5527" s="99"/>
      <c r="E5527" s="100"/>
      <c r="F5527" s="142">
        <v>2648220</v>
      </c>
      <c r="G5527" s="142">
        <v>2648220</v>
      </c>
    </row>
    <row r="5528" spans="3:7" ht="16.5" hidden="1" customHeight="1" outlineLevel="1" x14ac:dyDescent="0.45">
      <c r="C5528" s="98">
        <v>2007</v>
      </c>
      <c r="D5528" s="99"/>
      <c r="E5528" s="100"/>
      <c r="F5528" s="142">
        <v>2847138</v>
      </c>
      <c r="G5528" s="142">
        <v>2847138</v>
      </c>
    </row>
    <row r="5529" spans="3:7" ht="16.5" hidden="1" customHeight="1" outlineLevel="1" x14ac:dyDescent="0.45">
      <c r="C5529" s="98">
        <v>2008</v>
      </c>
      <c r="D5529" s="99"/>
      <c r="E5529" s="100"/>
      <c r="F5529" s="142">
        <v>2683965</v>
      </c>
      <c r="G5529" s="142">
        <v>2683965</v>
      </c>
    </row>
    <row r="5530" spans="3:7" ht="16.5" hidden="1" customHeight="1" outlineLevel="1" x14ac:dyDescent="0.45">
      <c r="C5530" s="98">
        <v>2009</v>
      </c>
      <c r="D5530" s="99"/>
      <c r="E5530" s="100"/>
      <c r="F5530" s="142">
        <v>2148862</v>
      </c>
      <c r="G5530" s="142">
        <v>2148862</v>
      </c>
    </row>
    <row r="5531" spans="3:7" ht="16.5" hidden="1" customHeight="1" outlineLevel="1" x14ac:dyDescent="0.45">
      <c r="C5531" s="98">
        <v>2010</v>
      </c>
      <c r="D5531" s="99"/>
      <c r="E5531" s="100"/>
      <c r="F5531" s="142">
        <v>2772107</v>
      </c>
      <c r="G5531" s="142">
        <v>2772107</v>
      </c>
    </row>
    <row r="5532" spans="3:7" ht="16.5" hidden="1" customHeight="1" outlineLevel="1" x14ac:dyDescent="0.45">
      <c r="C5532" s="98">
        <v>2011</v>
      </c>
      <c r="D5532" s="99"/>
      <c r="E5532" s="100"/>
      <c r="F5532" s="142">
        <v>3151708</v>
      </c>
      <c r="G5532" s="142">
        <v>3151708</v>
      </c>
    </row>
    <row r="5533" spans="3:7" ht="16.5" hidden="1" customHeight="1" outlineLevel="1" x14ac:dyDescent="0.45">
      <c r="C5533" s="98">
        <v>2012</v>
      </c>
      <c r="D5533" s="99"/>
      <c r="E5533" s="100"/>
      <c r="F5533" s="142">
        <v>3170634</v>
      </c>
      <c r="G5533" s="142">
        <v>3170634</v>
      </c>
    </row>
    <row r="5534" spans="3:7" ht="16.5" hidden="1" customHeight="1" outlineLevel="1" x14ac:dyDescent="0.45">
      <c r="C5534" s="98">
        <v>2013</v>
      </c>
      <c r="D5534" s="99"/>
      <c r="E5534" s="100"/>
      <c r="F5534" s="142">
        <v>3089283</v>
      </c>
      <c r="G5534" s="142">
        <v>3089283</v>
      </c>
    </row>
    <row r="5535" spans="3:7" ht="16.5" hidden="1" customHeight="1" outlineLevel="1" x14ac:dyDescent="0.45">
      <c r="C5535" s="98">
        <v>2014</v>
      </c>
      <c r="D5535" s="99"/>
      <c r="E5535" s="100"/>
      <c r="F5535" s="142">
        <v>3063204</v>
      </c>
      <c r="G5535" s="142">
        <v>3063204</v>
      </c>
    </row>
    <row r="5536" spans="3:7" ht="16.5" hidden="1" customHeight="1" outlineLevel="1" x14ac:dyDescent="0.45">
      <c r="C5536" s="98">
        <v>2015</v>
      </c>
      <c r="D5536" s="99"/>
      <c r="E5536" s="100"/>
      <c r="F5536" s="142">
        <v>2974114</v>
      </c>
      <c r="G5536" s="142">
        <v>2974114</v>
      </c>
    </row>
    <row r="5537" spans="1:7" ht="16.5" hidden="1" customHeight="1" outlineLevel="1" x14ac:dyDescent="0.45">
      <c r="C5537" s="98">
        <v>2016</v>
      </c>
      <c r="D5537" s="99"/>
      <c r="E5537" s="100"/>
      <c r="F5537" s="142">
        <v>879740</v>
      </c>
      <c r="G5537" s="142">
        <v>879740</v>
      </c>
    </row>
    <row r="5538" spans="1:7" ht="16.5" hidden="1" customHeight="1" outlineLevel="1" x14ac:dyDescent="0.45">
      <c r="C5538" s="101" t="s">
        <v>162</v>
      </c>
      <c r="D5538" s="102"/>
      <c r="E5538" s="103"/>
      <c r="F5538" s="145">
        <v>49301052</v>
      </c>
      <c r="G5538" s="145">
        <v>49301052</v>
      </c>
    </row>
    <row r="5539" spans="1:7" collapsed="1" x14ac:dyDescent="0.45">
      <c r="C5539" s="143"/>
      <c r="D5539" s="143"/>
      <c r="E5539" s="143"/>
      <c r="F5539" s="147"/>
      <c r="G5539" s="147"/>
    </row>
    <row r="5541" spans="1:7" s="135" customFormat="1" x14ac:dyDescent="0.45">
      <c r="A5541" s="137" t="s">
        <v>488</v>
      </c>
    </row>
    <row r="5543" spans="1:7" ht="16.5" customHeight="1" x14ac:dyDescent="0.45">
      <c r="C5543" s="56" t="s">
        <v>198</v>
      </c>
      <c r="D5543" s="56" t="s">
        <v>199</v>
      </c>
      <c r="E5543" s="56" t="s">
        <v>136</v>
      </c>
      <c r="F5543" s="144" t="s">
        <v>137</v>
      </c>
      <c r="G5543" s="144" t="s">
        <v>138</v>
      </c>
    </row>
    <row r="5544" spans="1:7" ht="16.5" hidden="1" customHeight="1" outlineLevel="1" x14ac:dyDescent="0.45">
      <c r="C5544" s="104" t="s">
        <v>200</v>
      </c>
      <c r="D5544" s="104" t="s">
        <v>201</v>
      </c>
      <c r="E5544" s="56">
        <v>1991</v>
      </c>
      <c r="F5544" s="144">
        <v>1</v>
      </c>
      <c r="G5544" s="144">
        <v>1</v>
      </c>
    </row>
    <row r="5545" spans="1:7" ht="16.5" hidden="1" customHeight="1" outlineLevel="1" x14ac:dyDescent="0.45">
      <c r="C5545" s="104" t="s">
        <v>200</v>
      </c>
      <c r="D5545" s="104" t="s">
        <v>201</v>
      </c>
      <c r="E5545" s="56">
        <v>1992</v>
      </c>
      <c r="F5545" s="146">
        <v>2102</v>
      </c>
      <c r="G5545" s="146">
        <v>2102</v>
      </c>
    </row>
    <row r="5546" spans="1:7" ht="16.5" hidden="1" customHeight="1" outlineLevel="1" x14ac:dyDescent="0.45">
      <c r="C5546" s="104" t="s">
        <v>200</v>
      </c>
      <c r="D5546" s="104" t="s">
        <v>201</v>
      </c>
      <c r="E5546" s="56">
        <v>1993</v>
      </c>
      <c r="F5546" s="146">
        <v>2654</v>
      </c>
      <c r="G5546" s="146">
        <v>2654</v>
      </c>
    </row>
    <row r="5547" spans="1:7" ht="16.5" hidden="1" customHeight="1" outlineLevel="1" x14ac:dyDescent="0.45">
      <c r="C5547" s="104" t="s">
        <v>200</v>
      </c>
      <c r="D5547" s="104" t="s">
        <v>201</v>
      </c>
      <c r="E5547" s="56">
        <v>1994</v>
      </c>
      <c r="F5547" s="146">
        <v>3037</v>
      </c>
      <c r="G5547" s="146">
        <v>3037</v>
      </c>
    </row>
    <row r="5548" spans="1:7" ht="16.5" hidden="1" customHeight="1" outlineLevel="1" x14ac:dyDescent="0.45">
      <c r="C5548" s="104" t="s">
        <v>200</v>
      </c>
      <c r="D5548" s="104" t="s">
        <v>201</v>
      </c>
      <c r="E5548" s="56">
        <v>1995</v>
      </c>
      <c r="F5548" s="146">
        <v>7059</v>
      </c>
      <c r="G5548" s="146">
        <v>7059</v>
      </c>
    </row>
    <row r="5549" spans="1:7" ht="16.5" hidden="1" customHeight="1" outlineLevel="1" x14ac:dyDescent="0.45">
      <c r="C5549" s="104" t="s">
        <v>200</v>
      </c>
      <c r="D5549" s="104" t="s">
        <v>201</v>
      </c>
      <c r="E5549" s="56">
        <v>1996</v>
      </c>
      <c r="F5549" s="146">
        <v>6779</v>
      </c>
      <c r="G5549" s="146">
        <v>6779</v>
      </c>
    </row>
    <row r="5550" spans="1:7" ht="16.5" hidden="1" customHeight="1" outlineLevel="1" x14ac:dyDescent="0.45">
      <c r="C5550" s="104" t="s">
        <v>200</v>
      </c>
      <c r="D5550" s="104" t="s">
        <v>201</v>
      </c>
      <c r="E5550" s="56">
        <v>1997</v>
      </c>
      <c r="F5550" s="146">
        <v>6049</v>
      </c>
      <c r="G5550" s="146">
        <v>6049</v>
      </c>
    </row>
    <row r="5551" spans="1:7" ht="16.5" hidden="1" customHeight="1" outlineLevel="1" x14ac:dyDescent="0.45">
      <c r="C5551" s="104" t="s">
        <v>200</v>
      </c>
      <c r="D5551" s="104" t="s">
        <v>201</v>
      </c>
      <c r="E5551" s="56">
        <v>1998</v>
      </c>
      <c r="F5551" s="146">
        <v>5433</v>
      </c>
      <c r="G5551" s="146">
        <v>5433</v>
      </c>
    </row>
    <row r="5552" spans="1:7" ht="16.5" hidden="1" customHeight="1" outlineLevel="1" x14ac:dyDescent="0.45">
      <c r="C5552" s="104" t="s">
        <v>200</v>
      </c>
      <c r="D5552" s="104" t="s">
        <v>201</v>
      </c>
      <c r="E5552" s="56">
        <v>1999</v>
      </c>
      <c r="F5552" s="146">
        <v>5879</v>
      </c>
      <c r="G5552" s="146">
        <v>5879</v>
      </c>
    </row>
    <row r="5553" spans="3:7" ht="16.5" hidden="1" customHeight="1" outlineLevel="1" x14ac:dyDescent="0.45">
      <c r="C5553" s="104" t="s">
        <v>200</v>
      </c>
      <c r="D5553" s="104" t="s">
        <v>201</v>
      </c>
      <c r="E5553" s="56">
        <v>2000</v>
      </c>
      <c r="F5553" s="146">
        <v>8551</v>
      </c>
      <c r="G5553" s="146">
        <v>8551</v>
      </c>
    </row>
    <row r="5554" spans="3:7" ht="16.5" hidden="1" customHeight="1" outlineLevel="1" x14ac:dyDescent="0.45">
      <c r="C5554" s="104" t="s">
        <v>200</v>
      </c>
      <c r="D5554" s="104" t="s">
        <v>201</v>
      </c>
      <c r="E5554" s="56">
        <v>2001</v>
      </c>
      <c r="F5554" s="146">
        <v>6855</v>
      </c>
      <c r="G5554" s="146">
        <v>6855</v>
      </c>
    </row>
    <row r="5555" spans="3:7" ht="16.5" hidden="1" customHeight="1" outlineLevel="1" x14ac:dyDescent="0.45">
      <c r="C5555" s="104" t="s">
        <v>200</v>
      </c>
      <c r="D5555" s="104" t="s">
        <v>201</v>
      </c>
      <c r="E5555" s="56">
        <v>2002</v>
      </c>
      <c r="F5555" s="146">
        <v>7619</v>
      </c>
      <c r="G5555" s="146">
        <v>7619</v>
      </c>
    </row>
    <row r="5556" spans="3:7" ht="16.5" hidden="1" customHeight="1" outlineLevel="1" x14ac:dyDescent="0.45">
      <c r="C5556" s="104" t="s">
        <v>200</v>
      </c>
      <c r="D5556" s="104" t="s">
        <v>201</v>
      </c>
      <c r="E5556" s="56">
        <v>2003</v>
      </c>
      <c r="F5556" s="146">
        <v>11415</v>
      </c>
      <c r="G5556" s="146">
        <v>11415</v>
      </c>
    </row>
    <row r="5557" spans="3:7" ht="16.5" hidden="1" customHeight="1" outlineLevel="1" x14ac:dyDescent="0.45">
      <c r="C5557" s="104" t="s">
        <v>200</v>
      </c>
      <c r="D5557" s="104" t="s">
        <v>201</v>
      </c>
      <c r="E5557" s="56">
        <v>2004</v>
      </c>
      <c r="F5557" s="146">
        <v>17068</v>
      </c>
      <c r="G5557" s="146">
        <v>17068</v>
      </c>
    </row>
    <row r="5558" spans="3:7" ht="16.5" hidden="1" customHeight="1" outlineLevel="1" x14ac:dyDescent="0.45">
      <c r="C5558" s="104" t="s">
        <v>200</v>
      </c>
      <c r="D5558" s="104" t="s">
        <v>201</v>
      </c>
      <c r="E5558" s="56">
        <v>2005</v>
      </c>
      <c r="F5558" s="146">
        <v>23512</v>
      </c>
      <c r="G5558" s="146">
        <v>23512</v>
      </c>
    </row>
    <row r="5559" spans="3:7" ht="16.5" hidden="1" customHeight="1" outlineLevel="1" x14ac:dyDescent="0.45">
      <c r="C5559" s="104" t="s">
        <v>200</v>
      </c>
      <c r="D5559" s="104" t="s">
        <v>201</v>
      </c>
      <c r="E5559" s="56">
        <v>2006</v>
      </c>
      <c r="F5559" s="146">
        <v>28758</v>
      </c>
      <c r="G5559" s="146">
        <v>28758</v>
      </c>
    </row>
    <row r="5560" spans="3:7" ht="16.5" hidden="1" customHeight="1" outlineLevel="1" x14ac:dyDescent="0.45">
      <c r="C5560" s="104" t="s">
        <v>200</v>
      </c>
      <c r="D5560" s="104" t="s">
        <v>201</v>
      </c>
      <c r="E5560" s="56">
        <v>2007</v>
      </c>
      <c r="F5560" s="146">
        <v>12779</v>
      </c>
      <c r="G5560" s="146">
        <v>12779</v>
      </c>
    </row>
    <row r="5561" spans="3:7" ht="16.5" hidden="1" customHeight="1" outlineLevel="1" x14ac:dyDescent="0.45">
      <c r="C5561" s="104" t="s">
        <v>200</v>
      </c>
      <c r="D5561" s="104" t="s">
        <v>201</v>
      </c>
      <c r="E5561" s="56">
        <v>2008</v>
      </c>
      <c r="F5561" s="146">
        <v>10200</v>
      </c>
      <c r="G5561" s="146">
        <v>10200</v>
      </c>
    </row>
    <row r="5562" spans="3:7" ht="16.5" hidden="1" customHeight="1" outlineLevel="1" x14ac:dyDescent="0.45">
      <c r="C5562" s="104" t="s">
        <v>200</v>
      </c>
      <c r="D5562" s="104" t="s">
        <v>201</v>
      </c>
      <c r="E5562" s="56">
        <v>2009</v>
      </c>
      <c r="F5562" s="146">
        <v>6594</v>
      </c>
      <c r="G5562" s="146">
        <v>6594</v>
      </c>
    </row>
    <row r="5563" spans="3:7" ht="16.5" hidden="1" customHeight="1" outlineLevel="1" x14ac:dyDescent="0.45">
      <c r="C5563" s="104" t="s">
        <v>200</v>
      </c>
      <c r="D5563" s="104" t="s">
        <v>201</v>
      </c>
      <c r="E5563" s="56">
        <v>2010</v>
      </c>
      <c r="F5563" s="146">
        <v>5234</v>
      </c>
      <c r="G5563" s="146">
        <v>5234</v>
      </c>
    </row>
    <row r="5564" spans="3:7" ht="16.5" hidden="1" customHeight="1" outlineLevel="1" x14ac:dyDescent="0.45">
      <c r="C5564" s="104" t="s">
        <v>200</v>
      </c>
      <c r="D5564" s="104" t="s">
        <v>201</v>
      </c>
      <c r="E5564" s="56">
        <v>2011</v>
      </c>
      <c r="F5564" s="146">
        <v>13065</v>
      </c>
      <c r="G5564" s="146">
        <v>13065</v>
      </c>
    </row>
    <row r="5565" spans="3:7" ht="16.5" hidden="1" customHeight="1" outlineLevel="1" x14ac:dyDescent="0.45">
      <c r="C5565" s="104" t="s">
        <v>200</v>
      </c>
      <c r="D5565" s="104" t="s">
        <v>201</v>
      </c>
      <c r="E5565" s="56">
        <v>2012</v>
      </c>
      <c r="F5565" s="146">
        <v>8796</v>
      </c>
      <c r="G5565" s="146">
        <v>8796</v>
      </c>
    </row>
    <row r="5566" spans="3:7" ht="16.5" hidden="1" customHeight="1" outlineLevel="1" x14ac:dyDescent="0.45">
      <c r="C5566" s="104" t="s">
        <v>200</v>
      </c>
      <c r="D5566" s="104" t="s">
        <v>201</v>
      </c>
      <c r="E5566" s="56">
        <v>2013</v>
      </c>
      <c r="F5566" s="146">
        <v>7211</v>
      </c>
      <c r="G5566" s="146">
        <v>7211</v>
      </c>
    </row>
    <row r="5567" spans="3:7" ht="16.5" hidden="1" customHeight="1" outlineLevel="1" x14ac:dyDescent="0.45">
      <c r="C5567" s="104" t="s">
        <v>200</v>
      </c>
      <c r="D5567" s="104" t="s">
        <v>201</v>
      </c>
      <c r="E5567" s="56">
        <v>2014</v>
      </c>
      <c r="F5567" s="146">
        <v>4974</v>
      </c>
      <c r="G5567" s="146">
        <v>4974</v>
      </c>
    </row>
    <row r="5568" spans="3:7" ht="16.5" hidden="1" customHeight="1" outlineLevel="1" x14ac:dyDescent="0.45">
      <c r="C5568" s="104" t="s">
        <v>200</v>
      </c>
      <c r="D5568" s="104" t="s">
        <v>201</v>
      </c>
      <c r="E5568" s="56">
        <v>2015</v>
      </c>
      <c r="F5568" s="146">
        <v>5370</v>
      </c>
      <c r="G5568" s="146">
        <v>5370</v>
      </c>
    </row>
    <row r="5569" spans="3:7" ht="16.5" hidden="1" customHeight="1" outlineLevel="1" x14ac:dyDescent="0.45">
      <c r="C5569" s="104" t="s">
        <v>200</v>
      </c>
      <c r="D5569" s="104" t="s">
        <v>201</v>
      </c>
      <c r="E5569" s="56">
        <v>2016</v>
      </c>
      <c r="F5569" s="146">
        <v>1210</v>
      </c>
      <c r="G5569" s="146">
        <v>1210</v>
      </c>
    </row>
    <row r="5570" spans="3:7" ht="16.5" hidden="1" customHeight="1" outlineLevel="1" x14ac:dyDescent="0.45">
      <c r="C5570" s="104" t="s">
        <v>200</v>
      </c>
      <c r="D5570" s="104" t="s">
        <v>202</v>
      </c>
      <c r="E5570" s="56">
        <v>1992</v>
      </c>
      <c r="F5570" s="146">
        <v>3159</v>
      </c>
      <c r="G5570" s="146">
        <v>3159</v>
      </c>
    </row>
    <row r="5571" spans="3:7" ht="16.5" hidden="1" customHeight="1" outlineLevel="1" x14ac:dyDescent="0.45">
      <c r="C5571" s="104" t="s">
        <v>200</v>
      </c>
      <c r="D5571" s="104" t="s">
        <v>202</v>
      </c>
      <c r="E5571" s="56">
        <v>1993</v>
      </c>
      <c r="F5571" s="146">
        <v>5943</v>
      </c>
      <c r="G5571" s="146">
        <v>5943</v>
      </c>
    </row>
    <row r="5572" spans="3:7" ht="16.5" hidden="1" customHeight="1" outlineLevel="1" x14ac:dyDescent="0.45">
      <c r="C5572" s="104" t="s">
        <v>200</v>
      </c>
      <c r="D5572" s="104" t="s">
        <v>202</v>
      </c>
      <c r="E5572" s="56">
        <v>1994</v>
      </c>
      <c r="F5572" s="146">
        <v>6291</v>
      </c>
      <c r="G5572" s="146">
        <v>6291</v>
      </c>
    </row>
    <row r="5573" spans="3:7" ht="16.5" hidden="1" customHeight="1" outlineLevel="1" x14ac:dyDescent="0.45">
      <c r="C5573" s="104" t="s">
        <v>200</v>
      </c>
      <c r="D5573" s="104" t="s">
        <v>202</v>
      </c>
      <c r="E5573" s="56">
        <v>1995</v>
      </c>
      <c r="F5573" s="146">
        <v>8377</v>
      </c>
      <c r="G5573" s="146">
        <v>8377</v>
      </c>
    </row>
    <row r="5574" spans="3:7" ht="16.5" hidden="1" customHeight="1" outlineLevel="1" x14ac:dyDescent="0.45">
      <c r="C5574" s="104" t="s">
        <v>200</v>
      </c>
      <c r="D5574" s="104" t="s">
        <v>202</v>
      </c>
      <c r="E5574" s="56">
        <v>1996</v>
      </c>
      <c r="F5574" s="146">
        <v>6550</v>
      </c>
      <c r="G5574" s="146">
        <v>6550</v>
      </c>
    </row>
    <row r="5575" spans="3:7" ht="16.5" hidden="1" customHeight="1" outlineLevel="1" x14ac:dyDescent="0.45">
      <c r="C5575" s="104" t="s">
        <v>200</v>
      </c>
      <c r="D5575" s="104" t="s">
        <v>202</v>
      </c>
      <c r="E5575" s="56">
        <v>1997</v>
      </c>
      <c r="F5575" s="146">
        <v>5115</v>
      </c>
      <c r="G5575" s="146">
        <v>5115</v>
      </c>
    </row>
    <row r="5576" spans="3:7" ht="16.5" hidden="1" customHeight="1" outlineLevel="1" x14ac:dyDescent="0.45">
      <c r="C5576" s="104" t="s">
        <v>200</v>
      </c>
      <c r="D5576" s="104" t="s">
        <v>202</v>
      </c>
      <c r="E5576" s="56">
        <v>1998</v>
      </c>
      <c r="F5576" s="146">
        <v>5210</v>
      </c>
      <c r="G5576" s="146">
        <v>5210</v>
      </c>
    </row>
    <row r="5577" spans="3:7" ht="16.5" hidden="1" customHeight="1" outlineLevel="1" x14ac:dyDescent="0.45">
      <c r="C5577" s="104" t="s">
        <v>200</v>
      </c>
      <c r="D5577" s="104" t="s">
        <v>202</v>
      </c>
      <c r="E5577" s="56">
        <v>1999</v>
      </c>
      <c r="F5577" s="146">
        <v>8256</v>
      </c>
      <c r="G5577" s="146">
        <v>8256</v>
      </c>
    </row>
    <row r="5578" spans="3:7" ht="16.5" hidden="1" customHeight="1" outlineLevel="1" x14ac:dyDescent="0.45">
      <c r="C5578" s="104" t="s">
        <v>200</v>
      </c>
      <c r="D5578" s="104" t="s">
        <v>202</v>
      </c>
      <c r="E5578" s="56">
        <v>2000</v>
      </c>
      <c r="F5578" s="146">
        <v>9869</v>
      </c>
      <c r="G5578" s="146">
        <v>9869</v>
      </c>
    </row>
    <row r="5579" spans="3:7" ht="16.5" hidden="1" customHeight="1" outlineLevel="1" x14ac:dyDescent="0.45">
      <c r="C5579" s="104" t="s">
        <v>200</v>
      </c>
      <c r="D5579" s="104" t="s">
        <v>202</v>
      </c>
      <c r="E5579" s="56">
        <v>2001</v>
      </c>
      <c r="F5579" s="146">
        <v>7334</v>
      </c>
      <c r="G5579" s="146">
        <v>7334</v>
      </c>
    </row>
    <row r="5580" spans="3:7" ht="16.5" hidden="1" customHeight="1" outlineLevel="1" x14ac:dyDescent="0.45">
      <c r="C5580" s="104" t="s">
        <v>200</v>
      </c>
      <c r="D5580" s="104" t="s">
        <v>202</v>
      </c>
      <c r="E5580" s="56">
        <v>2002</v>
      </c>
      <c r="F5580" s="146">
        <v>8269</v>
      </c>
      <c r="G5580" s="146">
        <v>8269</v>
      </c>
    </row>
    <row r="5581" spans="3:7" ht="16.5" hidden="1" customHeight="1" outlineLevel="1" x14ac:dyDescent="0.45">
      <c r="C5581" s="104" t="s">
        <v>200</v>
      </c>
      <c r="D5581" s="104" t="s">
        <v>202</v>
      </c>
      <c r="E5581" s="56">
        <v>2003</v>
      </c>
      <c r="F5581" s="146">
        <v>14832</v>
      </c>
      <c r="G5581" s="146">
        <v>14832</v>
      </c>
    </row>
    <row r="5582" spans="3:7" ht="16.5" hidden="1" customHeight="1" outlineLevel="1" x14ac:dyDescent="0.45">
      <c r="C5582" s="104" t="s">
        <v>200</v>
      </c>
      <c r="D5582" s="104" t="s">
        <v>202</v>
      </c>
      <c r="E5582" s="56">
        <v>2004</v>
      </c>
      <c r="F5582" s="146">
        <v>22851</v>
      </c>
      <c r="G5582" s="146">
        <v>22851</v>
      </c>
    </row>
    <row r="5583" spans="3:7" ht="16.5" hidden="1" customHeight="1" outlineLevel="1" x14ac:dyDescent="0.45">
      <c r="C5583" s="104" t="s">
        <v>200</v>
      </c>
      <c r="D5583" s="104" t="s">
        <v>202</v>
      </c>
      <c r="E5583" s="56">
        <v>2005</v>
      </c>
      <c r="F5583" s="146">
        <v>28205</v>
      </c>
      <c r="G5583" s="146">
        <v>28205</v>
      </c>
    </row>
    <row r="5584" spans="3:7" ht="16.5" hidden="1" customHeight="1" outlineLevel="1" x14ac:dyDescent="0.45">
      <c r="C5584" s="104" t="s">
        <v>200</v>
      </c>
      <c r="D5584" s="104" t="s">
        <v>202</v>
      </c>
      <c r="E5584" s="56">
        <v>2006</v>
      </c>
      <c r="F5584" s="146">
        <v>30664</v>
      </c>
      <c r="G5584" s="146">
        <v>30664</v>
      </c>
    </row>
    <row r="5585" spans="3:7" ht="16.5" hidden="1" customHeight="1" outlineLevel="1" x14ac:dyDescent="0.45">
      <c r="C5585" s="104" t="s">
        <v>200</v>
      </c>
      <c r="D5585" s="104" t="s">
        <v>202</v>
      </c>
      <c r="E5585" s="56">
        <v>2007</v>
      </c>
      <c r="F5585" s="146">
        <v>26911</v>
      </c>
      <c r="G5585" s="146">
        <v>26911</v>
      </c>
    </row>
    <row r="5586" spans="3:7" ht="16.5" hidden="1" customHeight="1" outlineLevel="1" x14ac:dyDescent="0.45">
      <c r="C5586" s="104" t="s">
        <v>200</v>
      </c>
      <c r="D5586" s="104" t="s">
        <v>202</v>
      </c>
      <c r="E5586" s="56">
        <v>2008</v>
      </c>
      <c r="F5586" s="146">
        <v>18989</v>
      </c>
      <c r="G5586" s="146">
        <v>18989</v>
      </c>
    </row>
    <row r="5587" spans="3:7" ht="16.5" hidden="1" customHeight="1" outlineLevel="1" x14ac:dyDescent="0.45">
      <c r="C5587" s="104" t="s">
        <v>200</v>
      </c>
      <c r="D5587" s="104" t="s">
        <v>202</v>
      </c>
      <c r="E5587" s="56">
        <v>2009</v>
      </c>
      <c r="F5587" s="146">
        <v>9947</v>
      </c>
      <c r="G5587" s="146">
        <v>9947</v>
      </c>
    </row>
    <row r="5588" spans="3:7" ht="16.5" hidden="1" customHeight="1" outlineLevel="1" x14ac:dyDescent="0.45">
      <c r="C5588" s="104" t="s">
        <v>200</v>
      </c>
      <c r="D5588" s="104" t="s">
        <v>202</v>
      </c>
      <c r="E5588" s="56">
        <v>2010</v>
      </c>
      <c r="F5588" s="146">
        <v>10240</v>
      </c>
      <c r="G5588" s="146">
        <v>10240</v>
      </c>
    </row>
    <row r="5589" spans="3:7" ht="16.5" hidden="1" customHeight="1" outlineLevel="1" x14ac:dyDescent="0.45">
      <c r="C5589" s="104" t="s">
        <v>200</v>
      </c>
      <c r="D5589" s="104" t="s">
        <v>202</v>
      </c>
      <c r="E5589" s="56">
        <v>2011</v>
      </c>
      <c r="F5589" s="146">
        <v>17988</v>
      </c>
      <c r="G5589" s="146">
        <v>17988</v>
      </c>
    </row>
    <row r="5590" spans="3:7" ht="16.5" hidden="1" customHeight="1" outlineLevel="1" x14ac:dyDescent="0.45">
      <c r="C5590" s="104" t="s">
        <v>200</v>
      </c>
      <c r="D5590" s="104" t="s">
        <v>202</v>
      </c>
      <c r="E5590" s="56">
        <v>2012</v>
      </c>
      <c r="F5590" s="146">
        <v>18972</v>
      </c>
      <c r="G5590" s="146">
        <v>18972</v>
      </c>
    </row>
    <row r="5591" spans="3:7" ht="16.5" hidden="1" customHeight="1" outlineLevel="1" x14ac:dyDescent="0.45">
      <c r="C5591" s="104" t="s">
        <v>200</v>
      </c>
      <c r="D5591" s="104" t="s">
        <v>202</v>
      </c>
      <c r="E5591" s="56">
        <v>2013</v>
      </c>
      <c r="F5591" s="146">
        <v>12665</v>
      </c>
      <c r="G5591" s="146">
        <v>12665</v>
      </c>
    </row>
    <row r="5592" spans="3:7" ht="16.5" hidden="1" customHeight="1" outlineLevel="1" x14ac:dyDescent="0.45">
      <c r="C5592" s="104" t="s">
        <v>200</v>
      </c>
      <c r="D5592" s="104" t="s">
        <v>202</v>
      </c>
      <c r="E5592" s="56">
        <v>2014</v>
      </c>
      <c r="F5592" s="146">
        <v>12133</v>
      </c>
      <c r="G5592" s="146">
        <v>12133</v>
      </c>
    </row>
    <row r="5593" spans="3:7" ht="16.5" hidden="1" customHeight="1" outlineLevel="1" x14ac:dyDescent="0.45">
      <c r="C5593" s="104" t="s">
        <v>200</v>
      </c>
      <c r="D5593" s="104" t="s">
        <v>202</v>
      </c>
      <c r="E5593" s="56">
        <v>2015</v>
      </c>
      <c r="F5593" s="146">
        <v>12666</v>
      </c>
      <c r="G5593" s="146">
        <v>12666</v>
      </c>
    </row>
    <row r="5594" spans="3:7" ht="16.5" hidden="1" customHeight="1" outlineLevel="1" x14ac:dyDescent="0.45">
      <c r="C5594" s="104" t="s">
        <v>200</v>
      </c>
      <c r="D5594" s="104" t="s">
        <v>202</v>
      </c>
      <c r="E5594" s="56">
        <v>2016</v>
      </c>
      <c r="F5594" s="146">
        <v>5618</v>
      </c>
      <c r="G5594" s="146">
        <v>5618</v>
      </c>
    </row>
    <row r="5595" spans="3:7" ht="16.5" hidden="1" customHeight="1" outlineLevel="1" x14ac:dyDescent="0.45">
      <c r="C5595" s="104" t="s">
        <v>200</v>
      </c>
      <c r="D5595" s="104" t="s">
        <v>203</v>
      </c>
      <c r="E5595" s="56">
        <v>1991</v>
      </c>
      <c r="F5595" s="144">
        <v>685</v>
      </c>
      <c r="G5595" s="144">
        <v>685</v>
      </c>
    </row>
    <row r="5596" spans="3:7" ht="16.5" hidden="1" customHeight="1" outlineLevel="1" x14ac:dyDescent="0.45">
      <c r="C5596" s="104" t="s">
        <v>200</v>
      </c>
      <c r="D5596" s="104" t="s">
        <v>203</v>
      </c>
      <c r="E5596" s="56">
        <v>1992</v>
      </c>
      <c r="F5596" s="146">
        <v>2902</v>
      </c>
      <c r="G5596" s="146">
        <v>2902</v>
      </c>
    </row>
    <row r="5597" spans="3:7" ht="16.5" hidden="1" customHeight="1" outlineLevel="1" x14ac:dyDescent="0.45">
      <c r="C5597" s="104" t="s">
        <v>200</v>
      </c>
      <c r="D5597" s="104" t="s">
        <v>203</v>
      </c>
      <c r="E5597" s="56">
        <v>1993</v>
      </c>
      <c r="F5597" s="146">
        <v>4391</v>
      </c>
      <c r="G5597" s="146">
        <v>4391</v>
      </c>
    </row>
    <row r="5598" spans="3:7" ht="16.5" hidden="1" customHeight="1" outlineLevel="1" x14ac:dyDescent="0.45">
      <c r="C5598" s="104" t="s">
        <v>200</v>
      </c>
      <c r="D5598" s="104" t="s">
        <v>203</v>
      </c>
      <c r="E5598" s="56">
        <v>1994</v>
      </c>
      <c r="F5598" s="146">
        <v>1429</v>
      </c>
      <c r="G5598" s="146">
        <v>1429</v>
      </c>
    </row>
    <row r="5599" spans="3:7" ht="16.5" hidden="1" customHeight="1" outlineLevel="1" x14ac:dyDescent="0.45">
      <c r="C5599" s="104" t="s">
        <v>200</v>
      </c>
      <c r="D5599" s="104" t="s">
        <v>203</v>
      </c>
      <c r="E5599" s="56">
        <v>1995</v>
      </c>
      <c r="F5599" s="146">
        <v>2110</v>
      </c>
      <c r="G5599" s="146">
        <v>2110</v>
      </c>
    </row>
    <row r="5600" spans="3:7" ht="16.5" hidden="1" customHeight="1" outlineLevel="1" x14ac:dyDescent="0.45">
      <c r="C5600" s="104" t="s">
        <v>200</v>
      </c>
      <c r="D5600" s="104" t="s">
        <v>203</v>
      </c>
      <c r="E5600" s="56">
        <v>1996</v>
      </c>
      <c r="F5600" s="146">
        <v>2901</v>
      </c>
      <c r="G5600" s="146">
        <v>2901</v>
      </c>
    </row>
    <row r="5601" spans="3:7" ht="16.5" hidden="1" customHeight="1" outlineLevel="1" x14ac:dyDescent="0.45">
      <c r="C5601" s="104" t="s">
        <v>200</v>
      </c>
      <c r="D5601" s="104" t="s">
        <v>203</v>
      </c>
      <c r="E5601" s="56">
        <v>1997</v>
      </c>
      <c r="F5601" s="146">
        <v>1990</v>
      </c>
      <c r="G5601" s="146">
        <v>1990</v>
      </c>
    </row>
    <row r="5602" spans="3:7" ht="16.5" hidden="1" customHeight="1" outlineLevel="1" x14ac:dyDescent="0.45">
      <c r="C5602" s="104" t="s">
        <v>200</v>
      </c>
      <c r="D5602" s="104" t="s">
        <v>203</v>
      </c>
      <c r="E5602" s="56">
        <v>1998</v>
      </c>
      <c r="F5602" s="146">
        <v>4369</v>
      </c>
      <c r="G5602" s="146">
        <v>4369</v>
      </c>
    </row>
    <row r="5603" spans="3:7" ht="16.5" hidden="1" customHeight="1" outlineLevel="1" x14ac:dyDescent="0.45">
      <c r="C5603" s="104" t="s">
        <v>200</v>
      </c>
      <c r="D5603" s="104" t="s">
        <v>203</v>
      </c>
      <c r="E5603" s="56">
        <v>1999</v>
      </c>
      <c r="F5603" s="146">
        <v>1500</v>
      </c>
      <c r="G5603" s="146">
        <v>1500</v>
      </c>
    </row>
    <row r="5604" spans="3:7" ht="16.5" hidden="1" customHeight="1" outlineLevel="1" x14ac:dyDescent="0.45">
      <c r="C5604" s="104" t="s">
        <v>200</v>
      </c>
      <c r="D5604" s="104" t="s">
        <v>203</v>
      </c>
      <c r="E5604" s="56">
        <v>2000</v>
      </c>
      <c r="F5604" s="144">
        <v>926</v>
      </c>
      <c r="G5604" s="144">
        <v>926</v>
      </c>
    </row>
    <row r="5605" spans="3:7" ht="16.5" hidden="1" customHeight="1" outlineLevel="1" x14ac:dyDescent="0.45">
      <c r="C5605" s="104" t="s">
        <v>200</v>
      </c>
      <c r="D5605" s="104" t="s">
        <v>203</v>
      </c>
      <c r="E5605" s="56">
        <v>2001</v>
      </c>
      <c r="F5605" s="144">
        <v>397</v>
      </c>
      <c r="G5605" s="144">
        <v>397</v>
      </c>
    </row>
    <row r="5606" spans="3:7" ht="16.5" hidden="1" customHeight="1" outlineLevel="1" x14ac:dyDescent="0.45">
      <c r="C5606" s="104" t="s">
        <v>200</v>
      </c>
      <c r="D5606" s="104" t="s">
        <v>203</v>
      </c>
      <c r="E5606" s="56">
        <v>2002</v>
      </c>
      <c r="F5606" s="144">
        <v>540</v>
      </c>
      <c r="G5606" s="144">
        <v>540</v>
      </c>
    </row>
    <row r="5607" spans="3:7" ht="16.5" hidden="1" customHeight="1" outlineLevel="1" x14ac:dyDescent="0.45">
      <c r="C5607" s="104" t="s">
        <v>200</v>
      </c>
      <c r="D5607" s="104" t="s">
        <v>203</v>
      </c>
      <c r="E5607" s="56">
        <v>2003</v>
      </c>
      <c r="F5607" s="146">
        <v>3449</v>
      </c>
      <c r="G5607" s="146">
        <v>3449</v>
      </c>
    </row>
    <row r="5608" spans="3:7" ht="16.5" hidden="1" customHeight="1" outlineLevel="1" x14ac:dyDescent="0.45">
      <c r="C5608" s="104" t="s">
        <v>200</v>
      </c>
      <c r="D5608" s="104" t="s">
        <v>203</v>
      </c>
      <c r="E5608" s="56">
        <v>2004</v>
      </c>
      <c r="F5608" s="146">
        <v>38120</v>
      </c>
      <c r="G5608" s="146">
        <v>38120</v>
      </c>
    </row>
    <row r="5609" spans="3:7" ht="16.5" hidden="1" customHeight="1" outlineLevel="1" x14ac:dyDescent="0.45">
      <c r="C5609" s="104" t="s">
        <v>200</v>
      </c>
      <c r="D5609" s="104" t="s">
        <v>203</v>
      </c>
      <c r="E5609" s="56">
        <v>2005</v>
      </c>
      <c r="F5609" s="146">
        <v>23907</v>
      </c>
      <c r="G5609" s="146">
        <v>23907</v>
      </c>
    </row>
    <row r="5610" spans="3:7" ht="16.5" hidden="1" customHeight="1" outlineLevel="1" x14ac:dyDescent="0.45">
      <c r="C5610" s="104" t="s">
        <v>200</v>
      </c>
      <c r="D5610" s="104" t="s">
        <v>203</v>
      </c>
      <c r="E5610" s="56">
        <v>2006</v>
      </c>
      <c r="F5610" s="146">
        <v>12894</v>
      </c>
      <c r="G5610" s="146">
        <v>12894</v>
      </c>
    </row>
    <row r="5611" spans="3:7" ht="16.5" hidden="1" customHeight="1" outlineLevel="1" x14ac:dyDescent="0.45">
      <c r="C5611" s="104" t="s">
        <v>200</v>
      </c>
      <c r="D5611" s="104" t="s">
        <v>203</v>
      </c>
      <c r="E5611" s="56">
        <v>2007</v>
      </c>
      <c r="F5611" s="146">
        <v>6526</v>
      </c>
      <c r="G5611" s="146">
        <v>6526</v>
      </c>
    </row>
    <row r="5612" spans="3:7" ht="16.5" hidden="1" customHeight="1" outlineLevel="1" x14ac:dyDescent="0.45">
      <c r="C5612" s="104" t="s">
        <v>200</v>
      </c>
      <c r="D5612" s="104" t="s">
        <v>203</v>
      </c>
      <c r="E5612" s="56">
        <v>2008</v>
      </c>
      <c r="F5612" s="146">
        <v>1921</v>
      </c>
      <c r="G5612" s="146">
        <v>1921</v>
      </c>
    </row>
    <row r="5613" spans="3:7" ht="16.5" hidden="1" customHeight="1" outlineLevel="1" x14ac:dyDescent="0.45">
      <c r="C5613" s="104" t="s">
        <v>200</v>
      </c>
      <c r="D5613" s="104" t="s">
        <v>203</v>
      </c>
      <c r="E5613" s="56">
        <v>2009</v>
      </c>
      <c r="F5613" s="144">
        <v>361</v>
      </c>
      <c r="G5613" s="144">
        <v>361</v>
      </c>
    </row>
    <row r="5614" spans="3:7" ht="16.5" hidden="1" customHeight="1" outlineLevel="1" x14ac:dyDescent="0.45">
      <c r="C5614" s="104" t="s">
        <v>200</v>
      </c>
      <c r="D5614" s="104" t="s">
        <v>203</v>
      </c>
      <c r="E5614" s="56">
        <v>2010</v>
      </c>
      <c r="F5614" s="144">
        <v>833</v>
      </c>
      <c r="G5614" s="144">
        <v>833</v>
      </c>
    </row>
    <row r="5615" spans="3:7" ht="16.5" hidden="1" customHeight="1" outlineLevel="1" x14ac:dyDescent="0.45">
      <c r="C5615" s="104" t="s">
        <v>200</v>
      </c>
      <c r="D5615" s="104" t="s">
        <v>203</v>
      </c>
      <c r="E5615" s="56">
        <v>2011</v>
      </c>
      <c r="F5615" s="146">
        <v>1167</v>
      </c>
      <c r="G5615" s="146">
        <v>1167</v>
      </c>
    </row>
    <row r="5616" spans="3:7" ht="16.5" hidden="1" customHeight="1" outlineLevel="1" x14ac:dyDescent="0.45">
      <c r="C5616" s="104" t="s">
        <v>200</v>
      </c>
      <c r="D5616" s="104" t="s">
        <v>203</v>
      </c>
      <c r="E5616" s="56">
        <v>2012</v>
      </c>
      <c r="F5616" s="144">
        <v>655</v>
      </c>
      <c r="G5616" s="144">
        <v>655</v>
      </c>
    </row>
    <row r="5617" spans="3:7" ht="16.5" hidden="1" customHeight="1" outlineLevel="1" x14ac:dyDescent="0.45">
      <c r="C5617" s="104" t="s">
        <v>200</v>
      </c>
      <c r="D5617" s="104" t="s">
        <v>203</v>
      </c>
      <c r="E5617" s="56">
        <v>2013</v>
      </c>
      <c r="F5617" s="144">
        <v>797</v>
      </c>
      <c r="G5617" s="144">
        <v>797</v>
      </c>
    </row>
    <row r="5618" spans="3:7" ht="16.5" hidden="1" customHeight="1" outlineLevel="1" x14ac:dyDescent="0.45">
      <c r="C5618" s="104" t="s">
        <v>200</v>
      </c>
      <c r="D5618" s="104" t="s">
        <v>203</v>
      </c>
      <c r="E5618" s="56">
        <v>2014</v>
      </c>
      <c r="F5618" s="144">
        <v>817</v>
      </c>
      <c r="G5618" s="144">
        <v>817</v>
      </c>
    </row>
    <row r="5619" spans="3:7" ht="16.5" hidden="1" customHeight="1" outlineLevel="1" x14ac:dyDescent="0.45">
      <c r="C5619" s="104" t="s">
        <v>200</v>
      </c>
      <c r="D5619" s="104" t="s">
        <v>203</v>
      </c>
      <c r="E5619" s="56">
        <v>2015</v>
      </c>
      <c r="F5619" s="144">
        <v>570</v>
      </c>
      <c r="G5619" s="144">
        <v>570</v>
      </c>
    </row>
    <row r="5620" spans="3:7" ht="16.5" hidden="1" customHeight="1" outlineLevel="1" x14ac:dyDescent="0.45">
      <c r="C5620" s="104" t="s">
        <v>200</v>
      </c>
      <c r="D5620" s="104" t="s">
        <v>203</v>
      </c>
      <c r="E5620" s="56">
        <v>2016</v>
      </c>
      <c r="F5620" s="144">
        <v>327</v>
      </c>
      <c r="G5620" s="144">
        <v>327</v>
      </c>
    </row>
    <row r="5621" spans="3:7" ht="16.5" hidden="1" customHeight="1" outlineLevel="1" x14ac:dyDescent="0.45">
      <c r="C5621" s="104" t="s">
        <v>200</v>
      </c>
      <c r="D5621" s="104" t="s">
        <v>204</v>
      </c>
      <c r="E5621" s="56">
        <v>1993</v>
      </c>
      <c r="F5621" s="144">
        <v>293</v>
      </c>
      <c r="G5621" s="144">
        <v>293</v>
      </c>
    </row>
    <row r="5622" spans="3:7" ht="16.5" hidden="1" customHeight="1" outlineLevel="1" x14ac:dyDescent="0.45">
      <c r="C5622" s="104" t="s">
        <v>200</v>
      </c>
      <c r="D5622" s="104" t="s">
        <v>204</v>
      </c>
      <c r="E5622" s="56">
        <v>1994</v>
      </c>
      <c r="F5622" s="144">
        <v>965</v>
      </c>
      <c r="G5622" s="144">
        <v>965</v>
      </c>
    </row>
    <row r="5623" spans="3:7" ht="16.5" hidden="1" customHeight="1" outlineLevel="1" x14ac:dyDescent="0.45">
      <c r="C5623" s="104" t="s">
        <v>200</v>
      </c>
      <c r="D5623" s="104" t="s">
        <v>204</v>
      </c>
      <c r="E5623" s="56">
        <v>1995</v>
      </c>
      <c r="F5623" s="146">
        <v>2693</v>
      </c>
      <c r="G5623" s="146">
        <v>2693</v>
      </c>
    </row>
    <row r="5624" spans="3:7" ht="16.5" hidden="1" customHeight="1" outlineLevel="1" x14ac:dyDescent="0.45">
      <c r="C5624" s="104" t="s">
        <v>200</v>
      </c>
      <c r="D5624" s="104" t="s">
        <v>204</v>
      </c>
      <c r="E5624" s="56">
        <v>1996</v>
      </c>
      <c r="F5624" s="146">
        <v>1963</v>
      </c>
      <c r="G5624" s="146">
        <v>1963</v>
      </c>
    </row>
    <row r="5625" spans="3:7" ht="16.5" hidden="1" customHeight="1" outlineLevel="1" x14ac:dyDescent="0.45">
      <c r="C5625" s="104" t="s">
        <v>200</v>
      </c>
      <c r="D5625" s="104" t="s">
        <v>204</v>
      </c>
      <c r="E5625" s="56">
        <v>1997</v>
      </c>
      <c r="F5625" s="146">
        <v>5652</v>
      </c>
      <c r="G5625" s="146">
        <v>5652</v>
      </c>
    </row>
    <row r="5626" spans="3:7" ht="16.5" hidden="1" customHeight="1" outlineLevel="1" x14ac:dyDescent="0.45">
      <c r="C5626" s="104" t="s">
        <v>200</v>
      </c>
      <c r="D5626" s="104" t="s">
        <v>204</v>
      </c>
      <c r="E5626" s="56">
        <v>1998</v>
      </c>
      <c r="F5626" s="146">
        <v>10491</v>
      </c>
      <c r="G5626" s="146">
        <v>10491</v>
      </c>
    </row>
    <row r="5627" spans="3:7" ht="16.5" hidden="1" customHeight="1" outlineLevel="1" x14ac:dyDescent="0.45">
      <c r="C5627" s="104" t="s">
        <v>200</v>
      </c>
      <c r="D5627" s="104" t="s">
        <v>204</v>
      </c>
      <c r="E5627" s="56">
        <v>1999</v>
      </c>
      <c r="F5627" s="146">
        <v>7201</v>
      </c>
      <c r="G5627" s="146">
        <v>7201</v>
      </c>
    </row>
    <row r="5628" spans="3:7" ht="16.5" hidden="1" customHeight="1" outlineLevel="1" x14ac:dyDescent="0.45">
      <c r="C5628" s="104" t="s">
        <v>200</v>
      </c>
      <c r="D5628" s="104" t="s">
        <v>204</v>
      </c>
      <c r="E5628" s="56">
        <v>2000</v>
      </c>
      <c r="F5628" s="146">
        <v>5331</v>
      </c>
      <c r="G5628" s="146">
        <v>5331</v>
      </c>
    </row>
    <row r="5629" spans="3:7" ht="16.5" hidden="1" customHeight="1" outlineLevel="1" x14ac:dyDescent="0.45">
      <c r="C5629" s="104" t="s">
        <v>200</v>
      </c>
      <c r="D5629" s="104" t="s">
        <v>204</v>
      </c>
      <c r="E5629" s="56">
        <v>2001</v>
      </c>
      <c r="F5629" s="146">
        <v>3852</v>
      </c>
      <c r="G5629" s="146">
        <v>3852</v>
      </c>
    </row>
    <row r="5630" spans="3:7" ht="16.5" hidden="1" customHeight="1" outlineLevel="1" x14ac:dyDescent="0.45">
      <c r="C5630" s="104" t="s">
        <v>200</v>
      </c>
      <c r="D5630" s="104" t="s">
        <v>204</v>
      </c>
      <c r="E5630" s="56">
        <v>2002</v>
      </c>
      <c r="F5630" s="146">
        <v>2996</v>
      </c>
      <c r="G5630" s="146">
        <v>2996</v>
      </c>
    </row>
    <row r="5631" spans="3:7" ht="16.5" hidden="1" customHeight="1" outlineLevel="1" x14ac:dyDescent="0.45">
      <c r="C5631" s="104" t="s">
        <v>200</v>
      </c>
      <c r="D5631" s="104" t="s">
        <v>204</v>
      </c>
      <c r="E5631" s="56">
        <v>2003</v>
      </c>
      <c r="F5631" s="146">
        <v>3990</v>
      </c>
      <c r="G5631" s="146">
        <v>3990</v>
      </c>
    </row>
    <row r="5632" spans="3:7" ht="16.5" hidden="1" customHeight="1" outlineLevel="1" x14ac:dyDescent="0.45">
      <c r="C5632" s="104" t="s">
        <v>200</v>
      </c>
      <c r="D5632" s="104" t="s">
        <v>204</v>
      </c>
      <c r="E5632" s="56">
        <v>2004</v>
      </c>
      <c r="F5632" s="146">
        <v>4436</v>
      </c>
      <c r="G5632" s="146">
        <v>4436</v>
      </c>
    </row>
    <row r="5633" spans="3:7" ht="16.5" hidden="1" customHeight="1" outlineLevel="1" x14ac:dyDescent="0.45">
      <c r="C5633" s="104" t="s">
        <v>200</v>
      </c>
      <c r="D5633" s="104" t="s">
        <v>204</v>
      </c>
      <c r="E5633" s="56">
        <v>2005</v>
      </c>
      <c r="F5633" s="146">
        <v>5822</v>
      </c>
      <c r="G5633" s="146">
        <v>5822</v>
      </c>
    </row>
    <row r="5634" spans="3:7" ht="16.5" hidden="1" customHeight="1" outlineLevel="1" x14ac:dyDescent="0.45">
      <c r="C5634" s="104" t="s">
        <v>200</v>
      </c>
      <c r="D5634" s="104" t="s">
        <v>204</v>
      </c>
      <c r="E5634" s="56">
        <v>2006</v>
      </c>
      <c r="F5634" s="146">
        <v>4409</v>
      </c>
      <c r="G5634" s="146">
        <v>4409</v>
      </c>
    </row>
    <row r="5635" spans="3:7" ht="16.5" hidden="1" customHeight="1" outlineLevel="1" x14ac:dyDescent="0.45">
      <c r="C5635" s="104" t="s">
        <v>200</v>
      </c>
      <c r="D5635" s="104" t="s">
        <v>204</v>
      </c>
      <c r="E5635" s="56">
        <v>2007</v>
      </c>
      <c r="F5635" s="146">
        <v>3506</v>
      </c>
      <c r="G5635" s="146">
        <v>3506</v>
      </c>
    </row>
    <row r="5636" spans="3:7" ht="16.5" hidden="1" customHeight="1" outlineLevel="1" x14ac:dyDescent="0.45">
      <c r="C5636" s="104" t="s">
        <v>200</v>
      </c>
      <c r="D5636" s="104" t="s">
        <v>204</v>
      </c>
      <c r="E5636" s="56">
        <v>2008</v>
      </c>
      <c r="F5636" s="146">
        <v>2651</v>
      </c>
      <c r="G5636" s="146">
        <v>2651</v>
      </c>
    </row>
    <row r="5637" spans="3:7" ht="16.5" hidden="1" customHeight="1" outlineLevel="1" x14ac:dyDescent="0.45">
      <c r="C5637" s="104" t="s">
        <v>200</v>
      </c>
      <c r="D5637" s="104" t="s">
        <v>204</v>
      </c>
      <c r="E5637" s="56">
        <v>2009</v>
      </c>
      <c r="F5637" s="144">
        <v>205</v>
      </c>
      <c r="G5637" s="144">
        <v>205</v>
      </c>
    </row>
    <row r="5638" spans="3:7" ht="16.5" hidden="1" customHeight="1" outlineLevel="1" x14ac:dyDescent="0.45">
      <c r="C5638" s="104" t="s">
        <v>200</v>
      </c>
      <c r="D5638" s="104" t="s">
        <v>204</v>
      </c>
      <c r="E5638" s="56">
        <v>2010</v>
      </c>
      <c r="F5638" s="144">
        <v>328</v>
      </c>
      <c r="G5638" s="144">
        <v>328</v>
      </c>
    </row>
    <row r="5639" spans="3:7" ht="16.5" hidden="1" customHeight="1" outlineLevel="1" x14ac:dyDescent="0.45">
      <c r="C5639" s="104" t="s">
        <v>200</v>
      </c>
      <c r="D5639" s="104" t="s">
        <v>204</v>
      </c>
      <c r="E5639" s="56">
        <v>2011</v>
      </c>
      <c r="F5639" s="144">
        <v>674</v>
      </c>
      <c r="G5639" s="144">
        <v>674</v>
      </c>
    </row>
    <row r="5640" spans="3:7" ht="16.5" hidden="1" customHeight="1" outlineLevel="1" x14ac:dyDescent="0.45">
      <c r="C5640" s="104" t="s">
        <v>200</v>
      </c>
      <c r="D5640" s="104" t="s">
        <v>204</v>
      </c>
      <c r="E5640" s="56">
        <v>2012</v>
      </c>
      <c r="F5640" s="146">
        <v>1110</v>
      </c>
      <c r="G5640" s="146">
        <v>1110</v>
      </c>
    </row>
    <row r="5641" spans="3:7" ht="16.5" hidden="1" customHeight="1" outlineLevel="1" x14ac:dyDescent="0.45">
      <c r="C5641" s="104" t="s">
        <v>200</v>
      </c>
      <c r="D5641" s="104" t="s">
        <v>204</v>
      </c>
      <c r="E5641" s="56">
        <v>2013</v>
      </c>
      <c r="F5641" s="144">
        <v>592</v>
      </c>
      <c r="G5641" s="144">
        <v>592</v>
      </c>
    </row>
    <row r="5642" spans="3:7" ht="16.5" hidden="1" customHeight="1" outlineLevel="1" x14ac:dyDescent="0.45">
      <c r="C5642" s="104" t="s">
        <v>200</v>
      </c>
      <c r="D5642" s="104" t="s">
        <v>204</v>
      </c>
      <c r="E5642" s="56">
        <v>2014</v>
      </c>
      <c r="F5642" s="144">
        <v>262</v>
      </c>
      <c r="G5642" s="144">
        <v>262</v>
      </c>
    </row>
    <row r="5643" spans="3:7" ht="16.5" hidden="1" customHeight="1" outlineLevel="1" x14ac:dyDescent="0.45">
      <c r="C5643" s="104" t="s">
        <v>200</v>
      </c>
      <c r="D5643" s="104" t="s">
        <v>204</v>
      </c>
      <c r="E5643" s="56">
        <v>2015</v>
      </c>
      <c r="F5643" s="144">
        <v>519</v>
      </c>
      <c r="G5643" s="144">
        <v>519</v>
      </c>
    </row>
    <row r="5644" spans="3:7" ht="16.5" hidden="1" customHeight="1" outlineLevel="1" x14ac:dyDescent="0.45">
      <c r="C5644" s="104" t="s">
        <v>200</v>
      </c>
      <c r="D5644" s="104" t="s">
        <v>204</v>
      </c>
      <c r="E5644" s="56">
        <v>2016</v>
      </c>
      <c r="F5644" s="144">
        <v>126</v>
      </c>
      <c r="G5644" s="144">
        <v>126</v>
      </c>
    </row>
    <row r="5645" spans="3:7" ht="16.5" hidden="1" customHeight="1" outlineLevel="1" x14ac:dyDescent="0.45">
      <c r="C5645" s="104" t="s">
        <v>200</v>
      </c>
      <c r="D5645" s="104" t="s">
        <v>205</v>
      </c>
      <c r="E5645" s="56">
        <v>1991</v>
      </c>
      <c r="F5645" s="144">
        <v>323</v>
      </c>
      <c r="G5645" s="144">
        <v>323</v>
      </c>
    </row>
    <row r="5646" spans="3:7" ht="16.5" hidden="1" customHeight="1" outlineLevel="1" x14ac:dyDescent="0.45">
      <c r="C5646" s="104" t="s">
        <v>200</v>
      </c>
      <c r="D5646" s="104" t="s">
        <v>205</v>
      </c>
      <c r="E5646" s="56">
        <v>1992</v>
      </c>
      <c r="F5646" s="144">
        <v>813</v>
      </c>
      <c r="G5646" s="144">
        <v>813</v>
      </c>
    </row>
    <row r="5647" spans="3:7" ht="16.5" hidden="1" customHeight="1" outlineLevel="1" x14ac:dyDescent="0.45">
      <c r="C5647" s="104" t="s">
        <v>200</v>
      </c>
      <c r="D5647" s="104" t="s">
        <v>205</v>
      </c>
      <c r="E5647" s="56">
        <v>1993</v>
      </c>
      <c r="F5647" s="146">
        <v>6320</v>
      </c>
      <c r="G5647" s="146">
        <v>6320</v>
      </c>
    </row>
    <row r="5648" spans="3:7" ht="16.5" hidden="1" customHeight="1" outlineLevel="1" x14ac:dyDescent="0.45">
      <c r="C5648" s="104" t="s">
        <v>200</v>
      </c>
      <c r="D5648" s="104" t="s">
        <v>205</v>
      </c>
      <c r="E5648" s="56">
        <v>1994</v>
      </c>
      <c r="F5648" s="144">
        <v>737</v>
      </c>
      <c r="G5648" s="144">
        <v>737</v>
      </c>
    </row>
    <row r="5649" spans="3:7" ht="16.5" hidden="1" customHeight="1" outlineLevel="1" x14ac:dyDescent="0.45">
      <c r="C5649" s="104" t="s">
        <v>200</v>
      </c>
      <c r="D5649" s="104" t="s">
        <v>205</v>
      </c>
      <c r="E5649" s="56">
        <v>1995</v>
      </c>
      <c r="F5649" s="146">
        <v>1342</v>
      </c>
      <c r="G5649" s="146">
        <v>1342</v>
      </c>
    </row>
    <row r="5650" spans="3:7" ht="16.5" hidden="1" customHeight="1" outlineLevel="1" x14ac:dyDescent="0.45">
      <c r="C5650" s="104" t="s">
        <v>200</v>
      </c>
      <c r="D5650" s="104" t="s">
        <v>205</v>
      </c>
      <c r="E5650" s="56">
        <v>1996</v>
      </c>
      <c r="F5650" s="144">
        <v>651</v>
      </c>
      <c r="G5650" s="144">
        <v>651</v>
      </c>
    </row>
    <row r="5651" spans="3:7" ht="16.5" hidden="1" customHeight="1" outlineLevel="1" x14ac:dyDescent="0.45">
      <c r="C5651" s="104" t="s">
        <v>200</v>
      </c>
      <c r="D5651" s="104" t="s">
        <v>205</v>
      </c>
      <c r="E5651" s="56">
        <v>1997</v>
      </c>
      <c r="F5651" s="144">
        <v>521</v>
      </c>
      <c r="G5651" s="144">
        <v>521</v>
      </c>
    </row>
    <row r="5652" spans="3:7" ht="16.5" hidden="1" customHeight="1" outlineLevel="1" x14ac:dyDescent="0.45">
      <c r="C5652" s="104" t="s">
        <v>200</v>
      </c>
      <c r="D5652" s="104" t="s">
        <v>205</v>
      </c>
      <c r="E5652" s="56">
        <v>1998</v>
      </c>
      <c r="F5652" s="144">
        <v>622</v>
      </c>
      <c r="G5652" s="144">
        <v>622</v>
      </c>
    </row>
    <row r="5653" spans="3:7" ht="16.5" hidden="1" customHeight="1" outlineLevel="1" x14ac:dyDescent="0.45">
      <c r="C5653" s="104" t="s">
        <v>200</v>
      </c>
      <c r="D5653" s="104" t="s">
        <v>205</v>
      </c>
      <c r="E5653" s="56">
        <v>1999</v>
      </c>
      <c r="F5653" s="146">
        <v>1448</v>
      </c>
      <c r="G5653" s="146">
        <v>1448</v>
      </c>
    </row>
    <row r="5654" spans="3:7" ht="16.5" hidden="1" customHeight="1" outlineLevel="1" x14ac:dyDescent="0.45">
      <c r="C5654" s="104" t="s">
        <v>200</v>
      </c>
      <c r="D5654" s="104" t="s">
        <v>205</v>
      </c>
      <c r="E5654" s="56">
        <v>2000</v>
      </c>
      <c r="F5654" s="146">
        <v>1005</v>
      </c>
      <c r="G5654" s="146">
        <v>1005</v>
      </c>
    </row>
    <row r="5655" spans="3:7" ht="16.5" hidden="1" customHeight="1" outlineLevel="1" x14ac:dyDescent="0.45">
      <c r="C5655" s="104" t="s">
        <v>200</v>
      </c>
      <c r="D5655" s="104" t="s">
        <v>205</v>
      </c>
      <c r="E5655" s="56">
        <v>2001</v>
      </c>
      <c r="F5655" s="144">
        <v>828</v>
      </c>
      <c r="G5655" s="144">
        <v>828</v>
      </c>
    </row>
    <row r="5656" spans="3:7" ht="16.5" hidden="1" customHeight="1" outlineLevel="1" x14ac:dyDescent="0.45">
      <c r="C5656" s="104" t="s">
        <v>200</v>
      </c>
      <c r="D5656" s="104" t="s">
        <v>205</v>
      </c>
      <c r="E5656" s="56">
        <v>2002</v>
      </c>
      <c r="F5656" s="144">
        <v>248</v>
      </c>
      <c r="G5656" s="144">
        <v>248</v>
      </c>
    </row>
    <row r="5657" spans="3:7" ht="16.5" hidden="1" customHeight="1" outlineLevel="1" x14ac:dyDescent="0.45">
      <c r="C5657" s="104" t="s">
        <v>200</v>
      </c>
      <c r="D5657" s="104" t="s">
        <v>205</v>
      </c>
      <c r="E5657" s="56">
        <v>2003</v>
      </c>
      <c r="F5657" s="144">
        <v>672</v>
      </c>
      <c r="G5657" s="144">
        <v>672</v>
      </c>
    </row>
    <row r="5658" spans="3:7" ht="16.5" hidden="1" customHeight="1" outlineLevel="1" x14ac:dyDescent="0.45">
      <c r="C5658" s="104" t="s">
        <v>200</v>
      </c>
      <c r="D5658" s="104" t="s">
        <v>205</v>
      </c>
      <c r="E5658" s="56">
        <v>2004</v>
      </c>
      <c r="F5658" s="144">
        <v>977</v>
      </c>
      <c r="G5658" s="144">
        <v>977</v>
      </c>
    </row>
    <row r="5659" spans="3:7" ht="16.5" hidden="1" customHeight="1" outlineLevel="1" x14ac:dyDescent="0.45">
      <c r="C5659" s="104" t="s">
        <v>200</v>
      </c>
      <c r="D5659" s="104" t="s">
        <v>205</v>
      </c>
      <c r="E5659" s="56">
        <v>2005</v>
      </c>
      <c r="F5659" s="146">
        <v>2047</v>
      </c>
      <c r="G5659" s="146">
        <v>2047</v>
      </c>
    </row>
    <row r="5660" spans="3:7" ht="16.5" hidden="1" customHeight="1" outlineLevel="1" x14ac:dyDescent="0.45">
      <c r="C5660" s="104" t="s">
        <v>200</v>
      </c>
      <c r="D5660" s="104" t="s">
        <v>205</v>
      </c>
      <c r="E5660" s="56">
        <v>2006</v>
      </c>
      <c r="F5660" s="146">
        <v>1661</v>
      </c>
      <c r="G5660" s="146">
        <v>1661</v>
      </c>
    </row>
    <row r="5661" spans="3:7" ht="16.5" hidden="1" customHeight="1" outlineLevel="1" x14ac:dyDescent="0.45">
      <c r="C5661" s="104" t="s">
        <v>200</v>
      </c>
      <c r="D5661" s="104" t="s">
        <v>205</v>
      </c>
      <c r="E5661" s="56">
        <v>2007</v>
      </c>
      <c r="F5661" s="146">
        <v>1779</v>
      </c>
      <c r="G5661" s="146">
        <v>1779</v>
      </c>
    </row>
    <row r="5662" spans="3:7" ht="16.5" hidden="1" customHeight="1" outlineLevel="1" x14ac:dyDescent="0.45">
      <c r="C5662" s="104" t="s">
        <v>200</v>
      </c>
      <c r="D5662" s="104" t="s">
        <v>205</v>
      </c>
      <c r="E5662" s="56">
        <v>2008</v>
      </c>
      <c r="F5662" s="146">
        <v>1141</v>
      </c>
      <c r="G5662" s="146">
        <v>1141</v>
      </c>
    </row>
    <row r="5663" spans="3:7" ht="16.5" hidden="1" customHeight="1" outlineLevel="1" x14ac:dyDescent="0.45">
      <c r="C5663" s="104" t="s">
        <v>200</v>
      </c>
      <c r="D5663" s="104" t="s">
        <v>205</v>
      </c>
      <c r="E5663" s="56">
        <v>2009</v>
      </c>
      <c r="F5663" s="144">
        <v>601</v>
      </c>
      <c r="G5663" s="144">
        <v>601</v>
      </c>
    </row>
    <row r="5664" spans="3:7" ht="16.5" hidden="1" customHeight="1" outlineLevel="1" x14ac:dyDescent="0.45">
      <c r="C5664" s="104" t="s">
        <v>200</v>
      </c>
      <c r="D5664" s="104" t="s">
        <v>205</v>
      </c>
      <c r="E5664" s="56">
        <v>2010</v>
      </c>
      <c r="F5664" s="144">
        <v>874</v>
      </c>
      <c r="G5664" s="144">
        <v>874</v>
      </c>
    </row>
    <row r="5665" spans="3:7" ht="16.5" hidden="1" customHeight="1" outlineLevel="1" x14ac:dyDescent="0.45">
      <c r="C5665" s="104" t="s">
        <v>200</v>
      </c>
      <c r="D5665" s="104" t="s">
        <v>205</v>
      </c>
      <c r="E5665" s="56">
        <v>2011</v>
      </c>
      <c r="F5665" s="144">
        <v>499</v>
      </c>
      <c r="G5665" s="144">
        <v>499</v>
      </c>
    </row>
    <row r="5666" spans="3:7" ht="16.5" hidden="1" customHeight="1" outlineLevel="1" x14ac:dyDescent="0.45">
      <c r="C5666" s="104" t="s">
        <v>200</v>
      </c>
      <c r="D5666" s="104" t="s">
        <v>205</v>
      </c>
      <c r="E5666" s="56">
        <v>2012</v>
      </c>
      <c r="F5666" s="144">
        <v>581</v>
      </c>
      <c r="G5666" s="144">
        <v>581</v>
      </c>
    </row>
    <row r="5667" spans="3:7" ht="16.5" hidden="1" customHeight="1" outlineLevel="1" x14ac:dyDescent="0.45">
      <c r="C5667" s="104" t="s">
        <v>200</v>
      </c>
      <c r="D5667" s="104" t="s">
        <v>205</v>
      </c>
      <c r="E5667" s="56">
        <v>2013</v>
      </c>
      <c r="F5667" s="144">
        <v>505</v>
      </c>
      <c r="G5667" s="144">
        <v>505</v>
      </c>
    </row>
    <row r="5668" spans="3:7" ht="16.5" hidden="1" customHeight="1" outlineLevel="1" x14ac:dyDescent="0.45">
      <c r="C5668" s="104" t="s">
        <v>200</v>
      </c>
      <c r="D5668" s="104" t="s">
        <v>205</v>
      </c>
      <c r="E5668" s="56">
        <v>2014</v>
      </c>
      <c r="F5668" s="144">
        <v>388</v>
      </c>
      <c r="G5668" s="144">
        <v>388</v>
      </c>
    </row>
    <row r="5669" spans="3:7" ht="16.5" hidden="1" customHeight="1" outlineLevel="1" x14ac:dyDescent="0.45">
      <c r="C5669" s="104" t="s">
        <v>200</v>
      </c>
      <c r="D5669" s="104" t="s">
        <v>205</v>
      </c>
      <c r="E5669" s="56">
        <v>2015</v>
      </c>
      <c r="F5669" s="144">
        <v>880</v>
      </c>
      <c r="G5669" s="144">
        <v>880</v>
      </c>
    </row>
    <row r="5670" spans="3:7" ht="16.5" hidden="1" customHeight="1" outlineLevel="1" x14ac:dyDescent="0.45">
      <c r="C5670" s="104" t="s">
        <v>200</v>
      </c>
      <c r="D5670" s="104" t="s">
        <v>205</v>
      </c>
      <c r="E5670" s="56">
        <v>2016</v>
      </c>
      <c r="F5670" s="144">
        <v>135</v>
      </c>
      <c r="G5670" s="144">
        <v>135</v>
      </c>
    </row>
    <row r="5671" spans="3:7" ht="16.5" hidden="1" customHeight="1" outlineLevel="1" x14ac:dyDescent="0.45">
      <c r="C5671" s="104" t="s">
        <v>200</v>
      </c>
      <c r="D5671" s="104" t="s">
        <v>206</v>
      </c>
      <c r="E5671" s="56">
        <v>1991</v>
      </c>
      <c r="F5671" s="144">
        <v>127</v>
      </c>
      <c r="G5671" s="144">
        <v>127</v>
      </c>
    </row>
    <row r="5672" spans="3:7" ht="16.5" hidden="1" customHeight="1" outlineLevel="1" x14ac:dyDescent="0.45">
      <c r="C5672" s="104" t="s">
        <v>200</v>
      </c>
      <c r="D5672" s="104" t="s">
        <v>206</v>
      </c>
      <c r="E5672" s="56">
        <v>1992</v>
      </c>
      <c r="F5672" s="146">
        <v>2050</v>
      </c>
      <c r="G5672" s="146">
        <v>2050</v>
      </c>
    </row>
    <row r="5673" spans="3:7" ht="16.5" hidden="1" customHeight="1" outlineLevel="1" x14ac:dyDescent="0.45">
      <c r="C5673" s="104" t="s">
        <v>200</v>
      </c>
      <c r="D5673" s="104" t="s">
        <v>206</v>
      </c>
      <c r="E5673" s="56">
        <v>1993</v>
      </c>
      <c r="F5673" s="146">
        <v>1909</v>
      </c>
      <c r="G5673" s="146">
        <v>1909</v>
      </c>
    </row>
    <row r="5674" spans="3:7" ht="16.5" hidden="1" customHeight="1" outlineLevel="1" x14ac:dyDescent="0.45">
      <c r="C5674" s="104" t="s">
        <v>200</v>
      </c>
      <c r="D5674" s="104" t="s">
        <v>206</v>
      </c>
      <c r="E5674" s="56">
        <v>1994</v>
      </c>
      <c r="F5674" s="146">
        <v>3824</v>
      </c>
      <c r="G5674" s="146">
        <v>3824</v>
      </c>
    </row>
    <row r="5675" spans="3:7" ht="16.5" hidden="1" customHeight="1" outlineLevel="1" x14ac:dyDescent="0.45">
      <c r="C5675" s="104" t="s">
        <v>200</v>
      </c>
      <c r="D5675" s="104" t="s">
        <v>206</v>
      </c>
      <c r="E5675" s="56">
        <v>1995</v>
      </c>
      <c r="F5675" s="146">
        <v>1622</v>
      </c>
      <c r="G5675" s="146">
        <v>1622</v>
      </c>
    </row>
    <row r="5676" spans="3:7" ht="16.5" hidden="1" customHeight="1" outlineLevel="1" x14ac:dyDescent="0.45">
      <c r="C5676" s="104" t="s">
        <v>200</v>
      </c>
      <c r="D5676" s="104" t="s">
        <v>206</v>
      </c>
      <c r="E5676" s="56">
        <v>1996</v>
      </c>
      <c r="F5676" s="146">
        <v>5752</v>
      </c>
      <c r="G5676" s="146">
        <v>5752</v>
      </c>
    </row>
    <row r="5677" spans="3:7" ht="16.5" hidden="1" customHeight="1" outlineLevel="1" x14ac:dyDescent="0.45">
      <c r="C5677" s="104" t="s">
        <v>200</v>
      </c>
      <c r="D5677" s="104" t="s">
        <v>206</v>
      </c>
      <c r="E5677" s="56">
        <v>1997</v>
      </c>
      <c r="F5677" s="146">
        <v>8285</v>
      </c>
      <c r="G5677" s="146">
        <v>8285</v>
      </c>
    </row>
    <row r="5678" spans="3:7" ht="16.5" hidden="1" customHeight="1" outlineLevel="1" x14ac:dyDescent="0.45">
      <c r="C5678" s="104" t="s">
        <v>200</v>
      </c>
      <c r="D5678" s="104" t="s">
        <v>206</v>
      </c>
      <c r="E5678" s="56">
        <v>1998</v>
      </c>
      <c r="F5678" s="146">
        <v>6808</v>
      </c>
      <c r="G5678" s="146">
        <v>6808</v>
      </c>
    </row>
    <row r="5679" spans="3:7" ht="16.5" hidden="1" customHeight="1" outlineLevel="1" x14ac:dyDescent="0.45">
      <c r="C5679" s="104" t="s">
        <v>200</v>
      </c>
      <c r="D5679" s="104" t="s">
        <v>206</v>
      </c>
      <c r="E5679" s="56">
        <v>1999</v>
      </c>
      <c r="F5679" s="146">
        <v>8181</v>
      </c>
      <c r="G5679" s="146">
        <v>8181</v>
      </c>
    </row>
    <row r="5680" spans="3:7" ht="16.5" hidden="1" customHeight="1" outlineLevel="1" x14ac:dyDescent="0.45">
      <c r="C5680" s="104" t="s">
        <v>200</v>
      </c>
      <c r="D5680" s="104" t="s">
        <v>206</v>
      </c>
      <c r="E5680" s="56">
        <v>2000</v>
      </c>
      <c r="F5680" s="146">
        <v>6618</v>
      </c>
      <c r="G5680" s="146">
        <v>6618</v>
      </c>
    </row>
    <row r="5681" spans="3:7" ht="16.5" hidden="1" customHeight="1" outlineLevel="1" x14ac:dyDescent="0.45">
      <c r="C5681" s="104" t="s">
        <v>200</v>
      </c>
      <c r="D5681" s="104" t="s">
        <v>206</v>
      </c>
      <c r="E5681" s="56">
        <v>2001</v>
      </c>
      <c r="F5681" s="146">
        <v>5353</v>
      </c>
      <c r="G5681" s="146">
        <v>5353</v>
      </c>
    </row>
    <row r="5682" spans="3:7" ht="16.5" hidden="1" customHeight="1" outlineLevel="1" x14ac:dyDescent="0.45">
      <c r="C5682" s="104" t="s">
        <v>200</v>
      </c>
      <c r="D5682" s="104" t="s">
        <v>206</v>
      </c>
      <c r="E5682" s="56">
        <v>2002</v>
      </c>
      <c r="F5682" s="146">
        <v>7740</v>
      </c>
      <c r="G5682" s="146">
        <v>7740</v>
      </c>
    </row>
    <row r="5683" spans="3:7" ht="16.5" hidden="1" customHeight="1" outlineLevel="1" x14ac:dyDescent="0.45">
      <c r="C5683" s="104" t="s">
        <v>200</v>
      </c>
      <c r="D5683" s="104" t="s">
        <v>206</v>
      </c>
      <c r="E5683" s="56">
        <v>2003</v>
      </c>
      <c r="F5683" s="146">
        <v>13607</v>
      </c>
      <c r="G5683" s="146">
        <v>13607</v>
      </c>
    </row>
    <row r="5684" spans="3:7" ht="16.5" hidden="1" customHeight="1" outlineLevel="1" x14ac:dyDescent="0.45">
      <c r="C5684" s="104" t="s">
        <v>200</v>
      </c>
      <c r="D5684" s="104" t="s">
        <v>206</v>
      </c>
      <c r="E5684" s="56">
        <v>2004</v>
      </c>
      <c r="F5684" s="146">
        <v>20586</v>
      </c>
      <c r="G5684" s="146">
        <v>20586</v>
      </c>
    </row>
    <row r="5685" spans="3:7" ht="16.5" hidden="1" customHeight="1" outlineLevel="1" x14ac:dyDescent="0.45">
      <c r="C5685" s="104" t="s">
        <v>200</v>
      </c>
      <c r="D5685" s="104" t="s">
        <v>206</v>
      </c>
      <c r="E5685" s="56">
        <v>2005</v>
      </c>
      <c r="F5685" s="146">
        <v>25361</v>
      </c>
      <c r="G5685" s="146">
        <v>25361</v>
      </c>
    </row>
    <row r="5686" spans="3:7" ht="16.5" hidden="1" customHeight="1" outlineLevel="1" x14ac:dyDescent="0.45">
      <c r="C5686" s="104" t="s">
        <v>200</v>
      </c>
      <c r="D5686" s="104" t="s">
        <v>206</v>
      </c>
      <c r="E5686" s="56">
        <v>2006</v>
      </c>
      <c r="F5686" s="146">
        <v>20856</v>
      </c>
      <c r="G5686" s="146">
        <v>20856</v>
      </c>
    </row>
    <row r="5687" spans="3:7" ht="16.5" hidden="1" customHeight="1" outlineLevel="1" x14ac:dyDescent="0.45">
      <c r="C5687" s="104" t="s">
        <v>200</v>
      </c>
      <c r="D5687" s="104" t="s">
        <v>206</v>
      </c>
      <c r="E5687" s="56">
        <v>2007</v>
      </c>
      <c r="F5687" s="146">
        <v>12629</v>
      </c>
      <c r="G5687" s="146">
        <v>12629</v>
      </c>
    </row>
    <row r="5688" spans="3:7" ht="16.5" hidden="1" customHeight="1" outlineLevel="1" x14ac:dyDescent="0.45">
      <c r="C5688" s="104" t="s">
        <v>200</v>
      </c>
      <c r="D5688" s="104" t="s">
        <v>206</v>
      </c>
      <c r="E5688" s="56">
        <v>2008</v>
      </c>
      <c r="F5688" s="146">
        <v>11244</v>
      </c>
      <c r="G5688" s="146">
        <v>11244</v>
      </c>
    </row>
    <row r="5689" spans="3:7" ht="16.5" hidden="1" customHeight="1" outlineLevel="1" x14ac:dyDescent="0.45">
      <c r="C5689" s="104" t="s">
        <v>200</v>
      </c>
      <c r="D5689" s="104" t="s">
        <v>206</v>
      </c>
      <c r="E5689" s="56">
        <v>2009</v>
      </c>
      <c r="F5689" s="146">
        <v>4562</v>
      </c>
      <c r="G5689" s="146">
        <v>4562</v>
      </c>
    </row>
    <row r="5690" spans="3:7" ht="16.5" hidden="1" customHeight="1" outlineLevel="1" x14ac:dyDescent="0.45">
      <c r="C5690" s="104" t="s">
        <v>200</v>
      </c>
      <c r="D5690" s="104" t="s">
        <v>206</v>
      </c>
      <c r="E5690" s="56">
        <v>2010</v>
      </c>
      <c r="F5690" s="146">
        <v>12716</v>
      </c>
      <c r="G5690" s="146">
        <v>12716</v>
      </c>
    </row>
    <row r="5691" spans="3:7" ht="16.5" hidden="1" customHeight="1" outlineLevel="1" x14ac:dyDescent="0.45">
      <c r="C5691" s="104" t="s">
        <v>200</v>
      </c>
      <c r="D5691" s="104" t="s">
        <v>206</v>
      </c>
      <c r="E5691" s="56">
        <v>2011</v>
      </c>
      <c r="F5691" s="146">
        <v>14717</v>
      </c>
      <c r="G5691" s="146">
        <v>14717</v>
      </c>
    </row>
    <row r="5692" spans="3:7" ht="16.5" hidden="1" customHeight="1" outlineLevel="1" x14ac:dyDescent="0.45">
      <c r="C5692" s="104" t="s">
        <v>200</v>
      </c>
      <c r="D5692" s="104" t="s">
        <v>206</v>
      </c>
      <c r="E5692" s="56">
        <v>2012</v>
      </c>
      <c r="F5692" s="146">
        <v>14678</v>
      </c>
      <c r="G5692" s="146">
        <v>14678</v>
      </c>
    </row>
    <row r="5693" spans="3:7" ht="16.5" hidden="1" customHeight="1" outlineLevel="1" x14ac:dyDescent="0.45">
      <c r="C5693" s="104" t="s">
        <v>200</v>
      </c>
      <c r="D5693" s="104" t="s">
        <v>206</v>
      </c>
      <c r="E5693" s="56">
        <v>2013</v>
      </c>
      <c r="F5693" s="146">
        <v>13959</v>
      </c>
      <c r="G5693" s="146">
        <v>13959</v>
      </c>
    </row>
    <row r="5694" spans="3:7" ht="16.5" hidden="1" customHeight="1" outlineLevel="1" x14ac:dyDescent="0.45">
      <c r="C5694" s="104" t="s">
        <v>200</v>
      </c>
      <c r="D5694" s="104" t="s">
        <v>206</v>
      </c>
      <c r="E5694" s="56">
        <v>2014</v>
      </c>
      <c r="F5694" s="146">
        <v>8328</v>
      </c>
      <c r="G5694" s="146">
        <v>8328</v>
      </c>
    </row>
    <row r="5695" spans="3:7" ht="16.5" hidden="1" customHeight="1" outlineLevel="1" x14ac:dyDescent="0.45">
      <c r="C5695" s="104" t="s">
        <v>200</v>
      </c>
      <c r="D5695" s="104" t="s">
        <v>206</v>
      </c>
      <c r="E5695" s="56">
        <v>2015</v>
      </c>
      <c r="F5695" s="146">
        <v>9412</v>
      </c>
      <c r="G5695" s="146">
        <v>9412</v>
      </c>
    </row>
    <row r="5696" spans="3:7" ht="16.5" hidden="1" customHeight="1" outlineLevel="1" x14ac:dyDescent="0.45">
      <c r="C5696" s="104" t="s">
        <v>200</v>
      </c>
      <c r="D5696" s="104" t="s">
        <v>206</v>
      </c>
      <c r="E5696" s="56">
        <v>2016</v>
      </c>
      <c r="F5696" s="146">
        <v>2937</v>
      </c>
      <c r="G5696" s="146">
        <v>2937</v>
      </c>
    </row>
    <row r="5697" spans="3:7" ht="16.5" hidden="1" customHeight="1" outlineLevel="1" x14ac:dyDescent="0.45">
      <c r="C5697" s="104" t="s">
        <v>200</v>
      </c>
      <c r="D5697" s="104" t="s">
        <v>207</v>
      </c>
      <c r="E5697" s="56">
        <v>1991</v>
      </c>
      <c r="F5697" s="144">
        <v>318</v>
      </c>
      <c r="G5697" s="144">
        <v>318</v>
      </c>
    </row>
    <row r="5698" spans="3:7" ht="16.5" hidden="1" customHeight="1" outlineLevel="1" x14ac:dyDescent="0.45">
      <c r="C5698" s="104" t="s">
        <v>200</v>
      </c>
      <c r="D5698" s="104" t="s">
        <v>207</v>
      </c>
      <c r="E5698" s="56">
        <v>1992</v>
      </c>
      <c r="F5698" s="146">
        <v>3638</v>
      </c>
      <c r="G5698" s="146">
        <v>3638</v>
      </c>
    </row>
    <row r="5699" spans="3:7" ht="16.5" hidden="1" customHeight="1" outlineLevel="1" x14ac:dyDescent="0.45">
      <c r="C5699" s="104" t="s">
        <v>200</v>
      </c>
      <c r="D5699" s="104" t="s">
        <v>207</v>
      </c>
      <c r="E5699" s="56">
        <v>1993</v>
      </c>
      <c r="F5699" s="146">
        <v>8642</v>
      </c>
      <c r="G5699" s="146">
        <v>8642</v>
      </c>
    </row>
    <row r="5700" spans="3:7" ht="16.5" hidden="1" customHeight="1" outlineLevel="1" x14ac:dyDescent="0.45">
      <c r="C5700" s="104" t="s">
        <v>200</v>
      </c>
      <c r="D5700" s="104" t="s">
        <v>207</v>
      </c>
      <c r="E5700" s="56">
        <v>1994</v>
      </c>
      <c r="F5700" s="146">
        <v>12201</v>
      </c>
      <c r="G5700" s="146">
        <v>12201</v>
      </c>
    </row>
    <row r="5701" spans="3:7" ht="16.5" hidden="1" customHeight="1" outlineLevel="1" x14ac:dyDescent="0.45">
      <c r="C5701" s="104" t="s">
        <v>200</v>
      </c>
      <c r="D5701" s="104" t="s">
        <v>207</v>
      </c>
      <c r="E5701" s="56">
        <v>1995</v>
      </c>
      <c r="F5701" s="146">
        <v>24034</v>
      </c>
      <c r="G5701" s="146">
        <v>24034</v>
      </c>
    </row>
    <row r="5702" spans="3:7" ht="16.5" hidden="1" customHeight="1" outlineLevel="1" x14ac:dyDescent="0.45">
      <c r="C5702" s="104" t="s">
        <v>200</v>
      </c>
      <c r="D5702" s="104" t="s">
        <v>207</v>
      </c>
      <c r="E5702" s="56">
        <v>1996</v>
      </c>
      <c r="F5702" s="146">
        <v>38031</v>
      </c>
      <c r="G5702" s="146">
        <v>38031</v>
      </c>
    </row>
    <row r="5703" spans="3:7" ht="16.5" hidden="1" customHeight="1" outlineLevel="1" x14ac:dyDescent="0.45">
      <c r="C5703" s="104" t="s">
        <v>200</v>
      </c>
      <c r="D5703" s="104" t="s">
        <v>207</v>
      </c>
      <c r="E5703" s="56">
        <v>1997</v>
      </c>
      <c r="F5703" s="146">
        <v>45701</v>
      </c>
      <c r="G5703" s="146">
        <v>45701</v>
      </c>
    </row>
    <row r="5704" spans="3:7" ht="16.5" hidden="1" customHeight="1" outlineLevel="1" x14ac:dyDescent="0.45">
      <c r="C5704" s="104" t="s">
        <v>200</v>
      </c>
      <c r="D5704" s="104" t="s">
        <v>207</v>
      </c>
      <c r="E5704" s="56">
        <v>1998</v>
      </c>
      <c r="F5704" s="146">
        <v>69243</v>
      </c>
      <c r="G5704" s="146">
        <v>69243</v>
      </c>
    </row>
    <row r="5705" spans="3:7" ht="16.5" hidden="1" customHeight="1" outlineLevel="1" x14ac:dyDescent="0.45">
      <c r="C5705" s="104" t="s">
        <v>200</v>
      </c>
      <c r="D5705" s="104" t="s">
        <v>207</v>
      </c>
      <c r="E5705" s="56">
        <v>1999</v>
      </c>
      <c r="F5705" s="146">
        <v>80095</v>
      </c>
      <c r="G5705" s="146">
        <v>80095</v>
      </c>
    </row>
    <row r="5706" spans="3:7" ht="16.5" hidden="1" customHeight="1" outlineLevel="1" x14ac:dyDescent="0.45">
      <c r="C5706" s="104" t="s">
        <v>200</v>
      </c>
      <c r="D5706" s="104" t="s">
        <v>207</v>
      </c>
      <c r="E5706" s="56">
        <v>2000</v>
      </c>
      <c r="F5706" s="146">
        <v>82529</v>
      </c>
      <c r="G5706" s="146">
        <v>82529</v>
      </c>
    </row>
    <row r="5707" spans="3:7" ht="16.5" hidden="1" customHeight="1" outlineLevel="1" x14ac:dyDescent="0.45">
      <c r="C5707" s="104" t="s">
        <v>200</v>
      </c>
      <c r="D5707" s="104" t="s">
        <v>207</v>
      </c>
      <c r="E5707" s="56">
        <v>2001</v>
      </c>
      <c r="F5707" s="146">
        <v>64283</v>
      </c>
      <c r="G5707" s="146">
        <v>64283</v>
      </c>
    </row>
    <row r="5708" spans="3:7" ht="16.5" hidden="1" customHeight="1" outlineLevel="1" x14ac:dyDescent="0.45">
      <c r="C5708" s="104" t="s">
        <v>200</v>
      </c>
      <c r="D5708" s="104" t="s">
        <v>207</v>
      </c>
      <c r="E5708" s="56">
        <v>2002</v>
      </c>
      <c r="F5708" s="146">
        <v>59853</v>
      </c>
      <c r="G5708" s="146">
        <v>59853</v>
      </c>
    </row>
    <row r="5709" spans="3:7" ht="16.5" hidden="1" customHeight="1" outlineLevel="1" x14ac:dyDescent="0.45">
      <c r="C5709" s="104" t="s">
        <v>200</v>
      </c>
      <c r="D5709" s="104" t="s">
        <v>207</v>
      </c>
      <c r="E5709" s="56">
        <v>2003</v>
      </c>
      <c r="F5709" s="146">
        <v>78763</v>
      </c>
      <c r="G5709" s="146">
        <v>78763</v>
      </c>
    </row>
    <row r="5710" spans="3:7" ht="16.5" hidden="1" customHeight="1" outlineLevel="1" x14ac:dyDescent="0.45">
      <c r="C5710" s="104" t="s">
        <v>200</v>
      </c>
      <c r="D5710" s="104" t="s">
        <v>207</v>
      </c>
      <c r="E5710" s="56">
        <v>2004</v>
      </c>
      <c r="F5710" s="146">
        <v>116384</v>
      </c>
      <c r="G5710" s="146">
        <v>116384</v>
      </c>
    </row>
    <row r="5711" spans="3:7" ht="16.5" hidden="1" customHeight="1" outlineLevel="1" x14ac:dyDescent="0.45">
      <c r="C5711" s="104" t="s">
        <v>200</v>
      </c>
      <c r="D5711" s="104" t="s">
        <v>207</v>
      </c>
      <c r="E5711" s="56">
        <v>2005</v>
      </c>
      <c r="F5711" s="146">
        <v>128686</v>
      </c>
      <c r="G5711" s="146">
        <v>128686</v>
      </c>
    </row>
    <row r="5712" spans="3:7" ht="16.5" hidden="1" customHeight="1" outlineLevel="1" x14ac:dyDescent="0.45">
      <c r="C5712" s="104" t="s">
        <v>200</v>
      </c>
      <c r="D5712" s="104" t="s">
        <v>207</v>
      </c>
      <c r="E5712" s="56">
        <v>2006</v>
      </c>
      <c r="F5712" s="146">
        <v>123211</v>
      </c>
      <c r="G5712" s="146">
        <v>123211</v>
      </c>
    </row>
    <row r="5713" spans="3:7" ht="16.5" hidden="1" customHeight="1" outlineLevel="1" x14ac:dyDescent="0.45">
      <c r="C5713" s="104" t="s">
        <v>200</v>
      </c>
      <c r="D5713" s="104" t="s">
        <v>207</v>
      </c>
      <c r="E5713" s="56">
        <v>2007</v>
      </c>
      <c r="F5713" s="146">
        <v>89716</v>
      </c>
      <c r="G5713" s="146">
        <v>89716</v>
      </c>
    </row>
    <row r="5714" spans="3:7" ht="16.5" hidden="1" customHeight="1" outlineLevel="1" x14ac:dyDescent="0.45">
      <c r="C5714" s="104" t="s">
        <v>200</v>
      </c>
      <c r="D5714" s="104" t="s">
        <v>207</v>
      </c>
      <c r="E5714" s="56">
        <v>2008</v>
      </c>
      <c r="F5714" s="146">
        <v>34035</v>
      </c>
      <c r="G5714" s="146">
        <v>34035</v>
      </c>
    </row>
    <row r="5715" spans="3:7" ht="16.5" hidden="1" customHeight="1" outlineLevel="1" x14ac:dyDescent="0.45">
      <c r="C5715" s="104" t="s">
        <v>200</v>
      </c>
      <c r="D5715" s="104" t="s">
        <v>207</v>
      </c>
      <c r="E5715" s="56">
        <v>2009</v>
      </c>
      <c r="F5715" s="146">
        <v>23020</v>
      </c>
      <c r="G5715" s="146">
        <v>23020</v>
      </c>
    </row>
    <row r="5716" spans="3:7" ht="16.5" hidden="1" customHeight="1" outlineLevel="1" x14ac:dyDescent="0.45">
      <c r="C5716" s="104" t="s">
        <v>200</v>
      </c>
      <c r="D5716" s="104" t="s">
        <v>207</v>
      </c>
      <c r="E5716" s="56">
        <v>2010</v>
      </c>
      <c r="F5716" s="146">
        <v>35683</v>
      </c>
      <c r="G5716" s="146">
        <v>35683</v>
      </c>
    </row>
    <row r="5717" spans="3:7" ht="16.5" hidden="1" customHeight="1" outlineLevel="1" x14ac:dyDescent="0.45">
      <c r="C5717" s="104" t="s">
        <v>200</v>
      </c>
      <c r="D5717" s="104" t="s">
        <v>207</v>
      </c>
      <c r="E5717" s="56">
        <v>2011</v>
      </c>
      <c r="F5717" s="146">
        <v>32909</v>
      </c>
      <c r="G5717" s="146">
        <v>32909</v>
      </c>
    </row>
    <row r="5718" spans="3:7" ht="16.5" hidden="1" customHeight="1" outlineLevel="1" x14ac:dyDescent="0.45">
      <c r="C5718" s="104" t="s">
        <v>200</v>
      </c>
      <c r="D5718" s="104" t="s">
        <v>207</v>
      </c>
      <c r="E5718" s="56">
        <v>2012</v>
      </c>
      <c r="F5718" s="146">
        <v>20819</v>
      </c>
      <c r="G5718" s="146">
        <v>20819</v>
      </c>
    </row>
    <row r="5719" spans="3:7" ht="16.5" hidden="1" customHeight="1" outlineLevel="1" x14ac:dyDescent="0.45">
      <c r="C5719" s="104" t="s">
        <v>200</v>
      </c>
      <c r="D5719" s="104" t="s">
        <v>207</v>
      </c>
      <c r="E5719" s="56">
        <v>2013</v>
      </c>
      <c r="F5719" s="146">
        <v>22672</v>
      </c>
      <c r="G5719" s="146">
        <v>22672</v>
      </c>
    </row>
    <row r="5720" spans="3:7" ht="16.5" hidden="1" customHeight="1" outlineLevel="1" x14ac:dyDescent="0.45">
      <c r="C5720" s="104" t="s">
        <v>200</v>
      </c>
      <c r="D5720" s="104" t="s">
        <v>207</v>
      </c>
      <c r="E5720" s="56">
        <v>2014</v>
      </c>
      <c r="F5720" s="146">
        <v>21507</v>
      </c>
      <c r="G5720" s="146">
        <v>21507</v>
      </c>
    </row>
    <row r="5721" spans="3:7" ht="16.5" hidden="1" customHeight="1" outlineLevel="1" x14ac:dyDescent="0.45">
      <c r="C5721" s="104" t="s">
        <v>200</v>
      </c>
      <c r="D5721" s="104" t="s">
        <v>207</v>
      </c>
      <c r="E5721" s="56">
        <v>2015</v>
      </c>
      <c r="F5721" s="146">
        <v>31733</v>
      </c>
      <c r="G5721" s="146">
        <v>31733</v>
      </c>
    </row>
    <row r="5722" spans="3:7" ht="16.5" hidden="1" customHeight="1" outlineLevel="1" x14ac:dyDescent="0.45">
      <c r="C5722" s="104" t="s">
        <v>200</v>
      </c>
      <c r="D5722" s="104" t="s">
        <v>207</v>
      </c>
      <c r="E5722" s="56">
        <v>2016</v>
      </c>
      <c r="F5722" s="146">
        <v>13575</v>
      </c>
      <c r="G5722" s="146">
        <v>13575</v>
      </c>
    </row>
    <row r="5723" spans="3:7" ht="16.5" hidden="1" customHeight="1" outlineLevel="1" x14ac:dyDescent="0.45">
      <c r="C5723" s="104" t="s">
        <v>200</v>
      </c>
      <c r="D5723" s="104" t="s">
        <v>208</v>
      </c>
      <c r="E5723" s="56">
        <v>1993</v>
      </c>
      <c r="F5723" s="144">
        <v>84</v>
      </c>
      <c r="G5723" s="144">
        <v>84</v>
      </c>
    </row>
    <row r="5724" spans="3:7" ht="16.5" hidden="1" customHeight="1" outlineLevel="1" x14ac:dyDescent="0.45">
      <c r="C5724" s="104" t="s">
        <v>200</v>
      </c>
      <c r="D5724" s="104" t="s">
        <v>208</v>
      </c>
      <c r="E5724" s="56">
        <v>1994</v>
      </c>
      <c r="F5724" s="144">
        <v>152</v>
      </c>
      <c r="G5724" s="144">
        <v>152</v>
      </c>
    </row>
    <row r="5725" spans="3:7" ht="16.5" hidden="1" customHeight="1" outlineLevel="1" x14ac:dyDescent="0.45">
      <c r="C5725" s="104" t="s">
        <v>200</v>
      </c>
      <c r="D5725" s="104" t="s">
        <v>208</v>
      </c>
      <c r="E5725" s="56">
        <v>1995</v>
      </c>
      <c r="F5725" s="146">
        <v>1046</v>
      </c>
      <c r="G5725" s="146">
        <v>1046</v>
      </c>
    </row>
    <row r="5726" spans="3:7" ht="16.5" hidden="1" customHeight="1" outlineLevel="1" x14ac:dyDescent="0.45">
      <c r="C5726" s="104" t="s">
        <v>200</v>
      </c>
      <c r="D5726" s="104" t="s">
        <v>208</v>
      </c>
      <c r="E5726" s="56">
        <v>1996</v>
      </c>
      <c r="F5726" s="144">
        <v>527</v>
      </c>
      <c r="G5726" s="144">
        <v>527</v>
      </c>
    </row>
    <row r="5727" spans="3:7" ht="16.5" hidden="1" customHeight="1" outlineLevel="1" x14ac:dyDescent="0.45">
      <c r="C5727" s="104" t="s">
        <v>200</v>
      </c>
      <c r="D5727" s="104" t="s">
        <v>208</v>
      </c>
      <c r="E5727" s="56">
        <v>1997</v>
      </c>
      <c r="F5727" s="146">
        <v>1403</v>
      </c>
      <c r="G5727" s="146">
        <v>1403</v>
      </c>
    </row>
    <row r="5728" spans="3:7" ht="16.5" hidden="1" customHeight="1" outlineLevel="1" x14ac:dyDescent="0.45">
      <c r="C5728" s="104" t="s">
        <v>200</v>
      </c>
      <c r="D5728" s="104" t="s">
        <v>208</v>
      </c>
      <c r="E5728" s="56">
        <v>1998</v>
      </c>
      <c r="F5728" s="144">
        <v>943</v>
      </c>
      <c r="G5728" s="144">
        <v>943</v>
      </c>
    </row>
    <row r="5729" spans="3:7" ht="16.5" hidden="1" customHeight="1" outlineLevel="1" x14ac:dyDescent="0.45">
      <c r="C5729" s="104" t="s">
        <v>200</v>
      </c>
      <c r="D5729" s="104" t="s">
        <v>208</v>
      </c>
      <c r="E5729" s="56">
        <v>1999</v>
      </c>
      <c r="F5729" s="144">
        <v>437</v>
      </c>
      <c r="G5729" s="144">
        <v>437</v>
      </c>
    </row>
    <row r="5730" spans="3:7" ht="16.5" hidden="1" customHeight="1" outlineLevel="1" x14ac:dyDescent="0.45">
      <c r="C5730" s="104" t="s">
        <v>200</v>
      </c>
      <c r="D5730" s="104" t="s">
        <v>208</v>
      </c>
      <c r="E5730" s="56">
        <v>2000</v>
      </c>
      <c r="F5730" s="144">
        <v>748</v>
      </c>
      <c r="G5730" s="144">
        <v>748</v>
      </c>
    </row>
    <row r="5731" spans="3:7" ht="16.5" hidden="1" customHeight="1" outlineLevel="1" x14ac:dyDescent="0.45">
      <c r="C5731" s="104" t="s">
        <v>200</v>
      </c>
      <c r="D5731" s="104" t="s">
        <v>208</v>
      </c>
      <c r="E5731" s="56">
        <v>2001</v>
      </c>
      <c r="F5731" s="144">
        <v>863</v>
      </c>
      <c r="G5731" s="144">
        <v>863</v>
      </c>
    </row>
    <row r="5732" spans="3:7" ht="16.5" hidden="1" customHeight="1" outlineLevel="1" x14ac:dyDescent="0.45">
      <c r="C5732" s="104" t="s">
        <v>200</v>
      </c>
      <c r="D5732" s="104" t="s">
        <v>208</v>
      </c>
      <c r="E5732" s="56">
        <v>2002</v>
      </c>
      <c r="F5732" s="146">
        <v>1146</v>
      </c>
      <c r="G5732" s="146">
        <v>1146</v>
      </c>
    </row>
    <row r="5733" spans="3:7" ht="16.5" hidden="1" customHeight="1" outlineLevel="1" x14ac:dyDescent="0.45">
      <c r="C5733" s="104" t="s">
        <v>200</v>
      </c>
      <c r="D5733" s="104" t="s">
        <v>208</v>
      </c>
      <c r="E5733" s="56">
        <v>2003</v>
      </c>
      <c r="F5733" s="146">
        <v>1243</v>
      </c>
      <c r="G5733" s="146">
        <v>1243</v>
      </c>
    </row>
    <row r="5734" spans="3:7" ht="16.5" hidden="1" customHeight="1" outlineLevel="1" x14ac:dyDescent="0.45">
      <c r="C5734" s="104" t="s">
        <v>200</v>
      </c>
      <c r="D5734" s="104" t="s">
        <v>208</v>
      </c>
      <c r="E5734" s="56">
        <v>2004</v>
      </c>
      <c r="F5734" s="146">
        <v>1217</v>
      </c>
      <c r="G5734" s="146">
        <v>1217</v>
      </c>
    </row>
    <row r="5735" spans="3:7" ht="16.5" hidden="1" customHeight="1" outlineLevel="1" x14ac:dyDescent="0.45">
      <c r="C5735" s="104" t="s">
        <v>200</v>
      </c>
      <c r="D5735" s="104" t="s">
        <v>208</v>
      </c>
      <c r="E5735" s="56">
        <v>2005</v>
      </c>
      <c r="F5735" s="144">
        <v>910</v>
      </c>
      <c r="G5735" s="144">
        <v>910</v>
      </c>
    </row>
    <row r="5736" spans="3:7" ht="16.5" hidden="1" customHeight="1" outlineLevel="1" x14ac:dyDescent="0.45">
      <c r="C5736" s="104" t="s">
        <v>200</v>
      </c>
      <c r="D5736" s="104" t="s">
        <v>208</v>
      </c>
      <c r="E5736" s="56">
        <v>2006</v>
      </c>
      <c r="F5736" s="146">
        <v>1801</v>
      </c>
      <c r="G5736" s="146">
        <v>1801</v>
      </c>
    </row>
    <row r="5737" spans="3:7" ht="16.5" hidden="1" customHeight="1" outlineLevel="1" x14ac:dyDescent="0.45">
      <c r="C5737" s="104" t="s">
        <v>200</v>
      </c>
      <c r="D5737" s="104" t="s">
        <v>208</v>
      </c>
      <c r="E5737" s="56">
        <v>2007</v>
      </c>
      <c r="F5737" s="146">
        <v>1297</v>
      </c>
      <c r="G5737" s="146">
        <v>1297</v>
      </c>
    </row>
    <row r="5738" spans="3:7" ht="16.5" hidden="1" customHeight="1" outlineLevel="1" x14ac:dyDescent="0.45">
      <c r="C5738" s="104" t="s">
        <v>200</v>
      </c>
      <c r="D5738" s="104" t="s">
        <v>208</v>
      </c>
      <c r="E5738" s="56">
        <v>2008</v>
      </c>
      <c r="F5738" s="144">
        <v>423</v>
      </c>
      <c r="G5738" s="144">
        <v>423</v>
      </c>
    </row>
    <row r="5739" spans="3:7" ht="16.5" hidden="1" customHeight="1" outlineLevel="1" x14ac:dyDescent="0.45">
      <c r="C5739" s="104" t="s">
        <v>200</v>
      </c>
      <c r="D5739" s="104" t="s">
        <v>208</v>
      </c>
      <c r="E5739" s="56">
        <v>2009</v>
      </c>
      <c r="F5739" s="144">
        <v>26</v>
      </c>
      <c r="G5739" s="144">
        <v>26</v>
      </c>
    </row>
    <row r="5740" spans="3:7" ht="16.5" hidden="1" customHeight="1" outlineLevel="1" x14ac:dyDescent="0.45">
      <c r="C5740" s="104" t="s">
        <v>200</v>
      </c>
      <c r="D5740" s="104" t="s">
        <v>208</v>
      </c>
      <c r="E5740" s="56">
        <v>2010</v>
      </c>
      <c r="F5740" s="144">
        <v>48</v>
      </c>
      <c r="G5740" s="144">
        <v>48</v>
      </c>
    </row>
    <row r="5741" spans="3:7" ht="16.5" hidden="1" customHeight="1" outlineLevel="1" x14ac:dyDescent="0.45">
      <c r="C5741" s="104" t="s">
        <v>200</v>
      </c>
      <c r="D5741" s="104" t="s">
        <v>208</v>
      </c>
      <c r="E5741" s="56">
        <v>2011</v>
      </c>
      <c r="F5741" s="144">
        <v>351</v>
      </c>
      <c r="G5741" s="144">
        <v>351</v>
      </c>
    </row>
    <row r="5742" spans="3:7" ht="16.5" hidden="1" customHeight="1" outlineLevel="1" x14ac:dyDescent="0.45">
      <c r="C5742" s="104" t="s">
        <v>200</v>
      </c>
      <c r="D5742" s="104" t="s">
        <v>208</v>
      </c>
      <c r="E5742" s="56">
        <v>2012</v>
      </c>
      <c r="F5742" s="144">
        <v>354</v>
      </c>
      <c r="G5742" s="144">
        <v>354</v>
      </c>
    </row>
    <row r="5743" spans="3:7" ht="16.5" hidden="1" customHeight="1" outlineLevel="1" x14ac:dyDescent="0.45">
      <c r="C5743" s="104" t="s">
        <v>200</v>
      </c>
      <c r="D5743" s="104" t="s">
        <v>208</v>
      </c>
      <c r="E5743" s="56">
        <v>2013</v>
      </c>
      <c r="F5743" s="144">
        <v>505</v>
      </c>
      <c r="G5743" s="144">
        <v>505</v>
      </c>
    </row>
    <row r="5744" spans="3:7" ht="16.5" hidden="1" customHeight="1" outlineLevel="1" x14ac:dyDescent="0.45">
      <c r="C5744" s="104" t="s">
        <v>200</v>
      </c>
      <c r="D5744" s="104" t="s">
        <v>208</v>
      </c>
      <c r="E5744" s="56">
        <v>2014</v>
      </c>
      <c r="F5744" s="144">
        <v>537</v>
      </c>
      <c r="G5744" s="144">
        <v>537</v>
      </c>
    </row>
    <row r="5745" spans="3:7" ht="16.5" hidden="1" customHeight="1" outlineLevel="1" x14ac:dyDescent="0.45">
      <c r="C5745" s="104" t="s">
        <v>200</v>
      </c>
      <c r="D5745" s="104" t="s">
        <v>208</v>
      </c>
      <c r="E5745" s="56">
        <v>2015</v>
      </c>
      <c r="F5745" s="144">
        <v>596</v>
      </c>
      <c r="G5745" s="144">
        <v>596</v>
      </c>
    </row>
    <row r="5746" spans="3:7" ht="16.5" hidden="1" customHeight="1" outlineLevel="1" x14ac:dyDescent="0.45">
      <c r="C5746" s="104" t="s">
        <v>200</v>
      </c>
      <c r="D5746" s="104" t="s">
        <v>208</v>
      </c>
      <c r="E5746" s="56">
        <v>2016</v>
      </c>
      <c r="F5746" s="144">
        <v>148</v>
      </c>
      <c r="G5746" s="144">
        <v>148</v>
      </c>
    </row>
    <row r="5747" spans="3:7" ht="16.5" hidden="1" customHeight="1" outlineLevel="1" x14ac:dyDescent="0.45">
      <c r="C5747" s="104" t="s">
        <v>200</v>
      </c>
      <c r="D5747" s="104" t="s">
        <v>209</v>
      </c>
      <c r="E5747" s="56">
        <v>1991</v>
      </c>
      <c r="F5747" s="146">
        <v>8134</v>
      </c>
      <c r="G5747" s="146">
        <v>8134</v>
      </c>
    </row>
    <row r="5748" spans="3:7" ht="16.5" hidden="1" customHeight="1" outlineLevel="1" x14ac:dyDescent="0.45">
      <c r="C5748" s="104" t="s">
        <v>200</v>
      </c>
      <c r="D5748" s="104" t="s">
        <v>209</v>
      </c>
      <c r="E5748" s="56">
        <v>1992</v>
      </c>
      <c r="F5748" s="146">
        <v>33282</v>
      </c>
      <c r="G5748" s="146">
        <v>33282</v>
      </c>
    </row>
    <row r="5749" spans="3:7" ht="16.5" hidden="1" customHeight="1" outlineLevel="1" x14ac:dyDescent="0.45">
      <c r="C5749" s="104" t="s">
        <v>200</v>
      </c>
      <c r="D5749" s="104" t="s">
        <v>209</v>
      </c>
      <c r="E5749" s="56">
        <v>1993</v>
      </c>
      <c r="F5749" s="146">
        <v>45125</v>
      </c>
      <c r="G5749" s="146">
        <v>45125</v>
      </c>
    </row>
    <row r="5750" spans="3:7" ht="16.5" hidden="1" customHeight="1" outlineLevel="1" x14ac:dyDescent="0.45">
      <c r="C5750" s="104" t="s">
        <v>200</v>
      </c>
      <c r="D5750" s="104" t="s">
        <v>209</v>
      </c>
      <c r="E5750" s="56">
        <v>1994</v>
      </c>
      <c r="F5750" s="146">
        <v>40652</v>
      </c>
      <c r="G5750" s="146">
        <v>40652</v>
      </c>
    </row>
    <row r="5751" spans="3:7" ht="16.5" hidden="1" customHeight="1" outlineLevel="1" x14ac:dyDescent="0.45">
      <c r="C5751" s="104" t="s">
        <v>200</v>
      </c>
      <c r="D5751" s="104" t="s">
        <v>209</v>
      </c>
      <c r="E5751" s="56">
        <v>1995</v>
      </c>
      <c r="F5751" s="146">
        <v>70964</v>
      </c>
      <c r="G5751" s="146">
        <v>70964</v>
      </c>
    </row>
    <row r="5752" spans="3:7" ht="16.5" hidden="1" customHeight="1" outlineLevel="1" x14ac:dyDescent="0.45">
      <c r="C5752" s="104" t="s">
        <v>200</v>
      </c>
      <c r="D5752" s="104" t="s">
        <v>209</v>
      </c>
      <c r="E5752" s="56">
        <v>1996</v>
      </c>
      <c r="F5752" s="146">
        <v>74451</v>
      </c>
      <c r="G5752" s="146">
        <v>74451</v>
      </c>
    </row>
    <row r="5753" spans="3:7" ht="16.5" hidden="1" customHeight="1" outlineLevel="1" x14ac:dyDescent="0.45">
      <c r="C5753" s="104" t="s">
        <v>200</v>
      </c>
      <c r="D5753" s="104" t="s">
        <v>209</v>
      </c>
      <c r="E5753" s="56">
        <v>1997</v>
      </c>
      <c r="F5753" s="146">
        <v>64650</v>
      </c>
      <c r="G5753" s="146">
        <v>64650</v>
      </c>
    </row>
    <row r="5754" spans="3:7" ht="16.5" hidden="1" customHeight="1" outlineLevel="1" x14ac:dyDescent="0.45">
      <c r="C5754" s="104" t="s">
        <v>200</v>
      </c>
      <c r="D5754" s="104" t="s">
        <v>209</v>
      </c>
      <c r="E5754" s="56">
        <v>1998</v>
      </c>
      <c r="F5754" s="146">
        <v>64524</v>
      </c>
      <c r="G5754" s="146">
        <v>64524</v>
      </c>
    </row>
    <row r="5755" spans="3:7" ht="16.5" hidden="1" customHeight="1" outlineLevel="1" x14ac:dyDescent="0.45">
      <c r="C5755" s="104" t="s">
        <v>200</v>
      </c>
      <c r="D5755" s="104" t="s">
        <v>209</v>
      </c>
      <c r="E5755" s="56">
        <v>1999</v>
      </c>
      <c r="F5755" s="146">
        <v>48940</v>
      </c>
      <c r="G5755" s="146">
        <v>48940</v>
      </c>
    </row>
    <row r="5756" spans="3:7" ht="16.5" hidden="1" customHeight="1" outlineLevel="1" x14ac:dyDescent="0.45">
      <c r="C5756" s="104" t="s">
        <v>200</v>
      </c>
      <c r="D5756" s="104" t="s">
        <v>209</v>
      </c>
      <c r="E5756" s="56">
        <v>2000</v>
      </c>
      <c r="F5756" s="146">
        <v>38755</v>
      </c>
      <c r="G5756" s="146">
        <v>38755</v>
      </c>
    </row>
    <row r="5757" spans="3:7" ht="16.5" hidden="1" customHeight="1" outlineLevel="1" x14ac:dyDescent="0.45">
      <c r="C5757" s="104" t="s">
        <v>200</v>
      </c>
      <c r="D5757" s="104" t="s">
        <v>209</v>
      </c>
      <c r="E5757" s="56">
        <v>2001</v>
      </c>
      <c r="F5757" s="146">
        <v>44120</v>
      </c>
      <c r="G5757" s="146">
        <v>44120</v>
      </c>
    </row>
    <row r="5758" spans="3:7" ht="16.5" hidden="1" customHeight="1" outlineLevel="1" x14ac:dyDescent="0.45">
      <c r="C5758" s="104" t="s">
        <v>200</v>
      </c>
      <c r="D5758" s="104" t="s">
        <v>209</v>
      </c>
      <c r="E5758" s="56">
        <v>2002</v>
      </c>
      <c r="F5758" s="146">
        <v>46514</v>
      </c>
      <c r="G5758" s="146">
        <v>46514</v>
      </c>
    </row>
    <row r="5759" spans="3:7" ht="16.5" hidden="1" customHeight="1" outlineLevel="1" x14ac:dyDescent="0.45">
      <c r="C5759" s="104" t="s">
        <v>200</v>
      </c>
      <c r="D5759" s="104" t="s">
        <v>209</v>
      </c>
      <c r="E5759" s="56">
        <v>2003</v>
      </c>
      <c r="F5759" s="146">
        <v>79309</v>
      </c>
      <c r="G5759" s="146">
        <v>79309</v>
      </c>
    </row>
    <row r="5760" spans="3:7" ht="16.5" hidden="1" customHeight="1" outlineLevel="1" x14ac:dyDescent="0.45">
      <c r="C5760" s="104" t="s">
        <v>200</v>
      </c>
      <c r="D5760" s="104" t="s">
        <v>209</v>
      </c>
      <c r="E5760" s="56">
        <v>2004</v>
      </c>
      <c r="F5760" s="146">
        <v>83278</v>
      </c>
      <c r="G5760" s="146">
        <v>83278</v>
      </c>
    </row>
    <row r="5761" spans="3:7" ht="16.5" hidden="1" customHeight="1" outlineLevel="1" x14ac:dyDescent="0.45">
      <c r="C5761" s="104" t="s">
        <v>200</v>
      </c>
      <c r="D5761" s="104" t="s">
        <v>209</v>
      </c>
      <c r="E5761" s="56">
        <v>2005</v>
      </c>
      <c r="F5761" s="146">
        <v>106884</v>
      </c>
      <c r="G5761" s="146">
        <v>106884</v>
      </c>
    </row>
    <row r="5762" spans="3:7" ht="16.5" hidden="1" customHeight="1" outlineLevel="1" x14ac:dyDescent="0.45">
      <c r="C5762" s="104" t="s">
        <v>200</v>
      </c>
      <c r="D5762" s="104" t="s">
        <v>209</v>
      </c>
      <c r="E5762" s="56">
        <v>2006</v>
      </c>
      <c r="F5762" s="146">
        <v>107911</v>
      </c>
      <c r="G5762" s="146">
        <v>107911</v>
      </c>
    </row>
    <row r="5763" spans="3:7" ht="16.5" hidden="1" customHeight="1" outlineLevel="1" x14ac:dyDescent="0.45">
      <c r="C5763" s="104" t="s">
        <v>200</v>
      </c>
      <c r="D5763" s="104" t="s">
        <v>209</v>
      </c>
      <c r="E5763" s="56">
        <v>2007</v>
      </c>
      <c r="F5763" s="146">
        <v>112678</v>
      </c>
      <c r="G5763" s="146">
        <v>112678</v>
      </c>
    </row>
    <row r="5764" spans="3:7" ht="16.5" hidden="1" customHeight="1" outlineLevel="1" x14ac:dyDescent="0.45">
      <c r="C5764" s="104" t="s">
        <v>200</v>
      </c>
      <c r="D5764" s="104" t="s">
        <v>209</v>
      </c>
      <c r="E5764" s="56">
        <v>2008</v>
      </c>
      <c r="F5764" s="146">
        <v>62556</v>
      </c>
      <c r="G5764" s="146">
        <v>62556</v>
      </c>
    </row>
    <row r="5765" spans="3:7" ht="16.5" hidden="1" customHeight="1" outlineLevel="1" x14ac:dyDescent="0.45">
      <c r="C5765" s="104" t="s">
        <v>200</v>
      </c>
      <c r="D5765" s="104" t="s">
        <v>209</v>
      </c>
      <c r="E5765" s="56">
        <v>2009</v>
      </c>
      <c r="F5765" s="146">
        <v>56232</v>
      </c>
      <c r="G5765" s="146">
        <v>56232</v>
      </c>
    </row>
    <row r="5766" spans="3:7" ht="16.5" hidden="1" customHeight="1" outlineLevel="1" x14ac:dyDescent="0.45">
      <c r="C5766" s="104" t="s">
        <v>200</v>
      </c>
      <c r="D5766" s="104" t="s">
        <v>209</v>
      </c>
      <c r="E5766" s="56">
        <v>2010</v>
      </c>
      <c r="F5766" s="146">
        <v>39818</v>
      </c>
      <c r="G5766" s="146">
        <v>39818</v>
      </c>
    </row>
    <row r="5767" spans="3:7" ht="16.5" hidden="1" customHeight="1" outlineLevel="1" x14ac:dyDescent="0.45">
      <c r="C5767" s="104" t="s">
        <v>200</v>
      </c>
      <c r="D5767" s="104" t="s">
        <v>209</v>
      </c>
      <c r="E5767" s="56">
        <v>2011</v>
      </c>
      <c r="F5767" s="146">
        <v>81573</v>
      </c>
      <c r="G5767" s="146">
        <v>81573</v>
      </c>
    </row>
    <row r="5768" spans="3:7" ht="16.5" hidden="1" customHeight="1" outlineLevel="1" x14ac:dyDescent="0.45">
      <c r="C5768" s="104" t="s">
        <v>200</v>
      </c>
      <c r="D5768" s="104" t="s">
        <v>209</v>
      </c>
      <c r="E5768" s="56">
        <v>2012</v>
      </c>
      <c r="F5768" s="146">
        <v>83829</v>
      </c>
      <c r="G5768" s="146">
        <v>83829</v>
      </c>
    </row>
    <row r="5769" spans="3:7" ht="16.5" hidden="1" customHeight="1" outlineLevel="1" x14ac:dyDescent="0.45">
      <c r="C5769" s="104" t="s">
        <v>200</v>
      </c>
      <c r="D5769" s="104" t="s">
        <v>209</v>
      </c>
      <c r="E5769" s="56">
        <v>2013</v>
      </c>
      <c r="F5769" s="146">
        <v>113289</v>
      </c>
      <c r="G5769" s="146">
        <v>113289</v>
      </c>
    </row>
    <row r="5770" spans="3:7" ht="16.5" hidden="1" customHeight="1" outlineLevel="1" x14ac:dyDescent="0.45">
      <c r="C5770" s="104" t="s">
        <v>200</v>
      </c>
      <c r="D5770" s="104" t="s">
        <v>209</v>
      </c>
      <c r="E5770" s="56">
        <v>2014</v>
      </c>
      <c r="F5770" s="146">
        <v>81345</v>
      </c>
      <c r="G5770" s="146">
        <v>81345</v>
      </c>
    </row>
    <row r="5771" spans="3:7" ht="16.5" hidden="1" customHeight="1" outlineLevel="1" x14ac:dyDescent="0.45">
      <c r="C5771" s="104" t="s">
        <v>200</v>
      </c>
      <c r="D5771" s="104" t="s">
        <v>209</v>
      </c>
      <c r="E5771" s="56">
        <v>2015</v>
      </c>
      <c r="F5771" s="146">
        <v>84938</v>
      </c>
      <c r="G5771" s="146">
        <v>84938</v>
      </c>
    </row>
    <row r="5772" spans="3:7" ht="16.5" hidden="1" customHeight="1" outlineLevel="1" x14ac:dyDescent="0.45">
      <c r="C5772" s="104" t="s">
        <v>200</v>
      </c>
      <c r="D5772" s="104" t="s">
        <v>209</v>
      </c>
      <c r="E5772" s="56">
        <v>2016</v>
      </c>
      <c r="F5772" s="146">
        <v>24197</v>
      </c>
      <c r="G5772" s="146">
        <v>24197</v>
      </c>
    </row>
    <row r="5773" spans="3:7" ht="16.5" hidden="1" customHeight="1" outlineLevel="1" x14ac:dyDescent="0.45">
      <c r="C5773" s="104" t="s">
        <v>200</v>
      </c>
      <c r="D5773" s="104" t="s">
        <v>210</v>
      </c>
      <c r="E5773" s="56">
        <v>1991</v>
      </c>
      <c r="F5773" s="146">
        <v>1685</v>
      </c>
      <c r="G5773" s="146">
        <v>1685</v>
      </c>
    </row>
    <row r="5774" spans="3:7" ht="16.5" hidden="1" customHeight="1" outlineLevel="1" x14ac:dyDescent="0.45">
      <c r="C5774" s="104" t="s">
        <v>200</v>
      </c>
      <c r="D5774" s="104" t="s">
        <v>210</v>
      </c>
      <c r="E5774" s="56">
        <v>1992</v>
      </c>
      <c r="F5774" s="144">
        <v>524</v>
      </c>
      <c r="G5774" s="144">
        <v>524</v>
      </c>
    </row>
    <row r="5775" spans="3:7" ht="16.5" hidden="1" customHeight="1" outlineLevel="1" x14ac:dyDescent="0.45">
      <c r="C5775" s="104" t="s">
        <v>200</v>
      </c>
      <c r="D5775" s="104" t="s">
        <v>210</v>
      </c>
      <c r="E5775" s="56">
        <v>1993</v>
      </c>
      <c r="F5775" s="144">
        <v>362</v>
      </c>
      <c r="G5775" s="144">
        <v>362</v>
      </c>
    </row>
    <row r="5776" spans="3:7" ht="16.5" hidden="1" customHeight="1" outlineLevel="1" x14ac:dyDescent="0.45">
      <c r="C5776" s="104" t="s">
        <v>200</v>
      </c>
      <c r="D5776" s="104" t="s">
        <v>210</v>
      </c>
      <c r="E5776" s="56">
        <v>1994</v>
      </c>
      <c r="F5776" s="144">
        <v>373</v>
      </c>
      <c r="G5776" s="144">
        <v>373</v>
      </c>
    </row>
    <row r="5777" spans="3:7" ht="16.5" hidden="1" customHeight="1" outlineLevel="1" x14ac:dyDescent="0.45">
      <c r="C5777" s="104" t="s">
        <v>200</v>
      </c>
      <c r="D5777" s="104" t="s">
        <v>210</v>
      </c>
      <c r="E5777" s="56">
        <v>1995</v>
      </c>
      <c r="F5777" s="144">
        <v>677</v>
      </c>
      <c r="G5777" s="144">
        <v>677</v>
      </c>
    </row>
    <row r="5778" spans="3:7" ht="16.5" hidden="1" customHeight="1" outlineLevel="1" x14ac:dyDescent="0.45">
      <c r="C5778" s="104" t="s">
        <v>200</v>
      </c>
      <c r="D5778" s="104" t="s">
        <v>210</v>
      </c>
      <c r="E5778" s="56">
        <v>1996</v>
      </c>
      <c r="F5778" s="144">
        <v>186</v>
      </c>
      <c r="G5778" s="144">
        <v>186</v>
      </c>
    </row>
    <row r="5779" spans="3:7" ht="16.5" hidden="1" customHeight="1" outlineLevel="1" x14ac:dyDescent="0.45">
      <c r="C5779" s="104" t="s">
        <v>200</v>
      </c>
      <c r="D5779" s="104" t="s">
        <v>210</v>
      </c>
      <c r="E5779" s="56">
        <v>1997</v>
      </c>
      <c r="F5779" s="144">
        <v>45</v>
      </c>
      <c r="G5779" s="144">
        <v>45</v>
      </c>
    </row>
    <row r="5780" spans="3:7" ht="16.5" hidden="1" customHeight="1" outlineLevel="1" x14ac:dyDescent="0.45">
      <c r="C5780" s="104" t="s">
        <v>200</v>
      </c>
      <c r="D5780" s="104" t="s">
        <v>210</v>
      </c>
      <c r="E5780" s="56">
        <v>1998</v>
      </c>
      <c r="F5780" s="144">
        <v>1</v>
      </c>
      <c r="G5780" s="144">
        <v>1</v>
      </c>
    </row>
    <row r="5781" spans="3:7" ht="16.5" hidden="1" customHeight="1" outlineLevel="1" x14ac:dyDescent="0.45">
      <c r="C5781" s="104" t="s">
        <v>200</v>
      </c>
      <c r="D5781" s="104" t="s">
        <v>210</v>
      </c>
      <c r="E5781" s="56">
        <v>1999</v>
      </c>
      <c r="F5781" s="144">
        <v>1</v>
      </c>
      <c r="G5781" s="144">
        <v>1</v>
      </c>
    </row>
    <row r="5782" spans="3:7" ht="16.5" hidden="1" customHeight="1" outlineLevel="1" x14ac:dyDescent="0.45">
      <c r="C5782" s="104" t="s">
        <v>200</v>
      </c>
      <c r="D5782" s="104" t="s">
        <v>210</v>
      </c>
      <c r="E5782" s="56">
        <v>2001</v>
      </c>
      <c r="F5782" s="144">
        <v>936</v>
      </c>
      <c r="G5782" s="144">
        <v>936</v>
      </c>
    </row>
    <row r="5783" spans="3:7" ht="16.5" hidden="1" customHeight="1" outlineLevel="1" x14ac:dyDescent="0.45">
      <c r="C5783" s="104" t="s">
        <v>200</v>
      </c>
      <c r="D5783" s="104" t="s">
        <v>210</v>
      </c>
      <c r="E5783" s="56">
        <v>2002</v>
      </c>
      <c r="F5783" s="146">
        <v>1624</v>
      </c>
      <c r="G5783" s="146">
        <v>1624</v>
      </c>
    </row>
    <row r="5784" spans="3:7" ht="16.5" hidden="1" customHeight="1" outlineLevel="1" x14ac:dyDescent="0.45">
      <c r="C5784" s="104" t="s">
        <v>200</v>
      </c>
      <c r="D5784" s="104" t="s">
        <v>210</v>
      </c>
      <c r="E5784" s="56">
        <v>2003</v>
      </c>
      <c r="F5784" s="146">
        <v>4545</v>
      </c>
      <c r="G5784" s="146">
        <v>4545</v>
      </c>
    </row>
    <row r="5785" spans="3:7" ht="16.5" hidden="1" customHeight="1" outlineLevel="1" x14ac:dyDescent="0.45">
      <c r="C5785" s="104" t="s">
        <v>200</v>
      </c>
      <c r="D5785" s="104" t="s">
        <v>210</v>
      </c>
      <c r="E5785" s="56">
        <v>2004</v>
      </c>
      <c r="F5785" s="146">
        <v>5405</v>
      </c>
      <c r="G5785" s="146">
        <v>5405</v>
      </c>
    </row>
    <row r="5786" spans="3:7" ht="16.5" hidden="1" customHeight="1" outlineLevel="1" x14ac:dyDescent="0.45">
      <c r="C5786" s="104" t="s">
        <v>200</v>
      </c>
      <c r="D5786" s="104" t="s">
        <v>210</v>
      </c>
      <c r="E5786" s="56">
        <v>2005</v>
      </c>
      <c r="F5786" s="146">
        <v>12770</v>
      </c>
      <c r="G5786" s="146">
        <v>12770</v>
      </c>
    </row>
    <row r="5787" spans="3:7" ht="16.5" hidden="1" customHeight="1" outlineLevel="1" x14ac:dyDescent="0.45">
      <c r="C5787" s="104" t="s">
        <v>200</v>
      </c>
      <c r="D5787" s="104" t="s">
        <v>210</v>
      </c>
      <c r="E5787" s="56">
        <v>2006</v>
      </c>
      <c r="F5787" s="146">
        <v>16941</v>
      </c>
      <c r="G5787" s="146">
        <v>16941</v>
      </c>
    </row>
    <row r="5788" spans="3:7" ht="16.5" hidden="1" customHeight="1" outlineLevel="1" x14ac:dyDescent="0.45">
      <c r="C5788" s="104" t="s">
        <v>200</v>
      </c>
      <c r="D5788" s="104" t="s">
        <v>210</v>
      </c>
      <c r="E5788" s="56">
        <v>2007</v>
      </c>
      <c r="F5788" s="146">
        <v>8758</v>
      </c>
      <c r="G5788" s="146">
        <v>8758</v>
      </c>
    </row>
    <row r="5789" spans="3:7" ht="16.5" hidden="1" customHeight="1" outlineLevel="1" x14ac:dyDescent="0.45">
      <c r="C5789" s="104" t="s">
        <v>200</v>
      </c>
      <c r="D5789" s="104" t="s">
        <v>210</v>
      </c>
      <c r="E5789" s="56">
        <v>2008</v>
      </c>
      <c r="F5789" s="146">
        <v>4938</v>
      </c>
      <c r="G5789" s="146">
        <v>4938</v>
      </c>
    </row>
    <row r="5790" spans="3:7" ht="16.5" hidden="1" customHeight="1" outlineLevel="1" x14ac:dyDescent="0.45">
      <c r="C5790" s="104" t="s">
        <v>200</v>
      </c>
      <c r="D5790" s="104" t="s">
        <v>210</v>
      </c>
      <c r="E5790" s="56">
        <v>2009</v>
      </c>
      <c r="F5790" s="144">
        <v>385</v>
      </c>
      <c r="G5790" s="144">
        <v>385</v>
      </c>
    </row>
    <row r="5791" spans="3:7" ht="16.5" hidden="1" customHeight="1" outlineLevel="1" x14ac:dyDescent="0.45">
      <c r="C5791" s="104" t="s">
        <v>200</v>
      </c>
      <c r="D5791" s="104" t="s">
        <v>210</v>
      </c>
      <c r="E5791" s="56">
        <v>2010</v>
      </c>
      <c r="F5791" s="146">
        <v>2382</v>
      </c>
      <c r="G5791" s="146">
        <v>2382</v>
      </c>
    </row>
    <row r="5792" spans="3:7" ht="16.5" hidden="1" customHeight="1" outlineLevel="1" x14ac:dyDescent="0.45">
      <c r="C5792" s="104" t="s">
        <v>200</v>
      </c>
      <c r="D5792" s="104" t="s">
        <v>210</v>
      </c>
      <c r="E5792" s="56">
        <v>2011</v>
      </c>
      <c r="F5792" s="146">
        <v>5479</v>
      </c>
      <c r="G5792" s="146">
        <v>5479</v>
      </c>
    </row>
    <row r="5793" spans="3:7" ht="16.5" hidden="1" customHeight="1" outlineLevel="1" x14ac:dyDescent="0.45">
      <c r="C5793" s="104" t="s">
        <v>200</v>
      </c>
      <c r="D5793" s="104" t="s">
        <v>210</v>
      </c>
      <c r="E5793" s="56">
        <v>2012</v>
      </c>
      <c r="F5793" s="146">
        <v>5528</v>
      </c>
      <c r="G5793" s="146">
        <v>5528</v>
      </c>
    </row>
    <row r="5794" spans="3:7" ht="16.5" hidden="1" customHeight="1" outlineLevel="1" x14ac:dyDescent="0.45">
      <c r="C5794" s="104" t="s">
        <v>200</v>
      </c>
      <c r="D5794" s="104" t="s">
        <v>210</v>
      </c>
      <c r="E5794" s="56">
        <v>2013</v>
      </c>
      <c r="F5794" s="146">
        <v>5156</v>
      </c>
      <c r="G5794" s="146">
        <v>5156</v>
      </c>
    </row>
    <row r="5795" spans="3:7" ht="16.5" hidden="1" customHeight="1" outlineLevel="1" x14ac:dyDescent="0.45">
      <c r="C5795" s="104" t="s">
        <v>200</v>
      </c>
      <c r="D5795" s="104" t="s">
        <v>210</v>
      </c>
      <c r="E5795" s="56">
        <v>2014</v>
      </c>
      <c r="F5795" s="146">
        <v>4303</v>
      </c>
      <c r="G5795" s="146">
        <v>4303</v>
      </c>
    </row>
    <row r="5796" spans="3:7" ht="16.5" hidden="1" customHeight="1" outlineLevel="1" x14ac:dyDescent="0.45">
      <c r="C5796" s="104" t="s">
        <v>200</v>
      </c>
      <c r="D5796" s="104" t="s">
        <v>210</v>
      </c>
      <c r="E5796" s="56">
        <v>2015</v>
      </c>
      <c r="F5796" s="146">
        <v>4573</v>
      </c>
      <c r="G5796" s="146">
        <v>4573</v>
      </c>
    </row>
    <row r="5797" spans="3:7" ht="16.5" hidden="1" customHeight="1" outlineLevel="1" x14ac:dyDescent="0.45">
      <c r="C5797" s="104" t="s">
        <v>200</v>
      </c>
      <c r="D5797" s="104" t="s">
        <v>210</v>
      </c>
      <c r="E5797" s="56">
        <v>2016</v>
      </c>
      <c r="F5797" s="146">
        <v>1375</v>
      </c>
      <c r="G5797" s="146">
        <v>1375</v>
      </c>
    </row>
    <row r="5798" spans="3:7" ht="16.5" hidden="1" customHeight="1" outlineLevel="1" x14ac:dyDescent="0.45">
      <c r="C5798" s="104" t="s">
        <v>200</v>
      </c>
      <c r="D5798" s="104" t="s">
        <v>211</v>
      </c>
      <c r="E5798" s="56">
        <v>1991</v>
      </c>
      <c r="F5798" s="144">
        <v>1</v>
      </c>
      <c r="G5798" s="144">
        <v>1</v>
      </c>
    </row>
    <row r="5799" spans="3:7" ht="16.5" hidden="1" customHeight="1" outlineLevel="1" x14ac:dyDescent="0.45">
      <c r="C5799" s="104" t="s">
        <v>200</v>
      </c>
      <c r="D5799" s="104" t="s">
        <v>211</v>
      </c>
      <c r="E5799" s="56">
        <v>1992</v>
      </c>
      <c r="F5799" s="146">
        <v>4413</v>
      </c>
      <c r="G5799" s="146">
        <v>4413</v>
      </c>
    </row>
    <row r="5800" spans="3:7" ht="16.5" hidden="1" customHeight="1" outlineLevel="1" x14ac:dyDescent="0.45">
      <c r="C5800" s="104" t="s">
        <v>200</v>
      </c>
      <c r="D5800" s="104" t="s">
        <v>211</v>
      </c>
      <c r="E5800" s="56">
        <v>1993</v>
      </c>
      <c r="F5800" s="146">
        <v>8705</v>
      </c>
      <c r="G5800" s="146">
        <v>8705</v>
      </c>
    </row>
    <row r="5801" spans="3:7" ht="16.5" hidden="1" customHeight="1" outlineLevel="1" x14ac:dyDescent="0.45">
      <c r="C5801" s="104" t="s">
        <v>200</v>
      </c>
      <c r="D5801" s="104" t="s">
        <v>211</v>
      </c>
      <c r="E5801" s="56">
        <v>1994</v>
      </c>
      <c r="F5801" s="146">
        <v>10938</v>
      </c>
      <c r="G5801" s="146">
        <v>10938</v>
      </c>
    </row>
    <row r="5802" spans="3:7" ht="16.5" hidden="1" customHeight="1" outlineLevel="1" x14ac:dyDescent="0.45">
      <c r="C5802" s="104" t="s">
        <v>200</v>
      </c>
      <c r="D5802" s="104" t="s">
        <v>211</v>
      </c>
      <c r="E5802" s="56">
        <v>1995</v>
      </c>
      <c r="F5802" s="146">
        <v>18469</v>
      </c>
      <c r="G5802" s="146">
        <v>18469</v>
      </c>
    </row>
    <row r="5803" spans="3:7" ht="16.5" hidden="1" customHeight="1" outlineLevel="1" x14ac:dyDescent="0.45">
      <c r="C5803" s="104" t="s">
        <v>200</v>
      </c>
      <c r="D5803" s="104" t="s">
        <v>211</v>
      </c>
      <c r="E5803" s="56">
        <v>1996</v>
      </c>
      <c r="F5803" s="146">
        <v>28922</v>
      </c>
      <c r="G5803" s="146">
        <v>28922</v>
      </c>
    </row>
    <row r="5804" spans="3:7" ht="16.5" hidden="1" customHeight="1" outlineLevel="1" x14ac:dyDescent="0.45">
      <c r="C5804" s="104" t="s">
        <v>200</v>
      </c>
      <c r="D5804" s="104" t="s">
        <v>211</v>
      </c>
      <c r="E5804" s="56">
        <v>1997</v>
      </c>
      <c r="F5804" s="146">
        <v>20413</v>
      </c>
      <c r="G5804" s="146">
        <v>20413</v>
      </c>
    </row>
    <row r="5805" spans="3:7" ht="16.5" hidden="1" customHeight="1" outlineLevel="1" x14ac:dyDescent="0.45">
      <c r="C5805" s="104" t="s">
        <v>200</v>
      </c>
      <c r="D5805" s="104" t="s">
        <v>211</v>
      </c>
      <c r="E5805" s="56">
        <v>1998</v>
      </c>
      <c r="F5805" s="146">
        <v>20396</v>
      </c>
      <c r="G5805" s="146">
        <v>20396</v>
      </c>
    </row>
    <row r="5806" spans="3:7" ht="16.5" hidden="1" customHeight="1" outlineLevel="1" x14ac:dyDescent="0.45">
      <c r="C5806" s="104" t="s">
        <v>200</v>
      </c>
      <c r="D5806" s="104" t="s">
        <v>211</v>
      </c>
      <c r="E5806" s="56">
        <v>1999</v>
      </c>
      <c r="F5806" s="146">
        <v>25075</v>
      </c>
      <c r="G5806" s="146">
        <v>25075</v>
      </c>
    </row>
    <row r="5807" spans="3:7" ht="16.5" hidden="1" customHeight="1" outlineLevel="1" x14ac:dyDescent="0.45">
      <c r="C5807" s="104" t="s">
        <v>200</v>
      </c>
      <c r="D5807" s="104" t="s">
        <v>211</v>
      </c>
      <c r="E5807" s="56">
        <v>2000</v>
      </c>
      <c r="F5807" s="146">
        <v>22486</v>
      </c>
      <c r="G5807" s="146">
        <v>22486</v>
      </c>
    </row>
    <row r="5808" spans="3:7" ht="16.5" hidden="1" customHeight="1" outlineLevel="1" x14ac:dyDescent="0.45">
      <c r="C5808" s="104" t="s">
        <v>200</v>
      </c>
      <c r="D5808" s="104" t="s">
        <v>211</v>
      </c>
      <c r="E5808" s="56">
        <v>2001</v>
      </c>
      <c r="F5808" s="146">
        <v>26270</v>
      </c>
      <c r="G5808" s="146">
        <v>26270</v>
      </c>
    </row>
    <row r="5809" spans="3:7" ht="16.5" hidden="1" customHeight="1" outlineLevel="1" x14ac:dyDescent="0.45">
      <c r="C5809" s="104" t="s">
        <v>200</v>
      </c>
      <c r="D5809" s="104" t="s">
        <v>211</v>
      </c>
      <c r="E5809" s="56">
        <v>2002</v>
      </c>
      <c r="F5809" s="146">
        <v>29959</v>
      </c>
      <c r="G5809" s="146">
        <v>29959</v>
      </c>
    </row>
    <row r="5810" spans="3:7" ht="16.5" hidden="1" customHeight="1" outlineLevel="1" x14ac:dyDescent="0.45">
      <c r="C5810" s="104" t="s">
        <v>200</v>
      </c>
      <c r="D5810" s="104" t="s">
        <v>211</v>
      </c>
      <c r="E5810" s="56">
        <v>2003</v>
      </c>
      <c r="F5810" s="146">
        <v>34709</v>
      </c>
      <c r="G5810" s="146">
        <v>34709</v>
      </c>
    </row>
    <row r="5811" spans="3:7" ht="16.5" hidden="1" customHeight="1" outlineLevel="1" x14ac:dyDescent="0.45">
      <c r="C5811" s="104" t="s">
        <v>200</v>
      </c>
      <c r="D5811" s="104" t="s">
        <v>211</v>
      </c>
      <c r="E5811" s="56">
        <v>2004</v>
      </c>
      <c r="F5811" s="146">
        <v>50442</v>
      </c>
      <c r="G5811" s="146">
        <v>50442</v>
      </c>
    </row>
    <row r="5812" spans="3:7" ht="16.5" hidden="1" customHeight="1" outlineLevel="1" x14ac:dyDescent="0.45">
      <c r="C5812" s="104" t="s">
        <v>200</v>
      </c>
      <c r="D5812" s="104" t="s">
        <v>211</v>
      </c>
      <c r="E5812" s="56">
        <v>2005</v>
      </c>
      <c r="F5812" s="146">
        <v>66235</v>
      </c>
      <c r="G5812" s="146">
        <v>66235</v>
      </c>
    </row>
    <row r="5813" spans="3:7" ht="16.5" hidden="1" customHeight="1" outlineLevel="1" x14ac:dyDescent="0.45">
      <c r="C5813" s="104" t="s">
        <v>200</v>
      </c>
      <c r="D5813" s="104" t="s">
        <v>211</v>
      </c>
      <c r="E5813" s="56">
        <v>2006</v>
      </c>
      <c r="F5813" s="146">
        <v>52871</v>
      </c>
      <c r="G5813" s="146">
        <v>52871</v>
      </c>
    </row>
    <row r="5814" spans="3:7" ht="16.5" hidden="1" customHeight="1" outlineLevel="1" x14ac:dyDescent="0.45">
      <c r="C5814" s="104" t="s">
        <v>200</v>
      </c>
      <c r="D5814" s="104" t="s">
        <v>211</v>
      </c>
      <c r="E5814" s="56">
        <v>2007</v>
      </c>
      <c r="F5814" s="146">
        <v>42779</v>
      </c>
      <c r="G5814" s="146">
        <v>42779</v>
      </c>
    </row>
    <row r="5815" spans="3:7" ht="16.5" hidden="1" customHeight="1" outlineLevel="1" x14ac:dyDescent="0.45">
      <c r="C5815" s="104" t="s">
        <v>200</v>
      </c>
      <c r="D5815" s="104" t="s">
        <v>211</v>
      </c>
      <c r="E5815" s="56">
        <v>2008</v>
      </c>
      <c r="F5815" s="146">
        <v>37856</v>
      </c>
      <c r="G5815" s="146">
        <v>37856</v>
      </c>
    </row>
    <row r="5816" spans="3:7" ht="16.5" hidden="1" customHeight="1" outlineLevel="1" x14ac:dyDescent="0.45">
      <c r="C5816" s="104" t="s">
        <v>200</v>
      </c>
      <c r="D5816" s="104" t="s">
        <v>211</v>
      </c>
      <c r="E5816" s="56">
        <v>2009</v>
      </c>
      <c r="F5816" s="146">
        <v>35976</v>
      </c>
      <c r="G5816" s="146">
        <v>35976</v>
      </c>
    </row>
    <row r="5817" spans="3:7" ht="16.5" hidden="1" customHeight="1" outlineLevel="1" x14ac:dyDescent="0.45">
      <c r="C5817" s="104" t="s">
        <v>200</v>
      </c>
      <c r="D5817" s="104" t="s">
        <v>211</v>
      </c>
      <c r="E5817" s="56">
        <v>2010</v>
      </c>
      <c r="F5817" s="146">
        <v>39021</v>
      </c>
      <c r="G5817" s="146">
        <v>39021</v>
      </c>
    </row>
    <row r="5818" spans="3:7" ht="16.5" hidden="1" customHeight="1" outlineLevel="1" x14ac:dyDescent="0.45">
      <c r="C5818" s="104" t="s">
        <v>200</v>
      </c>
      <c r="D5818" s="104" t="s">
        <v>211</v>
      </c>
      <c r="E5818" s="56">
        <v>2011</v>
      </c>
      <c r="F5818" s="146">
        <v>52982</v>
      </c>
      <c r="G5818" s="146">
        <v>52982</v>
      </c>
    </row>
    <row r="5819" spans="3:7" ht="16.5" hidden="1" customHeight="1" outlineLevel="1" x14ac:dyDescent="0.45">
      <c r="C5819" s="104" t="s">
        <v>200</v>
      </c>
      <c r="D5819" s="104" t="s">
        <v>211</v>
      </c>
      <c r="E5819" s="56">
        <v>2012</v>
      </c>
      <c r="F5819" s="146">
        <v>47905</v>
      </c>
      <c r="G5819" s="146">
        <v>47905</v>
      </c>
    </row>
    <row r="5820" spans="3:7" ht="16.5" hidden="1" customHeight="1" outlineLevel="1" x14ac:dyDescent="0.45">
      <c r="C5820" s="104" t="s">
        <v>200</v>
      </c>
      <c r="D5820" s="104" t="s">
        <v>211</v>
      </c>
      <c r="E5820" s="56">
        <v>2013</v>
      </c>
      <c r="F5820" s="146">
        <v>48495</v>
      </c>
      <c r="G5820" s="146">
        <v>48495</v>
      </c>
    </row>
    <row r="5821" spans="3:7" ht="16.5" hidden="1" customHeight="1" outlineLevel="1" x14ac:dyDescent="0.45">
      <c r="C5821" s="104" t="s">
        <v>200</v>
      </c>
      <c r="D5821" s="104" t="s">
        <v>211</v>
      </c>
      <c r="E5821" s="56">
        <v>2014</v>
      </c>
      <c r="F5821" s="146">
        <v>30723</v>
      </c>
      <c r="G5821" s="146">
        <v>30723</v>
      </c>
    </row>
    <row r="5822" spans="3:7" ht="16.5" hidden="1" customHeight="1" outlineLevel="1" x14ac:dyDescent="0.45">
      <c r="C5822" s="104" t="s">
        <v>200</v>
      </c>
      <c r="D5822" s="104" t="s">
        <v>211</v>
      </c>
      <c r="E5822" s="56">
        <v>2015</v>
      </c>
      <c r="F5822" s="146">
        <v>29598</v>
      </c>
      <c r="G5822" s="146">
        <v>29598</v>
      </c>
    </row>
    <row r="5823" spans="3:7" ht="16.5" hidden="1" customHeight="1" outlineLevel="1" x14ac:dyDescent="0.45">
      <c r="C5823" s="104" t="s">
        <v>200</v>
      </c>
      <c r="D5823" s="104" t="s">
        <v>211</v>
      </c>
      <c r="E5823" s="56">
        <v>2016</v>
      </c>
      <c r="F5823" s="146">
        <v>10228</v>
      </c>
      <c r="G5823" s="146">
        <v>10228</v>
      </c>
    </row>
    <row r="5824" spans="3:7" ht="16.5" hidden="1" customHeight="1" outlineLevel="1" x14ac:dyDescent="0.45">
      <c r="C5824" s="104" t="s">
        <v>200</v>
      </c>
      <c r="D5824" s="104" t="s">
        <v>212</v>
      </c>
      <c r="E5824" s="56">
        <v>1991</v>
      </c>
      <c r="F5824" s="146">
        <v>10314</v>
      </c>
      <c r="G5824" s="146">
        <v>10314</v>
      </c>
    </row>
    <row r="5825" spans="3:7" ht="16.5" hidden="1" customHeight="1" outlineLevel="1" x14ac:dyDescent="0.45">
      <c r="C5825" s="104" t="s">
        <v>200</v>
      </c>
      <c r="D5825" s="104" t="s">
        <v>212</v>
      </c>
      <c r="E5825" s="56">
        <v>1992</v>
      </c>
      <c r="F5825" s="146">
        <v>14707</v>
      </c>
      <c r="G5825" s="146">
        <v>14707</v>
      </c>
    </row>
    <row r="5826" spans="3:7" ht="16.5" hidden="1" customHeight="1" outlineLevel="1" x14ac:dyDescent="0.45">
      <c r="C5826" s="104" t="s">
        <v>200</v>
      </c>
      <c r="D5826" s="104" t="s">
        <v>212</v>
      </c>
      <c r="E5826" s="56">
        <v>1993</v>
      </c>
      <c r="F5826" s="146">
        <v>16676</v>
      </c>
      <c r="G5826" s="146">
        <v>16676</v>
      </c>
    </row>
    <row r="5827" spans="3:7" ht="16.5" hidden="1" customHeight="1" outlineLevel="1" x14ac:dyDescent="0.45">
      <c r="C5827" s="104" t="s">
        <v>200</v>
      </c>
      <c r="D5827" s="104" t="s">
        <v>212</v>
      </c>
      <c r="E5827" s="56">
        <v>1994</v>
      </c>
      <c r="F5827" s="146">
        <v>17263</v>
      </c>
      <c r="G5827" s="146">
        <v>17263</v>
      </c>
    </row>
    <row r="5828" spans="3:7" ht="16.5" hidden="1" customHeight="1" outlineLevel="1" x14ac:dyDescent="0.45">
      <c r="C5828" s="104" t="s">
        <v>200</v>
      </c>
      <c r="D5828" s="104" t="s">
        <v>212</v>
      </c>
      <c r="E5828" s="56">
        <v>1995</v>
      </c>
      <c r="F5828" s="146">
        <v>44211</v>
      </c>
      <c r="G5828" s="146">
        <v>44211</v>
      </c>
    </row>
    <row r="5829" spans="3:7" ht="16.5" hidden="1" customHeight="1" outlineLevel="1" x14ac:dyDescent="0.45">
      <c r="C5829" s="104" t="s">
        <v>200</v>
      </c>
      <c r="D5829" s="104" t="s">
        <v>212</v>
      </c>
      <c r="E5829" s="56">
        <v>1996</v>
      </c>
      <c r="F5829" s="146">
        <v>48310</v>
      </c>
      <c r="G5829" s="146">
        <v>48310</v>
      </c>
    </row>
    <row r="5830" spans="3:7" ht="16.5" hidden="1" customHeight="1" outlineLevel="1" x14ac:dyDescent="0.45">
      <c r="C5830" s="104" t="s">
        <v>200</v>
      </c>
      <c r="D5830" s="104" t="s">
        <v>212</v>
      </c>
      <c r="E5830" s="56">
        <v>1997</v>
      </c>
      <c r="F5830" s="146">
        <v>63442</v>
      </c>
      <c r="G5830" s="146">
        <v>63442</v>
      </c>
    </row>
    <row r="5831" spans="3:7" ht="16.5" hidden="1" customHeight="1" outlineLevel="1" x14ac:dyDescent="0.45">
      <c r="C5831" s="104" t="s">
        <v>200</v>
      </c>
      <c r="D5831" s="104" t="s">
        <v>212</v>
      </c>
      <c r="E5831" s="56">
        <v>1998</v>
      </c>
      <c r="F5831" s="146">
        <v>69966</v>
      </c>
      <c r="G5831" s="146">
        <v>69966</v>
      </c>
    </row>
    <row r="5832" spans="3:7" ht="16.5" hidden="1" customHeight="1" outlineLevel="1" x14ac:dyDescent="0.45">
      <c r="C5832" s="104" t="s">
        <v>200</v>
      </c>
      <c r="D5832" s="104" t="s">
        <v>212</v>
      </c>
      <c r="E5832" s="56">
        <v>1999</v>
      </c>
      <c r="F5832" s="146">
        <v>73858</v>
      </c>
      <c r="G5832" s="146">
        <v>73858</v>
      </c>
    </row>
    <row r="5833" spans="3:7" ht="16.5" hidden="1" customHeight="1" outlineLevel="1" x14ac:dyDescent="0.45">
      <c r="C5833" s="104" t="s">
        <v>200</v>
      </c>
      <c r="D5833" s="104" t="s">
        <v>212</v>
      </c>
      <c r="E5833" s="56">
        <v>2000</v>
      </c>
      <c r="F5833" s="146">
        <v>62587</v>
      </c>
      <c r="G5833" s="146">
        <v>62587</v>
      </c>
    </row>
    <row r="5834" spans="3:7" ht="16.5" hidden="1" customHeight="1" outlineLevel="1" x14ac:dyDescent="0.45">
      <c r="C5834" s="104" t="s">
        <v>200</v>
      </c>
      <c r="D5834" s="104" t="s">
        <v>212</v>
      </c>
      <c r="E5834" s="56">
        <v>2001</v>
      </c>
      <c r="F5834" s="146">
        <v>55895</v>
      </c>
      <c r="G5834" s="146">
        <v>55895</v>
      </c>
    </row>
    <row r="5835" spans="3:7" ht="16.5" hidden="1" customHeight="1" outlineLevel="1" x14ac:dyDescent="0.45">
      <c r="C5835" s="104" t="s">
        <v>200</v>
      </c>
      <c r="D5835" s="104" t="s">
        <v>212</v>
      </c>
      <c r="E5835" s="56">
        <v>2002</v>
      </c>
      <c r="F5835" s="146">
        <v>58801</v>
      </c>
      <c r="G5835" s="146">
        <v>58801</v>
      </c>
    </row>
    <row r="5836" spans="3:7" ht="16.5" hidden="1" customHeight="1" outlineLevel="1" x14ac:dyDescent="0.45">
      <c r="C5836" s="104" t="s">
        <v>200</v>
      </c>
      <c r="D5836" s="104" t="s">
        <v>212</v>
      </c>
      <c r="E5836" s="56">
        <v>2003</v>
      </c>
      <c r="F5836" s="146">
        <v>65789</v>
      </c>
      <c r="G5836" s="146">
        <v>65789</v>
      </c>
    </row>
    <row r="5837" spans="3:7" ht="16.5" hidden="1" customHeight="1" outlineLevel="1" x14ac:dyDescent="0.45">
      <c r="C5837" s="104" t="s">
        <v>200</v>
      </c>
      <c r="D5837" s="104" t="s">
        <v>212</v>
      </c>
      <c r="E5837" s="56">
        <v>2004</v>
      </c>
      <c r="F5837" s="146">
        <v>99973</v>
      </c>
      <c r="G5837" s="146">
        <v>99973</v>
      </c>
    </row>
    <row r="5838" spans="3:7" ht="16.5" hidden="1" customHeight="1" outlineLevel="1" x14ac:dyDescent="0.45">
      <c r="C5838" s="104" t="s">
        <v>200</v>
      </c>
      <c r="D5838" s="104" t="s">
        <v>212</v>
      </c>
      <c r="E5838" s="56">
        <v>2005</v>
      </c>
      <c r="F5838" s="146">
        <v>104243</v>
      </c>
      <c r="G5838" s="146">
        <v>104243</v>
      </c>
    </row>
    <row r="5839" spans="3:7" ht="16.5" hidden="1" customHeight="1" outlineLevel="1" x14ac:dyDescent="0.45">
      <c r="C5839" s="104" t="s">
        <v>200</v>
      </c>
      <c r="D5839" s="104" t="s">
        <v>212</v>
      </c>
      <c r="E5839" s="56">
        <v>2006</v>
      </c>
      <c r="F5839" s="146">
        <v>73318</v>
      </c>
      <c r="G5839" s="146">
        <v>73318</v>
      </c>
    </row>
    <row r="5840" spans="3:7" ht="16.5" hidden="1" customHeight="1" outlineLevel="1" x14ac:dyDescent="0.45">
      <c r="C5840" s="104" t="s">
        <v>200</v>
      </c>
      <c r="D5840" s="104" t="s">
        <v>212</v>
      </c>
      <c r="E5840" s="56">
        <v>2007</v>
      </c>
      <c r="F5840" s="146">
        <v>62479</v>
      </c>
      <c r="G5840" s="146">
        <v>62479</v>
      </c>
    </row>
    <row r="5841" spans="3:7" ht="16.5" hidden="1" customHeight="1" outlineLevel="1" x14ac:dyDescent="0.45">
      <c r="C5841" s="104" t="s">
        <v>200</v>
      </c>
      <c r="D5841" s="104" t="s">
        <v>212</v>
      </c>
      <c r="E5841" s="56">
        <v>2008</v>
      </c>
      <c r="F5841" s="146">
        <v>50013</v>
      </c>
      <c r="G5841" s="146">
        <v>50013</v>
      </c>
    </row>
    <row r="5842" spans="3:7" ht="16.5" hidden="1" customHeight="1" outlineLevel="1" x14ac:dyDescent="0.45">
      <c r="C5842" s="104" t="s">
        <v>200</v>
      </c>
      <c r="D5842" s="104" t="s">
        <v>212</v>
      </c>
      <c r="E5842" s="56">
        <v>2009</v>
      </c>
      <c r="F5842" s="146">
        <v>55103</v>
      </c>
      <c r="G5842" s="146">
        <v>55103</v>
      </c>
    </row>
    <row r="5843" spans="3:7" ht="16.5" hidden="1" customHeight="1" outlineLevel="1" x14ac:dyDescent="0.45">
      <c r="C5843" s="104" t="s">
        <v>200</v>
      </c>
      <c r="D5843" s="104" t="s">
        <v>212</v>
      </c>
      <c r="E5843" s="56">
        <v>2010</v>
      </c>
      <c r="F5843" s="146">
        <v>58623</v>
      </c>
      <c r="G5843" s="146">
        <v>58623</v>
      </c>
    </row>
    <row r="5844" spans="3:7" ht="16.5" hidden="1" customHeight="1" outlineLevel="1" x14ac:dyDescent="0.45">
      <c r="C5844" s="104" t="s">
        <v>200</v>
      </c>
      <c r="D5844" s="104" t="s">
        <v>212</v>
      </c>
      <c r="E5844" s="56">
        <v>2011</v>
      </c>
      <c r="F5844" s="146">
        <v>46227</v>
      </c>
      <c r="G5844" s="146">
        <v>46227</v>
      </c>
    </row>
    <row r="5845" spans="3:7" ht="16.5" hidden="1" customHeight="1" outlineLevel="1" x14ac:dyDescent="0.45">
      <c r="C5845" s="104" t="s">
        <v>200</v>
      </c>
      <c r="D5845" s="104" t="s">
        <v>212</v>
      </c>
      <c r="E5845" s="56">
        <v>2012</v>
      </c>
      <c r="F5845" s="146">
        <v>69918</v>
      </c>
      <c r="G5845" s="146">
        <v>69918</v>
      </c>
    </row>
    <row r="5846" spans="3:7" ht="16.5" hidden="1" customHeight="1" outlineLevel="1" x14ac:dyDescent="0.45">
      <c r="C5846" s="104" t="s">
        <v>200</v>
      </c>
      <c r="D5846" s="104" t="s">
        <v>212</v>
      </c>
      <c r="E5846" s="56">
        <v>2013</v>
      </c>
      <c r="F5846" s="146">
        <v>73440</v>
      </c>
      <c r="G5846" s="146">
        <v>73440</v>
      </c>
    </row>
    <row r="5847" spans="3:7" ht="16.5" hidden="1" customHeight="1" outlineLevel="1" x14ac:dyDescent="0.45">
      <c r="C5847" s="104" t="s">
        <v>200</v>
      </c>
      <c r="D5847" s="104" t="s">
        <v>212</v>
      </c>
      <c r="E5847" s="56">
        <v>2014</v>
      </c>
      <c r="F5847" s="146">
        <v>88794</v>
      </c>
      <c r="G5847" s="146">
        <v>88794</v>
      </c>
    </row>
    <row r="5848" spans="3:7" ht="16.5" hidden="1" customHeight="1" outlineLevel="1" x14ac:dyDescent="0.45">
      <c r="C5848" s="104" t="s">
        <v>200</v>
      </c>
      <c r="D5848" s="104" t="s">
        <v>212</v>
      </c>
      <c r="E5848" s="56">
        <v>2015</v>
      </c>
      <c r="F5848" s="146">
        <v>105470</v>
      </c>
      <c r="G5848" s="146">
        <v>105470</v>
      </c>
    </row>
    <row r="5849" spans="3:7" ht="16.5" hidden="1" customHeight="1" outlineLevel="1" x14ac:dyDescent="0.45">
      <c r="C5849" s="104" t="s">
        <v>200</v>
      </c>
      <c r="D5849" s="104" t="s">
        <v>212</v>
      </c>
      <c r="E5849" s="56">
        <v>2016</v>
      </c>
      <c r="F5849" s="146">
        <v>32669</v>
      </c>
      <c r="G5849" s="146">
        <v>32669</v>
      </c>
    </row>
    <row r="5850" spans="3:7" ht="16.5" hidden="1" customHeight="1" outlineLevel="1" x14ac:dyDescent="0.45">
      <c r="C5850" s="104" t="s">
        <v>200</v>
      </c>
      <c r="D5850" s="104" t="s">
        <v>213</v>
      </c>
      <c r="E5850" s="56">
        <v>1991</v>
      </c>
      <c r="F5850" s="146">
        <v>9349</v>
      </c>
      <c r="G5850" s="146">
        <v>9349</v>
      </c>
    </row>
    <row r="5851" spans="3:7" ht="16.5" hidden="1" customHeight="1" outlineLevel="1" x14ac:dyDescent="0.45">
      <c r="C5851" s="104" t="s">
        <v>200</v>
      </c>
      <c r="D5851" s="104" t="s">
        <v>213</v>
      </c>
      <c r="E5851" s="56">
        <v>1992</v>
      </c>
      <c r="F5851" s="146">
        <v>10300</v>
      </c>
      <c r="G5851" s="146">
        <v>10300</v>
      </c>
    </row>
    <row r="5852" spans="3:7" ht="16.5" hidden="1" customHeight="1" outlineLevel="1" x14ac:dyDescent="0.45">
      <c r="C5852" s="104" t="s">
        <v>200</v>
      </c>
      <c r="D5852" s="104" t="s">
        <v>213</v>
      </c>
      <c r="E5852" s="56">
        <v>1993</v>
      </c>
      <c r="F5852" s="146">
        <v>6256</v>
      </c>
      <c r="G5852" s="146">
        <v>6256</v>
      </c>
    </row>
    <row r="5853" spans="3:7" ht="16.5" hidden="1" customHeight="1" outlineLevel="1" x14ac:dyDescent="0.45">
      <c r="C5853" s="104" t="s">
        <v>200</v>
      </c>
      <c r="D5853" s="104" t="s">
        <v>213</v>
      </c>
      <c r="E5853" s="56">
        <v>1994</v>
      </c>
      <c r="F5853" s="146">
        <v>7340</v>
      </c>
      <c r="G5853" s="146">
        <v>7340</v>
      </c>
    </row>
    <row r="5854" spans="3:7" ht="16.5" hidden="1" customHeight="1" outlineLevel="1" x14ac:dyDescent="0.45">
      <c r="C5854" s="104" t="s">
        <v>200</v>
      </c>
      <c r="D5854" s="104" t="s">
        <v>213</v>
      </c>
      <c r="E5854" s="56">
        <v>1995</v>
      </c>
      <c r="F5854" s="146">
        <v>9819</v>
      </c>
      <c r="G5854" s="146">
        <v>9819</v>
      </c>
    </row>
    <row r="5855" spans="3:7" ht="16.5" hidden="1" customHeight="1" outlineLevel="1" x14ac:dyDescent="0.45">
      <c r="C5855" s="104" t="s">
        <v>200</v>
      </c>
      <c r="D5855" s="104" t="s">
        <v>213</v>
      </c>
      <c r="E5855" s="56">
        <v>1996</v>
      </c>
      <c r="F5855" s="146">
        <v>11278</v>
      </c>
      <c r="G5855" s="146">
        <v>11278</v>
      </c>
    </row>
    <row r="5856" spans="3:7" ht="16.5" hidden="1" customHeight="1" outlineLevel="1" x14ac:dyDescent="0.45">
      <c r="C5856" s="104" t="s">
        <v>200</v>
      </c>
      <c r="D5856" s="104" t="s">
        <v>213</v>
      </c>
      <c r="E5856" s="56">
        <v>1997</v>
      </c>
      <c r="F5856" s="146">
        <v>16443</v>
      </c>
      <c r="G5856" s="146">
        <v>16443</v>
      </c>
    </row>
    <row r="5857" spans="3:7" ht="16.5" hidden="1" customHeight="1" outlineLevel="1" x14ac:dyDescent="0.45">
      <c r="C5857" s="104" t="s">
        <v>200</v>
      </c>
      <c r="D5857" s="104" t="s">
        <v>213</v>
      </c>
      <c r="E5857" s="56">
        <v>1998</v>
      </c>
      <c r="F5857" s="146">
        <v>30202</v>
      </c>
      <c r="G5857" s="146">
        <v>30202</v>
      </c>
    </row>
    <row r="5858" spans="3:7" ht="16.5" hidden="1" customHeight="1" outlineLevel="1" x14ac:dyDescent="0.45">
      <c r="C5858" s="104" t="s">
        <v>200</v>
      </c>
      <c r="D5858" s="104" t="s">
        <v>213</v>
      </c>
      <c r="E5858" s="56">
        <v>1999</v>
      </c>
      <c r="F5858" s="146">
        <v>43460</v>
      </c>
      <c r="G5858" s="146">
        <v>43460</v>
      </c>
    </row>
    <row r="5859" spans="3:7" ht="16.5" hidden="1" customHeight="1" outlineLevel="1" x14ac:dyDescent="0.45">
      <c r="C5859" s="104" t="s">
        <v>200</v>
      </c>
      <c r="D5859" s="104" t="s">
        <v>213</v>
      </c>
      <c r="E5859" s="56">
        <v>2000</v>
      </c>
      <c r="F5859" s="146">
        <v>46245</v>
      </c>
      <c r="G5859" s="146">
        <v>46245</v>
      </c>
    </row>
    <row r="5860" spans="3:7" ht="16.5" hidden="1" customHeight="1" outlineLevel="1" x14ac:dyDescent="0.45">
      <c r="C5860" s="104" t="s">
        <v>200</v>
      </c>
      <c r="D5860" s="104" t="s">
        <v>213</v>
      </c>
      <c r="E5860" s="56">
        <v>2001</v>
      </c>
      <c r="F5860" s="146">
        <v>45849</v>
      </c>
      <c r="G5860" s="146">
        <v>45849</v>
      </c>
    </row>
    <row r="5861" spans="3:7" ht="16.5" hidden="1" customHeight="1" outlineLevel="1" x14ac:dyDescent="0.45">
      <c r="C5861" s="104" t="s">
        <v>200</v>
      </c>
      <c r="D5861" s="104" t="s">
        <v>213</v>
      </c>
      <c r="E5861" s="56">
        <v>2002</v>
      </c>
      <c r="F5861" s="146">
        <v>28165</v>
      </c>
      <c r="G5861" s="146">
        <v>28165</v>
      </c>
    </row>
    <row r="5862" spans="3:7" ht="16.5" hidden="1" customHeight="1" outlineLevel="1" x14ac:dyDescent="0.45">
      <c r="C5862" s="104" t="s">
        <v>200</v>
      </c>
      <c r="D5862" s="104" t="s">
        <v>213</v>
      </c>
      <c r="E5862" s="56">
        <v>2003</v>
      </c>
      <c r="F5862" s="146">
        <v>31175</v>
      </c>
      <c r="G5862" s="146">
        <v>31175</v>
      </c>
    </row>
    <row r="5863" spans="3:7" ht="16.5" hidden="1" customHeight="1" outlineLevel="1" x14ac:dyDescent="0.45">
      <c r="C5863" s="104" t="s">
        <v>200</v>
      </c>
      <c r="D5863" s="104" t="s">
        <v>213</v>
      </c>
      <c r="E5863" s="56">
        <v>2004</v>
      </c>
      <c r="F5863" s="146">
        <v>37069</v>
      </c>
      <c r="G5863" s="146">
        <v>37069</v>
      </c>
    </row>
    <row r="5864" spans="3:7" ht="16.5" hidden="1" customHeight="1" outlineLevel="1" x14ac:dyDescent="0.45">
      <c r="C5864" s="104" t="s">
        <v>200</v>
      </c>
      <c r="D5864" s="104" t="s">
        <v>213</v>
      </c>
      <c r="E5864" s="56">
        <v>2005</v>
      </c>
      <c r="F5864" s="146">
        <v>34200</v>
      </c>
      <c r="G5864" s="146">
        <v>34200</v>
      </c>
    </row>
    <row r="5865" spans="3:7" ht="16.5" hidden="1" customHeight="1" outlineLevel="1" x14ac:dyDescent="0.45">
      <c r="C5865" s="104" t="s">
        <v>200</v>
      </c>
      <c r="D5865" s="104" t="s">
        <v>213</v>
      </c>
      <c r="E5865" s="56">
        <v>2006</v>
      </c>
      <c r="F5865" s="146">
        <v>21479</v>
      </c>
      <c r="G5865" s="146">
        <v>21479</v>
      </c>
    </row>
    <row r="5866" spans="3:7" ht="16.5" hidden="1" customHeight="1" outlineLevel="1" x14ac:dyDescent="0.45">
      <c r="C5866" s="104" t="s">
        <v>200</v>
      </c>
      <c r="D5866" s="104" t="s">
        <v>213</v>
      </c>
      <c r="E5866" s="56">
        <v>2007</v>
      </c>
      <c r="F5866" s="146">
        <v>18463</v>
      </c>
      <c r="G5866" s="146">
        <v>18463</v>
      </c>
    </row>
    <row r="5867" spans="3:7" ht="16.5" hidden="1" customHeight="1" outlineLevel="1" x14ac:dyDescent="0.45">
      <c r="C5867" s="104" t="s">
        <v>200</v>
      </c>
      <c r="D5867" s="104" t="s">
        <v>213</v>
      </c>
      <c r="E5867" s="56">
        <v>2008</v>
      </c>
      <c r="F5867" s="146">
        <v>10205</v>
      </c>
      <c r="G5867" s="146">
        <v>10205</v>
      </c>
    </row>
    <row r="5868" spans="3:7" ht="16.5" hidden="1" customHeight="1" outlineLevel="1" x14ac:dyDescent="0.45">
      <c r="C5868" s="104" t="s">
        <v>200</v>
      </c>
      <c r="D5868" s="104" t="s">
        <v>213</v>
      </c>
      <c r="E5868" s="56">
        <v>2009</v>
      </c>
      <c r="F5868" s="146">
        <v>3133</v>
      </c>
      <c r="G5868" s="146">
        <v>3133</v>
      </c>
    </row>
    <row r="5869" spans="3:7" ht="16.5" hidden="1" customHeight="1" outlineLevel="1" x14ac:dyDescent="0.45">
      <c r="C5869" s="104" t="s">
        <v>200</v>
      </c>
      <c r="D5869" s="104" t="s">
        <v>213</v>
      </c>
      <c r="E5869" s="56">
        <v>2010</v>
      </c>
      <c r="F5869" s="146">
        <v>4459</v>
      </c>
      <c r="G5869" s="146">
        <v>4459</v>
      </c>
    </row>
    <row r="5870" spans="3:7" ht="16.5" hidden="1" customHeight="1" outlineLevel="1" x14ac:dyDescent="0.45">
      <c r="C5870" s="104" t="s">
        <v>200</v>
      </c>
      <c r="D5870" s="104" t="s">
        <v>213</v>
      </c>
      <c r="E5870" s="56">
        <v>2011</v>
      </c>
      <c r="F5870" s="146">
        <v>2623</v>
      </c>
      <c r="G5870" s="146">
        <v>2623</v>
      </c>
    </row>
    <row r="5871" spans="3:7" ht="16.5" hidden="1" customHeight="1" outlineLevel="1" x14ac:dyDescent="0.45">
      <c r="C5871" s="104" t="s">
        <v>200</v>
      </c>
      <c r="D5871" s="104" t="s">
        <v>213</v>
      </c>
      <c r="E5871" s="56">
        <v>2012</v>
      </c>
      <c r="F5871" s="146">
        <v>1099</v>
      </c>
      <c r="G5871" s="146">
        <v>1099</v>
      </c>
    </row>
    <row r="5872" spans="3:7" ht="16.5" hidden="1" customHeight="1" outlineLevel="1" x14ac:dyDescent="0.45">
      <c r="C5872" s="104" t="s">
        <v>200</v>
      </c>
      <c r="D5872" s="104" t="s">
        <v>213</v>
      </c>
      <c r="E5872" s="56">
        <v>2013</v>
      </c>
      <c r="F5872" s="146">
        <v>1693</v>
      </c>
      <c r="G5872" s="146">
        <v>1693</v>
      </c>
    </row>
    <row r="5873" spans="3:7" ht="16.5" hidden="1" customHeight="1" outlineLevel="1" x14ac:dyDescent="0.45">
      <c r="C5873" s="104" t="s">
        <v>200</v>
      </c>
      <c r="D5873" s="104" t="s">
        <v>213</v>
      </c>
      <c r="E5873" s="56">
        <v>2014</v>
      </c>
      <c r="F5873" s="146">
        <v>1895</v>
      </c>
      <c r="G5873" s="146">
        <v>1895</v>
      </c>
    </row>
    <row r="5874" spans="3:7" ht="16.5" hidden="1" customHeight="1" outlineLevel="1" x14ac:dyDescent="0.45">
      <c r="C5874" s="104" t="s">
        <v>200</v>
      </c>
      <c r="D5874" s="104" t="s">
        <v>213</v>
      </c>
      <c r="E5874" s="56">
        <v>2015</v>
      </c>
      <c r="F5874" s="146">
        <v>1406</v>
      </c>
      <c r="G5874" s="146">
        <v>1406</v>
      </c>
    </row>
    <row r="5875" spans="3:7" ht="16.5" hidden="1" customHeight="1" outlineLevel="1" x14ac:dyDescent="0.45">
      <c r="C5875" s="104" t="s">
        <v>200</v>
      </c>
      <c r="D5875" s="104" t="s">
        <v>213</v>
      </c>
      <c r="E5875" s="56">
        <v>2016</v>
      </c>
      <c r="F5875" s="144">
        <v>307</v>
      </c>
      <c r="G5875" s="144">
        <v>307</v>
      </c>
    </row>
    <row r="5876" spans="3:7" ht="16.5" hidden="1" customHeight="1" outlineLevel="1" x14ac:dyDescent="0.45">
      <c r="C5876" s="104" t="s">
        <v>200</v>
      </c>
      <c r="D5876" s="104" t="s">
        <v>214</v>
      </c>
      <c r="E5876" s="56">
        <v>1991</v>
      </c>
      <c r="F5876" s="146">
        <v>7114</v>
      </c>
      <c r="G5876" s="146">
        <v>7114</v>
      </c>
    </row>
    <row r="5877" spans="3:7" ht="16.5" hidden="1" customHeight="1" outlineLevel="1" x14ac:dyDescent="0.45">
      <c r="C5877" s="104" t="s">
        <v>200</v>
      </c>
      <c r="D5877" s="104" t="s">
        <v>214</v>
      </c>
      <c r="E5877" s="56">
        <v>1992</v>
      </c>
      <c r="F5877" s="146">
        <v>8893</v>
      </c>
      <c r="G5877" s="146">
        <v>8893</v>
      </c>
    </row>
    <row r="5878" spans="3:7" ht="16.5" hidden="1" customHeight="1" outlineLevel="1" x14ac:dyDescent="0.45">
      <c r="C5878" s="104" t="s">
        <v>200</v>
      </c>
      <c r="D5878" s="104" t="s">
        <v>214</v>
      </c>
      <c r="E5878" s="56">
        <v>1993</v>
      </c>
      <c r="F5878" s="146">
        <v>9939</v>
      </c>
      <c r="G5878" s="146">
        <v>9939</v>
      </c>
    </row>
    <row r="5879" spans="3:7" ht="16.5" hidden="1" customHeight="1" outlineLevel="1" x14ac:dyDescent="0.45">
      <c r="C5879" s="104" t="s">
        <v>200</v>
      </c>
      <c r="D5879" s="104" t="s">
        <v>214</v>
      </c>
      <c r="E5879" s="56">
        <v>1994</v>
      </c>
      <c r="F5879" s="146">
        <v>10651</v>
      </c>
      <c r="G5879" s="146">
        <v>10651</v>
      </c>
    </row>
    <row r="5880" spans="3:7" ht="16.5" hidden="1" customHeight="1" outlineLevel="1" x14ac:dyDescent="0.45">
      <c r="C5880" s="104" t="s">
        <v>200</v>
      </c>
      <c r="D5880" s="104" t="s">
        <v>214</v>
      </c>
      <c r="E5880" s="56">
        <v>1995</v>
      </c>
      <c r="F5880" s="146">
        <v>38392</v>
      </c>
      <c r="G5880" s="146">
        <v>38392</v>
      </c>
    </row>
    <row r="5881" spans="3:7" ht="16.5" hidden="1" customHeight="1" outlineLevel="1" x14ac:dyDescent="0.45">
      <c r="C5881" s="104" t="s">
        <v>200</v>
      </c>
      <c r="D5881" s="104" t="s">
        <v>214</v>
      </c>
      <c r="E5881" s="56">
        <v>1996</v>
      </c>
      <c r="F5881" s="146">
        <v>35937</v>
      </c>
      <c r="G5881" s="146">
        <v>35937</v>
      </c>
    </row>
    <row r="5882" spans="3:7" ht="16.5" hidden="1" customHeight="1" outlineLevel="1" x14ac:dyDescent="0.45">
      <c r="C5882" s="104" t="s">
        <v>200</v>
      </c>
      <c r="D5882" s="104" t="s">
        <v>214</v>
      </c>
      <c r="E5882" s="56">
        <v>1997</v>
      </c>
      <c r="F5882" s="146">
        <v>29622</v>
      </c>
      <c r="G5882" s="146">
        <v>29622</v>
      </c>
    </row>
    <row r="5883" spans="3:7" ht="16.5" hidden="1" customHeight="1" outlineLevel="1" x14ac:dyDescent="0.45">
      <c r="C5883" s="104" t="s">
        <v>200</v>
      </c>
      <c r="D5883" s="104" t="s">
        <v>214</v>
      </c>
      <c r="E5883" s="56">
        <v>1998</v>
      </c>
      <c r="F5883" s="146">
        <v>42010</v>
      </c>
      <c r="G5883" s="146">
        <v>42010</v>
      </c>
    </row>
    <row r="5884" spans="3:7" ht="16.5" hidden="1" customHeight="1" outlineLevel="1" x14ac:dyDescent="0.45">
      <c r="C5884" s="104" t="s">
        <v>200</v>
      </c>
      <c r="D5884" s="104" t="s">
        <v>214</v>
      </c>
      <c r="E5884" s="56">
        <v>1999</v>
      </c>
      <c r="F5884" s="146">
        <v>42589</v>
      </c>
      <c r="G5884" s="146">
        <v>42589</v>
      </c>
    </row>
    <row r="5885" spans="3:7" ht="16.5" hidden="1" customHeight="1" outlineLevel="1" x14ac:dyDescent="0.45">
      <c r="C5885" s="104" t="s">
        <v>200</v>
      </c>
      <c r="D5885" s="104" t="s">
        <v>214</v>
      </c>
      <c r="E5885" s="56">
        <v>2000</v>
      </c>
      <c r="F5885" s="146">
        <v>41461</v>
      </c>
      <c r="G5885" s="146">
        <v>41461</v>
      </c>
    </row>
    <row r="5886" spans="3:7" ht="16.5" hidden="1" customHeight="1" outlineLevel="1" x14ac:dyDescent="0.45">
      <c r="C5886" s="104" t="s">
        <v>200</v>
      </c>
      <c r="D5886" s="104" t="s">
        <v>214</v>
      </c>
      <c r="E5886" s="56">
        <v>2001</v>
      </c>
      <c r="F5886" s="146">
        <v>32233</v>
      </c>
      <c r="G5886" s="146">
        <v>32233</v>
      </c>
    </row>
    <row r="5887" spans="3:7" ht="16.5" hidden="1" customHeight="1" outlineLevel="1" x14ac:dyDescent="0.45">
      <c r="C5887" s="104" t="s">
        <v>200</v>
      </c>
      <c r="D5887" s="104" t="s">
        <v>214</v>
      </c>
      <c r="E5887" s="56">
        <v>2002</v>
      </c>
      <c r="F5887" s="146">
        <v>23264</v>
      </c>
      <c r="G5887" s="146">
        <v>23264</v>
      </c>
    </row>
    <row r="5888" spans="3:7" ht="16.5" hidden="1" customHeight="1" outlineLevel="1" x14ac:dyDescent="0.45">
      <c r="C5888" s="104" t="s">
        <v>200</v>
      </c>
      <c r="D5888" s="104" t="s">
        <v>214</v>
      </c>
      <c r="E5888" s="56">
        <v>2003</v>
      </c>
      <c r="F5888" s="146">
        <v>38336</v>
      </c>
      <c r="G5888" s="146">
        <v>38336</v>
      </c>
    </row>
    <row r="5889" spans="3:7" ht="16.5" hidden="1" customHeight="1" outlineLevel="1" x14ac:dyDescent="0.45">
      <c r="C5889" s="104" t="s">
        <v>200</v>
      </c>
      <c r="D5889" s="104" t="s">
        <v>214</v>
      </c>
      <c r="E5889" s="56">
        <v>2004</v>
      </c>
      <c r="F5889" s="146">
        <v>42299</v>
      </c>
      <c r="G5889" s="146">
        <v>42299</v>
      </c>
    </row>
    <row r="5890" spans="3:7" ht="16.5" hidden="1" customHeight="1" outlineLevel="1" x14ac:dyDescent="0.45">
      <c r="C5890" s="104" t="s">
        <v>200</v>
      </c>
      <c r="D5890" s="104" t="s">
        <v>214</v>
      </c>
      <c r="E5890" s="56">
        <v>2005</v>
      </c>
      <c r="F5890" s="146">
        <v>46941</v>
      </c>
      <c r="G5890" s="146">
        <v>46941</v>
      </c>
    </row>
    <row r="5891" spans="3:7" ht="16.5" hidden="1" customHeight="1" outlineLevel="1" x14ac:dyDescent="0.45">
      <c r="C5891" s="104" t="s">
        <v>200</v>
      </c>
      <c r="D5891" s="104" t="s">
        <v>214</v>
      </c>
      <c r="E5891" s="56">
        <v>2006</v>
      </c>
      <c r="F5891" s="146">
        <v>48671</v>
      </c>
      <c r="G5891" s="146">
        <v>48671</v>
      </c>
    </row>
    <row r="5892" spans="3:7" ht="16.5" hidden="1" customHeight="1" outlineLevel="1" x14ac:dyDescent="0.45">
      <c r="C5892" s="104" t="s">
        <v>200</v>
      </c>
      <c r="D5892" s="104" t="s">
        <v>214</v>
      </c>
      <c r="E5892" s="56">
        <v>2007</v>
      </c>
      <c r="F5892" s="146">
        <v>28056</v>
      </c>
      <c r="G5892" s="146">
        <v>28056</v>
      </c>
    </row>
    <row r="5893" spans="3:7" ht="16.5" hidden="1" customHeight="1" outlineLevel="1" x14ac:dyDescent="0.45">
      <c r="C5893" s="104" t="s">
        <v>200</v>
      </c>
      <c r="D5893" s="104" t="s">
        <v>214</v>
      </c>
      <c r="E5893" s="56">
        <v>2008</v>
      </c>
      <c r="F5893" s="146">
        <v>21350</v>
      </c>
      <c r="G5893" s="146">
        <v>21350</v>
      </c>
    </row>
    <row r="5894" spans="3:7" ht="16.5" hidden="1" customHeight="1" outlineLevel="1" x14ac:dyDescent="0.45">
      <c r="C5894" s="104" t="s">
        <v>200</v>
      </c>
      <c r="D5894" s="104" t="s">
        <v>214</v>
      </c>
      <c r="E5894" s="56">
        <v>2009</v>
      </c>
      <c r="F5894" s="146">
        <v>8558</v>
      </c>
      <c r="G5894" s="146">
        <v>8558</v>
      </c>
    </row>
    <row r="5895" spans="3:7" ht="16.5" hidden="1" customHeight="1" outlineLevel="1" x14ac:dyDescent="0.45">
      <c r="C5895" s="104" t="s">
        <v>200</v>
      </c>
      <c r="D5895" s="104" t="s">
        <v>214</v>
      </c>
      <c r="E5895" s="56">
        <v>2010</v>
      </c>
      <c r="F5895" s="146">
        <v>11427</v>
      </c>
      <c r="G5895" s="146">
        <v>11427</v>
      </c>
    </row>
    <row r="5896" spans="3:7" ht="16.5" hidden="1" customHeight="1" outlineLevel="1" x14ac:dyDescent="0.45">
      <c r="C5896" s="104" t="s">
        <v>200</v>
      </c>
      <c r="D5896" s="104" t="s">
        <v>214</v>
      </c>
      <c r="E5896" s="56">
        <v>2011</v>
      </c>
      <c r="F5896" s="146">
        <v>30379</v>
      </c>
      <c r="G5896" s="146">
        <v>30379</v>
      </c>
    </row>
    <row r="5897" spans="3:7" ht="16.5" hidden="1" customHeight="1" outlineLevel="1" x14ac:dyDescent="0.45">
      <c r="C5897" s="104" t="s">
        <v>200</v>
      </c>
      <c r="D5897" s="104" t="s">
        <v>214</v>
      </c>
      <c r="E5897" s="56">
        <v>2012</v>
      </c>
      <c r="F5897" s="146">
        <v>27852</v>
      </c>
      <c r="G5897" s="146">
        <v>27852</v>
      </c>
    </row>
    <row r="5898" spans="3:7" ht="16.5" hidden="1" customHeight="1" outlineLevel="1" x14ac:dyDescent="0.45">
      <c r="C5898" s="104" t="s">
        <v>200</v>
      </c>
      <c r="D5898" s="104" t="s">
        <v>214</v>
      </c>
      <c r="E5898" s="56">
        <v>2013</v>
      </c>
      <c r="F5898" s="146">
        <v>19579</v>
      </c>
      <c r="G5898" s="146">
        <v>19579</v>
      </c>
    </row>
    <row r="5899" spans="3:7" ht="16.5" hidden="1" customHeight="1" outlineLevel="1" x14ac:dyDescent="0.45">
      <c r="C5899" s="104" t="s">
        <v>200</v>
      </c>
      <c r="D5899" s="104" t="s">
        <v>214</v>
      </c>
      <c r="E5899" s="56">
        <v>2014</v>
      </c>
      <c r="F5899" s="146">
        <v>11302</v>
      </c>
      <c r="G5899" s="146">
        <v>11302</v>
      </c>
    </row>
    <row r="5900" spans="3:7" ht="16.5" hidden="1" customHeight="1" outlineLevel="1" x14ac:dyDescent="0.45">
      <c r="C5900" s="104" t="s">
        <v>200</v>
      </c>
      <c r="D5900" s="104" t="s">
        <v>214</v>
      </c>
      <c r="E5900" s="56">
        <v>2015</v>
      </c>
      <c r="F5900" s="146">
        <v>13216</v>
      </c>
      <c r="G5900" s="146">
        <v>13216</v>
      </c>
    </row>
    <row r="5901" spans="3:7" ht="16.5" hidden="1" customHeight="1" outlineLevel="1" x14ac:dyDescent="0.45">
      <c r="C5901" s="104" t="s">
        <v>200</v>
      </c>
      <c r="D5901" s="104" t="s">
        <v>214</v>
      </c>
      <c r="E5901" s="56">
        <v>2016</v>
      </c>
      <c r="F5901" s="146">
        <v>3695</v>
      </c>
      <c r="G5901" s="146">
        <v>3695</v>
      </c>
    </row>
    <row r="5902" spans="3:7" ht="16.5" hidden="1" customHeight="1" outlineLevel="1" x14ac:dyDescent="0.45">
      <c r="C5902" s="104" t="s">
        <v>200</v>
      </c>
      <c r="D5902" s="104" t="s">
        <v>215</v>
      </c>
      <c r="E5902" s="56">
        <v>1991</v>
      </c>
      <c r="F5902" s="144">
        <v>883</v>
      </c>
      <c r="G5902" s="144">
        <v>883</v>
      </c>
    </row>
    <row r="5903" spans="3:7" ht="16.5" hidden="1" customHeight="1" outlineLevel="1" x14ac:dyDescent="0.45">
      <c r="C5903" s="104" t="s">
        <v>200</v>
      </c>
      <c r="D5903" s="104" t="s">
        <v>215</v>
      </c>
      <c r="E5903" s="56">
        <v>1992</v>
      </c>
      <c r="F5903" s="144">
        <v>486</v>
      </c>
      <c r="G5903" s="144">
        <v>486</v>
      </c>
    </row>
    <row r="5904" spans="3:7" ht="16.5" hidden="1" customHeight="1" outlineLevel="1" x14ac:dyDescent="0.45">
      <c r="C5904" s="104" t="s">
        <v>200</v>
      </c>
      <c r="D5904" s="104" t="s">
        <v>215</v>
      </c>
      <c r="E5904" s="56">
        <v>1993</v>
      </c>
      <c r="F5904" s="146">
        <v>1196</v>
      </c>
      <c r="G5904" s="146">
        <v>1196</v>
      </c>
    </row>
    <row r="5905" spans="3:7" ht="16.5" hidden="1" customHeight="1" outlineLevel="1" x14ac:dyDescent="0.45">
      <c r="C5905" s="104" t="s">
        <v>200</v>
      </c>
      <c r="D5905" s="104" t="s">
        <v>215</v>
      </c>
      <c r="E5905" s="56">
        <v>1994</v>
      </c>
      <c r="F5905" s="146">
        <v>2313</v>
      </c>
      <c r="G5905" s="146">
        <v>2313</v>
      </c>
    </row>
    <row r="5906" spans="3:7" ht="16.5" hidden="1" customHeight="1" outlineLevel="1" x14ac:dyDescent="0.45">
      <c r="C5906" s="104" t="s">
        <v>200</v>
      </c>
      <c r="D5906" s="104" t="s">
        <v>215</v>
      </c>
      <c r="E5906" s="56">
        <v>1995</v>
      </c>
      <c r="F5906" s="146">
        <v>9601</v>
      </c>
      <c r="G5906" s="146">
        <v>9601</v>
      </c>
    </row>
    <row r="5907" spans="3:7" ht="16.5" hidden="1" customHeight="1" outlineLevel="1" x14ac:dyDescent="0.45">
      <c r="C5907" s="104" t="s">
        <v>200</v>
      </c>
      <c r="D5907" s="104" t="s">
        <v>215</v>
      </c>
      <c r="E5907" s="56">
        <v>1996</v>
      </c>
      <c r="F5907" s="146">
        <v>5281</v>
      </c>
      <c r="G5907" s="146">
        <v>5281</v>
      </c>
    </row>
    <row r="5908" spans="3:7" ht="16.5" hidden="1" customHeight="1" outlineLevel="1" x14ac:dyDescent="0.45">
      <c r="C5908" s="104" t="s">
        <v>200</v>
      </c>
      <c r="D5908" s="104" t="s">
        <v>215</v>
      </c>
      <c r="E5908" s="56">
        <v>1997</v>
      </c>
      <c r="F5908" s="146">
        <v>6936</v>
      </c>
      <c r="G5908" s="146">
        <v>6936</v>
      </c>
    </row>
    <row r="5909" spans="3:7" ht="16.5" hidden="1" customHeight="1" outlineLevel="1" x14ac:dyDescent="0.45">
      <c r="C5909" s="104" t="s">
        <v>200</v>
      </c>
      <c r="D5909" s="104" t="s">
        <v>215</v>
      </c>
      <c r="E5909" s="56">
        <v>1998</v>
      </c>
      <c r="F5909" s="146">
        <v>6427</v>
      </c>
      <c r="G5909" s="146">
        <v>6427</v>
      </c>
    </row>
    <row r="5910" spans="3:7" ht="16.5" hidden="1" customHeight="1" outlineLevel="1" x14ac:dyDescent="0.45">
      <c r="C5910" s="104" t="s">
        <v>200</v>
      </c>
      <c r="D5910" s="104" t="s">
        <v>215</v>
      </c>
      <c r="E5910" s="56">
        <v>1999</v>
      </c>
      <c r="F5910" s="146">
        <v>5017</v>
      </c>
      <c r="G5910" s="146">
        <v>5017</v>
      </c>
    </row>
    <row r="5911" spans="3:7" ht="16.5" hidden="1" customHeight="1" outlineLevel="1" x14ac:dyDescent="0.45">
      <c r="C5911" s="104" t="s">
        <v>200</v>
      </c>
      <c r="D5911" s="104" t="s">
        <v>215</v>
      </c>
      <c r="E5911" s="56">
        <v>2000</v>
      </c>
      <c r="F5911" s="146">
        <v>3575</v>
      </c>
      <c r="G5911" s="146">
        <v>3575</v>
      </c>
    </row>
    <row r="5912" spans="3:7" ht="16.5" hidden="1" customHeight="1" outlineLevel="1" x14ac:dyDescent="0.45">
      <c r="C5912" s="104" t="s">
        <v>200</v>
      </c>
      <c r="D5912" s="104" t="s">
        <v>215</v>
      </c>
      <c r="E5912" s="56">
        <v>2001</v>
      </c>
      <c r="F5912" s="146">
        <v>3244</v>
      </c>
      <c r="G5912" s="146">
        <v>3244</v>
      </c>
    </row>
    <row r="5913" spans="3:7" ht="16.5" hidden="1" customHeight="1" outlineLevel="1" x14ac:dyDescent="0.45">
      <c r="C5913" s="104" t="s">
        <v>200</v>
      </c>
      <c r="D5913" s="104" t="s">
        <v>215</v>
      </c>
      <c r="E5913" s="56">
        <v>2002</v>
      </c>
      <c r="F5913" s="146">
        <v>12973</v>
      </c>
      <c r="G5913" s="146">
        <v>12973</v>
      </c>
    </row>
    <row r="5914" spans="3:7" ht="16.5" hidden="1" customHeight="1" outlineLevel="1" x14ac:dyDescent="0.45">
      <c r="C5914" s="104" t="s">
        <v>200</v>
      </c>
      <c r="D5914" s="104" t="s">
        <v>215</v>
      </c>
      <c r="E5914" s="56">
        <v>2003</v>
      </c>
      <c r="F5914" s="146">
        <v>20216</v>
      </c>
      <c r="G5914" s="146">
        <v>20216</v>
      </c>
    </row>
    <row r="5915" spans="3:7" ht="16.5" hidden="1" customHeight="1" outlineLevel="1" x14ac:dyDescent="0.45">
      <c r="C5915" s="104" t="s">
        <v>200</v>
      </c>
      <c r="D5915" s="104" t="s">
        <v>215</v>
      </c>
      <c r="E5915" s="56">
        <v>2004</v>
      </c>
      <c r="F5915" s="146">
        <v>17490</v>
      </c>
      <c r="G5915" s="146">
        <v>17490</v>
      </c>
    </row>
    <row r="5916" spans="3:7" ht="16.5" hidden="1" customHeight="1" outlineLevel="1" x14ac:dyDescent="0.45">
      <c r="C5916" s="104" t="s">
        <v>200</v>
      </c>
      <c r="D5916" s="104" t="s">
        <v>215</v>
      </c>
      <c r="E5916" s="56">
        <v>2005</v>
      </c>
      <c r="F5916" s="146">
        <v>21405</v>
      </c>
      <c r="G5916" s="146">
        <v>21405</v>
      </c>
    </row>
    <row r="5917" spans="3:7" ht="16.5" hidden="1" customHeight="1" outlineLevel="1" x14ac:dyDescent="0.45">
      <c r="C5917" s="104" t="s">
        <v>200</v>
      </c>
      <c r="D5917" s="104" t="s">
        <v>215</v>
      </c>
      <c r="E5917" s="56">
        <v>2006</v>
      </c>
      <c r="F5917" s="146">
        <v>17458</v>
      </c>
      <c r="G5917" s="146">
        <v>17458</v>
      </c>
    </row>
    <row r="5918" spans="3:7" ht="16.5" hidden="1" customHeight="1" outlineLevel="1" x14ac:dyDescent="0.45">
      <c r="C5918" s="104" t="s">
        <v>200</v>
      </c>
      <c r="D5918" s="104" t="s">
        <v>215</v>
      </c>
      <c r="E5918" s="56">
        <v>2007</v>
      </c>
      <c r="F5918" s="146">
        <v>35626</v>
      </c>
      <c r="G5918" s="146">
        <v>35626</v>
      </c>
    </row>
    <row r="5919" spans="3:7" ht="16.5" hidden="1" customHeight="1" outlineLevel="1" x14ac:dyDescent="0.45">
      <c r="C5919" s="104" t="s">
        <v>200</v>
      </c>
      <c r="D5919" s="104" t="s">
        <v>215</v>
      </c>
      <c r="E5919" s="56">
        <v>2008</v>
      </c>
      <c r="F5919" s="146">
        <v>27482</v>
      </c>
      <c r="G5919" s="146">
        <v>27482</v>
      </c>
    </row>
    <row r="5920" spans="3:7" ht="16.5" hidden="1" customHeight="1" outlineLevel="1" x14ac:dyDescent="0.45">
      <c r="C5920" s="104" t="s">
        <v>200</v>
      </c>
      <c r="D5920" s="104" t="s">
        <v>215</v>
      </c>
      <c r="E5920" s="56">
        <v>2009</v>
      </c>
      <c r="F5920" s="146">
        <v>15617</v>
      </c>
      <c r="G5920" s="146">
        <v>15617</v>
      </c>
    </row>
    <row r="5921" spans="3:7" ht="16.5" hidden="1" customHeight="1" outlineLevel="1" x14ac:dyDescent="0.45">
      <c r="C5921" s="104" t="s">
        <v>200</v>
      </c>
      <c r="D5921" s="104" t="s">
        <v>215</v>
      </c>
      <c r="E5921" s="56">
        <v>2010</v>
      </c>
      <c r="F5921" s="146">
        <v>20197</v>
      </c>
      <c r="G5921" s="146">
        <v>20197</v>
      </c>
    </row>
    <row r="5922" spans="3:7" ht="16.5" hidden="1" customHeight="1" outlineLevel="1" x14ac:dyDescent="0.45">
      <c r="C5922" s="104" t="s">
        <v>200</v>
      </c>
      <c r="D5922" s="104" t="s">
        <v>215</v>
      </c>
      <c r="E5922" s="56">
        <v>2011</v>
      </c>
      <c r="F5922" s="146">
        <v>21205</v>
      </c>
      <c r="G5922" s="146">
        <v>21205</v>
      </c>
    </row>
    <row r="5923" spans="3:7" ht="16.5" hidden="1" customHeight="1" outlineLevel="1" x14ac:dyDescent="0.45">
      <c r="C5923" s="104" t="s">
        <v>200</v>
      </c>
      <c r="D5923" s="104" t="s">
        <v>215</v>
      </c>
      <c r="E5923" s="56">
        <v>2012</v>
      </c>
      <c r="F5923" s="146">
        <v>15365</v>
      </c>
      <c r="G5923" s="146">
        <v>15365</v>
      </c>
    </row>
    <row r="5924" spans="3:7" ht="16.5" hidden="1" customHeight="1" outlineLevel="1" x14ac:dyDescent="0.45">
      <c r="C5924" s="104" t="s">
        <v>200</v>
      </c>
      <c r="D5924" s="104" t="s">
        <v>215</v>
      </c>
      <c r="E5924" s="56">
        <v>2013</v>
      </c>
      <c r="F5924" s="146">
        <v>11190</v>
      </c>
      <c r="G5924" s="146">
        <v>11190</v>
      </c>
    </row>
    <row r="5925" spans="3:7" ht="16.5" hidden="1" customHeight="1" outlineLevel="1" x14ac:dyDescent="0.45">
      <c r="C5925" s="104" t="s">
        <v>200</v>
      </c>
      <c r="D5925" s="104" t="s">
        <v>215</v>
      </c>
      <c r="E5925" s="56">
        <v>2014</v>
      </c>
      <c r="F5925" s="146">
        <v>7834</v>
      </c>
      <c r="G5925" s="146">
        <v>7834</v>
      </c>
    </row>
    <row r="5926" spans="3:7" ht="16.5" hidden="1" customHeight="1" outlineLevel="1" x14ac:dyDescent="0.45">
      <c r="C5926" s="104" t="s">
        <v>200</v>
      </c>
      <c r="D5926" s="104" t="s">
        <v>215</v>
      </c>
      <c r="E5926" s="56">
        <v>2015</v>
      </c>
      <c r="F5926" s="146">
        <v>7021</v>
      </c>
      <c r="G5926" s="146">
        <v>7021</v>
      </c>
    </row>
    <row r="5927" spans="3:7" ht="16.5" hidden="1" customHeight="1" outlineLevel="1" x14ac:dyDescent="0.45">
      <c r="C5927" s="104" t="s">
        <v>200</v>
      </c>
      <c r="D5927" s="104" t="s">
        <v>215</v>
      </c>
      <c r="E5927" s="56">
        <v>2016</v>
      </c>
      <c r="F5927" s="146">
        <v>3355</v>
      </c>
      <c r="G5927" s="146">
        <v>3355</v>
      </c>
    </row>
    <row r="5928" spans="3:7" ht="16.5" hidden="1" customHeight="1" outlineLevel="1" x14ac:dyDescent="0.45">
      <c r="C5928" s="104" t="s">
        <v>200</v>
      </c>
      <c r="D5928" s="104" t="s">
        <v>216</v>
      </c>
      <c r="E5928" s="56">
        <v>1991</v>
      </c>
      <c r="F5928" s="144">
        <v>129</v>
      </c>
      <c r="G5928" s="144">
        <v>129</v>
      </c>
    </row>
    <row r="5929" spans="3:7" ht="16.5" hidden="1" customHeight="1" outlineLevel="1" x14ac:dyDescent="0.45">
      <c r="C5929" s="104" t="s">
        <v>200</v>
      </c>
      <c r="D5929" s="104" t="s">
        <v>216</v>
      </c>
      <c r="E5929" s="56">
        <v>1992</v>
      </c>
      <c r="F5929" s="144">
        <v>300</v>
      </c>
      <c r="G5929" s="144">
        <v>300</v>
      </c>
    </row>
    <row r="5930" spans="3:7" ht="16.5" hidden="1" customHeight="1" outlineLevel="1" x14ac:dyDescent="0.45">
      <c r="C5930" s="104" t="s">
        <v>200</v>
      </c>
      <c r="D5930" s="104" t="s">
        <v>216</v>
      </c>
      <c r="E5930" s="56">
        <v>1993</v>
      </c>
      <c r="F5930" s="144">
        <v>179</v>
      </c>
      <c r="G5930" s="144">
        <v>179</v>
      </c>
    </row>
    <row r="5931" spans="3:7" ht="16.5" hidden="1" customHeight="1" outlineLevel="1" x14ac:dyDescent="0.45">
      <c r="C5931" s="104" t="s">
        <v>200</v>
      </c>
      <c r="D5931" s="104" t="s">
        <v>216</v>
      </c>
      <c r="E5931" s="56">
        <v>1994</v>
      </c>
      <c r="F5931" s="144">
        <v>198</v>
      </c>
      <c r="G5931" s="144">
        <v>198</v>
      </c>
    </row>
    <row r="5932" spans="3:7" ht="16.5" hidden="1" customHeight="1" outlineLevel="1" x14ac:dyDescent="0.45">
      <c r="C5932" s="104" t="s">
        <v>200</v>
      </c>
      <c r="D5932" s="104" t="s">
        <v>216</v>
      </c>
      <c r="E5932" s="56">
        <v>1995</v>
      </c>
      <c r="F5932" s="146">
        <v>1115</v>
      </c>
      <c r="G5932" s="146">
        <v>1115</v>
      </c>
    </row>
    <row r="5933" spans="3:7" ht="16.5" hidden="1" customHeight="1" outlineLevel="1" x14ac:dyDescent="0.45">
      <c r="C5933" s="104" t="s">
        <v>200</v>
      </c>
      <c r="D5933" s="104" t="s">
        <v>216</v>
      </c>
      <c r="E5933" s="56">
        <v>1996</v>
      </c>
      <c r="F5933" s="146">
        <v>1935</v>
      </c>
      <c r="G5933" s="146">
        <v>1935</v>
      </c>
    </row>
    <row r="5934" spans="3:7" ht="16.5" hidden="1" customHeight="1" outlineLevel="1" x14ac:dyDescent="0.45">
      <c r="C5934" s="104" t="s">
        <v>200</v>
      </c>
      <c r="D5934" s="104" t="s">
        <v>216</v>
      </c>
      <c r="E5934" s="56">
        <v>1997</v>
      </c>
      <c r="F5934" s="146">
        <v>3109</v>
      </c>
      <c r="G5934" s="146">
        <v>3109</v>
      </c>
    </row>
    <row r="5935" spans="3:7" ht="16.5" hidden="1" customHeight="1" outlineLevel="1" x14ac:dyDescent="0.45">
      <c r="C5935" s="104" t="s">
        <v>200</v>
      </c>
      <c r="D5935" s="104" t="s">
        <v>216</v>
      </c>
      <c r="E5935" s="56">
        <v>1998</v>
      </c>
      <c r="F5935" s="146">
        <v>6177</v>
      </c>
      <c r="G5935" s="146">
        <v>6177</v>
      </c>
    </row>
    <row r="5936" spans="3:7" ht="16.5" hidden="1" customHeight="1" outlineLevel="1" x14ac:dyDescent="0.45">
      <c r="C5936" s="104" t="s">
        <v>200</v>
      </c>
      <c r="D5936" s="104" t="s">
        <v>216</v>
      </c>
      <c r="E5936" s="56">
        <v>1999</v>
      </c>
      <c r="F5936" s="146">
        <v>11883</v>
      </c>
      <c r="G5936" s="146">
        <v>11883</v>
      </c>
    </row>
    <row r="5937" spans="3:7" ht="16.5" hidden="1" customHeight="1" outlineLevel="1" x14ac:dyDescent="0.45">
      <c r="C5937" s="104" t="s">
        <v>200</v>
      </c>
      <c r="D5937" s="104" t="s">
        <v>216</v>
      </c>
      <c r="E5937" s="56">
        <v>2000</v>
      </c>
      <c r="F5937" s="146">
        <v>14649</v>
      </c>
      <c r="G5937" s="146">
        <v>14649</v>
      </c>
    </row>
    <row r="5938" spans="3:7" ht="16.5" hidden="1" customHeight="1" outlineLevel="1" x14ac:dyDescent="0.45">
      <c r="C5938" s="104" t="s">
        <v>200</v>
      </c>
      <c r="D5938" s="104" t="s">
        <v>216</v>
      </c>
      <c r="E5938" s="56">
        <v>2001</v>
      </c>
      <c r="F5938" s="146">
        <v>8696</v>
      </c>
      <c r="G5938" s="146">
        <v>8696</v>
      </c>
    </row>
    <row r="5939" spans="3:7" ht="16.5" hidden="1" customHeight="1" outlineLevel="1" x14ac:dyDescent="0.45">
      <c r="C5939" s="104" t="s">
        <v>200</v>
      </c>
      <c r="D5939" s="104" t="s">
        <v>216</v>
      </c>
      <c r="E5939" s="56">
        <v>2002</v>
      </c>
      <c r="F5939" s="146">
        <v>7957</v>
      </c>
      <c r="G5939" s="146">
        <v>7957</v>
      </c>
    </row>
    <row r="5940" spans="3:7" ht="16.5" hidden="1" customHeight="1" outlineLevel="1" x14ac:dyDescent="0.45">
      <c r="C5940" s="104" t="s">
        <v>200</v>
      </c>
      <c r="D5940" s="104" t="s">
        <v>216</v>
      </c>
      <c r="E5940" s="56">
        <v>2003</v>
      </c>
      <c r="F5940" s="146">
        <v>8275</v>
      </c>
      <c r="G5940" s="146">
        <v>8275</v>
      </c>
    </row>
    <row r="5941" spans="3:7" ht="16.5" hidden="1" customHeight="1" outlineLevel="1" x14ac:dyDescent="0.45">
      <c r="C5941" s="104" t="s">
        <v>200</v>
      </c>
      <c r="D5941" s="104" t="s">
        <v>216</v>
      </c>
      <c r="E5941" s="56">
        <v>2004</v>
      </c>
      <c r="F5941" s="146">
        <v>13246</v>
      </c>
      <c r="G5941" s="146">
        <v>13246</v>
      </c>
    </row>
    <row r="5942" spans="3:7" ht="16.5" hidden="1" customHeight="1" outlineLevel="1" x14ac:dyDescent="0.45">
      <c r="C5942" s="104" t="s">
        <v>200</v>
      </c>
      <c r="D5942" s="104" t="s">
        <v>216</v>
      </c>
      <c r="E5942" s="56">
        <v>2005</v>
      </c>
      <c r="F5942" s="146">
        <v>14633</v>
      </c>
      <c r="G5942" s="146">
        <v>14633</v>
      </c>
    </row>
    <row r="5943" spans="3:7" ht="16.5" hidden="1" customHeight="1" outlineLevel="1" x14ac:dyDescent="0.45">
      <c r="C5943" s="104" t="s">
        <v>200</v>
      </c>
      <c r="D5943" s="104" t="s">
        <v>216</v>
      </c>
      <c r="E5943" s="56">
        <v>2006</v>
      </c>
      <c r="F5943" s="146">
        <v>14848</v>
      </c>
      <c r="G5943" s="146">
        <v>14848</v>
      </c>
    </row>
    <row r="5944" spans="3:7" ht="16.5" hidden="1" customHeight="1" outlineLevel="1" x14ac:dyDescent="0.45">
      <c r="C5944" s="104" t="s">
        <v>200</v>
      </c>
      <c r="D5944" s="104" t="s">
        <v>216</v>
      </c>
      <c r="E5944" s="56">
        <v>2007</v>
      </c>
      <c r="F5944" s="146">
        <v>14353</v>
      </c>
      <c r="G5944" s="146">
        <v>14353</v>
      </c>
    </row>
    <row r="5945" spans="3:7" ht="16.5" hidden="1" customHeight="1" outlineLevel="1" x14ac:dyDescent="0.45">
      <c r="C5945" s="104" t="s">
        <v>200</v>
      </c>
      <c r="D5945" s="104" t="s">
        <v>216</v>
      </c>
      <c r="E5945" s="56">
        <v>2008</v>
      </c>
      <c r="F5945" s="146">
        <v>6263</v>
      </c>
      <c r="G5945" s="146">
        <v>6263</v>
      </c>
    </row>
    <row r="5946" spans="3:7" ht="16.5" hidden="1" customHeight="1" outlineLevel="1" x14ac:dyDescent="0.45">
      <c r="C5946" s="104" t="s">
        <v>200</v>
      </c>
      <c r="D5946" s="104" t="s">
        <v>216</v>
      </c>
      <c r="E5946" s="56">
        <v>2009</v>
      </c>
      <c r="F5946" s="144">
        <v>634</v>
      </c>
      <c r="G5946" s="144">
        <v>634</v>
      </c>
    </row>
    <row r="5947" spans="3:7" ht="16.5" hidden="1" customHeight="1" outlineLevel="1" x14ac:dyDescent="0.45">
      <c r="C5947" s="104" t="s">
        <v>200</v>
      </c>
      <c r="D5947" s="104" t="s">
        <v>216</v>
      </c>
      <c r="E5947" s="56">
        <v>2010</v>
      </c>
      <c r="F5947" s="144">
        <v>834</v>
      </c>
      <c r="G5947" s="144">
        <v>834</v>
      </c>
    </row>
    <row r="5948" spans="3:7" ht="16.5" hidden="1" customHeight="1" outlineLevel="1" x14ac:dyDescent="0.45">
      <c r="C5948" s="104" t="s">
        <v>200</v>
      </c>
      <c r="D5948" s="104" t="s">
        <v>216</v>
      </c>
      <c r="E5948" s="56">
        <v>2011</v>
      </c>
      <c r="F5948" s="146">
        <v>2310</v>
      </c>
      <c r="G5948" s="146">
        <v>2310</v>
      </c>
    </row>
    <row r="5949" spans="3:7" ht="16.5" hidden="1" customHeight="1" outlineLevel="1" x14ac:dyDescent="0.45">
      <c r="C5949" s="104" t="s">
        <v>200</v>
      </c>
      <c r="D5949" s="104" t="s">
        <v>216</v>
      </c>
      <c r="E5949" s="56">
        <v>2012</v>
      </c>
      <c r="F5949" s="146">
        <v>2954</v>
      </c>
      <c r="G5949" s="146">
        <v>2954</v>
      </c>
    </row>
    <row r="5950" spans="3:7" ht="16.5" hidden="1" customHeight="1" outlineLevel="1" x14ac:dyDescent="0.45">
      <c r="C5950" s="104" t="s">
        <v>200</v>
      </c>
      <c r="D5950" s="104" t="s">
        <v>216</v>
      </c>
      <c r="E5950" s="56">
        <v>2013</v>
      </c>
      <c r="F5950" s="146">
        <v>3523</v>
      </c>
      <c r="G5950" s="146">
        <v>3523</v>
      </c>
    </row>
    <row r="5951" spans="3:7" ht="16.5" hidden="1" customHeight="1" outlineLevel="1" x14ac:dyDescent="0.45">
      <c r="C5951" s="104" t="s">
        <v>200</v>
      </c>
      <c r="D5951" s="104" t="s">
        <v>216</v>
      </c>
      <c r="E5951" s="56">
        <v>2014</v>
      </c>
      <c r="F5951" s="146">
        <v>4349</v>
      </c>
      <c r="G5951" s="146">
        <v>4349</v>
      </c>
    </row>
    <row r="5952" spans="3:7" ht="16.5" hidden="1" customHeight="1" outlineLevel="1" x14ac:dyDescent="0.45">
      <c r="C5952" s="104" t="s">
        <v>200</v>
      </c>
      <c r="D5952" s="104" t="s">
        <v>216</v>
      </c>
      <c r="E5952" s="56">
        <v>2015</v>
      </c>
      <c r="F5952" s="146">
        <v>5171</v>
      </c>
      <c r="G5952" s="146">
        <v>5171</v>
      </c>
    </row>
    <row r="5953" spans="3:7" ht="16.5" hidden="1" customHeight="1" outlineLevel="1" x14ac:dyDescent="0.45">
      <c r="C5953" s="104" t="s">
        <v>200</v>
      </c>
      <c r="D5953" s="104" t="s">
        <v>216</v>
      </c>
      <c r="E5953" s="56">
        <v>2016</v>
      </c>
      <c r="F5953" s="146">
        <v>2424</v>
      </c>
      <c r="G5953" s="146">
        <v>2424</v>
      </c>
    </row>
    <row r="5954" spans="3:7" ht="16.5" hidden="1" customHeight="1" outlineLevel="1" x14ac:dyDescent="0.45">
      <c r="C5954" s="104" t="s">
        <v>200</v>
      </c>
      <c r="D5954" s="104" t="s">
        <v>217</v>
      </c>
      <c r="E5954" s="56">
        <v>1991</v>
      </c>
      <c r="F5954" s="146">
        <v>9118</v>
      </c>
      <c r="G5954" s="146">
        <v>9118</v>
      </c>
    </row>
    <row r="5955" spans="3:7" ht="16.5" hidden="1" customHeight="1" outlineLevel="1" x14ac:dyDescent="0.45">
      <c r="C5955" s="104" t="s">
        <v>200</v>
      </c>
      <c r="D5955" s="104" t="s">
        <v>217</v>
      </c>
      <c r="E5955" s="56">
        <v>1992</v>
      </c>
      <c r="F5955" s="146">
        <v>13221</v>
      </c>
      <c r="G5955" s="146">
        <v>13221</v>
      </c>
    </row>
    <row r="5956" spans="3:7" ht="16.5" hidden="1" customHeight="1" outlineLevel="1" x14ac:dyDescent="0.45">
      <c r="C5956" s="104" t="s">
        <v>200</v>
      </c>
      <c r="D5956" s="104" t="s">
        <v>217</v>
      </c>
      <c r="E5956" s="56">
        <v>1993</v>
      </c>
      <c r="F5956" s="146">
        <v>8111</v>
      </c>
      <c r="G5956" s="146">
        <v>8111</v>
      </c>
    </row>
    <row r="5957" spans="3:7" ht="16.5" hidden="1" customHeight="1" outlineLevel="1" x14ac:dyDescent="0.45">
      <c r="C5957" s="104" t="s">
        <v>200</v>
      </c>
      <c r="D5957" s="104" t="s">
        <v>217</v>
      </c>
      <c r="E5957" s="56">
        <v>1994</v>
      </c>
      <c r="F5957" s="146">
        <v>7552</v>
      </c>
      <c r="G5957" s="146">
        <v>7552</v>
      </c>
    </row>
    <row r="5958" spans="3:7" ht="16.5" hidden="1" customHeight="1" outlineLevel="1" x14ac:dyDescent="0.45">
      <c r="C5958" s="104" t="s">
        <v>200</v>
      </c>
      <c r="D5958" s="104" t="s">
        <v>217</v>
      </c>
      <c r="E5958" s="56">
        <v>1995</v>
      </c>
      <c r="F5958" s="146">
        <v>19957</v>
      </c>
      <c r="G5958" s="146">
        <v>19957</v>
      </c>
    </row>
    <row r="5959" spans="3:7" ht="16.5" hidden="1" customHeight="1" outlineLevel="1" x14ac:dyDescent="0.45">
      <c r="C5959" s="104" t="s">
        <v>200</v>
      </c>
      <c r="D5959" s="104" t="s">
        <v>217</v>
      </c>
      <c r="E5959" s="56">
        <v>1996</v>
      </c>
      <c r="F5959" s="146">
        <v>17020</v>
      </c>
      <c r="G5959" s="146">
        <v>17020</v>
      </c>
    </row>
    <row r="5960" spans="3:7" ht="16.5" hidden="1" customHeight="1" outlineLevel="1" x14ac:dyDescent="0.45">
      <c r="C5960" s="104" t="s">
        <v>200</v>
      </c>
      <c r="D5960" s="104" t="s">
        <v>217</v>
      </c>
      <c r="E5960" s="56">
        <v>1997</v>
      </c>
      <c r="F5960" s="146">
        <v>66889</v>
      </c>
      <c r="G5960" s="146">
        <v>66889</v>
      </c>
    </row>
    <row r="5961" spans="3:7" ht="16.5" hidden="1" customHeight="1" outlineLevel="1" x14ac:dyDescent="0.45">
      <c r="C5961" s="104" t="s">
        <v>200</v>
      </c>
      <c r="D5961" s="104" t="s">
        <v>217</v>
      </c>
      <c r="E5961" s="56">
        <v>1998</v>
      </c>
      <c r="F5961" s="146">
        <v>103572</v>
      </c>
      <c r="G5961" s="146">
        <v>103572</v>
      </c>
    </row>
    <row r="5962" spans="3:7" ht="16.5" hidden="1" customHeight="1" outlineLevel="1" x14ac:dyDescent="0.45">
      <c r="C5962" s="104" t="s">
        <v>200</v>
      </c>
      <c r="D5962" s="104" t="s">
        <v>217</v>
      </c>
      <c r="E5962" s="56">
        <v>1999</v>
      </c>
      <c r="F5962" s="146">
        <v>109589</v>
      </c>
      <c r="G5962" s="146">
        <v>109589</v>
      </c>
    </row>
    <row r="5963" spans="3:7" ht="16.5" hidden="1" customHeight="1" outlineLevel="1" x14ac:dyDescent="0.45">
      <c r="C5963" s="104" t="s">
        <v>200</v>
      </c>
      <c r="D5963" s="104" t="s">
        <v>217</v>
      </c>
      <c r="E5963" s="56">
        <v>2000</v>
      </c>
      <c r="F5963" s="146">
        <v>109859</v>
      </c>
      <c r="G5963" s="146">
        <v>109859</v>
      </c>
    </row>
    <row r="5964" spans="3:7" ht="16.5" hidden="1" customHeight="1" outlineLevel="1" x14ac:dyDescent="0.45">
      <c r="C5964" s="104" t="s">
        <v>200</v>
      </c>
      <c r="D5964" s="104" t="s">
        <v>217</v>
      </c>
      <c r="E5964" s="56">
        <v>2001</v>
      </c>
      <c r="F5964" s="146">
        <v>90443</v>
      </c>
      <c r="G5964" s="146">
        <v>90443</v>
      </c>
    </row>
    <row r="5965" spans="3:7" ht="16.5" hidden="1" customHeight="1" outlineLevel="1" x14ac:dyDescent="0.45">
      <c r="C5965" s="104" t="s">
        <v>200</v>
      </c>
      <c r="D5965" s="104" t="s">
        <v>217</v>
      </c>
      <c r="E5965" s="56">
        <v>2002</v>
      </c>
      <c r="F5965" s="146">
        <v>80584</v>
      </c>
      <c r="G5965" s="146">
        <v>80584</v>
      </c>
    </row>
    <row r="5966" spans="3:7" ht="16.5" hidden="1" customHeight="1" outlineLevel="1" x14ac:dyDescent="0.45">
      <c r="C5966" s="104" t="s">
        <v>200</v>
      </c>
      <c r="D5966" s="104" t="s">
        <v>217</v>
      </c>
      <c r="E5966" s="56">
        <v>2003</v>
      </c>
      <c r="F5966" s="146">
        <v>93306</v>
      </c>
      <c r="G5966" s="146">
        <v>93306</v>
      </c>
    </row>
    <row r="5967" spans="3:7" ht="16.5" hidden="1" customHeight="1" outlineLevel="1" x14ac:dyDescent="0.45">
      <c r="C5967" s="104" t="s">
        <v>200</v>
      </c>
      <c r="D5967" s="104" t="s">
        <v>217</v>
      </c>
      <c r="E5967" s="56">
        <v>2004</v>
      </c>
      <c r="F5967" s="146">
        <v>100746</v>
      </c>
      <c r="G5967" s="146">
        <v>100746</v>
      </c>
    </row>
    <row r="5968" spans="3:7" ht="16.5" hidden="1" customHeight="1" outlineLevel="1" x14ac:dyDescent="0.45">
      <c r="C5968" s="104" t="s">
        <v>200</v>
      </c>
      <c r="D5968" s="104" t="s">
        <v>217</v>
      </c>
      <c r="E5968" s="56">
        <v>2005</v>
      </c>
      <c r="F5968" s="146">
        <v>118046</v>
      </c>
      <c r="G5968" s="146">
        <v>118046</v>
      </c>
    </row>
    <row r="5969" spans="3:7" ht="16.5" hidden="1" customHeight="1" outlineLevel="1" x14ac:dyDescent="0.45">
      <c r="C5969" s="104" t="s">
        <v>200</v>
      </c>
      <c r="D5969" s="104" t="s">
        <v>217</v>
      </c>
      <c r="E5969" s="56">
        <v>2006</v>
      </c>
      <c r="F5969" s="146">
        <v>102965</v>
      </c>
      <c r="G5969" s="146">
        <v>102965</v>
      </c>
    </row>
    <row r="5970" spans="3:7" ht="16.5" hidden="1" customHeight="1" outlineLevel="1" x14ac:dyDescent="0.45">
      <c r="C5970" s="104" t="s">
        <v>200</v>
      </c>
      <c r="D5970" s="104" t="s">
        <v>217</v>
      </c>
      <c r="E5970" s="56">
        <v>2007</v>
      </c>
      <c r="F5970" s="146">
        <v>81517</v>
      </c>
      <c r="G5970" s="146">
        <v>81517</v>
      </c>
    </row>
    <row r="5971" spans="3:7" ht="16.5" hidden="1" customHeight="1" outlineLevel="1" x14ac:dyDescent="0.45">
      <c r="C5971" s="104" t="s">
        <v>200</v>
      </c>
      <c r="D5971" s="104" t="s">
        <v>217</v>
      </c>
      <c r="E5971" s="56">
        <v>2008</v>
      </c>
      <c r="F5971" s="146">
        <v>57472</v>
      </c>
      <c r="G5971" s="146">
        <v>57472</v>
      </c>
    </row>
    <row r="5972" spans="3:7" ht="16.5" hidden="1" customHeight="1" outlineLevel="1" x14ac:dyDescent="0.45">
      <c r="C5972" s="104" t="s">
        <v>200</v>
      </c>
      <c r="D5972" s="104" t="s">
        <v>217</v>
      </c>
      <c r="E5972" s="56">
        <v>2009</v>
      </c>
      <c r="F5972" s="146">
        <v>57378</v>
      </c>
      <c r="G5972" s="146">
        <v>57378</v>
      </c>
    </row>
    <row r="5973" spans="3:7" ht="16.5" hidden="1" customHeight="1" outlineLevel="1" x14ac:dyDescent="0.45">
      <c r="C5973" s="104" t="s">
        <v>200</v>
      </c>
      <c r="D5973" s="104" t="s">
        <v>217</v>
      </c>
      <c r="E5973" s="56">
        <v>2010</v>
      </c>
      <c r="F5973" s="146">
        <v>32529</v>
      </c>
      <c r="G5973" s="146">
        <v>32529</v>
      </c>
    </row>
    <row r="5974" spans="3:7" ht="16.5" hidden="1" customHeight="1" outlineLevel="1" x14ac:dyDescent="0.45">
      <c r="C5974" s="104" t="s">
        <v>200</v>
      </c>
      <c r="D5974" s="104" t="s">
        <v>217</v>
      </c>
      <c r="E5974" s="56">
        <v>2011</v>
      </c>
      <c r="F5974" s="146">
        <v>60030</v>
      </c>
      <c r="G5974" s="146">
        <v>60030</v>
      </c>
    </row>
    <row r="5975" spans="3:7" ht="16.5" hidden="1" customHeight="1" outlineLevel="1" x14ac:dyDescent="0.45">
      <c r="C5975" s="104" t="s">
        <v>200</v>
      </c>
      <c r="D5975" s="104" t="s">
        <v>217</v>
      </c>
      <c r="E5975" s="56">
        <v>2012</v>
      </c>
      <c r="F5975" s="146">
        <v>40705</v>
      </c>
      <c r="G5975" s="146">
        <v>40705</v>
      </c>
    </row>
    <row r="5976" spans="3:7" ht="16.5" hidden="1" customHeight="1" outlineLevel="1" x14ac:dyDescent="0.45">
      <c r="C5976" s="104" t="s">
        <v>200</v>
      </c>
      <c r="D5976" s="104" t="s">
        <v>217</v>
      </c>
      <c r="E5976" s="56">
        <v>2013</v>
      </c>
      <c r="F5976" s="146">
        <v>39135</v>
      </c>
      <c r="G5976" s="146">
        <v>39135</v>
      </c>
    </row>
    <row r="5977" spans="3:7" ht="16.5" hidden="1" customHeight="1" outlineLevel="1" x14ac:dyDescent="0.45">
      <c r="C5977" s="104" t="s">
        <v>200</v>
      </c>
      <c r="D5977" s="104" t="s">
        <v>217</v>
      </c>
      <c r="E5977" s="56">
        <v>2014</v>
      </c>
      <c r="F5977" s="146">
        <v>41472</v>
      </c>
      <c r="G5977" s="146">
        <v>41472</v>
      </c>
    </row>
    <row r="5978" spans="3:7" ht="16.5" hidden="1" customHeight="1" outlineLevel="1" x14ac:dyDescent="0.45">
      <c r="C5978" s="104" t="s">
        <v>200</v>
      </c>
      <c r="D5978" s="104" t="s">
        <v>217</v>
      </c>
      <c r="E5978" s="56">
        <v>2015</v>
      </c>
      <c r="F5978" s="146">
        <v>41974</v>
      </c>
      <c r="G5978" s="146">
        <v>41974</v>
      </c>
    </row>
    <row r="5979" spans="3:7" ht="16.5" hidden="1" customHeight="1" outlineLevel="1" x14ac:dyDescent="0.45">
      <c r="C5979" s="104" t="s">
        <v>200</v>
      </c>
      <c r="D5979" s="104" t="s">
        <v>217</v>
      </c>
      <c r="E5979" s="56">
        <v>2016</v>
      </c>
      <c r="F5979" s="146">
        <v>18200</v>
      </c>
      <c r="G5979" s="146">
        <v>18200</v>
      </c>
    </row>
    <row r="5980" spans="3:7" ht="16.5" hidden="1" customHeight="1" outlineLevel="1" x14ac:dyDescent="0.45">
      <c r="C5980" s="104" t="s">
        <v>200</v>
      </c>
      <c r="D5980" s="104" t="s">
        <v>218</v>
      </c>
      <c r="E5980" s="56">
        <v>1993</v>
      </c>
      <c r="F5980" s="144">
        <v>98</v>
      </c>
      <c r="G5980" s="144">
        <v>98</v>
      </c>
    </row>
    <row r="5981" spans="3:7" ht="16.5" hidden="1" customHeight="1" outlineLevel="1" x14ac:dyDescent="0.45">
      <c r="C5981" s="104" t="s">
        <v>200</v>
      </c>
      <c r="D5981" s="104" t="s">
        <v>218</v>
      </c>
      <c r="E5981" s="56">
        <v>1994</v>
      </c>
      <c r="F5981" s="144">
        <v>65</v>
      </c>
      <c r="G5981" s="144">
        <v>65</v>
      </c>
    </row>
    <row r="5982" spans="3:7" ht="16.5" hidden="1" customHeight="1" outlineLevel="1" x14ac:dyDescent="0.45">
      <c r="C5982" s="104" t="s">
        <v>200</v>
      </c>
      <c r="D5982" s="104" t="s">
        <v>218</v>
      </c>
      <c r="E5982" s="56">
        <v>1995</v>
      </c>
      <c r="F5982" s="144">
        <v>339</v>
      </c>
      <c r="G5982" s="144">
        <v>339</v>
      </c>
    </row>
    <row r="5983" spans="3:7" ht="16.5" hidden="1" customHeight="1" outlineLevel="1" x14ac:dyDescent="0.45">
      <c r="C5983" s="104" t="s">
        <v>200</v>
      </c>
      <c r="D5983" s="104" t="s">
        <v>218</v>
      </c>
      <c r="E5983" s="56">
        <v>1996</v>
      </c>
      <c r="F5983" s="144">
        <v>81</v>
      </c>
      <c r="G5983" s="144">
        <v>81</v>
      </c>
    </row>
    <row r="5984" spans="3:7" ht="16.5" hidden="1" customHeight="1" outlineLevel="1" x14ac:dyDescent="0.45">
      <c r="C5984" s="104" t="s">
        <v>200</v>
      </c>
      <c r="D5984" s="104" t="s">
        <v>218</v>
      </c>
      <c r="E5984" s="56">
        <v>1997</v>
      </c>
      <c r="F5984" s="144">
        <v>337</v>
      </c>
      <c r="G5984" s="144">
        <v>337</v>
      </c>
    </row>
    <row r="5985" spans="3:7" ht="16.5" hidden="1" customHeight="1" outlineLevel="1" x14ac:dyDescent="0.45">
      <c r="C5985" s="104" t="s">
        <v>200</v>
      </c>
      <c r="D5985" s="104" t="s">
        <v>218</v>
      </c>
      <c r="E5985" s="56">
        <v>1998</v>
      </c>
      <c r="F5985" s="144">
        <v>438</v>
      </c>
      <c r="G5985" s="144">
        <v>438</v>
      </c>
    </row>
    <row r="5986" spans="3:7" ht="16.5" hidden="1" customHeight="1" outlineLevel="1" x14ac:dyDescent="0.45">
      <c r="C5986" s="104" t="s">
        <v>200</v>
      </c>
      <c r="D5986" s="104" t="s">
        <v>218</v>
      </c>
      <c r="E5986" s="56">
        <v>1999</v>
      </c>
      <c r="F5986" s="144">
        <v>267</v>
      </c>
      <c r="G5986" s="144">
        <v>267</v>
      </c>
    </row>
    <row r="5987" spans="3:7" ht="16.5" hidden="1" customHeight="1" outlineLevel="1" x14ac:dyDescent="0.45">
      <c r="C5987" s="104" t="s">
        <v>200</v>
      </c>
      <c r="D5987" s="104" t="s">
        <v>218</v>
      </c>
      <c r="E5987" s="56">
        <v>2000</v>
      </c>
      <c r="F5987" s="144">
        <v>7</v>
      </c>
      <c r="G5987" s="144">
        <v>7</v>
      </c>
    </row>
    <row r="5988" spans="3:7" ht="16.5" hidden="1" customHeight="1" outlineLevel="1" x14ac:dyDescent="0.45">
      <c r="C5988" s="104" t="s">
        <v>200</v>
      </c>
      <c r="D5988" s="104" t="s">
        <v>218</v>
      </c>
      <c r="E5988" s="56">
        <v>2001</v>
      </c>
      <c r="F5988" s="144">
        <v>88</v>
      </c>
      <c r="G5988" s="144">
        <v>88</v>
      </c>
    </row>
    <row r="5989" spans="3:7" ht="16.5" hidden="1" customHeight="1" outlineLevel="1" x14ac:dyDescent="0.45">
      <c r="C5989" s="104" t="s">
        <v>200</v>
      </c>
      <c r="D5989" s="104" t="s">
        <v>218</v>
      </c>
      <c r="E5989" s="56">
        <v>2002</v>
      </c>
      <c r="F5989" s="144">
        <v>226</v>
      </c>
      <c r="G5989" s="144">
        <v>226</v>
      </c>
    </row>
    <row r="5990" spans="3:7" ht="16.5" hidden="1" customHeight="1" outlineLevel="1" x14ac:dyDescent="0.45">
      <c r="C5990" s="104" t="s">
        <v>200</v>
      </c>
      <c r="D5990" s="104" t="s">
        <v>218</v>
      </c>
      <c r="E5990" s="56">
        <v>2003</v>
      </c>
      <c r="F5990" s="144">
        <v>316</v>
      </c>
      <c r="G5990" s="144">
        <v>316</v>
      </c>
    </row>
    <row r="5991" spans="3:7" ht="16.5" hidden="1" customHeight="1" outlineLevel="1" x14ac:dyDescent="0.45">
      <c r="C5991" s="104" t="s">
        <v>200</v>
      </c>
      <c r="D5991" s="104" t="s">
        <v>218</v>
      </c>
      <c r="E5991" s="56">
        <v>2004</v>
      </c>
      <c r="F5991" s="144">
        <v>970</v>
      </c>
      <c r="G5991" s="144">
        <v>970</v>
      </c>
    </row>
    <row r="5992" spans="3:7" ht="16.5" hidden="1" customHeight="1" outlineLevel="1" x14ac:dyDescent="0.45">
      <c r="C5992" s="104" t="s">
        <v>200</v>
      </c>
      <c r="D5992" s="104" t="s">
        <v>218</v>
      </c>
      <c r="E5992" s="56">
        <v>2005</v>
      </c>
      <c r="F5992" s="144">
        <v>438</v>
      </c>
      <c r="G5992" s="144">
        <v>438</v>
      </c>
    </row>
    <row r="5993" spans="3:7" ht="16.5" hidden="1" customHeight="1" outlineLevel="1" x14ac:dyDescent="0.45">
      <c r="C5993" s="104" t="s">
        <v>200</v>
      </c>
      <c r="D5993" s="104" t="s">
        <v>218</v>
      </c>
      <c r="E5993" s="56">
        <v>2006</v>
      </c>
      <c r="F5993" s="144">
        <v>347</v>
      </c>
      <c r="G5993" s="144">
        <v>347</v>
      </c>
    </row>
    <row r="5994" spans="3:7" ht="16.5" hidden="1" customHeight="1" outlineLevel="1" x14ac:dyDescent="0.45">
      <c r="C5994" s="104" t="s">
        <v>200</v>
      </c>
      <c r="D5994" s="104" t="s">
        <v>218</v>
      </c>
      <c r="E5994" s="56">
        <v>2007</v>
      </c>
      <c r="F5994" s="144">
        <v>15</v>
      </c>
      <c r="G5994" s="144">
        <v>15</v>
      </c>
    </row>
    <row r="5995" spans="3:7" ht="16.5" hidden="1" customHeight="1" outlineLevel="1" x14ac:dyDescent="0.45">
      <c r="C5995" s="104" t="s">
        <v>200</v>
      </c>
      <c r="D5995" s="104" t="s">
        <v>218</v>
      </c>
      <c r="E5995" s="56">
        <v>2008</v>
      </c>
      <c r="F5995" s="144">
        <v>5</v>
      </c>
      <c r="G5995" s="144">
        <v>5</v>
      </c>
    </row>
    <row r="5996" spans="3:7" ht="16.5" hidden="1" customHeight="1" outlineLevel="1" x14ac:dyDescent="0.45">
      <c r="C5996" s="104" t="s">
        <v>200</v>
      </c>
      <c r="D5996" s="104" t="s">
        <v>218</v>
      </c>
      <c r="E5996" s="56">
        <v>2009</v>
      </c>
      <c r="F5996" s="144">
        <v>15</v>
      </c>
      <c r="G5996" s="144">
        <v>15</v>
      </c>
    </row>
    <row r="5997" spans="3:7" ht="16.5" hidden="1" customHeight="1" outlineLevel="1" x14ac:dyDescent="0.45">
      <c r="C5997" s="104" t="s">
        <v>200</v>
      </c>
      <c r="D5997" s="104" t="s">
        <v>218</v>
      </c>
      <c r="E5997" s="56">
        <v>2010</v>
      </c>
      <c r="F5997" s="144">
        <v>4</v>
      </c>
      <c r="G5997" s="144">
        <v>4</v>
      </c>
    </row>
    <row r="5998" spans="3:7" ht="16.5" hidden="1" customHeight="1" outlineLevel="1" x14ac:dyDescent="0.45">
      <c r="C5998" s="104" t="s">
        <v>200</v>
      </c>
      <c r="D5998" s="104" t="s">
        <v>218</v>
      </c>
      <c r="E5998" s="56">
        <v>2011</v>
      </c>
      <c r="F5998" s="144">
        <v>27</v>
      </c>
      <c r="G5998" s="144">
        <v>27</v>
      </c>
    </row>
    <row r="5999" spans="3:7" ht="16.5" hidden="1" customHeight="1" outlineLevel="1" x14ac:dyDescent="0.45">
      <c r="C5999" s="104" t="s">
        <v>200</v>
      </c>
      <c r="D5999" s="104" t="s">
        <v>218</v>
      </c>
      <c r="E5999" s="56">
        <v>2012</v>
      </c>
      <c r="F5999" s="144">
        <v>20</v>
      </c>
      <c r="G5999" s="144">
        <v>20</v>
      </c>
    </row>
    <row r="6000" spans="3:7" ht="16.5" hidden="1" customHeight="1" outlineLevel="1" x14ac:dyDescent="0.45">
      <c r="C6000" s="104" t="s">
        <v>200</v>
      </c>
      <c r="D6000" s="104" t="s">
        <v>218</v>
      </c>
      <c r="E6000" s="56">
        <v>2013</v>
      </c>
      <c r="F6000" s="144">
        <v>5</v>
      </c>
      <c r="G6000" s="144">
        <v>5</v>
      </c>
    </row>
    <row r="6001" spans="3:7" ht="16.5" hidden="1" customHeight="1" outlineLevel="1" x14ac:dyDescent="0.45">
      <c r="C6001" s="104" t="s">
        <v>200</v>
      </c>
      <c r="D6001" s="104" t="s">
        <v>218</v>
      </c>
      <c r="E6001" s="56">
        <v>2014</v>
      </c>
      <c r="F6001" s="144">
        <v>4</v>
      </c>
      <c r="G6001" s="144">
        <v>4</v>
      </c>
    </row>
    <row r="6002" spans="3:7" ht="16.5" hidden="1" customHeight="1" outlineLevel="1" x14ac:dyDescent="0.45">
      <c r="C6002" s="104" t="s">
        <v>200</v>
      </c>
      <c r="D6002" s="104" t="s">
        <v>218</v>
      </c>
      <c r="E6002" s="56">
        <v>2015</v>
      </c>
      <c r="F6002" s="144">
        <v>0</v>
      </c>
      <c r="G6002" s="144">
        <v>0</v>
      </c>
    </row>
    <row r="6003" spans="3:7" ht="16.5" hidden="1" customHeight="1" outlineLevel="1" x14ac:dyDescent="0.45">
      <c r="C6003" s="104" t="s">
        <v>200</v>
      </c>
      <c r="D6003" s="104" t="s">
        <v>219</v>
      </c>
      <c r="E6003" s="56">
        <v>1992</v>
      </c>
      <c r="F6003" s="144">
        <v>13</v>
      </c>
      <c r="G6003" s="144">
        <v>13</v>
      </c>
    </row>
    <row r="6004" spans="3:7" ht="16.5" hidden="1" customHeight="1" outlineLevel="1" x14ac:dyDescent="0.45">
      <c r="C6004" s="104" t="s">
        <v>200</v>
      </c>
      <c r="D6004" s="104" t="s">
        <v>219</v>
      </c>
      <c r="E6004" s="56">
        <v>1993</v>
      </c>
      <c r="F6004" s="144">
        <v>261</v>
      </c>
      <c r="G6004" s="144">
        <v>261</v>
      </c>
    </row>
    <row r="6005" spans="3:7" ht="16.5" hidden="1" customHeight="1" outlineLevel="1" x14ac:dyDescent="0.45">
      <c r="C6005" s="104" t="s">
        <v>200</v>
      </c>
      <c r="D6005" s="104" t="s">
        <v>219</v>
      </c>
      <c r="E6005" s="56">
        <v>1994</v>
      </c>
      <c r="F6005" s="144">
        <v>112</v>
      </c>
      <c r="G6005" s="144">
        <v>112</v>
      </c>
    </row>
    <row r="6006" spans="3:7" ht="16.5" hidden="1" customHeight="1" outlineLevel="1" x14ac:dyDescent="0.45">
      <c r="C6006" s="104" t="s">
        <v>200</v>
      </c>
      <c r="D6006" s="104" t="s">
        <v>219</v>
      </c>
      <c r="E6006" s="56">
        <v>1995</v>
      </c>
      <c r="F6006" s="144">
        <v>344</v>
      </c>
      <c r="G6006" s="144">
        <v>344</v>
      </c>
    </row>
    <row r="6007" spans="3:7" ht="16.5" hidden="1" customHeight="1" outlineLevel="1" x14ac:dyDescent="0.45">
      <c r="C6007" s="104" t="s">
        <v>200</v>
      </c>
      <c r="D6007" s="104" t="s">
        <v>219</v>
      </c>
      <c r="E6007" s="56">
        <v>1996</v>
      </c>
      <c r="F6007" s="144">
        <v>413</v>
      </c>
      <c r="G6007" s="144">
        <v>413</v>
      </c>
    </row>
    <row r="6008" spans="3:7" ht="16.5" hidden="1" customHeight="1" outlineLevel="1" x14ac:dyDescent="0.45">
      <c r="C6008" s="104" t="s">
        <v>200</v>
      </c>
      <c r="D6008" s="104" t="s">
        <v>219</v>
      </c>
      <c r="E6008" s="56">
        <v>1997</v>
      </c>
      <c r="F6008" s="144">
        <v>383</v>
      </c>
      <c r="G6008" s="144">
        <v>383</v>
      </c>
    </row>
    <row r="6009" spans="3:7" ht="16.5" hidden="1" customHeight="1" outlineLevel="1" x14ac:dyDescent="0.45">
      <c r="C6009" s="104" t="s">
        <v>200</v>
      </c>
      <c r="D6009" s="104" t="s">
        <v>219</v>
      </c>
      <c r="E6009" s="56">
        <v>1998</v>
      </c>
      <c r="F6009" s="144">
        <v>114</v>
      </c>
      <c r="G6009" s="144">
        <v>114</v>
      </c>
    </row>
    <row r="6010" spans="3:7" ht="16.5" hidden="1" customHeight="1" outlineLevel="1" x14ac:dyDescent="0.45">
      <c r="C6010" s="104" t="s">
        <v>200</v>
      </c>
      <c r="D6010" s="104" t="s">
        <v>219</v>
      </c>
      <c r="E6010" s="56">
        <v>1999</v>
      </c>
      <c r="F6010" s="144">
        <v>72</v>
      </c>
      <c r="G6010" s="144">
        <v>72</v>
      </c>
    </row>
    <row r="6011" spans="3:7" ht="16.5" hidden="1" customHeight="1" outlineLevel="1" x14ac:dyDescent="0.45">
      <c r="C6011" s="104" t="s">
        <v>200</v>
      </c>
      <c r="D6011" s="104" t="s">
        <v>219</v>
      </c>
      <c r="E6011" s="56">
        <v>2000</v>
      </c>
      <c r="F6011" s="144">
        <v>177</v>
      </c>
      <c r="G6011" s="144">
        <v>177</v>
      </c>
    </row>
    <row r="6012" spans="3:7" ht="16.5" hidden="1" customHeight="1" outlineLevel="1" x14ac:dyDescent="0.45">
      <c r="C6012" s="104" t="s">
        <v>200</v>
      </c>
      <c r="D6012" s="104" t="s">
        <v>219</v>
      </c>
      <c r="E6012" s="56">
        <v>2001</v>
      </c>
      <c r="F6012" s="144">
        <v>197</v>
      </c>
      <c r="G6012" s="144">
        <v>197</v>
      </c>
    </row>
    <row r="6013" spans="3:7" ht="16.5" hidden="1" customHeight="1" outlineLevel="1" x14ac:dyDescent="0.45">
      <c r="C6013" s="104" t="s">
        <v>200</v>
      </c>
      <c r="D6013" s="104" t="s">
        <v>219</v>
      </c>
      <c r="E6013" s="56">
        <v>2002</v>
      </c>
      <c r="F6013" s="144">
        <v>245</v>
      </c>
      <c r="G6013" s="144">
        <v>245</v>
      </c>
    </row>
    <row r="6014" spans="3:7" ht="16.5" hidden="1" customHeight="1" outlineLevel="1" x14ac:dyDescent="0.45">
      <c r="C6014" s="104" t="s">
        <v>200</v>
      </c>
      <c r="D6014" s="104" t="s">
        <v>219</v>
      </c>
      <c r="E6014" s="56">
        <v>2003</v>
      </c>
      <c r="F6014" s="144">
        <v>451</v>
      </c>
      <c r="G6014" s="144">
        <v>451</v>
      </c>
    </row>
    <row r="6015" spans="3:7" ht="16.5" hidden="1" customHeight="1" outlineLevel="1" x14ac:dyDescent="0.45">
      <c r="C6015" s="104" t="s">
        <v>200</v>
      </c>
      <c r="D6015" s="104" t="s">
        <v>219</v>
      </c>
      <c r="E6015" s="56">
        <v>2004</v>
      </c>
      <c r="F6015" s="144">
        <v>425</v>
      </c>
      <c r="G6015" s="144">
        <v>425</v>
      </c>
    </row>
    <row r="6016" spans="3:7" ht="16.5" hidden="1" customHeight="1" outlineLevel="1" x14ac:dyDescent="0.45">
      <c r="C6016" s="104" t="s">
        <v>200</v>
      </c>
      <c r="D6016" s="104" t="s">
        <v>219</v>
      </c>
      <c r="E6016" s="56">
        <v>2005</v>
      </c>
      <c r="F6016" s="144">
        <v>369</v>
      </c>
      <c r="G6016" s="144">
        <v>369</v>
      </c>
    </row>
    <row r="6017" spans="3:7" ht="16.5" hidden="1" customHeight="1" outlineLevel="1" x14ac:dyDescent="0.45">
      <c r="C6017" s="104" t="s">
        <v>200</v>
      </c>
      <c r="D6017" s="104" t="s">
        <v>219</v>
      </c>
      <c r="E6017" s="56">
        <v>2006</v>
      </c>
      <c r="F6017" s="144">
        <v>608</v>
      </c>
      <c r="G6017" s="144">
        <v>608</v>
      </c>
    </row>
    <row r="6018" spans="3:7" ht="16.5" hidden="1" customHeight="1" outlineLevel="1" x14ac:dyDescent="0.45">
      <c r="C6018" s="104" t="s">
        <v>200</v>
      </c>
      <c r="D6018" s="104" t="s">
        <v>219</v>
      </c>
      <c r="E6018" s="56">
        <v>2007</v>
      </c>
      <c r="F6018" s="144">
        <v>336</v>
      </c>
      <c r="G6018" s="144">
        <v>336</v>
      </c>
    </row>
    <row r="6019" spans="3:7" ht="16.5" hidden="1" customHeight="1" outlineLevel="1" x14ac:dyDescent="0.45">
      <c r="C6019" s="104" t="s">
        <v>200</v>
      </c>
      <c r="D6019" s="104" t="s">
        <v>219</v>
      </c>
      <c r="E6019" s="56">
        <v>2008</v>
      </c>
      <c r="F6019" s="144">
        <v>83</v>
      </c>
      <c r="G6019" s="144">
        <v>83</v>
      </c>
    </row>
    <row r="6020" spans="3:7" ht="16.5" hidden="1" customHeight="1" outlineLevel="1" x14ac:dyDescent="0.45">
      <c r="C6020" s="104" t="s">
        <v>200</v>
      </c>
      <c r="D6020" s="104" t="s">
        <v>219</v>
      </c>
      <c r="E6020" s="56">
        <v>2009</v>
      </c>
      <c r="F6020" s="144">
        <v>17</v>
      </c>
      <c r="G6020" s="144">
        <v>17</v>
      </c>
    </row>
    <row r="6021" spans="3:7" ht="16.5" hidden="1" customHeight="1" outlineLevel="1" x14ac:dyDescent="0.45">
      <c r="C6021" s="104" t="s">
        <v>200</v>
      </c>
      <c r="D6021" s="104" t="s">
        <v>219</v>
      </c>
      <c r="E6021" s="56">
        <v>2010</v>
      </c>
      <c r="F6021" s="144">
        <v>6</v>
      </c>
      <c r="G6021" s="144">
        <v>6</v>
      </c>
    </row>
    <row r="6022" spans="3:7" ht="16.5" hidden="1" customHeight="1" outlineLevel="1" x14ac:dyDescent="0.45">
      <c r="C6022" s="104" t="s">
        <v>200</v>
      </c>
      <c r="D6022" s="104" t="s">
        <v>219</v>
      </c>
      <c r="E6022" s="56">
        <v>2011</v>
      </c>
      <c r="F6022" s="144">
        <v>10</v>
      </c>
      <c r="G6022" s="144">
        <v>10</v>
      </c>
    </row>
    <row r="6023" spans="3:7" ht="16.5" hidden="1" customHeight="1" outlineLevel="1" x14ac:dyDescent="0.45">
      <c r="C6023" s="104" t="s">
        <v>200</v>
      </c>
      <c r="D6023" s="104" t="s">
        <v>219</v>
      </c>
      <c r="E6023" s="56">
        <v>2012</v>
      </c>
      <c r="F6023" s="144">
        <v>4</v>
      </c>
      <c r="G6023" s="144">
        <v>4</v>
      </c>
    </row>
    <row r="6024" spans="3:7" ht="16.5" hidden="1" customHeight="1" outlineLevel="1" x14ac:dyDescent="0.45">
      <c r="C6024" s="104" t="s">
        <v>200</v>
      </c>
      <c r="D6024" s="104" t="s">
        <v>219</v>
      </c>
      <c r="E6024" s="56">
        <v>2013</v>
      </c>
      <c r="F6024" s="144">
        <v>0</v>
      </c>
      <c r="G6024" s="144">
        <v>0</v>
      </c>
    </row>
    <row r="6025" spans="3:7" ht="16.5" hidden="1" customHeight="1" outlineLevel="1" x14ac:dyDescent="0.45">
      <c r="C6025" s="104" t="s">
        <v>200</v>
      </c>
      <c r="D6025" s="104" t="s">
        <v>219</v>
      </c>
      <c r="E6025" s="56">
        <v>2014</v>
      </c>
      <c r="F6025" s="144">
        <v>2</v>
      </c>
      <c r="G6025" s="144">
        <v>2</v>
      </c>
    </row>
    <row r="6026" spans="3:7" ht="16.5" hidden="1" customHeight="1" outlineLevel="1" x14ac:dyDescent="0.45">
      <c r="C6026" s="104" t="s">
        <v>200</v>
      </c>
      <c r="D6026" s="104" t="s">
        <v>219</v>
      </c>
      <c r="E6026" s="56">
        <v>2015</v>
      </c>
      <c r="F6026" s="144">
        <v>0</v>
      </c>
      <c r="G6026" s="144">
        <v>0</v>
      </c>
    </row>
    <row r="6027" spans="3:7" ht="16.5" hidden="1" customHeight="1" outlineLevel="1" x14ac:dyDescent="0.45">
      <c r="C6027" s="104" t="s">
        <v>200</v>
      </c>
      <c r="D6027" s="104" t="s">
        <v>220</v>
      </c>
      <c r="E6027" s="56">
        <v>1991</v>
      </c>
      <c r="F6027" s="146">
        <v>1712</v>
      </c>
      <c r="G6027" s="146">
        <v>1712</v>
      </c>
    </row>
    <row r="6028" spans="3:7" ht="16.5" hidden="1" customHeight="1" outlineLevel="1" x14ac:dyDescent="0.45">
      <c r="C6028" s="104" t="s">
        <v>200</v>
      </c>
      <c r="D6028" s="104" t="s">
        <v>220</v>
      </c>
      <c r="E6028" s="56">
        <v>1992</v>
      </c>
      <c r="F6028" s="144">
        <v>323</v>
      </c>
      <c r="G6028" s="144">
        <v>323</v>
      </c>
    </row>
    <row r="6029" spans="3:7" ht="16.5" hidden="1" customHeight="1" outlineLevel="1" x14ac:dyDescent="0.45">
      <c r="C6029" s="104" t="s">
        <v>200</v>
      </c>
      <c r="D6029" s="104" t="s">
        <v>220</v>
      </c>
      <c r="E6029" s="56">
        <v>1996</v>
      </c>
      <c r="F6029" s="144">
        <v>4</v>
      </c>
      <c r="G6029" s="144">
        <v>4</v>
      </c>
    </row>
    <row r="6030" spans="3:7" ht="16.5" hidden="1" customHeight="1" outlineLevel="1" x14ac:dyDescent="0.45">
      <c r="C6030" s="104" t="s">
        <v>200</v>
      </c>
      <c r="D6030" s="104" t="s">
        <v>220</v>
      </c>
      <c r="E6030" s="56">
        <v>2008</v>
      </c>
      <c r="F6030" s="144">
        <v>26</v>
      </c>
      <c r="G6030" s="144">
        <v>26</v>
      </c>
    </row>
    <row r="6031" spans="3:7" ht="16.5" hidden="1" customHeight="1" outlineLevel="1" x14ac:dyDescent="0.45">
      <c r="C6031" s="104" t="s">
        <v>200</v>
      </c>
      <c r="D6031" s="104" t="s">
        <v>220</v>
      </c>
      <c r="E6031" s="56">
        <v>2009</v>
      </c>
      <c r="F6031" s="144">
        <v>11</v>
      </c>
      <c r="G6031" s="144">
        <v>11</v>
      </c>
    </row>
    <row r="6032" spans="3:7" ht="16.5" hidden="1" customHeight="1" outlineLevel="1" x14ac:dyDescent="0.45">
      <c r="C6032" s="104" t="s">
        <v>200</v>
      </c>
      <c r="D6032" s="104" t="s">
        <v>220</v>
      </c>
      <c r="E6032" s="56">
        <v>2010</v>
      </c>
      <c r="F6032" s="144">
        <v>17</v>
      </c>
      <c r="G6032" s="144">
        <v>17</v>
      </c>
    </row>
    <row r="6033" spans="3:7" ht="16.5" hidden="1" customHeight="1" outlineLevel="1" x14ac:dyDescent="0.45">
      <c r="C6033" s="104" t="s">
        <v>200</v>
      </c>
      <c r="D6033" s="104" t="s">
        <v>220</v>
      </c>
      <c r="E6033" s="56">
        <v>2011</v>
      </c>
      <c r="F6033" s="144">
        <v>50</v>
      </c>
      <c r="G6033" s="144">
        <v>50</v>
      </c>
    </row>
    <row r="6034" spans="3:7" ht="16.5" hidden="1" customHeight="1" outlineLevel="1" x14ac:dyDescent="0.45">
      <c r="C6034" s="104" t="s">
        <v>200</v>
      </c>
      <c r="D6034" s="104" t="s">
        <v>220</v>
      </c>
      <c r="E6034" s="56">
        <v>2012</v>
      </c>
      <c r="F6034" s="144">
        <v>49</v>
      </c>
      <c r="G6034" s="144">
        <v>49</v>
      </c>
    </row>
    <row r="6035" spans="3:7" ht="16.5" hidden="1" customHeight="1" outlineLevel="1" x14ac:dyDescent="0.45">
      <c r="C6035" s="104" t="s">
        <v>200</v>
      </c>
      <c r="D6035" s="104" t="s">
        <v>220</v>
      </c>
      <c r="E6035" s="56">
        <v>2013</v>
      </c>
      <c r="F6035" s="144">
        <v>22</v>
      </c>
      <c r="G6035" s="144">
        <v>22</v>
      </c>
    </row>
    <row r="6036" spans="3:7" ht="16.5" hidden="1" customHeight="1" outlineLevel="1" x14ac:dyDescent="0.45">
      <c r="C6036" s="104" t="s">
        <v>200</v>
      </c>
      <c r="D6036" s="104" t="s">
        <v>220</v>
      </c>
      <c r="E6036" s="56">
        <v>2014</v>
      </c>
      <c r="F6036" s="144">
        <v>9</v>
      </c>
      <c r="G6036" s="144">
        <v>9</v>
      </c>
    </row>
    <row r="6037" spans="3:7" ht="16.5" hidden="1" customHeight="1" outlineLevel="1" x14ac:dyDescent="0.45">
      <c r="C6037" s="104" t="s">
        <v>200</v>
      </c>
      <c r="D6037" s="104" t="s">
        <v>220</v>
      </c>
      <c r="E6037" s="56">
        <v>2015</v>
      </c>
      <c r="F6037" s="144">
        <v>1</v>
      </c>
      <c r="G6037" s="144">
        <v>1</v>
      </c>
    </row>
    <row r="6038" spans="3:7" ht="16.5" hidden="1" customHeight="1" outlineLevel="1" x14ac:dyDescent="0.45">
      <c r="C6038" s="104" t="s">
        <v>200</v>
      </c>
      <c r="D6038" s="104" t="s">
        <v>220</v>
      </c>
      <c r="E6038" s="56">
        <v>2016</v>
      </c>
      <c r="F6038" s="144">
        <v>0</v>
      </c>
      <c r="G6038" s="144">
        <v>0</v>
      </c>
    </row>
    <row r="6039" spans="3:7" ht="16.5" hidden="1" customHeight="1" outlineLevel="1" x14ac:dyDescent="0.45">
      <c r="C6039" s="104" t="s">
        <v>200</v>
      </c>
      <c r="D6039" s="104" t="s">
        <v>221</v>
      </c>
      <c r="E6039" s="56">
        <v>1991</v>
      </c>
      <c r="F6039" s="144">
        <v>684</v>
      </c>
      <c r="G6039" s="144">
        <v>684</v>
      </c>
    </row>
    <row r="6040" spans="3:7" ht="16.5" hidden="1" customHeight="1" outlineLevel="1" x14ac:dyDescent="0.45">
      <c r="C6040" s="104" t="s">
        <v>200</v>
      </c>
      <c r="D6040" s="104" t="s">
        <v>221</v>
      </c>
      <c r="E6040" s="56">
        <v>1992</v>
      </c>
      <c r="F6040" s="146">
        <v>1030</v>
      </c>
      <c r="G6040" s="146">
        <v>1030</v>
      </c>
    </row>
    <row r="6041" spans="3:7" ht="16.5" hidden="1" customHeight="1" outlineLevel="1" x14ac:dyDescent="0.45">
      <c r="C6041" s="104" t="s">
        <v>200</v>
      </c>
      <c r="D6041" s="104" t="s">
        <v>221</v>
      </c>
      <c r="E6041" s="56">
        <v>1993</v>
      </c>
      <c r="F6041" s="144">
        <v>813</v>
      </c>
      <c r="G6041" s="144">
        <v>813</v>
      </c>
    </row>
    <row r="6042" spans="3:7" ht="16.5" hidden="1" customHeight="1" outlineLevel="1" x14ac:dyDescent="0.45">
      <c r="C6042" s="104" t="s">
        <v>200</v>
      </c>
      <c r="D6042" s="104" t="s">
        <v>221</v>
      </c>
      <c r="E6042" s="56">
        <v>1994</v>
      </c>
      <c r="F6042" s="146">
        <v>1683</v>
      </c>
      <c r="G6042" s="146">
        <v>1683</v>
      </c>
    </row>
    <row r="6043" spans="3:7" ht="16.5" hidden="1" customHeight="1" outlineLevel="1" x14ac:dyDescent="0.45">
      <c r="C6043" s="104" t="s">
        <v>200</v>
      </c>
      <c r="D6043" s="104" t="s">
        <v>221</v>
      </c>
      <c r="E6043" s="56">
        <v>1995</v>
      </c>
      <c r="F6043" s="146">
        <v>3532</v>
      </c>
      <c r="G6043" s="146">
        <v>3532</v>
      </c>
    </row>
    <row r="6044" spans="3:7" ht="16.5" hidden="1" customHeight="1" outlineLevel="1" x14ac:dyDescent="0.45">
      <c r="C6044" s="104" t="s">
        <v>200</v>
      </c>
      <c r="D6044" s="104" t="s">
        <v>221</v>
      </c>
      <c r="E6044" s="56">
        <v>1996</v>
      </c>
      <c r="F6044" s="146">
        <v>3216</v>
      </c>
      <c r="G6044" s="146">
        <v>3216</v>
      </c>
    </row>
    <row r="6045" spans="3:7" ht="16.5" hidden="1" customHeight="1" outlineLevel="1" x14ac:dyDescent="0.45">
      <c r="C6045" s="104" t="s">
        <v>200</v>
      </c>
      <c r="D6045" s="104" t="s">
        <v>221</v>
      </c>
      <c r="E6045" s="56">
        <v>1997</v>
      </c>
      <c r="F6045" s="146">
        <v>1353</v>
      </c>
      <c r="G6045" s="146">
        <v>1353</v>
      </c>
    </row>
    <row r="6046" spans="3:7" ht="16.5" hidden="1" customHeight="1" outlineLevel="1" x14ac:dyDescent="0.45">
      <c r="C6046" s="104" t="s">
        <v>200</v>
      </c>
      <c r="D6046" s="104" t="s">
        <v>221</v>
      </c>
      <c r="E6046" s="56">
        <v>1998</v>
      </c>
      <c r="F6046" s="146">
        <v>1389</v>
      </c>
      <c r="G6046" s="146">
        <v>1389</v>
      </c>
    </row>
    <row r="6047" spans="3:7" ht="16.5" hidden="1" customHeight="1" outlineLevel="1" x14ac:dyDescent="0.45">
      <c r="C6047" s="104" t="s">
        <v>200</v>
      </c>
      <c r="D6047" s="104" t="s">
        <v>221</v>
      </c>
      <c r="E6047" s="56">
        <v>1999</v>
      </c>
      <c r="F6047" s="146">
        <v>3328</v>
      </c>
      <c r="G6047" s="146">
        <v>3328</v>
      </c>
    </row>
    <row r="6048" spans="3:7" ht="16.5" hidden="1" customHeight="1" outlineLevel="1" x14ac:dyDescent="0.45">
      <c r="C6048" s="104" t="s">
        <v>200</v>
      </c>
      <c r="D6048" s="104" t="s">
        <v>221</v>
      </c>
      <c r="E6048" s="56">
        <v>2000</v>
      </c>
      <c r="F6048" s="146">
        <v>1450</v>
      </c>
      <c r="G6048" s="146">
        <v>1450</v>
      </c>
    </row>
    <row r="6049" spans="3:7" ht="16.5" hidden="1" customHeight="1" outlineLevel="1" x14ac:dyDescent="0.45">
      <c r="C6049" s="104" t="s">
        <v>200</v>
      </c>
      <c r="D6049" s="104" t="s">
        <v>221</v>
      </c>
      <c r="E6049" s="56">
        <v>2001</v>
      </c>
      <c r="F6049" s="144">
        <v>354</v>
      </c>
      <c r="G6049" s="144">
        <v>354</v>
      </c>
    </row>
    <row r="6050" spans="3:7" ht="16.5" hidden="1" customHeight="1" outlineLevel="1" x14ac:dyDescent="0.45">
      <c r="C6050" s="104" t="s">
        <v>200</v>
      </c>
      <c r="D6050" s="104" t="s">
        <v>221</v>
      </c>
      <c r="E6050" s="56">
        <v>2002</v>
      </c>
      <c r="F6050" s="146">
        <v>1082</v>
      </c>
      <c r="G6050" s="146">
        <v>1082</v>
      </c>
    </row>
    <row r="6051" spans="3:7" ht="16.5" hidden="1" customHeight="1" outlineLevel="1" x14ac:dyDescent="0.45">
      <c r="C6051" s="104" t="s">
        <v>200</v>
      </c>
      <c r="D6051" s="104" t="s">
        <v>221</v>
      </c>
      <c r="E6051" s="56">
        <v>2003</v>
      </c>
      <c r="F6051" s="146">
        <v>1166</v>
      </c>
      <c r="G6051" s="146">
        <v>1166</v>
      </c>
    </row>
    <row r="6052" spans="3:7" ht="16.5" hidden="1" customHeight="1" outlineLevel="1" x14ac:dyDescent="0.45">
      <c r="C6052" s="104" t="s">
        <v>200</v>
      </c>
      <c r="D6052" s="104" t="s">
        <v>221</v>
      </c>
      <c r="E6052" s="56">
        <v>2004</v>
      </c>
      <c r="F6052" s="146">
        <v>1418</v>
      </c>
      <c r="G6052" s="146">
        <v>1418</v>
      </c>
    </row>
    <row r="6053" spans="3:7" ht="16.5" hidden="1" customHeight="1" outlineLevel="1" x14ac:dyDescent="0.45">
      <c r="C6053" s="104" t="s">
        <v>200</v>
      </c>
      <c r="D6053" s="104" t="s">
        <v>221</v>
      </c>
      <c r="E6053" s="56">
        <v>2005</v>
      </c>
      <c r="F6053" s="146">
        <v>1548</v>
      </c>
      <c r="G6053" s="146">
        <v>1548</v>
      </c>
    </row>
    <row r="6054" spans="3:7" ht="16.5" hidden="1" customHeight="1" outlineLevel="1" x14ac:dyDescent="0.45">
      <c r="C6054" s="104" t="s">
        <v>200</v>
      </c>
      <c r="D6054" s="104" t="s">
        <v>221</v>
      </c>
      <c r="E6054" s="56">
        <v>2006</v>
      </c>
      <c r="F6054" s="146">
        <v>1140</v>
      </c>
      <c r="G6054" s="146">
        <v>1140</v>
      </c>
    </row>
    <row r="6055" spans="3:7" ht="16.5" hidden="1" customHeight="1" outlineLevel="1" x14ac:dyDescent="0.45">
      <c r="C6055" s="104" t="s">
        <v>200</v>
      </c>
      <c r="D6055" s="104" t="s">
        <v>221</v>
      </c>
      <c r="E6055" s="56">
        <v>2007</v>
      </c>
      <c r="F6055" s="146">
        <v>1089</v>
      </c>
      <c r="G6055" s="146">
        <v>1089</v>
      </c>
    </row>
    <row r="6056" spans="3:7" ht="16.5" hidden="1" customHeight="1" outlineLevel="1" x14ac:dyDescent="0.45">
      <c r="C6056" s="104" t="s">
        <v>200</v>
      </c>
      <c r="D6056" s="104" t="s">
        <v>221</v>
      </c>
      <c r="E6056" s="56">
        <v>2008</v>
      </c>
      <c r="F6056" s="144">
        <v>930</v>
      </c>
      <c r="G6056" s="144">
        <v>930</v>
      </c>
    </row>
    <row r="6057" spans="3:7" ht="16.5" hidden="1" customHeight="1" outlineLevel="1" x14ac:dyDescent="0.45">
      <c r="C6057" s="104" t="s">
        <v>200</v>
      </c>
      <c r="D6057" s="104" t="s">
        <v>221</v>
      </c>
      <c r="E6057" s="56">
        <v>2009</v>
      </c>
      <c r="F6057" s="144">
        <v>471</v>
      </c>
      <c r="G6057" s="144">
        <v>471</v>
      </c>
    </row>
    <row r="6058" spans="3:7" ht="16.5" hidden="1" customHeight="1" outlineLevel="1" x14ac:dyDescent="0.45">
      <c r="C6058" s="104" t="s">
        <v>200</v>
      </c>
      <c r="D6058" s="104" t="s">
        <v>221</v>
      </c>
      <c r="E6058" s="56">
        <v>2010</v>
      </c>
      <c r="F6058" s="144">
        <v>449</v>
      </c>
      <c r="G6058" s="144">
        <v>449</v>
      </c>
    </row>
    <row r="6059" spans="3:7" ht="16.5" hidden="1" customHeight="1" outlineLevel="1" x14ac:dyDescent="0.45">
      <c r="C6059" s="104" t="s">
        <v>200</v>
      </c>
      <c r="D6059" s="104" t="s">
        <v>221</v>
      </c>
      <c r="E6059" s="56">
        <v>2011</v>
      </c>
      <c r="F6059" s="144">
        <v>506</v>
      </c>
      <c r="G6059" s="144">
        <v>506</v>
      </c>
    </row>
    <row r="6060" spans="3:7" ht="16.5" hidden="1" customHeight="1" outlineLevel="1" x14ac:dyDescent="0.45">
      <c r="C6060" s="104" t="s">
        <v>200</v>
      </c>
      <c r="D6060" s="104" t="s">
        <v>221</v>
      </c>
      <c r="E6060" s="56">
        <v>2012</v>
      </c>
      <c r="F6060" s="144">
        <v>524</v>
      </c>
      <c r="G6060" s="144">
        <v>524</v>
      </c>
    </row>
    <row r="6061" spans="3:7" ht="16.5" hidden="1" customHeight="1" outlineLevel="1" x14ac:dyDescent="0.45">
      <c r="C6061" s="104" t="s">
        <v>200</v>
      </c>
      <c r="D6061" s="104" t="s">
        <v>221</v>
      </c>
      <c r="E6061" s="56">
        <v>2013</v>
      </c>
      <c r="F6061" s="144">
        <v>696</v>
      </c>
      <c r="G6061" s="144">
        <v>696</v>
      </c>
    </row>
    <row r="6062" spans="3:7" ht="16.5" hidden="1" customHeight="1" outlineLevel="1" x14ac:dyDescent="0.45">
      <c r="C6062" s="104" t="s">
        <v>200</v>
      </c>
      <c r="D6062" s="104" t="s">
        <v>221</v>
      </c>
      <c r="E6062" s="56">
        <v>2014</v>
      </c>
      <c r="F6062" s="144">
        <v>796</v>
      </c>
      <c r="G6062" s="144">
        <v>796</v>
      </c>
    </row>
    <row r="6063" spans="3:7" ht="16.5" hidden="1" customHeight="1" outlineLevel="1" x14ac:dyDescent="0.45">
      <c r="C6063" s="104" t="s">
        <v>200</v>
      </c>
      <c r="D6063" s="104" t="s">
        <v>221</v>
      </c>
      <c r="E6063" s="56">
        <v>2015</v>
      </c>
      <c r="F6063" s="144">
        <v>437</v>
      </c>
      <c r="G6063" s="144">
        <v>437</v>
      </c>
    </row>
    <row r="6064" spans="3:7" ht="16.5" hidden="1" customHeight="1" outlineLevel="1" x14ac:dyDescent="0.45">
      <c r="C6064" s="104" t="s">
        <v>200</v>
      </c>
      <c r="D6064" s="104" t="s">
        <v>221</v>
      </c>
      <c r="E6064" s="56">
        <v>2016</v>
      </c>
      <c r="F6064" s="144">
        <v>176</v>
      </c>
      <c r="G6064" s="144">
        <v>176</v>
      </c>
    </row>
    <row r="6065" spans="3:7" ht="16.5" hidden="1" customHeight="1" outlineLevel="1" x14ac:dyDescent="0.45">
      <c r="C6065" s="104" t="s">
        <v>200</v>
      </c>
      <c r="D6065" s="104" t="s">
        <v>222</v>
      </c>
      <c r="E6065" s="56">
        <v>1991</v>
      </c>
      <c r="F6065" s="146">
        <v>10842</v>
      </c>
      <c r="G6065" s="146">
        <v>10842</v>
      </c>
    </row>
    <row r="6066" spans="3:7" ht="16.5" hidden="1" customHeight="1" outlineLevel="1" x14ac:dyDescent="0.45">
      <c r="C6066" s="104" t="s">
        <v>200</v>
      </c>
      <c r="D6066" s="104" t="s">
        <v>222</v>
      </c>
      <c r="E6066" s="56">
        <v>1992</v>
      </c>
      <c r="F6066" s="146">
        <v>1931</v>
      </c>
      <c r="G6066" s="146">
        <v>1931</v>
      </c>
    </row>
    <row r="6067" spans="3:7" ht="16.5" hidden="1" customHeight="1" outlineLevel="1" x14ac:dyDescent="0.45">
      <c r="C6067" s="104" t="s">
        <v>200</v>
      </c>
      <c r="D6067" s="104" t="s">
        <v>222</v>
      </c>
      <c r="E6067" s="56">
        <v>1993</v>
      </c>
      <c r="F6067" s="146">
        <v>3048</v>
      </c>
      <c r="G6067" s="146">
        <v>3048</v>
      </c>
    </row>
    <row r="6068" spans="3:7" ht="16.5" hidden="1" customHeight="1" outlineLevel="1" x14ac:dyDescent="0.45">
      <c r="C6068" s="104" t="s">
        <v>200</v>
      </c>
      <c r="D6068" s="104" t="s">
        <v>222</v>
      </c>
      <c r="E6068" s="56">
        <v>1994</v>
      </c>
      <c r="F6068" s="146">
        <v>2925</v>
      </c>
      <c r="G6068" s="146">
        <v>2925</v>
      </c>
    </row>
    <row r="6069" spans="3:7" ht="16.5" hidden="1" customHeight="1" outlineLevel="1" x14ac:dyDescent="0.45">
      <c r="C6069" s="104" t="s">
        <v>200</v>
      </c>
      <c r="D6069" s="104" t="s">
        <v>222</v>
      </c>
      <c r="E6069" s="56">
        <v>1995</v>
      </c>
      <c r="F6069" s="146">
        <v>14905</v>
      </c>
      <c r="G6069" s="146">
        <v>14905</v>
      </c>
    </row>
    <row r="6070" spans="3:7" ht="16.5" hidden="1" customHeight="1" outlineLevel="1" x14ac:dyDescent="0.45">
      <c r="C6070" s="104" t="s">
        <v>200</v>
      </c>
      <c r="D6070" s="104" t="s">
        <v>222</v>
      </c>
      <c r="E6070" s="56">
        <v>1996</v>
      </c>
      <c r="F6070" s="146">
        <v>56726</v>
      </c>
      <c r="G6070" s="146">
        <v>56726</v>
      </c>
    </row>
    <row r="6071" spans="3:7" ht="16.5" hidden="1" customHeight="1" outlineLevel="1" x14ac:dyDescent="0.45">
      <c r="C6071" s="104" t="s">
        <v>200</v>
      </c>
      <c r="D6071" s="104" t="s">
        <v>222</v>
      </c>
      <c r="E6071" s="56">
        <v>1997</v>
      </c>
      <c r="F6071" s="146">
        <v>106561</v>
      </c>
      <c r="G6071" s="146">
        <v>106561</v>
      </c>
    </row>
    <row r="6072" spans="3:7" ht="16.5" hidden="1" customHeight="1" outlineLevel="1" x14ac:dyDescent="0.45">
      <c r="C6072" s="104" t="s">
        <v>200</v>
      </c>
      <c r="D6072" s="104" t="s">
        <v>222</v>
      </c>
      <c r="E6072" s="56">
        <v>1998</v>
      </c>
      <c r="F6072" s="146">
        <v>89850</v>
      </c>
      <c r="G6072" s="146">
        <v>89850</v>
      </c>
    </row>
    <row r="6073" spans="3:7" ht="16.5" hidden="1" customHeight="1" outlineLevel="1" x14ac:dyDescent="0.45">
      <c r="C6073" s="104" t="s">
        <v>200</v>
      </c>
      <c r="D6073" s="104" t="s">
        <v>222</v>
      </c>
      <c r="E6073" s="56">
        <v>1999</v>
      </c>
      <c r="F6073" s="146">
        <v>124558</v>
      </c>
      <c r="G6073" s="146">
        <v>124558</v>
      </c>
    </row>
    <row r="6074" spans="3:7" ht="16.5" hidden="1" customHeight="1" outlineLevel="1" x14ac:dyDescent="0.45">
      <c r="C6074" s="104" t="s">
        <v>200</v>
      </c>
      <c r="D6074" s="104" t="s">
        <v>222</v>
      </c>
      <c r="E6074" s="56">
        <v>2000</v>
      </c>
      <c r="F6074" s="146">
        <v>25470</v>
      </c>
      <c r="G6074" s="146">
        <v>25470</v>
      </c>
    </row>
    <row r="6075" spans="3:7" ht="16.5" hidden="1" customHeight="1" outlineLevel="1" x14ac:dyDescent="0.45">
      <c r="C6075" s="104" t="s">
        <v>200</v>
      </c>
      <c r="D6075" s="104" t="s">
        <v>222</v>
      </c>
      <c r="E6075" s="56">
        <v>2001</v>
      </c>
      <c r="F6075" s="146">
        <v>4006</v>
      </c>
      <c r="G6075" s="146">
        <v>4006</v>
      </c>
    </row>
    <row r="6076" spans="3:7" ht="16.5" hidden="1" customHeight="1" outlineLevel="1" x14ac:dyDescent="0.45">
      <c r="C6076" s="104" t="s">
        <v>200</v>
      </c>
      <c r="D6076" s="104" t="s">
        <v>222</v>
      </c>
      <c r="E6076" s="56">
        <v>2002</v>
      </c>
      <c r="F6076" s="146">
        <v>3597</v>
      </c>
      <c r="G6076" s="146">
        <v>3597</v>
      </c>
    </row>
    <row r="6077" spans="3:7" ht="16.5" hidden="1" customHeight="1" outlineLevel="1" x14ac:dyDescent="0.45">
      <c r="C6077" s="104" t="s">
        <v>200</v>
      </c>
      <c r="D6077" s="104" t="s">
        <v>222</v>
      </c>
      <c r="E6077" s="56">
        <v>2003</v>
      </c>
      <c r="F6077" s="146">
        <v>4565</v>
      </c>
      <c r="G6077" s="146">
        <v>4565</v>
      </c>
    </row>
    <row r="6078" spans="3:7" ht="16.5" hidden="1" customHeight="1" outlineLevel="1" x14ac:dyDescent="0.45">
      <c r="C6078" s="104" t="s">
        <v>200</v>
      </c>
      <c r="D6078" s="104" t="s">
        <v>222</v>
      </c>
      <c r="E6078" s="56">
        <v>2004</v>
      </c>
      <c r="F6078" s="146">
        <v>10510</v>
      </c>
      <c r="G6078" s="146">
        <v>10510</v>
      </c>
    </row>
    <row r="6079" spans="3:7" ht="16.5" hidden="1" customHeight="1" outlineLevel="1" x14ac:dyDescent="0.45">
      <c r="C6079" s="104" t="s">
        <v>200</v>
      </c>
      <c r="D6079" s="104" t="s">
        <v>222</v>
      </c>
      <c r="E6079" s="56">
        <v>2005</v>
      </c>
      <c r="F6079" s="146">
        <v>11743</v>
      </c>
      <c r="G6079" s="146">
        <v>11743</v>
      </c>
    </row>
    <row r="6080" spans="3:7" ht="16.5" hidden="1" customHeight="1" outlineLevel="1" x14ac:dyDescent="0.45">
      <c r="C6080" s="104" t="s">
        <v>200</v>
      </c>
      <c r="D6080" s="104" t="s">
        <v>222</v>
      </c>
      <c r="E6080" s="56">
        <v>2006</v>
      </c>
      <c r="F6080" s="146">
        <v>30061</v>
      </c>
      <c r="G6080" s="146">
        <v>30061</v>
      </c>
    </row>
    <row r="6081" spans="3:7" ht="16.5" hidden="1" customHeight="1" outlineLevel="1" x14ac:dyDescent="0.45">
      <c r="C6081" s="104" t="s">
        <v>200</v>
      </c>
      <c r="D6081" s="104" t="s">
        <v>222</v>
      </c>
      <c r="E6081" s="56">
        <v>2007</v>
      </c>
      <c r="F6081" s="146">
        <v>19478</v>
      </c>
      <c r="G6081" s="146">
        <v>19478</v>
      </c>
    </row>
    <row r="6082" spans="3:7" ht="16.5" hidden="1" customHeight="1" outlineLevel="1" x14ac:dyDescent="0.45">
      <c r="C6082" s="104" t="s">
        <v>200</v>
      </c>
      <c r="D6082" s="104" t="s">
        <v>222</v>
      </c>
      <c r="E6082" s="56">
        <v>2008</v>
      </c>
      <c r="F6082" s="146">
        <v>17242</v>
      </c>
      <c r="G6082" s="146">
        <v>17242</v>
      </c>
    </row>
    <row r="6083" spans="3:7" ht="16.5" hidden="1" customHeight="1" outlineLevel="1" x14ac:dyDescent="0.45">
      <c r="C6083" s="104" t="s">
        <v>200</v>
      </c>
      <c r="D6083" s="104" t="s">
        <v>222</v>
      </c>
      <c r="E6083" s="56">
        <v>2009</v>
      </c>
      <c r="F6083" s="146">
        <v>9665</v>
      </c>
      <c r="G6083" s="146">
        <v>9665</v>
      </c>
    </row>
    <row r="6084" spans="3:7" ht="16.5" hidden="1" customHeight="1" outlineLevel="1" x14ac:dyDescent="0.45">
      <c r="C6084" s="104" t="s">
        <v>200</v>
      </c>
      <c r="D6084" s="104" t="s">
        <v>222</v>
      </c>
      <c r="E6084" s="56">
        <v>2010</v>
      </c>
      <c r="F6084" s="146">
        <v>6142</v>
      </c>
      <c r="G6084" s="146">
        <v>6142</v>
      </c>
    </row>
    <row r="6085" spans="3:7" ht="16.5" hidden="1" customHeight="1" outlineLevel="1" x14ac:dyDescent="0.45">
      <c r="C6085" s="104" t="s">
        <v>200</v>
      </c>
      <c r="D6085" s="104" t="s">
        <v>222</v>
      </c>
      <c r="E6085" s="56">
        <v>2011</v>
      </c>
      <c r="F6085" s="146">
        <v>14202</v>
      </c>
      <c r="G6085" s="146">
        <v>14202</v>
      </c>
    </row>
    <row r="6086" spans="3:7" ht="16.5" hidden="1" customHeight="1" outlineLevel="1" x14ac:dyDescent="0.45">
      <c r="C6086" s="104" t="s">
        <v>200</v>
      </c>
      <c r="D6086" s="104" t="s">
        <v>222</v>
      </c>
      <c r="E6086" s="56">
        <v>2012</v>
      </c>
      <c r="F6086" s="146">
        <v>15915</v>
      </c>
      <c r="G6086" s="146">
        <v>15915</v>
      </c>
    </row>
    <row r="6087" spans="3:7" ht="16.5" hidden="1" customHeight="1" outlineLevel="1" x14ac:dyDescent="0.45">
      <c r="C6087" s="104" t="s">
        <v>200</v>
      </c>
      <c r="D6087" s="104" t="s">
        <v>222</v>
      </c>
      <c r="E6087" s="56">
        <v>2013</v>
      </c>
      <c r="F6087" s="146">
        <v>12197</v>
      </c>
      <c r="G6087" s="146">
        <v>12197</v>
      </c>
    </row>
    <row r="6088" spans="3:7" ht="16.5" hidden="1" customHeight="1" outlineLevel="1" x14ac:dyDescent="0.45">
      <c r="C6088" s="104" t="s">
        <v>200</v>
      </c>
      <c r="D6088" s="104" t="s">
        <v>222</v>
      </c>
      <c r="E6088" s="56">
        <v>2014</v>
      </c>
      <c r="F6088" s="146">
        <v>7702</v>
      </c>
      <c r="G6088" s="146">
        <v>7702</v>
      </c>
    </row>
    <row r="6089" spans="3:7" ht="16.5" hidden="1" customHeight="1" outlineLevel="1" x14ac:dyDescent="0.45">
      <c r="C6089" s="104" t="s">
        <v>200</v>
      </c>
      <c r="D6089" s="104" t="s">
        <v>222</v>
      </c>
      <c r="E6089" s="56">
        <v>2015</v>
      </c>
      <c r="F6089" s="146">
        <v>8458</v>
      </c>
      <c r="G6089" s="146">
        <v>8458</v>
      </c>
    </row>
    <row r="6090" spans="3:7" ht="16.5" hidden="1" customHeight="1" outlineLevel="1" x14ac:dyDescent="0.45">
      <c r="C6090" s="104" t="s">
        <v>200</v>
      </c>
      <c r="D6090" s="104" t="s">
        <v>222</v>
      </c>
      <c r="E6090" s="56">
        <v>2016</v>
      </c>
      <c r="F6090" s="146">
        <v>4429</v>
      </c>
      <c r="G6090" s="146">
        <v>4429</v>
      </c>
    </row>
    <row r="6091" spans="3:7" ht="16.5" hidden="1" customHeight="1" outlineLevel="1" x14ac:dyDescent="0.45">
      <c r="C6091" s="104" t="s">
        <v>200</v>
      </c>
      <c r="D6091" s="104" t="s">
        <v>223</v>
      </c>
      <c r="E6091" s="56">
        <v>1991</v>
      </c>
      <c r="F6091" s="146">
        <v>1170</v>
      </c>
      <c r="G6091" s="146">
        <v>1170</v>
      </c>
    </row>
    <row r="6092" spans="3:7" ht="16.5" hidden="1" customHeight="1" outlineLevel="1" x14ac:dyDescent="0.45">
      <c r="C6092" s="104" t="s">
        <v>200</v>
      </c>
      <c r="D6092" s="104" t="s">
        <v>223</v>
      </c>
      <c r="E6092" s="56">
        <v>1992</v>
      </c>
      <c r="F6092" s="146">
        <v>3968</v>
      </c>
      <c r="G6092" s="146">
        <v>3968</v>
      </c>
    </row>
    <row r="6093" spans="3:7" ht="16.5" hidden="1" customHeight="1" outlineLevel="1" x14ac:dyDescent="0.45">
      <c r="C6093" s="104" t="s">
        <v>200</v>
      </c>
      <c r="D6093" s="104" t="s">
        <v>223</v>
      </c>
      <c r="E6093" s="56">
        <v>1993</v>
      </c>
      <c r="F6093" s="146">
        <v>2659</v>
      </c>
      <c r="G6093" s="146">
        <v>2659</v>
      </c>
    </row>
    <row r="6094" spans="3:7" ht="16.5" hidden="1" customHeight="1" outlineLevel="1" x14ac:dyDescent="0.45">
      <c r="C6094" s="104" t="s">
        <v>200</v>
      </c>
      <c r="D6094" s="104" t="s">
        <v>223</v>
      </c>
      <c r="E6094" s="56">
        <v>1994</v>
      </c>
      <c r="F6094" s="146">
        <v>2594</v>
      </c>
      <c r="G6094" s="146">
        <v>2594</v>
      </c>
    </row>
    <row r="6095" spans="3:7" ht="16.5" hidden="1" customHeight="1" outlineLevel="1" x14ac:dyDescent="0.45">
      <c r="C6095" s="104" t="s">
        <v>200</v>
      </c>
      <c r="D6095" s="104" t="s">
        <v>223</v>
      </c>
      <c r="E6095" s="56">
        <v>1995</v>
      </c>
      <c r="F6095" s="146">
        <v>6565</v>
      </c>
      <c r="G6095" s="146">
        <v>6565</v>
      </c>
    </row>
    <row r="6096" spans="3:7" ht="16.5" hidden="1" customHeight="1" outlineLevel="1" x14ac:dyDescent="0.45">
      <c r="C6096" s="104" t="s">
        <v>200</v>
      </c>
      <c r="D6096" s="104" t="s">
        <v>223</v>
      </c>
      <c r="E6096" s="56">
        <v>1996</v>
      </c>
      <c r="F6096" s="146">
        <v>3709</v>
      </c>
      <c r="G6096" s="146">
        <v>3709</v>
      </c>
    </row>
    <row r="6097" spans="3:7" ht="16.5" hidden="1" customHeight="1" outlineLevel="1" x14ac:dyDescent="0.45">
      <c r="C6097" s="104" t="s">
        <v>200</v>
      </c>
      <c r="D6097" s="104" t="s">
        <v>223</v>
      </c>
      <c r="E6097" s="56">
        <v>1997</v>
      </c>
      <c r="F6097" s="146">
        <v>9074</v>
      </c>
      <c r="G6097" s="146">
        <v>9074</v>
      </c>
    </row>
    <row r="6098" spans="3:7" ht="16.5" hidden="1" customHeight="1" outlineLevel="1" x14ac:dyDescent="0.45">
      <c r="C6098" s="104" t="s">
        <v>200</v>
      </c>
      <c r="D6098" s="104" t="s">
        <v>223</v>
      </c>
      <c r="E6098" s="56">
        <v>1998</v>
      </c>
      <c r="F6098" s="146">
        <v>13473</v>
      </c>
      <c r="G6098" s="146">
        <v>13473</v>
      </c>
    </row>
    <row r="6099" spans="3:7" ht="16.5" hidden="1" customHeight="1" outlineLevel="1" x14ac:dyDescent="0.45">
      <c r="C6099" s="104" t="s">
        <v>200</v>
      </c>
      <c r="D6099" s="104" t="s">
        <v>223</v>
      </c>
      <c r="E6099" s="56">
        <v>1999</v>
      </c>
      <c r="F6099" s="146">
        <v>18284</v>
      </c>
      <c r="G6099" s="146">
        <v>18284</v>
      </c>
    </row>
    <row r="6100" spans="3:7" ht="16.5" hidden="1" customHeight="1" outlineLevel="1" x14ac:dyDescent="0.45">
      <c r="C6100" s="104" t="s">
        <v>200</v>
      </c>
      <c r="D6100" s="104" t="s">
        <v>223</v>
      </c>
      <c r="E6100" s="56">
        <v>2000</v>
      </c>
      <c r="F6100" s="146">
        <v>18414</v>
      </c>
      <c r="G6100" s="146">
        <v>18414</v>
      </c>
    </row>
    <row r="6101" spans="3:7" ht="16.5" hidden="1" customHeight="1" outlineLevel="1" x14ac:dyDescent="0.45">
      <c r="C6101" s="104" t="s">
        <v>200</v>
      </c>
      <c r="D6101" s="104" t="s">
        <v>223</v>
      </c>
      <c r="E6101" s="56">
        <v>2001</v>
      </c>
      <c r="F6101" s="146">
        <v>11213</v>
      </c>
      <c r="G6101" s="146">
        <v>11213</v>
      </c>
    </row>
    <row r="6102" spans="3:7" ht="16.5" hidden="1" customHeight="1" outlineLevel="1" x14ac:dyDescent="0.45">
      <c r="C6102" s="104" t="s">
        <v>200</v>
      </c>
      <c r="D6102" s="104" t="s">
        <v>223</v>
      </c>
      <c r="E6102" s="56">
        <v>2002</v>
      </c>
      <c r="F6102" s="146">
        <v>7199</v>
      </c>
      <c r="G6102" s="146">
        <v>7199</v>
      </c>
    </row>
    <row r="6103" spans="3:7" ht="16.5" hidden="1" customHeight="1" outlineLevel="1" x14ac:dyDescent="0.45">
      <c r="C6103" s="104" t="s">
        <v>200</v>
      </c>
      <c r="D6103" s="104" t="s">
        <v>223</v>
      </c>
      <c r="E6103" s="56">
        <v>2003</v>
      </c>
      <c r="F6103" s="146">
        <v>4977</v>
      </c>
      <c r="G6103" s="146">
        <v>4977</v>
      </c>
    </row>
    <row r="6104" spans="3:7" ht="16.5" hidden="1" customHeight="1" outlineLevel="1" x14ac:dyDescent="0.45">
      <c r="C6104" s="104" t="s">
        <v>200</v>
      </c>
      <c r="D6104" s="104" t="s">
        <v>223</v>
      </c>
      <c r="E6104" s="56">
        <v>2004</v>
      </c>
      <c r="F6104" s="146">
        <v>7560</v>
      </c>
      <c r="G6104" s="146">
        <v>7560</v>
      </c>
    </row>
    <row r="6105" spans="3:7" ht="16.5" hidden="1" customHeight="1" outlineLevel="1" x14ac:dyDescent="0.45">
      <c r="C6105" s="104" t="s">
        <v>200</v>
      </c>
      <c r="D6105" s="104" t="s">
        <v>223</v>
      </c>
      <c r="E6105" s="56">
        <v>2005</v>
      </c>
      <c r="F6105" s="146">
        <v>10127</v>
      </c>
      <c r="G6105" s="146">
        <v>10127</v>
      </c>
    </row>
    <row r="6106" spans="3:7" ht="16.5" hidden="1" customHeight="1" outlineLevel="1" x14ac:dyDescent="0.45">
      <c r="C6106" s="104" t="s">
        <v>200</v>
      </c>
      <c r="D6106" s="104" t="s">
        <v>223</v>
      </c>
      <c r="E6106" s="56">
        <v>2006</v>
      </c>
      <c r="F6106" s="146">
        <v>7097</v>
      </c>
      <c r="G6106" s="146">
        <v>7097</v>
      </c>
    </row>
    <row r="6107" spans="3:7" ht="16.5" hidden="1" customHeight="1" outlineLevel="1" x14ac:dyDescent="0.45">
      <c r="C6107" s="104" t="s">
        <v>200</v>
      </c>
      <c r="D6107" s="104" t="s">
        <v>223</v>
      </c>
      <c r="E6107" s="56">
        <v>2007</v>
      </c>
      <c r="F6107" s="146">
        <v>6580</v>
      </c>
      <c r="G6107" s="146">
        <v>6580</v>
      </c>
    </row>
    <row r="6108" spans="3:7" ht="16.5" hidden="1" customHeight="1" outlineLevel="1" x14ac:dyDescent="0.45">
      <c r="C6108" s="104" t="s">
        <v>200</v>
      </c>
      <c r="D6108" s="104" t="s">
        <v>223</v>
      </c>
      <c r="E6108" s="56">
        <v>2008</v>
      </c>
      <c r="F6108" s="146">
        <v>4942</v>
      </c>
      <c r="G6108" s="146">
        <v>4942</v>
      </c>
    </row>
    <row r="6109" spans="3:7" ht="16.5" hidden="1" customHeight="1" outlineLevel="1" x14ac:dyDescent="0.45">
      <c r="C6109" s="104" t="s">
        <v>200</v>
      </c>
      <c r="D6109" s="104" t="s">
        <v>223</v>
      </c>
      <c r="E6109" s="56">
        <v>2009</v>
      </c>
      <c r="F6109" s="146">
        <v>4084</v>
      </c>
      <c r="G6109" s="146">
        <v>4084</v>
      </c>
    </row>
    <row r="6110" spans="3:7" ht="16.5" hidden="1" customHeight="1" outlineLevel="1" x14ac:dyDescent="0.45">
      <c r="C6110" s="104" t="s">
        <v>200</v>
      </c>
      <c r="D6110" s="104" t="s">
        <v>223</v>
      </c>
      <c r="E6110" s="56">
        <v>2010</v>
      </c>
      <c r="F6110" s="146">
        <v>6622</v>
      </c>
      <c r="G6110" s="146">
        <v>6622</v>
      </c>
    </row>
    <row r="6111" spans="3:7" ht="16.5" hidden="1" customHeight="1" outlineLevel="1" x14ac:dyDescent="0.45">
      <c r="C6111" s="104" t="s">
        <v>200</v>
      </c>
      <c r="D6111" s="104" t="s">
        <v>223</v>
      </c>
      <c r="E6111" s="56">
        <v>2011</v>
      </c>
      <c r="F6111" s="146">
        <v>6439</v>
      </c>
      <c r="G6111" s="146">
        <v>6439</v>
      </c>
    </row>
    <row r="6112" spans="3:7" ht="16.5" hidden="1" customHeight="1" outlineLevel="1" x14ac:dyDescent="0.45">
      <c r="C6112" s="104" t="s">
        <v>200</v>
      </c>
      <c r="D6112" s="104" t="s">
        <v>223</v>
      </c>
      <c r="E6112" s="56">
        <v>2012</v>
      </c>
      <c r="F6112" s="146">
        <v>2736</v>
      </c>
      <c r="G6112" s="146">
        <v>2736</v>
      </c>
    </row>
    <row r="6113" spans="3:7" ht="16.5" hidden="1" customHeight="1" outlineLevel="1" x14ac:dyDescent="0.45">
      <c r="C6113" s="104" t="s">
        <v>200</v>
      </c>
      <c r="D6113" s="104" t="s">
        <v>223</v>
      </c>
      <c r="E6113" s="56">
        <v>2013</v>
      </c>
      <c r="F6113" s="146">
        <v>2312</v>
      </c>
      <c r="G6113" s="146">
        <v>2312</v>
      </c>
    </row>
    <row r="6114" spans="3:7" ht="16.5" hidden="1" customHeight="1" outlineLevel="1" x14ac:dyDescent="0.45">
      <c r="C6114" s="104" t="s">
        <v>200</v>
      </c>
      <c r="D6114" s="104" t="s">
        <v>223</v>
      </c>
      <c r="E6114" s="56">
        <v>2014</v>
      </c>
      <c r="F6114" s="146">
        <v>1814</v>
      </c>
      <c r="G6114" s="146">
        <v>1814</v>
      </c>
    </row>
    <row r="6115" spans="3:7" ht="16.5" hidden="1" customHeight="1" outlineLevel="1" x14ac:dyDescent="0.45">
      <c r="C6115" s="104" t="s">
        <v>200</v>
      </c>
      <c r="D6115" s="104" t="s">
        <v>223</v>
      </c>
      <c r="E6115" s="56">
        <v>2015</v>
      </c>
      <c r="F6115" s="146">
        <v>2849</v>
      </c>
      <c r="G6115" s="146">
        <v>2849</v>
      </c>
    </row>
    <row r="6116" spans="3:7" ht="16.5" hidden="1" customHeight="1" outlineLevel="1" x14ac:dyDescent="0.45">
      <c r="C6116" s="104" t="s">
        <v>200</v>
      </c>
      <c r="D6116" s="104" t="s">
        <v>223</v>
      </c>
      <c r="E6116" s="56">
        <v>2016</v>
      </c>
      <c r="F6116" s="146">
        <v>1377</v>
      </c>
      <c r="G6116" s="146">
        <v>1377</v>
      </c>
    </row>
    <row r="6117" spans="3:7" ht="16.5" hidden="1" customHeight="1" outlineLevel="1" x14ac:dyDescent="0.45">
      <c r="C6117" s="104" t="s">
        <v>200</v>
      </c>
      <c r="D6117" s="104" t="s">
        <v>224</v>
      </c>
      <c r="E6117" s="56">
        <v>1991</v>
      </c>
      <c r="F6117" s="144">
        <v>95</v>
      </c>
      <c r="G6117" s="144">
        <v>95</v>
      </c>
    </row>
    <row r="6118" spans="3:7" ht="16.5" hidden="1" customHeight="1" outlineLevel="1" x14ac:dyDescent="0.45">
      <c r="C6118" s="104" t="s">
        <v>200</v>
      </c>
      <c r="D6118" s="104" t="s">
        <v>224</v>
      </c>
      <c r="E6118" s="56">
        <v>1992</v>
      </c>
      <c r="F6118" s="144">
        <v>8</v>
      </c>
      <c r="G6118" s="144">
        <v>8</v>
      </c>
    </row>
    <row r="6119" spans="3:7" ht="16.5" hidden="1" customHeight="1" outlineLevel="1" x14ac:dyDescent="0.45">
      <c r="C6119" s="104" t="s">
        <v>200</v>
      </c>
      <c r="D6119" s="104" t="s">
        <v>224</v>
      </c>
      <c r="E6119" s="56">
        <v>1993</v>
      </c>
      <c r="F6119" s="144">
        <v>535</v>
      </c>
      <c r="G6119" s="144">
        <v>535</v>
      </c>
    </row>
    <row r="6120" spans="3:7" ht="16.5" hidden="1" customHeight="1" outlineLevel="1" x14ac:dyDescent="0.45">
      <c r="C6120" s="104" t="s">
        <v>200</v>
      </c>
      <c r="D6120" s="104" t="s">
        <v>224</v>
      </c>
      <c r="E6120" s="56">
        <v>1994</v>
      </c>
      <c r="F6120" s="146">
        <v>2934</v>
      </c>
      <c r="G6120" s="146">
        <v>2934</v>
      </c>
    </row>
    <row r="6121" spans="3:7" ht="16.5" hidden="1" customHeight="1" outlineLevel="1" x14ac:dyDescent="0.45">
      <c r="C6121" s="104" t="s">
        <v>200</v>
      </c>
      <c r="D6121" s="104" t="s">
        <v>224</v>
      </c>
      <c r="E6121" s="56">
        <v>1995</v>
      </c>
      <c r="F6121" s="146">
        <v>18763</v>
      </c>
      <c r="G6121" s="146">
        <v>18763</v>
      </c>
    </row>
    <row r="6122" spans="3:7" ht="16.5" hidden="1" customHeight="1" outlineLevel="1" x14ac:dyDescent="0.45">
      <c r="C6122" s="104" t="s">
        <v>200</v>
      </c>
      <c r="D6122" s="104" t="s">
        <v>224</v>
      </c>
      <c r="E6122" s="56">
        <v>1996</v>
      </c>
      <c r="F6122" s="146">
        <v>9935</v>
      </c>
      <c r="G6122" s="146">
        <v>9935</v>
      </c>
    </row>
    <row r="6123" spans="3:7" ht="16.5" hidden="1" customHeight="1" outlineLevel="1" x14ac:dyDescent="0.45">
      <c r="C6123" s="104" t="s">
        <v>200</v>
      </c>
      <c r="D6123" s="104" t="s">
        <v>224</v>
      </c>
      <c r="E6123" s="56">
        <v>1997</v>
      </c>
      <c r="F6123" s="144">
        <v>759</v>
      </c>
      <c r="G6123" s="144">
        <v>759</v>
      </c>
    </row>
    <row r="6124" spans="3:7" ht="16.5" hidden="1" customHeight="1" outlineLevel="1" x14ac:dyDescent="0.45">
      <c r="C6124" s="104" t="s">
        <v>200</v>
      </c>
      <c r="D6124" s="104" t="s">
        <v>224</v>
      </c>
      <c r="E6124" s="56">
        <v>1998</v>
      </c>
      <c r="F6124" s="146">
        <v>22964</v>
      </c>
      <c r="G6124" s="146">
        <v>22964</v>
      </c>
    </row>
    <row r="6125" spans="3:7" ht="16.5" hidden="1" customHeight="1" outlineLevel="1" x14ac:dyDescent="0.45">
      <c r="C6125" s="104" t="s">
        <v>200</v>
      </c>
      <c r="D6125" s="104" t="s">
        <v>224</v>
      </c>
      <c r="E6125" s="56">
        <v>1999</v>
      </c>
      <c r="F6125" s="146">
        <v>3093</v>
      </c>
      <c r="G6125" s="146">
        <v>3093</v>
      </c>
    </row>
    <row r="6126" spans="3:7" ht="16.5" hidden="1" customHeight="1" outlineLevel="1" x14ac:dyDescent="0.45">
      <c r="C6126" s="104" t="s">
        <v>200</v>
      </c>
      <c r="D6126" s="104" t="s">
        <v>224</v>
      </c>
      <c r="E6126" s="56">
        <v>2000</v>
      </c>
      <c r="F6126" s="146">
        <v>9277</v>
      </c>
      <c r="G6126" s="146">
        <v>9277</v>
      </c>
    </row>
    <row r="6127" spans="3:7" ht="16.5" hidden="1" customHeight="1" outlineLevel="1" x14ac:dyDescent="0.45">
      <c r="C6127" s="104" t="s">
        <v>200</v>
      </c>
      <c r="D6127" s="104" t="s">
        <v>224</v>
      </c>
      <c r="E6127" s="56">
        <v>2001</v>
      </c>
      <c r="F6127" s="146">
        <v>2752</v>
      </c>
      <c r="G6127" s="146">
        <v>2752</v>
      </c>
    </row>
    <row r="6128" spans="3:7" ht="16.5" hidden="1" customHeight="1" outlineLevel="1" x14ac:dyDescent="0.45">
      <c r="C6128" s="104" t="s">
        <v>200</v>
      </c>
      <c r="D6128" s="104" t="s">
        <v>224</v>
      </c>
      <c r="E6128" s="56">
        <v>2002</v>
      </c>
      <c r="F6128" s="146">
        <v>3737</v>
      </c>
      <c r="G6128" s="146">
        <v>3737</v>
      </c>
    </row>
    <row r="6129" spans="3:7" ht="16.5" hidden="1" customHeight="1" outlineLevel="1" x14ac:dyDescent="0.45">
      <c r="C6129" s="104" t="s">
        <v>200</v>
      </c>
      <c r="D6129" s="104" t="s">
        <v>224</v>
      </c>
      <c r="E6129" s="56">
        <v>2003</v>
      </c>
      <c r="F6129" s="146">
        <v>1403</v>
      </c>
      <c r="G6129" s="146">
        <v>1403</v>
      </c>
    </row>
    <row r="6130" spans="3:7" ht="16.5" hidden="1" customHeight="1" outlineLevel="1" x14ac:dyDescent="0.45">
      <c r="C6130" s="104" t="s">
        <v>200</v>
      </c>
      <c r="D6130" s="104" t="s">
        <v>224</v>
      </c>
      <c r="E6130" s="56">
        <v>2004</v>
      </c>
      <c r="F6130" s="146">
        <v>2642</v>
      </c>
      <c r="G6130" s="146">
        <v>2642</v>
      </c>
    </row>
    <row r="6131" spans="3:7" ht="16.5" hidden="1" customHeight="1" outlineLevel="1" x14ac:dyDescent="0.45">
      <c r="C6131" s="104" t="s">
        <v>200</v>
      </c>
      <c r="D6131" s="104" t="s">
        <v>224</v>
      </c>
      <c r="E6131" s="56">
        <v>2005</v>
      </c>
      <c r="F6131" s="146">
        <v>6597</v>
      </c>
      <c r="G6131" s="146">
        <v>6597</v>
      </c>
    </row>
    <row r="6132" spans="3:7" ht="16.5" hidden="1" customHeight="1" outlineLevel="1" x14ac:dyDescent="0.45">
      <c r="C6132" s="104" t="s">
        <v>200</v>
      </c>
      <c r="D6132" s="104" t="s">
        <v>224</v>
      </c>
      <c r="E6132" s="56">
        <v>2006</v>
      </c>
      <c r="F6132" s="146">
        <v>14320</v>
      </c>
      <c r="G6132" s="146">
        <v>14320</v>
      </c>
    </row>
    <row r="6133" spans="3:7" ht="16.5" hidden="1" customHeight="1" outlineLevel="1" x14ac:dyDescent="0.45">
      <c r="C6133" s="104" t="s">
        <v>200</v>
      </c>
      <c r="D6133" s="104" t="s">
        <v>224</v>
      </c>
      <c r="E6133" s="56">
        <v>2007</v>
      </c>
      <c r="F6133" s="146">
        <v>14210</v>
      </c>
      <c r="G6133" s="146">
        <v>14210</v>
      </c>
    </row>
    <row r="6134" spans="3:7" ht="16.5" hidden="1" customHeight="1" outlineLevel="1" x14ac:dyDescent="0.45">
      <c r="C6134" s="104" t="s">
        <v>200</v>
      </c>
      <c r="D6134" s="104" t="s">
        <v>224</v>
      </c>
      <c r="E6134" s="56">
        <v>2008</v>
      </c>
      <c r="F6134" s="146">
        <v>6331</v>
      </c>
      <c r="G6134" s="146">
        <v>6331</v>
      </c>
    </row>
    <row r="6135" spans="3:7" ht="16.5" hidden="1" customHeight="1" outlineLevel="1" x14ac:dyDescent="0.45">
      <c r="C6135" s="104" t="s">
        <v>200</v>
      </c>
      <c r="D6135" s="104" t="s">
        <v>224</v>
      </c>
      <c r="E6135" s="56">
        <v>2009</v>
      </c>
      <c r="F6135" s="144">
        <v>553</v>
      </c>
      <c r="G6135" s="144">
        <v>553</v>
      </c>
    </row>
    <row r="6136" spans="3:7" ht="16.5" hidden="1" customHeight="1" outlineLevel="1" x14ac:dyDescent="0.45">
      <c r="C6136" s="104" t="s">
        <v>200</v>
      </c>
      <c r="D6136" s="104" t="s">
        <v>224</v>
      </c>
      <c r="E6136" s="56">
        <v>2010</v>
      </c>
      <c r="F6136" s="144">
        <v>347</v>
      </c>
      <c r="G6136" s="144">
        <v>347</v>
      </c>
    </row>
    <row r="6137" spans="3:7" ht="16.5" hidden="1" customHeight="1" outlineLevel="1" x14ac:dyDescent="0.45">
      <c r="C6137" s="104" t="s">
        <v>200</v>
      </c>
      <c r="D6137" s="104" t="s">
        <v>224</v>
      </c>
      <c r="E6137" s="56">
        <v>2011</v>
      </c>
      <c r="F6137" s="146">
        <v>1125</v>
      </c>
      <c r="G6137" s="146">
        <v>1125</v>
      </c>
    </row>
    <row r="6138" spans="3:7" ht="16.5" hidden="1" customHeight="1" outlineLevel="1" x14ac:dyDescent="0.45">
      <c r="C6138" s="104" t="s">
        <v>200</v>
      </c>
      <c r="D6138" s="104" t="s">
        <v>224</v>
      </c>
      <c r="E6138" s="56">
        <v>2012</v>
      </c>
      <c r="F6138" s="146">
        <v>1066</v>
      </c>
      <c r="G6138" s="146">
        <v>1066</v>
      </c>
    </row>
    <row r="6139" spans="3:7" ht="16.5" hidden="1" customHeight="1" outlineLevel="1" x14ac:dyDescent="0.45">
      <c r="C6139" s="104" t="s">
        <v>200</v>
      </c>
      <c r="D6139" s="104" t="s">
        <v>224</v>
      </c>
      <c r="E6139" s="56">
        <v>2013</v>
      </c>
      <c r="F6139" s="146">
        <v>1039</v>
      </c>
      <c r="G6139" s="146">
        <v>1039</v>
      </c>
    </row>
    <row r="6140" spans="3:7" ht="16.5" hidden="1" customHeight="1" outlineLevel="1" x14ac:dyDescent="0.45">
      <c r="C6140" s="104" t="s">
        <v>200</v>
      </c>
      <c r="D6140" s="104" t="s">
        <v>224</v>
      </c>
      <c r="E6140" s="56">
        <v>2014</v>
      </c>
      <c r="F6140" s="144">
        <v>871</v>
      </c>
      <c r="G6140" s="144">
        <v>871</v>
      </c>
    </row>
    <row r="6141" spans="3:7" ht="16.5" hidden="1" customHeight="1" outlineLevel="1" x14ac:dyDescent="0.45">
      <c r="C6141" s="104" t="s">
        <v>200</v>
      </c>
      <c r="D6141" s="104" t="s">
        <v>224</v>
      </c>
      <c r="E6141" s="56">
        <v>2015</v>
      </c>
      <c r="F6141" s="144">
        <v>826</v>
      </c>
      <c r="G6141" s="144">
        <v>826</v>
      </c>
    </row>
    <row r="6142" spans="3:7" ht="16.5" hidden="1" customHeight="1" outlineLevel="1" x14ac:dyDescent="0.45">
      <c r="C6142" s="104" t="s">
        <v>200</v>
      </c>
      <c r="D6142" s="104" t="s">
        <v>224</v>
      </c>
      <c r="E6142" s="56">
        <v>2016</v>
      </c>
      <c r="F6142" s="144">
        <v>386</v>
      </c>
      <c r="G6142" s="144">
        <v>386</v>
      </c>
    </row>
    <row r="6143" spans="3:7" ht="16.5" hidden="1" customHeight="1" outlineLevel="1" x14ac:dyDescent="0.45">
      <c r="C6143" s="104" t="s">
        <v>200</v>
      </c>
      <c r="D6143" s="104" t="s">
        <v>225</v>
      </c>
      <c r="E6143" s="56">
        <v>1992</v>
      </c>
      <c r="F6143" s="144">
        <v>567</v>
      </c>
      <c r="G6143" s="144">
        <v>567</v>
      </c>
    </row>
    <row r="6144" spans="3:7" ht="16.5" hidden="1" customHeight="1" outlineLevel="1" x14ac:dyDescent="0.45">
      <c r="C6144" s="104" t="s">
        <v>200</v>
      </c>
      <c r="D6144" s="104" t="s">
        <v>225</v>
      </c>
      <c r="E6144" s="56">
        <v>1993</v>
      </c>
      <c r="F6144" s="146">
        <v>2407</v>
      </c>
      <c r="G6144" s="146">
        <v>2407</v>
      </c>
    </row>
    <row r="6145" spans="3:7" ht="16.5" hidden="1" customHeight="1" outlineLevel="1" x14ac:dyDescent="0.45">
      <c r="C6145" s="104" t="s">
        <v>200</v>
      </c>
      <c r="D6145" s="104" t="s">
        <v>225</v>
      </c>
      <c r="E6145" s="56">
        <v>1994</v>
      </c>
      <c r="F6145" s="146">
        <v>3016</v>
      </c>
      <c r="G6145" s="146">
        <v>3016</v>
      </c>
    </row>
    <row r="6146" spans="3:7" ht="16.5" hidden="1" customHeight="1" outlineLevel="1" x14ac:dyDescent="0.45">
      <c r="C6146" s="104" t="s">
        <v>200</v>
      </c>
      <c r="D6146" s="104" t="s">
        <v>225</v>
      </c>
      <c r="E6146" s="56">
        <v>1995</v>
      </c>
      <c r="F6146" s="146">
        <v>7040</v>
      </c>
      <c r="G6146" s="146">
        <v>7040</v>
      </c>
    </row>
    <row r="6147" spans="3:7" ht="16.5" hidden="1" customHeight="1" outlineLevel="1" x14ac:dyDescent="0.45">
      <c r="C6147" s="104" t="s">
        <v>200</v>
      </c>
      <c r="D6147" s="104" t="s">
        <v>225</v>
      </c>
      <c r="E6147" s="56">
        <v>1996</v>
      </c>
      <c r="F6147" s="146">
        <v>11596</v>
      </c>
      <c r="G6147" s="146">
        <v>11596</v>
      </c>
    </row>
    <row r="6148" spans="3:7" ht="16.5" hidden="1" customHeight="1" outlineLevel="1" x14ac:dyDescent="0.45">
      <c r="C6148" s="104" t="s">
        <v>200</v>
      </c>
      <c r="D6148" s="104" t="s">
        <v>225</v>
      </c>
      <c r="E6148" s="56">
        <v>1997</v>
      </c>
      <c r="F6148" s="146">
        <v>10747</v>
      </c>
      <c r="G6148" s="146">
        <v>10747</v>
      </c>
    </row>
    <row r="6149" spans="3:7" ht="16.5" hidden="1" customHeight="1" outlineLevel="1" x14ac:dyDescent="0.45">
      <c r="C6149" s="104" t="s">
        <v>200</v>
      </c>
      <c r="D6149" s="104" t="s">
        <v>225</v>
      </c>
      <c r="E6149" s="56">
        <v>1998</v>
      </c>
      <c r="F6149" s="146">
        <v>10636</v>
      </c>
      <c r="G6149" s="146">
        <v>10636</v>
      </c>
    </row>
    <row r="6150" spans="3:7" ht="16.5" hidden="1" customHeight="1" outlineLevel="1" x14ac:dyDescent="0.45">
      <c r="C6150" s="104" t="s">
        <v>200</v>
      </c>
      <c r="D6150" s="104" t="s">
        <v>225</v>
      </c>
      <c r="E6150" s="56">
        <v>1999</v>
      </c>
      <c r="F6150" s="146">
        <v>10787</v>
      </c>
      <c r="G6150" s="146">
        <v>10787</v>
      </c>
    </row>
    <row r="6151" spans="3:7" ht="16.5" hidden="1" customHeight="1" outlineLevel="1" x14ac:dyDescent="0.45">
      <c r="C6151" s="104" t="s">
        <v>200</v>
      </c>
      <c r="D6151" s="104" t="s">
        <v>225</v>
      </c>
      <c r="E6151" s="56">
        <v>2000</v>
      </c>
      <c r="F6151" s="146">
        <v>5743</v>
      </c>
      <c r="G6151" s="146">
        <v>5743</v>
      </c>
    </row>
    <row r="6152" spans="3:7" ht="16.5" hidden="1" customHeight="1" outlineLevel="1" x14ac:dyDescent="0.45">
      <c r="C6152" s="104" t="s">
        <v>200</v>
      </c>
      <c r="D6152" s="104" t="s">
        <v>225</v>
      </c>
      <c r="E6152" s="56">
        <v>2001</v>
      </c>
      <c r="F6152" s="146">
        <v>3752</v>
      </c>
      <c r="G6152" s="146">
        <v>3752</v>
      </c>
    </row>
    <row r="6153" spans="3:7" ht="16.5" hidden="1" customHeight="1" outlineLevel="1" x14ac:dyDescent="0.45">
      <c r="C6153" s="104" t="s">
        <v>200</v>
      </c>
      <c r="D6153" s="104" t="s">
        <v>225</v>
      </c>
      <c r="E6153" s="56">
        <v>2002</v>
      </c>
      <c r="F6153" s="146">
        <v>3256</v>
      </c>
      <c r="G6153" s="146">
        <v>3256</v>
      </c>
    </row>
    <row r="6154" spans="3:7" ht="16.5" hidden="1" customHeight="1" outlineLevel="1" x14ac:dyDescent="0.45">
      <c r="C6154" s="104" t="s">
        <v>200</v>
      </c>
      <c r="D6154" s="104" t="s">
        <v>225</v>
      </c>
      <c r="E6154" s="56">
        <v>2003</v>
      </c>
      <c r="F6154" s="146">
        <v>4936</v>
      </c>
      <c r="G6154" s="146">
        <v>4936</v>
      </c>
    </row>
    <row r="6155" spans="3:7" ht="16.5" hidden="1" customHeight="1" outlineLevel="1" x14ac:dyDescent="0.45">
      <c r="C6155" s="104" t="s">
        <v>200</v>
      </c>
      <c r="D6155" s="104" t="s">
        <v>225</v>
      </c>
      <c r="E6155" s="56">
        <v>2004</v>
      </c>
      <c r="F6155" s="146">
        <v>3540</v>
      </c>
      <c r="G6155" s="146">
        <v>3540</v>
      </c>
    </row>
    <row r="6156" spans="3:7" ht="16.5" hidden="1" customHeight="1" outlineLevel="1" x14ac:dyDescent="0.45">
      <c r="C6156" s="104" t="s">
        <v>200</v>
      </c>
      <c r="D6156" s="104" t="s">
        <v>225</v>
      </c>
      <c r="E6156" s="56">
        <v>2005</v>
      </c>
      <c r="F6156" s="146">
        <v>5318</v>
      </c>
      <c r="G6156" s="146">
        <v>5318</v>
      </c>
    </row>
    <row r="6157" spans="3:7" ht="16.5" hidden="1" customHeight="1" outlineLevel="1" x14ac:dyDescent="0.45">
      <c r="C6157" s="104" t="s">
        <v>200</v>
      </c>
      <c r="D6157" s="104" t="s">
        <v>225</v>
      </c>
      <c r="E6157" s="56">
        <v>2006</v>
      </c>
      <c r="F6157" s="146">
        <v>7932</v>
      </c>
      <c r="G6157" s="146">
        <v>7932</v>
      </c>
    </row>
    <row r="6158" spans="3:7" ht="16.5" hidden="1" customHeight="1" outlineLevel="1" x14ac:dyDescent="0.45">
      <c r="C6158" s="104" t="s">
        <v>200</v>
      </c>
      <c r="D6158" s="104" t="s">
        <v>225</v>
      </c>
      <c r="E6158" s="56">
        <v>2007</v>
      </c>
      <c r="F6158" s="146">
        <v>6546</v>
      </c>
      <c r="G6158" s="146">
        <v>6546</v>
      </c>
    </row>
    <row r="6159" spans="3:7" ht="16.5" hidden="1" customHeight="1" outlineLevel="1" x14ac:dyDescent="0.45">
      <c r="C6159" s="104" t="s">
        <v>200</v>
      </c>
      <c r="D6159" s="104" t="s">
        <v>225</v>
      </c>
      <c r="E6159" s="56">
        <v>2008</v>
      </c>
      <c r="F6159" s="146">
        <v>5692</v>
      </c>
      <c r="G6159" s="146">
        <v>5692</v>
      </c>
    </row>
    <row r="6160" spans="3:7" ht="16.5" hidden="1" customHeight="1" outlineLevel="1" x14ac:dyDescent="0.45">
      <c r="C6160" s="104" t="s">
        <v>200</v>
      </c>
      <c r="D6160" s="104" t="s">
        <v>225</v>
      </c>
      <c r="E6160" s="56">
        <v>2009</v>
      </c>
      <c r="F6160" s="144">
        <v>545</v>
      </c>
      <c r="G6160" s="144">
        <v>545</v>
      </c>
    </row>
    <row r="6161" spans="3:7" ht="16.5" hidden="1" customHeight="1" outlineLevel="1" x14ac:dyDescent="0.45">
      <c r="C6161" s="104" t="s">
        <v>200</v>
      </c>
      <c r="D6161" s="104" t="s">
        <v>225</v>
      </c>
      <c r="E6161" s="56">
        <v>2010</v>
      </c>
      <c r="F6161" s="144">
        <v>404</v>
      </c>
      <c r="G6161" s="144">
        <v>404</v>
      </c>
    </row>
    <row r="6162" spans="3:7" ht="16.5" hidden="1" customHeight="1" outlineLevel="1" x14ac:dyDescent="0.45">
      <c r="C6162" s="104" t="s">
        <v>200</v>
      </c>
      <c r="D6162" s="104" t="s">
        <v>225</v>
      </c>
      <c r="E6162" s="56">
        <v>2011</v>
      </c>
      <c r="F6162" s="146">
        <v>2490</v>
      </c>
      <c r="G6162" s="146">
        <v>2490</v>
      </c>
    </row>
    <row r="6163" spans="3:7" ht="16.5" hidden="1" customHeight="1" outlineLevel="1" x14ac:dyDescent="0.45">
      <c r="C6163" s="104" t="s">
        <v>200</v>
      </c>
      <c r="D6163" s="104" t="s">
        <v>225</v>
      </c>
      <c r="E6163" s="56">
        <v>2012</v>
      </c>
      <c r="F6163" s="146">
        <v>3836</v>
      </c>
      <c r="G6163" s="146">
        <v>3836</v>
      </c>
    </row>
    <row r="6164" spans="3:7" ht="16.5" hidden="1" customHeight="1" outlineLevel="1" x14ac:dyDescent="0.45">
      <c r="C6164" s="104" t="s">
        <v>200</v>
      </c>
      <c r="D6164" s="104" t="s">
        <v>225</v>
      </c>
      <c r="E6164" s="56">
        <v>2013</v>
      </c>
      <c r="F6164" s="144">
        <v>888</v>
      </c>
      <c r="G6164" s="144">
        <v>888</v>
      </c>
    </row>
    <row r="6165" spans="3:7" ht="16.5" hidden="1" customHeight="1" outlineLevel="1" x14ac:dyDescent="0.45">
      <c r="C6165" s="104" t="s">
        <v>200</v>
      </c>
      <c r="D6165" s="104" t="s">
        <v>225</v>
      </c>
      <c r="E6165" s="56">
        <v>2014</v>
      </c>
      <c r="F6165" s="146">
        <v>2406</v>
      </c>
      <c r="G6165" s="146">
        <v>2406</v>
      </c>
    </row>
    <row r="6166" spans="3:7" ht="16.5" hidden="1" customHeight="1" outlineLevel="1" x14ac:dyDescent="0.45">
      <c r="C6166" s="104" t="s">
        <v>200</v>
      </c>
      <c r="D6166" s="104" t="s">
        <v>225</v>
      </c>
      <c r="E6166" s="56">
        <v>2015</v>
      </c>
      <c r="F6166" s="144">
        <v>688</v>
      </c>
      <c r="G6166" s="144">
        <v>688</v>
      </c>
    </row>
    <row r="6167" spans="3:7" ht="16.5" hidden="1" customHeight="1" outlineLevel="1" x14ac:dyDescent="0.45">
      <c r="C6167" s="104" t="s">
        <v>200</v>
      </c>
      <c r="D6167" s="104" t="s">
        <v>225</v>
      </c>
      <c r="E6167" s="56">
        <v>2016</v>
      </c>
      <c r="F6167" s="144">
        <v>185</v>
      </c>
      <c r="G6167" s="144">
        <v>185</v>
      </c>
    </row>
    <row r="6168" spans="3:7" ht="16.5" hidden="1" customHeight="1" outlineLevel="1" x14ac:dyDescent="0.45">
      <c r="C6168" s="104" t="s">
        <v>200</v>
      </c>
      <c r="D6168" s="104" t="s">
        <v>226</v>
      </c>
      <c r="E6168" s="56">
        <v>1993</v>
      </c>
      <c r="F6168" s="144">
        <v>290</v>
      </c>
      <c r="G6168" s="144">
        <v>290</v>
      </c>
    </row>
    <row r="6169" spans="3:7" ht="16.5" hidden="1" customHeight="1" outlineLevel="1" x14ac:dyDescent="0.45">
      <c r="C6169" s="104" t="s">
        <v>200</v>
      </c>
      <c r="D6169" s="104" t="s">
        <v>226</v>
      </c>
      <c r="E6169" s="56">
        <v>1994</v>
      </c>
      <c r="F6169" s="144">
        <v>492</v>
      </c>
      <c r="G6169" s="144">
        <v>492</v>
      </c>
    </row>
    <row r="6170" spans="3:7" ht="16.5" hidden="1" customHeight="1" outlineLevel="1" x14ac:dyDescent="0.45">
      <c r="C6170" s="104" t="s">
        <v>200</v>
      </c>
      <c r="D6170" s="104" t="s">
        <v>226</v>
      </c>
      <c r="E6170" s="56">
        <v>1995</v>
      </c>
      <c r="F6170" s="146">
        <v>2583</v>
      </c>
      <c r="G6170" s="146">
        <v>2583</v>
      </c>
    </row>
    <row r="6171" spans="3:7" ht="16.5" hidden="1" customHeight="1" outlineLevel="1" x14ac:dyDescent="0.45">
      <c r="C6171" s="104" t="s">
        <v>200</v>
      </c>
      <c r="D6171" s="104" t="s">
        <v>226</v>
      </c>
      <c r="E6171" s="56">
        <v>1996</v>
      </c>
      <c r="F6171" s="146">
        <v>18073</v>
      </c>
      <c r="G6171" s="146">
        <v>18073</v>
      </c>
    </row>
    <row r="6172" spans="3:7" ht="16.5" hidden="1" customHeight="1" outlineLevel="1" x14ac:dyDescent="0.45">
      <c r="C6172" s="104" t="s">
        <v>200</v>
      </c>
      <c r="D6172" s="104" t="s">
        <v>226</v>
      </c>
      <c r="E6172" s="56">
        <v>1997</v>
      </c>
      <c r="F6172" s="146">
        <v>5222</v>
      </c>
      <c r="G6172" s="146">
        <v>5222</v>
      </c>
    </row>
    <row r="6173" spans="3:7" ht="16.5" hidden="1" customHeight="1" outlineLevel="1" x14ac:dyDescent="0.45">
      <c r="C6173" s="104" t="s">
        <v>200</v>
      </c>
      <c r="D6173" s="104" t="s">
        <v>226</v>
      </c>
      <c r="E6173" s="56">
        <v>1998</v>
      </c>
      <c r="F6173" s="146">
        <v>10036</v>
      </c>
      <c r="G6173" s="146">
        <v>10036</v>
      </c>
    </row>
    <row r="6174" spans="3:7" ht="16.5" hidden="1" customHeight="1" outlineLevel="1" x14ac:dyDescent="0.45">
      <c r="C6174" s="104" t="s">
        <v>200</v>
      </c>
      <c r="D6174" s="104" t="s">
        <v>226</v>
      </c>
      <c r="E6174" s="56">
        <v>1999</v>
      </c>
      <c r="F6174" s="146">
        <v>4406</v>
      </c>
      <c r="G6174" s="146">
        <v>4406</v>
      </c>
    </row>
    <row r="6175" spans="3:7" ht="16.5" hidden="1" customHeight="1" outlineLevel="1" x14ac:dyDescent="0.45">
      <c r="C6175" s="104" t="s">
        <v>200</v>
      </c>
      <c r="D6175" s="104" t="s">
        <v>226</v>
      </c>
      <c r="E6175" s="56">
        <v>2000</v>
      </c>
      <c r="F6175" s="146">
        <v>1231</v>
      </c>
      <c r="G6175" s="146">
        <v>1231</v>
      </c>
    </row>
    <row r="6176" spans="3:7" ht="16.5" hidden="1" customHeight="1" outlineLevel="1" x14ac:dyDescent="0.45">
      <c r="C6176" s="104" t="s">
        <v>200</v>
      </c>
      <c r="D6176" s="104" t="s">
        <v>226</v>
      </c>
      <c r="E6176" s="56">
        <v>2001</v>
      </c>
      <c r="F6176" s="146">
        <v>1041</v>
      </c>
      <c r="G6176" s="146">
        <v>1041</v>
      </c>
    </row>
    <row r="6177" spans="3:7" ht="16.5" hidden="1" customHeight="1" outlineLevel="1" x14ac:dyDescent="0.45">
      <c r="C6177" s="104" t="s">
        <v>200</v>
      </c>
      <c r="D6177" s="104" t="s">
        <v>226</v>
      </c>
      <c r="E6177" s="56">
        <v>2002</v>
      </c>
      <c r="F6177" s="144">
        <v>662</v>
      </c>
      <c r="G6177" s="144">
        <v>662</v>
      </c>
    </row>
    <row r="6178" spans="3:7" ht="16.5" hidden="1" customHeight="1" outlineLevel="1" x14ac:dyDescent="0.45">
      <c r="C6178" s="104" t="s">
        <v>200</v>
      </c>
      <c r="D6178" s="104" t="s">
        <v>226</v>
      </c>
      <c r="E6178" s="56">
        <v>2003</v>
      </c>
      <c r="F6178" s="144">
        <v>280</v>
      </c>
      <c r="G6178" s="144">
        <v>280</v>
      </c>
    </row>
    <row r="6179" spans="3:7" ht="16.5" hidden="1" customHeight="1" outlineLevel="1" x14ac:dyDescent="0.45">
      <c r="C6179" s="104" t="s">
        <v>200</v>
      </c>
      <c r="D6179" s="104" t="s">
        <v>226</v>
      </c>
      <c r="E6179" s="56">
        <v>2004</v>
      </c>
      <c r="F6179" s="146">
        <v>1311</v>
      </c>
      <c r="G6179" s="146">
        <v>1311</v>
      </c>
    </row>
    <row r="6180" spans="3:7" ht="16.5" hidden="1" customHeight="1" outlineLevel="1" x14ac:dyDescent="0.45">
      <c r="C6180" s="104" t="s">
        <v>200</v>
      </c>
      <c r="D6180" s="104" t="s">
        <v>226</v>
      </c>
      <c r="E6180" s="56">
        <v>2005</v>
      </c>
      <c r="F6180" s="146">
        <v>1262</v>
      </c>
      <c r="G6180" s="146">
        <v>1262</v>
      </c>
    </row>
    <row r="6181" spans="3:7" ht="16.5" hidden="1" customHeight="1" outlineLevel="1" x14ac:dyDescent="0.45">
      <c r="C6181" s="104" t="s">
        <v>200</v>
      </c>
      <c r="D6181" s="104" t="s">
        <v>226</v>
      </c>
      <c r="E6181" s="56">
        <v>2006</v>
      </c>
      <c r="F6181" s="146">
        <v>1737</v>
      </c>
      <c r="G6181" s="146">
        <v>1737</v>
      </c>
    </row>
    <row r="6182" spans="3:7" ht="16.5" hidden="1" customHeight="1" outlineLevel="1" x14ac:dyDescent="0.45">
      <c r="C6182" s="104" t="s">
        <v>200</v>
      </c>
      <c r="D6182" s="104" t="s">
        <v>226</v>
      </c>
      <c r="E6182" s="56">
        <v>2007</v>
      </c>
      <c r="F6182" s="146">
        <v>2459</v>
      </c>
      <c r="G6182" s="146">
        <v>2459</v>
      </c>
    </row>
    <row r="6183" spans="3:7" ht="16.5" hidden="1" customHeight="1" outlineLevel="1" x14ac:dyDescent="0.45">
      <c r="C6183" s="104" t="s">
        <v>200</v>
      </c>
      <c r="D6183" s="104" t="s">
        <v>226</v>
      </c>
      <c r="E6183" s="56">
        <v>2008</v>
      </c>
      <c r="F6183" s="146">
        <v>2267</v>
      </c>
      <c r="G6183" s="146">
        <v>2267</v>
      </c>
    </row>
    <row r="6184" spans="3:7" ht="16.5" hidden="1" customHeight="1" outlineLevel="1" x14ac:dyDescent="0.45">
      <c r="C6184" s="104" t="s">
        <v>200</v>
      </c>
      <c r="D6184" s="104" t="s">
        <v>226</v>
      </c>
      <c r="E6184" s="56">
        <v>2009</v>
      </c>
      <c r="F6184" s="146">
        <v>2427</v>
      </c>
      <c r="G6184" s="146">
        <v>2427</v>
      </c>
    </row>
    <row r="6185" spans="3:7" ht="16.5" hidden="1" customHeight="1" outlineLevel="1" x14ac:dyDescent="0.45">
      <c r="C6185" s="104" t="s">
        <v>200</v>
      </c>
      <c r="D6185" s="104" t="s">
        <v>226</v>
      </c>
      <c r="E6185" s="56">
        <v>2010</v>
      </c>
      <c r="F6185" s="144">
        <v>748</v>
      </c>
      <c r="G6185" s="144">
        <v>748</v>
      </c>
    </row>
    <row r="6186" spans="3:7" ht="16.5" hidden="1" customHeight="1" outlineLevel="1" x14ac:dyDescent="0.45">
      <c r="C6186" s="104" t="s">
        <v>200</v>
      </c>
      <c r="D6186" s="104" t="s">
        <v>226</v>
      </c>
      <c r="E6186" s="56">
        <v>2011</v>
      </c>
      <c r="F6186" s="146">
        <v>2503</v>
      </c>
      <c r="G6186" s="146">
        <v>2503</v>
      </c>
    </row>
    <row r="6187" spans="3:7" ht="16.5" hidden="1" customHeight="1" outlineLevel="1" x14ac:dyDescent="0.45">
      <c r="C6187" s="104" t="s">
        <v>200</v>
      </c>
      <c r="D6187" s="104" t="s">
        <v>226</v>
      </c>
      <c r="E6187" s="56">
        <v>2012</v>
      </c>
      <c r="F6187" s="146">
        <v>1650</v>
      </c>
      <c r="G6187" s="146">
        <v>1650</v>
      </c>
    </row>
    <row r="6188" spans="3:7" ht="16.5" hidden="1" customHeight="1" outlineLevel="1" x14ac:dyDescent="0.45">
      <c r="C6188" s="104" t="s">
        <v>200</v>
      </c>
      <c r="D6188" s="104" t="s">
        <v>226</v>
      </c>
      <c r="E6188" s="56">
        <v>2013</v>
      </c>
      <c r="F6188" s="146">
        <v>1972</v>
      </c>
      <c r="G6188" s="146">
        <v>1972</v>
      </c>
    </row>
    <row r="6189" spans="3:7" ht="16.5" hidden="1" customHeight="1" outlineLevel="1" x14ac:dyDescent="0.45">
      <c r="C6189" s="104" t="s">
        <v>200</v>
      </c>
      <c r="D6189" s="104" t="s">
        <v>226</v>
      </c>
      <c r="E6189" s="56">
        <v>2014</v>
      </c>
      <c r="F6189" s="146">
        <v>2506</v>
      </c>
      <c r="G6189" s="146">
        <v>2506</v>
      </c>
    </row>
    <row r="6190" spans="3:7" ht="16.5" hidden="1" customHeight="1" outlineLevel="1" x14ac:dyDescent="0.45">
      <c r="C6190" s="104" t="s">
        <v>200</v>
      </c>
      <c r="D6190" s="104" t="s">
        <v>226</v>
      </c>
      <c r="E6190" s="56">
        <v>2015</v>
      </c>
      <c r="F6190" s="146">
        <v>2048</v>
      </c>
      <c r="G6190" s="146">
        <v>2048</v>
      </c>
    </row>
    <row r="6191" spans="3:7" ht="16.5" hidden="1" customHeight="1" outlineLevel="1" x14ac:dyDescent="0.45">
      <c r="C6191" s="104" t="s">
        <v>200</v>
      </c>
      <c r="D6191" s="104" t="s">
        <v>226</v>
      </c>
      <c r="E6191" s="56">
        <v>2016</v>
      </c>
      <c r="F6191" s="144">
        <v>651</v>
      </c>
      <c r="G6191" s="144">
        <v>651</v>
      </c>
    </row>
    <row r="6192" spans="3:7" ht="16.5" hidden="1" customHeight="1" outlineLevel="1" x14ac:dyDescent="0.45">
      <c r="C6192" s="104" t="s">
        <v>200</v>
      </c>
      <c r="D6192" s="104" t="s">
        <v>227</v>
      </c>
      <c r="E6192" s="56">
        <v>1991</v>
      </c>
      <c r="F6192" s="146">
        <v>2122</v>
      </c>
      <c r="G6192" s="146">
        <v>2122</v>
      </c>
    </row>
    <row r="6193" spans="3:7" ht="16.5" hidden="1" customHeight="1" outlineLevel="1" x14ac:dyDescent="0.45">
      <c r="C6193" s="104" t="s">
        <v>200</v>
      </c>
      <c r="D6193" s="104" t="s">
        <v>227</v>
      </c>
      <c r="E6193" s="56">
        <v>1992</v>
      </c>
      <c r="F6193" s="146">
        <v>1395</v>
      </c>
      <c r="G6193" s="146">
        <v>1395</v>
      </c>
    </row>
    <row r="6194" spans="3:7" ht="16.5" hidden="1" customHeight="1" outlineLevel="1" x14ac:dyDescent="0.45">
      <c r="C6194" s="104" t="s">
        <v>200</v>
      </c>
      <c r="D6194" s="104" t="s">
        <v>227</v>
      </c>
      <c r="E6194" s="56">
        <v>1993</v>
      </c>
      <c r="F6194" s="146">
        <v>1060</v>
      </c>
      <c r="G6194" s="146">
        <v>1060</v>
      </c>
    </row>
    <row r="6195" spans="3:7" ht="16.5" hidden="1" customHeight="1" outlineLevel="1" x14ac:dyDescent="0.45">
      <c r="C6195" s="104" t="s">
        <v>200</v>
      </c>
      <c r="D6195" s="104" t="s">
        <v>227</v>
      </c>
      <c r="E6195" s="56">
        <v>1994</v>
      </c>
      <c r="F6195" s="146">
        <v>1221</v>
      </c>
      <c r="G6195" s="146">
        <v>1221</v>
      </c>
    </row>
    <row r="6196" spans="3:7" ht="16.5" hidden="1" customHeight="1" outlineLevel="1" x14ac:dyDescent="0.45">
      <c r="C6196" s="104" t="s">
        <v>200</v>
      </c>
      <c r="D6196" s="104" t="s">
        <v>227</v>
      </c>
      <c r="E6196" s="56">
        <v>1995</v>
      </c>
      <c r="F6196" s="146">
        <v>3121</v>
      </c>
      <c r="G6196" s="146">
        <v>3121</v>
      </c>
    </row>
    <row r="6197" spans="3:7" ht="16.5" hidden="1" customHeight="1" outlineLevel="1" x14ac:dyDescent="0.45">
      <c r="C6197" s="104" t="s">
        <v>200</v>
      </c>
      <c r="D6197" s="104" t="s">
        <v>227</v>
      </c>
      <c r="E6197" s="56">
        <v>1996</v>
      </c>
      <c r="F6197" s="146">
        <v>4780</v>
      </c>
      <c r="G6197" s="146">
        <v>4780</v>
      </c>
    </row>
    <row r="6198" spans="3:7" ht="16.5" hidden="1" customHeight="1" outlineLevel="1" x14ac:dyDescent="0.45">
      <c r="C6198" s="104" t="s">
        <v>200</v>
      </c>
      <c r="D6198" s="104" t="s">
        <v>227</v>
      </c>
      <c r="E6198" s="56">
        <v>1997</v>
      </c>
      <c r="F6198" s="146">
        <v>6498</v>
      </c>
      <c r="G6198" s="146">
        <v>6498</v>
      </c>
    </row>
    <row r="6199" spans="3:7" ht="16.5" hidden="1" customHeight="1" outlineLevel="1" x14ac:dyDescent="0.45">
      <c r="C6199" s="104" t="s">
        <v>200</v>
      </c>
      <c r="D6199" s="104" t="s">
        <v>227</v>
      </c>
      <c r="E6199" s="56">
        <v>1998</v>
      </c>
      <c r="F6199" s="146">
        <v>6588</v>
      </c>
      <c r="G6199" s="146">
        <v>6588</v>
      </c>
    </row>
    <row r="6200" spans="3:7" ht="16.5" hidden="1" customHeight="1" outlineLevel="1" x14ac:dyDescent="0.45">
      <c r="C6200" s="104" t="s">
        <v>200</v>
      </c>
      <c r="D6200" s="104" t="s">
        <v>227</v>
      </c>
      <c r="E6200" s="56">
        <v>1999</v>
      </c>
      <c r="F6200" s="146">
        <v>9455</v>
      </c>
      <c r="G6200" s="146">
        <v>9455</v>
      </c>
    </row>
    <row r="6201" spans="3:7" ht="16.5" hidden="1" customHeight="1" outlineLevel="1" x14ac:dyDescent="0.45">
      <c r="C6201" s="104" t="s">
        <v>200</v>
      </c>
      <c r="D6201" s="104" t="s">
        <v>227</v>
      </c>
      <c r="E6201" s="56">
        <v>2000</v>
      </c>
      <c r="F6201" s="146">
        <v>9465</v>
      </c>
      <c r="G6201" s="146">
        <v>9465</v>
      </c>
    </row>
    <row r="6202" spans="3:7" ht="16.5" hidden="1" customHeight="1" outlineLevel="1" x14ac:dyDescent="0.45">
      <c r="C6202" s="104" t="s">
        <v>200</v>
      </c>
      <c r="D6202" s="104" t="s">
        <v>227</v>
      </c>
      <c r="E6202" s="56">
        <v>2001</v>
      </c>
      <c r="F6202" s="146">
        <v>9354</v>
      </c>
      <c r="G6202" s="146">
        <v>9354</v>
      </c>
    </row>
    <row r="6203" spans="3:7" ht="16.5" hidden="1" customHeight="1" outlineLevel="1" x14ac:dyDescent="0.45">
      <c r="C6203" s="104" t="s">
        <v>200</v>
      </c>
      <c r="D6203" s="104" t="s">
        <v>227</v>
      </c>
      <c r="E6203" s="56">
        <v>2002</v>
      </c>
      <c r="F6203" s="146">
        <v>8159</v>
      </c>
      <c r="G6203" s="146">
        <v>8159</v>
      </c>
    </row>
    <row r="6204" spans="3:7" ht="16.5" hidden="1" customHeight="1" outlineLevel="1" x14ac:dyDescent="0.45">
      <c r="C6204" s="104" t="s">
        <v>200</v>
      </c>
      <c r="D6204" s="104" t="s">
        <v>227</v>
      </c>
      <c r="E6204" s="56">
        <v>2003</v>
      </c>
      <c r="F6204" s="146">
        <v>11980</v>
      </c>
      <c r="G6204" s="146">
        <v>11980</v>
      </c>
    </row>
    <row r="6205" spans="3:7" ht="16.5" hidden="1" customHeight="1" outlineLevel="1" x14ac:dyDescent="0.45">
      <c r="C6205" s="104" t="s">
        <v>200</v>
      </c>
      <c r="D6205" s="104" t="s">
        <v>227</v>
      </c>
      <c r="E6205" s="56">
        <v>2004</v>
      </c>
      <c r="F6205" s="146">
        <v>12180</v>
      </c>
      <c r="G6205" s="146">
        <v>12180</v>
      </c>
    </row>
    <row r="6206" spans="3:7" ht="16.5" hidden="1" customHeight="1" outlineLevel="1" x14ac:dyDescent="0.45">
      <c r="C6206" s="104" t="s">
        <v>200</v>
      </c>
      <c r="D6206" s="104" t="s">
        <v>227</v>
      </c>
      <c r="E6206" s="56">
        <v>2005</v>
      </c>
      <c r="F6206" s="146">
        <v>15441</v>
      </c>
      <c r="G6206" s="146">
        <v>15441</v>
      </c>
    </row>
    <row r="6207" spans="3:7" ht="16.5" hidden="1" customHeight="1" outlineLevel="1" x14ac:dyDescent="0.45">
      <c r="C6207" s="104" t="s">
        <v>200</v>
      </c>
      <c r="D6207" s="104" t="s">
        <v>227</v>
      </c>
      <c r="E6207" s="56">
        <v>2006</v>
      </c>
      <c r="F6207" s="146">
        <v>12394</v>
      </c>
      <c r="G6207" s="146">
        <v>12394</v>
      </c>
    </row>
    <row r="6208" spans="3:7" ht="16.5" hidden="1" customHeight="1" outlineLevel="1" x14ac:dyDescent="0.45">
      <c r="C6208" s="104" t="s">
        <v>200</v>
      </c>
      <c r="D6208" s="104" t="s">
        <v>227</v>
      </c>
      <c r="E6208" s="56">
        <v>2007</v>
      </c>
      <c r="F6208" s="146">
        <v>11344</v>
      </c>
      <c r="G6208" s="146">
        <v>11344</v>
      </c>
    </row>
    <row r="6209" spans="3:7" ht="16.5" hidden="1" customHeight="1" outlineLevel="1" x14ac:dyDescent="0.45">
      <c r="C6209" s="104" t="s">
        <v>200</v>
      </c>
      <c r="D6209" s="104" t="s">
        <v>227</v>
      </c>
      <c r="E6209" s="56">
        <v>2008</v>
      </c>
      <c r="F6209" s="146">
        <v>7972</v>
      </c>
      <c r="G6209" s="146">
        <v>7972</v>
      </c>
    </row>
    <row r="6210" spans="3:7" ht="16.5" hidden="1" customHeight="1" outlineLevel="1" x14ac:dyDescent="0.45">
      <c r="C6210" s="104" t="s">
        <v>200</v>
      </c>
      <c r="D6210" s="104" t="s">
        <v>227</v>
      </c>
      <c r="E6210" s="56">
        <v>2009</v>
      </c>
      <c r="F6210" s="146">
        <v>2968</v>
      </c>
      <c r="G6210" s="146">
        <v>2968</v>
      </c>
    </row>
    <row r="6211" spans="3:7" ht="16.5" hidden="1" customHeight="1" outlineLevel="1" x14ac:dyDescent="0.45">
      <c r="C6211" s="104" t="s">
        <v>200</v>
      </c>
      <c r="D6211" s="104" t="s">
        <v>227</v>
      </c>
      <c r="E6211" s="56">
        <v>2010</v>
      </c>
      <c r="F6211" s="146">
        <v>6028</v>
      </c>
      <c r="G6211" s="146">
        <v>6028</v>
      </c>
    </row>
    <row r="6212" spans="3:7" ht="16.5" hidden="1" customHeight="1" outlineLevel="1" x14ac:dyDescent="0.45">
      <c r="C6212" s="104" t="s">
        <v>200</v>
      </c>
      <c r="D6212" s="104" t="s">
        <v>227</v>
      </c>
      <c r="E6212" s="56">
        <v>2011</v>
      </c>
      <c r="F6212" s="146">
        <v>10213</v>
      </c>
      <c r="G6212" s="146">
        <v>10213</v>
      </c>
    </row>
    <row r="6213" spans="3:7" ht="16.5" hidden="1" customHeight="1" outlineLevel="1" x14ac:dyDescent="0.45">
      <c r="C6213" s="104" t="s">
        <v>200</v>
      </c>
      <c r="D6213" s="104" t="s">
        <v>227</v>
      </c>
      <c r="E6213" s="56">
        <v>2012</v>
      </c>
      <c r="F6213" s="146">
        <v>8739</v>
      </c>
      <c r="G6213" s="146">
        <v>8739</v>
      </c>
    </row>
    <row r="6214" spans="3:7" ht="16.5" hidden="1" customHeight="1" outlineLevel="1" x14ac:dyDescent="0.45">
      <c r="C6214" s="104" t="s">
        <v>200</v>
      </c>
      <c r="D6214" s="104" t="s">
        <v>227</v>
      </c>
      <c r="E6214" s="56">
        <v>2013</v>
      </c>
      <c r="F6214" s="146">
        <v>9827</v>
      </c>
      <c r="G6214" s="146">
        <v>9827</v>
      </c>
    </row>
    <row r="6215" spans="3:7" ht="16.5" hidden="1" customHeight="1" outlineLevel="1" x14ac:dyDescent="0.45">
      <c r="C6215" s="104" t="s">
        <v>200</v>
      </c>
      <c r="D6215" s="104" t="s">
        <v>227</v>
      </c>
      <c r="E6215" s="56">
        <v>2014</v>
      </c>
      <c r="F6215" s="146">
        <v>8096</v>
      </c>
      <c r="G6215" s="146">
        <v>8096</v>
      </c>
    </row>
    <row r="6216" spans="3:7" ht="16.5" hidden="1" customHeight="1" outlineLevel="1" x14ac:dyDescent="0.45">
      <c r="C6216" s="104" t="s">
        <v>200</v>
      </c>
      <c r="D6216" s="104" t="s">
        <v>227</v>
      </c>
      <c r="E6216" s="56">
        <v>2015</v>
      </c>
      <c r="F6216" s="146">
        <v>9647</v>
      </c>
      <c r="G6216" s="146">
        <v>9647</v>
      </c>
    </row>
    <row r="6217" spans="3:7" ht="16.5" hidden="1" customHeight="1" outlineLevel="1" x14ac:dyDescent="0.45">
      <c r="C6217" s="104" t="s">
        <v>200</v>
      </c>
      <c r="D6217" s="104" t="s">
        <v>227</v>
      </c>
      <c r="E6217" s="56">
        <v>2016</v>
      </c>
      <c r="F6217" s="146">
        <v>3614</v>
      </c>
      <c r="G6217" s="146">
        <v>3614</v>
      </c>
    </row>
    <row r="6218" spans="3:7" ht="16.5" hidden="1" customHeight="1" outlineLevel="1" x14ac:dyDescent="0.45">
      <c r="C6218" s="104" t="s">
        <v>200</v>
      </c>
      <c r="D6218" s="104" t="s">
        <v>228</v>
      </c>
      <c r="E6218" s="56">
        <v>1991</v>
      </c>
      <c r="F6218" s="144">
        <v>205</v>
      </c>
      <c r="G6218" s="144">
        <v>205</v>
      </c>
    </row>
    <row r="6219" spans="3:7" ht="16.5" hidden="1" customHeight="1" outlineLevel="1" x14ac:dyDescent="0.45">
      <c r="C6219" s="104" t="s">
        <v>200</v>
      </c>
      <c r="D6219" s="104" t="s">
        <v>228</v>
      </c>
      <c r="E6219" s="56">
        <v>1992</v>
      </c>
      <c r="F6219" s="146">
        <v>1366</v>
      </c>
      <c r="G6219" s="146">
        <v>1366</v>
      </c>
    </row>
    <row r="6220" spans="3:7" ht="16.5" hidden="1" customHeight="1" outlineLevel="1" x14ac:dyDescent="0.45">
      <c r="C6220" s="104" t="s">
        <v>200</v>
      </c>
      <c r="D6220" s="104" t="s">
        <v>228</v>
      </c>
      <c r="E6220" s="56">
        <v>1993</v>
      </c>
      <c r="F6220" s="146">
        <v>1776</v>
      </c>
      <c r="G6220" s="146">
        <v>1776</v>
      </c>
    </row>
    <row r="6221" spans="3:7" ht="16.5" hidden="1" customHeight="1" outlineLevel="1" x14ac:dyDescent="0.45">
      <c r="C6221" s="104" t="s">
        <v>200</v>
      </c>
      <c r="D6221" s="104" t="s">
        <v>228</v>
      </c>
      <c r="E6221" s="56">
        <v>1994</v>
      </c>
      <c r="F6221" s="146">
        <v>2582</v>
      </c>
      <c r="G6221" s="146">
        <v>2582</v>
      </c>
    </row>
    <row r="6222" spans="3:7" ht="16.5" hidden="1" customHeight="1" outlineLevel="1" x14ac:dyDescent="0.45">
      <c r="C6222" s="104" t="s">
        <v>200</v>
      </c>
      <c r="D6222" s="104" t="s">
        <v>228</v>
      </c>
      <c r="E6222" s="56">
        <v>1995</v>
      </c>
      <c r="F6222" s="146">
        <v>4336</v>
      </c>
      <c r="G6222" s="146">
        <v>4336</v>
      </c>
    </row>
    <row r="6223" spans="3:7" ht="16.5" hidden="1" customHeight="1" outlineLevel="1" x14ac:dyDescent="0.45">
      <c r="C6223" s="104" t="s">
        <v>200</v>
      </c>
      <c r="D6223" s="104" t="s">
        <v>228</v>
      </c>
      <c r="E6223" s="56">
        <v>1996</v>
      </c>
      <c r="F6223" s="146">
        <v>12292</v>
      </c>
      <c r="G6223" s="146">
        <v>12292</v>
      </c>
    </row>
    <row r="6224" spans="3:7" ht="16.5" hidden="1" customHeight="1" outlineLevel="1" x14ac:dyDescent="0.45">
      <c r="C6224" s="104" t="s">
        <v>200</v>
      </c>
      <c r="D6224" s="104" t="s">
        <v>228</v>
      </c>
      <c r="E6224" s="56">
        <v>1997</v>
      </c>
      <c r="F6224" s="146">
        <v>9487</v>
      </c>
      <c r="G6224" s="146">
        <v>9487</v>
      </c>
    </row>
    <row r="6225" spans="3:7" ht="16.5" hidden="1" customHeight="1" outlineLevel="1" x14ac:dyDescent="0.45">
      <c r="C6225" s="104" t="s">
        <v>200</v>
      </c>
      <c r="D6225" s="104" t="s">
        <v>228</v>
      </c>
      <c r="E6225" s="56">
        <v>1998</v>
      </c>
      <c r="F6225" s="146">
        <v>7095</v>
      </c>
      <c r="G6225" s="146">
        <v>7095</v>
      </c>
    </row>
    <row r="6226" spans="3:7" ht="16.5" hidden="1" customHeight="1" outlineLevel="1" x14ac:dyDescent="0.45">
      <c r="C6226" s="104" t="s">
        <v>200</v>
      </c>
      <c r="D6226" s="104" t="s">
        <v>228</v>
      </c>
      <c r="E6226" s="56">
        <v>1999</v>
      </c>
      <c r="F6226" s="146">
        <v>5129</v>
      </c>
      <c r="G6226" s="146">
        <v>5129</v>
      </c>
    </row>
    <row r="6227" spans="3:7" ht="16.5" hidden="1" customHeight="1" outlineLevel="1" x14ac:dyDescent="0.45">
      <c r="C6227" s="104" t="s">
        <v>200</v>
      </c>
      <c r="D6227" s="104" t="s">
        <v>228</v>
      </c>
      <c r="E6227" s="56">
        <v>2000</v>
      </c>
      <c r="F6227" s="146">
        <v>3904</v>
      </c>
      <c r="G6227" s="146">
        <v>3904</v>
      </c>
    </row>
    <row r="6228" spans="3:7" ht="16.5" hidden="1" customHeight="1" outlineLevel="1" x14ac:dyDescent="0.45">
      <c r="C6228" s="104" t="s">
        <v>200</v>
      </c>
      <c r="D6228" s="104" t="s">
        <v>228</v>
      </c>
      <c r="E6228" s="56">
        <v>2001</v>
      </c>
      <c r="F6228" s="146">
        <v>3941</v>
      </c>
      <c r="G6228" s="146">
        <v>3941</v>
      </c>
    </row>
    <row r="6229" spans="3:7" ht="16.5" hidden="1" customHeight="1" outlineLevel="1" x14ac:dyDescent="0.45">
      <c r="C6229" s="104" t="s">
        <v>200</v>
      </c>
      <c r="D6229" s="104" t="s">
        <v>228</v>
      </c>
      <c r="E6229" s="56">
        <v>2002</v>
      </c>
      <c r="F6229" s="146">
        <v>6993</v>
      </c>
      <c r="G6229" s="146">
        <v>6993</v>
      </c>
    </row>
    <row r="6230" spans="3:7" ht="16.5" hidden="1" customHeight="1" outlineLevel="1" x14ac:dyDescent="0.45">
      <c r="C6230" s="104" t="s">
        <v>200</v>
      </c>
      <c r="D6230" s="104" t="s">
        <v>228</v>
      </c>
      <c r="E6230" s="56">
        <v>2003</v>
      </c>
      <c r="F6230" s="146">
        <v>9508</v>
      </c>
      <c r="G6230" s="146">
        <v>9508</v>
      </c>
    </row>
    <row r="6231" spans="3:7" ht="16.5" hidden="1" customHeight="1" outlineLevel="1" x14ac:dyDescent="0.45">
      <c r="C6231" s="104" t="s">
        <v>200</v>
      </c>
      <c r="D6231" s="104" t="s">
        <v>228</v>
      </c>
      <c r="E6231" s="56">
        <v>2004</v>
      </c>
      <c r="F6231" s="146">
        <v>10524</v>
      </c>
      <c r="G6231" s="146">
        <v>10524</v>
      </c>
    </row>
    <row r="6232" spans="3:7" ht="16.5" hidden="1" customHeight="1" outlineLevel="1" x14ac:dyDescent="0.45">
      <c r="C6232" s="104" t="s">
        <v>200</v>
      </c>
      <c r="D6232" s="104" t="s">
        <v>228</v>
      </c>
      <c r="E6232" s="56">
        <v>2005</v>
      </c>
      <c r="F6232" s="146">
        <v>11890</v>
      </c>
      <c r="G6232" s="146">
        <v>11890</v>
      </c>
    </row>
    <row r="6233" spans="3:7" ht="16.5" hidden="1" customHeight="1" outlineLevel="1" x14ac:dyDescent="0.45">
      <c r="C6233" s="104" t="s">
        <v>200</v>
      </c>
      <c r="D6233" s="104" t="s">
        <v>228</v>
      </c>
      <c r="E6233" s="56">
        <v>2006</v>
      </c>
      <c r="F6233" s="146">
        <v>17011</v>
      </c>
      <c r="G6233" s="146">
        <v>17011</v>
      </c>
    </row>
    <row r="6234" spans="3:7" ht="16.5" hidden="1" customHeight="1" outlineLevel="1" x14ac:dyDescent="0.45">
      <c r="C6234" s="104" t="s">
        <v>200</v>
      </c>
      <c r="D6234" s="104" t="s">
        <v>228</v>
      </c>
      <c r="E6234" s="56">
        <v>2007</v>
      </c>
      <c r="F6234" s="146">
        <v>12982</v>
      </c>
      <c r="G6234" s="146">
        <v>12982</v>
      </c>
    </row>
    <row r="6235" spans="3:7" ht="16.5" hidden="1" customHeight="1" outlineLevel="1" x14ac:dyDescent="0.45">
      <c r="C6235" s="104" t="s">
        <v>200</v>
      </c>
      <c r="D6235" s="104" t="s">
        <v>228</v>
      </c>
      <c r="E6235" s="56">
        <v>2008</v>
      </c>
      <c r="F6235" s="146">
        <v>7356</v>
      </c>
      <c r="G6235" s="146">
        <v>7356</v>
      </c>
    </row>
    <row r="6236" spans="3:7" ht="16.5" hidden="1" customHeight="1" outlineLevel="1" x14ac:dyDescent="0.45">
      <c r="C6236" s="104" t="s">
        <v>200</v>
      </c>
      <c r="D6236" s="104" t="s">
        <v>228</v>
      </c>
      <c r="E6236" s="56">
        <v>2009</v>
      </c>
      <c r="F6236" s="146">
        <v>3241</v>
      </c>
      <c r="G6236" s="146">
        <v>3241</v>
      </c>
    </row>
    <row r="6237" spans="3:7" ht="16.5" hidden="1" customHeight="1" outlineLevel="1" x14ac:dyDescent="0.45">
      <c r="C6237" s="104" t="s">
        <v>200</v>
      </c>
      <c r="D6237" s="104" t="s">
        <v>228</v>
      </c>
      <c r="E6237" s="56">
        <v>2010</v>
      </c>
      <c r="F6237" s="146">
        <v>2578</v>
      </c>
      <c r="G6237" s="146">
        <v>2578</v>
      </c>
    </row>
    <row r="6238" spans="3:7" ht="16.5" hidden="1" customHeight="1" outlineLevel="1" x14ac:dyDescent="0.45">
      <c r="C6238" s="104" t="s">
        <v>200</v>
      </c>
      <c r="D6238" s="104" t="s">
        <v>228</v>
      </c>
      <c r="E6238" s="56">
        <v>2011</v>
      </c>
      <c r="F6238" s="146">
        <v>4988</v>
      </c>
      <c r="G6238" s="146">
        <v>4988</v>
      </c>
    </row>
    <row r="6239" spans="3:7" ht="16.5" hidden="1" customHeight="1" outlineLevel="1" x14ac:dyDescent="0.45">
      <c r="C6239" s="104" t="s">
        <v>200</v>
      </c>
      <c r="D6239" s="104" t="s">
        <v>228</v>
      </c>
      <c r="E6239" s="56">
        <v>2012</v>
      </c>
      <c r="F6239" s="146">
        <v>3674</v>
      </c>
      <c r="G6239" s="146">
        <v>3674</v>
      </c>
    </row>
    <row r="6240" spans="3:7" ht="16.5" hidden="1" customHeight="1" outlineLevel="1" x14ac:dyDescent="0.45">
      <c r="C6240" s="104" t="s">
        <v>200</v>
      </c>
      <c r="D6240" s="104" t="s">
        <v>228</v>
      </c>
      <c r="E6240" s="56">
        <v>2013</v>
      </c>
      <c r="F6240" s="146">
        <v>3595</v>
      </c>
      <c r="G6240" s="146">
        <v>3595</v>
      </c>
    </row>
    <row r="6241" spans="3:7" ht="16.5" hidden="1" customHeight="1" outlineLevel="1" x14ac:dyDescent="0.45">
      <c r="C6241" s="104" t="s">
        <v>200</v>
      </c>
      <c r="D6241" s="104" t="s">
        <v>228</v>
      </c>
      <c r="E6241" s="56">
        <v>2014</v>
      </c>
      <c r="F6241" s="146">
        <v>4022</v>
      </c>
      <c r="G6241" s="146">
        <v>4022</v>
      </c>
    </row>
    <row r="6242" spans="3:7" ht="16.5" hidden="1" customHeight="1" outlineLevel="1" x14ac:dyDescent="0.45">
      <c r="C6242" s="104" t="s">
        <v>200</v>
      </c>
      <c r="D6242" s="104" t="s">
        <v>228</v>
      </c>
      <c r="E6242" s="56">
        <v>2015</v>
      </c>
      <c r="F6242" s="146">
        <v>3631</v>
      </c>
      <c r="G6242" s="146">
        <v>3631</v>
      </c>
    </row>
    <row r="6243" spans="3:7" ht="16.5" hidden="1" customHeight="1" outlineLevel="1" x14ac:dyDescent="0.45">
      <c r="C6243" s="104" t="s">
        <v>200</v>
      </c>
      <c r="D6243" s="104" t="s">
        <v>228</v>
      </c>
      <c r="E6243" s="56">
        <v>2016</v>
      </c>
      <c r="F6243" s="146">
        <v>1054</v>
      </c>
      <c r="G6243" s="146">
        <v>1054</v>
      </c>
    </row>
    <row r="6244" spans="3:7" ht="16.5" hidden="1" customHeight="1" outlineLevel="1" x14ac:dyDescent="0.45">
      <c r="C6244" s="104" t="s">
        <v>229</v>
      </c>
      <c r="D6244" s="104" t="s">
        <v>230</v>
      </c>
      <c r="E6244" s="56">
        <v>1995</v>
      </c>
      <c r="F6244" s="144">
        <v>3</v>
      </c>
      <c r="G6244" s="144">
        <v>3</v>
      </c>
    </row>
    <row r="6245" spans="3:7" ht="16.5" hidden="1" customHeight="1" outlineLevel="1" x14ac:dyDescent="0.45">
      <c r="C6245" s="104" t="s">
        <v>229</v>
      </c>
      <c r="D6245" s="104" t="s">
        <v>230</v>
      </c>
      <c r="E6245" s="56">
        <v>1996</v>
      </c>
      <c r="F6245" s="144">
        <v>22</v>
      </c>
      <c r="G6245" s="144">
        <v>22</v>
      </c>
    </row>
    <row r="6246" spans="3:7" ht="16.5" hidden="1" customHeight="1" outlineLevel="1" x14ac:dyDescent="0.45">
      <c r="C6246" s="104" t="s">
        <v>229</v>
      </c>
      <c r="D6246" s="104" t="s">
        <v>230</v>
      </c>
      <c r="E6246" s="56">
        <v>1998</v>
      </c>
      <c r="F6246" s="144">
        <v>1</v>
      </c>
      <c r="G6246" s="144">
        <v>1</v>
      </c>
    </row>
    <row r="6247" spans="3:7" ht="16.5" hidden="1" customHeight="1" outlineLevel="1" x14ac:dyDescent="0.45">
      <c r="C6247" s="104" t="s">
        <v>229</v>
      </c>
      <c r="D6247" s="104" t="s">
        <v>230</v>
      </c>
      <c r="E6247" s="56">
        <v>2000</v>
      </c>
      <c r="F6247" s="144">
        <v>30</v>
      </c>
      <c r="G6247" s="144">
        <v>30</v>
      </c>
    </row>
    <row r="6248" spans="3:7" ht="16.5" hidden="1" customHeight="1" outlineLevel="1" x14ac:dyDescent="0.45">
      <c r="C6248" s="104" t="s">
        <v>229</v>
      </c>
      <c r="D6248" s="104" t="s">
        <v>230</v>
      </c>
      <c r="E6248" s="56">
        <v>2001</v>
      </c>
      <c r="F6248" s="144">
        <v>10</v>
      </c>
      <c r="G6248" s="144">
        <v>10</v>
      </c>
    </row>
    <row r="6249" spans="3:7" ht="16.5" hidden="1" customHeight="1" outlineLevel="1" x14ac:dyDescent="0.45">
      <c r="C6249" s="104" t="s">
        <v>229</v>
      </c>
      <c r="D6249" s="104" t="s">
        <v>230</v>
      </c>
      <c r="E6249" s="56">
        <v>2002</v>
      </c>
      <c r="F6249" s="144">
        <v>81</v>
      </c>
      <c r="G6249" s="144">
        <v>81</v>
      </c>
    </row>
    <row r="6250" spans="3:7" ht="16.5" hidden="1" customHeight="1" outlineLevel="1" x14ac:dyDescent="0.45">
      <c r="C6250" s="104" t="s">
        <v>229</v>
      </c>
      <c r="D6250" s="104" t="s">
        <v>230</v>
      </c>
      <c r="E6250" s="56">
        <v>2003</v>
      </c>
      <c r="F6250" s="144">
        <v>106</v>
      </c>
      <c r="G6250" s="144">
        <v>106</v>
      </c>
    </row>
    <row r="6251" spans="3:7" ht="16.5" hidden="1" customHeight="1" outlineLevel="1" x14ac:dyDescent="0.45">
      <c r="C6251" s="104" t="s">
        <v>229</v>
      </c>
      <c r="D6251" s="104" t="s">
        <v>230</v>
      </c>
      <c r="E6251" s="56">
        <v>2004</v>
      </c>
      <c r="F6251" s="144">
        <v>109</v>
      </c>
      <c r="G6251" s="144">
        <v>109</v>
      </c>
    </row>
    <row r="6252" spans="3:7" ht="16.5" hidden="1" customHeight="1" outlineLevel="1" x14ac:dyDescent="0.45">
      <c r="C6252" s="104" t="s">
        <v>229</v>
      </c>
      <c r="D6252" s="104" t="s">
        <v>230</v>
      </c>
      <c r="E6252" s="56">
        <v>2005</v>
      </c>
      <c r="F6252" s="144">
        <v>117</v>
      </c>
      <c r="G6252" s="144">
        <v>117</v>
      </c>
    </row>
    <row r="6253" spans="3:7" ht="16.5" hidden="1" customHeight="1" outlineLevel="1" x14ac:dyDescent="0.45">
      <c r="C6253" s="104" t="s">
        <v>229</v>
      </c>
      <c r="D6253" s="104" t="s">
        <v>230</v>
      </c>
      <c r="E6253" s="56">
        <v>2006</v>
      </c>
      <c r="F6253" s="144">
        <v>140</v>
      </c>
      <c r="G6253" s="144">
        <v>140</v>
      </c>
    </row>
    <row r="6254" spans="3:7" ht="16.5" hidden="1" customHeight="1" outlineLevel="1" x14ac:dyDescent="0.45">
      <c r="C6254" s="104" t="s">
        <v>229</v>
      </c>
      <c r="D6254" s="104" t="s">
        <v>230</v>
      </c>
      <c r="E6254" s="56">
        <v>2007</v>
      </c>
      <c r="F6254" s="144">
        <v>504</v>
      </c>
      <c r="G6254" s="144">
        <v>504</v>
      </c>
    </row>
    <row r="6255" spans="3:7" ht="16.5" hidden="1" customHeight="1" outlineLevel="1" x14ac:dyDescent="0.45">
      <c r="C6255" s="104" t="s">
        <v>229</v>
      </c>
      <c r="D6255" s="104" t="s">
        <v>230</v>
      </c>
      <c r="E6255" s="56">
        <v>2008</v>
      </c>
      <c r="F6255" s="144">
        <v>205</v>
      </c>
      <c r="G6255" s="144">
        <v>205</v>
      </c>
    </row>
    <row r="6256" spans="3:7" ht="16.5" hidden="1" customHeight="1" outlineLevel="1" x14ac:dyDescent="0.45">
      <c r="C6256" s="104" t="s">
        <v>229</v>
      </c>
      <c r="D6256" s="104" t="s">
        <v>230</v>
      </c>
      <c r="E6256" s="56">
        <v>2009</v>
      </c>
      <c r="F6256" s="144">
        <v>136</v>
      </c>
      <c r="G6256" s="144">
        <v>136</v>
      </c>
    </row>
    <row r="6257" spans="3:7" ht="16.5" hidden="1" customHeight="1" outlineLevel="1" x14ac:dyDescent="0.45">
      <c r="C6257" s="104" t="s">
        <v>229</v>
      </c>
      <c r="D6257" s="104" t="s">
        <v>230</v>
      </c>
      <c r="E6257" s="56">
        <v>2010</v>
      </c>
      <c r="F6257" s="144">
        <v>548</v>
      </c>
      <c r="G6257" s="144">
        <v>548</v>
      </c>
    </row>
    <row r="6258" spans="3:7" ht="16.5" hidden="1" customHeight="1" outlineLevel="1" x14ac:dyDescent="0.45">
      <c r="C6258" s="104" t="s">
        <v>229</v>
      </c>
      <c r="D6258" s="104" t="s">
        <v>230</v>
      </c>
      <c r="E6258" s="56">
        <v>2011</v>
      </c>
      <c r="F6258" s="146">
        <v>1497</v>
      </c>
      <c r="G6258" s="146">
        <v>1497</v>
      </c>
    </row>
    <row r="6259" spans="3:7" ht="16.5" hidden="1" customHeight="1" outlineLevel="1" x14ac:dyDescent="0.45">
      <c r="C6259" s="104" t="s">
        <v>229</v>
      </c>
      <c r="D6259" s="104" t="s">
        <v>230</v>
      </c>
      <c r="E6259" s="56">
        <v>2012</v>
      </c>
      <c r="F6259" s="146">
        <v>1287</v>
      </c>
      <c r="G6259" s="146">
        <v>1287</v>
      </c>
    </row>
    <row r="6260" spans="3:7" ht="16.5" hidden="1" customHeight="1" outlineLevel="1" x14ac:dyDescent="0.45">
      <c r="C6260" s="104" t="s">
        <v>229</v>
      </c>
      <c r="D6260" s="104" t="s">
        <v>230</v>
      </c>
      <c r="E6260" s="56">
        <v>2013</v>
      </c>
      <c r="F6260" s="144">
        <v>10</v>
      </c>
      <c r="G6260" s="144">
        <v>10</v>
      </c>
    </row>
    <row r="6261" spans="3:7" ht="16.5" hidden="1" customHeight="1" outlineLevel="1" x14ac:dyDescent="0.45">
      <c r="C6261" s="104" t="s">
        <v>229</v>
      </c>
      <c r="D6261" s="104" t="s">
        <v>230</v>
      </c>
      <c r="E6261" s="56">
        <v>2014</v>
      </c>
      <c r="F6261" s="144">
        <v>54</v>
      </c>
      <c r="G6261" s="144">
        <v>54</v>
      </c>
    </row>
    <row r="6262" spans="3:7" ht="16.5" hidden="1" customHeight="1" outlineLevel="1" x14ac:dyDescent="0.45">
      <c r="C6262" s="104" t="s">
        <v>229</v>
      </c>
      <c r="D6262" s="104" t="s">
        <v>230</v>
      </c>
      <c r="E6262" s="56">
        <v>2015</v>
      </c>
      <c r="F6262" s="144">
        <v>198</v>
      </c>
      <c r="G6262" s="144">
        <v>198</v>
      </c>
    </row>
    <row r="6263" spans="3:7" ht="16.5" hidden="1" customHeight="1" outlineLevel="1" x14ac:dyDescent="0.45">
      <c r="C6263" s="104" t="s">
        <v>229</v>
      </c>
      <c r="D6263" s="104" t="s">
        <v>230</v>
      </c>
      <c r="E6263" s="56">
        <v>2016</v>
      </c>
      <c r="F6263" s="144">
        <v>24</v>
      </c>
      <c r="G6263" s="144">
        <v>24</v>
      </c>
    </row>
    <row r="6264" spans="3:7" ht="16.5" hidden="1" customHeight="1" outlineLevel="1" x14ac:dyDescent="0.45">
      <c r="C6264" s="104" t="s">
        <v>229</v>
      </c>
      <c r="D6264" s="104" t="s">
        <v>231</v>
      </c>
      <c r="E6264" s="56">
        <v>2011</v>
      </c>
      <c r="F6264" s="144">
        <v>1</v>
      </c>
      <c r="G6264" s="144">
        <v>1</v>
      </c>
    </row>
    <row r="6265" spans="3:7" ht="16.5" hidden="1" customHeight="1" outlineLevel="1" x14ac:dyDescent="0.45">
      <c r="C6265" s="104" t="s">
        <v>229</v>
      </c>
      <c r="D6265" s="104" t="s">
        <v>231</v>
      </c>
      <c r="E6265" s="56">
        <v>2012</v>
      </c>
      <c r="F6265" s="144">
        <v>0</v>
      </c>
      <c r="G6265" s="144">
        <v>0</v>
      </c>
    </row>
    <row r="6266" spans="3:7" ht="16.5" hidden="1" customHeight="1" outlineLevel="1" x14ac:dyDescent="0.45">
      <c r="C6266" s="104" t="s">
        <v>229</v>
      </c>
      <c r="D6266" s="104" t="s">
        <v>232</v>
      </c>
      <c r="E6266" s="56">
        <v>1993</v>
      </c>
      <c r="F6266" s="144">
        <v>1</v>
      </c>
      <c r="G6266" s="144">
        <v>1</v>
      </c>
    </row>
    <row r="6267" spans="3:7" ht="16.5" hidden="1" customHeight="1" outlineLevel="1" x14ac:dyDescent="0.45">
      <c r="C6267" s="104" t="s">
        <v>229</v>
      </c>
      <c r="D6267" s="104" t="s">
        <v>232</v>
      </c>
      <c r="E6267" s="56">
        <v>1994</v>
      </c>
      <c r="F6267" s="144">
        <v>50</v>
      </c>
      <c r="G6267" s="144">
        <v>50</v>
      </c>
    </row>
    <row r="6268" spans="3:7" ht="16.5" hidden="1" customHeight="1" outlineLevel="1" x14ac:dyDescent="0.45">
      <c r="C6268" s="104" t="s">
        <v>229</v>
      </c>
      <c r="D6268" s="104" t="s">
        <v>232</v>
      </c>
      <c r="E6268" s="56">
        <v>1995</v>
      </c>
      <c r="F6268" s="144">
        <v>249</v>
      </c>
      <c r="G6268" s="144">
        <v>249</v>
      </c>
    </row>
    <row r="6269" spans="3:7" ht="16.5" hidden="1" customHeight="1" outlineLevel="1" x14ac:dyDescent="0.45">
      <c r="C6269" s="104" t="s">
        <v>229</v>
      </c>
      <c r="D6269" s="104" t="s">
        <v>232</v>
      </c>
      <c r="E6269" s="56">
        <v>1996</v>
      </c>
      <c r="F6269" s="144">
        <v>100</v>
      </c>
      <c r="G6269" s="144">
        <v>100</v>
      </c>
    </row>
    <row r="6270" spans="3:7" ht="16.5" hidden="1" customHeight="1" outlineLevel="1" x14ac:dyDescent="0.45">
      <c r="C6270" s="104" t="s">
        <v>229</v>
      </c>
      <c r="D6270" s="104" t="s">
        <v>232</v>
      </c>
      <c r="E6270" s="56">
        <v>1997</v>
      </c>
      <c r="F6270" s="144">
        <v>96</v>
      </c>
      <c r="G6270" s="144">
        <v>96</v>
      </c>
    </row>
    <row r="6271" spans="3:7" ht="16.5" hidden="1" customHeight="1" outlineLevel="1" x14ac:dyDescent="0.45">
      <c r="C6271" s="104" t="s">
        <v>229</v>
      </c>
      <c r="D6271" s="104" t="s">
        <v>232</v>
      </c>
      <c r="E6271" s="56">
        <v>1998</v>
      </c>
      <c r="F6271" s="144">
        <v>51</v>
      </c>
      <c r="G6271" s="144">
        <v>51</v>
      </c>
    </row>
    <row r="6272" spans="3:7" ht="16.5" hidden="1" customHeight="1" outlineLevel="1" x14ac:dyDescent="0.45">
      <c r="C6272" s="104" t="s">
        <v>229</v>
      </c>
      <c r="D6272" s="104" t="s">
        <v>232</v>
      </c>
      <c r="E6272" s="56">
        <v>2005</v>
      </c>
      <c r="F6272" s="144">
        <v>2</v>
      </c>
      <c r="G6272" s="144">
        <v>2</v>
      </c>
    </row>
    <row r="6273" spans="3:7" ht="16.5" hidden="1" customHeight="1" outlineLevel="1" x14ac:dyDescent="0.45">
      <c r="C6273" s="104" t="s">
        <v>229</v>
      </c>
      <c r="D6273" s="104" t="s">
        <v>232</v>
      </c>
      <c r="E6273" s="56">
        <v>2006</v>
      </c>
      <c r="F6273" s="144">
        <v>101</v>
      </c>
      <c r="G6273" s="144">
        <v>101</v>
      </c>
    </row>
    <row r="6274" spans="3:7" ht="16.5" hidden="1" customHeight="1" outlineLevel="1" x14ac:dyDescent="0.45">
      <c r="C6274" s="104" t="s">
        <v>229</v>
      </c>
      <c r="D6274" s="104" t="s">
        <v>232</v>
      </c>
      <c r="E6274" s="56">
        <v>2007</v>
      </c>
      <c r="F6274" s="144">
        <v>463</v>
      </c>
      <c r="G6274" s="144">
        <v>463</v>
      </c>
    </row>
    <row r="6275" spans="3:7" ht="16.5" hidden="1" customHeight="1" outlineLevel="1" x14ac:dyDescent="0.45">
      <c r="C6275" s="104" t="s">
        <v>229</v>
      </c>
      <c r="D6275" s="104" t="s">
        <v>232</v>
      </c>
      <c r="E6275" s="56">
        <v>2008</v>
      </c>
      <c r="F6275" s="144">
        <v>778</v>
      </c>
      <c r="G6275" s="144">
        <v>778</v>
      </c>
    </row>
    <row r="6276" spans="3:7" ht="16.5" hidden="1" customHeight="1" outlineLevel="1" x14ac:dyDescent="0.45">
      <c r="C6276" s="104" t="s">
        <v>229</v>
      </c>
      <c r="D6276" s="104" t="s">
        <v>232</v>
      </c>
      <c r="E6276" s="56">
        <v>2009</v>
      </c>
      <c r="F6276" s="144">
        <v>230</v>
      </c>
      <c r="G6276" s="144">
        <v>230</v>
      </c>
    </row>
    <row r="6277" spans="3:7" ht="16.5" hidden="1" customHeight="1" outlineLevel="1" x14ac:dyDescent="0.45">
      <c r="C6277" s="104" t="s">
        <v>229</v>
      </c>
      <c r="D6277" s="104" t="s">
        <v>232</v>
      </c>
      <c r="E6277" s="56">
        <v>2010</v>
      </c>
      <c r="F6277" s="144">
        <v>431</v>
      </c>
      <c r="G6277" s="144">
        <v>431</v>
      </c>
    </row>
    <row r="6278" spans="3:7" ht="16.5" hidden="1" customHeight="1" outlineLevel="1" x14ac:dyDescent="0.45">
      <c r="C6278" s="104" t="s">
        <v>229</v>
      </c>
      <c r="D6278" s="104" t="s">
        <v>232</v>
      </c>
      <c r="E6278" s="56">
        <v>2011</v>
      </c>
      <c r="F6278" s="144">
        <v>704</v>
      </c>
      <c r="G6278" s="144">
        <v>704</v>
      </c>
    </row>
    <row r="6279" spans="3:7" ht="16.5" hidden="1" customHeight="1" outlineLevel="1" x14ac:dyDescent="0.45">
      <c r="C6279" s="104" t="s">
        <v>229</v>
      </c>
      <c r="D6279" s="104" t="s">
        <v>232</v>
      </c>
      <c r="E6279" s="56">
        <v>2012</v>
      </c>
      <c r="F6279" s="144">
        <v>621</v>
      </c>
      <c r="G6279" s="144">
        <v>621</v>
      </c>
    </row>
    <row r="6280" spans="3:7" ht="16.5" hidden="1" customHeight="1" outlineLevel="1" x14ac:dyDescent="0.45">
      <c r="C6280" s="104" t="s">
        <v>229</v>
      </c>
      <c r="D6280" s="104" t="s">
        <v>232</v>
      </c>
      <c r="E6280" s="56">
        <v>2013</v>
      </c>
      <c r="F6280" s="144">
        <v>489</v>
      </c>
      <c r="G6280" s="144">
        <v>489</v>
      </c>
    </row>
    <row r="6281" spans="3:7" ht="16.5" hidden="1" customHeight="1" outlineLevel="1" x14ac:dyDescent="0.45">
      <c r="C6281" s="104" t="s">
        <v>229</v>
      </c>
      <c r="D6281" s="104" t="s">
        <v>232</v>
      </c>
      <c r="E6281" s="56">
        <v>2014</v>
      </c>
      <c r="F6281" s="144">
        <v>225</v>
      </c>
      <c r="G6281" s="144">
        <v>225</v>
      </c>
    </row>
    <row r="6282" spans="3:7" ht="16.5" hidden="1" customHeight="1" outlineLevel="1" x14ac:dyDescent="0.45">
      <c r="C6282" s="104" t="s">
        <v>229</v>
      </c>
      <c r="D6282" s="104" t="s">
        <v>232</v>
      </c>
      <c r="E6282" s="56">
        <v>2015</v>
      </c>
      <c r="F6282" s="144">
        <v>81</v>
      </c>
      <c r="G6282" s="144">
        <v>81</v>
      </c>
    </row>
    <row r="6283" spans="3:7" ht="16.5" hidden="1" customHeight="1" outlineLevel="1" x14ac:dyDescent="0.45">
      <c r="C6283" s="104" t="s">
        <v>229</v>
      </c>
      <c r="D6283" s="104" t="s">
        <v>232</v>
      </c>
      <c r="E6283" s="56">
        <v>2016</v>
      </c>
      <c r="F6283" s="144">
        <v>6</v>
      </c>
      <c r="G6283" s="144">
        <v>6</v>
      </c>
    </row>
    <row r="6284" spans="3:7" ht="16.5" hidden="1" customHeight="1" outlineLevel="1" x14ac:dyDescent="0.45">
      <c r="C6284" s="104" t="s">
        <v>229</v>
      </c>
      <c r="D6284" s="104" t="s">
        <v>233</v>
      </c>
      <c r="E6284" s="56">
        <v>1993</v>
      </c>
      <c r="F6284" s="144">
        <v>788</v>
      </c>
      <c r="G6284" s="144">
        <v>788</v>
      </c>
    </row>
    <row r="6285" spans="3:7" ht="16.5" hidden="1" customHeight="1" outlineLevel="1" x14ac:dyDescent="0.45">
      <c r="C6285" s="104" t="s">
        <v>229</v>
      </c>
      <c r="D6285" s="104" t="s">
        <v>233</v>
      </c>
      <c r="E6285" s="56">
        <v>1994</v>
      </c>
      <c r="F6285" s="144">
        <v>107</v>
      </c>
      <c r="G6285" s="144">
        <v>107</v>
      </c>
    </row>
    <row r="6286" spans="3:7" ht="16.5" hidden="1" customHeight="1" outlineLevel="1" x14ac:dyDescent="0.45">
      <c r="C6286" s="104" t="s">
        <v>229</v>
      </c>
      <c r="D6286" s="104" t="s">
        <v>233</v>
      </c>
      <c r="E6286" s="56">
        <v>1995</v>
      </c>
      <c r="F6286" s="144">
        <v>408</v>
      </c>
      <c r="G6286" s="144">
        <v>408</v>
      </c>
    </row>
    <row r="6287" spans="3:7" ht="16.5" hidden="1" customHeight="1" outlineLevel="1" x14ac:dyDescent="0.45">
      <c r="C6287" s="104" t="s">
        <v>229</v>
      </c>
      <c r="D6287" s="104" t="s">
        <v>233</v>
      </c>
      <c r="E6287" s="56">
        <v>1996</v>
      </c>
      <c r="F6287" s="146">
        <v>1204</v>
      </c>
      <c r="G6287" s="146">
        <v>1204</v>
      </c>
    </row>
    <row r="6288" spans="3:7" ht="16.5" hidden="1" customHeight="1" outlineLevel="1" x14ac:dyDescent="0.45">
      <c r="C6288" s="104" t="s">
        <v>229</v>
      </c>
      <c r="D6288" s="104" t="s">
        <v>233</v>
      </c>
      <c r="E6288" s="56">
        <v>1997</v>
      </c>
      <c r="F6288" s="146">
        <v>1387</v>
      </c>
      <c r="G6288" s="146">
        <v>1387</v>
      </c>
    </row>
    <row r="6289" spans="3:7" ht="16.5" hidden="1" customHeight="1" outlineLevel="1" x14ac:dyDescent="0.45">
      <c r="C6289" s="104" t="s">
        <v>229</v>
      </c>
      <c r="D6289" s="104" t="s">
        <v>233</v>
      </c>
      <c r="E6289" s="56">
        <v>1998</v>
      </c>
      <c r="F6289" s="146">
        <v>1659</v>
      </c>
      <c r="G6289" s="146">
        <v>1659</v>
      </c>
    </row>
    <row r="6290" spans="3:7" ht="16.5" hidden="1" customHeight="1" outlineLevel="1" x14ac:dyDescent="0.45">
      <c r="C6290" s="104" t="s">
        <v>229</v>
      </c>
      <c r="D6290" s="104" t="s">
        <v>233</v>
      </c>
      <c r="E6290" s="56">
        <v>1999</v>
      </c>
      <c r="F6290" s="144">
        <v>158</v>
      </c>
      <c r="G6290" s="144">
        <v>158</v>
      </c>
    </row>
    <row r="6291" spans="3:7" ht="16.5" hidden="1" customHeight="1" outlineLevel="1" x14ac:dyDescent="0.45">
      <c r="C6291" s="104" t="s">
        <v>229</v>
      </c>
      <c r="D6291" s="104" t="s">
        <v>233</v>
      </c>
      <c r="E6291" s="56">
        <v>2000</v>
      </c>
      <c r="F6291" s="144">
        <v>70</v>
      </c>
      <c r="G6291" s="144">
        <v>70</v>
      </c>
    </row>
    <row r="6292" spans="3:7" ht="16.5" hidden="1" customHeight="1" outlineLevel="1" x14ac:dyDescent="0.45">
      <c r="C6292" s="104" t="s">
        <v>229</v>
      </c>
      <c r="D6292" s="104" t="s">
        <v>233</v>
      </c>
      <c r="E6292" s="56">
        <v>2001</v>
      </c>
      <c r="F6292" s="144">
        <v>48</v>
      </c>
      <c r="G6292" s="144">
        <v>48</v>
      </c>
    </row>
    <row r="6293" spans="3:7" ht="16.5" hidden="1" customHeight="1" outlineLevel="1" x14ac:dyDescent="0.45">
      <c r="C6293" s="104" t="s">
        <v>229</v>
      </c>
      <c r="D6293" s="104" t="s">
        <v>233</v>
      </c>
      <c r="E6293" s="56">
        <v>2002</v>
      </c>
      <c r="F6293" s="144">
        <v>108</v>
      </c>
      <c r="G6293" s="144">
        <v>108</v>
      </c>
    </row>
    <row r="6294" spans="3:7" ht="16.5" hidden="1" customHeight="1" outlineLevel="1" x14ac:dyDescent="0.45">
      <c r="C6294" s="104" t="s">
        <v>229</v>
      </c>
      <c r="D6294" s="104" t="s">
        <v>233</v>
      </c>
      <c r="E6294" s="56">
        <v>2003</v>
      </c>
      <c r="F6294" s="144">
        <v>381</v>
      </c>
      <c r="G6294" s="144">
        <v>381</v>
      </c>
    </row>
    <row r="6295" spans="3:7" ht="16.5" hidden="1" customHeight="1" outlineLevel="1" x14ac:dyDescent="0.45">
      <c r="C6295" s="104" t="s">
        <v>229</v>
      </c>
      <c r="D6295" s="104" t="s">
        <v>233</v>
      </c>
      <c r="E6295" s="56">
        <v>2004</v>
      </c>
      <c r="F6295" s="144">
        <v>759</v>
      </c>
      <c r="G6295" s="144">
        <v>759</v>
      </c>
    </row>
    <row r="6296" spans="3:7" ht="16.5" hidden="1" customHeight="1" outlineLevel="1" x14ac:dyDescent="0.45">
      <c r="C6296" s="104" t="s">
        <v>229</v>
      </c>
      <c r="D6296" s="104" t="s">
        <v>233</v>
      </c>
      <c r="E6296" s="56">
        <v>2005</v>
      </c>
      <c r="F6296" s="146">
        <v>1259</v>
      </c>
      <c r="G6296" s="146">
        <v>1259</v>
      </c>
    </row>
    <row r="6297" spans="3:7" ht="16.5" hidden="1" customHeight="1" outlineLevel="1" x14ac:dyDescent="0.45">
      <c r="C6297" s="104" t="s">
        <v>229</v>
      </c>
      <c r="D6297" s="104" t="s">
        <v>233</v>
      </c>
      <c r="E6297" s="56">
        <v>2006</v>
      </c>
      <c r="F6297" s="146">
        <v>1921</v>
      </c>
      <c r="G6297" s="146">
        <v>1921</v>
      </c>
    </row>
    <row r="6298" spans="3:7" ht="16.5" hidden="1" customHeight="1" outlineLevel="1" x14ac:dyDescent="0.45">
      <c r="C6298" s="104" t="s">
        <v>229</v>
      </c>
      <c r="D6298" s="104" t="s">
        <v>233</v>
      </c>
      <c r="E6298" s="56">
        <v>2007</v>
      </c>
      <c r="F6298" s="146">
        <v>5446</v>
      </c>
      <c r="G6298" s="146">
        <v>5446</v>
      </c>
    </row>
    <row r="6299" spans="3:7" ht="16.5" hidden="1" customHeight="1" outlineLevel="1" x14ac:dyDescent="0.45">
      <c r="C6299" s="104" t="s">
        <v>229</v>
      </c>
      <c r="D6299" s="104" t="s">
        <v>233</v>
      </c>
      <c r="E6299" s="56">
        <v>2008</v>
      </c>
      <c r="F6299" s="146">
        <v>11538</v>
      </c>
      <c r="G6299" s="146">
        <v>11538</v>
      </c>
    </row>
    <row r="6300" spans="3:7" ht="16.5" hidden="1" customHeight="1" outlineLevel="1" x14ac:dyDescent="0.45">
      <c r="C6300" s="104" t="s">
        <v>229</v>
      </c>
      <c r="D6300" s="104" t="s">
        <v>233</v>
      </c>
      <c r="E6300" s="56">
        <v>2009</v>
      </c>
      <c r="F6300" s="146">
        <v>5172</v>
      </c>
      <c r="G6300" s="146">
        <v>5172</v>
      </c>
    </row>
    <row r="6301" spans="3:7" ht="16.5" hidden="1" customHeight="1" outlineLevel="1" x14ac:dyDescent="0.45">
      <c r="C6301" s="104" t="s">
        <v>229</v>
      </c>
      <c r="D6301" s="104" t="s">
        <v>233</v>
      </c>
      <c r="E6301" s="56">
        <v>2010</v>
      </c>
      <c r="F6301" s="146">
        <v>7820</v>
      </c>
      <c r="G6301" s="146">
        <v>7820</v>
      </c>
    </row>
    <row r="6302" spans="3:7" ht="16.5" hidden="1" customHeight="1" outlineLevel="1" x14ac:dyDescent="0.45">
      <c r="C6302" s="104" t="s">
        <v>229</v>
      </c>
      <c r="D6302" s="104" t="s">
        <v>233</v>
      </c>
      <c r="E6302" s="56">
        <v>2011</v>
      </c>
      <c r="F6302" s="146">
        <v>8871</v>
      </c>
      <c r="G6302" s="146">
        <v>8871</v>
      </c>
    </row>
    <row r="6303" spans="3:7" ht="16.5" hidden="1" customHeight="1" outlineLevel="1" x14ac:dyDescent="0.45">
      <c r="C6303" s="104" t="s">
        <v>229</v>
      </c>
      <c r="D6303" s="104" t="s">
        <v>233</v>
      </c>
      <c r="E6303" s="56">
        <v>2012</v>
      </c>
      <c r="F6303" s="146">
        <v>11220</v>
      </c>
      <c r="G6303" s="146">
        <v>11220</v>
      </c>
    </row>
    <row r="6304" spans="3:7" ht="16.5" hidden="1" customHeight="1" outlineLevel="1" x14ac:dyDescent="0.45">
      <c r="C6304" s="104" t="s">
        <v>229</v>
      </c>
      <c r="D6304" s="104" t="s">
        <v>233</v>
      </c>
      <c r="E6304" s="56">
        <v>2013</v>
      </c>
      <c r="F6304" s="146">
        <v>10655</v>
      </c>
      <c r="G6304" s="146">
        <v>10655</v>
      </c>
    </row>
    <row r="6305" spans="3:7" ht="16.5" hidden="1" customHeight="1" outlineLevel="1" x14ac:dyDescent="0.45">
      <c r="C6305" s="104" t="s">
        <v>229</v>
      </c>
      <c r="D6305" s="104" t="s">
        <v>233</v>
      </c>
      <c r="E6305" s="56">
        <v>2014</v>
      </c>
      <c r="F6305" s="146">
        <v>9537</v>
      </c>
      <c r="G6305" s="146">
        <v>9537</v>
      </c>
    </row>
    <row r="6306" spans="3:7" ht="16.5" hidden="1" customHeight="1" outlineLevel="1" x14ac:dyDescent="0.45">
      <c r="C6306" s="104" t="s">
        <v>229</v>
      </c>
      <c r="D6306" s="104" t="s">
        <v>233</v>
      </c>
      <c r="E6306" s="56">
        <v>2015</v>
      </c>
      <c r="F6306" s="146">
        <v>2066</v>
      </c>
      <c r="G6306" s="146">
        <v>2066</v>
      </c>
    </row>
    <row r="6307" spans="3:7" ht="16.5" hidden="1" customHeight="1" outlineLevel="1" x14ac:dyDescent="0.45">
      <c r="C6307" s="104" t="s">
        <v>229</v>
      </c>
      <c r="D6307" s="104" t="s">
        <v>233</v>
      </c>
      <c r="E6307" s="56">
        <v>2016</v>
      </c>
      <c r="F6307" s="144">
        <v>205</v>
      </c>
      <c r="G6307" s="144">
        <v>205</v>
      </c>
    </row>
    <row r="6308" spans="3:7" ht="16.5" hidden="1" customHeight="1" outlineLevel="1" x14ac:dyDescent="0.45">
      <c r="C6308" s="104" t="s">
        <v>229</v>
      </c>
      <c r="D6308" s="104" t="s">
        <v>234</v>
      </c>
      <c r="E6308" s="56">
        <v>1996</v>
      </c>
      <c r="F6308" s="144">
        <v>43</v>
      </c>
      <c r="G6308" s="144">
        <v>43</v>
      </c>
    </row>
    <row r="6309" spans="3:7" ht="16.5" hidden="1" customHeight="1" outlineLevel="1" x14ac:dyDescent="0.45">
      <c r="C6309" s="104" t="s">
        <v>229</v>
      </c>
      <c r="D6309" s="104" t="s">
        <v>234</v>
      </c>
      <c r="E6309" s="56">
        <v>1997</v>
      </c>
      <c r="F6309" s="144">
        <v>23</v>
      </c>
      <c r="G6309" s="144">
        <v>23</v>
      </c>
    </row>
    <row r="6310" spans="3:7" ht="16.5" hidden="1" customHeight="1" outlineLevel="1" x14ac:dyDescent="0.45">
      <c r="C6310" s="104" t="s">
        <v>229</v>
      </c>
      <c r="D6310" s="104" t="s">
        <v>234</v>
      </c>
      <c r="E6310" s="56">
        <v>1998</v>
      </c>
      <c r="F6310" s="144">
        <v>144</v>
      </c>
      <c r="G6310" s="144">
        <v>144</v>
      </c>
    </row>
    <row r="6311" spans="3:7" ht="16.5" hidden="1" customHeight="1" outlineLevel="1" x14ac:dyDescent="0.45">
      <c r="C6311" s="104" t="s">
        <v>229</v>
      </c>
      <c r="D6311" s="104" t="s">
        <v>234</v>
      </c>
      <c r="E6311" s="56">
        <v>1999</v>
      </c>
      <c r="F6311" s="144">
        <v>42</v>
      </c>
      <c r="G6311" s="144">
        <v>42</v>
      </c>
    </row>
    <row r="6312" spans="3:7" ht="16.5" hidden="1" customHeight="1" outlineLevel="1" x14ac:dyDescent="0.45">
      <c r="C6312" s="104" t="s">
        <v>229</v>
      </c>
      <c r="D6312" s="104" t="s">
        <v>234</v>
      </c>
      <c r="E6312" s="56">
        <v>2000</v>
      </c>
      <c r="F6312" s="144">
        <v>20</v>
      </c>
      <c r="G6312" s="144">
        <v>20</v>
      </c>
    </row>
    <row r="6313" spans="3:7" ht="16.5" hidden="1" customHeight="1" outlineLevel="1" x14ac:dyDescent="0.45">
      <c r="C6313" s="104" t="s">
        <v>229</v>
      </c>
      <c r="D6313" s="104" t="s">
        <v>234</v>
      </c>
      <c r="E6313" s="56">
        <v>2001</v>
      </c>
      <c r="F6313" s="144">
        <v>13</v>
      </c>
      <c r="G6313" s="144">
        <v>13</v>
      </c>
    </row>
    <row r="6314" spans="3:7" ht="16.5" hidden="1" customHeight="1" outlineLevel="1" x14ac:dyDescent="0.45">
      <c r="C6314" s="104" t="s">
        <v>229</v>
      </c>
      <c r="D6314" s="104" t="s">
        <v>234</v>
      </c>
      <c r="E6314" s="56">
        <v>2003</v>
      </c>
      <c r="F6314" s="144">
        <v>59</v>
      </c>
      <c r="G6314" s="144">
        <v>59</v>
      </c>
    </row>
    <row r="6315" spans="3:7" ht="16.5" hidden="1" customHeight="1" outlineLevel="1" x14ac:dyDescent="0.45">
      <c r="C6315" s="104" t="s">
        <v>229</v>
      </c>
      <c r="D6315" s="104" t="s">
        <v>234</v>
      </c>
      <c r="E6315" s="56">
        <v>2004</v>
      </c>
      <c r="F6315" s="144">
        <v>106</v>
      </c>
      <c r="G6315" s="144">
        <v>106</v>
      </c>
    </row>
    <row r="6316" spans="3:7" ht="16.5" hidden="1" customHeight="1" outlineLevel="1" x14ac:dyDescent="0.45">
      <c r="C6316" s="104" t="s">
        <v>229</v>
      </c>
      <c r="D6316" s="104" t="s">
        <v>234</v>
      </c>
      <c r="E6316" s="56">
        <v>2005</v>
      </c>
      <c r="F6316" s="144">
        <v>277</v>
      </c>
      <c r="G6316" s="144">
        <v>277</v>
      </c>
    </row>
    <row r="6317" spans="3:7" ht="16.5" hidden="1" customHeight="1" outlineLevel="1" x14ac:dyDescent="0.45">
      <c r="C6317" s="104" t="s">
        <v>229</v>
      </c>
      <c r="D6317" s="104" t="s">
        <v>234</v>
      </c>
      <c r="E6317" s="56">
        <v>2006</v>
      </c>
      <c r="F6317" s="144">
        <v>430</v>
      </c>
      <c r="G6317" s="144">
        <v>430</v>
      </c>
    </row>
    <row r="6318" spans="3:7" ht="16.5" hidden="1" customHeight="1" outlineLevel="1" x14ac:dyDescent="0.45">
      <c r="C6318" s="104" t="s">
        <v>229</v>
      </c>
      <c r="D6318" s="104" t="s">
        <v>234</v>
      </c>
      <c r="E6318" s="56">
        <v>2007</v>
      </c>
      <c r="F6318" s="144">
        <v>119</v>
      </c>
      <c r="G6318" s="144">
        <v>119</v>
      </c>
    </row>
    <row r="6319" spans="3:7" ht="16.5" hidden="1" customHeight="1" outlineLevel="1" x14ac:dyDescent="0.45">
      <c r="C6319" s="104" t="s">
        <v>229</v>
      </c>
      <c r="D6319" s="104" t="s">
        <v>234</v>
      </c>
      <c r="E6319" s="56">
        <v>2008</v>
      </c>
      <c r="F6319" s="144">
        <v>0</v>
      </c>
      <c r="G6319" s="144">
        <v>0</v>
      </c>
    </row>
    <row r="6320" spans="3:7" ht="16.5" hidden="1" customHeight="1" outlineLevel="1" x14ac:dyDescent="0.45">
      <c r="C6320" s="104" t="s">
        <v>229</v>
      </c>
      <c r="D6320" s="104" t="s">
        <v>235</v>
      </c>
      <c r="E6320" s="56">
        <v>1995</v>
      </c>
      <c r="F6320" s="144">
        <v>5</v>
      </c>
      <c r="G6320" s="144">
        <v>5</v>
      </c>
    </row>
    <row r="6321" spans="3:7" ht="16.5" hidden="1" customHeight="1" outlineLevel="1" x14ac:dyDescent="0.45">
      <c r="C6321" s="104" t="s">
        <v>229</v>
      </c>
      <c r="D6321" s="104" t="s">
        <v>235</v>
      </c>
      <c r="E6321" s="56">
        <v>1996</v>
      </c>
      <c r="F6321" s="144">
        <v>144</v>
      </c>
      <c r="G6321" s="144">
        <v>144</v>
      </c>
    </row>
    <row r="6322" spans="3:7" ht="16.5" hidden="1" customHeight="1" outlineLevel="1" x14ac:dyDescent="0.45">
      <c r="C6322" s="104" t="s">
        <v>229</v>
      </c>
      <c r="D6322" s="104" t="s">
        <v>235</v>
      </c>
      <c r="E6322" s="56">
        <v>1997</v>
      </c>
      <c r="F6322" s="144">
        <v>647</v>
      </c>
      <c r="G6322" s="144">
        <v>647</v>
      </c>
    </row>
    <row r="6323" spans="3:7" ht="16.5" hidden="1" customHeight="1" outlineLevel="1" x14ac:dyDescent="0.45">
      <c r="C6323" s="104" t="s">
        <v>229</v>
      </c>
      <c r="D6323" s="104" t="s">
        <v>235</v>
      </c>
      <c r="E6323" s="56">
        <v>1998</v>
      </c>
      <c r="F6323" s="146">
        <v>1073</v>
      </c>
      <c r="G6323" s="146">
        <v>1073</v>
      </c>
    </row>
    <row r="6324" spans="3:7" ht="16.5" hidden="1" customHeight="1" outlineLevel="1" x14ac:dyDescent="0.45">
      <c r="C6324" s="104" t="s">
        <v>229</v>
      </c>
      <c r="D6324" s="104" t="s">
        <v>235</v>
      </c>
      <c r="E6324" s="56">
        <v>1999</v>
      </c>
      <c r="F6324" s="144">
        <v>2</v>
      </c>
      <c r="G6324" s="144">
        <v>2</v>
      </c>
    </row>
    <row r="6325" spans="3:7" ht="16.5" hidden="1" customHeight="1" outlineLevel="1" x14ac:dyDescent="0.45">
      <c r="C6325" s="104" t="s">
        <v>229</v>
      </c>
      <c r="D6325" s="104" t="s">
        <v>235</v>
      </c>
      <c r="E6325" s="56">
        <v>2003</v>
      </c>
      <c r="F6325" s="144">
        <v>2</v>
      </c>
      <c r="G6325" s="144">
        <v>2</v>
      </c>
    </row>
    <row r="6326" spans="3:7" ht="16.5" hidden="1" customHeight="1" outlineLevel="1" x14ac:dyDescent="0.45">
      <c r="C6326" s="104" t="s">
        <v>229</v>
      </c>
      <c r="D6326" s="104" t="s">
        <v>235</v>
      </c>
      <c r="E6326" s="56">
        <v>2005</v>
      </c>
      <c r="F6326" s="144">
        <v>17</v>
      </c>
      <c r="G6326" s="144">
        <v>17</v>
      </c>
    </row>
    <row r="6327" spans="3:7" ht="16.5" hidden="1" customHeight="1" outlineLevel="1" x14ac:dyDescent="0.45">
      <c r="C6327" s="104" t="s">
        <v>229</v>
      </c>
      <c r="D6327" s="104" t="s">
        <v>235</v>
      </c>
      <c r="E6327" s="56">
        <v>2006</v>
      </c>
      <c r="F6327" s="144">
        <v>359</v>
      </c>
      <c r="G6327" s="144">
        <v>359</v>
      </c>
    </row>
    <row r="6328" spans="3:7" ht="16.5" hidden="1" customHeight="1" outlineLevel="1" x14ac:dyDescent="0.45">
      <c r="C6328" s="104" t="s">
        <v>229</v>
      </c>
      <c r="D6328" s="104" t="s">
        <v>235</v>
      </c>
      <c r="E6328" s="56">
        <v>2007</v>
      </c>
      <c r="F6328" s="144">
        <v>695</v>
      </c>
      <c r="G6328" s="144">
        <v>695</v>
      </c>
    </row>
    <row r="6329" spans="3:7" ht="16.5" hidden="1" customHeight="1" outlineLevel="1" x14ac:dyDescent="0.45">
      <c r="C6329" s="104" t="s">
        <v>229</v>
      </c>
      <c r="D6329" s="104" t="s">
        <v>235</v>
      </c>
      <c r="E6329" s="56">
        <v>2008</v>
      </c>
      <c r="F6329" s="146">
        <v>1339</v>
      </c>
      <c r="G6329" s="146">
        <v>1339</v>
      </c>
    </row>
    <row r="6330" spans="3:7" ht="16.5" hidden="1" customHeight="1" outlineLevel="1" x14ac:dyDescent="0.45">
      <c r="C6330" s="104" t="s">
        <v>229</v>
      </c>
      <c r="D6330" s="104" t="s">
        <v>235</v>
      </c>
      <c r="E6330" s="56">
        <v>2009</v>
      </c>
      <c r="F6330" s="144">
        <v>375</v>
      </c>
      <c r="G6330" s="144">
        <v>375</v>
      </c>
    </row>
    <row r="6331" spans="3:7" ht="16.5" hidden="1" customHeight="1" outlineLevel="1" x14ac:dyDescent="0.45">
      <c r="C6331" s="104" t="s">
        <v>229</v>
      </c>
      <c r="D6331" s="104" t="s">
        <v>235</v>
      </c>
      <c r="E6331" s="56">
        <v>2010</v>
      </c>
      <c r="F6331" s="144">
        <v>344</v>
      </c>
      <c r="G6331" s="144">
        <v>344</v>
      </c>
    </row>
    <row r="6332" spans="3:7" ht="16.5" hidden="1" customHeight="1" outlineLevel="1" x14ac:dyDescent="0.45">
      <c r="C6332" s="104" t="s">
        <v>229</v>
      </c>
      <c r="D6332" s="104" t="s">
        <v>235</v>
      </c>
      <c r="E6332" s="56">
        <v>2011</v>
      </c>
      <c r="F6332" s="144">
        <v>644</v>
      </c>
      <c r="G6332" s="144">
        <v>644</v>
      </c>
    </row>
    <row r="6333" spans="3:7" ht="16.5" hidden="1" customHeight="1" outlineLevel="1" x14ac:dyDescent="0.45">
      <c r="C6333" s="104" t="s">
        <v>229</v>
      </c>
      <c r="D6333" s="104" t="s">
        <v>235</v>
      </c>
      <c r="E6333" s="56">
        <v>2012</v>
      </c>
      <c r="F6333" s="144">
        <v>372</v>
      </c>
      <c r="G6333" s="144">
        <v>372</v>
      </c>
    </row>
    <row r="6334" spans="3:7" ht="16.5" hidden="1" customHeight="1" outlineLevel="1" x14ac:dyDescent="0.45">
      <c r="C6334" s="104" t="s">
        <v>229</v>
      </c>
      <c r="D6334" s="104" t="s">
        <v>235</v>
      </c>
      <c r="E6334" s="56">
        <v>2013</v>
      </c>
      <c r="F6334" s="146">
        <v>2771</v>
      </c>
      <c r="G6334" s="146">
        <v>2771</v>
      </c>
    </row>
    <row r="6335" spans="3:7" ht="16.5" hidden="1" customHeight="1" outlineLevel="1" x14ac:dyDescent="0.45">
      <c r="C6335" s="104" t="s">
        <v>229</v>
      </c>
      <c r="D6335" s="104" t="s">
        <v>235</v>
      </c>
      <c r="E6335" s="56">
        <v>2014</v>
      </c>
      <c r="F6335" s="144">
        <v>584</v>
      </c>
      <c r="G6335" s="144">
        <v>584</v>
      </c>
    </row>
    <row r="6336" spans="3:7" ht="16.5" hidden="1" customHeight="1" outlineLevel="1" x14ac:dyDescent="0.45">
      <c r="C6336" s="104" t="s">
        <v>229</v>
      </c>
      <c r="D6336" s="104" t="s">
        <v>235</v>
      </c>
      <c r="E6336" s="56">
        <v>2015</v>
      </c>
      <c r="F6336" s="146">
        <v>2414</v>
      </c>
      <c r="G6336" s="146">
        <v>2414</v>
      </c>
    </row>
    <row r="6337" spans="3:7" ht="16.5" hidden="1" customHeight="1" outlineLevel="1" x14ac:dyDescent="0.45">
      <c r="C6337" s="104" t="s">
        <v>229</v>
      </c>
      <c r="D6337" s="104" t="s">
        <v>235</v>
      </c>
      <c r="E6337" s="56">
        <v>2016</v>
      </c>
      <c r="F6337" s="144">
        <v>1</v>
      </c>
      <c r="G6337" s="144">
        <v>1</v>
      </c>
    </row>
    <row r="6338" spans="3:7" ht="16.5" hidden="1" customHeight="1" outlineLevel="1" x14ac:dyDescent="0.45">
      <c r="C6338" s="104" t="s">
        <v>229</v>
      </c>
      <c r="D6338" s="104" t="s">
        <v>236</v>
      </c>
      <c r="E6338" s="56">
        <v>1997</v>
      </c>
      <c r="F6338" s="144">
        <v>195</v>
      </c>
      <c r="G6338" s="144">
        <v>195</v>
      </c>
    </row>
    <row r="6339" spans="3:7" ht="16.5" hidden="1" customHeight="1" outlineLevel="1" x14ac:dyDescent="0.45">
      <c r="C6339" s="104" t="s">
        <v>229</v>
      </c>
      <c r="D6339" s="104" t="s">
        <v>236</v>
      </c>
      <c r="E6339" s="56">
        <v>1998</v>
      </c>
      <c r="F6339" s="144">
        <v>227</v>
      </c>
      <c r="G6339" s="144">
        <v>227</v>
      </c>
    </row>
    <row r="6340" spans="3:7" ht="16.5" hidden="1" customHeight="1" outlineLevel="1" x14ac:dyDescent="0.45">
      <c r="C6340" s="104" t="s">
        <v>229</v>
      </c>
      <c r="D6340" s="104" t="s">
        <v>236</v>
      </c>
      <c r="E6340" s="56">
        <v>1999</v>
      </c>
      <c r="F6340" s="144">
        <v>56</v>
      </c>
      <c r="G6340" s="144">
        <v>56</v>
      </c>
    </row>
    <row r="6341" spans="3:7" ht="16.5" hidden="1" customHeight="1" outlineLevel="1" x14ac:dyDescent="0.45">
      <c r="C6341" s="104" t="s">
        <v>229</v>
      </c>
      <c r="D6341" s="104" t="s">
        <v>236</v>
      </c>
      <c r="E6341" s="56">
        <v>2000</v>
      </c>
      <c r="F6341" s="144">
        <v>248</v>
      </c>
      <c r="G6341" s="144">
        <v>248</v>
      </c>
    </row>
    <row r="6342" spans="3:7" ht="16.5" hidden="1" customHeight="1" outlineLevel="1" x14ac:dyDescent="0.45">
      <c r="C6342" s="104" t="s">
        <v>229</v>
      </c>
      <c r="D6342" s="104" t="s">
        <v>236</v>
      </c>
      <c r="E6342" s="56">
        <v>2001</v>
      </c>
      <c r="F6342" s="144">
        <v>428</v>
      </c>
      <c r="G6342" s="144">
        <v>428</v>
      </c>
    </row>
    <row r="6343" spans="3:7" ht="16.5" hidden="1" customHeight="1" outlineLevel="1" x14ac:dyDescent="0.45">
      <c r="C6343" s="104" t="s">
        <v>229</v>
      </c>
      <c r="D6343" s="104" t="s">
        <v>236</v>
      </c>
      <c r="E6343" s="56">
        <v>2002</v>
      </c>
      <c r="F6343" s="144">
        <v>318</v>
      </c>
      <c r="G6343" s="144">
        <v>318</v>
      </c>
    </row>
    <row r="6344" spans="3:7" ht="16.5" hidden="1" customHeight="1" outlineLevel="1" x14ac:dyDescent="0.45">
      <c r="C6344" s="104" t="s">
        <v>229</v>
      </c>
      <c r="D6344" s="104" t="s">
        <v>236</v>
      </c>
      <c r="E6344" s="56">
        <v>2003</v>
      </c>
      <c r="F6344" s="144">
        <v>562</v>
      </c>
      <c r="G6344" s="144">
        <v>562</v>
      </c>
    </row>
    <row r="6345" spans="3:7" ht="16.5" hidden="1" customHeight="1" outlineLevel="1" x14ac:dyDescent="0.45">
      <c r="C6345" s="104" t="s">
        <v>229</v>
      </c>
      <c r="D6345" s="104" t="s">
        <v>236</v>
      </c>
      <c r="E6345" s="56">
        <v>2004</v>
      </c>
      <c r="F6345" s="144">
        <v>365</v>
      </c>
      <c r="G6345" s="144">
        <v>365</v>
      </c>
    </row>
    <row r="6346" spans="3:7" ht="16.5" hidden="1" customHeight="1" outlineLevel="1" x14ac:dyDescent="0.45">
      <c r="C6346" s="104" t="s">
        <v>229</v>
      </c>
      <c r="D6346" s="104" t="s">
        <v>236</v>
      </c>
      <c r="E6346" s="56">
        <v>2005</v>
      </c>
      <c r="F6346" s="144">
        <v>376</v>
      </c>
      <c r="G6346" s="144">
        <v>376</v>
      </c>
    </row>
    <row r="6347" spans="3:7" ht="16.5" hidden="1" customHeight="1" outlineLevel="1" x14ac:dyDescent="0.45">
      <c r="C6347" s="104" t="s">
        <v>229</v>
      </c>
      <c r="D6347" s="104" t="s">
        <v>236</v>
      </c>
      <c r="E6347" s="56">
        <v>2006</v>
      </c>
      <c r="F6347" s="144">
        <v>305</v>
      </c>
      <c r="G6347" s="144">
        <v>305</v>
      </c>
    </row>
    <row r="6348" spans="3:7" ht="16.5" hidden="1" customHeight="1" outlineLevel="1" x14ac:dyDescent="0.45">
      <c r="C6348" s="104" t="s">
        <v>229</v>
      </c>
      <c r="D6348" s="104" t="s">
        <v>236</v>
      </c>
      <c r="E6348" s="56">
        <v>2007</v>
      </c>
      <c r="F6348" s="144">
        <v>450</v>
      </c>
      <c r="G6348" s="144">
        <v>450</v>
      </c>
    </row>
    <row r="6349" spans="3:7" ht="16.5" hidden="1" customHeight="1" outlineLevel="1" x14ac:dyDescent="0.45">
      <c r="C6349" s="104" t="s">
        <v>229</v>
      </c>
      <c r="D6349" s="104" t="s">
        <v>236</v>
      </c>
      <c r="E6349" s="56">
        <v>2008</v>
      </c>
      <c r="F6349" s="144">
        <v>562</v>
      </c>
      <c r="G6349" s="144">
        <v>562</v>
      </c>
    </row>
    <row r="6350" spans="3:7" ht="16.5" hidden="1" customHeight="1" outlineLevel="1" x14ac:dyDescent="0.45">
      <c r="C6350" s="104" t="s">
        <v>229</v>
      </c>
      <c r="D6350" s="104" t="s">
        <v>236</v>
      </c>
      <c r="E6350" s="56">
        <v>2009</v>
      </c>
      <c r="F6350" s="144">
        <v>30</v>
      </c>
      <c r="G6350" s="144">
        <v>30</v>
      </c>
    </row>
    <row r="6351" spans="3:7" ht="16.5" hidden="1" customHeight="1" outlineLevel="1" x14ac:dyDescent="0.45">
      <c r="C6351" s="104" t="s">
        <v>229</v>
      </c>
      <c r="D6351" s="104" t="s">
        <v>236</v>
      </c>
      <c r="E6351" s="56">
        <v>2010</v>
      </c>
      <c r="F6351" s="144">
        <v>36</v>
      </c>
      <c r="G6351" s="144">
        <v>36</v>
      </c>
    </row>
    <row r="6352" spans="3:7" ht="16.5" hidden="1" customHeight="1" outlineLevel="1" x14ac:dyDescent="0.45">
      <c r="C6352" s="104" t="s">
        <v>229</v>
      </c>
      <c r="D6352" s="104" t="s">
        <v>236</v>
      </c>
      <c r="E6352" s="56">
        <v>2011</v>
      </c>
      <c r="F6352" s="144">
        <v>93</v>
      </c>
      <c r="G6352" s="144">
        <v>93</v>
      </c>
    </row>
    <row r="6353" spans="3:7" ht="16.5" hidden="1" customHeight="1" outlineLevel="1" x14ac:dyDescent="0.45">
      <c r="C6353" s="104" t="s">
        <v>229</v>
      </c>
      <c r="D6353" s="104" t="s">
        <v>236</v>
      </c>
      <c r="E6353" s="56">
        <v>2012</v>
      </c>
      <c r="F6353" s="144">
        <v>114</v>
      </c>
      <c r="G6353" s="144">
        <v>114</v>
      </c>
    </row>
    <row r="6354" spans="3:7" ht="16.5" hidden="1" customHeight="1" outlineLevel="1" x14ac:dyDescent="0.45">
      <c r="C6354" s="104" t="s">
        <v>229</v>
      </c>
      <c r="D6354" s="104" t="s">
        <v>236</v>
      </c>
      <c r="E6354" s="56">
        <v>2013</v>
      </c>
      <c r="F6354" s="144">
        <v>30</v>
      </c>
      <c r="G6354" s="144">
        <v>30</v>
      </c>
    </row>
    <row r="6355" spans="3:7" ht="16.5" hidden="1" customHeight="1" outlineLevel="1" x14ac:dyDescent="0.45">
      <c r="C6355" s="104" t="s">
        <v>229</v>
      </c>
      <c r="D6355" s="104" t="s">
        <v>236</v>
      </c>
      <c r="E6355" s="56">
        <v>2014</v>
      </c>
      <c r="F6355" s="144">
        <v>83</v>
      </c>
      <c r="G6355" s="144">
        <v>83</v>
      </c>
    </row>
    <row r="6356" spans="3:7" ht="16.5" hidden="1" customHeight="1" outlineLevel="1" x14ac:dyDescent="0.45">
      <c r="C6356" s="104" t="s">
        <v>229</v>
      </c>
      <c r="D6356" s="104" t="s">
        <v>236</v>
      </c>
      <c r="E6356" s="56">
        <v>2015</v>
      </c>
      <c r="F6356" s="144">
        <v>21</v>
      </c>
      <c r="G6356" s="144">
        <v>21</v>
      </c>
    </row>
    <row r="6357" spans="3:7" ht="16.5" hidden="1" customHeight="1" outlineLevel="1" x14ac:dyDescent="0.45">
      <c r="C6357" s="104" t="s">
        <v>229</v>
      </c>
      <c r="D6357" s="104" t="s">
        <v>236</v>
      </c>
      <c r="E6357" s="56">
        <v>2016</v>
      </c>
      <c r="F6357" s="144">
        <v>15</v>
      </c>
      <c r="G6357" s="144">
        <v>15</v>
      </c>
    </row>
    <row r="6358" spans="3:7" ht="16.5" hidden="1" customHeight="1" outlineLevel="1" x14ac:dyDescent="0.45">
      <c r="C6358" s="104" t="s">
        <v>229</v>
      </c>
      <c r="D6358" s="104" t="s">
        <v>237</v>
      </c>
      <c r="E6358" s="56">
        <v>1993</v>
      </c>
      <c r="F6358" s="144">
        <v>131</v>
      </c>
      <c r="G6358" s="144">
        <v>131</v>
      </c>
    </row>
    <row r="6359" spans="3:7" ht="16.5" hidden="1" customHeight="1" outlineLevel="1" x14ac:dyDescent="0.45">
      <c r="C6359" s="104" t="s">
        <v>229</v>
      </c>
      <c r="D6359" s="104" t="s">
        <v>237</v>
      </c>
      <c r="E6359" s="56">
        <v>1996</v>
      </c>
      <c r="F6359" s="144">
        <v>15</v>
      </c>
      <c r="G6359" s="144">
        <v>15</v>
      </c>
    </row>
    <row r="6360" spans="3:7" ht="16.5" hidden="1" customHeight="1" outlineLevel="1" x14ac:dyDescent="0.45">
      <c r="C6360" s="104" t="s">
        <v>229</v>
      </c>
      <c r="D6360" s="104" t="s">
        <v>237</v>
      </c>
      <c r="E6360" s="56">
        <v>1997</v>
      </c>
      <c r="F6360" s="144">
        <v>207</v>
      </c>
      <c r="G6360" s="144">
        <v>207</v>
      </c>
    </row>
    <row r="6361" spans="3:7" ht="16.5" hidden="1" customHeight="1" outlineLevel="1" x14ac:dyDescent="0.45">
      <c r="C6361" s="104" t="s">
        <v>229</v>
      </c>
      <c r="D6361" s="104" t="s">
        <v>237</v>
      </c>
      <c r="E6361" s="56">
        <v>1998</v>
      </c>
      <c r="F6361" s="144">
        <v>246</v>
      </c>
      <c r="G6361" s="144">
        <v>246</v>
      </c>
    </row>
    <row r="6362" spans="3:7" ht="16.5" hidden="1" customHeight="1" outlineLevel="1" x14ac:dyDescent="0.45">
      <c r="C6362" s="104" t="s">
        <v>229</v>
      </c>
      <c r="D6362" s="104" t="s">
        <v>237</v>
      </c>
      <c r="E6362" s="56">
        <v>1999</v>
      </c>
      <c r="F6362" s="144">
        <v>44</v>
      </c>
      <c r="G6362" s="144">
        <v>44</v>
      </c>
    </row>
    <row r="6363" spans="3:7" ht="16.5" hidden="1" customHeight="1" outlineLevel="1" x14ac:dyDescent="0.45">
      <c r="C6363" s="104" t="s">
        <v>229</v>
      </c>
      <c r="D6363" s="104" t="s">
        <v>237</v>
      </c>
      <c r="E6363" s="56">
        <v>2000</v>
      </c>
      <c r="F6363" s="144">
        <v>21</v>
      </c>
      <c r="G6363" s="144">
        <v>21</v>
      </c>
    </row>
    <row r="6364" spans="3:7" ht="16.5" hidden="1" customHeight="1" outlineLevel="1" x14ac:dyDescent="0.45">
      <c r="C6364" s="104" t="s">
        <v>229</v>
      </c>
      <c r="D6364" s="104" t="s">
        <v>237</v>
      </c>
      <c r="E6364" s="56">
        <v>2001</v>
      </c>
      <c r="F6364" s="144">
        <v>20</v>
      </c>
      <c r="G6364" s="144">
        <v>20</v>
      </c>
    </row>
    <row r="6365" spans="3:7" ht="16.5" hidden="1" customHeight="1" outlineLevel="1" x14ac:dyDescent="0.45">
      <c r="C6365" s="104" t="s">
        <v>229</v>
      </c>
      <c r="D6365" s="104" t="s">
        <v>237</v>
      </c>
      <c r="E6365" s="56">
        <v>2002</v>
      </c>
      <c r="F6365" s="144">
        <v>10</v>
      </c>
      <c r="G6365" s="144">
        <v>10</v>
      </c>
    </row>
    <row r="6366" spans="3:7" ht="16.5" hidden="1" customHeight="1" outlineLevel="1" x14ac:dyDescent="0.45">
      <c r="C6366" s="104" t="s">
        <v>229</v>
      </c>
      <c r="D6366" s="104" t="s">
        <v>237</v>
      </c>
      <c r="E6366" s="56">
        <v>2003</v>
      </c>
      <c r="F6366" s="144">
        <v>2</v>
      </c>
      <c r="G6366" s="144">
        <v>2</v>
      </c>
    </row>
    <row r="6367" spans="3:7" ht="16.5" hidden="1" customHeight="1" outlineLevel="1" x14ac:dyDescent="0.45">
      <c r="C6367" s="104" t="s">
        <v>229</v>
      </c>
      <c r="D6367" s="104" t="s">
        <v>237</v>
      </c>
      <c r="E6367" s="56">
        <v>2004</v>
      </c>
      <c r="F6367" s="144">
        <v>37</v>
      </c>
      <c r="G6367" s="144">
        <v>37</v>
      </c>
    </row>
    <row r="6368" spans="3:7" ht="16.5" hidden="1" customHeight="1" outlineLevel="1" x14ac:dyDescent="0.45">
      <c r="C6368" s="104" t="s">
        <v>229</v>
      </c>
      <c r="D6368" s="104" t="s">
        <v>237</v>
      </c>
      <c r="E6368" s="56">
        <v>2005</v>
      </c>
      <c r="F6368" s="144">
        <v>224</v>
      </c>
      <c r="G6368" s="144">
        <v>224</v>
      </c>
    </row>
    <row r="6369" spans="3:7" ht="16.5" hidden="1" customHeight="1" outlineLevel="1" x14ac:dyDescent="0.45">
      <c r="C6369" s="104" t="s">
        <v>229</v>
      </c>
      <c r="D6369" s="104" t="s">
        <v>237</v>
      </c>
      <c r="E6369" s="56">
        <v>2006</v>
      </c>
      <c r="F6369" s="144">
        <v>386</v>
      </c>
      <c r="G6369" s="144">
        <v>386</v>
      </c>
    </row>
    <row r="6370" spans="3:7" ht="16.5" hidden="1" customHeight="1" outlineLevel="1" x14ac:dyDescent="0.45">
      <c r="C6370" s="104" t="s">
        <v>229</v>
      </c>
      <c r="D6370" s="104" t="s">
        <v>237</v>
      </c>
      <c r="E6370" s="56">
        <v>2007</v>
      </c>
      <c r="F6370" s="146">
        <v>1001</v>
      </c>
      <c r="G6370" s="146">
        <v>1001</v>
      </c>
    </row>
    <row r="6371" spans="3:7" ht="16.5" hidden="1" customHeight="1" outlineLevel="1" x14ac:dyDescent="0.45">
      <c r="C6371" s="104" t="s">
        <v>229</v>
      </c>
      <c r="D6371" s="104" t="s">
        <v>237</v>
      </c>
      <c r="E6371" s="56">
        <v>2008</v>
      </c>
      <c r="F6371" s="146">
        <v>1589</v>
      </c>
      <c r="G6371" s="146">
        <v>1589</v>
      </c>
    </row>
    <row r="6372" spans="3:7" ht="16.5" hidden="1" customHeight="1" outlineLevel="1" x14ac:dyDescent="0.45">
      <c r="C6372" s="104" t="s">
        <v>229</v>
      </c>
      <c r="D6372" s="104" t="s">
        <v>237</v>
      </c>
      <c r="E6372" s="56">
        <v>2009</v>
      </c>
      <c r="F6372" s="144">
        <v>268</v>
      </c>
      <c r="G6372" s="144">
        <v>268</v>
      </c>
    </row>
    <row r="6373" spans="3:7" ht="16.5" hidden="1" customHeight="1" outlineLevel="1" x14ac:dyDescent="0.45">
      <c r="C6373" s="104" t="s">
        <v>229</v>
      </c>
      <c r="D6373" s="104" t="s">
        <v>237</v>
      </c>
      <c r="E6373" s="56">
        <v>2010</v>
      </c>
      <c r="F6373" s="144">
        <v>691</v>
      </c>
      <c r="G6373" s="144">
        <v>691</v>
      </c>
    </row>
    <row r="6374" spans="3:7" ht="16.5" hidden="1" customHeight="1" outlineLevel="1" x14ac:dyDescent="0.45">
      <c r="C6374" s="104" t="s">
        <v>229</v>
      </c>
      <c r="D6374" s="104" t="s">
        <v>237</v>
      </c>
      <c r="E6374" s="56">
        <v>2011</v>
      </c>
      <c r="F6374" s="146">
        <v>2451</v>
      </c>
      <c r="G6374" s="146">
        <v>2451</v>
      </c>
    </row>
    <row r="6375" spans="3:7" ht="16.5" hidden="1" customHeight="1" outlineLevel="1" x14ac:dyDescent="0.45">
      <c r="C6375" s="104" t="s">
        <v>229</v>
      </c>
      <c r="D6375" s="104" t="s">
        <v>237</v>
      </c>
      <c r="E6375" s="56">
        <v>2012</v>
      </c>
      <c r="F6375" s="146">
        <v>2172</v>
      </c>
      <c r="G6375" s="146">
        <v>2172</v>
      </c>
    </row>
    <row r="6376" spans="3:7" ht="16.5" hidden="1" customHeight="1" outlineLevel="1" x14ac:dyDescent="0.45">
      <c r="C6376" s="104" t="s">
        <v>229</v>
      </c>
      <c r="D6376" s="104" t="s">
        <v>237</v>
      </c>
      <c r="E6376" s="56">
        <v>2013</v>
      </c>
      <c r="F6376" s="146">
        <v>2514</v>
      </c>
      <c r="G6376" s="146">
        <v>2514</v>
      </c>
    </row>
    <row r="6377" spans="3:7" ht="16.5" hidden="1" customHeight="1" outlineLevel="1" x14ac:dyDescent="0.45">
      <c r="C6377" s="104" t="s">
        <v>229</v>
      </c>
      <c r="D6377" s="104" t="s">
        <v>237</v>
      </c>
      <c r="E6377" s="56">
        <v>2014</v>
      </c>
      <c r="F6377" s="146">
        <v>3810</v>
      </c>
      <c r="G6377" s="146">
        <v>3810</v>
      </c>
    </row>
    <row r="6378" spans="3:7" ht="16.5" hidden="1" customHeight="1" outlineLevel="1" x14ac:dyDescent="0.45">
      <c r="C6378" s="104" t="s">
        <v>229</v>
      </c>
      <c r="D6378" s="104" t="s">
        <v>237</v>
      </c>
      <c r="E6378" s="56">
        <v>2015</v>
      </c>
      <c r="F6378" s="146">
        <v>1223</v>
      </c>
      <c r="G6378" s="146">
        <v>1223</v>
      </c>
    </row>
    <row r="6379" spans="3:7" ht="16.5" hidden="1" customHeight="1" outlineLevel="1" x14ac:dyDescent="0.45">
      <c r="C6379" s="104" t="s">
        <v>229</v>
      </c>
      <c r="D6379" s="104" t="s">
        <v>237</v>
      </c>
      <c r="E6379" s="56">
        <v>2016</v>
      </c>
      <c r="F6379" s="144">
        <v>443</v>
      </c>
      <c r="G6379" s="144">
        <v>443</v>
      </c>
    </row>
    <row r="6380" spans="3:7" ht="16.5" hidden="1" customHeight="1" outlineLevel="1" x14ac:dyDescent="0.45">
      <c r="C6380" s="104" t="s">
        <v>229</v>
      </c>
      <c r="D6380" s="104" t="s">
        <v>238</v>
      </c>
      <c r="E6380" s="56">
        <v>1991</v>
      </c>
      <c r="F6380" s="144">
        <v>30</v>
      </c>
      <c r="G6380" s="144">
        <v>30</v>
      </c>
    </row>
    <row r="6381" spans="3:7" ht="16.5" hidden="1" customHeight="1" outlineLevel="1" x14ac:dyDescent="0.45">
      <c r="C6381" s="104" t="s">
        <v>229</v>
      </c>
      <c r="D6381" s="104" t="s">
        <v>238</v>
      </c>
      <c r="E6381" s="56">
        <v>1992</v>
      </c>
      <c r="F6381" s="144">
        <v>34</v>
      </c>
      <c r="G6381" s="144">
        <v>34</v>
      </c>
    </row>
    <row r="6382" spans="3:7" ht="16.5" hidden="1" customHeight="1" outlineLevel="1" x14ac:dyDescent="0.45">
      <c r="C6382" s="104" t="s">
        <v>229</v>
      </c>
      <c r="D6382" s="104" t="s">
        <v>238</v>
      </c>
      <c r="E6382" s="56">
        <v>1993</v>
      </c>
      <c r="F6382" s="144">
        <v>5</v>
      </c>
      <c r="G6382" s="144">
        <v>5</v>
      </c>
    </row>
    <row r="6383" spans="3:7" ht="16.5" hidden="1" customHeight="1" outlineLevel="1" x14ac:dyDescent="0.45">
      <c r="C6383" s="104" t="s">
        <v>229</v>
      </c>
      <c r="D6383" s="104" t="s">
        <v>238</v>
      </c>
      <c r="E6383" s="56">
        <v>1995</v>
      </c>
      <c r="F6383" s="144">
        <v>15</v>
      </c>
      <c r="G6383" s="144">
        <v>15</v>
      </c>
    </row>
    <row r="6384" spans="3:7" ht="16.5" hidden="1" customHeight="1" outlineLevel="1" x14ac:dyDescent="0.45">
      <c r="C6384" s="104" t="s">
        <v>229</v>
      </c>
      <c r="D6384" s="104" t="s">
        <v>238</v>
      </c>
      <c r="E6384" s="56">
        <v>1996</v>
      </c>
      <c r="F6384" s="144">
        <v>8</v>
      </c>
      <c r="G6384" s="144">
        <v>8</v>
      </c>
    </row>
    <row r="6385" spans="3:7" ht="16.5" hidden="1" customHeight="1" outlineLevel="1" x14ac:dyDescent="0.45">
      <c r="C6385" s="104" t="s">
        <v>229</v>
      </c>
      <c r="D6385" s="104" t="s">
        <v>238</v>
      </c>
      <c r="E6385" s="56">
        <v>1997</v>
      </c>
      <c r="F6385" s="144">
        <v>4</v>
      </c>
      <c r="G6385" s="144">
        <v>4</v>
      </c>
    </row>
    <row r="6386" spans="3:7" ht="16.5" hidden="1" customHeight="1" outlineLevel="1" x14ac:dyDescent="0.45">
      <c r="C6386" s="104" t="s">
        <v>229</v>
      </c>
      <c r="D6386" s="104" t="s">
        <v>238</v>
      </c>
      <c r="E6386" s="56">
        <v>2002</v>
      </c>
      <c r="F6386" s="144">
        <v>7</v>
      </c>
      <c r="G6386" s="144">
        <v>7</v>
      </c>
    </row>
    <row r="6387" spans="3:7" ht="16.5" hidden="1" customHeight="1" outlineLevel="1" x14ac:dyDescent="0.45">
      <c r="C6387" s="104" t="s">
        <v>229</v>
      </c>
      <c r="D6387" s="104" t="s">
        <v>238</v>
      </c>
      <c r="E6387" s="56">
        <v>2003</v>
      </c>
      <c r="F6387" s="144">
        <v>29</v>
      </c>
      <c r="G6387" s="144">
        <v>29</v>
      </c>
    </row>
    <row r="6388" spans="3:7" ht="16.5" hidden="1" customHeight="1" outlineLevel="1" x14ac:dyDescent="0.45">
      <c r="C6388" s="104" t="s">
        <v>229</v>
      </c>
      <c r="D6388" s="104" t="s">
        <v>238</v>
      </c>
      <c r="E6388" s="56">
        <v>2004</v>
      </c>
      <c r="F6388" s="144">
        <v>144</v>
      </c>
      <c r="G6388" s="144">
        <v>144</v>
      </c>
    </row>
    <row r="6389" spans="3:7" ht="16.5" hidden="1" customHeight="1" outlineLevel="1" x14ac:dyDescent="0.45">
      <c r="C6389" s="104" t="s">
        <v>229</v>
      </c>
      <c r="D6389" s="104" t="s">
        <v>238</v>
      </c>
      <c r="E6389" s="56">
        <v>2005</v>
      </c>
      <c r="F6389" s="144">
        <v>52</v>
      </c>
      <c r="G6389" s="144">
        <v>52</v>
      </c>
    </row>
    <row r="6390" spans="3:7" ht="16.5" hidden="1" customHeight="1" outlineLevel="1" x14ac:dyDescent="0.45">
      <c r="C6390" s="104" t="s">
        <v>229</v>
      </c>
      <c r="D6390" s="104" t="s">
        <v>238</v>
      </c>
      <c r="E6390" s="56">
        <v>2006</v>
      </c>
      <c r="F6390" s="144">
        <v>76</v>
      </c>
      <c r="G6390" s="144">
        <v>76</v>
      </c>
    </row>
    <row r="6391" spans="3:7" ht="16.5" hidden="1" customHeight="1" outlineLevel="1" x14ac:dyDescent="0.45">
      <c r="C6391" s="104" t="s">
        <v>229</v>
      </c>
      <c r="D6391" s="104" t="s">
        <v>238</v>
      </c>
      <c r="E6391" s="56">
        <v>2007</v>
      </c>
      <c r="F6391" s="144">
        <v>28</v>
      </c>
      <c r="G6391" s="144">
        <v>28</v>
      </c>
    </row>
    <row r="6392" spans="3:7" ht="16.5" hidden="1" customHeight="1" outlineLevel="1" x14ac:dyDescent="0.45">
      <c r="C6392" s="104" t="s">
        <v>229</v>
      </c>
      <c r="D6392" s="104" t="s">
        <v>238</v>
      </c>
      <c r="E6392" s="56">
        <v>2008</v>
      </c>
      <c r="F6392" s="144">
        <v>12</v>
      </c>
      <c r="G6392" s="144">
        <v>12</v>
      </c>
    </row>
    <row r="6393" spans="3:7" ht="16.5" hidden="1" customHeight="1" outlineLevel="1" x14ac:dyDescent="0.45">
      <c r="C6393" s="104" t="s">
        <v>229</v>
      </c>
      <c r="D6393" s="104" t="s">
        <v>238</v>
      </c>
      <c r="E6393" s="56">
        <v>2009</v>
      </c>
      <c r="F6393" s="144">
        <v>22</v>
      </c>
      <c r="G6393" s="144">
        <v>22</v>
      </c>
    </row>
    <row r="6394" spans="3:7" ht="16.5" hidden="1" customHeight="1" outlineLevel="1" x14ac:dyDescent="0.45">
      <c r="C6394" s="104" t="s">
        <v>229</v>
      </c>
      <c r="D6394" s="104" t="s">
        <v>238</v>
      </c>
      <c r="E6394" s="56">
        <v>2010</v>
      </c>
      <c r="F6394" s="144">
        <v>10</v>
      </c>
      <c r="G6394" s="144">
        <v>10</v>
      </c>
    </row>
    <row r="6395" spans="3:7" ht="16.5" hidden="1" customHeight="1" outlineLevel="1" x14ac:dyDescent="0.45">
      <c r="C6395" s="104" t="s">
        <v>229</v>
      </c>
      <c r="D6395" s="104" t="s">
        <v>238</v>
      </c>
      <c r="E6395" s="56">
        <v>2011</v>
      </c>
      <c r="F6395" s="144">
        <v>40</v>
      </c>
      <c r="G6395" s="144">
        <v>40</v>
      </c>
    </row>
    <row r="6396" spans="3:7" ht="16.5" hidden="1" customHeight="1" outlineLevel="1" x14ac:dyDescent="0.45">
      <c r="C6396" s="104" t="s">
        <v>229</v>
      </c>
      <c r="D6396" s="104" t="s">
        <v>238</v>
      </c>
      <c r="E6396" s="56">
        <v>2012</v>
      </c>
      <c r="F6396" s="144">
        <v>42</v>
      </c>
      <c r="G6396" s="144">
        <v>42</v>
      </c>
    </row>
    <row r="6397" spans="3:7" ht="16.5" hidden="1" customHeight="1" outlineLevel="1" x14ac:dyDescent="0.45">
      <c r="C6397" s="104" t="s">
        <v>229</v>
      </c>
      <c r="D6397" s="104" t="s">
        <v>238</v>
      </c>
      <c r="E6397" s="56">
        <v>2013</v>
      </c>
      <c r="F6397" s="144">
        <v>75</v>
      </c>
      <c r="G6397" s="144">
        <v>75</v>
      </c>
    </row>
    <row r="6398" spans="3:7" ht="16.5" hidden="1" customHeight="1" outlineLevel="1" x14ac:dyDescent="0.45">
      <c r="C6398" s="104" t="s">
        <v>229</v>
      </c>
      <c r="D6398" s="104" t="s">
        <v>238</v>
      </c>
      <c r="E6398" s="56">
        <v>2014</v>
      </c>
      <c r="F6398" s="144">
        <v>99</v>
      </c>
      <c r="G6398" s="144">
        <v>99</v>
      </c>
    </row>
    <row r="6399" spans="3:7" ht="16.5" hidden="1" customHeight="1" outlineLevel="1" x14ac:dyDescent="0.45">
      <c r="C6399" s="104" t="s">
        <v>229</v>
      </c>
      <c r="D6399" s="104" t="s">
        <v>238</v>
      </c>
      <c r="E6399" s="56">
        <v>2015</v>
      </c>
      <c r="F6399" s="144">
        <v>119</v>
      </c>
      <c r="G6399" s="144">
        <v>119</v>
      </c>
    </row>
    <row r="6400" spans="3:7" ht="16.5" hidden="1" customHeight="1" outlineLevel="1" x14ac:dyDescent="0.45">
      <c r="C6400" s="104" t="s">
        <v>229</v>
      </c>
      <c r="D6400" s="104" t="s">
        <v>238</v>
      </c>
      <c r="E6400" s="56">
        <v>2016</v>
      </c>
      <c r="F6400" s="144">
        <v>23</v>
      </c>
      <c r="G6400" s="144">
        <v>23</v>
      </c>
    </row>
    <row r="6401" spans="3:7" ht="16.5" hidden="1" customHeight="1" outlineLevel="1" x14ac:dyDescent="0.45">
      <c r="C6401" s="104" t="s">
        <v>229</v>
      </c>
      <c r="D6401" s="56" t="s">
        <v>239</v>
      </c>
      <c r="E6401" s="56">
        <v>1993</v>
      </c>
      <c r="F6401" s="144">
        <v>3</v>
      </c>
      <c r="G6401" s="144">
        <v>3</v>
      </c>
    </row>
    <row r="6402" spans="3:7" ht="16.5" hidden="1" customHeight="1" outlineLevel="1" x14ac:dyDescent="0.45">
      <c r="C6402" s="104" t="s">
        <v>229</v>
      </c>
      <c r="D6402" s="104" t="s">
        <v>240</v>
      </c>
      <c r="E6402" s="56">
        <v>1992</v>
      </c>
      <c r="F6402" s="144">
        <v>459</v>
      </c>
      <c r="G6402" s="144">
        <v>459</v>
      </c>
    </row>
    <row r="6403" spans="3:7" ht="16.5" hidden="1" customHeight="1" outlineLevel="1" x14ac:dyDescent="0.45">
      <c r="C6403" s="104" t="s">
        <v>229</v>
      </c>
      <c r="D6403" s="104" t="s">
        <v>240</v>
      </c>
      <c r="E6403" s="56">
        <v>1993</v>
      </c>
      <c r="F6403" s="144">
        <v>539</v>
      </c>
      <c r="G6403" s="144">
        <v>539</v>
      </c>
    </row>
    <row r="6404" spans="3:7" ht="16.5" hidden="1" customHeight="1" outlineLevel="1" x14ac:dyDescent="0.45">
      <c r="C6404" s="104" t="s">
        <v>229</v>
      </c>
      <c r="D6404" s="104" t="s">
        <v>240</v>
      </c>
      <c r="E6404" s="56">
        <v>1994</v>
      </c>
      <c r="F6404" s="144">
        <v>876</v>
      </c>
      <c r="G6404" s="144">
        <v>876</v>
      </c>
    </row>
    <row r="6405" spans="3:7" ht="16.5" hidden="1" customHeight="1" outlineLevel="1" x14ac:dyDescent="0.45">
      <c r="C6405" s="104" t="s">
        <v>229</v>
      </c>
      <c r="D6405" s="104" t="s">
        <v>240</v>
      </c>
      <c r="E6405" s="56">
        <v>1995</v>
      </c>
      <c r="F6405" s="144">
        <v>549</v>
      </c>
      <c r="G6405" s="144">
        <v>549</v>
      </c>
    </row>
    <row r="6406" spans="3:7" ht="16.5" hidden="1" customHeight="1" outlineLevel="1" x14ac:dyDescent="0.45">
      <c r="C6406" s="104" t="s">
        <v>229</v>
      </c>
      <c r="D6406" s="104" t="s">
        <v>240</v>
      </c>
      <c r="E6406" s="56">
        <v>1996</v>
      </c>
      <c r="F6406" s="144">
        <v>932</v>
      </c>
      <c r="G6406" s="144">
        <v>932</v>
      </c>
    </row>
    <row r="6407" spans="3:7" ht="16.5" hidden="1" customHeight="1" outlineLevel="1" x14ac:dyDescent="0.45">
      <c r="C6407" s="104" t="s">
        <v>229</v>
      </c>
      <c r="D6407" s="104" t="s">
        <v>240</v>
      </c>
      <c r="E6407" s="56">
        <v>1997</v>
      </c>
      <c r="F6407" s="146">
        <v>1020</v>
      </c>
      <c r="G6407" s="146">
        <v>1020</v>
      </c>
    </row>
    <row r="6408" spans="3:7" ht="16.5" hidden="1" customHeight="1" outlineLevel="1" x14ac:dyDescent="0.45">
      <c r="C6408" s="104" t="s">
        <v>229</v>
      </c>
      <c r="D6408" s="104" t="s">
        <v>240</v>
      </c>
      <c r="E6408" s="56">
        <v>1998</v>
      </c>
      <c r="F6408" s="146">
        <v>1768</v>
      </c>
      <c r="G6408" s="146">
        <v>1768</v>
      </c>
    </row>
    <row r="6409" spans="3:7" ht="16.5" hidden="1" customHeight="1" outlineLevel="1" x14ac:dyDescent="0.45">
      <c r="C6409" s="104" t="s">
        <v>229</v>
      </c>
      <c r="D6409" s="104" t="s">
        <v>240</v>
      </c>
      <c r="E6409" s="56">
        <v>1999</v>
      </c>
      <c r="F6409" s="146">
        <v>1390</v>
      </c>
      <c r="G6409" s="146">
        <v>1390</v>
      </c>
    </row>
    <row r="6410" spans="3:7" ht="16.5" hidden="1" customHeight="1" outlineLevel="1" x14ac:dyDescent="0.45">
      <c r="C6410" s="104" t="s">
        <v>229</v>
      </c>
      <c r="D6410" s="104" t="s">
        <v>240</v>
      </c>
      <c r="E6410" s="56">
        <v>2000</v>
      </c>
      <c r="F6410" s="144">
        <v>933</v>
      </c>
      <c r="G6410" s="144">
        <v>933</v>
      </c>
    </row>
    <row r="6411" spans="3:7" ht="16.5" hidden="1" customHeight="1" outlineLevel="1" x14ac:dyDescent="0.45">
      <c r="C6411" s="104" t="s">
        <v>229</v>
      </c>
      <c r="D6411" s="104" t="s">
        <v>240</v>
      </c>
      <c r="E6411" s="56">
        <v>2001</v>
      </c>
      <c r="F6411" s="144">
        <v>425</v>
      </c>
      <c r="G6411" s="144">
        <v>425</v>
      </c>
    </row>
    <row r="6412" spans="3:7" ht="16.5" hidden="1" customHeight="1" outlineLevel="1" x14ac:dyDescent="0.45">
      <c r="C6412" s="104" t="s">
        <v>229</v>
      </c>
      <c r="D6412" s="104" t="s">
        <v>240</v>
      </c>
      <c r="E6412" s="56">
        <v>2002</v>
      </c>
      <c r="F6412" s="144">
        <v>533</v>
      </c>
      <c r="G6412" s="144">
        <v>533</v>
      </c>
    </row>
    <row r="6413" spans="3:7" ht="16.5" hidden="1" customHeight="1" outlineLevel="1" x14ac:dyDescent="0.45">
      <c r="C6413" s="104" t="s">
        <v>229</v>
      </c>
      <c r="D6413" s="104" t="s">
        <v>240</v>
      </c>
      <c r="E6413" s="56">
        <v>2003</v>
      </c>
      <c r="F6413" s="146">
        <v>1019</v>
      </c>
      <c r="G6413" s="146">
        <v>1019</v>
      </c>
    </row>
    <row r="6414" spans="3:7" ht="16.5" hidden="1" customHeight="1" outlineLevel="1" x14ac:dyDescent="0.45">
      <c r="C6414" s="104" t="s">
        <v>229</v>
      </c>
      <c r="D6414" s="104" t="s">
        <v>240</v>
      </c>
      <c r="E6414" s="56">
        <v>2004</v>
      </c>
      <c r="F6414" s="146">
        <v>1375</v>
      </c>
      <c r="G6414" s="146">
        <v>1375</v>
      </c>
    </row>
    <row r="6415" spans="3:7" ht="16.5" hidden="1" customHeight="1" outlineLevel="1" x14ac:dyDescent="0.45">
      <c r="C6415" s="104" t="s">
        <v>229</v>
      </c>
      <c r="D6415" s="104" t="s">
        <v>240</v>
      </c>
      <c r="E6415" s="56">
        <v>2005</v>
      </c>
      <c r="F6415" s="146">
        <v>2534</v>
      </c>
      <c r="G6415" s="146">
        <v>2534</v>
      </c>
    </row>
    <row r="6416" spans="3:7" ht="16.5" hidden="1" customHeight="1" outlineLevel="1" x14ac:dyDescent="0.45">
      <c r="C6416" s="104" t="s">
        <v>229</v>
      </c>
      <c r="D6416" s="104" t="s">
        <v>240</v>
      </c>
      <c r="E6416" s="56">
        <v>2006</v>
      </c>
      <c r="F6416" s="146">
        <v>1878</v>
      </c>
      <c r="G6416" s="146">
        <v>1878</v>
      </c>
    </row>
    <row r="6417" spans="3:7" ht="16.5" hidden="1" customHeight="1" outlineLevel="1" x14ac:dyDescent="0.45">
      <c r="C6417" s="104" t="s">
        <v>229</v>
      </c>
      <c r="D6417" s="104" t="s">
        <v>240</v>
      </c>
      <c r="E6417" s="56">
        <v>2007</v>
      </c>
      <c r="F6417" s="146">
        <v>1635</v>
      </c>
      <c r="G6417" s="146">
        <v>1635</v>
      </c>
    </row>
    <row r="6418" spans="3:7" ht="16.5" hidden="1" customHeight="1" outlineLevel="1" x14ac:dyDescent="0.45">
      <c r="C6418" s="104" t="s">
        <v>229</v>
      </c>
      <c r="D6418" s="104" t="s">
        <v>240</v>
      </c>
      <c r="E6418" s="56">
        <v>2008</v>
      </c>
      <c r="F6418" s="144">
        <v>744</v>
      </c>
      <c r="G6418" s="144">
        <v>744</v>
      </c>
    </row>
    <row r="6419" spans="3:7" ht="16.5" hidden="1" customHeight="1" outlineLevel="1" x14ac:dyDescent="0.45">
      <c r="C6419" s="104" t="s">
        <v>229</v>
      </c>
      <c r="D6419" s="104" t="s">
        <v>240</v>
      </c>
      <c r="E6419" s="56">
        <v>2009</v>
      </c>
      <c r="F6419" s="144">
        <v>30</v>
      </c>
      <c r="G6419" s="144">
        <v>30</v>
      </c>
    </row>
    <row r="6420" spans="3:7" ht="16.5" hidden="1" customHeight="1" outlineLevel="1" x14ac:dyDescent="0.45">
      <c r="C6420" s="104" t="s">
        <v>229</v>
      </c>
      <c r="D6420" s="104" t="s">
        <v>240</v>
      </c>
      <c r="E6420" s="56">
        <v>2010</v>
      </c>
      <c r="F6420" s="144">
        <v>493</v>
      </c>
      <c r="G6420" s="144">
        <v>493</v>
      </c>
    </row>
    <row r="6421" spans="3:7" ht="16.5" hidden="1" customHeight="1" outlineLevel="1" x14ac:dyDescent="0.45">
      <c r="C6421" s="104" t="s">
        <v>229</v>
      </c>
      <c r="D6421" s="104" t="s">
        <v>240</v>
      </c>
      <c r="E6421" s="56">
        <v>2011</v>
      </c>
      <c r="F6421" s="144">
        <v>632</v>
      </c>
      <c r="G6421" s="144">
        <v>632</v>
      </c>
    </row>
    <row r="6422" spans="3:7" ht="16.5" hidden="1" customHeight="1" outlineLevel="1" x14ac:dyDescent="0.45">
      <c r="C6422" s="104" t="s">
        <v>229</v>
      </c>
      <c r="D6422" s="104" t="s">
        <v>240</v>
      </c>
      <c r="E6422" s="56">
        <v>2012</v>
      </c>
      <c r="F6422" s="144">
        <v>979</v>
      </c>
      <c r="G6422" s="144">
        <v>979</v>
      </c>
    </row>
    <row r="6423" spans="3:7" ht="16.5" hidden="1" customHeight="1" outlineLevel="1" x14ac:dyDescent="0.45">
      <c r="C6423" s="104" t="s">
        <v>229</v>
      </c>
      <c r="D6423" s="104" t="s">
        <v>240</v>
      </c>
      <c r="E6423" s="56">
        <v>2013</v>
      </c>
      <c r="F6423" s="146">
        <v>1130</v>
      </c>
      <c r="G6423" s="146">
        <v>1130</v>
      </c>
    </row>
    <row r="6424" spans="3:7" ht="16.5" hidden="1" customHeight="1" outlineLevel="1" x14ac:dyDescent="0.45">
      <c r="C6424" s="104" t="s">
        <v>229</v>
      </c>
      <c r="D6424" s="104" t="s">
        <v>240</v>
      </c>
      <c r="E6424" s="56">
        <v>2014</v>
      </c>
      <c r="F6424" s="144">
        <v>988</v>
      </c>
      <c r="G6424" s="144">
        <v>988</v>
      </c>
    </row>
    <row r="6425" spans="3:7" ht="16.5" hidden="1" customHeight="1" outlineLevel="1" x14ac:dyDescent="0.45">
      <c r="C6425" s="104" t="s">
        <v>229</v>
      </c>
      <c r="D6425" s="104" t="s">
        <v>240</v>
      </c>
      <c r="E6425" s="56">
        <v>2015</v>
      </c>
      <c r="F6425" s="146">
        <v>1735</v>
      </c>
      <c r="G6425" s="146">
        <v>1735</v>
      </c>
    </row>
    <row r="6426" spans="3:7" ht="16.5" hidden="1" customHeight="1" outlineLevel="1" x14ac:dyDescent="0.45">
      <c r="C6426" s="104" t="s">
        <v>229</v>
      </c>
      <c r="D6426" s="104" t="s">
        <v>240</v>
      </c>
      <c r="E6426" s="56">
        <v>2016</v>
      </c>
      <c r="F6426" s="144">
        <v>696</v>
      </c>
      <c r="G6426" s="144">
        <v>696</v>
      </c>
    </row>
    <row r="6427" spans="3:7" ht="16.5" hidden="1" customHeight="1" outlineLevel="1" x14ac:dyDescent="0.45">
      <c r="C6427" s="104" t="s">
        <v>229</v>
      </c>
      <c r="D6427" s="104" t="s">
        <v>241</v>
      </c>
      <c r="E6427" s="56">
        <v>1993</v>
      </c>
      <c r="F6427" s="146">
        <v>3603</v>
      </c>
      <c r="G6427" s="146">
        <v>3603</v>
      </c>
    </row>
    <row r="6428" spans="3:7" ht="16.5" hidden="1" customHeight="1" outlineLevel="1" x14ac:dyDescent="0.45">
      <c r="C6428" s="104" t="s">
        <v>229</v>
      </c>
      <c r="D6428" s="104" t="s">
        <v>241</v>
      </c>
      <c r="E6428" s="56">
        <v>1994</v>
      </c>
      <c r="F6428" s="144">
        <v>766</v>
      </c>
      <c r="G6428" s="144">
        <v>766</v>
      </c>
    </row>
    <row r="6429" spans="3:7" ht="16.5" hidden="1" customHeight="1" outlineLevel="1" x14ac:dyDescent="0.45">
      <c r="C6429" s="104" t="s">
        <v>229</v>
      </c>
      <c r="D6429" s="104" t="s">
        <v>241</v>
      </c>
      <c r="E6429" s="56">
        <v>1995</v>
      </c>
      <c r="F6429" s="144">
        <v>456</v>
      </c>
      <c r="G6429" s="144">
        <v>456</v>
      </c>
    </row>
    <row r="6430" spans="3:7" ht="16.5" hidden="1" customHeight="1" outlineLevel="1" x14ac:dyDescent="0.45">
      <c r="C6430" s="104" t="s">
        <v>229</v>
      </c>
      <c r="D6430" s="104" t="s">
        <v>241</v>
      </c>
      <c r="E6430" s="56">
        <v>1996</v>
      </c>
      <c r="F6430" s="146">
        <v>1107</v>
      </c>
      <c r="G6430" s="146">
        <v>1107</v>
      </c>
    </row>
    <row r="6431" spans="3:7" ht="16.5" hidden="1" customHeight="1" outlineLevel="1" x14ac:dyDescent="0.45">
      <c r="C6431" s="104" t="s">
        <v>229</v>
      </c>
      <c r="D6431" s="104" t="s">
        <v>241</v>
      </c>
      <c r="E6431" s="56">
        <v>1997</v>
      </c>
      <c r="F6431" s="144">
        <v>747</v>
      </c>
      <c r="G6431" s="144">
        <v>747</v>
      </c>
    </row>
    <row r="6432" spans="3:7" ht="16.5" hidden="1" customHeight="1" outlineLevel="1" x14ac:dyDescent="0.45">
      <c r="C6432" s="104" t="s">
        <v>229</v>
      </c>
      <c r="D6432" s="104" t="s">
        <v>241</v>
      </c>
      <c r="E6432" s="56">
        <v>1998</v>
      </c>
      <c r="F6432" s="146">
        <v>1248</v>
      </c>
      <c r="G6432" s="146">
        <v>1248</v>
      </c>
    </row>
    <row r="6433" spans="3:7" ht="16.5" hidden="1" customHeight="1" outlineLevel="1" x14ac:dyDescent="0.45">
      <c r="C6433" s="104" t="s">
        <v>229</v>
      </c>
      <c r="D6433" s="104" t="s">
        <v>241</v>
      </c>
      <c r="E6433" s="56">
        <v>1999</v>
      </c>
      <c r="F6433" s="144">
        <v>423</v>
      </c>
      <c r="G6433" s="144">
        <v>423</v>
      </c>
    </row>
    <row r="6434" spans="3:7" ht="16.5" hidden="1" customHeight="1" outlineLevel="1" x14ac:dyDescent="0.45">
      <c r="C6434" s="104" t="s">
        <v>229</v>
      </c>
      <c r="D6434" s="104" t="s">
        <v>241</v>
      </c>
      <c r="E6434" s="56">
        <v>2000</v>
      </c>
      <c r="F6434" s="144">
        <v>43</v>
      </c>
      <c r="G6434" s="144">
        <v>43</v>
      </c>
    </row>
    <row r="6435" spans="3:7" ht="16.5" hidden="1" customHeight="1" outlineLevel="1" x14ac:dyDescent="0.45">
      <c r="C6435" s="104" t="s">
        <v>229</v>
      </c>
      <c r="D6435" s="104" t="s">
        <v>241</v>
      </c>
      <c r="E6435" s="56">
        <v>2001</v>
      </c>
      <c r="F6435" s="144">
        <v>71</v>
      </c>
      <c r="G6435" s="144">
        <v>71</v>
      </c>
    </row>
    <row r="6436" spans="3:7" ht="16.5" hidden="1" customHeight="1" outlineLevel="1" x14ac:dyDescent="0.45">
      <c r="C6436" s="104" t="s">
        <v>229</v>
      </c>
      <c r="D6436" s="104" t="s">
        <v>241</v>
      </c>
      <c r="E6436" s="56">
        <v>2002</v>
      </c>
      <c r="F6436" s="144">
        <v>248</v>
      </c>
      <c r="G6436" s="144">
        <v>248</v>
      </c>
    </row>
    <row r="6437" spans="3:7" ht="16.5" hidden="1" customHeight="1" outlineLevel="1" x14ac:dyDescent="0.45">
      <c r="C6437" s="104" t="s">
        <v>229</v>
      </c>
      <c r="D6437" s="104" t="s">
        <v>241</v>
      </c>
      <c r="E6437" s="56">
        <v>2003</v>
      </c>
      <c r="F6437" s="144">
        <v>878</v>
      </c>
      <c r="G6437" s="144">
        <v>878</v>
      </c>
    </row>
    <row r="6438" spans="3:7" ht="16.5" hidden="1" customHeight="1" outlineLevel="1" x14ac:dyDescent="0.45">
      <c r="C6438" s="104" t="s">
        <v>229</v>
      </c>
      <c r="D6438" s="104" t="s">
        <v>241</v>
      </c>
      <c r="E6438" s="56">
        <v>2004</v>
      </c>
      <c r="F6438" s="146">
        <v>1012</v>
      </c>
      <c r="G6438" s="146">
        <v>1012</v>
      </c>
    </row>
    <row r="6439" spans="3:7" ht="16.5" hidden="1" customHeight="1" outlineLevel="1" x14ac:dyDescent="0.45">
      <c r="C6439" s="104" t="s">
        <v>229</v>
      </c>
      <c r="D6439" s="104" t="s">
        <v>241</v>
      </c>
      <c r="E6439" s="56">
        <v>2005</v>
      </c>
      <c r="F6439" s="146">
        <v>1836</v>
      </c>
      <c r="G6439" s="146">
        <v>1836</v>
      </c>
    </row>
    <row r="6440" spans="3:7" ht="16.5" hidden="1" customHeight="1" outlineLevel="1" x14ac:dyDescent="0.45">
      <c r="C6440" s="104" t="s">
        <v>229</v>
      </c>
      <c r="D6440" s="104" t="s">
        <v>241</v>
      </c>
      <c r="E6440" s="56">
        <v>2006</v>
      </c>
      <c r="F6440" s="146">
        <v>3103</v>
      </c>
      <c r="G6440" s="146">
        <v>3103</v>
      </c>
    </row>
    <row r="6441" spans="3:7" ht="16.5" hidden="1" customHeight="1" outlineLevel="1" x14ac:dyDescent="0.45">
      <c r="C6441" s="104" t="s">
        <v>229</v>
      </c>
      <c r="D6441" s="104" t="s">
        <v>241</v>
      </c>
      <c r="E6441" s="56">
        <v>2007</v>
      </c>
      <c r="F6441" s="146">
        <v>5641</v>
      </c>
      <c r="G6441" s="146">
        <v>5641</v>
      </c>
    </row>
    <row r="6442" spans="3:7" ht="16.5" hidden="1" customHeight="1" outlineLevel="1" x14ac:dyDescent="0.45">
      <c r="C6442" s="104" t="s">
        <v>229</v>
      </c>
      <c r="D6442" s="104" t="s">
        <v>241</v>
      </c>
      <c r="E6442" s="56">
        <v>2008</v>
      </c>
      <c r="F6442" s="146">
        <v>2251</v>
      </c>
      <c r="G6442" s="146">
        <v>2251</v>
      </c>
    </row>
    <row r="6443" spans="3:7" ht="16.5" hidden="1" customHeight="1" outlineLevel="1" x14ac:dyDescent="0.45">
      <c r="C6443" s="104" t="s">
        <v>229</v>
      </c>
      <c r="D6443" s="104" t="s">
        <v>241</v>
      </c>
      <c r="E6443" s="56">
        <v>2009</v>
      </c>
      <c r="F6443" s="144">
        <v>268</v>
      </c>
      <c r="G6443" s="144">
        <v>268</v>
      </c>
    </row>
    <row r="6444" spans="3:7" ht="16.5" hidden="1" customHeight="1" outlineLevel="1" x14ac:dyDescent="0.45">
      <c r="C6444" s="104" t="s">
        <v>229</v>
      </c>
      <c r="D6444" s="104" t="s">
        <v>241</v>
      </c>
      <c r="E6444" s="56">
        <v>2010</v>
      </c>
      <c r="F6444" s="146">
        <v>2364</v>
      </c>
      <c r="G6444" s="146">
        <v>2364</v>
      </c>
    </row>
    <row r="6445" spans="3:7" ht="16.5" hidden="1" customHeight="1" outlineLevel="1" x14ac:dyDescent="0.45">
      <c r="C6445" s="104" t="s">
        <v>229</v>
      </c>
      <c r="D6445" s="104" t="s">
        <v>241</v>
      </c>
      <c r="E6445" s="56">
        <v>2011</v>
      </c>
      <c r="F6445" s="146">
        <v>7665</v>
      </c>
      <c r="G6445" s="146">
        <v>7665</v>
      </c>
    </row>
    <row r="6446" spans="3:7" ht="16.5" hidden="1" customHeight="1" outlineLevel="1" x14ac:dyDescent="0.45">
      <c r="C6446" s="104" t="s">
        <v>229</v>
      </c>
      <c r="D6446" s="104" t="s">
        <v>241</v>
      </c>
      <c r="E6446" s="56">
        <v>2012</v>
      </c>
      <c r="F6446" s="146">
        <v>15534</v>
      </c>
      <c r="G6446" s="146">
        <v>15534</v>
      </c>
    </row>
    <row r="6447" spans="3:7" ht="16.5" hidden="1" customHeight="1" outlineLevel="1" x14ac:dyDescent="0.45">
      <c r="C6447" s="104" t="s">
        <v>229</v>
      </c>
      <c r="D6447" s="104" t="s">
        <v>241</v>
      </c>
      <c r="E6447" s="56">
        <v>2013</v>
      </c>
      <c r="F6447" s="146">
        <v>25513</v>
      </c>
      <c r="G6447" s="146">
        <v>25513</v>
      </c>
    </row>
    <row r="6448" spans="3:7" ht="16.5" hidden="1" customHeight="1" outlineLevel="1" x14ac:dyDescent="0.45">
      <c r="C6448" s="104" t="s">
        <v>229</v>
      </c>
      <c r="D6448" s="104" t="s">
        <v>241</v>
      </c>
      <c r="E6448" s="56">
        <v>2014</v>
      </c>
      <c r="F6448" s="146">
        <v>21521</v>
      </c>
      <c r="G6448" s="146">
        <v>21521</v>
      </c>
    </row>
    <row r="6449" spans="3:7" ht="16.5" hidden="1" customHeight="1" outlineLevel="1" x14ac:dyDescent="0.45">
      <c r="C6449" s="104" t="s">
        <v>229</v>
      </c>
      <c r="D6449" s="104" t="s">
        <v>241</v>
      </c>
      <c r="E6449" s="56">
        <v>2015</v>
      </c>
      <c r="F6449" s="146">
        <v>2458</v>
      </c>
      <c r="G6449" s="146">
        <v>2458</v>
      </c>
    </row>
    <row r="6450" spans="3:7" ht="16.5" hidden="1" customHeight="1" outlineLevel="1" x14ac:dyDescent="0.45">
      <c r="C6450" s="104" t="s">
        <v>229</v>
      </c>
      <c r="D6450" s="104" t="s">
        <v>241</v>
      </c>
      <c r="E6450" s="56">
        <v>2016</v>
      </c>
      <c r="F6450" s="144">
        <v>1</v>
      </c>
      <c r="G6450" s="144">
        <v>1</v>
      </c>
    </row>
    <row r="6451" spans="3:7" ht="16.5" hidden="1" customHeight="1" outlineLevel="1" x14ac:dyDescent="0.45">
      <c r="C6451" s="104" t="s">
        <v>229</v>
      </c>
      <c r="D6451" s="104" t="s">
        <v>242</v>
      </c>
      <c r="E6451" s="56">
        <v>2005</v>
      </c>
      <c r="F6451" s="144">
        <v>2</v>
      </c>
      <c r="G6451" s="144">
        <v>2</v>
      </c>
    </row>
    <row r="6452" spans="3:7" ht="16.5" hidden="1" customHeight="1" outlineLevel="1" x14ac:dyDescent="0.45">
      <c r="C6452" s="104" t="s">
        <v>229</v>
      </c>
      <c r="D6452" s="104" t="s">
        <v>242</v>
      </c>
      <c r="E6452" s="56">
        <v>2006</v>
      </c>
      <c r="F6452" s="144">
        <v>93</v>
      </c>
      <c r="G6452" s="144">
        <v>93</v>
      </c>
    </row>
    <row r="6453" spans="3:7" ht="16.5" hidden="1" customHeight="1" outlineLevel="1" x14ac:dyDescent="0.45">
      <c r="C6453" s="104" t="s">
        <v>229</v>
      </c>
      <c r="D6453" s="104" t="s">
        <v>242</v>
      </c>
      <c r="E6453" s="56">
        <v>2007</v>
      </c>
      <c r="F6453" s="144">
        <v>52</v>
      </c>
      <c r="G6453" s="144">
        <v>52</v>
      </c>
    </row>
    <row r="6454" spans="3:7" ht="16.5" hidden="1" customHeight="1" outlineLevel="1" x14ac:dyDescent="0.45">
      <c r="C6454" s="104" t="s">
        <v>229</v>
      </c>
      <c r="D6454" s="104" t="s">
        <v>242</v>
      </c>
      <c r="E6454" s="56">
        <v>2008</v>
      </c>
      <c r="F6454" s="144">
        <v>60</v>
      </c>
      <c r="G6454" s="144">
        <v>60</v>
      </c>
    </row>
    <row r="6455" spans="3:7" ht="16.5" hidden="1" customHeight="1" outlineLevel="1" x14ac:dyDescent="0.45">
      <c r="C6455" s="104" t="s">
        <v>229</v>
      </c>
      <c r="D6455" s="104" t="s">
        <v>242</v>
      </c>
      <c r="E6455" s="56">
        <v>2009</v>
      </c>
      <c r="F6455" s="144">
        <v>20</v>
      </c>
      <c r="G6455" s="144">
        <v>20</v>
      </c>
    </row>
    <row r="6456" spans="3:7" ht="16.5" hidden="1" customHeight="1" outlineLevel="1" x14ac:dyDescent="0.45">
      <c r="C6456" s="104" t="s">
        <v>229</v>
      </c>
      <c r="D6456" s="104" t="s">
        <v>242</v>
      </c>
      <c r="E6456" s="56">
        <v>2010</v>
      </c>
      <c r="F6456" s="144">
        <v>135</v>
      </c>
      <c r="G6456" s="144">
        <v>135</v>
      </c>
    </row>
    <row r="6457" spans="3:7" ht="16.5" hidden="1" customHeight="1" outlineLevel="1" x14ac:dyDescent="0.45">
      <c r="C6457" s="104" t="s">
        <v>229</v>
      </c>
      <c r="D6457" s="104" t="s">
        <v>242</v>
      </c>
      <c r="E6457" s="56">
        <v>2011</v>
      </c>
      <c r="F6457" s="144">
        <v>104</v>
      </c>
      <c r="G6457" s="144">
        <v>104</v>
      </c>
    </row>
    <row r="6458" spans="3:7" ht="16.5" hidden="1" customHeight="1" outlineLevel="1" x14ac:dyDescent="0.45">
      <c r="C6458" s="104" t="s">
        <v>229</v>
      </c>
      <c r="D6458" s="104" t="s">
        <v>242</v>
      </c>
      <c r="E6458" s="56">
        <v>2012</v>
      </c>
      <c r="F6458" s="144">
        <v>610</v>
      </c>
      <c r="G6458" s="144">
        <v>610</v>
      </c>
    </row>
    <row r="6459" spans="3:7" ht="16.5" hidden="1" customHeight="1" outlineLevel="1" x14ac:dyDescent="0.45">
      <c r="C6459" s="104" t="s">
        <v>229</v>
      </c>
      <c r="D6459" s="104" t="s">
        <v>242</v>
      </c>
      <c r="E6459" s="56">
        <v>2013</v>
      </c>
      <c r="F6459" s="144">
        <v>360</v>
      </c>
      <c r="G6459" s="144">
        <v>360</v>
      </c>
    </row>
    <row r="6460" spans="3:7" ht="16.5" hidden="1" customHeight="1" outlineLevel="1" x14ac:dyDescent="0.45">
      <c r="C6460" s="104" t="s">
        <v>229</v>
      </c>
      <c r="D6460" s="104" t="s">
        <v>242</v>
      </c>
      <c r="E6460" s="56">
        <v>2014</v>
      </c>
      <c r="F6460" s="144">
        <v>346</v>
      </c>
      <c r="G6460" s="144">
        <v>346</v>
      </c>
    </row>
    <row r="6461" spans="3:7" ht="16.5" hidden="1" customHeight="1" outlineLevel="1" x14ac:dyDescent="0.45">
      <c r="C6461" s="104" t="s">
        <v>229</v>
      </c>
      <c r="D6461" s="104" t="s">
        <v>242</v>
      </c>
      <c r="E6461" s="56">
        <v>2015</v>
      </c>
      <c r="F6461" s="144">
        <v>16</v>
      </c>
      <c r="G6461" s="144">
        <v>16</v>
      </c>
    </row>
    <row r="6462" spans="3:7" ht="16.5" hidden="1" customHeight="1" outlineLevel="1" x14ac:dyDescent="0.45">
      <c r="C6462" s="104" t="s">
        <v>229</v>
      </c>
      <c r="D6462" s="104" t="s">
        <v>242</v>
      </c>
      <c r="E6462" s="56">
        <v>2016</v>
      </c>
      <c r="F6462" s="144">
        <v>0</v>
      </c>
      <c r="G6462" s="144">
        <v>0</v>
      </c>
    </row>
    <row r="6463" spans="3:7" ht="16.5" hidden="1" customHeight="1" outlineLevel="1" x14ac:dyDescent="0.45">
      <c r="C6463" s="104" t="s">
        <v>229</v>
      </c>
      <c r="D6463" s="104" t="s">
        <v>243</v>
      </c>
      <c r="E6463" s="56">
        <v>1993</v>
      </c>
      <c r="F6463" s="144">
        <v>357</v>
      </c>
      <c r="G6463" s="144">
        <v>357</v>
      </c>
    </row>
    <row r="6464" spans="3:7" ht="16.5" hidden="1" customHeight="1" outlineLevel="1" x14ac:dyDescent="0.45">
      <c r="C6464" s="104" t="s">
        <v>229</v>
      </c>
      <c r="D6464" s="104" t="s">
        <v>243</v>
      </c>
      <c r="E6464" s="56">
        <v>1994</v>
      </c>
      <c r="F6464" s="144">
        <v>174</v>
      </c>
      <c r="G6464" s="144">
        <v>174</v>
      </c>
    </row>
    <row r="6465" spans="3:7" ht="16.5" hidden="1" customHeight="1" outlineLevel="1" x14ac:dyDescent="0.45">
      <c r="C6465" s="104" t="s">
        <v>229</v>
      </c>
      <c r="D6465" s="104" t="s">
        <v>243</v>
      </c>
      <c r="E6465" s="56">
        <v>1995</v>
      </c>
      <c r="F6465" s="146">
        <v>2497</v>
      </c>
      <c r="G6465" s="146">
        <v>2497</v>
      </c>
    </row>
    <row r="6466" spans="3:7" ht="16.5" hidden="1" customHeight="1" outlineLevel="1" x14ac:dyDescent="0.45">
      <c r="C6466" s="104" t="s">
        <v>229</v>
      </c>
      <c r="D6466" s="104" t="s">
        <v>243</v>
      </c>
      <c r="E6466" s="56">
        <v>1996</v>
      </c>
      <c r="F6466" s="146">
        <v>3191</v>
      </c>
      <c r="G6466" s="146">
        <v>3191</v>
      </c>
    </row>
    <row r="6467" spans="3:7" ht="16.5" hidden="1" customHeight="1" outlineLevel="1" x14ac:dyDescent="0.45">
      <c r="C6467" s="104" t="s">
        <v>229</v>
      </c>
      <c r="D6467" s="104" t="s">
        <v>243</v>
      </c>
      <c r="E6467" s="56">
        <v>1997</v>
      </c>
      <c r="F6467" s="144">
        <v>381</v>
      </c>
      <c r="G6467" s="144">
        <v>381</v>
      </c>
    </row>
    <row r="6468" spans="3:7" ht="16.5" hidden="1" customHeight="1" outlineLevel="1" x14ac:dyDescent="0.45">
      <c r="C6468" s="104" t="s">
        <v>229</v>
      </c>
      <c r="D6468" s="104" t="s">
        <v>243</v>
      </c>
      <c r="E6468" s="56">
        <v>1998</v>
      </c>
      <c r="F6468" s="146">
        <v>1598</v>
      </c>
      <c r="G6468" s="146">
        <v>1598</v>
      </c>
    </row>
    <row r="6469" spans="3:7" ht="16.5" hidden="1" customHeight="1" outlineLevel="1" x14ac:dyDescent="0.45">
      <c r="C6469" s="104" t="s">
        <v>229</v>
      </c>
      <c r="D6469" s="104" t="s">
        <v>243</v>
      </c>
      <c r="E6469" s="56">
        <v>1999</v>
      </c>
      <c r="F6469" s="146">
        <v>1115</v>
      </c>
      <c r="G6469" s="146">
        <v>1115</v>
      </c>
    </row>
    <row r="6470" spans="3:7" ht="16.5" hidden="1" customHeight="1" outlineLevel="1" x14ac:dyDescent="0.45">
      <c r="C6470" s="104" t="s">
        <v>229</v>
      </c>
      <c r="D6470" s="104" t="s">
        <v>243</v>
      </c>
      <c r="E6470" s="56">
        <v>2000</v>
      </c>
      <c r="F6470" s="144">
        <v>842</v>
      </c>
      <c r="G6470" s="144">
        <v>842</v>
      </c>
    </row>
    <row r="6471" spans="3:7" ht="16.5" hidden="1" customHeight="1" outlineLevel="1" x14ac:dyDescent="0.45">
      <c r="C6471" s="104" t="s">
        <v>229</v>
      </c>
      <c r="D6471" s="104" t="s">
        <v>243</v>
      </c>
      <c r="E6471" s="56">
        <v>2001</v>
      </c>
      <c r="F6471" s="144">
        <v>334</v>
      </c>
      <c r="G6471" s="144">
        <v>334</v>
      </c>
    </row>
    <row r="6472" spans="3:7" ht="16.5" hidden="1" customHeight="1" outlineLevel="1" x14ac:dyDescent="0.45">
      <c r="C6472" s="104" t="s">
        <v>229</v>
      </c>
      <c r="D6472" s="104" t="s">
        <v>243</v>
      </c>
      <c r="E6472" s="56">
        <v>2002</v>
      </c>
      <c r="F6472" s="144">
        <v>208</v>
      </c>
      <c r="G6472" s="144">
        <v>208</v>
      </c>
    </row>
    <row r="6473" spans="3:7" ht="16.5" hidden="1" customHeight="1" outlineLevel="1" x14ac:dyDescent="0.45">
      <c r="C6473" s="104" t="s">
        <v>229</v>
      </c>
      <c r="D6473" s="104" t="s">
        <v>243</v>
      </c>
      <c r="E6473" s="56">
        <v>2003</v>
      </c>
      <c r="F6473" s="144">
        <v>160</v>
      </c>
      <c r="G6473" s="144">
        <v>160</v>
      </c>
    </row>
    <row r="6474" spans="3:7" ht="16.5" hidden="1" customHeight="1" outlineLevel="1" x14ac:dyDescent="0.45">
      <c r="C6474" s="104" t="s">
        <v>229</v>
      </c>
      <c r="D6474" s="104" t="s">
        <v>243</v>
      </c>
      <c r="E6474" s="56">
        <v>2004</v>
      </c>
      <c r="F6474" s="144">
        <v>88</v>
      </c>
      <c r="G6474" s="144">
        <v>88</v>
      </c>
    </row>
    <row r="6475" spans="3:7" ht="16.5" hidden="1" customHeight="1" outlineLevel="1" x14ac:dyDescent="0.45">
      <c r="C6475" s="104" t="s">
        <v>229</v>
      </c>
      <c r="D6475" s="104" t="s">
        <v>243</v>
      </c>
      <c r="E6475" s="56">
        <v>2005</v>
      </c>
      <c r="F6475" s="144">
        <v>58</v>
      </c>
      <c r="G6475" s="144">
        <v>58</v>
      </c>
    </row>
    <row r="6476" spans="3:7" ht="16.5" hidden="1" customHeight="1" outlineLevel="1" x14ac:dyDescent="0.45">
      <c r="C6476" s="104" t="s">
        <v>229</v>
      </c>
      <c r="D6476" s="104" t="s">
        <v>243</v>
      </c>
      <c r="E6476" s="56">
        <v>2006</v>
      </c>
      <c r="F6476" s="144">
        <v>352</v>
      </c>
      <c r="G6476" s="144">
        <v>352</v>
      </c>
    </row>
    <row r="6477" spans="3:7" ht="16.5" hidden="1" customHeight="1" outlineLevel="1" x14ac:dyDescent="0.45">
      <c r="C6477" s="104" t="s">
        <v>229</v>
      </c>
      <c r="D6477" s="104" t="s">
        <v>243</v>
      </c>
      <c r="E6477" s="56">
        <v>2007</v>
      </c>
      <c r="F6477" s="144">
        <v>812</v>
      </c>
      <c r="G6477" s="144">
        <v>812</v>
      </c>
    </row>
    <row r="6478" spans="3:7" ht="16.5" hidden="1" customHeight="1" outlineLevel="1" x14ac:dyDescent="0.45">
      <c r="C6478" s="104" t="s">
        <v>229</v>
      </c>
      <c r="D6478" s="104" t="s">
        <v>243</v>
      </c>
      <c r="E6478" s="56">
        <v>2008</v>
      </c>
      <c r="F6478" s="144">
        <v>557</v>
      </c>
      <c r="G6478" s="144">
        <v>557</v>
      </c>
    </row>
    <row r="6479" spans="3:7" ht="16.5" hidden="1" customHeight="1" outlineLevel="1" x14ac:dyDescent="0.45">
      <c r="C6479" s="104" t="s">
        <v>229</v>
      </c>
      <c r="D6479" s="104" t="s">
        <v>243</v>
      </c>
      <c r="E6479" s="56">
        <v>2009</v>
      </c>
      <c r="F6479" s="144">
        <v>280</v>
      </c>
      <c r="G6479" s="144">
        <v>280</v>
      </c>
    </row>
    <row r="6480" spans="3:7" ht="16.5" hidden="1" customHeight="1" outlineLevel="1" x14ac:dyDescent="0.45">
      <c r="C6480" s="104" t="s">
        <v>229</v>
      </c>
      <c r="D6480" s="104" t="s">
        <v>243</v>
      </c>
      <c r="E6480" s="56">
        <v>2010</v>
      </c>
      <c r="F6480" s="144">
        <v>72</v>
      </c>
      <c r="G6480" s="144">
        <v>72</v>
      </c>
    </row>
    <row r="6481" spans="3:7" ht="16.5" hidden="1" customHeight="1" outlineLevel="1" x14ac:dyDescent="0.45">
      <c r="C6481" s="104" t="s">
        <v>229</v>
      </c>
      <c r="D6481" s="104" t="s">
        <v>243</v>
      </c>
      <c r="E6481" s="56">
        <v>2011</v>
      </c>
      <c r="F6481" s="144">
        <v>97</v>
      </c>
      <c r="G6481" s="144">
        <v>97</v>
      </c>
    </row>
    <row r="6482" spans="3:7" ht="16.5" hidden="1" customHeight="1" outlineLevel="1" x14ac:dyDescent="0.45">
      <c r="C6482" s="104" t="s">
        <v>229</v>
      </c>
      <c r="D6482" s="104" t="s">
        <v>243</v>
      </c>
      <c r="E6482" s="56">
        <v>2012</v>
      </c>
      <c r="F6482" s="144">
        <v>62</v>
      </c>
      <c r="G6482" s="144">
        <v>62</v>
      </c>
    </row>
    <row r="6483" spans="3:7" ht="16.5" hidden="1" customHeight="1" outlineLevel="1" x14ac:dyDescent="0.45">
      <c r="C6483" s="104" t="s">
        <v>229</v>
      </c>
      <c r="D6483" s="104" t="s">
        <v>243</v>
      </c>
      <c r="E6483" s="56">
        <v>2013</v>
      </c>
      <c r="F6483" s="144">
        <v>46</v>
      </c>
      <c r="G6483" s="144">
        <v>46</v>
      </c>
    </row>
    <row r="6484" spans="3:7" ht="16.5" hidden="1" customHeight="1" outlineLevel="1" x14ac:dyDescent="0.45">
      <c r="C6484" s="104" t="s">
        <v>229</v>
      </c>
      <c r="D6484" s="104" t="s">
        <v>243</v>
      </c>
      <c r="E6484" s="56">
        <v>2014</v>
      </c>
      <c r="F6484" s="144">
        <v>186</v>
      </c>
      <c r="G6484" s="144">
        <v>186</v>
      </c>
    </row>
    <row r="6485" spans="3:7" ht="16.5" hidden="1" customHeight="1" outlineLevel="1" x14ac:dyDescent="0.45">
      <c r="C6485" s="104" t="s">
        <v>229</v>
      </c>
      <c r="D6485" s="104" t="s">
        <v>243</v>
      </c>
      <c r="E6485" s="56">
        <v>2015</v>
      </c>
      <c r="F6485" s="144">
        <v>710</v>
      </c>
      <c r="G6485" s="144">
        <v>710</v>
      </c>
    </row>
    <row r="6486" spans="3:7" ht="16.5" hidden="1" customHeight="1" outlineLevel="1" x14ac:dyDescent="0.45">
      <c r="C6486" s="104" t="s">
        <v>229</v>
      </c>
      <c r="D6486" s="104" t="s">
        <v>243</v>
      </c>
      <c r="E6486" s="56">
        <v>2016</v>
      </c>
      <c r="F6486" s="144">
        <v>136</v>
      </c>
      <c r="G6486" s="144">
        <v>136</v>
      </c>
    </row>
    <row r="6487" spans="3:7" ht="16.5" hidden="1" customHeight="1" outlineLevel="1" x14ac:dyDescent="0.45">
      <c r="C6487" s="104" t="s">
        <v>229</v>
      </c>
      <c r="D6487" s="104" t="s">
        <v>244</v>
      </c>
      <c r="E6487" s="56">
        <v>1996</v>
      </c>
      <c r="F6487" s="144">
        <v>1</v>
      </c>
      <c r="G6487" s="144">
        <v>1</v>
      </c>
    </row>
    <row r="6488" spans="3:7" ht="16.5" hidden="1" customHeight="1" outlineLevel="1" x14ac:dyDescent="0.45">
      <c r="C6488" s="104" t="s">
        <v>229</v>
      </c>
      <c r="D6488" s="104" t="s">
        <v>244</v>
      </c>
      <c r="E6488" s="56">
        <v>2003</v>
      </c>
      <c r="F6488" s="144">
        <v>16</v>
      </c>
      <c r="G6488" s="144">
        <v>16</v>
      </c>
    </row>
    <row r="6489" spans="3:7" ht="16.5" hidden="1" customHeight="1" outlineLevel="1" x14ac:dyDescent="0.45">
      <c r="C6489" s="104" t="s">
        <v>229</v>
      </c>
      <c r="D6489" s="104" t="s">
        <v>244</v>
      </c>
      <c r="E6489" s="56">
        <v>2004</v>
      </c>
      <c r="F6489" s="144">
        <v>0</v>
      </c>
      <c r="G6489" s="144">
        <v>0</v>
      </c>
    </row>
    <row r="6490" spans="3:7" ht="16.5" hidden="1" customHeight="1" outlineLevel="1" x14ac:dyDescent="0.45">
      <c r="C6490" s="104" t="s">
        <v>229</v>
      </c>
      <c r="D6490" s="104" t="s">
        <v>244</v>
      </c>
      <c r="E6490" s="56">
        <v>2005</v>
      </c>
      <c r="F6490" s="144">
        <v>0</v>
      </c>
      <c r="G6490" s="144">
        <v>0</v>
      </c>
    </row>
    <row r="6491" spans="3:7" ht="16.5" hidden="1" customHeight="1" outlineLevel="1" x14ac:dyDescent="0.45">
      <c r="C6491" s="104" t="s">
        <v>229</v>
      </c>
      <c r="D6491" s="104" t="s">
        <v>244</v>
      </c>
      <c r="E6491" s="56">
        <v>2006</v>
      </c>
      <c r="F6491" s="144">
        <v>0</v>
      </c>
      <c r="G6491" s="144">
        <v>0</v>
      </c>
    </row>
    <row r="6492" spans="3:7" ht="16.5" hidden="1" customHeight="1" outlineLevel="1" x14ac:dyDescent="0.45">
      <c r="C6492" s="104" t="s">
        <v>229</v>
      </c>
      <c r="D6492" s="104" t="s">
        <v>244</v>
      </c>
      <c r="E6492" s="56">
        <v>2007</v>
      </c>
      <c r="F6492" s="144">
        <v>0</v>
      </c>
      <c r="G6492" s="144">
        <v>0</v>
      </c>
    </row>
    <row r="6493" spans="3:7" ht="16.5" hidden="1" customHeight="1" outlineLevel="1" x14ac:dyDescent="0.45">
      <c r="C6493" s="104" t="s">
        <v>229</v>
      </c>
      <c r="D6493" s="104" t="s">
        <v>244</v>
      </c>
      <c r="E6493" s="56">
        <v>2009</v>
      </c>
      <c r="F6493" s="144">
        <v>17</v>
      </c>
      <c r="G6493" s="144">
        <v>17</v>
      </c>
    </row>
    <row r="6494" spans="3:7" ht="16.5" hidden="1" customHeight="1" outlineLevel="1" x14ac:dyDescent="0.45">
      <c r="C6494" s="104" t="s">
        <v>229</v>
      </c>
      <c r="D6494" s="104" t="s">
        <v>244</v>
      </c>
      <c r="E6494" s="56">
        <v>2010</v>
      </c>
      <c r="F6494" s="144">
        <v>93</v>
      </c>
      <c r="G6494" s="144">
        <v>93</v>
      </c>
    </row>
    <row r="6495" spans="3:7" ht="16.5" hidden="1" customHeight="1" outlineLevel="1" x14ac:dyDescent="0.45">
      <c r="C6495" s="104" t="s">
        <v>229</v>
      </c>
      <c r="D6495" s="104" t="s">
        <v>244</v>
      </c>
      <c r="E6495" s="56">
        <v>2011</v>
      </c>
      <c r="F6495" s="144">
        <v>96</v>
      </c>
      <c r="G6495" s="144">
        <v>96</v>
      </c>
    </row>
    <row r="6496" spans="3:7" ht="16.5" hidden="1" customHeight="1" outlineLevel="1" x14ac:dyDescent="0.45">
      <c r="C6496" s="104" t="s">
        <v>229</v>
      </c>
      <c r="D6496" s="104" t="s">
        <v>244</v>
      </c>
      <c r="E6496" s="56">
        <v>2012</v>
      </c>
      <c r="F6496" s="144">
        <v>71</v>
      </c>
      <c r="G6496" s="144">
        <v>71</v>
      </c>
    </row>
    <row r="6497" spans="3:7" ht="16.5" hidden="1" customHeight="1" outlineLevel="1" x14ac:dyDescent="0.45">
      <c r="C6497" s="104" t="s">
        <v>229</v>
      </c>
      <c r="D6497" s="104" t="s">
        <v>244</v>
      </c>
      <c r="E6497" s="56">
        <v>2013</v>
      </c>
      <c r="F6497" s="144">
        <v>223</v>
      </c>
      <c r="G6497" s="144">
        <v>223</v>
      </c>
    </row>
    <row r="6498" spans="3:7" ht="16.5" hidden="1" customHeight="1" outlineLevel="1" x14ac:dyDescent="0.45">
      <c r="C6498" s="104" t="s">
        <v>229</v>
      </c>
      <c r="D6498" s="104" t="s">
        <v>244</v>
      </c>
      <c r="E6498" s="56">
        <v>2014</v>
      </c>
      <c r="F6498" s="144">
        <v>236</v>
      </c>
      <c r="G6498" s="144">
        <v>236</v>
      </c>
    </row>
    <row r="6499" spans="3:7" ht="16.5" hidden="1" customHeight="1" outlineLevel="1" x14ac:dyDescent="0.45">
      <c r="C6499" s="104" t="s">
        <v>229</v>
      </c>
      <c r="D6499" s="104" t="s">
        <v>244</v>
      </c>
      <c r="E6499" s="56">
        <v>2015</v>
      </c>
      <c r="F6499" s="144">
        <v>68</v>
      </c>
      <c r="G6499" s="144">
        <v>68</v>
      </c>
    </row>
    <row r="6500" spans="3:7" ht="16.5" hidden="1" customHeight="1" outlineLevel="1" x14ac:dyDescent="0.45">
      <c r="C6500" s="104" t="s">
        <v>229</v>
      </c>
      <c r="D6500" s="104" t="s">
        <v>244</v>
      </c>
      <c r="E6500" s="56">
        <v>2016</v>
      </c>
      <c r="F6500" s="144">
        <v>12</v>
      </c>
      <c r="G6500" s="144">
        <v>12</v>
      </c>
    </row>
    <row r="6501" spans="3:7" ht="16.5" hidden="1" customHeight="1" outlineLevel="1" x14ac:dyDescent="0.45">
      <c r="C6501" s="104" t="s">
        <v>229</v>
      </c>
      <c r="D6501" s="104" t="s">
        <v>245</v>
      </c>
      <c r="E6501" s="56">
        <v>1993</v>
      </c>
      <c r="F6501" s="144">
        <v>48</v>
      </c>
      <c r="G6501" s="144">
        <v>48</v>
      </c>
    </row>
    <row r="6502" spans="3:7" ht="16.5" hidden="1" customHeight="1" outlineLevel="1" x14ac:dyDescent="0.45">
      <c r="C6502" s="104" t="s">
        <v>229</v>
      </c>
      <c r="D6502" s="104" t="s">
        <v>245</v>
      </c>
      <c r="E6502" s="56">
        <v>1994</v>
      </c>
      <c r="F6502" s="144">
        <v>2</v>
      </c>
      <c r="G6502" s="144">
        <v>2</v>
      </c>
    </row>
    <row r="6503" spans="3:7" ht="16.5" hidden="1" customHeight="1" outlineLevel="1" x14ac:dyDescent="0.45">
      <c r="C6503" s="104" t="s">
        <v>229</v>
      </c>
      <c r="D6503" s="104" t="s">
        <v>245</v>
      </c>
      <c r="E6503" s="56">
        <v>2003</v>
      </c>
      <c r="F6503" s="144">
        <v>49</v>
      </c>
      <c r="G6503" s="144">
        <v>49</v>
      </c>
    </row>
    <row r="6504" spans="3:7" ht="16.5" hidden="1" customHeight="1" outlineLevel="1" x14ac:dyDescent="0.45">
      <c r="C6504" s="104" t="s">
        <v>229</v>
      </c>
      <c r="D6504" s="104" t="s">
        <v>245</v>
      </c>
      <c r="E6504" s="56">
        <v>2004</v>
      </c>
      <c r="F6504" s="144">
        <v>155</v>
      </c>
      <c r="G6504" s="144">
        <v>155</v>
      </c>
    </row>
    <row r="6505" spans="3:7" ht="16.5" hidden="1" customHeight="1" outlineLevel="1" x14ac:dyDescent="0.45">
      <c r="C6505" s="104" t="s">
        <v>229</v>
      </c>
      <c r="D6505" s="104" t="s">
        <v>245</v>
      </c>
      <c r="E6505" s="56">
        <v>2005</v>
      </c>
      <c r="F6505" s="144">
        <v>262</v>
      </c>
      <c r="G6505" s="144">
        <v>262</v>
      </c>
    </row>
    <row r="6506" spans="3:7" ht="16.5" hidden="1" customHeight="1" outlineLevel="1" x14ac:dyDescent="0.45">
      <c r="C6506" s="104" t="s">
        <v>229</v>
      </c>
      <c r="D6506" s="104" t="s">
        <v>245</v>
      </c>
      <c r="E6506" s="56">
        <v>2006</v>
      </c>
      <c r="F6506" s="144">
        <v>292</v>
      </c>
      <c r="G6506" s="144">
        <v>292</v>
      </c>
    </row>
    <row r="6507" spans="3:7" ht="16.5" hidden="1" customHeight="1" outlineLevel="1" x14ac:dyDescent="0.45">
      <c r="C6507" s="104" t="s">
        <v>229</v>
      </c>
      <c r="D6507" s="104" t="s">
        <v>245</v>
      </c>
      <c r="E6507" s="56">
        <v>2007</v>
      </c>
      <c r="F6507" s="144">
        <v>444</v>
      </c>
      <c r="G6507" s="144">
        <v>444</v>
      </c>
    </row>
    <row r="6508" spans="3:7" ht="16.5" hidden="1" customHeight="1" outlineLevel="1" x14ac:dyDescent="0.45">
      <c r="C6508" s="104" t="s">
        <v>229</v>
      </c>
      <c r="D6508" s="104" t="s">
        <v>245</v>
      </c>
      <c r="E6508" s="56">
        <v>2008</v>
      </c>
      <c r="F6508" s="144">
        <v>677</v>
      </c>
      <c r="G6508" s="144">
        <v>677</v>
      </c>
    </row>
    <row r="6509" spans="3:7" ht="16.5" hidden="1" customHeight="1" outlineLevel="1" x14ac:dyDescent="0.45">
      <c r="C6509" s="104" t="s">
        <v>229</v>
      </c>
      <c r="D6509" s="104" t="s">
        <v>245</v>
      </c>
      <c r="E6509" s="56">
        <v>2009</v>
      </c>
      <c r="F6509" s="144">
        <v>32</v>
      </c>
      <c r="G6509" s="144">
        <v>32</v>
      </c>
    </row>
    <row r="6510" spans="3:7" ht="16.5" hidden="1" customHeight="1" outlineLevel="1" x14ac:dyDescent="0.45">
      <c r="C6510" s="104" t="s">
        <v>229</v>
      </c>
      <c r="D6510" s="104" t="s">
        <v>245</v>
      </c>
      <c r="E6510" s="56">
        <v>2010</v>
      </c>
      <c r="F6510" s="144">
        <v>0</v>
      </c>
      <c r="G6510" s="144">
        <v>0</v>
      </c>
    </row>
    <row r="6511" spans="3:7" ht="16.5" hidden="1" customHeight="1" outlineLevel="1" x14ac:dyDescent="0.45">
      <c r="C6511" s="104" t="s">
        <v>229</v>
      </c>
      <c r="D6511" s="104" t="s">
        <v>245</v>
      </c>
      <c r="E6511" s="56">
        <v>2011</v>
      </c>
      <c r="F6511" s="144">
        <v>207</v>
      </c>
      <c r="G6511" s="144">
        <v>207</v>
      </c>
    </row>
    <row r="6512" spans="3:7" ht="16.5" hidden="1" customHeight="1" outlineLevel="1" x14ac:dyDescent="0.45">
      <c r="C6512" s="104" t="s">
        <v>229</v>
      </c>
      <c r="D6512" s="104" t="s">
        <v>245</v>
      </c>
      <c r="E6512" s="56">
        <v>2012</v>
      </c>
      <c r="F6512" s="144">
        <v>30</v>
      </c>
      <c r="G6512" s="144">
        <v>30</v>
      </c>
    </row>
    <row r="6513" spans="3:7" ht="16.5" hidden="1" customHeight="1" outlineLevel="1" x14ac:dyDescent="0.45">
      <c r="C6513" s="104" t="s">
        <v>229</v>
      </c>
      <c r="D6513" s="104" t="s">
        <v>245</v>
      </c>
      <c r="E6513" s="56">
        <v>2013</v>
      </c>
      <c r="F6513" s="144">
        <v>44</v>
      </c>
      <c r="G6513" s="144">
        <v>44</v>
      </c>
    </row>
    <row r="6514" spans="3:7" ht="16.5" hidden="1" customHeight="1" outlineLevel="1" x14ac:dyDescent="0.45">
      <c r="C6514" s="104" t="s">
        <v>229</v>
      </c>
      <c r="D6514" s="104" t="s">
        <v>245</v>
      </c>
      <c r="E6514" s="56">
        <v>2014</v>
      </c>
      <c r="F6514" s="144">
        <v>68</v>
      </c>
      <c r="G6514" s="144">
        <v>68</v>
      </c>
    </row>
    <row r="6515" spans="3:7" ht="16.5" hidden="1" customHeight="1" outlineLevel="1" x14ac:dyDescent="0.45">
      <c r="C6515" s="104" t="s">
        <v>229</v>
      </c>
      <c r="D6515" s="104" t="s">
        <v>245</v>
      </c>
      <c r="E6515" s="56">
        <v>2015</v>
      </c>
      <c r="F6515" s="144">
        <v>38</v>
      </c>
      <c r="G6515" s="144">
        <v>38</v>
      </c>
    </row>
    <row r="6516" spans="3:7" ht="16.5" hidden="1" customHeight="1" outlineLevel="1" x14ac:dyDescent="0.45">
      <c r="C6516" s="104" t="s">
        <v>229</v>
      </c>
      <c r="D6516" s="104" t="s">
        <v>245</v>
      </c>
      <c r="E6516" s="56">
        <v>2016</v>
      </c>
      <c r="F6516" s="144">
        <v>36</v>
      </c>
      <c r="G6516" s="144">
        <v>36</v>
      </c>
    </row>
    <row r="6517" spans="3:7" ht="16.5" hidden="1" customHeight="1" outlineLevel="1" x14ac:dyDescent="0.45">
      <c r="C6517" s="104" t="s">
        <v>229</v>
      </c>
      <c r="D6517" s="104" t="s">
        <v>246</v>
      </c>
      <c r="E6517" s="56">
        <v>2008</v>
      </c>
      <c r="F6517" s="144">
        <v>55</v>
      </c>
      <c r="G6517" s="144">
        <v>55</v>
      </c>
    </row>
    <row r="6518" spans="3:7" ht="16.5" hidden="1" customHeight="1" outlineLevel="1" x14ac:dyDescent="0.45">
      <c r="C6518" s="104" t="s">
        <v>229</v>
      </c>
      <c r="D6518" s="104" t="s">
        <v>246</v>
      </c>
      <c r="E6518" s="56">
        <v>2009</v>
      </c>
      <c r="F6518" s="144">
        <v>4</v>
      </c>
      <c r="G6518" s="144">
        <v>4</v>
      </c>
    </row>
    <row r="6519" spans="3:7" ht="16.5" hidden="1" customHeight="1" outlineLevel="1" x14ac:dyDescent="0.45">
      <c r="C6519" s="104" t="s">
        <v>229</v>
      </c>
      <c r="D6519" s="104" t="s">
        <v>246</v>
      </c>
      <c r="E6519" s="56">
        <v>2010</v>
      </c>
      <c r="F6519" s="144">
        <v>29</v>
      </c>
      <c r="G6519" s="144">
        <v>29</v>
      </c>
    </row>
    <row r="6520" spans="3:7" ht="16.5" hidden="1" customHeight="1" outlineLevel="1" x14ac:dyDescent="0.45">
      <c r="C6520" s="104" t="s">
        <v>229</v>
      </c>
      <c r="D6520" s="104" t="s">
        <v>246</v>
      </c>
      <c r="E6520" s="56">
        <v>2011</v>
      </c>
      <c r="F6520" s="144">
        <v>39</v>
      </c>
      <c r="G6520" s="144">
        <v>39</v>
      </c>
    </row>
    <row r="6521" spans="3:7" ht="16.5" hidden="1" customHeight="1" outlineLevel="1" x14ac:dyDescent="0.45">
      <c r="C6521" s="104" t="s">
        <v>229</v>
      </c>
      <c r="D6521" s="104" t="s">
        <v>246</v>
      </c>
      <c r="E6521" s="56">
        <v>2012</v>
      </c>
      <c r="F6521" s="144">
        <v>57</v>
      </c>
      <c r="G6521" s="144">
        <v>57</v>
      </c>
    </row>
    <row r="6522" spans="3:7" ht="16.5" hidden="1" customHeight="1" outlineLevel="1" x14ac:dyDescent="0.45">
      <c r="C6522" s="104" t="s">
        <v>229</v>
      </c>
      <c r="D6522" s="104" t="s">
        <v>246</v>
      </c>
      <c r="E6522" s="56">
        <v>2013</v>
      </c>
      <c r="F6522" s="144">
        <v>5</v>
      </c>
      <c r="G6522" s="144">
        <v>5</v>
      </c>
    </row>
    <row r="6523" spans="3:7" ht="16.5" hidden="1" customHeight="1" outlineLevel="1" x14ac:dyDescent="0.45">
      <c r="C6523" s="104" t="s">
        <v>229</v>
      </c>
      <c r="D6523" s="104" t="s">
        <v>246</v>
      </c>
      <c r="E6523" s="56">
        <v>2014</v>
      </c>
      <c r="F6523" s="144">
        <v>31</v>
      </c>
      <c r="G6523" s="144">
        <v>31</v>
      </c>
    </row>
    <row r="6524" spans="3:7" ht="16.5" hidden="1" customHeight="1" outlineLevel="1" x14ac:dyDescent="0.45">
      <c r="C6524" s="104" t="s">
        <v>229</v>
      </c>
      <c r="D6524" s="104" t="s">
        <v>246</v>
      </c>
      <c r="E6524" s="56">
        <v>2015</v>
      </c>
      <c r="F6524" s="144">
        <v>0</v>
      </c>
      <c r="G6524" s="144">
        <v>0</v>
      </c>
    </row>
    <row r="6525" spans="3:7" ht="16.5" hidden="1" customHeight="1" outlineLevel="1" x14ac:dyDescent="0.45">
      <c r="C6525" s="104" t="s">
        <v>229</v>
      </c>
      <c r="D6525" s="104" t="s">
        <v>246</v>
      </c>
      <c r="E6525" s="56">
        <v>2016</v>
      </c>
      <c r="F6525" s="144">
        <v>11</v>
      </c>
      <c r="G6525" s="144">
        <v>11</v>
      </c>
    </row>
    <row r="6526" spans="3:7" ht="16.5" hidden="1" customHeight="1" outlineLevel="1" x14ac:dyDescent="0.45">
      <c r="C6526" s="104" t="s">
        <v>229</v>
      </c>
      <c r="D6526" s="104" t="s">
        <v>247</v>
      </c>
      <c r="E6526" s="56">
        <v>1991</v>
      </c>
      <c r="F6526" s="144">
        <v>6</v>
      </c>
      <c r="G6526" s="144">
        <v>6</v>
      </c>
    </row>
    <row r="6527" spans="3:7" ht="16.5" hidden="1" customHeight="1" outlineLevel="1" x14ac:dyDescent="0.45">
      <c r="C6527" s="104" t="s">
        <v>229</v>
      </c>
      <c r="D6527" s="104" t="s">
        <v>247</v>
      </c>
      <c r="E6527" s="56">
        <v>1992</v>
      </c>
      <c r="F6527" s="144">
        <v>852</v>
      </c>
      <c r="G6527" s="144">
        <v>852</v>
      </c>
    </row>
    <row r="6528" spans="3:7" ht="16.5" hidden="1" customHeight="1" outlineLevel="1" x14ac:dyDescent="0.45">
      <c r="C6528" s="104" t="s">
        <v>229</v>
      </c>
      <c r="D6528" s="104" t="s">
        <v>247</v>
      </c>
      <c r="E6528" s="56">
        <v>1993</v>
      </c>
      <c r="F6528" s="146">
        <v>1558</v>
      </c>
      <c r="G6528" s="146">
        <v>1558</v>
      </c>
    </row>
    <row r="6529" spans="3:7" ht="16.5" hidden="1" customHeight="1" outlineLevel="1" x14ac:dyDescent="0.45">
      <c r="C6529" s="104" t="s">
        <v>229</v>
      </c>
      <c r="D6529" s="104" t="s">
        <v>247</v>
      </c>
      <c r="E6529" s="56">
        <v>1994</v>
      </c>
      <c r="F6529" s="146">
        <v>5049</v>
      </c>
      <c r="G6529" s="146">
        <v>5049</v>
      </c>
    </row>
    <row r="6530" spans="3:7" ht="16.5" hidden="1" customHeight="1" outlineLevel="1" x14ac:dyDescent="0.45">
      <c r="C6530" s="104" t="s">
        <v>229</v>
      </c>
      <c r="D6530" s="104" t="s">
        <v>247</v>
      </c>
      <c r="E6530" s="56">
        <v>1995</v>
      </c>
      <c r="F6530" s="146">
        <v>11281</v>
      </c>
      <c r="G6530" s="146">
        <v>11281</v>
      </c>
    </row>
    <row r="6531" spans="3:7" ht="16.5" hidden="1" customHeight="1" outlineLevel="1" x14ac:dyDescent="0.45">
      <c r="C6531" s="104" t="s">
        <v>229</v>
      </c>
      <c r="D6531" s="104" t="s">
        <v>247</v>
      </c>
      <c r="E6531" s="56">
        <v>1996</v>
      </c>
      <c r="F6531" s="146">
        <v>9893</v>
      </c>
      <c r="G6531" s="146">
        <v>9893</v>
      </c>
    </row>
    <row r="6532" spans="3:7" ht="16.5" hidden="1" customHeight="1" outlineLevel="1" x14ac:dyDescent="0.45">
      <c r="C6532" s="104" t="s">
        <v>229</v>
      </c>
      <c r="D6532" s="104" t="s">
        <v>247</v>
      </c>
      <c r="E6532" s="56">
        <v>1997</v>
      </c>
      <c r="F6532" s="146">
        <v>7082</v>
      </c>
      <c r="G6532" s="146">
        <v>7082</v>
      </c>
    </row>
    <row r="6533" spans="3:7" ht="16.5" hidden="1" customHeight="1" outlineLevel="1" x14ac:dyDescent="0.45">
      <c r="C6533" s="104" t="s">
        <v>229</v>
      </c>
      <c r="D6533" s="104" t="s">
        <v>247</v>
      </c>
      <c r="E6533" s="56">
        <v>1998</v>
      </c>
      <c r="F6533" s="146">
        <v>5241</v>
      </c>
      <c r="G6533" s="146">
        <v>5241</v>
      </c>
    </row>
    <row r="6534" spans="3:7" ht="16.5" hidden="1" customHeight="1" outlineLevel="1" x14ac:dyDescent="0.45">
      <c r="C6534" s="104" t="s">
        <v>229</v>
      </c>
      <c r="D6534" s="104" t="s">
        <v>247</v>
      </c>
      <c r="E6534" s="56">
        <v>1999</v>
      </c>
      <c r="F6534" s="146">
        <v>6209</v>
      </c>
      <c r="G6534" s="146">
        <v>6209</v>
      </c>
    </row>
    <row r="6535" spans="3:7" ht="16.5" hidden="1" customHeight="1" outlineLevel="1" x14ac:dyDescent="0.45">
      <c r="C6535" s="104" t="s">
        <v>229</v>
      </c>
      <c r="D6535" s="104" t="s">
        <v>247</v>
      </c>
      <c r="E6535" s="56">
        <v>2000</v>
      </c>
      <c r="F6535" s="146">
        <v>5510</v>
      </c>
      <c r="G6535" s="146">
        <v>5510</v>
      </c>
    </row>
    <row r="6536" spans="3:7" ht="16.5" hidden="1" customHeight="1" outlineLevel="1" x14ac:dyDescent="0.45">
      <c r="C6536" s="104" t="s">
        <v>229</v>
      </c>
      <c r="D6536" s="104" t="s">
        <v>247</v>
      </c>
      <c r="E6536" s="56">
        <v>2001</v>
      </c>
      <c r="F6536" s="146">
        <v>4597</v>
      </c>
      <c r="G6536" s="146">
        <v>4597</v>
      </c>
    </row>
    <row r="6537" spans="3:7" ht="16.5" hidden="1" customHeight="1" outlineLevel="1" x14ac:dyDescent="0.45">
      <c r="C6537" s="104" t="s">
        <v>229</v>
      </c>
      <c r="D6537" s="104" t="s">
        <v>247</v>
      </c>
      <c r="E6537" s="56">
        <v>2002</v>
      </c>
      <c r="F6537" s="146">
        <v>5252</v>
      </c>
      <c r="G6537" s="146">
        <v>5252</v>
      </c>
    </row>
    <row r="6538" spans="3:7" ht="16.5" hidden="1" customHeight="1" outlineLevel="1" x14ac:dyDescent="0.45">
      <c r="C6538" s="104" t="s">
        <v>229</v>
      </c>
      <c r="D6538" s="104" t="s">
        <v>247</v>
      </c>
      <c r="E6538" s="56">
        <v>2003</v>
      </c>
      <c r="F6538" s="146">
        <v>4690</v>
      </c>
      <c r="G6538" s="146">
        <v>4690</v>
      </c>
    </row>
    <row r="6539" spans="3:7" ht="16.5" hidden="1" customHeight="1" outlineLevel="1" x14ac:dyDescent="0.45">
      <c r="C6539" s="104" t="s">
        <v>229</v>
      </c>
      <c r="D6539" s="104" t="s">
        <v>247</v>
      </c>
      <c r="E6539" s="56">
        <v>2004</v>
      </c>
      <c r="F6539" s="146">
        <v>4805</v>
      </c>
      <c r="G6539" s="146">
        <v>4805</v>
      </c>
    </row>
    <row r="6540" spans="3:7" ht="16.5" hidden="1" customHeight="1" outlineLevel="1" x14ac:dyDescent="0.45">
      <c r="C6540" s="104" t="s">
        <v>229</v>
      </c>
      <c r="D6540" s="104" t="s">
        <v>247</v>
      </c>
      <c r="E6540" s="56">
        <v>2005</v>
      </c>
      <c r="F6540" s="146">
        <v>8062</v>
      </c>
      <c r="G6540" s="146">
        <v>8062</v>
      </c>
    </row>
    <row r="6541" spans="3:7" ht="16.5" hidden="1" customHeight="1" outlineLevel="1" x14ac:dyDescent="0.45">
      <c r="C6541" s="104" t="s">
        <v>229</v>
      </c>
      <c r="D6541" s="104" t="s">
        <v>247</v>
      </c>
      <c r="E6541" s="56">
        <v>2006</v>
      </c>
      <c r="F6541" s="146">
        <v>6660</v>
      </c>
      <c r="G6541" s="146">
        <v>6660</v>
      </c>
    </row>
    <row r="6542" spans="3:7" ht="16.5" hidden="1" customHeight="1" outlineLevel="1" x14ac:dyDescent="0.45">
      <c r="C6542" s="104" t="s">
        <v>229</v>
      </c>
      <c r="D6542" s="104" t="s">
        <v>247</v>
      </c>
      <c r="E6542" s="56">
        <v>2007</v>
      </c>
      <c r="F6542" s="146">
        <v>5735</v>
      </c>
      <c r="G6542" s="146">
        <v>5735</v>
      </c>
    </row>
    <row r="6543" spans="3:7" ht="16.5" hidden="1" customHeight="1" outlineLevel="1" x14ac:dyDescent="0.45">
      <c r="C6543" s="104" t="s">
        <v>229</v>
      </c>
      <c r="D6543" s="104" t="s">
        <v>247</v>
      </c>
      <c r="E6543" s="56">
        <v>2008</v>
      </c>
      <c r="F6543" s="146">
        <v>2680</v>
      </c>
      <c r="G6543" s="146">
        <v>2680</v>
      </c>
    </row>
    <row r="6544" spans="3:7" ht="16.5" hidden="1" customHeight="1" outlineLevel="1" x14ac:dyDescent="0.45">
      <c r="C6544" s="104" t="s">
        <v>229</v>
      </c>
      <c r="D6544" s="104" t="s">
        <v>247</v>
      </c>
      <c r="E6544" s="56">
        <v>2009</v>
      </c>
      <c r="F6544" s="144">
        <v>396</v>
      </c>
      <c r="G6544" s="144">
        <v>396</v>
      </c>
    </row>
    <row r="6545" spans="3:7" ht="16.5" hidden="1" customHeight="1" outlineLevel="1" x14ac:dyDescent="0.45">
      <c r="C6545" s="104" t="s">
        <v>229</v>
      </c>
      <c r="D6545" s="104" t="s">
        <v>247</v>
      </c>
      <c r="E6545" s="56">
        <v>2010</v>
      </c>
      <c r="F6545" s="144">
        <v>951</v>
      </c>
      <c r="G6545" s="144">
        <v>951</v>
      </c>
    </row>
    <row r="6546" spans="3:7" ht="16.5" hidden="1" customHeight="1" outlineLevel="1" x14ac:dyDescent="0.45">
      <c r="C6546" s="104" t="s">
        <v>229</v>
      </c>
      <c r="D6546" s="104" t="s">
        <v>247</v>
      </c>
      <c r="E6546" s="56">
        <v>2011</v>
      </c>
      <c r="F6546" s="146">
        <v>3976</v>
      </c>
      <c r="G6546" s="146">
        <v>3976</v>
      </c>
    </row>
    <row r="6547" spans="3:7" ht="16.5" hidden="1" customHeight="1" outlineLevel="1" x14ac:dyDescent="0.45">
      <c r="C6547" s="104" t="s">
        <v>229</v>
      </c>
      <c r="D6547" s="104" t="s">
        <v>247</v>
      </c>
      <c r="E6547" s="56">
        <v>2012</v>
      </c>
      <c r="F6547" s="146">
        <v>3423</v>
      </c>
      <c r="G6547" s="146">
        <v>3423</v>
      </c>
    </row>
    <row r="6548" spans="3:7" ht="16.5" hidden="1" customHeight="1" outlineLevel="1" x14ac:dyDescent="0.45">
      <c r="C6548" s="104" t="s">
        <v>229</v>
      </c>
      <c r="D6548" s="104" t="s">
        <v>247</v>
      </c>
      <c r="E6548" s="56">
        <v>2013</v>
      </c>
      <c r="F6548" s="146">
        <v>3634</v>
      </c>
      <c r="G6548" s="146">
        <v>3634</v>
      </c>
    </row>
    <row r="6549" spans="3:7" ht="16.5" hidden="1" customHeight="1" outlineLevel="1" x14ac:dyDescent="0.45">
      <c r="C6549" s="104" t="s">
        <v>229</v>
      </c>
      <c r="D6549" s="104" t="s">
        <v>247</v>
      </c>
      <c r="E6549" s="56">
        <v>2014</v>
      </c>
      <c r="F6549" s="146">
        <v>2633</v>
      </c>
      <c r="G6549" s="146">
        <v>2633</v>
      </c>
    </row>
    <row r="6550" spans="3:7" ht="16.5" hidden="1" customHeight="1" outlineLevel="1" x14ac:dyDescent="0.45">
      <c r="C6550" s="104" t="s">
        <v>229</v>
      </c>
      <c r="D6550" s="104" t="s">
        <v>247</v>
      </c>
      <c r="E6550" s="56">
        <v>2015</v>
      </c>
      <c r="F6550" s="146">
        <v>2775</v>
      </c>
      <c r="G6550" s="146">
        <v>2775</v>
      </c>
    </row>
    <row r="6551" spans="3:7" ht="16.5" hidden="1" customHeight="1" outlineLevel="1" x14ac:dyDescent="0.45">
      <c r="C6551" s="104" t="s">
        <v>229</v>
      </c>
      <c r="D6551" s="104" t="s">
        <v>247</v>
      </c>
      <c r="E6551" s="56">
        <v>2016</v>
      </c>
      <c r="F6551" s="144">
        <v>793</v>
      </c>
      <c r="G6551" s="144">
        <v>793</v>
      </c>
    </row>
    <row r="6552" spans="3:7" ht="16.5" hidden="1" customHeight="1" outlineLevel="1" x14ac:dyDescent="0.45">
      <c r="C6552" s="104" t="s">
        <v>229</v>
      </c>
      <c r="D6552" s="56" t="s">
        <v>248</v>
      </c>
      <c r="E6552" s="56">
        <v>1994</v>
      </c>
      <c r="F6552" s="144">
        <v>260</v>
      </c>
      <c r="G6552" s="144">
        <v>260</v>
      </c>
    </row>
    <row r="6553" spans="3:7" ht="16.5" hidden="1" customHeight="1" outlineLevel="1" x14ac:dyDescent="0.45">
      <c r="C6553" s="104" t="s">
        <v>229</v>
      </c>
      <c r="D6553" s="104" t="s">
        <v>249</v>
      </c>
      <c r="E6553" s="56">
        <v>1993</v>
      </c>
      <c r="F6553" s="146">
        <v>2765</v>
      </c>
      <c r="G6553" s="146">
        <v>2765</v>
      </c>
    </row>
    <row r="6554" spans="3:7" ht="16.5" hidden="1" customHeight="1" outlineLevel="1" x14ac:dyDescent="0.45">
      <c r="C6554" s="104" t="s">
        <v>229</v>
      </c>
      <c r="D6554" s="104" t="s">
        <v>249</v>
      </c>
      <c r="E6554" s="56">
        <v>1994</v>
      </c>
      <c r="F6554" s="146">
        <v>1245</v>
      </c>
      <c r="G6554" s="146">
        <v>1245</v>
      </c>
    </row>
    <row r="6555" spans="3:7" ht="16.5" hidden="1" customHeight="1" outlineLevel="1" x14ac:dyDescent="0.45">
      <c r="C6555" s="104" t="s">
        <v>229</v>
      </c>
      <c r="D6555" s="104" t="s">
        <v>249</v>
      </c>
      <c r="E6555" s="56">
        <v>1995</v>
      </c>
      <c r="F6555" s="146">
        <v>6522</v>
      </c>
      <c r="G6555" s="146">
        <v>6522</v>
      </c>
    </row>
    <row r="6556" spans="3:7" ht="16.5" hidden="1" customHeight="1" outlineLevel="1" x14ac:dyDescent="0.45">
      <c r="C6556" s="104" t="s">
        <v>229</v>
      </c>
      <c r="D6556" s="104" t="s">
        <v>249</v>
      </c>
      <c r="E6556" s="56">
        <v>1996</v>
      </c>
      <c r="F6556" s="146">
        <v>16740</v>
      </c>
      <c r="G6556" s="146">
        <v>16740</v>
      </c>
    </row>
    <row r="6557" spans="3:7" ht="16.5" hidden="1" customHeight="1" outlineLevel="1" x14ac:dyDescent="0.45">
      <c r="C6557" s="104" t="s">
        <v>229</v>
      </c>
      <c r="D6557" s="104" t="s">
        <v>249</v>
      </c>
      <c r="E6557" s="56">
        <v>1997</v>
      </c>
      <c r="F6557" s="146">
        <v>21917</v>
      </c>
      <c r="G6557" s="146">
        <v>21917</v>
      </c>
    </row>
    <row r="6558" spans="3:7" ht="16.5" hidden="1" customHeight="1" outlineLevel="1" x14ac:dyDescent="0.45">
      <c r="C6558" s="104" t="s">
        <v>229</v>
      </c>
      <c r="D6558" s="104" t="s">
        <v>249</v>
      </c>
      <c r="E6558" s="56">
        <v>1998</v>
      </c>
      <c r="F6558" s="146">
        <v>2834</v>
      </c>
      <c r="G6558" s="146">
        <v>2834</v>
      </c>
    </row>
    <row r="6559" spans="3:7" ht="16.5" hidden="1" customHeight="1" outlineLevel="1" x14ac:dyDescent="0.45">
      <c r="C6559" s="104" t="s">
        <v>229</v>
      </c>
      <c r="D6559" s="104" t="s">
        <v>249</v>
      </c>
      <c r="E6559" s="56">
        <v>1999</v>
      </c>
      <c r="F6559" s="146">
        <v>1782</v>
      </c>
      <c r="G6559" s="146">
        <v>1782</v>
      </c>
    </row>
    <row r="6560" spans="3:7" ht="16.5" hidden="1" customHeight="1" outlineLevel="1" x14ac:dyDescent="0.45">
      <c r="C6560" s="104" t="s">
        <v>229</v>
      </c>
      <c r="D6560" s="104" t="s">
        <v>249</v>
      </c>
      <c r="E6560" s="56">
        <v>2000</v>
      </c>
      <c r="F6560" s="144">
        <v>235</v>
      </c>
      <c r="G6560" s="144">
        <v>235</v>
      </c>
    </row>
    <row r="6561" spans="3:7" ht="16.5" hidden="1" customHeight="1" outlineLevel="1" x14ac:dyDescent="0.45">
      <c r="C6561" s="104" t="s">
        <v>229</v>
      </c>
      <c r="D6561" s="104" t="s">
        <v>249</v>
      </c>
      <c r="E6561" s="56">
        <v>2001</v>
      </c>
      <c r="F6561" s="146">
        <v>5556</v>
      </c>
      <c r="G6561" s="146">
        <v>5556</v>
      </c>
    </row>
    <row r="6562" spans="3:7" ht="16.5" hidden="1" customHeight="1" outlineLevel="1" x14ac:dyDescent="0.45">
      <c r="C6562" s="104" t="s">
        <v>229</v>
      </c>
      <c r="D6562" s="104" t="s">
        <v>249</v>
      </c>
      <c r="E6562" s="56">
        <v>2002</v>
      </c>
      <c r="F6562" s="146">
        <v>7644</v>
      </c>
      <c r="G6562" s="146">
        <v>7644</v>
      </c>
    </row>
    <row r="6563" spans="3:7" ht="16.5" hidden="1" customHeight="1" outlineLevel="1" x14ac:dyDescent="0.45">
      <c r="C6563" s="104" t="s">
        <v>229</v>
      </c>
      <c r="D6563" s="104" t="s">
        <v>249</v>
      </c>
      <c r="E6563" s="56">
        <v>2003</v>
      </c>
      <c r="F6563" s="146">
        <v>21226</v>
      </c>
      <c r="G6563" s="146">
        <v>21226</v>
      </c>
    </row>
    <row r="6564" spans="3:7" ht="16.5" hidden="1" customHeight="1" outlineLevel="1" x14ac:dyDescent="0.45">
      <c r="C6564" s="104" t="s">
        <v>229</v>
      </c>
      <c r="D6564" s="104" t="s">
        <v>249</v>
      </c>
      <c r="E6564" s="56">
        <v>2004</v>
      </c>
      <c r="F6564" s="146">
        <v>43452</v>
      </c>
      <c r="G6564" s="146">
        <v>43452</v>
      </c>
    </row>
    <row r="6565" spans="3:7" ht="16.5" hidden="1" customHeight="1" outlineLevel="1" x14ac:dyDescent="0.45">
      <c r="C6565" s="104" t="s">
        <v>229</v>
      </c>
      <c r="D6565" s="104" t="s">
        <v>249</v>
      </c>
      <c r="E6565" s="56">
        <v>2005</v>
      </c>
      <c r="F6565" s="146">
        <v>78523</v>
      </c>
      <c r="G6565" s="146">
        <v>78523</v>
      </c>
    </row>
    <row r="6566" spans="3:7" ht="16.5" hidden="1" customHeight="1" outlineLevel="1" x14ac:dyDescent="0.45">
      <c r="C6566" s="104" t="s">
        <v>229</v>
      </c>
      <c r="D6566" s="104" t="s">
        <v>249</v>
      </c>
      <c r="E6566" s="56">
        <v>2006</v>
      </c>
      <c r="F6566" s="146">
        <v>141751</v>
      </c>
      <c r="G6566" s="146">
        <v>141751</v>
      </c>
    </row>
    <row r="6567" spans="3:7" ht="16.5" hidden="1" customHeight="1" outlineLevel="1" x14ac:dyDescent="0.45">
      <c r="C6567" s="104" t="s">
        <v>229</v>
      </c>
      <c r="D6567" s="104" t="s">
        <v>249</v>
      </c>
      <c r="E6567" s="56">
        <v>2007</v>
      </c>
      <c r="F6567" s="146">
        <v>255063</v>
      </c>
      <c r="G6567" s="146">
        <v>255063</v>
      </c>
    </row>
    <row r="6568" spans="3:7" ht="16.5" hidden="1" customHeight="1" outlineLevel="1" x14ac:dyDescent="0.45">
      <c r="C6568" s="104" t="s">
        <v>229</v>
      </c>
      <c r="D6568" s="104" t="s">
        <v>249</v>
      </c>
      <c r="E6568" s="56">
        <v>2008</v>
      </c>
      <c r="F6568" s="146">
        <v>297357</v>
      </c>
      <c r="G6568" s="146">
        <v>297357</v>
      </c>
    </row>
    <row r="6569" spans="3:7" ht="16.5" hidden="1" customHeight="1" outlineLevel="1" x14ac:dyDescent="0.45">
      <c r="C6569" s="104" t="s">
        <v>229</v>
      </c>
      <c r="D6569" s="104" t="s">
        <v>249</v>
      </c>
      <c r="E6569" s="56">
        <v>2009</v>
      </c>
      <c r="F6569" s="146">
        <v>76202</v>
      </c>
      <c r="G6569" s="146">
        <v>76202</v>
      </c>
    </row>
    <row r="6570" spans="3:7" ht="16.5" hidden="1" customHeight="1" outlineLevel="1" x14ac:dyDescent="0.45">
      <c r="C6570" s="104" t="s">
        <v>229</v>
      </c>
      <c r="D6570" s="104" t="s">
        <v>249</v>
      </c>
      <c r="E6570" s="56">
        <v>2010</v>
      </c>
      <c r="F6570" s="146">
        <v>195131</v>
      </c>
      <c r="G6570" s="146">
        <v>195131</v>
      </c>
    </row>
    <row r="6571" spans="3:7" ht="16.5" hidden="1" customHeight="1" outlineLevel="1" x14ac:dyDescent="0.45">
      <c r="C6571" s="104" t="s">
        <v>229</v>
      </c>
      <c r="D6571" s="104" t="s">
        <v>249</v>
      </c>
      <c r="E6571" s="56">
        <v>2011</v>
      </c>
      <c r="F6571" s="146">
        <v>195849</v>
      </c>
      <c r="G6571" s="146">
        <v>195849</v>
      </c>
    </row>
    <row r="6572" spans="3:7" ht="16.5" hidden="1" customHeight="1" outlineLevel="1" x14ac:dyDescent="0.45">
      <c r="C6572" s="104" t="s">
        <v>229</v>
      </c>
      <c r="D6572" s="104" t="s">
        <v>249</v>
      </c>
      <c r="E6572" s="56">
        <v>2012</v>
      </c>
      <c r="F6572" s="146">
        <v>198477</v>
      </c>
      <c r="G6572" s="146">
        <v>198477</v>
      </c>
    </row>
    <row r="6573" spans="3:7" ht="16.5" hidden="1" customHeight="1" outlineLevel="1" x14ac:dyDescent="0.45">
      <c r="C6573" s="104" t="s">
        <v>229</v>
      </c>
      <c r="D6573" s="104" t="s">
        <v>249</v>
      </c>
      <c r="E6573" s="56">
        <v>2013</v>
      </c>
      <c r="F6573" s="146">
        <v>144158</v>
      </c>
      <c r="G6573" s="146">
        <v>144158</v>
      </c>
    </row>
    <row r="6574" spans="3:7" ht="16.5" hidden="1" customHeight="1" outlineLevel="1" x14ac:dyDescent="0.45">
      <c r="C6574" s="104" t="s">
        <v>229</v>
      </c>
      <c r="D6574" s="104" t="s">
        <v>249</v>
      </c>
      <c r="E6574" s="56">
        <v>2014</v>
      </c>
      <c r="F6574" s="146">
        <v>110418</v>
      </c>
      <c r="G6574" s="146">
        <v>110418</v>
      </c>
    </row>
    <row r="6575" spans="3:7" ht="16.5" hidden="1" customHeight="1" outlineLevel="1" x14ac:dyDescent="0.45">
      <c r="C6575" s="104" t="s">
        <v>229</v>
      </c>
      <c r="D6575" s="104" t="s">
        <v>249</v>
      </c>
      <c r="E6575" s="56">
        <v>2015</v>
      </c>
      <c r="F6575" s="146">
        <v>43618</v>
      </c>
      <c r="G6575" s="146">
        <v>43618</v>
      </c>
    </row>
    <row r="6576" spans="3:7" ht="16.5" hidden="1" customHeight="1" outlineLevel="1" x14ac:dyDescent="0.45">
      <c r="C6576" s="104" t="s">
        <v>229</v>
      </c>
      <c r="D6576" s="104" t="s">
        <v>249</v>
      </c>
      <c r="E6576" s="56">
        <v>2016</v>
      </c>
      <c r="F6576" s="146">
        <v>9679</v>
      </c>
      <c r="G6576" s="146">
        <v>9679</v>
      </c>
    </row>
    <row r="6577" spans="3:7" ht="16.5" hidden="1" customHeight="1" outlineLevel="1" x14ac:dyDescent="0.45">
      <c r="C6577" s="104" t="s">
        <v>229</v>
      </c>
      <c r="D6577" s="104" t="s">
        <v>250</v>
      </c>
      <c r="E6577" s="56">
        <v>1993</v>
      </c>
      <c r="F6577" s="144">
        <v>56</v>
      </c>
      <c r="G6577" s="144">
        <v>56</v>
      </c>
    </row>
    <row r="6578" spans="3:7" ht="16.5" hidden="1" customHeight="1" outlineLevel="1" x14ac:dyDescent="0.45">
      <c r="C6578" s="104" t="s">
        <v>229</v>
      </c>
      <c r="D6578" s="104" t="s">
        <v>250</v>
      </c>
      <c r="E6578" s="56">
        <v>1995</v>
      </c>
      <c r="F6578" s="144">
        <v>15</v>
      </c>
      <c r="G6578" s="144">
        <v>15</v>
      </c>
    </row>
    <row r="6579" spans="3:7" ht="16.5" hidden="1" customHeight="1" outlineLevel="1" x14ac:dyDescent="0.45">
      <c r="C6579" s="104" t="s">
        <v>229</v>
      </c>
      <c r="D6579" s="104" t="s">
        <v>250</v>
      </c>
      <c r="E6579" s="56">
        <v>1996</v>
      </c>
      <c r="F6579" s="144">
        <v>79</v>
      </c>
      <c r="G6579" s="144">
        <v>79</v>
      </c>
    </row>
    <row r="6580" spans="3:7" ht="16.5" hidden="1" customHeight="1" outlineLevel="1" x14ac:dyDescent="0.45">
      <c r="C6580" s="104" t="s">
        <v>229</v>
      </c>
      <c r="D6580" s="104" t="s">
        <v>250</v>
      </c>
      <c r="E6580" s="56">
        <v>1998</v>
      </c>
      <c r="F6580" s="144">
        <v>272</v>
      </c>
      <c r="G6580" s="144">
        <v>272</v>
      </c>
    </row>
    <row r="6581" spans="3:7" ht="16.5" hidden="1" customHeight="1" outlineLevel="1" x14ac:dyDescent="0.45">
      <c r="C6581" s="104" t="s">
        <v>229</v>
      </c>
      <c r="D6581" s="104" t="s">
        <v>250</v>
      </c>
      <c r="E6581" s="56">
        <v>1999</v>
      </c>
      <c r="F6581" s="144">
        <v>285</v>
      </c>
      <c r="G6581" s="144">
        <v>285</v>
      </c>
    </row>
    <row r="6582" spans="3:7" ht="16.5" hidden="1" customHeight="1" outlineLevel="1" x14ac:dyDescent="0.45">
      <c r="C6582" s="104" t="s">
        <v>229</v>
      </c>
      <c r="D6582" s="104" t="s">
        <v>250</v>
      </c>
      <c r="E6582" s="56">
        <v>2000</v>
      </c>
      <c r="F6582" s="144">
        <v>691</v>
      </c>
      <c r="G6582" s="144">
        <v>691</v>
      </c>
    </row>
    <row r="6583" spans="3:7" ht="16.5" hidden="1" customHeight="1" outlineLevel="1" x14ac:dyDescent="0.45">
      <c r="C6583" s="104" t="s">
        <v>229</v>
      </c>
      <c r="D6583" s="104" t="s">
        <v>250</v>
      </c>
      <c r="E6583" s="56">
        <v>2001</v>
      </c>
      <c r="F6583" s="144">
        <v>159</v>
      </c>
      <c r="G6583" s="144">
        <v>159</v>
      </c>
    </row>
    <row r="6584" spans="3:7" ht="16.5" hidden="1" customHeight="1" outlineLevel="1" x14ac:dyDescent="0.45">
      <c r="C6584" s="104" t="s">
        <v>229</v>
      </c>
      <c r="D6584" s="104" t="s">
        <v>250</v>
      </c>
      <c r="E6584" s="56">
        <v>2002</v>
      </c>
      <c r="F6584" s="144">
        <v>331</v>
      </c>
      <c r="G6584" s="144">
        <v>331</v>
      </c>
    </row>
    <row r="6585" spans="3:7" ht="16.5" hidden="1" customHeight="1" outlineLevel="1" x14ac:dyDescent="0.45">
      <c r="C6585" s="104" t="s">
        <v>229</v>
      </c>
      <c r="D6585" s="104" t="s">
        <v>250</v>
      </c>
      <c r="E6585" s="56">
        <v>2003</v>
      </c>
      <c r="F6585" s="144">
        <v>542</v>
      </c>
      <c r="G6585" s="144">
        <v>542</v>
      </c>
    </row>
    <row r="6586" spans="3:7" ht="16.5" hidden="1" customHeight="1" outlineLevel="1" x14ac:dyDescent="0.45">
      <c r="C6586" s="104" t="s">
        <v>229</v>
      </c>
      <c r="D6586" s="104" t="s">
        <v>250</v>
      </c>
      <c r="E6586" s="56">
        <v>2004</v>
      </c>
      <c r="F6586" s="144">
        <v>175</v>
      </c>
      <c r="G6586" s="144">
        <v>175</v>
      </c>
    </row>
    <row r="6587" spans="3:7" ht="16.5" hidden="1" customHeight="1" outlineLevel="1" x14ac:dyDescent="0.45">
      <c r="C6587" s="104" t="s">
        <v>229</v>
      </c>
      <c r="D6587" s="104" t="s">
        <v>250</v>
      </c>
      <c r="E6587" s="56">
        <v>2005</v>
      </c>
      <c r="F6587" s="144">
        <v>10</v>
      </c>
      <c r="G6587" s="144">
        <v>10</v>
      </c>
    </row>
    <row r="6588" spans="3:7" ht="16.5" hidden="1" customHeight="1" outlineLevel="1" x14ac:dyDescent="0.45">
      <c r="C6588" s="104" t="s">
        <v>229</v>
      </c>
      <c r="D6588" s="104" t="s">
        <v>250</v>
      </c>
      <c r="E6588" s="56">
        <v>2006</v>
      </c>
      <c r="F6588" s="146">
        <v>1102</v>
      </c>
      <c r="G6588" s="146">
        <v>1102</v>
      </c>
    </row>
    <row r="6589" spans="3:7" ht="16.5" hidden="1" customHeight="1" outlineLevel="1" x14ac:dyDescent="0.45">
      <c r="C6589" s="104" t="s">
        <v>229</v>
      </c>
      <c r="D6589" s="104" t="s">
        <v>250</v>
      </c>
      <c r="E6589" s="56">
        <v>2007</v>
      </c>
      <c r="F6589" s="146">
        <v>2011</v>
      </c>
      <c r="G6589" s="146">
        <v>2011</v>
      </c>
    </row>
    <row r="6590" spans="3:7" ht="16.5" hidden="1" customHeight="1" outlineLevel="1" x14ac:dyDescent="0.45">
      <c r="C6590" s="104" t="s">
        <v>229</v>
      </c>
      <c r="D6590" s="104" t="s">
        <v>250</v>
      </c>
      <c r="E6590" s="56">
        <v>2008</v>
      </c>
      <c r="F6590" s="146">
        <v>1564</v>
      </c>
      <c r="G6590" s="146">
        <v>1564</v>
      </c>
    </row>
    <row r="6591" spans="3:7" ht="16.5" hidden="1" customHeight="1" outlineLevel="1" x14ac:dyDescent="0.45">
      <c r="C6591" s="104" t="s">
        <v>229</v>
      </c>
      <c r="D6591" s="104" t="s">
        <v>250</v>
      </c>
      <c r="E6591" s="56">
        <v>2009</v>
      </c>
      <c r="F6591" s="144">
        <v>100</v>
      </c>
      <c r="G6591" s="144">
        <v>100</v>
      </c>
    </row>
    <row r="6592" spans="3:7" ht="16.5" hidden="1" customHeight="1" outlineLevel="1" x14ac:dyDescent="0.45">
      <c r="C6592" s="104" t="s">
        <v>229</v>
      </c>
      <c r="D6592" s="104" t="s">
        <v>250</v>
      </c>
      <c r="E6592" s="56">
        <v>2010</v>
      </c>
      <c r="F6592" s="144">
        <v>90</v>
      </c>
      <c r="G6592" s="144">
        <v>90</v>
      </c>
    </row>
    <row r="6593" spans="3:7" ht="16.5" hidden="1" customHeight="1" outlineLevel="1" x14ac:dyDescent="0.45">
      <c r="C6593" s="104" t="s">
        <v>229</v>
      </c>
      <c r="D6593" s="104" t="s">
        <v>250</v>
      </c>
      <c r="E6593" s="56">
        <v>2011</v>
      </c>
      <c r="F6593" s="144">
        <v>332</v>
      </c>
      <c r="G6593" s="144">
        <v>332</v>
      </c>
    </row>
    <row r="6594" spans="3:7" ht="16.5" hidden="1" customHeight="1" outlineLevel="1" x14ac:dyDescent="0.45">
      <c r="C6594" s="104" t="s">
        <v>229</v>
      </c>
      <c r="D6594" s="104" t="s">
        <v>250</v>
      </c>
      <c r="E6594" s="56">
        <v>2012</v>
      </c>
      <c r="F6594" s="144">
        <v>497</v>
      </c>
      <c r="G6594" s="144">
        <v>497</v>
      </c>
    </row>
    <row r="6595" spans="3:7" ht="16.5" hidden="1" customHeight="1" outlineLevel="1" x14ac:dyDescent="0.45">
      <c r="C6595" s="104" t="s">
        <v>229</v>
      </c>
      <c r="D6595" s="104" t="s">
        <v>250</v>
      </c>
      <c r="E6595" s="56">
        <v>2013</v>
      </c>
      <c r="F6595" s="144">
        <v>182</v>
      </c>
      <c r="G6595" s="144">
        <v>182</v>
      </c>
    </row>
    <row r="6596" spans="3:7" ht="16.5" hidden="1" customHeight="1" outlineLevel="1" x14ac:dyDescent="0.45">
      <c r="C6596" s="104" t="s">
        <v>229</v>
      </c>
      <c r="D6596" s="104" t="s">
        <v>250</v>
      </c>
      <c r="E6596" s="56">
        <v>2014</v>
      </c>
      <c r="F6596" s="144">
        <v>295</v>
      </c>
      <c r="G6596" s="144">
        <v>295</v>
      </c>
    </row>
    <row r="6597" spans="3:7" ht="16.5" hidden="1" customHeight="1" outlineLevel="1" x14ac:dyDescent="0.45">
      <c r="C6597" s="104" t="s">
        <v>229</v>
      </c>
      <c r="D6597" s="104" t="s">
        <v>250</v>
      </c>
      <c r="E6597" s="56">
        <v>2015</v>
      </c>
      <c r="F6597" s="144">
        <v>274</v>
      </c>
      <c r="G6597" s="144">
        <v>274</v>
      </c>
    </row>
    <row r="6598" spans="3:7" ht="16.5" hidden="1" customHeight="1" outlineLevel="1" x14ac:dyDescent="0.45">
      <c r="C6598" s="104" t="s">
        <v>229</v>
      </c>
      <c r="D6598" s="104" t="s">
        <v>250</v>
      </c>
      <c r="E6598" s="56">
        <v>2016</v>
      </c>
      <c r="F6598" s="144">
        <v>243</v>
      </c>
      <c r="G6598" s="144">
        <v>243</v>
      </c>
    </row>
    <row r="6599" spans="3:7" ht="16.5" hidden="1" customHeight="1" outlineLevel="1" x14ac:dyDescent="0.45">
      <c r="C6599" s="104" t="s">
        <v>229</v>
      </c>
      <c r="D6599" s="104" t="s">
        <v>251</v>
      </c>
      <c r="E6599" s="56">
        <v>1991</v>
      </c>
      <c r="F6599" s="146">
        <v>3496</v>
      </c>
      <c r="G6599" s="146">
        <v>3496</v>
      </c>
    </row>
    <row r="6600" spans="3:7" ht="16.5" hidden="1" customHeight="1" outlineLevel="1" x14ac:dyDescent="0.45">
      <c r="C6600" s="104" t="s">
        <v>229</v>
      </c>
      <c r="D6600" s="104" t="s">
        <v>251</v>
      </c>
      <c r="E6600" s="56">
        <v>1992</v>
      </c>
      <c r="F6600" s="146">
        <v>3951</v>
      </c>
      <c r="G6600" s="146">
        <v>3951</v>
      </c>
    </row>
    <row r="6601" spans="3:7" ht="16.5" hidden="1" customHeight="1" outlineLevel="1" x14ac:dyDescent="0.45">
      <c r="C6601" s="104" t="s">
        <v>229</v>
      </c>
      <c r="D6601" s="104" t="s">
        <v>251</v>
      </c>
      <c r="E6601" s="56">
        <v>1993</v>
      </c>
      <c r="F6601" s="146">
        <v>3874</v>
      </c>
      <c r="G6601" s="146">
        <v>3874</v>
      </c>
    </row>
    <row r="6602" spans="3:7" ht="16.5" hidden="1" customHeight="1" outlineLevel="1" x14ac:dyDescent="0.45">
      <c r="C6602" s="104" t="s">
        <v>229</v>
      </c>
      <c r="D6602" s="104" t="s">
        <v>251</v>
      </c>
      <c r="E6602" s="56">
        <v>1994</v>
      </c>
      <c r="F6602" s="146">
        <v>5790</v>
      </c>
      <c r="G6602" s="146">
        <v>5790</v>
      </c>
    </row>
    <row r="6603" spans="3:7" ht="16.5" hidden="1" customHeight="1" outlineLevel="1" x14ac:dyDescent="0.45">
      <c r="C6603" s="104" t="s">
        <v>229</v>
      </c>
      <c r="D6603" s="104" t="s">
        <v>251</v>
      </c>
      <c r="E6603" s="56">
        <v>1995</v>
      </c>
      <c r="F6603" s="146">
        <v>5448</v>
      </c>
      <c r="G6603" s="146">
        <v>5448</v>
      </c>
    </row>
    <row r="6604" spans="3:7" ht="16.5" hidden="1" customHeight="1" outlineLevel="1" x14ac:dyDescent="0.45">
      <c r="C6604" s="104" t="s">
        <v>229</v>
      </c>
      <c r="D6604" s="104" t="s">
        <v>251</v>
      </c>
      <c r="E6604" s="56">
        <v>1996</v>
      </c>
      <c r="F6604" s="146">
        <v>4809</v>
      </c>
      <c r="G6604" s="146">
        <v>4809</v>
      </c>
    </row>
    <row r="6605" spans="3:7" ht="16.5" hidden="1" customHeight="1" outlineLevel="1" x14ac:dyDescent="0.45">
      <c r="C6605" s="104" t="s">
        <v>229</v>
      </c>
      <c r="D6605" s="104" t="s">
        <v>251</v>
      </c>
      <c r="E6605" s="56">
        <v>1997</v>
      </c>
      <c r="F6605" s="146">
        <v>7152</v>
      </c>
      <c r="G6605" s="146">
        <v>7152</v>
      </c>
    </row>
    <row r="6606" spans="3:7" ht="16.5" hidden="1" customHeight="1" outlineLevel="1" x14ac:dyDescent="0.45">
      <c r="C6606" s="104" t="s">
        <v>229</v>
      </c>
      <c r="D6606" s="104" t="s">
        <v>251</v>
      </c>
      <c r="E6606" s="56">
        <v>1998</v>
      </c>
      <c r="F6606" s="146">
        <v>8775</v>
      </c>
      <c r="G6606" s="146">
        <v>8775</v>
      </c>
    </row>
    <row r="6607" spans="3:7" ht="16.5" hidden="1" customHeight="1" outlineLevel="1" x14ac:dyDescent="0.45">
      <c r="C6607" s="104" t="s">
        <v>229</v>
      </c>
      <c r="D6607" s="104" t="s">
        <v>251</v>
      </c>
      <c r="E6607" s="56">
        <v>1999</v>
      </c>
      <c r="F6607" s="146">
        <v>7059</v>
      </c>
      <c r="G6607" s="146">
        <v>7059</v>
      </c>
    </row>
    <row r="6608" spans="3:7" ht="16.5" hidden="1" customHeight="1" outlineLevel="1" x14ac:dyDescent="0.45">
      <c r="C6608" s="104" t="s">
        <v>229</v>
      </c>
      <c r="D6608" s="104" t="s">
        <v>251</v>
      </c>
      <c r="E6608" s="56">
        <v>2000</v>
      </c>
      <c r="F6608" s="146">
        <v>12976</v>
      </c>
      <c r="G6608" s="146">
        <v>12976</v>
      </c>
    </row>
    <row r="6609" spans="3:7" ht="16.5" hidden="1" customHeight="1" outlineLevel="1" x14ac:dyDescent="0.45">
      <c r="C6609" s="104" t="s">
        <v>229</v>
      </c>
      <c r="D6609" s="104" t="s">
        <v>251</v>
      </c>
      <c r="E6609" s="56">
        <v>2001</v>
      </c>
      <c r="F6609" s="146">
        <v>11860</v>
      </c>
      <c r="G6609" s="146">
        <v>11860</v>
      </c>
    </row>
    <row r="6610" spans="3:7" ht="16.5" hidden="1" customHeight="1" outlineLevel="1" x14ac:dyDescent="0.45">
      <c r="C6610" s="104" t="s">
        <v>229</v>
      </c>
      <c r="D6610" s="104" t="s">
        <v>251</v>
      </c>
      <c r="E6610" s="56">
        <v>2002</v>
      </c>
      <c r="F6610" s="146">
        <v>13855</v>
      </c>
      <c r="G6610" s="146">
        <v>13855</v>
      </c>
    </row>
    <row r="6611" spans="3:7" ht="16.5" hidden="1" customHeight="1" outlineLevel="1" x14ac:dyDescent="0.45">
      <c r="C6611" s="104" t="s">
        <v>229</v>
      </c>
      <c r="D6611" s="104" t="s">
        <v>251</v>
      </c>
      <c r="E6611" s="56">
        <v>2003</v>
      </c>
      <c r="F6611" s="146">
        <v>11682</v>
      </c>
      <c r="G6611" s="146">
        <v>11682</v>
      </c>
    </row>
    <row r="6612" spans="3:7" ht="16.5" hidden="1" customHeight="1" outlineLevel="1" x14ac:dyDescent="0.45">
      <c r="C6612" s="104" t="s">
        <v>229</v>
      </c>
      <c r="D6612" s="104" t="s">
        <v>251</v>
      </c>
      <c r="E6612" s="56">
        <v>2004</v>
      </c>
      <c r="F6612" s="146">
        <v>15104</v>
      </c>
      <c r="G6612" s="146">
        <v>15104</v>
      </c>
    </row>
    <row r="6613" spans="3:7" ht="16.5" hidden="1" customHeight="1" outlineLevel="1" x14ac:dyDescent="0.45">
      <c r="C6613" s="104" t="s">
        <v>229</v>
      </c>
      <c r="D6613" s="104" t="s">
        <v>251</v>
      </c>
      <c r="E6613" s="56">
        <v>2005</v>
      </c>
      <c r="F6613" s="146">
        <v>16660</v>
      </c>
      <c r="G6613" s="146">
        <v>16660</v>
      </c>
    </row>
    <row r="6614" spans="3:7" ht="16.5" hidden="1" customHeight="1" outlineLevel="1" x14ac:dyDescent="0.45">
      <c r="C6614" s="104" t="s">
        <v>229</v>
      </c>
      <c r="D6614" s="104" t="s">
        <v>251</v>
      </c>
      <c r="E6614" s="56">
        <v>2006</v>
      </c>
      <c r="F6614" s="146">
        <v>14990</v>
      </c>
      <c r="G6614" s="146">
        <v>14990</v>
      </c>
    </row>
    <row r="6615" spans="3:7" ht="16.5" hidden="1" customHeight="1" outlineLevel="1" x14ac:dyDescent="0.45">
      <c r="C6615" s="104" t="s">
        <v>229</v>
      </c>
      <c r="D6615" s="104" t="s">
        <v>251</v>
      </c>
      <c r="E6615" s="56">
        <v>2007</v>
      </c>
      <c r="F6615" s="146">
        <v>10326</v>
      </c>
      <c r="G6615" s="146">
        <v>10326</v>
      </c>
    </row>
    <row r="6616" spans="3:7" ht="16.5" hidden="1" customHeight="1" outlineLevel="1" x14ac:dyDescent="0.45">
      <c r="C6616" s="104" t="s">
        <v>229</v>
      </c>
      <c r="D6616" s="104" t="s">
        <v>251</v>
      </c>
      <c r="E6616" s="56">
        <v>2008</v>
      </c>
      <c r="F6616" s="146">
        <v>9248</v>
      </c>
      <c r="G6616" s="146">
        <v>9248</v>
      </c>
    </row>
    <row r="6617" spans="3:7" ht="16.5" hidden="1" customHeight="1" outlineLevel="1" x14ac:dyDescent="0.45">
      <c r="C6617" s="104" t="s">
        <v>229</v>
      </c>
      <c r="D6617" s="104" t="s">
        <v>251</v>
      </c>
      <c r="E6617" s="56">
        <v>2009</v>
      </c>
      <c r="F6617" s="146">
        <v>3485</v>
      </c>
      <c r="G6617" s="146">
        <v>3485</v>
      </c>
    </row>
    <row r="6618" spans="3:7" ht="16.5" hidden="1" customHeight="1" outlineLevel="1" x14ac:dyDescent="0.45">
      <c r="C6618" s="104" t="s">
        <v>229</v>
      </c>
      <c r="D6618" s="104" t="s">
        <v>251</v>
      </c>
      <c r="E6618" s="56">
        <v>2010</v>
      </c>
      <c r="F6618" s="146">
        <v>7041</v>
      </c>
      <c r="G6618" s="146">
        <v>7041</v>
      </c>
    </row>
    <row r="6619" spans="3:7" ht="16.5" hidden="1" customHeight="1" outlineLevel="1" x14ac:dyDescent="0.45">
      <c r="C6619" s="104" t="s">
        <v>229</v>
      </c>
      <c r="D6619" s="104" t="s">
        <v>251</v>
      </c>
      <c r="E6619" s="56">
        <v>2011</v>
      </c>
      <c r="F6619" s="146">
        <v>8038</v>
      </c>
      <c r="G6619" s="146">
        <v>8038</v>
      </c>
    </row>
    <row r="6620" spans="3:7" ht="16.5" hidden="1" customHeight="1" outlineLevel="1" x14ac:dyDescent="0.45">
      <c r="C6620" s="104" t="s">
        <v>229</v>
      </c>
      <c r="D6620" s="104" t="s">
        <v>251</v>
      </c>
      <c r="E6620" s="56">
        <v>2012</v>
      </c>
      <c r="F6620" s="146">
        <v>8215</v>
      </c>
      <c r="G6620" s="146">
        <v>8215</v>
      </c>
    </row>
    <row r="6621" spans="3:7" ht="16.5" hidden="1" customHeight="1" outlineLevel="1" x14ac:dyDescent="0.45">
      <c r="C6621" s="104" t="s">
        <v>229</v>
      </c>
      <c r="D6621" s="104" t="s">
        <v>251</v>
      </c>
      <c r="E6621" s="56">
        <v>2013</v>
      </c>
      <c r="F6621" s="146">
        <v>5586</v>
      </c>
      <c r="G6621" s="146">
        <v>5586</v>
      </c>
    </row>
    <row r="6622" spans="3:7" ht="16.5" hidden="1" customHeight="1" outlineLevel="1" x14ac:dyDescent="0.45">
      <c r="C6622" s="104" t="s">
        <v>229</v>
      </c>
      <c r="D6622" s="104" t="s">
        <v>251</v>
      </c>
      <c r="E6622" s="56">
        <v>2014</v>
      </c>
      <c r="F6622" s="146">
        <v>5136</v>
      </c>
      <c r="G6622" s="146">
        <v>5136</v>
      </c>
    </row>
    <row r="6623" spans="3:7" ht="16.5" hidden="1" customHeight="1" outlineLevel="1" x14ac:dyDescent="0.45">
      <c r="C6623" s="104" t="s">
        <v>229</v>
      </c>
      <c r="D6623" s="104" t="s">
        <v>251</v>
      </c>
      <c r="E6623" s="56">
        <v>2015</v>
      </c>
      <c r="F6623" s="146">
        <v>7250</v>
      </c>
      <c r="G6623" s="146">
        <v>7250</v>
      </c>
    </row>
    <row r="6624" spans="3:7" ht="16.5" hidden="1" customHeight="1" outlineLevel="1" x14ac:dyDescent="0.45">
      <c r="C6624" s="104" t="s">
        <v>229</v>
      </c>
      <c r="D6624" s="104" t="s">
        <v>251</v>
      </c>
      <c r="E6624" s="56">
        <v>2016</v>
      </c>
      <c r="F6624" s="146">
        <v>3015</v>
      </c>
      <c r="G6624" s="146">
        <v>3015</v>
      </c>
    </row>
    <row r="6625" spans="3:7" ht="16.5" hidden="1" customHeight="1" outlineLevel="1" x14ac:dyDescent="0.45">
      <c r="C6625" s="104" t="s">
        <v>229</v>
      </c>
      <c r="D6625" s="104" t="s">
        <v>252</v>
      </c>
      <c r="E6625" s="56">
        <v>1996</v>
      </c>
      <c r="F6625" s="144">
        <v>1</v>
      </c>
      <c r="G6625" s="144">
        <v>1</v>
      </c>
    </row>
    <row r="6626" spans="3:7" ht="16.5" hidden="1" customHeight="1" outlineLevel="1" x14ac:dyDescent="0.45">
      <c r="C6626" s="104" t="s">
        <v>229</v>
      </c>
      <c r="D6626" s="104" t="s">
        <v>252</v>
      </c>
      <c r="E6626" s="56">
        <v>1998</v>
      </c>
      <c r="F6626" s="144">
        <v>1</v>
      </c>
      <c r="G6626" s="144">
        <v>1</v>
      </c>
    </row>
    <row r="6627" spans="3:7" ht="16.5" hidden="1" customHeight="1" outlineLevel="1" x14ac:dyDescent="0.45">
      <c r="C6627" s="104" t="s">
        <v>229</v>
      </c>
      <c r="D6627" s="104" t="s">
        <v>252</v>
      </c>
      <c r="E6627" s="56">
        <v>2002</v>
      </c>
      <c r="F6627" s="144">
        <v>6</v>
      </c>
      <c r="G6627" s="144">
        <v>6</v>
      </c>
    </row>
    <row r="6628" spans="3:7" ht="16.5" hidden="1" customHeight="1" outlineLevel="1" x14ac:dyDescent="0.45">
      <c r="C6628" s="104" t="s">
        <v>229</v>
      </c>
      <c r="D6628" s="104" t="s">
        <v>252</v>
      </c>
      <c r="E6628" s="56">
        <v>2003</v>
      </c>
      <c r="F6628" s="144">
        <v>1</v>
      </c>
      <c r="G6628" s="144">
        <v>1</v>
      </c>
    </row>
    <row r="6629" spans="3:7" ht="16.5" hidden="1" customHeight="1" outlineLevel="1" x14ac:dyDescent="0.45">
      <c r="C6629" s="104" t="s">
        <v>229</v>
      </c>
      <c r="D6629" s="104" t="s">
        <v>252</v>
      </c>
      <c r="E6629" s="56">
        <v>2006</v>
      </c>
      <c r="F6629" s="144">
        <v>2</v>
      </c>
      <c r="G6629" s="144">
        <v>2</v>
      </c>
    </row>
    <row r="6630" spans="3:7" ht="16.5" hidden="1" customHeight="1" outlineLevel="1" x14ac:dyDescent="0.45">
      <c r="C6630" s="104" t="s">
        <v>229</v>
      </c>
      <c r="D6630" s="104" t="s">
        <v>252</v>
      </c>
      <c r="E6630" s="56">
        <v>2007</v>
      </c>
      <c r="F6630" s="144">
        <v>0</v>
      </c>
      <c r="G6630" s="144">
        <v>0</v>
      </c>
    </row>
    <row r="6631" spans="3:7" ht="16.5" hidden="1" customHeight="1" outlineLevel="1" x14ac:dyDescent="0.45">
      <c r="C6631" s="104" t="s">
        <v>229</v>
      </c>
      <c r="D6631" s="104" t="s">
        <v>252</v>
      </c>
      <c r="E6631" s="56">
        <v>2008</v>
      </c>
      <c r="F6631" s="144">
        <v>1</v>
      </c>
      <c r="G6631" s="144">
        <v>1</v>
      </c>
    </row>
    <row r="6632" spans="3:7" ht="16.5" hidden="1" customHeight="1" outlineLevel="1" x14ac:dyDescent="0.45">
      <c r="C6632" s="104" t="s">
        <v>229</v>
      </c>
      <c r="D6632" s="104" t="s">
        <v>252</v>
      </c>
      <c r="E6632" s="56">
        <v>2009</v>
      </c>
      <c r="F6632" s="144">
        <v>0</v>
      </c>
      <c r="G6632" s="144">
        <v>0</v>
      </c>
    </row>
    <row r="6633" spans="3:7" ht="16.5" hidden="1" customHeight="1" outlineLevel="1" x14ac:dyDescent="0.45">
      <c r="C6633" s="104" t="s">
        <v>229</v>
      </c>
      <c r="D6633" s="104" t="s">
        <v>252</v>
      </c>
      <c r="E6633" s="56">
        <v>2011</v>
      </c>
      <c r="F6633" s="144">
        <v>211</v>
      </c>
      <c r="G6633" s="144">
        <v>211</v>
      </c>
    </row>
    <row r="6634" spans="3:7" ht="16.5" hidden="1" customHeight="1" outlineLevel="1" x14ac:dyDescent="0.45">
      <c r="C6634" s="104" t="s">
        <v>229</v>
      </c>
      <c r="D6634" s="104" t="s">
        <v>252</v>
      </c>
      <c r="E6634" s="56">
        <v>2012</v>
      </c>
      <c r="F6634" s="144">
        <v>498</v>
      </c>
      <c r="G6634" s="144">
        <v>498</v>
      </c>
    </row>
    <row r="6635" spans="3:7" ht="16.5" hidden="1" customHeight="1" outlineLevel="1" x14ac:dyDescent="0.45">
      <c r="C6635" s="104" t="s">
        <v>229</v>
      </c>
      <c r="D6635" s="104" t="s">
        <v>252</v>
      </c>
      <c r="E6635" s="56">
        <v>2013</v>
      </c>
      <c r="F6635" s="144">
        <v>684</v>
      </c>
      <c r="G6635" s="144">
        <v>684</v>
      </c>
    </row>
    <row r="6636" spans="3:7" ht="16.5" hidden="1" customHeight="1" outlineLevel="1" x14ac:dyDescent="0.45">
      <c r="C6636" s="104" t="s">
        <v>229</v>
      </c>
      <c r="D6636" s="104" t="s">
        <v>252</v>
      </c>
      <c r="E6636" s="56">
        <v>2014</v>
      </c>
      <c r="F6636" s="144">
        <v>202</v>
      </c>
      <c r="G6636" s="144">
        <v>202</v>
      </c>
    </row>
    <row r="6637" spans="3:7" ht="16.5" hidden="1" customHeight="1" outlineLevel="1" x14ac:dyDescent="0.45">
      <c r="C6637" s="104" t="s">
        <v>229</v>
      </c>
      <c r="D6637" s="104" t="s">
        <v>252</v>
      </c>
      <c r="E6637" s="56">
        <v>2015</v>
      </c>
      <c r="F6637" s="144">
        <v>31</v>
      </c>
      <c r="G6637" s="144">
        <v>31</v>
      </c>
    </row>
    <row r="6638" spans="3:7" ht="16.5" hidden="1" customHeight="1" outlineLevel="1" x14ac:dyDescent="0.45">
      <c r="C6638" s="104" t="s">
        <v>229</v>
      </c>
      <c r="D6638" s="104" t="s">
        <v>252</v>
      </c>
      <c r="E6638" s="56">
        <v>2016</v>
      </c>
      <c r="F6638" s="144">
        <v>6</v>
      </c>
      <c r="G6638" s="144">
        <v>6</v>
      </c>
    </row>
    <row r="6639" spans="3:7" ht="16.5" hidden="1" customHeight="1" outlineLevel="1" x14ac:dyDescent="0.45">
      <c r="C6639" s="104" t="s">
        <v>229</v>
      </c>
      <c r="D6639" s="104" t="s">
        <v>253</v>
      </c>
      <c r="E6639" s="56">
        <v>1993</v>
      </c>
      <c r="F6639" s="144">
        <v>100</v>
      </c>
      <c r="G6639" s="144">
        <v>100</v>
      </c>
    </row>
    <row r="6640" spans="3:7" ht="16.5" hidden="1" customHeight="1" outlineLevel="1" x14ac:dyDescent="0.45">
      <c r="C6640" s="104" t="s">
        <v>229</v>
      </c>
      <c r="D6640" s="104" t="s">
        <v>253</v>
      </c>
      <c r="E6640" s="56">
        <v>1994</v>
      </c>
      <c r="F6640" s="144">
        <v>94</v>
      </c>
      <c r="G6640" s="144">
        <v>94</v>
      </c>
    </row>
    <row r="6641" spans="3:7" ht="16.5" hidden="1" customHeight="1" outlineLevel="1" x14ac:dyDescent="0.45">
      <c r="C6641" s="104" t="s">
        <v>229</v>
      </c>
      <c r="D6641" s="104" t="s">
        <v>253</v>
      </c>
      <c r="E6641" s="56">
        <v>1997</v>
      </c>
      <c r="F6641" s="144">
        <v>109</v>
      </c>
      <c r="G6641" s="144">
        <v>109</v>
      </c>
    </row>
    <row r="6642" spans="3:7" ht="16.5" hidden="1" customHeight="1" outlineLevel="1" x14ac:dyDescent="0.45">
      <c r="C6642" s="104" t="s">
        <v>229</v>
      </c>
      <c r="D6642" s="104" t="s">
        <v>253</v>
      </c>
      <c r="E6642" s="56">
        <v>1998</v>
      </c>
      <c r="F6642" s="144">
        <v>45</v>
      </c>
      <c r="G6642" s="144">
        <v>45</v>
      </c>
    </row>
    <row r="6643" spans="3:7" ht="16.5" hidden="1" customHeight="1" outlineLevel="1" x14ac:dyDescent="0.45">
      <c r="C6643" s="104" t="s">
        <v>229</v>
      </c>
      <c r="D6643" s="104" t="s">
        <v>253</v>
      </c>
      <c r="E6643" s="56">
        <v>1999</v>
      </c>
      <c r="F6643" s="144">
        <v>20</v>
      </c>
      <c r="G6643" s="144">
        <v>20</v>
      </c>
    </row>
    <row r="6644" spans="3:7" ht="16.5" hidden="1" customHeight="1" outlineLevel="1" x14ac:dyDescent="0.45">
      <c r="C6644" s="104" t="s">
        <v>229</v>
      </c>
      <c r="D6644" s="104" t="s">
        <v>253</v>
      </c>
      <c r="E6644" s="56">
        <v>2000</v>
      </c>
      <c r="F6644" s="144">
        <v>8</v>
      </c>
      <c r="G6644" s="144">
        <v>8</v>
      </c>
    </row>
    <row r="6645" spans="3:7" ht="16.5" hidden="1" customHeight="1" outlineLevel="1" x14ac:dyDescent="0.45">
      <c r="C6645" s="104" t="s">
        <v>229</v>
      </c>
      <c r="D6645" s="104" t="s">
        <v>253</v>
      </c>
      <c r="E6645" s="56">
        <v>2005</v>
      </c>
      <c r="F6645" s="144">
        <v>1</v>
      </c>
      <c r="G6645" s="144">
        <v>1</v>
      </c>
    </row>
    <row r="6646" spans="3:7" ht="16.5" hidden="1" customHeight="1" outlineLevel="1" x14ac:dyDescent="0.45">
      <c r="C6646" s="104" t="s">
        <v>229</v>
      </c>
      <c r="D6646" s="104" t="s">
        <v>253</v>
      </c>
      <c r="E6646" s="56">
        <v>2006</v>
      </c>
      <c r="F6646" s="144">
        <v>3</v>
      </c>
      <c r="G6646" s="144">
        <v>3</v>
      </c>
    </row>
    <row r="6647" spans="3:7" ht="16.5" hidden="1" customHeight="1" outlineLevel="1" x14ac:dyDescent="0.45">
      <c r="C6647" s="104" t="s">
        <v>229</v>
      </c>
      <c r="D6647" s="104" t="s">
        <v>253</v>
      </c>
      <c r="E6647" s="56">
        <v>2007</v>
      </c>
      <c r="F6647" s="144">
        <v>5</v>
      </c>
      <c r="G6647" s="144">
        <v>5</v>
      </c>
    </row>
    <row r="6648" spans="3:7" ht="16.5" hidden="1" customHeight="1" outlineLevel="1" x14ac:dyDescent="0.45">
      <c r="C6648" s="104" t="s">
        <v>229</v>
      </c>
      <c r="D6648" s="104" t="s">
        <v>253</v>
      </c>
      <c r="E6648" s="56">
        <v>2008</v>
      </c>
      <c r="F6648" s="144">
        <v>30</v>
      </c>
      <c r="G6648" s="144">
        <v>30</v>
      </c>
    </row>
    <row r="6649" spans="3:7" ht="16.5" hidden="1" customHeight="1" outlineLevel="1" x14ac:dyDescent="0.45">
      <c r="C6649" s="104" t="s">
        <v>229</v>
      </c>
      <c r="D6649" s="104" t="s">
        <v>253</v>
      </c>
      <c r="E6649" s="56">
        <v>2009</v>
      </c>
      <c r="F6649" s="144">
        <v>642</v>
      </c>
      <c r="G6649" s="144">
        <v>642</v>
      </c>
    </row>
    <row r="6650" spans="3:7" ht="16.5" hidden="1" customHeight="1" outlineLevel="1" x14ac:dyDescent="0.45">
      <c r="C6650" s="104" t="s">
        <v>229</v>
      </c>
      <c r="D6650" s="104" t="s">
        <v>253</v>
      </c>
      <c r="E6650" s="56">
        <v>2010</v>
      </c>
      <c r="F6650" s="146">
        <v>1717</v>
      </c>
      <c r="G6650" s="146">
        <v>1717</v>
      </c>
    </row>
    <row r="6651" spans="3:7" ht="16.5" hidden="1" customHeight="1" outlineLevel="1" x14ac:dyDescent="0.45">
      <c r="C6651" s="104" t="s">
        <v>229</v>
      </c>
      <c r="D6651" s="104" t="s">
        <v>253</v>
      </c>
      <c r="E6651" s="56">
        <v>2011</v>
      </c>
      <c r="F6651" s="146">
        <v>1669</v>
      </c>
      <c r="G6651" s="146">
        <v>1669</v>
      </c>
    </row>
    <row r="6652" spans="3:7" ht="16.5" hidden="1" customHeight="1" outlineLevel="1" x14ac:dyDescent="0.45">
      <c r="C6652" s="104" t="s">
        <v>229</v>
      </c>
      <c r="D6652" s="104" t="s">
        <v>253</v>
      </c>
      <c r="E6652" s="56">
        <v>2012</v>
      </c>
      <c r="F6652" s="146">
        <v>3356</v>
      </c>
      <c r="G6652" s="146">
        <v>3356</v>
      </c>
    </row>
    <row r="6653" spans="3:7" ht="16.5" hidden="1" customHeight="1" outlineLevel="1" x14ac:dyDescent="0.45">
      <c r="C6653" s="104" t="s">
        <v>229</v>
      </c>
      <c r="D6653" s="104" t="s">
        <v>253</v>
      </c>
      <c r="E6653" s="56">
        <v>2013</v>
      </c>
      <c r="F6653" s="146">
        <v>2080</v>
      </c>
      <c r="G6653" s="146">
        <v>2080</v>
      </c>
    </row>
    <row r="6654" spans="3:7" ht="16.5" hidden="1" customHeight="1" outlineLevel="1" x14ac:dyDescent="0.45">
      <c r="C6654" s="104" t="s">
        <v>229</v>
      </c>
      <c r="D6654" s="104" t="s">
        <v>253</v>
      </c>
      <c r="E6654" s="56">
        <v>2014</v>
      </c>
      <c r="F6654" s="146">
        <v>2321</v>
      </c>
      <c r="G6654" s="146">
        <v>2321</v>
      </c>
    </row>
    <row r="6655" spans="3:7" ht="16.5" hidden="1" customHeight="1" outlineLevel="1" x14ac:dyDescent="0.45">
      <c r="C6655" s="104" t="s">
        <v>229</v>
      </c>
      <c r="D6655" s="104" t="s">
        <v>253</v>
      </c>
      <c r="E6655" s="56">
        <v>2015</v>
      </c>
      <c r="F6655" s="144">
        <v>100</v>
      </c>
      <c r="G6655" s="144">
        <v>100</v>
      </c>
    </row>
    <row r="6656" spans="3:7" ht="16.5" hidden="1" customHeight="1" outlineLevel="1" x14ac:dyDescent="0.45">
      <c r="C6656" s="104" t="s">
        <v>229</v>
      </c>
      <c r="D6656" s="104" t="s">
        <v>253</v>
      </c>
      <c r="E6656" s="56">
        <v>2016</v>
      </c>
      <c r="F6656" s="144">
        <v>65</v>
      </c>
      <c r="G6656" s="144">
        <v>65</v>
      </c>
    </row>
    <row r="6657" spans="3:7" ht="16.5" hidden="1" customHeight="1" outlineLevel="1" x14ac:dyDescent="0.45">
      <c r="C6657" s="104" t="s">
        <v>229</v>
      </c>
      <c r="D6657" s="104" t="s">
        <v>254</v>
      </c>
      <c r="E6657" s="56">
        <v>1993</v>
      </c>
      <c r="F6657" s="144">
        <v>376</v>
      </c>
      <c r="G6657" s="144">
        <v>376</v>
      </c>
    </row>
    <row r="6658" spans="3:7" ht="16.5" hidden="1" customHeight="1" outlineLevel="1" x14ac:dyDescent="0.45">
      <c r="C6658" s="104" t="s">
        <v>229</v>
      </c>
      <c r="D6658" s="104" t="s">
        <v>254</v>
      </c>
      <c r="E6658" s="56">
        <v>1994</v>
      </c>
      <c r="F6658" s="144">
        <v>367</v>
      </c>
      <c r="G6658" s="144">
        <v>367</v>
      </c>
    </row>
    <row r="6659" spans="3:7" ht="16.5" hidden="1" customHeight="1" outlineLevel="1" x14ac:dyDescent="0.45">
      <c r="C6659" s="104" t="s">
        <v>229</v>
      </c>
      <c r="D6659" s="104" t="s">
        <v>254</v>
      </c>
      <c r="E6659" s="56">
        <v>1995</v>
      </c>
      <c r="F6659" s="144">
        <v>16</v>
      </c>
      <c r="G6659" s="144">
        <v>16</v>
      </c>
    </row>
    <row r="6660" spans="3:7" ht="16.5" hidden="1" customHeight="1" outlineLevel="1" x14ac:dyDescent="0.45">
      <c r="C6660" s="104" t="s">
        <v>229</v>
      </c>
      <c r="D6660" s="104" t="s">
        <v>254</v>
      </c>
      <c r="E6660" s="56">
        <v>1996</v>
      </c>
      <c r="F6660" s="146">
        <v>3454</v>
      </c>
      <c r="G6660" s="146">
        <v>3454</v>
      </c>
    </row>
    <row r="6661" spans="3:7" ht="16.5" hidden="1" customHeight="1" outlineLevel="1" x14ac:dyDescent="0.45">
      <c r="C6661" s="104" t="s">
        <v>229</v>
      </c>
      <c r="D6661" s="104" t="s">
        <v>254</v>
      </c>
      <c r="E6661" s="56">
        <v>1997</v>
      </c>
      <c r="F6661" s="146">
        <v>11568</v>
      </c>
      <c r="G6661" s="146">
        <v>11568</v>
      </c>
    </row>
    <row r="6662" spans="3:7" ht="16.5" hidden="1" customHeight="1" outlineLevel="1" x14ac:dyDescent="0.45">
      <c r="C6662" s="104" t="s">
        <v>229</v>
      </c>
      <c r="D6662" s="104" t="s">
        <v>254</v>
      </c>
      <c r="E6662" s="56">
        <v>1998</v>
      </c>
      <c r="F6662" s="146">
        <v>18209</v>
      </c>
      <c r="G6662" s="146">
        <v>18209</v>
      </c>
    </row>
    <row r="6663" spans="3:7" ht="16.5" hidden="1" customHeight="1" outlineLevel="1" x14ac:dyDescent="0.45">
      <c r="C6663" s="104" t="s">
        <v>229</v>
      </c>
      <c r="D6663" s="104" t="s">
        <v>254</v>
      </c>
      <c r="E6663" s="56">
        <v>1999</v>
      </c>
      <c r="F6663" s="146">
        <v>1710</v>
      </c>
      <c r="G6663" s="146">
        <v>1710</v>
      </c>
    </row>
    <row r="6664" spans="3:7" ht="16.5" hidden="1" customHeight="1" outlineLevel="1" x14ac:dyDescent="0.45">
      <c r="C6664" s="104" t="s">
        <v>229</v>
      </c>
      <c r="D6664" s="104" t="s">
        <v>254</v>
      </c>
      <c r="E6664" s="56">
        <v>2000</v>
      </c>
      <c r="F6664" s="146">
        <v>2400</v>
      </c>
      <c r="G6664" s="146">
        <v>2400</v>
      </c>
    </row>
    <row r="6665" spans="3:7" ht="16.5" hidden="1" customHeight="1" outlineLevel="1" x14ac:dyDescent="0.45">
      <c r="C6665" s="104" t="s">
        <v>229</v>
      </c>
      <c r="D6665" s="104" t="s">
        <v>254</v>
      </c>
      <c r="E6665" s="56">
        <v>2001</v>
      </c>
      <c r="F6665" s="146">
        <v>1208</v>
      </c>
      <c r="G6665" s="146">
        <v>1208</v>
      </c>
    </row>
    <row r="6666" spans="3:7" ht="16.5" hidden="1" customHeight="1" outlineLevel="1" x14ac:dyDescent="0.45">
      <c r="C6666" s="104" t="s">
        <v>229</v>
      </c>
      <c r="D6666" s="104" t="s">
        <v>254</v>
      </c>
      <c r="E6666" s="56">
        <v>2002</v>
      </c>
      <c r="F6666" s="146">
        <v>1387</v>
      </c>
      <c r="G6666" s="146">
        <v>1387</v>
      </c>
    </row>
    <row r="6667" spans="3:7" ht="16.5" hidden="1" customHeight="1" outlineLevel="1" x14ac:dyDescent="0.45">
      <c r="C6667" s="104" t="s">
        <v>229</v>
      </c>
      <c r="D6667" s="104" t="s">
        <v>254</v>
      </c>
      <c r="E6667" s="56">
        <v>2003</v>
      </c>
      <c r="F6667" s="146">
        <v>3435</v>
      </c>
      <c r="G6667" s="146">
        <v>3435</v>
      </c>
    </row>
    <row r="6668" spans="3:7" ht="16.5" hidden="1" customHeight="1" outlineLevel="1" x14ac:dyDescent="0.45">
      <c r="C6668" s="104" t="s">
        <v>229</v>
      </c>
      <c r="D6668" s="104" t="s">
        <v>254</v>
      </c>
      <c r="E6668" s="56">
        <v>2004</v>
      </c>
      <c r="F6668" s="146">
        <v>19753</v>
      </c>
      <c r="G6668" s="146">
        <v>19753</v>
      </c>
    </row>
    <row r="6669" spans="3:7" ht="16.5" hidden="1" customHeight="1" outlineLevel="1" x14ac:dyDescent="0.45">
      <c r="C6669" s="104" t="s">
        <v>229</v>
      </c>
      <c r="D6669" s="104" t="s">
        <v>254</v>
      </c>
      <c r="E6669" s="56">
        <v>2005</v>
      </c>
      <c r="F6669" s="146">
        <v>35825</v>
      </c>
      <c r="G6669" s="146">
        <v>35825</v>
      </c>
    </row>
    <row r="6670" spans="3:7" ht="16.5" hidden="1" customHeight="1" outlineLevel="1" x14ac:dyDescent="0.45">
      <c r="C6670" s="104" t="s">
        <v>229</v>
      </c>
      <c r="D6670" s="104" t="s">
        <v>254</v>
      </c>
      <c r="E6670" s="56">
        <v>2006</v>
      </c>
      <c r="F6670" s="146">
        <v>36068</v>
      </c>
      <c r="G6670" s="146">
        <v>36068</v>
      </c>
    </row>
    <row r="6671" spans="3:7" ht="16.5" hidden="1" customHeight="1" outlineLevel="1" x14ac:dyDescent="0.45">
      <c r="C6671" s="104" t="s">
        <v>229</v>
      </c>
      <c r="D6671" s="104" t="s">
        <v>254</v>
      </c>
      <c r="E6671" s="56">
        <v>2007</v>
      </c>
      <c r="F6671" s="146">
        <v>68737</v>
      </c>
      <c r="G6671" s="146">
        <v>68737</v>
      </c>
    </row>
    <row r="6672" spans="3:7" ht="16.5" hidden="1" customHeight="1" outlineLevel="1" x14ac:dyDescent="0.45">
      <c r="C6672" s="104" t="s">
        <v>229</v>
      </c>
      <c r="D6672" s="104" t="s">
        <v>254</v>
      </c>
      <c r="E6672" s="56">
        <v>2008</v>
      </c>
      <c r="F6672" s="146">
        <v>69204</v>
      </c>
      <c r="G6672" s="146">
        <v>69204</v>
      </c>
    </row>
    <row r="6673" spans="3:7" ht="16.5" hidden="1" customHeight="1" outlineLevel="1" x14ac:dyDescent="0.45">
      <c r="C6673" s="104" t="s">
        <v>229</v>
      </c>
      <c r="D6673" s="104" t="s">
        <v>254</v>
      </c>
      <c r="E6673" s="56">
        <v>2009</v>
      </c>
      <c r="F6673" s="146">
        <v>7754</v>
      </c>
      <c r="G6673" s="146">
        <v>7754</v>
      </c>
    </row>
    <row r="6674" spans="3:7" ht="16.5" hidden="1" customHeight="1" outlineLevel="1" x14ac:dyDescent="0.45">
      <c r="C6674" s="104" t="s">
        <v>229</v>
      </c>
      <c r="D6674" s="104" t="s">
        <v>254</v>
      </c>
      <c r="E6674" s="56">
        <v>2010</v>
      </c>
      <c r="F6674" s="146">
        <v>16932</v>
      </c>
      <c r="G6674" s="146">
        <v>16932</v>
      </c>
    </row>
    <row r="6675" spans="3:7" ht="16.5" hidden="1" customHeight="1" outlineLevel="1" x14ac:dyDescent="0.45">
      <c r="C6675" s="104" t="s">
        <v>229</v>
      </c>
      <c r="D6675" s="104" t="s">
        <v>254</v>
      </c>
      <c r="E6675" s="56">
        <v>2011</v>
      </c>
      <c r="F6675" s="146">
        <v>27827</v>
      </c>
      <c r="G6675" s="146">
        <v>27827</v>
      </c>
    </row>
    <row r="6676" spans="3:7" ht="16.5" hidden="1" customHeight="1" outlineLevel="1" x14ac:dyDescent="0.45">
      <c r="C6676" s="104" t="s">
        <v>229</v>
      </c>
      <c r="D6676" s="104" t="s">
        <v>254</v>
      </c>
      <c r="E6676" s="56">
        <v>2012</v>
      </c>
      <c r="F6676" s="146">
        <v>25393</v>
      </c>
      <c r="G6676" s="146">
        <v>25393</v>
      </c>
    </row>
    <row r="6677" spans="3:7" ht="16.5" hidden="1" customHeight="1" outlineLevel="1" x14ac:dyDescent="0.45">
      <c r="C6677" s="104" t="s">
        <v>229</v>
      </c>
      <c r="D6677" s="104" t="s">
        <v>254</v>
      </c>
      <c r="E6677" s="56">
        <v>2013</v>
      </c>
      <c r="F6677" s="146">
        <v>12774</v>
      </c>
      <c r="G6677" s="146">
        <v>12774</v>
      </c>
    </row>
    <row r="6678" spans="3:7" ht="16.5" hidden="1" customHeight="1" outlineLevel="1" x14ac:dyDescent="0.45">
      <c r="C6678" s="104" t="s">
        <v>229</v>
      </c>
      <c r="D6678" s="104" t="s">
        <v>254</v>
      </c>
      <c r="E6678" s="56">
        <v>2014</v>
      </c>
      <c r="F6678" s="146">
        <v>3859</v>
      </c>
      <c r="G6678" s="146">
        <v>3859</v>
      </c>
    </row>
    <row r="6679" spans="3:7" ht="16.5" hidden="1" customHeight="1" outlineLevel="1" x14ac:dyDescent="0.45">
      <c r="C6679" s="104" t="s">
        <v>229</v>
      </c>
      <c r="D6679" s="104" t="s">
        <v>254</v>
      </c>
      <c r="E6679" s="56">
        <v>2015</v>
      </c>
      <c r="F6679" s="146">
        <v>2144</v>
      </c>
      <c r="G6679" s="146">
        <v>2144</v>
      </c>
    </row>
    <row r="6680" spans="3:7" ht="16.5" hidden="1" customHeight="1" outlineLevel="1" x14ac:dyDescent="0.45">
      <c r="C6680" s="104" t="s">
        <v>229</v>
      </c>
      <c r="D6680" s="104" t="s">
        <v>254</v>
      </c>
      <c r="E6680" s="56">
        <v>2016</v>
      </c>
      <c r="F6680" s="146">
        <v>1072</v>
      </c>
      <c r="G6680" s="146">
        <v>1072</v>
      </c>
    </row>
    <row r="6681" spans="3:7" ht="16.5" hidden="1" customHeight="1" outlineLevel="1" x14ac:dyDescent="0.45">
      <c r="C6681" s="104" t="s">
        <v>229</v>
      </c>
      <c r="D6681" s="104" t="s">
        <v>255</v>
      </c>
      <c r="E6681" s="56">
        <v>1991</v>
      </c>
      <c r="F6681" s="144">
        <v>279</v>
      </c>
      <c r="G6681" s="144">
        <v>279</v>
      </c>
    </row>
    <row r="6682" spans="3:7" ht="16.5" hidden="1" customHeight="1" outlineLevel="1" x14ac:dyDescent="0.45">
      <c r="C6682" s="104" t="s">
        <v>229</v>
      </c>
      <c r="D6682" s="104" t="s">
        <v>255</v>
      </c>
      <c r="E6682" s="56">
        <v>1992</v>
      </c>
      <c r="F6682" s="146">
        <v>1705</v>
      </c>
      <c r="G6682" s="146">
        <v>1705</v>
      </c>
    </row>
    <row r="6683" spans="3:7" ht="16.5" hidden="1" customHeight="1" outlineLevel="1" x14ac:dyDescent="0.45">
      <c r="C6683" s="104" t="s">
        <v>229</v>
      </c>
      <c r="D6683" s="104" t="s">
        <v>255</v>
      </c>
      <c r="E6683" s="56">
        <v>1993</v>
      </c>
      <c r="F6683" s="144">
        <v>867</v>
      </c>
      <c r="G6683" s="144">
        <v>867</v>
      </c>
    </row>
    <row r="6684" spans="3:7" ht="16.5" hidden="1" customHeight="1" outlineLevel="1" x14ac:dyDescent="0.45">
      <c r="C6684" s="104" t="s">
        <v>229</v>
      </c>
      <c r="D6684" s="104" t="s">
        <v>255</v>
      </c>
      <c r="E6684" s="56">
        <v>1994</v>
      </c>
      <c r="F6684" s="144">
        <v>162</v>
      </c>
      <c r="G6684" s="144">
        <v>162</v>
      </c>
    </row>
    <row r="6685" spans="3:7" ht="16.5" hidden="1" customHeight="1" outlineLevel="1" x14ac:dyDescent="0.45">
      <c r="C6685" s="104" t="s">
        <v>229</v>
      </c>
      <c r="D6685" s="104" t="s">
        <v>255</v>
      </c>
      <c r="E6685" s="56">
        <v>1995</v>
      </c>
      <c r="F6685" s="144">
        <v>5</v>
      </c>
      <c r="G6685" s="144">
        <v>5</v>
      </c>
    </row>
    <row r="6686" spans="3:7" ht="16.5" hidden="1" customHeight="1" outlineLevel="1" x14ac:dyDescent="0.45">
      <c r="C6686" s="104" t="s">
        <v>229</v>
      </c>
      <c r="D6686" s="104" t="s">
        <v>255</v>
      </c>
      <c r="E6686" s="56">
        <v>2001</v>
      </c>
      <c r="F6686" s="144">
        <v>0</v>
      </c>
      <c r="G6686" s="144">
        <v>0</v>
      </c>
    </row>
    <row r="6687" spans="3:7" ht="16.5" hidden="1" customHeight="1" outlineLevel="1" x14ac:dyDescent="0.45">
      <c r="C6687" s="104" t="s">
        <v>229</v>
      </c>
      <c r="D6687" s="104" t="s">
        <v>256</v>
      </c>
      <c r="E6687" s="56">
        <v>1992</v>
      </c>
      <c r="F6687" s="146">
        <v>1210</v>
      </c>
      <c r="G6687" s="146">
        <v>1210</v>
      </c>
    </row>
    <row r="6688" spans="3:7" ht="16.5" hidden="1" customHeight="1" outlineLevel="1" x14ac:dyDescent="0.45">
      <c r="C6688" s="104" t="s">
        <v>229</v>
      </c>
      <c r="D6688" s="104" t="s">
        <v>256</v>
      </c>
      <c r="E6688" s="56">
        <v>1993</v>
      </c>
      <c r="F6688" s="146">
        <v>3033</v>
      </c>
      <c r="G6688" s="146">
        <v>3033</v>
      </c>
    </row>
    <row r="6689" spans="3:7" ht="16.5" hidden="1" customHeight="1" outlineLevel="1" x14ac:dyDescent="0.45">
      <c r="C6689" s="104" t="s">
        <v>229</v>
      </c>
      <c r="D6689" s="104" t="s">
        <v>256</v>
      </c>
      <c r="E6689" s="56">
        <v>1994</v>
      </c>
      <c r="F6689" s="146">
        <v>1306</v>
      </c>
      <c r="G6689" s="146">
        <v>1306</v>
      </c>
    </row>
    <row r="6690" spans="3:7" ht="16.5" hidden="1" customHeight="1" outlineLevel="1" x14ac:dyDescent="0.45">
      <c r="C6690" s="104" t="s">
        <v>229</v>
      </c>
      <c r="D6690" s="104" t="s">
        <v>256</v>
      </c>
      <c r="E6690" s="56">
        <v>1995</v>
      </c>
      <c r="F6690" s="146">
        <v>2129</v>
      </c>
      <c r="G6690" s="146">
        <v>2129</v>
      </c>
    </row>
    <row r="6691" spans="3:7" ht="16.5" hidden="1" customHeight="1" outlineLevel="1" x14ac:dyDescent="0.45">
      <c r="C6691" s="104" t="s">
        <v>229</v>
      </c>
      <c r="D6691" s="104" t="s">
        <v>256</v>
      </c>
      <c r="E6691" s="56">
        <v>1996</v>
      </c>
      <c r="F6691" s="144">
        <v>728</v>
      </c>
      <c r="G6691" s="144">
        <v>728</v>
      </c>
    </row>
    <row r="6692" spans="3:7" ht="16.5" hidden="1" customHeight="1" outlineLevel="1" x14ac:dyDescent="0.45">
      <c r="C6692" s="104" t="s">
        <v>229</v>
      </c>
      <c r="D6692" s="104" t="s">
        <v>256</v>
      </c>
      <c r="E6692" s="56">
        <v>1997</v>
      </c>
      <c r="F6692" s="144">
        <v>348</v>
      </c>
      <c r="G6692" s="144">
        <v>348</v>
      </c>
    </row>
    <row r="6693" spans="3:7" ht="16.5" hidden="1" customHeight="1" outlineLevel="1" x14ac:dyDescent="0.45">
      <c r="C6693" s="104" t="s">
        <v>229</v>
      </c>
      <c r="D6693" s="104" t="s">
        <v>256</v>
      </c>
      <c r="E6693" s="56">
        <v>1998</v>
      </c>
      <c r="F6693" s="144">
        <v>222</v>
      </c>
      <c r="G6693" s="144">
        <v>222</v>
      </c>
    </row>
    <row r="6694" spans="3:7" ht="16.5" hidden="1" customHeight="1" outlineLevel="1" x14ac:dyDescent="0.45">
      <c r="C6694" s="104" t="s">
        <v>229</v>
      </c>
      <c r="D6694" s="104" t="s">
        <v>256</v>
      </c>
      <c r="E6694" s="56">
        <v>1999</v>
      </c>
      <c r="F6694" s="144">
        <v>87</v>
      </c>
      <c r="G6694" s="144">
        <v>87</v>
      </c>
    </row>
    <row r="6695" spans="3:7" ht="16.5" hidden="1" customHeight="1" outlineLevel="1" x14ac:dyDescent="0.45">
      <c r="C6695" s="104" t="s">
        <v>229</v>
      </c>
      <c r="D6695" s="104" t="s">
        <v>256</v>
      </c>
      <c r="E6695" s="56">
        <v>2000</v>
      </c>
      <c r="F6695" s="144">
        <v>56</v>
      </c>
      <c r="G6695" s="144">
        <v>56</v>
      </c>
    </row>
    <row r="6696" spans="3:7" ht="16.5" hidden="1" customHeight="1" outlineLevel="1" x14ac:dyDescent="0.45">
      <c r="C6696" s="104" t="s">
        <v>229</v>
      </c>
      <c r="D6696" s="104" t="s">
        <v>256</v>
      </c>
      <c r="E6696" s="56">
        <v>2001</v>
      </c>
      <c r="F6696" s="144">
        <v>121</v>
      </c>
      <c r="G6696" s="144">
        <v>121</v>
      </c>
    </row>
    <row r="6697" spans="3:7" ht="16.5" hidden="1" customHeight="1" outlineLevel="1" x14ac:dyDescent="0.45">
      <c r="C6697" s="104" t="s">
        <v>229</v>
      </c>
      <c r="D6697" s="104" t="s">
        <v>256</v>
      </c>
      <c r="E6697" s="56">
        <v>2002</v>
      </c>
      <c r="F6697" s="144">
        <v>31</v>
      </c>
      <c r="G6697" s="144">
        <v>31</v>
      </c>
    </row>
    <row r="6698" spans="3:7" ht="16.5" hidden="1" customHeight="1" outlineLevel="1" x14ac:dyDescent="0.45">
      <c r="C6698" s="104" t="s">
        <v>229</v>
      </c>
      <c r="D6698" s="104" t="s">
        <v>256</v>
      </c>
      <c r="E6698" s="56">
        <v>2003</v>
      </c>
      <c r="F6698" s="144">
        <v>204</v>
      </c>
      <c r="G6698" s="144">
        <v>204</v>
      </c>
    </row>
    <row r="6699" spans="3:7" ht="16.5" hidden="1" customHeight="1" outlineLevel="1" x14ac:dyDescent="0.45">
      <c r="C6699" s="104" t="s">
        <v>229</v>
      </c>
      <c r="D6699" s="104" t="s">
        <v>256</v>
      </c>
      <c r="E6699" s="56">
        <v>2004</v>
      </c>
      <c r="F6699" s="144">
        <v>620</v>
      </c>
      <c r="G6699" s="144">
        <v>620</v>
      </c>
    </row>
    <row r="6700" spans="3:7" ht="16.5" hidden="1" customHeight="1" outlineLevel="1" x14ac:dyDescent="0.45">
      <c r="C6700" s="104" t="s">
        <v>229</v>
      </c>
      <c r="D6700" s="104" t="s">
        <v>256</v>
      </c>
      <c r="E6700" s="56">
        <v>2005</v>
      </c>
      <c r="F6700" s="146">
        <v>2904</v>
      </c>
      <c r="G6700" s="146">
        <v>2904</v>
      </c>
    </row>
    <row r="6701" spans="3:7" ht="16.5" hidden="1" customHeight="1" outlineLevel="1" x14ac:dyDescent="0.45">
      <c r="C6701" s="104" t="s">
        <v>229</v>
      </c>
      <c r="D6701" s="104" t="s">
        <v>256</v>
      </c>
      <c r="E6701" s="56">
        <v>2006</v>
      </c>
      <c r="F6701" s="146">
        <v>2800</v>
      </c>
      <c r="G6701" s="146">
        <v>2800</v>
      </c>
    </row>
    <row r="6702" spans="3:7" ht="16.5" hidden="1" customHeight="1" outlineLevel="1" x14ac:dyDescent="0.45">
      <c r="C6702" s="104" t="s">
        <v>229</v>
      </c>
      <c r="D6702" s="104" t="s">
        <v>256</v>
      </c>
      <c r="E6702" s="56">
        <v>2007</v>
      </c>
      <c r="F6702" s="146">
        <v>2928</v>
      </c>
      <c r="G6702" s="146">
        <v>2928</v>
      </c>
    </row>
    <row r="6703" spans="3:7" ht="16.5" hidden="1" customHeight="1" outlineLevel="1" x14ac:dyDescent="0.45">
      <c r="C6703" s="104" t="s">
        <v>229</v>
      </c>
      <c r="D6703" s="104" t="s">
        <v>256</v>
      </c>
      <c r="E6703" s="56">
        <v>2008</v>
      </c>
      <c r="F6703" s="146">
        <v>6108</v>
      </c>
      <c r="G6703" s="146">
        <v>6108</v>
      </c>
    </row>
    <row r="6704" spans="3:7" ht="16.5" hidden="1" customHeight="1" outlineLevel="1" x14ac:dyDescent="0.45">
      <c r="C6704" s="104" t="s">
        <v>229</v>
      </c>
      <c r="D6704" s="104" t="s">
        <v>256</v>
      </c>
      <c r="E6704" s="56">
        <v>2009</v>
      </c>
      <c r="F6704" s="146">
        <v>2753</v>
      </c>
      <c r="G6704" s="146">
        <v>2753</v>
      </c>
    </row>
    <row r="6705" spans="3:7" ht="16.5" hidden="1" customHeight="1" outlineLevel="1" x14ac:dyDescent="0.45">
      <c r="C6705" s="104" t="s">
        <v>229</v>
      </c>
      <c r="D6705" s="104" t="s">
        <v>256</v>
      </c>
      <c r="E6705" s="56">
        <v>2010</v>
      </c>
      <c r="F6705" s="146">
        <v>5741</v>
      </c>
      <c r="G6705" s="146">
        <v>5741</v>
      </c>
    </row>
    <row r="6706" spans="3:7" ht="16.5" hidden="1" customHeight="1" outlineLevel="1" x14ac:dyDescent="0.45">
      <c r="C6706" s="104" t="s">
        <v>229</v>
      </c>
      <c r="D6706" s="104" t="s">
        <v>256</v>
      </c>
      <c r="E6706" s="56">
        <v>2011</v>
      </c>
      <c r="F6706" s="146">
        <v>5837</v>
      </c>
      <c r="G6706" s="146">
        <v>5837</v>
      </c>
    </row>
    <row r="6707" spans="3:7" ht="16.5" hidden="1" customHeight="1" outlineLevel="1" x14ac:dyDescent="0.45">
      <c r="C6707" s="104" t="s">
        <v>229</v>
      </c>
      <c r="D6707" s="104" t="s">
        <v>256</v>
      </c>
      <c r="E6707" s="56">
        <v>2012</v>
      </c>
      <c r="F6707" s="146">
        <v>9431</v>
      </c>
      <c r="G6707" s="146">
        <v>9431</v>
      </c>
    </row>
    <row r="6708" spans="3:7" ht="16.5" hidden="1" customHeight="1" outlineLevel="1" x14ac:dyDescent="0.45">
      <c r="C6708" s="104" t="s">
        <v>229</v>
      </c>
      <c r="D6708" s="104" t="s">
        <v>256</v>
      </c>
      <c r="E6708" s="56">
        <v>2013</v>
      </c>
      <c r="F6708" s="146">
        <v>12468</v>
      </c>
      <c r="G6708" s="146">
        <v>12468</v>
      </c>
    </row>
    <row r="6709" spans="3:7" ht="16.5" hidden="1" customHeight="1" outlineLevel="1" x14ac:dyDescent="0.45">
      <c r="C6709" s="104" t="s">
        <v>229</v>
      </c>
      <c r="D6709" s="104" t="s">
        <v>256</v>
      </c>
      <c r="E6709" s="56">
        <v>2014</v>
      </c>
      <c r="F6709" s="146">
        <v>7498</v>
      </c>
      <c r="G6709" s="146">
        <v>7498</v>
      </c>
    </row>
    <row r="6710" spans="3:7" ht="16.5" hidden="1" customHeight="1" outlineLevel="1" x14ac:dyDescent="0.45">
      <c r="C6710" s="104" t="s">
        <v>229</v>
      </c>
      <c r="D6710" s="104" t="s">
        <v>256</v>
      </c>
      <c r="E6710" s="56">
        <v>2015</v>
      </c>
      <c r="F6710" s="146">
        <v>4517</v>
      </c>
      <c r="G6710" s="146">
        <v>4517</v>
      </c>
    </row>
    <row r="6711" spans="3:7" ht="16.5" hidden="1" customHeight="1" outlineLevel="1" x14ac:dyDescent="0.45">
      <c r="C6711" s="104" t="s">
        <v>229</v>
      </c>
      <c r="D6711" s="104" t="s">
        <v>256</v>
      </c>
      <c r="E6711" s="56">
        <v>2016</v>
      </c>
      <c r="F6711" s="146">
        <v>1270</v>
      </c>
      <c r="G6711" s="146">
        <v>1270</v>
      </c>
    </row>
    <row r="6712" spans="3:7" ht="16.5" hidden="1" customHeight="1" outlineLevel="1" x14ac:dyDescent="0.45">
      <c r="C6712" s="104" t="s">
        <v>229</v>
      </c>
      <c r="D6712" s="104" t="s">
        <v>257</v>
      </c>
      <c r="E6712" s="56">
        <v>1991</v>
      </c>
      <c r="F6712" s="146">
        <v>4673</v>
      </c>
      <c r="G6712" s="146">
        <v>4673</v>
      </c>
    </row>
    <row r="6713" spans="3:7" ht="16.5" hidden="1" customHeight="1" outlineLevel="1" x14ac:dyDescent="0.45">
      <c r="C6713" s="104" t="s">
        <v>229</v>
      </c>
      <c r="D6713" s="104" t="s">
        <v>257</v>
      </c>
      <c r="E6713" s="56">
        <v>1992</v>
      </c>
      <c r="F6713" s="144">
        <v>706</v>
      </c>
      <c r="G6713" s="144">
        <v>706</v>
      </c>
    </row>
    <row r="6714" spans="3:7" ht="16.5" hidden="1" customHeight="1" outlineLevel="1" x14ac:dyDescent="0.45">
      <c r="C6714" s="104" t="s">
        <v>229</v>
      </c>
      <c r="D6714" s="104" t="s">
        <v>257</v>
      </c>
      <c r="E6714" s="56">
        <v>1996</v>
      </c>
      <c r="F6714" s="144">
        <v>299</v>
      </c>
      <c r="G6714" s="144">
        <v>299</v>
      </c>
    </row>
    <row r="6715" spans="3:7" ht="16.5" hidden="1" customHeight="1" outlineLevel="1" x14ac:dyDescent="0.45">
      <c r="C6715" s="104" t="s">
        <v>229</v>
      </c>
      <c r="D6715" s="104" t="s">
        <v>257</v>
      </c>
      <c r="E6715" s="56">
        <v>1998</v>
      </c>
      <c r="F6715" s="144">
        <v>290</v>
      </c>
      <c r="G6715" s="144">
        <v>290</v>
      </c>
    </row>
    <row r="6716" spans="3:7" ht="16.5" hidden="1" customHeight="1" outlineLevel="1" x14ac:dyDescent="0.45">
      <c r="C6716" s="104" t="s">
        <v>229</v>
      </c>
      <c r="D6716" s="104" t="s">
        <v>257</v>
      </c>
      <c r="E6716" s="56">
        <v>1999</v>
      </c>
      <c r="F6716" s="144">
        <v>94</v>
      </c>
      <c r="G6716" s="144">
        <v>94</v>
      </c>
    </row>
    <row r="6717" spans="3:7" ht="16.5" hidden="1" customHeight="1" outlineLevel="1" x14ac:dyDescent="0.45">
      <c r="C6717" s="104" t="s">
        <v>229</v>
      </c>
      <c r="D6717" s="104" t="s">
        <v>257</v>
      </c>
      <c r="E6717" s="56">
        <v>2000</v>
      </c>
      <c r="F6717" s="144">
        <v>63</v>
      </c>
      <c r="G6717" s="144">
        <v>63</v>
      </c>
    </row>
    <row r="6718" spans="3:7" ht="16.5" hidden="1" customHeight="1" outlineLevel="1" x14ac:dyDescent="0.45">
      <c r="C6718" s="104" t="s">
        <v>229</v>
      </c>
      <c r="D6718" s="104" t="s">
        <v>257</v>
      </c>
      <c r="E6718" s="56">
        <v>2001</v>
      </c>
      <c r="F6718" s="144">
        <v>105</v>
      </c>
      <c r="G6718" s="144">
        <v>105</v>
      </c>
    </row>
    <row r="6719" spans="3:7" ht="16.5" hidden="1" customHeight="1" outlineLevel="1" x14ac:dyDescent="0.45">
      <c r="C6719" s="104" t="s">
        <v>229</v>
      </c>
      <c r="D6719" s="104" t="s">
        <v>257</v>
      </c>
      <c r="E6719" s="56">
        <v>2002</v>
      </c>
      <c r="F6719" s="144">
        <v>2</v>
      </c>
      <c r="G6719" s="144">
        <v>2</v>
      </c>
    </row>
    <row r="6720" spans="3:7" ht="16.5" hidden="1" customHeight="1" outlineLevel="1" x14ac:dyDescent="0.45">
      <c r="C6720" s="104" t="s">
        <v>229</v>
      </c>
      <c r="D6720" s="104" t="s">
        <v>257</v>
      </c>
      <c r="E6720" s="56">
        <v>2003</v>
      </c>
      <c r="F6720" s="144">
        <v>953</v>
      </c>
      <c r="G6720" s="144">
        <v>953</v>
      </c>
    </row>
    <row r="6721" spans="3:7" ht="16.5" hidden="1" customHeight="1" outlineLevel="1" x14ac:dyDescent="0.45">
      <c r="C6721" s="104" t="s">
        <v>229</v>
      </c>
      <c r="D6721" s="104" t="s">
        <v>257</v>
      </c>
      <c r="E6721" s="56">
        <v>2004</v>
      </c>
      <c r="F6721" s="144">
        <v>202</v>
      </c>
      <c r="G6721" s="144">
        <v>202</v>
      </c>
    </row>
    <row r="6722" spans="3:7" ht="16.5" hidden="1" customHeight="1" outlineLevel="1" x14ac:dyDescent="0.45">
      <c r="C6722" s="104" t="s">
        <v>229</v>
      </c>
      <c r="D6722" s="104" t="s">
        <v>257</v>
      </c>
      <c r="E6722" s="56">
        <v>2005</v>
      </c>
      <c r="F6722" s="144">
        <v>329</v>
      </c>
      <c r="G6722" s="144">
        <v>329</v>
      </c>
    </row>
    <row r="6723" spans="3:7" ht="16.5" hidden="1" customHeight="1" outlineLevel="1" x14ac:dyDescent="0.45">
      <c r="C6723" s="104" t="s">
        <v>229</v>
      </c>
      <c r="D6723" s="104" t="s">
        <v>257</v>
      </c>
      <c r="E6723" s="56">
        <v>2006</v>
      </c>
      <c r="F6723" s="144">
        <v>555</v>
      </c>
      <c r="G6723" s="144">
        <v>555</v>
      </c>
    </row>
    <row r="6724" spans="3:7" ht="16.5" hidden="1" customHeight="1" outlineLevel="1" x14ac:dyDescent="0.45">
      <c r="C6724" s="104" t="s">
        <v>229</v>
      </c>
      <c r="D6724" s="104" t="s">
        <v>257</v>
      </c>
      <c r="E6724" s="56">
        <v>2007</v>
      </c>
      <c r="F6724" s="144">
        <v>11</v>
      </c>
      <c r="G6724" s="144">
        <v>11</v>
      </c>
    </row>
    <row r="6725" spans="3:7" ht="16.5" hidden="1" customHeight="1" outlineLevel="1" x14ac:dyDescent="0.45">
      <c r="C6725" s="104" t="s">
        <v>229</v>
      </c>
      <c r="D6725" s="104" t="s">
        <v>257</v>
      </c>
      <c r="E6725" s="56">
        <v>2008</v>
      </c>
      <c r="F6725" s="144">
        <v>3</v>
      </c>
      <c r="G6725" s="144">
        <v>3</v>
      </c>
    </row>
    <row r="6726" spans="3:7" ht="16.5" hidden="1" customHeight="1" outlineLevel="1" x14ac:dyDescent="0.45">
      <c r="C6726" s="104" t="s">
        <v>229</v>
      </c>
      <c r="D6726" s="104" t="s">
        <v>257</v>
      </c>
      <c r="E6726" s="56">
        <v>2009</v>
      </c>
      <c r="F6726" s="144">
        <v>3</v>
      </c>
      <c r="G6726" s="144">
        <v>3</v>
      </c>
    </row>
    <row r="6727" spans="3:7" ht="16.5" hidden="1" customHeight="1" outlineLevel="1" x14ac:dyDescent="0.45">
      <c r="C6727" s="104" t="s">
        <v>229</v>
      </c>
      <c r="D6727" s="104" t="s">
        <v>257</v>
      </c>
      <c r="E6727" s="56">
        <v>2010</v>
      </c>
      <c r="F6727" s="144">
        <v>24</v>
      </c>
      <c r="G6727" s="144">
        <v>24</v>
      </c>
    </row>
    <row r="6728" spans="3:7" ht="16.5" hidden="1" customHeight="1" outlineLevel="1" x14ac:dyDescent="0.45">
      <c r="C6728" s="104" t="s">
        <v>229</v>
      </c>
      <c r="D6728" s="104" t="s">
        <v>257</v>
      </c>
      <c r="E6728" s="56">
        <v>2011</v>
      </c>
      <c r="F6728" s="144">
        <v>42</v>
      </c>
      <c r="G6728" s="144">
        <v>42</v>
      </c>
    </row>
    <row r="6729" spans="3:7" ht="16.5" hidden="1" customHeight="1" outlineLevel="1" x14ac:dyDescent="0.45">
      <c r="C6729" s="104" t="s">
        <v>229</v>
      </c>
      <c r="D6729" s="104" t="s">
        <v>257</v>
      </c>
      <c r="E6729" s="56">
        <v>2012</v>
      </c>
      <c r="F6729" s="144">
        <v>3</v>
      </c>
      <c r="G6729" s="144">
        <v>3</v>
      </c>
    </row>
    <row r="6730" spans="3:7" ht="16.5" hidden="1" customHeight="1" outlineLevel="1" x14ac:dyDescent="0.45">
      <c r="C6730" s="104" t="s">
        <v>229</v>
      </c>
      <c r="D6730" s="104" t="s">
        <v>257</v>
      </c>
      <c r="E6730" s="56">
        <v>2013</v>
      </c>
      <c r="F6730" s="144">
        <v>0</v>
      </c>
      <c r="G6730" s="144">
        <v>0</v>
      </c>
    </row>
    <row r="6731" spans="3:7" ht="16.5" hidden="1" customHeight="1" outlineLevel="1" x14ac:dyDescent="0.45">
      <c r="C6731" s="104" t="s">
        <v>229</v>
      </c>
      <c r="D6731" s="56" t="s">
        <v>258</v>
      </c>
      <c r="E6731" s="56">
        <v>1994</v>
      </c>
      <c r="F6731" s="144">
        <v>10</v>
      </c>
      <c r="G6731" s="144">
        <v>10</v>
      </c>
    </row>
    <row r="6732" spans="3:7" ht="16.5" hidden="1" customHeight="1" outlineLevel="1" x14ac:dyDescent="0.45">
      <c r="C6732" s="104" t="s">
        <v>259</v>
      </c>
      <c r="D6732" s="104" t="s">
        <v>260</v>
      </c>
      <c r="E6732" s="56">
        <v>1991</v>
      </c>
      <c r="F6732" s="146">
        <v>1370</v>
      </c>
      <c r="G6732" s="146">
        <v>1370</v>
      </c>
    </row>
    <row r="6733" spans="3:7" ht="16.5" hidden="1" customHeight="1" outlineLevel="1" x14ac:dyDescent="0.45">
      <c r="C6733" s="104" t="s">
        <v>259</v>
      </c>
      <c r="D6733" s="104" t="s">
        <v>260</v>
      </c>
      <c r="E6733" s="56">
        <v>1992</v>
      </c>
      <c r="F6733" s="146">
        <v>2920</v>
      </c>
      <c r="G6733" s="146">
        <v>2920</v>
      </c>
    </row>
    <row r="6734" spans="3:7" ht="16.5" hidden="1" customHeight="1" outlineLevel="1" x14ac:dyDescent="0.45">
      <c r="C6734" s="104" t="s">
        <v>259</v>
      </c>
      <c r="D6734" s="104" t="s">
        <v>260</v>
      </c>
      <c r="E6734" s="56">
        <v>1993</v>
      </c>
      <c r="F6734" s="146">
        <v>1237</v>
      </c>
      <c r="G6734" s="146">
        <v>1237</v>
      </c>
    </row>
    <row r="6735" spans="3:7" ht="16.5" hidden="1" customHeight="1" outlineLevel="1" x14ac:dyDescent="0.45">
      <c r="C6735" s="104" t="s">
        <v>259</v>
      </c>
      <c r="D6735" s="104" t="s">
        <v>260</v>
      </c>
      <c r="E6735" s="56">
        <v>1994</v>
      </c>
      <c r="F6735" s="144">
        <v>292</v>
      </c>
      <c r="G6735" s="144">
        <v>292</v>
      </c>
    </row>
    <row r="6736" spans="3:7" ht="16.5" hidden="1" customHeight="1" outlineLevel="1" x14ac:dyDescent="0.45">
      <c r="C6736" s="104" t="s">
        <v>259</v>
      </c>
      <c r="D6736" s="104" t="s">
        <v>260</v>
      </c>
      <c r="E6736" s="56">
        <v>1995</v>
      </c>
      <c r="F6736" s="144">
        <v>691</v>
      </c>
      <c r="G6736" s="144">
        <v>691</v>
      </c>
    </row>
    <row r="6737" spans="3:7" ht="16.5" hidden="1" customHeight="1" outlineLevel="1" x14ac:dyDescent="0.45">
      <c r="C6737" s="104" t="s">
        <v>259</v>
      </c>
      <c r="D6737" s="104" t="s">
        <v>260</v>
      </c>
      <c r="E6737" s="56">
        <v>1996</v>
      </c>
      <c r="F6737" s="146">
        <v>2831</v>
      </c>
      <c r="G6737" s="146">
        <v>2831</v>
      </c>
    </row>
    <row r="6738" spans="3:7" ht="16.5" hidden="1" customHeight="1" outlineLevel="1" x14ac:dyDescent="0.45">
      <c r="C6738" s="104" t="s">
        <v>259</v>
      </c>
      <c r="D6738" s="104" t="s">
        <v>260</v>
      </c>
      <c r="E6738" s="56">
        <v>1997</v>
      </c>
      <c r="F6738" s="146">
        <v>4000</v>
      </c>
      <c r="G6738" s="146">
        <v>4000</v>
      </c>
    </row>
    <row r="6739" spans="3:7" ht="16.5" hidden="1" customHeight="1" outlineLevel="1" x14ac:dyDescent="0.45">
      <c r="C6739" s="104" t="s">
        <v>259</v>
      </c>
      <c r="D6739" s="104" t="s">
        <v>260</v>
      </c>
      <c r="E6739" s="56">
        <v>1998</v>
      </c>
      <c r="F6739" s="146">
        <v>19367</v>
      </c>
      <c r="G6739" s="146">
        <v>19367</v>
      </c>
    </row>
    <row r="6740" spans="3:7" ht="16.5" hidden="1" customHeight="1" outlineLevel="1" x14ac:dyDescent="0.45">
      <c r="C6740" s="104" t="s">
        <v>259</v>
      </c>
      <c r="D6740" s="104" t="s">
        <v>260</v>
      </c>
      <c r="E6740" s="56">
        <v>1999</v>
      </c>
      <c r="F6740" s="146">
        <v>29066</v>
      </c>
      <c r="G6740" s="146">
        <v>29066</v>
      </c>
    </row>
    <row r="6741" spans="3:7" ht="16.5" hidden="1" customHeight="1" outlineLevel="1" x14ac:dyDescent="0.45">
      <c r="C6741" s="104" t="s">
        <v>259</v>
      </c>
      <c r="D6741" s="104" t="s">
        <v>260</v>
      </c>
      <c r="E6741" s="56">
        <v>2000</v>
      </c>
      <c r="F6741" s="146">
        <v>12694</v>
      </c>
      <c r="G6741" s="146">
        <v>12694</v>
      </c>
    </row>
    <row r="6742" spans="3:7" ht="16.5" hidden="1" customHeight="1" outlineLevel="1" x14ac:dyDescent="0.45">
      <c r="C6742" s="104" t="s">
        <v>259</v>
      </c>
      <c r="D6742" s="104" t="s">
        <v>260</v>
      </c>
      <c r="E6742" s="56">
        <v>2001</v>
      </c>
      <c r="F6742" s="146">
        <v>5201</v>
      </c>
      <c r="G6742" s="146">
        <v>5201</v>
      </c>
    </row>
    <row r="6743" spans="3:7" ht="16.5" hidden="1" customHeight="1" outlineLevel="1" x14ac:dyDescent="0.45">
      <c r="C6743" s="104" t="s">
        <v>259</v>
      </c>
      <c r="D6743" s="104" t="s">
        <v>260</v>
      </c>
      <c r="E6743" s="56">
        <v>2002</v>
      </c>
      <c r="F6743" s="146">
        <v>5158</v>
      </c>
      <c r="G6743" s="146">
        <v>5158</v>
      </c>
    </row>
    <row r="6744" spans="3:7" ht="16.5" hidden="1" customHeight="1" outlineLevel="1" x14ac:dyDescent="0.45">
      <c r="C6744" s="104" t="s">
        <v>259</v>
      </c>
      <c r="D6744" s="104" t="s">
        <v>260</v>
      </c>
      <c r="E6744" s="56">
        <v>2003</v>
      </c>
      <c r="F6744" s="146">
        <v>8440</v>
      </c>
      <c r="G6744" s="146">
        <v>8440</v>
      </c>
    </row>
    <row r="6745" spans="3:7" ht="16.5" hidden="1" customHeight="1" outlineLevel="1" x14ac:dyDescent="0.45">
      <c r="C6745" s="104" t="s">
        <v>259</v>
      </c>
      <c r="D6745" s="104" t="s">
        <v>260</v>
      </c>
      <c r="E6745" s="56">
        <v>2004</v>
      </c>
      <c r="F6745" s="146">
        <v>17808</v>
      </c>
      <c r="G6745" s="146">
        <v>17808</v>
      </c>
    </row>
    <row r="6746" spans="3:7" ht="16.5" hidden="1" customHeight="1" outlineLevel="1" x14ac:dyDescent="0.45">
      <c r="C6746" s="104" t="s">
        <v>259</v>
      </c>
      <c r="D6746" s="104" t="s">
        <v>260</v>
      </c>
      <c r="E6746" s="56">
        <v>2005</v>
      </c>
      <c r="F6746" s="146">
        <v>27171</v>
      </c>
      <c r="G6746" s="146">
        <v>27171</v>
      </c>
    </row>
    <row r="6747" spans="3:7" ht="16.5" hidden="1" customHeight="1" outlineLevel="1" x14ac:dyDescent="0.45">
      <c r="C6747" s="104" t="s">
        <v>259</v>
      </c>
      <c r="D6747" s="104" t="s">
        <v>260</v>
      </c>
      <c r="E6747" s="56">
        <v>2006</v>
      </c>
      <c r="F6747" s="146">
        <v>26635</v>
      </c>
      <c r="G6747" s="146">
        <v>26635</v>
      </c>
    </row>
    <row r="6748" spans="3:7" ht="16.5" hidden="1" customHeight="1" outlineLevel="1" x14ac:dyDescent="0.45">
      <c r="C6748" s="104" t="s">
        <v>259</v>
      </c>
      <c r="D6748" s="104" t="s">
        <v>260</v>
      </c>
      <c r="E6748" s="56">
        <v>2007</v>
      </c>
      <c r="F6748" s="146">
        <v>50029</v>
      </c>
      <c r="G6748" s="146">
        <v>50029</v>
      </c>
    </row>
    <row r="6749" spans="3:7" ht="16.5" hidden="1" customHeight="1" outlineLevel="1" x14ac:dyDescent="0.45">
      <c r="C6749" s="104" t="s">
        <v>259</v>
      </c>
      <c r="D6749" s="104" t="s">
        <v>260</v>
      </c>
      <c r="E6749" s="56">
        <v>2008</v>
      </c>
      <c r="F6749" s="146">
        <v>56860</v>
      </c>
      <c r="G6749" s="146">
        <v>56860</v>
      </c>
    </row>
    <row r="6750" spans="3:7" ht="16.5" hidden="1" customHeight="1" outlineLevel="1" x14ac:dyDescent="0.45">
      <c r="C6750" s="104" t="s">
        <v>259</v>
      </c>
      <c r="D6750" s="104" t="s">
        <v>260</v>
      </c>
      <c r="E6750" s="56">
        <v>2009</v>
      </c>
      <c r="F6750" s="146">
        <v>52692</v>
      </c>
      <c r="G6750" s="146">
        <v>52692</v>
      </c>
    </row>
    <row r="6751" spans="3:7" ht="16.5" hidden="1" customHeight="1" outlineLevel="1" x14ac:dyDescent="0.45">
      <c r="C6751" s="104" t="s">
        <v>259</v>
      </c>
      <c r="D6751" s="104" t="s">
        <v>260</v>
      </c>
      <c r="E6751" s="56">
        <v>2010</v>
      </c>
      <c r="F6751" s="146">
        <v>49105</v>
      </c>
      <c r="G6751" s="146">
        <v>49105</v>
      </c>
    </row>
    <row r="6752" spans="3:7" ht="16.5" hidden="1" customHeight="1" outlineLevel="1" x14ac:dyDescent="0.45">
      <c r="C6752" s="104" t="s">
        <v>259</v>
      </c>
      <c r="D6752" s="104" t="s">
        <v>260</v>
      </c>
      <c r="E6752" s="56">
        <v>2011</v>
      </c>
      <c r="F6752" s="146">
        <v>40491</v>
      </c>
      <c r="G6752" s="146">
        <v>40491</v>
      </c>
    </row>
    <row r="6753" spans="3:7" ht="16.5" hidden="1" customHeight="1" outlineLevel="1" x14ac:dyDescent="0.45">
      <c r="C6753" s="104" t="s">
        <v>259</v>
      </c>
      <c r="D6753" s="104" t="s">
        <v>260</v>
      </c>
      <c r="E6753" s="56">
        <v>2012</v>
      </c>
      <c r="F6753" s="146">
        <v>54751</v>
      </c>
      <c r="G6753" s="146">
        <v>54751</v>
      </c>
    </row>
    <row r="6754" spans="3:7" ht="16.5" hidden="1" customHeight="1" outlineLevel="1" x14ac:dyDescent="0.45">
      <c r="C6754" s="104" t="s">
        <v>259</v>
      </c>
      <c r="D6754" s="104" t="s">
        <v>260</v>
      </c>
      <c r="E6754" s="56">
        <v>2013</v>
      </c>
      <c r="F6754" s="146">
        <v>47185</v>
      </c>
      <c r="G6754" s="146">
        <v>47185</v>
      </c>
    </row>
    <row r="6755" spans="3:7" ht="16.5" hidden="1" customHeight="1" outlineLevel="1" x14ac:dyDescent="0.45">
      <c r="C6755" s="104" t="s">
        <v>259</v>
      </c>
      <c r="D6755" s="104" t="s">
        <v>260</v>
      </c>
      <c r="E6755" s="56">
        <v>2014</v>
      </c>
      <c r="F6755" s="146">
        <v>39123</v>
      </c>
      <c r="G6755" s="146">
        <v>39123</v>
      </c>
    </row>
    <row r="6756" spans="3:7" ht="16.5" hidden="1" customHeight="1" outlineLevel="1" x14ac:dyDescent="0.45">
      <c r="C6756" s="104" t="s">
        <v>259</v>
      </c>
      <c r="D6756" s="104" t="s">
        <v>260</v>
      </c>
      <c r="E6756" s="56">
        <v>2015</v>
      </c>
      <c r="F6756" s="146">
        <v>12941</v>
      </c>
      <c r="G6756" s="146">
        <v>12941</v>
      </c>
    </row>
    <row r="6757" spans="3:7" ht="16.5" hidden="1" customHeight="1" outlineLevel="1" x14ac:dyDescent="0.45">
      <c r="C6757" s="104" t="s">
        <v>259</v>
      </c>
      <c r="D6757" s="104" t="s">
        <v>260</v>
      </c>
      <c r="E6757" s="56">
        <v>2016</v>
      </c>
      <c r="F6757" s="144">
        <v>812</v>
      </c>
      <c r="G6757" s="144">
        <v>812</v>
      </c>
    </row>
    <row r="6758" spans="3:7" ht="16.5" hidden="1" customHeight="1" outlineLevel="1" x14ac:dyDescent="0.45">
      <c r="C6758" s="104" t="s">
        <v>259</v>
      </c>
      <c r="D6758" s="56" t="s">
        <v>261</v>
      </c>
      <c r="E6758" s="56">
        <v>2001</v>
      </c>
      <c r="F6758" s="144">
        <v>6</v>
      </c>
      <c r="G6758" s="144">
        <v>6</v>
      </c>
    </row>
    <row r="6759" spans="3:7" ht="16.5" hidden="1" customHeight="1" outlineLevel="1" x14ac:dyDescent="0.45">
      <c r="C6759" s="104" t="s">
        <v>259</v>
      </c>
      <c r="D6759" s="104" t="s">
        <v>262</v>
      </c>
      <c r="E6759" s="56">
        <v>1991</v>
      </c>
      <c r="F6759" s="144">
        <v>133</v>
      </c>
      <c r="G6759" s="144">
        <v>133</v>
      </c>
    </row>
    <row r="6760" spans="3:7" ht="16.5" hidden="1" customHeight="1" outlineLevel="1" x14ac:dyDescent="0.45">
      <c r="C6760" s="104" t="s">
        <v>259</v>
      </c>
      <c r="D6760" s="104" t="s">
        <v>262</v>
      </c>
      <c r="E6760" s="56">
        <v>1992</v>
      </c>
      <c r="F6760" s="146">
        <v>1569</v>
      </c>
      <c r="G6760" s="146">
        <v>1569</v>
      </c>
    </row>
    <row r="6761" spans="3:7" ht="16.5" hidden="1" customHeight="1" outlineLevel="1" x14ac:dyDescent="0.45">
      <c r="C6761" s="104" t="s">
        <v>259</v>
      </c>
      <c r="D6761" s="104" t="s">
        <v>262</v>
      </c>
      <c r="E6761" s="56">
        <v>1993</v>
      </c>
      <c r="F6761" s="146">
        <v>1588</v>
      </c>
      <c r="G6761" s="146">
        <v>1588</v>
      </c>
    </row>
    <row r="6762" spans="3:7" ht="16.5" hidden="1" customHeight="1" outlineLevel="1" x14ac:dyDescent="0.45">
      <c r="C6762" s="104" t="s">
        <v>259</v>
      </c>
      <c r="D6762" s="104" t="s">
        <v>262</v>
      </c>
      <c r="E6762" s="56">
        <v>1994</v>
      </c>
      <c r="F6762" s="146">
        <v>1334</v>
      </c>
      <c r="G6762" s="146">
        <v>1334</v>
      </c>
    </row>
    <row r="6763" spans="3:7" ht="16.5" hidden="1" customHeight="1" outlineLevel="1" x14ac:dyDescent="0.45">
      <c r="C6763" s="104" t="s">
        <v>259</v>
      </c>
      <c r="D6763" s="104" t="s">
        <v>262</v>
      </c>
      <c r="E6763" s="56">
        <v>1995</v>
      </c>
      <c r="F6763" s="146">
        <v>2077</v>
      </c>
      <c r="G6763" s="146">
        <v>2077</v>
      </c>
    </row>
    <row r="6764" spans="3:7" ht="16.5" hidden="1" customHeight="1" outlineLevel="1" x14ac:dyDescent="0.45">
      <c r="C6764" s="104" t="s">
        <v>259</v>
      </c>
      <c r="D6764" s="104" t="s">
        <v>262</v>
      </c>
      <c r="E6764" s="56">
        <v>1996</v>
      </c>
      <c r="F6764" s="146">
        <v>2441</v>
      </c>
      <c r="G6764" s="146">
        <v>2441</v>
      </c>
    </row>
    <row r="6765" spans="3:7" ht="16.5" hidden="1" customHeight="1" outlineLevel="1" x14ac:dyDescent="0.45">
      <c r="C6765" s="104" t="s">
        <v>259</v>
      </c>
      <c r="D6765" s="104" t="s">
        <v>262</v>
      </c>
      <c r="E6765" s="56">
        <v>1997</v>
      </c>
      <c r="F6765" s="146">
        <v>3174</v>
      </c>
      <c r="G6765" s="146">
        <v>3174</v>
      </c>
    </row>
    <row r="6766" spans="3:7" ht="16.5" hidden="1" customHeight="1" outlineLevel="1" x14ac:dyDescent="0.45">
      <c r="C6766" s="104" t="s">
        <v>259</v>
      </c>
      <c r="D6766" s="104" t="s">
        <v>262</v>
      </c>
      <c r="E6766" s="56">
        <v>1998</v>
      </c>
      <c r="F6766" s="146">
        <v>1038</v>
      </c>
      <c r="G6766" s="146">
        <v>1038</v>
      </c>
    </row>
    <row r="6767" spans="3:7" ht="16.5" hidden="1" customHeight="1" outlineLevel="1" x14ac:dyDescent="0.45">
      <c r="C6767" s="104" t="s">
        <v>259</v>
      </c>
      <c r="D6767" s="104" t="s">
        <v>262</v>
      </c>
      <c r="E6767" s="56">
        <v>1999</v>
      </c>
      <c r="F6767" s="144">
        <v>461</v>
      </c>
      <c r="G6767" s="144">
        <v>461</v>
      </c>
    </row>
    <row r="6768" spans="3:7" ht="16.5" hidden="1" customHeight="1" outlineLevel="1" x14ac:dyDescent="0.45">
      <c r="C6768" s="104" t="s">
        <v>259</v>
      </c>
      <c r="D6768" s="104" t="s">
        <v>262</v>
      </c>
      <c r="E6768" s="56">
        <v>2000</v>
      </c>
      <c r="F6768" s="144">
        <v>674</v>
      </c>
      <c r="G6768" s="144">
        <v>674</v>
      </c>
    </row>
    <row r="6769" spans="3:7" ht="16.5" hidden="1" customHeight="1" outlineLevel="1" x14ac:dyDescent="0.45">
      <c r="C6769" s="104" t="s">
        <v>259</v>
      </c>
      <c r="D6769" s="104" t="s">
        <v>262</v>
      </c>
      <c r="E6769" s="56">
        <v>2001</v>
      </c>
      <c r="F6769" s="146">
        <v>1279</v>
      </c>
      <c r="G6769" s="146">
        <v>1279</v>
      </c>
    </row>
    <row r="6770" spans="3:7" ht="16.5" hidden="1" customHeight="1" outlineLevel="1" x14ac:dyDescent="0.45">
      <c r="C6770" s="104" t="s">
        <v>259</v>
      </c>
      <c r="D6770" s="104" t="s">
        <v>262</v>
      </c>
      <c r="E6770" s="56">
        <v>2002</v>
      </c>
      <c r="F6770" s="144">
        <v>814</v>
      </c>
      <c r="G6770" s="144">
        <v>814</v>
      </c>
    </row>
    <row r="6771" spans="3:7" ht="16.5" hidden="1" customHeight="1" outlineLevel="1" x14ac:dyDescent="0.45">
      <c r="C6771" s="104" t="s">
        <v>259</v>
      </c>
      <c r="D6771" s="104" t="s">
        <v>262</v>
      </c>
      <c r="E6771" s="56">
        <v>2003</v>
      </c>
      <c r="F6771" s="146">
        <v>1031</v>
      </c>
      <c r="G6771" s="146">
        <v>1031</v>
      </c>
    </row>
    <row r="6772" spans="3:7" ht="16.5" hidden="1" customHeight="1" outlineLevel="1" x14ac:dyDescent="0.45">
      <c r="C6772" s="104" t="s">
        <v>259</v>
      </c>
      <c r="D6772" s="104" t="s">
        <v>262</v>
      </c>
      <c r="E6772" s="56">
        <v>2004</v>
      </c>
      <c r="F6772" s="146">
        <v>1350</v>
      </c>
      <c r="G6772" s="146">
        <v>1350</v>
      </c>
    </row>
    <row r="6773" spans="3:7" ht="16.5" hidden="1" customHeight="1" outlineLevel="1" x14ac:dyDescent="0.45">
      <c r="C6773" s="104" t="s">
        <v>259</v>
      </c>
      <c r="D6773" s="104" t="s">
        <v>262</v>
      </c>
      <c r="E6773" s="56">
        <v>2005</v>
      </c>
      <c r="F6773" s="146">
        <v>2085</v>
      </c>
      <c r="G6773" s="146">
        <v>2085</v>
      </c>
    </row>
    <row r="6774" spans="3:7" ht="16.5" hidden="1" customHeight="1" outlineLevel="1" x14ac:dyDescent="0.45">
      <c r="C6774" s="104" t="s">
        <v>259</v>
      </c>
      <c r="D6774" s="104" t="s">
        <v>262</v>
      </c>
      <c r="E6774" s="56">
        <v>2006</v>
      </c>
      <c r="F6774" s="146">
        <v>3943</v>
      </c>
      <c r="G6774" s="146">
        <v>3943</v>
      </c>
    </row>
    <row r="6775" spans="3:7" ht="16.5" hidden="1" customHeight="1" outlineLevel="1" x14ac:dyDescent="0.45">
      <c r="C6775" s="104" t="s">
        <v>259</v>
      </c>
      <c r="D6775" s="104" t="s">
        <v>262</v>
      </c>
      <c r="E6775" s="56">
        <v>2007</v>
      </c>
      <c r="F6775" s="146">
        <v>5627</v>
      </c>
      <c r="G6775" s="146">
        <v>5627</v>
      </c>
    </row>
    <row r="6776" spans="3:7" ht="16.5" hidden="1" customHeight="1" outlineLevel="1" x14ac:dyDescent="0.45">
      <c r="C6776" s="104" t="s">
        <v>259</v>
      </c>
      <c r="D6776" s="104" t="s">
        <v>262</v>
      </c>
      <c r="E6776" s="56">
        <v>2008</v>
      </c>
      <c r="F6776" s="146">
        <v>7849</v>
      </c>
      <c r="G6776" s="146">
        <v>7849</v>
      </c>
    </row>
    <row r="6777" spans="3:7" ht="16.5" hidden="1" customHeight="1" outlineLevel="1" x14ac:dyDescent="0.45">
      <c r="C6777" s="104" t="s">
        <v>259</v>
      </c>
      <c r="D6777" s="104" t="s">
        <v>262</v>
      </c>
      <c r="E6777" s="56">
        <v>2009</v>
      </c>
      <c r="F6777" s="146">
        <v>8375</v>
      </c>
      <c r="G6777" s="146">
        <v>8375</v>
      </c>
    </row>
    <row r="6778" spans="3:7" ht="16.5" hidden="1" customHeight="1" outlineLevel="1" x14ac:dyDescent="0.45">
      <c r="C6778" s="104" t="s">
        <v>259</v>
      </c>
      <c r="D6778" s="104" t="s">
        <v>262</v>
      </c>
      <c r="E6778" s="56">
        <v>2010</v>
      </c>
      <c r="F6778" s="146">
        <v>4760</v>
      </c>
      <c r="G6778" s="146">
        <v>4760</v>
      </c>
    </row>
    <row r="6779" spans="3:7" ht="16.5" hidden="1" customHeight="1" outlineLevel="1" x14ac:dyDescent="0.45">
      <c r="C6779" s="104" t="s">
        <v>259</v>
      </c>
      <c r="D6779" s="104" t="s">
        <v>262</v>
      </c>
      <c r="E6779" s="56">
        <v>2011</v>
      </c>
      <c r="F6779" s="146">
        <v>7066</v>
      </c>
      <c r="G6779" s="146">
        <v>7066</v>
      </c>
    </row>
    <row r="6780" spans="3:7" ht="16.5" hidden="1" customHeight="1" outlineLevel="1" x14ac:dyDescent="0.45">
      <c r="C6780" s="104" t="s">
        <v>259</v>
      </c>
      <c r="D6780" s="104" t="s">
        <v>262</v>
      </c>
      <c r="E6780" s="56">
        <v>2012</v>
      </c>
      <c r="F6780" s="146">
        <v>7805</v>
      </c>
      <c r="G6780" s="146">
        <v>7805</v>
      </c>
    </row>
    <row r="6781" spans="3:7" ht="16.5" hidden="1" customHeight="1" outlineLevel="1" x14ac:dyDescent="0.45">
      <c r="C6781" s="104" t="s">
        <v>259</v>
      </c>
      <c r="D6781" s="104" t="s">
        <v>262</v>
      </c>
      <c r="E6781" s="56">
        <v>2013</v>
      </c>
      <c r="F6781" s="146">
        <v>7282</v>
      </c>
      <c r="G6781" s="146">
        <v>7282</v>
      </c>
    </row>
    <row r="6782" spans="3:7" ht="16.5" hidden="1" customHeight="1" outlineLevel="1" x14ac:dyDescent="0.45">
      <c r="C6782" s="104" t="s">
        <v>259</v>
      </c>
      <c r="D6782" s="104" t="s">
        <v>262</v>
      </c>
      <c r="E6782" s="56">
        <v>2014</v>
      </c>
      <c r="F6782" s="146">
        <v>8868</v>
      </c>
      <c r="G6782" s="146">
        <v>8868</v>
      </c>
    </row>
    <row r="6783" spans="3:7" ht="16.5" hidden="1" customHeight="1" outlineLevel="1" x14ac:dyDescent="0.45">
      <c r="C6783" s="104" t="s">
        <v>259</v>
      </c>
      <c r="D6783" s="104" t="s">
        <v>262</v>
      </c>
      <c r="E6783" s="56">
        <v>2015</v>
      </c>
      <c r="F6783" s="146">
        <v>2087</v>
      </c>
      <c r="G6783" s="146">
        <v>2087</v>
      </c>
    </row>
    <row r="6784" spans="3:7" ht="16.5" hidden="1" customHeight="1" outlineLevel="1" x14ac:dyDescent="0.45">
      <c r="C6784" s="104" t="s">
        <v>259</v>
      </c>
      <c r="D6784" s="104" t="s">
        <v>262</v>
      </c>
      <c r="E6784" s="56">
        <v>2016</v>
      </c>
      <c r="F6784" s="144">
        <v>117</v>
      </c>
      <c r="G6784" s="144">
        <v>117</v>
      </c>
    </row>
    <row r="6785" spans="3:7" ht="16.5" hidden="1" customHeight="1" outlineLevel="1" x14ac:dyDescent="0.45">
      <c r="C6785" s="104" t="s">
        <v>259</v>
      </c>
      <c r="D6785" s="104" t="s">
        <v>263</v>
      </c>
      <c r="E6785" s="56">
        <v>1991</v>
      </c>
      <c r="F6785" s="144">
        <v>7</v>
      </c>
      <c r="G6785" s="144">
        <v>7</v>
      </c>
    </row>
    <row r="6786" spans="3:7" ht="16.5" hidden="1" customHeight="1" outlineLevel="1" x14ac:dyDescent="0.45">
      <c r="C6786" s="104" t="s">
        <v>259</v>
      </c>
      <c r="D6786" s="104" t="s">
        <v>263</v>
      </c>
      <c r="E6786" s="56">
        <v>1993</v>
      </c>
      <c r="F6786" s="144">
        <v>117</v>
      </c>
      <c r="G6786" s="144">
        <v>117</v>
      </c>
    </row>
    <row r="6787" spans="3:7" ht="16.5" hidden="1" customHeight="1" outlineLevel="1" x14ac:dyDescent="0.45">
      <c r="C6787" s="104" t="s">
        <v>259</v>
      </c>
      <c r="D6787" s="104" t="s">
        <v>263</v>
      </c>
      <c r="E6787" s="56">
        <v>1994</v>
      </c>
      <c r="F6787" s="144">
        <v>146</v>
      </c>
      <c r="G6787" s="144">
        <v>146</v>
      </c>
    </row>
    <row r="6788" spans="3:7" ht="16.5" hidden="1" customHeight="1" outlineLevel="1" x14ac:dyDescent="0.45">
      <c r="C6788" s="104" t="s">
        <v>259</v>
      </c>
      <c r="D6788" s="104" t="s">
        <v>263</v>
      </c>
      <c r="E6788" s="56">
        <v>1995</v>
      </c>
      <c r="F6788" s="144">
        <v>95</v>
      </c>
      <c r="G6788" s="144">
        <v>95</v>
      </c>
    </row>
    <row r="6789" spans="3:7" ht="16.5" hidden="1" customHeight="1" outlineLevel="1" x14ac:dyDescent="0.45">
      <c r="C6789" s="104" t="s">
        <v>259</v>
      </c>
      <c r="D6789" s="104" t="s">
        <v>263</v>
      </c>
      <c r="E6789" s="56">
        <v>1996</v>
      </c>
      <c r="F6789" s="144">
        <v>46</v>
      </c>
      <c r="G6789" s="144">
        <v>46</v>
      </c>
    </row>
    <row r="6790" spans="3:7" ht="16.5" hidden="1" customHeight="1" outlineLevel="1" x14ac:dyDescent="0.45">
      <c r="C6790" s="104" t="s">
        <v>259</v>
      </c>
      <c r="D6790" s="104" t="s">
        <v>263</v>
      </c>
      <c r="E6790" s="56">
        <v>1997</v>
      </c>
      <c r="F6790" s="144">
        <v>133</v>
      </c>
      <c r="G6790" s="144">
        <v>133</v>
      </c>
    </row>
    <row r="6791" spans="3:7" ht="16.5" hidden="1" customHeight="1" outlineLevel="1" x14ac:dyDescent="0.45">
      <c r="C6791" s="104" t="s">
        <v>259</v>
      </c>
      <c r="D6791" s="104" t="s">
        <v>263</v>
      </c>
      <c r="E6791" s="56">
        <v>1998</v>
      </c>
      <c r="F6791" s="144">
        <v>18</v>
      </c>
      <c r="G6791" s="144">
        <v>18</v>
      </c>
    </row>
    <row r="6792" spans="3:7" ht="16.5" hidden="1" customHeight="1" outlineLevel="1" x14ac:dyDescent="0.45">
      <c r="C6792" s="104" t="s">
        <v>259</v>
      </c>
      <c r="D6792" s="104" t="s">
        <v>263</v>
      </c>
      <c r="E6792" s="56">
        <v>1999</v>
      </c>
      <c r="F6792" s="144">
        <v>43</v>
      </c>
      <c r="G6792" s="144">
        <v>43</v>
      </c>
    </row>
    <row r="6793" spans="3:7" ht="16.5" hidden="1" customHeight="1" outlineLevel="1" x14ac:dyDescent="0.45">
      <c r="C6793" s="104" t="s">
        <v>259</v>
      </c>
      <c r="D6793" s="104" t="s">
        <v>263</v>
      </c>
      <c r="E6793" s="56">
        <v>2000</v>
      </c>
      <c r="F6793" s="144">
        <v>9</v>
      </c>
      <c r="G6793" s="144">
        <v>9</v>
      </c>
    </row>
    <row r="6794" spans="3:7" ht="16.5" hidden="1" customHeight="1" outlineLevel="1" x14ac:dyDescent="0.45">
      <c r="C6794" s="104" t="s">
        <v>259</v>
      </c>
      <c r="D6794" s="104" t="s">
        <v>263</v>
      </c>
      <c r="E6794" s="56">
        <v>2001</v>
      </c>
      <c r="F6794" s="144">
        <v>74</v>
      </c>
      <c r="G6794" s="144">
        <v>74</v>
      </c>
    </row>
    <row r="6795" spans="3:7" ht="16.5" hidden="1" customHeight="1" outlineLevel="1" x14ac:dyDescent="0.45">
      <c r="C6795" s="104" t="s">
        <v>259</v>
      </c>
      <c r="D6795" s="104" t="s">
        <v>263</v>
      </c>
      <c r="E6795" s="56">
        <v>2002</v>
      </c>
      <c r="F6795" s="144">
        <v>33</v>
      </c>
      <c r="G6795" s="144">
        <v>33</v>
      </c>
    </row>
    <row r="6796" spans="3:7" ht="16.5" hidden="1" customHeight="1" outlineLevel="1" x14ac:dyDescent="0.45">
      <c r="C6796" s="104" t="s">
        <v>259</v>
      </c>
      <c r="D6796" s="104" t="s">
        <v>263</v>
      </c>
      <c r="E6796" s="56">
        <v>2003</v>
      </c>
      <c r="F6796" s="144">
        <v>30</v>
      </c>
      <c r="G6796" s="144">
        <v>30</v>
      </c>
    </row>
    <row r="6797" spans="3:7" ht="16.5" hidden="1" customHeight="1" outlineLevel="1" x14ac:dyDescent="0.45">
      <c r="C6797" s="104" t="s">
        <v>259</v>
      </c>
      <c r="D6797" s="104" t="s">
        <v>263</v>
      </c>
      <c r="E6797" s="56">
        <v>2004</v>
      </c>
      <c r="F6797" s="144">
        <v>20</v>
      </c>
      <c r="G6797" s="144">
        <v>20</v>
      </c>
    </row>
    <row r="6798" spans="3:7" ht="16.5" hidden="1" customHeight="1" outlineLevel="1" x14ac:dyDescent="0.45">
      <c r="C6798" s="104" t="s">
        <v>259</v>
      </c>
      <c r="D6798" s="104" t="s">
        <v>263</v>
      </c>
      <c r="E6798" s="56">
        <v>2005</v>
      </c>
      <c r="F6798" s="144">
        <v>43</v>
      </c>
      <c r="G6798" s="144">
        <v>43</v>
      </c>
    </row>
    <row r="6799" spans="3:7" ht="16.5" hidden="1" customHeight="1" outlineLevel="1" x14ac:dyDescent="0.45">
      <c r="C6799" s="104" t="s">
        <v>259</v>
      </c>
      <c r="D6799" s="104" t="s">
        <v>263</v>
      </c>
      <c r="E6799" s="56">
        <v>2006</v>
      </c>
      <c r="F6799" s="144">
        <v>30</v>
      </c>
      <c r="G6799" s="144">
        <v>30</v>
      </c>
    </row>
    <row r="6800" spans="3:7" ht="16.5" hidden="1" customHeight="1" outlineLevel="1" x14ac:dyDescent="0.45">
      <c r="C6800" s="104" t="s">
        <v>259</v>
      </c>
      <c r="D6800" s="104" t="s">
        <v>263</v>
      </c>
      <c r="E6800" s="56">
        <v>2007</v>
      </c>
      <c r="F6800" s="144">
        <v>43</v>
      </c>
      <c r="G6800" s="144">
        <v>43</v>
      </c>
    </row>
    <row r="6801" spans="3:7" ht="16.5" hidden="1" customHeight="1" outlineLevel="1" x14ac:dyDescent="0.45">
      <c r="C6801" s="104" t="s">
        <v>259</v>
      </c>
      <c r="D6801" s="104" t="s">
        <v>263</v>
      </c>
      <c r="E6801" s="56">
        <v>2008</v>
      </c>
      <c r="F6801" s="144">
        <v>114</v>
      </c>
      <c r="G6801" s="144">
        <v>114</v>
      </c>
    </row>
    <row r="6802" spans="3:7" ht="16.5" hidden="1" customHeight="1" outlineLevel="1" x14ac:dyDescent="0.45">
      <c r="C6802" s="104" t="s">
        <v>259</v>
      </c>
      <c r="D6802" s="104" t="s">
        <v>263</v>
      </c>
      <c r="E6802" s="56">
        <v>2009</v>
      </c>
      <c r="F6802" s="144">
        <v>38</v>
      </c>
      <c r="G6802" s="144">
        <v>38</v>
      </c>
    </row>
    <row r="6803" spans="3:7" ht="16.5" hidden="1" customHeight="1" outlineLevel="1" x14ac:dyDescent="0.45">
      <c r="C6803" s="104" t="s">
        <v>259</v>
      </c>
      <c r="D6803" s="104" t="s">
        <v>263</v>
      </c>
      <c r="E6803" s="56">
        <v>2010</v>
      </c>
      <c r="F6803" s="144">
        <v>19</v>
      </c>
      <c r="G6803" s="144">
        <v>19</v>
      </c>
    </row>
    <row r="6804" spans="3:7" ht="16.5" hidden="1" customHeight="1" outlineLevel="1" x14ac:dyDescent="0.45">
      <c r="C6804" s="104" t="s">
        <v>259</v>
      </c>
      <c r="D6804" s="104" t="s">
        <v>263</v>
      </c>
      <c r="E6804" s="56">
        <v>2011</v>
      </c>
      <c r="F6804" s="144">
        <v>43</v>
      </c>
      <c r="G6804" s="144">
        <v>43</v>
      </c>
    </row>
    <row r="6805" spans="3:7" ht="16.5" hidden="1" customHeight="1" outlineLevel="1" x14ac:dyDescent="0.45">
      <c r="C6805" s="104" t="s">
        <v>259</v>
      </c>
      <c r="D6805" s="104" t="s">
        <v>263</v>
      </c>
      <c r="E6805" s="56">
        <v>2012</v>
      </c>
      <c r="F6805" s="144">
        <v>35</v>
      </c>
      <c r="G6805" s="144">
        <v>35</v>
      </c>
    </row>
    <row r="6806" spans="3:7" ht="16.5" hidden="1" customHeight="1" outlineLevel="1" x14ac:dyDescent="0.45">
      <c r="C6806" s="104" t="s">
        <v>259</v>
      </c>
      <c r="D6806" s="104" t="s">
        <v>263</v>
      </c>
      <c r="E6806" s="56">
        <v>2013</v>
      </c>
      <c r="F6806" s="144">
        <v>41</v>
      </c>
      <c r="G6806" s="144">
        <v>41</v>
      </c>
    </row>
    <row r="6807" spans="3:7" ht="16.5" hidden="1" customHeight="1" outlineLevel="1" x14ac:dyDescent="0.45">
      <c r="C6807" s="104" t="s">
        <v>259</v>
      </c>
      <c r="D6807" s="104" t="s">
        <v>263</v>
      </c>
      <c r="E6807" s="56">
        <v>2014</v>
      </c>
      <c r="F6807" s="144">
        <v>74</v>
      </c>
      <c r="G6807" s="144">
        <v>74</v>
      </c>
    </row>
    <row r="6808" spans="3:7" ht="16.5" hidden="1" customHeight="1" outlineLevel="1" x14ac:dyDescent="0.45">
      <c r="C6808" s="104" t="s">
        <v>259</v>
      </c>
      <c r="D6808" s="104" t="s">
        <v>263</v>
      </c>
      <c r="E6808" s="56">
        <v>2015</v>
      </c>
      <c r="F6808" s="144">
        <v>29</v>
      </c>
      <c r="G6808" s="144">
        <v>29</v>
      </c>
    </row>
    <row r="6809" spans="3:7" ht="16.5" hidden="1" customHeight="1" outlineLevel="1" x14ac:dyDescent="0.45">
      <c r="C6809" s="104" t="s">
        <v>259</v>
      </c>
      <c r="D6809" s="104" t="s">
        <v>263</v>
      </c>
      <c r="E6809" s="56">
        <v>2016</v>
      </c>
      <c r="F6809" s="144">
        <v>48</v>
      </c>
      <c r="G6809" s="144">
        <v>48</v>
      </c>
    </row>
    <row r="6810" spans="3:7" ht="16.5" hidden="1" customHeight="1" outlineLevel="1" x14ac:dyDescent="0.45">
      <c r="C6810" s="104" t="s">
        <v>259</v>
      </c>
      <c r="D6810" s="104" t="s">
        <v>264</v>
      </c>
      <c r="E6810" s="56">
        <v>1993</v>
      </c>
      <c r="F6810" s="144">
        <v>448</v>
      </c>
      <c r="G6810" s="144">
        <v>448</v>
      </c>
    </row>
    <row r="6811" spans="3:7" ht="16.5" hidden="1" customHeight="1" outlineLevel="1" x14ac:dyDescent="0.45">
      <c r="C6811" s="104" t="s">
        <v>259</v>
      </c>
      <c r="D6811" s="104" t="s">
        <v>264</v>
      </c>
      <c r="E6811" s="56">
        <v>1994</v>
      </c>
      <c r="F6811" s="146">
        <v>5072</v>
      </c>
      <c r="G6811" s="146">
        <v>5072</v>
      </c>
    </row>
    <row r="6812" spans="3:7" ht="16.5" hidden="1" customHeight="1" outlineLevel="1" x14ac:dyDescent="0.45">
      <c r="C6812" s="104" t="s">
        <v>259</v>
      </c>
      <c r="D6812" s="104" t="s">
        <v>264</v>
      </c>
      <c r="E6812" s="56">
        <v>1995</v>
      </c>
      <c r="F6812" s="146">
        <v>15085</v>
      </c>
      <c r="G6812" s="146">
        <v>15085</v>
      </c>
    </row>
    <row r="6813" spans="3:7" ht="16.5" hidden="1" customHeight="1" outlineLevel="1" x14ac:dyDescent="0.45">
      <c r="C6813" s="104" t="s">
        <v>259</v>
      </c>
      <c r="D6813" s="104" t="s">
        <v>264</v>
      </c>
      <c r="E6813" s="56">
        <v>1996</v>
      </c>
      <c r="F6813" s="146">
        <v>18039</v>
      </c>
      <c r="G6813" s="146">
        <v>18039</v>
      </c>
    </row>
    <row r="6814" spans="3:7" ht="16.5" hidden="1" customHeight="1" outlineLevel="1" x14ac:dyDescent="0.45">
      <c r="C6814" s="104" t="s">
        <v>259</v>
      </c>
      <c r="D6814" s="104" t="s">
        <v>264</v>
      </c>
      <c r="E6814" s="56">
        <v>1997</v>
      </c>
      <c r="F6814" s="146">
        <v>24246</v>
      </c>
      <c r="G6814" s="146">
        <v>24246</v>
      </c>
    </row>
    <row r="6815" spans="3:7" ht="16.5" hidden="1" customHeight="1" outlineLevel="1" x14ac:dyDescent="0.45">
      <c r="C6815" s="104" t="s">
        <v>259</v>
      </c>
      <c r="D6815" s="104" t="s">
        <v>264</v>
      </c>
      <c r="E6815" s="56">
        <v>1998</v>
      </c>
      <c r="F6815" s="146">
        <v>11299</v>
      </c>
      <c r="G6815" s="146">
        <v>11299</v>
      </c>
    </row>
    <row r="6816" spans="3:7" ht="16.5" hidden="1" customHeight="1" outlineLevel="1" x14ac:dyDescent="0.45">
      <c r="C6816" s="104" t="s">
        <v>259</v>
      </c>
      <c r="D6816" s="104" t="s">
        <v>264</v>
      </c>
      <c r="E6816" s="56">
        <v>1999</v>
      </c>
      <c r="F6816" s="146">
        <v>4204</v>
      </c>
      <c r="G6816" s="146">
        <v>4204</v>
      </c>
    </row>
    <row r="6817" spans="3:7" ht="16.5" hidden="1" customHeight="1" outlineLevel="1" x14ac:dyDescent="0.45">
      <c r="C6817" s="104" t="s">
        <v>259</v>
      </c>
      <c r="D6817" s="104" t="s">
        <v>264</v>
      </c>
      <c r="E6817" s="56">
        <v>2000</v>
      </c>
      <c r="F6817" s="144">
        <v>130</v>
      </c>
      <c r="G6817" s="144">
        <v>130</v>
      </c>
    </row>
    <row r="6818" spans="3:7" ht="16.5" hidden="1" customHeight="1" outlineLevel="1" x14ac:dyDescent="0.45">
      <c r="C6818" s="104" t="s">
        <v>259</v>
      </c>
      <c r="D6818" s="104" t="s">
        <v>264</v>
      </c>
      <c r="E6818" s="56">
        <v>2001</v>
      </c>
      <c r="F6818" s="144">
        <v>158</v>
      </c>
      <c r="G6818" s="144">
        <v>158</v>
      </c>
    </row>
    <row r="6819" spans="3:7" ht="16.5" hidden="1" customHeight="1" outlineLevel="1" x14ac:dyDescent="0.45">
      <c r="C6819" s="104" t="s">
        <v>259</v>
      </c>
      <c r="D6819" s="104" t="s">
        <v>264</v>
      </c>
      <c r="E6819" s="56">
        <v>2002</v>
      </c>
      <c r="F6819" s="144">
        <v>189</v>
      </c>
      <c r="G6819" s="144">
        <v>189</v>
      </c>
    </row>
    <row r="6820" spans="3:7" ht="16.5" hidden="1" customHeight="1" outlineLevel="1" x14ac:dyDescent="0.45">
      <c r="C6820" s="104" t="s">
        <v>259</v>
      </c>
      <c r="D6820" s="104" t="s">
        <v>264</v>
      </c>
      <c r="E6820" s="56">
        <v>2003</v>
      </c>
      <c r="F6820" s="144">
        <v>171</v>
      </c>
      <c r="G6820" s="144">
        <v>171</v>
      </c>
    </row>
    <row r="6821" spans="3:7" ht="16.5" hidden="1" customHeight="1" outlineLevel="1" x14ac:dyDescent="0.45">
      <c r="C6821" s="104" t="s">
        <v>259</v>
      </c>
      <c r="D6821" s="104" t="s">
        <v>264</v>
      </c>
      <c r="E6821" s="56">
        <v>2004</v>
      </c>
      <c r="F6821" s="144">
        <v>381</v>
      </c>
      <c r="G6821" s="144">
        <v>381</v>
      </c>
    </row>
    <row r="6822" spans="3:7" ht="16.5" hidden="1" customHeight="1" outlineLevel="1" x14ac:dyDescent="0.45">
      <c r="C6822" s="104" t="s">
        <v>259</v>
      </c>
      <c r="D6822" s="104" t="s">
        <v>264</v>
      </c>
      <c r="E6822" s="56">
        <v>2005</v>
      </c>
      <c r="F6822" s="144">
        <v>408</v>
      </c>
      <c r="G6822" s="144">
        <v>408</v>
      </c>
    </row>
    <row r="6823" spans="3:7" ht="16.5" hidden="1" customHeight="1" outlineLevel="1" x14ac:dyDescent="0.45">
      <c r="C6823" s="104" t="s">
        <v>259</v>
      </c>
      <c r="D6823" s="104" t="s">
        <v>264</v>
      </c>
      <c r="E6823" s="56">
        <v>2006</v>
      </c>
      <c r="F6823" s="144">
        <v>212</v>
      </c>
      <c r="G6823" s="144">
        <v>212</v>
      </c>
    </row>
    <row r="6824" spans="3:7" ht="16.5" hidden="1" customHeight="1" outlineLevel="1" x14ac:dyDescent="0.45">
      <c r="C6824" s="104" t="s">
        <v>259</v>
      </c>
      <c r="D6824" s="104" t="s">
        <v>264</v>
      </c>
      <c r="E6824" s="56">
        <v>2007</v>
      </c>
      <c r="F6824" s="144">
        <v>159</v>
      </c>
      <c r="G6824" s="144">
        <v>159</v>
      </c>
    </row>
    <row r="6825" spans="3:7" ht="16.5" hidden="1" customHeight="1" outlineLevel="1" x14ac:dyDescent="0.45">
      <c r="C6825" s="104" t="s">
        <v>259</v>
      </c>
      <c r="D6825" s="104" t="s">
        <v>264</v>
      </c>
      <c r="E6825" s="56">
        <v>2008</v>
      </c>
      <c r="F6825" s="144">
        <v>343</v>
      </c>
      <c r="G6825" s="144">
        <v>343</v>
      </c>
    </row>
    <row r="6826" spans="3:7" ht="16.5" hidden="1" customHeight="1" outlineLevel="1" x14ac:dyDescent="0.45">
      <c r="C6826" s="104" t="s">
        <v>259</v>
      </c>
      <c r="D6826" s="104" t="s">
        <v>264</v>
      </c>
      <c r="E6826" s="56">
        <v>2009</v>
      </c>
      <c r="F6826" s="144">
        <v>160</v>
      </c>
      <c r="G6826" s="144">
        <v>160</v>
      </c>
    </row>
    <row r="6827" spans="3:7" ht="16.5" hidden="1" customHeight="1" outlineLevel="1" x14ac:dyDescent="0.45">
      <c r="C6827" s="104" t="s">
        <v>259</v>
      </c>
      <c r="D6827" s="104" t="s">
        <v>264</v>
      </c>
      <c r="E6827" s="56">
        <v>2010</v>
      </c>
      <c r="F6827" s="144">
        <v>542</v>
      </c>
      <c r="G6827" s="144">
        <v>542</v>
      </c>
    </row>
    <row r="6828" spans="3:7" ht="16.5" hidden="1" customHeight="1" outlineLevel="1" x14ac:dyDescent="0.45">
      <c r="C6828" s="104" t="s">
        <v>259</v>
      </c>
      <c r="D6828" s="104" t="s">
        <v>264</v>
      </c>
      <c r="E6828" s="56">
        <v>2011</v>
      </c>
      <c r="F6828" s="144">
        <v>179</v>
      </c>
      <c r="G6828" s="144">
        <v>179</v>
      </c>
    </row>
    <row r="6829" spans="3:7" ht="16.5" hidden="1" customHeight="1" outlineLevel="1" x14ac:dyDescent="0.45">
      <c r="C6829" s="104" t="s">
        <v>259</v>
      </c>
      <c r="D6829" s="104" t="s">
        <v>264</v>
      </c>
      <c r="E6829" s="56">
        <v>2012</v>
      </c>
      <c r="F6829" s="144">
        <v>82</v>
      </c>
      <c r="G6829" s="144">
        <v>82</v>
      </c>
    </row>
    <row r="6830" spans="3:7" ht="16.5" hidden="1" customHeight="1" outlineLevel="1" x14ac:dyDescent="0.45">
      <c r="C6830" s="104" t="s">
        <v>259</v>
      </c>
      <c r="D6830" s="104" t="s">
        <v>264</v>
      </c>
      <c r="E6830" s="56">
        <v>2013</v>
      </c>
      <c r="F6830" s="144">
        <v>98</v>
      </c>
      <c r="G6830" s="144">
        <v>98</v>
      </c>
    </row>
    <row r="6831" spans="3:7" ht="16.5" hidden="1" customHeight="1" outlineLevel="1" x14ac:dyDescent="0.45">
      <c r="C6831" s="104" t="s">
        <v>259</v>
      </c>
      <c r="D6831" s="104" t="s">
        <v>264</v>
      </c>
      <c r="E6831" s="56">
        <v>2014</v>
      </c>
      <c r="F6831" s="144">
        <v>188</v>
      </c>
      <c r="G6831" s="144">
        <v>188</v>
      </c>
    </row>
    <row r="6832" spans="3:7" ht="16.5" hidden="1" customHeight="1" outlineLevel="1" x14ac:dyDescent="0.45">
      <c r="C6832" s="104" t="s">
        <v>259</v>
      </c>
      <c r="D6832" s="104" t="s">
        <v>264</v>
      </c>
      <c r="E6832" s="56">
        <v>2015</v>
      </c>
      <c r="F6832" s="144">
        <v>278</v>
      </c>
      <c r="G6832" s="144">
        <v>278</v>
      </c>
    </row>
    <row r="6833" spans="3:7" ht="16.5" hidden="1" customHeight="1" outlineLevel="1" x14ac:dyDescent="0.45">
      <c r="C6833" s="104" t="s">
        <v>259</v>
      </c>
      <c r="D6833" s="104" t="s">
        <v>264</v>
      </c>
      <c r="E6833" s="56">
        <v>2016</v>
      </c>
      <c r="F6833" s="144">
        <v>21</v>
      </c>
      <c r="G6833" s="144">
        <v>21</v>
      </c>
    </row>
    <row r="6834" spans="3:7" ht="16.5" hidden="1" customHeight="1" outlineLevel="1" x14ac:dyDescent="0.45">
      <c r="C6834" s="104" t="s">
        <v>259</v>
      </c>
      <c r="D6834" s="104" t="s">
        <v>265</v>
      </c>
      <c r="E6834" s="56">
        <v>1991</v>
      </c>
      <c r="F6834" s="144">
        <v>225</v>
      </c>
      <c r="G6834" s="144">
        <v>225</v>
      </c>
    </row>
    <row r="6835" spans="3:7" ht="16.5" hidden="1" customHeight="1" outlineLevel="1" x14ac:dyDescent="0.45">
      <c r="C6835" s="104" t="s">
        <v>259</v>
      </c>
      <c r="D6835" s="104" t="s">
        <v>265</v>
      </c>
      <c r="E6835" s="56">
        <v>1992</v>
      </c>
      <c r="F6835" s="144">
        <v>27</v>
      </c>
      <c r="G6835" s="144">
        <v>27</v>
      </c>
    </row>
    <row r="6836" spans="3:7" ht="16.5" hidden="1" customHeight="1" outlineLevel="1" x14ac:dyDescent="0.45">
      <c r="C6836" s="104" t="s">
        <v>259</v>
      </c>
      <c r="D6836" s="104" t="s">
        <v>265</v>
      </c>
      <c r="E6836" s="56">
        <v>1993</v>
      </c>
      <c r="F6836" s="144">
        <v>63</v>
      </c>
      <c r="G6836" s="144">
        <v>63</v>
      </c>
    </row>
    <row r="6837" spans="3:7" ht="16.5" hidden="1" customHeight="1" outlineLevel="1" x14ac:dyDescent="0.45">
      <c r="C6837" s="104" t="s">
        <v>259</v>
      </c>
      <c r="D6837" s="104" t="s">
        <v>265</v>
      </c>
      <c r="E6837" s="56">
        <v>1994</v>
      </c>
      <c r="F6837" s="144">
        <v>45</v>
      </c>
      <c r="G6837" s="144">
        <v>45</v>
      </c>
    </row>
    <row r="6838" spans="3:7" ht="16.5" hidden="1" customHeight="1" outlineLevel="1" x14ac:dyDescent="0.45">
      <c r="C6838" s="104" t="s">
        <v>259</v>
      </c>
      <c r="D6838" s="104" t="s">
        <v>265</v>
      </c>
      <c r="E6838" s="56">
        <v>1995</v>
      </c>
      <c r="F6838" s="144">
        <v>95</v>
      </c>
      <c r="G6838" s="144">
        <v>95</v>
      </c>
    </row>
    <row r="6839" spans="3:7" ht="16.5" hidden="1" customHeight="1" outlineLevel="1" x14ac:dyDescent="0.45">
      <c r="C6839" s="104" t="s">
        <v>259</v>
      </c>
      <c r="D6839" s="104" t="s">
        <v>265</v>
      </c>
      <c r="E6839" s="56">
        <v>1996</v>
      </c>
      <c r="F6839" s="144">
        <v>74</v>
      </c>
      <c r="G6839" s="144">
        <v>74</v>
      </c>
    </row>
    <row r="6840" spans="3:7" ht="16.5" hidden="1" customHeight="1" outlineLevel="1" x14ac:dyDescent="0.45">
      <c r="C6840" s="104" t="s">
        <v>259</v>
      </c>
      <c r="D6840" s="104" t="s">
        <v>265</v>
      </c>
      <c r="E6840" s="56">
        <v>1997</v>
      </c>
      <c r="F6840" s="144">
        <v>5</v>
      </c>
      <c r="G6840" s="144">
        <v>5</v>
      </c>
    </row>
    <row r="6841" spans="3:7" ht="16.5" hidden="1" customHeight="1" outlineLevel="1" x14ac:dyDescent="0.45">
      <c r="C6841" s="104" t="s">
        <v>259</v>
      </c>
      <c r="D6841" s="104" t="s">
        <v>265</v>
      </c>
      <c r="E6841" s="56">
        <v>1999</v>
      </c>
      <c r="F6841" s="144">
        <v>17</v>
      </c>
      <c r="G6841" s="144">
        <v>17</v>
      </c>
    </row>
    <row r="6842" spans="3:7" ht="16.5" hidden="1" customHeight="1" outlineLevel="1" x14ac:dyDescent="0.45">
      <c r="C6842" s="104" t="s">
        <v>259</v>
      </c>
      <c r="D6842" s="104" t="s">
        <v>265</v>
      </c>
      <c r="E6842" s="56">
        <v>2000</v>
      </c>
      <c r="F6842" s="144">
        <v>162</v>
      </c>
      <c r="G6842" s="144">
        <v>162</v>
      </c>
    </row>
    <row r="6843" spans="3:7" ht="16.5" hidden="1" customHeight="1" outlineLevel="1" x14ac:dyDescent="0.45">
      <c r="C6843" s="104" t="s">
        <v>259</v>
      </c>
      <c r="D6843" s="104" t="s">
        <v>265</v>
      </c>
      <c r="E6843" s="56">
        <v>2001</v>
      </c>
      <c r="F6843" s="144">
        <v>1</v>
      </c>
      <c r="G6843" s="144">
        <v>1</v>
      </c>
    </row>
    <row r="6844" spans="3:7" ht="16.5" hidden="1" customHeight="1" outlineLevel="1" x14ac:dyDescent="0.45">
      <c r="C6844" s="104" t="s">
        <v>259</v>
      </c>
      <c r="D6844" s="104" t="s">
        <v>265</v>
      </c>
      <c r="E6844" s="56">
        <v>2002</v>
      </c>
      <c r="F6844" s="144">
        <v>11</v>
      </c>
      <c r="G6844" s="144">
        <v>11</v>
      </c>
    </row>
    <row r="6845" spans="3:7" ht="16.5" hidden="1" customHeight="1" outlineLevel="1" x14ac:dyDescent="0.45">
      <c r="C6845" s="104" t="s">
        <v>259</v>
      </c>
      <c r="D6845" s="104" t="s">
        <v>265</v>
      </c>
      <c r="E6845" s="56">
        <v>2003</v>
      </c>
      <c r="F6845" s="144">
        <v>29</v>
      </c>
      <c r="G6845" s="144">
        <v>29</v>
      </c>
    </row>
    <row r="6846" spans="3:7" ht="16.5" hidden="1" customHeight="1" outlineLevel="1" x14ac:dyDescent="0.45">
      <c r="C6846" s="104" t="s">
        <v>259</v>
      </c>
      <c r="D6846" s="104" t="s">
        <v>265</v>
      </c>
      <c r="E6846" s="56">
        <v>2005</v>
      </c>
      <c r="F6846" s="144">
        <v>35</v>
      </c>
      <c r="G6846" s="144">
        <v>35</v>
      </c>
    </row>
    <row r="6847" spans="3:7" ht="16.5" hidden="1" customHeight="1" outlineLevel="1" x14ac:dyDescent="0.45">
      <c r="C6847" s="104" t="s">
        <v>259</v>
      </c>
      <c r="D6847" s="104" t="s">
        <v>265</v>
      </c>
      <c r="E6847" s="56">
        <v>2006</v>
      </c>
      <c r="F6847" s="144">
        <v>12</v>
      </c>
      <c r="G6847" s="144">
        <v>12</v>
      </c>
    </row>
    <row r="6848" spans="3:7" ht="16.5" hidden="1" customHeight="1" outlineLevel="1" x14ac:dyDescent="0.45">
      <c r="C6848" s="104" t="s">
        <v>259</v>
      </c>
      <c r="D6848" s="104" t="s">
        <v>265</v>
      </c>
      <c r="E6848" s="56">
        <v>2007</v>
      </c>
      <c r="F6848" s="144">
        <v>18</v>
      </c>
      <c r="G6848" s="144">
        <v>18</v>
      </c>
    </row>
    <row r="6849" spans="3:7" ht="16.5" hidden="1" customHeight="1" outlineLevel="1" x14ac:dyDescent="0.45">
      <c r="C6849" s="104" t="s">
        <v>259</v>
      </c>
      <c r="D6849" s="104" t="s">
        <v>265</v>
      </c>
      <c r="E6849" s="56">
        <v>2008</v>
      </c>
      <c r="F6849" s="144">
        <v>0</v>
      </c>
      <c r="G6849" s="144">
        <v>0</v>
      </c>
    </row>
    <row r="6850" spans="3:7" ht="16.5" hidden="1" customHeight="1" outlineLevel="1" x14ac:dyDescent="0.45">
      <c r="C6850" s="104" t="s">
        <v>259</v>
      </c>
      <c r="D6850" s="104" t="s">
        <v>265</v>
      </c>
      <c r="E6850" s="56">
        <v>2010</v>
      </c>
      <c r="F6850" s="144">
        <v>2</v>
      </c>
      <c r="G6850" s="144">
        <v>2</v>
      </c>
    </row>
    <row r="6851" spans="3:7" ht="16.5" hidden="1" customHeight="1" outlineLevel="1" x14ac:dyDescent="0.45">
      <c r="C6851" s="104" t="s">
        <v>259</v>
      </c>
      <c r="D6851" s="104" t="s">
        <v>265</v>
      </c>
      <c r="E6851" s="56">
        <v>2011</v>
      </c>
      <c r="F6851" s="144">
        <v>6</v>
      </c>
      <c r="G6851" s="144">
        <v>6</v>
      </c>
    </row>
    <row r="6852" spans="3:7" ht="16.5" hidden="1" customHeight="1" outlineLevel="1" x14ac:dyDescent="0.45">
      <c r="C6852" s="104" t="s">
        <v>259</v>
      </c>
      <c r="D6852" s="104" t="s">
        <v>265</v>
      </c>
      <c r="E6852" s="56">
        <v>2012</v>
      </c>
      <c r="F6852" s="144">
        <v>22</v>
      </c>
      <c r="G6852" s="144">
        <v>22</v>
      </c>
    </row>
    <row r="6853" spans="3:7" ht="16.5" hidden="1" customHeight="1" outlineLevel="1" x14ac:dyDescent="0.45">
      <c r="C6853" s="104" t="s">
        <v>259</v>
      </c>
      <c r="D6853" s="104" t="s">
        <v>265</v>
      </c>
      <c r="E6853" s="56">
        <v>2013</v>
      </c>
      <c r="F6853" s="144">
        <v>72</v>
      </c>
      <c r="G6853" s="144">
        <v>72</v>
      </c>
    </row>
    <row r="6854" spans="3:7" ht="16.5" hidden="1" customHeight="1" outlineLevel="1" x14ac:dyDescent="0.45">
      <c r="C6854" s="104" t="s">
        <v>259</v>
      </c>
      <c r="D6854" s="104" t="s">
        <v>265</v>
      </c>
      <c r="E6854" s="56">
        <v>2014</v>
      </c>
      <c r="F6854" s="144">
        <v>0</v>
      </c>
      <c r="G6854" s="144">
        <v>0</v>
      </c>
    </row>
    <row r="6855" spans="3:7" ht="16.5" hidden="1" customHeight="1" outlineLevel="1" x14ac:dyDescent="0.45">
      <c r="C6855" s="104" t="s">
        <v>259</v>
      </c>
      <c r="D6855" s="104" t="s">
        <v>265</v>
      </c>
      <c r="E6855" s="56">
        <v>2015</v>
      </c>
      <c r="F6855" s="144">
        <v>4</v>
      </c>
      <c r="G6855" s="144">
        <v>4</v>
      </c>
    </row>
    <row r="6856" spans="3:7" ht="16.5" hidden="1" customHeight="1" outlineLevel="1" x14ac:dyDescent="0.45">
      <c r="C6856" s="104" t="s">
        <v>259</v>
      </c>
      <c r="D6856" s="104" t="s">
        <v>265</v>
      </c>
      <c r="E6856" s="56">
        <v>2016</v>
      </c>
      <c r="F6856" s="144">
        <v>0</v>
      </c>
      <c r="G6856" s="144">
        <v>0</v>
      </c>
    </row>
    <row r="6857" spans="3:7" ht="16.5" hidden="1" customHeight="1" outlineLevel="1" x14ac:dyDescent="0.45">
      <c r="C6857" s="104" t="s">
        <v>259</v>
      </c>
      <c r="D6857" s="104" t="s">
        <v>266</v>
      </c>
      <c r="E6857" s="56">
        <v>1992</v>
      </c>
      <c r="F6857" s="144">
        <v>5</v>
      </c>
      <c r="G6857" s="144">
        <v>5</v>
      </c>
    </row>
    <row r="6858" spans="3:7" ht="16.5" hidden="1" customHeight="1" outlineLevel="1" x14ac:dyDescent="0.45">
      <c r="C6858" s="104" t="s">
        <v>259</v>
      </c>
      <c r="D6858" s="104" t="s">
        <v>266</v>
      </c>
      <c r="E6858" s="56">
        <v>1994</v>
      </c>
      <c r="F6858" s="144">
        <v>9</v>
      </c>
      <c r="G6858" s="144">
        <v>9</v>
      </c>
    </row>
    <row r="6859" spans="3:7" ht="16.5" hidden="1" customHeight="1" outlineLevel="1" x14ac:dyDescent="0.45">
      <c r="C6859" s="104" t="s">
        <v>259</v>
      </c>
      <c r="D6859" s="104" t="s">
        <v>267</v>
      </c>
      <c r="E6859" s="56">
        <v>1993</v>
      </c>
      <c r="F6859" s="144">
        <v>3</v>
      </c>
      <c r="G6859" s="144">
        <v>3</v>
      </c>
    </row>
    <row r="6860" spans="3:7" ht="16.5" hidden="1" customHeight="1" outlineLevel="1" x14ac:dyDescent="0.45">
      <c r="C6860" s="104" t="s">
        <v>259</v>
      </c>
      <c r="D6860" s="104" t="s">
        <v>267</v>
      </c>
      <c r="E6860" s="56">
        <v>1994</v>
      </c>
      <c r="F6860" s="144">
        <v>13</v>
      </c>
      <c r="G6860" s="144">
        <v>13</v>
      </c>
    </row>
    <row r="6861" spans="3:7" ht="16.5" hidden="1" customHeight="1" outlineLevel="1" x14ac:dyDescent="0.45">
      <c r="C6861" s="104" t="s">
        <v>259</v>
      </c>
      <c r="D6861" s="104" t="s">
        <v>267</v>
      </c>
      <c r="E6861" s="56">
        <v>1995</v>
      </c>
      <c r="F6861" s="144">
        <v>15</v>
      </c>
      <c r="G6861" s="144">
        <v>15</v>
      </c>
    </row>
    <row r="6862" spans="3:7" ht="16.5" hidden="1" customHeight="1" outlineLevel="1" x14ac:dyDescent="0.45">
      <c r="C6862" s="104" t="s">
        <v>259</v>
      </c>
      <c r="D6862" s="104" t="s">
        <v>267</v>
      </c>
      <c r="E6862" s="56">
        <v>1996</v>
      </c>
      <c r="F6862" s="144">
        <v>19</v>
      </c>
      <c r="G6862" s="144">
        <v>19</v>
      </c>
    </row>
    <row r="6863" spans="3:7" ht="16.5" hidden="1" customHeight="1" outlineLevel="1" x14ac:dyDescent="0.45">
      <c r="C6863" s="104" t="s">
        <v>259</v>
      </c>
      <c r="D6863" s="104" t="s">
        <v>267</v>
      </c>
      <c r="E6863" s="56">
        <v>1997</v>
      </c>
      <c r="F6863" s="144">
        <v>291</v>
      </c>
      <c r="G6863" s="144">
        <v>291</v>
      </c>
    </row>
    <row r="6864" spans="3:7" ht="16.5" hidden="1" customHeight="1" outlineLevel="1" x14ac:dyDescent="0.45">
      <c r="C6864" s="104" t="s">
        <v>259</v>
      </c>
      <c r="D6864" s="104" t="s">
        <v>267</v>
      </c>
      <c r="E6864" s="56">
        <v>1998</v>
      </c>
      <c r="F6864" s="144">
        <v>49</v>
      </c>
      <c r="G6864" s="144">
        <v>49</v>
      </c>
    </row>
    <row r="6865" spans="3:7" ht="16.5" hidden="1" customHeight="1" outlineLevel="1" x14ac:dyDescent="0.45">
      <c r="C6865" s="104" t="s">
        <v>259</v>
      </c>
      <c r="D6865" s="104" t="s">
        <v>267</v>
      </c>
      <c r="E6865" s="56">
        <v>1999</v>
      </c>
      <c r="F6865" s="144">
        <v>134</v>
      </c>
      <c r="G6865" s="144">
        <v>134</v>
      </c>
    </row>
    <row r="6866" spans="3:7" ht="16.5" hidden="1" customHeight="1" outlineLevel="1" x14ac:dyDescent="0.45">
      <c r="C6866" s="104" t="s">
        <v>259</v>
      </c>
      <c r="D6866" s="104" t="s">
        <v>267</v>
      </c>
      <c r="E6866" s="56">
        <v>2000</v>
      </c>
      <c r="F6866" s="144">
        <v>47</v>
      </c>
      <c r="G6866" s="144">
        <v>47</v>
      </c>
    </row>
    <row r="6867" spans="3:7" ht="16.5" hidden="1" customHeight="1" outlineLevel="1" x14ac:dyDescent="0.45">
      <c r="C6867" s="104" t="s">
        <v>259</v>
      </c>
      <c r="D6867" s="104" t="s">
        <v>267</v>
      </c>
      <c r="E6867" s="56">
        <v>2001</v>
      </c>
      <c r="F6867" s="144">
        <v>21</v>
      </c>
      <c r="G6867" s="144">
        <v>21</v>
      </c>
    </row>
    <row r="6868" spans="3:7" ht="16.5" hidden="1" customHeight="1" outlineLevel="1" x14ac:dyDescent="0.45">
      <c r="C6868" s="104" t="s">
        <v>259</v>
      </c>
      <c r="D6868" s="104" t="s">
        <v>267</v>
      </c>
      <c r="E6868" s="56">
        <v>2002</v>
      </c>
      <c r="F6868" s="144">
        <v>23</v>
      </c>
      <c r="G6868" s="144">
        <v>23</v>
      </c>
    </row>
    <row r="6869" spans="3:7" ht="16.5" hidden="1" customHeight="1" outlineLevel="1" x14ac:dyDescent="0.45">
      <c r="C6869" s="104" t="s">
        <v>259</v>
      </c>
      <c r="D6869" s="104" t="s">
        <v>267</v>
      </c>
      <c r="E6869" s="56">
        <v>2003</v>
      </c>
      <c r="F6869" s="144">
        <v>9</v>
      </c>
      <c r="G6869" s="144">
        <v>9</v>
      </c>
    </row>
    <row r="6870" spans="3:7" ht="16.5" hidden="1" customHeight="1" outlineLevel="1" x14ac:dyDescent="0.45">
      <c r="C6870" s="104" t="s">
        <v>259</v>
      </c>
      <c r="D6870" s="104" t="s">
        <v>267</v>
      </c>
      <c r="E6870" s="56">
        <v>2004</v>
      </c>
      <c r="F6870" s="144">
        <v>5</v>
      </c>
      <c r="G6870" s="144">
        <v>5</v>
      </c>
    </row>
    <row r="6871" spans="3:7" ht="16.5" hidden="1" customHeight="1" outlineLevel="1" x14ac:dyDescent="0.45">
      <c r="C6871" s="104" t="s">
        <v>259</v>
      </c>
      <c r="D6871" s="104" t="s">
        <v>267</v>
      </c>
      <c r="E6871" s="56">
        <v>2005</v>
      </c>
      <c r="F6871" s="144">
        <v>7</v>
      </c>
      <c r="G6871" s="144">
        <v>7</v>
      </c>
    </row>
    <row r="6872" spans="3:7" ht="16.5" hidden="1" customHeight="1" outlineLevel="1" x14ac:dyDescent="0.45">
      <c r="C6872" s="104" t="s">
        <v>259</v>
      </c>
      <c r="D6872" s="104" t="s">
        <v>267</v>
      </c>
      <c r="E6872" s="56">
        <v>2006</v>
      </c>
      <c r="F6872" s="144">
        <v>4</v>
      </c>
      <c r="G6872" s="144">
        <v>4</v>
      </c>
    </row>
    <row r="6873" spans="3:7" ht="16.5" hidden="1" customHeight="1" outlineLevel="1" x14ac:dyDescent="0.45">
      <c r="C6873" s="104" t="s">
        <v>259</v>
      </c>
      <c r="D6873" s="104" t="s">
        <v>267</v>
      </c>
      <c r="E6873" s="56">
        <v>2007</v>
      </c>
      <c r="F6873" s="144">
        <v>13</v>
      </c>
      <c r="G6873" s="144">
        <v>13</v>
      </c>
    </row>
    <row r="6874" spans="3:7" ht="16.5" hidden="1" customHeight="1" outlineLevel="1" x14ac:dyDescent="0.45">
      <c r="C6874" s="104" t="s">
        <v>259</v>
      </c>
      <c r="D6874" s="104" t="s">
        <v>267</v>
      </c>
      <c r="E6874" s="56">
        <v>2008</v>
      </c>
      <c r="F6874" s="144">
        <v>39</v>
      </c>
      <c r="G6874" s="144">
        <v>39</v>
      </c>
    </row>
    <row r="6875" spans="3:7" ht="16.5" hidden="1" customHeight="1" outlineLevel="1" x14ac:dyDescent="0.45">
      <c r="C6875" s="104" t="s">
        <v>259</v>
      </c>
      <c r="D6875" s="104" t="s">
        <v>267</v>
      </c>
      <c r="E6875" s="56">
        <v>2009</v>
      </c>
      <c r="F6875" s="144">
        <v>13</v>
      </c>
      <c r="G6875" s="144">
        <v>13</v>
      </c>
    </row>
    <row r="6876" spans="3:7" ht="16.5" hidden="1" customHeight="1" outlineLevel="1" x14ac:dyDescent="0.45">
      <c r="C6876" s="104" t="s">
        <v>259</v>
      </c>
      <c r="D6876" s="104" t="s">
        <v>267</v>
      </c>
      <c r="E6876" s="56">
        <v>2010</v>
      </c>
      <c r="F6876" s="144">
        <v>68</v>
      </c>
      <c r="G6876" s="144">
        <v>68</v>
      </c>
    </row>
    <row r="6877" spans="3:7" ht="16.5" hidden="1" customHeight="1" outlineLevel="1" x14ac:dyDescent="0.45">
      <c r="C6877" s="104" t="s">
        <v>259</v>
      </c>
      <c r="D6877" s="104" t="s">
        <v>267</v>
      </c>
      <c r="E6877" s="56">
        <v>2011</v>
      </c>
      <c r="F6877" s="144">
        <v>131</v>
      </c>
      <c r="G6877" s="144">
        <v>131</v>
      </c>
    </row>
    <row r="6878" spans="3:7" ht="16.5" hidden="1" customHeight="1" outlineLevel="1" x14ac:dyDescent="0.45">
      <c r="C6878" s="104" t="s">
        <v>259</v>
      </c>
      <c r="D6878" s="104" t="s">
        <v>267</v>
      </c>
      <c r="E6878" s="56">
        <v>2012</v>
      </c>
      <c r="F6878" s="144">
        <v>141</v>
      </c>
      <c r="G6878" s="144">
        <v>141</v>
      </c>
    </row>
    <row r="6879" spans="3:7" ht="16.5" hidden="1" customHeight="1" outlineLevel="1" x14ac:dyDescent="0.45">
      <c r="C6879" s="104" t="s">
        <v>259</v>
      </c>
      <c r="D6879" s="104" t="s">
        <v>267</v>
      </c>
      <c r="E6879" s="56">
        <v>2013</v>
      </c>
      <c r="F6879" s="144">
        <v>133</v>
      </c>
      <c r="G6879" s="144">
        <v>133</v>
      </c>
    </row>
    <row r="6880" spans="3:7" ht="16.5" hidden="1" customHeight="1" outlineLevel="1" x14ac:dyDescent="0.45">
      <c r="C6880" s="104" t="s">
        <v>259</v>
      </c>
      <c r="D6880" s="104" t="s">
        <v>267</v>
      </c>
      <c r="E6880" s="56">
        <v>2014</v>
      </c>
      <c r="F6880" s="144">
        <v>181</v>
      </c>
      <c r="G6880" s="144">
        <v>181</v>
      </c>
    </row>
    <row r="6881" spans="3:7" ht="16.5" hidden="1" customHeight="1" outlineLevel="1" x14ac:dyDescent="0.45">
      <c r="C6881" s="104" t="s">
        <v>259</v>
      </c>
      <c r="D6881" s="104" t="s">
        <v>267</v>
      </c>
      <c r="E6881" s="56">
        <v>2015</v>
      </c>
      <c r="F6881" s="144">
        <v>100</v>
      </c>
      <c r="G6881" s="144">
        <v>100</v>
      </c>
    </row>
    <row r="6882" spans="3:7" ht="16.5" hidden="1" customHeight="1" outlineLevel="1" x14ac:dyDescent="0.45">
      <c r="C6882" s="104" t="s">
        <v>259</v>
      </c>
      <c r="D6882" s="104" t="s">
        <v>267</v>
      </c>
      <c r="E6882" s="56">
        <v>2016</v>
      </c>
      <c r="F6882" s="144">
        <v>37</v>
      </c>
      <c r="G6882" s="144">
        <v>37</v>
      </c>
    </row>
    <row r="6883" spans="3:7" ht="16.5" hidden="1" customHeight="1" outlineLevel="1" x14ac:dyDescent="0.45">
      <c r="C6883" s="104" t="s">
        <v>259</v>
      </c>
      <c r="D6883" s="104" t="s">
        <v>268</v>
      </c>
      <c r="E6883" s="56">
        <v>1991</v>
      </c>
      <c r="F6883" s="144">
        <v>14</v>
      </c>
      <c r="G6883" s="144">
        <v>14</v>
      </c>
    </row>
    <row r="6884" spans="3:7" ht="16.5" hidden="1" customHeight="1" outlineLevel="1" x14ac:dyDescent="0.45">
      <c r="C6884" s="104" t="s">
        <v>259</v>
      </c>
      <c r="D6884" s="104" t="s">
        <v>268</v>
      </c>
      <c r="E6884" s="56">
        <v>1993</v>
      </c>
      <c r="F6884" s="144">
        <v>10</v>
      </c>
      <c r="G6884" s="144">
        <v>10</v>
      </c>
    </row>
    <row r="6885" spans="3:7" ht="16.5" hidden="1" customHeight="1" outlineLevel="1" x14ac:dyDescent="0.45">
      <c r="C6885" s="104" t="s">
        <v>259</v>
      </c>
      <c r="D6885" s="104" t="s">
        <v>268</v>
      </c>
      <c r="E6885" s="56">
        <v>1994</v>
      </c>
      <c r="F6885" s="144">
        <v>13</v>
      </c>
      <c r="G6885" s="144">
        <v>13</v>
      </c>
    </row>
    <row r="6886" spans="3:7" ht="16.5" hidden="1" customHeight="1" outlineLevel="1" x14ac:dyDescent="0.45">
      <c r="C6886" s="104" t="s">
        <v>259</v>
      </c>
      <c r="D6886" s="104" t="s">
        <v>268</v>
      </c>
      <c r="E6886" s="56">
        <v>1995</v>
      </c>
      <c r="F6886" s="144">
        <v>10</v>
      </c>
      <c r="G6886" s="144">
        <v>10</v>
      </c>
    </row>
    <row r="6887" spans="3:7" ht="16.5" hidden="1" customHeight="1" outlineLevel="1" x14ac:dyDescent="0.45">
      <c r="C6887" s="104" t="s">
        <v>259</v>
      </c>
      <c r="D6887" s="104" t="s">
        <v>268</v>
      </c>
      <c r="E6887" s="56">
        <v>2001</v>
      </c>
      <c r="F6887" s="144">
        <v>6</v>
      </c>
      <c r="G6887" s="144">
        <v>6</v>
      </c>
    </row>
    <row r="6888" spans="3:7" ht="16.5" hidden="1" customHeight="1" outlineLevel="1" x14ac:dyDescent="0.45">
      <c r="C6888" s="104" t="s">
        <v>259</v>
      </c>
      <c r="D6888" s="104" t="s">
        <v>268</v>
      </c>
      <c r="E6888" s="56">
        <v>2002</v>
      </c>
      <c r="F6888" s="144">
        <v>6</v>
      </c>
      <c r="G6888" s="144">
        <v>6</v>
      </c>
    </row>
    <row r="6889" spans="3:7" ht="16.5" hidden="1" customHeight="1" outlineLevel="1" x14ac:dyDescent="0.45">
      <c r="C6889" s="104" t="s">
        <v>259</v>
      </c>
      <c r="D6889" s="104" t="s">
        <v>268</v>
      </c>
      <c r="E6889" s="56">
        <v>2005</v>
      </c>
      <c r="F6889" s="144">
        <v>0</v>
      </c>
      <c r="G6889" s="144">
        <v>0</v>
      </c>
    </row>
    <row r="6890" spans="3:7" ht="16.5" hidden="1" customHeight="1" outlineLevel="1" x14ac:dyDescent="0.45">
      <c r="C6890" s="104" t="s">
        <v>259</v>
      </c>
      <c r="D6890" s="104" t="s">
        <v>268</v>
      </c>
      <c r="E6890" s="56">
        <v>2008</v>
      </c>
      <c r="F6890" s="144">
        <v>4</v>
      </c>
      <c r="G6890" s="144">
        <v>4</v>
      </c>
    </row>
    <row r="6891" spans="3:7" ht="16.5" hidden="1" customHeight="1" outlineLevel="1" x14ac:dyDescent="0.45">
      <c r="C6891" s="104" t="s">
        <v>259</v>
      </c>
      <c r="D6891" s="104" t="s">
        <v>268</v>
      </c>
      <c r="E6891" s="56">
        <v>2009</v>
      </c>
      <c r="F6891" s="144">
        <v>0</v>
      </c>
      <c r="G6891" s="144">
        <v>0</v>
      </c>
    </row>
    <row r="6892" spans="3:7" ht="16.5" hidden="1" customHeight="1" outlineLevel="1" x14ac:dyDescent="0.45">
      <c r="C6892" s="104" t="s">
        <v>259</v>
      </c>
      <c r="D6892" s="104" t="s">
        <v>268</v>
      </c>
      <c r="E6892" s="56">
        <v>2013</v>
      </c>
      <c r="F6892" s="144">
        <v>51</v>
      </c>
      <c r="G6892" s="144">
        <v>51</v>
      </c>
    </row>
    <row r="6893" spans="3:7" ht="16.5" hidden="1" customHeight="1" outlineLevel="1" x14ac:dyDescent="0.45">
      <c r="C6893" s="104" t="s">
        <v>259</v>
      </c>
      <c r="D6893" s="104" t="s">
        <v>268</v>
      </c>
      <c r="E6893" s="56">
        <v>2014</v>
      </c>
      <c r="F6893" s="144">
        <v>0</v>
      </c>
      <c r="G6893" s="144">
        <v>0</v>
      </c>
    </row>
    <row r="6894" spans="3:7" ht="16.5" hidden="1" customHeight="1" outlineLevel="1" x14ac:dyDescent="0.45">
      <c r="C6894" s="104" t="s">
        <v>259</v>
      </c>
      <c r="D6894" s="104" t="s">
        <v>269</v>
      </c>
      <c r="E6894" s="56">
        <v>1991</v>
      </c>
      <c r="F6894" s="146">
        <v>1298</v>
      </c>
      <c r="G6894" s="146">
        <v>1298</v>
      </c>
    </row>
    <row r="6895" spans="3:7" ht="16.5" hidden="1" customHeight="1" outlineLevel="1" x14ac:dyDescent="0.45">
      <c r="C6895" s="104" t="s">
        <v>259</v>
      </c>
      <c r="D6895" s="104" t="s">
        <v>269</v>
      </c>
      <c r="E6895" s="56">
        <v>1992</v>
      </c>
      <c r="F6895" s="146">
        <v>1006</v>
      </c>
      <c r="G6895" s="146">
        <v>1006</v>
      </c>
    </row>
    <row r="6896" spans="3:7" ht="16.5" hidden="1" customHeight="1" outlineLevel="1" x14ac:dyDescent="0.45">
      <c r="C6896" s="104" t="s">
        <v>259</v>
      </c>
      <c r="D6896" s="104" t="s">
        <v>269</v>
      </c>
      <c r="E6896" s="56">
        <v>1993</v>
      </c>
      <c r="F6896" s="144">
        <v>446</v>
      </c>
      <c r="G6896" s="144">
        <v>446</v>
      </c>
    </row>
    <row r="6897" spans="3:7" ht="16.5" hidden="1" customHeight="1" outlineLevel="1" x14ac:dyDescent="0.45">
      <c r="C6897" s="104" t="s">
        <v>259</v>
      </c>
      <c r="D6897" s="104" t="s">
        <v>269</v>
      </c>
      <c r="E6897" s="56">
        <v>1994</v>
      </c>
      <c r="F6897" s="144">
        <v>886</v>
      </c>
      <c r="G6897" s="144">
        <v>886</v>
      </c>
    </row>
    <row r="6898" spans="3:7" ht="16.5" hidden="1" customHeight="1" outlineLevel="1" x14ac:dyDescent="0.45">
      <c r="C6898" s="104" t="s">
        <v>259</v>
      </c>
      <c r="D6898" s="104" t="s">
        <v>269</v>
      </c>
      <c r="E6898" s="56">
        <v>1995</v>
      </c>
      <c r="F6898" s="146">
        <v>1120</v>
      </c>
      <c r="G6898" s="146">
        <v>1120</v>
      </c>
    </row>
    <row r="6899" spans="3:7" ht="16.5" hidden="1" customHeight="1" outlineLevel="1" x14ac:dyDescent="0.45">
      <c r="C6899" s="104" t="s">
        <v>259</v>
      </c>
      <c r="D6899" s="104" t="s">
        <v>269</v>
      </c>
      <c r="E6899" s="56">
        <v>1996</v>
      </c>
      <c r="F6899" s="146">
        <v>1052</v>
      </c>
      <c r="G6899" s="146">
        <v>1052</v>
      </c>
    </row>
    <row r="6900" spans="3:7" ht="16.5" hidden="1" customHeight="1" outlineLevel="1" x14ac:dyDescent="0.45">
      <c r="C6900" s="104" t="s">
        <v>259</v>
      </c>
      <c r="D6900" s="104" t="s">
        <v>269</v>
      </c>
      <c r="E6900" s="56">
        <v>1997</v>
      </c>
      <c r="F6900" s="146">
        <v>2391</v>
      </c>
      <c r="G6900" s="146">
        <v>2391</v>
      </c>
    </row>
    <row r="6901" spans="3:7" ht="16.5" hidden="1" customHeight="1" outlineLevel="1" x14ac:dyDescent="0.45">
      <c r="C6901" s="104" t="s">
        <v>259</v>
      </c>
      <c r="D6901" s="104" t="s">
        <v>269</v>
      </c>
      <c r="E6901" s="56">
        <v>1998</v>
      </c>
      <c r="F6901" s="146">
        <v>3008</v>
      </c>
      <c r="G6901" s="146">
        <v>3008</v>
      </c>
    </row>
    <row r="6902" spans="3:7" ht="16.5" hidden="1" customHeight="1" outlineLevel="1" x14ac:dyDescent="0.45">
      <c r="C6902" s="104" t="s">
        <v>259</v>
      </c>
      <c r="D6902" s="104" t="s">
        <v>269</v>
      </c>
      <c r="E6902" s="56">
        <v>1999</v>
      </c>
      <c r="F6902" s="146">
        <v>4065</v>
      </c>
      <c r="G6902" s="146">
        <v>4065</v>
      </c>
    </row>
    <row r="6903" spans="3:7" ht="16.5" hidden="1" customHeight="1" outlineLevel="1" x14ac:dyDescent="0.45">
      <c r="C6903" s="104" t="s">
        <v>259</v>
      </c>
      <c r="D6903" s="104" t="s">
        <v>269</v>
      </c>
      <c r="E6903" s="56">
        <v>2000</v>
      </c>
      <c r="F6903" s="146">
        <v>4861</v>
      </c>
      <c r="G6903" s="146">
        <v>4861</v>
      </c>
    </row>
    <row r="6904" spans="3:7" ht="16.5" hidden="1" customHeight="1" outlineLevel="1" x14ac:dyDescent="0.45">
      <c r="C6904" s="104" t="s">
        <v>259</v>
      </c>
      <c r="D6904" s="104" t="s">
        <v>269</v>
      </c>
      <c r="E6904" s="56">
        <v>2001</v>
      </c>
      <c r="F6904" s="146">
        <v>3450</v>
      </c>
      <c r="G6904" s="146">
        <v>3450</v>
      </c>
    </row>
    <row r="6905" spans="3:7" ht="16.5" hidden="1" customHeight="1" outlineLevel="1" x14ac:dyDescent="0.45">
      <c r="C6905" s="104" t="s">
        <v>259</v>
      </c>
      <c r="D6905" s="104" t="s">
        <v>269</v>
      </c>
      <c r="E6905" s="56">
        <v>2002</v>
      </c>
      <c r="F6905" s="146">
        <v>4103</v>
      </c>
      <c r="G6905" s="146">
        <v>4103</v>
      </c>
    </row>
    <row r="6906" spans="3:7" ht="16.5" hidden="1" customHeight="1" outlineLevel="1" x14ac:dyDescent="0.45">
      <c r="C6906" s="104" t="s">
        <v>259</v>
      </c>
      <c r="D6906" s="104" t="s">
        <v>269</v>
      </c>
      <c r="E6906" s="56">
        <v>2003</v>
      </c>
      <c r="F6906" s="146">
        <v>3077</v>
      </c>
      <c r="G6906" s="146">
        <v>3077</v>
      </c>
    </row>
    <row r="6907" spans="3:7" ht="16.5" hidden="1" customHeight="1" outlineLevel="1" x14ac:dyDescent="0.45">
      <c r="C6907" s="104" t="s">
        <v>259</v>
      </c>
      <c r="D6907" s="104" t="s">
        <v>269</v>
      </c>
      <c r="E6907" s="56">
        <v>2004</v>
      </c>
      <c r="F6907" s="146">
        <v>2908</v>
      </c>
      <c r="G6907" s="146">
        <v>2908</v>
      </c>
    </row>
    <row r="6908" spans="3:7" ht="16.5" hidden="1" customHeight="1" outlineLevel="1" x14ac:dyDescent="0.45">
      <c r="C6908" s="104" t="s">
        <v>259</v>
      </c>
      <c r="D6908" s="104" t="s">
        <v>269</v>
      </c>
      <c r="E6908" s="56">
        <v>2005</v>
      </c>
      <c r="F6908" s="146">
        <v>5970</v>
      </c>
      <c r="G6908" s="146">
        <v>5970</v>
      </c>
    </row>
    <row r="6909" spans="3:7" ht="16.5" hidden="1" customHeight="1" outlineLevel="1" x14ac:dyDescent="0.45">
      <c r="C6909" s="104" t="s">
        <v>259</v>
      </c>
      <c r="D6909" s="104" t="s">
        <v>269</v>
      </c>
      <c r="E6909" s="56">
        <v>2006</v>
      </c>
      <c r="F6909" s="146">
        <v>5548</v>
      </c>
      <c r="G6909" s="146">
        <v>5548</v>
      </c>
    </row>
    <row r="6910" spans="3:7" ht="16.5" hidden="1" customHeight="1" outlineLevel="1" x14ac:dyDescent="0.45">
      <c r="C6910" s="104" t="s">
        <v>259</v>
      </c>
      <c r="D6910" s="104" t="s">
        <v>269</v>
      </c>
      <c r="E6910" s="56">
        <v>2007</v>
      </c>
      <c r="F6910" s="146">
        <v>4264</v>
      </c>
      <c r="G6910" s="146">
        <v>4264</v>
      </c>
    </row>
    <row r="6911" spans="3:7" ht="16.5" hidden="1" customHeight="1" outlineLevel="1" x14ac:dyDescent="0.45">
      <c r="C6911" s="104" t="s">
        <v>259</v>
      </c>
      <c r="D6911" s="104" t="s">
        <v>269</v>
      </c>
      <c r="E6911" s="56">
        <v>2008</v>
      </c>
      <c r="F6911" s="146">
        <v>1221</v>
      </c>
      <c r="G6911" s="146">
        <v>1221</v>
      </c>
    </row>
    <row r="6912" spans="3:7" ht="16.5" hidden="1" customHeight="1" outlineLevel="1" x14ac:dyDescent="0.45">
      <c r="C6912" s="104" t="s">
        <v>259</v>
      </c>
      <c r="D6912" s="104" t="s">
        <v>269</v>
      </c>
      <c r="E6912" s="56">
        <v>2009</v>
      </c>
      <c r="F6912" s="144">
        <v>65</v>
      </c>
      <c r="G6912" s="144">
        <v>65</v>
      </c>
    </row>
    <row r="6913" spans="3:7" ht="16.5" hidden="1" customHeight="1" outlineLevel="1" x14ac:dyDescent="0.45">
      <c r="C6913" s="104" t="s">
        <v>259</v>
      </c>
      <c r="D6913" s="104" t="s">
        <v>269</v>
      </c>
      <c r="E6913" s="56">
        <v>2010</v>
      </c>
      <c r="F6913" s="144">
        <v>70</v>
      </c>
      <c r="G6913" s="144">
        <v>70</v>
      </c>
    </row>
    <row r="6914" spans="3:7" ht="16.5" hidden="1" customHeight="1" outlineLevel="1" x14ac:dyDescent="0.45">
      <c r="C6914" s="104" t="s">
        <v>259</v>
      </c>
      <c r="D6914" s="104" t="s">
        <v>269</v>
      </c>
      <c r="E6914" s="56">
        <v>2011</v>
      </c>
      <c r="F6914" s="144">
        <v>171</v>
      </c>
      <c r="G6914" s="144">
        <v>171</v>
      </c>
    </row>
    <row r="6915" spans="3:7" ht="16.5" hidden="1" customHeight="1" outlineLevel="1" x14ac:dyDescent="0.45">
      <c r="C6915" s="104" t="s">
        <v>259</v>
      </c>
      <c r="D6915" s="104" t="s">
        <v>269</v>
      </c>
      <c r="E6915" s="56">
        <v>2012</v>
      </c>
      <c r="F6915" s="144">
        <v>157</v>
      </c>
      <c r="G6915" s="144">
        <v>157</v>
      </c>
    </row>
    <row r="6916" spans="3:7" ht="16.5" hidden="1" customHeight="1" outlineLevel="1" x14ac:dyDescent="0.45">
      <c r="C6916" s="104" t="s">
        <v>259</v>
      </c>
      <c r="D6916" s="104" t="s">
        <v>269</v>
      </c>
      <c r="E6916" s="56">
        <v>2013</v>
      </c>
      <c r="F6916" s="144">
        <v>410</v>
      </c>
      <c r="G6916" s="144">
        <v>410</v>
      </c>
    </row>
    <row r="6917" spans="3:7" ht="16.5" hidden="1" customHeight="1" outlineLevel="1" x14ac:dyDescent="0.45">
      <c r="C6917" s="104" t="s">
        <v>259</v>
      </c>
      <c r="D6917" s="104" t="s">
        <v>269</v>
      </c>
      <c r="E6917" s="56">
        <v>2014</v>
      </c>
      <c r="F6917" s="144">
        <v>989</v>
      </c>
      <c r="G6917" s="144">
        <v>989</v>
      </c>
    </row>
    <row r="6918" spans="3:7" ht="16.5" hidden="1" customHeight="1" outlineLevel="1" x14ac:dyDescent="0.45">
      <c r="C6918" s="104" t="s">
        <v>259</v>
      </c>
      <c r="D6918" s="104" t="s">
        <v>269</v>
      </c>
      <c r="E6918" s="56">
        <v>2015</v>
      </c>
      <c r="F6918" s="146">
        <v>1125</v>
      </c>
      <c r="G6918" s="146">
        <v>1125</v>
      </c>
    </row>
    <row r="6919" spans="3:7" ht="16.5" hidden="1" customHeight="1" outlineLevel="1" x14ac:dyDescent="0.45">
      <c r="C6919" s="104" t="s">
        <v>259</v>
      </c>
      <c r="D6919" s="104" t="s">
        <v>269</v>
      </c>
      <c r="E6919" s="56">
        <v>2016</v>
      </c>
      <c r="F6919" s="144">
        <v>431</v>
      </c>
      <c r="G6919" s="144">
        <v>431</v>
      </c>
    </row>
    <row r="6920" spans="3:7" ht="16.5" hidden="1" customHeight="1" outlineLevel="1" x14ac:dyDescent="0.45">
      <c r="C6920" s="104" t="s">
        <v>259</v>
      </c>
      <c r="D6920" s="104" t="s">
        <v>270</v>
      </c>
      <c r="E6920" s="56">
        <v>1991</v>
      </c>
      <c r="F6920" s="144">
        <v>10</v>
      </c>
      <c r="G6920" s="144">
        <v>10</v>
      </c>
    </row>
    <row r="6921" spans="3:7" ht="16.5" hidden="1" customHeight="1" outlineLevel="1" x14ac:dyDescent="0.45">
      <c r="C6921" s="104" t="s">
        <v>259</v>
      </c>
      <c r="D6921" s="104" t="s">
        <v>270</v>
      </c>
      <c r="E6921" s="56">
        <v>1993</v>
      </c>
      <c r="F6921" s="144">
        <v>3</v>
      </c>
      <c r="G6921" s="144">
        <v>3</v>
      </c>
    </row>
    <row r="6922" spans="3:7" ht="16.5" hidden="1" customHeight="1" outlineLevel="1" x14ac:dyDescent="0.45">
      <c r="C6922" s="104" t="s">
        <v>259</v>
      </c>
      <c r="D6922" s="104" t="s">
        <v>270</v>
      </c>
      <c r="E6922" s="56">
        <v>1994</v>
      </c>
      <c r="F6922" s="144">
        <v>5</v>
      </c>
      <c r="G6922" s="144">
        <v>5</v>
      </c>
    </row>
    <row r="6923" spans="3:7" ht="16.5" hidden="1" customHeight="1" outlineLevel="1" x14ac:dyDescent="0.45">
      <c r="C6923" s="104" t="s">
        <v>259</v>
      </c>
      <c r="D6923" s="104" t="s">
        <v>270</v>
      </c>
      <c r="E6923" s="56">
        <v>1995</v>
      </c>
      <c r="F6923" s="144">
        <v>2</v>
      </c>
      <c r="G6923" s="144">
        <v>2</v>
      </c>
    </row>
    <row r="6924" spans="3:7" ht="16.5" hidden="1" customHeight="1" outlineLevel="1" x14ac:dyDescent="0.45">
      <c r="C6924" s="104" t="s">
        <v>259</v>
      </c>
      <c r="D6924" s="104" t="s">
        <v>270</v>
      </c>
      <c r="E6924" s="56">
        <v>1996</v>
      </c>
      <c r="F6924" s="144">
        <v>3</v>
      </c>
      <c r="G6924" s="144">
        <v>3</v>
      </c>
    </row>
    <row r="6925" spans="3:7" ht="16.5" hidden="1" customHeight="1" outlineLevel="1" x14ac:dyDescent="0.45">
      <c r="C6925" s="104" t="s">
        <v>259</v>
      </c>
      <c r="D6925" s="104" t="s">
        <v>270</v>
      </c>
      <c r="E6925" s="56">
        <v>1997</v>
      </c>
      <c r="F6925" s="144">
        <v>4</v>
      </c>
      <c r="G6925" s="144">
        <v>4</v>
      </c>
    </row>
    <row r="6926" spans="3:7" ht="16.5" hidden="1" customHeight="1" outlineLevel="1" x14ac:dyDescent="0.45">
      <c r="C6926" s="104" t="s">
        <v>259</v>
      </c>
      <c r="D6926" s="104" t="s">
        <v>270</v>
      </c>
      <c r="E6926" s="56">
        <v>1998</v>
      </c>
      <c r="F6926" s="144">
        <v>1</v>
      </c>
      <c r="G6926" s="144">
        <v>1</v>
      </c>
    </row>
    <row r="6927" spans="3:7" ht="16.5" hidden="1" customHeight="1" outlineLevel="1" x14ac:dyDescent="0.45">
      <c r="C6927" s="104" t="s">
        <v>259</v>
      </c>
      <c r="D6927" s="104" t="s">
        <v>270</v>
      </c>
      <c r="E6927" s="56">
        <v>2000</v>
      </c>
      <c r="F6927" s="144">
        <v>1</v>
      </c>
      <c r="G6927" s="144">
        <v>1</v>
      </c>
    </row>
    <row r="6928" spans="3:7" ht="16.5" hidden="1" customHeight="1" outlineLevel="1" x14ac:dyDescent="0.45">
      <c r="C6928" s="104" t="s">
        <v>259</v>
      </c>
      <c r="D6928" s="104" t="s">
        <v>270</v>
      </c>
      <c r="E6928" s="56">
        <v>2003</v>
      </c>
      <c r="F6928" s="144">
        <v>4</v>
      </c>
      <c r="G6928" s="144">
        <v>4</v>
      </c>
    </row>
    <row r="6929" spans="3:7" ht="16.5" hidden="1" customHeight="1" outlineLevel="1" x14ac:dyDescent="0.45">
      <c r="C6929" s="104" t="s">
        <v>259</v>
      </c>
      <c r="D6929" s="104" t="s">
        <v>270</v>
      </c>
      <c r="E6929" s="56">
        <v>2004</v>
      </c>
      <c r="F6929" s="144">
        <v>16</v>
      </c>
      <c r="G6929" s="144">
        <v>16</v>
      </c>
    </row>
    <row r="6930" spans="3:7" ht="16.5" hidden="1" customHeight="1" outlineLevel="1" x14ac:dyDescent="0.45">
      <c r="C6930" s="104" t="s">
        <v>259</v>
      </c>
      <c r="D6930" s="104" t="s">
        <v>270</v>
      </c>
      <c r="E6930" s="56">
        <v>2005</v>
      </c>
      <c r="F6930" s="144">
        <v>38</v>
      </c>
      <c r="G6930" s="144">
        <v>38</v>
      </c>
    </row>
    <row r="6931" spans="3:7" ht="16.5" hidden="1" customHeight="1" outlineLevel="1" x14ac:dyDescent="0.45">
      <c r="C6931" s="104" t="s">
        <v>259</v>
      </c>
      <c r="D6931" s="104" t="s">
        <v>270</v>
      </c>
      <c r="E6931" s="56">
        <v>2006</v>
      </c>
      <c r="F6931" s="144">
        <v>76</v>
      </c>
      <c r="G6931" s="144">
        <v>76</v>
      </c>
    </row>
    <row r="6932" spans="3:7" ht="16.5" hidden="1" customHeight="1" outlineLevel="1" x14ac:dyDescent="0.45">
      <c r="C6932" s="104" t="s">
        <v>259</v>
      </c>
      <c r="D6932" s="104" t="s">
        <v>270</v>
      </c>
      <c r="E6932" s="56">
        <v>2007</v>
      </c>
      <c r="F6932" s="144">
        <v>106</v>
      </c>
      <c r="G6932" s="144">
        <v>106</v>
      </c>
    </row>
    <row r="6933" spans="3:7" ht="16.5" hidden="1" customHeight="1" outlineLevel="1" x14ac:dyDescent="0.45">
      <c r="C6933" s="104" t="s">
        <v>259</v>
      </c>
      <c r="D6933" s="104" t="s">
        <v>270</v>
      </c>
      <c r="E6933" s="56">
        <v>2008</v>
      </c>
      <c r="F6933" s="144">
        <v>687</v>
      </c>
      <c r="G6933" s="144">
        <v>687</v>
      </c>
    </row>
    <row r="6934" spans="3:7" ht="16.5" hidden="1" customHeight="1" outlineLevel="1" x14ac:dyDescent="0.45">
      <c r="C6934" s="104" t="s">
        <v>259</v>
      </c>
      <c r="D6934" s="104" t="s">
        <v>270</v>
      </c>
      <c r="E6934" s="56">
        <v>2009</v>
      </c>
      <c r="F6934" s="144">
        <v>43</v>
      </c>
      <c r="G6934" s="144">
        <v>43</v>
      </c>
    </row>
    <row r="6935" spans="3:7" ht="16.5" hidden="1" customHeight="1" outlineLevel="1" x14ac:dyDescent="0.45">
      <c r="C6935" s="104" t="s">
        <v>259</v>
      </c>
      <c r="D6935" s="104" t="s">
        <v>270</v>
      </c>
      <c r="E6935" s="56">
        <v>2010</v>
      </c>
      <c r="F6935" s="144">
        <v>76</v>
      </c>
      <c r="G6935" s="144">
        <v>76</v>
      </c>
    </row>
    <row r="6936" spans="3:7" ht="16.5" hidden="1" customHeight="1" outlineLevel="1" x14ac:dyDescent="0.45">
      <c r="C6936" s="104" t="s">
        <v>259</v>
      </c>
      <c r="D6936" s="104" t="s">
        <v>270</v>
      </c>
      <c r="E6936" s="56">
        <v>2011</v>
      </c>
      <c r="F6936" s="144">
        <v>44</v>
      </c>
      <c r="G6936" s="144">
        <v>44</v>
      </c>
    </row>
    <row r="6937" spans="3:7" ht="16.5" hidden="1" customHeight="1" outlineLevel="1" x14ac:dyDescent="0.45">
      <c r="C6937" s="104" t="s">
        <v>259</v>
      </c>
      <c r="D6937" s="104" t="s">
        <v>270</v>
      </c>
      <c r="E6937" s="56">
        <v>2012</v>
      </c>
      <c r="F6937" s="144">
        <v>27</v>
      </c>
      <c r="G6937" s="144">
        <v>27</v>
      </c>
    </row>
    <row r="6938" spans="3:7" ht="16.5" hidden="1" customHeight="1" outlineLevel="1" x14ac:dyDescent="0.45">
      <c r="C6938" s="104" t="s">
        <v>259</v>
      </c>
      <c r="D6938" s="104" t="s">
        <v>270</v>
      </c>
      <c r="E6938" s="56">
        <v>2013</v>
      </c>
      <c r="F6938" s="144">
        <v>0</v>
      </c>
      <c r="G6938" s="144">
        <v>0</v>
      </c>
    </row>
    <row r="6939" spans="3:7" ht="16.5" hidden="1" customHeight="1" outlineLevel="1" x14ac:dyDescent="0.45">
      <c r="C6939" s="104" t="s">
        <v>259</v>
      </c>
      <c r="D6939" s="104" t="s">
        <v>270</v>
      </c>
      <c r="E6939" s="56">
        <v>2014</v>
      </c>
      <c r="F6939" s="144">
        <v>17</v>
      </c>
      <c r="G6939" s="144">
        <v>17</v>
      </c>
    </row>
    <row r="6940" spans="3:7" ht="16.5" hidden="1" customHeight="1" outlineLevel="1" x14ac:dyDescent="0.45">
      <c r="C6940" s="104" t="s">
        <v>259</v>
      </c>
      <c r="D6940" s="104" t="s">
        <v>270</v>
      </c>
      <c r="E6940" s="56">
        <v>2015</v>
      </c>
      <c r="F6940" s="144">
        <v>132</v>
      </c>
      <c r="G6940" s="144">
        <v>132</v>
      </c>
    </row>
    <row r="6941" spans="3:7" ht="16.5" hidden="1" customHeight="1" outlineLevel="1" x14ac:dyDescent="0.45">
      <c r="C6941" s="104" t="s">
        <v>259</v>
      </c>
      <c r="D6941" s="104" t="s">
        <v>270</v>
      </c>
      <c r="E6941" s="56">
        <v>2016</v>
      </c>
      <c r="F6941" s="144">
        <v>22</v>
      </c>
      <c r="G6941" s="144">
        <v>22</v>
      </c>
    </row>
    <row r="6942" spans="3:7" ht="16.5" hidden="1" customHeight="1" outlineLevel="1" x14ac:dyDescent="0.45">
      <c r="C6942" s="104" t="s">
        <v>259</v>
      </c>
      <c r="D6942" s="104" t="s">
        <v>271</v>
      </c>
      <c r="E6942" s="56">
        <v>1991</v>
      </c>
      <c r="F6942" s="144">
        <v>156</v>
      </c>
      <c r="G6942" s="144">
        <v>156</v>
      </c>
    </row>
    <row r="6943" spans="3:7" ht="16.5" hidden="1" customHeight="1" outlineLevel="1" x14ac:dyDescent="0.45">
      <c r="C6943" s="104" t="s">
        <v>259</v>
      </c>
      <c r="D6943" s="104" t="s">
        <v>271</v>
      </c>
      <c r="E6943" s="56">
        <v>1992</v>
      </c>
      <c r="F6943" s="144">
        <v>109</v>
      </c>
      <c r="G6943" s="144">
        <v>109</v>
      </c>
    </row>
    <row r="6944" spans="3:7" ht="16.5" hidden="1" customHeight="1" outlineLevel="1" x14ac:dyDescent="0.45">
      <c r="C6944" s="104" t="s">
        <v>259</v>
      </c>
      <c r="D6944" s="104" t="s">
        <v>271</v>
      </c>
      <c r="E6944" s="56">
        <v>1993</v>
      </c>
      <c r="F6944" s="144">
        <v>52</v>
      </c>
      <c r="G6944" s="144">
        <v>52</v>
      </c>
    </row>
    <row r="6945" spans="3:7" ht="16.5" hidden="1" customHeight="1" outlineLevel="1" x14ac:dyDescent="0.45">
      <c r="C6945" s="104" t="s">
        <v>259</v>
      </c>
      <c r="D6945" s="104" t="s">
        <v>271</v>
      </c>
      <c r="E6945" s="56">
        <v>1995</v>
      </c>
      <c r="F6945" s="144">
        <v>75</v>
      </c>
      <c r="G6945" s="144">
        <v>75</v>
      </c>
    </row>
    <row r="6946" spans="3:7" ht="16.5" hidden="1" customHeight="1" outlineLevel="1" x14ac:dyDescent="0.45">
      <c r="C6946" s="104" t="s">
        <v>259</v>
      </c>
      <c r="D6946" s="104" t="s">
        <v>271</v>
      </c>
      <c r="E6946" s="56">
        <v>1996</v>
      </c>
      <c r="F6946" s="144">
        <v>124</v>
      </c>
      <c r="G6946" s="144">
        <v>124</v>
      </c>
    </row>
    <row r="6947" spans="3:7" ht="16.5" hidden="1" customHeight="1" outlineLevel="1" x14ac:dyDescent="0.45">
      <c r="C6947" s="104" t="s">
        <v>259</v>
      </c>
      <c r="D6947" s="104" t="s">
        <v>271</v>
      </c>
      <c r="E6947" s="56">
        <v>1997</v>
      </c>
      <c r="F6947" s="144">
        <v>110</v>
      </c>
      <c r="G6947" s="144">
        <v>110</v>
      </c>
    </row>
    <row r="6948" spans="3:7" ht="16.5" hidden="1" customHeight="1" outlineLevel="1" x14ac:dyDescent="0.45">
      <c r="C6948" s="104" t="s">
        <v>259</v>
      </c>
      <c r="D6948" s="104" t="s">
        <v>271</v>
      </c>
      <c r="E6948" s="56">
        <v>1998</v>
      </c>
      <c r="F6948" s="144">
        <v>188</v>
      </c>
      <c r="G6948" s="144">
        <v>188</v>
      </c>
    </row>
    <row r="6949" spans="3:7" ht="16.5" hidden="1" customHeight="1" outlineLevel="1" x14ac:dyDescent="0.45">
      <c r="C6949" s="104" t="s">
        <v>259</v>
      </c>
      <c r="D6949" s="104" t="s">
        <v>271</v>
      </c>
      <c r="E6949" s="56">
        <v>1999</v>
      </c>
      <c r="F6949" s="144">
        <v>110</v>
      </c>
      <c r="G6949" s="144">
        <v>110</v>
      </c>
    </row>
    <row r="6950" spans="3:7" ht="16.5" hidden="1" customHeight="1" outlineLevel="1" x14ac:dyDescent="0.45">
      <c r="C6950" s="104" t="s">
        <v>259</v>
      </c>
      <c r="D6950" s="104" t="s">
        <v>271</v>
      </c>
      <c r="E6950" s="56">
        <v>2000</v>
      </c>
      <c r="F6950" s="144">
        <v>198</v>
      </c>
      <c r="G6950" s="144">
        <v>198</v>
      </c>
    </row>
    <row r="6951" spans="3:7" ht="16.5" hidden="1" customHeight="1" outlineLevel="1" x14ac:dyDescent="0.45">
      <c r="C6951" s="104" t="s">
        <v>259</v>
      </c>
      <c r="D6951" s="104" t="s">
        <v>271</v>
      </c>
      <c r="E6951" s="56">
        <v>2001</v>
      </c>
      <c r="F6951" s="144">
        <v>137</v>
      </c>
      <c r="G6951" s="144">
        <v>137</v>
      </c>
    </row>
    <row r="6952" spans="3:7" ht="16.5" hidden="1" customHeight="1" outlineLevel="1" x14ac:dyDescent="0.45">
      <c r="C6952" s="104" t="s">
        <v>259</v>
      </c>
      <c r="D6952" s="104" t="s">
        <v>271</v>
      </c>
      <c r="E6952" s="56">
        <v>2002</v>
      </c>
      <c r="F6952" s="144">
        <v>175</v>
      </c>
      <c r="G6952" s="144">
        <v>175</v>
      </c>
    </row>
    <row r="6953" spans="3:7" ht="16.5" hidden="1" customHeight="1" outlineLevel="1" x14ac:dyDescent="0.45">
      <c r="C6953" s="104" t="s">
        <v>259</v>
      </c>
      <c r="D6953" s="104" t="s">
        <v>271</v>
      </c>
      <c r="E6953" s="56">
        <v>2003</v>
      </c>
      <c r="F6953" s="144">
        <v>240</v>
      </c>
      <c r="G6953" s="144">
        <v>240</v>
      </c>
    </row>
    <row r="6954" spans="3:7" ht="16.5" hidden="1" customHeight="1" outlineLevel="1" x14ac:dyDescent="0.45">
      <c r="C6954" s="104" t="s">
        <v>259</v>
      </c>
      <c r="D6954" s="104" t="s">
        <v>271</v>
      </c>
      <c r="E6954" s="56">
        <v>2004</v>
      </c>
      <c r="F6954" s="144">
        <v>292</v>
      </c>
      <c r="G6954" s="144">
        <v>292</v>
      </c>
    </row>
    <row r="6955" spans="3:7" ht="16.5" hidden="1" customHeight="1" outlineLevel="1" x14ac:dyDescent="0.45">
      <c r="C6955" s="104" t="s">
        <v>259</v>
      </c>
      <c r="D6955" s="104" t="s">
        <v>271</v>
      </c>
      <c r="E6955" s="56">
        <v>2005</v>
      </c>
      <c r="F6955" s="144">
        <v>261</v>
      </c>
      <c r="G6955" s="144">
        <v>261</v>
      </c>
    </row>
    <row r="6956" spans="3:7" ht="16.5" hidden="1" customHeight="1" outlineLevel="1" x14ac:dyDescent="0.45">
      <c r="C6956" s="104" t="s">
        <v>259</v>
      </c>
      <c r="D6956" s="104" t="s">
        <v>271</v>
      </c>
      <c r="E6956" s="56">
        <v>2006</v>
      </c>
      <c r="F6956" s="144">
        <v>134</v>
      </c>
      <c r="G6956" s="144">
        <v>134</v>
      </c>
    </row>
    <row r="6957" spans="3:7" ht="16.5" hidden="1" customHeight="1" outlineLevel="1" x14ac:dyDescent="0.45">
      <c r="C6957" s="104" t="s">
        <v>259</v>
      </c>
      <c r="D6957" s="104" t="s">
        <v>271</v>
      </c>
      <c r="E6957" s="56">
        <v>2007</v>
      </c>
      <c r="F6957" s="144">
        <v>129</v>
      </c>
      <c r="G6957" s="144">
        <v>129</v>
      </c>
    </row>
    <row r="6958" spans="3:7" ht="16.5" hidden="1" customHeight="1" outlineLevel="1" x14ac:dyDescent="0.45">
      <c r="C6958" s="104" t="s">
        <v>259</v>
      </c>
      <c r="D6958" s="104" t="s">
        <v>271</v>
      </c>
      <c r="E6958" s="56">
        <v>2008</v>
      </c>
      <c r="F6958" s="144">
        <v>92</v>
      </c>
      <c r="G6958" s="144">
        <v>92</v>
      </c>
    </row>
    <row r="6959" spans="3:7" ht="16.5" hidden="1" customHeight="1" outlineLevel="1" x14ac:dyDescent="0.45">
      <c r="C6959" s="104" t="s">
        <v>259</v>
      </c>
      <c r="D6959" s="104" t="s">
        <v>271</v>
      </c>
      <c r="E6959" s="56">
        <v>2009</v>
      </c>
      <c r="F6959" s="144">
        <v>45</v>
      </c>
      <c r="G6959" s="144">
        <v>45</v>
      </c>
    </row>
    <row r="6960" spans="3:7" ht="16.5" hidden="1" customHeight="1" outlineLevel="1" x14ac:dyDescent="0.45">
      <c r="C6960" s="104" t="s">
        <v>259</v>
      </c>
      <c r="D6960" s="104" t="s">
        <v>271</v>
      </c>
      <c r="E6960" s="56">
        <v>2010</v>
      </c>
      <c r="F6960" s="144">
        <v>55</v>
      </c>
      <c r="G6960" s="144">
        <v>55</v>
      </c>
    </row>
    <row r="6961" spans="3:7" ht="16.5" hidden="1" customHeight="1" outlineLevel="1" x14ac:dyDescent="0.45">
      <c r="C6961" s="104" t="s">
        <v>259</v>
      </c>
      <c r="D6961" s="104" t="s">
        <v>271</v>
      </c>
      <c r="E6961" s="56">
        <v>2011</v>
      </c>
      <c r="F6961" s="144">
        <v>16</v>
      </c>
      <c r="G6961" s="144">
        <v>16</v>
      </c>
    </row>
    <row r="6962" spans="3:7" ht="16.5" hidden="1" customHeight="1" outlineLevel="1" x14ac:dyDescent="0.45">
      <c r="C6962" s="104" t="s">
        <v>259</v>
      </c>
      <c r="D6962" s="104" t="s">
        <v>271</v>
      </c>
      <c r="E6962" s="56">
        <v>2012</v>
      </c>
      <c r="F6962" s="144">
        <v>48</v>
      </c>
      <c r="G6962" s="144">
        <v>48</v>
      </c>
    </row>
    <row r="6963" spans="3:7" ht="16.5" hidden="1" customHeight="1" outlineLevel="1" x14ac:dyDescent="0.45">
      <c r="C6963" s="104" t="s">
        <v>259</v>
      </c>
      <c r="D6963" s="104" t="s">
        <v>271</v>
      </c>
      <c r="E6963" s="56">
        <v>2013</v>
      </c>
      <c r="F6963" s="144">
        <v>28</v>
      </c>
      <c r="G6963" s="144">
        <v>28</v>
      </c>
    </row>
    <row r="6964" spans="3:7" ht="16.5" hidden="1" customHeight="1" outlineLevel="1" x14ac:dyDescent="0.45">
      <c r="C6964" s="104" t="s">
        <v>259</v>
      </c>
      <c r="D6964" s="104" t="s">
        <v>271</v>
      </c>
      <c r="E6964" s="56">
        <v>2014</v>
      </c>
      <c r="F6964" s="144">
        <v>41</v>
      </c>
      <c r="G6964" s="144">
        <v>41</v>
      </c>
    </row>
    <row r="6965" spans="3:7" ht="16.5" hidden="1" customHeight="1" outlineLevel="1" x14ac:dyDescent="0.45">
      <c r="C6965" s="104" t="s">
        <v>259</v>
      </c>
      <c r="D6965" s="104" t="s">
        <v>271</v>
      </c>
      <c r="E6965" s="56">
        <v>2015</v>
      </c>
      <c r="F6965" s="144">
        <v>40</v>
      </c>
      <c r="G6965" s="144">
        <v>40</v>
      </c>
    </row>
    <row r="6966" spans="3:7" ht="16.5" hidden="1" customHeight="1" outlineLevel="1" x14ac:dyDescent="0.45">
      <c r="C6966" s="104" t="s">
        <v>259</v>
      </c>
      <c r="D6966" s="104" t="s">
        <v>271</v>
      </c>
      <c r="E6966" s="56">
        <v>2016</v>
      </c>
      <c r="F6966" s="144">
        <v>6</v>
      </c>
      <c r="G6966" s="144">
        <v>6</v>
      </c>
    </row>
    <row r="6967" spans="3:7" ht="16.5" hidden="1" customHeight="1" outlineLevel="1" x14ac:dyDescent="0.45">
      <c r="C6967" s="104" t="s">
        <v>259</v>
      </c>
      <c r="D6967" s="104" t="s">
        <v>272</v>
      </c>
      <c r="E6967" s="56">
        <v>1991</v>
      </c>
      <c r="F6967" s="144">
        <v>30</v>
      </c>
      <c r="G6967" s="144">
        <v>30</v>
      </c>
    </row>
    <row r="6968" spans="3:7" ht="16.5" hidden="1" customHeight="1" outlineLevel="1" x14ac:dyDescent="0.45">
      <c r="C6968" s="104" t="s">
        <v>259</v>
      </c>
      <c r="D6968" s="104" t="s">
        <v>272</v>
      </c>
      <c r="E6968" s="56">
        <v>1992</v>
      </c>
      <c r="F6968" s="144">
        <v>9</v>
      </c>
      <c r="G6968" s="144">
        <v>9</v>
      </c>
    </row>
    <row r="6969" spans="3:7" ht="16.5" hidden="1" customHeight="1" outlineLevel="1" x14ac:dyDescent="0.45">
      <c r="C6969" s="104" t="s">
        <v>259</v>
      </c>
      <c r="D6969" s="104" t="s">
        <v>272</v>
      </c>
      <c r="E6969" s="56">
        <v>1993</v>
      </c>
      <c r="F6969" s="144">
        <v>6</v>
      </c>
      <c r="G6969" s="144">
        <v>6</v>
      </c>
    </row>
    <row r="6970" spans="3:7" ht="16.5" hidden="1" customHeight="1" outlineLevel="1" x14ac:dyDescent="0.45">
      <c r="C6970" s="104" t="s">
        <v>259</v>
      </c>
      <c r="D6970" s="104" t="s">
        <v>272</v>
      </c>
      <c r="E6970" s="56">
        <v>1994</v>
      </c>
      <c r="F6970" s="144">
        <v>7</v>
      </c>
      <c r="G6970" s="144">
        <v>7</v>
      </c>
    </row>
    <row r="6971" spans="3:7" ht="16.5" hidden="1" customHeight="1" outlineLevel="1" x14ac:dyDescent="0.45">
      <c r="C6971" s="104" t="s">
        <v>259</v>
      </c>
      <c r="D6971" s="104" t="s">
        <v>272</v>
      </c>
      <c r="E6971" s="56">
        <v>1995</v>
      </c>
      <c r="F6971" s="144">
        <v>19</v>
      </c>
      <c r="G6971" s="144">
        <v>19</v>
      </c>
    </row>
    <row r="6972" spans="3:7" ht="16.5" hidden="1" customHeight="1" outlineLevel="1" x14ac:dyDescent="0.45">
      <c r="C6972" s="104" t="s">
        <v>259</v>
      </c>
      <c r="D6972" s="104" t="s">
        <v>272</v>
      </c>
      <c r="E6972" s="56">
        <v>1996</v>
      </c>
      <c r="F6972" s="144">
        <v>118</v>
      </c>
      <c r="G6972" s="144">
        <v>118</v>
      </c>
    </row>
    <row r="6973" spans="3:7" ht="16.5" hidden="1" customHeight="1" outlineLevel="1" x14ac:dyDescent="0.45">
      <c r="C6973" s="104" t="s">
        <v>259</v>
      </c>
      <c r="D6973" s="104" t="s">
        <v>272</v>
      </c>
      <c r="E6973" s="56">
        <v>1997</v>
      </c>
      <c r="F6973" s="144">
        <v>118</v>
      </c>
      <c r="G6973" s="144">
        <v>118</v>
      </c>
    </row>
    <row r="6974" spans="3:7" ht="16.5" hidden="1" customHeight="1" outlineLevel="1" x14ac:dyDescent="0.45">
      <c r="C6974" s="104" t="s">
        <v>259</v>
      </c>
      <c r="D6974" s="104" t="s">
        <v>272</v>
      </c>
      <c r="E6974" s="56">
        <v>1998</v>
      </c>
      <c r="F6974" s="144">
        <v>93</v>
      </c>
      <c r="G6974" s="144">
        <v>93</v>
      </c>
    </row>
    <row r="6975" spans="3:7" ht="16.5" hidden="1" customHeight="1" outlineLevel="1" x14ac:dyDescent="0.45">
      <c r="C6975" s="104" t="s">
        <v>259</v>
      </c>
      <c r="D6975" s="104" t="s">
        <v>272</v>
      </c>
      <c r="E6975" s="56">
        <v>1999</v>
      </c>
      <c r="F6975" s="144">
        <v>20</v>
      </c>
      <c r="G6975" s="144">
        <v>20</v>
      </c>
    </row>
    <row r="6976" spans="3:7" ht="16.5" hidden="1" customHeight="1" outlineLevel="1" x14ac:dyDescent="0.45">
      <c r="C6976" s="104" t="s">
        <v>259</v>
      </c>
      <c r="D6976" s="104" t="s">
        <v>272</v>
      </c>
      <c r="E6976" s="56">
        <v>2000</v>
      </c>
      <c r="F6976" s="144">
        <v>26</v>
      </c>
      <c r="G6976" s="144">
        <v>26</v>
      </c>
    </row>
    <row r="6977" spans="3:7" ht="16.5" hidden="1" customHeight="1" outlineLevel="1" x14ac:dyDescent="0.45">
      <c r="C6977" s="104" t="s">
        <v>259</v>
      </c>
      <c r="D6977" s="104" t="s">
        <v>272</v>
      </c>
      <c r="E6977" s="56">
        <v>2001</v>
      </c>
      <c r="F6977" s="144">
        <v>28</v>
      </c>
      <c r="G6977" s="144">
        <v>28</v>
      </c>
    </row>
    <row r="6978" spans="3:7" ht="16.5" hidden="1" customHeight="1" outlineLevel="1" x14ac:dyDescent="0.45">
      <c r="C6978" s="104" t="s">
        <v>259</v>
      </c>
      <c r="D6978" s="104" t="s">
        <v>272</v>
      </c>
      <c r="E6978" s="56">
        <v>2002</v>
      </c>
      <c r="F6978" s="144">
        <v>5</v>
      </c>
      <c r="G6978" s="144">
        <v>5</v>
      </c>
    </row>
    <row r="6979" spans="3:7" ht="16.5" hidden="1" customHeight="1" outlineLevel="1" x14ac:dyDescent="0.45">
      <c r="C6979" s="104" t="s">
        <v>259</v>
      </c>
      <c r="D6979" s="104" t="s">
        <v>272</v>
      </c>
      <c r="E6979" s="56">
        <v>2003</v>
      </c>
      <c r="F6979" s="144">
        <v>20</v>
      </c>
      <c r="G6979" s="144">
        <v>20</v>
      </c>
    </row>
    <row r="6980" spans="3:7" ht="16.5" hidden="1" customHeight="1" outlineLevel="1" x14ac:dyDescent="0.45">
      <c r="C6980" s="104" t="s">
        <v>259</v>
      </c>
      <c r="D6980" s="104" t="s">
        <v>272</v>
      </c>
      <c r="E6980" s="56">
        <v>2004</v>
      </c>
      <c r="F6980" s="144">
        <v>42</v>
      </c>
      <c r="G6980" s="144">
        <v>42</v>
      </c>
    </row>
    <row r="6981" spans="3:7" ht="16.5" hidden="1" customHeight="1" outlineLevel="1" x14ac:dyDescent="0.45">
      <c r="C6981" s="104" t="s">
        <v>259</v>
      </c>
      <c r="D6981" s="104" t="s">
        <v>272</v>
      </c>
      <c r="E6981" s="56">
        <v>2005</v>
      </c>
      <c r="F6981" s="144">
        <v>32</v>
      </c>
      <c r="G6981" s="144">
        <v>32</v>
      </c>
    </row>
    <row r="6982" spans="3:7" ht="16.5" hidden="1" customHeight="1" outlineLevel="1" x14ac:dyDescent="0.45">
      <c r="C6982" s="104" t="s">
        <v>259</v>
      </c>
      <c r="D6982" s="104" t="s">
        <v>272</v>
      </c>
      <c r="E6982" s="56">
        <v>2006</v>
      </c>
      <c r="F6982" s="144">
        <v>26</v>
      </c>
      <c r="G6982" s="144">
        <v>26</v>
      </c>
    </row>
    <row r="6983" spans="3:7" ht="16.5" hidden="1" customHeight="1" outlineLevel="1" x14ac:dyDescent="0.45">
      <c r="C6983" s="104" t="s">
        <v>259</v>
      </c>
      <c r="D6983" s="104" t="s">
        <v>272</v>
      </c>
      <c r="E6983" s="56">
        <v>2007</v>
      </c>
      <c r="F6983" s="144">
        <v>73</v>
      </c>
      <c r="G6983" s="144">
        <v>73</v>
      </c>
    </row>
    <row r="6984" spans="3:7" ht="16.5" hidden="1" customHeight="1" outlineLevel="1" x14ac:dyDescent="0.45">
      <c r="C6984" s="104" t="s">
        <v>259</v>
      </c>
      <c r="D6984" s="104" t="s">
        <v>272</v>
      </c>
      <c r="E6984" s="56">
        <v>2008</v>
      </c>
      <c r="F6984" s="144">
        <v>155</v>
      </c>
      <c r="G6984" s="144">
        <v>155</v>
      </c>
    </row>
    <row r="6985" spans="3:7" ht="16.5" hidden="1" customHeight="1" outlineLevel="1" x14ac:dyDescent="0.45">
      <c r="C6985" s="104" t="s">
        <v>259</v>
      </c>
      <c r="D6985" s="104" t="s">
        <v>272</v>
      </c>
      <c r="E6985" s="56">
        <v>2009</v>
      </c>
      <c r="F6985" s="144">
        <v>327</v>
      </c>
      <c r="G6985" s="144">
        <v>327</v>
      </c>
    </row>
    <row r="6986" spans="3:7" ht="16.5" hidden="1" customHeight="1" outlineLevel="1" x14ac:dyDescent="0.45">
      <c r="C6986" s="104" t="s">
        <v>259</v>
      </c>
      <c r="D6986" s="104" t="s">
        <v>272</v>
      </c>
      <c r="E6986" s="56">
        <v>2010</v>
      </c>
      <c r="F6986" s="144">
        <v>304</v>
      </c>
      <c r="G6986" s="144">
        <v>304</v>
      </c>
    </row>
    <row r="6987" spans="3:7" ht="16.5" hidden="1" customHeight="1" outlineLevel="1" x14ac:dyDescent="0.45">
      <c r="C6987" s="104" t="s">
        <v>259</v>
      </c>
      <c r="D6987" s="104" t="s">
        <v>272</v>
      </c>
      <c r="E6987" s="56">
        <v>2011</v>
      </c>
      <c r="F6987" s="144">
        <v>336</v>
      </c>
      <c r="G6987" s="144">
        <v>336</v>
      </c>
    </row>
    <row r="6988" spans="3:7" ht="16.5" hidden="1" customHeight="1" outlineLevel="1" x14ac:dyDescent="0.45">
      <c r="C6988" s="104" t="s">
        <v>259</v>
      </c>
      <c r="D6988" s="104" t="s">
        <v>272</v>
      </c>
      <c r="E6988" s="56">
        <v>2012</v>
      </c>
      <c r="F6988" s="144">
        <v>585</v>
      </c>
      <c r="G6988" s="144">
        <v>585</v>
      </c>
    </row>
    <row r="6989" spans="3:7" ht="16.5" hidden="1" customHeight="1" outlineLevel="1" x14ac:dyDescent="0.45">
      <c r="C6989" s="104" t="s">
        <v>259</v>
      </c>
      <c r="D6989" s="104" t="s">
        <v>272</v>
      </c>
      <c r="E6989" s="56">
        <v>2013</v>
      </c>
      <c r="F6989" s="144">
        <v>584</v>
      </c>
      <c r="G6989" s="144">
        <v>584</v>
      </c>
    </row>
    <row r="6990" spans="3:7" ht="16.5" hidden="1" customHeight="1" outlineLevel="1" x14ac:dyDescent="0.45">
      <c r="C6990" s="104" t="s">
        <v>259</v>
      </c>
      <c r="D6990" s="104" t="s">
        <v>272</v>
      </c>
      <c r="E6990" s="56">
        <v>2014</v>
      </c>
      <c r="F6990" s="144">
        <v>163</v>
      </c>
      <c r="G6990" s="144">
        <v>163</v>
      </c>
    </row>
    <row r="6991" spans="3:7" ht="16.5" hidden="1" customHeight="1" outlineLevel="1" x14ac:dyDescent="0.45">
      <c r="C6991" s="104" t="s">
        <v>259</v>
      </c>
      <c r="D6991" s="104" t="s">
        <v>272</v>
      </c>
      <c r="E6991" s="56">
        <v>2015</v>
      </c>
      <c r="F6991" s="144">
        <v>0</v>
      </c>
      <c r="G6991" s="144">
        <v>0</v>
      </c>
    </row>
    <row r="6992" spans="3:7" ht="16.5" hidden="1" customHeight="1" outlineLevel="1" x14ac:dyDescent="0.45">
      <c r="C6992" s="104" t="s">
        <v>259</v>
      </c>
      <c r="D6992" s="104" t="s">
        <v>273</v>
      </c>
      <c r="E6992" s="56">
        <v>1991</v>
      </c>
      <c r="F6992" s="144">
        <v>10</v>
      </c>
      <c r="G6992" s="144">
        <v>10</v>
      </c>
    </row>
    <row r="6993" spans="3:7" ht="16.5" hidden="1" customHeight="1" outlineLevel="1" x14ac:dyDescent="0.45">
      <c r="C6993" s="104" t="s">
        <v>259</v>
      </c>
      <c r="D6993" s="104" t="s">
        <v>273</v>
      </c>
      <c r="E6993" s="56">
        <v>1999</v>
      </c>
      <c r="F6993" s="144">
        <v>8</v>
      </c>
      <c r="G6993" s="144">
        <v>8</v>
      </c>
    </row>
    <row r="6994" spans="3:7" ht="16.5" hidden="1" customHeight="1" outlineLevel="1" x14ac:dyDescent="0.45">
      <c r="C6994" s="104" t="s">
        <v>259</v>
      </c>
      <c r="D6994" s="56" t="s">
        <v>274</v>
      </c>
      <c r="E6994" s="56">
        <v>1992</v>
      </c>
      <c r="F6994" s="144">
        <v>2</v>
      </c>
      <c r="G6994" s="144">
        <v>2</v>
      </c>
    </row>
    <row r="6995" spans="3:7" ht="16.5" hidden="1" customHeight="1" outlineLevel="1" x14ac:dyDescent="0.45">
      <c r="C6995" s="104" t="s">
        <v>259</v>
      </c>
      <c r="D6995" s="104" t="s">
        <v>275</v>
      </c>
      <c r="E6995" s="56">
        <v>1992</v>
      </c>
      <c r="F6995" s="144">
        <v>26</v>
      </c>
      <c r="G6995" s="144">
        <v>26</v>
      </c>
    </row>
    <row r="6996" spans="3:7" ht="16.5" hidden="1" customHeight="1" outlineLevel="1" x14ac:dyDescent="0.45">
      <c r="C6996" s="104" t="s">
        <v>259</v>
      </c>
      <c r="D6996" s="104" t="s">
        <v>275</v>
      </c>
      <c r="E6996" s="56">
        <v>1993</v>
      </c>
      <c r="F6996" s="144">
        <v>21</v>
      </c>
      <c r="G6996" s="144">
        <v>21</v>
      </c>
    </row>
    <row r="6997" spans="3:7" ht="16.5" hidden="1" customHeight="1" outlineLevel="1" x14ac:dyDescent="0.45">
      <c r="C6997" s="104" t="s">
        <v>259</v>
      </c>
      <c r="D6997" s="104" t="s">
        <v>275</v>
      </c>
      <c r="E6997" s="56">
        <v>1994</v>
      </c>
      <c r="F6997" s="144">
        <v>91</v>
      </c>
      <c r="G6997" s="144">
        <v>91</v>
      </c>
    </row>
    <row r="6998" spans="3:7" ht="16.5" hidden="1" customHeight="1" outlineLevel="1" x14ac:dyDescent="0.45">
      <c r="C6998" s="104" t="s">
        <v>259</v>
      </c>
      <c r="D6998" s="104" t="s">
        <v>275</v>
      </c>
      <c r="E6998" s="56">
        <v>1995</v>
      </c>
      <c r="F6998" s="144">
        <v>442</v>
      </c>
      <c r="G6998" s="144">
        <v>442</v>
      </c>
    </row>
    <row r="6999" spans="3:7" ht="16.5" hidden="1" customHeight="1" outlineLevel="1" x14ac:dyDescent="0.45">
      <c r="C6999" s="104" t="s">
        <v>259</v>
      </c>
      <c r="D6999" s="104" t="s">
        <v>275</v>
      </c>
      <c r="E6999" s="56">
        <v>1996</v>
      </c>
      <c r="F6999" s="144">
        <v>570</v>
      </c>
      <c r="G6999" s="144">
        <v>570</v>
      </c>
    </row>
    <row r="7000" spans="3:7" ht="16.5" hidden="1" customHeight="1" outlineLevel="1" x14ac:dyDescent="0.45">
      <c r="C7000" s="104" t="s">
        <v>259</v>
      </c>
      <c r="D7000" s="104" t="s">
        <v>275</v>
      </c>
      <c r="E7000" s="56">
        <v>1997</v>
      </c>
      <c r="F7000" s="144">
        <v>331</v>
      </c>
      <c r="G7000" s="144">
        <v>331</v>
      </c>
    </row>
    <row r="7001" spans="3:7" ht="16.5" hidden="1" customHeight="1" outlineLevel="1" x14ac:dyDescent="0.45">
      <c r="C7001" s="104" t="s">
        <v>259</v>
      </c>
      <c r="D7001" s="104" t="s">
        <v>275</v>
      </c>
      <c r="E7001" s="56">
        <v>1998</v>
      </c>
      <c r="F7001" s="144">
        <v>215</v>
      </c>
      <c r="G7001" s="144">
        <v>215</v>
      </c>
    </row>
    <row r="7002" spans="3:7" ht="16.5" hidden="1" customHeight="1" outlineLevel="1" x14ac:dyDescent="0.45">
      <c r="C7002" s="104" t="s">
        <v>259</v>
      </c>
      <c r="D7002" s="104" t="s">
        <v>275</v>
      </c>
      <c r="E7002" s="56">
        <v>1999</v>
      </c>
      <c r="F7002" s="144">
        <v>173</v>
      </c>
      <c r="G7002" s="144">
        <v>173</v>
      </c>
    </row>
    <row r="7003" spans="3:7" ht="16.5" hidden="1" customHeight="1" outlineLevel="1" x14ac:dyDescent="0.45">
      <c r="C7003" s="104" t="s">
        <v>259</v>
      </c>
      <c r="D7003" s="104" t="s">
        <v>275</v>
      </c>
      <c r="E7003" s="56">
        <v>2000</v>
      </c>
      <c r="F7003" s="144">
        <v>174</v>
      </c>
      <c r="G7003" s="144">
        <v>174</v>
      </c>
    </row>
    <row r="7004" spans="3:7" ht="16.5" hidden="1" customHeight="1" outlineLevel="1" x14ac:dyDescent="0.45">
      <c r="C7004" s="104" t="s">
        <v>259</v>
      </c>
      <c r="D7004" s="104" t="s">
        <v>275</v>
      </c>
      <c r="E7004" s="56">
        <v>2001</v>
      </c>
      <c r="F7004" s="144">
        <v>151</v>
      </c>
      <c r="G7004" s="144">
        <v>151</v>
      </c>
    </row>
    <row r="7005" spans="3:7" ht="16.5" hidden="1" customHeight="1" outlineLevel="1" x14ac:dyDescent="0.45">
      <c r="C7005" s="104" t="s">
        <v>259</v>
      </c>
      <c r="D7005" s="104" t="s">
        <v>275</v>
      </c>
      <c r="E7005" s="56">
        <v>2002</v>
      </c>
      <c r="F7005" s="144">
        <v>79</v>
      </c>
      <c r="G7005" s="144">
        <v>79</v>
      </c>
    </row>
    <row r="7006" spans="3:7" ht="16.5" hidden="1" customHeight="1" outlineLevel="1" x14ac:dyDescent="0.45">
      <c r="C7006" s="104" t="s">
        <v>259</v>
      </c>
      <c r="D7006" s="104" t="s">
        <v>275</v>
      </c>
      <c r="E7006" s="56">
        <v>2003</v>
      </c>
      <c r="F7006" s="144">
        <v>65</v>
      </c>
      <c r="G7006" s="144">
        <v>65</v>
      </c>
    </row>
    <row r="7007" spans="3:7" ht="16.5" hidden="1" customHeight="1" outlineLevel="1" x14ac:dyDescent="0.45">
      <c r="C7007" s="104" t="s">
        <v>259</v>
      </c>
      <c r="D7007" s="104" t="s">
        <v>275</v>
      </c>
      <c r="E7007" s="56">
        <v>2004</v>
      </c>
      <c r="F7007" s="144">
        <v>64</v>
      </c>
      <c r="G7007" s="144">
        <v>64</v>
      </c>
    </row>
    <row r="7008" spans="3:7" ht="16.5" hidden="1" customHeight="1" outlineLevel="1" x14ac:dyDescent="0.45">
      <c r="C7008" s="104" t="s">
        <v>259</v>
      </c>
      <c r="D7008" s="104" t="s">
        <v>275</v>
      </c>
      <c r="E7008" s="56">
        <v>2005</v>
      </c>
      <c r="F7008" s="144">
        <v>2</v>
      </c>
      <c r="G7008" s="144">
        <v>2</v>
      </c>
    </row>
    <row r="7009" spans="3:7" ht="16.5" hidden="1" customHeight="1" outlineLevel="1" x14ac:dyDescent="0.45">
      <c r="C7009" s="104" t="s">
        <v>259</v>
      </c>
      <c r="D7009" s="104" t="s">
        <v>275</v>
      </c>
      <c r="E7009" s="56">
        <v>2006</v>
      </c>
      <c r="F7009" s="144">
        <v>4</v>
      </c>
      <c r="G7009" s="144">
        <v>4</v>
      </c>
    </row>
    <row r="7010" spans="3:7" ht="16.5" hidden="1" customHeight="1" outlineLevel="1" x14ac:dyDescent="0.45">
      <c r="C7010" s="104" t="s">
        <v>259</v>
      </c>
      <c r="D7010" s="104" t="s">
        <v>275</v>
      </c>
      <c r="E7010" s="56">
        <v>2007</v>
      </c>
      <c r="F7010" s="144">
        <v>58</v>
      </c>
      <c r="G7010" s="144">
        <v>58</v>
      </c>
    </row>
    <row r="7011" spans="3:7" ht="16.5" hidden="1" customHeight="1" outlineLevel="1" x14ac:dyDescent="0.45">
      <c r="C7011" s="104" t="s">
        <v>259</v>
      </c>
      <c r="D7011" s="104" t="s">
        <v>275</v>
      </c>
      <c r="E7011" s="56">
        <v>2008</v>
      </c>
      <c r="F7011" s="144">
        <v>15</v>
      </c>
      <c r="G7011" s="144">
        <v>15</v>
      </c>
    </row>
    <row r="7012" spans="3:7" ht="16.5" hidden="1" customHeight="1" outlineLevel="1" x14ac:dyDescent="0.45">
      <c r="C7012" s="104" t="s">
        <v>259</v>
      </c>
      <c r="D7012" s="104" t="s">
        <v>275</v>
      </c>
      <c r="E7012" s="56">
        <v>2009</v>
      </c>
      <c r="F7012" s="144">
        <v>19</v>
      </c>
      <c r="G7012" s="144">
        <v>19</v>
      </c>
    </row>
    <row r="7013" spans="3:7" ht="16.5" hidden="1" customHeight="1" outlineLevel="1" x14ac:dyDescent="0.45">
      <c r="C7013" s="104" t="s">
        <v>259</v>
      </c>
      <c r="D7013" s="104" t="s">
        <v>275</v>
      </c>
      <c r="E7013" s="56">
        <v>2010</v>
      </c>
      <c r="F7013" s="144">
        <v>3</v>
      </c>
      <c r="G7013" s="144">
        <v>3</v>
      </c>
    </row>
    <row r="7014" spans="3:7" ht="16.5" hidden="1" customHeight="1" outlineLevel="1" x14ac:dyDescent="0.45">
      <c r="C7014" s="104" t="s">
        <v>259</v>
      </c>
      <c r="D7014" s="104" t="s">
        <v>275</v>
      </c>
      <c r="E7014" s="56">
        <v>2011</v>
      </c>
      <c r="F7014" s="144">
        <v>146</v>
      </c>
      <c r="G7014" s="144">
        <v>146</v>
      </c>
    </row>
    <row r="7015" spans="3:7" ht="16.5" hidden="1" customHeight="1" outlineLevel="1" x14ac:dyDescent="0.45">
      <c r="C7015" s="104" t="s">
        <v>259</v>
      </c>
      <c r="D7015" s="104" t="s">
        <v>275</v>
      </c>
      <c r="E7015" s="56">
        <v>2012</v>
      </c>
      <c r="F7015" s="144">
        <v>406</v>
      </c>
      <c r="G7015" s="144">
        <v>406</v>
      </c>
    </row>
    <row r="7016" spans="3:7" ht="16.5" hidden="1" customHeight="1" outlineLevel="1" x14ac:dyDescent="0.45">
      <c r="C7016" s="104" t="s">
        <v>259</v>
      </c>
      <c r="D7016" s="104" t="s">
        <v>275</v>
      </c>
      <c r="E7016" s="56">
        <v>2013</v>
      </c>
      <c r="F7016" s="144">
        <v>312</v>
      </c>
      <c r="G7016" s="144">
        <v>312</v>
      </c>
    </row>
    <row r="7017" spans="3:7" ht="16.5" hidden="1" customHeight="1" outlineLevel="1" x14ac:dyDescent="0.45">
      <c r="C7017" s="104" t="s">
        <v>259</v>
      </c>
      <c r="D7017" s="104" t="s">
        <v>275</v>
      </c>
      <c r="E7017" s="56">
        <v>2014</v>
      </c>
      <c r="F7017" s="144">
        <v>312</v>
      </c>
      <c r="G7017" s="144">
        <v>312</v>
      </c>
    </row>
    <row r="7018" spans="3:7" ht="16.5" hidden="1" customHeight="1" outlineLevel="1" x14ac:dyDescent="0.45">
      <c r="C7018" s="104" t="s">
        <v>259</v>
      </c>
      <c r="D7018" s="104" t="s">
        <v>275</v>
      </c>
      <c r="E7018" s="56">
        <v>2015</v>
      </c>
      <c r="F7018" s="144">
        <v>118</v>
      </c>
      <c r="G7018" s="144">
        <v>118</v>
      </c>
    </row>
    <row r="7019" spans="3:7" ht="16.5" hidden="1" customHeight="1" outlineLevel="1" x14ac:dyDescent="0.45">
      <c r="C7019" s="104" t="s">
        <v>259</v>
      </c>
      <c r="D7019" s="104" t="s">
        <v>275</v>
      </c>
      <c r="E7019" s="56">
        <v>2016</v>
      </c>
      <c r="F7019" s="144">
        <v>18</v>
      </c>
      <c r="G7019" s="144">
        <v>18</v>
      </c>
    </row>
    <row r="7020" spans="3:7" ht="16.5" hidden="1" customHeight="1" outlineLevel="1" x14ac:dyDescent="0.45">
      <c r="C7020" s="104" t="s">
        <v>259</v>
      </c>
      <c r="D7020" s="104" t="s">
        <v>276</v>
      </c>
      <c r="E7020" s="56">
        <v>1992</v>
      </c>
      <c r="F7020" s="144">
        <v>1</v>
      </c>
      <c r="G7020" s="144">
        <v>1</v>
      </c>
    </row>
    <row r="7021" spans="3:7" ht="16.5" hidden="1" customHeight="1" outlineLevel="1" x14ac:dyDescent="0.45">
      <c r="C7021" s="104" t="s">
        <v>259</v>
      </c>
      <c r="D7021" s="104" t="s">
        <v>276</v>
      </c>
      <c r="E7021" s="56">
        <v>1994</v>
      </c>
      <c r="F7021" s="144">
        <v>2</v>
      </c>
      <c r="G7021" s="144">
        <v>2</v>
      </c>
    </row>
    <row r="7022" spans="3:7" ht="16.5" hidden="1" customHeight="1" outlineLevel="1" x14ac:dyDescent="0.45">
      <c r="C7022" s="104" t="s">
        <v>259</v>
      </c>
      <c r="D7022" s="104" t="s">
        <v>276</v>
      </c>
      <c r="E7022" s="56">
        <v>1997</v>
      </c>
      <c r="F7022" s="144">
        <v>3</v>
      </c>
      <c r="G7022" s="144">
        <v>3</v>
      </c>
    </row>
    <row r="7023" spans="3:7" ht="16.5" hidden="1" customHeight="1" outlineLevel="1" x14ac:dyDescent="0.45">
      <c r="C7023" s="104" t="s">
        <v>259</v>
      </c>
      <c r="D7023" s="104" t="s">
        <v>276</v>
      </c>
      <c r="E7023" s="56">
        <v>2000</v>
      </c>
      <c r="F7023" s="144">
        <v>1</v>
      </c>
      <c r="G7023" s="144">
        <v>1</v>
      </c>
    </row>
    <row r="7024" spans="3:7" ht="16.5" hidden="1" customHeight="1" outlineLevel="1" x14ac:dyDescent="0.45">
      <c r="C7024" s="104" t="s">
        <v>259</v>
      </c>
      <c r="D7024" s="104" t="s">
        <v>276</v>
      </c>
      <c r="E7024" s="56">
        <v>2003</v>
      </c>
      <c r="F7024" s="144">
        <v>2</v>
      </c>
      <c r="G7024" s="144">
        <v>2</v>
      </c>
    </row>
    <row r="7025" spans="3:7" ht="16.5" hidden="1" customHeight="1" outlineLevel="1" x14ac:dyDescent="0.45">
      <c r="C7025" s="104" t="s">
        <v>259</v>
      </c>
      <c r="D7025" s="104" t="s">
        <v>276</v>
      </c>
      <c r="E7025" s="56">
        <v>2006</v>
      </c>
      <c r="F7025" s="144">
        <v>0</v>
      </c>
      <c r="G7025" s="144">
        <v>0</v>
      </c>
    </row>
    <row r="7026" spans="3:7" ht="16.5" hidden="1" customHeight="1" outlineLevel="1" x14ac:dyDescent="0.45">
      <c r="C7026" s="104" t="s">
        <v>259</v>
      </c>
      <c r="D7026" s="104" t="s">
        <v>276</v>
      </c>
      <c r="E7026" s="56">
        <v>2007</v>
      </c>
      <c r="F7026" s="144">
        <v>0</v>
      </c>
      <c r="G7026" s="144">
        <v>0</v>
      </c>
    </row>
    <row r="7027" spans="3:7" ht="16.5" hidden="1" customHeight="1" outlineLevel="1" x14ac:dyDescent="0.45">
      <c r="C7027" s="104" t="s">
        <v>259</v>
      </c>
      <c r="D7027" s="104" t="s">
        <v>277</v>
      </c>
      <c r="E7027" s="56">
        <v>1991</v>
      </c>
      <c r="F7027" s="144">
        <v>5</v>
      </c>
      <c r="G7027" s="144">
        <v>5</v>
      </c>
    </row>
    <row r="7028" spans="3:7" ht="16.5" hidden="1" customHeight="1" outlineLevel="1" x14ac:dyDescent="0.45">
      <c r="C7028" s="104" t="s">
        <v>259</v>
      </c>
      <c r="D7028" s="104" t="s">
        <v>277</v>
      </c>
      <c r="E7028" s="56">
        <v>1992</v>
      </c>
      <c r="F7028" s="144">
        <v>4</v>
      </c>
      <c r="G7028" s="144">
        <v>4</v>
      </c>
    </row>
    <row r="7029" spans="3:7" ht="16.5" hidden="1" customHeight="1" outlineLevel="1" x14ac:dyDescent="0.45">
      <c r="C7029" s="104" t="s">
        <v>259</v>
      </c>
      <c r="D7029" s="104" t="s">
        <v>277</v>
      </c>
      <c r="E7029" s="56">
        <v>1993</v>
      </c>
      <c r="F7029" s="144">
        <v>4</v>
      </c>
      <c r="G7029" s="144">
        <v>4</v>
      </c>
    </row>
    <row r="7030" spans="3:7" ht="16.5" hidden="1" customHeight="1" outlineLevel="1" x14ac:dyDescent="0.45">
      <c r="C7030" s="104" t="s">
        <v>259</v>
      </c>
      <c r="D7030" s="104" t="s">
        <v>277</v>
      </c>
      <c r="E7030" s="56">
        <v>1994</v>
      </c>
      <c r="F7030" s="144">
        <v>6</v>
      </c>
      <c r="G7030" s="144">
        <v>6</v>
      </c>
    </row>
    <row r="7031" spans="3:7" ht="16.5" hidden="1" customHeight="1" outlineLevel="1" x14ac:dyDescent="0.45">
      <c r="C7031" s="104" t="s">
        <v>259</v>
      </c>
      <c r="D7031" s="104" t="s">
        <v>277</v>
      </c>
      <c r="E7031" s="56">
        <v>1995</v>
      </c>
      <c r="F7031" s="144">
        <v>8</v>
      </c>
      <c r="G7031" s="144">
        <v>8</v>
      </c>
    </row>
    <row r="7032" spans="3:7" ht="16.5" hidden="1" customHeight="1" outlineLevel="1" x14ac:dyDescent="0.45">
      <c r="C7032" s="104" t="s">
        <v>259</v>
      </c>
      <c r="D7032" s="104" t="s">
        <v>277</v>
      </c>
      <c r="E7032" s="56">
        <v>1996</v>
      </c>
      <c r="F7032" s="144">
        <v>71</v>
      </c>
      <c r="G7032" s="144">
        <v>71</v>
      </c>
    </row>
    <row r="7033" spans="3:7" ht="16.5" hidden="1" customHeight="1" outlineLevel="1" x14ac:dyDescent="0.45">
      <c r="C7033" s="104" t="s">
        <v>259</v>
      </c>
      <c r="D7033" s="104" t="s">
        <v>277</v>
      </c>
      <c r="E7033" s="56">
        <v>1997</v>
      </c>
      <c r="F7033" s="144">
        <v>48</v>
      </c>
      <c r="G7033" s="144">
        <v>48</v>
      </c>
    </row>
    <row r="7034" spans="3:7" ht="16.5" hidden="1" customHeight="1" outlineLevel="1" x14ac:dyDescent="0.45">
      <c r="C7034" s="104" t="s">
        <v>259</v>
      </c>
      <c r="D7034" s="104" t="s">
        <v>277</v>
      </c>
      <c r="E7034" s="56">
        <v>1998</v>
      </c>
      <c r="F7034" s="144">
        <v>40</v>
      </c>
      <c r="G7034" s="144">
        <v>40</v>
      </c>
    </row>
    <row r="7035" spans="3:7" ht="16.5" hidden="1" customHeight="1" outlineLevel="1" x14ac:dyDescent="0.45">
      <c r="C7035" s="104" t="s">
        <v>259</v>
      </c>
      <c r="D7035" s="104" t="s">
        <v>277</v>
      </c>
      <c r="E7035" s="56">
        <v>2000</v>
      </c>
      <c r="F7035" s="144">
        <v>10</v>
      </c>
      <c r="G7035" s="144">
        <v>10</v>
      </c>
    </row>
    <row r="7036" spans="3:7" ht="16.5" hidden="1" customHeight="1" outlineLevel="1" x14ac:dyDescent="0.45">
      <c r="C7036" s="104" t="s">
        <v>259</v>
      </c>
      <c r="D7036" s="104" t="s">
        <v>277</v>
      </c>
      <c r="E7036" s="56">
        <v>2001</v>
      </c>
      <c r="F7036" s="144">
        <v>22</v>
      </c>
      <c r="G7036" s="144">
        <v>22</v>
      </c>
    </row>
    <row r="7037" spans="3:7" ht="16.5" hidden="1" customHeight="1" outlineLevel="1" x14ac:dyDescent="0.45">
      <c r="C7037" s="104" t="s">
        <v>259</v>
      </c>
      <c r="D7037" s="104" t="s">
        <v>277</v>
      </c>
      <c r="E7037" s="56">
        <v>2002</v>
      </c>
      <c r="F7037" s="144">
        <v>15</v>
      </c>
      <c r="G7037" s="144">
        <v>15</v>
      </c>
    </row>
    <row r="7038" spans="3:7" ht="16.5" hidden="1" customHeight="1" outlineLevel="1" x14ac:dyDescent="0.45">
      <c r="C7038" s="104" t="s">
        <v>259</v>
      </c>
      <c r="D7038" s="104" t="s">
        <v>277</v>
      </c>
      <c r="E7038" s="56">
        <v>2003</v>
      </c>
      <c r="F7038" s="144">
        <v>8</v>
      </c>
      <c r="G7038" s="144">
        <v>8</v>
      </c>
    </row>
    <row r="7039" spans="3:7" ht="16.5" hidden="1" customHeight="1" outlineLevel="1" x14ac:dyDescent="0.45">
      <c r="C7039" s="104" t="s">
        <v>259</v>
      </c>
      <c r="D7039" s="104" t="s">
        <v>277</v>
      </c>
      <c r="E7039" s="56">
        <v>2004</v>
      </c>
      <c r="F7039" s="144">
        <v>23</v>
      </c>
      <c r="G7039" s="144">
        <v>23</v>
      </c>
    </row>
    <row r="7040" spans="3:7" ht="16.5" hidden="1" customHeight="1" outlineLevel="1" x14ac:dyDescent="0.45">
      <c r="C7040" s="104" t="s">
        <v>259</v>
      </c>
      <c r="D7040" s="104" t="s">
        <v>277</v>
      </c>
      <c r="E7040" s="56">
        <v>2005</v>
      </c>
      <c r="F7040" s="144">
        <v>127</v>
      </c>
      <c r="G7040" s="144">
        <v>127</v>
      </c>
    </row>
    <row r="7041" spans="3:7" ht="16.5" hidden="1" customHeight="1" outlineLevel="1" x14ac:dyDescent="0.45">
      <c r="C7041" s="104" t="s">
        <v>259</v>
      </c>
      <c r="D7041" s="104" t="s">
        <v>277</v>
      </c>
      <c r="E7041" s="56">
        <v>2006</v>
      </c>
      <c r="F7041" s="144">
        <v>169</v>
      </c>
      <c r="G7041" s="144">
        <v>169</v>
      </c>
    </row>
    <row r="7042" spans="3:7" ht="16.5" hidden="1" customHeight="1" outlineLevel="1" x14ac:dyDescent="0.45">
      <c r="C7042" s="104" t="s">
        <v>259</v>
      </c>
      <c r="D7042" s="104" t="s">
        <v>277</v>
      </c>
      <c r="E7042" s="56">
        <v>2007</v>
      </c>
      <c r="F7042" s="144">
        <v>86</v>
      </c>
      <c r="G7042" s="144">
        <v>86</v>
      </c>
    </row>
    <row r="7043" spans="3:7" ht="16.5" hidden="1" customHeight="1" outlineLevel="1" x14ac:dyDescent="0.45">
      <c r="C7043" s="104" t="s">
        <v>259</v>
      </c>
      <c r="D7043" s="104" t="s">
        <v>277</v>
      </c>
      <c r="E7043" s="56">
        <v>2008</v>
      </c>
      <c r="F7043" s="144">
        <v>106</v>
      </c>
      <c r="G7043" s="144">
        <v>106</v>
      </c>
    </row>
    <row r="7044" spans="3:7" ht="16.5" hidden="1" customHeight="1" outlineLevel="1" x14ac:dyDescent="0.45">
      <c r="C7044" s="104" t="s">
        <v>259</v>
      </c>
      <c r="D7044" s="104" t="s">
        <v>277</v>
      </c>
      <c r="E7044" s="56">
        <v>2009</v>
      </c>
      <c r="F7044" s="144">
        <v>107</v>
      </c>
      <c r="G7044" s="144">
        <v>107</v>
      </c>
    </row>
    <row r="7045" spans="3:7" ht="16.5" hidden="1" customHeight="1" outlineLevel="1" x14ac:dyDescent="0.45">
      <c r="C7045" s="104" t="s">
        <v>259</v>
      </c>
      <c r="D7045" s="104" t="s">
        <v>277</v>
      </c>
      <c r="E7045" s="56">
        <v>2010</v>
      </c>
      <c r="F7045" s="144">
        <v>17</v>
      </c>
      <c r="G7045" s="144">
        <v>17</v>
      </c>
    </row>
    <row r="7046" spans="3:7" ht="16.5" hidden="1" customHeight="1" outlineLevel="1" x14ac:dyDescent="0.45">
      <c r="C7046" s="104" t="s">
        <v>259</v>
      </c>
      <c r="D7046" s="104" t="s">
        <v>277</v>
      </c>
      <c r="E7046" s="56">
        <v>2011</v>
      </c>
      <c r="F7046" s="144">
        <v>21</v>
      </c>
      <c r="G7046" s="144">
        <v>21</v>
      </c>
    </row>
    <row r="7047" spans="3:7" ht="16.5" hidden="1" customHeight="1" outlineLevel="1" x14ac:dyDescent="0.45">
      <c r="C7047" s="104" t="s">
        <v>259</v>
      </c>
      <c r="D7047" s="104" t="s">
        <v>277</v>
      </c>
      <c r="E7047" s="56">
        <v>2012</v>
      </c>
      <c r="F7047" s="144">
        <v>71</v>
      </c>
      <c r="G7047" s="144">
        <v>71</v>
      </c>
    </row>
    <row r="7048" spans="3:7" ht="16.5" hidden="1" customHeight="1" outlineLevel="1" x14ac:dyDescent="0.45">
      <c r="C7048" s="104" t="s">
        <v>259</v>
      </c>
      <c r="D7048" s="104" t="s">
        <v>277</v>
      </c>
      <c r="E7048" s="56">
        <v>2013</v>
      </c>
      <c r="F7048" s="144">
        <v>67</v>
      </c>
      <c r="G7048" s="144">
        <v>67</v>
      </c>
    </row>
    <row r="7049" spans="3:7" ht="16.5" hidden="1" customHeight="1" outlineLevel="1" x14ac:dyDescent="0.45">
      <c r="C7049" s="104" t="s">
        <v>259</v>
      </c>
      <c r="D7049" s="104" t="s">
        <v>277</v>
      </c>
      <c r="E7049" s="56">
        <v>2014</v>
      </c>
      <c r="F7049" s="144">
        <v>320</v>
      </c>
      <c r="G7049" s="144">
        <v>320</v>
      </c>
    </row>
    <row r="7050" spans="3:7" ht="16.5" hidden="1" customHeight="1" outlineLevel="1" x14ac:dyDescent="0.45">
      <c r="C7050" s="104" t="s">
        <v>259</v>
      </c>
      <c r="D7050" s="104" t="s">
        <v>277</v>
      </c>
      <c r="E7050" s="56">
        <v>2015</v>
      </c>
      <c r="F7050" s="144">
        <v>129</v>
      </c>
      <c r="G7050" s="144">
        <v>129</v>
      </c>
    </row>
    <row r="7051" spans="3:7" ht="16.5" hidden="1" customHeight="1" outlineLevel="1" x14ac:dyDescent="0.45">
      <c r="C7051" s="104" t="s">
        <v>259</v>
      </c>
      <c r="D7051" s="104" t="s">
        <v>277</v>
      </c>
      <c r="E7051" s="56">
        <v>2016</v>
      </c>
      <c r="F7051" s="144">
        <v>36</v>
      </c>
      <c r="G7051" s="144">
        <v>36</v>
      </c>
    </row>
    <row r="7052" spans="3:7" ht="16.5" hidden="1" customHeight="1" outlineLevel="1" x14ac:dyDescent="0.45">
      <c r="C7052" s="104" t="s">
        <v>259</v>
      </c>
      <c r="D7052" s="104" t="s">
        <v>278</v>
      </c>
      <c r="E7052" s="56">
        <v>2011</v>
      </c>
      <c r="F7052" s="144">
        <v>51</v>
      </c>
      <c r="G7052" s="144">
        <v>51</v>
      </c>
    </row>
    <row r="7053" spans="3:7" ht="16.5" hidden="1" customHeight="1" outlineLevel="1" x14ac:dyDescent="0.45">
      <c r="C7053" s="104" t="s">
        <v>259</v>
      </c>
      <c r="D7053" s="104" t="s">
        <v>278</v>
      </c>
      <c r="E7053" s="56">
        <v>2012</v>
      </c>
      <c r="F7053" s="144">
        <v>0</v>
      </c>
      <c r="G7053" s="144">
        <v>0</v>
      </c>
    </row>
    <row r="7054" spans="3:7" ht="16.5" hidden="1" customHeight="1" outlineLevel="1" x14ac:dyDescent="0.45">
      <c r="C7054" s="104" t="s">
        <v>259</v>
      </c>
      <c r="D7054" s="104" t="s">
        <v>278</v>
      </c>
      <c r="E7054" s="56">
        <v>2014</v>
      </c>
      <c r="F7054" s="144">
        <v>2</v>
      </c>
      <c r="G7054" s="144">
        <v>2</v>
      </c>
    </row>
    <row r="7055" spans="3:7" ht="16.5" hidden="1" customHeight="1" outlineLevel="1" x14ac:dyDescent="0.45">
      <c r="C7055" s="104" t="s">
        <v>259</v>
      </c>
      <c r="D7055" s="104" t="s">
        <v>278</v>
      </c>
      <c r="E7055" s="56">
        <v>2015</v>
      </c>
      <c r="F7055" s="144">
        <v>0</v>
      </c>
      <c r="G7055" s="144">
        <v>0</v>
      </c>
    </row>
    <row r="7056" spans="3:7" ht="16.5" hidden="1" customHeight="1" outlineLevel="1" x14ac:dyDescent="0.45">
      <c r="C7056" s="104" t="s">
        <v>259</v>
      </c>
      <c r="D7056" s="104" t="s">
        <v>279</v>
      </c>
      <c r="E7056" s="56">
        <v>1993</v>
      </c>
      <c r="F7056" s="144">
        <v>4</v>
      </c>
      <c r="G7056" s="144">
        <v>4</v>
      </c>
    </row>
    <row r="7057" spans="3:7" ht="16.5" hidden="1" customHeight="1" outlineLevel="1" x14ac:dyDescent="0.45">
      <c r="C7057" s="104" t="s">
        <v>259</v>
      </c>
      <c r="D7057" s="104" t="s">
        <v>279</v>
      </c>
      <c r="E7057" s="56">
        <v>1996</v>
      </c>
      <c r="F7057" s="144">
        <v>32</v>
      </c>
      <c r="G7057" s="144">
        <v>32</v>
      </c>
    </row>
    <row r="7058" spans="3:7" ht="16.5" hidden="1" customHeight="1" outlineLevel="1" x14ac:dyDescent="0.45">
      <c r="C7058" s="104" t="s">
        <v>259</v>
      </c>
      <c r="D7058" s="104" t="s">
        <v>279</v>
      </c>
      <c r="E7058" s="56">
        <v>1997</v>
      </c>
      <c r="F7058" s="144">
        <v>43</v>
      </c>
      <c r="G7058" s="144">
        <v>43</v>
      </c>
    </row>
    <row r="7059" spans="3:7" ht="16.5" hidden="1" customHeight="1" outlineLevel="1" x14ac:dyDescent="0.45">
      <c r="C7059" s="104" t="s">
        <v>259</v>
      </c>
      <c r="D7059" s="104" t="s">
        <v>279</v>
      </c>
      <c r="E7059" s="56">
        <v>2000</v>
      </c>
      <c r="F7059" s="144">
        <v>5</v>
      </c>
      <c r="G7059" s="144">
        <v>5</v>
      </c>
    </row>
    <row r="7060" spans="3:7" ht="16.5" hidden="1" customHeight="1" outlineLevel="1" x14ac:dyDescent="0.45">
      <c r="C7060" s="104" t="s">
        <v>259</v>
      </c>
      <c r="D7060" s="104" t="s">
        <v>279</v>
      </c>
      <c r="E7060" s="56">
        <v>2001</v>
      </c>
      <c r="F7060" s="144">
        <v>10</v>
      </c>
      <c r="G7060" s="144">
        <v>10</v>
      </c>
    </row>
    <row r="7061" spans="3:7" ht="16.5" hidden="1" customHeight="1" outlineLevel="1" x14ac:dyDescent="0.45">
      <c r="C7061" s="104" t="s">
        <v>259</v>
      </c>
      <c r="D7061" s="104" t="s">
        <v>279</v>
      </c>
      <c r="E7061" s="56">
        <v>2002</v>
      </c>
      <c r="F7061" s="144">
        <v>538</v>
      </c>
      <c r="G7061" s="144">
        <v>538</v>
      </c>
    </row>
    <row r="7062" spans="3:7" ht="16.5" hidden="1" customHeight="1" outlineLevel="1" x14ac:dyDescent="0.45">
      <c r="C7062" s="104" t="s">
        <v>259</v>
      </c>
      <c r="D7062" s="104" t="s">
        <v>279</v>
      </c>
      <c r="E7062" s="56">
        <v>2003</v>
      </c>
      <c r="F7062" s="144">
        <v>4</v>
      </c>
      <c r="G7062" s="144">
        <v>4</v>
      </c>
    </row>
    <row r="7063" spans="3:7" ht="16.5" hidden="1" customHeight="1" outlineLevel="1" x14ac:dyDescent="0.45">
      <c r="C7063" s="104" t="s">
        <v>259</v>
      </c>
      <c r="D7063" s="104" t="s">
        <v>279</v>
      </c>
      <c r="E7063" s="56">
        <v>2006</v>
      </c>
      <c r="F7063" s="144">
        <v>109</v>
      </c>
      <c r="G7063" s="144">
        <v>109</v>
      </c>
    </row>
    <row r="7064" spans="3:7" ht="16.5" hidden="1" customHeight="1" outlineLevel="1" x14ac:dyDescent="0.45">
      <c r="C7064" s="104" t="s">
        <v>259</v>
      </c>
      <c r="D7064" s="104" t="s">
        <v>279</v>
      </c>
      <c r="E7064" s="56">
        <v>2007</v>
      </c>
      <c r="F7064" s="144">
        <v>420</v>
      </c>
      <c r="G7064" s="144">
        <v>420</v>
      </c>
    </row>
    <row r="7065" spans="3:7" ht="16.5" hidden="1" customHeight="1" outlineLevel="1" x14ac:dyDescent="0.45">
      <c r="C7065" s="104" t="s">
        <v>259</v>
      </c>
      <c r="D7065" s="104" t="s">
        <v>279</v>
      </c>
      <c r="E7065" s="56">
        <v>2008</v>
      </c>
      <c r="F7065" s="144">
        <v>200</v>
      </c>
      <c r="G7065" s="144">
        <v>200</v>
      </c>
    </row>
    <row r="7066" spans="3:7" ht="16.5" hidden="1" customHeight="1" outlineLevel="1" x14ac:dyDescent="0.45">
      <c r="C7066" s="104" t="s">
        <v>259</v>
      </c>
      <c r="D7066" s="104" t="s">
        <v>279</v>
      </c>
      <c r="E7066" s="56">
        <v>2009</v>
      </c>
      <c r="F7066" s="146">
        <v>1057</v>
      </c>
      <c r="G7066" s="146">
        <v>1057</v>
      </c>
    </row>
    <row r="7067" spans="3:7" ht="16.5" hidden="1" customHeight="1" outlineLevel="1" x14ac:dyDescent="0.45">
      <c r="C7067" s="104" t="s">
        <v>259</v>
      </c>
      <c r="D7067" s="104" t="s">
        <v>279</v>
      </c>
      <c r="E7067" s="56">
        <v>2010</v>
      </c>
      <c r="F7067" s="144">
        <v>887</v>
      </c>
      <c r="G7067" s="144">
        <v>887</v>
      </c>
    </row>
    <row r="7068" spans="3:7" ht="16.5" hidden="1" customHeight="1" outlineLevel="1" x14ac:dyDescent="0.45">
      <c r="C7068" s="104" t="s">
        <v>259</v>
      </c>
      <c r="D7068" s="104" t="s">
        <v>279</v>
      </c>
      <c r="E7068" s="56">
        <v>2011</v>
      </c>
      <c r="F7068" s="144">
        <v>84</v>
      </c>
      <c r="G7068" s="144">
        <v>84</v>
      </c>
    </row>
    <row r="7069" spans="3:7" ht="16.5" hidden="1" customHeight="1" outlineLevel="1" x14ac:dyDescent="0.45">
      <c r="C7069" s="104" t="s">
        <v>259</v>
      </c>
      <c r="D7069" s="104" t="s">
        <v>279</v>
      </c>
      <c r="E7069" s="56">
        <v>2012</v>
      </c>
      <c r="F7069" s="144">
        <v>288</v>
      </c>
      <c r="G7069" s="144">
        <v>288</v>
      </c>
    </row>
    <row r="7070" spans="3:7" ht="16.5" hidden="1" customHeight="1" outlineLevel="1" x14ac:dyDescent="0.45">
      <c r="C7070" s="104" t="s">
        <v>259</v>
      </c>
      <c r="D7070" s="104" t="s">
        <v>279</v>
      </c>
      <c r="E7070" s="56">
        <v>2013</v>
      </c>
      <c r="F7070" s="144">
        <v>686</v>
      </c>
      <c r="G7070" s="144">
        <v>686</v>
      </c>
    </row>
    <row r="7071" spans="3:7" ht="16.5" hidden="1" customHeight="1" outlineLevel="1" x14ac:dyDescent="0.45">
      <c r="C7071" s="104" t="s">
        <v>259</v>
      </c>
      <c r="D7071" s="104" t="s">
        <v>279</v>
      </c>
      <c r="E7071" s="56">
        <v>2014</v>
      </c>
      <c r="F7071" s="146">
        <v>1180</v>
      </c>
      <c r="G7071" s="146">
        <v>1180</v>
      </c>
    </row>
    <row r="7072" spans="3:7" ht="16.5" hidden="1" customHeight="1" outlineLevel="1" x14ac:dyDescent="0.45">
      <c r="C7072" s="104" t="s">
        <v>259</v>
      </c>
      <c r="D7072" s="104" t="s">
        <v>279</v>
      </c>
      <c r="E7072" s="56">
        <v>2015</v>
      </c>
      <c r="F7072" s="144">
        <v>626</v>
      </c>
      <c r="G7072" s="144">
        <v>626</v>
      </c>
    </row>
    <row r="7073" spans="3:7" ht="16.5" hidden="1" customHeight="1" outlineLevel="1" x14ac:dyDescent="0.45">
      <c r="C7073" s="104" t="s">
        <v>259</v>
      </c>
      <c r="D7073" s="104" t="s">
        <v>279</v>
      </c>
      <c r="E7073" s="56">
        <v>2016</v>
      </c>
      <c r="F7073" s="144">
        <v>0</v>
      </c>
      <c r="G7073" s="144">
        <v>0</v>
      </c>
    </row>
    <row r="7074" spans="3:7" ht="16.5" hidden="1" customHeight="1" outlineLevel="1" x14ac:dyDescent="0.45">
      <c r="C7074" s="104" t="s">
        <v>259</v>
      </c>
      <c r="D7074" s="104" t="s">
        <v>280</v>
      </c>
      <c r="E7074" s="56">
        <v>1992</v>
      </c>
      <c r="F7074" s="144">
        <v>2</v>
      </c>
      <c r="G7074" s="144">
        <v>2</v>
      </c>
    </row>
    <row r="7075" spans="3:7" ht="16.5" hidden="1" customHeight="1" outlineLevel="1" x14ac:dyDescent="0.45">
      <c r="C7075" s="104" t="s">
        <v>259</v>
      </c>
      <c r="D7075" s="104" t="s">
        <v>280</v>
      </c>
      <c r="E7075" s="56">
        <v>1993</v>
      </c>
      <c r="F7075" s="144">
        <v>20</v>
      </c>
      <c r="G7075" s="144">
        <v>20</v>
      </c>
    </row>
    <row r="7076" spans="3:7" ht="16.5" hidden="1" customHeight="1" outlineLevel="1" x14ac:dyDescent="0.45">
      <c r="C7076" s="104" t="s">
        <v>259</v>
      </c>
      <c r="D7076" s="104" t="s">
        <v>280</v>
      </c>
      <c r="E7076" s="56">
        <v>1994</v>
      </c>
      <c r="F7076" s="144">
        <v>93</v>
      </c>
      <c r="G7076" s="144">
        <v>93</v>
      </c>
    </row>
    <row r="7077" spans="3:7" ht="16.5" hidden="1" customHeight="1" outlineLevel="1" x14ac:dyDescent="0.45">
      <c r="C7077" s="104" t="s">
        <v>259</v>
      </c>
      <c r="D7077" s="104" t="s">
        <v>280</v>
      </c>
      <c r="E7077" s="56">
        <v>1995</v>
      </c>
      <c r="F7077" s="144">
        <v>556</v>
      </c>
      <c r="G7077" s="144">
        <v>556</v>
      </c>
    </row>
    <row r="7078" spans="3:7" ht="16.5" hidden="1" customHeight="1" outlineLevel="1" x14ac:dyDescent="0.45">
      <c r="C7078" s="104" t="s">
        <v>259</v>
      </c>
      <c r="D7078" s="104" t="s">
        <v>280</v>
      </c>
      <c r="E7078" s="56">
        <v>1996</v>
      </c>
      <c r="F7078" s="144">
        <v>456</v>
      </c>
      <c r="G7078" s="144">
        <v>456</v>
      </c>
    </row>
    <row r="7079" spans="3:7" ht="16.5" hidden="1" customHeight="1" outlineLevel="1" x14ac:dyDescent="0.45">
      <c r="C7079" s="104" t="s">
        <v>259</v>
      </c>
      <c r="D7079" s="104" t="s">
        <v>280</v>
      </c>
      <c r="E7079" s="56">
        <v>1997</v>
      </c>
      <c r="F7079" s="144">
        <v>461</v>
      </c>
      <c r="G7079" s="144">
        <v>461</v>
      </c>
    </row>
    <row r="7080" spans="3:7" ht="16.5" hidden="1" customHeight="1" outlineLevel="1" x14ac:dyDescent="0.45">
      <c r="C7080" s="104" t="s">
        <v>259</v>
      </c>
      <c r="D7080" s="104" t="s">
        <v>280</v>
      </c>
      <c r="E7080" s="56">
        <v>1998</v>
      </c>
      <c r="F7080" s="144">
        <v>135</v>
      </c>
      <c r="G7080" s="144">
        <v>135</v>
      </c>
    </row>
    <row r="7081" spans="3:7" ht="16.5" hidden="1" customHeight="1" outlineLevel="1" x14ac:dyDescent="0.45">
      <c r="C7081" s="104" t="s">
        <v>259</v>
      </c>
      <c r="D7081" s="104" t="s">
        <v>280</v>
      </c>
      <c r="E7081" s="56">
        <v>1999</v>
      </c>
      <c r="F7081" s="144">
        <v>190</v>
      </c>
      <c r="G7081" s="144">
        <v>190</v>
      </c>
    </row>
    <row r="7082" spans="3:7" ht="16.5" hidden="1" customHeight="1" outlineLevel="1" x14ac:dyDescent="0.45">
      <c r="C7082" s="104" t="s">
        <v>259</v>
      </c>
      <c r="D7082" s="104" t="s">
        <v>280</v>
      </c>
      <c r="E7082" s="56">
        <v>2000</v>
      </c>
      <c r="F7082" s="144">
        <v>249</v>
      </c>
      <c r="G7082" s="144">
        <v>249</v>
      </c>
    </row>
    <row r="7083" spans="3:7" ht="16.5" hidden="1" customHeight="1" outlineLevel="1" x14ac:dyDescent="0.45">
      <c r="C7083" s="104" t="s">
        <v>259</v>
      </c>
      <c r="D7083" s="104" t="s">
        <v>280</v>
      </c>
      <c r="E7083" s="56">
        <v>2001</v>
      </c>
      <c r="F7083" s="144">
        <v>137</v>
      </c>
      <c r="G7083" s="144">
        <v>137</v>
      </c>
    </row>
    <row r="7084" spans="3:7" ht="16.5" hidden="1" customHeight="1" outlineLevel="1" x14ac:dyDescent="0.45">
      <c r="C7084" s="104" t="s">
        <v>259</v>
      </c>
      <c r="D7084" s="104" t="s">
        <v>280</v>
      </c>
      <c r="E7084" s="56">
        <v>2002</v>
      </c>
      <c r="F7084" s="144">
        <v>90</v>
      </c>
      <c r="G7084" s="144">
        <v>90</v>
      </c>
    </row>
    <row r="7085" spans="3:7" ht="16.5" hidden="1" customHeight="1" outlineLevel="1" x14ac:dyDescent="0.45">
      <c r="C7085" s="104" t="s">
        <v>259</v>
      </c>
      <c r="D7085" s="104" t="s">
        <v>280</v>
      </c>
      <c r="E7085" s="56">
        <v>2003</v>
      </c>
      <c r="F7085" s="144">
        <v>270</v>
      </c>
      <c r="G7085" s="144">
        <v>270</v>
      </c>
    </row>
    <row r="7086" spans="3:7" ht="16.5" hidden="1" customHeight="1" outlineLevel="1" x14ac:dyDescent="0.45">
      <c r="C7086" s="104" t="s">
        <v>259</v>
      </c>
      <c r="D7086" s="104" t="s">
        <v>280</v>
      </c>
      <c r="E7086" s="56">
        <v>2004</v>
      </c>
      <c r="F7086" s="144">
        <v>108</v>
      </c>
      <c r="G7086" s="144">
        <v>108</v>
      </c>
    </row>
    <row r="7087" spans="3:7" ht="16.5" hidden="1" customHeight="1" outlineLevel="1" x14ac:dyDescent="0.45">
      <c r="C7087" s="104" t="s">
        <v>259</v>
      </c>
      <c r="D7087" s="104" t="s">
        <v>280</v>
      </c>
      <c r="E7087" s="56">
        <v>2005</v>
      </c>
      <c r="F7087" s="144">
        <v>261</v>
      </c>
      <c r="G7087" s="144">
        <v>261</v>
      </c>
    </row>
    <row r="7088" spans="3:7" ht="16.5" hidden="1" customHeight="1" outlineLevel="1" x14ac:dyDescent="0.45">
      <c r="C7088" s="104" t="s">
        <v>259</v>
      </c>
      <c r="D7088" s="104" t="s">
        <v>280</v>
      </c>
      <c r="E7088" s="56">
        <v>2006</v>
      </c>
      <c r="F7088" s="144">
        <v>430</v>
      </c>
      <c r="G7088" s="144">
        <v>430</v>
      </c>
    </row>
    <row r="7089" spans="3:7" ht="16.5" hidden="1" customHeight="1" outlineLevel="1" x14ac:dyDescent="0.45">
      <c r="C7089" s="104" t="s">
        <v>259</v>
      </c>
      <c r="D7089" s="104" t="s">
        <v>280</v>
      </c>
      <c r="E7089" s="56">
        <v>2007</v>
      </c>
      <c r="F7089" s="144">
        <v>352</v>
      </c>
      <c r="G7089" s="144">
        <v>352</v>
      </c>
    </row>
    <row r="7090" spans="3:7" ht="16.5" hidden="1" customHeight="1" outlineLevel="1" x14ac:dyDescent="0.45">
      <c r="C7090" s="104" t="s">
        <v>259</v>
      </c>
      <c r="D7090" s="104" t="s">
        <v>280</v>
      </c>
      <c r="E7090" s="56">
        <v>2008</v>
      </c>
      <c r="F7090" s="144">
        <v>290</v>
      </c>
      <c r="G7090" s="144">
        <v>290</v>
      </c>
    </row>
    <row r="7091" spans="3:7" ht="16.5" hidden="1" customHeight="1" outlineLevel="1" x14ac:dyDescent="0.45">
      <c r="C7091" s="104" t="s">
        <v>259</v>
      </c>
      <c r="D7091" s="104" t="s">
        <v>280</v>
      </c>
      <c r="E7091" s="56">
        <v>2009</v>
      </c>
      <c r="F7091" s="144">
        <v>473</v>
      </c>
      <c r="G7091" s="144">
        <v>473</v>
      </c>
    </row>
    <row r="7092" spans="3:7" ht="16.5" hidden="1" customHeight="1" outlineLevel="1" x14ac:dyDescent="0.45">
      <c r="C7092" s="104" t="s">
        <v>259</v>
      </c>
      <c r="D7092" s="104" t="s">
        <v>280</v>
      </c>
      <c r="E7092" s="56">
        <v>2010</v>
      </c>
      <c r="F7092" s="144">
        <v>262</v>
      </c>
      <c r="G7092" s="144">
        <v>262</v>
      </c>
    </row>
    <row r="7093" spans="3:7" ht="16.5" hidden="1" customHeight="1" outlineLevel="1" x14ac:dyDescent="0.45">
      <c r="C7093" s="104" t="s">
        <v>259</v>
      </c>
      <c r="D7093" s="104" t="s">
        <v>280</v>
      </c>
      <c r="E7093" s="56">
        <v>2011</v>
      </c>
      <c r="F7093" s="144">
        <v>397</v>
      </c>
      <c r="G7093" s="144">
        <v>397</v>
      </c>
    </row>
    <row r="7094" spans="3:7" ht="16.5" hidden="1" customHeight="1" outlineLevel="1" x14ac:dyDescent="0.45">
      <c r="C7094" s="104" t="s">
        <v>259</v>
      </c>
      <c r="D7094" s="104" t="s">
        <v>280</v>
      </c>
      <c r="E7094" s="56">
        <v>2012</v>
      </c>
      <c r="F7094" s="144">
        <v>637</v>
      </c>
      <c r="G7094" s="144">
        <v>637</v>
      </c>
    </row>
    <row r="7095" spans="3:7" ht="16.5" hidden="1" customHeight="1" outlineLevel="1" x14ac:dyDescent="0.45">
      <c r="C7095" s="104" t="s">
        <v>259</v>
      </c>
      <c r="D7095" s="104" t="s">
        <v>280</v>
      </c>
      <c r="E7095" s="56">
        <v>2013</v>
      </c>
      <c r="F7095" s="144">
        <v>868</v>
      </c>
      <c r="G7095" s="144">
        <v>868</v>
      </c>
    </row>
    <row r="7096" spans="3:7" ht="16.5" hidden="1" customHeight="1" outlineLevel="1" x14ac:dyDescent="0.45">
      <c r="C7096" s="104" t="s">
        <v>259</v>
      </c>
      <c r="D7096" s="104" t="s">
        <v>280</v>
      </c>
      <c r="E7096" s="56">
        <v>2014</v>
      </c>
      <c r="F7096" s="144">
        <v>800</v>
      </c>
      <c r="G7096" s="144">
        <v>800</v>
      </c>
    </row>
    <row r="7097" spans="3:7" ht="16.5" hidden="1" customHeight="1" outlineLevel="1" x14ac:dyDescent="0.45">
      <c r="C7097" s="104" t="s">
        <v>259</v>
      </c>
      <c r="D7097" s="104" t="s">
        <v>280</v>
      </c>
      <c r="E7097" s="56">
        <v>2015</v>
      </c>
      <c r="F7097" s="144">
        <v>300</v>
      </c>
      <c r="G7097" s="144">
        <v>300</v>
      </c>
    </row>
    <row r="7098" spans="3:7" ht="16.5" hidden="1" customHeight="1" outlineLevel="1" x14ac:dyDescent="0.45">
      <c r="C7098" s="104" t="s">
        <v>259</v>
      </c>
      <c r="D7098" s="104" t="s">
        <v>280</v>
      </c>
      <c r="E7098" s="56">
        <v>2016</v>
      </c>
      <c r="F7098" s="144">
        <v>139</v>
      </c>
      <c r="G7098" s="144">
        <v>139</v>
      </c>
    </row>
    <row r="7099" spans="3:7" ht="16.5" hidden="1" customHeight="1" outlineLevel="1" x14ac:dyDescent="0.45">
      <c r="C7099" s="104" t="s">
        <v>259</v>
      </c>
      <c r="D7099" s="104" t="s">
        <v>281</v>
      </c>
      <c r="E7099" s="56">
        <v>1991</v>
      </c>
      <c r="F7099" s="144">
        <v>23</v>
      </c>
      <c r="G7099" s="144">
        <v>23</v>
      </c>
    </row>
    <row r="7100" spans="3:7" ht="16.5" hidden="1" customHeight="1" outlineLevel="1" x14ac:dyDescent="0.45">
      <c r="C7100" s="104" t="s">
        <v>259</v>
      </c>
      <c r="D7100" s="104" t="s">
        <v>281</v>
      </c>
      <c r="E7100" s="56">
        <v>1992</v>
      </c>
      <c r="F7100" s="144">
        <v>12</v>
      </c>
      <c r="G7100" s="144">
        <v>12</v>
      </c>
    </row>
    <row r="7101" spans="3:7" ht="16.5" hidden="1" customHeight="1" outlineLevel="1" x14ac:dyDescent="0.45">
      <c r="C7101" s="104" t="s">
        <v>259</v>
      </c>
      <c r="D7101" s="104" t="s">
        <v>281</v>
      </c>
      <c r="E7101" s="56">
        <v>1993</v>
      </c>
      <c r="F7101" s="144">
        <v>88</v>
      </c>
      <c r="G7101" s="144">
        <v>88</v>
      </c>
    </row>
    <row r="7102" spans="3:7" ht="16.5" hidden="1" customHeight="1" outlineLevel="1" x14ac:dyDescent="0.45">
      <c r="C7102" s="104" t="s">
        <v>259</v>
      </c>
      <c r="D7102" s="104" t="s">
        <v>281</v>
      </c>
      <c r="E7102" s="56">
        <v>1994</v>
      </c>
      <c r="F7102" s="144">
        <v>45</v>
      </c>
      <c r="G7102" s="144">
        <v>45</v>
      </c>
    </row>
    <row r="7103" spans="3:7" ht="16.5" hidden="1" customHeight="1" outlineLevel="1" x14ac:dyDescent="0.45">
      <c r="C7103" s="104" t="s">
        <v>259</v>
      </c>
      <c r="D7103" s="104" t="s">
        <v>281</v>
      </c>
      <c r="E7103" s="56">
        <v>1995</v>
      </c>
      <c r="F7103" s="144">
        <v>109</v>
      </c>
      <c r="G7103" s="144">
        <v>109</v>
      </c>
    </row>
    <row r="7104" spans="3:7" ht="16.5" hidden="1" customHeight="1" outlineLevel="1" x14ac:dyDescent="0.45">
      <c r="C7104" s="104" t="s">
        <v>259</v>
      </c>
      <c r="D7104" s="104" t="s">
        <v>281</v>
      </c>
      <c r="E7104" s="56">
        <v>1996</v>
      </c>
      <c r="F7104" s="144">
        <v>188</v>
      </c>
      <c r="G7104" s="144">
        <v>188</v>
      </c>
    </row>
    <row r="7105" spans="3:7" ht="16.5" hidden="1" customHeight="1" outlineLevel="1" x14ac:dyDescent="0.45">
      <c r="C7105" s="104" t="s">
        <v>259</v>
      </c>
      <c r="D7105" s="104" t="s">
        <v>281</v>
      </c>
      <c r="E7105" s="56">
        <v>1997</v>
      </c>
      <c r="F7105" s="144">
        <v>251</v>
      </c>
      <c r="G7105" s="144">
        <v>251</v>
      </c>
    </row>
    <row r="7106" spans="3:7" ht="16.5" hidden="1" customHeight="1" outlineLevel="1" x14ac:dyDescent="0.45">
      <c r="C7106" s="104" t="s">
        <v>259</v>
      </c>
      <c r="D7106" s="104" t="s">
        <v>281</v>
      </c>
      <c r="E7106" s="56">
        <v>1998</v>
      </c>
      <c r="F7106" s="144">
        <v>128</v>
      </c>
      <c r="G7106" s="144">
        <v>128</v>
      </c>
    </row>
    <row r="7107" spans="3:7" ht="16.5" hidden="1" customHeight="1" outlineLevel="1" x14ac:dyDescent="0.45">
      <c r="C7107" s="104" t="s">
        <v>259</v>
      </c>
      <c r="D7107" s="104" t="s">
        <v>281</v>
      </c>
      <c r="E7107" s="56">
        <v>1999</v>
      </c>
      <c r="F7107" s="144">
        <v>50</v>
      </c>
      <c r="G7107" s="144">
        <v>50</v>
      </c>
    </row>
    <row r="7108" spans="3:7" ht="16.5" hidden="1" customHeight="1" outlineLevel="1" x14ac:dyDescent="0.45">
      <c r="C7108" s="104" t="s">
        <v>259</v>
      </c>
      <c r="D7108" s="104" t="s">
        <v>281</v>
      </c>
      <c r="E7108" s="56">
        <v>2000</v>
      </c>
      <c r="F7108" s="144">
        <v>66</v>
      </c>
      <c r="G7108" s="144">
        <v>66</v>
      </c>
    </row>
    <row r="7109" spans="3:7" ht="16.5" hidden="1" customHeight="1" outlineLevel="1" x14ac:dyDescent="0.45">
      <c r="C7109" s="104" t="s">
        <v>259</v>
      </c>
      <c r="D7109" s="104" t="s">
        <v>281</v>
      </c>
      <c r="E7109" s="56">
        <v>2001</v>
      </c>
      <c r="F7109" s="144">
        <v>139</v>
      </c>
      <c r="G7109" s="144">
        <v>139</v>
      </c>
    </row>
    <row r="7110" spans="3:7" ht="16.5" hidden="1" customHeight="1" outlineLevel="1" x14ac:dyDescent="0.45">
      <c r="C7110" s="104" t="s">
        <v>259</v>
      </c>
      <c r="D7110" s="104" t="s">
        <v>281</v>
      </c>
      <c r="E7110" s="56">
        <v>2002</v>
      </c>
      <c r="F7110" s="144">
        <v>122</v>
      </c>
      <c r="G7110" s="144">
        <v>122</v>
      </c>
    </row>
    <row r="7111" spans="3:7" ht="16.5" hidden="1" customHeight="1" outlineLevel="1" x14ac:dyDescent="0.45">
      <c r="C7111" s="104" t="s">
        <v>259</v>
      </c>
      <c r="D7111" s="104" t="s">
        <v>281</v>
      </c>
      <c r="E7111" s="56">
        <v>2003</v>
      </c>
      <c r="F7111" s="144">
        <v>94</v>
      </c>
      <c r="G7111" s="144">
        <v>94</v>
      </c>
    </row>
    <row r="7112" spans="3:7" ht="16.5" hidden="1" customHeight="1" outlineLevel="1" x14ac:dyDescent="0.45">
      <c r="C7112" s="104" t="s">
        <v>259</v>
      </c>
      <c r="D7112" s="104" t="s">
        <v>281</v>
      </c>
      <c r="E7112" s="56">
        <v>2004</v>
      </c>
      <c r="F7112" s="144">
        <v>39</v>
      </c>
      <c r="G7112" s="144">
        <v>39</v>
      </c>
    </row>
    <row r="7113" spans="3:7" ht="16.5" hidden="1" customHeight="1" outlineLevel="1" x14ac:dyDescent="0.45">
      <c r="C7113" s="104" t="s">
        <v>259</v>
      </c>
      <c r="D7113" s="104" t="s">
        <v>281</v>
      </c>
      <c r="E7113" s="56">
        <v>2005</v>
      </c>
      <c r="F7113" s="144">
        <v>43</v>
      </c>
      <c r="G7113" s="144">
        <v>43</v>
      </c>
    </row>
    <row r="7114" spans="3:7" ht="16.5" hidden="1" customHeight="1" outlineLevel="1" x14ac:dyDescent="0.45">
      <c r="C7114" s="104" t="s">
        <v>259</v>
      </c>
      <c r="D7114" s="104" t="s">
        <v>281</v>
      </c>
      <c r="E7114" s="56">
        <v>2006</v>
      </c>
      <c r="F7114" s="144">
        <v>136</v>
      </c>
      <c r="G7114" s="144">
        <v>136</v>
      </c>
    </row>
    <row r="7115" spans="3:7" ht="16.5" hidden="1" customHeight="1" outlineLevel="1" x14ac:dyDescent="0.45">
      <c r="C7115" s="104" t="s">
        <v>259</v>
      </c>
      <c r="D7115" s="104" t="s">
        <v>281</v>
      </c>
      <c r="E7115" s="56">
        <v>2007</v>
      </c>
      <c r="F7115" s="144">
        <v>257</v>
      </c>
      <c r="G7115" s="144">
        <v>257</v>
      </c>
    </row>
    <row r="7116" spans="3:7" ht="16.5" hidden="1" customHeight="1" outlineLevel="1" x14ac:dyDescent="0.45">
      <c r="C7116" s="104" t="s">
        <v>259</v>
      </c>
      <c r="D7116" s="104" t="s">
        <v>281</v>
      </c>
      <c r="E7116" s="56">
        <v>2008</v>
      </c>
      <c r="F7116" s="146">
        <v>1512</v>
      </c>
      <c r="G7116" s="146">
        <v>1512</v>
      </c>
    </row>
    <row r="7117" spans="3:7" ht="16.5" hidden="1" customHeight="1" outlineLevel="1" x14ac:dyDescent="0.45">
      <c r="C7117" s="104" t="s">
        <v>259</v>
      </c>
      <c r="D7117" s="104" t="s">
        <v>281</v>
      </c>
      <c r="E7117" s="56">
        <v>2009</v>
      </c>
      <c r="F7117" s="144">
        <v>436</v>
      </c>
      <c r="G7117" s="144">
        <v>436</v>
      </c>
    </row>
    <row r="7118" spans="3:7" ht="16.5" hidden="1" customHeight="1" outlineLevel="1" x14ac:dyDescent="0.45">
      <c r="C7118" s="104" t="s">
        <v>259</v>
      </c>
      <c r="D7118" s="104" t="s">
        <v>281</v>
      </c>
      <c r="E7118" s="56">
        <v>2010</v>
      </c>
      <c r="F7118" s="144">
        <v>406</v>
      </c>
      <c r="G7118" s="144">
        <v>406</v>
      </c>
    </row>
    <row r="7119" spans="3:7" ht="16.5" hidden="1" customHeight="1" outlineLevel="1" x14ac:dyDescent="0.45">
      <c r="C7119" s="104" t="s">
        <v>259</v>
      </c>
      <c r="D7119" s="104" t="s">
        <v>281</v>
      </c>
      <c r="E7119" s="56">
        <v>2011</v>
      </c>
      <c r="F7119" s="146">
        <v>1154</v>
      </c>
      <c r="G7119" s="146">
        <v>1154</v>
      </c>
    </row>
    <row r="7120" spans="3:7" ht="16.5" hidden="1" customHeight="1" outlineLevel="1" x14ac:dyDescent="0.45">
      <c r="C7120" s="104" t="s">
        <v>259</v>
      </c>
      <c r="D7120" s="104" t="s">
        <v>281</v>
      </c>
      <c r="E7120" s="56">
        <v>2012</v>
      </c>
      <c r="F7120" s="144">
        <v>782</v>
      </c>
      <c r="G7120" s="144">
        <v>782</v>
      </c>
    </row>
    <row r="7121" spans="3:7" ht="16.5" hidden="1" customHeight="1" outlineLevel="1" x14ac:dyDescent="0.45">
      <c r="C7121" s="104" t="s">
        <v>259</v>
      </c>
      <c r="D7121" s="104" t="s">
        <v>281</v>
      </c>
      <c r="E7121" s="56">
        <v>2013</v>
      </c>
      <c r="F7121" s="144">
        <v>829</v>
      </c>
      <c r="G7121" s="144">
        <v>829</v>
      </c>
    </row>
    <row r="7122" spans="3:7" ht="16.5" hidden="1" customHeight="1" outlineLevel="1" x14ac:dyDescent="0.45">
      <c r="C7122" s="104" t="s">
        <v>259</v>
      </c>
      <c r="D7122" s="104" t="s">
        <v>281</v>
      </c>
      <c r="E7122" s="56">
        <v>2014</v>
      </c>
      <c r="F7122" s="144">
        <v>504</v>
      </c>
      <c r="G7122" s="144">
        <v>504</v>
      </c>
    </row>
    <row r="7123" spans="3:7" ht="16.5" hidden="1" customHeight="1" outlineLevel="1" x14ac:dyDescent="0.45">
      <c r="C7123" s="104" t="s">
        <v>259</v>
      </c>
      <c r="D7123" s="104" t="s">
        <v>281</v>
      </c>
      <c r="E7123" s="56">
        <v>2015</v>
      </c>
      <c r="F7123" s="146">
        <v>1004</v>
      </c>
      <c r="G7123" s="146">
        <v>1004</v>
      </c>
    </row>
    <row r="7124" spans="3:7" ht="16.5" hidden="1" customHeight="1" outlineLevel="1" x14ac:dyDescent="0.45">
      <c r="C7124" s="104" t="s">
        <v>259</v>
      </c>
      <c r="D7124" s="104" t="s">
        <v>281</v>
      </c>
      <c r="E7124" s="56">
        <v>2016</v>
      </c>
      <c r="F7124" s="144">
        <v>279</v>
      </c>
      <c r="G7124" s="144">
        <v>279</v>
      </c>
    </row>
    <row r="7125" spans="3:7" ht="16.5" hidden="1" customHeight="1" outlineLevel="1" x14ac:dyDescent="0.45">
      <c r="C7125" s="104" t="s">
        <v>259</v>
      </c>
      <c r="D7125" s="104" t="s">
        <v>282</v>
      </c>
      <c r="E7125" s="56">
        <v>1992</v>
      </c>
      <c r="F7125" s="144">
        <v>5</v>
      </c>
      <c r="G7125" s="144">
        <v>5</v>
      </c>
    </row>
    <row r="7126" spans="3:7" ht="16.5" hidden="1" customHeight="1" outlineLevel="1" x14ac:dyDescent="0.45">
      <c r="C7126" s="104" t="s">
        <v>259</v>
      </c>
      <c r="D7126" s="104" t="s">
        <v>282</v>
      </c>
      <c r="E7126" s="56">
        <v>1994</v>
      </c>
      <c r="F7126" s="144">
        <v>6</v>
      </c>
      <c r="G7126" s="144">
        <v>6</v>
      </c>
    </row>
    <row r="7127" spans="3:7" ht="16.5" hidden="1" customHeight="1" outlineLevel="1" x14ac:dyDescent="0.45">
      <c r="C7127" s="104" t="s">
        <v>259</v>
      </c>
      <c r="D7127" s="104" t="s">
        <v>282</v>
      </c>
      <c r="E7127" s="56">
        <v>1995</v>
      </c>
      <c r="F7127" s="144">
        <v>5</v>
      </c>
      <c r="G7127" s="144">
        <v>5</v>
      </c>
    </row>
    <row r="7128" spans="3:7" ht="16.5" hidden="1" customHeight="1" outlineLevel="1" x14ac:dyDescent="0.45">
      <c r="C7128" s="104" t="s">
        <v>259</v>
      </c>
      <c r="D7128" s="104" t="s">
        <v>282</v>
      </c>
      <c r="E7128" s="56">
        <v>1997</v>
      </c>
      <c r="F7128" s="144">
        <v>65</v>
      </c>
      <c r="G7128" s="144">
        <v>65</v>
      </c>
    </row>
    <row r="7129" spans="3:7" ht="16.5" hidden="1" customHeight="1" outlineLevel="1" x14ac:dyDescent="0.45">
      <c r="C7129" s="104" t="s">
        <v>259</v>
      </c>
      <c r="D7129" s="104" t="s">
        <v>282</v>
      </c>
      <c r="E7129" s="56">
        <v>1998</v>
      </c>
      <c r="F7129" s="144">
        <v>6</v>
      </c>
      <c r="G7129" s="144">
        <v>6</v>
      </c>
    </row>
    <row r="7130" spans="3:7" ht="16.5" hidden="1" customHeight="1" outlineLevel="1" x14ac:dyDescent="0.45">
      <c r="C7130" s="104" t="s">
        <v>259</v>
      </c>
      <c r="D7130" s="104" t="s">
        <v>282</v>
      </c>
      <c r="E7130" s="56">
        <v>1999</v>
      </c>
      <c r="F7130" s="144">
        <v>35</v>
      </c>
      <c r="G7130" s="144">
        <v>35</v>
      </c>
    </row>
    <row r="7131" spans="3:7" ht="16.5" hidden="1" customHeight="1" outlineLevel="1" x14ac:dyDescent="0.45">
      <c r="C7131" s="104" t="s">
        <v>259</v>
      </c>
      <c r="D7131" s="104" t="s">
        <v>282</v>
      </c>
      <c r="E7131" s="56">
        <v>2000</v>
      </c>
      <c r="F7131" s="144">
        <v>27</v>
      </c>
      <c r="G7131" s="144">
        <v>27</v>
      </c>
    </row>
    <row r="7132" spans="3:7" ht="16.5" hidden="1" customHeight="1" outlineLevel="1" x14ac:dyDescent="0.45">
      <c r="C7132" s="104" t="s">
        <v>259</v>
      </c>
      <c r="D7132" s="104" t="s">
        <v>282</v>
      </c>
      <c r="E7132" s="56">
        <v>2001</v>
      </c>
      <c r="F7132" s="144">
        <v>37</v>
      </c>
      <c r="G7132" s="144">
        <v>37</v>
      </c>
    </row>
    <row r="7133" spans="3:7" ht="16.5" hidden="1" customHeight="1" outlineLevel="1" x14ac:dyDescent="0.45">
      <c r="C7133" s="104" t="s">
        <v>259</v>
      </c>
      <c r="D7133" s="104" t="s">
        <v>282</v>
      </c>
      <c r="E7133" s="56">
        <v>2002</v>
      </c>
      <c r="F7133" s="144">
        <v>31</v>
      </c>
      <c r="G7133" s="144">
        <v>31</v>
      </c>
    </row>
    <row r="7134" spans="3:7" ht="16.5" hidden="1" customHeight="1" outlineLevel="1" x14ac:dyDescent="0.45">
      <c r="C7134" s="104" t="s">
        <v>259</v>
      </c>
      <c r="D7134" s="104" t="s">
        <v>282</v>
      </c>
      <c r="E7134" s="56">
        <v>2003</v>
      </c>
      <c r="F7134" s="144">
        <v>19</v>
      </c>
      <c r="G7134" s="144">
        <v>19</v>
      </c>
    </row>
    <row r="7135" spans="3:7" ht="16.5" hidden="1" customHeight="1" outlineLevel="1" x14ac:dyDescent="0.45">
      <c r="C7135" s="104" t="s">
        <v>259</v>
      </c>
      <c r="D7135" s="104" t="s">
        <v>282</v>
      </c>
      <c r="E7135" s="56">
        <v>2004</v>
      </c>
      <c r="F7135" s="144">
        <v>14</v>
      </c>
      <c r="G7135" s="144">
        <v>14</v>
      </c>
    </row>
    <row r="7136" spans="3:7" ht="16.5" hidden="1" customHeight="1" outlineLevel="1" x14ac:dyDescent="0.45">
      <c r="C7136" s="104" t="s">
        <v>259</v>
      </c>
      <c r="D7136" s="104" t="s">
        <v>282</v>
      </c>
      <c r="E7136" s="56">
        <v>2005</v>
      </c>
      <c r="F7136" s="144">
        <v>93</v>
      </c>
      <c r="G7136" s="144">
        <v>93</v>
      </c>
    </row>
    <row r="7137" spans="3:7" ht="16.5" hidden="1" customHeight="1" outlineLevel="1" x14ac:dyDescent="0.45">
      <c r="C7137" s="104" t="s">
        <v>259</v>
      </c>
      <c r="D7137" s="104" t="s">
        <v>282</v>
      </c>
      <c r="E7137" s="56">
        <v>2006</v>
      </c>
      <c r="F7137" s="144">
        <v>264</v>
      </c>
      <c r="G7137" s="144">
        <v>264</v>
      </c>
    </row>
    <row r="7138" spans="3:7" ht="16.5" hidden="1" customHeight="1" outlineLevel="1" x14ac:dyDescent="0.45">
      <c r="C7138" s="104" t="s">
        <v>259</v>
      </c>
      <c r="D7138" s="104" t="s">
        <v>282</v>
      </c>
      <c r="E7138" s="56">
        <v>2007</v>
      </c>
      <c r="F7138" s="144">
        <v>54</v>
      </c>
      <c r="G7138" s="144">
        <v>54</v>
      </c>
    </row>
    <row r="7139" spans="3:7" ht="16.5" hidden="1" customHeight="1" outlineLevel="1" x14ac:dyDescent="0.45">
      <c r="C7139" s="104" t="s">
        <v>259</v>
      </c>
      <c r="D7139" s="104" t="s">
        <v>282</v>
      </c>
      <c r="E7139" s="56">
        <v>2008</v>
      </c>
      <c r="F7139" s="144">
        <v>39</v>
      </c>
      <c r="G7139" s="144">
        <v>39</v>
      </c>
    </row>
    <row r="7140" spans="3:7" ht="16.5" hidden="1" customHeight="1" outlineLevel="1" x14ac:dyDescent="0.45">
      <c r="C7140" s="104" t="s">
        <v>259</v>
      </c>
      <c r="D7140" s="104" t="s">
        <v>282</v>
      </c>
      <c r="E7140" s="56">
        <v>2009</v>
      </c>
      <c r="F7140" s="144">
        <v>26</v>
      </c>
      <c r="G7140" s="144">
        <v>26</v>
      </c>
    </row>
    <row r="7141" spans="3:7" ht="16.5" hidden="1" customHeight="1" outlineLevel="1" x14ac:dyDescent="0.45">
      <c r="C7141" s="104" t="s">
        <v>259</v>
      </c>
      <c r="D7141" s="104" t="s">
        <v>282</v>
      </c>
      <c r="E7141" s="56">
        <v>2010</v>
      </c>
      <c r="F7141" s="144">
        <v>26</v>
      </c>
      <c r="G7141" s="144">
        <v>26</v>
      </c>
    </row>
    <row r="7142" spans="3:7" ht="16.5" hidden="1" customHeight="1" outlineLevel="1" x14ac:dyDescent="0.45">
      <c r="C7142" s="104" t="s">
        <v>259</v>
      </c>
      <c r="D7142" s="104" t="s">
        <v>282</v>
      </c>
      <c r="E7142" s="56">
        <v>2011</v>
      </c>
      <c r="F7142" s="144">
        <v>6</v>
      </c>
      <c r="G7142" s="144">
        <v>6</v>
      </c>
    </row>
    <row r="7143" spans="3:7" ht="16.5" hidden="1" customHeight="1" outlineLevel="1" x14ac:dyDescent="0.45">
      <c r="C7143" s="104" t="s">
        <v>259</v>
      </c>
      <c r="D7143" s="104" t="s">
        <v>282</v>
      </c>
      <c r="E7143" s="56">
        <v>2012</v>
      </c>
      <c r="F7143" s="144">
        <v>49</v>
      </c>
      <c r="G7143" s="144">
        <v>49</v>
      </c>
    </row>
    <row r="7144" spans="3:7" ht="16.5" hidden="1" customHeight="1" outlineLevel="1" x14ac:dyDescent="0.45">
      <c r="C7144" s="104" t="s">
        <v>259</v>
      </c>
      <c r="D7144" s="104" t="s">
        <v>282</v>
      </c>
      <c r="E7144" s="56">
        <v>2013</v>
      </c>
      <c r="F7144" s="144">
        <v>33</v>
      </c>
      <c r="G7144" s="144">
        <v>33</v>
      </c>
    </row>
    <row r="7145" spans="3:7" ht="16.5" hidden="1" customHeight="1" outlineLevel="1" x14ac:dyDescent="0.45">
      <c r="C7145" s="104" t="s">
        <v>259</v>
      </c>
      <c r="D7145" s="104" t="s">
        <v>282</v>
      </c>
      <c r="E7145" s="56">
        <v>2014</v>
      </c>
      <c r="F7145" s="144">
        <v>39</v>
      </c>
      <c r="G7145" s="144">
        <v>39</v>
      </c>
    </row>
    <row r="7146" spans="3:7" ht="16.5" hidden="1" customHeight="1" outlineLevel="1" x14ac:dyDescent="0.45">
      <c r="C7146" s="104" t="s">
        <v>259</v>
      </c>
      <c r="D7146" s="104" t="s">
        <v>282</v>
      </c>
      <c r="E7146" s="56">
        <v>2015</v>
      </c>
      <c r="F7146" s="144">
        <v>32</v>
      </c>
      <c r="G7146" s="144">
        <v>32</v>
      </c>
    </row>
    <row r="7147" spans="3:7" ht="16.5" hidden="1" customHeight="1" outlineLevel="1" x14ac:dyDescent="0.45">
      <c r="C7147" s="104" t="s">
        <v>259</v>
      </c>
      <c r="D7147" s="104" t="s">
        <v>282</v>
      </c>
      <c r="E7147" s="56">
        <v>2016</v>
      </c>
      <c r="F7147" s="144">
        <v>5</v>
      </c>
      <c r="G7147" s="144">
        <v>5</v>
      </c>
    </row>
    <row r="7148" spans="3:7" ht="16.5" hidden="1" customHeight="1" outlineLevel="1" x14ac:dyDescent="0.45">
      <c r="C7148" s="104" t="s">
        <v>259</v>
      </c>
      <c r="D7148" s="104" t="s">
        <v>283</v>
      </c>
      <c r="E7148" s="56">
        <v>1993</v>
      </c>
      <c r="F7148" s="144">
        <v>4</v>
      </c>
      <c r="G7148" s="144">
        <v>4</v>
      </c>
    </row>
    <row r="7149" spans="3:7" ht="16.5" hidden="1" customHeight="1" outlineLevel="1" x14ac:dyDescent="0.45">
      <c r="C7149" s="104" t="s">
        <v>259</v>
      </c>
      <c r="D7149" s="104" t="s">
        <v>283</v>
      </c>
      <c r="E7149" s="56">
        <v>1995</v>
      </c>
      <c r="F7149" s="144">
        <v>3</v>
      </c>
      <c r="G7149" s="144">
        <v>3</v>
      </c>
    </row>
    <row r="7150" spans="3:7" ht="16.5" hidden="1" customHeight="1" outlineLevel="1" x14ac:dyDescent="0.45">
      <c r="C7150" s="104" t="s">
        <v>259</v>
      </c>
      <c r="D7150" s="104" t="s">
        <v>283</v>
      </c>
      <c r="E7150" s="56">
        <v>1996</v>
      </c>
      <c r="F7150" s="144">
        <v>3</v>
      </c>
      <c r="G7150" s="144">
        <v>3</v>
      </c>
    </row>
    <row r="7151" spans="3:7" ht="16.5" hidden="1" customHeight="1" outlineLevel="1" x14ac:dyDescent="0.45">
      <c r="C7151" s="104" t="s">
        <v>259</v>
      </c>
      <c r="D7151" s="104" t="s">
        <v>283</v>
      </c>
      <c r="E7151" s="56">
        <v>1997</v>
      </c>
      <c r="F7151" s="144">
        <v>15</v>
      </c>
      <c r="G7151" s="144">
        <v>15</v>
      </c>
    </row>
    <row r="7152" spans="3:7" ht="16.5" hidden="1" customHeight="1" outlineLevel="1" x14ac:dyDescent="0.45">
      <c r="C7152" s="104" t="s">
        <v>259</v>
      </c>
      <c r="D7152" s="104" t="s">
        <v>283</v>
      </c>
      <c r="E7152" s="56">
        <v>2012</v>
      </c>
      <c r="F7152" s="144">
        <v>3</v>
      </c>
      <c r="G7152" s="144">
        <v>3</v>
      </c>
    </row>
    <row r="7153" spans="3:7" ht="16.5" hidden="1" customHeight="1" outlineLevel="1" x14ac:dyDescent="0.45">
      <c r="C7153" s="104" t="s">
        <v>259</v>
      </c>
      <c r="D7153" s="104" t="s">
        <v>283</v>
      </c>
      <c r="E7153" s="56">
        <v>2013</v>
      </c>
      <c r="F7153" s="144">
        <v>0</v>
      </c>
      <c r="G7153" s="144">
        <v>0</v>
      </c>
    </row>
    <row r="7154" spans="3:7" ht="16.5" hidden="1" customHeight="1" outlineLevel="1" x14ac:dyDescent="0.45">
      <c r="C7154" s="104" t="s">
        <v>259</v>
      </c>
      <c r="D7154" s="104" t="s">
        <v>284</v>
      </c>
      <c r="E7154" s="56">
        <v>1991</v>
      </c>
      <c r="F7154" s="144">
        <v>341</v>
      </c>
      <c r="G7154" s="144">
        <v>341</v>
      </c>
    </row>
    <row r="7155" spans="3:7" ht="16.5" hidden="1" customHeight="1" outlineLevel="1" x14ac:dyDescent="0.45">
      <c r="C7155" s="104" t="s">
        <v>259</v>
      </c>
      <c r="D7155" s="104" t="s">
        <v>284</v>
      </c>
      <c r="E7155" s="56">
        <v>1992</v>
      </c>
      <c r="F7155" s="144">
        <v>543</v>
      </c>
      <c r="G7155" s="144">
        <v>543</v>
      </c>
    </row>
    <row r="7156" spans="3:7" ht="16.5" hidden="1" customHeight="1" outlineLevel="1" x14ac:dyDescent="0.45">
      <c r="C7156" s="104" t="s">
        <v>259</v>
      </c>
      <c r="D7156" s="104" t="s">
        <v>284</v>
      </c>
      <c r="E7156" s="56">
        <v>1993</v>
      </c>
      <c r="F7156" s="144">
        <v>529</v>
      </c>
      <c r="G7156" s="144">
        <v>529</v>
      </c>
    </row>
    <row r="7157" spans="3:7" ht="16.5" hidden="1" customHeight="1" outlineLevel="1" x14ac:dyDescent="0.45">
      <c r="C7157" s="104" t="s">
        <v>259</v>
      </c>
      <c r="D7157" s="104" t="s">
        <v>284</v>
      </c>
      <c r="E7157" s="56">
        <v>1994</v>
      </c>
      <c r="F7157" s="144">
        <v>470</v>
      </c>
      <c r="G7157" s="144">
        <v>470</v>
      </c>
    </row>
    <row r="7158" spans="3:7" ht="16.5" hidden="1" customHeight="1" outlineLevel="1" x14ac:dyDescent="0.45">
      <c r="C7158" s="104" t="s">
        <v>259</v>
      </c>
      <c r="D7158" s="104" t="s">
        <v>284</v>
      </c>
      <c r="E7158" s="56">
        <v>1995</v>
      </c>
      <c r="F7158" s="144">
        <v>789</v>
      </c>
      <c r="G7158" s="144">
        <v>789</v>
      </c>
    </row>
    <row r="7159" spans="3:7" ht="16.5" hidden="1" customHeight="1" outlineLevel="1" x14ac:dyDescent="0.45">
      <c r="C7159" s="104" t="s">
        <v>259</v>
      </c>
      <c r="D7159" s="104" t="s">
        <v>284</v>
      </c>
      <c r="E7159" s="56">
        <v>1996</v>
      </c>
      <c r="F7159" s="144">
        <v>836</v>
      </c>
      <c r="G7159" s="144">
        <v>836</v>
      </c>
    </row>
    <row r="7160" spans="3:7" ht="16.5" hidden="1" customHeight="1" outlineLevel="1" x14ac:dyDescent="0.45">
      <c r="C7160" s="104" t="s">
        <v>259</v>
      </c>
      <c r="D7160" s="104" t="s">
        <v>284</v>
      </c>
      <c r="E7160" s="56">
        <v>1997</v>
      </c>
      <c r="F7160" s="144">
        <v>798</v>
      </c>
      <c r="G7160" s="144">
        <v>798</v>
      </c>
    </row>
    <row r="7161" spans="3:7" ht="16.5" hidden="1" customHeight="1" outlineLevel="1" x14ac:dyDescent="0.45">
      <c r="C7161" s="104" t="s">
        <v>259</v>
      </c>
      <c r="D7161" s="104" t="s">
        <v>284</v>
      </c>
      <c r="E7161" s="56">
        <v>1998</v>
      </c>
      <c r="F7161" s="144">
        <v>401</v>
      </c>
      <c r="G7161" s="144">
        <v>401</v>
      </c>
    </row>
    <row r="7162" spans="3:7" ht="16.5" hidden="1" customHeight="1" outlineLevel="1" x14ac:dyDescent="0.45">
      <c r="C7162" s="104" t="s">
        <v>259</v>
      </c>
      <c r="D7162" s="104" t="s">
        <v>284</v>
      </c>
      <c r="E7162" s="56">
        <v>1999</v>
      </c>
      <c r="F7162" s="144">
        <v>794</v>
      </c>
      <c r="G7162" s="144">
        <v>794</v>
      </c>
    </row>
    <row r="7163" spans="3:7" ht="16.5" hidden="1" customHeight="1" outlineLevel="1" x14ac:dyDescent="0.45">
      <c r="C7163" s="104" t="s">
        <v>259</v>
      </c>
      <c r="D7163" s="104" t="s">
        <v>284</v>
      </c>
      <c r="E7163" s="56">
        <v>2000</v>
      </c>
      <c r="F7163" s="144">
        <v>324</v>
      </c>
      <c r="G7163" s="144">
        <v>324</v>
      </c>
    </row>
    <row r="7164" spans="3:7" ht="16.5" hidden="1" customHeight="1" outlineLevel="1" x14ac:dyDescent="0.45">
      <c r="C7164" s="104" t="s">
        <v>259</v>
      </c>
      <c r="D7164" s="104" t="s">
        <v>284</v>
      </c>
      <c r="E7164" s="56">
        <v>2001</v>
      </c>
      <c r="F7164" s="144">
        <v>551</v>
      </c>
      <c r="G7164" s="144">
        <v>551</v>
      </c>
    </row>
    <row r="7165" spans="3:7" ht="16.5" hidden="1" customHeight="1" outlineLevel="1" x14ac:dyDescent="0.45">
      <c r="C7165" s="104" t="s">
        <v>259</v>
      </c>
      <c r="D7165" s="104" t="s">
        <v>284</v>
      </c>
      <c r="E7165" s="56">
        <v>2002</v>
      </c>
      <c r="F7165" s="144">
        <v>211</v>
      </c>
      <c r="G7165" s="144">
        <v>211</v>
      </c>
    </row>
    <row r="7166" spans="3:7" ht="16.5" hidden="1" customHeight="1" outlineLevel="1" x14ac:dyDescent="0.45">
      <c r="C7166" s="104" t="s">
        <v>259</v>
      </c>
      <c r="D7166" s="104" t="s">
        <v>284</v>
      </c>
      <c r="E7166" s="56">
        <v>2003</v>
      </c>
      <c r="F7166" s="144">
        <v>459</v>
      </c>
      <c r="G7166" s="144">
        <v>459</v>
      </c>
    </row>
    <row r="7167" spans="3:7" ht="16.5" hidden="1" customHeight="1" outlineLevel="1" x14ac:dyDescent="0.45">
      <c r="C7167" s="104" t="s">
        <v>259</v>
      </c>
      <c r="D7167" s="104" t="s">
        <v>284</v>
      </c>
      <c r="E7167" s="56">
        <v>2004</v>
      </c>
      <c r="F7167" s="144">
        <v>669</v>
      </c>
      <c r="G7167" s="144">
        <v>669</v>
      </c>
    </row>
    <row r="7168" spans="3:7" ht="16.5" hidden="1" customHeight="1" outlineLevel="1" x14ac:dyDescent="0.45">
      <c r="C7168" s="104" t="s">
        <v>259</v>
      </c>
      <c r="D7168" s="104" t="s">
        <v>284</v>
      </c>
      <c r="E7168" s="56">
        <v>2005</v>
      </c>
      <c r="F7168" s="144">
        <v>897</v>
      </c>
      <c r="G7168" s="144">
        <v>897</v>
      </c>
    </row>
    <row r="7169" spans="3:7" ht="16.5" hidden="1" customHeight="1" outlineLevel="1" x14ac:dyDescent="0.45">
      <c r="C7169" s="104" t="s">
        <v>259</v>
      </c>
      <c r="D7169" s="104" t="s">
        <v>284</v>
      </c>
      <c r="E7169" s="56">
        <v>2006</v>
      </c>
      <c r="F7169" s="144">
        <v>902</v>
      </c>
      <c r="G7169" s="144">
        <v>902</v>
      </c>
    </row>
    <row r="7170" spans="3:7" ht="16.5" hidden="1" customHeight="1" outlineLevel="1" x14ac:dyDescent="0.45">
      <c r="C7170" s="104" t="s">
        <v>259</v>
      </c>
      <c r="D7170" s="104" t="s">
        <v>284</v>
      </c>
      <c r="E7170" s="56">
        <v>2007</v>
      </c>
      <c r="F7170" s="146">
        <v>1222</v>
      </c>
      <c r="G7170" s="146">
        <v>1222</v>
      </c>
    </row>
    <row r="7171" spans="3:7" ht="16.5" hidden="1" customHeight="1" outlineLevel="1" x14ac:dyDescent="0.45">
      <c r="C7171" s="104" t="s">
        <v>259</v>
      </c>
      <c r="D7171" s="104" t="s">
        <v>284</v>
      </c>
      <c r="E7171" s="56">
        <v>2008</v>
      </c>
      <c r="F7171" s="146">
        <v>1820</v>
      </c>
      <c r="G7171" s="146">
        <v>1820</v>
      </c>
    </row>
    <row r="7172" spans="3:7" ht="16.5" hidden="1" customHeight="1" outlineLevel="1" x14ac:dyDescent="0.45">
      <c r="C7172" s="104" t="s">
        <v>259</v>
      </c>
      <c r="D7172" s="104" t="s">
        <v>284</v>
      </c>
      <c r="E7172" s="56">
        <v>2009</v>
      </c>
      <c r="F7172" s="146">
        <v>1965</v>
      </c>
      <c r="G7172" s="146">
        <v>1965</v>
      </c>
    </row>
    <row r="7173" spans="3:7" ht="16.5" hidden="1" customHeight="1" outlineLevel="1" x14ac:dyDescent="0.45">
      <c r="C7173" s="104" t="s">
        <v>259</v>
      </c>
      <c r="D7173" s="104" t="s">
        <v>284</v>
      </c>
      <c r="E7173" s="56">
        <v>2010</v>
      </c>
      <c r="F7173" s="146">
        <v>2175</v>
      </c>
      <c r="G7173" s="146">
        <v>2175</v>
      </c>
    </row>
    <row r="7174" spans="3:7" ht="16.5" hidden="1" customHeight="1" outlineLevel="1" x14ac:dyDescent="0.45">
      <c r="C7174" s="104" t="s">
        <v>259</v>
      </c>
      <c r="D7174" s="104" t="s">
        <v>284</v>
      </c>
      <c r="E7174" s="56">
        <v>2011</v>
      </c>
      <c r="F7174" s="146">
        <v>4709</v>
      </c>
      <c r="G7174" s="146">
        <v>4709</v>
      </c>
    </row>
    <row r="7175" spans="3:7" ht="16.5" hidden="1" customHeight="1" outlineLevel="1" x14ac:dyDescent="0.45">
      <c r="C7175" s="104" t="s">
        <v>259</v>
      </c>
      <c r="D7175" s="104" t="s">
        <v>284</v>
      </c>
      <c r="E7175" s="56">
        <v>2012</v>
      </c>
      <c r="F7175" s="146">
        <v>3683</v>
      </c>
      <c r="G7175" s="146">
        <v>3683</v>
      </c>
    </row>
    <row r="7176" spans="3:7" ht="16.5" hidden="1" customHeight="1" outlineLevel="1" x14ac:dyDescent="0.45">
      <c r="C7176" s="104" t="s">
        <v>259</v>
      </c>
      <c r="D7176" s="104" t="s">
        <v>284</v>
      </c>
      <c r="E7176" s="56">
        <v>2013</v>
      </c>
      <c r="F7176" s="146">
        <v>3650</v>
      </c>
      <c r="G7176" s="146">
        <v>3650</v>
      </c>
    </row>
    <row r="7177" spans="3:7" ht="16.5" hidden="1" customHeight="1" outlineLevel="1" x14ac:dyDescent="0.45">
      <c r="C7177" s="104" t="s">
        <v>259</v>
      </c>
      <c r="D7177" s="104" t="s">
        <v>284</v>
      </c>
      <c r="E7177" s="56">
        <v>2014</v>
      </c>
      <c r="F7177" s="146">
        <v>1674</v>
      </c>
      <c r="G7177" s="146">
        <v>1674</v>
      </c>
    </row>
    <row r="7178" spans="3:7" ht="16.5" hidden="1" customHeight="1" outlineLevel="1" x14ac:dyDescent="0.45">
      <c r="C7178" s="104" t="s">
        <v>259</v>
      </c>
      <c r="D7178" s="104" t="s">
        <v>284</v>
      </c>
      <c r="E7178" s="56">
        <v>2015</v>
      </c>
      <c r="F7178" s="146">
        <v>1598</v>
      </c>
      <c r="G7178" s="146">
        <v>1598</v>
      </c>
    </row>
    <row r="7179" spans="3:7" ht="16.5" hidden="1" customHeight="1" outlineLevel="1" x14ac:dyDescent="0.45">
      <c r="C7179" s="104" t="s">
        <v>259</v>
      </c>
      <c r="D7179" s="104" t="s">
        <v>284</v>
      </c>
      <c r="E7179" s="56">
        <v>2016</v>
      </c>
      <c r="F7179" s="144">
        <v>378</v>
      </c>
      <c r="G7179" s="144">
        <v>378</v>
      </c>
    </row>
    <row r="7180" spans="3:7" ht="16.5" hidden="1" customHeight="1" outlineLevel="1" x14ac:dyDescent="0.45">
      <c r="C7180" s="104" t="s">
        <v>259</v>
      </c>
      <c r="D7180" s="104" t="s">
        <v>285</v>
      </c>
      <c r="E7180" s="56">
        <v>1994</v>
      </c>
      <c r="F7180" s="144">
        <v>10</v>
      </c>
      <c r="G7180" s="144">
        <v>10</v>
      </c>
    </row>
    <row r="7181" spans="3:7" ht="16.5" hidden="1" customHeight="1" outlineLevel="1" x14ac:dyDescent="0.45">
      <c r="C7181" s="104" t="s">
        <v>259</v>
      </c>
      <c r="D7181" s="104" t="s">
        <v>285</v>
      </c>
      <c r="E7181" s="56">
        <v>1995</v>
      </c>
      <c r="F7181" s="144">
        <v>146</v>
      </c>
      <c r="G7181" s="144">
        <v>146</v>
      </c>
    </row>
    <row r="7182" spans="3:7" ht="16.5" hidden="1" customHeight="1" outlineLevel="1" x14ac:dyDescent="0.45">
      <c r="C7182" s="104" t="s">
        <v>259</v>
      </c>
      <c r="D7182" s="104" t="s">
        <v>285</v>
      </c>
      <c r="E7182" s="56">
        <v>1996</v>
      </c>
      <c r="F7182" s="144">
        <v>22</v>
      </c>
      <c r="G7182" s="144">
        <v>22</v>
      </c>
    </row>
    <row r="7183" spans="3:7" ht="16.5" hidden="1" customHeight="1" outlineLevel="1" x14ac:dyDescent="0.45">
      <c r="C7183" s="104" t="s">
        <v>259</v>
      </c>
      <c r="D7183" s="104" t="s">
        <v>285</v>
      </c>
      <c r="E7183" s="56">
        <v>1997</v>
      </c>
      <c r="F7183" s="144">
        <v>9</v>
      </c>
      <c r="G7183" s="144">
        <v>9</v>
      </c>
    </row>
    <row r="7184" spans="3:7" ht="16.5" hidden="1" customHeight="1" outlineLevel="1" x14ac:dyDescent="0.45">
      <c r="C7184" s="104" t="s">
        <v>259</v>
      </c>
      <c r="D7184" s="104" t="s">
        <v>285</v>
      </c>
      <c r="E7184" s="56">
        <v>1998</v>
      </c>
      <c r="F7184" s="144">
        <v>5</v>
      </c>
      <c r="G7184" s="144">
        <v>5</v>
      </c>
    </row>
    <row r="7185" spans="3:7" ht="16.5" hidden="1" customHeight="1" outlineLevel="1" x14ac:dyDescent="0.45">
      <c r="C7185" s="104" t="s">
        <v>259</v>
      </c>
      <c r="D7185" s="104" t="s">
        <v>285</v>
      </c>
      <c r="E7185" s="56">
        <v>1999</v>
      </c>
      <c r="F7185" s="144">
        <v>3</v>
      </c>
      <c r="G7185" s="144">
        <v>3</v>
      </c>
    </row>
    <row r="7186" spans="3:7" ht="16.5" hidden="1" customHeight="1" outlineLevel="1" x14ac:dyDescent="0.45">
      <c r="C7186" s="104" t="s">
        <v>259</v>
      </c>
      <c r="D7186" s="104" t="s">
        <v>285</v>
      </c>
      <c r="E7186" s="56">
        <v>2001</v>
      </c>
      <c r="F7186" s="144">
        <v>7</v>
      </c>
      <c r="G7186" s="144">
        <v>7</v>
      </c>
    </row>
    <row r="7187" spans="3:7" ht="16.5" hidden="1" customHeight="1" outlineLevel="1" x14ac:dyDescent="0.45">
      <c r="C7187" s="104" t="s">
        <v>259</v>
      </c>
      <c r="D7187" s="104" t="s">
        <v>285</v>
      </c>
      <c r="E7187" s="56">
        <v>2003</v>
      </c>
      <c r="F7187" s="144">
        <v>7</v>
      </c>
      <c r="G7187" s="144">
        <v>7</v>
      </c>
    </row>
    <row r="7188" spans="3:7" ht="16.5" hidden="1" customHeight="1" outlineLevel="1" x14ac:dyDescent="0.45">
      <c r="C7188" s="104" t="s">
        <v>259</v>
      </c>
      <c r="D7188" s="104" t="s">
        <v>285</v>
      </c>
      <c r="E7188" s="56">
        <v>2004</v>
      </c>
      <c r="F7188" s="144">
        <v>10</v>
      </c>
      <c r="G7188" s="144">
        <v>10</v>
      </c>
    </row>
    <row r="7189" spans="3:7" ht="16.5" hidden="1" customHeight="1" outlineLevel="1" x14ac:dyDescent="0.45">
      <c r="C7189" s="104" t="s">
        <v>259</v>
      </c>
      <c r="D7189" s="104" t="s">
        <v>285</v>
      </c>
      <c r="E7189" s="56">
        <v>2005</v>
      </c>
      <c r="F7189" s="144">
        <v>8</v>
      </c>
      <c r="G7189" s="144">
        <v>8</v>
      </c>
    </row>
    <row r="7190" spans="3:7" ht="16.5" hidden="1" customHeight="1" outlineLevel="1" x14ac:dyDescent="0.45">
      <c r="C7190" s="104" t="s">
        <v>259</v>
      </c>
      <c r="D7190" s="104" t="s">
        <v>285</v>
      </c>
      <c r="E7190" s="56">
        <v>2006</v>
      </c>
      <c r="F7190" s="144">
        <v>3</v>
      </c>
      <c r="G7190" s="144">
        <v>3</v>
      </c>
    </row>
    <row r="7191" spans="3:7" ht="16.5" hidden="1" customHeight="1" outlineLevel="1" x14ac:dyDescent="0.45">
      <c r="C7191" s="104" t="s">
        <v>259</v>
      </c>
      <c r="D7191" s="104" t="s">
        <v>285</v>
      </c>
      <c r="E7191" s="56">
        <v>2007</v>
      </c>
      <c r="F7191" s="144">
        <v>0</v>
      </c>
      <c r="G7191" s="144">
        <v>0</v>
      </c>
    </row>
    <row r="7192" spans="3:7" ht="16.5" hidden="1" customHeight="1" outlineLevel="1" x14ac:dyDescent="0.45">
      <c r="C7192" s="104" t="s">
        <v>259</v>
      </c>
      <c r="D7192" s="104" t="s">
        <v>285</v>
      </c>
      <c r="E7192" s="56">
        <v>2008</v>
      </c>
      <c r="F7192" s="144">
        <v>58</v>
      </c>
      <c r="G7192" s="144">
        <v>58</v>
      </c>
    </row>
    <row r="7193" spans="3:7" ht="16.5" hidden="1" customHeight="1" outlineLevel="1" x14ac:dyDescent="0.45">
      <c r="C7193" s="104" t="s">
        <v>259</v>
      </c>
      <c r="D7193" s="104" t="s">
        <v>285</v>
      </c>
      <c r="E7193" s="56">
        <v>2009</v>
      </c>
      <c r="F7193" s="144">
        <v>0</v>
      </c>
      <c r="G7193" s="144">
        <v>0</v>
      </c>
    </row>
    <row r="7194" spans="3:7" ht="16.5" hidden="1" customHeight="1" outlineLevel="1" x14ac:dyDescent="0.45">
      <c r="C7194" s="104" t="s">
        <v>259</v>
      </c>
      <c r="D7194" s="104" t="s">
        <v>285</v>
      </c>
      <c r="E7194" s="56">
        <v>2010</v>
      </c>
      <c r="F7194" s="144">
        <v>4</v>
      </c>
      <c r="G7194" s="144">
        <v>4</v>
      </c>
    </row>
    <row r="7195" spans="3:7" ht="16.5" hidden="1" customHeight="1" outlineLevel="1" x14ac:dyDescent="0.45">
      <c r="C7195" s="104" t="s">
        <v>259</v>
      </c>
      <c r="D7195" s="104" t="s">
        <v>285</v>
      </c>
      <c r="E7195" s="56">
        <v>2011</v>
      </c>
      <c r="F7195" s="144">
        <v>0</v>
      </c>
      <c r="G7195" s="144">
        <v>0</v>
      </c>
    </row>
    <row r="7196" spans="3:7" ht="16.5" hidden="1" customHeight="1" outlineLevel="1" x14ac:dyDescent="0.45">
      <c r="C7196" s="104" t="s">
        <v>259</v>
      </c>
      <c r="D7196" s="104" t="s">
        <v>285</v>
      </c>
      <c r="E7196" s="56">
        <v>2012</v>
      </c>
      <c r="F7196" s="144">
        <v>98</v>
      </c>
      <c r="G7196" s="144">
        <v>98</v>
      </c>
    </row>
    <row r="7197" spans="3:7" ht="16.5" hidden="1" customHeight="1" outlineLevel="1" x14ac:dyDescent="0.45">
      <c r="C7197" s="104" t="s">
        <v>259</v>
      </c>
      <c r="D7197" s="104" t="s">
        <v>285</v>
      </c>
      <c r="E7197" s="56">
        <v>2013</v>
      </c>
      <c r="F7197" s="144">
        <v>105</v>
      </c>
      <c r="G7197" s="144">
        <v>105</v>
      </c>
    </row>
    <row r="7198" spans="3:7" ht="16.5" hidden="1" customHeight="1" outlineLevel="1" x14ac:dyDescent="0.45">
      <c r="C7198" s="104" t="s">
        <v>259</v>
      </c>
      <c r="D7198" s="104" t="s">
        <v>285</v>
      </c>
      <c r="E7198" s="56">
        <v>2014</v>
      </c>
      <c r="F7198" s="144">
        <v>0</v>
      </c>
      <c r="G7198" s="144">
        <v>0</v>
      </c>
    </row>
    <row r="7199" spans="3:7" ht="16.5" hidden="1" customHeight="1" outlineLevel="1" x14ac:dyDescent="0.45">
      <c r="C7199" s="104" t="s">
        <v>259</v>
      </c>
      <c r="D7199" s="104" t="s">
        <v>285</v>
      </c>
      <c r="E7199" s="56">
        <v>2015</v>
      </c>
      <c r="F7199" s="144">
        <v>4</v>
      </c>
      <c r="G7199" s="144">
        <v>4</v>
      </c>
    </row>
    <row r="7200" spans="3:7" ht="16.5" hidden="1" customHeight="1" outlineLevel="1" x14ac:dyDescent="0.45">
      <c r="C7200" s="104" t="s">
        <v>259</v>
      </c>
      <c r="D7200" s="104" t="s">
        <v>285</v>
      </c>
      <c r="E7200" s="56">
        <v>2016</v>
      </c>
      <c r="F7200" s="144">
        <v>0</v>
      </c>
      <c r="G7200" s="144">
        <v>0</v>
      </c>
    </row>
    <row r="7201" spans="3:7" ht="16.5" hidden="1" customHeight="1" outlineLevel="1" x14ac:dyDescent="0.45">
      <c r="C7201" s="104" t="s">
        <v>259</v>
      </c>
      <c r="D7201" s="104" t="s">
        <v>286</v>
      </c>
      <c r="E7201" s="56">
        <v>1991</v>
      </c>
      <c r="F7201" s="144">
        <v>159</v>
      </c>
      <c r="G7201" s="144">
        <v>159</v>
      </c>
    </row>
    <row r="7202" spans="3:7" ht="16.5" hidden="1" customHeight="1" outlineLevel="1" x14ac:dyDescent="0.45">
      <c r="C7202" s="104" t="s">
        <v>259</v>
      </c>
      <c r="D7202" s="104" t="s">
        <v>286</v>
      </c>
      <c r="E7202" s="56">
        <v>1992</v>
      </c>
      <c r="F7202" s="144">
        <v>185</v>
      </c>
      <c r="G7202" s="144">
        <v>185</v>
      </c>
    </row>
    <row r="7203" spans="3:7" ht="16.5" hidden="1" customHeight="1" outlineLevel="1" x14ac:dyDescent="0.45">
      <c r="C7203" s="104" t="s">
        <v>259</v>
      </c>
      <c r="D7203" s="104" t="s">
        <v>286</v>
      </c>
      <c r="E7203" s="56">
        <v>1993</v>
      </c>
      <c r="F7203" s="144">
        <v>290</v>
      </c>
      <c r="G7203" s="144">
        <v>290</v>
      </c>
    </row>
    <row r="7204" spans="3:7" ht="16.5" hidden="1" customHeight="1" outlineLevel="1" x14ac:dyDescent="0.45">
      <c r="C7204" s="104" t="s">
        <v>259</v>
      </c>
      <c r="D7204" s="104" t="s">
        <v>286</v>
      </c>
      <c r="E7204" s="56">
        <v>1994</v>
      </c>
      <c r="F7204" s="144">
        <v>554</v>
      </c>
      <c r="G7204" s="144">
        <v>554</v>
      </c>
    </row>
    <row r="7205" spans="3:7" ht="16.5" hidden="1" customHeight="1" outlineLevel="1" x14ac:dyDescent="0.45">
      <c r="C7205" s="104" t="s">
        <v>259</v>
      </c>
      <c r="D7205" s="104" t="s">
        <v>286</v>
      </c>
      <c r="E7205" s="56">
        <v>1995</v>
      </c>
      <c r="F7205" s="146">
        <v>1287</v>
      </c>
      <c r="G7205" s="146">
        <v>1287</v>
      </c>
    </row>
    <row r="7206" spans="3:7" ht="16.5" hidden="1" customHeight="1" outlineLevel="1" x14ac:dyDescent="0.45">
      <c r="C7206" s="104" t="s">
        <v>259</v>
      </c>
      <c r="D7206" s="104" t="s">
        <v>286</v>
      </c>
      <c r="E7206" s="56">
        <v>1996</v>
      </c>
      <c r="F7206" s="146">
        <v>1857</v>
      </c>
      <c r="G7206" s="146">
        <v>1857</v>
      </c>
    </row>
    <row r="7207" spans="3:7" ht="16.5" hidden="1" customHeight="1" outlineLevel="1" x14ac:dyDescent="0.45">
      <c r="C7207" s="104" t="s">
        <v>259</v>
      </c>
      <c r="D7207" s="104" t="s">
        <v>286</v>
      </c>
      <c r="E7207" s="56">
        <v>1997</v>
      </c>
      <c r="F7207" s="146">
        <v>1102</v>
      </c>
      <c r="G7207" s="146">
        <v>1102</v>
      </c>
    </row>
    <row r="7208" spans="3:7" ht="16.5" hidden="1" customHeight="1" outlineLevel="1" x14ac:dyDescent="0.45">
      <c r="C7208" s="104" t="s">
        <v>259</v>
      </c>
      <c r="D7208" s="104" t="s">
        <v>286</v>
      </c>
      <c r="E7208" s="56">
        <v>1998</v>
      </c>
      <c r="F7208" s="144">
        <v>772</v>
      </c>
      <c r="G7208" s="144">
        <v>772</v>
      </c>
    </row>
    <row r="7209" spans="3:7" ht="16.5" hidden="1" customHeight="1" outlineLevel="1" x14ac:dyDescent="0.45">
      <c r="C7209" s="104" t="s">
        <v>259</v>
      </c>
      <c r="D7209" s="104" t="s">
        <v>286</v>
      </c>
      <c r="E7209" s="56">
        <v>1999</v>
      </c>
      <c r="F7209" s="144">
        <v>756</v>
      </c>
      <c r="G7209" s="144">
        <v>756</v>
      </c>
    </row>
    <row r="7210" spans="3:7" ht="16.5" hidden="1" customHeight="1" outlineLevel="1" x14ac:dyDescent="0.45">
      <c r="C7210" s="104" t="s">
        <v>259</v>
      </c>
      <c r="D7210" s="104" t="s">
        <v>286</v>
      </c>
      <c r="E7210" s="56">
        <v>2000</v>
      </c>
      <c r="F7210" s="144">
        <v>447</v>
      </c>
      <c r="G7210" s="144">
        <v>447</v>
      </c>
    </row>
    <row r="7211" spans="3:7" ht="16.5" hidden="1" customHeight="1" outlineLevel="1" x14ac:dyDescent="0.45">
      <c r="C7211" s="104" t="s">
        <v>259</v>
      </c>
      <c r="D7211" s="104" t="s">
        <v>286</v>
      </c>
      <c r="E7211" s="56">
        <v>2001</v>
      </c>
      <c r="F7211" s="144">
        <v>314</v>
      </c>
      <c r="G7211" s="144">
        <v>314</v>
      </c>
    </row>
    <row r="7212" spans="3:7" ht="16.5" hidden="1" customHeight="1" outlineLevel="1" x14ac:dyDescent="0.45">
      <c r="C7212" s="104" t="s">
        <v>259</v>
      </c>
      <c r="D7212" s="104" t="s">
        <v>286</v>
      </c>
      <c r="E7212" s="56">
        <v>2002</v>
      </c>
      <c r="F7212" s="144">
        <v>502</v>
      </c>
      <c r="G7212" s="144">
        <v>502</v>
      </c>
    </row>
    <row r="7213" spans="3:7" ht="16.5" hidden="1" customHeight="1" outlineLevel="1" x14ac:dyDescent="0.45">
      <c r="C7213" s="104" t="s">
        <v>259</v>
      </c>
      <c r="D7213" s="104" t="s">
        <v>286</v>
      </c>
      <c r="E7213" s="56">
        <v>2003</v>
      </c>
      <c r="F7213" s="144">
        <v>205</v>
      </c>
      <c r="G7213" s="144">
        <v>205</v>
      </c>
    </row>
    <row r="7214" spans="3:7" ht="16.5" hidden="1" customHeight="1" outlineLevel="1" x14ac:dyDescent="0.45">
      <c r="C7214" s="104" t="s">
        <v>259</v>
      </c>
      <c r="D7214" s="104" t="s">
        <v>286</v>
      </c>
      <c r="E7214" s="56">
        <v>2004</v>
      </c>
      <c r="F7214" s="144">
        <v>395</v>
      </c>
      <c r="G7214" s="144">
        <v>395</v>
      </c>
    </row>
    <row r="7215" spans="3:7" ht="16.5" hidden="1" customHeight="1" outlineLevel="1" x14ac:dyDescent="0.45">
      <c r="C7215" s="104" t="s">
        <v>259</v>
      </c>
      <c r="D7215" s="104" t="s">
        <v>286</v>
      </c>
      <c r="E7215" s="56">
        <v>2005</v>
      </c>
      <c r="F7215" s="144">
        <v>383</v>
      </c>
      <c r="G7215" s="144">
        <v>383</v>
      </c>
    </row>
    <row r="7216" spans="3:7" ht="16.5" hidden="1" customHeight="1" outlineLevel="1" x14ac:dyDescent="0.45">
      <c r="C7216" s="104" t="s">
        <v>259</v>
      </c>
      <c r="D7216" s="104" t="s">
        <v>286</v>
      </c>
      <c r="E7216" s="56">
        <v>2006</v>
      </c>
      <c r="F7216" s="144">
        <v>941</v>
      </c>
      <c r="G7216" s="144">
        <v>941</v>
      </c>
    </row>
    <row r="7217" spans="3:7" ht="16.5" hidden="1" customHeight="1" outlineLevel="1" x14ac:dyDescent="0.45">
      <c r="C7217" s="104" t="s">
        <v>259</v>
      </c>
      <c r="D7217" s="104" t="s">
        <v>286</v>
      </c>
      <c r="E7217" s="56">
        <v>2007</v>
      </c>
      <c r="F7217" s="144">
        <v>659</v>
      </c>
      <c r="G7217" s="144">
        <v>659</v>
      </c>
    </row>
    <row r="7218" spans="3:7" ht="16.5" hidden="1" customHeight="1" outlineLevel="1" x14ac:dyDescent="0.45">
      <c r="C7218" s="104" t="s">
        <v>259</v>
      </c>
      <c r="D7218" s="104" t="s">
        <v>286</v>
      </c>
      <c r="E7218" s="56">
        <v>2008</v>
      </c>
      <c r="F7218" s="146">
        <v>1050</v>
      </c>
      <c r="G7218" s="146">
        <v>1050</v>
      </c>
    </row>
    <row r="7219" spans="3:7" ht="16.5" hidden="1" customHeight="1" outlineLevel="1" x14ac:dyDescent="0.45">
      <c r="C7219" s="104" t="s">
        <v>259</v>
      </c>
      <c r="D7219" s="104" t="s">
        <v>286</v>
      </c>
      <c r="E7219" s="56">
        <v>2009</v>
      </c>
      <c r="F7219" s="144">
        <v>788</v>
      </c>
      <c r="G7219" s="144">
        <v>788</v>
      </c>
    </row>
    <row r="7220" spans="3:7" ht="16.5" hidden="1" customHeight="1" outlineLevel="1" x14ac:dyDescent="0.45">
      <c r="C7220" s="104" t="s">
        <v>259</v>
      </c>
      <c r="D7220" s="104" t="s">
        <v>286</v>
      </c>
      <c r="E7220" s="56">
        <v>2010</v>
      </c>
      <c r="F7220" s="146">
        <v>1514</v>
      </c>
      <c r="G7220" s="146">
        <v>1514</v>
      </c>
    </row>
    <row r="7221" spans="3:7" ht="16.5" hidden="1" customHeight="1" outlineLevel="1" x14ac:dyDescent="0.45">
      <c r="C7221" s="104" t="s">
        <v>259</v>
      </c>
      <c r="D7221" s="104" t="s">
        <v>286</v>
      </c>
      <c r="E7221" s="56">
        <v>2011</v>
      </c>
      <c r="F7221" s="146">
        <v>1379</v>
      </c>
      <c r="G7221" s="146">
        <v>1379</v>
      </c>
    </row>
    <row r="7222" spans="3:7" ht="16.5" hidden="1" customHeight="1" outlineLevel="1" x14ac:dyDescent="0.45">
      <c r="C7222" s="104" t="s">
        <v>259</v>
      </c>
      <c r="D7222" s="104" t="s">
        <v>286</v>
      </c>
      <c r="E7222" s="56">
        <v>2012</v>
      </c>
      <c r="F7222" s="146">
        <v>1878</v>
      </c>
      <c r="G7222" s="146">
        <v>1878</v>
      </c>
    </row>
    <row r="7223" spans="3:7" ht="16.5" hidden="1" customHeight="1" outlineLevel="1" x14ac:dyDescent="0.45">
      <c r="C7223" s="104" t="s">
        <v>259</v>
      </c>
      <c r="D7223" s="104" t="s">
        <v>286</v>
      </c>
      <c r="E7223" s="56">
        <v>2013</v>
      </c>
      <c r="F7223" s="146">
        <v>1913</v>
      </c>
      <c r="G7223" s="146">
        <v>1913</v>
      </c>
    </row>
    <row r="7224" spans="3:7" ht="16.5" hidden="1" customHeight="1" outlineLevel="1" x14ac:dyDescent="0.45">
      <c r="C7224" s="104" t="s">
        <v>259</v>
      </c>
      <c r="D7224" s="104" t="s">
        <v>286</v>
      </c>
      <c r="E7224" s="56">
        <v>2014</v>
      </c>
      <c r="F7224" s="146">
        <v>1821</v>
      </c>
      <c r="G7224" s="146">
        <v>1821</v>
      </c>
    </row>
    <row r="7225" spans="3:7" ht="16.5" hidden="1" customHeight="1" outlineLevel="1" x14ac:dyDescent="0.45">
      <c r="C7225" s="104" t="s">
        <v>259</v>
      </c>
      <c r="D7225" s="104" t="s">
        <v>286</v>
      </c>
      <c r="E7225" s="56">
        <v>2015</v>
      </c>
      <c r="F7225" s="146">
        <v>1106</v>
      </c>
      <c r="G7225" s="146">
        <v>1106</v>
      </c>
    </row>
    <row r="7226" spans="3:7" ht="16.5" hidden="1" customHeight="1" outlineLevel="1" x14ac:dyDescent="0.45">
      <c r="C7226" s="104" t="s">
        <v>259</v>
      </c>
      <c r="D7226" s="104" t="s">
        <v>286</v>
      </c>
      <c r="E7226" s="56">
        <v>2016</v>
      </c>
      <c r="F7226" s="144">
        <v>455</v>
      </c>
      <c r="G7226" s="144">
        <v>455</v>
      </c>
    </row>
    <row r="7227" spans="3:7" ht="16.5" hidden="1" customHeight="1" outlineLevel="1" x14ac:dyDescent="0.45">
      <c r="C7227" s="104" t="s">
        <v>259</v>
      </c>
      <c r="D7227" s="104" t="s">
        <v>287</v>
      </c>
      <c r="E7227" s="56">
        <v>1991</v>
      </c>
      <c r="F7227" s="144">
        <v>14</v>
      </c>
      <c r="G7227" s="144">
        <v>14</v>
      </c>
    </row>
    <row r="7228" spans="3:7" ht="16.5" hidden="1" customHeight="1" outlineLevel="1" x14ac:dyDescent="0.45">
      <c r="C7228" s="104" t="s">
        <v>259</v>
      </c>
      <c r="D7228" s="104" t="s">
        <v>287</v>
      </c>
      <c r="E7228" s="56">
        <v>1992</v>
      </c>
      <c r="F7228" s="144">
        <v>141</v>
      </c>
      <c r="G7228" s="144">
        <v>141</v>
      </c>
    </row>
    <row r="7229" spans="3:7" ht="16.5" hidden="1" customHeight="1" outlineLevel="1" x14ac:dyDescent="0.45">
      <c r="C7229" s="104" t="s">
        <v>259</v>
      </c>
      <c r="D7229" s="104" t="s">
        <v>287</v>
      </c>
      <c r="E7229" s="56">
        <v>1993</v>
      </c>
      <c r="F7229" s="144">
        <v>831</v>
      </c>
      <c r="G7229" s="144">
        <v>831</v>
      </c>
    </row>
    <row r="7230" spans="3:7" ht="16.5" hidden="1" customHeight="1" outlineLevel="1" x14ac:dyDescent="0.45">
      <c r="C7230" s="104" t="s">
        <v>259</v>
      </c>
      <c r="D7230" s="104" t="s">
        <v>287</v>
      </c>
      <c r="E7230" s="56">
        <v>1994</v>
      </c>
      <c r="F7230" s="144">
        <v>865</v>
      </c>
      <c r="G7230" s="144">
        <v>865</v>
      </c>
    </row>
    <row r="7231" spans="3:7" ht="16.5" hidden="1" customHeight="1" outlineLevel="1" x14ac:dyDescent="0.45">
      <c r="C7231" s="104" t="s">
        <v>259</v>
      </c>
      <c r="D7231" s="104" t="s">
        <v>287</v>
      </c>
      <c r="E7231" s="56">
        <v>1995</v>
      </c>
      <c r="F7231" s="146">
        <v>1616</v>
      </c>
      <c r="G7231" s="146">
        <v>1616</v>
      </c>
    </row>
    <row r="7232" spans="3:7" ht="16.5" hidden="1" customHeight="1" outlineLevel="1" x14ac:dyDescent="0.45">
      <c r="C7232" s="104" t="s">
        <v>259</v>
      </c>
      <c r="D7232" s="104" t="s">
        <v>287</v>
      </c>
      <c r="E7232" s="56">
        <v>1996</v>
      </c>
      <c r="F7232" s="144">
        <v>927</v>
      </c>
      <c r="G7232" s="144">
        <v>927</v>
      </c>
    </row>
    <row r="7233" spans="3:7" ht="16.5" hidden="1" customHeight="1" outlineLevel="1" x14ac:dyDescent="0.45">
      <c r="C7233" s="104" t="s">
        <v>259</v>
      </c>
      <c r="D7233" s="104" t="s">
        <v>287</v>
      </c>
      <c r="E7233" s="56">
        <v>1997</v>
      </c>
      <c r="F7233" s="144">
        <v>499</v>
      </c>
      <c r="G7233" s="144">
        <v>499</v>
      </c>
    </row>
    <row r="7234" spans="3:7" ht="16.5" hidden="1" customHeight="1" outlineLevel="1" x14ac:dyDescent="0.45">
      <c r="C7234" s="104" t="s">
        <v>259</v>
      </c>
      <c r="D7234" s="104" t="s">
        <v>287</v>
      </c>
      <c r="E7234" s="56">
        <v>1998</v>
      </c>
      <c r="F7234" s="144">
        <v>760</v>
      </c>
      <c r="G7234" s="144">
        <v>760</v>
      </c>
    </row>
    <row r="7235" spans="3:7" ht="16.5" hidden="1" customHeight="1" outlineLevel="1" x14ac:dyDescent="0.45">
      <c r="C7235" s="104" t="s">
        <v>259</v>
      </c>
      <c r="D7235" s="104" t="s">
        <v>287</v>
      </c>
      <c r="E7235" s="56">
        <v>1999</v>
      </c>
      <c r="F7235" s="144">
        <v>187</v>
      </c>
      <c r="G7235" s="144">
        <v>187</v>
      </c>
    </row>
    <row r="7236" spans="3:7" ht="16.5" hidden="1" customHeight="1" outlineLevel="1" x14ac:dyDescent="0.45">
      <c r="C7236" s="104" t="s">
        <v>259</v>
      </c>
      <c r="D7236" s="104" t="s">
        <v>287</v>
      </c>
      <c r="E7236" s="56">
        <v>2000</v>
      </c>
      <c r="F7236" s="144">
        <v>35</v>
      </c>
      <c r="G7236" s="144">
        <v>35</v>
      </c>
    </row>
    <row r="7237" spans="3:7" ht="16.5" hidden="1" customHeight="1" outlineLevel="1" x14ac:dyDescent="0.45">
      <c r="C7237" s="104" t="s">
        <v>259</v>
      </c>
      <c r="D7237" s="104" t="s">
        <v>287</v>
      </c>
      <c r="E7237" s="56">
        <v>2001</v>
      </c>
      <c r="F7237" s="144">
        <v>10</v>
      </c>
      <c r="G7237" s="144">
        <v>10</v>
      </c>
    </row>
    <row r="7238" spans="3:7" ht="16.5" hidden="1" customHeight="1" outlineLevel="1" x14ac:dyDescent="0.45">
      <c r="C7238" s="104" t="s">
        <v>259</v>
      </c>
      <c r="D7238" s="104" t="s">
        <v>287</v>
      </c>
      <c r="E7238" s="56">
        <v>2002</v>
      </c>
      <c r="F7238" s="144">
        <v>18</v>
      </c>
      <c r="G7238" s="144">
        <v>18</v>
      </c>
    </row>
    <row r="7239" spans="3:7" ht="16.5" hidden="1" customHeight="1" outlineLevel="1" x14ac:dyDescent="0.45">
      <c r="C7239" s="104" t="s">
        <v>259</v>
      </c>
      <c r="D7239" s="104" t="s">
        <v>287</v>
      </c>
      <c r="E7239" s="56">
        <v>2003</v>
      </c>
      <c r="F7239" s="144">
        <v>111</v>
      </c>
      <c r="G7239" s="144">
        <v>111</v>
      </c>
    </row>
    <row r="7240" spans="3:7" ht="16.5" hidden="1" customHeight="1" outlineLevel="1" x14ac:dyDescent="0.45">
      <c r="C7240" s="104" t="s">
        <v>259</v>
      </c>
      <c r="D7240" s="104" t="s">
        <v>287</v>
      </c>
      <c r="E7240" s="56">
        <v>2004</v>
      </c>
      <c r="F7240" s="144">
        <v>281</v>
      </c>
      <c r="G7240" s="144">
        <v>281</v>
      </c>
    </row>
    <row r="7241" spans="3:7" ht="16.5" hidden="1" customHeight="1" outlineLevel="1" x14ac:dyDescent="0.45">
      <c r="C7241" s="104" t="s">
        <v>259</v>
      </c>
      <c r="D7241" s="104" t="s">
        <v>287</v>
      </c>
      <c r="E7241" s="56">
        <v>2005</v>
      </c>
      <c r="F7241" s="144">
        <v>264</v>
      </c>
      <c r="G7241" s="144">
        <v>264</v>
      </c>
    </row>
    <row r="7242" spans="3:7" ht="16.5" hidden="1" customHeight="1" outlineLevel="1" x14ac:dyDescent="0.45">
      <c r="C7242" s="104" t="s">
        <v>259</v>
      </c>
      <c r="D7242" s="104" t="s">
        <v>287</v>
      </c>
      <c r="E7242" s="56">
        <v>2006</v>
      </c>
      <c r="F7242" s="144">
        <v>109</v>
      </c>
      <c r="G7242" s="144">
        <v>109</v>
      </c>
    </row>
    <row r="7243" spans="3:7" ht="16.5" hidden="1" customHeight="1" outlineLevel="1" x14ac:dyDescent="0.45">
      <c r="C7243" s="104" t="s">
        <v>259</v>
      </c>
      <c r="D7243" s="104" t="s">
        <v>287</v>
      </c>
      <c r="E7243" s="56">
        <v>2007</v>
      </c>
      <c r="F7243" s="144">
        <v>173</v>
      </c>
      <c r="G7243" s="144">
        <v>173</v>
      </c>
    </row>
    <row r="7244" spans="3:7" ht="16.5" hidden="1" customHeight="1" outlineLevel="1" x14ac:dyDescent="0.45">
      <c r="C7244" s="104" t="s">
        <v>259</v>
      </c>
      <c r="D7244" s="104" t="s">
        <v>287</v>
      </c>
      <c r="E7244" s="56">
        <v>2008</v>
      </c>
      <c r="F7244" s="144">
        <v>74</v>
      </c>
      <c r="G7244" s="144">
        <v>74</v>
      </c>
    </row>
    <row r="7245" spans="3:7" ht="16.5" hidden="1" customHeight="1" outlineLevel="1" x14ac:dyDescent="0.45">
      <c r="C7245" s="104" t="s">
        <v>259</v>
      </c>
      <c r="D7245" s="104" t="s">
        <v>287</v>
      </c>
      <c r="E7245" s="56">
        <v>2009</v>
      </c>
      <c r="F7245" s="144">
        <v>130</v>
      </c>
      <c r="G7245" s="144">
        <v>130</v>
      </c>
    </row>
    <row r="7246" spans="3:7" ht="16.5" hidden="1" customHeight="1" outlineLevel="1" x14ac:dyDescent="0.45">
      <c r="C7246" s="104" t="s">
        <v>259</v>
      </c>
      <c r="D7246" s="104" t="s">
        <v>287</v>
      </c>
      <c r="E7246" s="56">
        <v>2010</v>
      </c>
      <c r="F7246" s="144">
        <v>181</v>
      </c>
      <c r="G7246" s="144">
        <v>181</v>
      </c>
    </row>
    <row r="7247" spans="3:7" ht="16.5" hidden="1" customHeight="1" outlineLevel="1" x14ac:dyDescent="0.45">
      <c r="C7247" s="104" t="s">
        <v>259</v>
      </c>
      <c r="D7247" s="104" t="s">
        <v>287</v>
      </c>
      <c r="E7247" s="56">
        <v>2011</v>
      </c>
      <c r="F7247" s="144">
        <v>371</v>
      </c>
      <c r="G7247" s="144">
        <v>371</v>
      </c>
    </row>
    <row r="7248" spans="3:7" ht="16.5" hidden="1" customHeight="1" outlineLevel="1" x14ac:dyDescent="0.45">
      <c r="C7248" s="104" t="s">
        <v>259</v>
      </c>
      <c r="D7248" s="104" t="s">
        <v>287</v>
      </c>
      <c r="E7248" s="56">
        <v>2012</v>
      </c>
      <c r="F7248" s="144">
        <v>321</v>
      </c>
      <c r="G7248" s="144">
        <v>321</v>
      </c>
    </row>
    <row r="7249" spans="3:7" ht="16.5" hidden="1" customHeight="1" outlineLevel="1" x14ac:dyDescent="0.45">
      <c r="C7249" s="104" t="s">
        <v>259</v>
      </c>
      <c r="D7249" s="104" t="s">
        <v>287</v>
      </c>
      <c r="E7249" s="56">
        <v>2013</v>
      </c>
      <c r="F7249" s="144">
        <v>241</v>
      </c>
      <c r="G7249" s="144">
        <v>241</v>
      </c>
    </row>
    <row r="7250" spans="3:7" ht="16.5" hidden="1" customHeight="1" outlineLevel="1" x14ac:dyDescent="0.45">
      <c r="C7250" s="104" t="s">
        <v>259</v>
      </c>
      <c r="D7250" s="104" t="s">
        <v>287</v>
      </c>
      <c r="E7250" s="56">
        <v>2014</v>
      </c>
      <c r="F7250" s="144">
        <v>182</v>
      </c>
      <c r="G7250" s="144">
        <v>182</v>
      </c>
    </row>
    <row r="7251" spans="3:7" ht="16.5" hidden="1" customHeight="1" outlineLevel="1" x14ac:dyDescent="0.45">
      <c r="C7251" s="104" t="s">
        <v>259</v>
      </c>
      <c r="D7251" s="104" t="s">
        <v>287</v>
      </c>
      <c r="E7251" s="56">
        <v>2015</v>
      </c>
      <c r="F7251" s="144">
        <v>275</v>
      </c>
      <c r="G7251" s="144">
        <v>275</v>
      </c>
    </row>
    <row r="7252" spans="3:7" ht="16.5" hidden="1" customHeight="1" outlineLevel="1" x14ac:dyDescent="0.45">
      <c r="C7252" s="104" t="s">
        <v>259</v>
      </c>
      <c r="D7252" s="104" t="s">
        <v>287</v>
      </c>
      <c r="E7252" s="56">
        <v>2016</v>
      </c>
      <c r="F7252" s="144">
        <v>39</v>
      </c>
      <c r="G7252" s="144">
        <v>39</v>
      </c>
    </row>
    <row r="7253" spans="3:7" ht="16.5" hidden="1" customHeight="1" outlineLevel="1" x14ac:dyDescent="0.45">
      <c r="C7253" s="104" t="s">
        <v>259</v>
      </c>
      <c r="D7253" s="104" t="s">
        <v>288</v>
      </c>
      <c r="E7253" s="56">
        <v>1991</v>
      </c>
      <c r="F7253" s="144">
        <v>330</v>
      </c>
      <c r="G7253" s="144">
        <v>330</v>
      </c>
    </row>
    <row r="7254" spans="3:7" ht="16.5" hidden="1" customHeight="1" outlineLevel="1" x14ac:dyDescent="0.45">
      <c r="C7254" s="104" t="s">
        <v>259</v>
      </c>
      <c r="D7254" s="104" t="s">
        <v>288</v>
      </c>
      <c r="E7254" s="56">
        <v>1992</v>
      </c>
      <c r="F7254" s="144">
        <v>209</v>
      </c>
      <c r="G7254" s="144">
        <v>209</v>
      </c>
    </row>
    <row r="7255" spans="3:7" ht="16.5" hidden="1" customHeight="1" outlineLevel="1" x14ac:dyDescent="0.45">
      <c r="C7255" s="104" t="s">
        <v>259</v>
      </c>
      <c r="D7255" s="104" t="s">
        <v>288</v>
      </c>
      <c r="E7255" s="56">
        <v>1993</v>
      </c>
      <c r="F7255" s="144">
        <v>618</v>
      </c>
      <c r="G7255" s="144">
        <v>618</v>
      </c>
    </row>
    <row r="7256" spans="3:7" ht="16.5" hidden="1" customHeight="1" outlineLevel="1" x14ac:dyDescent="0.45">
      <c r="C7256" s="104" t="s">
        <v>259</v>
      </c>
      <c r="D7256" s="104" t="s">
        <v>288</v>
      </c>
      <c r="E7256" s="56">
        <v>1994</v>
      </c>
      <c r="F7256" s="146">
        <v>2335</v>
      </c>
      <c r="G7256" s="146">
        <v>2335</v>
      </c>
    </row>
    <row r="7257" spans="3:7" ht="16.5" hidden="1" customHeight="1" outlineLevel="1" x14ac:dyDescent="0.45">
      <c r="C7257" s="104" t="s">
        <v>259</v>
      </c>
      <c r="D7257" s="104" t="s">
        <v>288</v>
      </c>
      <c r="E7257" s="56">
        <v>1995</v>
      </c>
      <c r="F7257" s="146">
        <v>9760</v>
      </c>
      <c r="G7257" s="146">
        <v>9760</v>
      </c>
    </row>
    <row r="7258" spans="3:7" ht="16.5" hidden="1" customHeight="1" outlineLevel="1" x14ac:dyDescent="0.45">
      <c r="C7258" s="104" t="s">
        <v>259</v>
      </c>
      <c r="D7258" s="104" t="s">
        <v>288</v>
      </c>
      <c r="E7258" s="56">
        <v>1996</v>
      </c>
      <c r="F7258" s="146">
        <v>43024</v>
      </c>
      <c r="G7258" s="146">
        <v>43024</v>
      </c>
    </row>
    <row r="7259" spans="3:7" ht="16.5" hidden="1" customHeight="1" outlineLevel="1" x14ac:dyDescent="0.45">
      <c r="C7259" s="104" t="s">
        <v>259</v>
      </c>
      <c r="D7259" s="104" t="s">
        <v>288</v>
      </c>
      <c r="E7259" s="56">
        <v>1997</v>
      </c>
      <c r="F7259" s="144">
        <v>165</v>
      </c>
      <c r="G7259" s="144">
        <v>165</v>
      </c>
    </row>
    <row r="7260" spans="3:7" ht="16.5" hidden="1" customHeight="1" outlineLevel="1" x14ac:dyDescent="0.45">
      <c r="C7260" s="104" t="s">
        <v>259</v>
      </c>
      <c r="D7260" s="104" t="s">
        <v>288</v>
      </c>
      <c r="E7260" s="56">
        <v>1998</v>
      </c>
      <c r="F7260" s="146">
        <v>15041</v>
      </c>
      <c r="G7260" s="146">
        <v>15041</v>
      </c>
    </row>
    <row r="7261" spans="3:7" ht="16.5" hidden="1" customHeight="1" outlineLevel="1" x14ac:dyDescent="0.45">
      <c r="C7261" s="104" t="s">
        <v>259</v>
      </c>
      <c r="D7261" s="104" t="s">
        <v>288</v>
      </c>
      <c r="E7261" s="56">
        <v>1999</v>
      </c>
      <c r="F7261" s="146">
        <v>15367</v>
      </c>
      <c r="G7261" s="146">
        <v>15367</v>
      </c>
    </row>
    <row r="7262" spans="3:7" ht="16.5" hidden="1" customHeight="1" outlineLevel="1" x14ac:dyDescent="0.45">
      <c r="C7262" s="104" t="s">
        <v>259</v>
      </c>
      <c r="D7262" s="104" t="s">
        <v>288</v>
      </c>
      <c r="E7262" s="56">
        <v>2000</v>
      </c>
      <c r="F7262" s="146">
        <v>13291</v>
      </c>
      <c r="G7262" s="146">
        <v>13291</v>
      </c>
    </row>
    <row r="7263" spans="3:7" ht="16.5" hidden="1" customHeight="1" outlineLevel="1" x14ac:dyDescent="0.45">
      <c r="C7263" s="104" t="s">
        <v>259</v>
      </c>
      <c r="D7263" s="104" t="s">
        <v>288</v>
      </c>
      <c r="E7263" s="56">
        <v>2001</v>
      </c>
      <c r="F7263" s="146">
        <v>11848</v>
      </c>
      <c r="G7263" s="146">
        <v>11848</v>
      </c>
    </row>
    <row r="7264" spans="3:7" ht="16.5" hidden="1" customHeight="1" outlineLevel="1" x14ac:dyDescent="0.45">
      <c r="C7264" s="104" t="s">
        <v>259</v>
      </c>
      <c r="D7264" s="104" t="s">
        <v>288</v>
      </c>
      <c r="E7264" s="56">
        <v>2002</v>
      </c>
      <c r="F7264" s="146">
        <v>32382</v>
      </c>
      <c r="G7264" s="146">
        <v>32382</v>
      </c>
    </row>
    <row r="7265" spans="3:7" ht="16.5" hidden="1" customHeight="1" outlineLevel="1" x14ac:dyDescent="0.45">
      <c r="C7265" s="104" t="s">
        <v>259</v>
      </c>
      <c r="D7265" s="104" t="s">
        <v>288</v>
      </c>
      <c r="E7265" s="56">
        <v>2003</v>
      </c>
      <c r="F7265" s="146">
        <v>1347</v>
      </c>
      <c r="G7265" s="146">
        <v>1347</v>
      </c>
    </row>
    <row r="7266" spans="3:7" ht="16.5" hidden="1" customHeight="1" outlineLevel="1" x14ac:dyDescent="0.45">
      <c r="C7266" s="104" t="s">
        <v>259</v>
      </c>
      <c r="D7266" s="104" t="s">
        <v>288</v>
      </c>
      <c r="E7266" s="56">
        <v>2004</v>
      </c>
      <c r="F7266" s="146">
        <v>2299</v>
      </c>
      <c r="G7266" s="146">
        <v>2299</v>
      </c>
    </row>
    <row r="7267" spans="3:7" ht="16.5" hidden="1" customHeight="1" outlineLevel="1" x14ac:dyDescent="0.45">
      <c r="C7267" s="104" t="s">
        <v>259</v>
      </c>
      <c r="D7267" s="104" t="s">
        <v>288</v>
      </c>
      <c r="E7267" s="56">
        <v>2005</v>
      </c>
      <c r="F7267" s="146">
        <v>8046</v>
      </c>
      <c r="G7267" s="146">
        <v>8046</v>
      </c>
    </row>
    <row r="7268" spans="3:7" ht="16.5" hidden="1" customHeight="1" outlineLevel="1" x14ac:dyDescent="0.45">
      <c r="C7268" s="104" t="s">
        <v>259</v>
      </c>
      <c r="D7268" s="104" t="s">
        <v>288</v>
      </c>
      <c r="E7268" s="56">
        <v>2006</v>
      </c>
      <c r="F7268" s="146">
        <v>22694</v>
      </c>
      <c r="G7268" s="146">
        <v>22694</v>
      </c>
    </row>
    <row r="7269" spans="3:7" ht="16.5" hidden="1" customHeight="1" outlineLevel="1" x14ac:dyDescent="0.45">
      <c r="C7269" s="104" t="s">
        <v>259</v>
      </c>
      <c r="D7269" s="104" t="s">
        <v>288</v>
      </c>
      <c r="E7269" s="56">
        <v>2007</v>
      </c>
      <c r="F7269" s="146">
        <v>19922</v>
      </c>
      <c r="G7269" s="146">
        <v>19922</v>
      </c>
    </row>
    <row r="7270" spans="3:7" ht="16.5" hidden="1" customHeight="1" outlineLevel="1" x14ac:dyDescent="0.45">
      <c r="C7270" s="104" t="s">
        <v>259</v>
      </c>
      <c r="D7270" s="104" t="s">
        <v>288</v>
      </c>
      <c r="E7270" s="56">
        <v>2008</v>
      </c>
      <c r="F7270" s="146">
        <v>34229</v>
      </c>
      <c r="G7270" s="146">
        <v>34229</v>
      </c>
    </row>
    <row r="7271" spans="3:7" ht="16.5" hidden="1" customHeight="1" outlineLevel="1" x14ac:dyDescent="0.45">
      <c r="C7271" s="104" t="s">
        <v>259</v>
      </c>
      <c r="D7271" s="104" t="s">
        <v>288</v>
      </c>
      <c r="E7271" s="56">
        <v>2009</v>
      </c>
      <c r="F7271" s="146">
        <v>37245</v>
      </c>
      <c r="G7271" s="146">
        <v>37245</v>
      </c>
    </row>
    <row r="7272" spans="3:7" ht="16.5" hidden="1" customHeight="1" outlineLevel="1" x14ac:dyDescent="0.45">
      <c r="C7272" s="104" t="s">
        <v>259</v>
      </c>
      <c r="D7272" s="104" t="s">
        <v>288</v>
      </c>
      <c r="E7272" s="56">
        <v>2010</v>
      </c>
      <c r="F7272" s="146">
        <v>14548</v>
      </c>
      <c r="G7272" s="146">
        <v>14548</v>
      </c>
    </row>
    <row r="7273" spans="3:7" ht="16.5" hidden="1" customHeight="1" outlineLevel="1" x14ac:dyDescent="0.45">
      <c r="C7273" s="104" t="s">
        <v>259</v>
      </c>
      <c r="D7273" s="104" t="s">
        <v>288</v>
      </c>
      <c r="E7273" s="56">
        <v>2011</v>
      </c>
      <c r="F7273" s="146">
        <v>2848</v>
      </c>
      <c r="G7273" s="146">
        <v>2848</v>
      </c>
    </row>
    <row r="7274" spans="3:7" ht="16.5" hidden="1" customHeight="1" outlineLevel="1" x14ac:dyDescent="0.45">
      <c r="C7274" s="104" t="s">
        <v>259</v>
      </c>
      <c r="D7274" s="104" t="s">
        <v>288</v>
      </c>
      <c r="E7274" s="56">
        <v>2012</v>
      </c>
      <c r="F7274" s="146">
        <v>26416</v>
      </c>
      <c r="G7274" s="146">
        <v>26416</v>
      </c>
    </row>
    <row r="7275" spans="3:7" ht="16.5" hidden="1" customHeight="1" outlineLevel="1" x14ac:dyDescent="0.45">
      <c r="C7275" s="104" t="s">
        <v>259</v>
      </c>
      <c r="D7275" s="104" t="s">
        <v>288</v>
      </c>
      <c r="E7275" s="56">
        <v>2013</v>
      </c>
      <c r="F7275" s="146">
        <v>25745</v>
      </c>
      <c r="G7275" s="146">
        <v>25745</v>
      </c>
    </row>
    <row r="7276" spans="3:7" ht="16.5" hidden="1" customHeight="1" outlineLevel="1" x14ac:dyDescent="0.45">
      <c r="C7276" s="104" t="s">
        <v>259</v>
      </c>
      <c r="D7276" s="104" t="s">
        <v>288</v>
      </c>
      <c r="E7276" s="56">
        <v>2014</v>
      </c>
      <c r="F7276" s="146">
        <v>11550</v>
      </c>
      <c r="G7276" s="146">
        <v>11550</v>
      </c>
    </row>
    <row r="7277" spans="3:7" ht="16.5" hidden="1" customHeight="1" outlineLevel="1" x14ac:dyDescent="0.45">
      <c r="C7277" s="104" t="s">
        <v>259</v>
      </c>
      <c r="D7277" s="104" t="s">
        <v>288</v>
      </c>
      <c r="E7277" s="56">
        <v>2015</v>
      </c>
      <c r="F7277" s="144">
        <v>420</v>
      </c>
      <c r="G7277" s="144">
        <v>420</v>
      </c>
    </row>
    <row r="7278" spans="3:7" ht="16.5" hidden="1" customHeight="1" outlineLevel="1" x14ac:dyDescent="0.45">
      <c r="C7278" s="104" t="s">
        <v>259</v>
      </c>
      <c r="D7278" s="104" t="s">
        <v>288</v>
      </c>
      <c r="E7278" s="56">
        <v>2016</v>
      </c>
      <c r="F7278" s="144">
        <v>0</v>
      </c>
      <c r="G7278" s="144">
        <v>0</v>
      </c>
    </row>
    <row r="7279" spans="3:7" ht="16.5" hidden="1" customHeight="1" outlineLevel="1" x14ac:dyDescent="0.45">
      <c r="C7279" s="104" t="s">
        <v>259</v>
      </c>
      <c r="D7279" s="104" t="s">
        <v>289</v>
      </c>
      <c r="E7279" s="56">
        <v>2009</v>
      </c>
      <c r="F7279" s="144">
        <v>2</v>
      </c>
      <c r="G7279" s="144">
        <v>2</v>
      </c>
    </row>
    <row r="7280" spans="3:7" ht="16.5" hidden="1" customHeight="1" outlineLevel="1" x14ac:dyDescent="0.45">
      <c r="C7280" s="104" t="s">
        <v>259</v>
      </c>
      <c r="D7280" s="104" t="s">
        <v>289</v>
      </c>
      <c r="E7280" s="56">
        <v>2010</v>
      </c>
      <c r="F7280" s="144">
        <v>0</v>
      </c>
      <c r="G7280" s="144">
        <v>0</v>
      </c>
    </row>
    <row r="7281" spans="3:7" ht="16.5" hidden="1" customHeight="1" outlineLevel="1" x14ac:dyDescent="0.45">
      <c r="C7281" s="104" t="s">
        <v>259</v>
      </c>
      <c r="D7281" s="104" t="s">
        <v>290</v>
      </c>
      <c r="E7281" s="56">
        <v>1992</v>
      </c>
      <c r="F7281" s="144">
        <v>3</v>
      </c>
      <c r="G7281" s="144">
        <v>3</v>
      </c>
    </row>
    <row r="7282" spans="3:7" ht="16.5" hidden="1" customHeight="1" outlineLevel="1" x14ac:dyDescent="0.45">
      <c r="C7282" s="104" t="s">
        <v>259</v>
      </c>
      <c r="D7282" s="104" t="s">
        <v>290</v>
      </c>
      <c r="E7282" s="56">
        <v>1993</v>
      </c>
      <c r="F7282" s="144">
        <v>0</v>
      </c>
      <c r="G7282" s="144">
        <v>0</v>
      </c>
    </row>
    <row r="7283" spans="3:7" ht="16.5" hidden="1" customHeight="1" outlineLevel="1" x14ac:dyDescent="0.45">
      <c r="C7283" s="104" t="s">
        <v>259</v>
      </c>
      <c r="D7283" s="104" t="s">
        <v>290</v>
      </c>
      <c r="E7283" s="56">
        <v>1994</v>
      </c>
      <c r="F7283" s="144">
        <v>4</v>
      </c>
      <c r="G7283" s="144">
        <v>4</v>
      </c>
    </row>
    <row r="7284" spans="3:7" ht="16.5" hidden="1" customHeight="1" outlineLevel="1" x14ac:dyDescent="0.45">
      <c r="C7284" s="104" t="s">
        <v>259</v>
      </c>
      <c r="D7284" s="104" t="s">
        <v>290</v>
      </c>
      <c r="E7284" s="56">
        <v>1997</v>
      </c>
      <c r="F7284" s="144">
        <v>60</v>
      </c>
      <c r="G7284" s="144">
        <v>60</v>
      </c>
    </row>
    <row r="7285" spans="3:7" ht="16.5" hidden="1" customHeight="1" outlineLevel="1" x14ac:dyDescent="0.45">
      <c r="C7285" s="104" t="s">
        <v>259</v>
      </c>
      <c r="D7285" s="104" t="s">
        <v>290</v>
      </c>
      <c r="E7285" s="56">
        <v>1998</v>
      </c>
      <c r="F7285" s="144">
        <v>29</v>
      </c>
      <c r="G7285" s="144">
        <v>29</v>
      </c>
    </row>
    <row r="7286" spans="3:7" ht="16.5" hidden="1" customHeight="1" outlineLevel="1" x14ac:dyDescent="0.45">
      <c r="C7286" s="104" t="s">
        <v>259</v>
      </c>
      <c r="D7286" s="104" t="s">
        <v>290</v>
      </c>
      <c r="E7286" s="56">
        <v>1999</v>
      </c>
      <c r="F7286" s="144">
        <v>42</v>
      </c>
      <c r="G7286" s="144">
        <v>42</v>
      </c>
    </row>
    <row r="7287" spans="3:7" ht="16.5" hidden="1" customHeight="1" outlineLevel="1" x14ac:dyDescent="0.45">
      <c r="C7287" s="104" t="s">
        <v>259</v>
      </c>
      <c r="D7287" s="104" t="s">
        <v>290</v>
      </c>
      <c r="E7287" s="56">
        <v>2000</v>
      </c>
      <c r="F7287" s="144">
        <v>16</v>
      </c>
      <c r="G7287" s="144">
        <v>16</v>
      </c>
    </row>
    <row r="7288" spans="3:7" ht="16.5" hidden="1" customHeight="1" outlineLevel="1" x14ac:dyDescent="0.45">
      <c r="C7288" s="104" t="s">
        <v>259</v>
      </c>
      <c r="D7288" s="104" t="s">
        <v>290</v>
      </c>
      <c r="E7288" s="56">
        <v>2001</v>
      </c>
      <c r="F7288" s="144">
        <v>50</v>
      </c>
      <c r="G7288" s="144">
        <v>50</v>
      </c>
    </row>
    <row r="7289" spans="3:7" ht="16.5" hidden="1" customHeight="1" outlineLevel="1" x14ac:dyDescent="0.45">
      <c r="C7289" s="104" t="s">
        <v>259</v>
      </c>
      <c r="D7289" s="104" t="s">
        <v>290</v>
      </c>
      <c r="E7289" s="56">
        <v>2002</v>
      </c>
      <c r="F7289" s="144">
        <v>49</v>
      </c>
      <c r="G7289" s="144">
        <v>49</v>
      </c>
    </row>
    <row r="7290" spans="3:7" ht="16.5" hidden="1" customHeight="1" outlineLevel="1" x14ac:dyDescent="0.45">
      <c r="C7290" s="104" t="s">
        <v>259</v>
      </c>
      <c r="D7290" s="104" t="s">
        <v>290</v>
      </c>
      <c r="E7290" s="56">
        <v>2004</v>
      </c>
      <c r="F7290" s="144">
        <v>130</v>
      </c>
      <c r="G7290" s="144">
        <v>130</v>
      </c>
    </row>
    <row r="7291" spans="3:7" ht="16.5" hidden="1" customHeight="1" outlineLevel="1" x14ac:dyDescent="0.45">
      <c r="C7291" s="104" t="s">
        <v>259</v>
      </c>
      <c r="D7291" s="104" t="s">
        <v>290</v>
      </c>
      <c r="E7291" s="56">
        <v>2005</v>
      </c>
      <c r="F7291" s="144">
        <v>40</v>
      </c>
      <c r="G7291" s="144">
        <v>40</v>
      </c>
    </row>
    <row r="7292" spans="3:7" ht="16.5" hidden="1" customHeight="1" outlineLevel="1" x14ac:dyDescent="0.45">
      <c r="C7292" s="104" t="s">
        <v>259</v>
      </c>
      <c r="D7292" s="104" t="s">
        <v>290</v>
      </c>
      <c r="E7292" s="56">
        <v>2006</v>
      </c>
      <c r="F7292" s="144">
        <v>15</v>
      </c>
      <c r="G7292" s="144">
        <v>15</v>
      </c>
    </row>
    <row r="7293" spans="3:7" ht="16.5" hidden="1" customHeight="1" outlineLevel="1" x14ac:dyDescent="0.45">
      <c r="C7293" s="104" t="s">
        <v>259</v>
      </c>
      <c r="D7293" s="104" t="s">
        <v>290</v>
      </c>
      <c r="E7293" s="56">
        <v>2007</v>
      </c>
      <c r="F7293" s="144">
        <v>49</v>
      </c>
      <c r="G7293" s="144">
        <v>49</v>
      </c>
    </row>
    <row r="7294" spans="3:7" ht="16.5" hidden="1" customHeight="1" outlineLevel="1" x14ac:dyDescent="0.45">
      <c r="C7294" s="104" t="s">
        <v>259</v>
      </c>
      <c r="D7294" s="104" t="s">
        <v>290</v>
      </c>
      <c r="E7294" s="56">
        <v>2008</v>
      </c>
      <c r="F7294" s="144">
        <v>15</v>
      </c>
      <c r="G7294" s="144">
        <v>15</v>
      </c>
    </row>
    <row r="7295" spans="3:7" ht="16.5" hidden="1" customHeight="1" outlineLevel="1" x14ac:dyDescent="0.45">
      <c r="C7295" s="104" t="s">
        <v>259</v>
      </c>
      <c r="D7295" s="104" t="s">
        <v>290</v>
      </c>
      <c r="E7295" s="56">
        <v>2009</v>
      </c>
      <c r="F7295" s="144">
        <v>103</v>
      </c>
      <c r="G7295" s="144">
        <v>103</v>
      </c>
    </row>
    <row r="7296" spans="3:7" ht="16.5" hidden="1" customHeight="1" outlineLevel="1" x14ac:dyDescent="0.45">
      <c r="C7296" s="104" t="s">
        <v>259</v>
      </c>
      <c r="D7296" s="104" t="s">
        <v>290</v>
      </c>
      <c r="E7296" s="56">
        <v>2010</v>
      </c>
      <c r="F7296" s="144">
        <v>112</v>
      </c>
      <c r="G7296" s="144">
        <v>112</v>
      </c>
    </row>
    <row r="7297" spans="3:7" ht="16.5" hidden="1" customHeight="1" outlineLevel="1" x14ac:dyDescent="0.45">
      <c r="C7297" s="104" t="s">
        <v>259</v>
      </c>
      <c r="D7297" s="104" t="s">
        <v>290</v>
      </c>
      <c r="E7297" s="56">
        <v>2011</v>
      </c>
      <c r="F7297" s="144">
        <v>125</v>
      </c>
      <c r="G7297" s="144">
        <v>125</v>
      </c>
    </row>
    <row r="7298" spans="3:7" ht="16.5" hidden="1" customHeight="1" outlineLevel="1" x14ac:dyDescent="0.45">
      <c r="C7298" s="104" t="s">
        <v>259</v>
      </c>
      <c r="D7298" s="104" t="s">
        <v>290</v>
      </c>
      <c r="E7298" s="56">
        <v>2012</v>
      </c>
      <c r="F7298" s="144">
        <v>187</v>
      </c>
      <c r="G7298" s="144">
        <v>187</v>
      </c>
    </row>
    <row r="7299" spans="3:7" ht="16.5" hidden="1" customHeight="1" outlineLevel="1" x14ac:dyDescent="0.45">
      <c r="C7299" s="104" t="s">
        <v>259</v>
      </c>
      <c r="D7299" s="104" t="s">
        <v>290</v>
      </c>
      <c r="E7299" s="56">
        <v>2013</v>
      </c>
      <c r="F7299" s="144">
        <v>35</v>
      </c>
      <c r="G7299" s="144">
        <v>35</v>
      </c>
    </row>
    <row r="7300" spans="3:7" ht="16.5" hidden="1" customHeight="1" outlineLevel="1" x14ac:dyDescent="0.45">
      <c r="C7300" s="104" t="s">
        <v>259</v>
      </c>
      <c r="D7300" s="104" t="s">
        <v>290</v>
      </c>
      <c r="E7300" s="56">
        <v>2014</v>
      </c>
      <c r="F7300" s="144">
        <v>672</v>
      </c>
      <c r="G7300" s="144">
        <v>672</v>
      </c>
    </row>
    <row r="7301" spans="3:7" ht="16.5" hidden="1" customHeight="1" outlineLevel="1" x14ac:dyDescent="0.45">
      <c r="C7301" s="104" t="s">
        <v>259</v>
      </c>
      <c r="D7301" s="104" t="s">
        <v>290</v>
      </c>
      <c r="E7301" s="56">
        <v>2015</v>
      </c>
      <c r="F7301" s="144">
        <v>545</v>
      </c>
      <c r="G7301" s="144">
        <v>545</v>
      </c>
    </row>
    <row r="7302" spans="3:7" ht="16.5" hidden="1" customHeight="1" outlineLevel="1" x14ac:dyDescent="0.45">
      <c r="C7302" s="104" t="s">
        <v>259</v>
      </c>
      <c r="D7302" s="104" t="s">
        <v>290</v>
      </c>
      <c r="E7302" s="56">
        <v>2016</v>
      </c>
      <c r="F7302" s="144">
        <v>135</v>
      </c>
      <c r="G7302" s="144">
        <v>135</v>
      </c>
    </row>
    <row r="7303" spans="3:7" ht="16.5" hidden="1" customHeight="1" outlineLevel="1" x14ac:dyDescent="0.45">
      <c r="C7303" s="104" t="s">
        <v>259</v>
      </c>
      <c r="D7303" s="104" t="s">
        <v>291</v>
      </c>
      <c r="E7303" s="56">
        <v>1991</v>
      </c>
      <c r="F7303" s="144">
        <v>88</v>
      </c>
      <c r="G7303" s="144">
        <v>88</v>
      </c>
    </row>
    <row r="7304" spans="3:7" ht="16.5" hidden="1" customHeight="1" outlineLevel="1" x14ac:dyDescent="0.45">
      <c r="C7304" s="104" t="s">
        <v>259</v>
      </c>
      <c r="D7304" s="104" t="s">
        <v>291</v>
      </c>
      <c r="E7304" s="56">
        <v>1992</v>
      </c>
      <c r="F7304" s="144">
        <v>40</v>
      </c>
      <c r="G7304" s="144">
        <v>40</v>
      </c>
    </row>
    <row r="7305" spans="3:7" ht="16.5" hidden="1" customHeight="1" outlineLevel="1" x14ac:dyDescent="0.45">
      <c r="C7305" s="104" t="s">
        <v>259</v>
      </c>
      <c r="D7305" s="104" t="s">
        <v>291</v>
      </c>
      <c r="E7305" s="56">
        <v>1993</v>
      </c>
      <c r="F7305" s="144">
        <v>131</v>
      </c>
      <c r="G7305" s="144">
        <v>131</v>
      </c>
    </row>
    <row r="7306" spans="3:7" ht="16.5" hidden="1" customHeight="1" outlineLevel="1" x14ac:dyDescent="0.45">
      <c r="C7306" s="104" t="s">
        <v>259</v>
      </c>
      <c r="D7306" s="104" t="s">
        <v>291</v>
      </c>
      <c r="E7306" s="56">
        <v>1994</v>
      </c>
      <c r="F7306" s="144">
        <v>159</v>
      </c>
      <c r="G7306" s="144">
        <v>159</v>
      </c>
    </row>
    <row r="7307" spans="3:7" ht="16.5" hidden="1" customHeight="1" outlineLevel="1" x14ac:dyDescent="0.45">
      <c r="C7307" s="104" t="s">
        <v>259</v>
      </c>
      <c r="D7307" s="104" t="s">
        <v>291</v>
      </c>
      <c r="E7307" s="56">
        <v>1995</v>
      </c>
      <c r="F7307" s="144">
        <v>236</v>
      </c>
      <c r="G7307" s="144">
        <v>236</v>
      </c>
    </row>
    <row r="7308" spans="3:7" ht="16.5" hidden="1" customHeight="1" outlineLevel="1" x14ac:dyDescent="0.45">
      <c r="C7308" s="104" t="s">
        <v>259</v>
      </c>
      <c r="D7308" s="104" t="s">
        <v>291</v>
      </c>
      <c r="E7308" s="56">
        <v>1996</v>
      </c>
      <c r="F7308" s="144">
        <v>263</v>
      </c>
      <c r="G7308" s="144">
        <v>263</v>
      </c>
    </row>
    <row r="7309" spans="3:7" ht="16.5" hidden="1" customHeight="1" outlineLevel="1" x14ac:dyDescent="0.45">
      <c r="C7309" s="104" t="s">
        <v>259</v>
      </c>
      <c r="D7309" s="104" t="s">
        <v>291</v>
      </c>
      <c r="E7309" s="56">
        <v>1997</v>
      </c>
      <c r="F7309" s="144">
        <v>195</v>
      </c>
      <c r="G7309" s="144">
        <v>195</v>
      </c>
    </row>
    <row r="7310" spans="3:7" ht="16.5" hidden="1" customHeight="1" outlineLevel="1" x14ac:dyDescent="0.45">
      <c r="C7310" s="104" t="s">
        <v>259</v>
      </c>
      <c r="D7310" s="104" t="s">
        <v>291</v>
      </c>
      <c r="E7310" s="56">
        <v>1998</v>
      </c>
      <c r="F7310" s="144">
        <v>335</v>
      </c>
      <c r="G7310" s="144">
        <v>335</v>
      </c>
    </row>
    <row r="7311" spans="3:7" ht="16.5" hidden="1" customHeight="1" outlineLevel="1" x14ac:dyDescent="0.45">
      <c r="C7311" s="104" t="s">
        <v>259</v>
      </c>
      <c r="D7311" s="104" t="s">
        <v>291</v>
      </c>
      <c r="E7311" s="56">
        <v>1999</v>
      </c>
      <c r="F7311" s="144">
        <v>274</v>
      </c>
      <c r="G7311" s="144">
        <v>274</v>
      </c>
    </row>
    <row r="7312" spans="3:7" ht="16.5" hidden="1" customHeight="1" outlineLevel="1" x14ac:dyDescent="0.45">
      <c r="C7312" s="104" t="s">
        <v>259</v>
      </c>
      <c r="D7312" s="104" t="s">
        <v>291</v>
      </c>
      <c r="E7312" s="56">
        <v>2000</v>
      </c>
      <c r="F7312" s="144">
        <v>180</v>
      </c>
      <c r="G7312" s="144">
        <v>180</v>
      </c>
    </row>
    <row r="7313" spans="3:7" ht="16.5" hidden="1" customHeight="1" outlineLevel="1" x14ac:dyDescent="0.45">
      <c r="C7313" s="104" t="s">
        <v>259</v>
      </c>
      <c r="D7313" s="104" t="s">
        <v>291</v>
      </c>
      <c r="E7313" s="56">
        <v>2001</v>
      </c>
      <c r="F7313" s="144">
        <v>149</v>
      </c>
      <c r="G7313" s="144">
        <v>149</v>
      </c>
    </row>
    <row r="7314" spans="3:7" ht="16.5" hidden="1" customHeight="1" outlineLevel="1" x14ac:dyDescent="0.45">
      <c r="C7314" s="104" t="s">
        <v>259</v>
      </c>
      <c r="D7314" s="104" t="s">
        <v>291</v>
      </c>
      <c r="E7314" s="56">
        <v>2002</v>
      </c>
      <c r="F7314" s="144">
        <v>76</v>
      </c>
      <c r="G7314" s="144">
        <v>76</v>
      </c>
    </row>
    <row r="7315" spans="3:7" ht="16.5" hidden="1" customHeight="1" outlineLevel="1" x14ac:dyDescent="0.45">
      <c r="C7315" s="104" t="s">
        <v>259</v>
      </c>
      <c r="D7315" s="104" t="s">
        <v>291</v>
      </c>
      <c r="E7315" s="56">
        <v>2003</v>
      </c>
      <c r="F7315" s="144">
        <v>310</v>
      </c>
      <c r="G7315" s="144">
        <v>310</v>
      </c>
    </row>
    <row r="7316" spans="3:7" ht="16.5" hidden="1" customHeight="1" outlineLevel="1" x14ac:dyDescent="0.45">
      <c r="C7316" s="104" t="s">
        <v>259</v>
      </c>
      <c r="D7316" s="104" t="s">
        <v>291</v>
      </c>
      <c r="E7316" s="56">
        <v>2004</v>
      </c>
      <c r="F7316" s="144">
        <v>224</v>
      </c>
      <c r="G7316" s="144">
        <v>224</v>
      </c>
    </row>
    <row r="7317" spans="3:7" ht="16.5" hidden="1" customHeight="1" outlineLevel="1" x14ac:dyDescent="0.45">
      <c r="C7317" s="104" t="s">
        <v>259</v>
      </c>
      <c r="D7317" s="104" t="s">
        <v>291</v>
      </c>
      <c r="E7317" s="56">
        <v>2005</v>
      </c>
      <c r="F7317" s="144">
        <v>326</v>
      </c>
      <c r="G7317" s="144">
        <v>326</v>
      </c>
    </row>
    <row r="7318" spans="3:7" ht="16.5" hidden="1" customHeight="1" outlineLevel="1" x14ac:dyDescent="0.45">
      <c r="C7318" s="104" t="s">
        <v>259</v>
      </c>
      <c r="D7318" s="104" t="s">
        <v>291</v>
      </c>
      <c r="E7318" s="56">
        <v>2006</v>
      </c>
      <c r="F7318" s="144">
        <v>178</v>
      </c>
      <c r="G7318" s="144">
        <v>178</v>
      </c>
    </row>
    <row r="7319" spans="3:7" ht="16.5" hidden="1" customHeight="1" outlineLevel="1" x14ac:dyDescent="0.45">
      <c r="C7319" s="104" t="s">
        <v>259</v>
      </c>
      <c r="D7319" s="104" t="s">
        <v>291</v>
      </c>
      <c r="E7319" s="56">
        <v>2007</v>
      </c>
      <c r="F7319" s="144">
        <v>398</v>
      </c>
      <c r="G7319" s="144">
        <v>398</v>
      </c>
    </row>
    <row r="7320" spans="3:7" ht="16.5" hidden="1" customHeight="1" outlineLevel="1" x14ac:dyDescent="0.45">
      <c r="C7320" s="104" t="s">
        <v>259</v>
      </c>
      <c r="D7320" s="104" t="s">
        <v>291</v>
      </c>
      <c r="E7320" s="56">
        <v>2008</v>
      </c>
      <c r="F7320" s="144">
        <v>518</v>
      </c>
      <c r="G7320" s="144">
        <v>518</v>
      </c>
    </row>
    <row r="7321" spans="3:7" ht="16.5" hidden="1" customHeight="1" outlineLevel="1" x14ac:dyDescent="0.45">
      <c r="C7321" s="104" t="s">
        <v>259</v>
      </c>
      <c r="D7321" s="104" t="s">
        <v>291</v>
      </c>
      <c r="E7321" s="56">
        <v>2009</v>
      </c>
      <c r="F7321" s="144">
        <v>331</v>
      </c>
      <c r="G7321" s="144">
        <v>331</v>
      </c>
    </row>
    <row r="7322" spans="3:7" ht="16.5" hidden="1" customHeight="1" outlineLevel="1" x14ac:dyDescent="0.45">
      <c r="C7322" s="104" t="s">
        <v>259</v>
      </c>
      <c r="D7322" s="104" t="s">
        <v>291</v>
      </c>
      <c r="E7322" s="56">
        <v>2010</v>
      </c>
      <c r="F7322" s="144">
        <v>218</v>
      </c>
      <c r="G7322" s="144">
        <v>218</v>
      </c>
    </row>
    <row r="7323" spans="3:7" ht="16.5" hidden="1" customHeight="1" outlineLevel="1" x14ac:dyDescent="0.45">
      <c r="C7323" s="104" t="s">
        <v>259</v>
      </c>
      <c r="D7323" s="104" t="s">
        <v>291</v>
      </c>
      <c r="E7323" s="56">
        <v>2011</v>
      </c>
      <c r="F7323" s="144">
        <v>369</v>
      </c>
      <c r="G7323" s="144">
        <v>369</v>
      </c>
    </row>
    <row r="7324" spans="3:7" ht="16.5" hidden="1" customHeight="1" outlineLevel="1" x14ac:dyDescent="0.45">
      <c r="C7324" s="104" t="s">
        <v>259</v>
      </c>
      <c r="D7324" s="104" t="s">
        <v>291</v>
      </c>
      <c r="E7324" s="56">
        <v>2012</v>
      </c>
      <c r="F7324" s="144">
        <v>390</v>
      </c>
      <c r="G7324" s="144">
        <v>390</v>
      </c>
    </row>
    <row r="7325" spans="3:7" ht="16.5" hidden="1" customHeight="1" outlineLevel="1" x14ac:dyDescent="0.45">
      <c r="C7325" s="104" t="s">
        <v>259</v>
      </c>
      <c r="D7325" s="104" t="s">
        <v>291</v>
      </c>
      <c r="E7325" s="56">
        <v>2013</v>
      </c>
      <c r="F7325" s="144">
        <v>359</v>
      </c>
      <c r="G7325" s="144">
        <v>359</v>
      </c>
    </row>
    <row r="7326" spans="3:7" ht="16.5" hidden="1" customHeight="1" outlineLevel="1" x14ac:dyDescent="0.45">
      <c r="C7326" s="104" t="s">
        <v>259</v>
      </c>
      <c r="D7326" s="104" t="s">
        <v>291</v>
      </c>
      <c r="E7326" s="56">
        <v>2014</v>
      </c>
      <c r="F7326" s="144">
        <v>377</v>
      </c>
      <c r="G7326" s="144">
        <v>377</v>
      </c>
    </row>
    <row r="7327" spans="3:7" ht="16.5" hidden="1" customHeight="1" outlineLevel="1" x14ac:dyDescent="0.45">
      <c r="C7327" s="104" t="s">
        <v>259</v>
      </c>
      <c r="D7327" s="104" t="s">
        <v>291</v>
      </c>
      <c r="E7327" s="56">
        <v>2015</v>
      </c>
      <c r="F7327" s="144">
        <v>221</v>
      </c>
      <c r="G7327" s="144">
        <v>221</v>
      </c>
    </row>
    <row r="7328" spans="3:7" ht="16.5" hidden="1" customHeight="1" outlineLevel="1" x14ac:dyDescent="0.45">
      <c r="C7328" s="104" t="s">
        <v>259</v>
      </c>
      <c r="D7328" s="104" t="s">
        <v>291</v>
      </c>
      <c r="E7328" s="56">
        <v>2016</v>
      </c>
      <c r="F7328" s="144">
        <v>57</v>
      </c>
      <c r="G7328" s="144">
        <v>57</v>
      </c>
    </row>
    <row r="7329" spans="3:7" ht="16.5" hidden="1" customHeight="1" outlineLevel="1" x14ac:dyDescent="0.45">
      <c r="C7329" s="104" t="s">
        <v>259</v>
      </c>
      <c r="D7329" s="56" t="s">
        <v>292</v>
      </c>
      <c r="E7329" s="56">
        <v>1992</v>
      </c>
      <c r="F7329" s="144">
        <v>183</v>
      </c>
      <c r="G7329" s="144">
        <v>183</v>
      </c>
    </row>
    <row r="7330" spans="3:7" ht="16.5" hidden="1" customHeight="1" outlineLevel="1" x14ac:dyDescent="0.45">
      <c r="C7330" s="104" t="s">
        <v>259</v>
      </c>
      <c r="D7330" s="104" t="s">
        <v>293</v>
      </c>
      <c r="E7330" s="56">
        <v>1996</v>
      </c>
      <c r="F7330" s="144">
        <v>24</v>
      </c>
      <c r="G7330" s="144">
        <v>24</v>
      </c>
    </row>
    <row r="7331" spans="3:7" ht="16.5" hidden="1" customHeight="1" outlineLevel="1" x14ac:dyDescent="0.45">
      <c r="C7331" s="104" t="s">
        <v>259</v>
      </c>
      <c r="D7331" s="104" t="s">
        <v>293</v>
      </c>
      <c r="E7331" s="56">
        <v>1997</v>
      </c>
      <c r="F7331" s="144">
        <v>132</v>
      </c>
      <c r="G7331" s="144">
        <v>132</v>
      </c>
    </row>
    <row r="7332" spans="3:7" ht="16.5" hidden="1" customHeight="1" outlineLevel="1" x14ac:dyDescent="0.45">
      <c r="C7332" s="104" t="s">
        <v>259</v>
      </c>
      <c r="D7332" s="104" t="s">
        <v>293</v>
      </c>
      <c r="E7332" s="56">
        <v>1998</v>
      </c>
      <c r="F7332" s="144">
        <v>244</v>
      </c>
      <c r="G7332" s="144">
        <v>244</v>
      </c>
    </row>
    <row r="7333" spans="3:7" ht="16.5" hidden="1" customHeight="1" outlineLevel="1" x14ac:dyDescent="0.45">
      <c r="C7333" s="104" t="s">
        <v>259</v>
      </c>
      <c r="D7333" s="104" t="s">
        <v>293</v>
      </c>
      <c r="E7333" s="56">
        <v>1999</v>
      </c>
      <c r="F7333" s="144">
        <v>245</v>
      </c>
      <c r="G7333" s="144">
        <v>245</v>
      </c>
    </row>
    <row r="7334" spans="3:7" ht="16.5" hidden="1" customHeight="1" outlineLevel="1" x14ac:dyDescent="0.45">
      <c r="C7334" s="104" t="s">
        <v>259</v>
      </c>
      <c r="D7334" s="104" t="s">
        <v>293</v>
      </c>
      <c r="E7334" s="56">
        <v>2000</v>
      </c>
      <c r="F7334" s="144">
        <v>375</v>
      </c>
      <c r="G7334" s="144">
        <v>375</v>
      </c>
    </row>
    <row r="7335" spans="3:7" ht="16.5" hidden="1" customHeight="1" outlineLevel="1" x14ac:dyDescent="0.45">
      <c r="C7335" s="104" t="s">
        <v>259</v>
      </c>
      <c r="D7335" s="104" t="s">
        <v>293</v>
      </c>
      <c r="E7335" s="56">
        <v>2001</v>
      </c>
      <c r="F7335" s="144">
        <v>273</v>
      </c>
      <c r="G7335" s="144">
        <v>273</v>
      </c>
    </row>
    <row r="7336" spans="3:7" ht="16.5" hidden="1" customHeight="1" outlineLevel="1" x14ac:dyDescent="0.45">
      <c r="C7336" s="104" t="s">
        <v>259</v>
      </c>
      <c r="D7336" s="104" t="s">
        <v>293</v>
      </c>
      <c r="E7336" s="56">
        <v>2002</v>
      </c>
      <c r="F7336" s="144">
        <v>343</v>
      </c>
      <c r="G7336" s="144">
        <v>343</v>
      </c>
    </row>
    <row r="7337" spans="3:7" ht="16.5" hidden="1" customHeight="1" outlineLevel="1" x14ac:dyDescent="0.45">
      <c r="C7337" s="104" t="s">
        <v>259</v>
      </c>
      <c r="D7337" s="104" t="s">
        <v>293</v>
      </c>
      <c r="E7337" s="56">
        <v>2003</v>
      </c>
      <c r="F7337" s="144">
        <v>484</v>
      </c>
      <c r="G7337" s="144">
        <v>484</v>
      </c>
    </row>
    <row r="7338" spans="3:7" ht="16.5" hidden="1" customHeight="1" outlineLevel="1" x14ac:dyDescent="0.45">
      <c r="C7338" s="104" t="s">
        <v>259</v>
      </c>
      <c r="D7338" s="104" t="s">
        <v>293</v>
      </c>
      <c r="E7338" s="56">
        <v>2004</v>
      </c>
      <c r="F7338" s="144">
        <v>45</v>
      </c>
      <c r="G7338" s="144">
        <v>45</v>
      </c>
    </row>
    <row r="7339" spans="3:7" ht="16.5" hidden="1" customHeight="1" outlineLevel="1" x14ac:dyDescent="0.45">
      <c r="C7339" s="104" t="s">
        <v>259</v>
      </c>
      <c r="D7339" s="104" t="s">
        <v>293</v>
      </c>
      <c r="E7339" s="56">
        <v>2005</v>
      </c>
      <c r="F7339" s="144">
        <v>0</v>
      </c>
      <c r="G7339" s="144">
        <v>0</v>
      </c>
    </row>
    <row r="7340" spans="3:7" ht="16.5" hidden="1" customHeight="1" outlineLevel="1" x14ac:dyDescent="0.45">
      <c r="C7340" s="104" t="s">
        <v>259</v>
      </c>
      <c r="D7340" s="104" t="s">
        <v>293</v>
      </c>
      <c r="E7340" s="56">
        <v>2006</v>
      </c>
      <c r="F7340" s="144">
        <v>0</v>
      </c>
      <c r="G7340" s="144">
        <v>0</v>
      </c>
    </row>
    <row r="7341" spans="3:7" ht="16.5" hidden="1" customHeight="1" outlineLevel="1" x14ac:dyDescent="0.45">
      <c r="C7341" s="104" t="s">
        <v>259</v>
      </c>
      <c r="D7341" s="104" t="s">
        <v>293</v>
      </c>
      <c r="E7341" s="56">
        <v>2007</v>
      </c>
      <c r="F7341" s="144">
        <v>0</v>
      </c>
      <c r="G7341" s="144">
        <v>0</v>
      </c>
    </row>
    <row r="7342" spans="3:7" ht="16.5" hidden="1" customHeight="1" outlineLevel="1" x14ac:dyDescent="0.45">
      <c r="C7342" s="104" t="s">
        <v>259</v>
      </c>
      <c r="D7342" s="104" t="s">
        <v>294</v>
      </c>
      <c r="E7342" s="56">
        <v>1991</v>
      </c>
      <c r="F7342" s="144">
        <v>39</v>
      </c>
      <c r="G7342" s="144">
        <v>39</v>
      </c>
    </row>
    <row r="7343" spans="3:7" ht="16.5" hidden="1" customHeight="1" outlineLevel="1" x14ac:dyDescent="0.45">
      <c r="C7343" s="104" t="s">
        <v>259</v>
      </c>
      <c r="D7343" s="104" t="s">
        <v>294</v>
      </c>
      <c r="E7343" s="56">
        <v>1992</v>
      </c>
      <c r="F7343" s="144">
        <v>85</v>
      </c>
      <c r="G7343" s="144">
        <v>85</v>
      </c>
    </row>
    <row r="7344" spans="3:7" ht="16.5" hidden="1" customHeight="1" outlineLevel="1" x14ac:dyDescent="0.45">
      <c r="C7344" s="104" t="s">
        <v>259</v>
      </c>
      <c r="D7344" s="104" t="s">
        <v>294</v>
      </c>
      <c r="E7344" s="56">
        <v>1993</v>
      </c>
      <c r="F7344" s="144">
        <v>147</v>
      </c>
      <c r="G7344" s="144">
        <v>147</v>
      </c>
    </row>
    <row r="7345" spans="3:7" ht="16.5" hidden="1" customHeight="1" outlineLevel="1" x14ac:dyDescent="0.45">
      <c r="C7345" s="104" t="s">
        <v>259</v>
      </c>
      <c r="D7345" s="104" t="s">
        <v>294</v>
      </c>
      <c r="E7345" s="56">
        <v>1994</v>
      </c>
      <c r="F7345" s="144">
        <v>606</v>
      </c>
      <c r="G7345" s="144">
        <v>606</v>
      </c>
    </row>
    <row r="7346" spans="3:7" ht="16.5" hidden="1" customHeight="1" outlineLevel="1" x14ac:dyDescent="0.45">
      <c r="C7346" s="104" t="s">
        <v>259</v>
      </c>
      <c r="D7346" s="104" t="s">
        <v>294</v>
      </c>
      <c r="E7346" s="56">
        <v>1995</v>
      </c>
      <c r="F7346" s="146">
        <v>1511</v>
      </c>
      <c r="G7346" s="146">
        <v>1511</v>
      </c>
    </row>
    <row r="7347" spans="3:7" ht="16.5" hidden="1" customHeight="1" outlineLevel="1" x14ac:dyDescent="0.45">
      <c r="C7347" s="104" t="s">
        <v>259</v>
      </c>
      <c r="D7347" s="104" t="s">
        <v>294</v>
      </c>
      <c r="E7347" s="56">
        <v>1996</v>
      </c>
      <c r="F7347" s="146">
        <v>1715</v>
      </c>
      <c r="G7347" s="146">
        <v>1715</v>
      </c>
    </row>
    <row r="7348" spans="3:7" ht="16.5" hidden="1" customHeight="1" outlineLevel="1" x14ac:dyDescent="0.45">
      <c r="C7348" s="104" t="s">
        <v>259</v>
      </c>
      <c r="D7348" s="104" t="s">
        <v>294</v>
      </c>
      <c r="E7348" s="56">
        <v>1997</v>
      </c>
      <c r="F7348" s="146">
        <v>1566</v>
      </c>
      <c r="G7348" s="146">
        <v>1566</v>
      </c>
    </row>
    <row r="7349" spans="3:7" ht="16.5" hidden="1" customHeight="1" outlineLevel="1" x14ac:dyDescent="0.45">
      <c r="C7349" s="104" t="s">
        <v>259</v>
      </c>
      <c r="D7349" s="104" t="s">
        <v>294</v>
      </c>
      <c r="E7349" s="56">
        <v>1998</v>
      </c>
      <c r="F7349" s="146">
        <v>1799</v>
      </c>
      <c r="G7349" s="146">
        <v>1799</v>
      </c>
    </row>
    <row r="7350" spans="3:7" ht="16.5" hidden="1" customHeight="1" outlineLevel="1" x14ac:dyDescent="0.45">
      <c r="C7350" s="104" t="s">
        <v>259</v>
      </c>
      <c r="D7350" s="104" t="s">
        <v>294</v>
      </c>
      <c r="E7350" s="56">
        <v>1999</v>
      </c>
      <c r="F7350" s="146">
        <v>2138</v>
      </c>
      <c r="G7350" s="146">
        <v>2138</v>
      </c>
    </row>
    <row r="7351" spans="3:7" ht="16.5" hidden="1" customHeight="1" outlineLevel="1" x14ac:dyDescent="0.45">
      <c r="C7351" s="104" t="s">
        <v>259</v>
      </c>
      <c r="D7351" s="104" t="s">
        <v>294</v>
      </c>
      <c r="E7351" s="56">
        <v>2000</v>
      </c>
      <c r="F7351" s="146">
        <v>2741</v>
      </c>
      <c r="G7351" s="146">
        <v>2741</v>
      </c>
    </row>
    <row r="7352" spans="3:7" ht="16.5" hidden="1" customHeight="1" outlineLevel="1" x14ac:dyDescent="0.45">
      <c r="C7352" s="104" t="s">
        <v>259</v>
      </c>
      <c r="D7352" s="104" t="s">
        <v>294</v>
      </c>
      <c r="E7352" s="56">
        <v>2001</v>
      </c>
      <c r="F7352" s="146">
        <v>1422</v>
      </c>
      <c r="G7352" s="146">
        <v>1422</v>
      </c>
    </row>
    <row r="7353" spans="3:7" ht="16.5" hidden="1" customHeight="1" outlineLevel="1" x14ac:dyDescent="0.45">
      <c r="C7353" s="104" t="s">
        <v>259</v>
      </c>
      <c r="D7353" s="104" t="s">
        <v>294</v>
      </c>
      <c r="E7353" s="56">
        <v>2002</v>
      </c>
      <c r="F7353" s="146">
        <v>1095</v>
      </c>
      <c r="G7353" s="146">
        <v>1095</v>
      </c>
    </row>
    <row r="7354" spans="3:7" ht="16.5" hidden="1" customHeight="1" outlineLevel="1" x14ac:dyDescent="0.45">
      <c r="C7354" s="104" t="s">
        <v>259</v>
      </c>
      <c r="D7354" s="104" t="s">
        <v>294</v>
      </c>
      <c r="E7354" s="56">
        <v>2003</v>
      </c>
      <c r="F7354" s="146">
        <v>1694</v>
      </c>
      <c r="G7354" s="146">
        <v>1694</v>
      </c>
    </row>
    <row r="7355" spans="3:7" ht="16.5" hidden="1" customHeight="1" outlineLevel="1" x14ac:dyDescent="0.45">
      <c r="C7355" s="104" t="s">
        <v>259</v>
      </c>
      <c r="D7355" s="104" t="s">
        <v>294</v>
      </c>
      <c r="E7355" s="56">
        <v>2004</v>
      </c>
      <c r="F7355" s="146">
        <v>3627</v>
      </c>
      <c r="G7355" s="146">
        <v>3627</v>
      </c>
    </row>
    <row r="7356" spans="3:7" ht="16.5" hidden="1" customHeight="1" outlineLevel="1" x14ac:dyDescent="0.45">
      <c r="C7356" s="104" t="s">
        <v>259</v>
      </c>
      <c r="D7356" s="104" t="s">
        <v>294</v>
      </c>
      <c r="E7356" s="56">
        <v>2005</v>
      </c>
      <c r="F7356" s="146">
        <v>5615</v>
      </c>
      <c r="G7356" s="146">
        <v>5615</v>
      </c>
    </row>
    <row r="7357" spans="3:7" ht="16.5" hidden="1" customHeight="1" outlineLevel="1" x14ac:dyDescent="0.45">
      <c r="C7357" s="104" t="s">
        <v>259</v>
      </c>
      <c r="D7357" s="104" t="s">
        <v>294</v>
      </c>
      <c r="E7357" s="56">
        <v>2006</v>
      </c>
      <c r="F7357" s="146">
        <v>9094</v>
      </c>
      <c r="G7357" s="146">
        <v>9094</v>
      </c>
    </row>
    <row r="7358" spans="3:7" ht="16.5" hidden="1" customHeight="1" outlineLevel="1" x14ac:dyDescent="0.45">
      <c r="C7358" s="104" t="s">
        <v>259</v>
      </c>
      <c r="D7358" s="104" t="s">
        <v>294</v>
      </c>
      <c r="E7358" s="56">
        <v>2007</v>
      </c>
      <c r="F7358" s="146">
        <v>17860</v>
      </c>
      <c r="G7358" s="146">
        <v>17860</v>
      </c>
    </row>
    <row r="7359" spans="3:7" ht="16.5" hidden="1" customHeight="1" outlineLevel="1" x14ac:dyDescent="0.45">
      <c r="C7359" s="104" t="s">
        <v>259</v>
      </c>
      <c r="D7359" s="104" t="s">
        <v>294</v>
      </c>
      <c r="E7359" s="56">
        <v>2008</v>
      </c>
      <c r="F7359" s="146">
        <v>14857</v>
      </c>
      <c r="G7359" s="146">
        <v>14857</v>
      </c>
    </row>
    <row r="7360" spans="3:7" ht="16.5" hidden="1" customHeight="1" outlineLevel="1" x14ac:dyDescent="0.45">
      <c r="C7360" s="104" t="s">
        <v>259</v>
      </c>
      <c r="D7360" s="104" t="s">
        <v>294</v>
      </c>
      <c r="E7360" s="56">
        <v>2009</v>
      </c>
      <c r="F7360" s="146">
        <v>9701</v>
      </c>
      <c r="G7360" s="146">
        <v>9701</v>
      </c>
    </row>
    <row r="7361" spans="3:7" ht="16.5" hidden="1" customHeight="1" outlineLevel="1" x14ac:dyDescent="0.45">
      <c r="C7361" s="104" t="s">
        <v>259</v>
      </c>
      <c r="D7361" s="104" t="s">
        <v>294</v>
      </c>
      <c r="E7361" s="56">
        <v>2010</v>
      </c>
      <c r="F7361" s="146">
        <v>9848</v>
      </c>
      <c r="G7361" s="146">
        <v>9848</v>
      </c>
    </row>
    <row r="7362" spans="3:7" ht="16.5" hidden="1" customHeight="1" outlineLevel="1" x14ac:dyDescent="0.45">
      <c r="C7362" s="104" t="s">
        <v>259</v>
      </c>
      <c r="D7362" s="104" t="s">
        <v>294</v>
      </c>
      <c r="E7362" s="56">
        <v>2011</v>
      </c>
      <c r="F7362" s="146">
        <v>8481</v>
      </c>
      <c r="G7362" s="146">
        <v>8481</v>
      </c>
    </row>
    <row r="7363" spans="3:7" ht="16.5" hidden="1" customHeight="1" outlineLevel="1" x14ac:dyDescent="0.45">
      <c r="C7363" s="104" t="s">
        <v>259</v>
      </c>
      <c r="D7363" s="104" t="s">
        <v>294</v>
      </c>
      <c r="E7363" s="56">
        <v>2012</v>
      </c>
      <c r="F7363" s="146">
        <v>8964</v>
      </c>
      <c r="G7363" s="146">
        <v>8964</v>
      </c>
    </row>
    <row r="7364" spans="3:7" ht="16.5" hidden="1" customHeight="1" outlineLevel="1" x14ac:dyDescent="0.45">
      <c r="C7364" s="104" t="s">
        <v>259</v>
      </c>
      <c r="D7364" s="104" t="s">
        <v>294</v>
      </c>
      <c r="E7364" s="56">
        <v>2013</v>
      </c>
      <c r="F7364" s="146">
        <v>5226</v>
      </c>
      <c r="G7364" s="146">
        <v>5226</v>
      </c>
    </row>
    <row r="7365" spans="3:7" ht="16.5" hidden="1" customHeight="1" outlineLevel="1" x14ac:dyDescent="0.45">
      <c r="C7365" s="104" t="s">
        <v>259</v>
      </c>
      <c r="D7365" s="104" t="s">
        <v>294</v>
      </c>
      <c r="E7365" s="56">
        <v>2014</v>
      </c>
      <c r="F7365" s="146">
        <v>8686</v>
      </c>
      <c r="G7365" s="146">
        <v>8686</v>
      </c>
    </row>
    <row r="7366" spans="3:7" ht="16.5" hidden="1" customHeight="1" outlineLevel="1" x14ac:dyDescent="0.45">
      <c r="C7366" s="104" t="s">
        <v>259</v>
      </c>
      <c r="D7366" s="104" t="s">
        <v>294</v>
      </c>
      <c r="E7366" s="56">
        <v>2015</v>
      </c>
      <c r="F7366" s="146">
        <v>8800</v>
      </c>
      <c r="G7366" s="146">
        <v>8800</v>
      </c>
    </row>
    <row r="7367" spans="3:7" ht="16.5" hidden="1" customHeight="1" outlineLevel="1" x14ac:dyDescent="0.45">
      <c r="C7367" s="104" t="s">
        <v>259</v>
      </c>
      <c r="D7367" s="104" t="s">
        <v>294</v>
      </c>
      <c r="E7367" s="56">
        <v>2016</v>
      </c>
      <c r="F7367" s="144">
        <v>588</v>
      </c>
      <c r="G7367" s="144">
        <v>588</v>
      </c>
    </row>
    <row r="7368" spans="3:7" ht="16.5" hidden="1" customHeight="1" outlineLevel="1" x14ac:dyDescent="0.45">
      <c r="C7368" s="104" t="s">
        <v>259</v>
      </c>
      <c r="D7368" s="104" t="s">
        <v>489</v>
      </c>
      <c r="E7368" s="56">
        <v>1991</v>
      </c>
      <c r="F7368" s="144">
        <v>65</v>
      </c>
      <c r="G7368" s="144">
        <v>65</v>
      </c>
    </row>
    <row r="7369" spans="3:7" ht="16.5" hidden="1" customHeight="1" outlineLevel="1" x14ac:dyDescent="0.45">
      <c r="C7369" s="104" t="s">
        <v>259</v>
      </c>
      <c r="D7369" s="104" t="s">
        <v>489</v>
      </c>
      <c r="E7369" s="56">
        <v>1992</v>
      </c>
      <c r="F7369" s="144">
        <v>88</v>
      </c>
      <c r="G7369" s="144">
        <v>88</v>
      </c>
    </row>
    <row r="7370" spans="3:7" ht="16.5" hidden="1" customHeight="1" outlineLevel="1" x14ac:dyDescent="0.45">
      <c r="C7370" s="104" t="s">
        <v>259</v>
      </c>
      <c r="D7370" s="104" t="s">
        <v>489</v>
      </c>
      <c r="E7370" s="56">
        <v>1993</v>
      </c>
      <c r="F7370" s="144">
        <v>22</v>
      </c>
      <c r="G7370" s="144">
        <v>22</v>
      </c>
    </row>
    <row r="7371" spans="3:7" ht="16.5" hidden="1" customHeight="1" outlineLevel="1" x14ac:dyDescent="0.45">
      <c r="C7371" s="104" t="s">
        <v>259</v>
      </c>
      <c r="D7371" s="104" t="s">
        <v>489</v>
      </c>
      <c r="E7371" s="56">
        <v>1994</v>
      </c>
      <c r="F7371" s="144">
        <v>131</v>
      </c>
      <c r="G7371" s="144">
        <v>131</v>
      </c>
    </row>
    <row r="7372" spans="3:7" ht="16.5" hidden="1" customHeight="1" outlineLevel="1" x14ac:dyDescent="0.45">
      <c r="C7372" s="104" t="s">
        <v>259</v>
      </c>
      <c r="D7372" s="104" t="s">
        <v>489</v>
      </c>
      <c r="E7372" s="56">
        <v>1995</v>
      </c>
      <c r="F7372" s="144">
        <v>81</v>
      </c>
      <c r="G7372" s="144">
        <v>81</v>
      </c>
    </row>
    <row r="7373" spans="3:7" ht="16.5" hidden="1" customHeight="1" outlineLevel="1" x14ac:dyDescent="0.45">
      <c r="C7373" s="104" t="s">
        <v>259</v>
      </c>
      <c r="D7373" s="104" t="s">
        <v>489</v>
      </c>
      <c r="E7373" s="56">
        <v>1996</v>
      </c>
      <c r="F7373" s="144">
        <v>57</v>
      </c>
      <c r="G7373" s="144">
        <v>57</v>
      </c>
    </row>
    <row r="7374" spans="3:7" ht="16.5" hidden="1" customHeight="1" outlineLevel="1" x14ac:dyDescent="0.45">
      <c r="C7374" s="104" t="s">
        <v>259</v>
      </c>
      <c r="D7374" s="104" t="s">
        <v>489</v>
      </c>
      <c r="E7374" s="56">
        <v>1997</v>
      </c>
      <c r="F7374" s="144">
        <v>78</v>
      </c>
      <c r="G7374" s="144">
        <v>78</v>
      </c>
    </row>
    <row r="7375" spans="3:7" ht="16.5" hidden="1" customHeight="1" outlineLevel="1" x14ac:dyDescent="0.45">
      <c r="C7375" s="104" t="s">
        <v>259</v>
      </c>
      <c r="D7375" s="104" t="s">
        <v>489</v>
      </c>
      <c r="E7375" s="56">
        <v>1998</v>
      </c>
      <c r="F7375" s="144">
        <v>20</v>
      </c>
      <c r="G7375" s="144">
        <v>20</v>
      </c>
    </row>
    <row r="7376" spans="3:7" ht="16.5" hidden="1" customHeight="1" outlineLevel="1" x14ac:dyDescent="0.45">
      <c r="C7376" s="104" t="s">
        <v>259</v>
      </c>
      <c r="D7376" s="104" t="s">
        <v>489</v>
      </c>
      <c r="E7376" s="56">
        <v>1999</v>
      </c>
      <c r="F7376" s="144">
        <v>166</v>
      </c>
      <c r="G7376" s="144">
        <v>166</v>
      </c>
    </row>
    <row r="7377" spans="3:7" ht="16.5" hidden="1" customHeight="1" outlineLevel="1" x14ac:dyDescent="0.45">
      <c r="C7377" s="104" t="s">
        <v>259</v>
      </c>
      <c r="D7377" s="104" t="s">
        <v>489</v>
      </c>
      <c r="E7377" s="56">
        <v>2000</v>
      </c>
      <c r="F7377" s="144">
        <v>17</v>
      </c>
      <c r="G7377" s="144">
        <v>17</v>
      </c>
    </row>
    <row r="7378" spans="3:7" ht="16.5" hidden="1" customHeight="1" outlineLevel="1" x14ac:dyDescent="0.45">
      <c r="C7378" s="104" t="s">
        <v>259</v>
      </c>
      <c r="D7378" s="104" t="s">
        <v>489</v>
      </c>
      <c r="E7378" s="56">
        <v>2001</v>
      </c>
      <c r="F7378" s="144">
        <v>46</v>
      </c>
      <c r="G7378" s="144">
        <v>46</v>
      </c>
    </row>
    <row r="7379" spans="3:7" ht="16.5" hidden="1" customHeight="1" outlineLevel="1" x14ac:dyDescent="0.45">
      <c r="C7379" s="104" t="s">
        <v>259</v>
      </c>
      <c r="D7379" s="104" t="s">
        <v>489</v>
      </c>
      <c r="E7379" s="56">
        <v>2002</v>
      </c>
      <c r="F7379" s="144">
        <v>45</v>
      </c>
      <c r="G7379" s="144">
        <v>45</v>
      </c>
    </row>
    <row r="7380" spans="3:7" ht="16.5" hidden="1" customHeight="1" outlineLevel="1" x14ac:dyDescent="0.45">
      <c r="C7380" s="104" t="s">
        <v>259</v>
      </c>
      <c r="D7380" s="104" t="s">
        <v>489</v>
      </c>
      <c r="E7380" s="56">
        <v>2003</v>
      </c>
      <c r="F7380" s="144">
        <v>50</v>
      </c>
      <c r="G7380" s="144">
        <v>50</v>
      </c>
    </row>
    <row r="7381" spans="3:7" ht="16.5" hidden="1" customHeight="1" outlineLevel="1" x14ac:dyDescent="0.45">
      <c r="C7381" s="104" t="s">
        <v>259</v>
      </c>
      <c r="D7381" s="104" t="s">
        <v>489</v>
      </c>
      <c r="E7381" s="56">
        <v>2004</v>
      </c>
      <c r="F7381" s="144">
        <v>44</v>
      </c>
      <c r="G7381" s="144">
        <v>44</v>
      </c>
    </row>
    <row r="7382" spans="3:7" ht="16.5" hidden="1" customHeight="1" outlineLevel="1" x14ac:dyDescent="0.45">
      <c r="C7382" s="104" t="s">
        <v>259</v>
      </c>
      <c r="D7382" s="104" t="s">
        <v>489</v>
      </c>
      <c r="E7382" s="56">
        <v>2005</v>
      </c>
      <c r="F7382" s="144">
        <v>32</v>
      </c>
      <c r="G7382" s="144">
        <v>32</v>
      </c>
    </row>
    <row r="7383" spans="3:7" ht="16.5" hidden="1" customHeight="1" outlineLevel="1" x14ac:dyDescent="0.45">
      <c r="C7383" s="104" t="s">
        <v>259</v>
      </c>
      <c r="D7383" s="104" t="s">
        <v>489</v>
      </c>
      <c r="E7383" s="56">
        <v>2006</v>
      </c>
      <c r="F7383" s="144">
        <v>36</v>
      </c>
      <c r="G7383" s="144">
        <v>36</v>
      </c>
    </row>
    <row r="7384" spans="3:7" ht="16.5" hidden="1" customHeight="1" outlineLevel="1" x14ac:dyDescent="0.45">
      <c r="C7384" s="104" t="s">
        <v>259</v>
      </c>
      <c r="D7384" s="104" t="s">
        <v>489</v>
      </c>
      <c r="E7384" s="56">
        <v>2007</v>
      </c>
      <c r="F7384" s="144">
        <v>55</v>
      </c>
      <c r="G7384" s="144">
        <v>55</v>
      </c>
    </row>
    <row r="7385" spans="3:7" ht="16.5" hidden="1" customHeight="1" outlineLevel="1" x14ac:dyDescent="0.45">
      <c r="C7385" s="104" t="s">
        <v>259</v>
      </c>
      <c r="D7385" s="104" t="s">
        <v>489</v>
      </c>
      <c r="E7385" s="56">
        <v>2008</v>
      </c>
      <c r="F7385" s="144">
        <v>64</v>
      </c>
      <c r="G7385" s="144">
        <v>64</v>
      </c>
    </row>
    <row r="7386" spans="3:7" ht="16.5" hidden="1" customHeight="1" outlineLevel="1" x14ac:dyDescent="0.45">
      <c r="C7386" s="104" t="s">
        <v>259</v>
      </c>
      <c r="D7386" s="104" t="s">
        <v>489</v>
      </c>
      <c r="E7386" s="56">
        <v>2009</v>
      </c>
      <c r="F7386" s="144">
        <v>67</v>
      </c>
      <c r="G7386" s="144">
        <v>67</v>
      </c>
    </row>
    <row r="7387" spans="3:7" ht="16.5" hidden="1" customHeight="1" outlineLevel="1" x14ac:dyDescent="0.45">
      <c r="C7387" s="104" t="s">
        <v>259</v>
      </c>
      <c r="D7387" s="104" t="s">
        <v>489</v>
      </c>
      <c r="E7387" s="56">
        <v>2010</v>
      </c>
      <c r="F7387" s="144">
        <v>87</v>
      </c>
      <c r="G7387" s="144">
        <v>87</v>
      </c>
    </row>
    <row r="7388" spans="3:7" ht="16.5" hidden="1" customHeight="1" outlineLevel="1" x14ac:dyDescent="0.45">
      <c r="C7388" s="104" t="s">
        <v>259</v>
      </c>
      <c r="D7388" s="104" t="s">
        <v>489</v>
      </c>
      <c r="E7388" s="56">
        <v>2011</v>
      </c>
      <c r="F7388" s="144">
        <v>71</v>
      </c>
      <c r="G7388" s="144">
        <v>71</v>
      </c>
    </row>
    <row r="7389" spans="3:7" ht="16.5" hidden="1" customHeight="1" outlineLevel="1" x14ac:dyDescent="0.45">
      <c r="C7389" s="104" t="s">
        <v>259</v>
      </c>
      <c r="D7389" s="104" t="s">
        <v>489</v>
      </c>
      <c r="E7389" s="56">
        <v>2012</v>
      </c>
      <c r="F7389" s="144">
        <v>173</v>
      </c>
      <c r="G7389" s="144">
        <v>173</v>
      </c>
    </row>
    <row r="7390" spans="3:7" ht="16.5" hidden="1" customHeight="1" outlineLevel="1" x14ac:dyDescent="0.45">
      <c r="C7390" s="104" t="s">
        <v>259</v>
      </c>
      <c r="D7390" s="104" t="s">
        <v>489</v>
      </c>
      <c r="E7390" s="56">
        <v>2013</v>
      </c>
      <c r="F7390" s="144">
        <v>175</v>
      </c>
      <c r="G7390" s="144">
        <v>175</v>
      </c>
    </row>
    <row r="7391" spans="3:7" ht="16.5" hidden="1" customHeight="1" outlineLevel="1" x14ac:dyDescent="0.45">
      <c r="C7391" s="104" t="s">
        <v>259</v>
      </c>
      <c r="D7391" s="104" t="s">
        <v>489</v>
      </c>
      <c r="E7391" s="56">
        <v>2014</v>
      </c>
      <c r="F7391" s="144">
        <v>156</v>
      </c>
      <c r="G7391" s="144">
        <v>156</v>
      </c>
    </row>
    <row r="7392" spans="3:7" ht="16.5" hidden="1" customHeight="1" outlineLevel="1" x14ac:dyDescent="0.45">
      <c r="C7392" s="104" t="s">
        <v>259</v>
      </c>
      <c r="D7392" s="104" t="s">
        <v>489</v>
      </c>
      <c r="E7392" s="56">
        <v>2015</v>
      </c>
      <c r="F7392" s="144">
        <v>70</v>
      </c>
      <c r="G7392" s="144">
        <v>70</v>
      </c>
    </row>
    <row r="7393" spans="3:7" ht="16.5" hidden="1" customHeight="1" outlineLevel="1" x14ac:dyDescent="0.45">
      <c r="C7393" s="104" t="s">
        <v>259</v>
      </c>
      <c r="D7393" s="104" t="s">
        <v>489</v>
      </c>
      <c r="E7393" s="56">
        <v>2016</v>
      </c>
      <c r="F7393" s="144">
        <v>7</v>
      </c>
      <c r="G7393" s="144">
        <v>7</v>
      </c>
    </row>
    <row r="7394" spans="3:7" ht="16.5" hidden="1" customHeight="1" outlineLevel="1" x14ac:dyDescent="0.45">
      <c r="C7394" s="104" t="s">
        <v>259</v>
      </c>
      <c r="D7394" s="104" t="s">
        <v>296</v>
      </c>
      <c r="E7394" s="56">
        <v>1999</v>
      </c>
      <c r="F7394" s="144">
        <v>4</v>
      </c>
      <c r="G7394" s="144">
        <v>4</v>
      </c>
    </row>
    <row r="7395" spans="3:7" ht="16.5" hidden="1" customHeight="1" outlineLevel="1" x14ac:dyDescent="0.45">
      <c r="C7395" s="104" t="s">
        <v>259</v>
      </c>
      <c r="D7395" s="104" t="s">
        <v>296</v>
      </c>
      <c r="E7395" s="56">
        <v>2000</v>
      </c>
      <c r="F7395" s="144">
        <v>6</v>
      </c>
      <c r="G7395" s="144">
        <v>6</v>
      </c>
    </row>
    <row r="7396" spans="3:7" ht="16.5" hidden="1" customHeight="1" outlineLevel="1" x14ac:dyDescent="0.45">
      <c r="C7396" s="104" t="s">
        <v>259</v>
      </c>
      <c r="D7396" s="104" t="s">
        <v>296</v>
      </c>
      <c r="E7396" s="56">
        <v>2001</v>
      </c>
      <c r="F7396" s="144">
        <v>32</v>
      </c>
      <c r="G7396" s="144">
        <v>32</v>
      </c>
    </row>
    <row r="7397" spans="3:7" ht="16.5" hidden="1" customHeight="1" outlineLevel="1" x14ac:dyDescent="0.45">
      <c r="C7397" s="104" t="s">
        <v>259</v>
      </c>
      <c r="D7397" s="104" t="s">
        <v>296</v>
      </c>
      <c r="E7397" s="56">
        <v>2009</v>
      </c>
      <c r="F7397" s="144">
        <v>1</v>
      </c>
      <c r="G7397" s="144">
        <v>1</v>
      </c>
    </row>
    <row r="7398" spans="3:7" ht="16.5" hidden="1" customHeight="1" outlineLevel="1" x14ac:dyDescent="0.45">
      <c r="C7398" s="104" t="s">
        <v>259</v>
      </c>
      <c r="D7398" s="104" t="s">
        <v>296</v>
      </c>
      <c r="E7398" s="56">
        <v>2010</v>
      </c>
      <c r="F7398" s="144">
        <v>0</v>
      </c>
      <c r="G7398" s="144">
        <v>0</v>
      </c>
    </row>
    <row r="7399" spans="3:7" ht="16.5" hidden="1" customHeight="1" outlineLevel="1" x14ac:dyDescent="0.45">
      <c r="C7399" s="104" t="s">
        <v>259</v>
      </c>
      <c r="D7399" s="104" t="s">
        <v>297</v>
      </c>
      <c r="E7399" s="56">
        <v>1992</v>
      </c>
      <c r="F7399" s="144">
        <v>69</v>
      </c>
      <c r="G7399" s="144">
        <v>69</v>
      </c>
    </row>
    <row r="7400" spans="3:7" ht="16.5" hidden="1" customHeight="1" outlineLevel="1" x14ac:dyDescent="0.45">
      <c r="C7400" s="104" t="s">
        <v>259</v>
      </c>
      <c r="D7400" s="104" t="s">
        <v>297</v>
      </c>
      <c r="E7400" s="56">
        <v>1993</v>
      </c>
      <c r="F7400" s="144">
        <v>37</v>
      </c>
      <c r="G7400" s="144">
        <v>37</v>
      </c>
    </row>
    <row r="7401" spans="3:7" ht="16.5" hidden="1" customHeight="1" outlineLevel="1" x14ac:dyDescent="0.45">
      <c r="C7401" s="104" t="s">
        <v>259</v>
      </c>
      <c r="D7401" s="104" t="s">
        <v>297</v>
      </c>
      <c r="E7401" s="56">
        <v>1994</v>
      </c>
      <c r="F7401" s="144">
        <v>37</v>
      </c>
      <c r="G7401" s="144">
        <v>37</v>
      </c>
    </row>
    <row r="7402" spans="3:7" ht="16.5" hidden="1" customHeight="1" outlineLevel="1" x14ac:dyDescent="0.45">
      <c r="C7402" s="104" t="s">
        <v>259</v>
      </c>
      <c r="D7402" s="104" t="s">
        <v>297</v>
      </c>
      <c r="E7402" s="56">
        <v>1995</v>
      </c>
      <c r="F7402" s="144">
        <v>19</v>
      </c>
      <c r="G7402" s="144">
        <v>19</v>
      </c>
    </row>
    <row r="7403" spans="3:7" ht="16.5" hidden="1" customHeight="1" outlineLevel="1" x14ac:dyDescent="0.45">
      <c r="C7403" s="104" t="s">
        <v>259</v>
      </c>
      <c r="D7403" s="104" t="s">
        <v>297</v>
      </c>
      <c r="E7403" s="56">
        <v>1997</v>
      </c>
      <c r="F7403" s="144">
        <v>39</v>
      </c>
      <c r="G7403" s="144">
        <v>39</v>
      </c>
    </row>
    <row r="7404" spans="3:7" ht="16.5" hidden="1" customHeight="1" outlineLevel="1" x14ac:dyDescent="0.45">
      <c r="C7404" s="104" t="s">
        <v>259</v>
      </c>
      <c r="D7404" s="104" t="s">
        <v>297</v>
      </c>
      <c r="E7404" s="56">
        <v>2001</v>
      </c>
      <c r="F7404" s="144">
        <v>17</v>
      </c>
      <c r="G7404" s="144">
        <v>17</v>
      </c>
    </row>
    <row r="7405" spans="3:7" ht="16.5" hidden="1" customHeight="1" outlineLevel="1" x14ac:dyDescent="0.45">
      <c r="C7405" s="104" t="s">
        <v>259</v>
      </c>
      <c r="D7405" s="104" t="s">
        <v>298</v>
      </c>
      <c r="E7405" s="56">
        <v>1991</v>
      </c>
      <c r="F7405" s="144">
        <v>10</v>
      </c>
      <c r="G7405" s="144">
        <v>10</v>
      </c>
    </row>
    <row r="7406" spans="3:7" ht="16.5" hidden="1" customHeight="1" outlineLevel="1" x14ac:dyDescent="0.45">
      <c r="C7406" s="104" t="s">
        <v>259</v>
      </c>
      <c r="D7406" s="104" t="s">
        <v>298</v>
      </c>
      <c r="E7406" s="56">
        <v>1992</v>
      </c>
      <c r="F7406" s="144">
        <v>3</v>
      </c>
      <c r="G7406" s="144">
        <v>3</v>
      </c>
    </row>
    <row r="7407" spans="3:7" ht="16.5" hidden="1" customHeight="1" outlineLevel="1" x14ac:dyDescent="0.45">
      <c r="C7407" s="104" t="s">
        <v>259</v>
      </c>
      <c r="D7407" s="104" t="s">
        <v>298</v>
      </c>
      <c r="E7407" s="56">
        <v>1993</v>
      </c>
      <c r="F7407" s="144">
        <v>6</v>
      </c>
      <c r="G7407" s="144">
        <v>6</v>
      </c>
    </row>
    <row r="7408" spans="3:7" ht="16.5" hidden="1" customHeight="1" outlineLevel="1" x14ac:dyDescent="0.45">
      <c r="C7408" s="104" t="s">
        <v>259</v>
      </c>
      <c r="D7408" s="104" t="s">
        <v>298</v>
      </c>
      <c r="E7408" s="56">
        <v>1994</v>
      </c>
      <c r="F7408" s="144">
        <v>15</v>
      </c>
      <c r="G7408" s="144">
        <v>15</v>
      </c>
    </row>
    <row r="7409" spans="3:7" ht="16.5" hidden="1" customHeight="1" outlineLevel="1" x14ac:dyDescent="0.45">
      <c r="C7409" s="104" t="s">
        <v>259</v>
      </c>
      <c r="D7409" s="104" t="s">
        <v>298</v>
      </c>
      <c r="E7409" s="56">
        <v>1995</v>
      </c>
      <c r="F7409" s="144">
        <v>94</v>
      </c>
      <c r="G7409" s="144">
        <v>94</v>
      </c>
    </row>
    <row r="7410" spans="3:7" ht="16.5" hidden="1" customHeight="1" outlineLevel="1" x14ac:dyDescent="0.45">
      <c r="C7410" s="104" t="s">
        <v>259</v>
      </c>
      <c r="D7410" s="104" t="s">
        <v>298</v>
      </c>
      <c r="E7410" s="56">
        <v>1996</v>
      </c>
      <c r="F7410" s="144">
        <v>51</v>
      </c>
      <c r="G7410" s="144">
        <v>51</v>
      </c>
    </row>
    <row r="7411" spans="3:7" ht="16.5" hidden="1" customHeight="1" outlineLevel="1" x14ac:dyDescent="0.45">
      <c r="C7411" s="104" t="s">
        <v>259</v>
      </c>
      <c r="D7411" s="104" t="s">
        <v>298</v>
      </c>
      <c r="E7411" s="56">
        <v>1997</v>
      </c>
      <c r="F7411" s="144">
        <v>76</v>
      </c>
      <c r="G7411" s="144">
        <v>76</v>
      </c>
    </row>
    <row r="7412" spans="3:7" ht="16.5" hidden="1" customHeight="1" outlineLevel="1" x14ac:dyDescent="0.45">
      <c r="C7412" s="104" t="s">
        <v>259</v>
      </c>
      <c r="D7412" s="104" t="s">
        <v>298</v>
      </c>
      <c r="E7412" s="56">
        <v>1998</v>
      </c>
      <c r="F7412" s="144">
        <v>4</v>
      </c>
      <c r="G7412" s="144">
        <v>4</v>
      </c>
    </row>
    <row r="7413" spans="3:7" ht="16.5" hidden="1" customHeight="1" outlineLevel="1" x14ac:dyDescent="0.45">
      <c r="C7413" s="104" t="s">
        <v>259</v>
      </c>
      <c r="D7413" s="104" t="s">
        <v>298</v>
      </c>
      <c r="E7413" s="56">
        <v>1999</v>
      </c>
      <c r="F7413" s="144">
        <v>13</v>
      </c>
      <c r="G7413" s="144">
        <v>13</v>
      </c>
    </row>
    <row r="7414" spans="3:7" ht="16.5" hidden="1" customHeight="1" outlineLevel="1" x14ac:dyDescent="0.45">
      <c r="C7414" s="104" t="s">
        <v>259</v>
      </c>
      <c r="D7414" s="104" t="s">
        <v>298</v>
      </c>
      <c r="E7414" s="56">
        <v>2000</v>
      </c>
      <c r="F7414" s="144">
        <v>71</v>
      </c>
      <c r="G7414" s="144">
        <v>71</v>
      </c>
    </row>
    <row r="7415" spans="3:7" ht="16.5" hidden="1" customHeight="1" outlineLevel="1" x14ac:dyDescent="0.45">
      <c r="C7415" s="104" t="s">
        <v>259</v>
      </c>
      <c r="D7415" s="104" t="s">
        <v>298</v>
      </c>
      <c r="E7415" s="56">
        <v>2001</v>
      </c>
      <c r="F7415" s="144">
        <v>65</v>
      </c>
      <c r="G7415" s="144">
        <v>65</v>
      </c>
    </row>
    <row r="7416" spans="3:7" ht="16.5" hidden="1" customHeight="1" outlineLevel="1" x14ac:dyDescent="0.45">
      <c r="C7416" s="104" t="s">
        <v>259</v>
      </c>
      <c r="D7416" s="104" t="s">
        <v>298</v>
      </c>
      <c r="E7416" s="56">
        <v>2002</v>
      </c>
      <c r="F7416" s="144">
        <v>1</v>
      </c>
      <c r="G7416" s="144">
        <v>1</v>
      </c>
    </row>
    <row r="7417" spans="3:7" ht="16.5" hidden="1" customHeight="1" outlineLevel="1" x14ac:dyDescent="0.45">
      <c r="C7417" s="104" t="s">
        <v>259</v>
      </c>
      <c r="D7417" s="104" t="s">
        <v>298</v>
      </c>
      <c r="E7417" s="56">
        <v>2004</v>
      </c>
      <c r="F7417" s="144">
        <v>1</v>
      </c>
      <c r="G7417" s="144">
        <v>1</v>
      </c>
    </row>
    <row r="7418" spans="3:7" ht="16.5" hidden="1" customHeight="1" outlineLevel="1" x14ac:dyDescent="0.45">
      <c r="C7418" s="104" t="s">
        <v>259</v>
      </c>
      <c r="D7418" s="104" t="s">
        <v>298</v>
      </c>
      <c r="E7418" s="56">
        <v>2005</v>
      </c>
      <c r="F7418" s="144">
        <v>0</v>
      </c>
      <c r="G7418" s="144">
        <v>0</v>
      </c>
    </row>
    <row r="7419" spans="3:7" ht="16.5" hidden="1" customHeight="1" outlineLevel="1" x14ac:dyDescent="0.45">
      <c r="C7419" s="104" t="s">
        <v>259</v>
      </c>
      <c r="D7419" s="104" t="s">
        <v>298</v>
      </c>
      <c r="E7419" s="56">
        <v>2006</v>
      </c>
      <c r="F7419" s="144">
        <v>0</v>
      </c>
      <c r="G7419" s="144">
        <v>0</v>
      </c>
    </row>
    <row r="7420" spans="3:7" ht="16.5" hidden="1" customHeight="1" outlineLevel="1" x14ac:dyDescent="0.45">
      <c r="C7420" s="104" t="s">
        <v>259</v>
      </c>
      <c r="D7420" s="104" t="s">
        <v>298</v>
      </c>
      <c r="E7420" s="56">
        <v>2007</v>
      </c>
      <c r="F7420" s="144">
        <v>0</v>
      </c>
      <c r="G7420" s="144">
        <v>0</v>
      </c>
    </row>
    <row r="7421" spans="3:7" ht="16.5" hidden="1" customHeight="1" outlineLevel="1" x14ac:dyDescent="0.45">
      <c r="C7421" s="104" t="s">
        <v>259</v>
      </c>
      <c r="D7421" s="104" t="s">
        <v>298</v>
      </c>
      <c r="E7421" s="56">
        <v>2011</v>
      </c>
      <c r="F7421" s="144">
        <v>100</v>
      </c>
      <c r="G7421" s="144">
        <v>100</v>
      </c>
    </row>
    <row r="7422" spans="3:7" ht="16.5" hidden="1" customHeight="1" outlineLevel="1" x14ac:dyDescent="0.45">
      <c r="C7422" s="104" t="s">
        <v>259</v>
      </c>
      <c r="D7422" s="104" t="s">
        <v>298</v>
      </c>
      <c r="E7422" s="56">
        <v>2012</v>
      </c>
      <c r="F7422" s="144">
        <v>100</v>
      </c>
      <c r="G7422" s="144">
        <v>100</v>
      </c>
    </row>
    <row r="7423" spans="3:7" ht="16.5" hidden="1" customHeight="1" outlineLevel="1" x14ac:dyDescent="0.45">
      <c r="C7423" s="104" t="s">
        <v>259</v>
      </c>
      <c r="D7423" s="104" t="s">
        <v>298</v>
      </c>
      <c r="E7423" s="56">
        <v>2013</v>
      </c>
      <c r="F7423" s="144">
        <v>241</v>
      </c>
      <c r="G7423" s="144">
        <v>241</v>
      </c>
    </row>
    <row r="7424" spans="3:7" ht="16.5" hidden="1" customHeight="1" outlineLevel="1" x14ac:dyDescent="0.45">
      <c r="C7424" s="104" t="s">
        <v>259</v>
      </c>
      <c r="D7424" s="104" t="s">
        <v>298</v>
      </c>
      <c r="E7424" s="56">
        <v>2014</v>
      </c>
      <c r="F7424" s="144">
        <v>86</v>
      </c>
      <c r="G7424" s="144">
        <v>86</v>
      </c>
    </row>
    <row r="7425" spans="3:7" ht="16.5" hidden="1" customHeight="1" outlineLevel="1" x14ac:dyDescent="0.45">
      <c r="C7425" s="104" t="s">
        <v>259</v>
      </c>
      <c r="D7425" s="104" t="s">
        <v>298</v>
      </c>
      <c r="E7425" s="56">
        <v>2015</v>
      </c>
      <c r="F7425" s="144">
        <v>188</v>
      </c>
      <c r="G7425" s="144">
        <v>188</v>
      </c>
    </row>
    <row r="7426" spans="3:7" ht="16.5" hidden="1" customHeight="1" outlineLevel="1" x14ac:dyDescent="0.45">
      <c r="C7426" s="104" t="s">
        <v>259</v>
      </c>
      <c r="D7426" s="104" t="s">
        <v>298</v>
      </c>
      <c r="E7426" s="56">
        <v>2016</v>
      </c>
      <c r="F7426" s="144">
        <v>63</v>
      </c>
      <c r="G7426" s="144">
        <v>63</v>
      </c>
    </row>
    <row r="7427" spans="3:7" ht="16.5" hidden="1" customHeight="1" outlineLevel="1" x14ac:dyDescent="0.45">
      <c r="C7427" s="104" t="s">
        <v>259</v>
      </c>
      <c r="D7427" s="104" t="s">
        <v>299</v>
      </c>
      <c r="E7427" s="56">
        <v>1991</v>
      </c>
      <c r="F7427" s="144">
        <v>101</v>
      </c>
      <c r="G7427" s="144">
        <v>101</v>
      </c>
    </row>
    <row r="7428" spans="3:7" ht="16.5" hidden="1" customHeight="1" outlineLevel="1" x14ac:dyDescent="0.45">
      <c r="C7428" s="104" t="s">
        <v>259</v>
      </c>
      <c r="D7428" s="104" t="s">
        <v>299</v>
      </c>
      <c r="E7428" s="56">
        <v>1992</v>
      </c>
      <c r="F7428" s="144">
        <v>249</v>
      </c>
      <c r="G7428" s="144">
        <v>249</v>
      </c>
    </row>
    <row r="7429" spans="3:7" ht="16.5" hidden="1" customHeight="1" outlineLevel="1" x14ac:dyDescent="0.45">
      <c r="C7429" s="104" t="s">
        <v>259</v>
      </c>
      <c r="D7429" s="104" t="s">
        <v>299</v>
      </c>
      <c r="E7429" s="56">
        <v>1993</v>
      </c>
      <c r="F7429" s="144">
        <v>227</v>
      </c>
      <c r="G7429" s="144">
        <v>227</v>
      </c>
    </row>
    <row r="7430" spans="3:7" ht="16.5" hidden="1" customHeight="1" outlineLevel="1" x14ac:dyDescent="0.45">
      <c r="C7430" s="104" t="s">
        <v>259</v>
      </c>
      <c r="D7430" s="104" t="s">
        <v>299</v>
      </c>
      <c r="E7430" s="56">
        <v>1994</v>
      </c>
      <c r="F7430" s="144">
        <v>179</v>
      </c>
      <c r="G7430" s="144">
        <v>179</v>
      </c>
    </row>
    <row r="7431" spans="3:7" ht="16.5" hidden="1" customHeight="1" outlineLevel="1" x14ac:dyDescent="0.45">
      <c r="C7431" s="104" t="s">
        <v>259</v>
      </c>
      <c r="D7431" s="104" t="s">
        <v>299</v>
      </c>
      <c r="E7431" s="56">
        <v>1995</v>
      </c>
      <c r="F7431" s="144">
        <v>141</v>
      </c>
      <c r="G7431" s="144">
        <v>141</v>
      </c>
    </row>
    <row r="7432" spans="3:7" ht="16.5" hidden="1" customHeight="1" outlineLevel="1" x14ac:dyDescent="0.45">
      <c r="C7432" s="104" t="s">
        <v>259</v>
      </c>
      <c r="D7432" s="104" t="s">
        <v>299</v>
      </c>
      <c r="E7432" s="56">
        <v>1996</v>
      </c>
      <c r="F7432" s="144">
        <v>75</v>
      </c>
      <c r="G7432" s="144">
        <v>75</v>
      </c>
    </row>
    <row r="7433" spans="3:7" ht="16.5" hidden="1" customHeight="1" outlineLevel="1" x14ac:dyDescent="0.45">
      <c r="C7433" s="104" t="s">
        <v>259</v>
      </c>
      <c r="D7433" s="104" t="s">
        <v>299</v>
      </c>
      <c r="E7433" s="56">
        <v>1997</v>
      </c>
      <c r="F7433" s="144">
        <v>139</v>
      </c>
      <c r="G7433" s="144">
        <v>139</v>
      </c>
    </row>
    <row r="7434" spans="3:7" ht="16.5" hidden="1" customHeight="1" outlineLevel="1" x14ac:dyDescent="0.45">
      <c r="C7434" s="104" t="s">
        <v>259</v>
      </c>
      <c r="D7434" s="104" t="s">
        <v>299</v>
      </c>
      <c r="E7434" s="56">
        <v>1998</v>
      </c>
      <c r="F7434" s="144">
        <v>84</v>
      </c>
      <c r="G7434" s="144">
        <v>84</v>
      </c>
    </row>
    <row r="7435" spans="3:7" ht="16.5" hidden="1" customHeight="1" outlineLevel="1" x14ac:dyDescent="0.45">
      <c r="C7435" s="104" t="s">
        <v>259</v>
      </c>
      <c r="D7435" s="104" t="s">
        <v>299</v>
      </c>
      <c r="E7435" s="56">
        <v>1999</v>
      </c>
      <c r="F7435" s="144">
        <v>672</v>
      </c>
      <c r="G7435" s="144">
        <v>672</v>
      </c>
    </row>
    <row r="7436" spans="3:7" ht="16.5" hidden="1" customHeight="1" outlineLevel="1" x14ac:dyDescent="0.45">
      <c r="C7436" s="104" t="s">
        <v>259</v>
      </c>
      <c r="D7436" s="104" t="s">
        <v>299</v>
      </c>
      <c r="E7436" s="56">
        <v>2000</v>
      </c>
      <c r="F7436" s="144">
        <v>594</v>
      </c>
      <c r="G7436" s="144">
        <v>594</v>
      </c>
    </row>
    <row r="7437" spans="3:7" ht="16.5" hidden="1" customHeight="1" outlineLevel="1" x14ac:dyDescent="0.45">
      <c r="C7437" s="104" t="s">
        <v>259</v>
      </c>
      <c r="D7437" s="104" t="s">
        <v>299</v>
      </c>
      <c r="E7437" s="56">
        <v>2001</v>
      </c>
      <c r="F7437" s="144">
        <v>503</v>
      </c>
      <c r="G7437" s="144">
        <v>503</v>
      </c>
    </row>
    <row r="7438" spans="3:7" ht="16.5" hidden="1" customHeight="1" outlineLevel="1" x14ac:dyDescent="0.45">
      <c r="C7438" s="104" t="s">
        <v>259</v>
      </c>
      <c r="D7438" s="104" t="s">
        <v>299</v>
      </c>
      <c r="E7438" s="56">
        <v>2002</v>
      </c>
      <c r="F7438" s="144">
        <v>429</v>
      </c>
      <c r="G7438" s="144">
        <v>429</v>
      </c>
    </row>
    <row r="7439" spans="3:7" ht="16.5" hidden="1" customHeight="1" outlineLevel="1" x14ac:dyDescent="0.45">
      <c r="C7439" s="104" t="s">
        <v>259</v>
      </c>
      <c r="D7439" s="104" t="s">
        <v>299</v>
      </c>
      <c r="E7439" s="56">
        <v>2003</v>
      </c>
      <c r="F7439" s="144">
        <v>364</v>
      </c>
      <c r="G7439" s="144">
        <v>364</v>
      </c>
    </row>
    <row r="7440" spans="3:7" ht="16.5" hidden="1" customHeight="1" outlineLevel="1" x14ac:dyDescent="0.45">
      <c r="C7440" s="104" t="s">
        <v>259</v>
      </c>
      <c r="D7440" s="104" t="s">
        <v>299</v>
      </c>
      <c r="E7440" s="56">
        <v>2004</v>
      </c>
      <c r="F7440" s="144">
        <v>350</v>
      </c>
      <c r="G7440" s="144">
        <v>350</v>
      </c>
    </row>
    <row r="7441" spans="3:7" ht="16.5" hidden="1" customHeight="1" outlineLevel="1" x14ac:dyDescent="0.45">
      <c r="C7441" s="104" t="s">
        <v>259</v>
      </c>
      <c r="D7441" s="104" t="s">
        <v>299</v>
      </c>
      <c r="E7441" s="56">
        <v>2005</v>
      </c>
      <c r="F7441" s="144">
        <v>397</v>
      </c>
      <c r="G7441" s="144">
        <v>397</v>
      </c>
    </row>
    <row r="7442" spans="3:7" ht="16.5" hidden="1" customHeight="1" outlineLevel="1" x14ac:dyDescent="0.45">
      <c r="C7442" s="104" t="s">
        <v>259</v>
      </c>
      <c r="D7442" s="104" t="s">
        <v>299</v>
      </c>
      <c r="E7442" s="56">
        <v>2006</v>
      </c>
      <c r="F7442" s="144">
        <v>443</v>
      </c>
      <c r="G7442" s="144">
        <v>443</v>
      </c>
    </row>
    <row r="7443" spans="3:7" ht="16.5" hidden="1" customHeight="1" outlineLevel="1" x14ac:dyDescent="0.45">
      <c r="C7443" s="104" t="s">
        <v>259</v>
      </c>
      <c r="D7443" s="104" t="s">
        <v>299</v>
      </c>
      <c r="E7443" s="56">
        <v>2007</v>
      </c>
      <c r="F7443" s="144">
        <v>476</v>
      </c>
      <c r="G7443" s="144">
        <v>476</v>
      </c>
    </row>
    <row r="7444" spans="3:7" ht="16.5" hidden="1" customHeight="1" outlineLevel="1" x14ac:dyDescent="0.45">
      <c r="C7444" s="104" t="s">
        <v>259</v>
      </c>
      <c r="D7444" s="104" t="s">
        <v>299</v>
      </c>
      <c r="E7444" s="56">
        <v>2008</v>
      </c>
      <c r="F7444" s="144">
        <v>613</v>
      </c>
      <c r="G7444" s="144">
        <v>613</v>
      </c>
    </row>
    <row r="7445" spans="3:7" ht="16.5" hidden="1" customHeight="1" outlineLevel="1" x14ac:dyDescent="0.45">
      <c r="C7445" s="104" t="s">
        <v>259</v>
      </c>
      <c r="D7445" s="104" t="s">
        <v>299</v>
      </c>
      <c r="E7445" s="56">
        <v>2009</v>
      </c>
      <c r="F7445" s="144">
        <v>727</v>
      </c>
      <c r="G7445" s="144">
        <v>727</v>
      </c>
    </row>
    <row r="7446" spans="3:7" ht="16.5" hidden="1" customHeight="1" outlineLevel="1" x14ac:dyDescent="0.45">
      <c r="C7446" s="104" t="s">
        <v>259</v>
      </c>
      <c r="D7446" s="104" t="s">
        <v>299</v>
      </c>
      <c r="E7446" s="56">
        <v>2010</v>
      </c>
      <c r="F7446" s="144">
        <v>452</v>
      </c>
      <c r="G7446" s="144">
        <v>452</v>
      </c>
    </row>
    <row r="7447" spans="3:7" ht="16.5" hidden="1" customHeight="1" outlineLevel="1" x14ac:dyDescent="0.45">
      <c r="C7447" s="104" t="s">
        <v>259</v>
      </c>
      <c r="D7447" s="104" t="s">
        <v>299</v>
      </c>
      <c r="E7447" s="56">
        <v>2011</v>
      </c>
      <c r="F7447" s="144">
        <v>608</v>
      </c>
      <c r="G7447" s="144">
        <v>608</v>
      </c>
    </row>
    <row r="7448" spans="3:7" ht="16.5" hidden="1" customHeight="1" outlineLevel="1" x14ac:dyDescent="0.45">
      <c r="C7448" s="104" t="s">
        <v>259</v>
      </c>
      <c r="D7448" s="104" t="s">
        <v>299</v>
      </c>
      <c r="E7448" s="56">
        <v>2012</v>
      </c>
      <c r="F7448" s="144">
        <v>486</v>
      </c>
      <c r="G7448" s="144">
        <v>486</v>
      </c>
    </row>
    <row r="7449" spans="3:7" ht="16.5" hidden="1" customHeight="1" outlineLevel="1" x14ac:dyDescent="0.45">
      <c r="C7449" s="104" t="s">
        <v>259</v>
      </c>
      <c r="D7449" s="104" t="s">
        <v>299</v>
      </c>
      <c r="E7449" s="56">
        <v>2013</v>
      </c>
      <c r="F7449" s="144">
        <v>772</v>
      </c>
      <c r="G7449" s="144">
        <v>772</v>
      </c>
    </row>
    <row r="7450" spans="3:7" ht="16.5" hidden="1" customHeight="1" outlineLevel="1" x14ac:dyDescent="0.45">
      <c r="C7450" s="104" t="s">
        <v>259</v>
      </c>
      <c r="D7450" s="104" t="s">
        <v>299</v>
      </c>
      <c r="E7450" s="56">
        <v>2014</v>
      </c>
      <c r="F7450" s="144">
        <v>602</v>
      </c>
      <c r="G7450" s="144">
        <v>602</v>
      </c>
    </row>
    <row r="7451" spans="3:7" ht="16.5" hidden="1" customHeight="1" outlineLevel="1" x14ac:dyDescent="0.45">
      <c r="C7451" s="104" t="s">
        <v>259</v>
      </c>
      <c r="D7451" s="104" t="s">
        <v>299</v>
      </c>
      <c r="E7451" s="56">
        <v>2015</v>
      </c>
      <c r="F7451" s="144">
        <v>293</v>
      </c>
      <c r="G7451" s="144">
        <v>293</v>
      </c>
    </row>
    <row r="7452" spans="3:7" ht="16.5" hidden="1" customHeight="1" outlineLevel="1" x14ac:dyDescent="0.45">
      <c r="C7452" s="104" t="s">
        <v>259</v>
      </c>
      <c r="D7452" s="104" t="s">
        <v>299</v>
      </c>
      <c r="E7452" s="56">
        <v>2016</v>
      </c>
      <c r="F7452" s="144">
        <v>0</v>
      </c>
      <c r="G7452" s="144">
        <v>0</v>
      </c>
    </row>
    <row r="7453" spans="3:7" ht="16.5" hidden="1" customHeight="1" outlineLevel="1" x14ac:dyDescent="0.45">
      <c r="C7453" s="104" t="s">
        <v>259</v>
      </c>
      <c r="D7453" s="104" t="s">
        <v>300</v>
      </c>
      <c r="E7453" s="56">
        <v>1991</v>
      </c>
      <c r="F7453" s="144">
        <v>20</v>
      </c>
      <c r="G7453" s="144">
        <v>20</v>
      </c>
    </row>
    <row r="7454" spans="3:7" ht="16.5" hidden="1" customHeight="1" outlineLevel="1" x14ac:dyDescent="0.45">
      <c r="C7454" s="104" t="s">
        <v>259</v>
      </c>
      <c r="D7454" s="104" t="s">
        <v>300</v>
      </c>
      <c r="E7454" s="56">
        <v>1992</v>
      </c>
      <c r="F7454" s="144">
        <v>40</v>
      </c>
      <c r="G7454" s="144">
        <v>40</v>
      </c>
    </row>
    <row r="7455" spans="3:7" ht="16.5" hidden="1" customHeight="1" outlineLevel="1" x14ac:dyDescent="0.45">
      <c r="C7455" s="104" t="s">
        <v>259</v>
      </c>
      <c r="D7455" s="104" t="s">
        <v>300</v>
      </c>
      <c r="E7455" s="56">
        <v>1993</v>
      </c>
      <c r="F7455" s="144">
        <v>109</v>
      </c>
      <c r="G7455" s="144">
        <v>109</v>
      </c>
    </row>
    <row r="7456" spans="3:7" ht="16.5" hidden="1" customHeight="1" outlineLevel="1" x14ac:dyDescent="0.45">
      <c r="C7456" s="104" t="s">
        <v>259</v>
      </c>
      <c r="D7456" s="104" t="s">
        <v>300</v>
      </c>
      <c r="E7456" s="56">
        <v>1994</v>
      </c>
      <c r="F7456" s="144">
        <v>86</v>
      </c>
      <c r="G7456" s="144">
        <v>86</v>
      </c>
    </row>
    <row r="7457" spans="3:7" ht="16.5" hidden="1" customHeight="1" outlineLevel="1" x14ac:dyDescent="0.45">
      <c r="C7457" s="104" t="s">
        <v>259</v>
      </c>
      <c r="D7457" s="104" t="s">
        <v>300</v>
      </c>
      <c r="E7457" s="56">
        <v>1995</v>
      </c>
      <c r="F7457" s="144">
        <v>258</v>
      </c>
      <c r="G7457" s="144">
        <v>258</v>
      </c>
    </row>
    <row r="7458" spans="3:7" ht="16.5" hidden="1" customHeight="1" outlineLevel="1" x14ac:dyDescent="0.45">
      <c r="C7458" s="104" t="s">
        <v>259</v>
      </c>
      <c r="D7458" s="104" t="s">
        <v>300</v>
      </c>
      <c r="E7458" s="56">
        <v>1996</v>
      </c>
      <c r="F7458" s="144">
        <v>87</v>
      </c>
      <c r="G7458" s="144">
        <v>87</v>
      </c>
    </row>
    <row r="7459" spans="3:7" ht="16.5" hidden="1" customHeight="1" outlineLevel="1" x14ac:dyDescent="0.45">
      <c r="C7459" s="104" t="s">
        <v>259</v>
      </c>
      <c r="D7459" s="104" t="s">
        <v>300</v>
      </c>
      <c r="E7459" s="56">
        <v>1997</v>
      </c>
      <c r="F7459" s="144">
        <v>139</v>
      </c>
      <c r="G7459" s="144">
        <v>139</v>
      </c>
    </row>
    <row r="7460" spans="3:7" ht="16.5" hidden="1" customHeight="1" outlineLevel="1" x14ac:dyDescent="0.45">
      <c r="C7460" s="104" t="s">
        <v>259</v>
      </c>
      <c r="D7460" s="104" t="s">
        <v>300</v>
      </c>
      <c r="E7460" s="56">
        <v>1998</v>
      </c>
      <c r="F7460" s="144">
        <v>75</v>
      </c>
      <c r="G7460" s="144">
        <v>75</v>
      </c>
    </row>
    <row r="7461" spans="3:7" ht="16.5" hidden="1" customHeight="1" outlineLevel="1" x14ac:dyDescent="0.45">
      <c r="C7461" s="104" t="s">
        <v>259</v>
      </c>
      <c r="D7461" s="104" t="s">
        <v>300</v>
      </c>
      <c r="E7461" s="56">
        <v>1999</v>
      </c>
      <c r="F7461" s="144">
        <v>202</v>
      </c>
      <c r="G7461" s="144">
        <v>202</v>
      </c>
    </row>
    <row r="7462" spans="3:7" ht="16.5" hidden="1" customHeight="1" outlineLevel="1" x14ac:dyDescent="0.45">
      <c r="C7462" s="104" t="s">
        <v>259</v>
      </c>
      <c r="D7462" s="104" t="s">
        <v>300</v>
      </c>
      <c r="E7462" s="56">
        <v>2000</v>
      </c>
      <c r="F7462" s="144">
        <v>206</v>
      </c>
      <c r="G7462" s="144">
        <v>206</v>
      </c>
    </row>
    <row r="7463" spans="3:7" ht="16.5" hidden="1" customHeight="1" outlineLevel="1" x14ac:dyDescent="0.45">
      <c r="C7463" s="104" t="s">
        <v>259</v>
      </c>
      <c r="D7463" s="104" t="s">
        <v>300</v>
      </c>
      <c r="E7463" s="56">
        <v>2001</v>
      </c>
      <c r="F7463" s="144">
        <v>70</v>
      </c>
      <c r="G7463" s="144">
        <v>70</v>
      </c>
    </row>
    <row r="7464" spans="3:7" ht="16.5" hidden="1" customHeight="1" outlineLevel="1" x14ac:dyDescent="0.45">
      <c r="C7464" s="104" t="s">
        <v>259</v>
      </c>
      <c r="D7464" s="104" t="s">
        <v>300</v>
      </c>
      <c r="E7464" s="56">
        <v>2002</v>
      </c>
      <c r="F7464" s="144">
        <v>13</v>
      </c>
      <c r="G7464" s="144">
        <v>13</v>
      </c>
    </row>
    <row r="7465" spans="3:7" ht="16.5" hidden="1" customHeight="1" outlineLevel="1" x14ac:dyDescent="0.45">
      <c r="C7465" s="104" t="s">
        <v>259</v>
      </c>
      <c r="D7465" s="104" t="s">
        <v>300</v>
      </c>
      <c r="E7465" s="56">
        <v>2003</v>
      </c>
      <c r="F7465" s="144">
        <v>159</v>
      </c>
      <c r="G7465" s="144">
        <v>159</v>
      </c>
    </row>
    <row r="7466" spans="3:7" ht="16.5" hidden="1" customHeight="1" outlineLevel="1" x14ac:dyDescent="0.45">
      <c r="C7466" s="104" t="s">
        <v>259</v>
      </c>
      <c r="D7466" s="104" t="s">
        <v>300</v>
      </c>
      <c r="E7466" s="56">
        <v>2004</v>
      </c>
      <c r="F7466" s="144">
        <v>268</v>
      </c>
      <c r="G7466" s="144">
        <v>268</v>
      </c>
    </row>
    <row r="7467" spans="3:7" ht="16.5" hidden="1" customHeight="1" outlineLevel="1" x14ac:dyDescent="0.45">
      <c r="C7467" s="104" t="s">
        <v>259</v>
      </c>
      <c r="D7467" s="104" t="s">
        <v>300</v>
      </c>
      <c r="E7467" s="56">
        <v>2005</v>
      </c>
      <c r="F7467" s="144">
        <v>507</v>
      </c>
      <c r="G7467" s="144">
        <v>507</v>
      </c>
    </row>
    <row r="7468" spans="3:7" ht="16.5" hidden="1" customHeight="1" outlineLevel="1" x14ac:dyDescent="0.45">
      <c r="C7468" s="104" t="s">
        <v>259</v>
      </c>
      <c r="D7468" s="104" t="s">
        <v>300</v>
      </c>
      <c r="E7468" s="56">
        <v>2006</v>
      </c>
      <c r="F7468" s="144">
        <v>499</v>
      </c>
      <c r="G7468" s="144">
        <v>499</v>
      </c>
    </row>
    <row r="7469" spans="3:7" ht="16.5" hidden="1" customHeight="1" outlineLevel="1" x14ac:dyDescent="0.45">
      <c r="C7469" s="104" t="s">
        <v>259</v>
      </c>
      <c r="D7469" s="104" t="s">
        <v>300</v>
      </c>
      <c r="E7469" s="56">
        <v>2007</v>
      </c>
      <c r="F7469" s="144">
        <v>277</v>
      </c>
      <c r="G7469" s="144">
        <v>277</v>
      </c>
    </row>
    <row r="7470" spans="3:7" ht="16.5" hidden="1" customHeight="1" outlineLevel="1" x14ac:dyDescent="0.45">
      <c r="C7470" s="104" t="s">
        <v>259</v>
      </c>
      <c r="D7470" s="104" t="s">
        <v>300</v>
      </c>
      <c r="E7470" s="56">
        <v>2008</v>
      </c>
      <c r="F7470" s="144">
        <v>536</v>
      </c>
      <c r="G7470" s="144">
        <v>536</v>
      </c>
    </row>
    <row r="7471" spans="3:7" ht="16.5" hidden="1" customHeight="1" outlineLevel="1" x14ac:dyDescent="0.45">
      <c r="C7471" s="104" t="s">
        <v>259</v>
      </c>
      <c r="D7471" s="104" t="s">
        <v>300</v>
      </c>
      <c r="E7471" s="56">
        <v>2009</v>
      </c>
      <c r="F7471" s="144">
        <v>401</v>
      </c>
      <c r="G7471" s="144">
        <v>401</v>
      </c>
    </row>
    <row r="7472" spans="3:7" ht="16.5" hidden="1" customHeight="1" outlineLevel="1" x14ac:dyDescent="0.45">
      <c r="C7472" s="104" t="s">
        <v>259</v>
      </c>
      <c r="D7472" s="104" t="s">
        <v>300</v>
      </c>
      <c r="E7472" s="56">
        <v>2010</v>
      </c>
      <c r="F7472" s="144">
        <v>739</v>
      </c>
      <c r="G7472" s="144">
        <v>739</v>
      </c>
    </row>
    <row r="7473" spans="3:7" ht="16.5" hidden="1" customHeight="1" outlineLevel="1" x14ac:dyDescent="0.45">
      <c r="C7473" s="104" t="s">
        <v>259</v>
      </c>
      <c r="D7473" s="104" t="s">
        <v>300</v>
      </c>
      <c r="E7473" s="56">
        <v>2011</v>
      </c>
      <c r="F7473" s="146">
        <v>1656</v>
      </c>
      <c r="G7473" s="146">
        <v>1656</v>
      </c>
    </row>
    <row r="7474" spans="3:7" ht="16.5" hidden="1" customHeight="1" outlineLevel="1" x14ac:dyDescent="0.45">
      <c r="C7474" s="104" t="s">
        <v>259</v>
      </c>
      <c r="D7474" s="104" t="s">
        <v>300</v>
      </c>
      <c r="E7474" s="56">
        <v>2012</v>
      </c>
      <c r="F7474" s="146">
        <v>2391</v>
      </c>
      <c r="G7474" s="146">
        <v>2391</v>
      </c>
    </row>
    <row r="7475" spans="3:7" ht="16.5" hidden="1" customHeight="1" outlineLevel="1" x14ac:dyDescent="0.45">
      <c r="C7475" s="104" t="s">
        <v>259</v>
      </c>
      <c r="D7475" s="104" t="s">
        <v>300</v>
      </c>
      <c r="E7475" s="56">
        <v>2013</v>
      </c>
      <c r="F7475" s="146">
        <v>1469</v>
      </c>
      <c r="G7475" s="146">
        <v>1469</v>
      </c>
    </row>
    <row r="7476" spans="3:7" ht="16.5" hidden="1" customHeight="1" outlineLevel="1" x14ac:dyDescent="0.45">
      <c r="C7476" s="104" t="s">
        <v>259</v>
      </c>
      <c r="D7476" s="104" t="s">
        <v>300</v>
      </c>
      <c r="E7476" s="56">
        <v>2014</v>
      </c>
      <c r="F7476" s="146">
        <v>1495</v>
      </c>
      <c r="G7476" s="146">
        <v>1495</v>
      </c>
    </row>
    <row r="7477" spans="3:7" ht="16.5" hidden="1" customHeight="1" outlineLevel="1" x14ac:dyDescent="0.45">
      <c r="C7477" s="104" t="s">
        <v>259</v>
      </c>
      <c r="D7477" s="104" t="s">
        <v>300</v>
      </c>
      <c r="E7477" s="56">
        <v>2015</v>
      </c>
      <c r="F7477" s="144">
        <v>948</v>
      </c>
      <c r="G7477" s="144">
        <v>948</v>
      </c>
    </row>
    <row r="7478" spans="3:7" ht="16.5" hidden="1" customHeight="1" outlineLevel="1" x14ac:dyDescent="0.45">
      <c r="C7478" s="104" t="s">
        <v>259</v>
      </c>
      <c r="D7478" s="104" t="s">
        <v>300</v>
      </c>
      <c r="E7478" s="56">
        <v>2016</v>
      </c>
      <c r="F7478" s="144">
        <v>99</v>
      </c>
      <c r="G7478" s="144">
        <v>99</v>
      </c>
    </row>
    <row r="7479" spans="3:7" ht="16.5" hidden="1" customHeight="1" outlineLevel="1" x14ac:dyDescent="0.45">
      <c r="C7479" s="104" t="s">
        <v>259</v>
      </c>
      <c r="D7479" s="104" t="s">
        <v>301</v>
      </c>
      <c r="E7479" s="56">
        <v>1992</v>
      </c>
      <c r="F7479" s="144">
        <v>13</v>
      </c>
      <c r="G7479" s="144">
        <v>13</v>
      </c>
    </row>
    <row r="7480" spans="3:7" ht="16.5" hidden="1" customHeight="1" outlineLevel="1" x14ac:dyDescent="0.45">
      <c r="C7480" s="104" t="s">
        <v>259</v>
      </c>
      <c r="D7480" s="104" t="s">
        <v>301</v>
      </c>
      <c r="E7480" s="56">
        <v>1993</v>
      </c>
      <c r="F7480" s="144">
        <v>12</v>
      </c>
      <c r="G7480" s="144">
        <v>12</v>
      </c>
    </row>
    <row r="7481" spans="3:7" ht="16.5" hidden="1" customHeight="1" outlineLevel="1" x14ac:dyDescent="0.45">
      <c r="C7481" s="104" t="s">
        <v>259</v>
      </c>
      <c r="D7481" s="104" t="s">
        <v>301</v>
      </c>
      <c r="E7481" s="56">
        <v>1994</v>
      </c>
      <c r="F7481" s="144">
        <v>79</v>
      </c>
      <c r="G7481" s="144">
        <v>79</v>
      </c>
    </row>
    <row r="7482" spans="3:7" ht="16.5" hidden="1" customHeight="1" outlineLevel="1" x14ac:dyDescent="0.45">
      <c r="C7482" s="104" t="s">
        <v>259</v>
      </c>
      <c r="D7482" s="104" t="s">
        <v>301</v>
      </c>
      <c r="E7482" s="56">
        <v>1996</v>
      </c>
      <c r="F7482" s="144">
        <v>22</v>
      </c>
      <c r="G7482" s="144">
        <v>22</v>
      </c>
    </row>
    <row r="7483" spans="3:7" ht="16.5" hidden="1" customHeight="1" outlineLevel="1" x14ac:dyDescent="0.45">
      <c r="C7483" s="104" t="s">
        <v>259</v>
      </c>
      <c r="D7483" s="104" t="s">
        <v>301</v>
      </c>
      <c r="E7483" s="56">
        <v>1997</v>
      </c>
      <c r="F7483" s="144">
        <v>85</v>
      </c>
      <c r="G7483" s="144">
        <v>85</v>
      </c>
    </row>
    <row r="7484" spans="3:7" ht="16.5" hidden="1" customHeight="1" outlineLevel="1" x14ac:dyDescent="0.45">
      <c r="C7484" s="104" t="s">
        <v>259</v>
      </c>
      <c r="D7484" s="104" t="s">
        <v>301</v>
      </c>
      <c r="E7484" s="56">
        <v>2004</v>
      </c>
      <c r="F7484" s="144">
        <v>5</v>
      </c>
      <c r="G7484" s="144">
        <v>5</v>
      </c>
    </row>
    <row r="7485" spans="3:7" ht="16.5" hidden="1" customHeight="1" outlineLevel="1" x14ac:dyDescent="0.45">
      <c r="C7485" s="104" t="s">
        <v>259</v>
      </c>
      <c r="D7485" s="104" t="s">
        <v>301</v>
      </c>
      <c r="E7485" s="56">
        <v>2005</v>
      </c>
      <c r="F7485" s="144">
        <v>0</v>
      </c>
      <c r="G7485" s="144">
        <v>0</v>
      </c>
    </row>
    <row r="7486" spans="3:7" ht="16.5" hidden="1" customHeight="1" outlineLevel="1" x14ac:dyDescent="0.45">
      <c r="C7486" s="104" t="s">
        <v>259</v>
      </c>
      <c r="D7486" s="104" t="s">
        <v>301</v>
      </c>
      <c r="E7486" s="56">
        <v>2006</v>
      </c>
      <c r="F7486" s="144">
        <v>0</v>
      </c>
      <c r="G7486" s="144">
        <v>0</v>
      </c>
    </row>
    <row r="7487" spans="3:7" ht="16.5" hidden="1" customHeight="1" outlineLevel="1" x14ac:dyDescent="0.45">
      <c r="C7487" s="104" t="s">
        <v>259</v>
      </c>
      <c r="D7487" s="104" t="s">
        <v>301</v>
      </c>
      <c r="E7487" s="56">
        <v>2007</v>
      </c>
      <c r="F7487" s="144">
        <v>0</v>
      </c>
      <c r="G7487" s="144">
        <v>0</v>
      </c>
    </row>
    <row r="7488" spans="3:7" ht="16.5" hidden="1" customHeight="1" outlineLevel="1" x14ac:dyDescent="0.45">
      <c r="C7488" s="104" t="s">
        <v>259</v>
      </c>
      <c r="D7488" s="104" t="s">
        <v>301</v>
      </c>
      <c r="E7488" s="56">
        <v>2010</v>
      </c>
      <c r="F7488" s="144">
        <v>9</v>
      </c>
      <c r="G7488" s="144">
        <v>9</v>
      </c>
    </row>
    <row r="7489" spans="3:7" ht="16.5" hidden="1" customHeight="1" outlineLevel="1" x14ac:dyDescent="0.45">
      <c r="C7489" s="104" t="s">
        <v>259</v>
      </c>
      <c r="D7489" s="104" t="s">
        <v>301</v>
      </c>
      <c r="E7489" s="56">
        <v>2011</v>
      </c>
      <c r="F7489" s="144">
        <v>15</v>
      </c>
      <c r="G7489" s="144">
        <v>15</v>
      </c>
    </row>
    <row r="7490" spans="3:7" ht="16.5" hidden="1" customHeight="1" outlineLevel="1" x14ac:dyDescent="0.45">
      <c r="C7490" s="104" t="s">
        <v>259</v>
      </c>
      <c r="D7490" s="104" t="s">
        <v>301</v>
      </c>
      <c r="E7490" s="56">
        <v>2012</v>
      </c>
      <c r="F7490" s="144">
        <v>0</v>
      </c>
      <c r="G7490" s="144">
        <v>0</v>
      </c>
    </row>
    <row r="7491" spans="3:7" ht="16.5" hidden="1" customHeight="1" outlineLevel="1" x14ac:dyDescent="0.45">
      <c r="C7491" s="104" t="s">
        <v>259</v>
      </c>
      <c r="D7491" s="104" t="s">
        <v>301</v>
      </c>
      <c r="E7491" s="56">
        <v>2013</v>
      </c>
      <c r="F7491" s="144">
        <v>153</v>
      </c>
      <c r="G7491" s="144">
        <v>153</v>
      </c>
    </row>
    <row r="7492" spans="3:7" ht="16.5" hidden="1" customHeight="1" outlineLevel="1" x14ac:dyDescent="0.45">
      <c r="C7492" s="104" t="s">
        <v>259</v>
      </c>
      <c r="D7492" s="104" t="s">
        <v>301</v>
      </c>
      <c r="E7492" s="56">
        <v>2014</v>
      </c>
      <c r="F7492" s="144">
        <v>95</v>
      </c>
      <c r="G7492" s="144">
        <v>95</v>
      </c>
    </row>
    <row r="7493" spans="3:7" ht="16.5" hidden="1" customHeight="1" outlineLevel="1" x14ac:dyDescent="0.45">
      <c r="C7493" s="104" t="s">
        <v>259</v>
      </c>
      <c r="D7493" s="104" t="s">
        <v>301</v>
      </c>
      <c r="E7493" s="56">
        <v>2015</v>
      </c>
      <c r="F7493" s="144">
        <v>45</v>
      </c>
      <c r="G7493" s="144">
        <v>45</v>
      </c>
    </row>
    <row r="7494" spans="3:7" ht="16.5" hidden="1" customHeight="1" outlineLevel="1" x14ac:dyDescent="0.45">
      <c r="C7494" s="104" t="s">
        <v>259</v>
      </c>
      <c r="D7494" s="104" t="s">
        <v>301</v>
      </c>
      <c r="E7494" s="56">
        <v>2016</v>
      </c>
      <c r="F7494" s="144">
        <v>0</v>
      </c>
      <c r="G7494" s="144">
        <v>0</v>
      </c>
    </row>
    <row r="7495" spans="3:7" ht="16.5" hidden="1" customHeight="1" outlineLevel="1" x14ac:dyDescent="0.45">
      <c r="C7495" s="104" t="s">
        <v>259</v>
      </c>
      <c r="D7495" s="104" t="s">
        <v>302</v>
      </c>
      <c r="E7495" s="56">
        <v>1992</v>
      </c>
      <c r="F7495" s="144">
        <v>3</v>
      </c>
      <c r="G7495" s="144">
        <v>3</v>
      </c>
    </row>
    <row r="7496" spans="3:7" ht="16.5" hidden="1" customHeight="1" outlineLevel="1" x14ac:dyDescent="0.45">
      <c r="C7496" s="104" t="s">
        <v>259</v>
      </c>
      <c r="D7496" s="104" t="s">
        <v>302</v>
      </c>
      <c r="E7496" s="56">
        <v>1993</v>
      </c>
      <c r="F7496" s="144">
        <v>3</v>
      </c>
      <c r="G7496" s="144">
        <v>3</v>
      </c>
    </row>
    <row r="7497" spans="3:7" ht="16.5" hidden="1" customHeight="1" outlineLevel="1" x14ac:dyDescent="0.45">
      <c r="C7497" s="104" t="s">
        <v>259</v>
      </c>
      <c r="D7497" s="104" t="s">
        <v>302</v>
      </c>
      <c r="E7497" s="56">
        <v>1994</v>
      </c>
      <c r="F7497" s="144">
        <v>9</v>
      </c>
      <c r="G7497" s="144">
        <v>9</v>
      </c>
    </row>
    <row r="7498" spans="3:7" ht="16.5" hidden="1" customHeight="1" outlineLevel="1" x14ac:dyDescent="0.45">
      <c r="C7498" s="104" t="s">
        <v>259</v>
      </c>
      <c r="D7498" s="104" t="s">
        <v>302</v>
      </c>
      <c r="E7498" s="56">
        <v>1997</v>
      </c>
      <c r="F7498" s="144">
        <v>1</v>
      </c>
      <c r="G7498" s="144">
        <v>1</v>
      </c>
    </row>
    <row r="7499" spans="3:7" ht="16.5" hidden="1" customHeight="1" outlineLevel="1" x14ac:dyDescent="0.45">
      <c r="C7499" s="104" t="s">
        <v>259</v>
      </c>
      <c r="D7499" s="104" t="s">
        <v>302</v>
      </c>
      <c r="E7499" s="56">
        <v>2012</v>
      </c>
      <c r="F7499" s="144">
        <v>1</v>
      </c>
      <c r="G7499" s="144">
        <v>1</v>
      </c>
    </row>
    <row r="7500" spans="3:7" ht="16.5" hidden="1" customHeight="1" outlineLevel="1" x14ac:dyDescent="0.45">
      <c r="C7500" s="104" t="s">
        <v>259</v>
      </c>
      <c r="D7500" s="104" t="s">
        <v>302</v>
      </c>
      <c r="E7500" s="56">
        <v>2013</v>
      </c>
      <c r="F7500" s="144">
        <v>0</v>
      </c>
      <c r="G7500" s="144">
        <v>0</v>
      </c>
    </row>
    <row r="7501" spans="3:7" ht="16.5" hidden="1" customHeight="1" outlineLevel="1" x14ac:dyDescent="0.45">
      <c r="C7501" s="104" t="s">
        <v>259</v>
      </c>
      <c r="D7501" s="104" t="s">
        <v>303</v>
      </c>
      <c r="E7501" s="56">
        <v>1991</v>
      </c>
      <c r="F7501" s="146">
        <v>2731</v>
      </c>
      <c r="G7501" s="146">
        <v>2731</v>
      </c>
    </row>
    <row r="7502" spans="3:7" ht="16.5" hidden="1" customHeight="1" outlineLevel="1" x14ac:dyDescent="0.45">
      <c r="C7502" s="104" t="s">
        <v>259</v>
      </c>
      <c r="D7502" s="104" t="s">
        <v>303</v>
      </c>
      <c r="E7502" s="56">
        <v>1992</v>
      </c>
      <c r="F7502" s="146">
        <v>3810</v>
      </c>
      <c r="G7502" s="146">
        <v>3810</v>
      </c>
    </row>
    <row r="7503" spans="3:7" ht="16.5" hidden="1" customHeight="1" outlineLevel="1" x14ac:dyDescent="0.45">
      <c r="C7503" s="104" t="s">
        <v>259</v>
      </c>
      <c r="D7503" s="104" t="s">
        <v>303</v>
      </c>
      <c r="E7503" s="56">
        <v>1993</v>
      </c>
      <c r="F7503" s="146">
        <v>2262</v>
      </c>
      <c r="G7503" s="146">
        <v>2262</v>
      </c>
    </row>
    <row r="7504" spans="3:7" ht="16.5" hidden="1" customHeight="1" outlineLevel="1" x14ac:dyDescent="0.45">
      <c r="C7504" s="104" t="s">
        <v>259</v>
      </c>
      <c r="D7504" s="104" t="s">
        <v>303</v>
      </c>
      <c r="E7504" s="56">
        <v>1994</v>
      </c>
      <c r="F7504" s="144">
        <v>178</v>
      </c>
      <c r="G7504" s="144">
        <v>178</v>
      </c>
    </row>
    <row r="7505" spans="3:7" ht="16.5" hidden="1" customHeight="1" outlineLevel="1" x14ac:dyDescent="0.45">
      <c r="C7505" s="104" t="s">
        <v>259</v>
      </c>
      <c r="D7505" s="104" t="s">
        <v>303</v>
      </c>
      <c r="E7505" s="56">
        <v>1995</v>
      </c>
      <c r="F7505" s="144">
        <v>645</v>
      </c>
      <c r="G7505" s="144">
        <v>645</v>
      </c>
    </row>
    <row r="7506" spans="3:7" ht="16.5" hidden="1" customHeight="1" outlineLevel="1" x14ac:dyDescent="0.45">
      <c r="C7506" s="104" t="s">
        <v>259</v>
      </c>
      <c r="D7506" s="104" t="s">
        <v>303</v>
      </c>
      <c r="E7506" s="56">
        <v>1996</v>
      </c>
      <c r="F7506" s="144">
        <v>503</v>
      </c>
      <c r="G7506" s="144">
        <v>503</v>
      </c>
    </row>
    <row r="7507" spans="3:7" ht="16.5" hidden="1" customHeight="1" outlineLevel="1" x14ac:dyDescent="0.45">
      <c r="C7507" s="104" t="s">
        <v>259</v>
      </c>
      <c r="D7507" s="104" t="s">
        <v>303</v>
      </c>
      <c r="E7507" s="56">
        <v>1997</v>
      </c>
      <c r="F7507" s="144">
        <v>224</v>
      </c>
      <c r="G7507" s="144">
        <v>224</v>
      </c>
    </row>
    <row r="7508" spans="3:7" ht="16.5" hidden="1" customHeight="1" outlineLevel="1" x14ac:dyDescent="0.45">
      <c r="C7508" s="104" t="s">
        <v>259</v>
      </c>
      <c r="D7508" s="104" t="s">
        <v>303</v>
      </c>
      <c r="E7508" s="56">
        <v>1998</v>
      </c>
      <c r="F7508" s="144">
        <v>665</v>
      </c>
      <c r="G7508" s="144">
        <v>665</v>
      </c>
    </row>
    <row r="7509" spans="3:7" ht="16.5" hidden="1" customHeight="1" outlineLevel="1" x14ac:dyDescent="0.45">
      <c r="C7509" s="104" t="s">
        <v>259</v>
      </c>
      <c r="D7509" s="104" t="s">
        <v>303</v>
      </c>
      <c r="E7509" s="56">
        <v>1999</v>
      </c>
      <c r="F7509" s="144">
        <v>640</v>
      </c>
      <c r="G7509" s="144">
        <v>640</v>
      </c>
    </row>
    <row r="7510" spans="3:7" ht="16.5" hidden="1" customHeight="1" outlineLevel="1" x14ac:dyDescent="0.45">
      <c r="C7510" s="104" t="s">
        <v>259</v>
      </c>
      <c r="D7510" s="104" t="s">
        <v>303</v>
      </c>
      <c r="E7510" s="56">
        <v>2000</v>
      </c>
      <c r="F7510" s="144">
        <v>811</v>
      </c>
      <c r="G7510" s="144">
        <v>811</v>
      </c>
    </row>
    <row r="7511" spans="3:7" ht="16.5" hidden="1" customHeight="1" outlineLevel="1" x14ac:dyDescent="0.45">
      <c r="C7511" s="104" t="s">
        <v>259</v>
      </c>
      <c r="D7511" s="104" t="s">
        <v>303</v>
      </c>
      <c r="E7511" s="56">
        <v>2001</v>
      </c>
      <c r="F7511" s="144">
        <v>975</v>
      </c>
      <c r="G7511" s="144">
        <v>975</v>
      </c>
    </row>
    <row r="7512" spans="3:7" ht="16.5" hidden="1" customHeight="1" outlineLevel="1" x14ac:dyDescent="0.45">
      <c r="C7512" s="104" t="s">
        <v>259</v>
      </c>
      <c r="D7512" s="104" t="s">
        <v>303</v>
      </c>
      <c r="E7512" s="56">
        <v>2002</v>
      </c>
      <c r="F7512" s="146">
        <v>1315</v>
      </c>
      <c r="G7512" s="146">
        <v>1315</v>
      </c>
    </row>
    <row r="7513" spans="3:7" ht="16.5" hidden="1" customHeight="1" outlineLevel="1" x14ac:dyDescent="0.45">
      <c r="C7513" s="104" t="s">
        <v>259</v>
      </c>
      <c r="D7513" s="104" t="s">
        <v>303</v>
      </c>
      <c r="E7513" s="56">
        <v>2003</v>
      </c>
      <c r="F7513" s="146">
        <v>5072</v>
      </c>
      <c r="G7513" s="146">
        <v>5072</v>
      </c>
    </row>
    <row r="7514" spans="3:7" ht="16.5" hidden="1" customHeight="1" outlineLevel="1" x14ac:dyDescent="0.45">
      <c r="C7514" s="104" t="s">
        <v>259</v>
      </c>
      <c r="D7514" s="104" t="s">
        <v>303</v>
      </c>
      <c r="E7514" s="56">
        <v>2004</v>
      </c>
      <c r="F7514" s="146">
        <v>2888</v>
      </c>
      <c r="G7514" s="146">
        <v>2888</v>
      </c>
    </row>
    <row r="7515" spans="3:7" ht="16.5" hidden="1" customHeight="1" outlineLevel="1" x14ac:dyDescent="0.45">
      <c r="C7515" s="104" t="s">
        <v>259</v>
      </c>
      <c r="D7515" s="104" t="s">
        <v>303</v>
      </c>
      <c r="E7515" s="56">
        <v>2005</v>
      </c>
      <c r="F7515" s="146">
        <v>3708</v>
      </c>
      <c r="G7515" s="146">
        <v>3708</v>
      </c>
    </row>
    <row r="7516" spans="3:7" ht="16.5" hidden="1" customHeight="1" outlineLevel="1" x14ac:dyDescent="0.45">
      <c r="C7516" s="104" t="s">
        <v>259</v>
      </c>
      <c r="D7516" s="104" t="s">
        <v>303</v>
      </c>
      <c r="E7516" s="56">
        <v>2006</v>
      </c>
      <c r="F7516" s="146">
        <v>6739</v>
      </c>
      <c r="G7516" s="146">
        <v>6739</v>
      </c>
    </row>
    <row r="7517" spans="3:7" ht="16.5" hidden="1" customHeight="1" outlineLevel="1" x14ac:dyDescent="0.45">
      <c r="C7517" s="104" t="s">
        <v>259</v>
      </c>
      <c r="D7517" s="104" t="s">
        <v>303</v>
      </c>
      <c r="E7517" s="56">
        <v>2007</v>
      </c>
      <c r="F7517" s="146">
        <v>10857</v>
      </c>
      <c r="G7517" s="146">
        <v>10857</v>
      </c>
    </row>
    <row r="7518" spans="3:7" ht="16.5" hidden="1" customHeight="1" outlineLevel="1" x14ac:dyDescent="0.45">
      <c r="C7518" s="104" t="s">
        <v>259</v>
      </c>
      <c r="D7518" s="104" t="s">
        <v>303</v>
      </c>
      <c r="E7518" s="56">
        <v>2008</v>
      </c>
      <c r="F7518" s="146">
        <v>22668</v>
      </c>
      <c r="G7518" s="146">
        <v>22668</v>
      </c>
    </row>
    <row r="7519" spans="3:7" ht="16.5" hidden="1" customHeight="1" outlineLevel="1" x14ac:dyDescent="0.45">
      <c r="C7519" s="104" t="s">
        <v>259</v>
      </c>
      <c r="D7519" s="104" t="s">
        <v>303</v>
      </c>
      <c r="E7519" s="56">
        <v>2009</v>
      </c>
      <c r="F7519" s="146">
        <v>12568</v>
      </c>
      <c r="G7519" s="146">
        <v>12568</v>
      </c>
    </row>
    <row r="7520" spans="3:7" ht="16.5" hidden="1" customHeight="1" outlineLevel="1" x14ac:dyDescent="0.45">
      <c r="C7520" s="104" t="s">
        <v>259</v>
      </c>
      <c r="D7520" s="104" t="s">
        <v>303</v>
      </c>
      <c r="E7520" s="56">
        <v>2010</v>
      </c>
      <c r="F7520" s="146">
        <v>7936</v>
      </c>
      <c r="G7520" s="146">
        <v>7936</v>
      </c>
    </row>
    <row r="7521" spans="3:7" ht="16.5" hidden="1" customHeight="1" outlineLevel="1" x14ac:dyDescent="0.45">
      <c r="C7521" s="104" t="s">
        <v>259</v>
      </c>
      <c r="D7521" s="104" t="s">
        <v>303</v>
      </c>
      <c r="E7521" s="56">
        <v>2011</v>
      </c>
      <c r="F7521" s="146">
        <v>12144</v>
      </c>
      <c r="G7521" s="146">
        <v>12144</v>
      </c>
    </row>
    <row r="7522" spans="3:7" ht="16.5" hidden="1" customHeight="1" outlineLevel="1" x14ac:dyDescent="0.45">
      <c r="C7522" s="104" t="s">
        <v>259</v>
      </c>
      <c r="D7522" s="104" t="s">
        <v>303</v>
      </c>
      <c r="E7522" s="56">
        <v>2012</v>
      </c>
      <c r="F7522" s="146">
        <v>9422</v>
      </c>
      <c r="G7522" s="146">
        <v>9422</v>
      </c>
    </row>
    <row r="7523" spans="3:7" ht="16.5" hidden="1" customHeight="1" outlineLevel="1" x14ac:dyDescent="0.45">
      <c r="C7523" s="104" t="s">
        <v>259</v>
      </c>
      <c r="D7523" s="104" t="s">
        <v>303</v>
      </c>
      <c r="E7523" s="56">
        <v>2013</v>
      </c>
      <c r="F7523" s="146">
        <v>11785</v>
      </c>
      <c r="G7523" s="146">
        <v>11785</v>
      </c>
    </row>
    <row r="7524" spans="3:7" ht="16.5" hidden="1" customHeight="1" outlineLevel="1" x14ac:dyDescent="0.45">
      <c r="C7524" s="104" t="s">
        <v>259</v>
      </c>
      <c r="D7524" s="104" t="s">
        <v>303</v>
      </c>
      <c r="E7524" s="56">
        <v>2014</v>
      </c>
      <c r="F7524" s="146">
        <v>10599</v>
      </c>
      <c r="G7524" s="146">
        <v>10599</v>
      </c>
    </row>
    <row r="7525" spans="3:7" ht="16.5" hidden="1" customHeight="1" outlineLevel="1" x14ac:dyDescent="0.45">
      <c r="C7525" s="104" t="s">
        <v>259</v>
      </c>
      <c r="D7525" s="104" t="s">
        <v>303</v>
      </c>
      <c r="E7525" s="56">
        <v>2015</v>
      </c>
      <c r="F7525" s="146">
        <v>4975</v>
      </c>
      <c r="G7525" s="146">
        <v>4975</v>
      </c>
    </row>
    <row r="7526" spans="3:7" ht="16.5" hidden="1" customHeight="1" outlineLevel="1" x14ac:dyDescent="0.45">
      <c r="C7526" s="104" t="s">
        <v>259</v>
      </c>
      <c r="D7526" s="104" t="s">
        <v>303</v>
      </c>
      <c r="E7526" s="56">
        <v>2016</v>
      </c>
      <c r="F7526" s="144">
        <v>248</v>
      </c>
      <c r="G7526" s="144">
        <v>248</v>
      </c>
    </row>
    <row r="7527" spans="3:7" ht="16.5" hidden="1" customHeight="1" outlineLevel="1" x14ac:dyDescent="0.45">
      <c r="C7527" s="104" t="s">
        <v>259</v>
      </c>
      <c r="D7527" s="104" t="s">
        <v>304</v>
      </c>
      <c r="E7527" s="56">
        <v>1992</v>
      </c>
      <c r="F7527" s="144">
        <v>21</v>
      </c>
      <c r="G7527" s="144">
        <v>21</v>
      </c>
    </row>
    <row r="7528" spans="3:7" ht="16.5" hidden="1" customHeight="1" outlineLevel="1" x14ac:dyDescent="0.45">
      <c r="C7528" s="104" t="s">
        <v>259</v>
      </c>
      <c r="D7528" s="104" t="s">
        <v>304</v>
      </c>
      <c r="E7528" s="56">
        <v>1994</v>
      </c>
      <c r="F7528" s="144">
        <v>205</v>
      </c>
      <c r="G7528" s="144">
        <v>205</v>
      </c>
    </row>
    <row r="7529" spans="3:7" ht="16.5" hidden="1" customHeight="1" outlineLevel="1" x14ac:dyDescent="0.45">
      <c r="C7529" s="104" t="s">
        <v>259</v>
      </c>
      <c r="D7529" s="104" t="s">
        <v>304</v>
      </c>
      <c r="E7529" s="56">
        <v>1995</v>
      </c>
      <c r="F7529" s="144">
        <v>73</v>
      </c>
      <c r="G7529" s="144">
        <v>73</v>
      </c>
    </row>
    <row r="7530" spans="3:7" ht="16.5" hidden="1" customHeight="1" outlineLevel="1" x14ac:dyDescent="0.45">
      <c r="C7530" s="104" t="s">
        <v>259</v>
      </c>
      <c r="D7530" s="104" t="s">
        <v>304</v>
      </c>
      <c r="E7530" s="56">
        <v>1996</v>
      </c>
      <c r="F7530" s="144">
        <v>5</v>
      </c>
      <c r="G7530" s="144">
        <v>5</v>
      </c>
    </row>
    <row r="7531" spans="3:7" ht="16.5" hidden="1" customHeight="1" outlineLevel="1" x14ac:dyDescent="0.45">
      <c r="C7531" s="104" t="s">
        <v>259</v>
      </c>
      <c r="D7531" s="104" t="s">
        <v>304</v>
      </c>
      <c r="E7531" s="56">
        <v>2000</v>
      </c>
      <c r="F7531" s="144">
        <v>36</v>
      </c>
      <c r="G7531" s="144">
        <v>36</v>
      </c>
    </row>
    <row r="7532" spans="3:7" ht="16.5" hidden="1" customHeight="1" outlineLevel="1" x14ac:dyDescent="0.45">
      <c r="C7532" s="104" t="s">
        <v>259</v>
      </c>
      <c r="D7532" s="104" t="s">
        <v>304</v>
      </c>
      <c r="E7532" s="56">
        <v>2001</v>
      </c>
      <c r="F7532" s="144">
        <v>0</v>
      </c>
      <c r="G7532" s="144">
        <v>0</v>
      </c>
    </row>
    <row r="7533" spans="3:7" ht="16.5" hidden="1" customHeight="1" outlineLevel="1" x14ac:dyDescent="0.45">
      <c r="C7533" s="104" t="s">
        <v>259</v>
      </c>
      <c r="D7533" s="104" t="s">
        <v>304</v>
      </c>
      <c r="E7533" s="56">
        <v>2002</v>
      </c>
      <c r="F7533" s="144">
        <v>0</v>
      </c>
      <c r="G7533" s="144">
        <v>0</v>
      </c>
    </row>
    <row r="7534" spans="3:7" ht="16.5" hidden="1" customHeight="1" outlineLevel="1" x14ac:dyDescent="0.45">
      <c r="C7534" s="104" t="s">
        <v>259</v>
      </c>
      <c r="D7534" s="104" t="s">
        <v>304</v>
      </c>
      <c r="E7534" s="56">
        <v>2004</v>
      </c>
      <c r="F7534" s="144">
        <v>111</v>
      </c>
      <c r="G7534" s="144">
        <v>111</v>
      </c>
    </row>
    <row r="7535" spans="3:7" ht="16.5" hidden="1" customHeight="1" outlineLevel="1" x14ac:dyDescent="0.45">
      <c r="C7535" s="104" t="s">
        <v>259</v>
      </c>
      <c r="D7535" s="104" t="s">
        <v>304</v>
      </c>
      <c r="E7535" s="56">
        <v>2005</v>
      </c>
      <c r="F7535" s="144">
        <v>28</v>
      </c>
      <c r="G7535" s="144">
        <v>28</v>
      </c>
    </row>
    <row r="7536" spans="3:7" ht="16.5" hidden="1" customHeight="1" outlineLevel="1" x14ac:dyDescent="0.45">
      <c r="C7536" s="104" t="s">
        <v>259</v>
      </c>
      <c r="D7536" s="104" t="s">
        <v>304</v>
      </c>
      <c r="E7536" s="56">
        <v>2006</v>
      </c>
      <c r="F7536" s="144">
        <v>0</v>
      </c>
      <c r="G7536" s="144">
        <v>0</v>
      </c>
    </row>
    <row r="7537" spans="3:7" ht="16.5" hidden="1" customHeight="1" outlineLevel="1" x14ac:dyDescent="0.45">
      <c r="C7537" s="104" t="s">
        <v>259</v>
      </c>
      <c r="D7537" s="104" t="s">
        <v>304</v>
      </c>
      <c r="E7537" s="56">
        <v>2007</v>
      </c>
      <c r="F7537" s="144">
        <v>0</v>
      </c>
      <c r="G7537" s="144">
        <v>0</v>
      </c>
    </row>
    <row r="7538" spans="3:7" ht="16.5" hidden="1" customHeight="1" outlineLevel="1" x14ac:dyDescent="0.45">
      <c r="C7538" s="104" t="s">
        <v>259</v>
      </c>
      <c r="D7538" s="104" t="s">
        <v>304</v>
      </c>
      <c r="E7538" s="56">
        <v>2009</v>
      </c>
      <c r="F7538" s="144">
        <v>406</v>
      </c>
      <c r="G7538" s="144">
        <v>406</v>
      </c>
    </row>
    <row r="7539" spans="3:7" ht="16.5" hidden="1" customHeight="1" outlineLevel="1" x14ac:dyDescent="0.45">
      <c r="C7539" s="104" t="s">
        <v>259</v>
      </c>
      <c r="D7539" s="104" t="s">
        <v>304</v>
      </c>
      <c r="E7539" s="56">
        <v>2010</v>
      </c>
      <c r="F7539" s="144">
        <v>765</v>
      </c>
      <c r="G7539" s="144">
        <v>765</v>
      </c>
    </row>
    <row r="7540" spans="3:7" ht="16.5" hidden="1" customHeight="1" outlineLevel="1" x14ac:dyDescent="0.45">
      <c r="C7540" s="104" t="s">
        <v>259</v>
      </c>
      <c r="D7540" s="104" t="s">
        <v>304</v>
      </c>
      <c r="E7540" s="56">
        <v>2011</v>
      </c>
      <c r="F7540" s="146">
        <v>1363</v>
      </c>
      <c r="G7540" s="146">
        <v>1363</v>
      </c>
    </row>
    <row r="7541" spans="3:7" ht="16.5" hidden="1" customHeight="1" outlineLevel="1" x14ac:dyDescent="0.45">
      <c r="C7541" s="104" t="s">
        <v>259</v>
      </c>
      <c r="D7541" s="104" t="s">
        <v>304</v>
      </c>
      <c r="E7541" s="56">
        <v>2012</v>
      </c>
      <c r="F7541" s="144">
        <v>16</v>
      </c>
      <c r="G7541" s="144">
        <v>16</v>
      </c>
    </row>
    <row r="7542" spans="3:7" ht="16.5" hidden="1" customHeight="1" outlineLevel="1" x14ac:dyDescent="0.45">
      <c r="C7542" s="104" t="s">
        <v>259</v>
      </c>
      <c r="D7542" s="104" t="s">
        <v>304</v>
      </c>
      <c r="E7542" s="56">
        <v>2013</v>
      </c>
      <c r="F7542" s="144">
        <v>512</v>
      </c>
      <c r="G7542" s="144">
        <v>512</v>
      </c>
    </row>
    <row r="7543" spans="3:7" ht="16.5" hidden="1" customHeight="1" outlineLevel="1" x14ac:dyDescent="0.45">
      <c r="C7543" s="104" t="s">
        <v>259</v>
      </c>
      <c r="D7543" s="104" t="s">
        <v>304</v>
      </c>
      <c r="E7543" s="56">
        <v>2014</v>
      </c>
      <c r="F7543" s="144">
        <v>130</v>
      </c>
      <c r="G7543" s="144">
        <v>130</v>
      </c>
    </row>
    <row r="7544" spans="3:7" ht="16.5" hidden="1" customHeight="1" outlineLevel="1" x14ac:dyDescent="0.45">
      <c r="C7544" s="104" t="s">
        <v>259</v>
      </c>
      <c r="D7544" s="104" t="s">
        <v>304</v>
      </c>
      <c r="E7544" s="56">
        <v>2015</v>
      </c>
      <c r="F7544" s="144">
        <v>0</v>
      </c>
      <c r="G7544" s="144">
        <v>0</v>
      </c>
    </row>
    <row r="7545" spans="3:7" ht="16.5" hidden="1" customHeight="1" outlineLevel="1" x14ac:dyDescent="0.45">
      <c r="C7545" s="104" t="s">
        <v>259</v>
      </c>
      <c r="D7545" s="104" t="s">
        <v>304</v>
      </c>
      <c r="E7545" s="56">
        <v>2016</v>
      </c>
      <c r="F7545" s="144">
        <v>5</v>
      </c>
      <c r="G7545" s="144">
        <v>5</v>
      </c>
    </row>
    <row r="7546" spans="3:7" ht="16.5" hidden="1" customHeight="1" outlineLevel="1" x14ac:dyDescent="0.45">
      <c r="C7546" s="104" t="s">
        <v>259</v>
      </c>
      <c r="D7546" s="56" t="s">
        <v>305</v>
      </c>
      <c r="E7546" s="56">
        <v>1997</v>
      </c>
      <c r="F7546" s="144">
        <v>2</v>
      </c>
      <c r="G7546" s="144">
        <v>2</v>
      </c>
    </row>
    <row r="7547" spans="3:7" ht="16.5" hidden="1" customHeight="1" outlineLevel="1" x14ac:dyDescent="0.45">
      <c r="C7547" s="104" t="s">
        <v>259</v>
      </c>
      <c r="D7547" s="104" t="s">
        <v>306</v>
      </c>
      <c r="E7547" s="56">
        <v>1992</v>
      </c>
      <c r="F7547" s="144">
        <v>280</v>
      </c>
      <c r="G7547" s="144">
        <v>280</v>
      </c>
    </row>
    <row r="7548" spans="3:7" ht="16.5" hidden="1" customHeight="1" outlineLevel="1" x14ac:dyDescent="0.45">
      <c r="C7548" s="104" t="s">
        <v>259</v>
      </c>
      <c r="D7548" s="104" t="s">
        <v>306</v>
      </c>
      <c r="E7548" s="56">
        <v>1993</v>
      </c>
      <c r="F7548" s="144">
        <v>767</v>
      </c>
      <c r="G7548" s="144">
        <v>767</v>
      </c>
    </row>
    <row r="7549" spans="3:7" ht="16.5" hidden="1" customHeight="1" outlineLevel="1" x14ac:dyDescent="0.45">
      <c r="C7549" s="104" t="s">
        <v>259</v>
      </c>
      <c r="D7549" s="104" t="s">
        <v>306</v>
      </c>
      <c r="E7549" s="56">
        <v>1994</v>
      </c>
      <c r="F7549" s="144">
        <v>854</v>
      </c>
      <c r="G7549" s="144">
        <v>854</v>
      </c>
    </row>
    <row r="7550" spans="3:7" ht="16.5" hidden="1" customHeight="1" outlineLevel="1" x14ac:dyDescent="0.45">
      <c r="C7550" s="104" t="s">
        <v>259</v>
      </c>
      <c r="D7550" s="104" t="s">
        <v>306</v>
      </c>
      <c r="E7550" s="56">
        <v>1995</v>
      </c>
      <c r="F7550" s="144">
        <v>888</v>
      </c>
      <c r="G7550" s="144">
        <v>888</v>
      </c>
    </row>
    <row r="7551" spans="3:7" ht="16.5" hidden="1" customHeight="1" outlineLevel="1" x14ac:dyDescent="0.45">
      <c r="C7551" s="104" t="s">
        <v>259</v>
      </c>
      <c r="D7551" s="104" t="s">
        <v>306</v>
      </c>
      <c r="E7551" s="56">
        <v>1996</v>
      </c>
      <c r="F7551" s="144">
        <v>906</v>
      </c>
      <c r="G7551" s="144">
        <v>906</v>
      </c>
    </row>
    <row r="7552" spans="3:7" ht="16.5" hidden="1" customHeight="1" outlineLevel="1" x14ac:dyDescent="0.45">
      <c r="C7552" s="104" t="s">
        <v>259</v>
      </c>
      <c r="D7552" s="104" t="s">
        <v>306</v>
      </c>
      <c r="E7552" s="56">
        <v>1997</v>
      </c>
      <c r="F7552" s="146">
        <v>1179</v>
      </c>
      <c r="G7552" s="146">
        <v>1179</v>
      </c>
    </row>
    <row r="7553" spans="3:7" ht="16.5" hidden="1" customHeight="1" outlineLevel="1" x14ac:dyDescent="0.45">
      <c r="C7553" s="104" t="s">
        <v>259</v>
      </c>
      <c r="D7553" s="104" t="s">
        <v>306</v>
      </c>
      <c r="E7553" s="56">
        <v>1998</v>
      </c>
      <c r="F7553" s="146">
        <v>1513</v>
      </c>
      <c r="G7553" s="146">
        <v>1513</v>
      </c>
    </row>
    <row r="7554" spans="3:7" ht="16.5" hidden="1" customHeight="1" outlineLevel="1" x14ac:dyDescent="0.45">
      <c r="C7554" s="104" t="s">
        <v>259</v>
      </c>
      <c r="D7554" s="104" t="s">
        <v>306</v>
      </c>
      <c r="E7554" s="56">
        <v>1999</v>
      </c>
      <c r="F7554" s="146">
        <v>1300</v>
      </c>
      <c r="G7554" s="146">
        <v>1300</v>
      </c>
    </row>
    <row r="7555" spans="3:7" ht="16.5" hidden="1" customHeight="1" outlineLevel="1" x14ac:dyDescent="0.45">
      <c r="C7555" s="104" t="s">
        <v>259</v>
      </c>
      <c r="D7555" s="104" t="s">
        <v>306</v>
      </c>
      <c r="E7555" s="56">
        <v>2000</v>
      </c>
      <c r="F7555" s="146">
        <v>1606</v>
      </c>
      <c r="G7555" s="146">
        <v>1606</v>
      </c>
    </row>
    <row r="7556" spans="3:7" ht="16.5" hidden="1" customHeight="1" outlineLevel="1" x14ac:dyDescent="0.45">
      <c r="C7556" s="104" t="s">
        <v>259</v>
      </c>
      <c r="D7556" s="104" t="s">
        <v>306</v>
      </c>
      <c r="E7556" s="56">
        <v>2001</v>
      </c>
      <c r="F7556" s="146">
        <v>1201</v>
      </c>
      <c r="G7556" s="146">
        <v>1201</v>
      </c>
    </row>
    <row r="7557" spans="3:7" ht="16.5" hidden="1" customHeight="1" outlineLevel="1" x14ac:dyDescent="0.45">
      <c r="C7557" s="104" t="s">
        <v>259</v>
      </c>
      <c r="D7557" s="104" t="s">
        <v>306</v>
      </c>
      <c r="E7557" s="56">
        <v>2002</v>
      </c>
      <c r="F7557" s="146">
        <v>1140</v>
      </c>
      <c r="G7557" s="146">
        <v>1140</v>
      </c>
    </row>
    <row r="7558" spans="3:7" ht="16.5" hidden="1" customHeight="1" outlineLevel="1" x14ac:dyDescent="0.45">
      <c r="C7558" s="104" t="s">
        <v>259</v>
      </c>
      <c r="D7558" s="104" t="s">
        <v>306</v>
      </c>
      <c r="E7558" s="56">
        <v>2003</v>
      </c>
      <c r="F7558" s="146">
        <v>1445</v>
      </c>
      <c r="G7558" s="146">
        <v>1445</v>
      </c>
    </row>
    <row r="7559" spans="3:7" ht="16.5" hidden="1" customHeight="1" outlineLevel="1" x14ac:dyDescent="0.45">
      <c r="C7559" s="104" t="s">
        <v>259</v>
      </c>
      <c r="D7559" s="104" t="s">
        <v>306</v>
      </c>
      <c r="E7559" s="56">
        <v>2004</v>
      </c>
      <c r="F7559" s="146">
        <v>1538</v>
      </c>
      <c r="G7559" s="146">
        <v>1538</v>
      </c>
    </row>
    <row r="7560" spans="3:7" ht="16.5" hidden="1" customHeight="1" outlineLevel="1" x14ac:dyDescent="0.45">
      <c r="C7560" s="104" t="s">
        <v>259</v>
      </c>
      <c r="D7560" s="104" t="s">
        <v>306</v>
      </c>
      <c r="E7560" s="56">
        <v>2005</v>
      </c>
      <c r="F7560" s="146">
        <v>1945</v>
      </c>
      <c r="G7560" s="146">
        <v>1945</v>
      </c>
    </row>
    <row r="7561" spans="3:7" ht="16.5" hidden="1" customHeight="1" outlineLevel="1" x14ac:dyDescent="0.45">
      <c r="C7561" s="104" t="s">
        <v>259</v>
      </c>
      <c r="D7561" s="104" t="s">
        <v>306</v>
      </c>
      <c r="E7561" s="56">
        <v>2006</v>
      </c>
      <c r="F7561" s="146">
        <v>1497</v>
      </c>
      <c r="G7561" s="146">
        <v>1497</v>
      </c>
    </row>
    <row r="7562" spans="3:7" ht="16.5" hidden="1" customHeight="1" outlineLevel="1" x14ac:dyDescent="0.45">
      <c r="C7562" s="104" t="s">
        <v>259</v>
      </c>
      <c r="D7562" s="104" t="s">
        <v>306</v>
      </c>
      <c r="E7562" s="56">
        <v>2007</v>
      </c>
      <c r="F7562" s="146">
        <v>1127</v>
      </c>
      <c r="G7562" s="146">
        <v>1127</v>
      </c>
    </row>
    <row r="7563" spans="3:7" ht="16.5" hidden="1" customHeight="1" outlineLevel="1" x14ac:dyDescent="0.45">
      <c r="C7563" s="104" t="s">
        <v>259</v>
      </c>
      <c r="D7563" s="104" t="s">
        <v>306</v>
      </c>
      <c r="E7563" s="56">
        <v>2008</v>
      </c>
      <c r="F7563" s="144">
        <v>907</v>
      </c>
      <c r="G7563" s="144">
        <v>907</v>
      </c>
    </row>
    <row r="7564" spans="3:7" ht="16.5" hidden="1" customHeight="1" outlineLevel="1" x14ac:dyDescent="0.45">
      <c r="C7564" s="104" t="s">
        <v>259</v>
      </c>
      <c r="D7564" s="104" t="s">
        <v>306</v>
      </c>
      <c r="E7564" s="56">
        <v>2009</v>
      </c>
      <c r="F7564" s="144">
        <v>228</v>
      </c>
      <c r="G7564" s="144">
        <v>228</v>
      </c>
    </row>
    <row r="7565" spans="3:7" ht="16.5" hidden="1" customHeight="1" outlineLevel="1" x14ac:dyDescent="0.45">
      <c r="C7565" s="104" t="s">
        <v>259</v>
      </c>
      <c r="D7565" s="104" t="s">
        <v>306</v>
      </c>
      <c r="E7565" s="56">
        <v>2010</v>
      </c>
      <c r="F7565" s="144">
        <v>184</v>
      </c>
      <c r="G7565" s="144">
        <v>184</v>
      </c>
    </row>
    <row r="7566" spans="3:7" ht="16.5" hidden="1" customHeight="1" outlineLevel="1" x14ac:dyDescent="0.45">
      <c r="C7566" s="104" t="s">
        <v>259</v>
      </c>
      <c r="D7566" s="104" t="s">
        <v>306</v>
      </c>
      <c r="E7566" s="56">
        <v>2011</v>
      </c>
      <c r="F7566" s="144">
        <v>220</v>
      </c>
      <c r="G7566" s="144">
        <v>220</v>
      </c>
    </row>
    <row r="7567" spans="3:7" ht="16.5" hidden="1" customHeight="1" outlineLevel="1" x14ac:dyDescent="0.45">
      <c r="C7567" s="104" t="s">
        <v>259</v>
      </c>
      <c r="D7567" s="104" t="s">
        <v>306</v>
      </c>
      <c r="E7567" s="56">
        <v>2012</v>
      </c>
      <c r="F7567" s="144">
        <v>234</v>
      </c>
      <c r="G7567" s="144">
        <v>234</v>
      </c>
    </row>
    <row r="7568" spans="3:7" ht="16.5" hidden="1" customHeight="1" outlineLevel="1" x14ac:dyDescent="0.45">
      <c r="C7568" s="104" t="s">
        <v>259</v>
      </c>
      <c r="D7568" s="104" t="s">
        <v>306</v>
      </c>
      <c r="E7568" s="56">
        <v>2013</v>
      </c>
      <c r="F7568" s="144">
        <v>288</v>
      </c>
      <c r="G7568" s="144">
        <v>288</v>
      </c>
    </row>
    <row r="7569" spans="3:7" ht="16.5" hidden="1" customHeight="1" outlineLevel="1" x14ac:dyDescent="0.45">
      <c r="C7569" s="104" t="s">
        <v>259</v>
      </c>
      <c r="D7569" s="104" t="s">
        <v>306</v>
      </c>
      <c r="E7569" s="56">
        <v>2014</v>
      </c>
      <c r="F7569" s="144">
        <v>493</v>
      </c>
      <c r="G7569" s="144">
        <v>493</v>
      </c>
    </row>
    <row r="7570" spans="3:7" ht="16.5" hidden="1" customHeight="1" outlineLevel="1" x14ac:dyDescent="0.45">
      <c r="C7570" s="104" t="s">
        <v>259</v>
      </c>
      <c r="D7570" s="104" t="s">
        <v>306</v>
      </c>
      <c r="E7570" s="56">
        <v>2015</v>
      </c>
      <c r="F7570" s="144">
        <v>609</v>
      </c>
      <c r="G7570" s="144">
        <v>609</v>
      </c>
    </row>
    <row r="7571" spans="3:7" ht="16.5" hidden="1" customHeight="1" outlineLevel="1" x14ac:dyDescent="0.45">
      <c r="C7571" s="104" t="s">
        <v>259</v>
      </c>
      <c r="D7571" s="104" t="s">
        <v>306</v>
      </c>
      <c r="E7571" s="56">
        <v>2016</v>
      </c>
      <c r="F7571" s="144">
        <v>120</v>
      </c>
      <c r="G7571" s="144">
        <v>120</v>
      </c>
    </row>
    <row r="7572" spans="3:7" ht="16.5" hidden="1" customHeight="1" outlineLevel="1" x14ac:dyDescent="0.45">
      <c r="C7572" s="104" t="s">
        <v>259</v>
      </c>
      <c r="D7572" s="56" t="s">
        <v>307</v>
      </c>
      <c r="E7572" s="56">
        <v>1993</v>
      </c>
      <c r="F7572" s="144">
        <v>80</v>
      </c>
      <c r="G7572" s="144">
        <v>80</v>
      </c>
    </row>
    <row r="7573" spans="3:7" ht="16.5" hidden="1" customHeight="1" outlineLevel="1" x14ac:dyDescent="0.45">
      <c r="C7573" s="104" t="s">
        <v>259</v>
      </c>
      <c r="D7573" s="104" t="s">
        <v>308</v>
      </c>
      <c r="E7573" s="56">
        <v>1991</v>
      </c>
      <c r="F7573" s="144">
        <v>14</v>
      </c>
      <c r="G7573" s="144">
        <v>14</v>
      </c>
    </row>
    <row r="7574" spans="3:7" ht="16.5" hidden="1" customHeight="1" outlineLevel="1" x14ac:dyDescent="0.45">
      <c r="C7574" s="104" t="s">
        <v>259</v>
      </c>
      <c r="D7574" s="104" t="s">
        <v>308</v>
      </c>
      <c r="E7574" s="56">
        <v>1992</v>
      </c>
      <c r="F7574" s="144">
        <v>62</v>
      </c>
      <c r="G7574" s="144">
        <v>62</v>
      </c>
    </row>
    <row r="7575" spans="3:7" ht="16.5" hidden="1" customHeight="1" outlineLevel="1" x14ac:dyDescent="0.45">
      <c r="C7575" s="104" t="s">
        <v>259</v>
      </c>
      <c r="D7575" s="104" t="s">
        <v>308</v>
      </c>
      <c r="E7575" s="56">
        <v>1993</v>
      </c>
      <c r="F7575" s="144">
        <v>240</v>
      </c>
      <c r="G7575" s="144">
        <v>240</v>
      </c>
    </row>
    <row r="7576" spans="3:7" ht="16.5" hidden="1" customHeight="1" outlineLevel="1" x14ac:dyDescent="0.45">
      <c r="C7576" s="104" t="s">
        <v>259</v>
      </c>
      <c r="D7576" s="104" t="s">
        <v>308</v>
      </c>
      <c r="E7576" s="56">
        <v>1994</v>
      </c>
      <c r="F7576" s="144">
        <v>51</v>
      </c>
      <c r="G7576" s="144">
        <v>51</v>
      </c>
    </row>
    <row r="7577" spans="3:7" ht="16.5" hidden="1" customHeight="1" outlineLevel="1" x14ac:dyDescent="0.45">
      <c r="C7577" s="104" t="s">
        <v>259</v>
      </c>
      <c r="D7577" s="104" t="s">
        <v>308</v>
      </c>
      <c r="E7577" s="56">
        <v>1995</v>
      </c>
      <c r="F7577" s="144">
        <v>80</v>
      </c>
      <c r="G7577" s="144">
        <v>80</v>
      </c>
    </row>
    <row r="7578" spans="3:7" ht="16.5" hidden="1" customHeight="1" outlineLevel="1" x14ac:dyDescent="0.45">
      <c r="C7578" s="104" t="s">
        <v>259</v>
      </c>
      <c r="D7578" s="104" t="s">
        <v>308</v>
      </c>
      <c r="E7578" s="56">
        <v>1996</v>
      </c>
      <c r="F7578" s="144">
        <v>21</v>
      </c>
      <c r="G7578" s="144">
        <v>21</v>
      </c>
    </row>
    <row r="7579" spans="3:7" ht="16.5" hidden="1" customHeight="1" outlineLevel="1" x14ac:dyDescent="0.45">
      <c r="C7579" s="104" t="s">
        <v>259</v>
      </c>
      <c r="D7579" s="104" t="s">
        <v>308</v>
      </c>
      <c r="E7579" s="56">
        <v>1997</v>
      </c>
      <c r="F7579" s="144">
        <v>39</v>
      </c>
      <c r="G7579" s="144">
        <v>39</v>
      </c>
    </row>
    <row r="7580" spans="3:7" ht="16.5" hidden="1" customHeight="1" outlineLevel="1" x14ac:dyDescent="0.45">
      <c r="C7580" s="104" t="s">
        <v>259</v>
      </c>
      <c r="D7580" s="104" t="s">
        <v>308</v>
      </c>
      <c r="E7580" s="56">
        <v>2000</v>
      </c>
      <c r="F7580" s="144">
        <v>5</v>
      </c>
      <c r="G7580" s="144">
        <v>5</v>
      </c>
    </row>
    <row r="7581" spans="3:7" ht="16.5" hidden="1" customHeight="1" outlineLevel="1" x14ac:dyDescent="0.45">
      <c r="C7581" s="104" t="s">
        <v>259</v>
      </c>
      <c r="D7581" s="104" t="s">
        <v>308</v>
      </c>
      <c r="E7581" s="56">
        <v>2001</v>
      </c>
      <c r="F7581" s="144">
        <v>24</v>
      </c>
      <c r="G7581" s="144">
        <v>24</v>
      </c>
    </row>
    <row r="7582" spans="3:7" ht="16.5" hidden="1" customHeight="1" outlineLevel="1" x14ac:dyDescent="0.45">
      <c r="C7582" s="104" t="s">
        <v>259</v>
      </c>
      <c r="D7582" s="104" t="s">
        <v>308</v>
      </c>
      <c r="E7582" s="56">
        <v>2002</v>
      </c>
      <c r="F7582" s="144">
        <v>11</v>
      </c>
      <c r="G7582" s="144">
        <v>11</v>
      </c>
    </row>
    <row r="7583" spans="3:7" ht="16.5" hidden="1" customHeight="1" outlineLevel="1" x14ac:dyDescent="0.45">
      <c r="C7583" s="104" t="s">
        <v>259</v>
      </c>
      <c r="D7583" s="104" t="s">
        <v>308</v>
      </c>
      <c r="E7583" s="56">
        <v>2005</v>
      </c>
      <c r="F7583" s="144">
        <v>1</v>
      </c>
      <c r="G7583" s="144">
        <v>1</v>
      </c>
    </row>
    <row r="7584" spans="3:7" ht="16.5" hidden="1" customHeight="1" outlineLevel="1" x14ac:dyDescent="0.45">
      <c r="C7584" s="104" t="s">
        <v>259</v>
      </c>
      <c r="D7584" s="104" t="s">
        <v>308</v>
      </c>
      <c r="E7584" s="56">
        <v>2006</v>
      </c>
      <c r="F7584" s="144">
        <v>2</v>
      </c>
      <c r="G7584" s="144">
        <v>2</v>
      </c>
    </row>
    <row r="7585" spans="3:7" ht="16.5" hidden="1" customHeight="1" outlineLevel="1" x14ac:dyDescent="0.45">
      <c r="C7585" s="104" t="s">
        <v>259</v>
      </c>
      <c r="D7585" s="104" t="s">
        <v>308</v>
      </c>
      <c r="E7585" s="56">
        <v>2007</v>
      </c>
      <c r="F7585" s="144">
        <v>2</v>
      </c>
      <c r="G7585" s="144">
        <v>2</v>
      </c>
    </row>
    <row r="7586" spans="3:7" ht="16.5" hidden="1" customHeight="1" outlineLevel="1" x14ac:dyDescent="0.45">
      <c r="C7586" s="104" t="s">
        <v>259</v>
      </c>
      <c r="D7586" s="104" t="s">
        <v>308</v>
      </c>
      <c r="E7586" s="56">
        <v>2008</v>
      </c>
      <c r="F7586" s="144">
        <v>0</v>
      </c>
      <c r="G7586" s="144">
        <v>0</v>
      </c>
    </row>
    <row r="7587" spans="3:7" ht="16.5" hidden="1" customHeight="1" outlineLevel="1" x14ac:dyDescent="0.45">
      <c r="C7587" s="104" t="s">
        <v>259</v>
      </c>
      <c r="D7587" s="104" t="s">
        <v>308</v>
      </c>
      <c r="E7587" s="56">
        <v>2011</v>
      </c>
      <c r="F7587" s="144">
        <v>34</v>
      </c>
      <c r="G7587" s="144">
        <v>34</v>
      </c>
    </row>
    <row r="7588" spans="3:7" ht="16.5" hidden="1" customHeight="1" outlineLevel="1" x14ac:dyDescent="0.45">
      <c r="C7588" s="104" t="s">
        <v>259</v>
      </c>
      <c r="D7588" s="104" t="s">
        <v>308</v>
      </c>
      <c r="E7588" s="56">
        <v>2012</v>
      </c>
      <c r="F7588" s="144">
        <v>18</v>
      </c>
      <c r="G7588" s="144">
        <v>18</v>
      </c>
    </row>
    <row r="7589" spans="3:7" ht="16.5" hidden="1" customHeight="1" outlineLevel="1" x14ac:dyDescent="0.45">
      <c r="C7589" s="104" t="s">
        <v>259</v>
      </c>
      <c r="D7589" s="104" t="s">
        <v>308</v>
      </c>
      <c r="E7589" s="56">
        <v>2013</v>
      </c>
      <c r="F7589" s="144">
        <v>48</v>
      </c>
      <c r="G7589" s="144">
        <v>48</v>
      </c>
    </row>
    <row r="7590" spans="3:7" ht="16.5" hidden="1" customHeight="1" outlineLevel="1" x14ac:dyDescent="0.45">
      <c r="C7590" s="104" t="s">
        <v>259</v>
      </c>
      <c r="D7590" s="104" t="s">
        <v>308</v>
      </c>
      <c r="E7590" s="56">
        <v>2014</v>
      </c>
      <c r="F7590" s="144">
        <v>72</v>
      </c>
      <c r="G7590" s="144">
        <v>72</v>
      </c>
    </row>
    <row r="7591" spans="3:7" ht="16.5" hidden="1" customHeight="1" outlineLevel="1" x14ac:dyDescent="0.45">
      <c r="C7591" s="104" t="s">
        <v>259</v>
      </c>
      <c r="D7591" s="104" t="s">
        <v>308</v>
      </c>
      <c r="E7591" s="56">
        <v>2015</v>
      </c>
      <c r="F7591" s="144">
        <v>69</v>
      </c>
      <c r="G7591" s="144">
        <v>69</v>
      </c>
    </row>
    <row r="7592" spans="3:7" ht="16.5" hidden="1" customHeight="1" outlineLevel="1" x14ac:dyDescent="0.45">
      <c r="C7592" s="104" t="s">
        <v>259</v>
      </c>
      <c r="D7592" s="104" t="s">
        <v>308</v>
      </c>
      <c r="E7592" s="56">
        <v>2016</v>
      </c>
      <c r="F7592" s="144">
        <v>33</v>
      </c>
      <c r="G7592" s="144">
        <v>33</v>
      </c>
    </row>
    <row r="7593" spans="3:7" ht="16.5" hidden="1" customHeight="1" outlineLevel="1" x14ac:dyDescent="0.45">
      <c r="C7593" s="104" t="s">
        <v>259</v>
      </c>
      <c r="D7593" s="104" t="s">
        <v>309</v>
      </c>
      <c r="E7593" s="56">
        <v>2009</v>
      </c>
      <c r="F7593" s="144">
        <v>3</v>
      </c>
      <c r="G7593" s="144">
        <v>3</v>
      </c>
    </row>
    <row r="7594" spans="3:7" ht="16.5" hidden="1" customHeight="1" outlineLevel="1" x14ac:dyDescent="0.45">
      <c r="C7594" s="104" t="s">
        <v>259</v>
      </c>
      <c r="D7594" s="104" t="s">
        <v>309</v>
      </c>
      <c r="E7594" s="56">
        <v>2010</v>
      </c>
      <c r="F7594" s="144">
        <v>0</v>
      </c>
      <c r="G7594" s="144">
        <v>0</v>
      </c>
    </row>
    <row r="7595" spans="3:7" ht="16.5" hidden="1" customHeight="1" outlineLevel="1" x14ac:dyDescent="0.45">
      <c r="C7595" s="104" t="s">
        <v>259</v>
      </c>
      <c r="D7595" s="104" t="s">
        <v>310</v>
      </c>
      <c r="E7595" s="56">
        <v>1991</v>
      </c>
      <c r="F7595" s="144">
        <v>73</v>
      </c>
      <c r="G7595" s="144">
        <v>73</v>
      </c>
    </row>
    <row r="7596" spans="3:7" ht="16.5" hidden="1" customHeight="1" outlineLevel="1" x14ac:dyDescent="0.45">
      <c r="C7596" s="104" t="s">
        <v>259</v>
      </c>
      <c r="D7596" s="104" t="s">
        <v>310</v>
      </c>
      <c r="E7596" s="56">
        <v>1992</v>
      </c>
      <c r="F7596" s="144">
        <v>109</v>
      </c>
      <c r="G7596" s="144">
        <v>109</v>
      </c>
    </row>
    <row r="7597" spans="3:7" ht="16.5" hidden="1" customHeight="1" outlineLevel="1" x14ac:dyDescent="0.45">
      <c r="C7597" s="104" t="s">
        <v>259</v>
      </c>
      <c r="D7597" s="104" t="s">
        <v>310</v>
      </c>
      <c r="E7597" s="56">
        <v>1993</v>
      </c>
      <c r="F7597" s="144">
        <v>69</v>
      </c>
      <c r="G7597" s="144">
        <v>69</v>
      </c>
    </row>
    <row r="7598" spans="3:7" ht="16.5" hidden="1" customHeight="1" outlineLevel="1" x14ac:dyDescent="0.45">
      <c r="C7598" s="104" t="s">
        <v>259</v>
      </c>
      <c r="D7598" s="104" t="s">
        <v>310</v>
      </c>
      <c r="E7598" s="56">
        <v>1994</v>
      </c>
      <c r="F7598" s="144">
        <v>213</v>
      </c>
      <c r="G7598" s="144">
        <v>213</v>
      </c>
    </row>
    <row r="7599" spans="3:7" ht="16.5" hidden="1" customHeight="1" outlineLevel="1" x14ac:dyDescent="0.45">
      <c r="C7599" s="104" t="s">
        <v>259</v>
      </c>
      <c r="D7599" s="104" t="s">
        <v>310</v>
      </c>
      <c r="E7599" s="56">
        <v>1995</v>
      </c>
      <c r="F7599" s="144">
        <v>373</v>
      </c>
      <c r="G7599" s="144">
        <v>373</v>
      </c>
    </row>
    <row r="7600" spans="3:7" ht="16.5" hidden="1" customHeight="1" outlineLevel="1" x14ac:dyDescent="0.45">
      <c r="C7600" s="104" t="s">
        <v>259</v>
      </c>
      <c r="D7600" s="104" t="s">
        <v>310</v>
      </c>
      <c r="E7600" s="56">
        <v>1996</v>
      </c>
      <c r="F7600" s="144">
        <v>373</v>
      </c>
      <c r="G7600" s="144">
        <v>373</v>
      </c>
    </row>
    <row r="7601" spans="3:7" ht="16.5" hidden="1" customHeight="1" outlineLevel="1" x14ac:dyDescent="0.45">
      <c r="C7601" s="104" t="s">
        <v>259</v>
      </c>
      <c r="D7601" s="104" t="s">
        <v>310</v>
      </c>
      <c r="E7601" s="56">
        <v>1997</v>
      </c>
      <c r="F7601" s="144">
        <v>191</v>
      </c>
      <c r="G7601" s="144">
        <v>191</v>
      </c>
    </row>
    <row r="7602" spans="3:7" ht="16.5" hidden="1" customHeight="1" outlineLevel="1" x14ac:dyDescent="0.45">
      <c r="C7602" s="104" t="s">
        <v>259</v>
      </c>
      <c r="D7602" s="104" t="s">
        <v>310</v>
      </c>
      <c r="E7602" s="56">
        <v>1998</v>
      </c>
      <c r="F7602" s="144">
        <v>154</v>
      </c>
      <c r="G7602" s="144">
        <v>154</v>
      </c>
    </row>
    <row r="7603" spans="3:7" ht="16.5" hidden="1" customHeight="1" outlineLevel="1" x14ac:dyDescent="0.45">
      <c r="C7603" s="104" t="s">
        <v>259</v>
      </c>
      <c r="D7603" s="104" t="s">
        <v>310</v>
      </c>
      <c r="E7603" s="56">
        <v>1999</v>
      </c>
      <c r="F7603" s="144">
        <v>207</v>
      </c>
      <c r="G7603" s="144">
        <v>207</v>
      </c>
    </row>
    <row r="7604" spans="3:7" ht="16.5" hidden="1" customHeight="1" outlineLevel="1" x14ac:dyDescent="0.45">
      <c r="C7604" s="104" t="s">
        <v>259</v>
      </c>
      <c r="D7604" s="104" t="s">
        <v>310</v>
      </c>
      <c r="E7604" s="56">
        <v>2000</v>
      </c>
      <c r="F7604" s="144">
        <v>85</v>
      </c>
      <c r="G7604" s="144">
        <v>85</v>
      </c>
    </row>
    <row r="7605" spans="3:7" ht="16.5" hidden="1" customHeight="1" outlineLevel="1" x14ac:dyDescent="0.45">
      <c r="C7605" s="104" t="s">
        <v>259</v>
      </c>
      <c r="D7605" s="104" t="s">
        <v>310</v>
      </c>
      <c r="E7605" s="56">
        <v>2001</v>
      </c>
      <c r="F7605" s="144">
        <v>93</v>
      </c>
      <c r="G7605" s="144">
        <v>93</v>
      </c>
    </row>
    <row r="7606" spans="3:7" ht="16.5" hidden="1" customHeight="1" outlineLevel="1" x14ac:dyDescent="0.45">
      <c r="C7606" s="104" t="s">
        <v>259</v>
      </c>
      <c r="D7606" s="104" t="s">
        <v>310</v>
      </c>
      <c r="E7606" s="56">
        <v>2002</v>
      </c>
      <c r="F7606" s="144">
        <v>91</v>
      </c>
      <c r="G7606" s="144">
        <v>91</v>
      </c>
    </row>
    <row r="7607" spans="3:7" ht="16.5" hidden="1" customHeight="1" outlineLevel="1" x14ac:dyDescent="0.45">
      <c r="C7607" s="104" t="s">
        <v>259</v>
      </c>
      <c r="D7607" s="104" t="s">
        <v>310</v>
      </c>
      <c r="E7607" s="56">
        <v>2003</v>
      </c>
      <c r="F7607" s="144">
        <v>148</v>
      </c>
      <c r="G7607" s="144">
        <v>148</v>
      </c>
    </row>
    <row r="7608" spans="3:7" ht="16.5" hidden="1" customHeight="1" outlineLevel="1" x14ac:dyDescent="0.45">
      <c r="C7608" s="104" t="s">
        <v>259</v>
      </c>
      <c r="D7608" s="104" t="s">
        <v>310</v>
      </c>
      <c r="E7608" s="56">
        <v>2004</v>
      </c>
      <c r="F7608" s="144">
        <v>234</v>
      </c>
      <c r="G7608" s="144">
        <v>234</v>
      </c>
    </row>
    <row r="7609" spans="3:7" ht="16.5" hidden="1" customHeight="1" outlineLevel="1" x14ac:dyDescent="0.45">
      <c r="C7609" s="104" t="s">
        <v>259</v>
      </c>
      <c r="D7609" s="104" t="s">
        <v>310</v>
      </c>
      <c r="E7609" s="56">
        <v>2005</v>
      </c>
      <c r="F7609" s="144">
        <v>308</v>
      </c>
      <c r="G7609" s="144">
        <v>308</v>
      </c>
    </row>
    <row r="7610" spans="3:7" ht="16.5" hidden="1" customHeight="1" outlineLevel="1" x14ac:dyDescent="0.45">
      <c r="C7610" s="104" t="s">
        <v>259</v>
      </c>
      <c r="D7610" s="104" t="s">
        <v>310</v>
      </c>
      <c r="E7610" s="56">
        <v>2006</v>
      </c>
      <c r="F7610" s="144">
        <v>408</v>
      </c>
      <c r="G7610" s="144">
        <v>408</v>
      </c>
    </row>
    <row r="7611" spans="3:7" ht="16.5" hidden="1" customHeight="1" outlineLevel="1" x14ac:dyDescent="0.45">
      <c r="C7611" s="104" t="s">
        <v>259</v>
      </c>
      <c r="D7611" s="104" t="s">
        <v>310</v>
      </c>
      <c r="E7611" s="56">
        <v>2007</v>
      </c>
      <c r="F7611" s="144">
        <v>402</v>
      </c>
      <c r="G7611" s="144">
        <v>402</v>
      </c>
    </row>
    <row r="7612" spans="3:7" ht="16.5" hidden="1" customHeight="1" outlineLevel="1" x14ac:dyDescent="0.45">
      <c r="C7612" s="104" t="s">
        <v>259</v>
      </c>
      <c r="D7612" s="104" t="s">
        <v>310</v>
      </c>
      <c r="E7612" s="56">
        <v>2008</v>
      </c>
      <c r="F7612" s="144">
        <v>483</v>
      </c>
      <c r="G7612" s="144">
        <v>483</v>
      </c>
    </row>
    <row r="7613" spans="3:7" ht="16.5" hidden="1" customHeight="1" outlineLevel="1" x14ac:dyDescent="0.45">
      <c r="C7613" s="104" t="s">
        <v>259</v>
      </c>
      <c r="D7613" s="104" t="s">
        <v>310</v>
      </c>
      <c r="E7613" s="56">
        <v>2009</v>
      </c>
      <c r="F7613" s="144">
        <v>723</v>
      </c>
      <c r="G7613" s="144">
        <v>723</v>
      </c>
    </row>
    <row r="7614" spans="3:7" ht="16.5" hidden="1" customHeight="1" outlineLevel="1" x14ac:dyDescent="0.45">
      <c r="C7614" s="104" t="s">
        <v>259</v>
      </c>
      <c r="D7614" s="104" t="s">
        <v>310</v>
      </c>
      <c r="E7614" s="56">
        <v>2010</v>
      </c>
      <c r="F7614" s="146">
        <v>1102</v>
      </c>
      <c r="G7614" s="146">
        <v>1102</v>
      </c>
    </row>
    <row r="7615" spans="3:7" ht="16.5" hidden="1" customHeight="1" outlineLevel="1" x14ac:dyDescent="0.45">
      <c r="C7615" s="104" t="s">
        <v>259</v>
      </c>
      <c r="D7615" s="104" t="s">
        <v>310</v>
      </c>
      <c r="E7615" s="56">
        <v>2011</v>
      </c>
      <c r="F7615" s="146">
        <v>1492</v>
      </c>
      <c r="G7615" s="146">
        <v>1492</v>
      </c>
    </row>
    <row r="7616" spans="3:7" ht="16.5" hidden="1" customHeight="1" outlineLevel="1" x14ac:dyDescent="0.45">
      <c r="C7616" s="104" t="s">
        <v>259</v>
      </c>
      <c r="D7616" s="104" t="s">
        <v>310</v>
      </c>
      <c r="E7616" s="56">
        <v>2012</v>
      </c>
      <c r="F7616" s="146">
        <v>1064</v>
      </c>
      <c r="G7616" s="146">
        <v>1064</v>
      </c>
    </row>
    <row r="7617" spans="3:7" ht="16.5" hidden="1" customHeight="1" outlineLevel="1" x14ac:dyDescent="0.45">
      <c r="C7617" s="104" t="s">
        <v>259</v>
      </c>
      <c r="D7617" s="104" t="s">
        <v>310</v>
      </c>
      <c r="E7617" s="56">
        <v>2013</v>
      </c>
      <c r="F7617" s="146">
        <v>2717</v>
      </c>
      <c r="G7617" s="146">
        <v>2717</v>
      </c>
    </row>
    <row r="7618" spans="3:7" ht="16.5" hidden="1" customHeight="1" outlineLevel="1" x14ac:dyDescent="0.45">
      <c r="C7618" s="104" t="s">
        <v>259</v>
      </c>
      <c r="D7618" s="104" t="s">
        <v>310</v>
      </c>
      <c r="E7618" s="56">
        <v>2014</v>
      </c>
      <c r="F7618" s="144">
        <v>931</v>
      </c>
      <c r="G7618" s="144">
        <v>931</v>
      </c>
    </row>
    <row r="7619" spans="3:7" ht="16.5" hidden="1" customHeight="1" outlineLevel="1" x14ac:dyDescent="0.45">
      <c r="C7619" s="104" t="s">
        <v>259</v>
      </c>
      <c r="D7619" s="104" t="s">
        <v>310</v>
      </c>
      <c r="E7619" s="56">
        <v>2015</v>
      </c>
      <c r="F7619" s="144">
        <v>529</v>
      </c>
      <c r="G7619" s="144">
        <v>529</v>
      </c>
    </row>
    <row r="7620" spans="3:7" ht="16.5" hidden="1" customHeight="1" outlineLevel="1" x14ac:dyDescent="0.45">
      <c r="C7620" s="104" t="s">
        <v>259</v>
      </c>
      <c r="D7620" s="104" t="s">
        <v>310</v>
      </c>
      <c r="E7620" s="56">
        <v>2016</v>
      </c>
      <c r="F7620" s="144">
        <v>96</v>
      </c>
      <c r="G7620" s="144">
        <v>96</v>
      </c>
    </row>
    <row r="7621" spans="3:7" ht="16.5" hidden="1" customHeight="1" outlineLevel="1" x14ac:dyDescent="0.45">
      <c r="C7621" s="104" t="s">
        <v>259</v>
      </c>
      <c r="D7621" s="104" t="s">
        <v>311</v>
      </c>
      <c r="E7621" s="56">
        <v>1995</v>
      </c>
      <c r="F7621" s="144">
        <v>3</v>
      </c>
      <c r="G7621" s="144">
        <v>3</v>
      </c>
    </row>
    <row r="7622" spans="3:7" ht="16.5" hidden="1" customHeight="1" outlineLevel="1" x14ac:dyDescent="0.45">
      <c r="C7622" s="104" t="s">
        <v>259</v>
      </c>
      <c r="D7622" s="104" t="s">
        <v>311</v>
      </c>
      <c r="E7622" s="56">
        <v>1996</v>
      </c>
      <c r="F7622" s="144">
        <v>18</v>
      </c>
      <c r="G7622" s="144">
        <v>18</v>
      </c>
    </row>
    <row r="7623" spans="3:7" ht="16.5" hidden="1" customHeight="1" outlineLevel="1" x14ac:dyDescent="0.45">
      <c r="C7623" s="104" t="s">
        <v>259</v>
      </c>
      <c r="D7623" s="104" t="s">
        <v>311</v>
      </c>
      <c r="E7623" s="56">
        <v>2001</v>
      </c>
      <c r="F7623" s="144">
        <v>1</v>
      </c>
      <c r="G7623" s="144">
        <v>1</v>
      </c>
    </row>
    <row r="7624" spans="3:7" ht="16.5" hidden="1" customHeight="1" outlineLevel="1" x14ac:dyDescent="0.45">
      <c r="C7624" s="104" t="s">
        <v>259</v>
      </c>
      <c r="D7624" s="104" t="s">
        <v>311</v>
      </c>
      <c r="E7624" s="56">
        <v>2005</v>
      </c>
      <c r="F7624" s="144">
        <v>41</v>
      </c>
      <c r="G7624" s="144">
        <v>41</v>
      </c>
    </row>
    <row r="7625" spans="3:7" ht="16.5" hidden="1" customHeight="1" outlineLevel="1" x14ac:dyDescent="0.45">
      <c r="C7625" s="104" t="s">
        <v>259</v>
      </c>
      <c r="D7625" s="104" t="s">
        <v>311</v>
      </c>
      <c r="E7625" s="56">
        <v>2006</v>
      </c>
      <c r="F7625" s="144">
        <v>116</v>
      </c>
      <c r="G7625" s="144">
        <v>116</v>
      </c>
    </row>
    <row r="7626" spans="3:7" ht="16.5" hidden="1" customHeight="1" outlineLevel="1" x14ac:dyDescent="0.45">
      <c r="C7626" s="104" t="s">
        <v>259</v>
      </c>
      <c r="D7626" s="104" t="s">
        <v>311</v>
      </c>
      <c r="E7626" s="56">
        <v>2007</v>
      </c>
      <c r="F7626" s="144">
        <v>339</v>
      </c>
      <c r="G7626" s="144">
        <v>339</v>
      </c>
    </row>
    <row r="7627" spans="3:7" ht="16.5" hidden="1" customHeight="1" outlineLevel="1" x14ac:dyDescent="0.45">
      <c r="C7627" s="104" t="s">
        <v>259</v>
      </c>
      <c r="D7627" s="104" t="s">
        <v>311</v>
      </c>
      <c r="E7627" s="56">
        <v>2008</v>
      </c>
      <c r="F7627" s="144">
        <v>237</v>
      </c>
      <c r="G7627" s="144">
        <v>237</v>
      </c>
    </row>
    <row r="7628" spans="3:7" ht="16.5" hidden="1" customHeight="1" outlineLevel="1" x14ac:dyDescent="0.45">
      <c r="C7628" s="104" t="s">
        <v>259</v>
      </c>
      <c r="D7628" s="104" t="s">
        <v>311</v>
      </c>
      <c r="E7628" s="56">
        <v>2009</v>
      </c>
      <c r="F7628" s="144">
        <v>137</v>
      </c>
      <c r="G7628" s="144">
        <v>137</v>
      </c>
    </row>
    <row r="7629" spans="3:7" ht="16.5" hidden="1" customHeight="1" outlineLevel="1" x14ac:dyDescent="0.45">
      <c r="C7629" s="104" t="s">
        <v>259</v>
      </c>
      <c r="D7629" s="104" t="s">
        <v>311</v>
      </c>
      <c r="E7629" s="56">
        <v>2010</v>
      </c>
      <c r="F7629" s="144">
        <v>536</v>
      </c>
      <c r="G7629" s="144">
        <v>536</v>
      </c>
    </row>
    <row r="7630" spans="3:7" ht="16.5" hidden="1" customHeight="1" outlineLevel="1" x14ac:dyDescent="0.45">
      <c r="C7630" s="104" t="s">
        <v>259</v>
      </c>
      <c r="D7630" s="104" t="s">
        <v>311</v>
      </c>
      <c r="E7630" s="56">
        <v>2011</v>
      </c>
      <c r="F7630" s="144">
        <v>856</v>
      </c>
      <c r="G7630" s="144">
        <v>856</v>
      </c>
    </row>
    <row r="7631" spans="3:7" ht="16.5" hidden="1" customHeight="1" outlineLevel="1" x14ac:dyDescent="0.45">
      <c r="C7631" s="104" t="s">
        <v>259</v>
      </c>
      <c r="D7631" s="104" t="s">
        <v>311</v>
      </c>
      <c r="E7631" s="56">
        <v>2012</v>
      </c>
      <c r="F7631" s="144">
        <v>729</v>
      </c>
      <c r="G7631" s="144">
        <v>729</v>
      </c>
    </row>
    <row r="7632" spans="3:7" ht="16.5" hidden="1" customHeight="1" outlineLevel="1" x14ac:dyDescent="0.45">
      <c r="C7632" s="104" t="s">
        <v>259</v>
      </c>
      <c r="D7632" s="104" t="s">
        <v>311</v>
      </c>
      <c r="E7632" s="56">
        <v>2013</v>
      </c>
      <c r="F7632" s="144">
        <v>625</v>
      </c>
      <c r="G7632" s="144">
        <v>625</v>
      </c>
    </row>
    <row r="7633" spans="3:7" ht="16.5" hidden="1" customHeight="1" outlineLevel="1" x14ac:dyDescent="0.45">
      <c r="C7633" s="104" t="s">
        <v>259</v>
      </c>
      <c r="D7633" s="104" t="s">
        <v>311</v>
      </c>
      <c r="E7633" s="56">
        <v>2014</v>
      </c>
      <c r="F7633" s="144">
        <v>560</v>
      </c>
      <c r="G7633" s="144">
        <v>560</v>
      </c>
    </row>
    <row r="7634" spans="3:7" ht="16.5" hidden="1" customHeight="1" outlineLevel="1" x14ac:dyDescent="0.45">
      <c r="C7634" s="104" t="s">
        <v>259</v>
      </c>
      <c r="D7634" s="104" t="s">
        <v>311</v>
      </c>
      <c r="E7634" s="56">
        <v>2015</v>
      </c>
      <c r="F7634" s="144">
        <v>372</v>
      </c>
      <c r="G7634" s="144">
        <v>372</v>
      </c>
    </row>
    <row r="7635" spans="3:7" ht="16.5" hidden="1" customHeight="1" outlineLevel="1" x14ac:dyDescent="0.45">
      <c r="C7635" s="104" t="s">
        <v>259</v>
      </c>
      <c r="D7635" s="104" t="s">
        <v>311</v>
      </c>
      <c r="E7635" s="56">
        <v>2016</v>
      </c>
      <c r="F7635" s="144">
        <v>110</v>
      </c>
      <c r="G7635" s="144">
        <v>110</v>
      </c>
    </row>
    <row r="7636" spans="3:7" ht="16.5" hidden="1" customHeight="1" outlineLevel="1" x14ac:dyDescent="0.45">
      <c r="C7636" s="104" t="s">
        <v>259</v>
      </c>
      <c r="D7636" s="104" t="s">
        <v>312</v>
      </c>
      <c r="E7636" s="56">
        <v>1991</v>
      </c>
      <c r="F7636" s="144">
        <v>25</v>
      </c>
      <c r="G7636" s="144">
        <v>25</v>
      </c>
    </row>
    <row r="7637" spans="3:7" ht="16.5" hidden="1" customHeight="1" outlineLevel="1" x14ac:dyDescent="0.45">
      <c r="C7637" s="104" t="s">
        <v>259</v>
      </c>
      <c r="D7637" s="104" t="s">
        <v>312</v>
      </c>
      <c r="E7637" s="56">
        <v>1992</v>
      </c>
      <c r="F7637" s="144">
        <v>13</v>
      </c>
      <c r="G7637" s="144">
        <v>13</v>
      </c>
    </row>
    <row r="7638" spans="3:7" ht="16.5" hidden="1" customHeight="1" outlineLevel="1" x14ac:dyDescent="0.45">
      <c r="C7638" s="104" t="s">
        <v>259</v>
      </c>
      <c r="D7638" s="104" t="s">
        <v>312</v>
      </c>
      <c r="E7638" s="56">
        <v>1993</v>
      </c>
      <c r="F7638" s="144">
        <v>17</v>
      </c>
      <c r="G7638" s="144">
        <v>17</v>
      </c>
    </row>
    <row r="7639" spans="3:7" ht="16.5" hidden="1" customHeight="1" outlineLevel="1" x14ac:dyDescent="0.45">
      <c r="C7639" s="104" t="s">
        <v>259</v>
      </c>
      <c r="D7639" s="104" t="s">
        <v>312</v>
      </c>
      <c r="E7639" s="56">
        <v>1994</v>
      </c>
      <c r="F7639" s="144">
        <v>38</v>
      </c>
      <c r="G7639" s="144">
        <v>38</v>
      </c>
    </row>
    <row r="7640" spans="3:7" ht="16.5" hidden="1" customHeight="1" outlineLevel="1" x14ac:dyDescent="0.45">
      <c r="C7640" s="104" t="s">
        <v>259</v>
      </c>
      <c r="D7640" s="104" t="s">
        <v>312</v>
      </c>
      <c r="E7640" s="56">
        <v>1995</v>
      </c>
      <c r="F7640" s="144">
        <v>23</v>
      </c>
      <c r="G7640" s="144">
        <v>23</v>
      </c>
    </row>
    <row r="7641" spans="3:7" ht="16.5" hidden="1" customHeight="1" outlineLevel="1" x14ac:dyDescent="0.45">
      <c r="C7641" s="104" t="s">
        <v>259</v>
      </c>
      <c r="D7641" s="104" t="s">
        <v>312</v>
      </c>
      <c r="E7641" s="56">
        <v>1996</v>
      </c>
      <c r="F7641" s="144">
        <v>28</v>
      </c>
      <c r="G7641" s="144">
        <v>28</v>
      </c>
    </row>
    <row r="7642" spans="3:7" ht="16.5" hidden="1" customHeight="1" outlineLevel="1" x14ac:dyDescent="0.45">
      <c r="C7642" s="104" t="s">
        <v>259</v>
      </c>
      <c r="D7642" s="104" t="s">
        <v>312</v>
      </c>
      <c r="E7642" s="56">
        <v>1997</v>
      </c>
      <c r="F7642" s="144">
        <v>16</v>
      </c>
      <c r="G7642" s="144">
        <v>16</v>
      </c>
    </row>
    <row r="7643" spans="3:7" ht="16.5" hidden="1" customHeight="1" outlineLevel="1" x14ac:dyDescent="0.45">
      <c r="C7643" s="104" t="s">
        <v>259</v>
      </c>
      <c r="D7643" s="104" t="s">
        <v>312</v>
      </c>
      <c r="E7643" s="56">
        <v>1998</v>
      </c>
      <c r="F7643" s="144">
        <v>4</v>
      </c>
      <c r="G7643" s="144">
        <v>4</v>
      </c>
    </row>
    <row r="7644" spans="3:7" ht="16.5" hidden="1" customHeight="1" outlineLevel="1" x14ac:dyDescent="0.45">
      <c r="C7644" s="104" t="s">
        <v>259</v>
      </c>
      <c r="D7644" s="104" t="s">
        <v>312</v>
      </c>
      <c r="E7644" s="56">
        <v>1999</v>
      </c>
      <c r="F7644" s="144">
        <v>8</v>
      </c>
      <c r="G7644" s="144">
        <v>8</v>
      </c>
    </row>
    <row r="7645" spans="3:7" ht="16.5" hidden="1" customHeight="1" outlineLevel="1" x14ac:dyDescent="0.45">
      <c r="C7645" s="104" t="s">
        <v>259</v>
      </c>
      <c r="D7645" s="104" t="s">
        <v>312</v>
      </c>
      <c r="E7645" s="56">
        <v>2000</v>
      </c>
      <c r="F7645" s="144">
        <v>60</v>
      </c>
      <c r="G7645" s="144">
        <v>60</v>
      </c>
    </row>
    <row r="7646" spans="3:7" ht="16.5" hidden="1" customHeight="1" outlineLevel="1" x14ac:dyDescent="0.45">
      <c r="C7646" s="104" t="s">
        <v>259</v>
      </c>
      <c r="D7646" s="104" t="s">
        <v>312</v>
      </c>
      <c r="E7646" s="56">
        <v>2001</v>
      </c>
      <c r="F7646" s="144">
        <v>31</v>
      </c>
      <c r="G7646" s="144">
        <v>31</v>
      </c>
    </row>
    <row r="7647" spans="3:7" ht="16.5" hidden="1" customHeight="1" outlineLevel="1" x14ac:dyDescent="0.45">
      <c r="C7647" s="104" t="s">
        <v>259</v>
      </c>
      <c r="D7647" s="104" t="s">
        <v>312</v>
      </c>
      <c r="E7647" s="56">
        <v>2005</v>
      </c>
      <c r="F7647" s="144">
        <v>3</v>
      </c>
      <c r="G7647" s="144">
        <v>3</v>
      </c>
    </row>
    <row r="7648" spans="3:7" ht="16.5" hidden="1" customHeight="1" outlineLevel="1" x14ac:dyDescent="0.45">
      <c r="C7648" s="104" t="s">
        <v>259</v>
      </c>
      <c r="D7648" s="104" t="s">
        <v>312</v>
      </c>
      <c r="E7648" s="56">
        <v>2006</v>
      </c>
      <c r="F7648" s="144">
        <v>0</v>
      </c>
      <c r="G7648" s="144">
        <v>0</v>
      </c>
    </row>
    <row r="7649" spans="3:7" ht="16.5" hidden="1" customHeight="1" outlineLevel="1" x14ac:dyDescent="0.45">
      <c r="C7649" s="104" t="s">
        <v>259</v>
      </c>
      <c r="D7649" s="104" t="s">
        <v>312</v>
      </c>
      <c r="E7649" s="56">
        <v>2007</v>
      </c>
      <c r="F7649" s="144">
        <v>1</v>
      </c>
      <c r="G7649" s="144">
        <v>1</v>
      </c>
    </row>
    <row r="7650" spans="3:7" ht="16.5" hidden="1" customHeight="1" outlineLevel="1" x14ac:dyDescent="0.45">
      <c r="C7650" s="104" t="s">
        <v>259</v>
      </c>
      <c r="D7650" s="104" t="s">
        <v>312</v>
      </c>
      <c r="E7650" s="56">
        <v>2008</v>
      </c>
      <c r="F7650" s="144">
        <v>0</v>
      </c>
      <c r="G7650" s="144">
        <v>0</v>
      </c>
    </row>
    <row r="7651" spans="3:7" ht="16.5" hidden="1" customHeight="1" outlineLevel="1" x14ac:dyDescent="0.45">
      <c r="C7651" s="104" t="s">
        <v>259</v>
      </c>
      <c r="D7651" s="104" t="s">
        <v>312</v>
      </c>
      <c r="E7651" s="56">
        <v>2010</v>
      </c>
      <c r="F7651" s="144">
        <v>16</v>
      </c>
      <c r="G7651" s="144">
        <v>16</v>
      </c>
    </row>
    <row r="7652" spans="3:7" ht="16.5" hidden="1" customHeight="1" outlineLevel="1" x14ac:dyDescent="0.45">
      <c r="C7652" s="104" t="s">
        <v>259</v>
      </c>
      <c r="D7652" s="104" t="s">
        <v>312</v>
      </c>
      <c r="E7652" s="56">
        <v>2011</v>
      </c>
      <c r="F7652" s="144">
        <v>8</v>
      </c>
      <c r="G7652" s="144">
        <v>8</v>
      </c>
    </row>
    <row r="7653" spans="3:7" ht="16.5" hidden="1" customHeight="1" outlineLevel="1" x14ac:dyDescent="0.45">
      <c r="C7653" s="104" t="s">
        <v>259</v>
      </c>
      <c r="D7653" s="104" t="s">
        <v>312</v>
      </c>
      <c r="E7653" s="56">
        <v>2012</v>
      </c>
      <c r="F7653" s="144">
        <v>32</v>
      </c>
      <c r="G7653" s="144">
        <v>32</v>
      </c>
    </row>
    <row r="7654" spans="3:7" ht="16.5" hidden="1" customHeight="1" outlineLevel="1" x14ac:dyDescent="0.45">
      <c r="C7654" s="104" t="s">
        <v>259</v>
      </c>
      <c r="D7654" s="104" t="s">
        <v>312</v>
      </c>
      <c r="E7654" s="56">
        <v>2013</v>
      </c>
      <c r="F7654" s="144">
        <v>19</v>
      </c>
      <c r="G7654" s="144">
        <v>19</v>
      </c>
    </row>
    <row r="7655" spans="3:7" ht="16.5" hidden="1" customHeight="1" outlineLevel="1" x14ac:dyDescent="0.45">
      <c r="C7655" s="104" t="s">
        <v>259</v>
      </c>
      <c r="D7655" s="104" t="s">
        <v>312</v>
      </c>
      <c r="E7655" s="56">
        <v>2014</v>
      </c>
      <c r="F7655" s="144">
        <v>0</v>
      </c>
      <c r="G7655" s="144">
        <v>0</v>
      </c>
    </row>
    <row r="7656" spans="3:7" ht="16.5" hidden="1" customHeight="1" outlineLevel="1" x14ac:dyDescent="0.45">
      <c r="C7656" s="104" t="s">
        <v>259</v>
      </c>
      <c r="D7656" s="104" t="s">
        <v>313</v>
      </c>
      <c r="E7656" s="56">
        <v>1992</v>
      </c>
      <c r="F7656" s="144">
        <v>1</v>
      </c>
      <c r="G7656" s="144">
        <v>1</v>
      </c>
    </row>
    <row r="7657" spans="3:7" ht="16.5" hidden="1" customHeight="1" outlineLevel="1" x14ac:dyDescent="0.45">
      <c r="C7657" s="104" t="s">
        <v>259</v>
      </c>
      <c r="D7657" s="104" t="s">
        <v>313</v>
      </c>
      <c r="E7657" s="56">
        <v>1993</v>
      </c>
      <c r="F7657" s="144">
        <v>5</v>
      </c>
      <c r="G7657" s="144">
        <v>5</v>
      </c>
    </row>
    <row r="7658" spans="3:7" ht="16.5" hidden="1" customHeight="1" outlineLevel="1" x14ac:dyDescent="0.45">
      <c r="C7658" s="104" t="s">
        <v>259</v>
      </c>
      <c r="D7658" s="104" t="s">
        <v>313</v>
      </c>
      <c r="E7658" s="56">
        <v>1994</v>
      </c>
      <c r="F7658" s="144">
        <v>14</v>
      </c>
      <c r="G7658" s="144">
        <v>14</v>
      </c>
    </row>
    <row r="7659" spans="3:7" ht="16.5" hidden="1" customHeight="1" outlineLevel="1" x14ac:dyDescent="0.45">
      <c r="C7659" s="104" t="s">
        <v>259</v>
      </c>
      <c r="D7659" s="104" t="s">
        <v>313</v>
      </c>
      <c r="E7659" s="56">
        <v>1995</v>
      </c>
      <c r="F7659" s="146">
        <v>1091</v>
      </c>
      <c r="G7659" s="146">
        <v>1091</v>
      </c>
    </row>
    <row r="7660" spans="3:7" ht="16.5" hidden="1" customHeight="1" outlineLevel="1" x14ac:dyDescent="0.45">
      <c r="C7660" s="104" t="s">
        <v>259</v>
      </c>
      <c r="D7660" s="104" t="s">
        <v>313</v>
      </c>
      <c r="E7660" s="56">
        <v>1996</v>
      </c>
      <c r="F7660" s="146">
        <v>11708</v>
      </c>
      <c r="G7660" s="146">
        <v>11708</v>
      </c>
    </row>
    <row r="7661" spans="3:7" ht="16.5" hidden="1" customHeight="1" outlineLevel="1" x14ac:dyDescent="0.45">
      <c r="C7661" s="104" t="s">
        <v>259</v>
      </c>
      <c r="D7661" s="104" t="s">
        <v>313</v>
      </c>
      <c r="E7661" s="56">
        <v>1997</v>
      </c>
      <c r="F7661" s="146">
        <v>8836</v>
      </c>
      <c r="G7661" s="146">
        <v>8836</v>
      </c>
    </row>
    <row r="7662" spans="3:7" ht="16.5" hidden="1" customHeight="1" outlineLevel="1" x14ac:dyDescent="0.45">
      <c r="C7662" s="104" t="s">
        <v>259</v>
      </c>
      <c r="D7662" s="104" t="s">
        <v>313</v>
      </c>
      <c r="E7662" s="56">
        <v>1998</v>
      </c>
      <c r="F7662" s="146">
        <v>6183</v>
      </c>
      <c r="G7662" s="146">
        <v>6183</v>
      </c>
    </row>
    <row r="7663" spans="3:7" ht="16.5" hidden="1" customHeight="1" outlineLevel="1" x14ac:dyDescent="0.45">
      <c r="C7663" s="104" t="s">
        <v>259</v>
      </c>
      <c r="D7663" s="104" t="s">
        <v>313</v>
      </c>
      <c r="E7663" s="56">
        <v>1999</v>
      </c>
      <c r="F7663" s="146">
        <v>6717</v>
      </c>
      <c r="G7663" s="146">
        <v>6717</v>
      </c>
    </row>
    <row r="7664" spans="3:7" ht="16.5" hidden="1" customHeight="1" outlineLevel="1" x14ac:dyDescent="0.45">
      <c r="C7664" s="104" t="s">
        <v>259</v>
      </c>
      <c r="D7664" s="104" t="s">
        <v>313</v>
      </c>
      <c r="E7664" s="56">
        <v>2000</v>
      </c>
      <c r="F7664" s="146">
        <v>14948</v>
      </c>
      <c r="G7664" s="146">
        <v>14948</v>
      </c>
    </row>
    <row r="7665" spans="3:7" ht="16.5" hidden="1" customHeight="1" outlineLevel="1" x14ac:dyDescent="0.45">
      <c r="C7665" s="104" t="s">
        <v>259</v>
      </c>
      <c r="D7665" s="104" t="s">
        <v>313</v>
      </c>
      <c r="E7665" s="56">
        <v>2001</v>
      </c>
      <c r="F7665" s="146">
        <v>8152</v>
      </c>
      <c r="G7665" s="146">
        <v>8152</v>
      </c>
    </row>
    <row r="7666" spans="3:7" ht="16.5" hidden="1" customHeight="1" outlineLevel="1" x14ac:dyDescent="0.45">
      <c r="C7666" s="104" t="s">
        <v>259</v>
      </c>
      <c r="D7666" s="104" t="s">
        <v>313</v>
      </c>
      <c r="E7666" s="56">
        <v>2002</v>
      </c>
      <c r="F7666" s="146">
        <v>3603</v>
      </c>
      <c r="G7666" s="146">
        <v>3603</v>
      </c>
    </row>
    <row r="7667" spans="3:7" ht="16.5" hidden="1" customHeight="1" outlineLevel="1" x14ac:dyDescent="0.45">
      <c r="C7667" s="104" t="s">
        <v>259</v>
      </c>
      <c r="D7667" s="104" t="s">
        <v>313</v>
      </c>
      <c r="E7667" s="56">
        <v>2003</v>
      </c>
      <c r="F7667" s="146">
        <v>11586</v>
      </c>
      <c r="G7667" s="146">
        <v>11586</v>
      </c>
    </row>
    <row r="7668" spans="3:7" ht="16.5" hidden="1" customHeight="1" outlineLevel="1" x14ac:dyDescent="0.45">
      <c r="C7668" s="104" t="s">
        <v>259</v>
      </c>
      <c r="D7668" s="104" t="s">
        <v>313</v>
      </c>
      <c r="E7668" s="56">
        <v>2004</v>
      </c>
      <c r="F7668" s="146">
        <v>33785</v>
      </c>
      <c r="G7668" s="146">
        <v>33785</v>
      </c>
    </row>
    <row r="7669" spans="3:7" ht="16.5" hidden="1" customHeight="1" outlineLevel="1" x14ac:dyDescent="0.45">
      <c r="C7669" s="104" t="s">
        <v>259</v>
      </c>
      <c r="D7669" s="104" t="s">
        <v>313</v>
      </c>
      <c r="E7669" s="56">
        <v>2005</v>
      </c>
      <c r="F7669" s="146">
        <v>49526</v>
      </c>
      <c r="G7669" s="146">
        <v>49526</v>
      </c>
    </row>
    <row r="7670" spans="3:7" ht="16.5" hidden="1" customHeight="1" outlineLevel="1" x14ac:dyDescent="0.45">
      <c r="C7670" s="104" t="s">
        <v>259</v>
      </c>
      <c r="D7670" s="104" t="s">
        <v>313</v>
      </c>
      <c r="E7670" s="56">
        <v>2006</v>
      </c>
      <c r="F7670" s="146">
        <v>60935</v>
      </c>
      <c r="G7670" s="146">
        <v>60935</v>
      </c>
    </row>
    <row r="7671" spans="3:7" ht="16.5" hidden="1" customHeight="1" outlineLevel="1" x14ac:dyDescent="0.45">
      <c r="C7671" s="104" t="s">
        <v>259</v>
      </c>
      <c r="D7671" s="104" t="s">
        <v>313</v>
      </c>
      <c r="E7671" s="56">
        <v>2007</v>
      </c>
      <c r="F7671" s="146">
        <v>59645</v>
      </c>
      <c r="G7671" s="146">
        <v>59645</v>
      </c>
    </row>
    <row r="7672" spans="3:7" ht="16.5" hidden="1" customHeight="1" outlineLevel="1" x14ac:dyDescent="0.45">
      <c r="C7672" s="104" t="s">
        <v>259</v>
      </c>
      <c r="D7672" s="104" t="s">
        <v>313</v>
      </c>
      <c r="E7672" s="56">
        <v>2008</v>
      </c>
      <c r="F7672" s="146">
        <v>31242</v>
      </c>
      <c r="G7672" s="146">
        <v>31242</v>
      </c>
    </row>
    <row r="7673" spans="3:7" ht="16.5" hidden="1" customHeight="1" outlineLevel="1" x14ac:dyDescent="0.45">
      <c r="C7673" s="104" t="s">
        <v>259</v>
      </c>
      <c r="D7673" s="104" t="s">
        <v>313</v>
      </c>
      <c r="E7673" s="56">
        <v>2009</v>
      </c>
      <c r="F7673" s="146">
        <v>40437</v>
      </c>
      <c r="G7673" s="146">
        <v>40437</v>
      </c>
    </row>
    <row r="7674" spans="3:7" ht="16.5" hidden="1" customHeight="1" outlineLevel="1" x14ac:dyDescent="0.45">
      <c r="C7674" s="104" t="s">
        <v>259</v>
      </c>
      <c r="D7674" s="104" t="s">
        <v>313</v>
      </c>
      <c r="E7674" s="56">
        <v>2010</v>
      </c>
      <c r="F7674" s="146">
        <v>65998</v>
      </c>
      <c r="G7674" s="146">
        <v>65998</v>
      </c>
    </row>
    <row r="7675" spans="3:7" ht="16.5" hidden="1" customHeight="1" outlineLevel="1" x14ac:dyDescent="0.45">
      <c r="C7675" s="104" t="s">
        <v>259</v>
      </c>
      <c r="D7675" s="104" t="s">
        <v>313</v>
      </c>
      <c r="E7675" s="56">
        <v>2011</v>
      </c>
      <c r="F7675" s="146">
        <v>86650</v>
      </c>
      <c r="G7675" s="146">
        <v>86650</v>
      </c>
    </row>
    <row r="7676" spans="3:7" ht="16.5" hidden="1" customHeight="1" outlineLevel="1" x14ac:dyDescent="0.45">
      <c r="C7676" s="104" t="s">
        <v>259</v>
      </c>
      <c r="D7676" s="104" t="s">
        <v>313</v>
      </c>
      <c r="E7676" s="56">
        <v>2012</v>
      </c>
      <c r="F7676" s="146">
        <v>67092</v>
      </c>
      <c r="G7676" s="146">
        <v>67092</v>
      </c>
    </row>
    <row r="7677" spans="3:7" ht="16.5" hidden="1" customHeight="1" outlineLevel="1" x14ac:dyDescent="0.45">
      <c r="C7677" s="104" t="s">
        <v>259</v>
      </c>
      <c r="D7677" s="104" t="s">
        <v>313</v>
      </c>
      <c r="E7677" s="56">
        <v>2013</v>
      </c>
      <c r="F7677" s="146">
        <v>57789</v>
      </c>
      <c r="G7677" s="146">
        <v>57789</v>
      </c>
    </row>
    <row r="7678" spans="3:7" ht="16.5" hidden="1" customHeight="1" outlineLevel="1" x14ac:dyDescent="0.45">
      <c r="C7678" s="104" t="s">
        <v>259</v>
      </c>
      <c r="D7678" s="104" t="s">
        <v>313</v>
      </c>
      <c r="E7678" s="56">
        <v>2014</v>
      </c>
      <c r="F7678" s="146">
        <v>48626</v>
      </c>
      <c r="G7678" s="146">
        <v>48626</v>
      </c>
    </row>
    <row r="7679" spans="3:7" ht="16.5" hidden="1" customHeight="1" outlineLevel="1" x14ac:dyDescent="0.45">
      <c r="C7679" s="104" t="s">
        <v>259</v>
      </c>
      <c r="D7679" s="104" t="s">
        <v>313</v>
      </c>
      <c r="E7679" s="56">
        <v>2015</v>
      </c>
      <c r="F7679" s="146">
        <v>48850</v>
      </c>
      <c r="G7679" s="146">
        <v>48850</v>
      </c>
    </row>
    <row r="7680" spans="3:7" ht="16.5" hidden="1" customHeight="1" outlineLevel="1" x14ac:dyDescent="0.45">
      <c r="C7680" s="104" t="s">
        <v>259</v>
      </c>
      <c r="D7680" s="104" t="s">
        <v>313</v>
      </c>
      <c r="E7680" s="56">
        <v>2016</v>
      </c>
      <c r="F7680" s="146">
        <v>7895</v>
      </c>
      <c r="G7680" s="146">
        <v>7895</v>
      </c>
    </row>
    <row r="7681" spans="3:7" ht="16.5" hidden="1" customHeight="1" outlineLevel="1" x14ac:dyDescent="0.45">
      <c r="C7681" s="104" t="s">
        <v>259</v>
      </c>
      <c r="D7681" s="104" t="s">
        <v>314</v>
      </c>
      <c r="E7681" s="56">
        <v>1992</v>
      </c>
      <c r="F7681" s="144">
        <v>52</v>
      </c>
      <c r="G7681" s="144">
        <v>52</v>
      </c>
    </row>
    <row r="7682" spans="3:7" ht="16.5" hidden="1" customHeight="1" outlineLevel="1" x14ac:dyDescent="0.45">
      <c r="C7682" s="104" t="s">
        <v>259</v>
      </c>
      <c r="D7682" s="104" t="s">
        <v>314</v>
      </c>
      <c r="E7682" s="56">
        <v>1993</v>
      </c>
      <c r="F7682" s="144">
        <v>11</v>
      </c>
      <c r="G7682" s="144">
        <v>11</v>
      </c>
    </row>
    <row r="7683" spans="3:7" ht="16.5" hidden="1" customHeight="1" outlineLevel="1" x14ac:dyDescent="0.45">
      <c r="C7683" s="104" t="s">
        <v>259</v>
      </c>
      <c r="D7683" s="104" t="s">
        <v>314</v>
      </c>
      <c r="E7683" s="56">
        <v>1994</v>
      </c>
      <c r="F7683" s="144">
        <v>271</v>
      </c>
      <c r="G7683" s="144">
        <v>271</v>
      </c>
    </row>
    <row r="7684" spans="3:7" ht="16.5" hidden="1" customHeight="1" outlineLevel="1" x14ac:dyDescent="0.45">
      <c r="C7684" s="104" t="s">
        <v>259</v>
      </c>
      <c r="D7684" s="104" t="s">
        <v>314</v>
      </c>
      <c r="E7684" s="56">
        <v>1995</v>
      </c>
      <c r="F7684" s="144">
        <v>68</v>
      </c>
      <c r="G7684" s="144">
        <v>68</v>
      </c>
    </row>
    <row r="7685" spans="3:7" ht="16.5" hidden="1" customHeight="1" outlineLevel="1" x14ac:dyDescent="0.45">
      <c r="C7685" s="104" t="s">
        <v>259</v>
      </c>
      <c r="D7685" s="104" t="s">
        <v>314</v>
      </c>
      <c r="E7685" s="56">
        <v>1996</v>
      </c>
      <c r="F7685" s="144">
        <v>349</v>
      </c>
      <c r="G7685" s="144">
        <v>349</v>
      </c>
    </row>
    <row r="7686" spans="3:7" ht="16.5" hidden="1" customHeight="1" outlineLevel="1" x14ac:dyDescent="0.45">
      <c r="C7686" s="104" t="s">
        <v>259</v>
      </c>
      <c r="D7686" s="104" t="s">
        <v>314</v>
      </c>
      <c r="E7686" s="56">
        <v>1997</v>
      </c>
      <c r="F7686" s="144">
        <v>265</v>
      </c>
      <c r="G7686" s="144">
        <v>265</v>
      </c>
    </row>
    <row r="7687" spans="3:7" ht="16.5" hidden="1" customHeight="1" outlineLevel="1" x14ac:dyDescent="0.45">
      <c r="C7687" s="104" t="s">
        <v>259</v>
      </c>
      <c r="D7687" s="104" t="s">
        <v>314</v>
      </c>
      <c r="E7687" s="56">
        <v>1998</v>
      </c>
      <c r="F7687" s="144">
        <v>932</v>
      </c>
      <c r="G7687" s="144">
        <v>932</v>
      </c>
    </row>
    <row r="7688" spans="3:7" ht="16.5" hidden="1" customHeight="1" outlineLevel="1" x14ac:dyDescent="0.45">
      <c r="C7688" s="104" t="s">
        <v>259</v>
      </c>
      <c r="D7688" s="104" t="s">
        <v>314</v>
      </c>
      <c r="E7688" s="56">
        <v>1999</v>
      </c>
      <c r="F7688" s="146">
        <v>2067</v>
      </c>
      <c r="G7688" s="146">
        <v>2067</v>
      </c>
    </row>
    <row r="7689" spans="3:7" ht="16.5" hidden="1" customHeight="1" outlineLevel="1" x14ac:dyDescent="0.45">
      <c r="C7689" s="104" t="s">
        <v>259</v>
      </c>
      <c r="D7689" s="104" t="s">
        <v>314</v>
      </c>
      <c r="E7689" s="56">
        <v>2000</v>
      </c>
      <c r="F7689" s="146">
        <v>2272</v>
      </c>
      <c r="G7689" s="146">
        <v>2272</v>
      </c>
    </row>
    <row r="7690" spans="3:7" ht="16.5" hidden="1" customHeight="1" outlineLevel="1" x14ac:dyDescent="0.45">
      <c r="C7690" s="104" t="s">
        <v>259</v>
      </c>
      <c r="D7690" s="104" t="s">
        <v>314</v>
      </c>
      <c r="E7690" s="56">
        <v>2001</v>
      </c>
      <c r="F7690" s="146">
        <v>1850</v>
      </c>
      <c r="G7690" s="146">
        <v>1850</v>
      </c>
    </row>
    <row r="7691" spans="3:7" ht="16.5" hidden="1" customHeight="1" outlineLevel="1" x14ac:dyDescent="0.45">
      <c r="C7691" s="104" t="s">
        <v>259</v>
      </c>
      <c r="D7691" s="104" t="s">
        <v>314</v>
      </c>
      <c r="E7691" s="56">
        <v>2002</v>
      </c>
      <c r="F7691" s="144">
        <v>773</v>
      </c>
      <c r="G7691" s="144">
        <v>773</v>
      </c>
    </row>
    <row r="7692" spans="3:7" ht="16.5" hidden="1" customHeight="1" outlineLevel="1" x14ac:dyDescent="0.45">
      <c r="C7692" s="104" t="s">
        <v>259</v>
      </c>
      <c r="D7692" s="104" t="s">
        <v>314</v>
      </c>
      <c r="E7692" s="56">
        <v>2003</v>
      </c>
      <c r="F7692" s="144">
        <v>844</v>
      </c>
      <c r="G7692" s="144">
        <v>844</v>
      </c>
    </row>
    <row r="7693" spans="3:7" ht="16.5" hidden="1" customHeight="1" outlineLevel="1" x14ac:dyDescent="0.45">
      <c r="C7693" s="104" t="s">
        <v>259</v>
      </c>
      <c r="D7693" s="104" t="s">
        <v>314</v>
      </c>
      <c r="E7693" s="56">
        <v>2004</v>
      </c>
      <c r="F7693" s="144">
        <v>756</v>
      </c>
      <c r="G7693" s="144">
        <v>756</v>
      </c>
    </row>
    <row r="7694" spans="3:7" ht="16.5" hidden="1" customHeight="1" outlineLevel="1" x14ac:dyDescent="0.45">
      <c r="C7694" s="104" t="s">
        <v>259</v>
      </c>
      <c r="D7694" s="104" t="s">
        <v>314</v>
      </c>
      <c r="E7694" s="56">
        <v>2005</v>
      </c>
      <c r="F7694" s="146">
        <v>1211</v>
      </c>
      <c r="G7694" s="146">
        <v>1211</v>
      </c>
    </row>
    <row r="7695" spans="3:7" ht="16.5" hidden="1" customHeight="1" outlineLevel="1" x14ac:dyDescent="0.45">
      <c r="C7695" s="104" t="s">
        <v>259</v>
      </c>
      <c r="D7695" s="104" t="s">
        <v>314</v>
      </c>
      <c r="E7695" s="56">
        <v>2006</v>
      </c>
      <c r="F7695" s="146">
        <v>1516</v>
      </c>
      <c r="G7695" s="146">
        <v>1516</v>
      </c>
    </row>
    <row r="7696" spans="3:7" ht="16.5" hidden="1" customHeight="1" outlineLevel="1" x14ac:dyDescent="0.45">
      <c r="C7696" s="104" t="s">
        <v>259</v>
      </c>
      <c r="D7696" s="104" t="s">
        <v>314</v>
      </c>
      <c r="E7696" s="56">
        <v>2007</v>
      </c>
      <c r="F7696" s="146">
        <v>1151</v>
      </c>
      <c r="G7696" s="146">
        <v>1151</v>
      </c>
    </row>
    <row r="7697" spans="3:7" ht="16.5" hidden="1" customHeight="1" outlineLevel="1" x14ac:dyDescent="0.45">
      <c r="C7697" s="104" t="s">
        <v>259</v>
      </c>
      <c r="D7697" s="104" t="s">
        <v>314</v>
      </c>
      <c r="E7697" s="56">
        <v>2008</v>
      </c>
      <c r="F7697" s="146">
        <v>1138</v>
      </c>
      <c r="G7697" s="146">
        <v>1138</v>
      </c>
    </row>
    <row r="7698" spans="3:7" ht="16.5" hidden="1" customHeight="1" outlineLevel="1" x14ac:dyDescent="0.45">
      <c r="C7698" s="104" t="s">
        <v>259</v>
      </c>
      <c r="D7698" s="104" t="s">
        <v>314</v>
      </c>
      <c r="E7698" s="56">
        <v>2009</v>
      </c>
      <c r="F7698" s="146">
        <v>1213</v>
      </c>
      <c r="G7698" s="146">
        <v>1213</v>
      </c>
    </row>
    <row r="7699" spans="3:7" ht="16.5" hidden="1" customHeight="1" outlineLevel="1" x14ac:dyDescent="0.45">
      <c r="C7699" s="104" t="s">
        <v>259</v>
      </c>
      <c r="D7699" s="104" t="s">
        <v>314</v>
      </c>
      <c r="E7699" s="56">
        <v>2010</v>
      </c>
      <c r="F7699" s="146">
        <v>1263</v>
      </c>
      <c r="G7699" s="146">
        <v>1263</v>
      </c>
    </row>
    <row r="7700" spans="3:7" ht="16.5" hidden="1" customHeight="1" outlineLevel="1" x14ac:dyDescent="0.45">
      <c r="C7700" s="104" t="s">
        <v>259</v>
      </c>
      <c r="D7700" s="104" t="s">
        <v>314</v>
      </c>
      <c r="E7700" s="56">
        <v>2011</v>
      </c>
      <c r="F7700" s="146">
        <v>1636</v>
      </c>
      <c r="G7700" s="146">
        <v>1636</v>
      </c>
    </row>
    <row r="7701" spans="3:7" ht="16.5" hidden="1" customHeight="1" outlineLevel="1" x14ac:dyDescent="0.45">
      <c r="C7701" s="104" t="s">
        <v>259</v>
      </c>
      <c r="D7701" s="104" t="s">
        <v>314</v>
      </c>
      <c r="E7701" s="56">
        <v>2012</v>
      </c>
      <c r="F7701" s="146">
        <v>1503</v>
      </c>
      <c r="G7701" s="146">
        <v>1503</v>
      </c>
    </row>
    <row r="7702" spans="3:7" ht="16.5" hidden="1" customHeight="1" outlineLevel="1" x14ac:dyDescent="0.45">
      <c r="C7702" s="104" t="s">
        <v>259</v>
      </c>
      <c r="D7702" s="104" t="s">
        <v>314</v>
      </c>
      <c r="E7702" s="56">
        <v>2013</v>
      </c>
      <c r="F7702" s="146">
        <v>1598</v>
      </c>
      <c r="G7702" s="146">
        <v>1598</v>
      </c>
    </row>
    <row r="7703" spans="3:7" ht="16.5" hidden="1" customHeight="1" outlineLevel="1" x14ac:dyDescent="0.45">
      <c r="C7703" s="104" t="s">
        <v>259</v>
      </c>
      <c r="D7703" s="104" t="s">
        <v>314</v>
      </c>
      <c r="E7703" s="56">
        <v>2014</v>
      </c>
      <c r="F7703" s="146">
        <v>1286</v>
      </c>
      <c r="G7703" s="146">
        <v>1286</v>
      </c>
    </row>
    <row r="7704" spans="3:7" ht="16.5" hidden="1" customHeight="1" outlineLevel="1" x14ac:dyDescent="0.45">
      <c r="C7704" s="104" t="s">
        <v>259</v>
      </c>
      <c r="D7704" s="104" t="s">
        <v>314</v>
      </c>
      <c r="E7704" s="56">
        <v>2015</v>
      </c>
      <c r="F7704" s="146">
        <v>1879</v>
      </c>
      <c r="G7704" s="146">
        <v>1879</v>
      </c>
    </row>
    <row r="7705" spans="3:7" ht="16.5" hidden="1" customHeight="1" outlineLevel="1" x14ac:dyDescent="0.45">
      <c r="C7705" s="104" t="s">
        <v>259</v>
      </c>
      <c r="D7705" s="104" t="s">
        <v>314</v>
      </c>
      <c r="E7705" s="56">
        <v>2016</v>
      </c>
      <c r="F7705" s="144">
        <v>775</v>
      </c>
      <c r="G7705" s="144">
        <v>775</v>
      </c>
    </row>
    <row r="7706" spans="3:7" ht="16.5" hidden="1" customHeight="1" outlineLevel="1" x14ac:dyDescent="0.45">
      <c r="C7706" s="104" t="s">
        <v>259</v>
      </c>
      <c r="D7706" s="104" t="s">
        <v>315</v>
      </c>
      <c r="E7706" s="56">
        <v>1992</v>
      </c>
      <c r="F7706" s="144">
        <v>7</v>
      </c>
      <c r="G7706" s="144">
        <v>7</v>
      </c>
    </row>
    <row r="7707" spans="3:7" ht="16.5" hidden="1" customHeight="1" outlineLevel="1" x14ac:dyDescent="0.45">
      <c r="C7707" s="104" t="s">
        <v>259</v>
      </c>
      <c r="D7707" s="104" t="s">
        <v>315</v>
      </c>
      <c r="E7707" s="56">
        <v>1993</v>
      </c>
      <c r="F7707" s="144">
        <v>3</v>
      </c>
      <c r="G7707" s="144">
        <v>3</v>
      </c>
    </row>
    <row r="7708" spans="3:7" ht="16.5" hidden="1" customHeight="1" outlineLevel="1" x14ac:dyDescent="0.45">
      <c r="C7708" s="104" t="s">
        <v>259</v>
      </c>
      <c r="D7708" s="104" t="s">
        <v>315</v>
      </c>
      <c r="E7708" s="56">
        <v>1994</v>
      </c>
      <c r="F7708" s="144">
        <v>1</v>
      </c>
      <c r="G7708" s="144">
        <v>1</v>
      </c>
    </row>
    <row r="7709" spans="3:7" ht="16.5" hidden="1" customHeight="1" outlineLevel="1" x14ac:dyDescent="0.45">
      <c r="C7709" s="104" t="s">
        <v>259</v>
      </c>
      <c r="D7709" s="104" t="s">
        <v>315</v>
      </c>
      <c r="E7709" s="56">
        <v>1995</v>
      </c>
      <c r="F7709" s="144">
        <v>2</v>
      </c>
      <c r="G7709" s="144">
        <v>2</v>
      </c>
    </row>
    <row r="7710" spans="3:7" ht="16.5" hidden="1" customHeight="1" outlineLevel="1" x14ac:dyDescent="0.45">
      <c r="C7710" s="104" t="s">
        <v>259</v>
      </c>
      <c r="D7710" s="104" t="s">
        <v>315</v>
      </c>
      <c r="E7710" s="56">
        <v>1997</v>
      </c>
      <c r="F7710" s="144">
        <v>1</v>
      </c>
      <c r="G7710" s="144">
        <v>1</v>
      </c>
    </row>
    <row r="7711" spans="3:7" ht="16.5" hidden="1" customHeight="1" outlineLevel="1" x14ac:dyDescent="0.45">
      <c r="C7711" s="104" t="s">
        <v>259</v>
      </c>
      <c r="D7711" s="104" t="s">
        <v>316</v>
      </c>
      <c r="E7711" s="56">
        <v>1991</v>
      </c>
      <c r="F7711" s="144">
        <v>791</v>
      </c>
      <c r="G7711" s="144">
        <v>791</v>
      </c>
    </row>
    <row r="7712" spans="3:7" ht="16.5" hidden="1" customHeight="1" outlineLevel="1" x14ac:dyDescent="0.45">
      <c r="C7712" s="104" t="s">
        <v>259</v>
      </c>
      <c r="D7712" s="104" t="s">
        <v>316</v>
      </c>
      <c r="E7712" s="56">
        <v>1992</v>
      </c>
      <c r="F7712" s="144">
        <v>892</v>
      </c>
      <c r="G7712" s="144">
        <v>892</v>
      </c>
    </row>
    <row r="7713" spans="3:7" ht="16.5" hidden="1" customHeight="1" outlineLevel="1" x14ac:dyDescent="0.45">
      <c r="C7713" s="104" t="s">
        <v>259</v>
      </c>
      <c r="D7713" s="104" t="s">
        <v>316</v>
      </c>
      <c r="E7713" s="56">
        <v>1993</v>
      </c>
      <c r="F7713" s="144">
        <v>585</v>
      </c>
      <c r="G7713" s="144">
        <v>585</v>
      </c>
    </row>
    <row r="7714" spans="3:7" ht="16.5" hidden="1" customHeight="1" outlineLevel="1" x14ac:dyDescent="0.45">
      <c r="C7714" s="104" t="s">
        <v>259</v>
      </c>
      <c r="D7714" s="104" t="s">
        <v>316</v>
      </c>
      <c r="E7714" s="56">
        <v>1994</v>
      </c>
      <c r="F7714" s="144">
        <v>229</v>
      </c>
      <c r="G7714" s="144">
        <v>229</v>
      </c>
    </row>
    <row r="7715" spans="3:7" ht="16.5" hidden="1" customHeight="1" outlineLevel="1" x14ac:dyDescent="0.45">
      <c r="C7715" s="104" t="s">
        <v>259</v>
      </c>
      <c r="D7715" s="104" t="s">
        <v>316</v>
      </c>
      <c r="E7715" s="56">
        <v>1995</v>
      </c>
      <c r="F7715" s="144">
        <v>828</v>
      </c>
      <c r="G7715" s="144">
        <v>828</v>
      </c>
    </row>
    <row r="7716" spans="3:7" ht="16.5" hidden="1" customHeight="1" outlineLevel="1" x14ac:dyDescent="0.45">
      <c r="C7716" s="104" t="s">
        <v>259</v>
      </c>
      <c r="D7716" s="104" t="s">
        <v>316</v>
      </c>
      <c r="E7716" s="56">
        <v>1996</v>
      </c>
      <c r="F7716" s="144">
        <v>303</v>
      </c>
      <c r="G7716" s="144">
        <v>303</v>
      </c>
    </row>
    <row r="7717" spans="3:7" ht="16.5" hidden="1" customHeight="1" outlineLevel="1" x14ac:dyDescent="0.45">
      <c r="C7717" s="104" t="s">
        <v>259</v>
      </c>
      <c r="D7717" s="104" t="s">
        <v>316</v>
      </c>
      <c r="E7717" s="56">
        <v>1997</v>
      </c>
      <c r="F7717" s="144">
        <v>805</v>
      </c>
      <c r="G7717" s="144">
        <v>805</v>
      </c>
    </row>
    <row r="7718" spans="3:7" ht="16.5" hidden="1" customHeight="1" outlineLevel="1" x14ac:dyDescent="0.45">
      <c r="C7718" s="104" t="s">
        <v>259</v>
      </c>
      <c r="D7718" s="104" t="s">
        <v>316</v>
      </c>
      <c r="E7718" s="56">
        <v>1998</v>
      </c>
      <c r="F7718" s="144">
        <v>175</v>
      </c>
      <c r="G7718" s="144">
        <v>175</v>
      </c>
    </row>
    <row r="7719" spans="3:7" ht="16.5" hidden="1" customHeight="1" outlineLevel="1" x14ac:dyDescent="0.45">
      <c r="C7719" s="104" t="s">
        <v>259</v>
      </c>
      <c r="D7719" s="104" t="s">
        <v>316</v>
      </c>
      <c r="E7719" s="56">
        <v>1999</v>
      </c>
      <c r="F7719" s="144">
        <v>178</v>
      </c>
      <c r="G7719" s="144">
        <v>178</v>
      </c>
    </row>
    <row r="7720" spans="3:7" ht="16.5" hidden="1" customHeight="1" outlineLevel="1" x14ac:dyDescent="0.45">
      <c r="C7720" s="104" t="s">
        <v>259</v>
      </c>
      <c r="D7720" s="104" t="s">
        <v>316</v>
      </c>
      <c r="E7720" s="56">
        <v>2000</v>
      </c>
      <c r="F7720" s="144">
        <v>40</v>
      </c>
      <c r="G7720" s="144">
        <v>40</v>
      </c>
    </row>
    <row r="7721" spans="3:7" ht="16.5" hidden="1" customHeight="1" outlineLevel="1" x14ac:dyDescent="0.45">
      <c r="C7721" s="104" t="s">
        <v>259</v>
      </c>
      <c r="D7721" s="104" t="s">
        <v>316</v>
      </c>
      <c r="E7721" s="56">
        <v>2001</v>
      </c>
      <c r="F7721" s="144">
        <v>23</v>
      </c>
      <c r="G7721" s="144">
        <v>23</v>
      </c>
    </row>
    <row r="7722" spans="3:7" ht="16.5" hidden="1" customHeight="1" outlineLevel="1" x14ac:dyDescent="0.45">
      <c r="C7722" s="104" t="s">
        <v>259</v>
      </c>
      <c r="D7722" s="104" t="s">
        <v>316</v>
      </c>
      <c r="E7722" s="56">
        <v>2002</v>
      </c>
      <c r="F7722" s="144">
        <v>37</v>
      </c>
      <c r="G7722" s="144">
        <v>37</v>
      </c>
    </row>
    <row r="7723" spans="3:7" ht="16.5" hidden="1" customHeight="1" outlineLevel="1" x14ac:dyDescent="0.45">
      <c r="C7723" s="104" t="s">
        <v>259</v>
      </c>
      <c r="D7723" s="104" t="s">
        <v>316</v>
      </c>
      <c r="E7723" s="56">
        <v>2003</v>
      </c>
      <c r="F7723" s="144">
        <v>21</v>
      </c>
      <c r="G7723" s="144">
        <v>21</v>
      </c>
    </row>
    <row r="7724" spans="3:7" ht="16.5" hidden="1" customHeight="1" outlineLevel="1" x14ac:dyDescent="0.45">
      <c r="C7724" s="104" t="s">
        <v>259</v>
      </c>
      <c r="D7724" s="104" t="s">
        <v>316</v>
      </c>
      <c r="E7724" s="56">
        <v>2004</v>
      </c>
      <c r="F7724" s="144">
        <v>18</v>
      </c>
      <c r="G7724" s="144">
        <v>18</v>
      </c>
    </row>
    <row r="7725" spans="3:7" ht="16.5" hidden="1" customHeight="1" outlineLevel="1" x14ac:dyDescent="0.45">
      <c r="C7725" s="104" t="s">
        <v>259</v>
      </c>
      <c r="D7725" s="104" t="s">
        <v>316</v>
      </c>
      <c r="E7725" s="56">
        <v>2005</v>
      </c>
      <c r="F7725" s="144">
        <v>24</v>
      </c>
      <c r="G7725" s="144">
        <v>24</v>
      </c>
    </row>
    <row r="7726" spans="3:7" ht="16.5" hidden="1" customHeight="1" outlineLevel="1" x14ac:dyDescent="0.45">
      <c r="C7726" s="104" t="s">
        <v>259</v>
      </c>
      <c r="D7726" s="104" t="s">
        <v>316</v>
      </c>
      <c r="E7726" s="56">
        <v>2006</v>
      </c>
      <c r="F7726" s="144">
        <v>14</v>
      </c>
      <c r="G7726" s="144">
        <v>14</v>
      </c>
    </row>
    <row r="7727" spans="3:7" ht="16.5" hidden="1" customHeight="1" outlineLevel="1" x14ac:dyDescent="0.45">
      <c r="C7727" s="104" t="s">
        <v>259</v>
      </c>
      <c r="D7727" s="104" t="s">
        <v>316</v>
      </c>
      <c r="E7727" s="56">
        <v>2007</v>
      </c>
      <c r="F7727" s="144">
        <v>53</v>
      </c>
      <c r="G7727" s="144">
        <v>53</v>
      </c>
    </row>
    <row r="7728" spans="3:7" ht="16.5" hidden="1" customHeight="1" outlineLevel="1" x14ac:dyDescent="0.45">
      <c r="C7728" s="104" t="s">
        <v>259</v>
      </c>
      <c r="D7728" s="104" t="s">
        <v>316</v>
      </c>
      <c r="E7728" s="56">
        <v>2008</v>
      </c>
      <c r="F7728" s="144">
        <v>70</v>
      </c>
      <c r="G7728" s="144">
        <v>70</v>
      </c>
    </row>
    <row r="7729" spans="3:7" ht="16.5" hidden="1" customHeight="1" outlineLevel="1" x14ac:dyDescent="0.45">
      <c r="C7729" s="104" t="s">
        <v>259</v>
      </c>
      <c r="D7729" s="104" t="s">
        <v>316</v>
      </c>
      <c r="E7729" s="56">
        <v>2009</v>
      </c>
      <c r="F7729" s="144">
        <v>40</v>
      </c>
      <c r="G7729" s="144">
        <v>40</v>
      </c>
    </row>
    <row r="7730" spans="3:7" ht="16.5" hidden="1" customHeight="1" outlineLevel="1" x14ac:dyDescent="0.45">
      <c r="C7730" s="104" t="s">
        <v>259</v>
      </c>
      <c r="D7730" s="104" t="s">
        <v>316</v>
      </c>
      <c r="E7730" s="56">
        <v>2010</v>
      </c>
      <c r="F7730" s="144">
        <v>70</v>
      </c>
      <c r="G7730" s="144">
        <v>70</v>
      </c>
    </row>
    <row r="7731" spans="3:7" ht="16.5" hidden="1" customHeight="1" outlineLevel="1" x14ac:dyDescent="0.45">
      <c r="C7731" s="104" t="s">
        <v>259</v>
      </c>
      <c r="D7731" s="104" t="s">
        <v>316</v>
      </c>
      <c r="E7731" s="56">
        <v>2011</v>
      </c>
      <c r="F7731" s="144">
        <v>123</v>
      </c>
      <c r="G7731" s="144">
        <v>123</v>
      </c>
    </row>
    <row r="7732" spans="3:7" ht="16.5" hidden="1" customHeight="1" outlineLevel="1" x14ac:dyDescent="0.45">
      <c r="C7732" s="104" t="s">
        <v>259</v>
      </c>
      <c r="D7732" s="104" t="s">
        <v>316</v>
      </c>
      <c r="E7732" s="56">
        <v>2012</v>
      </c>
      <c r="F7732" s="144">
        <v>187</v>
      </c>
      <c r="G7732" s="144">
        <v>187</v>
      </c>
    </row>
    <row r="7733" spans="3:7" ht="16.5" hidden="1" customHeight="1" outlineLevel="1" x14ac:dyDescent="0.45">
      <c r="C7733" s="104" t="s">
        <v>259</v>
      </c>
      <c r="D7733" s="104" t="s">
        <v>316</v>
      </c>
      <c r="E7733" s="56">
        <v>2013</v>
      </c>
      <c r="F7733" s="144">
        <v>166</v>
      </c>
      <c r="G7733" s="144">
        <v>166</v>
      </c>
    </row>
    <row r="7734" spans="3:7" ht="16.5" hidden="1" customHeight="1" outlineLevel="1" x14ac:dyDescent="0.45">
      <c r="C7734" s="104" t="s">
        <v>259</v>
      </c>
      <c r="D7734" s="104" t="s">
        <v>316</v>
      </c>
      <c r="E7734" s="56">
        <v>2014</v>
      </c>
      <c r="F7734" s="144">
        <v>158</v>
      </c>
      <c r="G7734" s="144">
        <v>158</v>
      </c>
    </row>
    <row r="7735" spans="3:7" ht="16.5" hidden="1" customHeight="1" outlineLevel="1" x14ac:dyDescent="0.45">
      <c r="C7735" s="104" t="s">
        <v>259</v>
      </c>
      <c r="D7735" s="104" t="s">
        <v>316</v>
      </c>
      <c r="E7735" s="56">
        <v>2015</v>
      </c>
      <c r="F7735" s="144">
        <v>98</v>
      </c>
      <c r="G7735" s="144">
        <v>98</v>
      </c>
    </row>
    <row r="7736" spans="3:7" ht="16.5" hidden="1" customHeight="1" outlineLevel="1" x14ac:dyDescent="0.45">
      <c r="C7736" s="104" t="s">
        <v>259</v>
      </c>
      <c r="D7736" s="104" t="s">
        <v>316</v>
      </c>
      <c r="E7736" s="56">
        <v>2016</v>
      </c>
      <c r="F7736" s="144">
        <v>0</v>
      </c>
      <c r="G7736" s="144">
        <v>0</v>
      </c>
    </row>
    <row r="7737" spans="3:7" ht="16.5" hidden="1" customHeight="1" outlineLevel="1" x14ac:dyDescent="0.45">
      <c r="C7737" s="104" t="s">
        <v>259</v>
      </c>
      <c r="D7737" s="104" t="s">
        <v>317</v>
      </c>
      <c r="E7737" s="56">
        <v>1991</v>
      </c>
      <c r="F7737" s="144">
        <v>56</v>
      </c>
      <c r="G7737" s="144">
        <v>56</v>
      </c>
    </row>
    <row r="7738" spans="3:7" ht="16.5" hidden="1" customHeight="1" outlineLevel="1" x14ac:dyDescent="0.45">
      <c r="C7738" s="104" t="s">
        <v>259</v>
      </c>
      <c r="D7738" s="104" t="s">
        <v>317</v>
      </c>
      <c r="E7738" s="56">
        <v>1992</v>
      </c>
      <c r="F7738" s="144">
        <v>63</v>
      </c>
      <c r="G7738" s="144">
        <v>63</v>
      </c>
    </row>
    <row r="7739" spans="3:7" ht="16.5" hidden="1" customHeight="1" outlineLevel="1" x14ac:dyDescent="0.45">
      <c r="C7739" s="104" t="s">
        <v>259</v>
      </c>
      <c r="D7739" s="104" t="s">
        <v>317</v>
      </c>
      <c r="E7739" s="56">
        <v>1993</v>
      </c>
      <c r="F7739" s="144">
        <v>9</v>
      </c>
      <c r="G7739" s="144">
        <v>9</v>
      </c>
    </row>
    <row r="7740" spans="3:7" ht="16.5" hidden="1" customHeight="1" outlineLevel="1" x14ac:dyDescent="0.45">
      <c r="C7740" s="104" t="s">
        <v>259</v>
      </c>
      <c r="D7740" s="104" t="s">
        <v>317</v>
      </c>
      <c r="E7740" s="56">
        <v>1994</v>
      </c>
      <c r="F7740" s="144">
        <v>36</v>
      </c>
      <c r="G7740" s="144">
        <v>36</v>
      </c>
    </row>
    <row r="7741" spans="3:7" ht="16.5" hidden="1" customHeight="1" outlineLevel="1" x14ac:dyDescent="0.45">
      <c r="C7741" s="104" t="s">
        <v>259</v>
      </c>
      <c r="D7741" s="104" t="s">
        <v>317</v>
      </c>
      <c r="E7741" s="56">
        <v>1995</v>
      </c>
      <c r="F7741" s="144">
        <v>46</v>
      </c>
      <c r="G7741" s="144">
        <v>46</v>
      </c>
    </row>
    <row r="7742" spans="3:7" ht="16.5" hidden="1" customHeight="1" outlineLevel="1" x14ac:dyDescent="0.45">
      <c r="C7742" s="104" t="s">
        <v>259</v>
      </c>
      <c r="D7742" s="104" t="s">
        <v>317</v>
      </c>
      <c r="E7742" s="56">
        <v>1996</v>
      </c>
      <c r="F7742" s="144">
        <v>11</v>
      </c>
      <c r="G7742" s="144">
        <v>11</v>
      </c>
    </row>
    <row r="7743" spans="3:7" ht="16.5" hidden="1" customHeight="1" outlineLevel="1" x14ac:dyDescent="0.45">
      <c r="C7743" s="104" t="s">
        <v>259</v>
      </c>
      <c r="D7743" s="104" t="s">
        <v>317</v>
      </c>
      <c r="E7743" s="56">
        <v>1997</v>
      </c>
      <c r="F7743" s="144">
        <v>35</v>
      </c>
      <c r="G7743" s="144">
        <v>35</v>
      </c>
    </row>
    <row r="7744" spans="3:7" ht="16.5" hidden="1" customHeight="1" outlineLevel="1" x14ac:dyDescent="0.45">
      <c r="C7744" s="104" t="s">
        <v>259</v>
      </c>
      <c r="D7744" s="104" t="s">
        <v>317</v>
      </c>
      <c r="E7744" s="56">
        <v>1998</v>
      </c>
      <c r="F7744" s="144">
        <v>45</v>
      </c>
      <c r="G7744" s="144">
        <v>45</v>
      </c>
    </row>
    <row r="7745" spans="3:7" ht="16.5" hidden="1" customHeight="1" outlineLevel="1" x14ac:dyDescent="0.45">
      <c r="C7745" s="104" t="s">
        <v>259</v>
      </c>
      <c r="D7745" s="104" t="s">
        <v>317</v>
      </c>
      <c r="E7745" s="56">
        <v>1999</v>
      </c>
      <c r="F7745" s="144">
        <v>30</v>
      </c>
      <c r="G7745" s="144">
        <v>30</v>
      </c>
    </row>
    <row r="7746" spans="3:7" ht="16.5" hidden="1" customHeight="1" outlineLevel="1" x14ac:dyDescent="0.45">
      <c r="C7746" s="104" t="s">
        <v>259</v>
      </c>
      <c r="D7746" s="104" t="s">
        <v>317</v>
      </c>
      <c r="E7746" s="56">
        <v>2000</v>
      </c>
      <c r="F7746" s="144">
        <v>16</v>
      </c>
      <c r="G7746" s="144">
        <v>16</v>
      </c>
    </row>
    <row r="7747" spans="3:7" ht="16.5" hidden="1" customHeight="1" outlineLevel="1" x14ac:dyDescent="0.45">
      <c r="C7747" s="104" t="s">
        <v>259</v>
      </c>
      <c r="D7747" s="104" t="s">
        <v>317</v>
      </c>
      <c r="E7747" s="56">
        <v>2001</v>
      </c>
      <c r="F7747" s="144">
        <v>8</v>
      </c>
      <c r="G7747" s="144">
        <v>8</v>
      </c>
    </row>
    <row r="7748" spans="3:7" ht="16.5" hidden="1" customHeight="1" outlineLevel="1" x14ac:dyDescent="0.45">
      <c r="C7748" s="104" t="s">
        <v>259</v>
      </c>
      <c r="D7748" s="104" t="s">
        <v>317</v>
      </c>
      <c r="E7748" s="56">
        <v>2002</v>
      </c>
      <c r="F7748" s="144">
        <v>11</v>
      </c>
      <c r="G7748" s="144">
        <v>11</v>
      </c>
    </row>
    <row r="7749" spans="3:7" ht="16.5" hidden="1" customHeight="1" outlineLevel="1" x14ac:dyDescent="0.45">
      <c r="C7749" s="104" t="s">
        <v>259</v>
      </c>
      <c r="D7749" s="104" t="s">
        <v>317</v>
      </c>
      <c r="E7749" s="56">
        <v>2003</v>
      </c>
      <c r="F7749" s="144">
        <v>9</v>
      </c>
      <c r="G7749" s="144">
        <v>9</v>
      </c>
    </row>
    <row r="7750" spans="3:7" ht="16.5" hidden="1" customHeight="1" outlineLevel="1" x14ac:dyDescent="0.45">
      <c r="C7750" s="104" t="s">
        <v>259</v>
      </c>
      <c r="D7750" s="104" t="s">
        <v>317</v>
      </c>
      <c r="E7750" s="56">
        <v>2004</v>
      </c>
      <c r="F7750" s="144">
        <v>23</v>
      </c>
      <c r="G7750" s="144">
        <v>23</v>
      </c>
    </row>
    <row r="7751" spans="3:7" ht="16.5" hidden="1" customHeight="1" outlineLevel="1" x14ac:dyDescent="0.45">
      <c r="C7751" s="104" t="s">
        <v>259</v>
      </c>
      <c r="D7751" s="104" t="s">
        <v>317</v>
      </c>
      <c r="E7751" s="56">
        <v>2005</v>
      </c>
      <c r="F7751" s="144">
        <v>54</v>
      </c>
      <c r="G7751" s="144">
        <v>54</v>
      </c>
    </row>
    <row r="7752" spans="3:7" ht="16.5" hidden="1" customHeight="1" outlineLevel="1" x14ac:dyDescent="0.45">
      <c r="C7752" s="104" t="s">
        <v>259</v>
      </c>
      <c r="D7752" s="104" t="s">
        <v>317</v>
      </c>
      <c r="E7752" s="56">
        <v>2006</v>
      </c>
      <c r="F7752" s="144">
        <v>34</v>
      </c>
      <c r="G7752" s="144">
        <v>34</v>
      </c>
    </row>
    <row r="7753" spans="3:7" ht="16.5" hidden="1" customHeight="1" outlineLevel="1" x14ac:dyDescent="0.45">
      <c r="C7753" s="104" t="s">
        <v>259</v>
      </c>
      <c r="D7753" s="104" t="s">
        <v>317</v>
      </c>
      <c r="E7753" s="56">
        <v>2007</v>
      </c>
      <c r="F7753" s="144">
        <v>25</v>
      </c>
      <c r="G7753" s="144">
        <v>25</v>
      </c>
    </row>
    <row r="7754" spans="3:7" ht="16.5" hidden="1" customHeight="1" outlineLevel="1" x14ac:dyDescent="0.45">
      <c r="C7754" s="104" t="s">
        <v>259</v>
      </c>
      <c r="D7754" s="104" t="s">
        <v>317</v>
      </c>
      <c r="E7754" s="56">
        <v>2008</v>
      </c>
      <c r="F7754" s="144">
        <v>37</v>
      </c>
      <c r="G7754" s="144">
        <v>37</v>
      </c>
    </row>
    <row r="7755" spans="3:7" ht="16.5" hidden="1" customHeight="1" outlineLevel="1" x14ac:dyDescent="0.45">
      <c r="C7755" s="104" t="s">
        <v>259</v>
      </c>
      <c r="D7755" s="104" t="s">
        <v>317</v>
      </c>
      <c r="E7755" s="56">
        <v>2009</v>
      </c>
      <c r="F7755" s="144">
        <v>30</v>
      </c>
      <c r="G7755" s="144">
        <v>30</v>
      </c>
    </row>
    <row r="7756" spans="3:7" ht="16.5" hidden="1" customHeight="1" outlineLevel="1" x14ac:dyDescent="0.45">
      <c r="C7756" s="104" t="s">
        <v>259</v>
      </c>
      <c r="D7756" s="104" t="s">
        <v>317</v>
      </c>
      <c r="E7756" s="56">
        <v>2010</v>
      </c>
      <c r="F7756" s="144">
        <v>67</v>
      </c>
      <c r="G7756" s="144">
        <v>67</v>
      </c>
    </row>
    <row r="7757" spans="3:7" ht="16.5" hidden="1" customHeight="1" outlineLevel="1" x14ac:dyDescent="0.45">
      <c r="C7757" s="104" t="s">
        <v>259</v>
      </c>
      <c r="D7757" s="104" t="s">
        <v>317</v>
      </c>
      <c r="E7757" s="56">
        <v>2011</v>
      </c>
      <c r="F7757" s="144">
        <v>95</v>
      </c>
      <c r="G7757" s="144">
        <v>95</v>
      </c>
    </row>
    <row r="7758" spans="3:7" ht="16.5" hidden="1" customHeight="1" outlineLevel="1" x14ac:dyDescent="0.45">
      <c r="C7758" s="104" t="s">
        <v>259</v>
      </c>
      <c r="D7758" s="104" t="s">
        <v>317</v>
      </c>
      <c r="E7758" s="56">
        <v>2012</v>
      </c>
      <c r="F7758" s="144">
        <v>107</v>
      </c>
      <c r="G7758" s="144">
        <v>107</v>
      </c>
    </row>
    <row r="7759" spans="3:7" ht="16.5" hidden="1" customHeight="1" outlineLevel="1" x14ac:dyDescent="0.45">
      <c r="C7759" s="104" t="s">
        <v>259</v>
      </c>
      <c r="D7759" s="104" t="s">
        <v>317</v>
      </c>
      <c r="E7759" s="56">
        <v>2013</v>
      </c>
      <c r="F7759" s="144">
        <v>108</v>
      </c>
      <c r="G7759" s="144">
        <v>108</v>
      </c>
    </row>
    <row r="7760" spans="3:7" ht="16.5" hidden="1" customHeight="1" outlineLevel="1" x14ac:dyDescent="0.45">
      <c r="C7760" s="104" t="s">
        <v>259</v>
      </c>
      <c r="D7760" s="104" t="s">
        <v>317</v>
      </c>
      <c r="E7760" s="56">
        <v>2014</v>
      </c>
      <c r="F7760" s="144">
        <v>142</v>
      </c>
      <c r="G7760" s="144">
        <v>142</v>
      </c>
    </row>
    <row r="7761" spans="3:7" ht="16.5" hidden="1" customHeight="1" outlineLevel="1" x14ac:dyDescent="0.45">
      <c r="C7761" s="104" t="s">
        <v>259</v>
      </c>
      <c r="D7761" s="104" t="s">
        <v>317</v>
      </c>
      <c r="E7761" s="56">
        <v>2015</v>
      </c>
      <c r="F7761" s="144">
        <v>75</v>
      </c>
      <c r="G7761" s="144">
        <v>75</v>
      </c>
    </row>
    <row r="7762" spans="3:7" ht="16.5" hidden="1" customHeight="1" outlineLevel="1" x14ac:dyDescent="0.45">
      <c r="C7762" s="104" t="s">
        <v>259</v>
      </c>
      <c r="D7762" s="104" t="s">
        <v>317</v>
      </c>
      <c r="E7762" s="56">
        <v>2016</v>
      </c>
      <c r="F7762" s="144">
        <v>13</v>
      </c>
      <c r="G7762" s="144">
        <v>13</v>
      </c>
    </row>
    <row r="7763" spans="3:7" ht="16.5" hidden="1" customHeight="1" outlineLevel="1" x14ac:dyDescent="0.45">
      <c r="C7763" s="104" t="s">
        <v>259</v>
      </c>
      <c r="D7763" s="104" t="s">
        <v>318</v>
      </c>
      <c r="E7763" s="56">
        <v>1993</v>
      </c>
      <c r="F7763" s="144">
        <v>17</v>
      </c>
      <c r="G7763" s="144">
        <v>17</v>
      </c>
    </row>
    <row r="7764" spans="3:7" ht="16.5" hidden="1" customHeight="1" outlineLevel="1" x14ac:dyDescent="0.45">
      <c r="C7764" s="104" t="s">
        <v>259</v>
      </c>
      <c r="D7764" s="104" t="s">
        <v>318</v>
      </c>
      <c r="E7764" s="56">
        <v>1994</v>
      </c>
      <c r="F7764" s="144">
        <v>215</v>
      </c>
      <c r="G7764" s="144">
        <v>215</v>
      </c>
    </row>
    <row r="7765" spans="3:7" ht="16.5" hidden="1" customHeight="1" outlineLevel="1" x14ac:dyDescent="0.45">
      <c r="C7765" s="104" t="s">
        <v>259</v>
      </c>
      <c r="D7765" s="104" t="s">
        <v>318</v>
      </c>
      <c r="E7765" s="56">
        <v>1995</v>
      </c>
      <c r="F7765" s="144">
        <v>17</v>
      </c>
      <c r="G7765" s="144">
        <v>17</v>
      </c>
    </row>
    <row r="7766" spans="3:7" ht="16.5" hidden="1" customHeight="1" outlineLevel="1" x14ac:dyDescent="0.45">
      <c r="C7766" s="104" t="s">
        <v>259</v>
      </c>
      <c r="D7766" s="104" t="s">
        <v>318</v>
      </c>
      <c r="E7766" s="56">
        <v>1996</v>
      </c>
      <c r="F7766" s="144">
        <v>56</v>
      </c>
      <c r="G7766" s="144">
        <v>56</v>
      </c>
    </row>
    <row r="7767" spans="3:7" ht="16.5" hidden="1" customHeight="1" outlineLevel="1" x14ac:dyDescent="0.45">
      <c r="C7767" s="104" t="s">
        <v>259</v>
      </c>
      <c r="D7767" s="104" t="s">
        <v>318</v>
      </c>
      <c r="E7767" s="56">
        <v>1997</v>
      </c>
      <c r="F7767" s="144">
        <v>6</v>
      </c>
      <c r="G7767" s="144">
        <v>6</v>
      </c>
    </row>
    <row r="7768" spans="3:7" ht="16.5" hidden="1" customHeight="1" outlineLevel="1" x14ac:dyDescent="0.45">
      <c r="C7768" s="104" t="s">
        <v>259</v>
      </c>
      <c r="D7768" s="104" t="s">
        <v>318</v>
      </c>
      <c r="E7768" s="56">
        <v>1998</v>
      </c>
      <c r="F7768" s="144">
        <v>41</v>
      </c>
      <c r="G7768" s="144">
        <v>41</v>
      </c>
    </row>
    <row r="7769" spans="3:7" ht="16.5" hidden="1" customHeight="1" outlineLevel="1" x14ac:dyDescent="0.45">
      <c r="C7769" s="104" t="s">
        <v>259</v>
      </c>
      <c r="D7769" s="104" t="s">
        <v>318</v>
      </c>
      <c r="E7769" s="56">
        <v>1999</v>
      </c>
      <c r="F7769" s="144">
        <v>197</v>
      </c>
      <c r="G7769" s="144">
        <v>197</v>
      </c>
    </row>
    <row r="7770" spans="3:7" ht="16.5" hidden="1" customHeight="1" outlineLevel="1" x14ac:dyDescent="0.45">
      <c r="C7770" s="104" t="s">
        <v>259</v>
      </c>
      <c r="D7770" s="104" t="s">
        <v>318</v>
      </c>
      <c r="E7770" s="56">
        <v>2000</v>
      </c>
      <c r="F7770" s="144">
        <v>70</v>
      </c>
      <c r="G7770" s="144">
        <v>70</v>
      </c>
    </row>
    <row r="7771" spans="3:7" ht="16.5" hidden="1" customHeight="1" outlineLevel="1" x14ac:dyDescent="0.45">
      <c r="C7771" s="104" t="s">
        <v>259</v>
      </c>
      <c r="D7771" s="104" t="s">
        <v>318</v>
      </c>
      <c r="E7771" s="56">
        <v>2001</v>
      </c>
      <c r="F7771" s="144">
        <v>0</v>
      </c>
      <c r="G7771" s="144">
        <v>0</v>
      </c>
    </row>
    <row r="7772" spans="3:7" ht="16.5" hidden="1" customHeight="1" outlineLevel="1" x14ac:dyDescent="0.45">
      <c r="C7772" s="104" t="s">
        <v>259</v>
      </c>
      <c r="D7772" s="104" t="s">
        <v>318</v>
      </c>
      <c r="E7772" s="56">
        <v>2002</v>
      </c>
      <c r="F7772" s="144">
        <v>93</v>
      </c>
      <c r="G7772" s="144">
        <v>93</v>
      </c>
    </row>
    <row r="7773" spans="3:7" ht="16.5" hidden="1" customHeight="1" outlineLevel="1" x14ac:dyDescent="0.45">
      <c r="C7773" s="104" t="s">
        <v>259</v>
      </c>
      <c r="D7773" s="104" t="s">
        <v>318</v>
      </c>
      <c r="E7773" s="56">
        <v>2003</v>
      </c>
      <c r="F7773" s="144">
        <v>44</v>
      </c>
      <c r="G7773" s="144">
        <v>44</v>
      </c>
    </row>
    <row r="7774" spans="3:7" ht="16.5" hidden="1" customHeight="1" outlineLevel="1" x14ac:dyDescent="0.45">
      <c r="C7774" s="104" t="s">
        <v>259</v>
      </c>
      <c r="D7774" s="104" t="s">
        <v>318</v>
      </c>
      <c r="E7774" s="56">
        <v>2004</v>
      </c>
      <c r="F7774" s="144">
        <v>143</v>
      </c>
      <c r="G7774" s="144">
        <v>143</v>
      </c>
    </row>
    <row r="7775" spans="3:7" ht="16.5" hidden="1" customHeight="1" outlineLevel="1" x14ac:dyDescent="0.45">
      <c r="C7775" s="104" t="s">
        <v>259</v>
      </c>
      <c r="D7775" s="104" t="s">
        <v>318</v>
      </c>
      <c r="E7775" s="56">
        <v>2005</v>
      </c>
      <c r="F7775" s="144">
        <v>618</v>
      </c>
      <c r="G7775" s="144">
        <v>618</v>
      </c>
    </row>
    <row r="7776" spans="3:7" ht="16.5" hidden="1" customHeight="1" outlineLevel="1" x14ac:dyDescent="0.45">
      <c r="C7776" s="104" t="s">
        <v>259</v>
      </c>
      <c r="D7776" s="104" t="s">
        <v>318</v>
      </c>
      <c r="E7776" s="56">
        <v>2006</v>
      </c>
      <c r="F7776" s="144">
        <v>802</v>
      </c>
      <c r="G7776" s="144">
        <v>802</v>
      </c>
    </row>
    <row r="7777" spans="3:7" ht="16.5" hidden="1" customHeight="1" outlineLevel="1" x14ac:dyDescent="0.45">
      <c r="C7777" s="104" t="s">
        <v>259</v>
      </c>
      <c r="D7777" s="104" t="s">
        <v>318</v>
      </c>
      <c r="E7777" s="56">
        <v>2007</v>
      </c>
      <c r="F7777" s="144">
        <v>469</v>
      </c>
      <c r="G7777" s="144">
        <v>469</v>
      </c>
    </row>
    <row r="7778" spans="3:7" ht="16.5" hidden="1" customHeight="1" outlineLevel="1" x14ac:dyDescent="0.45">
      <c r="C7778" s="104" t="s">
        <v>259</v>
      </c>
      <c r="D7778" s="104" t="s">
        <v>318</v>
      </c>
      <c r="E7778" s="56">
        <v>2008</v>
      </c>
      <c r="F7778" s="144">
        <v>656</v>
      </c>
      <c r="G7778" s="144">
        <v>656</v>
      </c>
    </row>
    <row r="7779" spans="3:7" ht="16.5" hidden="1" customHeight="1" outlineLevel="1" x14ac:dyDescent="0.45">
      <c r="C7779" s="104" t="s">
        <v>259</v>
      </c>
      <c r="D7779" s="104" t="s">
        <v>318</v>
      </c>
      <c r="E7779" s="56">
        <v>2009</v>
      </c>
      <c r="F7779" s="146">
        <v>2485</v>
      </c>
      <c r="G7779" s="146">
        <v>2485</v>
      </c>
    </row>
    <row r="7780" spans="3:7" ht="16.5" hidden="1" customHeight="1" outlineLevel="1" x14ac:dyDescent="0.45">
      <c r="C7780" s="104" t="s">
        <v>259</v>
      </c>
      <c r="D7780" s="104" t="s">
        <v>318</v>
      </c>
      <c r="E7780" s="56">
        <v>2010</v>
      </c>
      <c r="F7780" s="146">
        <v>7039</v>
      </c>
      <c r="G7780" s="146">
        <v>7039</v>
      </c>
    </row>
    <row r="7781" spans="3:7" ht="16.5" hidden="1" customHeight="1" outlineLevel="1" x14ac:dyDescent="0.45">
      <c r="C7781" s="104" t="s">
        <v>259</v>
      </c>
      <c r="D7781" s="104" t="s">
        <v>318</v>
      </c>
      <c r="E7781" s="56">
        <v>2011</v>
      </c>
      <c r="F7781" s="146">
        <v>3998</v>
      </c>
      <c r="G7781" s="146">
        <v>3998</v>
      </c>
    </row>
    <row r="7782" spans="3:7" ht="16.5" hidden="1" customHeight="1" outlineLevel="1" x14ac:dyDescent="0.45">
      <c r="C7782" s="104" t="s">
        <v>259</v>
      </c>
      <c r="D7782" s="104" t="s">
        <v>318</v>
      </c>
      <c r="E7782" s="56">
        <v>2012</v>
      </c>
      <c r="F7782" s="146">
        <v>4956</v>
      </c>
      <c r="G7782" s="146">
        <v>4956</v>
      </c>
    </row>
    <row r="7783" spans="3:7" ht="16.5" hidden="1" customHeight="1" outlineLevel="1" x14ac:dyDescent="0.45">
      <c r="C7783" s="104" t="s">
        <v>259</v>
      </c>
      <c r="D7783" s="104" t="s">
        <v>318</v>
      </c>
      <c r="E7783" s="56">
        <v>2013</v>
      </c>
      <c r="F7783" s="146">
        <v>6494</v>
      </c>
      <c r="G7783" s="146">
        <v>6494</v>
      </c>
    </row>
    <row r="7784" spans="3:7" ht="16.5" hidden="1" customHeight="1" outlineLevel="1" x14ac:dyDescent="0.45">
      <c r="C7784" s="104" t="s">
        <v>259</v>
      </c>
      <c r="D7784" s="104" t="s">
        <v>318</v>
      </c>
      <c r="E7784" s="56">
        <v>2014</v>
      </c>
      <c r="F7784" s="146">
        <v>5575</v>
      </c>
      <c r="G7784" s="146">
        <v>5575</v>
      </c>
    </row>
    <row r="7785" spans="3:7" ht="16.5" hidden="1" customHeight="1" outlineLevel="1" x14ac:dyDescent="0.45">
      <c r="C7785" s="104" t="s">
        <v>259</v>
      </c>
      <c r="D7785" s="104" t="s">
        <v>318</v>
      </c>
      <c r="E7785" s="56">
        <v>2015</v>
      </c>
      <c r="F7785" s="146">
        <v>8717</v>
      </c>
      <c r="G7785" s="146">
        <v>8717</v>
      </c>
    </row>
    <row r="7786" spans="3:7" ht="16.5" hidden="1" customHeight="1" outlineLevel="1" x14ac:dyDescent="0.45">
      <c r="C7786" s="104" t="s">
        <v>259</v>
      </c>
      <c r="D7786" s="104" t="s">
        <v>318</v>
      </c>
      <c r="E7786" s="56">
        <v>2016</v>
      </c>
      <c r="F7786" s="146">
        <v>1273</v>
      </c>
      <c r="G7786" s="146">
        <v>1273</v>
      </c>
    </row>
    <row r="7787" spans="3:7" ht="16.5" hidden="1" customHeight="1" outlineLevel="1" x14ac:dyDescent="0.45">
      <c r="C7787" s="104" t="s">
        <v>259</v>
      </c>
      <c r="D7787" s="104" t="s">
        <v>319</v>
      </c>
      <c r="E7787" s="56">
        <v>1991</v>
      </c>
      <c r="F7787" s="144">
        <v>7</v>
      </c>
      <c r="G7787" s="144">
        <v>7</v>
      </c>
    </row>
    <row r="7788" spans="3:7" ht="16.5" hidden="1" customHeight="1" outlineLevel="1" x14ac:dyDescent="0.45">
      <c r="C7788" s="104" t="s">
        <v>259</v>
      </c>
      <c r="D7788" s="104" t="s">
        <v>319</v>
      </c>
      <c r="E7788" s="56">
        <v>1992</v>
      </c>
      <c r="F7788" s="144">
        <v>57</v>
      </c>
      <c r="G7788" s="144">
        <v>57</v>
      </c>
    </row>
    <row r="7789" spans="3:7" ht="16.5" hidden="1" customHeight="1" outlineLevel="1" x14ac:dyDescent="0.45">
      <c r="C7789" s="104" t="s">
        <v>259</v>
      </c>
      <c r="D7789" s="104" t="s">
        <v>319</v>
      </c>
      <c r="E7789" s="56">
        <v>1993</v>
      </c>
      <c r="F7789" s="144">
        <v>113</v>
      </c>
      <c r="G7789" s="144">
        <v>113</v>
      </c>
    </row>
    <row r="7790" spans="3:7" ht="16.5" hidden="1" customHeight="1" outlineLevel="1" x14ac:dyDescent="0.45">
      <c r="C7790" s="104" t="s">
        <v>259</v>
      </c>
      <c r="D7790" s="104" t="s">
        <v>319</v>
      </c>
      <c r="E7790" s="56">
        <v>1994</v>
      </c>
      <c r="F7790" s="144">
        <v>182</v>
      </c>
      <c r="G7790" s="144">
        <v>182</v>
      </c>
    </row>
    <row r="7791" spans="3:7" ht="16.5" hidden="1" customHeight="1" outlineLevel="1" x14ac:dyDescent="0.45">
      <c r="C7791" s="104" t="s">
        <v>259</v>
      </c>
      <c r="D7791" s="104" t="s">
        <v>319</v>
      </c>
      <c r="E7791" s="56">
        <v>1995</v>
      </c>
      <c r="F7791" s="144">
        <v>224</v>
      </c>
      <c r="G7791" s="144">
        <v>224</v>
      </c>
    </row>
    <row r="7792" spans="3:7" ht="16.5" hidden="1" customHeight="1" outlineLevel="1" x14ac:dyDescent="0.45">
      <c r="C7792" s="104" t="s">
        <v>259</v>
      </c>
      <c r="D7792" s="104" t="s">
        <v>319</v>
      </c>
      <c r="E7792" s="56">
        <v>1996</v>
      </c>
      <c r="F7792" s="144">
        <v>119</v>
      </c>
      <c r="G7792" s="144">
        <v>119</v>
      </c>
    </row>
    <row r="7793" spans="3:7" ht="16.5" hidden="1" customHeight="1" outlineLevel="1" x14ac:dyDescent="0.45">
      <c r="C7793" s="104" t="s">
        <v>259</v>
      </c>
      <c r="D7793" s="104" t="s">
        <v>319</v>
      </c>
      <c r="E7793" s="56">
        <v>1997</v>
      </c>
      <c r="F7793" s="144">
        <v>68</v>
      </c>
      <c r="G7793" s="144">
        <v>68</v>
      </c>
    </row>
    <row r="7794" spans="3:7" ht="16.5" hidden="1" customHeight="1" outlineLevel="1" x14ac:dyDescent="0.45">
      <c r="C7794" s="104" t="s">
        <v>259</v>
      </c>
      <c r="D7794" s="104" t="s">
        <v>319</v>
      </c>
      <c r="E7794" s="56">
        <v>1998</v>
      </c>
      <c r="F7794" s="144">
        <v>5</v>
      </c>
      <c r="G7794" s="144">
        <v>5</v>
      </c>
    </row>
    <row r="7795" spans="3:7" ht="16.5" hidden="1" customHeight="1" outlineLevel="1" x14ac:dyDescent="0.45">
      <c r="C7795" s="104" t="s">
        <v>259</v>
      </c>
      <c r="D7795" s="104" t="s">
        <v>319</v>
      </c>
      <c r="E7795" s="56">
        <v>1999</v>
      </c>
      <c r="F7795" s="144">
        <v>5</v>
      </c>
      <c r="G7795" s="144">
        <v>5</v>
      </c>
    </row>
    <row r="7796" spans="3:7" ht="16.5" hidden="1" customHeight="1" outlineLevel="1" x14ac:dyDescent="0.45">
      <c r="C7796" s="104" t="s">
        <v>259</v>
      </c>
      <c r="D7796" s="104" t="s">
        <v>319</v>
      </c>
      <c r="E7796" s="56">
        <v>2001</v>
      </c>
      <c r="F7796" s="144">
        <v>12</v>
      </c>
      <c r="G7796" s="144">
        <v>12</v>
      </c>
    </row>
    <row r="7797" spans="3:7" ht="16.5" hidden="1" customHeight="1" outlineLevel="1" x14ac:dyDescent="0.45">
      <c r="C7797" s="104" t="s">
        <v>259</v>
      </c>
      <c r="D7797" s="104" t="s">
        <v>319</v>
      </c>
      <c r="E7797" s="56">
        <v>2002</v>
      </c>
      <c r="F7797" s="144">
        <v>27</v>
      </c>
      <c r="G7797" s="144">
        <v>27</v>
      </c>
    </row>
    <row r="7798" spans="3:7" ht="16.5" hidden="1" customHeight="1" outlineLevel="1" x14ac:dyDescent="0.45">
      <c r="C7798" s="104" t="s">
        <v>259</v>
      </c>
      <c r="D7798" s="104" t="s">
        <v>319</v>
      </c>
      <c r="E7798" s="56">
        <v>2003</v>
      </c>
      <c r="F7798" s="144">
        <v>28</v>
      </c>
      <c r="G7798" s="144">
        <v>28</v>
      </c>
    </row>
    <row r="7799" spans="3:7" ht="16.5" hidden="1" customHeight="1" outlineLevel="1" x14ac:dyDescent="0.45">
      <c r="C7799" s="104" t="s">
        <v>259</v>
      </c>
      <c r="D7799" s="104" t="s">
        <v>319</v>
      </c>
      <c r="E7799" s="56">
        <v>2004</v>
      </c>
      <c r="F7799" s="144">
        <v>9</v>
      </c>
      <c r="G7799" s="144">
        <v>9</v>
      </c>
    </row>
    <row r="7800" spans="3:7" ht="16.5" hidden="1" customHeight="1" outlineLevel="1" x14ac:dyDescent="0.45">
      <c r="C7800" s="104" t="s">
        <v>259</v>
      </c>
      <c r="D7800" s="104" t="s">
        <v>319</v>
      </c>
      <c r="E7800" s="56">
        <v>2005</v>
      </c>
      <c r="F7800" s="144">
        <v>0</v>
      </c>
      <c r="G7800" s="144">
        <v>0</v>
      </c>
    </row>
    <row r="7801" spans="3:7" ht="16.5" hidden="1" customHeight="1" outlineLevel="1" x14ac:dyDescent="0.45">
      <c r="C7801" s="104" t="s">
        <v>259</v>
      </c>
      <c r="D7801" s="104" t="s">
        <v>319</v>
      </c>
      <c r="E7801" s="56">
        <v>2006</v>
      </c>
      <c r="F7801" s="144">
        <v>0</v>
      </c>
      <c r="G7801" s="144">
        <v>0</v>
      </c>
    </row>
    <row r="7802" spans="3:7" ht="16.5" hidden="1" customHeight="1" outlineLevel="1" x14ac:dyDescent="0.45">
      <c r="C7802" s="104" t="s">
        <v>259</v>
      </c>
      <c r="D7802" s="104" t="s">
        <v>319</v>
      </c>
      <c r="E7802" s="56">
        <v>2007</v>
      </c>
      <c r="F7802" s="144">
        <v>5</v>
      </c>
      <c r="G7802" s="144">
        <v>5</v>
      </c>
    </row>
    <row r="7803" spans="3:7" ht="16.5" hidden="1" customHeight="1" outlineLevel="1" x14ac:dyDescent="0.45">
      <c r="C7803" s="104" t="s">
        <v>259</v>
      </c>
      <c r="D7803" s="104" t="s">
        <v>319</v>
      </c>
      <c r="E7803" s="56">
        <v>2008</v>
      </c>
      <c r="F7803" s="144">
        <v>0</v>
      </c>
      <c r="G7803" s="144">
        <v>0</v>
      </c>
    </row>
    <row r="7804" spans="3:7" ht="16.5" hidden="1" customHeight="1" outlineLevel="1" x14ac:dyDescent="0.45">
      <c r="C7804" s="104" t="s">
        <v>259</v>
      </c>
      <c r="D7804" s="104" t="s">
        <v>319</v>
      </c>
      <c r="E7804" s="56">
        <v>2010</v>
      </c>
      <c r="F7804" s="144">
        <v>10</v>
      </c>
      <c r="G7804" s="144">
        <v>10</v>
      </c>
    </row>
    <row r="7805" spans="3:7" ht="16.5" hidden="1" customHeight="1" outlineLevel="1" x14ac:dyDescent="0.45">
      <c r="C7805" s="104" t="s">
        <v>259</v>
      </c>
      <c r="D7805" s="104" t="s">
        <v>319</v>
      </c>
      <c r="E7805" s="56">
        <v>2011</v>
      </c>
      <c r="F7805" s="144">
        <v>27</v>
      </c>
      <c r="G7805" s="144">
        <v>27</v>
      </c>
    </row>
    <row r="7806" spans="3:7" ht="16.5" hidden="1" customHeight="1" outlineLevel="1" x14ac:dyDescent="0.45">
      <c r="C7806" s="104" t="s">
        <v>259</v>
      </c>
      <c r="D7806" s="104" t="s">
        <v>319</v>
      </c>
      <c r="E7806" s="56">
        <v>2012</v>
      </c>
      <c r="F7806" s="144">
        <v>18</v>
      </c>
      <c r="G7806" s="144">
        <v>18</v>
      </c>
    </row>
    <row r="7807" spans="3:7" ht="16.5" hidden="1" customHeight="1" outlineLevel="1" x14ac:dyDescent="0.45">
      <c r="C7807" s="104" t="s">
        <v>259</v>
      </c>
      <c r="D7807" s="104" t="s">
        <v>319</v>
      </c>
      <c r="E7807" s="56">
        <v>2013</v>
      </c>
      <c r="F7807" s="144">
        <v>30</v>
      </c>
      <c r="G7807" s="144">
        <v>30</v>
      </c>
    </row>
    <row r="7808" spans="3:7" ht="16.5" hidden="1" customHeight="1" outlineLevel="1" x14ac:dyDescent="0.45">
      <c r="C7808" s="104" t="s">
        <v>259</v>
      </c>
      <c r="D7808" s="104" t="s">
        <v>319</v>
      </c>
      <c r="E7808" s="56">
        <v>2014</v>
      </c>
      <c r="F7808" s="144">
        <v>28</v>
      </c>
      <c r="G7808" s="144">
        <v>28</v>
      </c>
    </row>
    <row r="7809" spans="3:7" ht="16.5" hidden="1" customHeight="1" outlineLevel="1" x14ac:dyDescent="0.45">
      <c r="C7809" s="104" t="s">
        <v>259</v>
      </c>
      <c r="D7809" s="104" t="s">
        <v>319</v>
      </c>
      <c r="E7809" s="56">
        <v>2015</v>
      </c>
      <c r="F7809" s="144">
        <v>31</v>
      </c>
      <c r="G7809" s="144">
        <v>31</v>
      </c>
    </row>
    <row r="7810" spans="3:7" ht="16.5" hidden="1" customHeight="1" outlineLevel="1" x14ac:dyDescent="0.45">
      <c r="C7810" s="104" t="s">
        <v>259</v>
      </c>
      <c r="D7810" s="104" t="s">
        <v>319</v>
      </c>
      <c r="E7810" s="56">
        <v>2016</v>
      </c>
      <c r="F7810" s="144">
        <v>28</v>
      </c>
      <c r="G7810" s="144">
        <v>28</v>
      </c>
    </row>
    <row r="7811" spans="3:7" ht="16.5" hidden="1" customHeight="1" outlineLevel="1" x14ac:dyDescent="0.45">
      <c r="C7811" s="104" t="s">
        <v>259</v>
      </c>
      <c r="D7811" s="104" t="s">
        <v>320</v>
      </c>
      <c r="E7811" s="56">
        <v>1998</v>
      </c>
      <c r="F7811" s="144">
        <v>239</v>
      </c>
      <c r="G7811" s="144">
        <v>239</v>
      </c>
    </row>
    <row r="7812" spans="3:7" ht="16.5" hidden="1" customHeight="1" outlineLevel="1" x14ac:dyDescent="0.45">
      <c r="C7812" s="104" t="s">
        <v>259</v>
      </c>
      <c r="D7812" s="104" t="s">
        <v>320</v>
      </c>
      <c r="E7812" s="56">
        <v>1999</v>
      </c>
      <c r="F7812" s="144">
        <v>69</v>
      </c>
      <c r="G7812" s="144">
        <v>69</v>
      </c>
    </row>
    <row r="7813" spans="3:7" ht="16.5" hidden="1" customHeight="1" outlineLevel="1" x14ac:dyDescent="0.45">
      <c r="C7813" s="104" t="s">
        <v>259</v>
      </c>
      <c r="D7813" s="56" t="s">
        <v>321</v>
      </c>
      <c r="E7813" s="56">
        <v>1999</v>
      </c>
      <c r="F7813" s="144">
        <v>1</v>
      </c>
      <c r="G7813" s="144">
        <v>1</v>
      </c>
    </row>
    <row r="7814" spans="3:7" ht="16.5" hidden="1" customHeight="1" outlineLevel="1" x14ac:dyDescent="0.45">
      <c r="C7814" s="104" t="s">
        <v>259</v>
      </c>
      <c r="D7814" s="104" t="s">
        <v>322</v>
      </c>
      <c r="E7814" s="56">
        <v>1991</v>
      </c>
      <c r="F7814" s="144">
        <v>74</v>
      </c>
      <c r="G7814" s="144">
        <v>74</v>
      </c>
    </row>
    <row r="7815" spans="3:7" ht="16.5" hidden="1" customHeight="1" outlineLevel="1" x14ac:dyDescent="0.45">
      <c r="C7815" s="104" t="s">
        <v>259</v>
      </c>
      <c r="D7815" s="104" t="s">
        <v>322</v>
      </c>
      <c r="E7815" s="56">
        <v>1992</v>
      </c>
      <c r="F7815" s="144">
        <v>99</v>
      </c>
      <c r="G7815" s="144">
        <v>99</v>
      </c>
    </row>
    <row r="7816" spans="3:7" ht="16.5" hidden="1" customHeight="1" outlineLevel="1" x14ac:dyDescent="0.45">
      <c r="C7816" s="104" t="s">
        <v>259</v>
      </c>
      <c r="D7816" s="104" t="s">
        <v>322</v>
      </c>
      <c r="E7816" s="56">
        <v>1993</v>
      </c>
      <c r="F7816" s="144">
        <v>110</v>
      </c>
      <c r="G7816" s="144">
        <v>110</v>
      </c>
    </row>
    <row r="7817" spans="3:7" ht="16.5" hidden="1" customHeight="1" outlineLevel="1" x14ac:dyDescent="0.45">
      <c r="C7817" s="104" t="s">
        <v>259</v>
      </c>
      <c r="D7817" s="104" t="s">
        <v>322</v>
      </c>
      <c r="E7817" s="56">
        <v>1994</v>
      </c>
      <c r="F7817" s="144">
        <v>84</v>
      </c>
      <c r="G7817" s="144">
        <v>84</v>
      </c>
    </row>
    <row r="7818" spans="3:7" ht="16.5" hidden="1" customHeight="1" outlineLevel="1" x14ac:dyDescent="0.45">
      <c r="C7818" s="104" t="s">
        <v>259</v>
      </c>
      <c r="D7818" s="104" t="s">
        <v>322</v>
      </c>
      <c r="E7818" s="56">
        <v>1995</v>
      </c>
      <c r="F7818" s="144">
        <v>561</v>
      </c>
      <c r="G7818" s="144">
        <v>561</v>
      </c>
    </row>
    <row r="7819" spans="3:7" ht="16.5" hidden="1" customHeight="1" outlineLevel="1" x14ac:dyDescent="0.45">
      <c r="C7819" s="104" t="s">
        <v>259</v>
      </c>
      <c r="D7819" s="104" t="s">
        <v>322</v>
      </c>
      <c r="E7819" s="56">
        <v>1996</v>
      </c>
      <c r="F7819" s="144">
        <v>583</v>
      </c>
      <c r="G7819" s="144">
        <v>583</v>
      </c>
    </row>
    <row r="7820" spans="3:7" ht="16.5" hidden="1" customHeight="1" outlineLevel="1" x14ac:dyDescent="0.45">
      <c r="C7820" s="104" t="s">
        <v>259</v>
      </c>
      <c r="D7820" s="104" t="s">
        <v>322</v>
      </c>
      <c r="E7820" s="56">
        <v>1997</v>
      </c>
      <c r="F7820" s="144">
        <v>148</v>
      </c>
      <c r="G7820" s="144">
        <v>148</v>
      </c>
    </row>
    <row r="7821" spans="3:7" ht="16.5" hidden="1" customHeight="1" outlineLevel="1" x14ac:dyDescent="0.45">
      <c r="C7821" s="104" t="s">
        <v>259</v>
      </c>
      <c r="D7821" s="104" t="s">
        <v>322</v>
      </c>
      <c r="E7821" s="56">
        <v>1998</v>
      </c>
      <c r="F7821" s="144">
        <v>18</v>
      </c>
      <c r="G7821" s="144">
        <v>18</v>
      </c>
    </row>
    <row r="7822" spans="3:7" ht="16.5" hidden="1" customHeight="1" outlineLevel="1" x14ac:dyDescent="0.45">
      <c r="C7822" s="104" t="s">
        <v>259</v>
      </c>
      <c r="D7822" s="104" t="s">
        <v>322</v>
      </c>
      <c r="E7822" s="56">
        <v>1999</v>
      </c>
      <c r="F7822" s="144">
        <v>3</v>
      </c>
      <c r="G7822" s="144">
        <v>3</v>
      </c>
    </row>
    <row r="7823" spans="3:7" ht="16.5" hidden="1" customHeight="1" outlineLevel="1" x14ac:dyDescent="0.45">
      <c r="C7823" s="104" t="s">
        <v>259</v>
      </c>
      <c r="D7823" s="104" t="s">
        <v>322</v>
      </c>
      <c r="E7823" s="56">
        <v>2000</v>
      </c>
      <c r="F7823" s="144">
        <v>10</v>
      </c>
      <c r="G7823" s="144">
        <v>10</v>
      </c>
    </row>
    <row r="7824" spans="3:7" ht="16.5" hidden="1" customHeight="1" outlineLevel="1" x14ac:dyDescent="0.45">
      <c r="C7824" s="104" t="s">
        <v>259</v>
      </c>
      <c r="D7824" s="104" t="s">
        <v>322</v>
      </c>
      <c r="E7824" s="56">
        <v>2001</v>
      </c>
      <c r="F7824" s="144">
        <v>7</v>
      </c>
      <c r="G7824" s="144">
        <v>7</v>
      </c>
    </row>
    <row r="7825" spans="3:7" ht="16.5" hidden="1" customHeight="1" outlineLevel="1" x14ac:dyDescent="0.45">
      <c r="C7825" s="104" t="s">
        <v>259</v>
      </c>
      <c r="D7825" s="104" t="s">
        <v>322</v>
      </c>
      <c r="E7825" s="56">
        <v>2002</v>
      </c>
      <c r="F7825" s="144">
        <v>5</v>
      </c>
      <c r="G7825" s="144">
        <v>5</v>
      </c>
    </row>
    <row r="7826" spans="3:7" ht="16.5" hidden="1" customHeight="1" outlineLevel="1" x14ac:dyDescent="0.45">
      <c r="C7826" s="104" t="s">
        <v>259</v>
      </c>
      <c r="D7826" s="104" t="s">
        <v>322</v>
      </c>
      <c r="E7826" s="56">
        <v>2006</v>
      </c>
      <c r="F7826" s="144">
        <v>20</v>
      </c>
      <c r="G7826" s="144">
        <v>20</v>
      </c>
    </row>
    <row r="7827" spans="3:7" ht="16.5" hidden="1" customHeight="1" outlineLevel="1" x14ac:dyDescent="0.45">
      <c r="C7827" s="104" t="s">
        <v>259</v>
      </c>
      <c r="D7827" s="104" t="s">
        <v>322</v>
      </c>
      <c r="E7827" s="56">
        <v>2007</v>
      </c>
      <c r="F7827" s="144">
        <v>162</v>
      </c>
      <c r="G7827" s="144">
        <v>162</v>
      </c>
    </row>
    <row r="7828" spans="3:7" ht="16.5" hidden="1" customHeight="1" outlineLevel="1" x14ac:dyDescent="0.45">
      <c r="C7828" s="104" t="s">
        <v>259</v>
      </c>
      <c r="D7828" s="104" t="s">
        <v>322</v>
      </c>
      <c r="E7828" s="56">
        <v>2008</v>
      </c>
      <c r="F7828" s="144">
        <v>151</v>
      </c>
      <c r="G7828" s="144">
        <v>151</v>
      </c>
    </row>
    <row r="7829" spans="3:7" ht="16.5" hidden="1" customHeight="1" outlineLevel="1" x14ac:dyDescent="0.45">
      <c r="C7829" s="104" t="s">
        <v>259</v>
      </c>
      <c r="D7829" s="104" t="s">
        <v>322</v>
      </c>
      <c r="E7829" s="56">
        <v>2009</v>
      </c>
      <c r="F7829" s="144">
        <v>50</v>
      </c>
      <c r="G7829" s="144">
        <v>50</v>
      </c>
    </row>
    <row r="7830" spans="3:7" ht="16.5" hidden="1" customHeight="1" outlineLevel="1" x14ac:dyDescent="0.45">
      <c r="C7830" s="104" t="s">
        <v>259</v>
      </c>
      <c r="D7830" s="104" t="s">
        <v>322</v>
      </c>
      <c r="E7830" s="56">
        <v>2010</v>
      </c>
      <c r="F7830" s="144">
        <v>0</v>
      </c>
      <c r="G7830" s="144">
        <v>0</v>
      </c>
    </row>
    <row r="7831" spans="3:7" ht="16.5" hidden="1" customHeight="1" outlineLevel="1" x14ac:dyDescent="0.45">
      <c r="C7831" s="104" t="s">
        <v>259</v>
      </c>
      <c r="D7831" s="104" t="s">
        <v>322</v>
      </c>
      <c r="E7831" s="56">
        <v>2014</v>
      </c>
      <c r="F7831" s="144">
        <v>222</v>
      </c>
      <c r="G7831" s="144">
        <v>222</v>
      </c>
    </row>
    <row r="7832" spans="3:7" ht="16.5" hidden="1" customHeight="1" outlineLevel="1" x14ac:dyDescent="0.45">
      <c r="C7832" s="104" t="s">
        <v>259</v>
      </c>
      <c r="D7832" s="104" t="s">
        <v>322</v>
      </c>
      <c r="E7832" s="56">
        <v>2015</v>
      </c>
      <c r="F7832" s="144">
        <v>159</v>
      </c>
      <c r="G7832" s="144">
        <v>159</v>
      </c>
    </row>
    <row r="7833" spans="3:7" ht="16.5" hidden="1" customHeight="1" outlineLevel="1" x14ac:dyDescent="0.45">
      <c r="C7833" s="104" t="s">
        <v>259</v>
      </c>
      <c r="D7833" s="104" t="s">
        <v>322</v>
      </c>
      <c r="E7833" s="56">
        <v>2016</v>
      </c>
      <c r="F7833" s="144">
        <v>50</v>
      </c>
      <c r="G7833" s="144">
        <v>50</v>
      </c>
    </row>
    <row r="7834" spans="3:7" ht="16.5" hidden="1" customHeight="1" outlineLevel="1" x14ac:dyDescent="0.45">
      <c r="C7834" s="104" t="s">
        <v>259</v>
      </c>
      <c r="D7834" s="104" t="s">
        <v>323</v>
      </c>
      <c r="E7834" s="56">
        <v>1991</v>
      </c>
      <c r="F7834" s="144">
        <v>131</v>
      </c>
      <c r="G7834" s="144">
        <v>131</v>
      </c>
    </row>
    <row r="7835" spans="3:7" ht="16.5" hidden="1" customHeight="1" outlineLevel="1" x14ac:dyDescent="0.45">
      <c r="C7835" s="104" t="s">
        <v>259</v>
      </c>
      <c r="D7835" s="104" t="s">
        <v>323</v>
      </c>
      <c r="E7835" s="56">
        <v>1992</v>
      </c>
      <c r="F7835" s="144">
        <v>294</v>
      </c>
      <c r="G7835" s="144">
        <v>294</v>
      </c>
    </row>
    <row r="7836" spans="3:7" ht="16.5" hidden="1" customHeight="1" outlineLevel="1" x14ac:dyDescent="0.45">
      <c r="C7836" s="104" t="s">
        <v>259</v>
      </c>
      <c r="D7836" s="104" t="s">
        <v>323</v>
      </c>
      <c r="E7836" s="56">
        <v>1993</v>
      </c>
      <c r="F7836" s="144">
        <v>278</v>
      </c>
      <c r="G7836" s="144">
        <v>278</v>
      </c>
    </row>
    <row r="7837" spans="3:7" ht="16.5" hidden="1" customHeight="1" outlineLevel="1" x14ac:dyDescent="0.45">
      <c r="C7837" s="104" t="s">
        <v>259</v>
      </c>
      <c r="D7837" s="104" t="s">
        <v>323</v>
      </c>
      <c r="E7837" s="56">
        <v>1994</v>
      </c>
      <c r="F7837" s="144">
        <v>395</v>
      </c>
      <c r="G7837" s="144">
        <v>395</v>
      </c>
    </row>
    <row r="7838" spans="3:7" ht="16.5" hidden="1" customHeight="1" outlineLevel="1" x14ac:dyDescent="0.45">
      <c r="C7838" s="104" t="s">
        <v>259</v>
      </c>
      <c r="D7838" s="104" t="s">
        <v>323</v>
      </c>
      <c r="E7838" s="56">
        <v>1995</v>
      </c>
      <c r="F7838" s="144">
        <v>442</v>
      </c>
      <c r="G7838" s="144">
        <v>442</v>
      </c>
    </row>
    <row r="7839" spans="3:7" ht="16.5" hidden="1" customHeight="1" outlineLevel="1" x14ac:dyDescent="0.45">
      <c r="C7839" s="104" t="s">
        <v>259</v>
      </c>
      <c r="D7839" s="104" t="s">
        <v>323</v>
      </c>
      <c r="E7839" s="56">
        <v>1996</v>
      </c>
      <c r="F7839" s="144">
        <v>204</v>
      </c>
      <c r="G7839" s="144">
        <v>204</v>
      </c>
    </row>
    <row r="7840" spans="3:7" ht="16.5" hidden="1" customHeight="1" outlineLevel="1" x14ac:dyDescent="0.45">
      <c r="C7840" s="104" t="s">
        <v>259</v>
      </c>
      <c r="D7840" s="104" t="s">
        <v>323</v>
      </c>
      <c r="E7840" s="56">
        <v>1997</v>
      </c>
      <c r="F7840" s="144">
        <v>92</v>
      </c>
      <c r="G7840" s="144">
        <v>92</v>
      </c>
    </row>
    <row r="7841" spans="3:7" ht="16.5" hidden="1" customHeight="1" outlineLevel="1" x14ac:dyDescent="0.45">
      <c r="C7841" s="104" t="s">
        <v>259</v>
      </c>
      <c r="D7841" s="104" t="s">
        <v>323</v>
      </c>
      <c r="E7841" s="56">
        <v>1998</v>
      </c>
      <c r="F7841" s="144">
        <v>44</v>
      </c>
      <c r="G7841" s="144">
        <v>44</v>
      </c>
    </row>
    <row r="7842" spans="3:7" ht="16.5" hidden="1" customHeight="1" outlineLevel="1" x14ac:dyDescent="0.45">
      <c r="C7842" s="104" t="s">
        <v>259</v>
      </c>
      <c r="D7842" s="104" t="s">
        <v>323</v>
      </c>
      <c r="E7842" s="56">
        <v>1999</v>
      </c>
      <c r="F7842" s="144">
        <v>119</v>
      </c>
      <c r="G7842" s="144">
        <v>119</v>
      </c>
    </row>
    <row r="7843" spans="3:7" ht="16.5" hidden="1" customHeight="1" outlineLevel="1" x14ac:dyDescent="0.45">
      <c r="C7843" s="104" t="s">
        <v>259</v>
      </c>
      <c r="D7843" s="104" t="s">
        <v>323</v>
      </c>
      <c r="E7843" s="56">
        <v>2000</v>
      </c>
      <c r="F7843" s="144">
        <v>29</v>
      </c>
      <c r="G7843" s="144">
        <v>29</v>
      </c>
    </row>
    <row r="7844" spans="3:7" ht="16.5" hidden="1" customHeight="1" outlineLevel="1" x14ac:dyDescent="0.45">
      <c r="C7844" s="104" t="s">
        <v>259</v>
      </c>
      <c r="D7844" s="104" t="s">
        <v>323</v>
      </c>
      <c r="E7844" s="56">
        <v>2001</v>
      </c>
      <c r="F7844" s="144">
        <v>161</v>
      </c>
      <c r="G7844" s="144">
        <v>161</v>
      </c>
    </row>
    <row r="7845" spans="3:7" ht="16.5" hidden="1" customHeight="1" outlineLevel="1" x14ac:dyDescent="0.45">
      <c r="C7845" s="104" t="s">
        <v>259</v>
      </c>
      <c r="D7845" s="104" t="s">
        <v>323</v>
      </c>
      <c r="E7845" s="56">
        <v>2002</v>
      </c>
      <c r="F7845" s="144">
        <v>63</v>
      </c>
      <c r="G7845" s="144">
        <v>63</v>
      </c>
    </row>
    <row r="7846" spans="3:7" ht="16.5" hidden="1" customHeight="1" outlineLevel="1" x14ac:dyDescent="0.45">
      <c r="C7846" s="104" t="s">
        <v>259</v>
      </c>
      <c r="D7846" s="104" t="s">
        <v>323</v>
      </c>
      <c r="E7846" s="56">
        <v>2003</v>
      </c>
      <c r="F7846" s="144">
        <v>43</v>
      </c>
      <c r="G7846" s="144">
        <v>43</v>
      </c>
    </row>
    <row r="7847" spans="3:7" ht="16.5" hidden="1" customHeight="1" outlineLevel="1" x14ac:dyDescent="0.45">
      <c r="C7847" s="104" t="s">
        <v>259</v>
      </c>
      <c r="D7847" s="104" t="s">
        <v>323</v>
      </c>
      <c r="E7847" s="56">
        <v>2004</v>
      </c>
      <c r="F7847" s="144">
        <v>21</v>
      </c>
      <c r="G7847" s="144">
        <v>21</v>
      </c>
    </row>
    <row r="7848" spans="3:7" ht="16.5" hidden="1" customHeight="1" outlineLevel="1" x14ac:dyDescent="0.45">
      <c r="C7848" s="104" t="s">
        <v>259</v>
      </c>
      <c r="D7848" s="104" t="s">
        <v>323</v>
      </c>
      <c r="E7848" s="56">
        <v>2005</v>
      </c>
      <c r="F7848" s="144">
        <v>44</v>
      </c>
      <c r="G7848" s="144">
        <v>44</v>
      </c>
    </row>
    <row r="7849" spans="3:7" ht="16.5" hidden="1" customHeight="1" outlineLevel="1" x14ac:dyDescent="0.45">
      <c r="C7849" s="104" t="s">
        <v>259</v>
      </c>
      <c r="D7849" s="104" t="s">
        <v>323</v>
      </c>
      <c r="E7849" s="56">
        <v>2006</v>
      </c>
      <c r="F7849" s="144">
        <v>63</v>
      </c>
      <c r="G7849" s="144">
        <v>63</v>
      </c>
    </row>
    <row r="7850" spans="3:7" ht="16.5" hidden="1" customHeight="1" outlineLevel="1" x14ac:dyDescent="0.45">
      <c r="C7850" s="104" t="s">
        <v>259</v>
      </c>
      <c r="D7850" s="104" t="s">
        <v>323</v>
      </c>
      <c r="E7850" s="56">
        <v>2007</v>
      </c>
      <c r="F7850" s="144">
        <v>171</v>
      </c>
      <c r="G7850" s="144">
        <v>171</v>
      </c>
    </row>
    <row r="7851" spans="3:7" ht="16.5" hidden="1" customHeight="1" outlineLevel="1" x14ac:dyDescent="0.45">
      <c r="C7851" s="104" t="s">
        <v>259</v>
      </c>
      <c r="D7851" s="104" t="s">
        <v>323</v>
      </c>
      <c r="E7851" s="56">
        <v>2008</v>
      </c>
      <c r="F7851" s="144">
        <v>58</v>
      </c>
      <c r="G7851" s="144">
        <v>58</v>
      </c>
    </row>
    <row r="7852" spans="3:7" ht="16.5" hidden="1" customHeight="1" outlineLevel="1" x14ac:dyDescent="0.45">
      <c r="C7852" s="104" t="s">
        <v>259</v>
      </c>
      <c r="D7852" s="104" t="s">
        <v>323</v>
      </c>
      <c r="E7852" s="56">
        <v>2009</v>
      </c>
      <c r="F7852" s="144">
        <v>61</v>
      </c>
      <c r="G7852" s="144">
        <v>61</v>
      </c>
    </row>
    <row r="7853" spans="3:7" ht="16.5" hidden="1" customHeight="1" outlineLevel="1" x14ac:dyDescent="0.45">
      <c r="C7853" s="104" t="s">
        <v>259</v>
      </c>
      <c r="D7853" s="104" t="s">
        <v>323</v>
      </c>
      <c r="E7853" s="56">
        <v>2010</v>
      </c>
      <c r="F7853" s="144">
        <v>77</v>
      </c>
      <c r="G7853" s="144">
        <v>77</v>
      </c>
    </row>
    <row r="7854" spans="3:7" ht="16.5" hidden="1" customHeight="1" outlineLevel="1" x14ac:dyDescent="0.45">
      <c r="C7854" s="104" t="s">
        <v>259</v>
      </c>
      <c r="D7854" s="104" t="s">
        <v>323</v>
      </c>
      <c r="E7854" s="56">
        <v>2011</v>
      </c>
      <c r="F7854" s="144">
        <v>134</v>
      </c>
      <c r="G7854" s="144">
        <v>134</v>
      </c>
    </row>
    <row r="7855" spans="3:7" ht="16.5" hidden="1" customHeight="1" outlineLevel="1" x14ac:dyDescent="0.45">
      <c r="C7855" s="104" t="s">
        <v>259</v>
      </c>
      <c r="D7855" s="104" t="s">
        <v>323</v>
      </c>
      <c r="E7855" s="56">
        <v>2012</v>
      </c>
      <c r="F7855" s="144">
        <v>132</v>
      </c>
      <c r="G7855" s="144">
        <v>132</v>
      </c>
    </row>
    <row r="7856" spans="3:7" ht="16.5" hidden="1" customHeight="1" outlineLevel="1" x14ac:dyDescent="0.45">
      <c r="C7856" s="104" t="s">
        <v>259</v>
      </c>
      <c r="D7856" s="104" t="s">
        <v>323</v>
      </c>
      <c r="E7856" s="56">
        <v>2013</v>
      </c>
      <c r="F7856" s="144">
        <v>176</v>
      </c>
      <c r="G7856" s="144">
        <v>176</v>
      </c>
    </row>
    <row r="7857" spans="3:7" ht="16.5" hidden="1" customHeight="1" outlineLevel="1" x14ac:dyDescent="0.45">
      <c r="C7857" s="104" t="s">
        <v>259</v>
      </c>
      <c r="D7857" s="104" t="s">
        <v>323</v>
      </c>
      <c r="E7857" s="56">
        <v>2014</v>
      </c>
      <c r="F7857" s="144">
        <v>214</v>
      </c>
      <c r="G7857" s="144">
        <v>214</v>
      </c>
    </row>
    <row r="7858" spans="3:7" ht="16.5" hidden="1" customHeight="1" outlineLevel="1" x14ac:dyDescent="0.45">
      <c r="C7858" s="104" t="s">
        <v>259</v>
      </c>
      <c r="D7858" s="104" t="s">
        <v>323</v>
      </c>
      <c r="E7858" s="56">
        <v>2015</v>
      </c>
      <c r="F7858" s="144">
        <v>225</v>
      </c>
      <c r="G7858" s="144">
        <v>225</v>
      </c>
    </row>
    <row r="7859" spans="3:7" ht="16.5" hidden="1" customHeight="1" outlineLevel="1" x14ac:dyDescent="0.45">
      <c r="C7859" s="104" t="s">
        <v>259</v>
      </c>
      <c r="D7859" s="104" t="s">
        <v>323</v>
      </c>
      <c r="E7859" s="56">
        <v>2016</v>
      </c>
      <c r="F7859" s="144">
        <v>0</v>
      </c>
      <c r="G7859" s="144">
        <v>0</v>
      </c>
    </row>
    <row r="7860" spans="3:7" ht="16.5" hidden="1" customHeight="1" outlineLevel="1" x14ac:dyDescent="0.45">
      <c r="C7860" s="104" t="s">
        <v>259</v>
      </c>
      <c r="D7860" s="104" t="s">
        <v>324</v>
      </c>
      <c r="E7860" s="56">
        <v>1991</v>
      </c>
      <c r="F7860" s="144">
        <v>1</v>
      </c>
      <c r="G7860" s="144">
        <v>1</v>
      </c>
    </row>
    <row r="7861" spans="3:7" ht="16.5" hidden="1" customHeight="1" outlineLevel="1" x14ac:dyDescent="0.45">
      <c r="C7861" s="104" t="s">
        <v>259</v>
      </c>
      <c r="D7861" s="104" t="s">
        <v>324</v>
      </c>
      <c r="E7861" s="56">
        <v>1992</v>
      </c>
      <c r="F7861" s="144">
        <v>13</v>
      </c>
      <c r="G7861" s="144">
        <v>13</v>
      </c>
    </row>
    <row r="7862" spans="3:7" ht="16.5" hidden="1" customHeight="1" outlineLevel="1" x14ac:dyDescent="0.45">
      <c r="C7862" s="104" t="s">
        <v>259</v>
      </c>
      <c r="D7862" s="104" t="s">
        <v>324</v>
      </c>
      <c r="E7862" s="56">
        <v>1993</v>
      </c>
      <c r="F7862" s="144">
        <v>344</v>
      </c>
      <c r="G7862" s="144">
        <v>344</v>
      </c>
    </row>
    <row r="7863" spans="3:7" ht="16.5" hidden="1" customHeight="1" outlineLevel="1" x14ac:dyDescent="0.45">
      <c r="C7863" s="104" t="s">
        <v>259</v>
      </c>
      <c r="D7863" s="104" t="s">
        <v>324</v>
      </c>
      <c r="E7863" s="56">
        <v>1994</v>
      </c>
      <c r="F7863" s="144">
        <v>576</v>
      </c>
      <c r="G7863" s="144">
        <v>576</v>
      </c>
    </row>
    <row r="7864" spans="3:7" ht="16.5" hidden="1" customHeight="1" outlineLevel="1" x14ac:dyDescent="0.45">
      <c r="C7864" s="104" t="s">
        <v>259</v>
      </c>
      <c r="D7864" s="104" t="s">
        <v>324</v>
      </c>
      <c r="E7864" s="56">
        <v>1995</v>
      </c>
      <c r="F7864" s="144">
        <v>589</v>
      </c>
      <c r="G7864" s="144">
        <v>589</v>
      </c>
    </row>
    <row r="7865" spans="3:7" ht="16.5" hidden="1" customHeight="1" outlineLevel="1" x14ac:dyDescent="0.45">
      <c r="C7865" s="104" t="s">
        <v>259</v>
      </c>
      <c r="D7865" s="104" t="s">
        <v>324</v>
      </c>
      <c r="E7865" s="56">
        <v>1996</v>
      </c>
      <c r="F7865" s="144">
        <v>230</v>
      </c>
      <c r="G7865" s="144">
        <v>230</v>
      </c>
    </row>
    <row r="7866" spans="3:7" ht="16.5" hidden="1" customHeight="1" outlineLevel="1" x14ac:dyDescent="0.45">
      <c r="C7866" s="104" t="s">
        <v>259</v>
      </c>
      <c r="D7866" s="104" t="s">
        <v>324</v>
      </c>
      <c r="E7866" s="56">
        <v>1997</v>
      </c>
      <c r="F7866" s="144">
        <v>148</v>
      </c>
      <c r="G7866" s="144">
        <v>148</v>
      </c>
    </row>
    <row r="7867" spans="3:7" ht="16.5" hidden="1" customHeight="1" outlineLevel="1" x14ac:dyDescent="0.45">
      <c r="C7867" s="104" t="s">
        <v>259</v>
      </c>
      <c r="D7867" s="104" t="s">
        <v>324</v>
      </c>
      <c r="E7867" s="56">
        <v>1998</v>
      </c>
      <c r="F7867" s="144">
        <v>1</v>
      </c>
      <c r="G7867" s="144">
        <v>1</v>
      </c>
    </row>
    <row r="7868" spans="3:7" ht="16.5" hidden="1" customHeight="1" outlineLevel="1" x14ac:dyDescent="0.45">
      <c r="C7868" s="104" t="s">
        <v>259</v>
      </c>
      <c r="D7868" s="104" t="s">
        <v>324</v>
      </c>
      <c r="E7868" s="56">
        <v>1999</v>
      </c>
      <c r="F7868" s="144">
        <v>2</v>
      </c>
      <c r="G7868" s="144">
        <v>2</v>
      </c>
    </row>
    <row r="7869" spans="3:7" ht="16.5" hidden="1" customHeight="1" outlineLevel="1" x14ac:dyDescent="0.45">
      <c r="C7869" s="104" t="s">
        <v>259</v>
      </c>
      <c r="D7869" s="104" t="s">
        <v>324</v>
      </c>
      <c r="E7869" s="56">
        <v>2000</v>
      </c>
      <c r="F7869" s="144">
        <v>1</v>
      </c>
      <c r="G7869" s="144">
        <v>1</v>
      </c>
    </row>
    <row r="7870" spans="3:7" ht="16.5" hidden="1" customHeight="1" outlineLevel="1" x14ac:dyDescent="0.45">
      <c r="C7870" s="104" t="s">
        <v>259</v>
      </c>
      <c r="D7870" s="104" t="s">
        <v>324</v>
      </c>
      <c r="E7870" s="56">
        <v>2001</v>
      </c>
      <c r="F7870" s="144">
        <v>2</v>
      </c>
      <c r="G7870" s="144">
        <v>2</v>
      </c>
    </row>
    <row r="7871" spans="3:7" ht="16.5" hidden="1" customHeight="1" outlineLevel="1" x14ac:dyDescent="0.45">
      <c r="C7871" s="104" t="s">
        <v>259</v>
      </c>
      <c r="D7871" s="104" t="s">
        <v>324</v>
      </c>
      <c r="E7871" s="56">
        <v>2005</v>
      </c>
      <c r="F7871" s="144">
        <v>7</v>
      </c>
      <c r="G7871" s="144">
        <v>7</v>
      </c>
    </row>
    <row r="7872" spans="3:7" ht="16.5" hidden="1" customHeight="1" outlineLevel="1" x14ac:dyDescent="0.45">
      <c r="C7872" s="104" t="s">
        <v>259</v>
      </c>
      <c r="D7872" s="104" t="s">
        <v>324</v>
      </c>
      <c r="E7872" s="56">
        <v>2006</v>
      </c>
      <c r="F7872" s="144">
        <v>5</v>
      </c>
      <c r="G7872" s="144">
        <v>5</v>
      </c>
    </row>
    <row r="7873" spans="3:7" ht="16.5" hidden="1" customHeight="1" outlineLevel="1" x14ac:dyDescent="0.45">
      <c r="C7873" s="104" t="s">
        <v>259</v>
      </c>
      <c r="D7873" s="104" t="s">
        <v>324</v>
      </c>
      <c r="E7873" s="56">
        <v>2007</v>
      </c>
      <c r="F7873" s="144">
        <v>2</v>
      </c>
      <c r="G7873" s="144">
        <v>2</v>
      </c>
    </row>
    <row r="7874" spans="3:7" ht="16.5" hidden="1" customHeight="1" outlineLevel="1" x14ac:dyDescent="0.45">
      <c r="C7874" s="104" t="s">
        <v>259</v>
      </c>
      <c r="D7874" s="104" t="s">
        <v>324</v>
      </c>
      <c r="E7874" s="56">
        <v>2008</v>
      </c>
      <c r="F7874" s="144">
        <v>0</v>
      </c>
      <c r="G7874" s="144">
        <v>0</v>
      </c>
    </row>
    <row r="7875" spans="3:7" ht="16.5" hidden="1" customHeight="1" outlineLevel="1" x14ac:dyDescent="0.45">
      <c r="C7875" s="104" t="s">
        <v>259</v>
      </c>
      <c r="D7875" s="104" t="s">
        <v>324</v>
      </c>
      <c r="E7875" s="56">
        <v>2010</v>
      </c>
      <c r="F7875" s="144">
        <v>2</v>
      </c>
      <c r="G7875" s="144">
        <v>2</v>
      </c>
    </row>
    <row r="7876" spans="3:7" ht="16.5" hidden="1" customHeight="1" outlineLevel="1" x14ac:dyDescent="0.45">
      <c r="C7876" s="104" t="s">
        <v>259</v>
      </c>
      <c r="D7876" s="104" t="s">
        <v>324</v>
      </c>
      <c r="E7876" s="56">
        <v>2011</v>
      </c>
      <c r="F7876" s="144">
        <v>225</v>
      </c>
      <c r="G7876" s="144">
        <v>225</v>
      </c>
    </row>
    <row r="7877" spans="3:7" ht="16.5" hidden="1" customHeight="1" outlineLevel="1" x14ac:dyDescent="0.45">
      <c r="C7877" s="104" t="s">
        <v>259</v>
      </c>
      <c r="D7877" s="104" t="s">
        <v>324</v>
      </c>
      <c r="E7877" s="56">
        <v>2012</v>
      </c>
      <c r="F7877" s="144">
        <v>289</v>
      </c>
      <c r="G7877" s="144">
        <v>289</v>
      </c>
    </row>
    <row r="7878" spans="3:7" ht="16.5" hidden="1" customHeight="1" outlineLevel="1" x14ac:dyDescent="0.45">
      <c r="C7878" s="104" t="s">
        <v>259</v>
      </c>
      <c r="D7878" s="104" t="s">
        <v>324</v>
      </c>
      <c r="E7878" s="56">
        <v>2013</v>
      </c>
      <c r="F7878" s="144">
        <v>287</v>
      </c>
      <c r="G7878" s="144">
        <v>287</v>
      </c>
    </row>
    <row r="7879" spans="3:7" ht="16.5" hidden="1" customHeight="1" outlineLevel="1" x14ac:dyDescent="0.45">
      <c r="C7879" s="104" t="s">
        <v>259</v>
      </c>
      <c r="D7879" s="104" t="s">
        <v>324</v>
      </c>
      <c r="E7879" s="56">
        <v>2014</v>
      </c>
      <c r="F7879" s="144">
        <v>183</v>
      </c>
      <c r="G7879" s="144">
        <v>183</v>
      </c>
    </row>
    <row r="7880" spans="3:7" ht="16.5" hidden="1" customHeight="1" outlineLevel="1" x14ac:dyDescent="0.45">
      <c r="C7880" s="104" t="s">
        <v>259</v>
      </c>
      <c r="D7880" s="104" t="s">
        <v>324</v>
      </c>
      <c r="E7880" s="56">
        <v>2015</v>
      </c>
      <c r="F7880" s="144">
        <v>186</v>
      </c>
      <c r="G7880" s="144">
        <v>186</v>
      </c>
    </row>
    <row r="7881" spans="3:7" ht="16.5" hidden="1" customHeight="1" outlineLevel="1" x14ac:dyDescent="0.45">
      <c r="C7881" s="104" t="s">
        <v>259</v>
      </c>
      <c r="D7881" s="104" t="s">
        <v>324</v>
      </c>
      <c r="E7881" s="56">
        <v>2016</v>
      </c>
      <c r="F7881" s="144">
        <v>27</v>
      </c>
      <c r="G7881" s="144">
        <v>27</v>
      </c>
    </row>
    <row r="7882" spans="3:7" ht="16.5" hidden="1" customHeight="1" outlineLevel="1" x14ac:dyDescent="0.45">
      <c r="C7882" s="104" t="s">
        <v>259</v>
      </c>
      <c r="D7882" s="104" t="s">
        <v>325</v>
      </c>
      <c r="E7882" s="56">
        <v>1992</v>
      </c>
      <c r="F7882" s="144">
        <v>62</v>
      </c>
      <c r="G7882" s="144">
        <v>62</v>
      </c>
    </row>
    <row r="7883" spans="3:7" ht="16.5" hidden="1" customHeight="1" outlineLevel="1" x14ac:dyDescent="0.45">
      <c r="C7883" s="104" t="s">
        <v>259</v>
      </c>
      <c r="D7883" s="104" t="s">
        <v>325</v>
      </c>
      <c r="E7883" s="56">
        <v>1998</v>
      </c>
      <c r="F7883" s="144">
        <v>30</v>
      </c>
      <c r="G7883" s="144">
        <v>30</v>
      </c>
    </row>
    <row r="7884" spans="3:7" ht="16.5" hidden="1" customHeight="1" outlineLevel="1" x14ac:dyDescent="0.45">
      <c r="C7884" s="104" t="s">
        <v>155</v>
      </c>
      <c r="D7884" s="104" t="s">
        <v>326</v>
      </c>
      <c r="E7884" s="56">
        <v>2000</v>
      </c>
      <c r="F7884" s="144">
        <v>2</v>
      </c>
      <c r="G7884" s="144">
        <v>2</v>
      </c>
    </row>
    <row r="7885" spans="3:7" ht="16.5" hidden="1" customHeight="1" outlineLevel="1" x14ac:dyDescent="0.45">
      <c r="C7885" s="104" t="s">
        <v>155</v>
      </c>
      <c r="D7885" s="104" t="s">
        <v>326</v>
      </c>
      <c r="E7885" s="56">
        <v>2002</v>
      </c>
      <c r="F7885" s="144">
        <v>4</v>
      </c>
      <c r="G7885" s="144">
        <v>4</v>
      </c>
    </row>
    <row r="7886" spans="3:7" ht="16.5" hidden="1" customHeight="1" outlineLevel="1" x14ac:dyDescent="0.45">
      <c r="C7886" s="104" t="s">
        <v>155</v>
      </c>
      <c r="D7886" s="104" t="s">
        <v>326</v>
      </c>
      <c r="E7886" s="56">
        <v>2003</v>
      </c>
      <c r="F7886" s="144">
        <v>21</v>
      </c>
      <c r="G7886" s="144">
        <v>21</v>
      </c>
    </row>
    <row r="7887" spans="3:7" ht="16.5" hidden="1" customHeight="1" outlineLevel="1" x14ac:dyDescent="0.45">
      <c r="C7887" s="104" t="s">
        <v>155</v>
      </c>
      <c r="D7887" s="104" t="s">
        <v>326</v>
      </c>
      <c r="E7887" s="56">
        <v>2004</v>
      </c>
      <c r="F7887" s="144">
        <v>95</v>
      </c>
      <c r="G7887" s="144">
        <v>95</v>
      </c>
    </row>
    <row r="7888" spans="3:7" ht="16.5" hidden="1" customHeight="1" outlineLevel="1" x14ac:dyDescent="0.45">
      <c r="C7888" s="104" t="s">
        <v>155</v>
      </c>
      <c r="D7888" s="104" t="s">
        <v>326</v>
      </c>
      <c r="E7888" s="56">
        <v>2005</v>
      </c>
      <c r="F7888" s="144">
        <v>102</v>
      </c>
      <c r="G7888" s="144">
        <v>102</v>
      </c>
    </row>
    <row r="7889" spans="3:7" ht="16.5" hidden="1" customHeight="1" outlineLevel="1" x14ac:dyDescent="0.45">
      <c r="C7889" s="104" t="s">
        <v>155</v>
      </c>
      <c r="D7889" s="104" t="s">
        <v>326</v>
      </c>
      <c r="E7889" s="56">
        <v>2006</v>
      </c>
      <c r="F7889" s="144">
        <v>237</v>
      </c>
      <c r="G7889" s="144">
        <v>237</v>
      </c>
    </row>
    <row r="7890" spans="3:7" ht="16.5" hidden="1" customHeight="1" outlineLevel="1" x14ac:dyDescent="0.45">
      <c r="C7890" s="104" t="s">
        <v>155</v>
      </c>
      <c r="D7890" s="104" t="s">
        <v>326</v>
      </c>
      <c r="E7890" s="56">
        <v>2007</v>
      </c>
      <c r="F7890" s="144">
        <v>224</v>
      </c>
      <c r="G7890" s="144">
        <v>224</v>
      </c>
    </row>
    <row r="7891" spans="3:7" ht="16.5" hidden="1" customHeight="1" outlineLevel="1" x14ac:dyDescent="0.45">
      <c r="C7891" s="104" t="s">
        <v>155</v>
      </c>
      <c r="D7891" s="104" t="s">
        <v>326</v>
      </c>
      <c r="E7891" s="56">
        <v>2008</v>
      </c>
      <c r="F7891" s="144">
        <v>81</v>
      </c>
      <c r="G7891" s="144">
        <v>81</v>
      </c>
    </row>
    <row r="7892" spans="3:7" ht="16.5" hidden="1" customHeight="1" outlineLevel="1" x14ac:dyDescent="0.45">
      <c r="C7892" s="104" t="s">
        <v>155</v>
      </c>
      <c r="D7892" s="104" t="s">
        <v>326</v>
      </c>
      <c r="E7892" s="56">
        <v>2009</v>
      </c>
      <c r="F7892" s="144">
        <v>134</v>
      </c>
      <c r="G7892" s="144">
        <v>134</v>
      </c>
    </row>
    <row r="7893" spans="3:7" ht="16.5" hidden="1" customHeight="1" outlineLevel="1" x14ac:dyDescent="0.45">
      <c r="C7893" s="104" t="s">
        <v>155</v>
      </c>
      <c r="D7893" s="104" t="s">
        <v>326</v>
      </c>
      <c r="E7893" s="56">
        <v>2010</v>
      </c>
      <c r="F7893" s="144">
        <v>38</v>
      </c>
      <c r="G7893" s="144">
        <v>38</v>
      </c>
    </row>
    <row r="7894" spans="3:7" ht="16.5" hidden="1" customHeight="1" outlineLevel="1" x14ac:dyDescent="0.45">
      <c r="C7894" s="104" t="s">
        <v>155</v>
      </c>
      <c r="D7894" s="104" t="s">
        <v>326</v>
      </c>
      <c r="E7894" s="56">
        <v>2011</v>
      </c>
      <c r="F7894" s="144">
        <v>105</v>
      </c>
      <c r="G7894" s="144">
        <v>105</v>
      </c>
    </row>
    <row r="7895" spans="3:7" ht="16.5" hidden="1" customHeight="1" outlineLevel="1" x14ac:dyDescent="0.45">
      <c r="C7895" s="104" t="s">
        <v>155</v>
      </c>
      <c r="D7895" s="104" t="s">
        <v>326</v>
      </c>
      <c r="E7895" s="56">
        <v>2012</v>
      </c>
      <c r="F7895" s="144">
        <v>263</v>
      </c>
      <c r="G7895" s="144">
        <v>263</v>
      </c>
    </row>
    <row r="7896" spans="3:7" ht="16.5" hidden="1" customHeight="1" outlineLevel="1" x14ac:dyDescent="0.45">
      <c r="C7896" s="104" t="s">
        <v>155</v>
      </c>
      <c r="D7896" s="104" t="s">
        <v>326</v>
      </c>
      <c r="E7896" s="56">
        <v>2013</v>
      </c>
      <c r="F7896" s="146">
        <v>1780</v>
      </c>
      <c r="G7896" s="146">
        <v>1780</v>
      </c>
    </row>
    <row r="7897" spans="3:7" ht="16.5" hidden="1" customHeight="1" outlineLevel="1" x14ac:dyDescent="0.45">
      <c r="C7897" s="104" t="s">
        <v>155</v>
      </c>
      <c r="D7897" s="104" t="s">
        <v>326</v>
      </c>
      <c r="E7897" s="56">
        <v>2014</v>
      </c>
      <c r="F7897" s="144">
        <v>589</v>
      </c>
      <c r="G7897" s="144">
        <v>589</v>
      </c>
    </row>
    <row r="7898" spans="3:7" ht="16.5" hidden="1" customHeight="1" outlineLevel="1" x14ac:dyDescent="0.45">
      <c r="C7898" s="104" t="s">
        <v>155</v>
      </c>
      <c r="D7898" s="104" t="s">
        <v>326</v>
      </c>
      <c r="E7898" s="56">
        <v>2015</v>
      </c>
      <c r="F7898" s="144">
        <v>347</v>
      </c>
      <c r="G7898" s="144">
        <v>347</v>
      </c>
    </row>
    <row r="7899" spans="3:7" ht="16.5" hidden="1" customHeight="1" outlineLevel="1" x14ac:dyDescent="0.45">
      <c r="C7899" s="104" t="s">
        <v>155</v>
      </c>
      <c r="D7899" s="104" t="s">
        <v>326</v>
      </c>
      <c r="E7899" s="56">
        <v>2016</v>
      </c>
      <c r="F7899" s="144">
        <v>63</v>
      </c>
      <c r="G7899" s="144">
        <v>63</v>
      </c>
    </row>
    <row r="7900" spans="3:7" ht="16.5" hidden="1" customHeight="1" outlineLevel="1" x14ac:dyDescent="0.45">
      <c r="C7900" s="104" t="s">
        <v>155</v>
      </c>
      <c r="D7900" s="104" t="s">
        <v>327</v>
      </c>
      <c r="E7900" s="56">
        <v>1991</v>
      </c>
      <c r="F7900" s="144">
        <v>15</v>
      </c>
      <c r="G7900" s="144">
        <v>15</v>
      </c>
    </row>
    <row r="7901" spans="3:7" ht="16.5" hidden="1" customHeight="1" outlineLevel="1" x14ac:dyDescent="0.45">
      <c r="C7901" s="104" t="s">
        <v>155</v>
      </c>
      <c r="D7901" s="104" t="s">
        <v>327</v>
      </c>
      <c r="E7901" s="56">
        <v>1992</v>
      </c>
      <c r="F7901" s="144">
        <v>32</v>
      </c>
      <c r="G7901" s="144">
        <v>32</v>
      </c>
    </row>
    <row r="7902" spans="3:7" ht="16.5" hidden="1" customHeight="1" outlineLevel="1" x14ac:dyDescent="0.45">
      <c r="C7902" s="104" t="s">
        <v>155</v>
      </c>
      <c r="D7902" s="104" t="s">
        <v>327</v>
      </c>
      <c r="E7902" s="56">
        <v>1993</v>
      </c>
      <c r="F7902" s="144">
        <v>23</v>
      </c>
      <c r="G7902" s="144">
        <v>23</v>
      </c>
    </row>
    <row r="7903" spans="3:7" ht="16.5" hidden="1" customHeight="1" outlineLevel="1" x14ac:dyDescent="0.45">
      <c r="C7903" s="104" t="s">
        <v>155</v>
      </c>
      <c r="D7903" s="104" t="s">
        <v>327</v>
      </c>
      <c r="E7903" s="56">
        <v>1994</v>
      </c>
      <c r="F7903" s="144">
        <v>63</v>
      </c>
      <c r="G7903" s="144">
        <v>63</v>
      </c>
    </row>
    <row r="7904" spans="3:7" ht="16.5" hidden="1" customHeight="1" outlineLevel="1" x14ac:dyDescent="0.45">
      <c r="C7904" s="104" t="s">
        <v>155</v>
      </c>
      <c r="D7904" s="104" t="s">
        <v>327</v>
      </c>
      <c r="E7904" s="56">
        <v>1995</v>
      </c>
      <c r="F7904" s="144">
        <v>103</v>
      </c>
      <c r="G7904" s="144">
        <v>103</v>
      </c>
    </row>
    <row r="7905" spans="3:7" ht="16.5" hidden="1" customHeight="1" outlineLevel="1" x14ac:dyDescent="0.45">
      <c r="C7905" s="104" t="s">
        <v>155</v>
      </c>
      <c r="D7905" s="104" t="s">
        <v>327</v>
      </c>
      <c r="E7905" s="56">
        <v>1996</v>
      </c>
      <c r="F7905" s="144">
        <v>114</v>
      </c>
      <c r="G7905" s="144">
        <v>114</v>
      </c>
    </row>
    <row r="7906" spans="3:7" ht="16.5" hidden="1" customHeight="1" outlineLevel="1" x14ac:dyDescent="0.45">
      <c r="C7906" s="104" t="s">
        <v>155</v>
      </c>
      <c r="D7906" s="104" t="s">
        <v>327</v>
      </c>
      <c r="E7906" s="56">
        <v>1997</v>
      </c>
      <c r="F7906" s="144">
        <v>115</v>
      </c>
      <c r="G7906" s="144">
        <v>115</v>
      </c>
    </row>
    <row r="7907" spans="3:7" ht="16.5" hidden="1" customHeight="1" outlineLevel="1" x14ac:dyDescent="0.45">
      <c r="C7907" s="104" t="s">
        <v>155</v>
      </c>
      <c r="D7907" s="104" t="s">
        <v>327</v>
      </c>
      <c r="E7907" s="56">
        <v>1998</v>
      </c>
      <c r="F7907" s="144">
        <v>190</v>
      </c>
      <c r="G7907" s="144">
        <v>190</v>
      </c>
    </row>
    <row r="7908" spans="3:7" ht="16.5" hidden="1" customHeight="1" outlineLevel="1" x14ac:dyDescent="0.45">
      <c r="C7908" s="104" t="s">
        <v>155</v>
      </c>
      <c r="D7908" s="104" t="s">
        <v>327</v>
      </c>
      <c r="E7908" s="56">
        <v>1999</v>
      </c>
      <c r="F7908" s="144">
        <v>456</v>
      </c>
      <c r="G7908" s="144">
        <v>456</v>
      </c>
    </row>
    <row r="7909" spans="3:7" ht="16.5" hidden="1" customHeight="1" outlineLevel="1" x14ac:dyDescent="0.45">
      <c r="C7909" s="104" t="s">
        <v>155</v>
      </c>
      <c r="D7909" s="104" t="s">
        <v>327</v>
      </c>
      <c r="E7909" s="56">
        <v>2000</v>
      </c>
      <c r="F7909" s="144">
        <v>361</v>
      </c>
      <c r="G7909" s="144">
        <v>361</v>
      </c>
    </row>
    <row r="7910" spans="3:7" ht="16.5" hidden="1" customHeight="1" outlineLevel="1" x14ac:dyDescent="0.45">
      <c r="C7910" s="104" t="s">
        <v>155</v>
      </c>
      <c r="D7910" s="104" t="s">
        <v>327</v>
      </c>
      <c r="E7910" s="56">
        <v>2001</v>
      </c>
      <c r="F7910" s="144">
        <v>219</v>
      </c>
      <c r="G7910" s="144">
        <v>219</v>
      </c>
    </row>
    <row r="7911" spans="3:7" ht="16.5" hidden="1" customHeight="1" outlineLevel="1" x14ac:dyDescent="0.45">
      <c r="C7911" s="104" t="s">
        <v>155</v>
      </c>
      <c r="D7911" s="104" t="s">
        <v>327</v>
      </c>
      <c r="E7911" s="56">
        <v>2002</v>
      </c>
      <c r="F7911" s="144">
        <v>243</v>
      </c>
      <c r="G7911" s="144">
        <v>243</v>
      </c>
    </row>
    <row r="7912" spans="3:7" ht="16.5" hidden="1" customHeight="1" outlineLevel="1" x14ac:dyDescent="0.45">
      <c r="C7912" s="104" t="s">
        <v>155</v>
      </c>
      <c r="D7912" s="104" t="s">
        <v>327</v>
      </c>
      <c r="E7912" s="56">
        <v>2003</v>
      </c>
      <c r="F7912" s="144">
        <v>60</v>
      </c>
      <c r="G7912" s="144">
        <v>60</v>
      </c>
    </row>
    <row r="7913" spans="3:7" ht="16.5" hidden="1" customHeight="1" outlineLevel="1" x14ac:dyDescent="0.45">
      <c r="C7913" s="104" t="s">
        <v>155</v>
      </c>
      <c r="D7913" s="104" t="s">
        <v>327</v>
      </c>
      <c r="E7913" s="56">
        <v>2004</v>
      </c>
      <c r="F7913" s="144">
        <v>366</v>
      </c>
      <c r="G7913" s="144">
        <v>366</v>
      </c>
    </row>
    <row r="7914" spans="3:7" ht="16.5" hidden="1" customHeight="1" outlineLevel="1" x14ac:dyDescent="0.45">
      <c r="C7914" s="104" t="s">
        <v>155</v>
      </c>
      <c r="D7914" s="104" t="s">
        <v>327</v>
      </c>
      <c r="E7914" s="56">
        <v>2005</v>
      </c>
      <c r="F7914" s="144">
        <v>281</v>
      </c>
      <c r="G7914" s="144">
        <v>281</v>
      </c>
    </row>
    <row r="7915" spans="3:7" ht="16.5" hidden="1" customHeight="1" outlineLevel="1" x14ac:dyDescent="0.45">
      <c r="C7915" s="104" t="s">
        <v>155</v>
      </c>
      <c r="D7915" s="104" t="s">
        <v>327</v>
      </c>
      <c r="E7915" s="56">
        <v>2006</v>
      </c>
      <c r="F7915" s="144">
        <v>299</v>
      </c>
      <c r="G7915" s="144">
        <v>299</v>
      </c>
    </row>
    <row r="7916" spans="3:7" ht="16.5" hidden="1" customHeight="1" outlineLevel="1" x14ac:dyDescent="0.45">
      <c r="C7916" s="104" t="s">
        <v>155</v>
      </c>
      <c r="D7916" s="104" t="s">
        <v>327</v>
      </c>
      <c r="E7916" s="56">
        <v>2007</v>
      </c>
      <c r="F7916" s="144">
        <v>52</v>
      </c>
      <c r="G7916" s="144">
        <v>52</v>
      </c>
    </row>
    <row r="7917" spans="3:7" ht="16.5" hidden="1" customHeight="1" outlineLevel="1" x14ac:dyDescent="0.45">
      <c r="C7917" s="104" t="s">
        <v>155</v>
      </c>
      <c r="D7917" s="104" t="s">
        <v>327</v>
      </c>
      <c r="E7917" s="56">
        <v>2008</v>
      </c>
      <c r="F7917" s="144">
        <v>193</v>
      </c>
      <c r="G7917" s="144">
        <v>193</v>
      </c>
    </row>
    <row r="7918" spans="3:7" ht="16.5" hidden="1" customHeight="1" outlineLevel="1" x14ac:dyDescent="0.45">
      <c r="C7918" s="104" t="s">
        <v>155</v>
      </c>
      <c r="D7918" s="104" t="s">
        <v>327</v>
      </c>
      <c r="E7918" s="56">
        <v>2009</v>
      </c>
      <c r="F7918" s="144">
        <v>122</v>
      </c>
      <c r="G7918" s="144">
        <v>122</v>
      </c>
    </row>
    <row r="7919" spans="3:7" ht="16.5" hidden="1" customHeight="1" outlineLevel="1" x14ac:dyDescent="0.45">
      <c r="C7919" s="104" t="s">
        <v>155</v>
      </c>
      <c r="D7919" s="104" t="s">
        <v>327</v>
      </c>
      <c r="E7919" s="56">
        <v>2010</v>
      </c>
      <c r="F7919" s="144">
        <v>399</v>
      </c>
      <c r="G7919" s="144">
        <v>399</v>
      </c>
    </row>
    <row r="7920" spans="3:7" ht="16.5" hidden="1" customHeight="1" outlineLevel="1" x14ac:dyDescent="0.45">
      <c r="C7920" s="104" t="s">
        <v>155</v>
      </c>
      <c r="D7920" s="104" t="s">
        <v>327</v>
      </c>
      <c r="E7920" s="56">
        <v>2011</v>
      </c>
      <c r="F7920" s="146">
        <v>1170</v>
      </c>
      <c r="G7920" s="146">
        <v>1170</v>
      </c>
    </row>
    <row r="7921" spans="3:7" ht="16.5" hidden="1" customHeight="1" outlineLevel="1" x14ac:dyDescent="0.45">
      <c r="C7921" s="104" t="s">
        <v>155</v>
      </c>
      <c r="D7921" s="104" t="s">
        <v>327</v>
      </c>
      <c r="E7921" s="56">
        <v>2012</v>
      </c>
      <c r="F7921" s="144">
        <v>766</v>
      </c>
      <c r="G7921" s="144">
        <v>766</v>
      </c>
    </row>
    <row r="7922" spans="3:7" ht="16.5" hidden="1" customHeight="1" outlineLevel="1" x14ac:dyDescent="0.45">
      <c r="C7922" s="104" t="s">
        <v>155</v>
      </c>
      <c r="D7922" s="104" t="s">
        <v>327</v>
      </c>
      <c r="E7922" s="56">
        <v>2013</v>
      </c>
      <c r="F7922" s="144">
        <v>225</v>
      </c>
      <c r="G7922" s="144">
        <v>225</v>
      </c>
    </row>
    <row r="7923" spans="3:7" ht="16.5" hidden="1" customHeight="1" outlineLevel="1" x14ac:dyDescent="0.45">
      <c r="C7923" s="104" t="s">
        <v>155</v>
      </c>
      <c r="D7923" s="104" t="s">
        <v>327</v>
      </c>
      <c r="E7923" s="56">
        <v>2014</v>
      </c>
      <c r="F7923" s="144">
        <v>501</v>
      </c>
      <c r="G7923" s="144">
        <v>501</v>
      </c>
    </row>
    <row r="7924" spans="3:7" ht="16.5" hidden="1" customHeight="1" outlineLevel="1" x14ac:dyDescent="0.45">
      <c r="C7924" s="104" t="s">
        <v>155</v>
      </c>
      <c r="D7924" s="104" t="s">
        <v>327</v>
      </c>
      <c r="E7924" s="56">
        <v>2015</v>
      </c>
      <c r="F7924" s="144">
        <v>479</v>
      </c>
      <c r="G7924" s="144">
        <v>479</v>
      </c>
    </row>
    <row r="7925" spans="3:7" ht="16.5" hidden="1" customHeight="1" outlineLevel="1" x14ac:dyDescent="0.45">
      <c r="C7925" s="104" t="s">
        <v>155</v>
      </c>
      <c r="D7925" s="104" t="s">
        <v>327</v>
      </c>
      <c r="E7925" s="56">
        <v>2016</v>
      </c>
      <c r="F7925" s="144">
        <v>446</v>
      </c>
      <c r="G7925" s="144">
        <v>446</v>
      </c>
    </row>
    <row r="7926" spans="3:7" ht="16.5" hidden="1" customHeight="1" outlineLevel="1" x14ac:dyDescent="0.45">
      <c r="C7926" s="104" t="s">
        <v>155</v>
      </c>
      <c r="D7926" s="104" t="s">
        <v>328</v>
      </c>
      <c r="E7926" s="56">
        <v>1994</v>
      </c>
      <c r="F7926" s="144">
        <v>3</v>
      </c>
      <c r="G7926" s="144">
        <v>3</v>
      </c>
    </row>
    <row r="7927" spans="3:7" ht="16.5" hidden="1" customHeight="1" outlineLevel="1" x14ac:dyDescent="0.45">
      <c r="C7927" s="104" t="s">
        <v>155</v>
      </c>
      <c r="D7927" s="104" t="s">
        <v>328</v>
      </c>
      <c r="E7927" s="56">
        <v>1998</v>
      </c>
      <c r="F7927" s="144">
        <v>2</v>
      </c>
      <c r="G7927" s="144">
        <v>2</v>
      </c>
    </row>
    <row r="7928" spans="3:7" ht="16.5" hidden="1" customHeight="1" outlineLevel="1" x14ac:dyDescent="0.45">
      <c r="C7928" s="104" t="s">
        <v>155</v>
      </c>
      <c r="D7928" s="104" t="s">
        <v>328</v>
      </c>
      <c r="E7928" s="56">
        <v>1999</v>
      </c>
      <c r="F7928" s="144">
        <v>10</v>
      </c>
      <c r="G7928" s="144">
        <v>10</v>
      </c>
    </row>
    <row r="7929" spans="3:7" ht="16.5" hidden="1" customHeight="1" outlineLevel="1" x14ac:dyDescent="0.45">
      <c r="C7929" s="104" t="s">
        <v>155</v>
      </c>
      <c r="D7929" s="104" t="s">
        <v>328</v>
      </c>
      <c r="E7929" s="56">
        <v>2000</v>
      </c>
      <c r="F7929" s="144">
        <v>54</v>
      </c>
      <c r="G7929" s="144">
        <v>54</v>
      </c>
    </row>
    <row r="7930" spans="3:7" ht="16.5" hidden="1" customHeight="1" outlineLevel="1" x14ac:dyDescent="0.45">
      <c r="C7930" s="104" t="s">
        <v>155</v>
      </c>
      <c r="D7930" s="104" t="s">
        <v>328</v>
      </c>
      <c r="E7930" s="56">
        <v>2001</v>
      </c>
      <c r="F7930" s="144">
        <v>36</v>
      </c>
      <c r="G7930" s="144">
        <v>36</v>
      </c>
    </row>
    <row r="7931" spans="3:7" ht="16.5" hidden="1" customHeight="1" outlineLevel="1" x14ac:dyDescent="0.45">
      <c r="C7931" s="104" t="s">
        <v>155</v>
      </c>
      <c r="D7931" s="104" t="s">
        <v>328</v>
      </c>
      <c r="E7931" s="56">
        <v>2002</v>
      </c>
      <c r="F7931" s="144">
        <v>77</v>
      </c>
      <c r="G7931" s="144">
        <v>77</v>
      </c>
    </row>
    <row r="7932" spans="3:7" ht="16.5" hidden="1" customHeight="1" outlineLevel="1" x14ac:dyDescent="0.45">
      <c r="C7932" s="104" t="s">
        <v>155</v>
      </c>
      <c r="D7932" s="104" t="s">
        <v>328</v>
      </c>
      <c r="E7932" s="56">
        <v>2003</v>
      </c>
      <c r="F7932" s="144">
        <v>146</v>
      </c>
      <c r="G7932" s="144">
        <v>146</v>
      </c>
    </row>
    <row r="7933" spans="3:7" ht="16.5" hidden="1" customHeight="1" outlineLevel="1" x14ac:dyDescent="0.45">
      <c r="C7933" s="104" t="s">
        <v>155</v>
      </c>
      <c r="D7933" s="104" t="s">
        <v>328</v>
      </c>
      <c r="E7933" s="56">
        <v>2004</v>
      </c>
      <c r="F7933" s="144">
        <v>163</v>
      </c>
      <c r="G7933" s="144">
        <v>163</v>
      </c>
    </row>
    <row r="7934" spans="3:7" ht="16.5" hidden="1" customHeight="1" outlineLevel="1" x14ac:dyDescent="0.45">
      <c r="C7934" s="104" t="s">
        <v>155</v>
      </c>
      <c r="D7934" s="104" t="s">
        <v>328</v>
      </c>
      <c r="E7934" s="56">
        <v>2005</v>
      </c>
      <c r="F7934" s="144">
        <v>242</v>
      </c>
      <c r="G7934" s="144">
        <v>242</v>
      </c>
    </row>
    <row r="7935" spans="3:7" ht="16.5" hidden="1" customHeight="1" outlineLevel="1" x14ac:dyDescent="0.45">
      <c r="C7935" s="104" t="s">
        <v>155</v>
      </c>
      <c r="D7935" s="104" t="s">
        <v>328</v>
      </c>
      <c r="E7935" s="56">
        <v>2006</v>
      </c>
      <c r="F7935" s="144">
        <v>146</v>
      </c>
      <c r="G7935" s="144">
        <v>146</v>
      </c>
    </row>
    <row r="7936" spans="3:7" ht="16.5" hidden="1" customHeight="1" outlineLevel="1" x14ac:dyDescent="0.45">
      <c r="C7936" s="104" t="s">
        <v>155</v>
      </c>
      <c r="D7936" s="104" t="s">
        <v>328</v>
      </c>
      <c r="E7936" s="56">
        <v>2007</v>
      </c>
      <c r="F7936" s="144">
        <v>230</v>
      </c>
      <c r="G7936" s="144">
        <v>230</v>
      </c>
    </row>
    <row r="7937" spans="3:7" ht="16.5" hidden="1" customHeight="1" outlineLevel="1" x14ac:dyDescent="0.45">
      <c r="C7937" s="104" t="s">
        <v>155</v>
      </c>
      <c r="D7937" s="104" t="s">
        <v>328</v>
      </c>
      <c r="E7937" s="56">
        <v>2008</v>
      </c>
      <c r="F7937" s="144">
        <v>298</v>
      </c>
      <c r="G7937" s="144">
        <v>298</v>
      </c>
    </row>
    <row r="7938" spans="3:7" ht="16.5" hidden="1" customHeight="1" outlineLevel="1" x14ac:dyDescent="0.45">
      <c r="C7938" s="104" t="s">
        <v>155</v>
      </c>
      <c r="D7938" s="104" t="s">
        <v>328</v>
      </c>
      <c r="E7938" s="56">
        <v>2009</v>
      </c>
      <c r="F7938" s="144">
        <v>121</v>
      </c>
      <c r="G7938" s="144">
        <v>121</v>
      </c>
    </row>
    <row r="7939" spans="3:7" ht="16.5" hidden="1" customHeight="1" outlineLevel="1" x14ac:dyDescent="0.45">
      <c r="C7939" s="104" t="s">
        <v>155</v>
      </c>
      <c r="D7939" s="104" t="s">
        <v>328</v>
      </c>
      <c r="E7939" s="56">
        <v>2010</v>
      </c>
      <c r="F7939" s="144">
        <v>542</v>
      </c>
      <c r="G7939" s="144">
        <v>542</v>
      </c>
    </row>
    <row r="7940" spans="3:7" ht="16.5" hidden="1" customHeight="1" outlineLevel="1" x14ac:dyDescent="0.45">
      <c r="C7940" s="104" t="s">
        <v>155</v>
      </c>
      <c r="D7940" s="104" t="s">
        <v>328</v>
      </c>
      <c r="E7940" s="56">
        <v>2011</v>
      </c>
      <c r="F7940" s="144">
        <v>674</v>
      </c>
      <c r="G7940" s="144">
        <v>674</v>
      </c>
    </row>
    <row r="7941" spans="3:7" ht="16.5" hidden="1" customHeight="1" outlineLevel="1" x14ac:dyDescent="0.45">
      <c r="C7941" s="104" t="s">
        <v>155</v>
      </c>
      <c r="D7941" s="104" t="s">
        <v>328</v>
      </c>
      <c r="E7941" s="56">
        <v>2012</v>
      </c>
      <c r="F7941" s="144">
        <v>263</v>
      </c>
      <c r="G7941" s="144">
        <v>263</v>
      </c>
    </row>
    <row r="7942" spans="3:7" ht="16.5" hidden="1" customHeight="1" outlineLevel="1" x14ac:dyDescent="0.45">
      <c r="C7942" s="104" t="s">
        <v>155</v>
      </c>
      <c r="D7942" s="104" t="s">
        <v>328</v>
      </c>
      <c r="E7942" s="56">
        <v>2013</v>
      </c>
      <c r="F7942" s="144">
        <v>10</v>
      </c>
      <c r="G7942" s="144">
        <v>10</v>
      </c>
    </row>
    <row r="7943" spans="3:7" ht="16.5" hidden="1" customHeight="1" outlineLevel="1" x14ac:dyDescent="0.45">
      <c r="C7943" s="104" t="s">
        <v>155</v>
      </c>
      <c r="D7943" s="104" t="s">
        <v>328</v>
      </c>
      <c r="E7943" s="56">
        <v>2014</v>
      </c>
      <c r="F7943" s="144">
        <v>30</v>
      </c>
      <c r="G7943" s="144">
        <v>30</v>
      </c>
    </row>
    <row r="7944" spans="3:7" ht="16.5" hidden="1" customHeight="1" outlineLevel="1" x14ac:dyDescent="0.45">
      <c r="C7944" s="104" t="s">
        <v>155</v>
      </c>
      <c r="D7944" s="104" t="s">
        <v>328</v>
      </c>
      <c r="E7944" s="56">
        <v>2015</v>
      </c>
      <c r="F7944" s="144">
        <v>124</v>
      </c>
      <c r="G7944" s="144">
        <v>124</v>
      </c>
    </row>
    <row r="7945" spans="3:7" ht="16.5" hidden="1" customHeight="1" outlineLevel="1" x14ac:dyDescent="0.45">
      <c r="C7945" s="104" t="s">
        <v>155</v>
      </c>
      <c r="D7945" s="104" t="s">
        <v>328</v>
      </c>
      <c r="E7945" s="56">
        <v>2016</v>
      </c>
      <c r="F7945" s="144">
        <v>58</v>
      </c>
      <c r="G7945" s="144">
        <v>58</v>
      </c>
    </row>
    <row r="7946" spans="3:7" ht="16.5" hidden="1" customHeight="1" outlineLevel="1" x14ac:dyDescent="0.45">
      <c r="C7946" s="104" t="s">
        <v>155</v>
      </c>
      <c r="D7946" s="104" t="s">
        <v>329</v>
      </c>
      <c r="E7946" s="56">
        <v>1991</v>
      </c>
      <c r="F7946" s="144">
        <v>10</v>
      </c>
      <c r="G7946" s="144">
        <v>10</v>
      </c>
    </row>
    <row r="7947" spans="3:7" ht="16.5" hidden="1" customHeight="1" outlineLevel="1" x14ac:dyDescent="0.45">
      <c r="C7947" s="104" t="s">
        <v>155</v>
      </c>
      <c r="D7947" s="104" t="s">
        <v>329</v>
      </c>
      <c r="E7947" s="56">
        <v>1992</v>
      </c>
      <c r="F7947" s="144">
        <v>428</v>
      </c>
      <c r="G7947" s="144">
        <v>428</v>
      </c>
    </row>
    <row r="7948" spans="3:7" ht="16.5" hidden="1" customHeight="1" outlineLevel="1" x14ac:dyDescent="0.45">
      <c r="C7948" s="104" t="s">
        <v>155</v>
      </c>
      <c r="D7948" s="104" t="s">
        <v>329</v>
      </c>
      <c r="E7948" s="56">
        <v>1993</v>
      </c>
      <c r="F7948" s="144">
        <v>379</v>
      </c>
      <c r="G7948" s="144">
        <v>379</v>
      </c>
    </row>
    <row r="7949" spans="3:7" ht="16.5" hidden="1" customHeight="1" outlineLevel="1" x14ac:dyDescent="0.45">
      <c r="C7949" s="104" t="s">
        <v>155</v>
      </c>
      <c r="D7949" s="104" t="s">
        <v>329</v>
      </c>
      <c r="E7949" s="56">
        <v>1994</v>
      </c>
      <c r="F7949" s="144">
        <v>59</v>
      </c>
      <c r="G7949" s="144">
        <v>59</v>
      </c>
    </row>
    <row r="7950" spans="3:7" ht="16.5" hidden="1" customHeight="1" outlineLevel="1" x14ac:dyDescent="0.45">
      <c r="C7950" s="104" t="s">
        <v>155</v>
      </c>
      <c r="D7950" s="104" t="s">
        <v>329</v>
      </c>
      <c r="E7950" s="56">
        <v>1995</v>
      </c>
      <c r="F7950" s="144">
        <v>117</v>
      </c>
      <c r="G7950" s="144">
        <v>117</v>
      </c>
    </row>
    <row r="7951" spans="3:7" ht="16.5" hidden="1" customHeight="1" outlineLevel="1" x14ac:dyDescent="0.45">
      <c r="C7951" s="104" t="s">
        <v>155</v>
      </c>
      <c r="D7951" s="104" t="s">
        <v>329</v>
      </c>
      <c r="E7951" s="56">
        <v>1996</v>
      </c>
      <c r="F7951" s="144">
        <v>367</v>
      </c>
      <c r="G7951" s="144">
        <v>367</v>
      </c>
    </row>
    <row r="7952" spans="3:7" ht="16.5" hidden="1" customHeight="1" outlineLevel="1" x14ac:dyDescent="0.45">
      <c r="C7952" s="104" t="s">
        <v>155</v>
      </c>
      <c r="D7952" s="104" t="s">
        <v>329</v>
      </c>
      <c r="E7952" s="56">
        <v>1997</v>
      </c>
      <c r="F7952" s="144">
        <v>74</v>
      </c>
      <c r="G7952" s="144">
        <v>74</v>
      </c>
    </row>
    <row r="7953" spans="3:7" ht="16.5" hidden="1" customHeight="1" outlineLevel="1" x14ac:dyDescent="0.45">
      <c r="C7953" s="104" t="s">
        <v>155</v>
      </c>
      <c r="D7953" s="104" t="s">
        <v>329</v>
      </c>
      <c r="E7953" s="56">
        <v>1998</v>
      </c>
      <c r="F7953" s="144">
        <v>1</v>
      </c>
      <c r="G7953" s="144">
        <v>1</v>
      </c>
    </row>
    <row r="7954" spans="3:7" ht="16.5" hidden="1" customHeight="1" outlineLevel="1" x14ac:dyDescent="0.45">
      <c r="C7954" s="104" t="s">
        <v>155</v>
      </c>
      <c r="D7954" s="104" t="s">
        <v>329</v>
      </c>
      <c r="E7954" s="56">
        <v>1999</v>
      </c>
      <c r="F7954" s="144">
        <v>4</v>
      </c>
      <c r="G7954" s="144">
        <v>4</v>
      </c>
    </row>
    <row r="7955" spans="3:7" ht="16.5" hidden="1" customHeight="1" outlineLevel="1" x14ac:dyDescent="0.45">
      <c r="C7955" s="104" t="s">
        <v>155</v>
      </c>
      <c r="D7955" s="104" t="s">
        <v>329</v>
      </c>
      <c r="E7955" s="56">
        <v>2000</v>
      </c>
      <c r="F7955" s="144">
        <v>8</v>
      </c>
      <c r="G7955" s="144">
        <v>8</v>
      </c>
    </row>
    <row r="7956" spans="3:7" ht="16.5" hidden="1" customHeight="1" outlineLevel="1" x14ac:dyDescent="0.45">
      <c r="C7956" s="104" t="s">
        <v>155</v>
      </c>
      <c r="D7956" s="104" t="s">
        <v>329</v>
      </c>
      <c r="E7956" s="56">
        <v>2001</v>
      </c>
      <c r="F7956" s="144">
        <v>7</v>
      </c>
      <c r="G7956" s="144">
        <v>7</v>
      </c>
    </row>
    <row r="7957" spans="3:7" ht="16.5" hidden="1" customHeight="1" outlineLevel="1" x14ac:dyDescent="0.45">
      <c r="C7957" s="104" t="s">
        <v>155</v>
      </c>
      <c r="D7957" s="104" t="s">
        <v>329</v>
      </c>
      <c r="E7957" s="56">
        <v>2003</v>
      </c>
      <c r="F7957" s="144">
        <v>1</v>
      </c>
      <c r="G7957" s="144">
        <v>1</v>
      </c>
    </row>
    <row r="7958" spans="3:7" ht="16.5" hidden="1" customHeight="1" outlineLevel="1" x14ac:dyDescent="0.45">
      <c r="C7958" s="104" t="s">
        <v>155</v>
      </c>
      <c r="D7958" s="104" t="s">
        <v>329</v>
      </c>
      <c r="E7958" s="56">
        <v>2004</v>
      </c>
      <c r="F7958" s="144">
        <v>14</v>
      </c>
      <c r="G7958" s="144">
        <v>14</v>
      </c>
    </row>
    <row r="7959" spans="3:7" ht="16.5" hidden="1" customHeight="1" outlineLevel="1" x14ac:dyDescent="0.45">
      <c r="C7959" s="104" t="s">
        <v>155</v>
      </c>
      <c r="D7959" s="104" t="s">
        <v>329</v>
      </c>
      <c r="E7959" s="56">
        <v>2005</v>
      </c>
      <c r="F7959" s="144">
        <v>10</v>
      </c>
      <c r="G7959" s="144">
        <v>10</v>
      </c>
    </row>
    <row r="7960" spans="3:7" ht="16.5" hidden="1" customHeight="1" outlineLevel="1" x14ac:dyDescent="0.45">
      <c r="C7960" s="104" t="s">
        <v>155</v>
      </c>
      <c r="D7960" s="104" t="s">
        <v>329</v>
      </c>
      <c r="E7960" s="56">
        <v>2006</v>
      </c>
      <c r="F7960" s="144">
        <v>4</v>
      </c>
      <c r="G7960" s="144">
        <v>4</v>
      </c>
    </row>
    <row r="7961" spans="3:7" ht="16.5" hidden="1" customHeight="1" outlineLevel="1" x14ac:dyDescent="0.45">
      <c r="C7961" s="104" t="s">
        <v>155</v>
      </c>
      <c r="D7961" s="104" t="s">
        <v>329</v>
      </c>
      <c r="E7961" s="56">
        <v>2007</v>
      </c>
      <c r="F7961" s="144">
        <v>14</v>
      </c>
      <c r="G7961" s="144">
        <v>14</v>
      </c>
    </row>
    <row r="7962" spans="3:7" ht="16.5" hidden="1" customHeight="1" outlineLevel="1" x14ac:dyDescent="0.45">
      <c r="C7962" s="104" t="s">
        <v>155</v>
      </c>
      <c r="D7962" s="104" t="s">
        <v>329</v>
      </c>
      <c r="E7962" s="56">
        <v>2008</v>
      </c>
      <c r="F7962" s="144">
        <v>14</v>
      </c>
      <c r="G7962" s="144">
        <v>14</v>
      </c>
    </row>
    <row r="7963" spans="3:7" ht="16.5" hidden="1" customHeight="1" outlineLevel="1" x14ac:dyDescent="0.45">
      <c r="C7963" s="104" t="s">
        <v>155</v>
      </c>
      <c r="D7963" s="104" t="s">
        <v>329</v>
      </c>
      <c r="E7963" s="56">
        <v>2009</v>
      </c>
      <c r="F7963" s="144">
        <v>55</v>
      </c>
      <c r="G7963" s="144">
        <v>55</v>
      </c>
    </row>
    <row r="7964" spans="3:7" ht="16.5" hidden="1" customHeight="1" outlineLevel="1" x14ac:dyDescent="0.45">
      <c r="C7964" s="104" t="s">
        <v>155</v>
      </c>
      <c r="D7964" s="104" t="s">
        <v>329</v>
      </c>
      <c r="E7964" s="56">
        <v>2010</v>
      </c>
      <c r="F7964" s="144">
        <v>132</v>
      </c>
      <c r="G7964" s="144">
        <v>132</v>
      </c>
    </row>
    <row r="7965" spans="3:7" ht="16.5" hidden="1" customHeight="1" outlineLevel="1" x14ac:dyDescent="0.45">
      <c r="C7965" s="104" t="s">
        <v>155</v>
      </c>
      <c r="D7965" s="104" t="s">
        <v>329</v>
      </c>
      <c r="E7965" s="56">
        <v>2011</v>
      </c>
      <c r="F7965" s="144">
        <v>361</v>
      </c>
      <c r="G7965" s="144">
        <v>361</v>
      </c>
    </row>
    <row r="7966" spans="3:7" ht="16.5" hidden="1" customHeight="1" outlineLevel="1" x14ac:dyDescent="0.45">
      <c r="C7966" s="104" t="s">
        <v>155</v>
      </c>
      <c r="D7966" s="104" t="s">
        <v>329</v>
      </c>
      <c r="E7966" s="56">
        <v>2012</v>
      </c>
      <c r="F7966" s="144">
        <v>701</v>
      </c>
      <c r="G7966" s="144">
        <v>701</v>
      </c>
    </row>
    <row r="7967" spans="3:7" ht="16.5" hidden="1" customHeight="1" outlineLevel="1" x14ac:dyDescent="0.45">
      <c r="C7967" s="104" t="s">
        <v>155</v>
      </c>
      <c r="D7967" s="104" t="s">
        <v>329</v>
      </c>
      <c r="E7967" s="56">
        <v>2013</v>
      </c>
      <c r="F7967" s="146">
        <v>2064</v>
      </c>
      <c r="G7967" s="146">
        <v>2064</v>
      </c>
    </row>
    <row r="7968" spans="3:7" ht="16.5" hidden="1" customHeight="1" outlineLevel="1" x14ac:dyDescent="0.45">
      <c r="C7968" s="104" t="s">
        <v>155</v>
      </c>
      <c r="D7968" s="104" t="s">
        <v>329</v>
      </c>
      <c r="E7968" s="56">
        <v>2014</v>
      </c>
      <c r="F7968" s="146">
        <v>2118</v>
      </c>
      <c r="G7968" s="146">
        <v>2118</v>
      </c>
    </row>
    <row r="7969" spans="3:7" ht="16.5" hidden="1" customHeight="1" outlineLevel="1" x14ac:dyDescent="0.45">
      <c r="C7969" s="104" t="s">
        <v>155</v>
      </c>
      <c r="D7969" s="104" t="s">
        <v>329</v>
      </c>
      <c r="E7969" s="56">
        <v>2015</v>
      </c>
      <c r="F7969" s="144">
        <v>867</v>
      </c>
      <c r="G7969" s="144">
        <v>867</v>
      </c>
    </row>
    <row r="7970" spans="3:7" ht="16.5" hidden="1" customHeight="1" outlineLevel="1" x14ac:dyDescent="0.45">
      <c r="C7970" s="104" t="s">
        <v>155</v>
      </c>
      <c r="D7970" s="104" t="s">
        <v>329</v>
      </c>
      <c r="E7970" s="56">
        <v>2016</v>
      </c>
      <c r="F7970" s="144">
        <v>253</v>
      </c>
      <c r="G7970" s="144">
        <v>253</v>
      </c>
    </row>
    <row r="7971" spans="3:7" ht="16.5" hidden="1" customHeight="1" outlineLevel="1" x14ac:dyDescent="0.45">
      <c r="C7971" s="104" t="s">
        <v>155</v>
      </c>
      <c r="D7971" s="104" t="s">
        <v>330</v>
      </c>
      <c r="E7971" s="56">
        <v>1991</v>
      </c>
      <c r="F7971" s="144">
        <v>101</v>
      </c>
      <c r="G7971" s="144">
        <v>101</v>
      </c>
    </row>
    <row r="7972" spans="3:7" ht="16.5" hidden="1" customHeight="1" outlineLevel="1" x14ac:dyDescent="0.45">
      <c r="C7972" s="104" t="s">
        <v>155</v>
      </c>
      <c r="D7972" s="104" t="s">
        <v>330</v>
      </c>
      <c r="E7972" s="56">
        <v>1992</v>
      </c>
      <c r="F7972" s="144">
        <v>186</v>
      </c>
      <c r="G7972" s="144">
        <v>186</v>
      </c>
    </row>
    <row r="7973" spans="3:7" ht="16.5" hidden="1" customHeight="1" outlineLevel="1" x14ac:dyDescent="0.45">
      <c r="C7973" s="104" t="s">
        <v>155</v>
      </c>
      <c r="D7973" s="104" t="s">
        <v>330</v>
      </c>
      <c r="E7973" s="56">
        <v>1993</v>
      </c>
      <c r="F7973" s="144">
        <v>516</v>
      </c>
      <c r="G7973" s="144">
        <v>516</v>
      </c>
    </row>
    <row r="7974" spans="3:7" ht="16.5" hidden="1" customHeight="1" outlineLevel="1" x14ac:dyDescent="0.45">
      <c r="C7974" s="104" t="s">
        <v>155</v>
      </c>
      <c r="D7974" s="104" t="s">
        <v>330</v>
      </c>
      <c r="E7974" s="56">
        <v>1994</v>
      </c>
      <c r="F7974" s="144">
        <v>794</v>
      </c>
      <c r="G7974" s="144">
        <v>794</v>
      </c>
    </row>
    <row r="7975" spans="3:7" ht="16.5" hidden="1" customHeight="1" outlineLevel="1" x14ac:dyDescent="0.45">
      <c r="C7975" s="104" t="s">
        <v>155</v>
      </c>
      <c r="D7975" s="104" t="s">
        <v>330</v>
      </c>
      <c r="E7975" s="56">
        <v>1995</v>
      </c>
      <c r="F7975" s="146">
        <v>1623</v>
      </c>
      <c r="G7975" s="146">
        <v>1623</v>
      </c>
    </row>
    <row r="7976" spans="3:7" ht="16.5" hidden="1" customHeight="1" outlineLevel="1" x14ac:dyDescent="0.45">
      <c r="C7976" s="104" t="s">
        <v>155</v>
      </c>
      <c r="D7976" s="104" t="s">
        <v>330</v>
      </c>
      <c r="E7976" s="56">
        <v>1996</v>
      </c>
      <c r="F7976" s="146">
        <v>1839</v>
      </c>
      <c r="G7976" s="146">
        <v>1839</v>
      </c>
    </row>
    <row r="7977" spans="3:7" ht="16.5" hidden="1" customHeight="1" outlineLevel="1" x14ac:dyDescent="0.45">
      <c r="C7977" s="104" t="s">
        <v>155</v>
      </c>
      <c r="D7977" s="104" t="s">
        <v>330</v>
      </c>
      <c r="E7977" s="56">
        <v>1997</v>
      </c>
      <c r="F7977" s="146">
        <v>1914</v>
      </c>
      <c r="G7977" s="146">
        <v>1914</v>
      </c>
    </row>
    <row r="7978" spans="3:7" ht="16.5" hidden="1" customHeight="1" outlineLevel="1" x14ac:dyDescent="0.45">
      <c r="C7978" s="104" t="s">
        <v>155</v>
      </c>
      <c r="D7978" s="104" t="s">
        <v>330</v>
      </c>
      <c r="E7978" s="56">
        <v>1998</v>
      </c>
      <c r="F7978" s="144">
        <v>451</v>
      </c>
      <c r="G7978" s="144">
        <v>451</v>
      </c>
    </row>
    <row r="7979" spans="3:7" ht="16.5" hidden="1" customHeight="1" outlineLevel="1" x14ac:dyDescent="0.45">
      <c r="C7979" s="104" t="s">
        <v>155</v>
      </c>
      <c r="D7979" s="104" t="s">
        <v>330</v>
      </c>
      <c r="E7979" s="56">
        <v>1999</v>
      </c>
      <c r="F7979" s="144">
        <v>519</v>
      </c>
      <c r="G7979" s="144">
        <v>519</v>
      </c>
    </row>
    <row r="7980" spans="3:7" ht="16.5" hidden="1" customHeight="1" outlineLevel="1" x14ac:dyDescent="0.45">
      <c r="C7980" s="104" t="s">
        <v>155</v>
      </c>
      <c r="D7980" s="104" t="s">
        <v>330</v>
      </c>
      <c r="E7980" s="56">
        <v>2000</v>
      </c>
      <c r="F7980" s="144">
        <v>756</v>
      </c>
      <c r="G7980" s="144">
        <v>756</v>
      </c>
    </row>
    <row r="7981" spans="3:7" ht="16.5" hidden="1" customHeight="1" outlineLevel="1" x14ac:dyDescent="0.45">
      <c r="C7981" s="104" t="s">
        <v>155</v>
      </c>
      <c r="D7981" s="104" t="s">
        <v>330</v>
      </c>
      <c r="E7981" s="56">
        <v>2001</v>
      </c>
      <c r="F7981" s="144">
        <v>601</v>
      </c>
      <c r="G7981" s="144">
        <v>601</v>
      </c>
    </row>
    <row r="7982" spans="3:7" ht="16.5" hidden="1" customHeight="1" outlineLevel="1" x14ac:dyDescent="0.45">
      <c r="C7982" s="104" t="s">
        <v>155</v>
      </c>
      <c r="D7982" s="104" t="s">
        <v>330</v>
      </c>
      <c r="E7982" s="56">
        <v>2002</v>
      </c>
      <c r="F7982" s="146">
        <v>1472</v>
      </c>
      <c r="G7982" s="146">
        <v>1472</v>
      </c>
    </row>
    <row r="7983" spans="3:7" ht="16.5" hidden="1" customHeight="1" outlineLevel="1" x14ac:dyDescent="0.45">
      <c r="C7983" s="104" t="s">
        <v>155</v>
      </c>
      <c r="D7983" s="104" t="s">
        <v>330</v>
      </c>
      <c r="E7983" s="56">
        <v>2003</v>
      </c>
      <c r="F7983" s="146">
        <v>2223</v>
      </c>
      <c r="G7983" s="146">
        <v>2223</v>
      </c>
    </row>
    <row r="7984" spans="3:7" ht="16.5" hidden="1" customHeight="1" outlineLevel="1" x14ac:dyDescent="0.45">
      <c r="C7984" s="104" t="s">
        <v>155</v>
      </c>
      <c r="D7984" s="104" t="s">
        <v>330</v>
      </c>
      <c r="E7984" s="56">
        <v>2004</v>
      </c>
      <c r="F7984" s="146">
        <v>2917</v>
      </c>
      <c r="G7984" s="146">
        <v>2917</v>
      </c>
    </row>
    <row r="7985" spans="3:7" ht="16.5" hidden="1" customHeight="1" outlineLevel="1" x14ac:dyDescent="0.45">
      <c r="C7985" s="104" t="s">
        <v>155</v>
      </c>
      <c r="D7985" s="104" t="s">
        <v>330</v>
      </c>
      <c r="E7985" s="56">
        <v>2005</v>
      </c>
      <c r="F7985" s="146">
        <v>3922</v>
      </c>
      <c r="G7985" s="146">
        <v>3922</v>
      </c>
    </row>
    <row r="7986" spans="3:7" ht="16.5" hidden="1" customHeight="1" outlineLevel="1" x14ac:dyDescent="0.45">
      <c r="C7986" s="104" t="s">
        <v>155</v>
      </c>
      <c r="D7986" s="104" t="s">
        <v>330</v>
      </c>
      <c r="E7986" s="56">
        <v>2006</v>
      </c>
      <c r="F7986" s="146">
        <v>1103</v>
      </c>
      <c r="G7986" s="146">
        <v>1103</v>
      </c>
    </row>
    <row r="7987" spans="3:7" ht="16.5" hidden="1" customHeight="1" outlineLevel="1" x14ac:dyDescent="0.45">
      <c r="C7987" s="104" t="s">
        <v>155</v>
      </c>
      <c r="D7987" s="104" t="s">
        <v>330</v>
      </c>
      <c r="E7987" s="56">
        <v>2007</v>
      </c>
      <c r="F7987" s="146">
        <v>1696</v>
      </c>
      <c r="G7987" s="146">
        <v>1696</v>
      </c>
    </row>
    <row r="7988" spans="3:7" ht="16.5" hidden="1" customHeight="1" outlineLevel="1" x14ac:dyDescent="0.45">
      <c r="C7988" s="104" t="s">
        <v>155</v>
      </c>
      <c r="D7988" s="104" t="s">
        <v>330</v>
      </c>
      <c r="E7988" s="56">
        <v>2008</v>
      </c>
      <c r="F7988" s="146">
        <v>1963</v>
      </c>
      <c r="G7988" s="146">
        <v>1963</v>
      </c>
    </row>
    <row r="7989" spans="3:7" ht="16.5" hidden="1" customHeight="1" outlineLevel="1" x14ac:dyDescent="0.45">
      <c r="C7989" s="104" t="s">
        <v>155</v>
      </c>
      <c r="D7989" s="104" t="s">
        <v>330</v>
      </c>
      <c r="E7989" s="56">
        <v>2009</v>
      </c>
      <c r="F7989" s="146">
        <v>1541</v>
      </c>
      <c r="G7989" s="146">
        <v>1541</v>
      </c>
    </row>
    <row r="7990" spans="3:7" ht="16.5" hidden="1" customHeight="1" outlineLevel="1" x14ac:dyDescent="0.45">
      <c r="C7990" s="104" t="s">
        <v>155</v>
      </c>
      <c r="D7990" s="104" t="s">
        <v>330</v>
      </c>
      <c r="E7990" s="56">
        <v>2010</v>
      </c>
      <c r="F7990" s="146">
        <v>2145</v>
      </c>
      <c r="G7990" s="146">
        <v>2145</v>
      </c>
    </row>
    <row r="7991" spans="3:7" ht="16.5" hidden="1" customHeight="1" outlineLevel="1" x14ac:dyDescent="0.45">
      <c r="C7991" s="104" t="s">
        <v>155</v>
      </c>
      <c r="D7991" s="104" t="s">
        <v>330</v>
      </c>
      <c r="E7991" s="56">
        <v>2011</v>
      </c>
      <c r="F7991" s="146">
        <v>3783</v>
      </c>
      <c r="G7991" s="146">
        <v>3783</v>
      </c>
    </row>
    <row r="7992" spans="3:7" ht="16.5" hidden="1" customHeight="1" outlineLevel="1" x14ac:dyDescent="0.45">
      <c r="C7992" s="104" t="s">
        <v>155</v>
      </c>
      <c r="D7992" s="104" t="s">
        <v>330</v>
      </c>
      <c r="E7992" s="56">
        <v>2012</v>
      </c>
      <c r="F7992" s="146">
        <v>6090</v>
      </c>
      <c r="G7992" s="146">
        <v>6090</v>
      </c>
    </row>
    <row r="7993" spans="3:7" ht="16.5" hidden="1" customHeight="1" outlineLevel="1" x14ac:dyDescent="0.45">
      <c r="C7993" s="104" t="s">
        <v>155</v>
      </c>
      <c r="D7993" s="104" t="s">
        <v>330</v>
      </c>
      <c r="E7993" s="56">
        <v>2013</v>
      </c>
      <c r="F7993" s="146">
        <v>4849</v>
      </c>
      <c r="G7993" s="146">
        <v>4849</v>
      </c>
    </row>
    <row r="7994" spans="3:7" ht="16.5" hidden="1" customHeight="1" outlineLevel="1" x14ac:dyDescent="0.45">
      <c r="C7994" s="104" t="s">
        <v>155</v>
      </c>
      <c r="D7994" s="104" t="s">
        <v>330</v>
      </c>
      <c r="E7994" s="56">
        <v>2014</v>
      </c>
      <c r="F7994" s="146">
        <v>4796</v>
      </c>
      <c r="G7994" s="146">
        <v>4796</v>
      </c>
    </row>
    <row r="7995" spans="3:7" ht="16.5" hidden="1" customHeight="1" outlineLevel="1" x14ac:dyDescent="0.45">
      <c r="C7995" s="104" t="s">
        <v>155</v>
      </c>
      <c r="D7995" s="104" t="s">
        <v>330</v>
      </c>
      <c r="E7995" s="56">
        <v>2015</v>
      </c>
      <c r="F7995" s="146">
        <v>2638</v>
      </c>
      <c r="G7995" s="146">
        <v>2638</v>
      </c>
    </row>
    <row r="7996" spans="3:7" ht="16.5" hidden="1" customHeight="1" outlineLevel="1" x14ac:dyDescent="0.45">
      <c r="C7996" s="104" t="s">
        <v>155</v>
      </c>
      <c r="D7996" s="104" t="s">
        <v>330</v>
      </c>
      <c r="E7996" s="56">
        <v>2016</v>
      </c>
      <c r="F7996" s="144">
        <v>728</v>
      </c>
      <c r="G7996" s="144">
        <v>728</v>
      </c>
    </row>
    <row r="7997" spans="3:7" ht="16.5" hidden="1" customHeight="1" outlineLevel="1" x14ac:dyDescent="0.45">
      <c r="C7997" s="104" t="s">
        <v>155</v>
      </c>
      <c r="D7997" s="104" t="s">
        <v>331</v>
      </c>
      <c r="E7997" s="56">
        <v>1992</v>
      </c>
      <c r="F7997" s="144">
        <v>23</v>
      </c>
      <c r="G7997" s="144">
        <v>23</v>
      </c>
    </row>
    <row r="7998" spans="3:7" ht="16.5" hidden="1" customHeight="1" outlineLevel="1" x14ac:dyDescent="0.45">
      <c r="C7998" s="104" t="s">
        <v>155</v>
      </c>
      <c r="D7998" s="104" t="s">
        <v>331</v>
      </c>
      <c r="E7998" s="56">
        <v>1993</v>
      </c>
      <c r="F7998" s="144">
        <v>69</v>
      </c>
      <c r="G7998" s="144">
        <v>69</v>
      </c>
    </row>
    <row r="7999" spans="3:7" ht="16.5" hidden="1" customHeight="1" outlineLevel="1" x14ac:dyDescent="0.45">
      <c r="C7999" s="104" t="s">
        <v>155</v>
      </c>
      <c r="D7999" s="104" t="s">
        <v>331</v>
      </c>
      <c r="E7999" s="56">
        <v>1994</v>
      </c>
      <c r="F7999" s="144">
        <v>36</v>
      </c>
      <c r="G7999" s="144">
        <v>36</v>
      </c>
    </row>
    <row r="8000" spans="3:7" ht="16.5" hidden="1" customHeight="1" outlineLevel="1" x14ac:dyDescent="0.45">
      <c r="C8000" s="104" t="s">
        <v>155</v>
      </c>
      <c r="D8000" s="104" t="s">
        <v>331</v>
      </c>
      <c r="E8000" s="56">
        <v>1995</v>
      </c>
      <c r="F8000" s="144">
        <v>39</v>
      </c>
      <c r="G8000" s="144">
        <v>39</v>
      </c>
    </row>
    <row r="8001" spans="3:7" ht="16.5" hidden="1" customHeight="1" outlineLevel="1" x14ac:dyDescent="0.45">
      <c r="C8001" s="104" t="s">
        <v>155</v>
      </c>
      <c r="D8001" s="104" t="s">
        <v>331</v>
      </c>
      <c r="E8001" s="56">
        <v>1996</v>
      </c>
      <c r="F8001" s="144">
        <v>106</v>
      </c>
      <c r="G8001" s="144">
        <v>106</v>
      </c>
    </row>
    <row r="8002" spans="3:7" ht="16.5" hidden="1" customHeight="1" outlineLevel="1" x14ac:dyDescent="0.45">
      <c r="C8002" s="104" t="s">
        <v>155</v>
      </c>
      <c r="D8002" s="104" t="s">
        <v>331</v>
      </c>
      <c r="E8002" s="56">
        <v>1997</v>
      </c>
      <c r="F8002" s="144">
        <v>32</v>
      </c>
      <c r="G8002" s="144">
        <v>32</v>
      </c>
    </row>
    <row r="8003" spans="3:7" ht="16.5" hidden="1" customHeight="1" outlineLevel="1" x14ac:dyDescent="0.45">
      <c r="C8003" s="104" t="s">
        <v>155</v>
      </c>
      <c r="D8003" s="104" t="s">
        <v>331</v>
      </c>
      <c r="E8003" s="56">
        <v>1998</v>
      </c>
      <c r="F8003" s="144">
        <v>16</v>
      </c>
      <c r="G8003" s="144">
        <v>16</v>
      </c>
    </row>
    <row r="8004" spans="3:7" ht="16.5" hidden="1" customHeight="1" outlineLevel="1" x14ac:dyDescent="0.45">
      <c r="C8004" s="104" t="s">
        <v>155</v>
      </c>
      <c r="D8004" s="104" t="s">
        <v>331</v>
      </c>
      <c r="E8004" s="56">
        <v>1999</v>
      </c>
      <c r="F8004" s="144">
        <v>10</v>
      </c>
      <c r="G8004" s="144">
        <v>10</v>
      </c>
    </row>
    <row r="8005" spans="3:7" ht="16.5" hidden="1" customHeight="1" outlineLevel="1" x14ac:dyDescent="0.45">
      <c r="C8005" s="104" t="s">
        <v>155</v>
      </c>
      <c r="D8005" s="104" t="s">
        <v>331</v>
      </c>
      <c r="E8005" s="56">
        <v>2000</v>
      </c>
      <c r="F8005" s="144">
        <v>19</v>
      </c>
      <c r="G8005" s="144">
        <v>19</v>
      </c>
    </row>
    <row r="8006" spans="3:7" ht="16.5" hidden="1" customHeight="1" outlineLevel="1" x14ac:dyDescent="0.45">
      <c r="C8006" s="104" t="s">
        <v>155</v>
      </c>
      <c r="D8006" s="104" t="s">
        <v>331</v>
      </c>
      <c r="E8006" s="56">
        <v>2001</v>
      </c>
      <c r="F8006" s="144">
        <v>21</v>
      </c>
      <c r="G8006" s="144">
        <v>21</v>
      </c>
    </row>
    <row r="8007" spans="3:7" ht="16.5" hidden="1" customHeight="1" outlineLevel="1" x14ac:dyDescent="0.45">
      <c r="C8007" s="104" t="s">
        <v>155</v>
      </c>
      <c r="D8007" s="104" t="s">
        <v>331</v>
      </c>
      <c r="E8007" s="56">
        <v>2002</v>
      </c>
      <c r="F8007" s="144">
        <v>21</v>
      </c>
      <c r="G8007" s="144">
        <v>21</v>
      </c>
    </row>
    <row r="8008" spans="3:7" ht="16.5" hidden="1" customHeight="1" outlineLevel="1" x14ac:dyDescent="0.45">
      <c r="C8008" s="104" t="s">
        <v>155</v>
      </c>
      <c r="D8008" s="104" t="s">
        <v>331</v>
      </c>
      <c r="E8008" s="56">
        <v>2003</v>
      </c>
      <c r="F8008" s="144">
        <v>6</v>
      </c>
      <c r="G8008" s="144">
        <v>6</v>
      </c>
    </row>
    <row r="8009" spans="3:7" ht="16.5" hidden="1" customHeight="1" outlineLevel="1" x14ac:dyDescent="0.45">
      <c r="C8009" s="104" t="s">
        <v>155</v>
      </c>
      <c r="D8009" s="104" t="s">
        <v>331</v>
      </c>
      <c r="E8009" s="56">
        <v>2004</v>
      </c>
      <c r="F8009" s="144">
        <v>40</v>
      </c>
      <c r="G8009" s="144">
        <v>40</v>
      </c>
    </row>
    <row r="8010" spans="3:7" ht="16.5" hidden="1" customHeight="1" outlineLevel="1" x14ac:dyDescent="0.45">
      <c r="C8010" s="104" t="s">
        <v>155</v>
      </c>
      <c r="D8010" s="104" t="s">
        <v>331</v>
      </c>
      <c r="E8010" s="56">
        <v>2005</v>
      </c>
      <c r="F8010" s="144">
        <v>10</v>
      </c>
      <c r="G8010" s="144">
        <v>10</v>
      </c>
    </row>
    <row r="8011" spans="3:7" ht="16.5" hidden="1" customHeight="1" outlineLevel="1" x14ac:dyDescent="0.45">
      <c r="C8011" s="104" t="s">
        <v>155</v>
      </c>
      <c r="D8011" s="104" t="s">
        <v>331</v>
      </c>
      <c r="E8011" s="56">
        <v>2006</v>
      </c>
      <c r="F8011" s="144">
        <v>9</v>
      </c>
      <c r="G8011" s="144">
        <v>9</v>
      </c>
    </row>
    <row r="8012" spans="3:7" ht="16.5" hidden="1" customHeight="1" outlineLevel="1" x14ac:dyDescent="0.45">
      <c r="C8012" s="104" t="s">
        <v>155</v>
      </c>
      <c r="D8012" s="104" t="s">
        <v>331</v>
      </c>
      <c r="E8012" s="56">
        <v>2007</v>
      </c>
      <c r="F8012" s="144">
        <v>68</v>
      </c>
      <c r="G8012" s="144">
        <v>68</v>
      </c>
    </row>
    <row r="8013" spans="3:7" ht="16.5" hidden="1" customHeight="1" outlineLevel="1" x14ac:dyDescent="0.45">
      <c r="C8013" s="104" t="s">
        <v>155</v>
      </c>
      <c r="D8013" s="104" t="s">
        <v>331</v>
      </c>
      <c r="E8013" s="56">
        <v>2008</v>
      </c>
      <c r="F8013" s="144">
        <v>207</v>
      </c>
      <c r="G8013" s="144">
        <v>207</v>
      </c>
    </row>
    <row r="8014" spans="3:7" ht="16.5" hidden="1" customHeight="1" outlineLevel="1" x14ac:dyDescent="0.45">
      <c r="C8014" s="104" t="s">
        <v>155</v>
      </c>
      <c r="D8014" s="104" t="s">
        <v>331</v>
      </c>
      <c r="E8014" s="56">
        <v>2009</v>
      </c>
      <c r="F8014" s="144">
        <v>268</v>
      </c>
      <c r="G8014" s="144">
        <v>268</v>
      </c>
    </row>
    <row r="8015" spans="3:7" ht="16.5" hidden="1" customHeight="1" outlineLevel="1" x14ac:dyDescent="0.45">
      <c r="C8015" s="104" t="s">
        <v>155</v>
      </c>
      <c r="D8015" s="104" t="s">
        <v>331</v>
      </c>
      <c r="E8015" s="56">
        <v>2010</v>
      </c>
      <c r="F8015" s="144">
        <v>531</v>
      </c>
      <c r="G8015" s="144">
        <v>531</v>
      </c>
    </row>
    <row r="8016" spans="3:7" ht="16.5" hidden="1" customHeight="1" outlineLevel="1" x14ac:dyDescent="0.45">
      <c r="C8016" s="104" t="s">
        <v>155</v>
      </c>
      <c r="D8016" s="104" t="s">
        <v>331</v>
      </c>
      <c r="E8016" s="56">
        <v>2011</v>
      </c>
      <c r="F8016" s="146">
        <v>1155</v>
      </c>
      <c r="G8016" s="146">
        <v>1155</v>
      </c>
    </row>
    <row r="8017" spans="3:7" ht="16.5" hidden="1" customHeight="1" outlineLevel="1" x14ac:dyDescent="0.45">
      <c r="C8017" s="104" t="s">
        <v>155</v>
      </c>
      <c r="D8017" s="104" t="s">
        <v>331</v>
      </c>
      <c r="E8017" s="56">
        <v>2012</v>
      </c>
      <c r="F8017" s="144">
        <v>437</v>
      </c>
      <c r="G8017" s="144">
        <v>437</v>
      </c>
    </row>
    <row r="8018" spans="3:7" ht="16.5" hidden="1" customHeight="1" outlineLevel="1" x14ac:dyDescent="0.45">
      <c r="C8018" s="104" t="s">
        <v>155</v>
      </c>
      <c r="D8018" s="104" t="s">
        <v>331</v>
      </c>
      <c r="E8018" s="56">
        <v>2013</v>
      </c>
      <c r="F8018" s="144">
        <v>396</v>
      </c>
      <c r="G8018" s="144">
        <v>396</v>
      </c>
    </row>
    <row r="8019" spans="3:7" ht="16.5" hidden="1" customHeight="1" outlineLevel="1" x14ac:dyDescent="0.45">
      <c r="C8019" s="104" t="s">
        <v>155</v>
      </c>
      <c r="D8019" s="104" t="s">
        <v>331</v>
      </c>
      <c r="E8019" s="56">
        <v>2014</v>
      </c>
      <c r="F8019" s="144">
        <v>389</v>
      </c>
      <c r="G8019" s="144">
        <v>389</v>
      </c>
    </row>
    <row r="8020" spans="3:7" ht="16.5" hidden="1" customHeight="1" outlineLevel="1" x14ac:dyDescent="0.45">
      <c r="C8020" s="104" t="s">
        <v>155</v>
      </c>
      <c r="D8020" s="104" t="s">
        <v>331</v>
      </c>
      <c r="E8020" s="56">
        <v>2015</v>
      </c>
      <c r="F8020" s="144">
        <v>733</v>
      </c>
      <c r="G8020" s="144">
        <v>733</v>
      </c>
    </row>
    <row r="8021" spans="3:7" ht="16.5" hidden="1" customHeight="1" outlineLevel="1" x14ac:dyDescent="0.45">
      <c r="C8021" s="104" t="s">
        <v>155</v>
      </c>
      <c r="D8021" s="104" t="s">
        <v>331</v>
      </c>
      <c r="E8021" s="56">
        <v>2016</v>
      </c>
      <c r="F8021" s="144">
        <v>143</v>
      </c>
      <c r="G8021" s="144">
        <v>143</v>
      </c>
    </row>
    <row r="8022" spans="3:7" ht="16.5" hidden="1" customHeight="1" outlineLevel="1" x14ac:dyDescent="0.45">
      <c r="C8022" s="104" t="s">
        <v>155</v>
      </c>
      <c r="D8022" s="104" t="s">
        <v>332</v>
      </c>
      <c r="E8022" s="56">
        <v>1991</v>
      </c>
      <c r="F8022" s="144">
        <v>124</v>
      </c>
      <c r="G8022" s="144">
        <v>124</v>
      </c>
    </row>
    <row r="8023" spans="3:7" ht="16.5" hidden="1" customHeight="1" outlineLevel="1" x14ac:dyDescent="0.45">
      <c r="C8023" s="104" t="s">
        <v>155</v>
      </c>
      <c r="D8023" s="104" t="s">
        <v>332</v>
      </c>
      <c r="E8023" s="56">
        <v>1992</v>
      </c>
      <c r="F8023" s="144">
        <v>714</v>
      </c>
      <c r="G8023" s="144">
        <v>714</v>
      </c>
    </row>
    <row r="8024" spans="3:7" ht="16.5" hidden="1" customHeight="1" outlineLevel="1" x14ac:dyDescent="0.45">
      <c r="C8024" s="104" t="s">
        <v>155</v>
      </c>
      <c r="D8024" s="104" t="s">
        <v>332</v>
      </c>
      <c r="E8024" s="56">
        <v>1993</v>
      </c>
      <c r="F8024" s="146">
        <v>21701</v>
      </c>
      <c r="G8024" s="146">
        <v>21701</v>
      </c>
    </row>
    <row r="8025" spans="3:7" ht="16.5" hidden="1" customHeight="1" outlineLevel="1" x14ac:dyDescent="0.45">
      <c r="C8025" s="104" t="s">
        <v>155</v>
      </c>
      <c r="D8025" s="104" t="s">
        <v>332</v>
      </c>
      <c r="E8025" s="56">
        <v>1994</v>
      </c>
      <c r="F8025" s="146">
        <v>6117</v>
      </c>
      <c r="G8025" s="146">
        <v>6117</v>
      </c>
    </row>
    <row r="8026" spans="3:7" ht="16.5" hidden="1" customHeight="1" outlineLevel="1" x14ac:dyDescent="0.45">
      <c r="C8026" s="104" t="s">
        <v>155</v>
      </c>
      <c r="D8026" s="104" t="s">
        <v>332</v>
      </c>
      <c r="E8026" s="56">
        <v>1995</v>
      </c>
      <c r="F8026" s="146">
        <v>11351</v>
      </c>
      <c r="G8026" s="146">
        <v>11351</v>
      </c>
    </row>
    <row r="8027" spans="3:7" ht="16.5" hidden="1" customHeight="1" outlineLevel="1" x14ac:dyDescent="0.45">
      <c r="C8027" s="104" t="s">
        <v>155</v>
      </c>
      <c r="D8027" s="104" t="s">
        <v>332</v>
      </c>
      <c r="E8027" s="56">
        <v>1996</v>
      </c>
      <c r="F8027" s="146">
        <v>5401</v>
      </c>
      <c r="G8027" s="146">
        <v>5401</v>
      </c>
    </row>
    <row r="8028" spans="3:7" ht="16.5" hidden="1" customHeight="1" outlineLevel="1" x14ac:dyDescent="0.45">
      <c r="C8028" s="104" t="s">
        <v>155</v>
      </c>
      <c r="D8028" s="104" t="s">
        <v>332</v>
      </c>
      <c r="E8028" s="56">
        <v>1997</v>
      </c>
      <c r="F8028" s="144">
        <v>921</v>
      </c>
      <c r="G8028" s="144">
        <v>921</v>
      </c>
    </row>
    <row r="8029" spans="3:7" ht="16.5" hidden="1" customHeight="1" outlineLevel="1" x14ac:dyDescent="0.45">
      <c r="C8029" s="104" t="s">
        <v>155</v>
      </c>
      <c r="D8029" s="104" t="s">
        <v>332</v>
      </c>
      <c r="E8029" s="56">
        <v>1998</v>
      </c>
      <c r="F8029" s="146">
        <v>1037</v>
      </c>
      <c r="G8029" s="146">
        <v>1037</v>
      </c>
    </row>
    <row r="8030" spans="3:7" ht="16.5" hidden="1" customHeight="1" outlineLevel="1" x14ac:dyDescent="0.45">
      <c r="C8030" s="104" t="s">
        <v>155</v>
      </c>
      <c r="D8030" s="104" t="s">
        <v>332</v>
      </c>
      <c r="E8030" s="56">
        <v>1999</v>
      </c>
      <c r="F8030" s="146">
        <v>1515</v>
      </c>
      <c r="G8030" s="146">
        <v>1515</v>
      </c>
    </row>
    <row r="8031" spans="3:7" ht="16.5" hidden="1" customHeight="1" outlineLevel="1" x14ac:dyDescent="0.45">
      <c r="C8031" s="104" t="s">
        <v>155</v>
      </c>
      <c r="D8031" s="104" t="s">
        <v>332</v>
      </c>
      <c r="E8031" s="56">
        <v>2000</v>
      </c>
      <c r="F8031" s="146">
        <v>3381</v>
      </c>
      <c r="G8031" s="146">
        <v>3381</v>
      </c>
    </row>
    <row r="8032" spans="3:7" ht="16.5" hidden="1" customHeight="1" outlineLevel="1" x14ac:dyDescent="0.45">
      <c r="C8032" s="104" t="s">
        <v>155</v>
      </c>
      <c r="D8032" s="104" t="s">
        <v>332</v>
      </c>
      <c r="E8032" s="56">
        <v>2001</v>
      </c>
      <c r="F8032" s="146">
        <v>6004</v>
      </c>
      <c r="G8032" s="146">
        <v>6004</v>
      </c>
    </row>
    <row r="8033" spans="3:7" ht="16.5" hidden="1" customHeight="1" outlineLevel="1" x14ac:dyDescent="0.45">
      <c r="C8033" s="104" t="s">
        <v>155</v>
      </c>
      <c r="D8033" s="104" t="s">
        <v>332</v>
      </c>
      <c r="E8033" s="56">
        <v>2002</v>
      </c>
      <c r="F8033" s="146">
        <v>9157</v>
      </c>
      <c r="G8033" s="146">
        <v>9157</v>
      </c>
    </row>
    <row r="8034" spans="3:7" ht="16.5" hidden="1" customHeight="1" outlineLevel="1" x14ac:dyDescent="0.45">
      <c r="C8034" s="104" t="s">
        <v>155</v>
      </c>
      <c r="D8034" s="104" t="s">
        <v>332</v>
      </c>
      <c r="E8034" s="56">
        <v>2003</v>
      </c>
      <c r="F8034" s="146">
        <v>9302</v>
      </c>
      <c r="G8034" s="146">
        <v>9302</v>
      </c>
    </row>
    <row r="8035" spans="3:7" ht="16.5" hidden="1" customHeight="1" outlineLevel="1" x14ac:dyDescent="0.45">
      <c r="C8035" s="104" t="s">
        <v>155</v>
      </c>
      <c r="D8035" s="104" t="s">
        <v>332</v>
      </c>
      <c r="E8035" s="56">
        <v>2004</v>
      </c>
      <c r="F8035" s="146">
        <v>14686</v>
      </c>
      <c r="G8035" s="146">
        <v>14686</v>
      </c>
    </row>
    <row r="8036" spans="3:7" ht="16.5" hidden="1" customHeight="1" outlineLevel="1" x14ac:dyDescent="0.45">
      <c r="C8036" s="104" t="s">
        <v>155</v>
      </c>
      <c r="D8036" s="104" t="s">
        <v>332</v>
      </c>
      <c r="E8036" s="56">
        <v>2005</v>
      </c>
      <c r="F8036" s="146">
        <v>32947</v>
      </c>
      <c r="G8036" s="146">
        <v>32947</v>
      </c>
    </row>
    <row r="8037" spans="3:7" ht="16.5" hidden="1" customHeight="1" outlineLevel="1" x14ac:dyDescent="0.45">
      <c r="C8037" s="104" t="s">
        <v>155</v>
      </c>
      <c r="D8037" s="104" t="s">
        <v>332</v>
      </c>
      <c r="E8037" s="56">
        <v>2006</v>
      </c>
      <c r="F8037" s="146">
        <v>33469</v>
      </c>
      <c r="G8037" s="146">
        <v>33469</v>
      </c>
    </row>
    <row r="8038" spans="3:7" ht="16.5" hidden="1" customHeight="1" outlineLevel="1" x14ac:dyDescent="0.45">
      <c r="C8038" s="104" t="s">
        <v>155</v>
      </c>
      <c r="D8038" s="104" t="s">
        <v>332</v>
      </c>
      <c r="E8038" s="56">
        <v>2007</v>
      </c>
      <c r="F8038" s="146">
        <v>43622</v>
      </c>
      <c r="G8038" s="146">
        <v>43622</v>
      </c>
    </row>
    <row r="8039" spans="3:7" ht="16.5" hidden="1" customHeight="1" outlineLevel="1" x14ac:dyDescent="0.45">
      <c r="C8039" s="104" t="s">
        <v>155</v>
      </c>
      <c r="D8039" s="104" t="s">
        <v>332</v>
      </c>
      <c r="E8039" s="56">
        <v>2008</v>
      </c>
      <c r="F8039" s="146">
        <v>51858</v>
      </c>
      <c r="G8039" s="146">
        <v>51858</v>
      </c>
    </row>
    <row r="8040" spans="3:7" ht="16.5" hidden="1" customHeight="1" outlineLevel="1" x14ac:dyDescent="0.45">
      <c r="C8040" s="104" t="s">
        <v>155</v>
      </c>
      <c r="D8040" s="104" t="s">
        <v>332</v>
      </c>
      <c r="E8040" s="56">
        <v>2009</v>
      </c>
      <c r="F8040" s="146">
        <v>50737</v>
      </c>
      <c r="G8040" s="146">
        <v>50737</v>
      </c>
    </row>
    <row r="8041" spans="3:7" ht="16.5" hidden="1" customHeight="1" outlineLevel="1" x14ac:dyDescent="0.45">
      <c r="C8041" s="104" t="s">
        <v>155</v>
      </c>
      <c r="D8041" s="104" t="s">
        <v>332</v>
      </c>
      <c r="E8041" s="56">
        <v>2010</v>
      </c>
      <c r="F8041" s="146">
        <v>88395</v>
      </c>
      <c r="G8041" s="146">
        <v>88395</v>
      </c>
    </row>
    <row r="8042" spans="3:7" ht="16.5" hidden="1" customHeight="1" outlineLevel="1" x14ac:dyDescent="0.45">
      <c r="C8042" s="104" t="s">
        <v>155</v>
      </c>
      <c r="D8042" s="104" t="s">
        <v>332</v>
      </c>
      <c r="E8042" s="56">
        <v>2011</v>
      </c>
      <c r="F8042" s="146">
        <v>128802</v>
      </c>
      <c r="G8042" s="146">
        <v>128802</v>
      </c>
    </row>
    <row r="8043" spans="3:7" ht="16.5" hidden="1" customHeight="1" outlineLevel="1" x14ac:dyDescent="0.45">
      <c r="C8043" s="104" t="s">
        <v>155</v>
      </c>
      <c r="D8043" s="104" t="s">
        <v>332</v>
      </c>
      <c r="E8043" s="56">
        <v>2012</v>
      </c>
      <c r="F8043" s="146">
        <v>82338</v>
      </c>
      <c r="G8043" s="146">
        <v>82338</v>
      </c>
    </row>
    <row r="8044" spans="3:7" ht="16.5" hidden="1" customHeight="1" outlineLevel="1" x14ac:dyDescent="0.45">
      <c r="C8044" s="104" t="s">
        <v>155</v>
      </c>
      <c r="D8044" s="104" t="s">
        <v>332</v>
      </c>
      <c r="E8044" s="56">
        <v>2013</v>
      </c>
      <c r="F8044" s="146">
        <v>91493</v>
      </c>
      <c r="G8044" s="146">
        <v>91493</v>
      </c>
    </row>
    <row r="8045" spans="3:7" ht="16.5" hidden="1" customHeight="1" outlineLevel="1" x14ac:dyDescent="0.45">
      <c r="C8045" s="104" t="s">
        <v>155</v>
      </c>
      <c r="D8045" s="104" t="s">
        <v>332</v>
      </c>
      <c r="E8045" s="56">
        <v>2014</v>
      </c>
      <c r="F8045" s="146">
        <v>94415</v>
      </c>
      <c r="G8045" s="146">
        <v>94415</v>
      </c>
    </row>
    <row r="8046" spans="3:7" ht="16.5" hidden="1" customHeight="1" outlineLevel="1" x14ac:dyDescent="0.45">
      <c r="C8046" s="104" t="s">
        <v>155</v>
      </c>
      <c r="D8046" s="104" t="s">
        <v>332</v>
      </c>
      <c r="E8046" s="56">
        <v>2015</v>
      </c>
      <c r="F8046" s="146">
        <v>49915</v>
      </c>
      <c r="G8046" s="146">
        <v>49915</v>
      </c>
    </row>
    <row r="8047" spans="3:7" ht="16.5" hidden="1" customHeight="1" outlineLevel="1" x14ac:dyDescent="0.45">
      <c r="C8047" s="104" t="s">
        <v>155</v>
      </c>
      <c r="D8047" s="104" t="s">
        <v>332</v>
      </c>
      <c r="E8047" s="56">
        <v>2016</v>
      </c>
      <c r="F8047" s="144">
        <v>811</v>
      </c>
      <c r="G8047" s="144">
        <v>811</v>
      </c>
    </row>
    <row r="8048" spans="3:7" ht="16.5" hidden="1" customHeight="1" outlineLevel="1" x14ac:dyDescent="0.45">
      <c r="C8048" s="104" t="s">
        <v>155</v>
      </c>
      <c r="D8048" s="104" t="s">
        <v>333</v>
      </c>
      <c r="E8048" s="56">
        <v>2000</v>
      </c>
      <c r="F8048" s="144">
        <v>8</v>
      </c>
      <c r="G8048" s="144">
        <v>8</v>
      </c>
    </row>
    <row r="8049" spans="3:7" ht="16.5" hidden="1" customHeight="1" outlineLevel="1" x14ac:dyDescent="0.45">
      <c r="C8049" s="104" t="s">
        <v>155</v>
      </c>
      <c r="D8049" s="104" t="s">
        <v>333</v>
      </c>
      <c r="E8049" s="56">
        <v>2006</v>
      </c>
      <c r="F8049" s="144">
        <v>1</v>
      </c>
      <c r="G8049" s="144">
        <v>1</v>
      </c>
    </row>
    <row r="8050" spans="3:7" ht="16.5" hidden="1" customHeight="1" outlineLevel="1" x14ac:dyDescent="0.45">
      <c r="C8050" s="104" t="s">
        <v>155</v>
      </c>
      <c r="D8050" s="104" t="s">
        <v>333</v>
      </c>
      <c r="E8050" s="56">
        <v>2007</v>
      </c>
      <c r="F8050" s="144">
        <v>10</v>
      </c>
      <c r="G8050" s="144">
        <v>10</v>
      </c>
    </row>
    <row r="8051" spans="3:7" ht="16.5" hidden="1" customHeight="1" outlineLevel="1" x14ac:dyDescent="0.45">
      <c r="C8051" s="104" t="s">
        <v>155</v>
      </c>
      <c r="D8051" s="104" t="s">
        <v>333</v>
      </c>
      <c r="E8051" s="56">
        <v>2008</v>
      </c>
      <c r="F8051" s="144">
        <v>0</v>
      </c>
      <c r="G8051" s="144">
        <v>0</v>
      </c>
    </row>
    <row r="8052" spans="3:7" ht="16.5" hidden="1" customHeight="1" outlineLevel="1" x14ac:dyDescent="0.45">
      <c r="C8052" s="104" t="s">
        <v>155</v>
      </c>
      <c r="D8052" s="104" t="s">
        <v>333</v>
      </c>
      <c r="E8052" s="56">
        <v>2011</v>
      </c>
      <c r="F8052" s="144">
        <v>1</v>
      </c>
      <c r="G8052" s="144">
        <v>1</v>
      </c>
    </row>
    <row r="8053" spans="3:7" ht="16.5" hidden="1" customHeight="1" outlineLevel="1" x14ac:dyDescent="0.45">
      <c r="C8053" s="104" t="s">
        <v>155</v>
      </c>
      <c r="D8053" s="104" t="s">
        <v>333</v>
      </c>
      <c r="E8053" s="56">
        <v>2012</v>
      </c>
      <c r="F8053" s="144">
        <v>3</v>
      </c>
      <c r="G8053" s="144">
        <v>3</v>
      </c>
    </row>
    <row r="8054" spans="3:7" ht="16.5" hidden="1" customHeight="1" outlineLevel="1" x14ac:dyDescent="0.45">
      <c r="C8054" s="104" t="s">
        <v>155</v>
      </c>
      <c r="D8054" s="104" t="s">
        <v>333</v>
      </c>
      <c r="E8054" s="56">
        <v>2013</v>
      </c>
      <c r="F8054" s="144">
        <v>0</v>
      </c>
      <c r="G8054" s="144">
        <v>0</v>
      </c>
    </row>
    <row r="8055" spans="3:7" ht="16.5" hidden="1" customHeight="1" outlineLevel="1" x14ac:dyDescent="0.45">
      <c r="C8055" s="104" t="s">
        <v>155</v>
      </c>
      <c r="D8055" s="104" t="s">
        <v>334</v>
      </c>
      <c r="E8055" s="56">
        <v>1991</v>
      </c>
      <c r="F8055" s="144">
        <v>178</v>
      </c>
      <c r="G8055" s="144">
        <v>178</v>
      </c>
    </row>
    <row r="8056" spans="3:7" ht="16.5" hidden="1" customHeight="1" outlineLevel="1" x14ac:dyDescent="0.45">
      <c r="C8056" s="104" t="s">
        <v>155</v>
      </c>
      <c r="D8056" s="104" t="s">
        <v>334</v>
      </c>
      <c r="E8056" s="56">
        <v>1992</v>
      </c>
      <c r="F8056" s="146">
        <v>1446</v>
      </c>
      <c r="G8056" s="146">
        <v>1446</v>
      </c>
    </row>
    <row r="8057" spans="3:7" ht="16.5" hidden="1" customHeight="1" outlineLevel="1" x14ac:dyDescent="0.45">
      <c r="C8057" s="104" t="s">
        <v>155</v>
      </c>
      <c r="D8057" s="104" t="s">
        <v>334</v>
      </c>
      <c r="E8057" s="56">
        <v>1993</v>
      </c>
      <c r="F8057" s="146">
        <v>2976</v>
      </c>
      <c r="G8057" s="146">
        <v>2976</v>
      </c>
    </row>
    <row r="8058" spans="3:7" ht="16.5" hidden="1" customHeight="1" outlineLevel="1" x14ac:dyDescent="0.45">
      <c r="C8058" s="104" t="s">
        <v>155</v>
      </c>
      <c r="D8058" s="104" t="s">
        <v>334</v>
      </c>
      <c r="E8058" s="56">
        <v>1994</v>
      </c>
      <c r="F8058" s="146">
        <v>2338</v>
      </c>
      <c r="G8058" s="146">
        <v>2338</v>
      </c>
    </row>
    <row r="8059" spans="3:7" ht="16.5" hidden="1" customHeight="1" outlineLevel="1" x14ac:dyDescent="0.45">
      <c r="C8059" s="104" t="s">
        <v>155</v>
      </c>
      <c r="D8059" s="104" t="s">
        <v>334</v>
      </c>
      <c r="E8059" s="56">
        <v>1995</v>
      </c>
      <c r="F8059" s="146">
        <v>1462</v>
      </c>
      <c r="G8059" s="146">
        <v>1462</v>
      </c>
    </row>
    <row r="8060" spans="3:7" ht="16.5" hidden="1" customHeight="1" outlineLevel="1" x14ac:dyDescent="0.45">
      <c r="C8060" s="104" t="s">
        <v>155</v>
      </c>
      <c r="D8060" s="104" t="s">
        <v>334</v>
      </c>
      <c r="E8060" s="56">
        <v>1996</v>
      </c>
      <c r="F8060" s="146">
        <v>2393</v>
      </c>
      <c r="G8060" s="146">
        <v>2393</v>
      </c>
    </row>
    <row r="8061" spans="3:7" ht="16.5" hidden="1" customHeight="1" outlineLevel="1" x14ac:dyDescent="0.45">
      <c r="C8061" s="104" t="s">
        <v>155</v>
      </c>
      <c r="D8061" s="104" t="s">
        <v>334</v>
      </c>
      <c r="E8061" s="56">
        <v>1997</v>
      </c>
      <c r="F8061" s="146">
        <v>1524</v>
      </c>
      <c r="G8061" s="146">
        <v>1524</v>
      </c>
    </row>
    <row r="8062" spans="3:7" ht="16.5" hidden="1" customHeight="1" outlineLevel="1" x14ac:dyDescent="0.45">
      <c r="C8062" s="104" t="s">
        <v>155</v>
      </c>
      <c r="D8062" s="104" t="s">
        <v>334</v>
      </c>
      <c r="E8062" s="56">
        <v>1998</v>
      </c>
      <c r="F8062" s="144">
        <v>225</v>
      </c>
      <c r="G8062" s="144">
        <v>225</v>
      </c>
    </row>
    <row r="8063" spans="3:7" ht="16.5" hidden="1" customHeight="1" outlineLevel="1" x14ac:dyDescent="0.45">
      <c r="C8063" s="104" t="s">
        <v>155</v>
      </c>
      <c r="D8063" s="104" t="s">
        <v>334</v>
      </c>
      <c r="E8063" s="56">
        <v>1999</v>
      </c>
      <c r="F8063" s="144">
        <v>676</v>
      </c>
      <c r="G8063" s="144">
        <v>676</v>
      </c>
    </row>
    <row r="8064" spans="3:7" ht="16.5" hidden="1" customHeight="1" outlineLevel="1" x14ac:dyDescent="0.45">
      <c r="C8064" s="104" t="s">
        <v>155</v>
      </c>
      <c r="D8064" s="104" t="s">
        <v>334</v>
      </c>
      <c r="E8064" s="56">
        <v>2000</v>
      </c>
      <c r="F8064" s="146">
        <v>1606</v>
      </c>
      <c r="G8064" s="146">
        <v>1606</v>
      </c>
    </row>
    <row r="8065" spans="3:7" ht="16.5" hidden="1" customHeight="1" outlineLevel="1" x14ac:dyDescent="0.45">
      <c r="C8065" s="104" t="s">
        <v>155</v>
      </c>
      <c r="D8065" s="104" t="s">
        <v>334</v>
      </c>
      <c r="E8065" s="56">
        <v>2001</v>
      </c>
      <c r="F8065" s="144">
        <v>665</v>
      </c>
      <c r="G8065" s="144">
        <v>665</v>
      </c>
    </row>
    <row r="8066" spans="3:7" ht="16.5" hidden="1" customHeight="1" outlineLevel="1" x14ac:dyDescent="0.45">
      <c r="C8066" s="104" t="s">
        <v>155</v>
      </c>
      <c r="D8066" s="104" t="s">
        <v>334</v>
      </c>
      <c r="E8066" s="56">
        <v>2002</v>
      </c>
      <c r="F8066" s="144">
        <v>522</v>
      </c>
      <c r="G8066" s="144">
        <v>522</v>
      </c>
    </row>
    <row r="8067" spans="3:7" ht="16.5" hidden="1" customHeight="1" outlineLevel="1" x14ac:dyDescent="0.45">
      <c r="C8067" s="104" t="s">
        <v>155</v>
      </c>
      <c r="D8067" s="104" t="s">
        <v>334</v>
      </c>
      <c r="E8067" s="56">
        <v>2003</v>
      </c>
      <c r="F8067" s="144">
        <v>663</v>
      </c>
      <c r="G8067" s="144">
        <v>663</v>
      </c>
    </row>
    <row r="8068" spans="3:7" ht="16.5" hidden="1" customHeight="1" outlineLevel="1" x14ac:dyDescent="0.45">
      <c r="C8068" s="104" t="s">
        <v>155</v>
      </c>
      <c r="D8068" s="104" t="s">
        <v>334</v>
      </c>
      <c r="E8068" s="56">
        <v>2004</v>
      </c>
      <c r="F8068" s="146">
        <v>1032</v>
      </c>
      <c r="G8068" s="146">
        <v>1032</v>
      </c>
    </row>
    <row r="8069" spans="3:7" ht="16.5" hidden="1" customHeight="1" outlineLevel="1" x14ac:dyDescent="0.45">
      <c r="C8069" s="104" t="s">
        <v>155</v>
      </c>
      <c r="D8069" s="104" t="s">
        <v>334</v>
      </c>
      <c r="E8069" s="56">
        <v>2005</v>
      </c>
      <c r="F8069" s="146">
        <v>1114</v>
      </c>
      <c r="G8069" s="146">
        <v>1114</v>
      </c>
    </row>
    <row r="8070" spans="3:7" ht="16.5" hidden="1" customHeight="1" outlineLevel="1" x14ac:dyDescent="0.45">
      <c r="C8070" s="104" t="s">
        <v>155</v>
      </c>
      <c r="D8070" s="104" t="s">
        <v>334</v>
      </c>
      <c r="E8070" s="56">
        <v>2006</v>
      </c>
      <c r="F8070" s="144">
        <v>544</v>
      </c>
      <c r="G8070" s="144">
        <v>544</v>
      </c>
    </row>
    <row r="8071" spans="3:7" ht="16.5" hidden="1" customHeight="1" outlineLevel="1" x14ac:dyDescent="0.45">
      <c r="C8071" s="104" t="s">
        <v>155</v>
      </c>
      <c r="D8071" s="104" t="s">
        <v>334</v>
      </c>
      <c r="E8071" s="56">
        <v>2007</v>
      </c>
      <c r="F8071" s="144">
        <v>367</v>
      </c>
      <c r="G8071" s="144">
        <v>367</v>
      </c>
    </row>
    <row r="8072" spans="3:7" ht="16.5" hidden="1" customHeight="1" outlineLevel="1" x14ac:dyDescent="0.45">
      <c r="C8072" s="104" t="s">
        <v>155</v>
      </c>
      <c r="D8072" s="104" t="s">
        <v>334</v>
      </c>
      <c r="E8072" s="56">
        <v>2008</v>
      </c>
      <c r="F8072" s="144">
        <v>608</v>
      </c>
      <c r="G8072" s="144">
        <v>608</v>
      </c>
    </row>
    <row r="8073" spans="3:7" ht="16.5" hidden="1" customHeight="1" outlineLevel="1" x14ac:dyDescent="0.45">
      <c r="C8073" s="104" t="s">
        <v>155</v>
      </c>
      <c r="D8073" s="104" t="s">
        <v>334</v>
      </c>
      <c r="E8073" s="56">
        <v>2009</v>
      </c>
      <c r="F8073" s="144">
        <v>407</v>
      </c>
      <c r="G8073" s="144">
        <v>407</v>
      </c>
    </row>
    <row r="8074" spans="3:7" ht="16.5" hidden="1" customHeight="1" outlineLevel="1" x14ac:dyDescent="0.45">
      <c r="C8074" s="104" t="s">
        <v>155</v>
      </c>
      <c r="D8074" s="104" t="s">
        <v>334</v>
      </c>
      <c r="E8074" s="56">
        <v>2010</v>
      </c>
      <c r="F8074" s="144">
        <v>858</v>
      </c>
      <c r="G8074" s="144">
        <v>858</v>
      </c>
    </row>
    <row r="8075" spans="3:7" ht="16.5" hidden="1" customHeight="1" outlineLevel="1" x14ac:dyDescent="0.45">
      <c r="C8075" s="104" t="s">
        <v>155</v>
      </c>
      <c r="D8075" s="104" t="s">
        <v>334</v>
      </c>
      <c r="E8075" s="56">
        <v>2011</v>
      </c>
      <c r="F8075" s="146">
        <v>1488</v>
      </c>
      <c r="G8075" s="146">
        <v>1488</v>
      </c>
    </row>
    <row r="8076" spans="3:7" ht="16.5" hidden="1" customHeight="1" outlineLevel="1" x14ac:dyDescent="0.45">
      <c r="C8076" s="104" t="s">
        <v>155</v>
      </c>
      <c r="D8076" s="104" t="s">
        <v>334</v>
      </c>
      <c r="E8076" s="56">
        <v>2012</v>
      </c>
      <c r="F8076" s="146">
        <v>1644</v>
      </c>
      <c r="G8076" s="146">
        <v>1644</v>
      </c>
    </row>
    <row r="8077" spans="3:7" ht="16.5" hidden="1" customHeight="1" outlineLevel="1" x14ac:dyDescent="0.45">
      <c r="C8077" s="104" t="s">
        <v>155</v>
      </c>
      <c r="D8077" s="104" t="s">
        <v>334</v>
      </c>
      <c r="E8077" s="56">
        <v>2013</v>
      </c>
      <c r="F8077" s="146">
        <v>1950</v>
      </c>
      <c r="G8077" s="146">
        <v>1950</v>
      </c>
    </row>
    <row r="8078" spans="3:7" ht="16.5" hidden="1" customHeight="1" outlineLevel="1" x14ac:dyDescent="0.45">
      <c r="C8078" s="104" t="s">
        <v>155</v>
      </c>
      <c r="D8078" s="104" t="s">
        <v>334</v>
      </c>
      <c r="E8078" s="56">
        <v>2014</v>
      </c>
      <c r="F8078" s="146">
        <v>2753</v>
      </c>
      <c r="G8078" s="146">
        <v>2753</v>
      </c>
    </row>
    <row r="8079" spans="3:7" ht="16.5" hidden="1" customHeight="1" outlineLevel="1" x14ac:dyDescent="0.45">
      <c r="C8079" s="104" t="s">
        <v>155</v>
      </c>
      <c r="D8079" s="104" t="s">
        <v>334</v>
      </c>
      <c r="E8079" s="56">
        <v>2015</v>
      </c>
      <c r="F8079" s="146">
        <v>2037</v>
      </c>
      <c r="G8079" s="146">
        <v>2037</v>
      </c>
    </row>
    <row r="8080" spans="3:7" ht="16.5" hidden="1" customHeight="1" outlineLevel="1" x14ac:dyDescent="0.45">
      <c r="C8080" s="104" t="s">
        <v>155</v>
      </c>
      <c r="D8080" s="104" t="s">
        <v>334</v>
      </c>
      <c r="E8080" s="56">
        <v>2016</v>
      </c>
      <c r="F8080" s="144">
        <v>620</v>
      </c>
      <c r="G8080" s="144">
        <v>620</v>
      </c>
    </row>
    <row r="8081" spans="3:7" ht="16.5" hidden="1" customHeight="1" outlineLevel="1" x14ac:dyDescent="0.45">
      <c r="C8081" s="104" t="s">
        <v>155</v>
      </c>
      <c r="D8081" s="104" t="s">
        <v>335</v>
      </c>
      <c r="E8081" s="56">
        <v>1991</v>
      </c>
      <c r="F8081" s="144">
        <v>522</v>
      </c>
      <c r="G8081" s="144">
        <v>522</v>
      </c>
    </row>
    <row r="8082" spans="3:7" ht="16.5" hidden="1" customHeight="1" outlineLevel="1" x14ac:dyDescent="0.45">
      <c r="C8082" s="104" t="s">
        <v>155</v>
      </c>
      <c r="D8082" s="104" t="s">
        <v>335</v>
      </c>
      <c r="E8082" s="56">
        <v>1992</v>
      </c>
      <c r="F8082" s="144">
        <v>74</v>
      </c>
      <c r="G8082" s="144">
        <v>74</v>
      </c>
    </row>
    <row r="8083" spans="3:7" ht="16.5" hidden="1" customHeight="1" outlineLevel="1" x14ac:dyDescent="0.45">
      <c r="C8083" s="104" t="s">
        <v>155</v>
      </c>
      <c r="D8083" s="104" t="s">
        <v>335</v>
      </c>
      <c r="E8083" s="56">
        <v>1993</v>
      </c>
      <c r="F8083" s="144">
        <v>21</v>
      </c>
      <c r="G8083" s="144">
        <v>21</v>
      </c>
    </row>
    <row r="8084" spans="3:7" ht="16.5" hidden="1" customHeight="1" outlineLevel="1" x14ac:dyDescent="0.45">
      <c r="C8084" s="104" t="s">
        <v>155</v>
      </c>
      <c r="D8084" s="104" t="s">
        <v>335</v>
      </c>
      <c r="E8084" s="56">
        <v>1994</v>
      </c>
      <c r="F8084" s="144">
        <v>79</v>
      </c>
      <c r="G8084" s="144">
        <v>79</v>
      </c>
    </row>
    <row r="8085" spans="3:7" ht="16.5" hidden="1" customHeight="1" outlineLevel="1" x14ac:dyDescent="0.45">
      <c r="C8085" s="104" t="s">
        <v>155</v>
      </c>
      <c r="D8085" s="104" t="s">
        <v>335</v>
      </c>
      <c r="E8085" s="56">
        <v>1995</v>
      </c>
      <c r="F8085" s="144">
        <v>311</v>
      </c>
      <c r="G8085" s="144">
        <v>311</v>
      </c>
    </row>
    <row r="8086" spans="3:7" ht="16.5" hidden="1" customHeight="1" outlineLevel="1" x14ac:dyDescent="0.45">
      <c r="C8086" s="104" t="s">
        <v>155</v>
      </c>
      <c r="D8086" s="104" t="s">
        <v>335</v>
      </c>
      <c r="E8086" s="56">
        <v>1996</v>
      </c>
      <c r="F8086" s="146">
        <v>16594</v>
      </c>
      <c r="G8086" s="146">
        <v>16594</v>
      </c>
    </row>
    <row r="8087" spans="3:7" ht="16.5" hidden="1" customHeight="1" outlineLevel="1" x14ac:dyDescent="0.45">
      <c r="C8087" s="104" t="s">
        <v>155</v>
      </c>
      <c r="D8087" s="104" t="s">
        <v>335</v>
      </c>
      <c r="E8087" s="56">
        <v>1997</v>
      </c>
      <c r="F8087" s="146">
        <v>23908</v>
      </c>
      <c r="G8087" s="146">
        <v>23908</v>
      </c>
    </row>
    <row r="8088" spans="3:7" ht="16.5" hidden="1" customHeight="1" outlineLevel="1" x14ac:dyDescent="0.45">
      <c r="C8088" s="104" t="s">
        <v>155</v>
      </c>
      <c r="D8088" s="104" t="s">
        <v>335</v>
      </c>
      <c r="E8088" s="56">
        <v>1998</v>
      </c>
      <c r="F8088" s="144">
        <v>11</v>
      </c>
      <c r="G8088" s="144">
        <v>11</v>
      </c>
    </row>
    <row r="8089" spans="3:7" ht="16.5" hidden="1" customHeight="1" outlineLevel="1" x14ac:dyDescent="0.45">
      <c r="C8089" s="104" t="s">
        <v>155</v>
      </c>
      <c r="D8089" s="104" t="s">
        <v>335</v>
      </c>
      <c r="E8089" s="56">
        <v>1999</v>
      </c>
      <c r="F8089" s="146">
        <v>2075</v>
      </c>
      <c r="G8089" s="146">
        <v>2075</v>
      </c>
    </row>
    <row r="8090" spans="3:7" ht="16.5" hidden="1" customHeight="1" outlineLevel="1" x14ac:dyDescent="0.45">
      <c r="C8090" s="104" t="s">
        <v>155</v>
      </c>
      <c r="D8090" s="104" t="s">
        <v>335</v>
      </c>
      <c r="E8090" s="56">
        <v>2000</v>
      </c>
      <c r="F8090" s="146">
        <v>16760</v>
      </c>
      <c r="G8090" s="146">
        <v>16760</v>
      </c>
    </row>
    <row r="8091" spans="3:7" ht="16.5" hidden="1" customHeight="1" outlineLevel="1" x14ac:dyDescent="0.45">
      <c r="C8091" s="104" t="s">
        <v>155</v>
      </c>
      <c r="D8091" s="104" t="s">
        <v>335</v>
      </c>
      <c r="E8091" s="56">
        <v>2001</v>
      </c>
      <c r="F8091" s="146">
        <v>5169</v>
      </c>
      <c r="G8091" s="146">
        <v>5169</v>
      </c>
    </row>
    <row r="8092" spans="3:7" ht="16.5" hidden="1" customHeight="1" outlineLevel="1" x14ac:dyDescent="0.45">
      <c r="C8092" s="104" t="s">
        <v>155</v>
      </c>
      <c r="D8092" s="104" t="s">
        <v>335</v>
      </c>
      <c r="E8092" s="56">
        <v>2002</v>
      </c>
      <c r="F8092" s="146">
        <v>3035</v>
      </c>
      <c r="G8092" s="146">
        <v>3035</v>
      </c>
    </row>
    <row r="8093" spans="3:7" ht="16.5" hidden="1" customHeight="1" outlineLevel="1" x14ac:dyDescent="0.45">
      <c r="C8093" s="104" t="s">
        <v>155</v>
      </c>
      <c r="D8093" s="104" t="s">
        <v>335</v>
      </c>
      <c r="E8093" s="56">
        <v>2003</v>
      </c>
      <c r="F8093" s="146">
        <v>5707</v>
      </c>
      <c r="G8093" s="146">
        <v>5707</v>
      </c>
    </row>
    <row r="8094" spans="3:7" ht="16.5" hidden="1" customHeight="1" outlineLevel="1" x14ac:dyDescent="0.45">
      <c r="C8094" s="104" t="s">
        <v>155</v>
      </c>
      <c r="D8094" s="104" t="s">
        <v>335</v>
      </c>
      <c r="E8094" s="56">
        <v>2004</v>
      </c>
      <c r="F8094" s="146">
        <v>10564</v>
      </c>
      <c r="G8094" s="146">
        <v>10564</v>
      </c>
    </row>
    <row r="8095" spans="3:7" ht="16.5" hidden="1" customHeight="1" outlineLevel="1" x14ac:dyDescent="0.45">
      <c r="C8095" s="104" t="s">
        <v>155</v>
      </c>
      <c r="D8095" s="104" t="s">
        <v>335</v>
      </c>
      <c r="E8095" s="56">
        <v>2005</v>
      </c>
      <c r="F8095" s="146">
        <v>11526</v>
      </c>
      <c r="G8095" s="146">
        <v>11526</v>
      </c>
    </row>
    <row r="8096" spans="3:7" ht="16.5" hidden="1" customHeight="1" outlineLevel="1" x14ac:dyDescent="0.45">
      <c r="C8096" s="104" t="s">
        <v>155</v>
      </c>
      <c r="D8096" s="104" t="s">
        <v>335</v>
      </c>
      <c r="E8096" s="56">
        <v>2006</v>
      </c>
      <c r="F8096" s="146">
        <v>1248</v>
      </c>
      <c r="G8096" s="146">
        <v>1248</v>
      </c>
    </row>
    <row r="8097" spans="3:7" ht="16.5" hidden="1" customHeight="1" outlineLevel="1" x14ac:dyDescent="0.45">
      <c r="C8097" s="104" t="s">
        <v>155</v>
      </c>
      <c r="D8097" s="104" t="s">
        <v>335</v>
      </c>
      <c r="E8097" s="56">
        <v>2007</v>
      </c>
      <c r="F8097" s="146">
        <v>3517</v>
      </c>
      <c r="G8097" s="146">
        <v>3517</v>
      </c>
    </row>
    <row r="8098" spans="3:7" ht="16.5" hidden="1" customHeight="1" outlineLevel="1" x14ac:dyDescent="0.45">
      <c r="C8098" s="104" t="s">
        <v>155</v>
      </c>
      <c r="D8098" s="104" t="s">
        <v>335</v>
      </c>
      <c r="E8098" s="56">
        <v>2008</v>
      </c>
      <c r="F8098" s="146">
        <v>4512</v>
      </c>
      <c r="G8098" s="146">
        <v>4512</v>
      </c>
    </row>
    <row r="8099" spans="3:7" ht="16.5" hidden="1" customHeight="1" outlineLevel="1" x14ac:dyDescent="0.45">
      <c r="C8099" s="104" t="s">
        <v>155</v>
      </c>
      <c r="D8099" s="104" t="s">
        <v>335</v>
      </c>
      <c r="E8099" s="56">
        <v>2009</v>
      </c>
      <c r="F8099" s="146">
        <v>2321</v>
      </c>
      <c r="G8099" s="146">
        <v>2321</v>
      </c>
    </row>
    <row r="8100" spans="3:7" ht="16.5" hidden="1" customHeight="1" outlineLevel="1" x14ac:dyDescent="0.45">
      <c r="C8100" s="104" t="s">
        <v>155</v>
      </c>
      <c r="D8100" s="104" t="s">
        <v>335</v>
      </c>
      <c r="E8100" s="56">
        <v>2010</v>
      </c>
      <c r="F8100" s="146">
        <v>6592</v>
      </c>
      <c r="G8100" s="146">
        <v>6592</v>
      </c>
    </row>
    <row r="8101" spans="3:7" ht="16.5" hidden="1" customHeight="1" outlineLevel="1" x14ac:dyDescent="0.45">
      <c r="C8101" s="104" t="s">
        <v>155</v>
      </c>
      <c r="D8101" s="104" t="s">
        <v>335</v>
      </c>
      <c r="E8101" s="56">
        <v>2011</v>
      </c>
      <c r="F8101" s="146">
        <v>11722</v>
      </c>
      <c r="G8101" s="146">
        <v>11722</v>
      </c>
    </row>
    <row r="8102" spans="3:7" ht="16.5" hidden="1" customHeight="1" outlineLevel="1" x14ac:dyDescent="0.45">
      <c r="C8102" s="104" t="s">
        <v>155</v>
      </c>
      <c r="D8102" s="104" t="s">
        <v>335</v>
      </c>
      <c r="E8102" s="56">
        <v>2012</v>
      </c>
      <c r="F8102" s="146">
        <v>17009</v>
      </c>
      <c r="G8102" s="146">
        <v>17009</v>
      </c>
    </row>
    <row r="8103" spans="3:7" ht="16.5" hidden="1" customHeight="1" outlineLevel="1" x14ac:dyDescent="0.45">
      <c r="C8103" s="104" t="s">
        <v>155</v>
      </c>
      <c r="D8103" s="104" t="s">
        <v>335</v>
      </c>
      <c r="E8103" s="56">
        <v>2013</v>
      </c>
      <c r="F8103" s="146">
        <v>14351</v>
      </c>
      <c r="G8103" s="146">
        <v>14351</v>
      </c>
    </row>
    <row r="8104" spans="3:7" ht="16.5" hidden="1" customHeight="1" outlineLevel="1" x14ac:dyDescent="0.45">
      <c r="C8104" s="104" t="s">
        <v>155</v>
      </c>
      <c r="D8104" s="104" t="s">
        <v>335</v>
      </c>
      <c r="E8104" s="56">
        <v>2014</v>
      </c>
      <c r="F8104" s="146">
        <v>7624</v>
      </c>
      <c r="G8104" s="146">
        <v>7624</v>
      </c>
    </row>
    <row r="8105" spans="3:7" ht="16.5" hidden="1" customHeight="1" outlineLevel="1" x14ac:dyDescent="0.45">
      <c r="C8105" s="104" t="s">
        <v>155</v>
      </c>
      <c r="D8105" s="104" t="s">
        <v>335</v>
      </c>
      <c r="E8105" s="56">
        <v>2015</v>
      </c>
      <c r="F8105" s="146">
        <v>2304</v>
      </c>
      <c r="G8105" s="146">
        <v>2304</v>
      </c>
    </row>
    <row r="8106" spans="3:7" ht="16.5" hidden="1" customHeight="1" outlineLevel="1" x14ac:dyDescent="0.45">
      <c r="C8106" s="104" t="s">
        <v>155</v>
      </c>
      <c r="D8106" s="104" t="s">
        <v>335</v>
      </c>
      <c r="E8106" s="56">
        <v>2016</v>
      </c>
      <c r="F8106" s="146">
        <v>1587</v>
      </c>
      <c r="G8106" s="146">
        <v>1587</v>
      </c>
    </row>
    <row r="8107" spans="3:7" ht="16.5" hidden="1" customHeight="1" outlineLevel="1" x14ac:dyDescent="0.45">
      <c r="C8107" s="104" t="s">
        <v>155</v>
      </c>
      <c r="D8107" s="104" t="s">
        <v>336</v>
      </c>
      <c r="E8107" s="56">
        <v>1991</v>
      </c>
      <c r="F8107" s="144">
        <v>28</v>
      </c>
      <c r="G8107" s="144">
        <v>28</v>
      </c>
    </row>
    <row r="8108" spans="3:7" ht="16.5" hidden="1" customHeight="1" outlineLevel="1" x14ac:dyDescent="0.45">
      <c r="C8108" s="104" t="s">
        <v>155</v>
      </c>
      <c r="D8108" s="104" t="s">
        <v>336</v>
      </c>
      <c r="E8108" s="56">
        <v>1992</v>
      </c>
      <c r="F8108" s="144">
        <v>4</v>
      </c>
      <c r="G8108" s="144">
        <v>4</v>
      </c>
    </row>
    <row r="8109" spans="3:7" ht="16.5" hidden="1" customHeight="1" outlineLevel="1" x14ac:dyDescent="0.45">
      <c r="C8109" s="104" t="s">
        <v>155</v>
      </c>
      <c r="D8109" s="104" t="s">
        <v>336</v>
      </c>
      <c r="E8109" s="56">
        <v>1993</v>
      </c>
      <c r="F8109" s="144">
        <v>7</v>
      </c>
      <c r="G8109" s="144">
        <v>7</v>
      </c>
    </row>
    <row r="8110" spans="3:7" ht="16.5" hidden="1" customHeight="1" outlineLevel="1" x14ac:dyDescent="0.45">
      <c r="C8110" s="104" t="s">
        <v>155</v>
      </c>
      <c r="D8110" s="104" t="s">
        <v>336</v>
      </c>
      <c r="E8110" s="56">
        <v>1994</v>
      </c>
      <c r="F8110" s="144">
        <v>11</v>
      </c>
      <c r="G8110" s="144">
        <v>11</v>
      </c>
    </row>
    <row r="8111" spans="3:7" ht="16.5" hidden="1" customHeight="1" outlineLevel="1" x14ac:dyDescent="0.45">
      <c r="C8111" s="104" t="s">
        <v>155</v>
      </c>
      <c r="D8111" s="104" t="s">
        <v>336</v>
      </c>
      <c r="E8111" s="56">
        <v>1995</v>
      </c>
      <c r="F8111" s="144">
        <v>62</v>
      </c>
      <c r="G8111" s="144">
        <v>62</v>
      </c>
    </row>
    <row r="8112" spans="3:7" ht="16.5" hidden="1" customHeight="1" outlineLevel="1" x14ac:dyDescent="0.45">
      <c r="C8112" s="104" t="s">
        <v>155</v>
      </c>
      <c r="D8112" s="104" t="s">
        <v>336</v>
      </c>
      <c r="E8112" s="56">
        <v>1996</v>
      </c>
      <c r="F8112" s="144">
        <v>17</v>
      </c>
      <c r="G8112" s="144">
        <v>17</v>
      </c>
    </row>
    <row r="8113" spans="3:7" ht="16.5" hidden="1" customHeight="1" outlineLevel="1" x14ac:dyDescent="0.45">
      <c r="C8113" s="104" t="s">
        <v>155</v>
      </c>
      <c r="D8113" s="104" t="s">
        <v>336</v>
      </c>
      <c r="E8113" s="56">
        <v>1997</v>
      </c>
      <c r="F8113" s="144">
        <v>78</v>
      </c>
      <c r="G8113" s="144">
        <v>78</v>
      </c>
    </row>
    <row r="8114" spans="3:7" ht="16.5" hidden="1" customHeight="1" outlineLevel="1" x14ac:dyDescent="0.45">
      <c r="C8114" s="104" t="s">
        <v>155</v>
      </c>
      <c r="D8114" s="104" t="s">
        <v>336</v>
      </c>
      <c r="E8114" s="56">
        <v>1998</v>
      </c>
      <c r="F8114" s="144">
        <v>98</v>
      </c>
      <c r="G8114" s="144">
        <v>98</v>
      </c>
    </row>
    <row r="8115" spans="3:7" ht="16.5" hidden="1" customHeight="1" outlineLevel="1" x14ac:dyDescent="0.45">
      <c r="C8115" s="104" t="s">
        <v>155</v>
      </c>
      <c r="D8115" s="104" t="s">
        <v>336</v>
      </c>
      <c r="E8115" s="56">
        <v>1999</v>
      </c>
      <c r="F8115" s="144">
        <v>146</v>
      </c>
      <c r="G8115" s="144">
        <v>146</v>
      </c>
    </row>
    <row r="8116" spans="3:7" ht="16.5" hidden="1" customHeight="1" outlineLevel="1" x14ac:dyDescent="0.45">
      <c r="C8116" s="104" t="s">
        <v>155</v>
      </c>
      <c r="D8116" s="104" t="s">
        <v>336</v>
      </c>
      <c r="E8116" s="56">
        <v>2000</v>
      </c>
      <c r="F8116" s="144">
        <v>62</v>
      </c>
      <c r="G8116" s="144">
        <v>62</v>
      </c>
    </row>
    <row r="8117" spans="3:7" ht="16.5" hidden="1" customHeight="1" outlineLevel="1" x14ac:dyDescent="0.45">
      <c r="C8117" s="104" t="s">
        <v>155</v>
      </c>
      <c r="D8117" s="104" t="s">
        <v>336</v>
      </c>
      <c r="E8117" s="56">
        <v>2001</v>
      </c>
      <c r="F8117" s="144">
        <v>19</v>
      </c>
      <c r="G8117" s="144">
        <v>19</v>
      </c>
    </row>
    <row r="8118" spans="3:7" ht="16.5" hidden="1" customHeight="1" outlineLevel="1" x14ac:dyDescent="0.45">
      <c r="C8118" s="104" t="s">
        <v>155</v>
      </c>
      <c r="D8118" s="104" t="s">
        <v>336</v>
      </c>
      <c r="E8118" s="56">
        <v>2002</v>
      </c>
      <c r="F8118" s="144">
        <v>324</v>
      </c>
      <c r="G8118" s="144">
        <v>324</v>
      </c>
    </row>
    <row r="8119" spans="3:7" ht="16.5" hidden="1" customHeight="1" outlineLevel="1" x14ac:dyDescent="0.45">
      <c r="C8119" s="104" t="s">
        <v>155</v>
      </c>
      <c r="D8119" s="104" t="s">
        <v>336</v>
      </c>
      <c r="E8119" s="56">
        <v>2003</v>
      </c>
      <c r="F8119" s="144">
        <v>308</v>
      </c>
      <c r="G8119" s="144">
        <v>308</v>
      </c>
    </row>
    <row r="8120" spans="3:7" ht="16.5" hidden="1" customHeight="1" outlineLevel="1" x14ac:dyDescent="0.45">
      <c r="C8120" s="104" t="s">
        <v>155</v>
      </c>
      <c r="D8120" s="104" t="s">
        <v>336</v>
      </c>
      <c r="E8120" s="56">
        <v>2004</v>
      </c>
      <c r="F8120" s="144">
        <v>467</v>
      </c>
      <c r="G8120" s="144">
        <v>467</v>
      </c>
    </row>
    <row r="8121" spans="3:7" ht="16.5" hidden="1" customHeight="1" outlineLevel="1" x14ac:dyDescent="0.45">
      <c r="C8121" s="104" t="s">
        <v>155</v>
      </c>
      <c r="D8121" s="104" t="s">
        <v>336</v>
      </c>
      <c r="E8121" s="56">
        <v>2005</v>
      </c>
      <c r="F8121" s="146">
        <v>1384</v>
      </c>
      <c r="G8121" s="146">
        <v>1384</v>
      </c>
    </row>
    <row r="8122" spans="3:7" ht="16.5" hidden="1" customHeight="1" outlineLevel="1" x14ac:dyDescent="0.45">
      <c r="C8122" s="104" t="s">
        <v>155</v>
      </c>
      <c r="D8122" s="104" t="s">
        <v>336</v>
      </c>
      <c r="E8122" s="56">
        <v>2006</v>
      </c>
      <c r="F8122" s="144">
        <v>493</v>
      </c>
      <c r="G8122" s="144">
        <v>493</v>
      </c>
    </row>
    <row r="8123" spans="3:7" ht="16.5" hidden="1" customHeight="1" outlineLevel="1" x14ac:dyDescent="0.45">
      <c r="C8123" s="104" t="s">
        <v>155</v>
      </c>
      <c r="D8123" s="104" t="s">
        <v>336</v>
      </c>
      <c r="E8123" s="56">
        <v>2007</v>
      </c>
      <c r="F8123" s="144">
        <v>878</v>
      </c>
      <c r="G8123" s="144">
        <v>878</v>
      </c>
    </row>
    <row r="8124" spans="3:7" ht="16.5" hidden="1" customHeight="1" outlineLevel="1" x14ac:dyDescent="0.45">
      <c r="C8124" s="104" t="s">
        <v>155</v>
      </c>
      <c r="D8124" s="104" t="s">
        <v>336</v>
      </c>
      <c r="E8124" s="56">
        <v>2008</v>
      </c>
      <c r="F8124" s="146">
        <v>2739</v>
      </c>
      <c r="G8124" s="146">
        <v>2739</v>
      </c>
    </row>
    <row r="8125" spans="3:7" ht="16.5" hidden="1" customHeight="1" outlineLevel="1" x14ac:dyDescent="0.45">
      <c r="C8125" s="104" t="s">
        <v>155</v>
      </c>
      <c r="D8125" s="104" t="s">
        <v>336</v>
      </c>
      <c r="E8125" s="56">
        <v>2009</v>
      </c>
      <c r="F8125" s="144">
        <v>439</v>
      </c>
      <c r="G8125" s="144">
        <v>439</v>
      </c>
    </row>
    <row r="8126" spans="3:7" ht="16.5" hidden="1" customHeight="1" outlineLevel="1" x14ac:dyDescent="0.45">
      <c r="C8126" s="104" t="s">
        <v>155</v>
      </c>
      <c r="D8126" s="104" t="s">
        <v>336</v>
      </c>
      <c r="E8126" s="56">
        <v>2010</v>
      </c>
      <c r="F8126" s="146">
        <v>1895</v>
      </c>
      <c r="G8126" s="146">
        <v>1895</v>
      </c>
    </row>
    <row r="8127" spans="3:7" ht="16.5" hidden="1" customHeight="1" outlineLevel="1" x14ac:dyDescent="0.45">
      <c r="C8127" s="104" t="s">
        <v>155</v>
      </c>
      <c r="D8127" s="104" t="s">
        <v>336</v>
      </c>
      <c r="E8127" s="56">
        <v>2011</v>
      </c>
      <c r="F8127" s="146">
        <v>2296</v>
      </c>
      <c r="G8127" s="146">
        <v>2296</v>
      </c>
    </row>
    <row r="8128" spans="3:7" ht="16.5" hidden="1" customHeight="1" outlineLevel="1" x14ac:dyDescent="0.45">
      <c r="C8128" s="104" t="s">
        <v>155</v>
      </c>
      <c r="D8128" s="104" t="s">
        <v>336</v>
      </c>
      <c r="E8128" s="56">
        <v>2012</v>
      </c>
      <c r="F8128" s="144">
        <v>829</v>
      </c>
      <c r="G8128" s="144">
        <v>829</v>
      </c>
    </row>
    <row r="8129" spans="3:7" ht="16.5" hidden="1" customHeight="1" outlineLevel="1" x14ac:dyDescent="0.45">
      <c r="C8129" s="104" t="s">
        <v>155</v>
      </c>
      <c r="D8129" s="104" t="s">
        <v>336</v>
      </c>
      <c r="E8129" s="56">
        <v>2013</v>
      </c>
      <c r="F8129" s="144">
        <v>65</v>
      </c>
      <c r="G8129" s="144">
        <v>65</v>
      </c>
    </row>
    <row r="8130" spans="3:7" ht="16.5" hidden="1" customHeight="1" outlineLevel="1" x14ac:dyDescent="0.45">
      <c r="C8130" s="104" t="s">
        <v>155</v>
      </c>
      <c r="D8130" s="104" t="s">
        <v>336</v>
      </c>
      <c r="E8130" s="56">
        <v>2014</v>
      </c>
      <c r="F8130" s="144">
        <v>81</v>
      </c>
      <c r="G8130" s="144">
        <v>81</v>
      </c>
    </row>
    <row r="8131" spans="3:7" ht="16.5" hidden="1" customHeight="1" outlineLevel="1" x14ac:dyDescent="0.45">
      <c r="C8131" s="104" t="s">
        <v>155</v>
      </c>
      <c r="D8131" s="104" t="s">
        <v>336</v>
      </c>
      <c r="E8131" s="56">
        <v>2015</v>
      </c>
      <c r="F8131" s="144">
        <v>32</v>
      </c>
      <c r="G8131" s="144">
        <v>32</v>
      </c>
    </row>
    <row r="8132" spans="3:7" ht="16.5" hidden="1" customHeight="1" outlineLevel="1" x14ac:dyDescent="0.45">
      <c r="C8132" s="104" t="s">
        <v>155</v>
      </c>
      <c r="D8132" s="104" t="s">
        <v>336</v>
      </c>
      <c r="E8132" s="56">
        <v>2016</v>
      </c>
      <c r="F8132" s="144">
        <v>0</v>
      </c>
      <c r="G8132" s="144">
        <v>0</v>
      </c>
    </row>
    <row r="8133" spans="3:7" ht="16.5" hidden="1" customHeight="1" outlineLevel="1" x14ac:dyDescent="0.45">
      <c r="C8133" s="104" t="s">
        <v>155</v>
      </c>
      <c r="D8133" s="104" t="s">
        <v>337</v>
      </c>
      <c r="E8133" s="56">
        <v>1991</v>
      </c>
      <c r="F8133" s="144">
        <v>318</v>
      </c>
      <c r="G8133" s="144">
        <v>318</v>
      </c>
    </row>
    <row r="8134" spans="3:7" ht="16.5" hidden="1" customHeight="1" outlineLevel="1" x14ac:dyDescent="0.45">
      <c r="C8134" s="104" t="s">
        <v>155</v>
      </c>
      <c r="D8134" s="104" t="s">
        <v>337</v>
      </c>
      <c r="E8134" s="56">
        <v>1992</v>
      </c>
      <c r="F8134" s="144">
        <v>794</v>
      </c>
      <c r="G8134" s="144">
        <v>794</v>
      </c>
    </row>
    <row r="8135" spans="3:7" ht="16.5" hidden="1" customHeight="1" outlineLevel="1" x14ac:dyDescent="0.45">
      <c r="C8135" s="104" t="s">
        <v>155</v>
      </c>
      <c r="D8135" s="104" t="s">
        <v>337</v>
      </c>
      <c r="E8135" s="56">
        <v>1993</v>
      </c>
      <c r="F8135" s="144">
        <v>253</v>
      </c>
      <c r="G8135" s="144">
        <v>253</v>
      </c>
    </row>
    <row r="8136" spans="3:7" ht="16.5" hidden="1" customHeight="1" outlineLevel="1" x14ac:dyDescent="0.45">
      <c r="C8136" s="104" t="s">
        <v>155</v>
      </c>
      <c r="D8136" s="104" t="s">
        <v>337</v>
      </c>
      <c r="E8136" s="56">
        <v>1994</v>
      </c>
      <c r="F8136" s="144">
        <v>43</v>
      </c>
      <c r="G8136" s="144">
        <v>43</v>
      </c>
    </row>
    <row r="8137" spans="3:7" ht="16.5" hidden="1" customHeight="1" outlineLevel="1" x14ac:dyDescent="0.45">
      <c r="C8137" s="104" t="s">
        <v>155</v>
      </c>
      <c r="D8137" s="104" t="s">
        <v>337</v>
      </c>
      <c r="E8137" s="56">
        <v>1995</v>
      </c>
      <c r="F8137" s="144">
        <v>160</v>
      </c>
      <c r="G8137" s="144">
        <v>160</v>
      </c>
    </row>
    <row r="8138" spans="3:7" ht="16.5" hidden="1" customHeight="1" outlineLevel="1" x14ac:dyDescent="0.45">
      <c r="C8138" s="104" t="s">
        <v>155</v>
      </c>
      <c r="D8138" s="104" t="s">
        <v>337</v>
      </c>
      <c r="E8138" s="56">
        <v>1996</v>
      </c>
      <c r="F8138" s="144">
        <v>267</v>
      </c>
      <c r="G8138" s="144">
        <v>267</v>
      </c>
    </row>
    <row r="8139" spans="3:7" ht="16.5" hidden="1" customHeight="1" outlineLevel="1" x14ac:dyDescent="0.45">
      <c r="C8139" s="104" t="s">
        <v>155</v>
      </c>
      <c r="D8139" s="104" t="s">
        <v>337</v>
      </c>
      <c r="E8139" s="56">
        <v>1997</v>
      </c>
      <c r="F8139" s="144">
        <v>182</v>
      </c>
      <c r="G8139" s="144">
        <v>182</v>
      </c>
    </row>
    <row r="8140" spans="3:7" ht="16.5" hidden="1" customHeight="1" outlineLevel="1" x14ac:dyDescent="0.45">
      <c r="C8140" s="104" t="s">
        <v>155</v>
      </c>
      <c r="D8140" s="104" t="s">
        <v>337</v>
      </c>
      <c r="E8140" s="56">
        <v>1998</v>
      </c>
      <c r="F8140" s="144">
        <v>6</v>
      </c>
      <c r="G8140" s="144">
        <v>6</v>
      </c>
    </row>
    <row r="8141" spans="3:7" ht="16.5" hidden="1" customHeight="1" outlineLevel="1" x14ac:dyDescent="0.45">
      <c r="C8141" s="104" t="s">
        <v>155</v>
      </c>
      <c r="D8141" s="104" t="s">
        <v>337</v>
      </c>
      <c r="E8141" s="56">
        <v>2000</v>
      </c>
      <c r="F8141" s="144">
        <v>340</v>
      </c>
      <c r="G8141" s="144">
        <v>340</v>
      </c>
    </row>
    <row r="8142" spans="3:7" ht="16.5" hidden="1" customHeight="1" outlineLevel="1" x14ac:dyDescent="0.45">
      <c r="C8142" s="104" t="s">
        <v>155</v>
      </c>
      <c r="D8142" s="104" t="s">
        <v>337</v>
      </c>
      <c r="E8142" s="56">
        <v>2001</v>
      </c>
      <c r="F8142" s="146">
        <v>1874</v>
      </c>
      <c r="G8142" s="146">
        <v>1874</v>
      </c>
    </row>
    <row r="8143" spans="3:7" ht="16.5" hidden="1" customHeight="1" outlineLevel="1" x14ac:dyDescent="0.45">
      <c r="C8143" s="104" t="s">
        <v>155</v>
      </c>
      <c r="D8143" s="104" t="s">
        <v>337</v>
      </c>
      <c r="E8143" s="56">
        <v>2002</v>
      </c>
      <c r="F8143" s="146">
        <v>3446</v>
      </c>
      <c r="G8143" s="146">
        <v>3446</v>
      </c>
    </row>
    <row r="8144" spans="3:7" ht="16.5" hidden="1" customHeight="1" outlineLevel="1" x14ac:dyDescent="0.45">
      <c r="C8144" s="104" t="s">
        <v>155</v>
      </c>
      <c r="D8144" s="104" t="s">
        <v>337</v>
      </c>
      <c r="E8144" s="56">
        <v>2003</v>
      </c>
      <c r="F8144" s="146">
        <v>2188</v>
      </c>
      <c r="G8144" s="146">
        <v>2188</v>
      </c>
    </row>
    <row r="8145" spans="3:7" ht="16.5" hidden="1" customHeight="1" outlineLevel="1" x14ac:dyDescent="0.45">
      <c r="C8145" s="104" t="s">
        <v>155</v>
      </c>
      <c r="D8145" s="104" t="s">
        <v>337</v>
      </c>
      <c r="E8145" s="56">
        <v>2004</v>
      </c>
      <c r="F8145" s="146">
        <v>3403</v>
      </c>
      <c r="G8145" s="146">
        <v>3403</v>
      </c>
    </row>
    <row r="8146" spans="3:7" ht="16.5" hidden="1" customHeight="1" outlineLevel="1" x14ac:dyDescent="0.45">
      <c r="C8146" s="104" t="s">
        <v>155</v>
      </c>
      <c r="D8146" s="104" t="s">
        <v>337</v>
      </c>
      <c r="E8146" s="56">
        <v>2005</v>
      </c>
      <c r="F8146" s="146">
        <v>4174</v>
      </c>
      <c r="G8146" s="146">
        <v>4174</v>
      </c>
    </row>
    <row r="8147" spans="3:7" ht="16.5" hidden="1" customHeight="1" outlineLevel="1" x14ac:dyDescent="0.45">
      <c r="C8147" s="104" t="s">
        <v>155</v>
      </c>
      <c r="D8147" s="104" t="s">
        <v>337</v>
      </c>
      <c r="E8147" s="56">
        <v>2006</v>
      </c>
      <c r="F8147" s="146">
        <v>1000</v>
      </c>
      <c r="G8147" s="146">
        <v>1000</v>
      </c>
    </row>
    <row r="8148" spans="3:7" ht="16.5" hidden="1" customHeight="1" outlineLevel="1" x14ac:dyDescent="0.45">
      <c r="C8148" s="104" t="s">
        <v>155</v>
      </c>
      <c r="D8148" s="104" t="s">
        <v>337</v>
      </c>
      <c r="E8148" s="56">
        <v>2007</v>
      </c>
      <c r="F8148" s="144">
        <v>723</v>
      </c>
      <c r="G8148" s="144">
        <v>723</v>
      </c>
    </row>
    <row r="8149" spans="3:7" ht="16.5" hidden="1" customHeight="1" outlineLevel="1" x14ac:dyDescent="0.45">
      <c r="C8149" s="104" t="s">
        <v>155</v>
      </c>
      <c r="D8149" s="104" t="s">
        <v>337</v>
      </c>
      <c r="E8149" s="56">
        <v>2008</v>
      </c>
      <c r="F8149" s="144">
        <v>414</v>
      </c>
      <c r="G8149" s="144">
        <v>414</v>
      </c>
    </row>
    <row r="8150" spans="3:7" ht="16.5" hidden="1" customHeight="1" outlineLevel="1" x14ac:dyDescent="0.45">
      <c r="C8150" s="104" t="s">
        <v>155</v>
      </c>
      <c r="D8150" s="104" t="s">
        <v>337</v>
      </c>
      <c r="E8150" s="56">
        <v>2009</v>
      </c>
      <c r="F8150" s="144">
        <v>955</v>
      </c>
      <c r="G8150" s="144">
        <v>955</v>
      </c>
    </row>
    <row r="8151" spans="3:7" ht="16.5" hidden="1" customHeight="1" outlineLevel="1" x14ac:dyDescent="0.45">
      <c r="C8151" s="104" t="s">
        <v>155</v>
      </c>
      <c r="D8151" s="104" t="s">
        <v>337</v>
      </c>
      <c r="E8151" s="56">
        <v>2010</v>
      </c>
      <c r="F8151" s="144">
        <v>226</v>
      </c>
      <c r="G8151" s="144">
        <v>226</v>
      </c>
    </row>
    <row r="8152" spans="3:7" ht="16.5" hidden="1" customHeight="1" outlineLevel="1" x14ac:dyDescent="0.45">
      <c r="C8152" s="104" t="s">
        <v>155</v>
      </c>
      <c r="D8152" s="104" t="s">
        <v>337</v>
      </c>
      <c r="E8152" s="56">
        <v>2011</v>
      </c>
      <c r="F8152" s="144">
        <v>881</v>
      </c>
      <c r="G8152" s="144">
        <v>881</v>
      </c>
    </row>
    <row r="8153" spans="3:7" ht="16.5" hidden="1" customHeight="1" outlineLevel="1" x14ac:dyDescent="0.45">
      <c r="C8153" s="104" t="s">
        <v>155</v>
      </c>
      <c r="D8153" s="104" t="s">
        <v>337</v>
      </c>
      <c r="E8153" s="56">
        <v>2012</v>
      </c>
      <c r="F8153" s="144">
        <v>485</v>
      </c>
      <c r="G8153" s="144">
        <v>485</v>
      </c>
    </row>
    <row r="8154" spans="3:7" ht="16.5" hidden="1" customHeight="1" outlineLevel="1" x14ac:dyDescent="0.45">
      <c r="C8154" s="104" t="s">
        <v>155</v>
      </c>
      <c r="D8154" s="104" t="s">
        <v>337</v>
      </c>
      <c r="E8154" s="56">
        <v>2013</v>
      </c>
      <c r="F8154" s="144">
        <v>462</v>
      </c>
      <c r="G8154" s="144">
        <v>462</v>
      </c>
    </row>
    <row r="8155" spans="3:7" ht="16.5" hidden="1" customHeight="1" outlineLevel="1" x14ac:dyDescent="0.45">
      <c r="C8155" s="104" t="s">
        <v>155</v>
      </c>
      <c r="D8155" s="104" t="s">
        <v>337</v>
      </c>
      <c r="E8155" s="56">
        <v>2014</v>
      </c>
      <c r="F8155" s="144">
        <v>321</v>
      </c>
      <c r="G8155" s="144">
        <v>321</v>
      </c>
    </row>
    <row r="8156" spans="3:7" ht="16.5" hidden="1" customHeight="1" outlineLevel="1" x14ac:dyDescent="0.45">
      <c r="C8156" s="104" t="s">
        <v>155</v>
      </c>
      <c r="D8156" s="104" t="s">
        <v>337</v>
      </c>
      <c r="E8156" s="56">
        <v>2015</v>
      </c>
      <c r="F8156" s="144">
        <v>275</v>
      </c>
      <c r="G8156" s="144">
        <v>275</v>
      </c>
    </row>
    <row r="8157" spans="3:7" ht="16.5" hidden="1" customHeight="1" outlineLevel="1" x14ac:dyDescent="0.45">
      <c r="C8157" s="104" t="s">
        <v>155</v>
      </c>
      <c r="D8157" s="104" t="s">
        <v>337</v>
      </c>
      <c r="E8157" s="56">
        <v>2016</v>
      </c>
      <c r="F8157" s="144">
        <v>96</v>
      </c>
      <c r="G8157" s="144">
        <v>96</v>
      </c>
    </row>
    <row r="8158" spans="3:7" ht="16.5" hidden="1" customHeight="1" outlineLevel="1" x14ac:dyDescent="0.45">
      <c r="C8158" s="104" t="s">
        <v>155</v>
      </c>
      <c r="D8158" s="56" t="s">
        <v>338</v>
      </c>
      <c r="E8158" s="56">
        <v>1992</v>
      </c>
      <c r="F8158" s="144">
        <v>3</v>
      </c>
      <c r="G8158" s="144">
        <v>3</v>
      </c>
    </row>
    <row r="8159" spans="3:7" ht="16.5" hidden="1" customHeight="1" outlineLevel="1" x14ac:dyDescent="0.45">
      <c r="C8159" s="104" t="s">
        <v>155</v>
      </c>
      <c r="D8159" s="104" t="s">
        <v>339</v>
      </c>
      <c r="E8159" s="56">
        <v>1992</v>
      </c>
      <c r="F8159" s="144">
        <v>14</v>
      </c>
      <c r="G8159" s="144">
        <v>14</v>
      </c>
    </row>
    <row r="8160" spans="3:7" ht="16.5" hidden="1" customHeight="1" outlineLevel="1" x14ac:dyDescent="0.45">
      <c r="C8160" s="104" t="s">
        <v>155</v>
      </c>
      <c r="D8160" s="104" t="s">
        <v>339</v>
      </c>
      <c r="E8160" s="56">
        <v>1993</v>
      </c>
      <c r="F8160" s="144">
        <v>76</v>
      </c>
      <c r="G8160" s="144">
        <v>76</v>
      </c>
    </row>
    <row r="8161" spans="3:7" ht="16.5" hidden="1" customHeight="1" outlineLevel="1" x14ac:dyDescent="0.45">
      <c r="C8161" s="104" t="s">
        <v>155</v>
      </c>
      <c r="D8161" s="104" t="s">
        <v>339</v>
      </c>
      <c r="E8161" s="56">
        <v>1994</v>
      </c>
      <c r="F8161" s="144">
        <v>91</v>
      </c>
      <c r="G8161" s="144">
        <v>91</v>
      </c>
    </row>
    <row r="8162" spans="3:7" ht="16.5" hidden="1" customHeight="1" outlineLevel="1" x14ac:dyDescent="0.45">
      <c r="C8162" s="104" t="s">
        <v>155</v>
      </c>
      <c r="D8162" s="104" t="s">
        <v>339</v>
      </c>
      <c r="E8162" s="56">
        <v>1995</v>
      </c>
      <c r="F8162" s="144">
        <v>150</v>
      </c>
      <c r="G8162" s="144">
        <v>150</v>
      </c>
    </row>
    <row r="8163" spans="3:7" ht="16.5" hidden="1" customHeight="1" outlineLevel="1" x14ac:dyDescent="0.45">
      <c r="C8163" s="104" t="s">
        <v>155</v>
      </c>
      <c r="D8163" s="104" t="s">
        <v>339</v>
      </c>
      <c r="E8163" s="56">
        <v>1996</v>
      </c>
      <c r="F8163" s="144">
        <v>22</v>
      </c>
      <c r="G8163" s="144">
        <v>22</v>
      </c>
    </row>
    <row r="8164" spans="3:7" ht="16.5" hidden="1" customHeight="1" outlineLevel="1" x14ac:dyDescent="0.45">
      <c r="C8164" s="104" t="s">
        <v>155</v>
      </c>
      <c r="D8164" s="104" t="s">
        <v>339</v>
      </c>
      <c r="E8164" s="56">
        <v>1997</v>
      </c>
      <c r="F8164" s="144">
        <v>59</v>
      </c>
      <c r="G8164" s="144">
        <v>59</v>
      </c>
    </row>
    <row r="8165" spans="3:7" ht="16.5" hidden="1" customHeight="1" outlineLevel="1" x14ac:dyDescent="0.45">
      <c r="C8165" s="104" t="s">
        <v>155</v>
      </c>
      <c r="D8165" s="104" t="s">
        <v>339</v>
      </c>
      <c r="E8165" s="56">
        <v>1998</v>
      </c>
      <c r="F8165" s="144">
        <v>5</v>
      </c>
      <c r="G8165" s="144">
        <v>5</v>
      </c>
    </row>
    <row r="8166" spans="3:7" ht="16.5" hidden="1" customHeight="1" outlineLevel="1" x14ac:dyDescent="0.45">
      <c r="C8166" s="104" t="s">
        <v>155</v>
      </c>
      <c r="D8166" s="104" t="s">
        <v>339</v>
      </c>
      <c r="E8166" s="56">
        <v>1999</v>
      </c>
      <c r="F8166" s="144">
        <v>28</v>
      </c>
      <c r="G8166" s="144">
        <v>28</v>
      </c>
    </row>
    <row r="8167" spans="3:7" ht="16.5" hidden="1" customHeight="1" outlineLevel="1" x14ac:dyDescent="0.45">
      <c r="C8167" s="104" t="s">
        <v>155</v>
      </c>
      <c r="D8167" s="104" t="s">
        <v>339</v>
      </c>
      <c r="E8167" s="56">
        <v>2000</v>
      </c>
      <c r="F8167" s="144">
        <v>55</v>
      </c>
      <c r="G8167" s="144">
        <v>55</v>
      </c>
    </row>
    <row r="8168" spans="3:7" ht="16.5" hidden="1" customHeight="1" outlineLevel="1" x14ac:dyDescent="0.45">
      <c r="C8168" s="104" t="s">
        <v>155</v>
      </c>
      <c r="D8168" s="104" t="s">
        <v>339</v>
      </c>
      <c r="E8168" s="56">
        <v>2001</v>
      </c>
      <c r="F8168" s="144">
        <v>116</v>
      </c>
      <c r="G8168" s="144">
        <v>116</v>
      </c>
    </row>
    <row r="8169" spans="3:7" ht="16.5" hidden="1" customHeight="1" outlineLevel="1" x14ac:dyDescent="0.45">
      <c r="C8169" s="104" t="s">
        <v>155</v>
      </c>
      <c r="D8169" s="104" t="s">
        <v>339</v>
      </c>
      <c r="E8169" s="56">
        <v>2002</v>
      </c>
      <c r="F8169" s="144">
        <v>83</v>
      </c>
      <c r="G8169" s="144">
        <v>83</v>
      </c>
    </row>
    <row r="8170" spans="3:7" ht="16.5" hidden="1" customHeight="1" outlineLevel="1" x14ac:dyDescent="0.45">
      <c r="C8170" s="104" t="s">
        <v>155</v>
      </c>
      <c r="D8170" s="104" t="s">
        <v>339</v>
      </c>
      <c r="E8170" s="56">
        <v>2003</v>
      </c>
      <c r="F8170" s="144">
        <v>79</v>
      </c>
      <c r="G8170" s="144">
        <v>79</v>
      </c>
    </row>
    <row r="8171" spans="3:7" ht="16.5" hidden="1" customHeight="1" outlineLevel="1" x14ac:dyDescent="0.45">
      <c r="C8171" s="104" t="s">
        <v>155</v>
      </c>
      <c r="D8171" s="104" t="s">
        <v>339</v>
      </c>
      <c r="E8171" s="56">
        <v>2004</v>
      </c>
      <c r="F8171" s="144">
        <v>53</v>
      </c>
      <c r="G8171" s="144">
        <v>53</v>
      </c>
    </row>
    <row r="8172" spans="3:7" ht="16.5" hidden="1" customHeight="1" outlineLevel="1" x14ac:dyDescent="0.45">
      <c r="C8172" s="104" t="s">
        <v>155</v>
      </c>
      <c r="D8172" s="104" t="s">
        <v>339</v>
      </c>
      <c r="E8172" s="56">
        <v>2005</v>
      </c>
      <c r="F8172" s="144">
        <v>166</v>
      </c>
      <c r="G8172" s="144">
        <v>166</v>
      </c>
    </row>
    <row r="8173" spans="3:7" ht="16.5" hidden="1" customHeight="1" outlineLevel="1" x14ac:dyDescent="0.45">
      <c r="C8173" s="104" t="s">
        <v>155</v>
      </c>
      <c r="D8173" s="104" t="s">
        <v>339</v>
      </c>
      <c r="E8173" s="56">
        <v>2006</v>
      </c>
      <c r="F8173" s="144">
        <v>292</v>
      </c>
      <c r="G8173" s="144">
        <v>292</v>
      </c>
    </row>
    <row r="8174" spans="3:7" ht="16.5" hidden="1" customHeight="1" outlineLevel="1" x14ac:dyDescent="0.45">
      <c r="C8174" s="104" t="s">
        <v>155</v>
      </c>
      <c r="D8174" s="104" t="s">
        <v>339</v>
      </c>
      <c r="E8174" s="56">
        <v>2007</v>
      </c>
      <c r="F8174" s="144">
        <v>453</v>
      </c>
      <c r="G8174" s="144">
        <v>453</v>
      </c>
    </row>
    <row r="8175" spans="3:7" ht="16.5" hidden="1" customHeight="1" outlineLevel="1" x14ac:dyDescent="0.45">
      <c r="C8175" s="104" t="s">
        <v>155</v>
      </c>
      <c r="D8175" s="104" t="s">
        <v>339</v>
      </c>
      <c r="E8175" s="56">
        <v>2008</v>
      </c>
      <c r="F8175" s="144">
        <v>605</v>
      </c>
      <c r="G8175" s="144">
        <v>605</v>
      </c>
    </row>
    <row r="8176" spans="3:7" ht="16.5" hidden="1" customHeight="1" outlineLevel="1" x14ac:dyDescent="0.45">
      <c r="C8176" s="104" t="s">
        <v>155</v>
      </c>
      <c r="D8176" s="104" t="s">
        <v>339</v>
      </c>
      <c r="E8176" s="56">
        <v>2009</v>
      </c>
      <c r="F8176" s="146">
        <v>1200</v>
      </c>
      <c r="G8176" s="146">
        <v>1200</v>
      </c>
    </row>
    <row r="8177" spans="3:7" ht="16.5" hidden="1" customHeight="1" outlineLevel="1" x14ac:dyDescent="0.45">
      <c r="C8177" s="104" t="s">
        <v>155</v>
      </c>
      <c r="D8177" s="104" t="s">
        <v>339</v>
      </c>
      <c r="E8177" s="56">
        <v>2010</v>
      </c>
      <c r="F8177" s="146">
        <v>1896</v>
      </c>
      <c r="G8177" s="146">
        <v>1896</v>
      </c>
    </row>
    <row r="8178" spans="3:7" ht="16.5" hidden="1" customHeight="1" outlineLevel="1" x14ac:dyDescent="0.45">
      <c r="C8178" s="104" t="s">
        <v>155</v>
      </c>
      <c r="D8178" s="104" t="s">
        <v>339</v>
      </c>
      <c r="E8178" s="56">
        <v>2011</v>
      </c>
      <c r="F8178" s="146">
        <v>5201</v>
      </c>
      <c r="G8178" s="146">
        <v>5201</v>
      </c>
    </row>
    <row r="8179" spans="3:7" ht="16.5" hidden="1" customHeight="1" outlineLevel="1" x14ac:dyDescent="0.45">
      <c r="C8179" s="104" t="s">
        <v>155</v>
      </c>
      <c r="D8179" s="104" t="s">
        <v>339</v>
      </c>
      <c r="E8179" s="56">
        <v>2012</v>
      </c>
      <c r="F8179" s="146">
        <v>7866</v>
      </c>
      <c r="G8179" s="146">
        <v>7866</v>
      </c>
    </row>
    <row r="8180" spans="3:7" ht="16.5" hidden="1" customHeight="1" outlineLevel="1" x14ac:dyDescent="0.45">
      <c r="C8180" s="104" t="s">
        <v>155</v>
      </c>
      <c r="D8180" s="104" t="s">
        <v>339</v>
      </c>
      <c r="E8180" s="56">
        <v>2013</v>
      </c>
      <c r="F8180" s="146">
        <v>9904</v>
      </c>
      <c r="G8180" s="146">
        <v>9904</v>
      </c>
    </row>
    <row r="8181" spans="3:7" ht="16.5" hidden="1" customHeight="1" outlineLevel="1" x14ac:dyDescent="0.45">
      <c r="C8181" s="104" t="s">
        <v>155</v>
      </c>
      <c r="D8181" s="104" t="s">
        <v>339</v>
      </c>
      <c r="E8181" s="56">
        <v>2014</v>
      </c>
      <c r="F8181" s="146">
        <v>7803</v>
      </c>
      <c r="G8181" s="146">
        <v>7803</v>
      </c>
    </row>
    <row r="8182" spans="3:7" ht="16.5" hidden="1" customHeight="1" outlineLevel="1" x14ac:dyDescent="0.45">
      <c r="C8182" s="104" t="s">
        <v>155</v>
      </c>
      <c r="D8182" s="104" t="s">
        <v>339</v>
      </c>
      <c r="E8182" s="56">
        <v>2015</v>
      </c>
      <c r="F8182" s="146">
        <v>8130</v>
      </c>
      <c r="G8182" s="146">
        <v>8130</v>
      </c>
    </row>
    <row r="8183" spans="3:7" ht="16.5" hidden="1" customHeight="1" outlineLevel="1" x14ac:dyDescent="0.45">
      <c r="C8183" s="104" t="s">
        <v>155</v>
      </c>
      <c r="D8183" s="104" t="s">
        <v>339</v>
      </c>
      <c r="E8183" s="56">
        <v>2016</v>
      </c>
      <c r="F8183" s="146">
        <v>1295</v>
      </c>
      <c r="G8183" s="146">
        <v>1295</v>
      </c>
    </row>
    <row r="8184" spans="3:7" ht="16.5" hidden="1" customHeight="1" outlineLevel="1" x14ac:dyDescent="0.45">
      <c r="C8184" s="104" t="s">
        <v>155</v>
      </c>
      <c r="D8184" s="104" t="s">
        <v>340</v>
      </c>
      <c r="E8184" s="56">
        <v>1991</v>
      </c>
      <c r="F8184" s="144">
        <v>120</v>
      </c>
      <c r="G8184" s="144">
        <v>120</v>
      </c>
    </row>
    <row r="8185" spans="3:7" ht="16.5" hidden="1" customHeight="1" outlineLevel="1" x14ac:dyDescent="0.45">
      <c r="C8185" s="104" t="s">
        <v>155</v>
      </c>
      <c r="D8185" s="104" t="s">
        <v>340</v>
      </c>
      <c r="E8185" s="56">
        <v>1992</v>
      </c>
      <c r="F8185" s="144">
        <v>204</v>
      </c>
      <c r="G8185" s="144">
        <v>204</v>
      </c>
    </row>
    <row r="8186" spans="3:7" ht="16.5" hidden="1" customHeight="1" outlineLevel="1" x14ac:dyDescent="0.45">
      <c r="C8186" s="104" t="s">
        <v>155</v>
      </c>
      <c r="D8186" s="104" t="s">
        <v>340</v>
      </c>
      <c r="E8186" s="56">
        <v>1993</v>
      </c>
      <c r="F8186" s="144">
        <v>194</v>
      </c>
      <c r="G8186" s="144">
        <v>194</v>
      </c>
    </row>
    <row r="8187" spans="3:7" ht="16.5" hidden="1" customHeight="1" outlineLevel="1" x14ac:dyDescent="0.45">
      <c r="C8187" s="104" t="s">
        <v>155</v>
      </c>
      <c r="D8187" s="104" t="s">
        <v>340</v>
      </c>
      <c r="E8187" s="56">
        <v>1994</v>
      </c>
      <c r="F8187" s="144">
        <v>187</v>
      </c>
      <c r="G8187" s="144">
        <v>187</v>
      </c>
    </row>
    <row r="8188" spans="3:7" ht="16.5" hidden="1" customHeight="1" outlineLevel="1" x14ac:dyDescent="0.45">
      <c r="C8188" s="104" t="s">
        <v>155</v>
      </c>
      <c r="D8188" s="104" t="s">
        <v>340</v>
      </c>
      <c r="E8188" s="56">
        <v>1995</v>
      </c>
      <c r="F8188" s="144">
        <v>286</v>
      </c>
      <c r="G8188" s="144">
        <v>286</v>
      </c>
    </row>
    <row r="8189" spans="3:7" ht="16.5" hidden="1" customHeight="1" outlineLevel="1" x14ac:dyDescent="0.45">
      <c r="C8189" s="104" t="s">
        <v>155</v>
      </c>
      <c r="D8189" s="104" t="s">
        <v>340</v>
      </c>
      <c r="E8189" s="56">
        <v>1996</v>
      </c>
      <c r="F8189" s="144">
        <v>275</v>
      </c>
      <c r="G8189" s="144">
        <v>275</v>
      </c>
    </row>
    <row r="8190" spans="3:7" ht="16.5" hidden="1" customHeight="1" outlineLevel="1" x14ac:dyDescent="0.45">
      <c r="C8190" s="104" t="s">
        <v>155</v>
      </c>
      <c r="D8190" s="104" t="s">
        <v>340</v>
      </c>
      <c r="E8190" s="56">
        <v>1997</v>
      </c>
      <c r="F8190" s="144">
        <v>89</v>
      </c>
      <c r="G8190" s="144">
        <v>89</v>
      </c>
    </row>
    <row r="8191" spans="3:7" ht="16.5" hidden="1" customHeight="1" outlineLevel="1" x14ac:dyDescent="0.45">
      <c r="C8191" s="104" t="s">
        <v>155</v>
      </c>
      <c r="D8191" s="104" t="s">
        <v>340</v>
      </c>
      <c r="E8191" s="56">
        <v>1998</v>
      </c>
      <c r="F8191" s="144">
        <v>78</v>
      </c>
      <c r="G8191" s="144">
        <v>78</v>
      </c>
    </row>
    <row r="8192" spans="3:7" ht="16.5" hidden="1" customHeight="1" outlineLevel="1" x14ac:dyDescent="0.45">
      <c r="C8192" s="104" t="s">
        <v>155</v>
      </c>
      <c r="D8192" s="104" t="s">
        <v>340</v>
      </c>
      <c r="E8192" s="56">
        <v>1999</v>
      </c>
      <c r="F8192" s="144">
        <v>224</v>
      </c>
      <c r="G8192" s="144">
        <v>224</v>
      </c>
    </row>
    <row r="8193" spans="3:7" ht="16.5" hidden="1" customHeight="1" outlineLevel="1" x14ac:dyDescent="0.45">
      <c r="C8193" s="104" t="s">
        <v>155</v>
      </c>
      <c r="D8193" s="104" t="s">
        <v>340</v>
      </c>
      <c r="E8193" s="56">
        <v>2000</v>
      </c>
      <c r="F8193" s="144">
        <v>196</v>
      </c>
      <c r="G8193" s="144">
        <v>196</v>
      </c>
    </row>
    <row r="8194" spans="3:7" ht="16.5" hidden="1" customHeight="1" outlineLevel="1" x14ac:dyDescent="0.45">
      <c r="C8194" s="104" t="s">
        <v>155</v>
      </c>
      <c r="D8194" s="104" t="s">
        <v>340</v>
      </c>
      <c r="E8194" s="56">
        <v>2001</v>
      </c>
      <c r="F8194" s="144">
        <v>135</v>
      </c>
      <c r="G8194" s="144">
        <v>135</v>
      </c>
    </row>
    <row r="8195" spans="3:7" ht="16.5" hidden="1" customHeight="1" outlineLevel="1" x14ac:dyDescent="0.45">
      <c r="C8195" s="104" t="s">
        <v>155</v>
      </c>
      <c r="D8195" s="104" t="s">
        <v>340</v>
      </c>
      <c r="E8195" s="56">
        <v>2002</v>
      </c>
      <c r="F8195" s="144">
        <v>62</v>
      </c>
      <c r="G8195" s="144">
        <v>62</v>
      </c>
    </row>
    <row r="8196" spans="3:7" ht="16.5" hidden="1" customHeight="1" outlineLevel="1" x14ac:dyDescent="0.45">
      <c r="C8196" s="104" t="s">
        <v>155</v>
      </c>
      <c r="D8196" s="104" t="s">
        <v>340</v>
      </c>
      <c r="E8196" s="56">
        <v>2003</v>
      </c>
      <c r="F8196" s="144">
        <v>136</v>
      </c>
      <c r="G8196" s="144">
        <v>136</v>
      </c>
    </row>
    <row r="8197" spans="3:7" ht="16.5" hidden="1" customHeight="1" outlineLevel="1" x14ac:dyDescent="0.45">
      <c r="C8197" s="104" t="s">
        <v>155</v>
      </c>
      <c r="D8197" s="104" t="s">
        <v>340</v>
      </c>
      <c r="E8197" s="56">
        <v>2004</v>
      </c>
      <c r="F8197" s="144">
        <v>195</v>
      </c>
      <c r="G8197" s="144">
        <v>195</v>
      </c>
    </row>
    <row r="8198" spans="3:7" ht="16.5" hidden="1" customHeight="1" outlineLevel="1" x14ac:dyDescent="0.45">
      <c r="C8198" s="104" t="s">
        <v>155</v>
      </c>
      <c r="D8198" s="104" t="s">
        <v>340</v>
      </c>
      <c r="E8198" s="56">
        <v>2005</v>
      </c>
      <c r="F8198" s="144">
        <v>189</v>
      </c>
      <c r="G8198" s="144">
        <v>189</v>
      </c>
    </row>
    <row r="8199" spans="3:7" ht="16.5" hidden="1" customHeight="1" outlineLevel="1" x14ac:dyDescent="0.45">
      <c r="C8199" s="104" t="s">
        <v>155</v>
      </c>
      <c r="D8199" s="104" t="s">
        <v>340</v>
      </c>
      <c r="E8199" s="56">
        <v>2006</v>
      </c>
      <c r="F8199" s="144">
        <v>242</v>
      </c>
      <c r="G8199" s="144">
        <v>242</v>
      </c>
    </row>
    <row r="8200" spans="3:7" ht="16.5" hidden="1" customHeight="1" outlineLevel="1" x14ac:dyDescent="0.45">
      <c r="C8200" s="104" t="s">
        <v>155</v>
      </c>
      <c r="D8200" s="104" t="s">
        <v>340</v>
      </c>
      <c r="E8200" s="56">
        <v>2007</v>
      </c>
      <c r="F8200" s="144">
        <v>298</v>
      </c>
      <c r="G8200" s="144">
        <v>298</v>
      </c>
    </row>
    <row r="8201" spans="3:7" ht="16.5" hidden="1" customHeight="1" outlineLevel="1" x14ac:dyDescent="0.45">
      <c r="C8201" s="104" t="s">
        <v>155</v>
      </c>
      <c r="D8201" s="104" t="s">
        <v>340</v>
      </c>
      <c r="E8201" s="56">
        <v>2008</v>
      </c>
      <c r="F8201" s="144">
        <v>98</v>
      </c>
      <c r="G8201" s="144">
        <v>98</v>
      </c>
    </row>
    <row r="8202" spans="3:7" ht="16.5" hidden="1" customHeight="1" outlineLevel="1" x14ac:dyDescent="0.45">
      <c r="C8202" s="104" t="s">
        <v>155</v>
      </c>
      <c r="D8202" s="104" t="s">
        <v>340</v>
      </c>
      <c r="E8202" s="56">
        <v>2009</v>
      </c>
      <c r="F8202" s="144">
        <v>63</v>
      </c>
      <c r="G8202" s="144">
        <v>63</v>
      </c>
    </row>
    <row r="8203" spans="3:7" ht="16.5" hidden="1" customHeight="1" outlineLevel="1" x14ac:dyDescent="0.45">
      <c r="C8203" s="104" t="s">
        <v>155</v>
      </c>
      <c r="D8203" s="104" t="s">
        <v>340</v>
      </c>
      <c r="E8203" s="56">
        <v>2010</v>
      </c>
      <c r="F8203" s="144">
        <v>171</v>
      </c>
      <c r="G8203" s="144">
        <v>171</v>
      </c>
    </row>
    <row r="8204" spans="3:7" ht="16.5" hidden="1" customHeight="1" outlineLevel="1" x14ac:dyDescent="0.45">
      <c r="C8204" s="104" t="s">
        <v>155</v>
      </c>
      <c r="D8204" s="104" t="s">
        <v>340</v>
      </c>
      <c r="E8204" s="56">
        <v>2011</v>
      </c>
      <c r="F8204" s="144">
        <v>447</v>
      </c>
      <c r="G8204" s="144">
        <v>447</v>
      </c>
    </row>
    <row r="8205" spans="3:7" ht="16.5" hidden="1" customHeight="1" outlineLevel="1" x14ac:dyDescent="0.45">
      <c r="C8205" s="104" t="s">
        <v>155</v>
      </c>
      <c r="D8205" s="104" t="s">
        <v>340</v>
      </c>
      <c r="E8205" s="56">
        <v>2012</v>
      </c>
      <c r="F8205" s="144">
        <v>501</v>
      </c>
      <c r="G8205" s="144">
        <v>501</v>
      </c>
    </row>
    <row r="8206" spans="3:7" ht="16.5" hidden="1" customHeight="1" outlineLevel="1" x14ac:dyDescent="0.45">
      <c r="C8206" s="104" t="s">
        <v>155</v>
      </c>
      <c r="D8206" s="104" t="s">
        <v>340</v>
      </c>
      <c r="E8206" s="56">
        <v>2013</v>
      </c>
      <c r="F8206" s="144">
        <v>448</v>
      </c>
      <c r="G8206" s="144">
        <v>448</v>
      </c>
    </row>
    <row r="8207" spans="3:7" ht="16.5" hidden="1" customHeight="1" outlineLevel="1" x14ac:dyDescent="0.45">
      <c r="C8207" s="104" t="s">
        <v>155</v>
      </c>
      <c r="D8207" s="104" t="s">
        <v>340</v>
      </c>
      <c r="E8207" s="56">
        <v>2014</v>
      </c>
      <c r="F8207" s="144">
        <v>263</v>
      </c>
      <c r="G8207" s="144">
        <v>263</v>
      </c>
    </row>
    <row r="8208" spans="3:7" ht="16.5" hidden="1" customHeight="1" outlineLevel="1" x14ac:dyDescent="0.45">
      <c r="C8208" s="104" t="s">
        <v>155</v>
      </c>
      <c r="D8208" s="104" t="s">
        <v>340</v>
      </c>
      <c r="E8208" s="56">
        <v>2015</v>
      </c>
      <c r="F8208" s="144">
        <v>145</v>
      </c>
      <c r="G8208" s="144">
        <v>145</v>
      </c>
    </row>
    <row r="8209" spans="3:7" ht="16.5" hidden="1" customHeight="1" outlineLevel="1" x14ac:dyDescent="0.45">
      <c r="C8209" s="104" t="s">
        <v>155</v>
      </c>
      <c r="D8209" s="104" t="s">
        <v>340</v>
      </c>
      <c r="E8209" s="56">
        <v>2016</v>
      </c>
      <c r="F8209" s="144">
        <v>32</v>
      </c>
      <c r="G8209" s="144">
        <v>32</v>
      </c>
    </row>
    <row r="8210" spans="3:7" ht="16.5" hidden="1" customHeight="1" outlineLevel="1" x14ac:dyDescent="0.45">
      <c r="C8210" s="104" t="s">
        <v>155</v>
      </c>
      <c r="D8210" s="104" t="s">
        <v>341</v>
      </c>
      <c r="E8210" s="56">
        <v>1991</v>
      </c>
      <c r="F8210" s="144">
        <v>576</v>
      </c>
      <c r="G8210" s="144">
        <v>576</v>
      </c>
    </row>
    <row r="8211" spans="3:7" ht="16.5" hidden="1" customHeight="1" outlineLevel="1" x14ac:dyDescent="0.45">
      <c r="C8211" s="104" t="s">
        <v>155</v>
      </c>
      <c r="D8211" s="104" t="s">
        <v>341</v>
      </c>
      <c r="E8211" s="56">
        <v>1992</v>
      </c>
      <c r="F8211" s="144">
        <v>326</v>
      </c>
      <c r="G8211" s="144">
        <v>326</v>
      </c>
    </row>
    <row r="8212" spans="3:7" ht="16.5" hidden="1" customHeight="1" outlineLevel="1" x14ac:dyDescent="0.45">
      <c r="C8212" s="104" t="s">
        <v>155</v>
      </c>
      <c r="D8212" s="104" t="s">
        <v>341</v>
      </c>
      <c r="E8212" s="56">
        <v>1993</v>
      </c>
      <c r="F8212" s="144">
        <v>268</v>
      </c>
      <c r="G8212" s="144">
        <v>268</v>
      </c>
    </row>
    <row r="8213" spans="3:7" ht="16.5" hidden="1" customHeight="1" outlineLevel="1" x14ac:dyDescent="0.45">
      <c r="C8213" s="104" t="s">
        <v>155</v>
      </c>
      <c r="D8213" s="104" t="s">
        <v>341</v>
      </c>
      <c r="E8213" s="56">
        <v>1994</v>
      </c>
      <c r="F8213" s="144">
        <v>480</v>
      </c>
      <c r="G8213" s="144">
        <v>480</v>
      </c>
    </row>
    <row r="8214" spans="3:7" ht="16.5" hidden="1" customHeight="1" outlineLevel="1" x14ac:dyDescent="0.45">
      <c r="C8214" s="104" t="s">
        <v>155</v>
      </c>
      <c r="D8214" s="104" t="s">
        <v>341</v>
      </c>
      <c r="E8214" s="56">
        <v>1995</v>
      </c>
      <c r="F8214" s="144">
        <v>942</v>
      </c>
      <c r="G8214" s="144">
        <v>942</v>
      </c>
    </row>
    <row r="8215" spans="3:7" ht="16.5" hidden="1" customHeight="1" outlineLevel="1" x14ac:dyDescent="0.45">
      <c r="C8215" s="104" t="s">
        <v>155</v>
      </c>
      <c r="D8215" s="104" t="s">
        <v>341</v>
      </c>
      <c r="E8215" s="56">
        <v>1996</v>
      </c>
      <c r="F8215" s="146">
        <v>2281</v>
      </c>
      <c r="G8215" s="146">
        <v>2281</v>
      </c>
    </row>
    <row r="8216" spans="3:7" ht="16.5" hidden="1" customHeight="1" outlineLevel="1" x14ac:dyDescent="0.45">
      <c r="C8216" s="104" t="s">
        <v>155</v>
      </c>
      <c r="D8216" s="104" t="s">
        <v>341</v>
      </c>
      <c r="E8216" s="56">
        <v>1997</v>
      </c>
      <c r="F8216" s="146">
        <v>3758</v>
      </c>
      <c r="G8216" s="146">
        <v>3758</v>
      </c>
    </row>
    <row r="8217" spans="3:7" ht="16.5" hidden="1" customHeight="1" outlineLevel="1" x14ac:dyDescent="0.45">
      <c r="C8217" s="104" t="s">
        <v>155</v>
      </c>
      <c r="D8217" s="104" t="s">
        <v>341</v>
      </c>
      <c r="E8217" s="56">
        <v>1998</v>
      </c>
      <c r="F8217" s="144">
        <v>328</v>
      </c>
      <c r="G8217" s="144">
        <v>328</v>
      </c>
    </row>
    <row r="8218" spans="3:7" ht="16.5" hidden="1" customHeight="1" outlineLevel="1" x14ac:dyDescent="0.45">
      <c r="C8218" s="104" t="s">
        <v>155</v>
      </c>
      <c r="D8218" s="104" t="s">
        <v>341</v>
      </c>
      <c r="E8218" s="56">
        <v>1999</v>
      </c>
      <c r="F8218" s="146">
        <v>13876</v>
      </c>
      <c r="G8218" s="146">
        <v>13876</v>
      </c>
    </row>
    <row r="8219" spans="3:7" ht="16.5" hidden="1" customHeight="1" outlineLevel="1" x14ac:dyDescent="0.45">
      <c r="C8219" s="104" t="s">
        <v>155</v>
      </c>
      <c r="D8219" s="104" t="s">
        <v>341</v>
      </c>
      <c r="E8219" s="56">
        <v>2000</v>
      </c>
      <c r="F8219" s="146">
        <v>5653</v>
      </c>
      <c r="G8219" s="146">
        <v>5653</v>
      </c>
    </row>
    <row r="8220" spans="3:7" ht="16.5" hidden="1" customHeight="1" outlineLevel="1" x14ac:dyDescent="0.45">
      <c r="C8220" s="104" t="s">
        <v>155</v>
      </c>
      <c r="D8220" s="104" t="s">
        <v>341</v>
      </c>
      <c r="E8220" s="56">
        <v>2001</v>
      </c>
      <c r="F8220" s="146">
        <v>4083</v>
      </c>
      <c r="G8220" s="146">
        <v>4083</v>
      </c>
    </row>
    <row r="8221" spans="3:7" ht="16.5" hidden="1" customHeight="1" outlineLevel="1" x14ac:dyDescent="0.45">
      <c r="C8221" s="104" t="s">
        <v>155</v>
      </c>
      <c r="D8221" s="104" t="s">
        <v>341</v>
      </c>
      <c r="E8221" s="56">
        <v>2002</v>
      </c>
      <c r="F8221" s="146">
        <v>7822</v>
      </c>
      <c r="G8221" s="146">
        <v>7822</v>
      </c>
    </row>
    <row r="8222" spans="3:7" ht="16.5" hidden="1" customHeight="1" outlineLevel="1" x14ac:dyDescent="0.45">
      <c r="C8222" s="104" t="s">
        <v>155</v>
      </c>
      <c r="D8222" s="104" t="s">
        <v>341</v>
      </c>
      <c r="E8222" s="56">
        <v>2003</v>
      </c>
      <c r="F8222" s="146">
        <v>18471</v>
      </c>
      <c r="G8222" s="146">
        <v>18471</v>
      </c>
    </row>
    <row r="8223" spans="3:7" ht="16.5" hidden="1" customHeight="1" outlineLevel="1" x14ac:dyDescent="0.45">
      <c r="C8223" s="104" t="s">
        <v>155</v>
      </c>
      <c r="D8223" s="104" t="s">
        <v>341</v>
      </c>
      <c r="E8223" s="56">
        <v>2004</v>
      </c>
      <c r="F8223" s="146">
        <v>22540</v>
      </c>
      <c r="G8223" s="146">
        <v>22540</v>
      </c>
    </row>
    <row r="8224" spans="3:7" ht="16.5" hidden="1" customHeight="1" outlineLevel="1" x14ac:dyDescent="0.45">
      <c r="C8224" s="104" t="s">
        <v>155</v>
      </c>
      <c r="D8224" s="104" t="s">
        <v>341</v>
      </c>
      <c r="E8224" s="56">
        <v>2005</v>
      </c>
      <c r="F8224" s="146">
        <v>19780</v>
      </c>
      <c r="G8224" s="146">
        <v>19780</v>
      </c>
    </row>
    <row r="8225" spans="3:7" ht="16.5" hidden="1" customHeight="1" outlineLevel="1" x14ac:dyDescent="0.45">
      <c r="C8225" s="104" t="s">
        <v>155</v>
      </c>
      <c r="D8225" s="104" t="s">
        <v>341</v>
      </c>
      <c r="E8225" s="56">
        <v>2006</v>
      </c>
      <c r="F8225" s="146">
        <v>10732</v>
      </c>
      <c r="G8225" s="146">
        <v>10732</v>
      </c>
    </row>
    <row r="8226" spans="3:7" ht="16.5" hidden="1" customHeight="1" outlineLevel="1" x14ac:dyDescent="0.45">
      <c r="C8226" s="104" t="s">
        <v>155</v>
      </c>
      <c r="D8226" s="104" t="s">
        <v>341</v>
      </c>
      <c r="E8226" s="56">
        <v>2007</v>
      </c>
      <c r="F8226" s="146">
        <v>7365</v>
      </c>
      <c r="G8226" s="146">
        <v>7365</v>
      </c>
    </row>
    <row r="8227" spans="3:7" ht="16.5" hidden="1" customHeight="1" outlineLevel="1" x14ac:dyDescent="0.45">
      <c r="C8227" s="104" t="s">
        <v>155</v>
      </c>
      <c r="D8227" s="104" t="s">
        <v>341</v>
      </c>
      <c r="E8227" s="56">
        <v>2008</v>
      </c>
      <c r="F8227" s="146">
        <v>3057</v>
      </c>
      <c r="G8227" s="146">
        <v>3057</v>
      </c>
    </row>
    <row r="8228" spans="3:7" ht="16.5" hidden="1" customHeight="1" outlineLevel="1" x14ac:dyDescent="0.45">
      <c r="C8228" s="104" t="s">
        <v>155</v>
      </c>
      <c r="D8228" s="104" t="s">
        <v>341</v>
      </c>
      <c r="E8228" s="56">
        <v>2009</v>
      </c>
      <c r="F8228" s="146">
        <v>3268</v>
      </c>
      <c r="G8228" s="146">
        <v>3268</v>
      </c>
    </row>
    <row r="8229" spans="3:7" ht="16.5" hidden="1" customHeight="1" outlineLevel="1" x14ac:dyDescent="0.45">
      <c r="C8229" s="104" t="s">
        <v>155</v>
      </c>
      <c r="D8229" s="104" t="s">
        <v>341</v>
      </c>
      <c r="E8229" s="56">
        <v>2010</v>
      </c>
      <c r="F8229" s="146">
        <v>14125</v>
      </c>
      <c r="G8229" s="146">
        <v>14125</v>
      </c>
    </row>
    <row r="8230" spans="3:7" ht="16.5" hidden="1" customHeight="1" outlineLevel="1" x14ac:dyDescent="0.45">
      <c r="C8230" s="104" t="s">
        <v>155</v>
      </c>
      <c r="D8230" s="104" t="s">
        <v>341</v>
      </c>
      <c r="E8230" s="56">
        <v>2011</v>
      </c>
      <c r="F8230" s="146">
        <v>10035</v>
      </c>
      <c r="G8230" s="146">
        <v>10035</v>
      </c>
    </row>
    <row r="8231" spans="3:7" ht="16.5" hidden="1" customHeight="1" outlineLevel="1" x14ac:dyDescent="0.45">
      <c r="C8231" s="104" t="s">
        <v>155</v>
      </c>
      <c r="D8231" s="104" t="s">
        <v>341</v>
      </c>
      <c r="E8231" s="56">
        <v>2012</v>
      </c>
      <c r="F8231" s="146">
        <v>13465</v>
      </c>
      <c r="G8231" s="146">
        <v>13465</v>
      </c>
    </row>
    <row r="8232" spans="3:7" ht="16.5" hidden="1" customHeight="1" outlineLevel="1" x14ac:dyDescent="0.45">
      <c r="C8232" s="104" t="s">
        <v>155</v>
      </c>
      <c r="D8232" s="104" t="s">
        <v>341</v>
      </c>
      <c r="E8232" s="56">
        <v>2013</v>
      </c>
      <c r="F8232" s="146">
        <v>20421</v>
      </c>
      <c r="G8232" s="146">
        <v>20421</v>
      </c>
    </row>
    <row r="8233" spans="3:7" ht="16.5" hidden="1" customHeight="1" outlineLevel="1" x14ac:dyDescent="0.45">
      <c r="C8233" s="104" t="s">
        <v>155</v>
      </c>
      <c r="D8233" s="104" t="s">
        <v>341</v>
      </c>
      <c r="E8233" s="56">
        <v>2014</v>
      </c>
      <c r="F8233" s="146">
        <v>12285</v>
      </c>
      <c r="G8233" s="146">
        <v>12285</v>
      </c>
    </row>
    <row r="8234" spans="3:7" ht="16.5" hidden="1" customHeight="1" outlineLevel="1" x14ac:dyDescent="0.45">
      <c r="C8234" s="104" t="s">
        <v>155</v>
      </c>
      <c r="D8234" s="104" t="s">
        <v>341</v>
      </c>
      <c r="E8234" s="56">
        <v>2015</v>
      </c>
      <c r="F8234" s="146">
        <v>4617</v>
      </c>
      <c r="G8234" s="146">
        <v>4617</v>
      </c>
    </row>
    <row r="8235" spans="3:7" ht="16.5" hidden="1" customHeight="1" outlineLevel="1" x14ac:dyDescent="0.45">
      <c r="C8235" s="104" t="s">
        <v>155</v>
      </c>
      <c r="D8235" s="104" t="s">
        <v>341</v>
      </c>
      <c r="E8235" s="56">
        <v>2016</v>
      </c>
      <c r="F8235" s="146">
        <v>1180</v>
      </c>
      <c r="G8235" s="146">
        <v>1180</v>
      </c>
    </row>
    <row r="8236" spans="3:7" ht="16.5" hidden="1" customHeight="1" outlineLevel="1" x14ac:dyDescent="0.45">
      <c r="C8236" s="104" t="s">
        <v>155</v>
      </c>
      <c r="D8236" s="56" t="s">
        <v>342</v>
      </c>
      <c r="E8236" s="56">
        <v>1994</v>
      </c>
      <c r="F8236" s="144">
        <v>88</v>
      </c>
      <c r="G8236" s="144">
        <v>88</v>
      </c>
    </row>
    <row r="8237" spans="3:7" ht="16.5" hidden="1" customHeight="1" outlineLevel="1" x14ac:dyDescent="0.45">
      <c r="C8237" s="104" t="s">
        <v>155</v>
      </c>
      <c r="D8237" s="104" t="s">
        <v>343</v>
      </c>
      <c r="E8237" s="56">
        <v>1992</v>
      </c>
      <c r="F8237" s="144">
        <v>1</v>
      </c>
      <c r="G8237" s="144">
        <v>1</v>
      </c>
    </row>
    <row r="8238" spans="3:7" ht="16.5" hidden="1" customHeight="1" outlineLevel="1" x14ac:dyDescent="0.45">
      <c r="C8238" s="104" t="s">
        <v>155</v>
      </c>
      <c r="D8238" s="104" t="s">
        <v>343</v>
      </c>
      <c r="E8238" s="56">
        <v>1995</v>
      </c>
      <c r="F8238" s="144">
        <v>2</v>
      </c>
      <c r="G8238" s="144">
        <v>2</v>
      </c>
    </row>
    <row r="8239" spans="3:7" ht="16.5" hidden="1" customHeight="1" outlineLevel="1" x14ac:dyDescent="0.45">
      <c r="C8239" s="104" t="s">
        <v>155</v>
      </c>
      <c r="D8239" s="104" t="s">
        <v>343</v>
      </c>
      <c r="E8239" s="56">
        <v>1998</v>
      </c>
      <c r="F8239" s="144">
        <v>2</v>
      </c>
      <c r="G8239" s="144">
        <v>2</v>
      </c>
    </row>
    <row r="8240" spans="3:7" ht="16.5" hidden="1" customHeight="1" outlineLevel="1" x14ac:dyDescent="0.45">
      <c r="C8240" s="104" t="s">
        <v>155</v>
      </c>
      <c r="D8240" s="104" t="s">
        <v>344</v>
      </c>
      <c r="E8240" s="56">
        <v>1991</v>
      </c>
      <c r="F8240" s="144">
        <v>100</v>
      </c>
      <c r="G8240" s="144">
        <v>100</v>
      </c>
    </row>
    <row r="8241" spans="3:7" ht="16.5" hidden="1" customHeight="1" outlineLevel="1" x14ac:dyDescent="0.45">
      <c r="C8241" s="104" t="s">
        <v>155</v>
      </c>
      <c r="D8241" s="104" t="s">
        <v>344</v>
      </c>
      <c r="E8241" s="56">
        <v>1992</v>
      </c>
      <c r="F8241" s="144">
        <v>25</v>
      </c>
      <c r="G8241" s="144">
        <v>25</v>
      </c>
    </row>
    <row r="8242" spans="3:7" ht="16.5" hidden="1" customHeight="1" outlineLevel="1" x14ac:dyDescent="0.45">
      <c r="C8242" s="104" t="s">
        <v>155</v>
      </c>
      <c r="D8242" s="104" t="s">
        <v>344</v>
      </c>
      <c r="E8242" s="56">
        <v>1993</v>
      </c>
      <c r="F8242" s="144">
        <v>1</v>
      </c>
      <c r="G8242" s="144">
        <v>1</v>
      </c>
    </row>
    <row r="8243" spans="3:7" ht="16.5" hidden="1" customHeight="1" outlineLevel="1" x14ac:dyDescent="0.45">
      <c r="C8243" s="104" t="s">
        <v>155</v>
      </c>
      <c r="D8243" s="104" t="s">
        <v>344</v>
      </c>
      <c r="E8243" s="56">
        <v>1994</v>
      </c>
      <c r="F8243" s="144">
        <v>162</v>
      </c>
      <c r="G8243" s="144">
        <v>162</v>
      </c>
    </row>
    <row r="8244" spans="3:7" ht="16.5" hidden="1" customHeight="1" outlineLevel="1" x14ac:dyDescent="0.45">
      <c r="C8244" s="104" t="s">
        <v>155</v>
      </c>
      <c r="D8244" s="104" t="s">
        <v>344</v>
      </c>
      <c r="E8244" s="56">
        <v>1995</v>
      </c>
      <c r="F8244" s="144">
        <v>9</v>
      </c>
      <c r="G8244" s="144">
        <v>9</v>
      </c>
    </row>
    <row r="8245" spans="3:7" ht="16.5" hidden="1" customHeight="1" outlineLevel="1" x14ac:dyDescent="0.45">
      <c r="C8245" s="104" t="s">
        <v>155</v>
      </c>
      <c r="D8245" s="104" t="s">
        <v>344</v>
      </c>
      <c r="E8245" s="56">
        <v>1996</v>
      </c>
      <c r="F8245" s="144">
        <v>46</v>
      </c>
      <c r="G8245" s="144">
        <v>46</v>
      </c>
    </row>
    <row r="8246" spans="3:7" ht="16.5" hidden="1" customHeight="1" outlineLevel="1" x14ac:dyDescent="0.45">
      <c r="C8246" s="104" t="s">
        <v>155</v>
      </c>
      <c r="D8246" s="104" t="s">
        <v>344</v>
      </c>
      <c r="E8246" s="56">
        <v>1997</v>
      </c>
      <c r="F8246" s="144">
        <v>4</v>
      </c>
      <c r="G8246" s="144">
        <v>4</v>
      </c>
    </row>
    <row r="8247" spans="3:7" ht="16.5" hidden="1" customHeight="1" outlineLevel="1" x14ac:dyDescent="0.45">
      <c r="C8247" s="104" t="s">
        <v>155</v>
      </c>
      <c r="D8247" s="104" t="s">
        <v>344</v>
      </c>
      <c r="E8247" s="56">
        <v>1998</v>
      </c>
      <c r="F8247" s="144">
        <v>6</v>
      </c>
      <c r="G8247" s="144">
        <v>6</v>
      </c>
    </row>
    <row r="8248" spans="3:7" ht="16.5" hidden="1" customHeight="1" outlineLevel="1" x14ac:dyDescent="0.45">
      <c r="C8248" s="104" t="s">
        <v>155</v>
      </c>
      <c r="D8248" s="104" t="s">
        <v>344</v>
      </c>
      <c r="E8248" s="56">
        <v>1999</v>
      </c>
      <c r="F8248" s="144">
        <v>276</v>
      </c>
      <c r="G8248" s="144">
        <v>276</v>
      </c>
    </row>
    <row r="8249" spans="3:7" ht="16.5" hidden="1" customHeight="1" outlineLevel="1" x14ac:dyDescent="0.45">
      <c r="C8249" s="104" t="s">
        <v>155</v>
      </c>
      <c r="D8249" s="104" t="s">
        <v>344</v>
      </c>
      <c r="E8249" s="56">
        <v>2000</v>
      </c>
      <c r="F8249" s="144">
        <v>11</v>
      </c>
      <c r="G8249" s="144">
        <v>11</v>
      </c>
    </row>
    <row r="8250" spans="3:7" ht="16.5" hidden="1" customHeight="1" outlineLevel="1" x14ac:dyDescent="0.45">
      <c r="C8250" s="104" t="s">
        <v>155</v>
      </c>
      <c r="D8250" s="104" t="s">
        <v>344</v>
      </c>
      <c r="E8250" s="56">
        <v>2001</v>
      </c>
      <c r="F8250" s="144">
        <v>280</v>
      </c>
      <c r="G8250" s="144">
        <v>280</v>
      </c>
    </row>
    <row r="8251" spans="3:7" ht="16.5" hidden="1" customHeight="1" outlineLevel="1" x14ac:dyDescent="0.45">
      <c r="C8251" s="104" t="s">
        <v>155</v>
      </c>
      <c r="D8251" s="104" t="s">
        <v>344</v>
      </c>
      <c r="E8251" s="56">
        <v>2002</v>
      </c>
      <c r="F8251" s="144">
        <v>40</v>
      </c>
      <c r="G8251" s="144">
        <v>40</v>
      </c>
    </row>
    <row r="8252" spans="3:7" ht="16.5" hidden="1" customHeight="1" outlineLevel="1" x14ac:dyDescent="0.45">
      <c r="C8252" s="104" t="s">
        <v>155</v>
      </c>
      <c r="D8252" s="104" t="s">
        <v>344</v>
      </c>
      <c r="E8252" s="56">
        <v>2003</v>
      </c>
      <c r="F8252" s="144">
        <v>542</v>
      </c>
      <c r="G8252" s="144">
        <v>542</v>
      </c>
    </row>
    <row r="8253" spans="3:7" ht="16.5" hidden="1" customHeight="1" outlineLevel="1" x14ac:dyDescent="0.45">
      <c r="C8253" s="104" t="s">
        <v>155</v>
      </c>
      <c r="D8253" s="104" t="s">
        <v>344</v>
      </c>
      <c r="E8253" s="56">
        <v>2004</v>
      </c>
      <c r="F8253" s="144">
        <v>245</v>
      </c>
      <c r="G8253" s="144">
        <v>245</v>
      </c>
    </row>
    <row r="8254" spans="3:7" ht="16.5" hidden="1" customHeight="1" outlineLevel="1" x14ac:dyDescent="0.45">
      <c r="C8254" s="104" t="s">
        <v>155</v>
      </c>
      <c r="D8254" s="104" t="s">
        <v>344</v>
      </c>
      <c r="E8254" s="56">
        <v>2005</v>
      </c>
      <c r="F8254" s="144">
        <v>218</v>
      </c>
      <c r="G8254" s="144">
        <v>218</v>
      </c>
    </row>
    <row r="8255" spans="3:7" ht="16.5" hidden="1" customHeight="1" outlineLevel="1" x14ac:dyDescent="0.45">
      <c r="C8255" s="104" t="s">
        <v>155</v>
      </c>
      <c r="D8255" s="104" t="s">
        <v>344</v>
      </c>
      <c r="E8255" s="56">
        <v>2006</v>
      </c>
      <c r="F8255" s="144">
        <v>448</v>
      </c>
      <c r="G8255" s="144">
        <v>448</v>
      </c>
    </row>
    <row r="8256" spans="3:7" ht="16.5" hidden="1" customHeight="1" outlineLevel="1" x14ac:dyDescent="0.45">
      <c r="C8256" s="104" t="s">
        <v>155</v>
      </c>
      <c r="D8256" s="104" t="s">
        <v>344</v>
      </c>
      <c r="E8256" s="56">
        <v>2007</v>
      </c>
      <c r="F8256" s="144">
        <v>716</v>
      </c>
      <c r="G8256" s="144">
        <v>716</v>
      </c>
    </row>
    <row r="8257" spans="3:7" ht="16.5" hidden="1" customHeight="1" outlineLevel="1" x14ac:dyDescent="0.45">
      <c r="C8257" s="104" t="s">
        <v>155</v>
      </c>
      <c r="D8257" s="104" t="s">
        <v>344</v>
      </c>
      <c r="E8257" s="56">
        <v>2008</v>
      </c>
      <c r="F8257" s="146">
        <v>1032</v>
      </c>
      <c r="G8257" s="146">
        <v>1032</v>
      </c>
    </row>
    <row r="8258" spans="3:7" ht="16.5" hidden="1" customHeight="1" outlineLevel="1" x14ac:dyDescent="0.45">
      <c r="C8258" s="104" t="s">
        <v>155</v>
      </c>
      <c r="D8258" s="104" t="s">
        <v>344</v>
      </c>
      <c r="E8258" s="56">
        <v>2009</v>
      </c>
      <c r="F8258" s="144">
        <v>633</v>
      </c>
      <c r="G8258" s="144">
        <v>633</v>
      </c>
    </row>
    <row r="8259" spans="3:7" ht="16.5" hidden="1" customHeight="1" outlineLevel="1" x14ac:dyDescent="0.45">
      <c r="C8259" s="104" t="s">
        <v>155</v>
      </c>
      <c r="D8259" s="104" t="s">
        <v>344</v>
      </c>
      <c r="E8259" s="56">
        <v>2010</v>
      </c>
      <c r="F8259" s="144">
        <v>652</v>
      </c>
      <c r="G8259" s="144">
        <v>652</v>
      </c>
    </row>
    <row r="8260" spans="3:7" ht="16.5" hidden="1" customHeight="1" outlineLevel="1" x14ac:dyDescent="0.45">
      <c r="C8260" s="104" t="s">
        <v>155</v>
      </c>
      <c r="D8260" s="104" t="s">
        <v>344</v>
      </c>
      <c r="E8260" s="56">
        <v>2011</v>
      </c>
      <c r="F8260" s="146">
        <v>1886</v>
      </c>
      <c r="G8260" s="146">
        <v>1886</v>
      </c>
    </row>
    <row r="8261" spans="3:7" ht="16.5" hidden="1" customHeight="1" outlineLevel="1" x14ac:dyDescent="0.45">
      <c r="C8261" s="104" t="s">
        <v>155</v>
      </c>
      <c r="D8261" s="104" t="s">
        <v>344</v>
      </c>
      <c r="E8261" s="56">
        <v>2012</v>
      </c>
      <c r="F8261" s="146">
        <v>1201</v>
      </c>
      <c r="G8261" s="146">
        <v>1201</v>
      </c>
    </row>
    <row r="8262" spans="3:7" ht="16.5" hidden="1" customHeight="1" outlineLevel="1" x14ac:dyDescent="0.45">
      <c r="C8262" s="104" t="s">
        <v>155</v>
      </c>
      <c r="D8262" s="104" t="s">
        <v>344</v>
      </c>
      <c r="E8262" s="56">
        <v>2013</v>
      </c>
      <c r="F8262" s="144">
        <v>767</v>
      </c>
      <c r="G8262" s="144">
        <v>767</v>
      </c>
    </row>
    <row r="8263" spans="3:7" ht="16.5" hidden="1" customHeight="1" outlineLevel="1" x14ac:dyDescent="0.45">
      <c r="C8263" s="104" t="s">
        <v>155</v>
      </c>
      <c r="D8263" s="104" t="s">
        <v>344</v>
      </c>
      <c r="E8263" s="56">
        <v>2014</v>
      </c>
      <c r="F8263" s="144">
        <v>349</v>
      </c>
      <c r="G8263" s="144">
        <v>349</v>
      </c>
    </row>
    <row r="8264" spans="3:7" ht="16.5" hidden="1" customHeight="1" outlineLevel="1" x14ac:dyDescent="0.45">
      <c r="C8264" s="104" t="s">
        <v>155</v>
      </c>
      <c r="D8264" s="104" t="s">
        <v>344</v>
      </c>
      <c r="E8264" s="56">
        <v>2015</v>
      </c>
      <c r="F8264" s="144">
        <v>113</v>
      </c>
      <c r="G8264" s="144">
        <v>113</v>
      </c>
    </row>
    <row r="8265" spans="3:7" ht="16.5" hidden="1" customHeight="1" outlineLevel="1" x14ac:dyDescent="0.45">
      <c r="C8265" s="104" t="s">
        <v>155</v>
      </c>
      <c r="D8265" s="104" t="s">
        <v>344</v>
      </c>
      <c r="E8265" s="56">
        <v>2016</v>
      </c>
      <c r="F8265" s="144">
        <v>30</v>
      </c>
      <c r="G8265" s="144">
        <v>30</v>
      </c>
    </row>
    <row r="8266" spans="3:7" ht="16.5" hidden="1" customHeight="1" outlineLevel="1" x14ac:dyDescent="0.45">
      <c r="C8266" s="104" t="s">
        <v>155</v>
      </c>
      <c r="D8266" s="104" t="s">
        <v>345</v>
      </c>
      <c r="E8266" s="56">
        <v>1991</v>
      </c>
      <c r="F8266" s="144">
        <v>39</v>
      </c>
      <c r="G8266" s="144">
        <v>39</v>
      </c>
    </row>
    <row r="8267" spans="3:7" ht="16.5" hidden="1" customHeight="1" outlineLevel="1" x14ac:dyDescent="0.45">
      <c r="C8267" s="104" t="s">
        <v>155</v>
      </c>
      <c r="D8267" s="104" t="s">
        <v>345</v>
      </c>
      <c r="E8267" s="56">
        <v>1992</v>
      </c>
      <c r="F8267" s="144">
        <v>99</v>
      </c>
      <c r="G8267" s="144">
        <v>99</v>
      </c>
    </row>
    <row r="8268" spans="3:7" ht="16.5" hidden="1" customHeight="1" outlineLevel="1" x14ac:dyDescent="0.45">
      <c r="C8268" s="104" t="s">
        <v>155</v>
      </c>
      <c r="D8268" s="104" t="s">
        <v>345</v>
      </c>
      <c r="E8268" s="56">
        <v>1993</v>
      </c>
      <c r="F8268" s="144">
        <v>12</v>
      </c>
      <c r="G8268" s="144">
        <v>12</v>
      </c>
    </row>
    <row r="8269" spans="3:7" ht="16.5" hidden="1" customHeight="1" outlineLevel="1" x14ac:dyDescent="0.45">
      <c r="C8269" s="104" t="s">
        <v>155</v>
      </c>
      <c r="D8269" s="104" t="s">
        <v>345</v>
      </c>
      <c r="E8269" s="56">
        <v>1994</v>
      </c>
      <c r="F8269" s="144">
        <v>34</v>
      </c>
      <c r="G8269" s="144">
        <v>34</v>
      </c>
    </row>
    <row r="8270" spans="3:7" ht="16.5" hidden="1" customHeight="1" outlineLevel="1" x14ac:dyDescent="0.45">
      <c r="C8270" s="104" t="s">
        <v>155</v>
      </c>
      <c r="D8270" s="104" t="s">
        <v>345</v>
      </c>
      <c r="E8270" s="56">
        <v>1995</v>
      </c>
      <c r="F8270" s="144">
        <v>233</v>
      </c>
      <c r="G8270" s="144">
        <v>233</v>
      </c>
    </row>
    <row r="8271" spans="3:7" ht="16.5" hidden="1" customHeight="1" outlineLevel="1" x14ac:dyDescent="0.45">
      <c r="C8271" s="104" t="s">
        <v>155</v>
      </c>
      <c r="D8271" s="104" t="s">
        <v>345</v>
      </c>
      <c r="E8271" s="56">
        <v>1996</v>
      </c>
      <c r="F8271" s="144">
        <v>179</v>
      </c>
      <c r="G8271" s="144">
        <v>179</v>
      </c>
    </row>
    <row r="8272" spans="3:7" ht="16.5" hidden="1" customHeight="1" outlineLevel="1" x14ac:dyDescent="0.45">
      <c r="C8272" s="104" t="s">
        <v>155</v>
      </c>
      <c r="D8272" s="104" t="s">
        <v>345</v>
      </c>
      <c r="E8272" s="56">
        <v>1997</v>
      </c>
      <c r="F8272" s="144">
        <v>67</v>
      </c>
      <c r="G8272" s="144">
        <v>67</v>
      </c>
    </row>
    <row r="8273" spans="3:7" ht="16.5" hidden="1" customHeight="1" outlineLevel="1" x14ac:dyDescent="0.45">
      <c r="C8273" s="104" t="s">
        <v>155</v>
      </c>
      <c r="D8273" s="104" t="s">
        <v>345</v>
      </c>
      <c r="E8273" s="56">
        <v>1998</v>
      </c>
      <c r="F8273" s="144">
        <v>27</v>
      </c>
      <c r="G8273" s="144">
        <v>27</v>
      </c>
    </row>
    <row r="8274" spans="3:7" ht="16.5" hidden="1" customHeight="1" outlineLevel="1" x14ac:dyDescent="0.45">
      <c r="C8274" s="104" t="s">
        <v>155</v>
      </c>
      <c r="D8274" s="104" t="s">
        <v>345</v>
      </c>
      <c r="E8274" s="56">
        <v>1999</v>
      </c>
      <c r="F8274" s="144">
        <v>123</v>
      </c>
      <c r="G8274" s="144">
        <v>123</v>
      </c>
    </row>
    <row r="8275" spans="3:7" ht="16.5" hidden="1" customHeight="1" outlineLevel="1" x14ac:dyDescent="0.45">
      <c r="C8275" s="104" t="s">
        <v>155</v>
      </c>
      <c r="D8275" s="104" t="s">
        <v>345</v>
      </c>
      <c r="E8275" s="56">
        <v>2000</v>
      </c>
      <c r="F8275" s="144">
        <v>109</v>
      </c>
      <c r="G8275" s="144">
        <v>109</v>
      </c>
    </row>
    <row r="8276" spans="3:7" ht="16.5" hidden="1" customHeight="1" outlineLevel="1" x14ac:dyDescent="0.45">
      <c r="C8276" s="104" t="s">
        <v>155</v>
      </c>
      <c r="D8276" s="104" t="s">
        <v>345</v>
      </c>
      <c r="E8276" s="56">
        <v>2001</v>
      </c>
      <c r="F8276" s="144">
        <v>179</v>
      </c>
      <c r="G8276" s="144">
        <v>179</v>
      </c>
    </row>
    <row r="8277" spans="3:7" ht="16.5" hidden="1" customHeight="1" outlineLevel="1" x14ac:dyDescent="0.45">
      <c r="C8277" s="104" t="s">
        <v>155</v>
      </c>
      <c r="D8277" s="104" t="s">
        <v>345</v>
      </c>
      <c r="E8277" s="56">
        <v>2002</v>
      </c>
      <c r="F8277" s="144">
        <v>322</v>
      </c>
      <c r="G8277" s="144">
        <v>322</v>
      </c>
    </row>
    <row r="8278" spans="3:7" ht="16.5" hidden="1" customHeight="1" outlineLevel="1" x14ac:dyDescent="0.45">
      <c r="C8278" s="104" t="s">
        <v>155</v>
      </c>
      <c r="D8278" s="104" t="s">
        <v>345</v>
      </c>
      <c r="E8278" s="56">
        <v>2003</v>
      </c>
      <c r="F8278" s="144">
        <v>734</v>
      </c>
      <c r="G8278" s="144">
        <v>734</v>
      </c>
    </row>
    <row r="8279" spans="3:7" ht="16.5" hidden="1" customHeight="1" outlineLevel="1" x14ac:dyDescent="0.45">
      <c r="C8279" s="104" t="s">
        <v>155</v>
      </c>
      <c r="D8279" s="104" t="s">
        <v>345</v>
      </c>
      <c r="E8279" s="56">
        <v>2004</v>
      </c>
      <c r="F8279" s="146">
        <v>1093</v>
      </c>
      <c r="G8279" s="146">
        <v>1093</v>
      </c>
    </row>
    <row r="8280" spans="3:7" ht="16.5" hidden="1" customHeight="1" outlineLevel="1" x14ac:dyDescent="0.45">
      <c r="C8280" s="104" t="s">
        <v>155</v>
      </c>
      <c r="D8280" s="104" t="s">
        <v>345</v>
      </c>
      <c r="E8280" s="56">
        <v>2005</v>
      </c>
      <c r="F8280" s="144">
        <v>480</v>
      </c>
      <c r="G8280" s="144">
        <v>480</v>
      </c>
    </row>
    <row r="8281" spans="3:7" ht="16.5" hidden="1" customHeight="1" outlineLevel="1" x14ac:dyDescent="0.45">
      <c r="C8281" s="104" t="s">
        <v>155</v>
      </c>
      <c r="D8281" s="104" t="s">
        <v>345</v>
      </c>
      <c r="E8281" s="56">
        <v>2006</v>
      </c>
      <c r="F8281" s="144">
        <v>253</v>
      </c>
      <c r="G8281" s="144">
        <v>253</v>
      </c>
    </row>
    <row r="8282" spans="3:7" ht="16.5" hidden="1" customHeight="1" outlineLevel="1" x14ac:dyDescent="0.45">
      <c r="C8282" s="104" t="s">
        <v>155</v>
      </c>
      <c r="D8282" s="104" t="s">
        <v>345</v>
      </c>
      <c r="E8282" s="56">
        <v>2007</v>
      </c>
      <c r="F8282" s="144">
        <v>588</v>
      </c>
      <c r="G8282" s="144">
        <v>588</v>
      </c>
    </row>
    <row r="8283" spans="3:7" ht="16.5" hidden="1" customHeight="1" outlineLevel="1" x14ac:dyDescent="0.45">
      <c r="C8283" s="104" t="s">
        <v>155</v>
      </c>
      <c r="D8283" s="104" t="s">
        <v>345</v>
      </c>
      <c r="E8283" s="56">
        <v>2008</v>
      </c>
      <c r="F8283" s="144">
        <v>748</v>
      </c>
      <c r="G8283" s="144">
        <v>748</v>
      </c>
    </row>
    <row r="8284" spans="3:7" ht="16.5" hidden="1" customHeight="1" outlineLevel="1" x14ac:dyDescent="0.45">
      <c r="C8284" s="104" t="s">
        <v>155</v>
      </c>
      <c r="D8284" s="104" t="s">
        <v>345</v>
      </c>
      <c r="E8284" s="56">
        <v>2009</v>
      </c>
      <c r="F8284" s="146">
        <v>1323</v>
      </c>
      <c r="G8284" s="146">
        <v>1323</v>
      </c>
    </row>
    <row r="8285" spans="3:7" ht="16.5" hidden="1" customHeight="1" outlineLevel="1" x14ac:dyDescent="0.45">
      <c r="C8285" s="104" t="s">
        <v>155</v>
      </c>
      <c r="D8285" s="104" t="s">
        <v>345</v>
      </c>
      <c r="E8285" s="56">
        <v>2010</v>
      </c>
      <c r="F8285" s="144">
        <v>575</v>
      </c>
      <c r="G8285" s="144">
        <v>575</v>
      </c>
    </row>
    <row r="8286" spans="3:7" ht="16.5" hidden="1" customHeight="1" outlineLevel="1" x14ac:dyDescent="0.45">
      <c r="C8286" s="104" t="s">
        <v>155</v>
      </c>
      <c r="D8286" s="104" t="s">
        <v>345</v>
      </c>
      <c r="E8286" s="56">
        <v>2011</v>
      </c>
      <c r="F8286" s="144">
        <v>692</v>
      </c>
      <c r="G8286" s="144">
        <v>692</v>
      </c>
    </row>
    <row r="8287" spans="3:7" ht="16.5" hidden="1" customHeight="1" outlineLevel="1" x14ac:dyDescent="0.45">
      <c r="C8287" s="104" t="s">
        <v>155</v>
      </c>
      <c r="D8287" s="104" t="s">
        <v>345</v>
      </c>
      <c r="E8287" s="56">
        <v>2012</v>
      </c>
      <c r="F8287" s="144">
        <v>80</v>
      </c>
      <c r="G8287" s="144">
        <v>80</v>
      </c>
    </row>
    <row r="8288" spans="3:7" ht="16.5" hidden="1" customHeight="1" outlineLevel="1" x14ac:dyDescent="0.45">
      <c r="C8288" s="104" t="s">
        <v>155</v>
      </c>
      <c r="D8288" s="104" t="s">
        <v>345</v>
      </c>
      <c r="E8288" s="56">
        <v>2013</v>
      </c>
      <c r="F8288" s="144">
        <v>130</v>
      </c>
      <c r="G8288" s="144">
        <v>130</v>
      </c>
    </row>
    <row r="8289" spans="3:7" ht="16.5" hidden="1" customHeight="1" outlineLevel="1" x14ac:dyDescent="0.45">
      <c r="C8289" s="104" t="s">
        <v>155</v>
      </c>
      <c r="D8289" s="104" t="s">
        <v>345</v>
      </c>
      <c r="E8289" s="56">
        <v>2014</v>
      </c>
      <c r="F8289" s="144">
        <v>157</v>
      </c>
      <c r="G8289" s="144">
        <v>157</v>
      </c>
    </row>
    <row r="8290" spans="3:7" ht="16.5" hidden="1" customHeight="1" outlineLevel="1" x14ac:dyDescent="0.45">
      <c r="C8290" s="104" t="s">
        <v>155</v>
      </c>
      <c r="D8290" s="104" t="s">
        <v>345</v>
      </c>
      <c r="E8290" s="56">
        <v>2015</v>
      </c>
      <c r="F8290" s="144">
        <v>98</v>
      </c>
      <c r="G8290" s="144">
        <v>98</v>
      </c>
    </row>
    <row r="8291" spans="3:7" ht="16.5" hidden="1" customHeight="1" outlineLevel="1" x14ac:dyDescent="0.45">
      <c r="C8291" s="104" t="s">
        <v>155</v>
      </c>
      <c r="D8291" s="104" t="s">
        <v>345</v>
      </c>
      <c r="E8291" s="56">
        <v>2016</v>
      </c>
      <c r="F8291" s="144">
        <v>39</v>
      </c>
      <c r="G8291" s="144">
        <v>39</v>
      </c>
    </row>
    <row r="8292" spans="3:7" ht="16.5" hidden="1" customHeight="1" outlineLevel="1" x14ac:dyDescent="0.45">
      <c r="C8292" s="104" t="s">
        <v>155</v>
      </c>
      <c r="D8292" s="104" t="s">
        <v>346</v>
      </c>
      <c r="E8292" s="56">
        <v>2000</v>
      </c>
      <c r="F8292" s="144">
        <v>2</v>
      </c>
      <c r="G8292" s="144">
        <v>2</v>
      </c>
    </row>
    <row r="8293" spans="3:7" ht="16.5" hidden="1" customHeight="1" outlineLevel="1" x14ac:dyDescent="0.45">
      <c r="C8293" s="104" t="s">
        <v>155</v>
      </c>
      <c r="D8293" s="104" t="s">
        <v>346</v>
      </c>
      <c r="E8293" s="56">
        <v>2003</v>
      </c>
      <c r="F8293" s="144">
        <v>1</v>
      </c>
      <c r="G8293" s="144">
        <v>1</v>
      </c>
    </row>
    <row r="8294" spans="3:7" ht="16.5" hidden="1" customHeight="1" outlineLevel="1" x14ac:dyDescent="0.45">
      <c r="C8294" s="104" t="s">
        <v>155</v>
      </c>
      <c r="D8294" s="104" t="s">
        <v>346</v>
      </c>
      <c r="E8294" s="56">
        <v>2005</v>
      </c>
      <c r="F8294" s="144">
        <v>2</v>
      </c>
      <c r="G8294" s="144">
        <v>2</v>
      </c>
    </row>
    <row r="8295" spans="3:7" ht="16.5" hidden="1" customHeight="1" outlineLevel="1" x14ac:dyDescent="0.45">
      <c r="C8295" s="104" t="s">
        <v>155</v>
      </c>
      <c r="D8295" s="104" t="s">
        <v>346</v>
      </c>
      <c r="E8295" s="56">
        <v>2006</v>
      </c>
      <c r="F8295" s="144">
        <v>7</v>
      </c>
      <c r="G8295" s="144">
        <v>7</v>
      </c>
    </row>
    <row r="8296" spans="3:7" ht="16.5" hidden="1" customHeight="1" outlineLevel="1" x14ac:dyDescent="0.45">
      <c r="C8296" s="104" t="s">
        <v>155</v>
      </c>
      <c r="D8296" s="104" t="s">
        <v>346</v>
      </c>
      <c r="E8296" s="56">
        <v>2007</v>
      </c>
      <c r="F8296" s="144">
        <v>1</v>
      </c>
      <c r="G8296" s="144">
        <v>1</v>
      </c>
    </row>
    <row r="8297" spans="3:7" ht="16.5" hidden="1" customHeight="1" outlineLevel="1" x14ac:dyDescent="0.45">
      <c r="C8297" s="104" t="s">
        <v>155</v>
      </c>
      <c r="D8297" s="104" t="s">
        <v>346</v>
      </c>
      <c r="E8297" s="56">
        <v>2008</v>
      </c>
      <c r="F8297" s="144">
        <v>1</v>
      </c>
      <c r="G8297" s="144">
        <v>1</v>
      </c>
    </row>
    <row r="8298" spans="3:7" ht="16.5" hidden="1" customHeight="1" outlineLevel="1" x14ac:dyDescent="0.45">
      <c r="C8298" s="104" t="s">
        <v>155</v>
      </c>
      <c r="D8298" s="104" t="s">
        <v>346</v>
      </c>
      <c r="E8298" s="56">
        <v>2009</v>
      </c>
      <c r="F8298" s="144">
        <v>0</v>
      </c>
      <c r="G8298" s="144">
        <v>0</v>
      </c>
    </row>
    <row r="8299" spans="3:7" ht="16.5" hidden="1" customHeight="1" outlineLevel="1" x14ac:dyDescent="0.45">
      <c r="C8299" s="104" t="s">
        <v>155</v>
      </c>
      <c r="D8299" s="104" t="s">
        <v>347</v>
      </c>
      <c r="E8299" s="56">
        <v>1991</v>
      </c>
      <c r="F8299" s="144">
        <v>4</v>
      </c>
      <c r="G8299" s="144">
        <v>4</v>
      </c>
    </row>
    <row r="8300" spans="3:7" ht="16.5" hidden="1" customHeight="1" outlineLevel="1" x14ac:dyDescent="0.45">
      <c r="C8300" s="104" t="s">
        <v>155</v>
      </c>
      <c r="D8300" s="104" t="s">
        <v>347</v>
      </c>
      <c r="E8300" s="56">
        <v>1992</v>
      </c>
      <c r="F8300" s="146">
        <v>7944</v>
      </c>
      <c r="G8300" s="146">
        <v>7944</v>
      </c>
    </row>
    <row r="8301" spans="3:7" ht="16.5" hidden="1" customHeight="1" outlineLevel="1" x14ac:dyDescent="0.45">
      <c r="C8301" s="104" t="s">
        <v>155</v>
      </c>
      <c r="D8301" s="104" t="s">
        <v>347</v>
      </c>
      <c r="E8301" s="56">
        <v>1993</v>
      </c>
      <c r="F8301" s="146">
        <v>18058</v>
      </c>
      <c r="G8301" s="146">
        <v>18058</v>
      </c>
    </row>
    <row r="8302" spans="3:7" ht="16.5" hidden="1" customHeight="1" outlineLevel="1" x14ac:dyDescent="0.45">
      <c r="C8302" s="104" t="s">
        <v>155</v>
      </c>
      <c r="D8302" s="104" t="s">
        <v>347</v>
      </c>
      <c r="E8302" s="56">
        <v>1994</v>
      </c>
      <c r="F8302" s="146">
        <v>1036</v>
      </c>
      <c r="G8302" s="146">
        <v>1036</v>
      </c>
    </row>
    <row r="8303" spans="3:7" ht="16.5" hidden="1" customHeight="1" outlineLevel="1" x14ac:dyDescent="0.45">
      <c r="C8303" s="104" t="s">
        <v>155</v>
      </c>
      <c r="D8303" s="104" t="s">
        <v>347</v>
      </c>
      <c r="E8303" s="56">
        <v>1995</v>
      </c>
      <c r="F8303" s="144">
        <v>184</v>
      </c>
      <c r="G8303" s="144">
        <v>184</v>
      </c>
    </row>
    <row r="8304" spans="3:7" ht="16.5" hidden="1" customHeight="1" outlineLevel="1" x14ac:dyDescent="0.45">
      <c r="C8304" s="104" t="s">
        <v>155</v>
      </c>
      <c r="D8304" s="104" t="s">
        <v>347</v>
      </c>
      <c r="E8304" s="56">
        <v>1996</v>
      </c>
      <c r="F8304" s="144">
        <v>36</v>
      </c>
      <c r="G8304" s="144">
        <v>36</v>
      </c>
    </row>
    <row r="8305" spans="3:7" ht="16.5" hidden="1" customHeight="1" outlineLevel="1" x14ac:dyDescent="0.45">
      <c r="C8305" s="104" t="s">
        <v>155</v>
      </c>
      <c r="D8305" s="104" t="s">
        <v>347</v>
      </c>
      <c r="E8305" s="56">
        <v>1997</v>
      </c>
      <c r="F8305" s="144">
        <v>93</v>
      </c>
      <c r="G8305" s="144">
        <v>93</v>
      </c>
    </row>
    <row r="8306" spans="3:7" ht="16.5" hidden="1" customHeight="1" outlineLevel="1" x14ac:dyDescent="0.45">
      <c r="C8306" s="104" t="s">
        <v>155</v>
      </c>
      <c r="D8306" s="104" t="s">
        <v>347</v>
      </c>
      <c r="E8306" s="56">
        <v>1998</v>
      </c>
      <c r="F8306" s="144">
        <v>152</v>
      </c>
      <c r="G8306" s="144">
        <v>152</v>
      </c>
    </row>
    <row r="8307" spans="3:7" ht="16.5" hidden="1" customHeight="1" outlineLevel="1" x14ac:dyDescent="0.45">
      <c r="C8307" s="104" t="s">
        <v>155</v>
      </c>
      <c r="D8307" s="104" t="s">
        <v>347</v>
      </c>
      <c r="E8307" s="56">
        <v>1999</v>
      </c>
      <c r="F8307" s="144">
        <v>413</v>
      </c>
      <c r="G8307" s="144">
        <v>413</v>
      </c>
    </row>
    <row r="8308" spans="3:7" ht="16.5" hidden="1" customHeight="1" outlineLevel="1" x14ac:dyDescent="0.45">
      <c r="C8308" s="104" t="s">
        <v>155</v>
      </c>
      <c r="D8308" s="104" t="s">
        <v>347</v>
      </c>
      <c r="E8308" s="56">
        <v>2000</v>
      </c>
      <c r="F8308" s="144">
        <v>380</v>
      </c>
      <c r="G8308" s="144">
        <v>380</v>
      </c>
    </row>
    <row r="8309" spans="3:7" ht="16.5" hidden="1" customHeight="1" outlineLevel="1" x14ac:dyDescent="0.45">
      <c r="C8309" s="104" t="s">
        <v>155</v>
      </c>
      <c r="D8309" s="104" t="s">
        <v>347</v>
      </c>
      <c r="E8309" s="56">
        <v>2001</v>
      </c>
      <c r="F8309" s="144">
        <v>336</v>
      </c>
      <c r="G8309" s="144">
        <v>336</v>
      </c>
    </row>
    <row r="8310" spans="3:7" ht="16.5" hidden="1" customHeight="1" outlineLevel="1" x14ac:dyDescent="0.45">
      <c r="C8310" s="104" t="s">
        <v>155</v>
      </c>
      <c r="D8310" s="104" t="s">
        <v>347</v>
      </c>
      <c r="E8310" s="56">
        <v>2002</v>
      </c>
      <c r="F8310" s="144">
        <v>392</v>
      </c>
      <c r="G8310" s="144">
        <v>392</v>
      </c>
    </row>
    <row r="8311" spans="3:7" ht="16.5" hidden="1" customHeight="1" outlineLevel="1" x14ac:dyDescent="0.45">
      <c r="C8311" s="104" t="s">
        <v>155</v>
      </c>
      <c r="D8311" s="104" t="s">
        <v>347</v>
      </c>
      <c r="E8311" s="56">
        <v>2003</v>
      </c>
      <c r="F8311" s="146">
        <v>1434</v>
      </c>
      <c r="G8311" s="146">
        <v>1434</v>
      </c>
    </row>
    <row r="8312" spans="3:7" ht="16.5" hidden="1" customHeight="1" outlineLevel="1" x14ac:dyDescent="0.45">
      <c r="C8312" s="104" t="s">
        <v>155</v>
      </c>
      <c r="D8312" s="104" t="s">
        <v>347</v>
      </c>
      <c r="E8312" s="56">
        <v>2004</v>
      </c>
      <c r="F8312" s="144">
        <v>374</v>
      </c>
      <c r="G8312" s="144">
        <v>374</v>
      </c>
    </row>
    <row r="8313" spans="3:7" ht="16.5" hidden="1" customHeight="1" outlineLevel="1" x14ac:dyDescent="0.45">
      <c r="C8313" s="104" t="s">
        <v>155</v>
      </c>
      <c r="D8313" s="104" t="s">
        <v>347</v>
      </c>
      <c r="E8313" s="56">
        <v>2005</v>
      </c>
      <c r="F8313" s="146">
        <v>2342</v>
      </c>
      <c r="G8313" s="146">
        <v>2342</v>
      </c>
    </row>
    <row r="8314" spans="3:7" ht="16.5" hidden="1" customHeight="1" outlineLevel="1" x14ac:dyDescent="0.45">
      <c r="C8314" s="104" t="s">
        <v>155</v>
      </c>
      <c r="D8314" s="104" t="s">
        <v>347</v>
      </c>
      <c r="E8314" s="56">
        <v>2006</v>
      </c>
      <c r="F8314" s="144">
        <v>127</v>
      </c>
      <c r="G8314" s="144">
        <v>127</v>
      </c>
    </row>
    <row r="8315" spans="3:7" ht="16.5" hidden="1" customHeight="1" outlineLevel="1" x14ac:dyDescent="0.45">
      <c r="C8315" s="104" t="s">
        <v>155</v>
      </c>
      <c r="D8315" s="104" t="s">
        <v>347</v>
      </c>
      <c r="E8315" s="56">
        <v>2007</v>
      </c>
      <c r="F8315" s="144">
        <v>161</v>
      </c>
      <c r="G8315" s="144">
        <v>161</v>
      </c>
    </row>
    <row r="8316" spans="3:7" ht="16.5" hidden="1" customHeight="1" outlineLevel="1" x14ac:dyDescent="0.45">
      <c r="C8316" s="104" t="s">
        <v>155</v>
      </c>
      <c r="D8316" s="104" t="s">
        <v>347</v>
      </c>
      <c r="E8316" s="56">
        <v>2008</v>
      </c>
      <c r="F8316" s="144">
        <v>110</v>
      </c>
      <c r="G8316" s="144">
        <v>110</v>
      </c>
    </row>
    <row r="8317" spans="3:7" ht="16.5" hidden="1" customHeight="1" outlineLevel="1" x14ac:dyDescent="0.45">
      <c r="C8317" s="104" t="s">
        <v>155</v>
      </c>
      <c r="D8317" s="104" t="s">
        <v>347</v>
      </c>
      <c r="E8317" s="56">
        <v>2009</v>
      </c>
      <c r="F8317" s="144">
        <v>144</v>
      </c>
      <c r="G8317" s="144">
        <v>144</v>
      </c>
    </row>
    <row r="8318" spans="3:7" ht="16.5" hidden="1" customHeight="1" outlineLevel="1" x14ac:dyDescent="0.45">
      <c r="C8318" s="104" t="s">
        <v>155</v>
      </c>
      <c r="D8318" s="104" t="s">
        <v>347</v>
      </c>
      <c r="E8318" s="56">
        <v>2010</v>
      </c>
      <c r="F8318" s="144">
        <v>63</v>
      </c>
      <c r="G8318" s="144">
        <v>63</v>
      </c>
    </row>
    <row r="8319" spans="3:7" ht="16.5" hidden="1" customHeight="1" outlineLevel="1" x14ac:dyDescent="0.45">
      <c r="C8319" s="104" t="s">
        <v>155</v>
      </c>
      <c r="D8319" s="104" t="s">
        <v>347</v>
      </c>
      <c r="E8319" s="56">
        <v>2011</v>
      </c>
      <c r="F8319" s="144">
        <v>45</v>
      </c>
      <c r="G8319" s="144">
        <v>45</v>
      </c>
    </row>
    <row r="8320" spans="3:7" ht="16.5" hidden="1" customHeight="1" outlineLevel="1" x14ac:dyDescent="0.45">
      <c r="C8320" s="104" t="s">
        <v>155</v>
      </c>
      <c r="D8320" s="104" t="s">
        <v>347</v>
      </c>
      <c r="E8320" s="56">
        <v>2012</v>
      </c>
      <c r="F8320" s="144">
        <v>27</v>
      </c>
      <c r="G8320" s="144">
        <v>27</v>
      </c>
    </row>
    <row r="8321" spans="3:7" ht="16.5" hidden="1" customHeight="1" outlineLevel="1" x14ac:dyDescent="0.45">
      <c r="C8321" s="104" t="s">
        <v>155</v>
      </c>
      <c r="D8321" s="104" t="s">
        <v>347</v>
      </c>
      <c r="E8321" s="56">
        <v>2013</v>
      </c>
      <c r="F8321" s="144">
        <v>7</v>
      </c>
      <c r="G8321" s="144">
        <v>7</v>
      </c>
    </row>
    <row r="8322" spans="3:7" ht="16.5" hidden="1" customHeight="1" outlineLevel="1" x14ac:dyDescent="0.45">
      <c r="C8322" s="104" t="s">
        <v>155</v>
      </c>
      <c r="D8322" s="104" t="s">
        <v>347</v>
      </c>
      <c r="E8322" s="56">
        <v>2014</v>
      </c>
      <c r="F8322" s="144">
        <v>19</v>
      </c>
      <c r="G8322" s="144">
        <v>19</v>
      </c>
    </row>
    <row r="8323" spans="3:7" ht="16.5" hidden="1" customHeight="1" outlineLevel="1" x14ac:dyDescent="0.45">
      <c r="C8323" s="104" t="s">
        <v>155</v>
      </c>
      <c r="D8323" s="104" t="s">
        <v>347</v>
      </c>
      <c r="E8323" s="56">
        <v>2015</v>
      </c>
      <c r="F8323" s="144">
        <v>9</v>
      </c>
      <c r="G8323" s="144">
        <v>9</v>
      </c>
    </row>
    <row r="8324" spans="3:7" ht="16.5" hidden="1" customHeight="1" outlineLevel="1" x14ac:dyDescent="0.45">
      <c r="C8324" s="104" t="s">
        <v>155</v>
      </c>
      <c r="D8324" s="104" t="s">
        <v>347</v>
      </c>
      <c r="E8324" s="56">
        <v>2016</v>
      </c>
      <c r="F8324" s="144">
        <v>0</v>
      </c>
      <c r="G8324" s="144">
        <v>0</v>
      </c>
    </row>
    <row r="8325" spans="3:7" ht="16.5" hidden="1" customHeight="1" outlineLevel="1" x14ac:dyDescent="0.45">
      <c r="C8325" s="104" t="s">
        <v>155</v>
      </c>
      <c r="D8325" s="104" t="s">
        <v>348</v>
      </c>
      <c r="E8325" s="56">
        <v>1991</v>
      </c>
      <c r="F8325" s="144">
        <v>287</v>
      </c>
      <c r="G8325" s="144">
        <v>287</v>
      </c>
    </row>
    <row r="8326" spans="3:7" ht="16.5" hidden="1" customHeight="1" outlineLevel="1" x14ac:dyDescent="0.45">
      <c r="C8326" s="104" t="s">
        <v>155</v>
      </c>
      <c r="D8326" s="104" t="s">
        <v>348</v>
      </c>
      <c r="E8326" s="56">
        <v>1992</v>
      </c>
      <c r="F8326" s="146">
        <v>1440</v>
      </c>
      <c r="G8326" s="146">
        <v>1440</v>
      </c>
    </row>
    <row r="8327" spans="3:7" ht="16.5" hidden="1" customHeight="1" outlineLevel="1" x14ac:dyDescent="0.45">
      <c r="C8327" s="104" t="s">
        <v>155</v>
      </c>
      <c r="D8327" s="104" t="s">
        <v>348</v>
      </c>
      <c r="E8327" s="56">
        <v>1993</v>
      </c>
      <c r="F8327" s="146">
        <v>1203</v>
      </c>
      <c r="G8327" s="146">
        <v>1203</v>
      </c>
    </row>
    <row r="8328" spans="3:7" ht="16.5" hidden="1" customHeight="1" outlineLevel="1" x14ac:dyDescent="0.45">
      <c r="C8328" s="104" t="s">
        <v>155</v>
      </c>
      <c r="D8328" s="104" t="s">
        <v>348</v>
      </c>
      <c r="E8328" s="56">
        <v>1994</v>
      </c>
      <c r="F8328" s="146">
        <v>3637</v>
      </c>
      <c r="G8328" s="146">
        <v>3637</v>
      </c>
    </row>
    <row r="8329" spans="3:7" ht="16.5" hidden="1" customHeight="1" outlineLevel="1" x14ac:dyDescent="0.45">
      <c r="C8329" s="104" t="s">
        <v>155</v>
      </c>
      <c r="D8329" s="104" t="s">
        <v>348</v>
      </c>
      <c r="E8329" s="56">
        <v>1995</v>
      </c>
      <c r="F8329" s="146">
        <v>4308</v>
      </c>
      <c r="G8329" s="146">
        <v>4308</v>
      </c>
    </row>
    <row r="8330" spans="3:7" ht="16.5" hidden="1" customHeight="1" outlineLevel="1" x14ac:dyDescent="0.45">
      <c r="C8330" s="104" t="s">
        <v>155</v>
      </c>
      <c r="D8330" s="104" t="s">
        <v>348</v>
      </c>
      <c r="E8330" s="56">
        <v>1996</v>
      </c>
      <c r="F8330" s="146">
        <v>15183</v>
      </c>
      <c r="G8330" s="146">
        <v>15183</v>
      </c>
    </row>
    <row r="8331" spans="3:7" ht="16.5" hidden="1" customHeight="1" outlineLevel="1" x14ac:dyDescent="0.45">
      <c r="C8331" s="104" t="s">
        <v>155</v>
      </c>
      <c r="D8331" s="104" t="s">
        <v>348</v>
      </c>
      <c r="E8331" s="56">
        <v>1997</v>
      </c>
      <c r="F8331" s="146">
        <v>11597</v>
      </c>
      <c r="G8331" s="146">
        <v>11597</v>
      </c>
    </row>
    <row r="8332" spans="3:7" ht="16.5" hidden="1" customHeight="1" outlineLevel="1" x14ac:dyDescent="0.45">
      <c r="C8332" s="104" t="s">
        <v>155</v>
      </c>
      <c r="D8332" s="104" t="s">
        <v>348</v>
      </c>
      <c r="E8332" s="56">
        <v>1998</v>
      </c>
      <c r="F8332" s="144">
        <v>163</v>
      </c>
      <c r="G8332" s="144">
        <v>163</v>
      </c>
    </row>
    <row r="8333" spans="3:7" ht="16.5" hidden="1" customHeight="1" outlineLevel="1" x14ac:dyDescent="0.45">
      <c r="C8333" s="104" t="s">
        <v>155</v>
      </c>
      <c r="D8333" s="104" t="s">
        <v>348</v>
      </c>
      <c r="E8333" s="56">
        <v>1999</v>
      </c>
      <c r="F8333" s="146">
        <v>2401</v>
      </c>
      <c r="G8333" s="146">
        <v>2401</v>
      </c>
    </row>
    <row r="8334" spans="3:7" ht="16.5" hidden="1" customHeight="1" outlineLevel="1" x14ac:dyDescent="0.45">
      <c r="C8334" s="104" t="s">
        <v>155</v>
      </c>
      <c r="D8334" s="104" t="s">
        <v>348</v>
      </c>
      <c r="E8334" s="56">
        <v>2000</v>
      </c>
      <c r="F8334" s="146">
        <v>4398</v>
      </c>
      <c r="G8334" s="146">
        <v>4398</v>
      </c>
    </row>
    <row r="8335" spans="3:7" ht="16.5" hidden="1" customHeight="1" outlineLevel="1" x14ac:dyDescent="0.45">
      <c r="C8335" s="104" t="s">
        <v>155</v>
      </c>
      <c r="D8335" s="104" t="s">
        <v>348</v>
      </c>
      <c r="E8335" s="56">
        <v>2001</v>
      </c>
      <c r="F8335" s="146">
        <v>2964</v>
      </c>
      <c r="G8335" s="146">
        <v>2964</v>
      </c>
    </row>
    <row r="8336" spans="3:7" ht="16.5" hidden="1" customHeight="1" outlineLevel="1" x14ac:dyDescent="0.45">
      <c r="C8336" s="104" t="s">
        <v>155</v>
      </c>
      <c r="D8336" s="104" t="s">
        <v>348</v>
      </c>
      <c r="E8336" s="56">
        <v>2002</v>
      </c>
      <c r="F8336" s="146">
        <v>3707</v>
      </c>
      <c r="G8336" s="146">
        <v>3707</v>
      </c>
    </row>
    <row r="8337" spans="3:7" ht="16.5" hidden="1" customHeight="1" outlineLevel="1" x14ac:dyDescent="0.45">
      <c r="C8337" s="104" t="s">
        <v>155</v>
      </c>
      <c r="D8337" s="104" t="s">
        <v>348</v>
      </c>
      <c r="E8337" s="56">
        <v>2003</v>
      </c>
      <c r="F8337" s="146">
        <v>3849</v>
      </c>
      <c r="G8337" s="146">
        <v>3849</v>
      </c>
    </row>
    <row r="8338" spans="3:7" ht="16.5" hidden="1" customHeight="1" outlineLevel="1" x14ac:dyDescent="0.45">
      <c r="C8338" s="104" t="s">
        <v>155</v>
      </c>
      <c r="D8338" s="104" t="s">
        <v>348</v>
      </c>
      <c r="E8338" s="56">
        <v>2004</v>
      </c>
      <c r="F8338" s="146">
        <v>5556</v>
      </c>
      <c r="G8338" s="146">
        <v>5556</v>
      </c>
    </row>
    <row r="8339" spans="3:7" ht="16.5" hidden="1" customHeight="1" outlineLevel="1" x14ac:dyDescent="0.45">
      <c r="C8339" s="104" t="s">
        <v>155</v>
      </c>
      <c r="D8339" s="104" t="s">
        <v>348</v>
      </c>
      <c r="E8339" s="56">
        <v>2005</v>
      </c>
      <c r="F8339" s="146">
        <v>7118</v>
      </c>
      <c r="G8339" s="146">
        <v>7118</v>
      </c>
    </row>
    <row r="8340" spans="3:7" ht="16.5" hidden="1" customHeight="1" outlineLevel="1" x14ac:dyDescent="0.45">
      <c r="C8340" s="104" t="s">
        <v>155</v>
      </c>
      <c r="D8340" s="104" t="s">
        <v>348</v>
      </c>
      <c r="E8340" s="56">
        <v>2006</v>
      </c>
      <c r="F8340" s="146">
        <v>8939</v>
      </c>
      <c r="G8340" s="146">
        <v>8939</v>
      </c>
    </row>
    <row r="8341" spans="3:7" ht="16.5" hidden="1" customHeight="1" outlineLevel="1" x14ac:dyDescent="0.45">
      <c r="C8341" s="104" t="s">
        <v>155</v>
      </c>
      <c r="D8341" s="104" t="s">
        <v>348</v>
      </c>
      <c r="E8341" s="56">
        <v>2007</v>
      </c>
      <c r="F8341" s="146">
        <v>11273</v>
      </c>
      <c r="G8341" s="146">
        <v>11273</v>
      </c>
    </row>
    <row r="8342" spans="3:7" ht="16.5" hidden="1" customHeight="1" outlineLevel="1" x14ac:dyDescent="0.45">
      <c r="C8342" s="104" t="s">
        <v>155</v>
      </c>
      <c r="D8342" s="104" t="s">
        <v>348</v>
      </c>
      <c r="E8342" s="56">
        <v>2008</v>
      </c>
      <c r="F8342" s="146">
        <v>12050</v>
      </c>
      <c r="G8342" s="146">
        <v>12050</v>
      </c>
    </row>
    <row r="8343" spans="3:7" ht="16.5" hidden="1" customHeight="1" outlineLevel="1" x14ac:dyDescent="0.45">
      <c r="C8343" s="104" t="s">
        <v>155</v>
      </c>
      <c r="D8343" s="104" t="s">
        <v>348</v>
      </c>
      <c r="E8343" s="56">
        <v>2009</v>
      </c>
      <c r="F8343" s="146">
        <v>12515</v>
      </c>
      <c r="G8343" s="146">
        <v>12515</v>
      </c>
    </row>
    <row r="8344" spans="3:7" ht="16.5" hidden="1" customHeight="1" outlineLevel="1" x14ac:dyDescent="0.45">
      <c r="C8344" s="104" t="s">
        <v>155</v>
      </c>
      <c r="D8344" s="104" t="s">
        <v>348</v>
      </c>
      <c r="E8344" s="56">
        <v>2010</v>
      </c>
      <c r="F8344" s="146">
        <v>23017</v>
      </c>
      <c r="G8344" s="146">
        <v>23017</v>
      </c>
    </row>
    <row r="8345" spans="3:7" ht="16.5" hidden="1" customHeight="1" outlineLevel="1" x14ac:dyDescent="0.45">
      <c r="C8345" s="104" t="s">
        <v>155</v>
      </c>
      <c r="D8345" s="104" t="s">
        <v>348</v>
      </c>
      <c r="E8345" s="56">
        <v>2011</v>
      </c>
      <c r="F8345" s="146">
        <v>24481</v>
      </c>
      <c r="G8345" s="146">
        <v>24481</v>
      </c>
    </row>
    <row r="8346" spans="3:7" ht="16.5" hidden="1" customHeight="1" outlineLevel="1" x14ac:dyDescent="0.45">
      <c r="C8346" s="104" t="s">
        <v>155</v>
      </c>
      <c r="D8346" s="104" t="s">
        <v>348</v>
      </c>
      <c r="E8346" s="56">
        <v>2012</v>
      </c>
      <c r="F8346" s="146">
        <v>25468</v>
      </c>
      <c r="G8346" s="146">
        <v>25468</v>
      </c>
    </row>
    <row r="8347" spans="3:7" ht="16.5" hidden="1" customHeight="1" outlineLevel="1" x14ac:dyDescent="0.45">
      <c r="C8347" s="104" t="s">
        <v>155</v>
      </c>
      <c r="D8347" s="104" t="s">
        <v>348</v>
      </c>
      <c r="E8347" s="56">
        <v>2013</v>
      </c>
      <c r="F8347" s="146">
        <v>21724</v>
      </c>
      <c r="G8347" s="146">
        <v>21724</v>
      </c>
    </row>
    <row r="8348" spans="3:7" ht="16.5" hidden="1" customHeight="1" outlineLevel="1" x14ac:dyDescent="0.45">
      <c r="C8348" s="104" t="s">
        <v>155</v>
      </c>
      <c r="D8348" s="104" t="s">
        <v>348</v>
      </c>
      <c r="E8348" s="56">
        <v>2014</v>
      </c>
      <c r="F8348" s="146">
        <v>20841</v>
      </c>
      <c r="G8348" s="146">
        <v>20841</v>
      </c>
    </row>
    <row r="8349" spans="3:7" ht="16.5" hidden="1" customHeight="1" outlineLevel="1" x14ac:dyDescent="0.45">
      <c r="C8349" s="104" t="s">
        <v>155</v>
      </c>
      <c r="D8349" s="104" t="s">
        <v>348</v>
      </c>
      <c r="E8349" s="56">
        <v>2015</v>
      </c>
      <c r="F8349" s="146">
        <v>24187</v>
      </c>
      <c r="G8349" s="146">
        <v>24187</v>
      </c>
    </row>
    <row r="8350" spans="3:7" ht="16.5" hidden="1" customHeight="1" outlineLevel="1" x14ac:dyDescent="0.45">
      <c r="C8350" s="104" t="s">
        <v>155</v>
      </c>
      <c r="D8350" s="104" t="s">
        <v>348</v>
      </c>
      <c r="E8350" s="56">
        <v>2016</v>
      </c>
      <c r="F8350" s="146">
        <v>10671</v>
      </c>
      <c r="G8350" s="146">
        <v>10671</v>
      </c>
    </row>
    <row r="8351" spans="3:7" ht="16.5" hidden="1" customHeight="1" outlineLevel="1" x14ac:dyDescent="0.45">
      <c r="C8351" s="104" t="s">
        <v>155</v>
      </c>
      <c r="D8351" s="104" t="s">
        <v>349</v>
      </c>
      <c r="E8351" s="56">
        <v>1991</v>
      </c>
      <c r="F8351" s="146">
        <v>3011</v>
      </c>
      <c r="G8351" s="146">
        <v>3011</v>
      </c>
    </row>
    <row r="8352" spans="3:7" ht="16.5" hidden="1" customHeight="1" outlineLevel="1" x14ac:dyDescent="0.45">
      <c r="C8352" s="104" t="s">
        <v>155</v>
      </c>
      <c r="D8352" s="104" t="s">
        <v>349</v>
      </c>
      <c r="E8352" s="56">
        <v>1992</v>
      </c>
      <c r="F8352" s="146">
        <v>1862</v>
      </c>
      <c r="G8352" s="146">
        <v>1862</v>
      </c>
    </row>
    <row r="8353" spans="3:7" ht="16.5" hidden="1" customHeight="1" outlineLevel="1" x14ac:dyDescent="0.45">
      <c r="C8353" s="104" t="s">
        <v>155</v>
      </c>
      <c r="D8353" s="104" t="s">
        <v>349</v>
      </c>
      <c r="E8353" s="56">
        <v>1993</v>
      </c>
      <c r="F8353" s="146">
        <v>4435</v>
      </c>
      <c r="G8353" s="146">
        <v>4435</v>
      </c>
    </row>
    <row r="8354" spans="3:7" ht="16.5" hidden="1" customHeight="1" outlineLevel="1" x14ac:dyDescent="0.45">
      <c r="C8354" s="104" t="s">
        <v>155</v>
      </c>
      <c r="D8354" s="104" t="s">
        <v>349</v>
      </c>
      <c r="E8354" s="56">
        <v>1994</v>
      </c>
      <c r="F8354" s="146">
        <v>2529</v>
      </c>
      <c r="G8354" s="146">
        <v>2529</v>
      </c>
    </row>
    <row r="8355" spans="3:7" ht="16.5" hidden="1" customHeight="1" outlineLevel="1" x14ac:dyDescent="0.45">
      <c r="C8355" s="104" t="s">
        <v>155</v>
      </c>
      <c r="D8355" s="104" t="s">
        <v>349</v>
      </c>
      <c r="E8355" s="56">
        <v>1995</v>
      </c>
      <c r="F8355" s="146">
        <v>2026</v>
      </c>
      <c r="G8355" s="146">
        <v>2026</v>
      </c>
    </row>
    <row r="8356" spans="3:7" ht="16.5" hidden="1" customHeight="1" outlineLevel="1" x14ac:dyDescent="0.45">
      <c r="C8356" s="104" t="s">
        <v>155</v>
      </c>
      <c r="D8356" s="104" t="s">
        <v>349</v>
      </c>
      <c r="E8356" s="56">
        <v>1996</v>
      </c>
      <c r="F8356" s="146">
        <v>1700</v>
      </c>
      <c r="G8356" s="146">
        <v>1700</v>
      </c>
    </row>
    <row r="8357" spans="3:7" ht="16.5" hidden="1" customHeight="1" outlineLevel="1" x14ac:dyDescent="0.45">
      <c r="C8357" s="104" t="s">
        <v>155</v>
      </c>
      <c r="D8357" s="104" t="s">
        <v>349</v>
      </c>
      <c r="E8357" s="56">
        <v>1997</v>
      </c>
      <c r="F8357" s="144">
        <v>996</v>
      </c>
      <c r="G8357" s="144">
        <v>996</v>
      </c>
    </row>
    <row r="8358" spans="3:7" ht="16.5" hidden="1" customHeight="1" outlineLevel="1" x14ac:dyDescent="0.45">
      <c r="C8358" s="104" t="s">
        <v>155</v>
      </c>
      <c r="D8358" s="104" t="s">
        <v>349</v>
      </c>
      <c r="E8358" s="56">
        <v>1998</v>
      </c>
      <c r="F8358" s="146">
        <v>2518</v>
      </c>
      <c r="G8358" s="146">
        <v>2518</v>
      </c>
    </row>
    <row r="8359" spans="3:7" ht="16.5" hidden="1" customHeight="1" outlineLevel="1" x14ac:dyDescent="0.45">
      <c r="C8359" s="104" t="s">
        <v>155</v>
      </c>
      <c r="D8359" s="104" t="s">
        <v>349</v>
      </c>
      <c r="E8359" s="56">
        <v>1999</v>
      </c>
      <c r="F8359" s="146">
        <v>4427</v>
      </c>
      <c r="G8359" s="146">
        <v>4427</v>
      </c>
    </row>
    <row r="8360" spans="3:7" ht="16.5" hidden="1" customHeight="1" outlineLevel="1" x14ac:dyDescent="0.45">
      <c r="C8360" s="104" t="s">
        <v>155</v>
      </c>
      <c r="D8360" s="104" t="s">
        <v>349</v>
      </c>
      <c r="E8360" s="56">
        <v>2000</v>
      </c>
      <c r="F8360" s="146">
        <v>12164</v>
      </c>
      <c r="G8360" s="146">
        <v>12164</v>
      </c>
    </row>
    <row r="8361" spans="3:7" ht="16.5" hidden="1" customHeight="1" outlineLevel="1" x14ac:dyDescent="0.45">
      <c r="C8361" s="104" t="s">
        <v>155</v>
      </c>
      <c r="D8361" s="104" t="s">
        <v>349</v>
      </c>
      <c r="E8361" s="56">
        <v>2001</v>
      </c>
      <c r="F8361" s="146">
        <v>11914</v>
      </c>
      <c r="G8361" s="146">
        <v>11914</v>
      </c>
    </row>
    <row r="8362" spans="3:7" ht="16.5" hidden="1" customHeight="1" outlineLevel="1" x14ac:dyDescent="0.45">
      <c r="C8362" s="104" t="s">
        <v>155</v>
      </c>
      <c r="D8362" s="104" t="s">
        <v>349</v>
      </c>
      <c r="E8362" s="56">
        <v>2002</v>
      </c>
      <c r="F8362" s="146">
        <v>6428</v>
      </c>
      <c r="G8362" s="146">
        <v>6428</v>
      </c>
    </row>
    <row r="8363" spans="3:7" ht="16.5" hidden="1" customHeight="1" outlineLevel="1" x14ac:dyDescent="0.45">
      <c r="C8363" s="104" t="s">
        <v>155</v>
      </c>
      <c r="D8363" s="104" t="s">
        <v>349</v>
      </c>
      <c r="E8363" s="56">
        <v>2003</v>
      </c>
      <c r="F8363" s="146">
        <v>12219</v>
      </c>
      <c r="G8363" s="146">
        <v>12219</v>
      </c>
    </row>
    <row r="8364" spans="3:7" ht="16.5" hidden="1" customHeight="1" outlineLevel="1" x14ac:dyDescent="0.45">
      <c r="C8364" s="104" t="s">
        <v>155</v>
      </c>
      <c r="D8364" s="104" t="s">
        <v>349</v>
      </c>
      <c r="E8364" s="56">
        <v>2004</v>
      </c>
      <c r="F8364" s="146">
        <v>20321</v>
      </c>
      <c r="G8364" s="146">
        <v>20321</v>
      </c>
    </row>
    <row r="8365" spans="3:7" ht="16.5" hidden="1" customHeight="1" outlineLevel="1" x14ac:dyDescent="0.45">
      <c r="C8365" s="104" t="s">
        <v>155</v>
      </c>
      <c r="D8365" s="104" t="s">
        <v>349</v>
      </c>
      <c r="E8365" s="56">
        <v>2005</v>
      </c>
      <c r="F8365" s="146">
        <v>23346</v>
      </c>
      <c r="G8365" s="146">
        <v>23346</v>
      </c>
    </row>
    <row r="8366" spans="3:7" ht="16.5" hidden="1" customHeight="1" outlineLevel="1" x14ac:dyDescent="0.45">
      <c r="C8366" s="104" t="s">
        <v>155</v>
      </c>
      <c r="D8366" s="104" t="s">
        <v>349</v>
      </c>
      <c r="E8366" s="56">
        <v>2006</v>
      </c>
      <c r="F8366" s="146">
        <v>17066</v>
      </c>
      <c r="G8366" s="146">
        <v>17066</v>
      </c>
    </row>
    <row r="8367" spans="3:7" ht="16.5" hidden="1" customHeight="1" outlineLevel="1" x14ac:dyDescent="0.45">
      <c r="C8367" s="104" t="s">
        <v>155</v>
      </c>
      <c r="D8367" s="104" t="s">
        <v>349</v>
      </c>
      <c r="E8367" s="56">
        <v>2007</v>
      </c>
      <c r="F8367" s="146">
        <v>9873</v>
      </c>
      <c r="G8367" s="146">
        <v>9873</v>
      </c>
    </row>
    <row r="8368" spans="3:7" ht="16.5" hidden="1" customHeight="1" outlineLevel="1" x14ac:dyDescent="0.45">
      <c r="C8368" s="104" t="s">
        <v>155</v>
      </c>
      <c r="D8368" s="104" t="s">
        <v>349</v>
      </c>
      <c r="E8368" s="56">
        <v>2008</v>
      </c>
      <c r="F8368" s="146">
        <v>8605</v>
      </c>
      <c r="G8368" s="146">
        <v>8605</v>
      </c>
    </row>
    <row r="8369" spans="3:7" ht="16.5" hidden="1" customHeight="1" outlineLevel="1" x14ac:dyDescent="0.45">
      <c r="C8369" s="104" t="s">
        <v>155</v>
      </c>
      <c r="D8369" s="104" t="s">
        <v>349</v>
      </c>
      <c r="E8369" s="56">
        <v>2009</v>
      </c>
      <c r="F8369" s="146">
        <v>15570</v>
      </c>
      <c r="G8369" s="146">
        <v>15570</v>
      </c>
    </row>
    <row r="8370" spans="3:7" ht="16.5" hidden="1" customHeight="1" outlineLevel="1" x14ac:dyDescent="0.45">
      <c r="C8370" s="104" t="s">
        <v>155</v>
      </c>
      <c r="D8370" s="104" t="s">
        <v>349</v>
      </c>
      <c r="E8370" s="56">
        <v>2010</v>
      </c>
      <c r="F8370" s="146">
        <v>9124</v>
      </c>
      <c r="G8370" s="146">
        <v>9124</v>
      </c>
    </row>
    <row r="8371" spans="3:7" ht="16.5" hidden="1" customHeight="1" outlineLevel="1" x14ac:dyDescent="0.45">
      <c r="C8371" s="104" t="s">
        <v>155</v>
      </c>
      <c r="D8371" s="104" t="s">
        <v>349</v>
      </c>
      <c r="E8371" s="56">
        <v>2011</v>
      </c>
      <c r="F8371" s="146">
        <v>8200</v>
      </c>
      <c r="G8371" s="146">
        <v>8200</v>
      </c>
    </row>
    <row r="8372" spans="3:7" ht="16.5" hidden="1" customHeight="1" outlineLevel="1" x14ac:dyDescent="0.45">
      <c r="C8372" s="104" t="s">
        <v>155</v>
      </c>
      <c r="D8372" s="104" t="s">
        <v>349</v>
      </c>
      <c r="E8372" s="56">
        <v>2012</v>
      </c>
      <c r="F8372" s="146">
        <v>4341</v>
      </c>
      <c r="G8372" s="146">
        <v>4341</v>
      </c>
    </row>
    <row r="8373" spans="3:7" ht="16.5" hidden="1" customHeight="1" outlineLevel="1" x14ac:dyDescent="0.45">
      <c r="C8373" s="104" t="s">
        <v>155</v>
      </c>
      <c r="D8373" s="104" t="s">
        <v>349</v>
      </c>
      <c r="E8373" s="56">
        <v>2013</v>
      </c>
      <c r="F8373" s="146">
        <v>3626</v>
      </c>
      <c r="G8373" s="146">
        <v>3626</v>
      </c>
    </row>
    <row r="8374" spans="3:7" ht="16.5" hidden="1" customHeight="1" outlineLevel="1" x14ac:dyDescent="0.45">
      <c r="C8374" s="104" t="s">
        <v>155</v>
      </c>
      <c r="D8374" s="104" t="s">
        <v>349</v>
      </c>
      <c r="E8374" s="56">
        <v>2014</v>
      </c>
      <c r="F8374" s="146">
        <v>6099</v>
      </c>
      <c r="G8374" s="146">
        <v>6099</v>
      </c>
    </row>
    <row r="8375" spans="3:7" ht="16.5" hidden="1" customHeight="1" outlineLevel="1" x14ac:dyDescent="0.45">
      <c r="C8375" s="104" t="s">
        <v>155</v>
      </c>
      <c r="D8375" s="104" t="s">
        <v>349</v>
      </c>
      <c r="E8375" s="56">
        <v>2015</v>
      </c>
      <c r="F8375" s="146">
        <v>7758</v>
      </c>
      <c r="G8375" s="146">
        <v>7758</v>
      </c>
    </row>
    <row r="8376" spans="3:7" ht="16.5" hidden="1" customHeight="1" outlineLevel="1" x14ac:dyDescent="0.45">
      <c r="C8376" s="104" t="s">
        <v>155</v>
      </c>
      <c r="D8376" s="104" t="s">
        <v>349</v>
      </c>
      <c r="E8376" s="56">
        <v>2016</v>
      </c>
      <c r="F8376" s="146">
        <v>2587</v>
      </c>
      <c r="G8376" s="146">
        <v>2587</v>
      </c>
    </row>
    <row r="8377" spans="3:7" ht="16.5" hidden="1" customHeight="1" outlineLevel="1" x14ac:dyDescent="0.45">
      <c r="C8377" s="104" t="s">
        <v>155</v>
      </c>
      <c r="D8377" s="104" t="s">
        <v>350</v>
      </c>
      <c r="E8377" s="56">
        <v>1991</v>
      </c>
      <c r="F8377" s="144">
        <v>88</v>
      </c>
      <c r="G8377" s="144">
        <v>88</v>
      </c>
    </row>
    <row r="8378" spans="3:7" ht="16.5" hidden="1" customHeight="1" outlineLevel="1" x14ac:dyDescent="0.45">
      <c r="C8378" s="104" t="s">
        <v>155</v>
      </c>
      <c r="D8378" s="104" t="s">
        <v>350</v>
      </c>
      <c r="E8378" s="56">
        <v>1992</v>
      </c>
      <c r="F8378" s="144">
        <v>111</v>
      </c>
      <c r="G8378" s="144">
        <v>111</v>
      </c>
    </row>
    <row r="8379" spans="3:7" ht="16.5" hidden="1" customHeight="1" outlineLevel="1" x14ac:dyDescent="0.45">
      <c r="C8379" s="104" t="s">
        <v>155</v>
      </c>
      <c r="D8379" s="104" t="s">
        <v>350</v>
      </c>
      <c r="E8379" s="56">
        <v>1993</v>
      </c>
      <c r="F8379" s="144">
        <v>246</v>
      </c>
      <c r="G8379" s="144">
        <v>246</v>
      </c>
    </row>
    <row r="8380" spans="3:7" ht="16.5" hidden="1" customHeight="1" outlineLevel="1" x14ac:dyDescent="0.45">
      <c r="C8380" s="104" t="s">
        <v>155</v>
      </c>
      <c r="D8380" s="104" t="s">
        <v>350</v>
      </c>
      <c r="E8380" s="56">
        <v>1994</v>
      </c>
      <c r="F8380" s="144">
        <v>162</v>
      </c>
      <c r="G8380" s="144">
        <v>162</v>
      </c>
    </row>
    <row r="8381" spans="3:7" ht="16.5" hidden="1" customHeight="1" outlineLevel="1" x14ac:dyDescent="0.45">
      <c r="C8381" s="104" t="s">
        <v>155</v>
      </c>
      <c r="D8381" s="104" t="s">
        <v>350</v>
      </c>
      <c r="E8381" s="56">
        <v>1995</v>
      </c>
      <c r="F8381" s="144">
        <v>200</v>
      </c>
      <c r="G8381" s="144">
        <v>200</v>
      </c>
    </row>
    <row r="8382" spans="3:7" ht="16.5" hidden="1" customHeight="1" outlineLevel="1" x14ac:dyDescent="0.45">
      <c r="C8382" s="104" t="s">
        <v>155</v>
      </c>
      <c r="D8382" s="104" t="s">
        <v>350</v>
      </c>
      <c r="E8382" s="56">
        <v>1996</v>
      </c>
      <c r="F8382" s="144">
        <v>246</v>
      </c>
      <c r="G8382" s="144">
        <v>246</v>
      </c>
    </row>
    <row r="8383" spans="3:7" ht="16.5" hidden="1" customHeight="1" outlineLevel="1" x14ac:dyDescent="0.45">
      <c r="C8383" s="104" t="s">
        <v>155</v>
      </c>
      <c r="D8383" s="104" t="s">
        <v>350</v>
      </c>
      <c r="E8383" s="56">
        <v>1997</v>
      </c>
      <c r="F8383" s="144">
        <v>207</v>
      </c>
      <c r="G8383" s="144">
        <v>207</v>
      </c>
    </row>
    <row r="8384" spans="3:7" ht="16.5" hidden="1" customHeight="1" outlineLevel="1" x14ac:dyDescent="0.45">
      <c r="C8384" s="104" t="s">
        <v>155</v>
      </c>
      <c r="D8384" s="104" t="s">
        <v>350</v>
      </c>
      <c r="E8384" s="56">
        <v>1998</v>
      </c>
      <c r="F8384" s="144">
        <v>66</v>
      </c>
      <c r="G8384" s="144">
        <v>66</v>
      </c>
    </row>
    <row r="8385" spans="3:7" ht="16.5" hidden="1" customHeight="1" outlineLevel="1" x14ac:dyDescent="0.45">
      <c r="C8385" s="104" t="s">
        <v>155</v>
      </c>
      <c r="D8385" s="104" t="s">
        <v>350</v>
      </c>
      <c r="E8385" s="56">
        <v>1999</v>
      </c>
      <c r="F8385" s="144">
        <v>239</v>
      </c>
      <c r="G8385" s="144">
        <v>239</v>
      </c>
    </row>
    <row r="8386" spans="3:7" ht="16.5" hidden="1" customHeight="1" outlineLevel="1" x14ac:dyDescent="0.45">
      <c r="C8386" s="104" t="s">
        <v>155</v>
      </c>
      <c r="D8386" s="104" t="s">
        <v>350</v>
      </c>
      <c r="E8386" s="56">
        <v>2000</v>
      </c>
      <c r="F8386" s="144">
        <v>256</v>
      </c>
      <c r="G8386" s="144">
        <v>256</v>
      </c>
    </row>
    <row r="8387" spans="3:7" ht="16.5" hidden="1" customHeight="1" outlineLevel="1" x14ac:dyDescent="0.45">
      <c r="C8387" s="104" t="s">
        <v>155</v>
      </c>
      <c r="D8387" s="104" t="s">
        <v>350</v>
      </c>
      <c r="E8387" s="56">
        <v>2001</v>
      </c>
      <c r="F8387" s="144">
        <v>94</v>
      </c>
      <c r="G8387" s="144">
        <v>94</v>
      </c>
    </row>
    <row r="8388" spans="3:7" ht="16.5" hidden="1" customHeight="1" outlineLevel="1" x14ac:dyDescent="0.45">
      <c r="C8388" s="104" t="s">
        <v>155</v>
      </c>
      <c r="D8388" s="104" t="s">
        <v>350</v>
      </c>
      <c r="E8388" s="56">
        <v>2002</v>
      </c>
      <c r="F8388" s="144">
        <v>85</v>
      </c>
      <c r="G8388" s="144">
        <v>85</v>
      </c>
    </row>
    <row r="8389" spans="3:7" ht="16.5" hidden="1" customHeight="1" outlineLevel="1" x14ac:dyDescent="0.45">
      <c r="C8389" s="104" t="s">
        <v>155</v>
      </c>
      <c r="D8389" s="104" t="s">
        <v>350</v>
      </c>
      <c r="E8389" s="56">
        <v>2003</v>
      </c>
      <c r="F8389" s="144">
        <v>182</v>
      </c>
      <c r="G8389" s="144">
        <v>182</v>
      </c>
    </row>
    <row r="8390" spans="3:7" ht="16.5" hidden="1" customHeight="1" outlineLevel="1" x14ac:dyDescent="0.45">
      <c r="C8390" s="104" t="s">
        <v>155</v>
      </c>
      <c r="D8390" s="104" t="s">
        <v>350</v>
      </c>
      <c r="E8390" s="56">
        <v>2004</v>
      </c>
      <c r="F8390" s="144">
        <v>225</v>
      </c>
      <c r="G8390" s="144">
        <v>225</v>
      </c>
    </row>
    <row r="8391" spans="3:7" ht="16.5" hidden="1" customHeight="1" outlineLevel="1" x14ac:dyDescent="0.45">
      <c r="C8391" s="104" t="s">
        <v>155</v>
      </c>
      <c r="D8391" s="104" t="s">
        <v>350</v>
      </c>
      <c r="E8391" s="56">
        <v>2005</v>
      </c>
      <c r="F8391" s="144">
        <v>240</v>
      </c>
      <c r="G8391" s="144">
        <v>240</v>
      </c>
    </row>
    <row r="8392" spans="3:7" ht="16.5" hidden="1" customHeight="1" outlineLevel="1" x14ac:dyDescent="0.45">
      <c r="C8392" s="104" t="s">
        <v>155</v>
      </c>
      <c r="D8392" s="104" t="s">
        <v>350</v>
      </c>
      <c r="E8392" s="56">
        <v>2006</v>
      </c>
      <c r="F8392" s="144">
        <v>241</v>
      </c>
      <c r="G8392" s="144">
        <v>241</v>
      </c>
    </row>
    <row r="8393" spans="3:7" ht="16.5" hidden="1" customHeight="1" outlineLevel="1" x14ac:dyDescent="0.45">
      <c r="C8393" s="104" t="s">
        <v>155</v>
      </c>
      <c r="D8393" s="104" t="s">
        <v>350</v>
      </c>
      <c r="E8393" s="56">
        <v>2007</v>
      </c>
      <c r="F8393" s="144">
        <v>777</v>
      </c>
      <c r="G8393" s="144">
        <v>777</v>
      </c>
    </row>
    <row r="8394" spans="3:7" ht="16.5" hidden="1" customHeight="1" outlineLevel="1" x14ac:dyDescent="0.45">
      <c r="C8394" s="104" t="s">
        <v>155</v>
      </c>
      <c r="D8394" s="104" t="s">
        <v>350</v>
      </c>
      <c r="E8394" s="56">
        <v>2008</v>
      </c>
      <c r="F8394" s="146">
        <v>2163</v>
      </c>
      <c r="G8394" s="146">
        <v>2163</v>
      </c>
    </row>
    <row r="8395" spans="3:7" ht="16.5" hidden="1" customHeight="1" outlineLevel="1" x14ac:dyDescent="0.45">
      <c r="C8395" s="104" t="s">
        <v>155</v>
      </c>
      <c r="D8395" s="104" t="s">
        <v>350</v>
      </c>
      <c r="E8395" s="56">
        <v>2009</v>
      </c>
      <c r="F8395" s="144">
        <v>490</v>
      </c>
      <c r="G8395" s="144">
        <v>490</v>
      </c>
    </row>
    <row r="8396" spans="3:7" ht="16.5" hidden="1" customHeight="1" outlineLevel="1" x14ac:dyDescent="0.45">
      <c r="C8396" s="104" t="s">
        <v>155</v>
      </c>
      <c r="D8396" s="104" t="s">
        <v>350</v>
      </c>
      <c r="E8396" s="56">
        <v>2010</v>
      </c>
      <c r="F8396" s="144">
        <v>673</v>
      </c>
      <c r="G8396" s="144">
        <v>673</v>
      </c>
    </row>
    <row r="8397" spans="3:7" ht="16.5" hidden="1" customHeight="1" outlineLevel="1" x14ac:dyDescent="0.45">
      <c r="C8397" s="104" t="s">
        <v>155</v>
      </c>
      <c r="D8397" s="104" t="s">
        <v>350</v>
      </c>
      <c r="E8397" s="56">
        <v>2011</v>
      </c>
      <c r="F8397" s="146">
        <v>2416</v>
      </c>
      <c r="G8397" s="146">
        <v>2416</v>
      </c>
    </row>
    <row r="8398" spans="3:7" ht="16.5" hidden="1" customHeight="1" outlineLevel="1" x14ac:dyDescent="0.45">
      <c r="C8398" s="104" t="s">
        <v>155</v>
      </c>
      <c r="D8398" s="104" t="s">
        <v>350</v>
      </c>
      <c r="E8398" s="56">
        <v>2012</v>
      </c>
      <c r="F8398" s="146">
        <v>2159</v>
      </c>
      <c r="G8398" s="146">
        <v>2159</v>
      </c>
    </row>
    <row r="8399" spans="3:7" ht="16.5" hidden="1" customHeight="1" outlineLevel="1" x14ac:dyDescent="0.45">
      <c r="C8399" s="104" t="s">
        <v>155</v>
      </c>
      <c r="D8399" s="104" t="s">
        <v>350</v>
      </c>
      <c r="E8399" s="56">
        <v>2013</v>
      </c>
      <c r="F8399" s="144">
        <v>833</v>
      </c>
      <c r="G8399" s="144">
        <v>833</v>
      </c>
    </row>
    <row r="8400" spans="3:7" ht="16.5" hidden="1" customHeight="1" outlineLevel="1" x14ac:dyDescent="0.45">
      <c r="C8400" s="104" t="s">
        <v>155</v>
      </c>
      <c r="D8400" s="104" t="s">
        <v>350</v>
      </c>
      <c r="E8400" s="56">
        <v>2014</v>
      </c>
      <c r="F8400" s="144">
        <v>855</v>
      </c>
      <c r="G8400" s="144">
        <v>855</v>
      </c>
    </row>
    <row r="8401" spans="3:7" ht="16.5" hidden="1" customHeight="1" outlineLevel="1" x14ac:dyDescent="0.45">
      <c r="C8401" s="104" t="s">
        <v>155</v>
      </c>
      <c r="D8401" s="104" t="s">
        <v>350</v>
      </c>
      <c r="E8401" s="56">
        <v>2015</v>
      </c>
      <c r="F8401" s="144">
        <v>938</v>
      </c>
      <c r="G8401" s="144">
        <v>938</v>
      </c>
    </row>
    <row r="8402" spans="3:7" ht="16.5" hidden="1" customHeight="1" outlineLevel="1" x14ac:dyDescent="0.45">
      <c r="C8402" s="104" t="s">
        <v>155</v>
      </c>
      <c r="D8402" s="104" t="s">
        <v>350</v>
      </c>
      <c r="E8402" s="56">
        <v>2016</v>
      </c>
      <c r="F8402" s="144">
        <v>366</v>
      </c>
      <c r="G8402" s="144">
        <v>366</v>
      </c>
    </row>
    <row r="8403" spans="3:7" ht="16.5" hidden="1" customHeight="1" outlineLevel="1" x14ac:dyDescent="0.45">
      <c r="C8403" s="104" t="s">
        <v>155</v>
      </c>
      <c r="D8403" s="104" t="s">
        <v>351</v>
      </c>
      <c r="E8403" s="56">
        <v>1991</v>
      </c>
      <c r="F8403" s="146">
        <v>7312</v>
      </c>
      <c r="G8403" s="146">
        <v>7312</v>
      </c>
    </row>
    <row r="8404" spans="3:7" ht="16.5" hidden="1" customHeight="1" outlineLevel="1" x14ac:dyDescent="0.45">
      <c r="C8404" s="104" t="s">
        <v>155</v>
      </c>
      <c r="D8404" s="104" t="s">
        <v>351</v>
      </c>
      <c r="E8404" s="56">
        <v>1992</v>
      </c>
      <c r="F8404" s="146">
        <v>7825</v>
      </c>
      <c r="G8404" s="146">
        <v>7825</v>
      </c>
    </row>
    <row r="8405" spans="3:7" ht="16.5" hidden="1" customHeight="1" outlineLevel="1" x14ac:dyDescent="0.45">
      <c r="C8405" s="104" t="s">
        <v>155</v>
      </c>
      <c r="D8405" s="104" t="s">
        <v>351</v>
      </c>
      <c r="E8405" s="56">
        <v>1993</v>
      </c>
      <c r="F8405" s="144">
        <v>124</v>
      </c>
      <c r="G8405" s="144">
        <v>124</v>
      </c>
    </row>
    <row r="8406" spans="3:7" ht="16.5" hidden="1" customHeight="1" outlineLevel="1" x14ac:dyDescent="0.45">
      <c r="C8406" s="104" t="s">
        <v>155</v>
      </c>
      <c r="D8406" s="104" t="s">
        <v>351</v>
      </c>
      <c r="E8406" s="56">
        <v>1994</v>
      </c>
      <c r="F8406" s="144">
        <v>6</v>
      </c>
      <c r="G8406" s="144">
        <v>6</v>
      </c>
    </row>
    <row r="8407" spans="3:7" ht="16.5" hidden="1" customHeight="1" outlineLevel="1" x14ac:dyDescent="0.45">
      <c r="C8407" s="104" t="s">
        <v>155</v>
      </c>
      <c r="D8407" s="104" t="s">
        <v>351</v>
      </c>
      <c r="E8407" s="56">
        <v>1995</v>
      </c>
      <c r="F8407" s="144">
        <v>160</v>
      </c>
      <c r="G8407" s="144">
        <v>160</v>
      </c>
    </row>
    <row r="8408" spans="3:7" ht="16.5" hidden="1" customHeight="1" outlineLevel="1" x14ac:dyDescent="0.45">
      <c r="C8408" s="104" t="s">
        <v>155</v>
      </c>
      <c r="D8408" s="104" t="s">
        <v>351</v>
      </c>
      <c r="E8408" s="56">
        <v>1996</v>
      </c>
      <c r="F8408" s="144">
        <v>702</v>
      </c>
      <c r="G8408" s="144">
        <v>702</v>
      </c>
    </row>
    <row r="8409" spans="3:7" ht="16.5" hidden="1" customHeight="1" outlineLevel="1" x14ac:dyDescent="0.45">
      <c r="C8409" s="104" t="s">
        <v>155</v>
      </c>
      <c r="D8409" s="104" t="s">
        <v>351</v>
      </c>
      <c r="E8409" s="56">
        <v>1997</v>
      </c>
      <c r="F8409" s="146">
        <v>7788</v>
      </c>
      <c r="G8409" s="146">
        <v>7788</v>
      </c>
    </row>
    <row r="8410" spans="3:7" ht="16.5" hidden="1" customHeight="1" outlineLevel="1" x14ac:dyDescent="0.45">
      <c r="C8410" s="104" t="s">
        <v>155</v>
      </c>
      <c r="D8410" s="104" t="s">
        <v>351</v>
      </c>
      <c r="E8410" s="56">
        <v>1998</v>
      </c>
      <c r="F8410" s="146">
        <v>4143</v>
      </c>
      <c r="G8410" s="146">
        <v>4143</v>
      </c>
    </row>
    <row r="8411" spans="3:7" ht="16.5" hidden="1" customHeight="1" outlineLevel="1" x14ac:dyDescent="0.45">
      <c r="C8411" s="104" t="s">
        <v>155</v>
      </c>
      <c r="D8411" s="104" t="s">
        <v>351</v>
      </c>
      <c r="E8411" s="56">
        <v>1999</v>
      </c>
      <c r="F8411" s="146">
        <v>3837</v>
      </c>
      <c r="G8411" s="146">
        <v>3837</v>
      </c>
    </row>
    <row r="8412" spans="3:7" ht="16.5" hidden="1" customHeight="1" outlineLevel="1" x14ac:dyDescent="0.45">
      <c r="C8412" s="104" t="s">
        <v>155</v>
      </c>
      <c r="D8412" s="104" t="s">
        <v>351</v>
      </c>
      <c r="E8412" s="56">
        <v>2000</v>
      </c>
      <c r="F8412" s="146">
        <v>9825</v>
      </c>
      <c r="G8412" s="146">
        <v>9825</v>
      </c>
    </row>
    <row r="8413" spans="3:7" ht="16.5" hidden="1" customHeight="1" outlineLevel="1" x14ac:dyDescent="0.45">
      <c r="C8413" s="104" t="s">
        <v>155</v>
      </c>
      <c r="D8413" s="104" t="s">
        <v>351</v>
      </c>
      <c r="E8413" s="56">
        <v>2001</v>
      </c>
      <c r="F8413" s="146">
        <v>7331</v>
      </c>
      <c r="G8413" s="146">
        <v>7331</v>
      </c>
    </row>
    <row r="8414" spans="3:7" ht="16.5" hidden="1" customHeight="1" outlineLevel="1" x14ac:dyDescent="0.45">
      <c r="C8414" s="104" t="s">
        <v>155</v>
      </c>
      <c r="D8414" s="104" t="s">
        <v>351</v>
      </c>
      <c r="E8414" s="56">
        <v>2002</v>
      </c>
      <c r="F8414" s="146">
        <v>4197</v>
      </c>
      <c r="G8414" s="146">
        <v>4197</v>
      </c>
    </row>
    <row r="8415" spans="3:7" ht="16.5" hidden="1" customHeight="1" outlineLevel="1" x14ac:dyDescent="0.45">
      <c r="C8415" s="104" t="s">
        <v>155</v>
      </c>
      <c r="D8415" s="104" t="s">
        <v>351</v>
      </c>
      <c r="E8415" s="56">
        <v>2003</v>
      </c>
      <c r="F8415" s="146">
        <v>5729</v>
      </c>
      <c r="G8415" s="146">
        <v>5729</v>
      </c>
    </row>
    <row r="8416" spans="3:7" ht="16.5" hidden="1" customHeight="1" outlineLevel="1" x14ac:dyDescent="0.45">
      <c r="C8416" s="104" t="s">
        <v>155</v>
      </c>
      <c r="D8416" s="104" t="s">
        <v>351</v>
      </c>
      <c r="E8416" s="56">
        <v>2004</v>
      </c>
      <c r="F8416" s="146">
        <v>7835</v>
      </c>
      <c r="G8416" s="146">
        <v>7835</v>
      </c>
    </row>
    <row r="8417" spans="3:7" ht="16.5" hidden="1" customHeight="1" outlineLevel="1" x14ac:dyDescent="0.45">
      <c r="C8417" s="104" t="s">
        <v>155</v>
      </c>
      <c r="D8417" s="104" t="s">
        <v>351</v>
      </c>
      <c r="E8417" s="56">
        <v>2005</v>
      </c>
      <c r="F8417" s="146">
        <v>10998</v>
      </c>
      <c r="G8417" s="146">
        <v>10998</v>
      </c>
    </row>
    <row r="8418" spans="3:7" ht="16.5" hidden="1" customHeight="1" outlineLevel="1" x14ac:dyDescent="0.45">
      <c r="C8418" s="104" t="s">
        <v>155</v>
      </c>
      <c r="D8418" s="104" t="s">
        <v>351</v>
      </c>
      <c r="E8418" s="56">
        <v>2006</v>
      </c>
      <c r="F8418" s="146">
        <v>4105</v>
      </c>
      <c r="G8418" s="146">
        <v>4105</v>
      </c>
    </row>
    <row r="8419" spans="3:7" ht="16.5" hidden="1" customHeight="1" outlineLevel="1" x14ac:dyDescent="0.45">
      <c r="C8419" s="104" t="s">
        <v>155</v>
      </c>
      <c r="D8419" s="104" t="s">
        <v>351</v>
      </c>
      <c r="E8419" s="56">
        <v>2007</v>
      </c>
      <c r="F8419" s="144">
        <v>858</v>
      </c>
      <c r="G8419" s="144">
        <v>858</v>
      </c>
    </row>
    <row r="8420" spans="3:7" ht="16.5" hidden="1" customHeight="1" outlineLevel="1" x14ac:dyDescent="0.45">
      <c r="C8420" s="104" t="s">
        <v>155</v>
      </c>
      <c r="D8420" s="104" t="s">
        <v>351</v>
      </c>
      <c r="E8420" s="56">
        <v>2008</v>
      </c>
      <c r="F8420" s="144">
        <v>873</v>
      </c>
      <c r="G8420" s="144">
        <v>873</v>
      </c>
    </row>
    <row r="8421" spans="3:7" ht="16.5" hidden="1" customHeight="1" outlineLevel="1" x14ac:dyDescent="0.45">
      <c r="C8421" s="104" t="s">
        <v>155</v>
      </c>
      <c r="D8421" s="104" t="s">
        <v>351</v>
      </c>
      <c r="E8421" s="56">
        <v>2009</v>
      </c>
      <c r="F8421" s="144">
        <v>644</v>
      </c>
      <c r="G8421" s="144">
        <v>644</v>
      </c>
    </row>
    <row r="8422" spans="3:7" ht="16.5" hidden="1" customHeight="1" outlineLevel="1" x14ac:dyDescent="0.45">
      <c r="C8422" s="104" t="s">
        <v>155</v>
      </c>
      <c r="D8422" s="104" t="s">
        <v>351</v>
      </c>
      <c r="E8422" s="56">
        <v>2010</v>
      </c>
      <c r="F8422" s="146">
        <v>1428</v>
      </c>
      <c r="G8422" s="146">
        <v>1428</v>
      </c>
    </row>
    <row r="8423" spans="3:7" ht="16.5" hidden="1" customHeight="1" outlineLevel="1" x14ac:dyDescent="0.45">
      <c r="C8423" s="104" t="s">
        <v>155</v>
      </c>
      <c r="D8423" s="104" t="s">
        <v>351</v>
      </c>
      <c r="E8423" s="56">
        <v>2011</v>
      </c>
      <c r="F8423" s="146">
        <v>2346</v>
      </c>
      <c r="G8423" s="146">
        <v>2346</v>
      </c>
    </row>
    <row r="8424" spans="3:7" ht="16.5" hidden="1" customHeight="1" outlineLevel="1" x14ac:dyDescent="0.45">
      <c r="C8424" s="104" t="s">
        <v>155</v>
      </c>
      <c r="D8424" s="104" t="s">
        <v>351</v>
      </c>
      <c r="E8424" s="56">
        <v>2012</v>
      </c>
      <c r="F8424" s="144">
        <v>651</v>
      </c>
      <c r="G8424" s="144">
        <v>651</v>
      </c>
    </row>
    <row r="8425" spans="3:7" ht="16.5" hidden="1" customHeight="1" outlineLevel="1" x14ac:dyDescent="0.45">
      <c r="C8425" s="104" t="s">
        <v>155</v>
      </c>
      <c r="D8425" s="104" t="s">
        <v>351</v>
      </c>
      <c r="E8425" s="56">
        <v>2013</v>
      </c>
      <c r="F8425" s="146">
        <v>1521</v>
      </c>
      <c r="G8425" s="146">
        <v>1521</v>
      </c>
    </row>
    <row r="8426" spans="3:7" ht="16.5" hidden="1" customHeight="1" outlineLevel="1" x14ac:dyDescent="0.45">
      <c r="C8426" s="104" t="s">
        <v>155</v>
      </c>
      <c r="D8426" s="104" t="s">
        <v>351</v>
      </c>
      <c r="E8426" s="56">
        <v>2014</v>
      </c>
      <c r="F8426" s="146">
        <v>2445</v>
      </c>
      <c r="G8426" s="146">
        <v>2445</v>
      </c>
    </row>
    <row r="8427" spans="3:7" ht="16.5" hidden="1" customHeight="1" outlineLevel="1" x14ac:dyDescent="0.45">
      <c r="C8427" s="104" t="s">
        <v>155</v>
      </c>
      <c r="D8427" s="104" t="s">
        <v>351</v>
      </c>
      <c r="E8427" s="56">
        <v>2015</v>
      </c>
      <c r="F8427" s="146">
        <v>2287</v>
      </c>
      <c r="G8427" s="146">
        <v>2287</v>
      </c>
    </row>
    <row r="8428" spans="3:7" ht="16.5" hidden="1" customHeight="1" outlineLevel="1" x14ac:dyDescent="0.45">
      <c r="C8428" s="104" t="s">
        <v>155</v>
      </c>
      <c r="D8428" s="104" t="s">
        <v>351</v>
      </c>
      <c r="E8428" s="56">
        <v>2016</v>
      </c>
      <c r="F8428" s="144">
        <v>764</v>
      </c>
      <c r="G8428" s="144">
        <v>764</v>
      </c>
    </row>
    <row r="8429" spans="3:7" ht="16.5" hidden="1" customHeight="1" outlineLevel="1" x14ac:dyDescent="0.45">
      <c r="C8429" s="104" t="s">
        <v>155</v>
      </c>
      <c r="D8429" s="104" t="s">
        <v>352</v>
      </c>
      <c r="E8429" s="56">
        <v>1991</v>
      </c>
      <c r="F8429" s="144">
        <v>670</v>
      </c>
      <c r="G8429" s="144">
        <v>670</v>
      </c>
    </row>
    <row r="8430" spans="3:7" ht="16.5" hidden="1" customHeight="1" outlineLevel="1" x14ac:dyDescent="0.45">
      <c r="C8430" s="104" t="s">
        <v>155</v>
      </c>
      <c r="D8430" s="104" t="s">
        <v>352</v>
      </c>
      <c r="E8430" s="56">
        <v>1992</v>
      </c>
      <c r="F8430" s="146">
        <v>6125</v>
      </c>
      <c r="G8430" s="146">
        <v>6125</v>
      </c>
    </row>
    <row r="8431" spans="3:7" ht="16.5" hidden="1" customHeight="1" outlineLevel="1" x14ac:dyDescent="0.45">
      <c r="C8431" s="104" t="s">
        <v>155</v>
      </c>
      <c r="D8431" s="104" t="s">
        <v>352</v>
      </c>
      <c r="E8431" s="56">
        <v>1993</v>
      </c>
      <c r="F8431" s="146">
        <v>12619</v>
      </c>
      <c r="G8431" s="146">
        <v>12619</v>
      </c>
    </row>
    <row r="8432" spans="3:7" ht="16.5" hidden="1" customHeight="1" outlineLevel="1" x14ac:dyDescent="0.45">
      <c r="C8432" s="104" t="s">
        <v>155</v>
      </c>
      <c r="D8432" s="104" t="s">
        <v>352</v>
      </c>
      <c r="E8432" s="56">
        <v>1994</v>
      </c>
      <c r="F8432" s="146">
        <v>10022</v>
      </c>
      <c r="G8432" s="146">
        <v>10022</v>
      </c>
    </row>
    <row r="8433" spans="3:7" ht="16.5" hidden="1" customHeight="1" outlineLevel="1" x14ac:dyDescent="0.45">
      <c r="C8433" s="104" t="s">
        <v>155</v>
      </c>
      <c r="D8433" s="104" t="s">
        <v>352</v>
      </c>
      <c r="E8433" s="56">
        <v>1995</v>
      </c>
      <c r="F8433" s="146">
        <v>15311</v>
      </c>
      <c r="G8433" s="146">
        <v>15311</v>
      </c>
    </row>
    <row r="8434" spans="3:7" ht="16.5" hidden="1" customHeight="1" outlineLevel="1" x14ac:dyDescent="0.45">
      <c r="C8434" s="104" t="s">
        <v>155</v>
      </c>
      <c r="D8434" s="104" t="s">
        <v>352</v>
      </c>
      <c r="E8434" s="56">
        <v>1996</v>
      </c>
      <c r="F8434" s="146">
        <v>14263</v>
      </c>
      <c r="G8434" s="146">
        <v>14263</v>
      </c>
    </row>
    <row r="8435" spans="3:7" ht="16.5" hidden="1" customHeight="1" outlineLevel="1" x14ac:dyDescent="0.45">
      <c r="C8435" s="104" t="s">
        <v>155</v>
      </c>
      <c r="D8435" s="104" t="s">
        <v>352</v>
      </c>
      <c r="E8435" s="56">
        <v>1997</v>
      </c>
      <c r="F8435" s="146">
        <v>3156</v>
      </c>
      <c r="G8435" s="146">
        <v>3156</v>
      </c>
    </row>
    <row r="8436" spans="3:7" ht="16.5" hidden="1" customHeight="1" outlineLevel="1" x14ac:dyDescent="0.45">
      <c r="C8436" s="104" t="s">
        <v>155</v>
      </c>
      <c r="D8436" s="104" t="s">
        <v>352</v>
      </c>
      <c r="E8436" s="56">
        <v>1998</v>
      </c>
      <c r="F8436" s="144">
        <v>1</v>
      </c>
      <c r="G8436" s="144">
        <v>1</v>
      </c>
    </row>
    <row r="8437" spans="3:7" ht="16.5" hidden="1" customHeight="1" outlineLevel="1" x14ac:dyDescent="0.45">
      <c r="C8437" s="104" t="s">
        <v>155</v>
      </c>
      <c r="D8437" s="104" t="s">
        <v>352</v>
      </c>
      <c r="E8437" s="56">
        <v>1999</v>
      </c>
      <c r="F8437" s="144">
        <v>289</v>
      </c>
      <c r="G8437" s="144">
        <v>289</v>
      </c>
    </row>
    <row r="8438" spans="3:7" ht="16.5" hidden="1" customHeight="1" outlineLevel="1" x14ac:dyDescent="0.45">
      <c r="C8438" s="104" t="s">
        <v>155</v>
      </c>
      <c r="D8438" s="104" t="s">
        <v>352</v>
      </c>
      <c r="E8438" s="56">
        <v>2000</v>
      </c>
      <c r="F8438" s="146">
        <v>2003</v>
      </c>
      <c r="G8438" s="146">
        <v>2003</v>
      </c>
    </row>
    <row r="8439" spans="3:7" ht="16.5" hidden="1" customHeight="1" outlineLevel="1" x14ac:dyDescent="0.45">
      <c r="C8439" s="104" t="s">
        <v>155</v>
      </c>
      <c r="D8439" s="104" t="s">
        <v>352</v>
      </c>
      <c r="E8439" s="56">
        <v>2001</v>
      </c>
      <c r="F8439" s="146">
        <v>1539</v>
      </c>
      <c r="G8439" s="146">
        <v>1539</v>
      </c>
    </row>
    <row r="8440" spans="3:7" ht="16.5" hidden="1" customHeight="1" outlineLevel="1" x14ac:dyDescent="0.45">
      <c r="C8440" s="104" t="s">
        <v>155</v>
      </c>
      <c r="D8440" s="104" t="s">
        <v>352</v>
      </c>
      <c r="E8440" s="56">
        <v>2002</v>
      </c>
      <c r="F8440" s="146">
        <v>2223</v>
      </c>
      <c r="G8440" s="146">
        <v>2223</v>
      </c>
    </row>
    <row r="8441" spans="3:7" ht="16.5" hidden="1" customHeight="1" outlineLevel="1" x14ac:dyDescent="0.45">
      <c r="C8441" s="104" t="s">
        <v>155</v>
      </c>
      <c r="D8441" s="104" t="s">
        <v>352</v>
      </c>
      <c r="E8441" s="56">
        <v>2003</v>
      </c>
      <c r="F8441" s="146">
        <v>2216</v>
      </c>
      <c r="G8441" s="146">
        <v>2216</v>
      </c>
    </row>
    <row r="8442" spans="3:7" ht="16.5" hidden="1" customHeight="1" outlineLevel="1" x14ac:dyDescent="0.45">
      <c r="C8442" s="104" t="s">
        <v>155</v>
      </c>
      <c r="D8442" s="104" t="s">
        <v>352</v>
      </c>
      <c r="E8442" s="56">
        <v>2004</v>
      </c>
      <c r="F8442" s="146">
        <v>2916</v>
      </c>
      <c r="G8442" s="146">
        <v>2916</v>
      </c>
    </row>
    <row r="8443" spans="3:7" ht="16.5" hidden="1" customHeight="1" outlineLevel="1" x14ac:dyDescent="0.45">
      <c r="C8443" s="104" t="s">
        <v>155</v>
      </c>
      <c r="D8443" s="104" t="s">
        <v>352</v>
      </c>
      <c r="E8443" s="56">
        <v>2005</v>
      </c>
      <c r="F8443" s="146">
        <v>3433</v>
      </c>
      <c r="G8443" s="146">
        <v>3433</v>
      </c>
    </row>
    <row r="8444" spans="3:7" ht="16.5" hidden="1" customHeight="1" outlineLevel="1" x14ac:dyDescent="0.45">
      <c r="C8444" s="104" t="s">
        <v>155</v>
      </c>
      <c r="D8444" s="104" t="s">
        <v>352</v>
      </c>
      <c r="E8444" s="56">
        <v>2006</v>
      </c>
      <c r="F8444" s="144">
        <v>570</v>
      </c>
      <c r="G8444" s="144">
        <v>570</v>
      </c>
    </row>
    <row r="8445" spans="3:7" ht="16.5" hidden="1" customHeight="1" outlineLevel="1" x14ac:dyDescent="0.45">
      <c r="C8445" s="104" t="s">
        <v>155</v>
      </c>
      <c r="D8445" s="104" t="s">
        <v>352</v>
      </c>
      <c r="E8445" s="56">
        <v>2007</v>
      </c>
      <c r="F8445" s="144">
        <v>593</v>
      </c>
      <c r="G8445" s="144">
        <v>593</v>
      </c>
    </row>
    <row r="8446" spans="3:7" ht="16.5" hidden="1" customHeight="1" outlineLevel="1" x14ac:dyDescent="0.45">
      <c r="C8446" s="104" t="s">
        <v>155</v>
      </c>
      <c r="D8446" s="104" t="s">
        <v>352</v>
      </c>
      <c r="E8446" s="56">
        <v>2008</v>
      </c>
      <c r="F8446" s="146">
        <v>1177</v>
      </c>
      <c r="G8446" s="146">
        <v>1177</v>
      </c>
    </row>
    <row r="8447" spans="3:7" ht="16.5" hidden="1" customHeight="1" outlineLevel="1" x14ac:dyDescent="0.45">
      <c r="C8447" s="104" t="s">
        <v>155</v>
      </c>
      <c r="D8447" s="104" t="s">
        <v>352</v>
      </c>
      <c r="E8447" s="56">
        <v>2009</v>
      </c>
      <c r="F8447" s="146">
        <v>1837</v>
      </c>
      <c r="G8447" s="146">
        <v>1837</v>
      </c>
    </row>
    <row r="8448" spans="3:7" ht="16.5" hidden="1" customHeight="1" outlineLevel="1" x14ac:dyDescent="0.45">
      <c r="C8448" s="104" t="s">
        <v>155</v>
      </c>
      <c r="D8448" s="104" t="s">
        <v>352</v>
      </c>
      <c r="E8448" s="56">
        <v>2010</v>
      </c>
      <c r="F8448" s="146">
        <v>4232</v>
      </c>
      <c r="G8448" s="146">
        <v>4232</v>
      </c>
    </row>
    <row r="8449" spans="3:7" ht="16.5" hidden="1" customHeight="1" outlineLevel="1" x14ac:dyDescent="0.45">
      <c r="C8449" s="104" t="s">
        <v>155</v>
      </c>
      <c r="D8449" s="104" t="s">
        <v>352</v>
      </c>
      <c r="E8449" s="56">
        <v>2011</v>
      </c>
      <c r="F8449" s="146">
        <v>5167</v>
      </c>
      <c r="G8449" s="146">
        <v>5167</v>
      </c>
    </row>
    <row r="8450" spans="3:7" ht="16.5" hidden="1" customHeight="1" outlineLevel="1" x14ac:dyDescent="0.45">
      <c r="C8450" s="104" t="s">
        <v>155</v>
      </c>
      <c r="D8450" s="104" t="s">
        <v>352</v>
      </c>
      <c r="E8450" s="56">
        <v>2012</v>
      </c>
      <c r="F8450" s="146">
        <v>6156</v>
      </c>
      <c r="G8450" s="146">
        <v>6156</v>
      </c>
    </row>
    <row r="8451" spans="3:7" ht="16.5" hidden="1" customHeight="1" outlineLevel="1" x14ac:dyDescent="0.45">
      <c r="C8451" s="104" t="s">
        <v>155</v>
      </c>
      <c r="D8451" s="104" t="s">
        <v>352</v>
      </c>
      <c r="E8451" s="56">
        <v>2013</v>
      </c>
      <c r="F8451" s="146">
        <v>5056</v>
      </c>
      <c r="G8451" s="146">
        <v>5056</v>
      </c>
    </row>
    <row r="8452" spans="3:7" ht="16.5" hidden="1" customHeight="1" outlineLevel="1" x14ac:dyDescent="0.45">
      <c r="C8452" s="104" t="s">
        <v>155</v>
      </c>
      <c r="D8452" s="104" t="s">
        <v>352</v>
      </c>
      <c r="E8452" s="56">
        <v>2014</v>
      </c>
      <c r="F8452" s="146">
        <v>2303</v>
      </c>
      <c r="G8452" s="146">
        <v>2303</v>
      </c>
    </row>
    <row r="8453" spans="3:7" ht="16.5" hidden="1" customHeight="1" outlineLevel="1" x14ac:dyDescent="0.45">
      <c r="C8453" s="104" t="s">
        <v>155</v>
      </c>
      <c r="D8453" s="104" t="s">
        <v>352</v>
      </c>
      <c r="E8453" s="56">
        <v>2015</v>
      </c>
      <c r="F8453" s="146">
        <v>2171</v>
      </c>
      <c r="G8453" s="146">
        <v>2171</v>
      </c>
    </row>
    <row r="8454" spans="3:7" ht="16.5" hidden="1" customHeight="1" outlineLevel="1" x14ac:dyDescent="0.45">
      <c r="C8454" s="104" t="s">
        <v>155</v>
      </c>
      <c r="D8454" s="104" t="s">
        <v>352</v>
      </c>
      <c r="E8454" s="56">
        <v>2016</v>
      </c>
      <c r="F8454" s="146">
        <v>1091</v>
      </c>
      <c r="G8454" s="146">
        <v>1091</v>
      </c>
    </row>
    <row r="8455" spans="3:7" ht="16.5" hidden="1" customHeight="1" outlineLevel="1" x14ac:dyDescent="0.45">
      <c r="C8455" s="104" t="s">
        <v>155</v>
      </c>
      <c r="D8455" s="104" t="s">
        <v>353</v>
      </c>
      <c r="E8455" s="56">
        <v>1991</v>
      </c>
      <c r="F8455" s="144">
        <v>335</v>
      </c>
      <c r="G8455" s="144">
        <v>335</v>
      </c>
    </row>
    <row r="8456" spans="3:7" ht="16.5" hidden="1" customHeight="1" outlineLevel="1" x14ac:dyDescent="0.45">
      <c r="C8456" s="104" t="s">
        <v>155</v>
      </c>
      <c r="D8456" s="104" t="s">
        <v>353</v>
      </c>
      <c r="E8456" s="56">
        <v>1992</v>
      </c>
      <c r="F8456" s="144">
        <v>65</v>
      </c>
      <c r="G8456" s="144">
        <v>65</v>
      </c>
    </row>
    <row r="8457" spans="3:7" ht="16.5" hidden="1" customHeight="1" outlineLevel="1" x14ac:dyDescent="0.45">
      <c r="C8457" s="104" t="s">
        <v>155</v>
      </c>
      <c r="D8457" s="104" t="s">
        <v>353</v>
      </c>
      <c r="E8457" s="56">
        <v>1993</v>
      </c>
      <c r="F8457" s="144">
        <v>448</v>
      </c>
      <c r="G8457" s="144">
        <v>448</v>
      </c>
    </row>
    <row r="8458" spans="3:7" ht="16.5" hidden="1" customHeight="1" outlineLevel="1" x14ac:dyDescent="0.45">
      <c r="C8458" s="104" t="s">
        <v>155</v>
      </c>
      <c r="D8458" s="104" t="s">
        <v>353</v>
      </c>
      <c r="E8458" s="56">
        <v>1994</v>
      </c>
      <c r="F8458" s="144">
        <v>885</v>
      </c>
      <c r="G8458" s="144">
        <v>885</v>
      </c>
    </row>
    <row r="8459" spans="3:7" ht="16.5" hidden="1" customHeight="1" outlineLevel="1" x14ac:dyDescent="0.45">
      <c r="C8459" s="104" t="s">
        <v>155</v>
      </c>
      <c r="D8459" s="104" t="s">
        <v>353</v>
      </c>
      <c r="E8459" s="56">
        <v>1995</v>
      </c>
      <c r="F8459" s="146">
        <v>1803</v>
      </c>
      <c r="G8459" s="146">
        <v>1803</v>
      </c>
    </row>
    <row r="8460" spans="3:7" ht="16.5" hidden="1" customHeight="1" outlineLevel="1" x14ac:dyDescent="0.45">
      <c r="C8460" s="104" t="s">
        <v>155</v>
      </c>
      <c r="D8460" s="104" t="s">
        <v>353</v>
      </c>
      <c r="E8460" s="56">
        <v>1996</v>
      </c>
      <c r="F8460" s="146">
        <v>1307</v>
      </c>
      <c r="G8460" s="146">
        <v>1307</v>
      </c>
    </row>
    <row r="8461" spans="3:7" ht="16.5" hidden="1" customHeight="1" outlineLevel="1" x14ac:dyDescent="0.45">
      <c r="C8461" s="104" t="s">
        <v>155</v>
      </c>
      <c r="D8461" s="104" t="s">
        <v>353</v>
      </c>
      <c r="E8461" s="56">
        <v>1997</v>
      </c>
      <c r="F8461" s="144">
        <v>259</v>
      </c>
      <c r="G8461" s="144">
        <v>259</v>
      </c>
    </row>
    <row r="8462" spans="3:7" ht="16.5" hidden="1" customHeight="1" outlineLevel="1" x14ac:dyDescent="0.45">
      <c r="C8462" s="104" t="s">
        <v>155</v>
      </c>
      <c r="D8462" s="104" t="s">
        <v>353</v>
      </c>
      <c r="E8462" s="56">
        <v>1998</v>
      </c>
      <c r="F8462" s="144">
        <v>133</v>
      </c>
      <c r="G8462" s="144">
        <v>133</v>
      </c>
    </row>
    <row r="8463" spans="3:7" ht="16.5" hidden="1" customHeight="1" outlineLevel="1" x14ac:dyDescent="0.45">
      <c r="C8463" s="104" t="s">
        <v>155</v>
      </c>
      <c r="D8463" s="104" t="s">
        <v>353</v>
      </c>
      <c r="E8463" s="56">
        <v>1999</v>
      </c>
      <c r="F8463" s="144">
        <v>73</v>
      </c>
      <c r="G8463" s="144">
        <v>73</v>
      </c>
    </row>
    <row r="8464" spans="3:7" ht="16.5" hidden="1" customHeight="1" outlineLevel="1" x14ac:dyDescent="0.45">
      <c r="C8464" s="104" t="s">
        <v>155</v>
      </c>
      <c r="D8464" s="104" t="s">
        <v>353</v>
      </c>
      <c r="E8464" s="56">
        <v>2000</v>
      </c>
      <c r="F8464" s="144">
        <v>322</v>
      </c>
      <c r="G8464" s="144">
        <v>322</v>
      </c>
    </row>
    <row r="8465" spans="3:7" ht="16.5" hidden="1" customHeight="1" outlineLevel="1" x14ac:dyDescent="0.45">
      <c r="C8465" s="104" t="s">
        <v>155</v>
      </c>
      <c r="D8465" s="104" t="s">
        <v>353</v>
      </c>
      <c r="E8465" s="56">
        <v>2001</v>
      </c>
      <c r="F8465" s="146">
        <v>2579</v>
      </c>
      <c r="G8465" s="146">
        <v>2579</v>
      </c>
    </row>
    <row r="8466" spans="3:7" ht="16.5" hidden="1" customHeight="1" outlineLevel="1" x14ac:dyDescent="0.45">
      <c r="C8466" s="104" t="s">
        <v>155</v>
      </c>
      <c r="D8466" s="104" t="s">
        <v>353</v>
      </c>
      <c r="E8466" s="56">
        <v>2002</v>
      </c>
      <c r="F8466" s="146">
        <v>2662</v>
      </c>
      <c r="G8466" s="146">
        <v>2662</v>
      </c>
    </row>
    <row r="8467" spans="3:7" ht="16.5" hidden="1" customHeight="1" outlineLevel="1" x14ac:dyDescent="0.45">
      <c r="C8467" s="104" t="s">
        <v>155</v>
      </c>
      <c r="D8467" s="104" t="s">
        <v>353</v>
      </c>
      <c r="E8467" s="56">
        <v>2003</v>
      </c>
      <c r="F8467" s="146">
        <v>6076</v>
      </c>
      <c r="G8467" s="146">
        <v>6076</v>
      </c>
    </row>
    <row r="8468" spans="3:7" ht="16.5" hidden="1" customHeight="1" outlineLevel="1" x14ac:dyDescent="0.45">
      <c r="C8468" s="104" t="s">
        <v>155</v>
      </c>
      <c r="D8468" s="104" t="s">
        <v>353</v>
      </c>
      <c r="E8468" s="56">
        <v>2004</v>
      </c>
      <c r="F8468" s="144">
        <v>580</v>
      </c>
      <c r="G8468" s="144">
        <v>580</v>
      </c>
    </row>
    <row r="8469" spans="3:7" ht="16.5" hidden="1" customHeight="1" outlineLevel="1" x14ac:dyDescent="0.45">
      <c r="C8469" s="104" t="s">
        <v>155</v>
      </c>
      <c r="D8469" s="104" t="s">
        <v>353</v>
      </c>
      <c r="E8469" s="56">
        <v>2005</v>
      </c>
      <c r="F8469" s="146">
        <v>1342</v>
      </c>
      <c r="G8469" s="146">
        <v>1342</v>
      </c>
    </row>
    <row r="8470" spans="3:7" ht="16.5" hidden="1" customHeight="1" outlineLevel="1" x14ac:dyDescent="0.45">
      <c r="C8470" s="104" t="s">
        <v>155</v>
      </c>
      <c r="D8470" s="104" t="s">
        <v>353</v>
      </c>
      <c r="E8470" s="56">
        <v>2006</v>
      </c>
      <c r="F8470" s="146">
        <v>1353</v>
      </c>
      <c r="G8470" s="146">
        <v>1353</v>
      </c>
    </row>
    <row r="8471" spans="3:7" ht="16.5" hidden="1" customHeight="1" outlineLevel="1" x14ac:dyDescent="0.45">
      <c r="C8471" s="104" t="s">
        <v>155</v>
      </c>
      <c r="D8471" s="104" t="s">
        <v>353</v>
      </c>
      <c r="E8471" s="56">
        <v>2007</v>
      </c>
      <c r="F8471" s="146">
        <v>5371</v>
      </c>
      <c r="G8471" s="146">
        <v>5371</v>
      </c>
    </row>
    <row r="8472" spans="3:7" ht="16.5" hidden="1" customHeight="1" outlineLevel="1" x14ac:dyDescent="0.45">
      <c r="C8472" s="104" t="s">
        <v>155</v>
      </c>
      <c r="D8472" s="104" t="s">
        <v>353</v>
      </c>
      <c r="E8472" s="56">
        <v>2008</v>
      </c>
      <c r="F8472" s="146">
        <v>10726</v>
      </c>
      <c r="G8472" s="146">
        <v>10726</v>
      </c>
    </row>
    <row r="8473" spans="3:7" ht="16.5" hidden="1" customHeight="1" outlineLevel="1" x14ac:dyDescent="0.45">
      <c r="C8473" s="104" t="s">
        <v>155</v>
      </c>
      <c r="D8473" s="104" t="s">
        <v>353</v>
      </c>
      <c r="E8473" s="56">
        <v>2009</v>
      </c>
      <c r="F8473" s="146">
        <v>19912</v>
      </c>
      <c r="G8473" s="146">
        <v>19912</v>
      </c>
    </row>
    <row r="8474" spans="3:7" ht="16.5" hidden="1" customHeight="1" outlineLevel="1" x14ac:dyDescent="0.45">
      <c r="C8474" s="104" t="s">
        <v>155</v>
      </c>
      <c r="D8474" s="104" t="s">
        <v>353</v>
      </c>
      <c r="E8474" s="56">
        <v>2010</v>
      </c>
      <c r="F8474" s="146">
        <v>12224</v>
      </c>
      <c r="G8474" s="146">
        <v>12224</v>
      </c>
    </row>
    <row r="8475" spans="3:7" ht="16.5" hidden="1" customHeight="1" outlineLevel="1" x14ac:dyDescent="0.45">
      <c r="C8475" s="104" t="s">
        <v>155</v>
      </c>
      <c r="D8475" s="104" t="s">
        <v>353</v>
      </c>
      <c r="E8475" s="56">
        <v>2011</v>
      </c>
      <c r="F8475" s="146">
        <v>12046</v>
      </c>
      <c r="G8475" s="146">
        <v>12046</v>
      </c>
    </row>
    <row r="8476" spans="3:7" ht="16.5" hidden="1" customHeight="1" outlineLevel="1" x14ac:dyDescent="0.45">
      <c r="C8476" s="104" t="s">
        <v>155</v>
      </c>
      <c r="D8476" s="104" t="s">
        <v>353</v>
      </c>
      <c r="E8476" s="56">
        <v>2012</v>
      </c>
      <c r="F8476" s="146">
        <v>6038</v>
      </c>
      <c r="G8476" s="146">
        <v>6038</v>
      </c>
    </row>
    <row r="8477" spans="3:7" ht="16.5" hidden="1" customHeight="1" outlineLevel="1" x14ac:dyDescent="0.45">
      <c r="C8477" s="104" t="s">
        <v>155</v>
      </c>
      <c r="D8477" s="104" t="s">
        <v>353</v>
      </c>
      <c r="E8477" s="56">
        <v>2013</v>
      </c>
      <c r="F8477" s="146">
        <v>6398</v>
      </c>
      <c r="G8477" s="146">
        <v>6398</v>
      </c>
    </row>
    <row r="8478" spans="3:7" ht="16.5" hidden="1" customHeight="1" outlineLevel="1" x14ac:dyDescent="0.45">
      <c r="C8478" s="104" t="s">
        <v>155</v>
      </c>
      <c r="D8478" s="104" t="s">
        <v>353</v>
      </c>
      <c r="E8478" s="56">
        <v>2014</v>
      </c>
      <c r="F8478" s="146">
        <v>12872</v>
      </c>
      <c r="G8478" s="146">
        <v>12872</v>
      </c>
    </row>
    <row r="8479" spans="3:7" ht="16.5" hidden="1" customHeight="1" outlineLevel="1" x14ac:dyDescent="0.45">
      <c r="C8479" s="104" t="s">
        <v>155</v>
      </c>
      <c r="D8479" s="104" t="s">
        <v>353</v>
      </c>
      <c r="E8479" s="56">
        <v>2015</v>
      </c>
      <c r="F8479" s="146">
        <v>23707</v>
      </c>
      <c r="G8479" s="146">
        <v>23707</v>
      </c>
    </row>
    <row r="8480" spans="3:7" ht="16.5" hidden="1" customHeight="1" outlineLevel="1" x14ac:dyDescent="0.45">
      <c r="C8480" s="104" t="s">
        <v>155</v>
      </c>
      <c r="D8480" s="104" t="s">
        <v>353</v>
      </c>
      <c r="E8480" s="56">
        <v>2016</v>
      </c>
      <c r="F8480" s="146">
        <v>4155</v>
      </c>
      <c r="G8480" s="146">
        <v>4155</v>
      </c>
    </row>
    <row r="8481" spans="3:7" ht="16.5" hidden="1" customHeight="1" outlineLevel="1" x14ac:dyDescent="0.45">
      <c r="C8481" s="104" t="s">
        <v>155</v>
      </c>
      <c r="D8481" s="104" t="s">
        <v>354</v>
      </c>
      <c r="E8481" s="56">
        <v>1991</v>
      </c>
      <c r="F8481" s="144">
        <v>334</v>
      </c>
      <c r="G8481" s="144">
        <v>334</v>
      </c>
    </row>
    <row r="8482" spans="3:7" ht="16.5" hidden="1" customHeight="1" outlineLevel="1" x14ac:dyDescent="0.45">
      <c r="C8482" s="104" t="s">
        <v>155</v>
      </c>
      <c r="D8482" s="104" t="s">
        <v>354</v>
      </c>
      <c r="E8482" s="56">
        <v>1992</v>
      </c>
      <c r="F8482" s="144">
        <v>63</v>
      </c>
      <c r="G8482" s="144">
        <v>63</v>
      </c>
    </row>
    <row r="8483" spans="3:7" ht="16.5" hidden="1" customHeight="1" outlineLevel="1" x14ac:dyDescent="0.45">
      <c r="C8483" s="104" t="s">
        <v>155</v>
      </c>
      <c r="D8483" s="104" t="s">
        <v>354</v>
      </c>
      <c r="E8483" s="56">
        <v>1993</v>
      </c>
      <c r="F8483" s="144">
        <v>49</v>
      </c>
      <c r="G8483" s="144">
        <v>49</v>
      </c>
    </row>
    <row r="8484" spans="3:7" ht="16.5" hidden="1" customHeight="1" outlineLevel="1" x14ac:dyDescent="0.45">
      <c r="C8484" s="104" t="s">
        <v>155</v>
      </c>
      <c r="D8484" s="104" t="s">
        <v>354</v>
      </c>
      <c r="E8484" s="56">
        <v>1994</v>
      </c>
      <c r="F8484" s="144">
        <v>23</v>
      </c>
      <c r="G8484" s="144">
        <v>23</v>
      </c>
    </row>
    <row r="8485" spans="3:7" ht="16.5" hidden="1" customHeight="1" outlineLevel="1" x14ac:dyDescent="0.45">
      <c r="C8485" s="104" t="s">
        <v>490</v>
      </c>
      <c r="D8485" s="104" t="s">
        <v>356</v>
      </c>
      <c r="E8485" s="56">
        <v>1991</v>
      </c>
      <c r="F8485" s="144">
        <v>371</v>
      </c>
      <c r="G8485" s="144">
        <v>371</v>
      </c>
    </row>
    <row r="8486" spans="3:7" ht="16.5" hidden="1" customHeight="1" outlineLevel="1" x14ac:dyDescent="0.45">
      <c r="C8486" s="104" t="s">
        <v>490</v>
      </c>
      <c r="D8486" s="104" t="s">
        <v>356</v>
      </c>
      <c r="E8486" s="56">
        <v>1992</v>
      </c>
      <c r="F8486" s="144">
        <v>739</v>
      </c>
      <c r="G8486" s="144">
        <v>739</v>
      </c>
    </row>
    <row r="8487" spans="3:7" ht="16.5" hidden="1" customHeight="1" outlineLevel="1" x14ac:dyDescent="0.45">
      <c r="C8487" s="104" t="s">
        <v>490</v>
      </c>
      <c r="D8487" s="104" t="s">
        <v>356</v>
      </c>
      <c r="E8487" s="56">
        <v>1993</v>
      </c>
      <c r="F8487" s="146">
        <v>1002</v>
      </c>
      <c r="G8487" s="146">
        <v>1002</v>
      </c>
    </row>
    <row r="8488" spans="3:7" ht="16.5" hidden="1" customHeight="1" outlineLevel="1" x14ac:dyDescent="0.45">
      <c r="C8488" s="104" t="s">
        <v>490</v>
      </c>
      <c r="D8488" s="104" t="s">
        <v>356</v>
      </c>
      <c r="E8488" s="56">
        <v>1994</v>
      </c>
      <c r="F8488" s="146">
        <v>1181</v>
      </c>
      <c r="G8488" s="146">
        <v>1181</v>
      </c>
    </row>
    <row r="8489" spans="3:7" ht="16.5" hidden="1" customHeight="1" outlineLevel="1" x14ac:dyDescent="0.45">
      <c r="C8489" s="104" t="s">
        <v>490</v>
      </c>
      <c r="D8489" s="104" t="s">
        <v>356</v>
      </c>
      <c r="E8489" s="56">
        <v>1995</v>
      </c>
      <c r="F8489" s="144">
        <v>813</v>
      </c>
      <c r="G8489" s="144">
        <v>813</v>
      </c>
    </row>
    <row r="8490" spans="3:7" ht="16.5" hidden="1" customHeight="1" outlineLevel="1" x14ac:dyDescent="0.45">
      <c r="C8490" s="104" t="s">
        <v>490</v>
      </c>
      <c r="D8490" s="104" t="s">
        <v>356</v>
      </c>
      <c r="E8490" s="56">
        <v>1996</v>
      </c>
      <c r="F8490" s="144">
        <v>478</v>
      </c>
      <c r="G8490" s="144">
        <v>478</v>
      </c>
    </row>
    <row r="8491" spans="3:7" ht="16.5" hidden="1" customHeight="1" outlineLevel="1" x14ac:dyDescent="0.45">
      <c r="C8491" s="104" t="s">
        <v>490</v>
      </c>
      <c r="D8491" s="104" t="s">
        <v>356</v>
      </c>
      <c r="E8491" s="56">
        <v>1997</v>
      </c>
      <c r="F8491" s="144">
        <v>944</v>
      </c>
      <c r="G8491" s="144">
        <v>944</v>
      </c>
    </row>
    <row r="8492" spans="3:7" ht="16.5" hidden="1" customHeight="1" outlineLevel="1" x14ac:dyDescent="0.45">
      <c r="C8492" s="104" t="s">
        <v>490</v>
      </c>
      <c r="D8492" s="104" t="s">
        <v>356</v>
      </c>
      <c r="E8492" s="56">
        <v>1998</v>
      </c>
      <c r="F8492" s="144">
        <v>807</v>
      </c>
      <c r="G8492" s="144">
        <v>807</v>
      </c>
    </row>
    <row r="8493" spans="3:7" ht="16.5" hidden="1" customHeight="1" outlineLevel="1" x14ac:dyDescent="0.45">
      <c r="C8493" s="104" t="s">
        <v>490</v>
      </c>
      <c r="D8493" s="104" t="s">
        <v>356</v>
      </c>
      <c r="E8493" s="56">
        <v>1999</v>
      </c>
      <c r="F8493" s="144">
        <v>732</v>
      </c>
      <c r="G8493" s="144">
        <v>732</v>
      </c>
    </row>
    <row r="8494" spans="3:7" ht="16.5" hidden="1" customHeight="1" outlineLevel="1" x14ac:dyDescent="0.45">
      <c r="C8494" s="104" t="s">
        <v>490</v>
      </c>
      <c r="D8494" s="104" t="s">
        <v>356</v>
      </c>
      <c r="E8494" s="56">
        <v>2000</v>
      </c>
      <c r="F8494" s="146">
        <v>1341</v>
      </c>
      <c r="G8494" s="146">
        <v>1341</v>
      </c>
    </row>
    <row r="8495" spans="3:7" ht="16.5" hidden="1" customHeight="1" outlineLevel="1" x14ac:dyDescent="0.45">
      <c r="C8495" s="104" t="s">
        <v>490</v>
      </c>
      <c r="D8495" s="104" t="s">
        <v>356</v>
      </c>
      <c r="E8495" s="56">
        <v>2001</v>
      </c>
      <c r="F8495" s="144">
        <v>924</v>
      </c>
      <c r="G8495" s="144">
        <v>924</v>
      </c>
    </row>
    <row r="8496" spans="3:7" ht="16.5" hidden="1" customHeight="1" outlineLevel="1" x14ac:dyDescent="0.45">
      <c r="C8496" s="104" t="s">
        <v>490</v>
      </c>
      <c r="D8496" s="104" t="s">
        <v>356</v>
      </c>
      <c r="E8496" s="56">
        <v>2002</v>
      </c>
      <c r="F8496" s="146">
        <v>1348</v>
      </c>
      <c r="G8496" s="146">
        <v>1348</v>
      </c>
    </row>
    <row r="8497" spans="3:7" ht="16.5" hidden="1" customHeight="1" outlineLevel="1" x14ac:dyDescent="0.45">
      <c r="C8497" s="104" t="s">
        <v>490</v>
      </c>
      <c r="D8497" s="104" t="s">
        <v>356</v>
      </c>
      <c r="E8497" s="56">
        <v>2003</v>
      </c>
      <c r="F8497" s="146">
        <v>1734</v>
      </c>
      <c r="G8497" s="146">
        <v>1734</v>
      </c>
    </row>
    <row r="8498" spans="3:7" ht="16.5" hidden="1" customHeight="1" outlineLevel="1" x14ac:dyDescent="0.45">
      <c r="C8498" s="104" t="s">
        <v>490</v>
      </c>
      <c r="D8498" s="104" t="s">
        <v>356</v>
      </c>
      <c r="E8498" s="56">
        <v>2004</v>
      </c>
      <c r="F8498" s="146">
        <v>2711</v>
      </c>
      <c r="G8498" s="146">
        <v>2711</v>
      </c>
    </row>
    <row r="8499" spans="3:7" ht="16.5" hidden="1" customHeight="1" outlineLevel="1" x14ac:dyDescent="0.45">
      <c r="C8499" s="104" t="s">
        <v>490</v>
      </c>
      <c r="D8499" s="104" t="s">
        <v>356</v>
      </c>
      <c r="E8499" s="56">
        <v>2005</v>
      </c>
      <c r="F8499" s="146">
        <v>2003</v>
      </c>
      <c r="G8499" s="146">
        <v>2003</v>
      </c>
    </row>
    <row r="8500" spans="3:7" ht="16.5" hidden="1" customHeight="1" outlineLevel="1" x14ac:dyDescent="0.45">
      <c r="C8500" s="104" t="s">
        <v>490</v>
      </c>
      <c r="D8500" s="104" t="s">
        <v>356</v>
      </c>
      <c r="E8500" s="56">
        <v>2006</v>
      </c>
      <c r="F8500" s="146">
        <v>4450</v>
      </c>
      <c r="G8500" s="146">
        <v>4450</v>
      </c>
    </row>
    <row r="8501" spans="3:7" ht="16.5" hidden="1" customHeight="1" outlineLevel="1" x14ac:dyDescent="0.45">
      <c r="C8501" s="104" t="s">
        <v>490</v>
      </c>
      <c r="D8501" s="104" t="s">
        <v>356</v>
      </c>
      <c r="E8501" s="56">
        <v>2007</v>
      </c>
      <c r="F8501" s="146">
        <v>6128</v>
      </c>
      <c r="G8501" s="146">
        <v>6128</v>
      </c>
    </row>
    <row r="8502" spans="3:7" ht="16.5" hidden="1" customHeight="1" outlineLevel="1" x14ac:dyDescent="0.45">
      <c r="C8502" s="104" t="s">
        <v>490</v>
      </c>
      <c r="D8502" s="104" t="s">
        <v>356</v>
      </c>
      <c r="E8502" s="56">
        <v>2008</v>
      </c>
      <c r="F8502" s="146">
        <v>9964</v>
      </c>
      <c r="G8502" s="146">
        <v>9964</v>
      </c>
    </row>
    <row r="8503" spans="3:7" ht="16.5" hidden="1" customHeight="1" outlineLevel="1" x14ac:dyDescent="0.45">
      <c r="C8503" s="104" t="s">
        <v>490</v>
      </c>
      <c r="D8503" s="104" t="s">
        <v>356</v>
      </c>
      <c r="E8503" s="56">
        <v>2009</v>
      </c>
      <c r="F8503" s="146">
        <v>4795</v>
      </c>
      <c r="G8503" s="146">
        <v>4795</v>
      </c>
    </row>
    <row r="8504" spans="3:7" ht="16.5" hidden="1" customHeight="1" outlineLevel="1" x14ac:dyDescent="0.45">
      <c r="C8504" s="104" t="s">
        <v>490</v>
      </c>
      <c r="D8504" s="104" t="s">
        <v>356</v>
      </c>
      <c r="E8504" s="56">
        <v>2010</v>
      </c>
      <c r="F8504" s="146">
        <v>5791</v>
      </c>
      <c r="G8504" s="146">
        <v>5791</v>
      </c>
    </row>
    <row r="8505" spans="3:7" ht="16.5" hidden="1" customHeight="1" outlineLevel="1" x14ac:dyDescent="0.45">
      <c r="C8505" s="104" t="s">
        <v>490</v>
      </c>
      <c r="D8505" s="104" t="s">
        <v>356</v>
      </c>
      <c r="E8505" s="56">
        <v>2011</v>
      </c>
      <c r="F8505" s="146">
        <v>6650</v>
      </c>
      <c r="G8505" s="146">
        <v>6650</v>
      </c>
    </row>
    <row r="8506" spans="3:7" ht="16.5" hidden="1" customHeight="1" outlineLevel="1" x14ac:dyDescent="0.45">
      <c r="C8506" s="104" t="s">
        <v>490</v>
      </c>
      <c r="D8506" s="104" t="s">
        <v>356</v>
      </c>
      <c r="E8506" s="56">
        <v>2012</v>
      </c>
      <c r="F8506" s="146">
        <v>9973</v>
      </c>
      <c r="G8506" s="146">
        <v>9973</v>
      </c>
    </row>
    <row r="8507" spans="3:7" ht="16.5" hidden="1" customHeight="1" outlineLevel="1" x14ac:dyDescent="0.45">
      <c r="C8507" s="104" t="s">
        <v>490</v>
      </c>
      <c r="D8507" s="104" t="s">
        <v>356</v>
      </c>
      <c r="E8507" s="56">
        <v>2013</v>
      </c>
      <c r="F8507" s="146">
        <v>9111</v>
      </c>
      <c r="G8507" s="146">
        <v>9111</v>
      </c>
    </row>
    <row r="8508" spans="3:7" ht="16.5" hidden="1" customHeight="1" outlineLevel="1" x14ac:dyDescent="0.45">
      <c r="C8508" s="104" t="s">
        <v>490</v>
      </c>
      <c r="D8508" s="104" t="s">
        <v>356</v>
      </c>
      <c r="E8508" s="56">
        <v>2014</v>
      </c>
      <c r="F8508" s="146">
        <v>10052</v>
      </c>
      <c r="G8508" s="146">
        <v>10052</v>
      </c>
    </row>
    <row r="8509" spans="3:7" ht="16.5" hidden="1" customHeight="1" outlineLevel="1" x14ac:dyDescent="0.45">
      <c r="C8509" s="104" t="s">
        <v>490</v>
      </c>
      <c r="D8509" s="104" t="s">
        <v>356</v>
      </c>
      <c r="E8509" s="56">
        <v>2015</v>
      </c>
      <c r="F8509" s="146">
        <v>6380</v>
      </c>
      <c r="G8509" s="146">
        <v>6380</v>
      </c>
    </row>
    <row r="8510" spans="3:7" ht="16.5" hidden="1" customHeight="1" outlineLevel="1" x14ac:dyDescent="0.45">
      <c r="C8510" s="104" t="s">
        <v>490</v>
      </c>
      <c r="D8510" s="104" t="s">
        <v>356</v>
      </c>
      <c r="E8510" s="56">
        <v>2016</v>
      </c>
      <c r="F8510" s="146">
        <v>1369</v>
      </c>
      <c r="G8510" s="146">
        <v>1369</v>
      </c>
    </row>
    <row r="8511" spans="3:7" ht="16.5" hidden="1" customHeight="1" outlineLevel="1" x14ac:dyDescent="0.45">
      <c r="C8511" s="104" t="s">
        <v>490</v>
      </c>
      <c r="D8511" s="104" t="s">
        <v>357</v>
      </c>
      <c r="E8511" s="56">
        <v>1991</v>
      </c>
      <c r="F8511" s="144">
        <v>438</v>
      </c>
      <c r="G8511" s="144">
        <v>438</v>
      </c>
    </row>
    <row r="8512" spans="3:7" ht="16.5" hidden="1" customHeight="1" outlineLevel="1" x14ac:dyDescent="0.45">
      <c r="C8512" s="104" t="s">
        <v>490</v>
      </c>
      <c r="D8512" s="104" t="s">
        <v>357</v>
      </c>
      <c r="E8512" s="56">
        <v>1992</v>
      </c>
      <c r="F8512" s="144">
        <v>569</v>
      </c>
      <c r="G8512" s="144">
        <v>569</v>
      </c>
    </row>
    <row r="8513" spans="3:7" ht="16.5" hidden="1" customHeight="1" outlineLevel="1" x14ac:dyDescent="0.45">
      <c r="C8513" s="104" t="s">
        <v>490</v>
      </c>
      <c r="D8513" s="104" t="s">
        <v>357</v>
      </c>
      <c r="E8513" s="56">
        <v>1993</v>
      </c>
      <c r="F8513" s="146">
        <v>3895</v>
      </c>
      <c r="G8513" s="146">
        <v>3895</v>
      </c>
    </row>
    <row r="8514" spans="3:7" ht="16.5" hidden="1" customHeight="1" outlineLevel="1" x14ac:dyDescent="0.45">
      <c r="C8514" s="104" t="s">
        <v>490</v>
      </c>
      <c r="D8514" s="104" t="s">
        <v>357</v>
      </c>
      <c r="E8514" s="56">
        <v>1994</v>
      </c>
      <c r="F8514" s="146">
        <v>7051</v>
      </c>
      <c r="G8514" s="146">
        <v>7051</v>
      </c>
    </row>
    <row r="8515" spans="3:7" ht="16.5" hidden="1" customHeight="1" outlineLevel="1" x14ac:dyDescent="0.45">
      <c r="C8515" s="104" t="s">
        <v>490</v>
      </c>
      <c r="D8515" s="104" t="s">
        <v>357</v>
      </c>
      <c r="E8515" s="56">
        <v>1995</v>
      </c>
      <c r="F8515" s="146">
        <v>5884</v>
      </c>
      <c r="G8515" s="146">
        <v>5884</v>
      </c>
    </row>
    <row r="8516" spans="3:7" ht="16.5" hidden="1" customHeight="1" outlineLevel="1" x14ac:dyDescent="0.45">
      <c r="C8516" s="104" t="s">
        <v>490</v>
      </c>
      <c r="D8516" s="104" t="s">
        <v>357</v>
      </c>
      <c r="E8516" s="56">
        <v>1996</v>
      </c>
      <c r="F8516" s="146">
        <v>5307</v>
      </c>
      <c r="G8516" s="146">
        <v>5307</v>
      </c>
    </row>
    <row r="8517" spans="3:7" ht="16.5" hidden="1" customHeight="1" outlineLevel="1" x14ac:dyDescent="0.45">
      <c r="C8517" s="104" t="s">
        <v>490</v>
      </c>
      <c r="D8517" s="104" t="s">
        <v>357</v>
      </c>
      <c r="E8517" s="56">
        <v>1997</v>
      </c>
      <c r="F8517" s="146">
        <v>3800</v>
      </c>
      <c r="G8517" s="146">
        <v>3800</v>
      </c>
    </row>
    <row r="8518" spans="3:7" ht="16.5" hidden="1" customHeight="1" outlineLevel="1" x14ac:dyDescent="0.45">
      <c r="C8518" s="104" t="s">
        <v>490</v>
      </c>
      <c r="D8518" s="104" t="s">
        <v>357</v>
      </c>
      <c r="E8518" s="56">
        <v>1998</v>
      </c>
      <c r="F8518" s="146">
        <v>8100</v>
      </c>
      <c r="G8518" s="146">
        <v>8100</v>
      </c>
    </row>
    <row r="8519" spans="3:7" ht="16.5" hidden="1" customHeight="1" outlineLevel="1" x14ac:dyDescent="0.45">
      <c r="C8519" s="104" t="s">
        <v>490</v>
      </c>
      <c r="D8519" s="104" t="s">
        <v>357</v>
      </c>
      <c r="E8519" s="56">
        <v>1999</v>
      </c>
      <c r="F8519" s="146">
        <v>6127</v>
      </c>
      <c r="G8519" s="146">
        <v>6127</v>
      </c>
    </row>
    <row r="8520" spans="3:7" ht="16.5" hidden="1" customHeight="1" outlineLevel="1" x14ac:dyDescent="0.45">
      <c r="C8520" s="104" t="s">
        <v>490</v>
      </c>
      <c r="D8520" s="104" t="s">
        <v>357</v>
      </c>
      <c r="E8520" s="56">
        <v>2000</v>
      </c>
      <c r="F8520" s="146">
        <v>3445</v>
      </c>
      <c r="G8520" s="146">
        <v>3445</v>
      </c>
    </row>
    <row r="8521" spans="3:7" ht="16.5" hidden="1" customHeight="1" outlineLevel="1" x14ac:dyDescent="0.45">
      <c r="C8521" s="104" t="s">
        <v>490</v>
      </c>
      <c r="D8521" s="104" t="s">
        <v>357</v>
      </c>
      <c r="E8521" s="56">
        <v>2001</v>
      </c>
      <c r="F8521" s="146">
        <v>1343</v>
      </c>
      <c r="G8521" s="146">
        <v>1343</v>
      </c>
    </row>
    <row r="8522" spans="3:7" ht="16.5" hidden="1" customHeight="1" outlineLevel="1" x14ac:dyDescent="0.45">
      <c r="C8522" s="104" t="s">
        <v>490</v>
      </c>
      <c r="D8522" s="104" t="s">
        <v>357</v>
      </c>
      <c r="E8522" s="56">
        <v>2002</v>
      </c>
      <c r="F8522" s="146">
        <v>1359</v>
      </c>
      <c r="G8522" s="146">
        <v>1359</v>
      </c>
    </row>
    <row r="8523" spans="3:7" ht="16.5" hidden="1" customHeight="1" outlineLevel="1" x14ac:dyDescent="0.45">
      <c r="C8523" s="104" t="s">
        <v>490</v>
      </c>
      <c r="D8523" s="104" t="s">
        <v>357</v>
      </c>
      <c r="E8523" s="56">
        <v>2003</v>
      </c>
      <c r="F8523" s="146">
        <v>2322</v>
      </c>
      <c r="G8523" s="146">
        <v>2322</v>
      </c>
    </row>
    <row r="8524" spans="3:7" ht="16.5" hidden="1" customHeight="1" outlineLevel="1" x14ac:dyDescent="0.45">
      <c r="C8524" s="104" t="s">
        <v>490</v>
      </c>
      <c r="D8524" s="104" t="s">
        <v>357</v>
      </c>
      <c r="E8524" s="56">
        <v>2004</v>
      </c>
      <c r="F8524" s="146">
        <v>4872</v>
      </c>
      <c r="G8524" s="146">
        <v>4872</v>
      </c>
    </row>
    <row r="8525" spans="3:7" ht="16.5" hidden="1" customHeight="1" outlineLevel="1" x14ac:dyDescent="0.45">
      <c r="C8525" s="104" t="s">
        <v>490</v>
      </c>
      <c r="D8525" s="104" t="s">
        <v>357</v>
      </c>
      <c r="E8525" s="56">
        <v>2005</v>
      </c>
      <c r="F8525" s="146">
        <v>20832</v>
      </c>
      <c r="G8525" s="146">
        <v>20832</v>
      </c>
    </row>
    <row r="8526" spans="3:7" ht="16.5" hidden="1" customHeight="1" outlineLevel="1" x14ac:dyDescent="0.45">
      <c r="C8526" s="104" t="s">
        <v>490</v>
      </c>
      <c r="D8526" s="104" t="s">
        <v>357</v>
      </c>
      <c r="E8526" s="56">
        <v>2006</v>
      </c>
      <c r="F8526" s="146">
        <v>26454</v>
      </c>
      <c r="G8526" s="146">
        <v>26454</v>
      </c>
    </row>
    <row r="8527" spans="3:7" ht="16.5" hidden="1" customHeight="1" outlineLevel="1" x14ac:dyDescent="0.45">
      <c r="C8527" s="104" t="s">
        <v>490</v>
      </c>
      <c r="D8527" s="104" t="s">
        <v>357</v>
      </c>
      <c r="E8527" s="56">
        <v>2007</v>
      </c>
      <c r="F8527" s="146">
        <v>31666</v>
      </c>
      <c r="G8527" s="146">
        <v>31666</v>
      </c>
    </row>
    <row r="8528" spans="3:7" ht="16.5" hidden="1" customHeight="1" outlineLevel="1" x14ac:dyDescent="0.45">
      <c r="C8528" s="104" t="s">
        <v>490</v>
      </c>
      <c r="D8528" s="104" t="s">
        <v>357</v>
      </c>
      <c r="E8528" s="56">
        <v>2008</v>
      </c>
      <c r="F8528" s="146">
        <v>46479</v>
      </c>
      <c r="G8528" s="146">
        <v>46479</v>
      </c>
    </row>
    <row r="8529" spans="3:7" ht="16.5" hidden="1" customHeight="1" outlineLevel="1" x14ac:dyDescent="0.45">
      <c r="C8529" s="104" t="s">
        <v>490</v>
      </c>
      <c r="D8529" s="104" t="s">
        <v>357</v>
      </c>
      <c r="E8529" s="56">
        <v>2009</v>
      </c>
      <c r="F8529" s="146">
        <v>51452</v>
      </c>
      <c r="G8529" s="146">
        <v>51452</v>
      </c>
    </row>
    <row r="8530" spans="3:7" ht="16.5" hidden="1" customHeight="1" outlineLevel="1" x14ac:dyDescent="0.45">
      <c r="C8530" s="104" t="s">
        <v>490</v>
      </c>
      <c r="D8530" s="104" t="s">
        <v>357</v>
      </c>
      <c r="E8530" s="56">
        <v>2010</v>
      </c>
      <c r="F8530" s="146">
        <v>60446</v>
      </c>
      <c r="G8530" s="146">
        <v>60446</v>
      </c>
    </row>
    <row r="8531" spans="3:7" ht="16.5" hidden="1" customHeight="1" outlineLevel="1" x14ac:dyDescent="0.45">
      <c r="C8531" s="104" t="s">
        <v>490</v>
      </c>
      <c r="D8531" s="104" t="s">
        <v>357</v>
      </c>
      <c r="E8531" s="56">
        <v>2011</v>
      </c>
      <c r="F8531" s="146">
        <v>40099</v>
      </c>
      <c r="G8531" s="146">
        <v>40099</v>
      </c>
    </row>
    <row r="8532" spans="3:7" ht="16.5" hidden="1" customHeight="1" outlineLevel="1" x14ac:dyDescent="0.45">
      <c r="C8532" s="104" t="s">
        <v>490</v>
      </c>
      <c r="D8532" s="104" t="s">
        <v>357</v>
      </c>
      <c r="E8532" s="56">
        <v>2012</v>
      </c>
      <c r="F8532" s="146">
        <v>38112</v>
      </c>
      <c r="G8532" s="146">
        <v>38112</v>
      </c>
    </row>
    <row r="8533" spans="3:7" ht="16.5" hidden="1" customHeight="1" outlineLevel="1" x14ac:dyDescent="0.45">
      <c r="C8533" s="104" t="s">
        <v>490</v>
      </c>
      <c r="D8533" s="104" t="s">
        <v>357</v>
      </c>
      <c r="E8533" s="56">
        <v>2013</v>
      </c>
      <c r="F8533" s="146">
        <v>18945</v>
      </c>
      <c r="G8533" s="146">
        <v>18945</v>
      </c>
    </row>
    <row r="8534" spans="3:7" ht="16.5" hidden="1" customHeight="1" outlineLevel="1" x14ac:dyDescent="0.45">
      <c r="C8534" s="104" t="s">
        <v>490</v>
      </c>
      <c r="D8534" s="104" t="s">
        <v>357</v>
      </c>
      <c r="E8534" s="56">
        <v>2014</v>
      </c>
      <c r="F8534" s="146">
        <v>28990</v>
      </c>
      <c r="G8534" s="146">
        <v>28990</v>
      </c>
    </row>
    <row r="8535" spans="3:7" ht="16.5" hidden="1" customHeight="1" outlineLevel="1" x14ac:dyDescent="0.45">
      <c r="C8535" s="104" t="s">
        <v>490</v>
      </c>
      <c r="D8535" s="104" t="s">
        <v>357</v>
      </c>
      <c r="E8535" s="56">
        <v>2015</v>
      </c>
      <c r="F8535" s="146">
        <v>22688</v>
      </c>
      <c r="G8535" s="146">
        <v>22688</v>
      </c>
    </row>
    <row r="8536" spans="3:7" ht="16.5" hidden="1" customHeight="1" outlineLevel="1" x14ac:dyDescent="0.45">
      <c r="C8536" s="104" t="s">
        <v>490</v>
      </c>
      <c r="D8536" s="104" t="s">
        <v>357</v>
      </c>
      <c r="E8536" s="56">
        <v>2016</v>
      </c>
      <c r="F8536" s="146">
        <v>4877</v>
      </c>
      <c r="G8536" s="146">
        <v>4877</v>
      </c>
    </row>
    <row r="8537" spans="3:7" ht="16.5" hidden="1" customHeight="1" outlineLevel="1" x14ac:dyDescent="0.45">
      <c r="C8537" s="104" t="s">
        <v>490</v>
      </c>
      <c r="D8537" s="104" t="s">
        <v>358</v>
      </c>
      <c r="E8537" s="56">
        <v>1991</v>
      </c>
      <c r="F8537" s="144">
        <v>310</v>
      </c>
      <c r="G8537" s="144">
        <v>310</v>
      </c>
    </row>
    <row r="8538" spans="3:7" ht="16.5" hidden="1" customHeight="1" outlineLevel="1" x14ac:dyDescent="0.45">
      <c r="C8538" s="104" t="s">
        <v>490</v>
      </c>
      <c r="D8538" s="104" t="s">
        <v>358</v>
      </c>
      <c r="E8538" s="56">
        <v>1992</v>
      </c>
      <c r="F8538" s="146">
        <v>15455</v>
      </c>
      <c r="G8538" s="146">
        <v>15455</v>
      </c>
    </row>
    <row r="8539" spans="3:7" ht="16.5" hidden="1" customHeight="1" outlineLevel="1" x14ac:dyDescent="0.45">
      <c r="C8539" s="104" t="s">
        <v>490</v>
      </c>
      <c r="D8539" s="104" t="s">
        <v>358</v>
      </c>
      <c r="E8539" s="56">
        <v>1993</v>
      </c>
      <c r="F8539" s="146">
        <v>17464</v>
      </c>
      <c r="G8539" s="146">
        <v>17464</v>
      </c>
    </row>
    <row r="8540" spans="3:7" ht="16.5" hidden="1" customHeight="1" outlineLevel="1" x14ac:dyDescent="0.45">
      <c r="C8540" s="104" t="s">
        <v>490</v>
      </c>
      <c r="D8540" s="104" t="s">
        <v>358</v>
      </c>
      <c r="E8540" s="56">
        <v>1994</v>
      </c>
      <c r="F8540" s="146">
        <v>5990</v>
      </c>
      <c r="G8540" s="146">
        <v>5990</v>
      </c>
    </row>
    <row r="8541" spans="3:7" ht="16.5" hidden="1" customHeight="1" outlineLevel="1" x14ac:dyDescent="0.45">
      <c r="C8541" s="104" t="s">
        <v>490</v>
      </c>
      <c r="D8541" s="104" t="s">
        <v>358</v>
      </c>
      <c r="E8541" s="56">
        <v>1995</v>
      </c>
      <c r="F8541" s="146">
        <v>1578</v>
      </c>
      <c r="G8541" s="146">
        <v>1578</v>
      </c>
    </row>
    <row r="8542" spans="3:7" ht="16.5" hidden="1" customHeight="1" outlineLevel="1" x14ac:dyDescent="0.45">
      <c r="C8542" s="104" t="s">
        <v>490</v>
      </c>
      <c r="D8542" s="104" t="s">
        <v>358</v>
      </c>
      <c r="E8542" s="56">
        <v>1996</v>
      </c>
      <c r="F8542" s="144">
        <v>8</v>
      </c>
      <c r="G8542" s="144">
        <v>8</v>
      </c>
    </row>
    <row r="8543" spans="3:7" ht="16.5" hidden="1" customHeight="1" outlineLevel="1" x14ac:dyDescent="0.45">
      <c r="C8543" s="104" t="s">
        <v>490</v>
      </c>
      <c r="D8543" s="104" t="s">
        <v>358</v>
      </c>
      <c r="E8543" s="56">
        <v>1997</v>
      </c>
      <c r="F8543" s="146">
        <v>1454</v>
      </c>
      <c r="G8543" s="146">
        <v>1454</v>
      </c>
    </row>
    <row r="8544" spans="3:7" ht="16.5" hidden="1" customHeight="1" outlineLevel="1" x14ac:dyDescent="0.45">
      <c r="C8544" s="104" t="s">
        <v>490</v>
      </c>
      <c r="D8544" s="104" t="s">
        <v>358</v>
      </c>
      <c r="E8544" s="56">
        <v>1998</v>
      </c>
      <c r="F8544" s="144">
        <v>6</v>
      </c>
      <c r="G8544" s="144">
        <v>6</v>
      </c>
    </row>
    <row r="8545" spans="3:7" ht="16.5" hidden="1" customHeight="1" outlineLevel="1" x14ac:dyDescent="0.45">
      <c r="C8545" s="104" t="s">
        <v>490</v>
      </c>
      <c r="D8545" s="104" t="s">
        <v>358</v>
      </c>
      <c r="E8545" s="56">
        <v>1999</v>
      </c>
      <c r="F8545" s="144">
        <v>12</v>
      </c>
      <c r="G8545" s="144">
        <v>12</v>
      </c>
    </row>
    <row r="8546" spans="3:7" ht="16.5" hidden="1" customHeight="1" outlineLevel="1" x14ac:dyDescent="0.45">
      <c r="C8546" s="104" t="s">
        <v>490</v>
      </c>
      <c r="D8546" s="104" t="s">
        <v>358</v>
      </c>
      <c r="E8546" s="56">
        <v>2000</v>
      </c>
      <c r="F8546" s="144">
        <v>17</v>
      </c>
      <c r="G8546" s="144">
        <v>17</v>
      </c>
    </row>
    <row r="8547" spans="3:7" ht="16.5" hidden="1" customHeight="1" outlineLevel="1" x14ac:dyDescent="0.45">
      <c r="C8547" s="104" t="s">
        <v>490</v>
      </c>
      <c r="D8547" s="104" t="s">
        <v>358</v>
      </c>
      <c r="E8547" s="56">
        <v>2001</v>
      </c>
      <c r="F8547" s="144">
        <v>6</v>
      </c>
      <c r="G8547" s="144">
        <v>6</v>
      </c>
    </row>
    <row r="8548" spans="3:7" ht="16.5" hidden="1" customHeight="1" outlineLevel="1" x14ac:dyDescent="0.45">
      <c r="C8548" s="104" t="s">
        <v>490</v>
      </c>
      <c r="D8548" s="104" t="s">
        <v>358</v>
      </c>
      <c r="E8548" s="56">
        <v>2002</v>
      </c>
      <c r="F8548" s="144">
        <v>90</v>
      </c>
      <c r="G8548" s="144">
        <v>90</v>
      </c>
    </row>
    <row r="8549" spans="3:7" ht="16.5" hidden="1" customHeight="1" outlineLevel="1" x14ac:dyDescent="0.45">
      <c r="C8549" s="104" t="s">
        <v>490</v>
      </c>
      <c r="D8549" s="104" t="s">
        <v>358</v>
      </c>
      <c r="E8549" s="56">
        <v>2003</v>
      </c>
      <c r="F8549" s="144">
        <v>12</v>
      </c>
      <c r="G8549" s="144">
        <v>12</v>
      </c>
    </row>
    <row r="8550" spans="3:7" ht="16.5" hidden="1" customHeight="1" outlineLevel="1" x14ac:dyDescent="0.45">
      <c r="C8550" s="104" t="s">
        <v>490</v>
      </c>
      <c r="D8550" s="104" t="s">
        <v>358</v>
      </c>
      <c r="E8550" s="56">
        <v>2004</v>
      </c>
      <c r="F8550" s="144">
        <v>51</v>
      </c>
      <c r="G8550" s="144">
        <v>51</v>
      </c>
    </row>
    <row r="8551" spans="3:7" ht="16.5" hidden="1" customHeight="1" outlineLevel="1" x14ac:dyDescent="0.45">
      <c r="C8551" s="104" t="s">
        <v>490</v>
      </c>
      <c r="D8551" s="104" t="s">
        <v>358</v>
      </c>
      <c r="E8551" s="56">
        <v>2005</v>
      </c>
      <c r="F8551" s="146">
        <v>1102</v>
      </c>
      <c r="G8551" s="146">
        <v>1102</v>
      </c>
    </row>
    <row r="8552" spans="3:7" ht="16.5" hidden="1" customHeight="1" outlineLevel="1" x14ac:dyDescent="0.45">
      <c r="C8552" s="104" t="s">
        <v>490</v>
      </c>
      <c r="D8552" s="104" t="s">
        <v>358</v>
      </c>
      <c r="E8552" s="56">
        <v>2006</v>
      </c>
      <c r="F8552" s="146">
        <v>4207</v>
      </c>
      <c r="G8552" s="146">
        <v>4207</v>
      </c>
    </row>
    <row r="8553" spans="3:7" ht="16.5" hidden="1" customHeight="1" outlineLevel="1" x14ac:dyDescent="0.45">
      <c r="C8553" s="104" t="s">
        <v>490</v>
      </c>
      <c r="D8553" s="104" t="s">
        <v>358</v>
      </c>
      <c r="E8553" s="56">
        <v>2007</v>
      </c>
      <c r="F8553" s="146">
        <v>17117</v>
      </c>
      <c r="G8553" s="146">
        <v>17117</v>
      </c>
    </row>
    <row r="8554" spans="3:7" ht="16.5" hidden="1" customHeight="1" outlineLevel="1" x14ac:dyDescent="0.45">
      <c r="C8554" s="104" t="s">
        <v>490</v>
      </c>
      <c r="D8554" s="104" t="s">
        <v>358</v>
      </c>
      <c r="E8554" s="56">
        <v>2008</v>
      </c>
      <c r="F8554" s="146">
        <v>17197</v>
      </c>
      <c r="G8554" s="146">
        <v>17197</v>
      </c>
    </row>
    <row r="8555" spans="3:7" ht="16.5" hidden="1" customHeight="1" outlineLevel="1" x14ac:dyDescent="0.45">
      <c r="C8555" s="104" t="s">
        <v>490</v>
      </c>
      <c r="D8555" s="104" t="s">
        <v>358</v>
      </c>
      <c r="E8555" s="56">
        <v>2009</v>
      </c>
      <c r="F8555" s="146">
        <v>14247</v>
      </c>
      <c r="G8555" s="146">
        <v>14247</v>
      </c>
    </row>
    <row r="8556" spans="3:7" ht="16.5" hidden="1" customHeight="1" outlineLevel="1" x14ac:dyDescent="0.45">
      <c r="C8556" s="104" t="s">
        <v>490</v>
      </c>
      <c r="D8556" s="104" t="s">
        <v>358</v>
      </c>
      <c r="E8556" s="56">
        <v>2010</v>
      </c>
      <c r="F8556" s="146">
        <v>22818</v>
      </c>
      <c r="G8556" s="146">
        <v>22818</v>
      </c>
    </row>
    <row r="8557" spans="3:7" ht="16.5" hidden="1" customHeight="1" outlineLevel="1" x14ac:dyDescent="0.45">
      <c r="C8557" s="104" t="s">
        <v>490</v>
      </c>
      <c r="D8557" s="104" t="s">
        <v>358</v>
      </c>
      <c r="E8557" s="56">
        <v>2011</v>
      </c>
      <c r="F8557" s="146">
        <v>13230</v>
      </c>
      <c r="G8557" s="146">
        <v>13230</v>
      </c>
    </row>
    <row r="8558" spans="3:7" ht="16.5" hidden="1" customHeight="1" outlineLevel="1" x14ac:dyDescent="0.45">
      <c r="C8558" s="104" t="s">
        <v>490</v>
      </c>
      <c r="D8558" s="104" t="s">
        <v>358</v>
      </c>
      <c r="E8558" s="56">
        <v>2012</v>
      </c>
      <c r="F8558" s="144">
        <v>589</v>
      </c>
      <c r="G8558" s="144">
        <v>589</v>
      </c>
    </row>
    <row r="8559" spans="3:7" ht="16.5" hidden="1" customHeight="1" outlineLevel="1" x14ac:dyDescent="0.45">
      <c r="C8559" s="104" t="s">
        <v>490</v>
      </c>
      <c r="D8559" s="104" t="s">
        <v>358</v>
      </c>
      <c r="E8559" s="56">
        <v>2013</v>
      </c>
      <c r="F8559" s="146">
        <v>1470</v>
      </c>
      <c r="G8559" s="146">
        <v>1470</v>
      </c>
    </row>
    <row r="8560" spans="3:7" ht="16.5" hidden="1" customHeight="1" outlineLevel="1" x14ac:dyDescent="0.45">
      <c r="C8560" s="104" t="s">
        <v>490</v>
      </c>
      <c r="D8560" s="104" t="s">
        <v>358</v>
      </c>
      <c r="E8560" s="56">
        <v>2014</v>
      </c>
      <c r="F8560" s="146">
        <v>1737</v>
      </c>
      <c r="G8560" s="146">
        <v>1737</v>
      </c>
    </row>
    <row r="8561" spans="3:7" ht="16.5" hidden="1" customHeight="1" outlineLevel="1" x14ac:dyDescent="0.45">
      <c r="C8561" s="104" t="s">
        <v>490</v>
      </c>
      <c r="D8561" s="104" t="s">
        <v>358</v>
      </c>
      <c r="E8561" s="56">
        <v>2015</v>
      </c>
      <c r="F8561" s="146">
        <v>14716</v>
      </c>
      <c r="G8561" s="146">
        <v>14716</v>
      </c>
    </row>
    <row r="8562" spans="3:7" ht="16.5" hidden="1" customHeight="1" outlineLevel="1" x14ac:dyDescent="0.45">
      <c r="C8562" s="104" t="s">
        <v>490</v>
      </c>
      <c r="D8562" s="104" t="s">
        <v>358</v>
      </c>
      <c r="E8562" s="56">
        <v>2016</v>
      </c>
      <c r="F8562" s="146">
        <v>1865</v>
      </c>
      <c r="G8562" s="146">
        <v>1865</v>
      </c>
    </row>
    <row r="8563" spans="3:7" ht="16.5" hidden="1" customHeight="1" outlineLevel="1" x14ac:dyDescent="0.45">
      <c r="C8563" s="104" t="s">
        <v>490</v>
      </c>
      <c r="D8563" s="104" t="s">
        <v>359</v>
      </c>
      <c r="E8563" s="56">
        <v>1999</v>
      </c>
      <c r="F8563" s="144">
        <v>120</v>
      </c>
      <c r="G8563" s="144">
        <v>120</v>
      </c>
    </row>
    <row r="8564" spans="3:7" ht="16.5" hidden="1" customHeight="1" outlineLevel="1" x14ac:dyDescent="0.45">
      <c r="C8564" s="104" t="s">
        <v>490</v>
      </c>
      <c r="D8564" s="104" t="s">
        <v>359</v>
      </c>
      <c r="E8564" s="56">
        <v>2000</v>
      </c>
      <c r="F8564" s="144">
        <v>773</v>
      </c>
      <c r="G8564" s="144">
        <v>773</v>
      </c>
    </row>
    <row r="8565" spans="3:7" ht="16.5" hidden="1" customHeight="1" outlineLevel="1" x14ac:dyDescent="0.45">
      <c r="C8565" s="104" t="s">
        <v>490</v>
      </c>
      <c r="D8565" s="104" t="s">
        <v>359</v>
      </c>
      <c r="E8565" s="56">
        <v>2001</v>
      </c>
      <c r="F8565" s="146">
        <v>2289</v>
      </c>
      <c r="G8565" s="146">
        <v>2289</v>
      </c>
    </row>
    <row r="8566" spans="3:7" ht="16.5" hidden="1" customHeight="1" outlineLevel="1" x14ac:dyDescent="0.45">
      <c r="C8566" s="104" t="s">
        <v>490</v>
      </c>
      <c r="D8566" s="104" t="s">
        <v>359</v>
      </c>
      <c r="E8566" s="56">
        <v>2002</v>
      </c>
      <c r="F8566" s="146">
        <v>2584</v>
      </c>
      <c r="G8566" s="146">
        <v>2584</v>
      </c>
    </row>
    <row r="8567" spans="3:7" ht="16.5" hidden="1" customHeight="1" outlineLevel="1" x14ac:dyDescent="0.45">
      <c r="C8567" s="104" t="s">
        <v>490</v>
      </c>
      <c r="D8567" s="104" t="s">
        <v>359</v>
      </c>
      <c r="E8567" s="56">
        <v>2003</v>
      </c>
      <c r="F8567" s="146">
        <v>3110</v>
      </c>
      <c r="G8567" s="146">
        <v>3110</v>
      </c>
    </row>
    <row r="8568" spans="3:7" ht="16.5" hidden="1" customHeight="1" outlineLevel="1" x14ac:dyDescent="0.45">
      <c r="C8568" s="104" t="s">
        <v>490</v>
      </c>
      <c r="D8568" s="104" t="s">
        <v>359</v>
      </c>
      <c r="E8568" s="56">
        <v>2004</v>
      </c>
      <c r="F8568" s="146">
        <v>9197</v>
      </c>
      <c r="G8568" s="146">
        <v>9197</v>
      </c>
    </row>
    <row r="8569" spans="3:7" ht="16.5" hidden="1" customHeight="1" outlineLevel="1" x14ac:dyDescent="0.45">
      <c r="C8569" s="104" t="s">
        <v>490</v>
      </c>
      <c r="D8569" s="104" t="s">
        <v>359</v>
      </c>
      <c r="E8569" s="56">
        <v>2005</v>
      </c>
      <c r="F8569" s="146">
        <v>1818</v>
      </c>
      <c r="G8569" s="146">
        <v>1818</v>
      </c>
    </row>
    <row r="8570" spans="3:7" ht="16.5" hidden="1" customHeight="1" outlineLevel="1" x14ac:dyDescent="0.45">
      <c r="C8570" s="104" t="s">
        <v>490</v>
      </c>
      <c r="D8570" s="104" t="s">
        <v>359</v>
      </c>
      <c r="E8570" s="56">
        <v>2006</v>
      </c>
      <c r="F8570" s="146">
        <v>3497</v>
      </c>
      <c r="G8570" s="146">
        <v>3497</v>
      </c>
    </row>
    <row r="8571" spans="3:7" ht="16.5" hidden="1" customHeight="1" outlineLevel="1" x14ac:dyDescent="0.45">
      <c r="C8571" s="104" t="s">
        <v>490</v>
      </c>
      <c r="D8571" s="104" t="s">
        <v>359</v>
      </c>
      <c r="E8571" s="56">
        <v>2007</v>
      </c>
      <c r="F8571" s="146">
        <v>6002</v>
      </c>
      <c r="G8571" s="146">
        <v>6002</v>
      </c>
    </row>
    <row r="8572" spans="3:7" ht="16.5" hidden="1" customHeight="1" outlineLevel="1" x14ac:dyDescent="0.45">
      <c r="C8572" s="104" t="s">
        <v>490</v>
      </c>
      <c r="D8572" s="104" t="s">
        <v>359</v>
      </c>
      <c r="E8572" s="56">
        <v>2008</v>
      </c>
      <c r="F8572" s="146">
        <v>13493</v>
      </c>
      <c r="G8572" s="146">
        <v>13493</v>
      </c>
    </row>
    <row r="8573" spans="3:7" ht="16.5" hidden="1" customHeight="1" outlineLevel="1" x14ac:dyDescent="0.45">
      <c r="C8573" s="104" t="s">
        <v>490</v>
      </c>
      <c r="D8573" s="104" t="s">
        <v>359</v>
      </c>
      <c r="E8573" s="56">
        <v>2009</v>
      </c>
      <c r="F8573" s="146">
        <v>30828</v>
      </c>
      <c r="G8573" s="146">
        <v>30828</v>
      </c>
    </row>
    <row r="8574" spans="3:7" ht="16.5" hidden="1" customHeight="1" outlineLevel="1" x14ac:dyDescent="0.45">
      <c r="C8574" s="104" t="s">
        <v>490</v>
      </c>
      <c r="D8574" s="104" t="s">
        <v>359</v>
      </c>
      <c r="E8574" s="56">
        <v>2010</v>
      </c>
      <c r="F8574" s="146">
        <v>55734</v>
      </c>
      <c r="G8574" s="146">
        <v>55734</v>
      </c>
    </row>
    <row r="8575" spans="3:7" ht="16.5" hidden="1" customHeight="1" outlineLevel="1" x14ac:dyDescent="0.45">
      <c r="C8575" s="104" t="s">
        <v>490</v>
      </c>
      <c r="D8575" s="104" t="s">
        <v>359</v>
      </c>
      <c r="E8575" s="56">
        <v>2011</v>
      </c>
      <c r="F8575" s="146">
        <v>70565</v>
      </c>
      <c r="G8575" s="146">
        <v>70565</v>
      </c>
    </row>
    <row r="8576" spans="3:7" ht="16.5" hidden="1" customHeight="1" outlineLevel="1" x14ac:dyDescent="0.45">
      <c r="C8576" s="104" t="s">
        <v>490</v>
      </c>
      <c r="D8576" s="104" t="s">
        <v>359</v>
      </c>
      <c r="E8576" s="56">
        <v>2012</v>
      </c>
      <c r="F8576" s="146">
        <v>73428</v>
      </c>
      <c r="G8576" s="146">
        <v>73428</v>
      </c>
    </row>
    <row r="8577" spans="3:7" ht="16.5" hidden="1" customHeight="1" outlineLevel="1" x14ac:dyDescent="0.45">
      <c r="C8577" s="104" t="s">
        <v>490</v>
      </c>
      <c r="D8577" s="104" t="s">
        <v>359</v>
      </c>
      <c r="E8577" s="56">
        <v>2013</v>
      </c>
      <c r="F8577" s="146">
        <v>67290</v>
      </c>
      <c r="G8577" s="146">
        <v>67290</v>
      </c>
    </row>
    <row r="8578" spans="3:7" ht="16.5" hidden="1" customHeight="1" outlineLevel="1" x14ac:dyDescent="0.45">
      <c r="C8578" s="104" t="s">
        <v>490</v>
      </c>
      <c r="D8578" s="104" t="s">
        <v>359</v>
      </c>
      <c r="E8578" s="56">
        <v>2014</v>
      </c>
      <c r="F8578" s="146">
        <v>54237</v>
      </c>
      <c r="G8578" s="146">
        <v>54237</v>
      </c>
    </row>
    <row r="8579" spans="3:7" ht="16.5" hidden="1" customHeight="1" outlineLevel="1" x14ac:dyDescent="0.45">
      <c r="C8579" s="104" t="s">
        <v>490</v>
      </c>
      <c r="D8579" s="104" t="s">
        <v>359</v>
      </c>
      <c r="E8579" s="56">
        <v>2015</v>
      </c>
      <c r="F8579" s="146">
        <v>32362</v>
      </c>
      <c r="G8579" s="146">
        <v>32362</v>
      </c>
    </row>
    <row r="8580" spans="3:7" ht="16.5" hidden="1" customHeight="1" outlineLevel="1" x14ac:dyDescent="0.45">
      <c r="C8580" s="104" t="s">
        <v>490</v>
      </c>
      <c r="D8580" s="104" t="s">
        <v>359</v>
      </c>
      <c r="E8580" s="56">
        <v>2016</v>
      </c>
      <c r="F8580" s="146">
        <v>4323</v>
      </c>
      <c r="G8580" s="146">
        <v>4323</v>
      </c>
    </row>
    <row r="8581" spans="3:7" ht="16.5" hidden="1" customHeight="1" outlineLevel="1" x14ac:dyDescent="0.45">
      <c r="C8581" s="104" t="s">
        <v>490</v>
      </c>
      <c r="D8581" s="104" t="s">
        <v>360</v>
      </c>
      <c r="E8581" s="56">
        <v>1991</v>
      </c>
      <c r="F8581" s="144">
        <v>50</v>
      </c>
      <c r="G8581" s="144">
        <v>50</v>
      </c>
    </row>
    <row r="8582" spans="3:7" ht="16.5" hidden="1" customHeight="1" outlineLevel="1" x14ac:dyDescent="0.45">
      <c r="C8582" s="104" t="s">
        <v>490</v>
      </c>
      <c r="D8582" s="104" t="s">
        <v>360</v>
      </c>
      <c r="E8582" s="56">
        <v>1992</v>
      </c>
      <c r="F8582" s="144">
        <v>200</v>
      </c>
      <c r="G8582" s="144">
        <v>200</v>
      </c>
    </row>
    <row r="8583" spans="3:7" ht="16.5" hidden="1" customHeight="1" outlineLevel="1" x14ac:dyDescent="0.45">
      <c r="C8583" s="104" t="s">
        <v>490</v>
      </c>
      <c r="D8583" s="104" t="s">
        <v>360</v>
      </c>
      <c r="E8583" s="56">
        <v>1993</v>
      </c>
      <c r="F8583" s="146">
        <v>1336</v>
      </c>
      <c r="G8583" s="146">
        <v>1336</v>
      </c>
    </row>
    <row r="8584" spans="3:7" ht="16.5" hidden="1" customHeight="1" outlineLevel="1" x14ac:dyDescent="0.45">
      <c r="C8584" s="104" t="s">
        <v>490</v>
      </c>
      <c r="D8584" s="104" t="s">
        <v>360</v>
      </c>
      <c r="E8584" s="56">
        <v>1994</v>
      </c>
      <c r="F8584" s="146">
        <v>21144</v>
      </c>
      <c r="G8584" s="146">
        <v>21144</v>
      </c>
    </row>
    <row r="8585" spans="3:7" ht="16.5" hidden="1" customHeight="1" outlineLevel="1" x14ac:dyDescent="0.45">
      <c r="C8585" s="104" t="s">
        <v>490</v>
      </c>
      <c r="D8585" s="104" t="s">
        <v>360</v>
      </c>
      <c r="E8585" s="56">
        <v>1995</v>
      </c>
      <c r="F8585" s="146">
        <v>26863</v>
      </c>
      <c r="G8585" s="146">
        <v>26863</v>
      </c>
    </row>
    <row r="8586" spans="3:7" ht="16.5" hidden="1" customHeight="1" outlineLevel="1" x14ac:dyDescent="0.45">
      <c r="C8586" s="104" t="s">
        <v>490</v>
      </c>
      <c r="D8586" s="104" t="s">
        <v>360</v>
      </c>
      <c r="E8586" s="56">
        <v>1996</v>
      </c>
      <c r="F8586" s="146">
        <v>18490</v>
      </c>
      <c r="G8586" s="146">
        <v>18490</v>
      </c>
    </row>
    <row r="8587" spans="3:7" ht="16.5" hidden="1" customHeight="1" outlineLevel="1" x14ac:dyDescent="0.45">
      <c r="C8587" s="104" t="s">
        <v>490</v>
      </c>
      <c r="D8587" s="104" t="s">
        <v>360</v>
      </c>
      <c r="E8587" s="56">
        <v>1997</v>
      </c>
      <c r="F8587" s="146">
        <v>14869</v>
      </c>
      <c r="G8587" s="146">
        <v>14869</v>
      </c>
    </row>
    <row r="8588" spans="3:7" ht="16.5" hidden="1" customHeight="1" outlineLevel="1" x14ac:dyDescent="0.45">
      <c r="C8588" s="104" t="s">
        <v>490</v>
      </c>
      <c r="D8588" s="104" t="s">
        <v>360</v>
      </c>
      <c r="E8588" s="56">
        <v>1998</v>
      </c>
      <c r="F8588" s="146">
        <v>12296</v>
      </c>
      <c r="G8588" s="146">
        <v>12296</v>
      </c>
    </row>
    <row r="8589" spans="3:7" ht="16.5" hidden="1" customHeight="1" outlineLevel="1" x14ac:dyDescent="0.45">
      <c r="C8589" s="104" t="s">
        <v>490</v>
      </c>
      <c r="D8589" s="104" t="s">
        <v>360</v>
      </c>
      <c r="E8589" s="56">
        <v>1999</v>
      </c>
      <c r="F8589" s="146">
        <v>20728</v>
      </c>
      <c r="G8589" s="146">
        <v>20728</v>
      </c>
    </row>
    <row r="8590" spans="3:7" ht="16.5" hidden="1" customHeight="1" outlineLevel="1" x14ac:dyDescent="0.45">
      <c r="C8590" s="104" t="s">
        <v>490</v>
      </c>
      <c r="D8590" s="104" t="s">
        <v>360</v>
      </c>
      <c r="E8590" s="56">
        <v>2000</v>
      </c>
      <c r="F8590" s="146">
        <v>28438</v>
      </c>
      <c r="G8590" s="146">
        <v>28438</v>
      </c>
    </row>
    <row r="8591" spans="3:7" ht="16.5" hidden="1" customHeight="1" outlineLevel="1" x14ac:dyDescent="0.45">
      <c r="C8591" s="104" t="s">
        <v>490</v>
      </c>
      <c r="D8591" s="104" t="s">
        <v>360</v>
      </c>
      <c r="E8591" s="56">
        <v>2001</v>
      </c>
      <c r="F8591" s="146">
        <v>7854</v>
      </c>
      <c r="G8591" s="146">
        <v>7854</v>
      </c>
    </row>
    <row r="8592" spans="3:7" ht="16.5" hidden="1" customHeight="1" outlineLevel="1" x14ac:dyDescent="0.45">
      <c r="C8592" s="104" t="s">
        <v>490</v>
      </c>
      <c r="D8592" s="104" t="s">
        <v>360</v>
      </c>
      <c r="E8592" s="56">
        <v>2002</v>
      </c>
      <c r="F8592" s="146">
        <v>9641</v>
      </c>
      <c r="G8592" s="146">
        <v>9641</v>
      </c>
    </row>
    <row r="8593" spans="3:7" ht="16.5" hidden="1" customHeight="1" outlineLevel="1" x14ac:dyDescent="0.45">
      <c r="C8593" s="104" t="s">
        <v>490</v>
      </c>
      <c r="D8593" s="104" t="s">
        <v>360</v>
      </c>
      <c r="E8593" s="56">
        <v>2003</v>
      </c>
      <c r="F8593" s="146">
        <v>18298</v>
      </c>
      <c r="G8593" s="146">
        <v>18298</v>
      </c>
    </row>
    <row r="8594" spans="3:7" ht="16.5" hidden="1" customHeight="1" outlineLevel="1" x14ac:dyDescent="0.45">
      <c r="C8594" s="104" t="s">
        <v>490</v>
      </c>
      <c r="D8594" s="104" t="s">
        <v>360</v>
      </c>
      <c r="E8594" s="56">
        <v>2004</v>
      </c>
      <c r="F8594" s="146">
        <v>31857</v>
      </c>
      <c r="G8594" s="146">
        <v>31857</v>
      </c>
    </row>
    <row r="8595" spans="3:7" ht="16.5" hidden="1" customHeight="1" outlineLevel="1" x14ac:dyDescent="0.45">
      <c r="C8595" s="104" t="s">
        <v>490</v>
      </c>
      <c r="D8595" s="104" t="s">
        <v>360</v>
      </c>
      <c r="E8595" s="56">
        <v>2005</v>
      </c>
      <c r="F8595" s="146">
        <v>34917</v>
      </c>
      <c r="G8595" s="146">
        <v>34917</v>
      </c>
    </row>
    <row r="8596" spans="3:7" ht="16.5" hidden="1" customHeight="1" outlineLevel="1" x14ac:dyDescent="0.45">
      <c r="C8596" s="104" t="s">
        <v>490</v>
      </c>
      <c r="D8596" s="104" t="s">
        <v>360</v>
      </c>
      <c r="E8596" s="56">
        <v>2006</v>
      </c>
      <c r="F8596" s="146">
        <v>19074</v>
      </c>
      <c r="G8596" s="146">
        <v>19074</v>
      </c>
    </row>
    <row r="8597" spans="3:7" ht="16.5" hidden="1" customHeight="1" outlineLevel="1" x14ac:dyDescent="0.45">
      <c r="C8597" s="104" t="s">
        <v>490</v>
      </c>
      <c r="D8597" s="104" t="s">
        <v>360</v>
      </c>
      <c r="E8597" s="56">
        <v>2007</v>
      </c>
      <c r="F8597" s="146">
        <v>29886</v>
      </c>
      <c r="G8597" s="146">
        <v>29886</v>
      </c>
    </row>
    <row r="8598" spans="3:7" ht="16.5" hidden="1" customHeight="1" outlineLevel="1" x14ac:dyDescent="0.45">
      <c r="C8598" s="104" t="s">
        <v>490</v>
      </c>
      <c r="D8598" s="104" t="s">
        <v>360</v>
      </c>
      <c r="E8598" s="56">
        <v>2008</v>
      </c>
      <c r="F8598" s="146">
        <v>27806</v>
      </c>
      <c r="G8598" s="146">
        <v>27806</v>
      </c>
    </row>
    <row r="8599" spans="3:7" ht="16.5" hidden="1" customHeight="1" outlineLevel="1" x14ac:dyDescent="0.45">
      <c r="C8599" s="104" t="s">
        <v>490</v>
      </c>
      <c r="D8599" s="104" t="s">
        <v>360</v>
      </c>
      <c r="E8599" s="56">
        <v>2009</v>
      </c>
      <c r="F8599" s="146">
        <v>15443</v>
      </c>
      <c r="G8599" s="146">
        <v>15443</v>
      </c>
    </row>
    <row r="8600" spans="3:7" ht="16.5" hidden="1" customHeight="1" outlineLevel="1" x14ac:dyDescent="0.45">
      <c r="C8600" s="104" t="s">
        <v>490</v>
      </c>
      <c r="D8600" s="104" t="s">
        <v>360</v>
      </c>
      <c r="E8600" s="56">
        <v>2010</v>
      </c>
      <c r="F8600" s="146">
        <v>21903</v>
      </c>
      <c r="G8600" s="146">
        <v>21903</v>
      </c>
    </row>
    <row r="8601" spans="3:7" ht="16.5" hidden="1" customHeight="1" outlineLevel="1" x14ac:dyDescent="0.45">
      <c r="C8601" s="104" t="s">
        <v>490</v>
      </c>
      <c r="D8601" s="104" t="s">
        <v>360</v>
      </c>
      <c r="E8601" s="56">
        <v>2011</v>
      </c>
      <c r="F8601" s="146">
        <v>46259</v>
      </c>
      <c r="G8601" s="146">
        <v>46259</v>
      </c>
    </row>
    <row r="8602" spans="3:7" ht="16.5" hidden="1" customHeight="1" outlineLevel="1" x14ac:dyDescent="0.45">
      <c r="C8602" s="104" t="s">
        <v>490</v>
      </c>
      <c r="D8602" s="104" t="s">
        <v>360</v>
      </c>
      <c r="E8602" s="56">
        <v>2012</v>
      </c>
      <c r="F8602" s="146">
        <v>37621</v>
      </c>
      <c r="G8602" s="146">
        <v>37621</v>
      </c>
    </row>
    <row r="8603" spans="3:7" ht="16.5" hidden="1" customHeight="1" outlineLevel="1" x14ac:dyDescent="0.45">
      <c r="C8603" s="104" t="s">
        <v>490</v>
      </c>
      <c r="D8603" s="104" t="s">
        <v>360</v>
      </c>
      <c r="E8603" s="56">
        <v>2013</v>
      </c>
      <c r="F8603" s="146">
        <v>43190</v>
      </c>
      <c r="G8603" s="146">
        <v>43190</v>
      </c>
    </row>
    <row r="8604" spans="3:7" ht="16.5" hidden="1" customHeight="1" outlineLevel="1" x14ac:dyDescent="0.45">
      <c r="C8604" s="104" t="s">
        <v>490</v>
      </c>
      <c r="D8604" s="104" t="s">
        <v>360</v>
      </c>
      <c r="E8604" s="56">
        <v>2014</v>
      </c>
      <c r="F8604" s="146">
        <v>51447</v>
      </c>
      <c r="G8604" s="146">
        <v>51447</v>
      </c>
    </row>
    <row r="8605" spans="3:7" ht="16.5" hidden="1" customHeight="1" outlineLevel="1" x14ac:dyDescent="0.45">
      <c r="C8605" s="104" t="s">
        <v>490</v>
      </c>
      <c r="D8605" s="104" t="s">
        <v>360</v>
      </c>
      <c r="E8605" s="56">
        <v>2015</v>
      </c>
      <c r="F8605" s="146">
        <v>45349</v>
      </c>
      <c r="G8605" s="146">
        <v>45349</v>
      </c>
    </row>
    <row r="8606" spans="3:7" ht="16.5" hidden="1" customHeight="1" outlineLevel="1" x14ac:dyDescent="0.45">
      <c r="C8606" s="104" t="s">
        <v>490</v>
      </c>
      <c r="D8606" s="104" t="s">
        <v>360</v>
      </c>
      <c r="E8606" s="56">
        <v>2016</v>
      </c>
      <c r="F8606" s="146">
        <v>20947</v>
      </c>
      <c r="G8606" s="146">
        <v>20947</v>
      </c>
    </row>
    <row r="8607" spans="3:7" ht="16.5" hidden="1" customHeight="1" outlineLevel="1" x14ac:dyDescent="0.45">
      <c r="C8607" s="104" t="s">
        <v>490</v>
      </c>
      <c r="D8607" s="104" t="s">
        <v>361</v>
      </c>
      <c r="E8607" s="56">
        <v>1991</v>
      </c>
      <c r="F8607" s="144">
        <v>662</v>
      </c>
      <c r="G8607" s="144">
        <v>662</v>
      </c>
    </row>
    <row r="8608" spans="3:7" ht="16.5" hidden="1" customHeight="1" outlineLevel="1" x14ac:dyDescent="0.45">
      <c r="C8608" s="104" t="s">
        <v>490</v>
      </c>
      <c r="D8608" s="104" t="s">
        <v>361</v>
      </c>
      <c r="E8608" s="56">
        <v>1992</v>
      </c>
      <c r="F8608" s="146">
        <v>3475</v>
      </c>
      <c r="G8608" s="146">
        <v>3475</v>
      </c>
    </row>
    <row r="8609" spans="3:7" ht="16.5" hidden="1" customHeight="1" outlineLevel="1" x14ac:dyDescent="0.45">
      <c r="C8609" s="104" t="s">
        <v>490</v>
      </c>
      <c r="D8609" s="104" t="s">
        <v>361</v>
      </c>
      <c r="E8609" s="56">
        <v>1993</v>
      </c>
      <c r="F8609" s="146">
        <v>4859</v>
      </c>
      <c r="G8609" s="146">
        <v>4859</v>
      </c>
    </row>
    <row r="8610" spans="3:7" ht="16.5" hidden="1" customHeight="1" outlineLevel="1" x14ac:dyDescent="0.45">
      <c r="C8610" s="104" t="s">
        <v>490</v>
      </c>
      <c r="D8610" s="104" t="s">
        <v>361</v>
      </c>
      <c r="E8610" s="56">
        <v>1994</v>
      </c>
      <c r="F8610" s="146">
        <v>2533</v>
      </c>
      <c r="G8610" s="146">
        <v>2533</v>
      </c>
    </row>
    <row r="8611" spans="3:7" ht="16.5" hidden="1" customHeight="1" outlineLevel="1" x14ac:dyDescent="0.45">
      <c r="C8611" s="104" t="s">
        <v>490</v>
      </c>
      <c r="D8611" s="104" t="s">
        <v>361</v>
      </c>
      <c r="E8611" s="56">
        <v>1995</v>
      </c>
      <c r="F8611" s="146">
        <v>5466</v>
      </c>
      <c r="G8611" s="146">
        <v>5466</v>
      </c>
    </row>
    <row r="8612" spans="3:7" ht="16.5" hidden="1" customHeight="1" outlineLevel="1" x14ac:dyDescent="0.45">
      <c r="C8612" s="104" t="s">
        <v>490</v>
      </c>
      <c r="D8612" s="104" t="s">
        <v>361</v>
      </c>
      <c r="E8612" s="56">
        <v>1996</v>
      </c>
      <c r="F8612" s="146">
        <v>6089</v>
      </c>
      <c r="G8612" s="146">
        <v>6089</v>
      </c>
    </row>
    <row r="8613" spans="3:7" ht="16.5" hidden="1" customHeight="1" outlineLevel="1" x14ac:dyDescent="0.45">
      <c r="C8613" s="104" t="s">
        <v>490</v>
      </c>
      <c r="D8613" s="104" t="s">
        <v>361</v>
      </c>
      <c r="E8613" s="56">
        <v>1997</v>
      </c>
      <c r="F8613" s="146">
        <v>4262</v>
      </c>
      <c r="G8613" s="146">
        <v>4262</v>
      </c>
    </row>
    <row r="8614" spans="3:7" ht="16.5" hidden="1" customHeight="1" outlineLevel="1" x14ac:dyDescent="0.45">
      <c r="C8614" s="104" t="s">
        <v>490</v>
      </c>
      <c r="D8614" s="104" t="s">
        <v>361</v>
      </c>
      <c r="E8614" s="56">
        <v>1998</v>
      </c>
      <c r="F8614" s="146">
        <v>3237</v>
      </c>
      <c r="G8614" s="146">
        <v>3237</v>
      </c>
    </row>
    <row r="8615" spans="3:7" ht="16.5" hidden="1" customHeight="1" outlineLevel="1" x14ac:dyDescent="0.45">
      <c r="C8615" s="104" t="s">
        <v>490</v>
      </c>
      <c r="D8615" s="104" t="s">
        <v>361</v>
      </c>
      <c r="E8615" s="56">
        <v>1999</v>
      </c>
      <c r="F8615" s="146">
        <v>2323</v>
      </c>
      <c r="G8615" s="146">
        <v>2323</v>
      </c>
    </row>
    <row r="8616" spans="3:7" ht="16.5" hidden="1" customHeight="1" outlineLevel="1" x14ac:dyDescent="0.45">
      <c r="C8616" s="104" t="s">
        <v>490</v>
      </c>
      <c r="D8616" s="104" t="s">
        <v>361</v>
      </c>
      <c r="E8616" s="56">
        <v>2000</v>
      </c>
      <c r="F8616" s="146">
        <v>1492</v>
      </c>
      <c r="G8616" s="146">
        <v>1492</v>
      </c>
    </row>
    <row r="8617" spans="3:7" ht="16.5" hidden="1" customHeight="1" outlineLevel="1" x14ac:dyDescent="0.45">
      <c r="C8617" s="104" t="s">
        <v>490</v>
      </c>
      <c r="D8617" s="104" t="s">
        <v>361</v>
      </c>
      <c r="E8617" s="56">
        <v>2001</v>
      </c>
      <c r="F8617" s="146">
        <v>2733</v>
      </c>
      <c r="G8617" s="146">
        <v>2733</v>
      </c>
    </row>
    <row r="8618" spans="3:7" ht="16.5" hidden="1" customHeight="1" outlineLevel="1" x14ac:dyDescent="0.45">
      <c r="C8618" s="104" t="s">
        <v>490</v>
      </c>
      <c r="D8618" s="104" t="s">
        <v>361</v>
      </c>
      <c r="E8618" s="56">
        <v>2002</v>
      </c>
      <c r="F8618" s="146">
        <v>1399</v>
      </c>
      <c r="G8618" s="146">
        <v>1399</v>
      </c>
    </row>
    <row r="8619" spans="3:7" ht="16.5" hidden="1" customHeight="1" outlineLevel="1" x14ac:dyDescent="0.45">
      <c r="C8619" s="104" t="s">
        <v>490</v>
      </c>
      <c r="D8619" s="104" t="s">
        <v>361</v>
      </c>
      <c r="E8619" s="56">
        <v>2003</v>
      </c>
      <c r="F8619" s="146">
        <v>2869</v>
      </c>
      <c r="G8619" s="146">
        <v>2869</v>
      </c>
    </row>
    <row r="8620" spans="3:7" ht="16.5" hidden="1" customHeight="1" outlineLevel="1" x14ac:dyDescent="0.45">
      <c r="C8620" s="104" t="s">
        <v>490</v>
      </c>
      <c r="D8620" s="104" t="s">
        <v>361</v>
      </c>
      <c r="E8620" s="56">
        <v>2004</v>
      </c>
      <c r="F8620" s="146">
        <v>4206</v>
      </c>
      <c r="G8620" s="146">
        <v>4206</v>
      </c>
    </row>
    <row r="8621" spans="3:7" ht="16.5" hidden="1" customHeight="1" outlineLevel="1" x14ac:dyDescent="0.45">
      <c r="C8621" s="104" t="s">
        <v>490</v>
      </c>
      <c r="D8621" s="104" t="s">
        <v>361</v>
      </c>
      <c r="E8621" s="56">
        <v>2005</v>
      </c>
      <c r="F8621" s="146">
        <v>5672</v>
      </c>
      <c r="G8621" s="146">
        <v>5672</v>
      </c>
    </row>
    <row r="8622" spans="3:7" ht="16.5" hidden="1" customHeight="1" outlineLevel="1" x14ac:dyDescent="0.45">
      <c r="C8622" s="104" t="s">
        <v>490</v>
      </c>
      <c r="D8622" s="104" t="s">
        <v>361</v>
      </c>
      <c r="E8622" s="56">
        <v>2006</v>
      </c>
      <c r="F8622" s="146">
        <v>5911</v>
      </c>
      <c r="G8622" s="146">
        <v>5911</v>
      </c>
    </row>
    <row r="8623" spans="3:7" ht="16.5" hidden="1" customHeight="1" outlineLevel="1" x14ac:dyDescent="0.45">
      <c r="C8623" s="104" t="s">
        <v>490</v>
      </c>
      <c r="D8623" s="104" t="s">
        <v>361</v>
      </c>
      <c r="E8623" s="56">
        <v>2007</v>
      </c>
      <c r="F8623" s="146">
        <v>7693</v>
      </c>
      <c r="G8623" s="146">
        <v>7693</v>
      </c>
    </row>
    <row r="8624" spans="3:7" ht="16.5" hidden="1" customHeight="1" outlineLevel="1" x14ac:dyDescent="0.45">
      <c r="C8624" s="104" t="s">
        <v>490</v>
      </c>
      <c r="D8624" s="104" t="s">
        <v>361</v>
      </c>
      <c r="E8624" s="56">
        <v>2008</v>
      </c>
      <c r="F8624" s="146">
        <v>18431</v>
      </c>
      <c r="G8624" s="146">
        <v>18431</v>
      </c>
    </row>
    <row r="8625" spans="3:7" ht="16.5" hidden="1" customHeight="1" outlineLevel="1" x14ac:dyDescent="0.45">
      <c r="C8625" s="104" t="s">
        <v>490</v>
      </c>
      <c r="D8625" s="104" t="s">
        <v>361</v>
      </c>
      <c r="E8625" s="56">
        <v>2009</v>
      </c>
      <c r="F8625" s="146">
        <v>29451</v>
      </c>
      <c r="G8625" s="146">
        <v>29451</v>
      </c>
    </row>
    <row r="8626" spans="3:7" ht="16.5" hidden="1" customHeight="1" outlineLevel="1" x14ac:dyDescent="0.45">
      <c r="C8626" s="104" t="s">
        <v>490</v>
      </c>
      <c r="D8626" s="104" t="s">
        <v>361</v>
      </c>
      <c r="E8626" s="56">
        <v>2010</v>
      </c>
      <c r="F8626" s="146">
        <v>44477</v>
      </c>
      <c r="G8626" s="146">
        <v>44477</v>
      </c>
    </row>
    <row r="8627" spans="3:7" ht="16.5" hidden="1" customHeight="1" outlineLevel="1" x14ac:dyDescent="0.45">
      <c r="C8627" s="104" t="s">
        <v>490</v>
      </c>
      <c r="D8627" s="104" t="s">
        <v>361</v>
      </c>
      <c r="E8627" s="56">
        <v>2011</v>
      </c>
      <c r="F8627" s="146">
        <v>45486</v>
      </c>
      <c r="G8627" s="146">
        <v>45486</v>
      </c>
    </row>
    <row r="8628" spans="3:7" ht="16.5" hidden="1" customHeight="1" outlineLevel="1" x14ac:dyDescent="0.45">
      <c r="C8628" s="104" t="s">
        <v>490</v>
      </c>
      <c r="D8628" s="104" t="s">
        <v>361</v>
      </c>
      <c r="E8628" s="56">
        <v>2012</v>
      </c>
      <c r="F8628" s="146">
        <v>51402</v>
      </c>
      <c r="G8628" s="146">
        <v>51402</v>
      </c>
    </row>
    <row r="8629" spans="3:7" ht="16.5" hidden="1" customHeight="1" outlineLevel="1" x14ac:dyDescent="0.45">
      <c r="C8629" s="104" t="s">
        <v>490</v>
      </c>
      <c r="D8629" s="104" t="s">
        <v>361</v>
      </c>
      <c r="E8629" s="56">
        <v>2013</v>
      </c>
      <c r="F8629" s="146">
        <v>48403</v>
      </c>
      <c r="G8629" s="146">
        <v>48403</v>
      </c>
    </row>
    <row r="8630" spans="3:7" ht="16.5" hidden="1" customHeight="1" outlineLevel="1" x14ac:dyDescent="0.45">
      <c r="C8630" s="104" t="s">
        <v>490</v>
      </c>
      <c r="D8630" s="104" t="s">
        <v>361</v>
      </c>
      <c r="E8630" s="56">
        <v>2014</v>
      </c>
      <c r="F8630" s="146">
        <v>46585</v>
      </c>
      <c r="G8630" s="146">
        <v>46585</v>
      </c>
    </row>
    <row r="8631" spans="3:7" ht="16.5" hidden="1" customHeight="1" outlineLevel="1" x14ac:dyDescent="0.45">
      <c r="C8631" s="104" t="s">
        <v>490</v>
      </c>
      <c r="D8631" s="104" t="s">
        <v>361</v>
      </c>
      <c r="E8631" s="56">
        <v>2015</v>
      </c>
      <c r="F8631" s="146">
        <v>26409</v>
      </c>
      <c r="G8631" s="146">
        <v>26409</v>
      </c>
    </row>
    <row r="8632" spans="3:7" ht="16.5" hidden="1" customHeight="1" outlineLevel="1" x14ac:dyDescent="0.45">
      <c r="C8632" s="104" t="s">
        <v>490</v>
      </c>
      <c r="D8632" s="104" t="s">
        <v>361</v>
      </c>
      <c r="E8632" s="56">
        <v>2016</v>
      </c>
      <c r="F8632" s="146">
        <v>3366</v>
      </c>
      <c r="G8632" s="146">
        <v>3366</v>
      </c>
    </row>
    <row r="8633" spans="3:7" ht="16.5" hidden="1" customHeight="1" outlineLevel="1" x14ac:dyDescent="0.45">
      <c r="C8633" s="104" t="s">
        <v>490</v>
      </c>
      <c r="D8633" s="104" t="s">
        <v>362</v>
      </c>
      <c r="E8633" s="56">
        <v>1991</v>
      </c>
      <c r="F8633" s="146">
        <v>3437</v>
      </c>
      <c r="G8633" s="146">
        <v>3437</v>
      </c>
    </row>
    <row r="8634" spans="3:7" ht="16.5" hidden="1" customHeight="1" outlineLevel="1" x14ac:dyDescent="0.45">
      <c r="C8634" s="104" t="s">
        <v>490</v>
      </c>
      <c r="D8634" s="104" t="s">
        <v>362</v>
      </c>
      <c r="E8634" s="56">
        <v>1992</v>
      </c>
      <c r="F8634" s="146">
        <v>6995</v>
      </c>
      <c r="G8634" s="146">
        <v>6995</v>
      </c>
    </row>
    <row r="8635" spans="3:7" ht="16.5" hidden="1" customHeight="1" outlineLevel="1" x14ac:dyDescent="0.45">
      <c r="C8635" s="104" t="s">
        <v>490</v>
      </c>
      <c r="D8635" s="104" t="s">
        <v>362</v>
      </c>
      <c r="E8635" s="56">
        <v>1993</v>
      </c>
      <c r="F8635" s="146">
        <v>9977</v>
      </c>
      <c r="G8635" s="146">
        <v>9977</v>
      </c>
    </row>
    <row r="8636" spans="3:7" ht="16.5" hidden="1" customHeight="1" outlineLevel="1" x14ac:dyDescent="0.45">
      <c r="C8636" s="104" t="s">
        <v>490</v>
      </c>
      <c r="D8636" s="104" t="s">
        <v>362</v>
      </c>
      <c r="E8636" s="56">
        <v>1994</v>
      </c>
      <c r="F8636" s="146">
        <v>16054</v>
      </c>
      <c r="G8636" s="146">
        <v>16054</v>
      </c>
    </row>
    <row r="8637" spans="3:7" ht="16.5" hidden="1" customHeight="1" outlineLevel="1" x14ac:dyDescent="0.45">
      <c r="C8637" s="104" t="s">
        <v>490</v>
      </c>
      <c r="D8637" s="104" t="s">
        <v>362</v>
      </c>
      <c r="E8637" s="56">
        <v>1995</v>
      </c>
      <c r="F8637" s="146">
        <v>10176</v>
      </c>
      <c r="G8637" s="146">
        <v>10176</v>
      </c>
    </row>
    <row r="8638" spans="3:7" ht="16.5" hidden="1" customHeight="1" outlineLevel="1" x14ac:dyDescent="0.45">
      <c r="C8638" s="104" t="s">
        <v>490</v>
      </c>
      <c r="D8638" s="104" t="s">
        <v>362</v>
      </c>
      <c r="E8638" s="56">
        <v>1996</v>
      </c>
      <c r="F8638" s="146">
        <v>10630</v>
      </c>
      <c r="G8638" s="146">
        <v>10630</v>
      </c>
    </row>
    <row r="8639" spans="3:7" ht="16.5" hidden="1" customHeight="1" outlineLevel="1" x14ac:dyDescent="0.45">
      <c r="C8639" s="104" t="s">
        <v>490</v>
      </c>
      <c r="D8639" s="104" t="s">
        <v>362</v>
      </c>
      <c r="E8639" s="56">
        <v>1997</v>
      </c>
      <c r="F8639" s="146">
        <v>10453</v>
      </c>
      <c r="G8639" s="146">
        <v>10453</v>
      </c>
    </row>
    <row r="8640" spans="3:7" ht="16.5" hidden="1" customHeight="1" outlineLevel="1" x14ac:dyDescent="0.45">
      <c r="C8640" s="104" t="s">
        <v>490</v>
      </c>
      <c r="D8640" s="104" t="s">
        <v>362</v>
      </c>
      <c r="E8640" s="56">
        <v>1998</v>
      </c>
      <c r="F8640" s="146">
        <v>20805</v>
      </c>
      <c r="G8640" s="146">
        <v>20805</v>
      </c>
    </row>
    <row r="8641" spans="3:7" ht="16.5" hidden="1" customHeight="1" outlineLevel="1" x14ac:dyDescent="0.45">
      <c r="C8641" s="104" t="s">
        <v>490</v>
      </c>
      <c r="D8641" s="104" t="s">
        <v>362</v>
      </c>
      <c r="E8641" s="56">
        <v>1999</v>
      </c>
      <c r="F8641" s="146">
        <v>24582</v>
      </c>
      <c r="G8641" s="146">
        <v>24582</v>
      </c>
    </row>
    <row r="8642" spans="3:7" ht="16.5" hidden="1" customHeight="1" outlineLevel="1" x14ac:dyDescent="0.45">
      <c r="C8642" s="104" t="s">
        <v>490</v>
      </c>
      <c r="D8642" s="104" t="s">
        <v>362</v>
      </c>
      <c r="E8642" s="56">
        <v>2000</v>
      </c>
      <c r="F8642" s="146">
        <v>29668</v>
      </c>
      <c r="G8642" s="146">
        <v>29668</v>
      </c>
    </row>
    <row r="8643" spans="3:7" ht="16.5" hidden="1" customHeight="1" outlineLevel="1" x14ac:dyDescent="0.45">
      <c r="C8643" s="104" t="s">
        <v>490</v>
      </c>
      <c r="D8643" s="104" t="s">
        <v>362</v>
      </c>
      <c r="E8643" s="56">
        <v>2001</v>
      </c>
      <c r="F8643" s="146">
        <v>30600</v>
      </c>
      <c r="G8643" s="146">
        <v>30600</v>
      </c>
    </row>
    <row r="8644" spans="3:7" ht="16.5" hidden="1" customHeight="1" outlineLevel="1" x14ac:dyDescent="0.45">
      <c r="C8644" s="104" t="s">
        <v>490</v>
      </c>
      <c r="D8644" s="104" t="s">
        <v>362</v>
      </c>
      <c r="E8644" s="56">
        <v>2002</v>
      </c>
      <c r="F8644" s="146">
        <v>25780</v>
      </c>
      <c r="G8644" s="146">
        <v>25780</v>
      </c>
    </row>
    <row r="8645" spans="3:7" ht="16.5" hidden="1" customHeight="1" outlineLevel="1" x14ac:dyDescent="0.45">
      <c r="C8645" s="104" t="s">
        <v>490</v>
      </c>
      <c r="D8645" s="104" t="s">
        <v>362</v>
      </c>
      <c r="E8645" s="56">
        <v>2003</v>
      </c>
      <c r="F8645" s="146">
        <v>31838</v>
      </c>
      <c r="G8645" s="146">
        <v>31838</v>
      </c>
    </row>
    <row r="8646" spans="3:7" ht="16.5" hidden="1" customHeight="1" outlineLevel="1" x14ac:dyDescent="0.45">
      <c r="C8646" s="104" t="s">
        <v>490</v>
      </c>
      <c r="D8646" s="104" t="s">
        <v>362</v>
      </c>
      <c r="E8646" s="56">
        <v>2004</v>
      </c>
      <c r="F8646" s="146">
        <v>54812</v>
      </c>
      <c r="G8646" s="146">
        <v>54812</v>
      </c>
    </row>
    <row r="8647" spans="3:7" ht="16.5" hidden="1" customHeight="1" outlineLevel="1" x14ac:dyDescent="0.45">
      <c r="C8647" s="104" t="s">
        <v>490</v>
      </c>
      <c r="D8647" s="104" t="s">
        <v>362</v>
      </c>
      <c r="E8647" s="56">
        <v>2005</v>
      </c>
      <c r="F8647" s="146">
        <v>70123</v>
      </c>
      <c r="G8647" s="146">
        <v>70123</v>
      </c>
    </row>
    <row r="8648" spans="3:7" ht="16.5" hidden="1" customHeight="1" outlineLevel="1" x14ac:dyDescent="0.45">
      <c r="C8648" s="104" t="s">
        <v>490</v>
      </c>
      <c r="D8648" s="104" t="s">
        <v>362</v>
      </c>
      <c r="E8648" s="56">
        <v>2006</v>
      </c>
      <c r="F8648" s="146">
        <v>82403</v>
      </c>
      <c r="G8648" s="146">
        <v>82403</v>
      </c>
    </row>
    <row r="8649" spans="3:7" ht="16.5" hidden="1" customHeight="1" outlineLevel="1" x14ac:dyDescent="0.45">
      <c r="C8649" s="104" t="s">
        <v>490</v>
      </c>
      <c r="D8649" s="104" t="s">
        <v>362</v>
      </c>
      <c r="E8649" s="56">
        <v>2007</v>
      </c>
      <c r="F8649" s="146">
        <v>96513</v>
      </c>
      <c r="G8649" s="146">
        <v>96513</v>
      </c>
    </row>
    <row r="8650" spans="3:7" ht="16.5" hidden="1" customHeight="1" outlineLevel="1" x14ac:dyDescent="0.45">
      <c r="C8650" s="104" t="s">
        <v>490</v>
      </c>
      <c r="D8650" s="104" t="s">
        <v>362</v>
      </c>
      <c r="E8650" s="56">
        <v>2008</v>
      </c>
      <c r="F8650" s="146">
        <v>101138</v>
      </c>
      <c r="G8650" s="146">
        <v>101138</v>
      </c>
    </row>
    <row r="8651" spans="3:7" ht="16.5" hidden="1" customHeight="1" outlineLevel="1" x14ac:dyDescent="0.45">
      <c r="C8651" s="104" t="s">
        <v>490</v>
      </c>
      <c r="D8651" s="104" t="s">
        <v>362</v>
      </c>
      <c r="E8651" s="56">
        <v>2009</v>
      </c>
      <c r="F8651" s="146">
        <v>127003</v>
      </c>
      <c r="G8651" s="146">
        <v>127003</v>
      </c>
    </row>
    <row r="8652" spans="3:7" ht="16.5" hidden="1" customHeight="1" outlineLevel="1" x14ac:dyDescent="0.45">
      <c r="C8652" s="104" t="s">
        <v>490</v>
      </c>
      <c r="D8652" s="104" t="s">
        <v>362</v>
      </c>
      <c r="E8652" s="56">
        <v>2010</v>
      </c>
      <c r="F8652" s="146">
        <v>145044</v>
      </c>
      <c r="G8652" s="146">
        <v>145044</v>
      </c>
    </row>
    <row r="8653" spans="3:7" ht="16.5" hidden="1" customHeight="1" outlineLevel="1" x14ac:dyDescent="0.45">
      <c r="C8653" s="104" t="s">
        <v>490</v>
      </c>
      <c r="D8653" s="104" t="s">
        <v>362</v>
      </c>
      <c r="E8653" s="56">
        <v>2011</v>
      </c>
      <c r="F8653" s="146">
        <v>160499</v>
      </c>
      <c r="G8653" s="146">
        <v>160499</v>
      </c>
    </row>
    <row r="8654" spans="3:7" ht="16.5" hidden="1" customHeight="1" outlineLevel="1" x14ac:dyDescent="0.45">
      <c r="C8654" s="104" t="s">
        <v>490</v>
      </c>
      <c r="D8654" s="104" t="s">
        <v>362</v>
      </c>
      <c r="E8654" s="56">
        <v>2012</v>
      </c>
      <c r="F8654" s="146">
        <v>185804</v>
      </c>
      <c r="G8654" s="146">
        <v>185804</v>
      </c>
    </row>
    <row r="8655" spans="3:7" ht="16.5" hidden="1" customHeight="1" outlineLevel="1" x14ac:dyDescent="0.45">
      <c r="C8655" s="104" t="s">
        <v>490</v>
      </c>
      <c r="D8655" s="104" t="s">
        <v>362</v>
      </c>
      <c r="E8655" s="56">
        <v>2013</v>
      </c>
      <c r="F8655" s="146">
        <v>195615</v>
      </c>
      <c r="G8655" s="146">
        <v>195615</v>
      </c>
    </row>
    <row r="8656" spans="3:7" ht="16.5" hidden="1" customHeight="1" outlineLevel="1" x14ac:dyDescent="0.45">
      <c r="C8656" s="104" t="s">
        <v>490</v>
      </c>
      <c r="D8656" s="104" t="s">
        <v>362</v>
      </c>
      <c r="E8656" s="56">
        <v>2014</v>
      </c>
      <c r="F8656" s="146">
        <v>234505</v>
      </c>
      <c r="G8656" s="146">
        <v>234505</v>
      </c>
    </row>
    <row r="8657" spans="3:7" ht="16.5" hidden="1" customHeight="1" outlineLevel="1" x14ac:dyDescent="0.45">
      <c r="C8657" s="104" t="s">
        <v>490</v>
      </c>
      <c r="D8657" s="104" t="s">
        <v>362</v>
      </c>
      <c r="E8657" s="56">
        <v>2015</v>
      </c>
      <c r="F8657" s="146">
        <v>250873</v>
      </c>
      <c r="G8657" s="146">
        <v>250873</v>
      </c>
    </row>
    <row r="8658" spans="3:7" ht="16.5" hidden="1" customHeight="1" outlineLevel="1" x14ac:dyDescent="0.45">
      <c r="C8658" s="104" t="s">
        <v>490</v>
      </c>
      <c r="D8658" s="104" t="s">
        <v>362</v>
      </c>
      <c r="E8658" s="56">
        <v>2016</v>
      </c>
      <c r="F8658" s="146">
        <v>49655</v>
      </c>
      <c r="G8658" s="146">
        <v>49655</v>
      </c>
    </row>
    <row r="8659" spans="3:7" ht="16.5" hidden="1" customHeight="1" outlineLevel="1" x14ac:dyDescent="0.45">
      <c r="C8659" s="104" t="s">
        <v>490</v>
      </c>
      <c r="D8659" s="104" t="s">
        <v>363</v>
      </c>
      <c r="E8659" s="56">
        <v>1991</v>
      </c>
      <c r="F8659" s="146">
        <v>2323</v>
      </c>
      <c r="G8659" s="146">
        <v>2323</v>
      </c>
    </row>
    <row r="8660" spans="3:7" ht="16.5" hidden="1" customHeight="1" outlineLevel="1" x14ac:dyDescent="0.45">
      <c r="C8660" s="104" t="s">
        <v>490</v>
      </c>
      <c r="D8660" s="104" t="s">
        <v>363</v>
      </c>
      <c r="E8660" s="56">
        <v>1992</v>
      </c>
      <c r="F8660" s="146">
        <v>1321</v>
      </c>
      <c r="G8660" s="146">
        <v>1321</v>
      </c>
    </row>
    <row r="8661" spans="3:7" ht="16.5" hidden="1" customHeight="1" outlineLevel="1" x14ac:dyDescent="0.45">
      <c r="C8661" s="104" t="s">
        <v>490</v>
      </c>
      <c r="D8661" s="104" t="s">
        <v>363</v>
      </c>
      <c r="E8661" s="56">
        <v>1993</v>
      </c>
      <c r="F8661" s="146">
        <v>1185</v>
      </c>
      <c r="G8661" s="146">
        <v>1185</v>
      </c>
    </row>
    <row r="8662" spans="3:7" ht="16.5" hidden="1" customHeight="1" outlineLevel="1" x14ac:dyDescent="0.45">
      <c r="C8662" s="104" t="s">
        <v>490</v>
      </c>
      <c r="D8662" s="104" t="s">
        <v>363</v>
      </c>
      <c r="E8662" s="56">
        <v>1994</v>
      </c>
      <c r="F8662" s="146">
        <v>1978</v>
      </c>
      <c r="G8662" s="146">
        <v>1978</v>
      </c>
    </row>
    <row r="8663" spans="3:7" ht="16.5" hidden="1" customHeight="1" outlineLevel="1" x14ac:dyDescent="0.45">
      <c r="C8663" s="104" t="s">
        <v>490</v>
      </c>
      <c r="D8663" s="104" t="s">
        <v>363</v>
      </c>
      <c r="E8663" s="56">
        <v>1995</v>
      </c>
      <c r="F8663" s="146">
        <v>2125</v>
      </c>
      <c r="G8663" s="146">
        <v>2125</v>
      </c>
    </row>
    <row r="8664" spans="3:7" ht="16.5" hidden="1" customHeight="1" outlineLevel="1" x14ac:dyDescent="0.45">
      <c r="C8664" s="104" t="s">
        <v>490</v>
      </c>
      <c r="D8664" s="104" t="s">
        <v>363</v>
      </c>
      <c r="E8664" s="56">
        <v>1996</v>
      </c>
      <c r="F8664" s="146">
        <v>2902</v>
      </c>
      <c r="G8664" s="146">
        <v>2902</v>
      </c>
    </row>
    <row r="8665" spans="3:7" ht="16.5" hidden="1" customHeight="1" outlineLevel="1" x14ac:dyDescent="0.45">
      <c r="C8665" s="104" t="s">
        <v>490</v>
      </c>
      <c r="D8665" s="104" t="s">
        <v>363</v>
      </c>
      <c r="E8665" s="56">
        <v>1997</v>
      </c>
      <c r="F8665" s="146">
        <v>2133</v>
      </c>
      <c r="G8665" s="146">
        <v>2133</v>
      </c>
    </row>
    <row r="8666" spans="3:7" ht="16.5" hidden="1" customHeight="1" outlineLevel="1" x14ac:dyDescent="0.45">
      <c r="C8666" s="104" t="s">
        <v>490</v>
      </c>
      <c r="D8666" s="104" t="s">
        <v>363</v>
      </c>
      <c r="E8666" s="56">
        <v>1998</v>
      </c>
      <c r="F8666" s="146">
        <v>1951</v>
      </c>
      <c r="G8666" s="146">
        <v>1951</v>
      </c>
    </row>
    <row r="8667" spans="3:7" ht="16.5" hidden="1" customHeight="1" outlineLevel="1" x14ac:dyDescent="0.45">
      <c r="C8667" s="104" t="s">
        <v>490</v>
      </c>
      <c r="D8667" s="104" t="s">
        <v>363</v>
      </c>
      <c r="E8667" s="56">
        <v>1999</v>
      </c>
      <c r="F8667" s="146">
        <v>2188</v>
      </c>
      <c r="G8667" s="146">
        <v>2188</v>
      </c>
    </row>
    <row r="8668" spans="3:7" ht="16.5" hidden="1" customHeight="1" outlineLevel="1" x14ac:dyDescent="0.45">
      <c r="C8668" s="104" t="s">
        <v>490</v>
      </c>
      <c r="D8668" s="104" t="s">
        <v>363</v>
      </c>
      <c r="E8668" s="56">
        <v>2000</v>
      </c>
      <c r="F8668" s="146">
        <v>4304</v>
      </c>
      <c r="G8668" s="146">
        <v>4304</v>
      </c>
    </row>
    <row r="8669" spans="3:7" ht="16.5" hidden="1" customHeight="1" outlineLevel="1" x14ac:dyDescent="0.45">
      <c r="C8669" s="104" t="s">
        <v>490</v>
      </c>
      <c r="D8669" s="104" t="s">
        <v>363</v>
      </c>
      <c r="E8669" s="56">
        <v>2001</v>
      </c>
      <c r="F8669" s="146">
        <v>2559</v>
      </c>
      <c r="G8669" s="146">
        <v>2559</v>
      </c>
    </row>
    <row r="8670" spans="3:7" ht="16.5" hidden="1" customHeight="1" outlineLevel="1" x14ac:dyDescent="0.45">
      <c r="C8670" s="104" t="s">
        <v>490</v>
      </c>
      <c r="D8670" s="104" t="s">
        <v>363</v>
      </c>
      <c r="E8670" s="56">
        <v>2002</v>
      </c>
      <c r="F8670" s="146">
        <v>2000</v>
      </c>
      <c r="G8670" s="146">
        <v>2000</v>
      </c>
    </row>
    <row r="8671" spans="3:7" ht="16.5" hidden="1" customHeight="1" outlineLevel="1" x14ac:dyDescent="0.45">
      <c r="C8671" s="104" t="s">
        <v>490</v>
      </c>
      <c r="D8671" s="104" t="s">
        <v>363</v>
      </c>
      <c r="E8671" s="56">
        <v>2003</v>
      </c>
      <c r="F8671" s="146">
        <v>4477</v>
      </c>
      <c r="G8671" s="146">
        <v>4477</v>
      </c>
    </row>
    <row r="8672" spans="3:7" ht="16.5" hidden="1" customHeight="1" outlineLevel="1" x14ac:dyDescent="0.45">
      <c r="C8672" s="104" t="s">
        <v>490</v>
      </c>
      <c r="D8672" s="104" t="s">
        <v>363</v>
      </c>
      <c r="E8672" s="56">
        <v>2004</v>
      </c>
      <c r="F8672" s="146">
        <v>6443</v>
      </c>
      <c r="G8672" s="146">
        <v>6443</v>
      </c>
    </row>
    <row r="8673" spans="3:7" ht="16.5" hidden="1" customHeight="1" outlineLevel="1" x14ac:dyDescent="0.45">
      <c r="C8673" s="104" t="s">
        <v>490</v>
      </c>
      <c r="D8673" s="104" t="s">
        <v>363</v>
      </c>
      <c r="E8673" s="56">
        <v>2005</v>
      </c>
      <c r="F8673" s="146">
        <v>5985</v>
      </c>
      <c r="G8673" s="146">
        <v>5985</v>
      </c>
    </row>
    <row r="8674" spans="3:7" ht="16.5" hidden="1" customHeight="1" outlineLevel="1" x14ac:dyDescent="0.45">
      <c r="C8674" s="104" t="s">
        <v>490</v>
      </c>
      <c r="D8674" s="104" t="s">
        <v>363</v>
      </c>
      <c r="E8674" s="56">
        <v>2006</v>
      </c>
      <c r="F8674" s="146">
        <v>8523</v>
      </c>
      <c r="G8674" s="146">
        <v>8523</v>
      </c>
    </row>
    <row r="8675" spans="3:7" ht="16.5" hidden="1" customHeight="1" outlineLevel="1" x14ac:dyDescent="0.45">
      <c r="C8675" s="104" t="s">
        <v>490</v>
      </c>
      <c r="D8675" s="104" t="s">
        <v>363</v>
      </c>
      <c r="E8675" s="56">
        <v>2007</v>
      </c>
      <c r="F8675" s="146">
        <v>12510</v>
      </c>
      <c r="G8675" s="146">
        <v>12510</v>
      </c>
    </row>
    <row r="8676" spans="3:7" ht="16.5" hidden="1" customHeight="1" outlineLevel="1" x14ac:dyDescent="0.45">
      <c r="C8676" s="104" t="s">
        <v>490</v>
      </c>
      <c r="D8676" s="104" t="s">
        <v>363</v>
      </c>
      <c r="E8676" s="56">
        <v>2008</v>
      </c>
      <c r="F8676" s="146">
        <v>15256</v>
      </c>
      <c r="G8676" s="146">
        <v>15256</v>
      </c>
    </row>
    <row r="8677" spans="3:7" ht="16.5" hidden="1" customHeight="1" outlineLevel="1" x14ac:dyDescent="0.45">
      <c r="C8677" s="104" t="s">
        <v>490</v>
      </c>
      <c r="D8677" s="104" t="s">
        <v>363</v>
      </c>
      <c r="E8677" s="56">
        <v>2009</v>
      </c>
      <c r="F8677" s="146">
        <v>12135</v>
      </c>
      <c r="G8677" s="146">
        <v>12135</v>
      </c>
    </row>
    <row r="8678" spans="3:7" ht="16.5" hidden="1" customHeight="1" outlineLevel="1" x14ac:dyDescent="0.45">
      <c r="C8678" s="104" t="s">
        <v>490</v>
      </c>
      <c r="D8678" s="104" t="s">
        <v>363</v>
      </c>
      <c r="E8678" s="56">
        <v>2010</v>
      </c>
      <c r="F8678" s="146">
        <v>14275</v>
      </c>
      <c r="G8678" s="146">
        <v>14275</v>
      </c>
    </row>
    <row r="8679" spans="3:7" ht="16.5" hidden="1" customHeight="1" outlineLevel="1" x14ac:dyDescent="0.45">
      <c r="C8679" s="104" t="s">
        <v>490</v>
      </c>
      <c r="D8679" s="104" t="s">
        <v>363</v>
      </c>
      <c r="E8679" s="56">
        <v>2011</v>
      </c>
      <c r="F8679" s="146">
        <v>21144</v>
      </c>
      <c r="G8679" s="146">
        <v>21144</v>
      </c>
    </row>
    <row r="8680" spans="3:7" ht="16.5" hidden="1" customHeight="1" outlineLevel="1" x14ac:dyDescent="0.45">
      <c r="C8680" s="104" t="s">
        <v>490</v>
      </c>
      <c r="D8680" s="104" t="s">
        <v>363</v>
      </c>
      <c r="E8680" s="56">
        <v>2012</v>
      </c>
      <c r="F8680" s="146">
        <v>25808</v>
      </c>
      <c r="G8680" s="146">
        <v>25808</v>
      </c>
    </row>
    <row r="8681" spans="3:7" ht="16.5" hidden="1" customHeight="1" outlineLevel="1" x14ac:dyDescent="0.45">
      <c r="C8681" s="104" t="s">
        <v>490</v>
      </c>
      <c r="D8681" s="104" t="s">
        <v>363</v>
      </c>
      <c r="E8681" s="56">
        <v>2013</v>
      </c>
      <c r="F8681" s="146">
        <v>22887</v>
      </c>
      <c r="G8681" s="146">
        <v>22887</v>
      </c>
    </row>
    <row r="8682" spans="3:7" ht="16.5" hidden="1" customHeight="1" outlineLevel="1" x14ac:dyDescent="0.45">
      <c r="C8682" s="104" t="s">
        <v>490</v>
      </c>
      <c r="D8682" s="104" t="s">
        <v>363</v>
      </c>
      <c r="E8682" s="56">
        <v>2014</v>
      </c>
      <c r="F8682" s="146">
        <v>24814</v>
      </c>
      <c r="G8682" s="146">
        <v>24814</v>
      </c>
    </row>
    <row r="8683" spans="3:7" ht="16.5" hidden="1" customHeight="1" outlineLevel="1" x14ac:dyDescent="0.45">
      <c r="C8683" s="104" t="s">
        <v>490</v>
      </c>
      <c r="D8683" s="104" t="s">
        <v>363</v>
      </c>
      <c r="E8683" s="56">
        <v>2015</v>
      </c>
      <c r="F8683" s="146">
        <v>19180</v>
      </c>
      <c r="G8683" s="146">
        <v>19180</v>
      </c>
    </row>
    <row r="8684" spans="3:7" ht="16.5" hidden="1" customHeight="1" outlineLevel="1" x14ac:dyDescent="0.45">
      <c r="C8684" s="104" t="s">
        <v>490</v>
      </c>
      <c r="D8684" s="104" t="s">
        <v>363</v>
      </c>
      <c r="E8684" s="56">
        <v>2016</v>
      </c>
      <c r="F8684" s="146">
        <v>3961</v>
      </c>
      <c r="G8684" s="146">
        <v>3961</v>
      </c>
    </row>
    <row r="8685" spans="3:7" ht="16.5" hidden="1" customHeight="1" outlineLevel="1" x14ac:dyDescent="0.45">
      <c r="C8685" s="104" t="s">
        <v>490</v>
      </c>
      <c r="D8685" s="104" t="s">
        <v>364</v>
      </c>
      <c r="E8685" s="56">
        <v>1991</v>
      </c>
      <c r="F8685" s="144">
        <v>119</v>
      </c>
      <c r="G8685" s="144">
        <v>119</v>
      </c>
    </row>
    <row r="8686" spans="3:7" ht="16.5" hidden="1" customHeight="1" outlineLevel="1" x14ac:dyDescent="0.45">
      <c r="C8686" s="104" t="s">
        <v>490</v>
      </c>
      <c r="D8686" s="104" t="s">
        <v>364</v>
      </c>
      <c r="E8686" s="56">
        <v>1992</v>
      </c>
      <c r="F8686" s="144">
        <v>262</v>
      </c>
      <c r="G8686" s="144">
        <v>262</v>
      </c>
    </row>
    <row r="8687" spans="3:7" ht="16.5" hidden="1" customHeight="1" outlineLevel="1" x14ac:dyDescent="0.45">
      <c r="C8687" s="104" t="s">
        <v>490</v>
      </c>
      <c r="D8687" s="104" t="s">
        <v>364</v>
      </c>
      <c r="E8687" s="56">
        <v>1993</v>
      </c>
      <c r="F8687" s="146">
        <v>1365</v>
      </c>
      <c r="G8687" s="146">
        <v>1365</v>
      </c>
    </row>
    <row r="8688" spans="3:7" ht="16.5" hidden="1" customHeight="1" outlineLevel="1" x14ac:dyDescent="0.45">
      <c r="C8688" s="104" t="s">
        <v>490</v>
      </c>
      <c r="D8688" s="104" t="s">
        <v>364</v>
      </c>
      <c r="E8688" s="56">
        <v>1994</v>
      </c>
      <c r="F8688" s="146">
        <v>5552</v>
      </c>
      <c r="G8688" s="146">
        <v>5552</v>
      </c>
    </row>
    <row r="8689" spans="3:7" ht="16.5" hidden="1" customHeight="1" outlineLevel="1" x14ac:dyDescent="0.45">
      <c r="C8689" s="104" t="s">
        <v>490</v>
      </c>
      <c r="D8689" s="104" t="s">
        <v>364</v>
      </c>
      <c r="E8689" s="56">
        <v>1995</v>
      </c>
      <c r="F8689" s="146">
        <v>6716</v>
      </c>
      <c r="G8689" s="146">
        <v>6716</v>
      </c>
    </row>
    <row r="8690" spans="3:7" ht="16.5" hidden="1" customHeight="1" outlineLevel="1" x14ac:dyDescent="0.45">
      <c r="C8690" s="104" t="s">
        <v>490</v>
      </c>
      <c r="D8690" s="104" t="s">
        <v>364</v>
      </c>
      <c r="E8690" s="56">
        <v>1996</v>
      </c>
      <c r="F8690" s="146">
        <v>6539</v>
      </c>
      <c r="G8690" s="146">
        <v>6539</v>
      </c>
    </row>
    <row r="8691" spans="3:7" ht="16.5" hidden="1" customHeight="1" outlineLevel="1" x14ac:dyDescent="0.45">
      <c r="C8691" s="104" t="s">
        <v>490</v>
      </c>
      <c r="D8691" s="104" t="s">
        <v>364</v>
      </c>
      <c r="E8691" s="56">
        <v>1997</v>
      </c>
      <c r="F8691" s="146">
        <v>4212</v>
      </c>
      <c r="G8691" s="146">
        <v>4212</v>
      </c>
    </row>
    <row r="8692" spans="3:7" ht="16.5" hidden="1" customHeight="1" outlineLevel="1" x14ac:dyDescent="0.45">
      <c r="C8692" s="104" t="s">
        <v>490</v>
      </c>
      <c r="D8692" s="104" t="s">
        <v>364</v>
      </c>
      <c r="E8692" s="56">
        <v>1998</v>
      </c>
      <c r="F8692" s="146">
        <v>4508</v>
      </c>
      <c r="G8692" s="146">
        <v>4508</v>
      </c>
    </row>
    <row r="8693" spans="3:7" ht="16.5" hidden="1" customHeight="1" outlineLevel="1" x14ac:dyDescent="0.45">
      <c r="C8693" s="104" t="s">
        <v>490</v>
      </c>
      <c r="D8693" s="104" t="s">
        <v>364</v>
      </c>
      <c r="E8693" s="56">
        <v>1999</v>
      </c>
      <c r="F8693" s="146">
        <v>2515</v>
      </c>
      <c r="G8693" s="146">
        <v>2515</v>
      </c>
    </row>
    <row r="8694" spans="3:7" ht="16.5" hidden="1" customHeight="1" outlineLevel="1" x14ac:dyDescent="0.45">
      <c r="C8694" s="104" t="s">
        <v>490</v>
      </c>
      <c r="D8694" s="104" t="s">
        <v>364</v>
      </c>
      <c r="E8694" s="56">
        <v>2000</v>
      </c>
      <c r="F8694" s="146">
        <v>2088</v>
      </c>
      <c r="G8694" s="146">
        <v>2088</v>
      </c>
    </row>
    <row r="8695" spans="3:7" ht="16.5" hidden="1" customHeight="1" outlineLevel="1" x14ac:dyDescent="0.45">
      <c r="C8695" s="104" t="s">
        <v>490</v>
      </c>
      <c r="D8695" s="104" t="s">
        <v>364</v>
      </c>
      <c r="E8695" s="56">
        <v>2001</v>
      </c>
      <c r="F8695" s="146">
        <v>1136</v>
      </c>
      <c r="G8695" s="146">
        <v>1136</v>
      </c>
    </row>
    <row r="8696" spans="3:7" ht="16.5" hidden="1" customHeight="1" outlineLevel="1" x14ac:dyDescent="0.45">
      <c r="C8696" s="104" t="s">
        <v>490</v>
      </c>
      <c r="D8696" s="104" t="s">
        <v>364</v>
      </c>
      <c r="E8696" s="56">
        <v>2002</v>
      </c>
      <c r="F8696" s="146">
        <v>3997</v>
      </c>
      <c r="G8696" s="146">
        <v>3997</v>
      </c>
    </row>
    <row r="8697" spans="3:7" ht="16.5" hidden="1" customHeight="1" outlineLevel="1" x14ac:dyDescent="0.45">
      <c r="C8697" s="104" t="s">
        <v>490</v>
      </c>
      <c r="D8697" s="104" t="s">
        <v>364</v>
      </c>
      <c r="E8697" s="56">
        <v>2003</v>
      </c>
      <c r="F8697" s="146">
        <v>1104</v>
      </c>
      <c r="G8697" s="146">
        <v>1104</v>
      </c>
    </row>
    <row r="8698" spans="3:7" ht="16.5" hidden="1" customHeight="1" outlineLevel="1" x14ac:dyDescent="0.45">
      <c r="C8698" s="104" t="s">
        <v>490</v>
      </c>
      <c r="D8698" s="104" t="s">
        <v>364</v>
      </c>
      <c r="E8698" s="56">
        <v>2004</v>
      </c>
      <c r="F8698" s="146">
        <v>2756</v>
      </c>
      <c r="G8698" s="146">
        <v>2756</v>
      </c>
    </row>
    <row r="8699" spans="3:7" ht="16.5" hidden="1" customHeight="1" outlineLevel="1" x14ac:dyDescent="0.45">
      <c r="C8699" s="104" t="s">
        <v>490</v>
      </c>
      <c r="D8699" s="104" t="s">
        <v>364</v>
      </c>
      <c r="E8699" s="56">
        <v>2005</v>
      </c>
      <c r="F8699" s="146">
        <v>2909</v>
      </c>
      <c r="G8699" s="146">
        <v>2909</v>
      </c>
    </row>
    <row r="8700" spans="3:7" ht="16.5" hidden="1" customHeight="1" outlineLevel="1" x14ac:dyDescent="0.45">
      <c r="C8700" s="104" t="s">
        <v>490</v>
      </c>
      <c r="D8700" s="104" t="s">
        <v>364</v>
      </c>
      <c r="E8700" s="56">
        <v>2006</v>
      </c>
      <c r="F8700" s="146">
        <v>3154</v>
      </c>
      <c r="G8700" s="146">
        <v>3154</v>
      </c>
    </row>
    <row r="8701" spans="3:7" ht="16.5" hidden="1" customHeight="1" outlineLevel="1" x14ac:dyDescent="0.45">
      <c r="C8701" s="104" t="s">
        <v>490</v>
      </c>
      <c r="D8701" s="104" t="s">
        <v>364</v>
      </c>
      <c r="E8701" s="56">
        <v>2007</v>
      </c>
      <c r="F8701" s="146">
        <v>4745</v>
      </c>
      <c r="G8701" s="146">
        <v>4745</v>
      </c>
    </row>
    <row r="8702" spans="3:7" ht="16.5" hidden="1" customHeight="1" outlineLevel="1" x14ac:dyDescent="0.45">
      <c r="C8702" s="104" t="s">
        <v>490</v>
      </c>
      <c r="D8702" s="104" t="s">
        <v>364</v>
      </c>
      <c r="E8702" s="56">
        <v>2008</v>
      </c>
      <c r="F8702" s="146">
        <v>11985</v>
      </c>
      <c r="G8702" s="146">
        <v>11985</v>
      </c>
    </row>
    <row r="8703" spans="3:7" ht="16.5" hidden="1" customHeight="1" outlineLevel="1" x14ac:dyDescent="0.45">
      <c r="C8703" s="104" t="s">
        <v>490</v>
      </c>
      <c r="D8703" s="104" t="s">
        <v>364</v>
      </c>
      <c r="E8703" s="56">
        <v>2009</v>
      </c>
      <c r="F8703" s="146">
        <v>7138</v>
      </c>
      <c r="G8703" s="146">
        <v>7138</v>
      </c>
    </row>
    <row r="8704" spans="3:7" ht="16.5" hidden="1" customHeight="1" outlineLevel="1" x14ac:dyDescent="0.45">
      <c r="C8704" s="104" t="s">
        <v>490</v>
      </c>
      <c r="D8704" s="104" t="s">
        <v>364</v>
      </c>
      <c r="E8704" s="56">
        <v>2010</v>
      </c>
      <c r="F8704" s="146">
        <v>14537</v>
      </c>
      <c r="G8704" s="146">
        <v>14537</v>
      </c>
    </row>
    <row r="8705" spans="3:7" ht="16.5" hidden="1" customHeight="1" outlineLevel="1" x14ac:dyDescent="0.45">
      <c r="C8705" s="104" t="s">
        <v>490</v>
      </c>
      <c r="D8705" s="104" t="s">
        <v>364</v>
      </c>
      <c r="E8705" s="56">
        <v>2011</v>
      </c>
      <c r="F8705" s="146">
        <v>14455</v>
      </c>
      <c r="G8705" s="146">
        <v>14455</v>
      </c>
    </row>
    <row r="8706" spans="3:7" ht="16.5" hidden="1" customHeight="1" outlineLevel="1" x14ac:dyDescent="0.45">
      <c r="C8706" s="104" t="s">
        <v>490</v>
      </c>
      <c r="D8706" s="104" t="s">
        <v>364</v>
      </c>
      <c r="E8706" s="56">
        <v>2012</v>
      </c>
      <c r="F8706" s="146">
        <v>19993</v>
      </c>
      <c r="G8706" s="146">
        <v>19993</v>
      </c>
    </row>
    <row r="8707" spans="3:7" ht="16.5" hidden="1" customHeight="1" outlineLevel="1" x14ac:dyDescent="0.45">
      <c r="C8707" s="104" t="s">
        <v>490</v>
      </c>
      <c r="D8707" s="104" t="s">
        <v>364</v>
      </c>
      <c r="E8707" s="56">
        <v>2013</v>
      </c>
      <c r="F8707" s="146">
        <v>20495</v>
      </c>
      <c r="G8707" s="146">
        <v>20495</v>
      </c>
    </row>
    <row r="8708" spans="3:7" ht="16.5" hidden="1" customHeight="1" outlineLevel="1" x14ac:dyDescent="0.45">
      <c r="C8708" s="104" t="s">
        <v>490</v>
      </c>
      <c r="D8708" s="104" t="s">
        <v>364</v>
      </c>
      <c r="E8708" s="56">
        <v>2014</v>
      </c>
      <c r="F8708" s="146">
        <v>13246</v>
      </c>
      <c r="G8708" s="146">
        <v>13246</v>
      </c>
    </row>
    <row r="8709" spans="3:7" ht="16.5" hidden="1" customHeight="1" outlineLevel="1" x14ac:dyDescent="0.45">
      <c r="C8709" s="104" t="s">
        <v>490</v>
      </c>
      <c r="D8709" s="104" t="s">
        <v>364</v>
      </c>
      <c r="E8709" s="56">
        <v>2015</v>
      </c>
      <c r="F8709" s="146">
        <v>11842</v>
      </c>
      <c r="G8709" s="146">
        <v>11842</v>
      </c>
    </row>
    <row r="8710" spans="3:7" ht="16.5" hidden="1" customHeight="1" outlineLevel="1" x14ac:dyDescent="0.45">
      <c r="C8710" s="104" t="s">
        <v>490</v>
      </c>
      <c r="D8710" s="104" t="s">
        <v>364</v>
      </c>
      <c r="E8710" s="56">
        <v>2016</v>
      </c>
      <c r="F8710" s="146">
        <v>1487</v>
      </c>
      <c r="G8710" s="146">
        <v>1487</v>
      </c>
    </row>
    <row r="8711" spans="3:7" ht="16.5" hidden="1" customHeight="1" outlineLevel="1" x14ac:dyDescent="0.45">
      <c r="C8711" s="104" t="s">
        <v>490</v>
      </c>
      <c r="D8711" s="104" t="s">
        <v>365</v>
      </c>
      <c r="E8711" s="56">
        <v>1991</v>
      </c>
      <c r="F8711" s="146">
        <v>1447</v>
      </c>
      <c r="G8711" s="146">
        <v>1447</v>
      </c>
    </row>
    <row r="8712" spans="3:7" ht="16.5" hidden="1" customHeight="1" outlineLevel="1" x14ac:dyDescent="0.45">
      <c r="C8712" s="104" t="s">
        <v>490</v>
      </c>
      <c r="D8712" s="104" t="s">
        <v>365</v>
      </c>
      <c r="E8712" s="56">
        <v>1992</v>
      </c>
      <c r="F8712" s="146">
        <v>3067</v>
      </c>
      <c r="G8712" s="146">
        <v>3067</v>
      </c>
    </row>
    <row r="8713" spans="3:7" ht="16.5" hidden="1" customHeight="1" outlineLevel="1" x14ac:dyDescent="0.45">
      <c r="C8713" s="104" t="s">
        <v>490</v>
      </c>
      <c r="D8713" s="104" t="s">
        <v>365</v>
      </c>
      <c r="E8713" s="56">
        <v>1993</v>
      </c>
      <c r="F8713" s="146">
        <v>5372</v>
      </c>
      <c r="G8713" s="146">
        <v>5372</v>
      </c>
    </row>
    <row r="8714" spans="3:7" ht="16.5" hidden="1" customHeight="1" outlineLevel="1" x14ac:dyDescent="0.45">
      <c r="C8714" s="104" t="s">
        <v>490</v>
      </c>
      <c r="D8714" s="104" t="s">
        <v>365</v>
      </c>
      <c r="E8714" s="56">
        <v>1994</v>
      </c>
      <c r="F8714" s="146">
        <v>2707</v>
      </c>
      <c r="G8714" s="146">
        <v>2707</v>
      </c>
    </row>
    <row r="8715" spans="3:7" ht="16.5" hidden="1" customHeight="1" outlineLevel="1" x14ac:dyDescent="0.45">
      <c r="C8715" s="104" t="s">
        <v>490</v>
      </c>
      <c r="D8715" s="104" t="s">
        <v>365</v>
      </c>
      <c r="E8715" s="56">
        <v>1995</v>
      </c>
      <c r="F8715" s="146">
        <v>5579</v>
      </c>
      <c r="G8715" s="146">
        <v>5579</v>
      </c>
    </row>
    <row r="8716" spans="3:7" ht="16.5" hidden="1" customHeight="1" outlineLevel="1" x14ac:dyDescent="0.45">
      <c r="C8716" s="104" t="s">
        <v>490</v>
      </c>
      <c r="D8716" s="104" t="s">
        <v>365</v>
      </c>
      <c r="E8716" s="56">
        <v>1996</v>
      </c>
      <c r="F8716" s="146">
        <v>5766</v>
      </c>
      <c r="G8716" s="146">
        <v>5766</v>
      </c>
    </row>
    <row r="8717" spans="3:7" ht="16.5" hidden="1" customHeight="1" outlineLevel="1" x14ac:dyDescent="0.45">
      <c r="C8717" s="104" t="s">
        <v>490</v>
      </c>
      <c r="D8717" s="104" t="s">
        <v>365</v>
      </c>
      <c r="E8717" s="56">
        <v>1997</v>
      </c>
      <c r="F8717" s="146">
        <v>4560</v>
      </c>
      <c r="G8717" s="146">
        <v>4560</v>
      </c>
    </row>
    <row r="8718" spans="3:7" ht="16.5" hidden="1" customHeight="1" outlineLevel="1" x14ac:dyDescent="0.45">
      <c r="C8718" s="104" t="s">
        <v>490</v>
      </c>
      <c r="D8718" s="104" t="s">
        <v>365</v>
      </c>
      <c r="E8718" s="56">
        <v>1998</v>
      </c>
      <c r="F8718" s="146">
        <v>3452</v>
      </c>
      <c r="G8718" s="146">
        <v>3452</v>
      </c>
    </row>
    <row r="8719" spans="3:7" ht="16.5" hidden="1" customHeight="1" outlineLevel="1" x14ac:dyDescent="0.45">
      <c r="C8719" s="104" t="s">
        <v>490</v>
      </c>
      <c r="D8719" s="104" t="s">
        <v>365</v>
      </c>
      <c r="E8719" s="56">
        <v>1999</v>
      </c>
      <c r="F8719" s="146">
        <v>5770</v>
      </c>
      <c r="G8719" s="146">
        <v>5770</v>
      </c>
    </row>
    <row r="8720" spans="3:7" ht="16.5" hidden="1" customHeight="1" outlineLevel="1" x14ac:dyDescent="0.45">
      <c r="C8720" s="104" t="s">
        <v>490</v>
      </c>
      <c r="D8720" s="104" t="s">
        <v>365</v>
      </c>
      <c r="E8720" s="56">
        <v>2000</v>
      </c>
      <c r="F8720" s="146">
        <v>10294</v>
      </c>
      <c r="G8720" s="146">
        <v>10294</v>
      </c>
    </row>
    <row r="8721" spans="3:7" ht="16.5" hidden="1" customHeight="1" outlineLevel="1" x14ac:dyDescent="0.45">
      <c r="C8721" s="104" t="s">
        <v>490</v>
      </c>
      <c r="D8721" s="104" t="s">
        <v>365</v>
      </c>
      <c r="E8721" s="56">
        <v>2001</v>
      </c>
      <c r="F8721" s="146">
        <v>9908</v>
      </c>
      <c r="G8721" s="146">
        <v>9908</v>
      </c>
    </row>
    <row r="8722" spans="3:7" ht="16.5" hidden="1" customHeight="1" outlineLevel="1" x14ac:dyDescent="0.45">
      <c r="C8722" s="104" t="s">
        <v>490</v>
      </c>
      <c r="D8722" s="104" t="s">
        <v>365</v>
      </c>
      <c r="E8722" s="56">
        <v>2002</v>
      </c>
      <c r="F8722" s="146">
        <v>3218</v>
      </c>
      <c r="G8722" s="146">
        <v>3218</v>
      </c>
    </row>
    <row r="8723" spans="3:7" ht="16.5" hidden="1" customHeight="1" outlineLevel="1" x14ac:dyDescent="0.45">
      <c r="C8723" s="104" t="s">
        <v>490</v>
      </c>
      <c r="D8723" s="104" t="s">
        <v>365</v>
      </c>
      <c r="E8723" s="56">
        <v>2003</v>
      </c>
      <c r="F8723" s="146">
        <v>5846</v>
      </c>
      <c r="G8723" s="146">
        <v>5846</v>
      </c>
    </row>
    <row r="8724" spans="3:7" ht="16.5" hidden="1" customHeight="1" outlineLevel="1" x14ac:dyDescent="0.45">
      <c r="C8724" s="104" t="s">
        <v>490</v>
      </c>
      <c r="D8724" s="104" t="s">
        <v>365</v>
      </c>
      <c r="E8724" s="56">
        <v>2004</v>
      </c>
      <c r="F8724" s="146">
        <v>8973</v>
      </c>
      <c r="G8724" s="146">
        <v>8973</v>
      </c>
    </row>
    <row r="8725" spans="3:7" ht="16.5" hidden="1" customHeight="1" outlineLevel="1" x14ac:dyDescent="0.45">
      <c r="C8725" s="104" t="s">
        <v>490</v>
      </c>
      <c r="D8725" s="104" t="s">
        <v>365</v>
      </c>
      <c r="E8725" s="56">
        <v>2005</v>
      </c>
      <c r="F8725" s="146">
        <v>13785</v>
      </c>
      <c r="G8725" s="146">
        <v>13785</v>
      </c>
    </row>
    <row r="8726" spans="3:7" ht="16.5" hidden="1" customHeight="1" outlineLevel="1" x14ac:dyDescent="0.45">
      <c r="C8726" s="104" t="s">
        <v>490</v>
      </c>
      <c r="D8726" s="104" t="s">
        <v>365</v>
      </c>
      <c r="E8726" s="56">
        <v>2006</v>
      </c>
      <c r="F8726" s="146">
        <v>19177</v>
      </c>
      <c r="G8726" s="146">
        <v>19177</v>
      </c>
    </row>
    <row r="8727" spans="3:7" ht="16.5" hidden="1" customHeight="1" outlineLevel="1" x14ac:dyDescent="0.45">
      <c r="C8727" s="104" t="s">
        <v>490</v>
      </c>
      <c r="D8727" s="104" t="s">
        <v>365</v>
      </c>
      <c r="E8727" s="56">
        <v>2007</v>
      </c>
      <c r="F8727" s="146">
        <v>20226</v>
      </c>
      <c r="G8727" s="146">
        <v>20226</v>
      </c>
    </row>
    <row r="8728" spans="3:7" ht="16.5" hidden="1" customHeight="1" outlineLevel="1" x14ac:dyDescent="0.45">
      <c r="C8728" s="104" t="s">
        <v>490</v>
      </c>
      <c r="D8728" s="104" t="s">
        <v>365</v>
      </c>
      <c r="E8728" s="56">
        <v>2008</v>
      </c>
      <c r="F8728" s="146">
        <v>29015</v>
      </c>
      <c r="G8728" s="146">
        <v>29015</v>
      </c>
    </row>
    <row r="8729" spans="3:7" ht="16.5" hidden="1" customHeight="1" outlineLevel="1" x14ac:dyDescent="0.45">
      <c r="C8729" s="104" t="s">
        <v>490</v>
      </c>
      <c r="D8729" s="104" t="s">
        <v>365</v>
      </c>
      <c r="E8729" s="56">
        <v>2009</v>
      </c>
      <c r="F8729" s="146">
        <v>24361</v>
      </c>
      <c r="G8729" s="146">
        <v>24361</v>
      </c>
    </row>
    <row r="8730" spans="3:7" ht="16.5" hidden="1" customHeight="1" outlineLevel="1" x14ac:dyDescent="0.45">
      <c r="C8730" s="104" t="s">
        <v>490</v>
      </c>
      <c r="D8730" s="104" t="s">
        <v>365</v>
      </c>
      <c r="E8730" s="56">
        <v>2010</v>
      </c>
      <c r="F8730" s="146">
        <v>27981</v>
      </c>
      <c r="G8730" s="146">
        <v>27981</v>
      </c>
    </row>
    <row r="8731" spans="3:7" ht="16.5" hidden="1" customHeight="1" outlineLevel="1" x14ac:dyDescent="0.45">
      <c r="C8731" s="104" t="s">
        <v>490</v>
      </c>
      <c r="D8731" s="104" t="s">
        <v>365</v>
      </c>
      <c r="E8731" s="56">
        <v>2011</v>
      </c>
      <c r="F8731" s="146">
        <v>33417</v>
      </c>
      <c r="G8731" s="146">
        <v>33417</v>
      </c>
    </row>
    <row r="8732" spans="3:7" ht="16.5" hidden="1" customHeight="1" outlineLevel="1" x14ac:dyDescent="0.45">
      <c r="C8732" s="104" t="s">
        <v>490</v>
      </c>
      <c r="D8732" s="104" t="s">
        <v>365</v>
      </c>
      <c r="E8732" s="56">
        <v>2012</v>
      </c>
      <c r="F8732" s="146">
        <v>35628</v>
      </c>
      <c r="G8732" s="146">
        <v>35628</v>
      </c>
    </row>
    <row r="8733" spans="3:7" ht="16.5" hidden="1" customHeight="1" outlineLevel="1" x14ac:dyDescent="0.45">
      <c r="C8733" s="104" t="s">
        <v>490</v>
      </c>
      <c r="D8733" s="104" t="s">
        <v>365</v>
      </c>
      <c r="E8733" s="56">
        <v>2013</v>
      </c>
      <c r="F8733" s="146">
        <v>42985</v>
      </c>
      <c r="G8733" s="146">
        <v>42985</v>
      </c>
    </row>
    <row r="8734" spans="3:7" ht="16.5" hidden="1" customHeight="1" outlineLevel="1" x14ac:dyDescent="0.45">
      <c r="C8734" s="104" t="s">
        <v>490</v>
      </c>
      <c r="D8734" s="104" t="s">
        <v>365</v>
      </c>
      <c r="E8734" s="56">
        <v>2014</v>
      </c>
      <c r="F8734" s="146">
        <v>35092</v>
      </c>
      <c r="G8734" s="146">
        <v>35092</v>
      </c>
    </row>
    <row r="8735" spans="3:7" ht="16.5" hidden="1" customHeight="1" outlineLevel="1" x14ac:dyDescent="0.45">
      <c r="C8735" s="104" t="s">
        <v>490</v>
      </c>
      <c r="D8735" s="104" t="s">
        <v>365</v>
      </c>
      <c r="E8735" s="56">
        <v>2015</v>
      </c>
      <c r="F8735" s="146">
        <v>24898</v>
      </c>
      <c r="G8735" s="146">
        <v>24898</v>
      </c>
    </row>
    <row r="8736" spans="3:7" ht="16.5" hidden="1" customHeight="1" outlineLevel="1" x14ac:dyDescent="0.45">
      <c r="C8736" s="104" t="s">
        <v>490</v>
      </c>
      <c r="D8736" s="104" t="s">
        <v>365</v>
      </c>
      <c r="E8736" s="56">
        <v>2016</v>
      </c>
      <c r="F8736" s="146">
        <v>4378</v>
      </c>
      <c r="G8736" s="146">
        <v>4378</v>
      </c>
    </row>
    <row r="8737" spans="3:7" ht="16.5" hidden="1" customHeight="1" outlineLevel="1" x14ac:dyDescent="0.45">
      <c r="C8737" s="104" t="s">
        <v>490</v>
      </c>
      <c r="D8737" s="104" t="s">
        <v>366</v>
      </c>
      <c r="E8737" s="56">
        <v>1996</v>
      </c>
      <c r="F8737" s="144">
        <v>91</v>
      </c>
      <c r="G8737" s="144">
        <v>91</v>
      </c>
    </row>
    <row r="8738" spans="3:7" ht="16.5" hidden="1" customHeight="1" outlineLevel="1" x14ac:dyDescent="0.45">
      <c r="C8738" s="104" t="s">
        <v>490</v>
      </c>
      <c r="D8738" s="104" t="s">
        <v>366</v>
      </c>
      <c r="E8738" s="56">
        <v>1997</v>
      </c>
      <c r="F8738" s="144">
        <v>383</v>
      </c>
      <c r="G8738" s="144">
        <v>383</v>
      </c>
    </row>
    <row r="8739" spans="3:7" ht="16.5" hidden="1" customHeight="1" outlineLevel="1" x14ac:dyDescent="0.45">
      <c r="C8739" s="104" t="s">
        <v>490</v>
      </c>
      <c r="D8739" s="104" t="s">
        <v>366</v>
      </c>
      <c r="E8739" s="56">
        <v>1998</v>
      </c>
      <c r="F8739" s="144">
        <v>825</v>
      </c>
      <c r="G8739" s="144">
        <v>825</v>
      </c>
    </row>
    <row r="8740" spans="3:7" ht="16.5" hidden="1" customHeight="1" outlineLevel="1" x14ac:dyDescent="0.45">
      <c r="C8740" s="104" t="s">
        <v>490</v>
      </c>
      <c r="D8740" s="104" t="s">
        <v>366</v>
      </c>
      <c r="E8740" s="56">
        <v>1999</v>
      </c>
      <c r="F8740" s="144">
        <v>936</v>
      </c>
      <c r="G8740" s="144">
        <v>936</v>
      </c>
    </row>
    <row r="8741" spans="3:7" ht="16.5" hidden="1" customHeight="1" outlineLevel="1" x14ac:dyDescent="0.45">
      <c r="C8741" s="104" t="s">
        <v>490</v>
      </c>
      <c r="D8741" s="104" t="s">
        <v>366</v>
      </c>
      <c r="E8741" s="56">
        <v>2000</v>
      </c>
      <c r="F8741" s="144">
        <v>743</v>
      </c>
      <c r="G8741" s="144">
        <v>743</v>
      </c>
    </row>
    <row r="8742" spans="3:7" ht="16.5" hidden="1" customHeight="1" outlineLevel="1" x14ac:dyDescent="0.45">
      <c r="C8742" s="104" t="s">
        <v>490</v>
      </c>
      <c r="D8742" s="104" t="s">
        <v>366</v>
      </c>
      <c r="E8742" s="56">
        <v>2001</v>
      </c>
      <c r="F8742" s="144">
        <v>30</v>
      </c>
      <c r="G8742" s="144">
        <v>30</v>
      </c>
    </row>
    <row r="8743" spans="3:7" ht="16.5" hidden="1" customHeight="1" outlineLevel="1" x14ac:dyDescent="0.45">
      <c r="C8743" s="104" t="s">
        <v>490</v>
      </c>
      <c r="D8743" s="104" t="s">
        <v>366</v>
      </c>
      <c r="E8743" s="56">
        <v>2003</v>
      </c>
      <c r="F8743" s="144">
        <v>24</v>
      </c>
      <c r="G8743" s="144">
        <v>24</v>
      </c>
    </row>
    <row r="8744" spans="3:7" ht="16.5" hidden="1" customHeight="1" outlineLevel="1" x14ac:dyDescent="0.45">
      <c r="C8744" s="104" t="s">
        <v>490</v>
      </c>
      <c r="D8744" s="104" t="s">
        <v>366</v>
      </c>
      <c r="E8744" s="56">
        <v>2004</v>
      </c>
      <c r="F8744" s="144">
        <v>146</v>
      </c>
      <c r="G8744" s="144">
        <v>146</v>
      </c>
    </row>
    <row r="8745" spans="3:7" ht="16.5" hidden="1" customHeight="1" outlineLevel="1" x14ac:dyDescent="0.45">
      <c r="C8745" s="104" t="s">
        <v>490</v>
      </c>
      <c r="D8745" s="104" t="s">
        <v>366</v>
      </c>
      <c r="E8745" s="56">
        <v>2005</v>
      </c>
      <c r="F8745" s="144">
        <v>764</v>
      </c>
      <c r="G8745" s="144">
        <v>764</v>
      </c>
    </row>
    <row r="8746" spans="3:7" ht="16.5" hidden="1" customHeight="1" outlineLevel="1" x14ac:dyDescent="0.45">
      <c r="C8746" s="104" t="s">
        <v>490</v>
      </c>
      <c r="D8746" s="104" t="s">
        <v>366</v>
      </c>
      <c r="E8746" s="56">
        <v>2006</v>
      </c>
      <c r="F8746" s="144">
        <v>264</v>
      </c>
      <c r="G8746" s="144">
        <v>264</v>
      </c>
    </row>
    <row r="8747" spans="3:7" ht="16.5" hidden="1" customHeight="1" outlineLevel="1" x14ac:dyDescent="0.45">
      <c r="C8747" s="104" t="s">
        <v>490</v>
      </c>
      <c r="D8747" s="104" t="s">
        <v>366</v>
      </c>
      <c r="E8747" s="56">
        <v>2007</v>
      </c>
      <c r="F8747" s="144">
        <v>266</v>
      </c>
      <c r="G8747" s="144">
        <v>266</v>
      </c>
    </row>
    <row r="8748" spans="3:7" ht="16.5" hidden="1" customHeight="1" outlineLevel="1" x14ac:dyDescent="0.45">
      <c r="C8748" s="104" t="s">
        <v>490</v>
      </c>
      <c r="D8748" s="104" t="s">
        <v>366</v>
      </c>
      <c r="E8748" s="56">
        <v>2008</v>
      </c>
      <c r="F8748" s="144">
        <v>913</v>
      </c>
      <c r="G8748" s="144">
        <v>913</v>
      </c>
    </row>
    <row r="8749" spans="3:7" ht="16.5" hidden="1" customHeight="1" outlineLevel="1" x14ac:dyDescent="0.45">
      <c r="C8749" s="104" t="s">
        <v>490</v>
      </c>
      <c r="D8749" s="104" t="s">
        <v>366</v>
      </c>
      <c r="E8749" s="56">
        <v>2009</v>
      </c>
      <c r="F8749" s="144">
        <v>865</v>
      </c>
      <c r="G8749" s="144">
        <v>865</v>
      </c>
    </row>
    <row r="8750" spans="3:7" ht="16.5" hidden="1" customHeight="1" outlineLevel="1" x14ac:dyDescent="0.45">
      <c r="C8750" s="104" t="s">
        <v>490</v>
      </c>
      <c r="D8750" s="104" t="s">
        <v>366</v>
      </c>
      <c r="E8750" s="56">
        <v>2010</v>
      </c>
      <c r="F8750" s="146">
        <v>1359</v>
      </c>
      <c r="G8750" s="146">
        <v>1359</v>
      </c>
    </row>
    <row r="8751" spans="3:7" ht="16.5" hidden="1" customHeight="1" outlineLevel="1" x14ac:dyDescent="0.45">
      <c r="C8751" s="104" t="s">
        <v>490</v>
      </c>
      <c r="D8751" s="104" t="s">
        <v>366</v>
      </c>
      <c r="E8751" s="56">
        <v>2011</v>
      </c>
      <c r="F8751" s="146">
        <v>1857</v>
      </c>
      <c r="G8751" s="146">
        <v>1857</v>
      </c>
    </row>
    <row r="8752" spans="3:7" ht="16.5" hidden="1" customHeight="1" outlineLevel="1" x14ac:dyDescent="0.45">
      <c r="C8752" s="104" t="s">
        <v>490</v>
      </c>
      <c r="D8752" s="104" t="s">
        <v>366</v>
      </c>
      <c r="E8752" s="56">
        <v>2012</v>
      </c>
      <c r="F8752" s="146">
        <v>3547</v>
      </c>
      <c r="G8752" s="146">
        <v>3547</v>
      </c>
    </row>
    <row r="8753" spans="3:7" ht="16.5" hidden="1" customHeight="1" outlineLevel="1" x14ac:dyDescent="0.45">
      <c r="C8753" s="104" t="s">
        <v>490</v>
      </c>
      <c r="D8753" s="104" t="s">
        <v>366</v>
      </c>
      <c r="E8753" s="56">
        <v>2013</v>
      </c>
      <c r="F8753" s="146">
        <v>4935</v>
      </c>
      <c r="G8753" s="146">
        <v>4935</v>
      </c>
    </row>
    <row r="8754" spans="3:7" ht="16.5" hidden="1" customHeight="1" outlineLevel="1" x14ac:dyDescent="0.45">
      <c r="C8754" s="104" t="s">
        <v>490</v>
      </c>
      <c r="D8754" s="104" t="s">
        <v>366</v>
      </c>
      <c r="E8754" s="56">
        <v>2014</v>
      </c>
      <c r="F8754" s="146">
        <v>4965</v>
      </c>
      <c r="G8754" s="146">
        <v>4965</v>
      </c>
    </row>
    <row r="8755" spans="3:7" ht="16.5" hidden="1" customHeight="1" outlineLevel="1" x14ac:dyDescent="0.45">
      <c r="C8755" s="104" t="s">
        <v>490</v>
      </c>
      <c r="D8755" s="104" t="s">
        <v>366</v>
      </c>
      <c r="E8755" s="56">
        <v>2015</v>
      </c>
      <c r="F8755" s="146">
        <v>5370</v>
      </c>
      <c r="G8755" s="146">
        <v>5370</v>
      </c>
    </row>
    <row r="8756" spans="3:7" ht="16.5" hidden="1" customHeight="1" outlineLevel="1" x14ac:dyDescent="0.45">
      <c r="C8756" s="104" t="s">
        <v>490</v>
      </c>
      <c r="D8756" s="104" t="s">
        <v>366</v>
      </c>
      <c r="E8756" s="56">
        <v>2016</v>
      </c>
      <c r="F8756" s="146">
        <v>1127</v>
      </c>
      <c r="G8756" s="146">
        <v>1127</v>
      </c>
    </row>
    <row r="8757" spans="3:7" ht="16.5" hidden="1" customHeight="1" outlineLevel="1" x14ac:dyDescent="0.45">
      <c r="C8757" s="104" t="s">
        <v>490</v>
      </c>
      <c r="D8757" s="104" t="s">
        <v>367</v>
      </c>
      <c r="E8757" s="56">
        <v>1991</v>
      </c>
      <c r="F8757" s="144">
        <v>655</v>
      </c>
      <c r="G8757" s="144">
        <v>655</v>
      </c>
    </row>
    <row r="8758" spans="3:7" ht="16.5" hidden="1" customHeight="1" outlineLevel="1" x14ac:dyDescent="0.45">
      <c r="C8758" s="104" t="s">
        <v>490</v>
      </c>
      <c r="D8758" s="104" t="s">
        <v>367</v>
      </c>
      <c r="E8758" s="56">
        <v>1992</v>
      </c>
      <c r="F8758" s="144">
        <v>852</v>
      </c>
      <c r="G8758" s="144">
        <v>852</v>
      </c>
    </row>
    <row r="8759" spans="3:7" ht="16.5" hidden="1" customHeight="1" outlineLevel="1" x14ac:dyDescent="0.45">
      <c r="C8759" s="104" t="s">
        <v>490</v>
      </c>
      <c r="D8759" s="104" t="s">
        <v>367</v>
      </c>
      <c r="E8759" s="56">
        <v>1993</v>
      </c>
      <c r="F8759" s="146">
        <v>1289</v>
      </c>
      <c r="G8759" s="146">
        <v>1289</v>
      </c>
    </row>
    <row r="8760" spans="3:7" ht="16.5" hidden="1" customHeight="1" outlineLevel="1" x14ac:dyDescent="0.45">
      <c r="C8760" s="104" t="s">
        <v>490</v>
      </c>
      <c r="D8760" s="104" t="s">
        <v>367</v>
      </c>
      <c r="E8760" s="56">
        <v>1994</v>
      </c>
      <c r="F8760" s="146">
        <v>1430</v>
      </c>
      <c r="G8760" s="146">
        <v>1430</v>
      </c>
    </row>
    <row r="8761" spans="3:7" ht="16.5" hidden="1" customHeight="1" outlineLevel="1" x14ac:dyDescent="0.45">
      <c r="C8761" s="104" t="s">
        <v>490</v>
      </c>
      <c r="D8761" s="104" t="s">
        <v>367</v>
      </c>
      <c r="E8761" s="56">
        <v>1995</v>
      </c>
      <c r="F8761" s="146">
        <v>1364</v>
      </c>
      <c r="G8761" s="146">
        <v>1364</v>
      </c>
    </row>
    <row r="8762" spans="3:7" ht="16.5" hidden="1" customHeight="1" outlineLevel="1" x14ac:dyDescent="0.45">
      <c r="C8762" s="104" t="s">
        <v>490</v>
      </c>
      <c r="D8762" s="104" t="s">
        <v>367</v>
      </c>
      <c r="E8762" s="56">
        <v>1996</v>
      </c>
      <c r="F8762" s="146">
        <v>1863</v>
      </c>
      <c r="G8762" s="146">
        <v>1863</v>
      </c>
    </row>
    <row r="8763" spans="3:7" ht="16.5" hidden="1" customHeight="1" outlineLevel="1" x14ac:dyDescent="0.45">
      <c r="C8763" s="104" t="s">
        <v>490</v>
      </c>
      <c r="D8763" s="104" t="s">
        <v>367</v>
      </c>
      <c r="E8763" s="56">
        <v>1997</v>
      </c>
      <c r="F8763" s="146">
        <v>2178</v>
      </c>
      <c r="G8763" s="146">
        <v>2178</v>
      </c>
    </row>
    <row r="8764" spans="3:7" ht="16.5" hidden="1" customHeight="1" outlineLevel="1" x14ac:dyDescent="0.45">
      <c r="C8764" s="104" t="s">
        <v>490</v>
      </c>
      <c r="D8764" s="104" t="s">
        <v>367</v>
      </c>
      <c r="E8764" s="56">
        <v>1998</v>
      </c>
      <c r="F8764" s="146">
        <v>2044</v>
      </c>
      <c r="G8764" s="146">
        <v>2044</v>
      </c>
    </row>
    <row r="8765" spans="3:7" ht="16.5" hidden="1" customHeight="1" outlineLevel="1" x14ac:dyDescent="0.45">
      <c r="C8765" s="104" t="s">
        <v>490</v>
      </c>
      <c r="D8765" s="104" t="s">
        <v>367</v>
      </c>
      <c r="E8765" s="56">
        <v>1999</v>
      </c>
      <c r="F8765" s="146">
        <v>1187</v>
      </c>
      <c r="G8765" s="146">
        <v>1187</v>
      </c>
    </row>
    <row r="8766" spans="3:7" ht="16.5" hidden="1" customHeight="1" outlineLevel="1" x14ac:dyDescent="0.45">
      <c r="C8766" s="104" t="s">
        <v>490</v>
      </c>
      <c r="D8766" s="104" t="s">
        <v>367</v>
      </c>
      <c r="E8766" s="56">
        <v>2000</v>
      </c>
      <c r="F8766" s="146">
        <v>1525</v>
      </c>
      <c r="G8766" s="146">
        <v>1525</v>
      </c>
    </row>
    <row r="8767" spans="3:7" ht="16.5" hidden="1" customHeight="1" outlineLevel="1" x14ac:dyDescent="0.45">
      <c r="C8767" s="104" t="s">
        <v>490</v>
      </c>
      <c r="D8767" s="104" t="s">
        <v>367</v>
      </c>
      <c r="E8767" s="56">
        <v>2001</v>
      </c>
      <c r="F8767" s="146">
        <v>1599</v>
      </c>
      <c r="G8767" s="146">
        <v>1599</v>
      </c>
    </row>
    <row r="8768" spans="3:7" ht="16.5" hidden="1" customHeight="1" outlineLevel="1" x14ac:dyDescent="0.45">
      <c r="C8768" s="104" t="s">
        <v>490</v>
      </c>
      <c r="D8768" s="104" t="s">
        <v>367</v>
      </c>
      <c r="E8768" s="56">
        <v>2002</v>
      </c>
      <c r="F8768" s="146">
        <v>1603</v>
      </c>
      <c r="G8768" s="146">
        <v>1603</v>
      </c>
    </row>
    <row r="8769" spans="3:7" ht="16.5" hidden="1" customHeight="1" outlineLevel="1" x14ac:dyDescent="0.45">
      <c r="C8769" s="104" t="s">
        <v>490</v>
      </c>
      <c r="D8769" s="104" t="s">
        <v>367</v>
      </c>
      <c r="E8769" s="56">
        <v>2003</v>
      </c>
      <c r="F8769" s="146">
        <v>2354</v>
      </c>
      <c r="G8769" s="146">
        <v>2354</v>
      </c>
    </row>
    <row r="8770" spans="3:7" ht="16.5" hidden="1" customHeight="1" outlineLevel="1" x14ac:dyDescent="0.45">
      <c r="C8770" s="104" t="s">
        <v>490</v>
      </c>
      <c r="D8770" s="104" t="s">
        <v>367</v>
      </c>
      <c r="E8770" s="56">
        <v>2004</v>
      </c>
      <c r="F8770" s="146">
        <v>3004</v>
      </c>
      <c r="G8770" s="146">
        <v>3004</v>
      </c>
    </row>
    <row r="8771" spans="3:7" ht="16.5" hidden="1" customHeight="1" outlineLevel="1" x14ac:dyDescent="0.45">
      <c r="C8771" s="104" t="s">
        <v>490</v>
      </c>
      <c r="D8771" s="104" t="s">
        <v>367</v>
      </c>
      <c r="E8771" s="56">
        <v>2005</v>
      </c>
      <c r="F8771" s="146">
        <v>3660</v>
      </c>
      <c r="G8771" s="146">
        <v>3660</v>
      </c>
    </row>
    <row r="8772" spans="3:7" ht="16.5" hidden="1" customHeight="1" outlineLevel="1" x14ac:dyDescent="0.45">
      <c r="C8772" s="104" t="s">
        <v>490</v>
      </c>
      <c r="D8772" s="104" t="s">
        <v>367</v>
      </c>
      <c r="E8772" s="56">
        <v>2006</v>
      </c>
      <c r="F8772" s="146">
        <v>6732</v>
      </c>
      <c r="G8772" s="146">
        <v>6732</v>
      </c>
    </row>
    <row r="8773" spans="3:7" ht="16.5" hidden="1" customHeight="1" outlineLevel="1" x14ac:dyDescent="0.45">
      <c r="C8773" s="104" t="s">
        <v>490</v>
      </c>
      <c r="D8773" s="104" t="s">
        <v>367</v>
      </c>
      <c r="E8773" s="56">
        <v>2007</v>
      </c>
      <c r="F8773" s="146">
        <v>6504</v>
      </c>
      <c r="G8773" s="146">
        <v>6504</v>
      </c>
    </row>
    <row r="8774" spans="3:7" ht="16.5" hidden="1" customHeight="1" outlineLevel="1" x14ac:dyDescent="0.45">
      <c r="C8774" s="104" t="s">
        <v>490</v>
      </c>
      <c r="D8774" s="104" t="s">
        <v>367</v>
      </c>
      <c r="E8774" s="56">
        <v>2008</v>
      </c>
      <c r="F8774" s="146">
        <v>7027</v>
      </c>
      <c r="G8774" s="146">
        <v>7027</v>
      </c>
    </row>
    <row r="8775" spans="3:7" ht="16.5" hidden="1" customHeight="1" outlineLevel="1" x14ac:dyDescent="0.45">
      <c r="C8775" s="104" t="s">
        <v>490</v>
      </c>
      <c r="D8775" s="104" t="s">
        <v>367</v>
      </c>
      <c r="E8775" s="56">
        <v>2009</v>
      </c>
      <c r="F8775" s="146">
        <v>4165</v>
      </c>
      <c r="G8775" s="146">
        <v>4165</v>
      </c>
    </row>
    <row r="8776" spans="3:7" ht="16.5" hidden="1" customHeight="1" outlineLevel="1" x14ac:dyDescent="0.45">
      <c r="C8776" s="104" t="s">
        <v>490</v>
      </c>
      <c r="D8776" s="104" t="s">
        <v>367</v>
      </c>
      <c r="E8776" s="56">
        <v>2010</v>
      </c>
      <c r="F8776" s="146">
        <v>6907</v>
      </c>
      <c r="G8776" s="146">
        <v>6907</v>
      </c>
    </row>
    <row r="8777" spans="3:7" ht="16.5" hidden="1" customHeight="1" outlineLevel="1" x14ac:dyDescent="0.45">
      <c r="C8777" s="104" t="s">
        <v>490</v>
      </c>
      <c r="D8777" s="104" t="s">
        <v>367</v>
      </c>
      <c r="E8777" s="56">
        <v>2011</v>
      </c>
      <c r="F8777" s="146">
        <v>12029</v>
      </c>
      <c r="G8777" s="146">
        <v>12029</v>
      </c>
    </row>
    <row r="8778" spans="3:7" ht="16.5" hidden="1" customHeight="1" outlineLevel="1" x14ac:dyDescent="0.45">
      <c r="C8778" s="104" t="s">
        <v>490</v>
      </c>
      <c r="D8778" s="104" t="s">
        <v>367</v>
      </c>
      <c r="E8778" s="56">
        <v>2012</v>
      </c>
      <c r="F8778" s="146">
        <v>14199</v>
      </c>
      <c r="G8778" s="146">
        <v>14199</v>
      </c>
    </row>
    <row r="8779" spans="3:7" ht="16.5" hidden="1" customHeight="1" outlineLevel="1" x14ac:dyDescent="0.45">
      <c r="C8779" s="104" t="s">
        <v>490</v>
      </c>
      <c r="D8779" s="104" t="s">
        <v>367</v>
      </c>
      <c r="E8779" s="56">
        <v>2013</v>
      </c>
      <c r="F8779" s="146">
        <v>11724</v>
      </c>
      <c r="G8779" s="146">
        <v>11724</v>
      </c>
    </row>
    <row r="8780" spans="3:7" ht="16.5" hidden="1" customHeight="1" outlineLevel="1" x14ac:dyDescent="0.45">
      <c r="C8780" s="104" t="s">
        <v>490</v>
      </c>
      <c r="D8780" s="104" t="s">
        <v>367</v>
      </c>
      <c r="E8780" s="56">
        <v>2014</v>
      </c>
      <c r="F8780" s="146">
        <v>13221</v>
      </c>
      <c r="G8780" s="146">
        <v>13221</v>
      </c>
    </row>
    <row r="8781" spans="3:7" ht="16.5" hidden="1" customHeight="1" outlineLevel="1" x14ac:dyDescent="0.45">
      <c r="C8781" s="104" t="s">
        <v>490</v>
      </c>
      <c r="D8781" s="104" t="s">
        <v>367</v>
      </c>
      <c r="E8781" s="56">
        <v>2015</v>
      </c>
      <c r="F8781" s="146">
        <v>10648</v>
      </c>
      <c r="G8781" s="146">
        <v>10648</v>
      </c>
    </row>
    <row r="8782" spans="3:7" ht="16.5" hidden="1" customHeight="1" outlineLevel="1" x14ac:dyDescent="0.45">
      <c r="C8782" s="104" t="s">
        <v>490</v>
      </c>
      <c r="D8782" s="104" t="s">
        <v>367</v>
      </c>
      <c r="E8782" s="56">
        <v>2016</v>
      </c>
      <c r="F8782" s="146">
        <v>1292</v>
      </c>
      <c r="G8782" s="146">
        <v>1292</v>
      </c>
    </row>
    <row r="8783" spans="3:7" ht="16.5" hidden="1" customHeight="1" outlineLevel="1" x14ac:dyDescent="0.45">
      <c r="C8783" s="104" t="s">
        <v>490</v>
      </c>
      <c r="D8783" s="104" t="s">
        <v>368</v>
      </c>
      <c r="E8783" s="56">
        <v>1991</v>
      </c>
      <c r="F8783" s="144">
        <v>124</v>
      </c>
      <c r="G8783" s="144">
        <v>124</v>
      </c>
    </row>
    <row r="8784" spans="3:7" ht="16.5" hidden="1" customHeight="1" outlineLevel="1" x14ac:dyDescent="0.45">
      <c r="C8784" s="104" t="s">
        <v>490</v>
      </c>
      <c r="D8784" s="104" t="s">
        <v>368</v>
      </c>
      <c r="E8784" s="56">
        <v>1992</v>
      </c>
      <c r="F8784" s="146">
        <v>3653</v>
      </c>
      <c r="G8784" s="146">
        <v>3653</v>
      </c>
    </row>
    <row r="8785" spans="3:7" ht="16.5" hidden="1" customHeight="1" outlineLevel="1" x14ac:dyDescent="0.45">
      <c r="C8785" s="104" t="s">
        <v>490</v>
      </c>
      <c r="D8785" s="104" t="s">
        <v>368</v>
      </c>
      <c r="E8785" s="56">
        <v>1993</v>
      </c>
      <c r="F8785" s="146">
        <v>5493</v>
      </c>
      <c r="G8785" s="146">
        <v>5493</v>
      </c>
    </row>
    <row r="8786" spans="3:7" ht="16.5" hidden="1" customHeight="1" outlineLevel="1" x14ac:dyDescent="0.45">
      <c r="C8786" s="104" t="s">
        <v>490</v>
      </c>
      <c r="D8786" s="104" t="s">
        <v>368</v>
      </c>
      <c r="E8786" s="56">
        <v>1994</v>
      </c>
      <c r="F8786" s="146">
        <v>7633</v>
      </c>
      <c r="G8786" s="146">
        <v>7633</v>
      </c>
    </row>
    <row r="8787" spans="3:7" ht="16.5" hidden="1" customHeight="1" outlineLevel="1" x14ac:dyDescent="0.45">
      <c r="C8787" s="104" t="s">
        <v>490</v>
      </c>
      <c r="D8787" s="104" t="s">
        <v>368</v>
      </c>
      <c r="E8787" s="56">
        <v>1995</v>
      </c>
      <c r="F8787" s="146">
        <v>13823</v>
      </c>
      <c r="G8787" s="146">
        <v>13823</v>
      </c>
    </row>
    <row r="8788" spans="3:7" ht="16.5" hidden="1" customHeight="1" outlineLevel="1" x14ac:dyDescent="0.45">
      <c r="C8788" s="104" t="s">
        <v>490</v>
      </c>
      <c r="D8788" s="104" t="s">
        <v>368</v>
      </c>
      <c r="E8788" s="56">
        <v>1996</v>
      </c>
      <c r="F8788" s="146">
        <v>17869</v>
      </c>
      <c r="G8788" s="146">
        <v>17869</v>
      </c>
    </row>
    <row r="8789" spans="3:7" ht="16.5" hidden="1" customHeight="1" outlineLevel="1" x14ac:dyDescent="0.45">
      <c r="C8789" s="104" t="s">
        <v>490</v>
      </c>
      <c r="D8789" s="104" t="s">
        <v>368</v>
      </c>
      <c r="E8789" s="56">
        <v>1997</v>
      </c>
      <c r="F8789" s="146">
        <v>11211</v>
      </c>
      <c r="G8789" s="146">
        <v>11211</v>
      </c>
    </row>
    <row r="8790" spans="3:7" ht="16.5" hidden="1" customHeight="1" outlineLevel="1" x14ac:dyDescent="0.45">
      <c r="C8790" s="104" t="s">
        <v>490</v>
      </c>
      <c r="D8790" s="104" t="s">
        <v>368</v>
      </c>
      <c r="E8790" s="56">
        <v>1998</v>
      </c>
      <c r="F8790" s="146">
        <v>13285</v>
      </c>
      <c r="G8790" s="146">
        <v>13285</v>
      </c>
    </row>
    <row r="8791" spans="3:7" ht="16.5" hidden="1" customHeight="1" outlineLevel="1" x14ac:dyDescent="0.45">
      <c r="C8791" s="104" t="s">
        <v>490</v>
      </c>
      <c r="D8791" s="104" t="s">
        <v>368</v>
      </c>
      <c r="E8791" s="56">
        <v>1999</v>
      </c>
      <c r="F8791" s="146">
        <v>12183</v>
      </c>
      <c r="G8791" s="146">
        <v>12183</v>
      </c>
    </row>
    <row r="8792" spans="3:7" ht="16.5" hidden="1" customHeight="1" outlineLevel="1" x14ac:dyDescent="0.45">
      <c r="C8792" s="104" t="s">
        <v>490</v>
      </c>
      <c r="D8792" s="104" t="s">
        <v>368</v>
      </c>
      <c r="E8792" s="56">
        <v>2000</v>
      </c>
      <c r="F8792" s="146">
        <v>7357</v>
      </c>
      <c r="G8792" s="146">
        <v>7357</v>
      </c>
    </row>
    <row r="8793" spans="3:7" ht="16.5" hidden="1" customHeight="1" outlineLevel="1" x14ac:dyDescent="0.45">
      <c r="C8793" s="104" t="s">
        <v>490</v>
      </c>
      <c r="D8793" s="104" t="s">
        <v>368</v>
      </c>
      <c r="E8793" s="56">
        <v>2001</v>
      </c>
      <c r="F8793" s="146">
        <v>15406</v>
      </c>
      <c r="G8793" s="146">
        <v>15406</v>
      </c>
    </row>
    <row r="8794" spans="3:7" ht="16.5" hidden="1" customHeight="1" outlineLevel="1" x14ac:dyDescent="0.45">
      <c r="C8794" s="104" t="s">
        <v>490</v>
      </c>
      <c r="D8794" s="104" t="s">
        <v>368</v>
      </c>
      <c r="E8794" s="56">
        <v>2002</v>
      </c>
      <c r="F8794" s="146">
        <v>14160</v>
      </c>
      <c r="G8794" s="146">
        <v>14160</v>
      </c>
    </row>
    <row r="8795" spans="3:7" ht="16.5" hidden="1" customHeight="1" outlineLevel="1" x14ac:dyDescent="0.45">
      <c r="C8795" s="104" t="s">
        <v>490</v>
      </c>
      <c r="D8795" s="104" t="s">
        <v>368</v>
      </c>
      <c r="E8795" s="56">
        <v>2003</v>
      </c>
      <c r="F8795" s="146">
        <v>7239</v>
      </c>
      <c r="G8795" s="146">
        <v>7239</v>
      </c>
    </row>
    <row r="8796" spans="3:7" ht="16.5" hidden="1" customHeight="1" outlineLevel="1" x14ac:dyDescent="0.45">
      <c r="C8796" s="104" t="s">
        <v>490</v>
      </c>
      <c r="D8796" s="104" t="s">
        <v>368</v>
      </c>
      <c r="E8796" s="56">
        <v>2004</v>
      </c>
      <c r="F8796" s="146">
        <v>11491</v>
      </c>
      <c r="G8796" s="146">
        <v>11491</v>
      </c>
    </row>
    <row r="8797" spans="3:7" ht="16.5" hidden="1" customHeight="1" outlineLevel="1" x14ac:dyDescent="0.45">
      <c r="C8797" s="104" t="s">
        <v>490</v>
      </c>
      <c r="D8797" s="104" t="s">
        <v>368</v>
      </c>
      <c r="E8797" s="56">
        <v>2005</v>
      </c>
      <c r="F8797" s="146">
        <v>17277</v>
      </c>
      <c r="G8797" s="146">
        <v>17277</v>
      </c>
    </row>
    <row r="8798" spans="3:7" ht="16.5" hidden="1" customHeight="1" outlineLevel="1" x14ac:dyDescent="0.45">
      <c r="C8798" s="104" t="s">
        <v>490</v>
      </c>
      <c r="D8798" s="104" t="s">
        <v>368</v>
      </c>
      <c r="E8798" s="56">
        <v>2006</v>
      </c>
      <c r="F8798" s="146">
        <v>22195</v>
      </c>
      <c r="G8798" s="146">
        <v>22195</v>
      </c>
    </row>
    <row r="8799" spans="3:7" ht="16.5" hidden="1" customHeight="1" outlineLevel="1" x14ac:dyDescent="0.45">
      <c r="C8799" s="104" t="s">
        <v>490</v>
      </c>
      <c r="D8799" s="104" t="s">
        <v>368</v>
      </c>
      <c r="E8799" s="56">
        <v>2007</v>
      </c>
      <c r="F8799" s="146">
        <v>27132</v>
      </c>
      <c r="G8799" s="146">
        <v>27132</v>
      </c>
    </row>
    <row r="8800" spans="3:7" ht="16.5" hidden="1" customHeight="1" outlineLevel="1" x14ac:dyDescent="0.45">
      <c r="C8800" s="104" t="s">
        <v>490</v>
      </c>
      <c r="D8800" s="104" t="s">
        <v>368</v>
      </c>
      <c r="E8800" s="56">
        <v>2008</v>
      </c>
      <c r="F8800" s="146">
        <v>41090</v>
      </c>
      <c r="G8800" s="146">
        <v>41090</v>
      </c>
    </row>
    <row r="8801" spans="3:7" ht="16.5" hidden="1" customHeight="1" outlineLevel="1" x14ac:dyDescent="0.45">
      <c r="C8801" s="104" t="s">
        <v>490</v>
      </c>
      <c r="D8801" s="104" t="s">
        <v>368</v>
      </c>
      <c r="E8801" s="56">
        <v>2009</v>
      </c>
      <c r="F8801" s="146">
        <v>57338</v>
      </c>
      <c r="G8801" s="146">
        <v>57338</v>
      </c>
    </row>
    <row r="8802" spans="3:7" ht="16.5" hidden="1" customHeight="1" outlineLevel="1" x14ac:dyDescent="0.45">
      <c r="C8802" s="104" t="s">
        <v>490</v>
      </c>
      <c r="D8802" s="104" t="s">
        <v>368</v>
      </c>
      <c r="E8802" s="56">
        <v>2010</v>
      </c>
      <c r="F8802" s="146">
        <v>86992</v>
      </c>
      <c r="G8802" s="146">
        <v>86992</v>
      </c>
    </row>
    <row r="8803" spans="3:7" ht="16.5" hidden="1" customHeight="1" outlineLevel="1" x14ac:dyDescent="0.45">
      <c r="C8803" s="104" t="s">
        <v>490</v>
      </c>
      <c r="D8803" s="104" t="s">
        <v>368</v>
      </c>
      <c r="E8803" s="56">
        <v>2011</v>
      </c>
      <c r="F8803" s="146">
        <v>48698</v>
      </c>
      <c r="G8803" s="146">
        <v>48698</v>
      </c>
    </row>
    <row r="8804" spans="3:7" ht="16.5" hidden="1" customHeight="1" outlineLevel="1" x14ac:dyDescent="0.45">
      <c r="C8804" s="104" t="s">
        <v>490</v>
      </c>
      <c r="D8804" s="104" t="s">
        <v>368</v>
      </c>
      <c r="E8804" s="56">
        <v>2012</v>
      </c>
      <c r="F8804" s="146">
        <v>24419</v>
      </c>
      <c r="G8804" s="146">
        <v>24419</v>
      </c>
    </row>
    <row r="8805" spans="3:7" ht="16.5" hidden="1" customHeight="1" outlineLevel="1" x14ac:dyDescent="0.45">
      <c r="C8805" s="104" t="s">
        <v>490</v>
      </c>
      <c r="D8805" s="104" t="s">
        <v>368</v>
      </c>
      <c r="E8805" s="56">
        <v>2013</v>
      </c>
      <c r="F8805" s="146">
        <v>29465</v>
      </c>
      <c r="G8805" s="146">
        <v>29465</v>
      </c>
    </row>
    <row r="8806" spans="3:7" ht="16.5" hidden="1" customHeight="1" outlineLevel="1" x14ac:dyDescent="0.45">
      <c r="C8806" s="104" t="s">
        <v>490</v>
      </c>
      <c r="D8806" s="104" t="s">
        <v>368</v>
      </c>
      <c r="E8806" s="56">
        <v>2014</v>
      </c>
      <c r="F8806" s="146">
        <v>22885</v>
      </c>
      <c r="G8806" s="146">
        <v>22885</v>
      </c>
    </row>
    <row r="8807" spans="3:7" ht="16.5" hidden="1" customHeight="1" outlineLevel="1" x14ac:dyDescent="0.45">
      <c r="C8807" s="104" t="s">
        <v>490</v>
      </c>
      <c r="D8807" s="104" t="s">
        <v>368</v>
      </c>
      <c r="E8807" s="56">
        <v>2015</v>
      </c>
      <c r="F8807" s="146">
        <v>9486</v>
      </c>
      <c r="G8807" s="146">
        <v>9486</v>
      </c>
    </row>
    <row r="8808" spans="3:7" ht="16.5" hidden="1" customHeight="1" outlineLevel="1" x14ac:dyDescent="0.45">
      <c r="C8808" s="104" t="s">
        <v>490</v>
      </c>
      <c r="D8808" s="104" t="s">
        <v>368</v>
      </c>
      <c r="E8808" s="56">
        <v>2016</v>
      </c>
      <c r="F8808" s="146">
        <v>1424</v>
      </c>
      <c r="G8808" s="146">
        <v>1424</v>
      </c>
    </row>
    <row r="8809" spans="3:7" ht="16.5" hidden="1" customHeight="1" outlineLevel="1" x14ac:dyDescent="0.45">
      <c r="C8809" s="104" t="s">
        <v>490</v>
      </c>
      <c r="D8809" s="104" t="s">
        <v>369</v>
      </c>
      <c r="E8809" s="56">
        <v>1991</v>
      </c>
      <c r="F8809" s="146">
        <v>2693</v>
      </c>
      <c r="G8809" s="146">
        <v>2693</v>
      </c>
    </row>
    <row r="8810" spans="3:7" ht="16.5" hidden="1" customHeight="1" outlineLevel="1" x14ac:dyDescent="0.45">
      <c r="C8810" s="104" t="s">
        <v>490</v>
      </c>
      <c r="D8810" s="104" t="s">
        <v>369</v>
      </c>
      <c r="E8810" s="56">
        <v>1992</v>
      </c>
      <c r="F8810" s="146">
        <v>5505</v>
      </c>
      <c r="G8810" s="146">
        <v>5505</v>
      </c>
    </row>
    <row r="8811" spans="3:7" ht="16.5" hidden="1" customHeight="1" outlineLevel="1" x14ac:dyDescent="0.45">
      <c r="C8811" s="104" t="s">
        <v>490</v>
      </c>
      <c r="D8811" s="104" t="s">
        <v>369</v>
      </c>
      <c r="E8811" s="56">
        <v>1993</v>
      </c>
      <c r="F8811" s="146">
        <v>29563</v>
      </c>
      <c r="G8811" s="146">
        <v>29563</v>
      </c>
    </row>
    <row r="8812" spans="3:7" ht="16.5" hidden="1" customHeight="1" outlineLevel="1" x14ac:dyDescent="0.45">
      <c r="C8812" s="104" t="s">
        <v>490</v>
      </c>
      <c r="D8812" s="104" t="s">
        <v>369</v>
      </c>
      <c r="E8812" s="56">
        <v>1994</v>
      </c>
      <c r="F8812" s="146">
        <v>4245</v>
      </c>
      <c r="G8812" s="146">
        <v>4245</v>
      </c>
    </row>
    <row r="8813" spans="3:7" ht="16.5" hidden="1" customHeight="1" outlineLevel="1" x14ac:dyDescent="0.45">
      <c r="C8813" s="104" t="s">
        <v>490</v>
      </c>
      <c r="D8813" s="104" t="s">
        <v>369</v>
      </c>
      <c r="E8813" s="56">
        <v>1995</v>
      </c>
      <c r="F8813" s="146">
        <v>14731</v>
      </c>
      <c r="G8813" s="146">
        <v>14731</v>
      </c>
    </row>
    <row r="8814" spans="3:7" ht="16.5" hidden="1" customHeight="1" outlineLevel="1" x14ac:dyDescent="0.45">
      <c r="C8814" s="104" t="s">
        <v>490</v>
      </c>
      <c r="D8814" s="104" t="s">
        <v>369</v>
      </c>
      <c r="E8814" s="56">
        <v>1996</v>
      </c>
      <c r="F8814" s="146">
        <v>26642</v>
      </c>
      <c r="G8814" s="146">
        <v>26642</v>
      </c>
    </row>
    <row r="8815" spans="3:7" ht="16.5" hidden="1" customHeight="1" outlineLevel="1" x14ac:dyDescent="0.45">
      <c r="C8815" s="104" t="s">
        <v>490</v>
      </c>
      <c r="D8815" s="104" t="s">
        <v>369</v>
      </c>
      <c r="E8815" s="56">
        <v>1997</v>
      </c>
      <c r="F8815" s="146">
        <v>36836</v>
      </c>
      <c r="G8815" s="146">
        <v>36836</v>
      </c>
    </row>
    <row r="8816" spans="3:7" ht="16.5" hidden="1" customHeight="1" outlineLevel="1" x14ac:dyDescent="0.45">
      <c r="C8816" s="104" t="s">
        <v>490</v>
      </c>
      <c r="D8816" s="104" t="s">
        <v>369</v>
      </c>
      <c r="E8816" s="56">
        <v>1998</v>
      </c>
      <c r="F8816" s="146">
        <v>15099</v>
      </c>
      <c r="G8816" s="146">
        <v>15099</v>
      </c>
    </row>
    <row r="8817" spans="3:7" ht="16.5" hidden="1" customHeight="1" outlineLevel="1" x14ac:dyDescent="0.45">
      <c r="C8817" s="104" t="s">
        <v>490</v>
      </c>
      <c r="D8817" s="104" t="s">
        <v>369</v>
      </c>
      <c r="E8817" s="56">
        <v>1999</v>
      </c>
      <c r="F8817" s="146">
        <v>7012</v>
      </c>
      <c r="G8817" s="146">
        <v>7012</v>
      </c>
    </row>
    <row r="8818" spans="3:7" ht="16.5" hidden="1" customHeight="1" outlineLevel="1" x14ac:dyDescent="0.45">
      <c r="C8818" s="104" t="s">
        <v>490</v>
      </c>
      <c r="D8818" s="104" t="s">
        <v>369</v>
      </c>
      <c r="E8818" s="56">
        <v>2000</v>
      </c>
      <c r="F8818" s="146">
        <v>19411</v>
      </c>
      <c r="G8818" s="146">
        <v>19411</v>
      </c>
    </row>
    <row r="8819" spans="3:7" ht="16.5" hidden="1" customHeight="1" outlineLevel="1" x14ac:dyDescent="0.45">
      <c r="C8819" s="104" t="s">
        <v>490</v>
      </c>
      <c r="D8819" s="104" t="s">
        <v>369</v>
      </c>
      <c r="E8819" s="56">
        <v>2001</v>
      </c>
      <c r="F8819" s="144">
        <v>297</v>
      </c>
      <c r="G8819" s="144">
        <v>297</v>
      </c>
    </row>
    <row r="8820" spans="3:7" ht="16.5" hidden="1" customHeight="1" outlineLevel="1" x14ac:dyDescent="0.45">
      <c r="C8820" s="104" t="s">
        <v>490</v>
      </c>
      <c r="D8820" s="104" t="s">
        <v>369</v>
      </c>
      <c r="E8820" s="56">
        <v>2002</v>
      </c>
      <c r="F8820" s="146">
        <v>4812</v>
      </c>
      <c r="G8820" s="146">
        <v>4812</v>
      </c>
    </row>
    <row r="8821" spans="3:7" ht="16.5" hidden="1" customHeight="1" outlineLevel="1" x14ac:dyDescent="0.45">
      <c r="C8821" s="104" t="s">
        <v>490</v>
      </c>
      <c r="D8821" s="104" t="s">
        <v>369</v>
      </c>
      <c r="E8821" s="56">
        <v>2003</v>
      </c>
      <c r="F8821" s="146">
        <v>14157</v>
      </c>
      <c r="G8821" s="146">
        <v>14157</v>
      </c>
    </row>
    <row r="8822" spans="3:7" ht="16.5" hidden="1" customHeight="1" outlineLevel="1" x14ac:dyDescent="0.45">
      <c r="C8822" s="104" t="s">
        <v>490</v>
      </c>
      <c r="D8822" s="104" t="s">
        <v>369</v>
      </c>
      <c r="E8822" s="56">
        <v>2004</v>
      </c>
      <c r="F8822" s="146">
        <v>50877</v>
      </c>
      <c r="G8822" s="146">
        <v>50877</v>
      </c>
    </row>
    <row r="8823" spans="3:7" ht="16.5" hidden="1" customHeight="1" outlineLevel="1" x14ac:dyDescent="0.45">
      <c r="C8823" s="104" t="s">
        <v>490</v>
      </c>
      <c r="D8823" s="104" t="s">
        <v>369</v>
      </c>
      <c r="E8823" s="56">
        <v>2005</v>
      </c>
      <c r="F8823" s="146">
        <v>63034</v>
      </c>
      <c r="G8823" s="146">
        <v>63034</v>
      </c>
    </row>
    <row r="8824" spans="3:7" ht="16.5" hidden="1" customHeight="1" outlineLevel="1" x14ac:dyDescent="0.45">
      <c r="C8824" s="104" t="s">
        <v>490</v>
      </c>
      <c r="D8824" s="104" t="s">
        <v>369</v>
      </c>
      <c r="E8824" s="56">
        <v>2006</v>
      </c>
      <c r="F8824" s="146">
        <v>41824</v>
      </c>
      <c r="G8824" s="146">
        <v>41824</v>
      </c>
    </row>
    <row r="8825" spans="3:7" ht="16.5" hidden="1" customHeight="1" outlineLevel="1" x14ac:dyDescent="0.45">
      <c r="C8825" s="104" t="s">
        <v>490</v>
      </c>
      <c r="D8825" s="104" t="s">
        <v>369</v>
      </c>
      <c r="E8825" s="56">
        <v>2007</v>
      </c>
      <c r="F8825" s="146">
        <v>34944</v>
      </c>
      <c r="G8825" s="146">
        <v>34944</v>
      </c>
    </row>
    <row r="8826" spans="3:7" ht="16.5" hidden="1" customHeight="1" outlineLevel="1" x14ac:dyDescent="0.45">
      <c r="C8826" s="104" t="s">
        <v>490</v>
      </c>
      <c r="D8826" s="104" t="s">
        <v>369</v>
      </c>
      <c r="E8826" s="56">
        <v>2008</v>
      </c>
      <c r="F8826" s="146">
        <v>30657</v>
      </c>
      <c r="G8826" s="146">
        <v>30657</v>
      </c>
    </row>
    <row r="8827" spans="3:7" ht="16.5" hidden="1" customHeight="1" outlineLevel="1" x14ac:dyDescent="0.45">
      <c r="C8827" s="104" t="s">
        <v>490</v>
      </c>
      <c r="D8827" s="104" t="s">
        <v>369</v>
      </c>
      <c r="E8827" s="56">
        <v>2009</v>
      </c>
      <c r="F8827" s="146">
        <v>31787</v>
      </c>
      <c r="G8827" s="146">
        <v>31787</v>
      </c>
    </row>
    <row r="8828" spans="3:7" ht="16.5" hidden="1" customHeight="1" outlineLevel="1" x14ac:dyDescent="0.45">
      <c r="C8828" s="104" t="s">
        <v>490</v>
      </c>
      <c r="D8828" s="104" t="s">
        <v>369</v>
      </c>
      <c r="E8828" s="56">
        <v>2010</v>
      </c>
      <c r="F8828" s="146">
        <v>48055</v>
      </c>
      <c r="G8828" s="146">
        <v>48055</v>
      </c>
    </row>
    <row r="8829" spans="3:7" ht="16.5" hidden="1" customHeight="1" outlineLevel="1" x14ac:dyDescent="0.45">
      <c r="C8829" s="104" t="s">
        <v>490</v>
      </c>
      <c r="D8829" s="104" t="s">
        <v>369</v>
      </c>
      <c r="E8829" s="56">
        <v>2011</v>
      </c>
      <c r="F8829" s="146">
        <v>51483</v>
      </c>
      <c r="G8829" s="146">
        <v>51483</v>
      </c>
    </row>
    <row r="8830" spans="3:7" ht="16.5" hidden="1" customHeight="1" outlineLevel="1" x14ac:dyDescent="0.45">
      <c r="C8830" s="104" t="s">
        <v>490</v>
      </c>
      <c r="D8830" s="104" t="s">
        <v>369</v>
      </c>
      <c r="E8830" s="56">
        <v>2012</v>
      </c>
      <c r="F8830" s="146">
        <v>36221</v>
      </c>
      <c r="G8830" s="146">
        <v>36221</v>
      </c>
    </row>
    <row r="8831" spans="3:7" ht="16.5" hidden="1" customHeight="1" outlineLevel="1" x14ac:dyDescent="0.45">
      <c r="C8831" s="104" t="s">
        <v>490</v>
      </c>
      <c r="D8831" s="104" t="s">
        <v>369</v>
      </c>
      <c r="E8831" s="56">
        <v>2013</v>
      </c>
      <c r="F8831" s="146">
        <v>27120</v>
      </c>
      <c r="G8831" s="146">
        <v>27120</v>
      </c>
    </row>
    <row r="8832" spans="3:7" ht="16.5" hidden="1" customHeight="1" outlineLevel="1" x14ac:dyDescent="0.45">
      <c r="C8832" s="104" t="s">
        <v>490</v>
      </c>
      <c r="D8832" s="104" t="s">
        <v>369</v>
      </c>
      <c r="E8832" s="56">
        <v>2014</v>
      </c>
      <c r="F8832" s="146">
        <v>21027</v>
      </c>
      <c r="G8832" s="146">
        <v>21027</v>
      </c>
    </row>
    <row r="8833" spans="3:7" ht="16.5" hidden="1" customHeight="1" outlineLevel="1" x14ac:dyDescent="0.45">
      <c r="C8833" s="104" t="s">
        <v>490</v>
      </c>
      <c r="D8833" s="104" t="s">
        <v>369</v>
      </c>
      <c r="E8833" s="56">
        <v>2015</v>
      </c>
      <c r="F8833" s="146">
        <v>28703</v>
      </c>
      <c r="G8833" s="146">
        <v>28703</v>
      </c>
    </row>
    <row r="8834" spans="3:7" ht="16.5" hidden="1" customHeight="1" outlineLevel="1" x14ac:dyDescent="0.45">
      <c r="C8834" s="104" t="s">
        <v>490</v>
      </c>
      <c r="D8834" s="104" t="s">
        <v>369</v>
      </c>
      <c r="E8834" s="56">
        <v>2016</v>
      </c>
      <c r="F8834" s="146">
        <v>10924</v>
      </c>
      <c r="G8834" s="146">
        <v>10924</v>
      </c>
    </row>
    <row r="8835" spans="3:7" ht="16.5" hidden="1" customHeight="1" outlineLevel="1" x14ac:dyDescent="0.45">
      <c r="C8835" s="104" t="s">
        <v>490</v>
      </c>
      <c r="D8835" s="104" t="s">
        <v>370</v>
      </c>
      <c r="E8835" s="56">
        <v>1991</v>
      </c>
      <c r="F8835" s="146">
        <v>1587</v>
      </c>
      <c r="G8835" s="146">
        <v>1587</v>
      </c>
    </row>
    <row r="8836" spans="3:7" ht="16.5" hidden="1" customHeight="1" outlineLevel="1" x14ac:dyDescent="0.45">
      <c r="C8836" s="104" t="s">
        <v>490</v>
      </c>
      <c r="D8836" s="104" t="s">
        <v>370</v>
      </c>
      <c r="E8836" s="56">
        <v>1992</v>
      </c>
      <c r="F8836" s="146">
        <v>2552</v>
      </c>
      <c r="G8836" s="146">
        <v>2552</v>
      </c>
    </row>
    <row r="8837" spans="3:7" ht="16.5" hidden="1" customHeight="1" outlineLevel="1" x14ac:dyDescent="0.45">
      <c r="C8837" s="104" t="s">
        <v>490</v>
      </c>
      <c r="D8837" s="104" t="s">
        <v>370</v>
      </c>
      <c r="E8837" s="56">
        <v>1993</v>
      </c>
      <c r="F8837" s="146">
        <v>7309</v>
      </c>
      <c r="G8837" s="146">
        <v>7309</v>
      </c>
    </row>
    <row r="8838" spans="3:7" ht="16.5" hidden="1" customHeight="1" outlineLevel="1" x14ac:dyDescent="0.45">
      <c r="C8838" s="104" t="s">
        <v>490</v>
      </c>
      <c r="D8838" s="104" t="s">
        <v>370</v>
      </c>
      <c r="E8838" s="56">
        <v>1994</v>
      </c>
      <c r="F8838" s="146">
        <v>4781</v>
      </c>
      <c r="G8838" s="146">
        <v>4781</v>
      </c>
    </row>
    <row r="8839" spans="3:7" ht="16.5" hidden="1" customHeight="1" outlineLevel="1" x14ac:dyDescent="0.45">
      <c r="C8839" s="104" t="s">
        <v>490</v>
      </c>
      <c r="D8839" s="104" t="s">
        <v>370</v>
      </c>
      <c r="E8839" s="56">
        <v>1995</v>
      </c>
      <c r="F8839" s="146">
        <v>4880</v>
      </c>
      <c r="G8839" s="146">
        <v>4880</v>
      </c>
    </row>
    <row r="8840" spans="3:7" ht="16.5" hidden="1" customHeight="1" outlineLevel="1" x14ac:dyDescent="0.45">
      <c r="C8840" s="104" t="s">
        <v>490</v>
      </c>
      <c r="D8840" s="104" t="s">
        <v>370</v>
      </c>
      <c r="E8840" s="56">
        <v>1996</v>
      </c>
      <c r="F8840" s="146">
        <v>5008</v>
      </c>
      <c r="G8840" s="146">
        <v>5008</v>
      </c>
    </row>
    <row r="8841" spans="3:7" ht="16.5" hidden="1" customHeight="1" outlineLevel="1" x14ac:dyDescent="0.45">
      <c r="C8841" s="104" t="s">
        <v>490</v>
      </c>
      <c r="D8841" s="104" t="s">
        <v>370</v>
      </c>
      <c r="E8841" s="56">
        <v>1997</v>
      </c>
      <c r="F8841" s="146">
        <v>4322</v>
      </c>
      <c r="G8841" s="146">
        <v>4322</v>
      </c>
    </row>
    <row r="8842" spans="3:7" ht="16.5" hidden="1" customHeight="1" outlineLevel="1" x14ac:dyDescent="0.45">
      <c r="C8842" s="104" t="s">
        <v>490</v>
      </c>
      <c r="D8842" s="104" t="s">
        <v>370</v>
      </c>
      <c r="E8842" s="56">
        <v>1998</v>
      </c>
      <c r="F8842" s="146">
        <v>4843</v>
      </c>
      <c r="G8842" s="146">
        <v>4843</v>
      </c>
    </row>
    <row r="8843" spans="3:7" ht="16.5" hidden="1" customHeight="1" outlineLevel="1" x14ac:dyDescent="0.45">
      <c r="C8843" s="104" t="s">
        <v>490</v>
      </c>
      <c r="D8843" s="104" t="s">
        <v>370</v>
      </c>
      <c r="E8843" s="56">
        <v>1999</v>
      </c>
      <c r="F8843" s="146">
        <v>5714</v>
      </c>
      <c r="G8843" s="146">
        <v>5714</v>
      </c>
    </row>
    <row r="8844" spans="3:7" ht="16.5" hidden="1" customHeight="1" outlineLevel="1" x14ac:dyDescent="0.45">
      <c r="C8844" s="104" t="s">
        <v>490</v>
      </c>
      <c r="D8844" s="104" t="s">
        <v>370</v>
      </c>
      <c r="E8844" s="56">
        <v>2000</v>
      </c>
      <c r="F8844" s="146">
        <v>5705</v>
      </c>
      <c r="G8844" s="146">
        <v>5705</v>
      </c>
    </row>
    <row r="8845" spans="3:7" ht="16.5" hidden="1" customHeight="1" outlineLevel="1" x14ac:dyDescent="0.45">
      <c r="C8845" s="104" t="s">
        <v>490</v>
      </c>
      <c r="D8845" s="104" t="s">
        <v>370</v>
      </c>
      <c r="E8845" s="56">
        <v>2001</v>
      </c>
      <c r="F8845" s="146">
        <v>7106</v>
      </c>
      <c r="G8845" s="146">
        <v>7106</v>
      </c>
    </row>
    <row r="8846" spans="3:7" ht="16.5" hidden="1" customHeight="1" outlineLevel="1" x14ac:dyDescent="0.45">
      <c r="C8846" s="104" t="s">
        <v>490</v>
      </c>
      <c r="D8846" s="104" t="s">
        <v>370</v>
      </c>
      <c r="E8846" s="56">
        <v>2002</v>
      </c>
      <c r="F8846" s="146">
        <v>5084</v>
      </c>
      <c r="G8846" s="146">
        <v>5084</v>
      </c>
    </row>
    <row r="8847" spans="3:7" ht="16.5" hidden="1" customHeight="1" outlineLevel="1" x14ac:dyDescent="0.45">
      <c r="C8847" s="104" t="s">
        <v>490</v>
      </c>
      <c r="D8847" s="104" t="s">
        <v>370</v>
      </c>
      <c r="E8847" s="56">
        <v>2003</v>
      </c>
      <c r="F8847" s="146">
        <v>8031</v>
      </c>
      <c r="G8847" s="146">
        <v>8031</v>
      </c>
    </row>
    <row r="8848" spans="3:7" ht="16.5" hidden="1" customHeight="1" outlineLevel="1" x14ac:dyDescent="0.45">
      <c r="C8848" s="104" t="s">
        <v>490</v>
      </c>
      <c r="D8848" s="104" t="s">
        <v>370</v>
      </c>
      <c r="E8848" s="56">
        <v>2004</v>
      </c>
      <c r="F8848" s="146">
        <v>13091</v>
      </c>
      <c r="G8848" s="146">
        <v>13091</v>
      </c>
    </row>
    <row r="8849" spans="3:7" ht="16.5" hidden="1" customHeight="1" outlineLevel="1" x14ac:dyDescent="0.45">
      <c r="C8849" s="104" t="s">
        <v>490</v>
      </c>
      <c r="D8849" s="104" t="s">
        <v>370</v>
      </c>
      <c r="E8849" s="56">
        <v>2005</v>
      </c>
      <c r="F8849" s="146">
        <v>20491</v>
      </c>
      <c r="G8849" s="146">
        <v>20491</v>
      </c>
    </row>
    <row r="8850" spans="3:7" ht="16.5" hidden="1" customHeight="1" outlineLevel="1" x14ac:dyDescent="0.45">
      <c r="C8850" s="104" t="s">
        <v>490</v>
      </c>
      <c r="D8850" s="104" t="s">
        <v>370</v>
      </c>
      <c r="E8850" s="56">
        <v>2006</v>
      </c>
      <c r="F8850" s="146">
        <v>22090</v>
      </c>
      <c r="G8850" s="146">
        <v>22090</v>
      </c>
    </row>
    <row r="8851" spans="3:7" ht="16.5" hidden="1" customHeight="1" outlineLevel="1" x14ac:dyDescent="0.45">
      <c r="C8851" s="104" t="s">
        <v>490</v>
      </c>
      <c r="D8851" s="104" t="s">
        <v>370</v>
      </c>
      <c r="E8851" s="56">
        <v>2007</v>
      </c>
      <c r="F8851" s="146">
        <v>26010</v>
      </c>
      <c r="G8851" s="146">
        <v>26010</v>
      </c>
    </row>
    <row r="8852" spans="3:7" ht="16.5" hidden="1" customHeight="1" outlineLevel="1" x14ac:dyDescent="0.45">
      <c r="C8852" s="104" t="s">
        <v>490</v>
      </c>
      <c r="D8852" s="104" t="s">
        <v>370</v>
      </c>
      <c r="E8852" s="56">
        <v>2008</v>
      </c>
      <c r="F8852" s="146">
        <v>46343</v>
      </c>
      <c r="G8852" s="146">
        <v>46343</v>
      </c>
    </row>
    <row r="8853" spans="3:7" ht="16.5" hidden="1" customHeight="1" outlineLevel="1" x14ac:dyDescent="0.45">
      <c r="C8853" s="104" t="s">
        <v>490</v>
      </c>
      <c r="D8853" s="104" t="s">
        <v>370</v>
      </c>
      <c r="E8853" s="56">
        <v>2009</v>
      </c>
      <c r="F8853" s="146">
        <v>7215</v>
      </c>
      <c r="G8853" s="146">
        <v>7215</v>
      </c>
    </row>
    <row r="8854" spans="3:7" ht="16.5" hidden="1" customHeight="1" outlineLevel="1" x14ac:dyDescent="0.45">
      <c r="C8854" s="104" t="s">
        <v>490</v>
      </c>
      <c r="D8854" s="104" t="s">
        <v>370</v>
      </c>
      <c r="E8854" s="56">
        <v>2010</v>
      </c>
      <c r="F8854" s="146">
        <v>28044</v>
      </c>
      <c r="G8854" s="146">
        <v>28044</v>
      </c>
    </row>
    <row r="8855" spans="3:7" ht="16.5" hidden="1" customHeight="1" outlineLevel="1" x14ac:dyDescent="0.45">
      <c r="C8855" s="104" t="s">
        <v>490</v>
      </c>
      <c r="D8855" s="104" t="s">
        <v>370</v>
      </c>
      <c r="E8855" s="56">
        <v>2011</v>
      </c>
      <c r="F8855" s="146">
        <v>58491</v>
      </c>
      <c r="G8855" s="146">
        <v>58491</v>
      </c>
    </row>
    <row r="8856" spans="3:7" ht="16.5" hidden="1" customHeight="1" outlineLevel="1" x14ac:dyDescent="0.45">
      <c r="C8856" s="104" t="s">
        <v>490</v>
      </c>
      <c r="D8856" s="104" t="s">
        <v>370</v>
      </c>
      <c r="E8856" s="56">
        <v>2012</v>
      </c>
      <c r="F8856" s="146">
        <v>56348</v>
      </c>
      <c r="G8856" s="146">
        <v>56348</v>
      </c>
    </row>
    <row r="8857" spans="3:7" ht="16.5" hidden="1" customHeight="1" outlineLevel="1" x14ac:dyDescent="0.45">
      <c r="C8857" s="104" t="s">
        <v>490</v>
      </c>
      <c r="D8857" s="104" t="s">
        <v>370</v>
      </c>
      <c r="E8857" s="56">
        <v>2013</v>
      </c>
      <c r="F8857" s="146">
        <v>46964</v>
      </c>
      <c r="G8857" s="146">
        <v>46964</v>
      </c>
    </row>
    <row r="8858" spans="3:7" ht="16.5" hidden="1" customHeight="1" outlineLevel="1" x14ac:dyDescent="0.45">
      <c r="C8858" s="104" t="s">
        <v>490</v>
      </c>
      <c r="D8858" s="104" t="s">
        <v>370</v>
      </c>
      <c r="E8858" s="56">
        <v>2014</v>
      </c>
      <c r="F8858" s="146">
        <v>54221</v>
      </c>
      <c r="G8858" s="146">
        <v>54221</v>
      </c>
    </row>
    <row r="8859" spans="3:7" ht="16.5" hidden="1" customHeight="1" outlineLevel="1" x14ac:dyDescent="0.45">
      <c r="C8859" s="104" t="s">
        <v>490</v>
      </c>
      <c r="D8859" s="104" t="s">
        <v>370</v>
      </c>
      <c r="E8859" s="56">
        <v>2015</v>
      </c>
      <c r="F8859" s="146">
        <v>33060</v>
      </c>
      <c r="G8859" s="146">
        <v>33060</v>
      </c>
    </row>
    <row r="8860" spans="3:7" ht="16.5" hidden="1" customHeight="1" outlineLevel="1" x14ac:dyDescent="0.45">
      <c r="C8860" s="104" t="s">
        <v>490</v>
      </c>
      <c r="D8860" s="104" t="s">
        <v>370</v>
      </c>
      <c r="E8860" s="56">
        <v>2016</v>
      </c>
      <c r="F8860" s="146">
        <v>3836</v>
      </c>
      <c r="G8860" s="146">
        <v>3836</v>
      </c>
    </row>
    <row r="8861" spans="3:7" ht="16.5" hidden="1" customHeight="1" outlineLevel="1" x14ac:dyDescent="0.45">
      <c r="C8861" s="104" t="s">
        <v>490</v>
      </c>
      <c r="D8861" s="104" t="s">
        <v>371</v>
      </c>
      <c r="E8861" s="56">
        <v>2009</v>
      </c>
      <c r="F8861" s="144">
        <v>165</v>
      </c>
      <c r="G8861" s="144">
        <v>165</v>
      </c>
    </row>
    <row r="8862" spans="3:7" ht="16.5" hidden="1" customHeight="1" outlineLevel="1" x14ac:dyDescent="0.45">
      <c r="C8862" s="104" t="s">
        <v>490</v>
      </c>
      <c r="D8862" s="104" t="s">
        <v>371</v>
      </c>
      <c r="E8862" s="56">
        <v>2010</v>
      </c>
      <c r="F8862" s="144">
        <v>207</v>
      </c>
      <c r="G8862" s="144">
        <v>207</v>
      </c>
    </row>
    <row r="8863" spans="3:7" ht="16.5" hidden="1" customHeight="1" outlineLevel="1" x14ac:dyDescent="0.45">
      <c r="C8863" s="104" t="s">
        <v>490</v>
      </c>
      <c r="D8863" s="104" t="s">
        <v>371</v>
      </c>
      <c r="E8863" s="56">
        <v>2011</v>
      </c>
      <c r="F8863" s="144">
        <v>0</v>
      </c>
      <c r="G8863" s="144">
        <v>0</v>
      </c>
    </row>
    <row r="8864" spans="3:7" ht="16.5" hidden="1" customHeight="1" outlineLevel="1" x14ac:dyDescent="0.45">
      <c r="C8864" s="104" t="s">
        <v>490</v>
      </c>
      <c r="D8864" s="104" t="s">
        <v>372</v>
      </c>
      <c r="E8864" s="56">
        <v>1991</v>
      </c>
      <c r="F8864" s="144">
        <v>7</v>
      </c>
      <c r="G8864" s="144">
        <v>7</v>
      </c>
    </row>
    <row r="8865" spans="3:7" ht="16.5" hidden="1" customHeight="1" outlineLevel="1" x14ac:dyDescent="0.45">
      <c r="C8865" s="104" t="s">
        <v>490</v>
      </c>
      <c r="D8865" s="104" t="s">
        <v>372</v>
      </c>
      <c r="E8865" s="56">
        <v>1992</v>
      </c>
      <c r="F8865" s="144">
        <v>27</v>
      </c>
      <c r="G8865" s="144">
        <v>27</v>
      </c>
    </row>
    <row r="8866" spans="3:7" ht="16.5" hidden="1" customHeight="1" outlineLevel="1" x14ac:dyDescent="0.45">
      <c r="C8866" s="104" t="s">
        <v>490</v>
      </c>
      <c r="D8866" s="104" t="s">
        <v>372</v>
      </c>
      <c r="E8866" s="56">
        <v>1993</v>
      </c>
      <c r="F8866" s="144">
        <v>61</v>
      </c>
      <c r="G8866" s="144">
        <v>61</v>
      </c>
    </row>
    <row r="8867" spans="3:7" ht="16.5" hidden="1" customHeight="1" outlineLevel="1" x14ac:dyDescent="0.45">
      <c r="C8867" s="104" t="s">
        <v>490</v>
      </c>
      <c r="D8867" s="104" t="s">
        <v>372</v>
      </c>
      <c r="E8867" s="56">
        <v>1994</v>
      </c>
      <c r="F8867" s="144">
        <v>38</v>
      </c>
      <c r="G8867" s="144">
        <v>38</v>
      </c>
    </row>
    <row r="8868" spans="3:7" ht="16.5" hidden="1" customHeight="1" outlineLevel="1" x14ac:dyDescent="0.45">
      <c r="C8868" s="104" t="s">
        <v>490</v>
      </c>
      <c r="D8868" s="104" t="s">
        <v>372</v>
      </c>
      <c r="E8868" s="56">
        <v>1995</v>
      </c>
      <c r="F8868" s="144">
        <v>298</v>
      </c>
      <c r="G8868" s="144">
        <v>298</v>
      </c>
    </row>
    <row r="8869" spans="3:7" ht="16.5" hidden="1" customHeight="1" outlineLevel="1" x14ac:dyDescent="0.45">
      <c r="C8869" s="104" t="s">
        <v>490</v>
      </c>
      <c r="D8869" s="104" t="s">
        <v>372</v>
      </c>
      <c r="E8869" s="56">
        <v>1996</v>
      </c>
      <c r="F8869" s="144">
        <v>473</v>
      </c>
      <c r="G8869" s="144">
        <v>473</v>
      </c>
    </row>
    <row r="8870" spans="3:7" ht="16.5" hidden="1" customHeight="1" outlineLevel="1" x14ac:dyDescent="0.45">
      <c r="C8870" s="104" t="s">
        <v>490</v>
      </c>
      <c r="D8870" s="104" t="s">
        <v>372</v>
      </c>
      <c r="E8870" s="56">
        <v>1997</v>
      </c>
      <c r="F8870" s="144">
        <v>669</v>
      </c>
      <c r="G8870" s="144">
        <v>669</v>
      </c>
    </row>
    <row r="8871" spans="3:7" ht="16.5" hidden="1" customHeight="1" outlineLevel="1" x14ac:dyDescent="0.45">
      <c r="C8871" s="104" t="s">
        <v>490</v>
      </c>
      <c r="D8871" s="104" t="s">
        <v>372</v>
      </c>
      <c r="E8871" s="56">
        <v>1998</v>
      </c>
      <c r="F8871" s="144">
        <v>450</v>
      </c>
      <c r="G8871" s="144">
        <v>450</v>
      </c>
    </row>
    <row r="8872" spans="3:7" ht="16.5" hidden="1" customHeight="1" outlineLevel="1" x14ac:dyDescent="0.45">
      <c r="C8872" s="104" t="s">
        <v>490</v>
      </c>
      <c r="D8872" s="104" t="s">
        <v>372</v>
      </c>
      <c r="E8872" s="56">
        <v>1999</v>
      </c>
      <c r="F8872" s="144">
        <v>240</v>
      </c>
      <c r="G8872" s="144">
        <v>240</v>
      </c>
    </row>
    <row r="8873" spans="3:7" ht="16.5" hidden="1" customHeight="1" outlineLevel="1" x14ac:dyDescent="0.45">
      <c r="C8873" s="104" t="s">
        <v>490</v>
      </c>
      <c r="D8873" s="104" t="s">
        <v>372</v>
      </c>
      <c r="E8873" s="56">
        <v>2000</v>
      </c>
      <c r="F8873" s="144">
        <v>627</v>
      </c>
      <c r="G8873" s="144">
        <v>627</v>
      </c>
    </row>
    <row r="8874" spans="3:7" ht="16.5" hidden="1" customHeight="1" outlineLevel="1" x14ac:dyDescent="0.45">
      <c r="C8874" s="104" t="s">
        <v>490</v>
      </c>
      <c r="D8874" s="104" t="s">
        <v>372</v>
      </c>
      <c r="E8874" s="56">
        <v>2001</v>
      </c>
      <c r="F8874" s="144">
        <v>394</v>
      </c>
      <c r="G8874" s="144">
        <v>394</v>
      </c>
    </row>
    <row r="8875" spans="3:7" ht="16.5" hidden="1" customHeight="1" outlineLevel="1" x14ac:dyDescent="0.45">
      <c r="C8875" s="104" t="s">
        <v>490</v>
      </c>
      <c r="D8875" s="104" t="s">
        <v>372</v>
      </c>
      <c r="E8875" s="56">
        <v>2002</v>
      </c>
      <c r="F8875" s="144">
        <v>478</v>
      </c>
      <c r="G8875" s="144">
        <v>478</v>
      </c>
    </row>
    <row r="8876" spans="3:7" ht="16.5" hidden="1" customHeight="1" outlineLevel="1" x14ac:dyDescent="0.45">
      <c r="C8876" s="104" t="s">
        <v>490</v>
      </c>
      <c r="D8876" s="104" t="s">
        <v>372</v>
      </c>
      <c r="E8876" s="56">
        <v>2003</v>
      </c>
      <c r="F8876" s="144">
        <v>764</v>
      </c>
      <c r="G8876" s="144">
        <v>764</v>
      </c>
    </row>
    <row r="8877" spans="3:7" ht="16.5" hidden="1" customHeight="1" outlineLevel="1" x14ac:dyDescent="0.45">
      <c r="C8877" s="104" t="s">
        <v>490</v>
      </c>
      <c r="D8877" s="104" t="s">
        <v>372</v>
      </c>
      <c r="E8877" s="56">
        <v>2004</v>
      </c>
      <c r="F8877" s="146">
        <v>1308</v>
      </c>
      <c r="G8877" s="146">
        <v>1308</v>
      </c>
    </row>
    <row r="8878" spans="3:7" ht="16.5" hidden="1" customHeight="1" outlineLevel="1" x14ac:dyDescent="0.45">
      <c r="C8878" s="104" t="s">
        <v>490</v>
      </c>
      <c r="D8878" s="104" t="s">
        <v>372</v>
      </c>
      <c r="E8878" s="56">
        <v>2005</v>
      </c>
      <c r="F8878" s="146">
        <v>1286</v>
      </c>
      <c r="G8878" s="146">
        <v>1286</v>
      </c>
    </row>
    <row r="8879" spans="3:7" ht="16.5" hidden="1" customHeight="1" outlineLevel="1" x14ac:dyDescent="0.45">
      <c r="C8879" s="104" t="s">
        <v>490</v>
      </c>
      <c r="D8879" s="104" t="s">
        <v>372</v>
      </c>
      <c r="E8879" s="56">
        <v>2006</v>
      </c>
      <c r="F8879" s="146">
        <v>1636</v>
      </c>
      <c r="G8879" s="146">
        <v>1636</v>
      </c>
    </row>
    <row r="8880" spans="3:7" ht="16.5" hidden="1" customHeight="1" outlineLevel="1" x14ac:dyDescent="0.45">
      <c r="C8880" s="104" t="s">
        <v>490</v>
      </c>
      <c r="D8880" s="104" t="s">
        <v>372</v>
      </c>
      <c r="E8880" s="56">
        <v>2007</v>
      </c>
      <c r="F8880" s="146">
        <v>1688</v>
      </c>
      <c r="G8880" s="146">
        <v>1688</v>
      </c>
    </row>
    <row r="8881" spans="3:7" ht="16.5" hidden="1" customHeight="1" outlineLevel="1" x14ac:dyDescent="0.45">
      <c r="C8881" s="104" t="s">
        <v>490</v>
      </c>
      <c r="D8881" s="104" t="s">
        <v>372</v>
      </c>
      <c r="E8881" s="56">
        <v>2008</v>
      </c>
      <c r="F8881" s="146">
        <v>1992</v>
      </c>
      <c r="G8881" s="146">
        <v>1992</v>
      </c>
    </row>
    <row r="8882" spans="3:7" ht="16.5" hidden="1" customHeight="1" outlineLevel="1" x14ac:dyDescent="0.45">
      <c r="C8882" s="104" t="s">
        <v>490</v>
      </c>
      <c r="D8882" s="104" t="s">
        <v>372</v>
      </c>
      <c r="E8882" s="56">
        <v>2009</v>
      </c>
      <c r="F8882" s="146">
        <v>1409</v>
      </c>
      <c r="G8882" s="146">
        <v>1409</v>
      </c>
    </row>
    <row r="8883" spans="3:7" ht="16.5" hidden="1" customHeight="1" outlineLevel="1" x14ac:dyDescent="0.45">
      <c r="C8883" s="104" t="s">
        <v>490</v>
      </c>
      <c r="D8883" s="104" t="s">
        <v>372</v>
      </c>
      <c r="E8883" s="56">
        <v>2010</v>
      </c>
      <c r="F8883" s="146">
        <v>2170</v>
      </c>
      <c r="G8883" s="146">
        <v>2170</v>
      </c>
    </row>
    <row r="8884" spans="3:7" ht="16.5" hidden="1" customHeight="1" outlineLevel="1" x14ac:dyDescent="0.45">
      <c r="C8884" s="104" t="s">
        <v>490</v>
      </c>
      <c r="D8884" s="104" t="s">
        <v>372</v>
      </c>
      <c r="E8884" s="56">
        <v>2011</v>
      </c>
      <c r="F8884" s="146">
        <v>1684</v>
      </c>
      <c r="G8884" s="146">
        <v>1684</v>
      </c>
    </row>
    <row r="8885" spans="3:7" ht="16.5" hidden="1" customHeight="1" outlineLevel="1" x14ac:dyDescent="0.45">
      <c r="C8885" s="104" t="s">
        <v>490</v>
      </c>
      <c r="D8885" s="104" t="s">
        <v>372</v>
      </c>
      <c r="E8885" s="56">
        <v>2012</v>
      </c>
      <c r="F8885" s="146">
        <v>1200</v>
      </c>
      <c r="G8885" s="146">
        <v>1200</v>
      </c>
    </row>
    <row r="8886" spans="3:7" ht="16.5" hidden="1" customHeight="1" outlineLevel="1" x14ac:dyDescent="0.45">
      <c r="C8886" s="104" t="s">
        <v>490</v>
      </c>
      <c r="D8886" s="104" t="s">
        <v>372</v>
      </c>
      <c r="E8886" s="56">
        <v>2013</v>
      </c>
      <c r="F8886" s="146">
        <v>3044</v>
      </c>
      <c r="G8886" s="146">
        <v>3044</v>
      </c>
    </row>
    <row r="8887" spans="3:7" ht="16.5" hidden="1" customHeight="1" outlineLevel="1" x14ac:dyDescent="0.45">
      <c r="C8887" s="104" t="s">
        <v>490</v>
      </c>
      <c r="D8887" s="104" t="s">
        <v>372</v>
      </c>
      <c r="E8887" s="56">
        <v>2014</v>
      </c>
      <c r="F8887" s="146">
        <v>2411</v>
      </c>
      <c r="G8887" s="146">
        <v>2411</v>
      </c>
    </row>
    <row r="8888" spans="3:7" ht="16.5" hidden="1" customHeight="1" outlineLevel="1" x14ac:dyDescent="0.45">
      <c r="C8888" s="104" t="s">
        <v>490</v>
      </c>
      <c r="D8888" s="104" t="s">
        <v>372</v>
      </c>
      <c r="E8888" s="56">
        <v>2015</v>
      </c>
      <c r="F8888" s="144">
        <v>102</v>
      </c>
      <c r="G8888" s="144">
        <v>102</v>
      </c>
    </row>
    <row r="8889" spans="3:7" ht="16.5" hidden="1" customHeight="1" outlineLevel="1" x14ac:dyDescent="0.45">
      <c r="C8889" s="104" t="s">
        <v>490</v>
      </c>
      <c r="D8889" s="104" t="s">
        <v>372</v>
      </c>
      <c r="E8889" s="56">
        <v>2016</v>
      </c>
      <c r="F8889" s="144">
        <v>0</v>
      </c>
      <c r="G8889" s="144">
        <v>0</v>
      </c>
    </row>
    <row r="8890" spans="3:7" ht="16.5" hidden="1" customHeight="1" outlineLevel="1" x14ac:dyDescent="0.45">
      <c r="C8890" s="104" t="s">
        <v>490</v>
      </c>
      <c r="D8890" s="104" t="s">
        <v>373</v>
      </c>
      <c r="E8890" s="56">
        <v>2002</v>
      </c>
      <c r="F8890" s="144">
        <v>35</v>
      </c>
      <c r="G8890" s="144">
        <v>35</v>
      </c>
    </row>
    <row r="8891" spans="3:7" ht="16.5" hidden="1" customHeight="1" outlineLevel="1" x14ac:dyDescent="0.45">
      <c r="C8891" s="104" t="s">
        <v>490</v>
      </c>
      <c r="D8891" s="104" t="s">
        <v>373</v>
      </c>
      <c r="E8891" s="56">
        <v>2003</v>
      </c>
      <c r="F8891" s="144">
        <v>20</v>
      </c>
      <c r="G8891" s="144">
        <v>20</v>
      </c>
    </row>
    <row r="8892" spans="3:7" ht="16.5" hidden="1" customHeight="1" outlineLevel="1" x14ac:dyDescent="0.45">
      <c r="C8892" s="104" t="s">
        <v>374</v>
      </c>
      <c r="D8892" s="104" t="s">
        <v>375</v>
      </c>
      <c r="E8892" s="56">
        <v>1991</v>
      </c>
      <c r="F8892" s="144">
        <v>35</v>
      </c>
      <c r="G8892" s="144">
        <v>35</v>
      </c>
    </row>
    <row r="8893" spans="3:7" ht="16.5" hidden="1" customHeight="1" outlineLevel="1" x14ac:dyDescent="0.45">
      <c r="C8893" s="104" t="s">
        <v>374</v>
      </c>
      <c r="D8893" s="104" t="s">
        <v>375</v>
      </c>
      <c r="E8893" s="56">
        <v>1992</v>
      </c>
      <c r="F8893" s="144">
        <v>50</v>
      </c>
      <c r="G8893" s="144">
        <v>50</v>
      </c>
    </row>
    <row r="8894" spans="3:7" ht="16.5" hidden="1" customHeight="1" outlineLevel="1" x14ac:dyDescent="0.45">
      <c r="C8894" s="104" t="s">
        <v>374</v>
      </c>
      <c r="D8894" s="104" t="s">
        <v>375</v>
      </c>
      <c r="E8894" s="56">
        <v>1993</v>
      </c>
      <c r="F8894" s="144">
        <v>7</v>
      </c>
      <c r="G8894" s="144">
        <v>7</v>
      </c>
    </row>
    <row r="8895" spans="3:7" ht="16.5" hidden="1" customHeight="1" outlineLevel="1" x14ac:dyDescent="0.45">
      <c r="C8895" s="104" t="s">
        <v>374</v>
      </c>
      <c r="D8895" s="104" t="s">
        <v>375</v>
      </c>
      <c r="E8895" s="56">
        <v>1994</v>
      </c>
      <c r="F8895" s="144">
        <v>14</v>
      </c>
      <c r="G8895" s="144">
        <v>14</v>
      </c>
    </row>
    <row r="8896" spans="3:7" ht="16.5" hidden="1" customHeight="1" outlineLevel="1" x14ac:dyDescent="0.45">
      <c r="C8896" s="104" t="s">
        <v>374</v>
      </c>
      <c r="D8896" s="104" t="s">
        <v>375</v>
      </c>
      <c r="E8896" s="56">
        <v>1995</v>
      </c>
      <c r="F8896" s="144">
        <v>2</v>
      </c>
      <c r="G8896" s="144">
        <v>2</v>
      </c>
    </row>
    <row r="8897" spans="3:7" ht="16.5" hidden="1" customHeight="1" outlineLevel="1" x14ac:dyDescent="0.45">
      <c r="C8897" s="104" t="s">
        <v>374</v>
      </c>
      <c r="D8897" s="104" t="s">
        <v>375</v>
      </c>
      <c r="E8897" s="56">
        <v>1999</v>
      </c>
      <c r="F8897" s="144">
        <v>14</v>
      </c>
      <c r="G8897" s="144">
        <v>14</v>
      </c>
    </row>
    <row r="8898" spans="3:7" ht="16.5" hidden="1" customHeight="1" outlineLevel="1" x14ac:dyDescent="0.45">
      <c r="C8898" s="104" t="s">
        <v>374</v>
      </c>
      <c r="D8898" s="104" t="s">
        <v>375</v>
      </c>
      <c r="E8898" s="56">
        <v>2000</v>
      </c>
      <c r="F8898" s="144">
        <v>14</v>
      </c>
      <c r="G8898" s="144">
        <v>14</v>
      </c>
    </row>
    <row r="8899" spans="3:7" ht="16.5" hidden="1" customHeight="1" outlineLevel="1" x14ac:dyDescent="0.45">
      <c r="C8899" s="104" t="s">
        <v>374</v>
      </c>
      <c r="D8899" s="104" t="s">
        <v>375</v>
      </c>
      <c r="E8899" s="56">
        <v>2001</v>
      </c>
      <c r="F8899" s="144">
        <v>2</v>
      </c>
      <c r="G8899" s="144">
        <v>2</v>
      </c>
    </row>
    <row r="8900" spans="3:7" ht="16.5" hidden="1" customHeight="1" outlineLevel="1" x14ac:dyDescent="0.45">
      <c r="C8900" s="104" t="s">
        <v>374</v>
      </c>
      <c r="D8900" s="104" t="s">
        <v>375</v>
      </c>
      <c r="E8900" s="56">
        <v>2002</v>
      </c>
      <c r="F8900" s="144">
        <v>32</v>
      </c>
      <c r="G8900" s="144">
        <v>32</v>
      </c>
    </row>
    <row r="8901" spans="3:7" ht="16.5" hidden="1" customHeight="1" outlineLevel="1" x14ac:dyDescent="0.45">
      <c r="C8901" s="104" t="s">
        <v>374</v>
      </c>
      <c r="D8901" s="104" t="s">
        <v>375</v>
      </c>
      <c r="E8901" s="56">
        <v>2003</v>
      </c>
      <c r="F8901" s="144">
        <v>68</v>
      </c>
      <c r="G8901" s="144">
        <v>68</v>
      </c>
    </row>
    <row r="8902" spans="3:7" ht="16.5" hidden="1" customHeight="1" outlineLevel="1" x14ac:dyDescent="0.45">
      <c r="C8902" s="104" t="s">
        <v>374</v>
      </c>
      <c r="D8902" s="104" t="s">
        <v>375</v>
      </c>
      <c r="E8902" s="56">
        <v>2004</v>
      </c>
      <c r="F8902" s="144">
        <v>102</v>
      </c>
      <c r="G8902" s="144">
        <v>102</v>
      </c>
    </row>
    <row r="8903" spans="3:7" ht="16.5" hidden="1" customHeight="1" outlineLevel="1" x14ac:dyDescent="0.45">
      <c r="C8903" s="104" t="s">
        <v>374</v>
      </c>
      <c r="D8903" s="104" t="s">
        <v>375</v>
      </c>
      <c r="E8903" s="56">
        <v>2005</v>
      </c>
      <c r="F8903" s="144">
        <v>206</v>
      </c>
      <c r="G8903" s="144">
        <v>206</v>
      </c>
    </row>
    <row r="8904" spans="3:7" ht="16.5" hidden="1" customHeight="1" outlineLevel="1" x14ac:dyDescent="0.45">
      <c r="C8904" s="104" t="s">
        <v>374</v>
      </c>
      <c r="D8904" s="104" t="s">
        <v>375</v>
      </c>
      <c r="E8904" s="56">
        <v>2006</v>
      </c>
      <c r="F8904" s="144">
        <v>302</v>
      </c>
      <c r="G8904" s="144">
        <v>302</v>
      </c>
    </row>
    <row r="8905" spans="3:7" ht="16.5" hidden="1" customHeight="1" outlineLevel="1" x14ac:dyDescent="0.45">
      <c r="C8905" s="104" t="s">
        <v>374</v>
      </c>
      <c r="D8905" s="104" t="s">
        <v>375</v>
      </c>
      <c r="E8905" s="56">
        <v>2007</v>
      </c>
      <c r="F8905" s="144">
        <v>96</v>
      </c>
      <c r="G8905" s="144">
        <v>96</v>
      </c>
    </row>
    <row r="8906" spans="3:7" ht="16.5" hidden="1" customHeight="1" outlineLevel="1" x14ac:dyDescent="0.45">
      <c r="C8906" s="104" t="s">
        <v>374</v>
      </c>
      <c r="D8906" s="104" t="s">
        <v>375</v>
      </c>
      <c r="E8906" s="56">
        <v>2008</v>
      </c>
      <c r="F8906" s="144">
        <v>87</v>
      </c>
      <c r="G8906" s="144">
        <v>87</v>
      </c>
    </row>
    <row r="8907" spans="3:7" ht="16.5" hidden="1" customHeight="1" outlineLevel="1" x14ac:dyDescent="0.45">
      <c r="C8907" s="104" t="s">
        <v>374</v>
      </c>
      <c r="D8907" s="104" t="s">
        <v>375</v>
      </c>
      <c r="E8907" s="56">
        <v>2009</v>
      </c>
      <c r="F8907" s="144">
        <v>44</v>
      </c>
      <c r="G8907" s="144">
        <v>44</v>
      </c>
    </row>
    <row r="8908" spans="3:7" ht="16.5" hidden="1" customHeight="1" outlineLevel="1" x14ac:dyDescent="0.45">
      <c r="C8908" s="104" t="s">
        <v>374</v>
      </c>
      <c r="D8908" s="104" t="s">
        <v>375</v>
      </c>
      <c r="E8908" s="56">
        <v>2010</v>
      </c>
      <c r="F8908" s="144">
        <v>37</v>
      </c>
      <c r="G8908" s="144">
        <v>37</v>
      </c>
    </row>
    <row r="8909" spans="3:7" ht="16.5" hidden="1" customHeight="1" outlineLevel="1" x14ac:dyDescent="0.45">
      <c r="C8909" s="104" t="s">
        <v>374</v>
      </c>
      <c r="D8909" s="104" t="s">
        <v>375</v>
      </c>
      <c r="E8909" s="56">
        <v>2011</v>
      </c>
      <c r="F8909" s="144">
        <v>52</v>
      </c>
      <c r="G8909" s="144">
        <v>52</v>
      </c>
    </row>
    <row r="8910" spans="3:7" ht="16.5" hidden="1" customHeight="1" outlineLevel="1" x14ac:dyDescent="0.45">
      <c r="C8910" s="104" t="s">
        <v>374</v>
      </c>
      <c r="D8910" s="104" t="s">
        <v>375</v>
      </c>
      <c r="E8910" s="56">
        <v>2012</v>
      </c>
      <c r="F8910" s="144">
        <v>54</v>
      </c>
      <c r="G8910" s="144">
        <v>54</v>
      </c>
    </row>
    <row r="8911" spans="3:7" ht="16.5" hidden="1" customHeight="1" outlineLevel="1" x14ac:dyDescent="0.45">
      <c r="C8911" s="104" t="s">
        <v>374</v>
      </c>
      <c r="D8911" s="104" t="s">
        <v>375</v>
      </c>
      <c r="E8911" s="56">
        <v>2013</v>
      </c>
      <c r="F8911" s="144">
        <v>90</v>
      </c>
      <c r="G8911" s="144">
        <v>90</v>
      </c>
    </row>
    <row r="8912" spans="3:7" ht="16.5" hidden="1" customHeight="1" outlineLevel="1" x14ac:dyDescent="0.45">
      <c r="C8912" s="104" t="s">
        <v>374</v>
      </c>
      <c r="D8912" s="104" t="s">
        <v>375</v>
      </c>
      <c r="E8912" s="56">
        <v>2014</v>
      </c>
      <c r="F8912" s="144">
        <v>65</v>
      </c>
      <c r="G8912" s="144">
        <v>65</v>
      </c>
    </row>
    <row r="8913" spans="3:7" ht="16.5" hidden="1" customHeight="1" outlineLevel="1" x14ac:dyDescent="0.45">
      <c r="C8913" s="104" t="s">
        <v>374</v>
      </c>
      <c r="D8913" s="104" t="s">
        <v>375</v>
      </c>
      <c r="E8913" s="56">
        <v>2015</v>
      </c>
      <c r="F8913" s="144">
        <v>24</v>
      </c>
      <c r="G8913" s="144">
        <v>24</v>
      </c>
    </row>
    <row r="8914" spans="3:7" ht="16.5" hidden="1" customHeight="1" outlineLevel="1" x14ac:dyDescent="0.45">
      <c r="C8914" s="104" t="s">
        <v>374</v>
      </c>
      <c r="D8914" s="104" t="s">
        <v>375</v>
      </c>
      <c r="E8914" s="56">
        <v>2016</v>
      </c>
      <c r="F8914" s="144">
        <v>22</v>
      </c>
      <c r="G8914" s="144">
        <v>22</v>
      </c>
    </row>
    <row r="8915" spans="3:7" ht="16.5" hidden="1" customHeight="1" outlineLevel="1" x14ac:dyDescent="0.45">
      <c r="C8915" s="104" t="s">
        <v>374</v>
      </c>
      <c r="D8915" s="104" t="s">
        <v>376</v>
      </c>
      <c r="E8915" s="56">
        <v>1991</v>
      </c>
      <c r="F8915" s="146">
        <v>12802</v>
      </c>
      <c r="G8915" s="146">
        <v>12802</v>
      </c>
    </row>
    <row r="8916" spans="3:7" ht="16.5" hidden="1" customHeight="1" outlineLevel="1" x14ac:dyDescent="0.45">
      <c r="C8916" s="104" t="s">
        <v>374</v>
      </c>
      <c r="D8916" s="104" t="s">
        <v>376</v>
      </c>
      <c r="E8916" s="56">
        <v>1992</v>
      </c>
      <c r="F8916" s="146">
        <v>18218</v>
      </c>
      <c r="G8916" s="146">
        <v>18218</v>
      </c>
    </row>
    <row r="8917" spans="3:7" ht="16.5" hidden="1" customHeight="1" outlineLevel="1" x14ac:dyDescent="0.45">
      <c r="C8917" s="104" t="s">
        <v>374</v>
      </c>
      <c r="D8917" s="104" t="s">
        <v>376</v>
      </c>
      <c r="E8917" s="56">
        <v>1993</v>
      </c>
      <c r="F8917" s="146">
        <v>28660</v>
      </c>
      <c r="G8917" s="146">
        <v>28660</v>
      </c>
    </row>
    <row r="8918" spans="3:7" ht="16.5" hidden="1" customHeight="1" outlineLevel="1" x14ac:dyDescent="0.45">
      <c r="C8918" s="104" t="s">
        <v>374</v>
      </c>
      <c r="D8918" s="104" t="s">
        <v>376</v>
      </c>
      <c r="E8918" s="56">
        <v>1994</v>
      </c>
      <c r="F8918" s="146">
        <v>42154</v>
      </c>
      <c r="G8918" s="146">
        <v>42154</v>
      </c>
    </row>
    <row r="8919" spans="3:7" ht="16.5" hidden="1" customHeight="1" outlineLevel="1" x14ac:dyDescent="0.45">
      <c r="C8919" s="104" t="s">
        <v>374</v>
      </c>
      <c r="D8919" s="104" t="s">
        <v>376</v>
      </c>
      <c r="E8919" s="56">
        <v>1995</v>
      </c>
      <c r="F8919" s="146">
        <v>69017</v>
      </c>
      <c r="G8919" s="146">
        <v>69017</v>
      </c>
    </row>
    <row r="8920" spans="3:7" ht="16.5" hidden="1" customHeight="1" outlineLevel="1" x14ac:dyDescent="0.45">
      <c r="C8920" s="104" t="s">
        <v>374</v>
      </c>
      <c r="D8920" s="104" t="s">
        <v>376</v>
      </c>
      <c r="E8920" s="56">
        <v>1996</v>
      </c>
      <c r="F8920" s="146">
        <v>99234</v>
      </c>
      <c r="G8920" s="146">
        <v>99234</v>
      </c>
    </row>
    <row r="8921" spans="3:7" ht="16.5" hidden="1" customHeight="1" outlineLevel="1" x14ac:dyDescent="0.45">
      <c r="C8921" s="104" t="s">
        <v>374</v>
      </c>
      <c r="D8921" s="104" t="s">
        <v>376</v>
      </c>
      <c r="E8921" s="56">
        <v>1997</v>
      </c>
      <c r="F8921" s="146">
        <v>108486</v>
      </c>
      <c r="G8921" s="146">
        <v>108486</v>
      </c>
    </row>
    <row r="8922" spans="3:7" ht="16.5" hidden="1" customHeight="1" outlineLevel="1" x14ac:dyDescent="0.45">
      <c r="C8922" s="104" t="s">
        <v>374</v>
      </c>
      <c r="D8922" s="104" t="s">
        <v>376</v>
      </c>
      <c r="E8922" s="56">
        <v>1998</v>
      </c>
      <c r="F8922" s="146">
        <v>109978</v>
      </c>
      <c r="G8922" s="146">
        <v>109978</v>
      </c>
    </row>
    <row r="8923" spans="3:7" ht="16.5" hidden="1" customHeight="1" outlineLevel="1" x14ac:dyDescent="0.45">
      <c r="C8923" s="104" t="s">
        <v>374</v>
      </c>
      <c r="D8923" s="104" t="s">
        <v>376</v>
      </c>
      <c r="E8923" s="56">
        <v>1999</v>
      </c>
      <c r="F8923" s="146">
        <v>86766</v>
      </c>
      <c r="G8923" s="146">
        <v>86766</v>
      </c>
    </row>
    <row r="8924" spans="3:7" ht="16.5" hidden="1" customHeight="1" outlineLevel="1" x14ac:dyDescent="0.45">
      <c r="C8924" s="104" t="s">
        <v>374</v>
      </c>
      <c r="D8924" s="104" t="s">
        <v>376</v>
      </c>
      <c r="E8924" s="56">
        <v>2000</v>
      </c>
      <c r="F8924" s="146">
        <v>82109</v>
      </c>
      <c r="G8924" s="146">
        <v>82109</v>
      </c>
    </row>
    <row r="8925" spans="3:7" ht="16.5" hidden="1" customHeight="1" outlineLevel="1" x14ac:dyDescent="0.45">
      <c r="C8925" s="104" t="s">
        <v>374</v>
      </c>
      <c r="D8925" s="104" t="s">
        <v>376</v>
      </c>
      <c r="E8925" s="56">
        <v>2001</v>
      </c>
      <c r="F8925" s="146">
        <v>54375</v>
      </c>
      <c r="G8925" s="146">
        <v>54375</v>
      </c>
    </row>
    <row r="8926" spans="3:7" ht="16.5" hidden="1" customHeight="1" outlineLevel="1" x14ac:dyDescent="0.45">
      <c r="C8926" s="104" t="s">
        <v>374</v>
      </c>
      <c r="D8926" s="104" t="s">
        <v>376</v>
      </c>
      <c r="E8926" s="56">
        <v>2002</v>
      </c>
      <c r="F8926" s="146">
        <v>51386</v>
      </c>
      <c r="G8926" s="146">
        <v>51386</v>
      </c>
    </row>
    <row r="8927" spans="3:7" ht="16.5" hidden="1" customHeight="1" outlineLevel="1" x14ac:dyDescent="0.45">
      <c r="C8927" s="104" t="s">
        <v>374</v>
      </c>
      <c r="D8927" s="104" t="s">
        <v>376</v>
      </c>
      <c r="E8927" s="56">
        <v>2003</v>
      </c>
      <c r="F8927" s="146">
        <v>58523</v>
      </c>
      <c r="G8927" s="146">
        <v>58523</v>
      </c>
    </row>
    <row r="8928" spans="3:7" ht="16.5" hidden="1" customHeight="1" outlineLevel="1" x14ac:dyDescent="0.45">
      <c r="C8928" s="104" t="s">
        <v>374</v>
      </c>
      <c r="D8928" s="104" t="s">
        <v>376</v>
      </c>
      <c r="E8928" s="56">
        <v>2004</v>
      </c>
      <c r="F8928" s="146">
        <v>73272</v>
      </c>
      <c r="G8928" s="146">
        <v>73272</v>
      </c>
    </row>
    <row r="8929" spans="3:7" ht="16.5" hidden="1" customHeight="1" outlineLevel="1" x14ac:dyDescent="0.45">
      <c r="C8929" s="104" t="s">
        <v>374</v>
      </c>
      <c r="D8929" s="104" t="s">
        <v>376</v>
      </c>
      <c r="E8929" s="56">
        <v>2005</v>
      </c>
      <c r="F8929" s="146">
        <v>86866</v>
      </c>
      <c r="G8929" s="146">
        <v>86866</v>
      </c>
    </row>
    <row r="8930" spans="3:7" ht="16.5" hidden="1" customHeight="1" outlineLevel="1" x14ac:dyDescent="0.45">
      <c r="C8930" s="104" t="s">
        <v>374</v>
      </c>
      <c r="D8930" s="104" t="s">
        <v>376</v>
      </c>
      <c r="E8930" s="56">
        <v>2006</v>
      </c>
      <c r="F8930" s="146">
        <v>87512</v>
      </c>
      <c r="G8930" s="146">
        <v>87512</v>
      </c>
    </row>
    <row r="8931" spans="3:7" ht="16.5" hidden="1" customHeight="1" outlineLevel="1" x14ac:dyDescent="0.45">
      <c r="C8931" s="104" t="s">
        <v>374</v>
      </c>
      <c r="D8931" s="104" t="s">
        <v>376</v>
      </c>
      <c r="E8931" s="56">
        <v>2007</v>
      </c>
      <c r="F8931" s="146">
        <v>102462</v>
      </c>
      <c r="G8931" s="146">
        <v>102462</v>
      </c>
    </row>
    <row r="8932" spans="3:7" ht="16.5" hidden="1" customHeight="1" outlineLevel="1" x14ac:dyDescent="0.45">
      <c r="C8932" s="104" t="s">
        <v>374</v>
      </c>
      <c r="D8932" s="104" t="s">
        <v>376</v>
      </c>
      <c r="E8932" s="56">
        <v>2008</v>
      </c>
      <c r="F8932" s="146">
        <v>89554</v>
      </c>
      <c r="G8932" s="146">
        <v>89554</v>
      </c>
    </row>
    <row r="8933" spans="3:7" ht="16.5" hidden="1" customHeight="1" outlineLevel="1" x14ac:dyDescent="0.45">
      <c r="C8933" s="104" t="s">
        <v>374</v>
      </c>
      <c r="D8933" s="104" t="s">
        <v>376</v>
      </c>
      <c r="E8933" s="56">
        <v>2009</v>
      </c>
      <c r="F8933" s="146">
        <v>134207</v>
      </c>
      <c r="G8933" s="146">
        <v>134207</v>
      </c>
    </row>
    <row r="8934" spans="3:7" ht="16.5" hidden="1" customHeight="1" outlineLevel="1" x14ac:dyDescent="0.45">
      <c r="C8934" s="104" t="s">
        <v>374</v>
      </c>
      <c r="D8934" s="104" t="s">
        <v>376</v>
      </c>
      <c r="E8934" s="56">
        <v>2010</v>
      </c>
      <c r="F8934" s="146">
        <v>163432</v>
      </c>
      <c r="G8934" s="146">
        <v>163432</v>
      </c>
    </row>
    <row r="8935" spans="3:7" ht="16.5" hidden="1" customHeight="1" outlineLevel="1" x14ac:dyDescent="0.45">
      <c r="C8935" s="104" t="s">
        <v>374</v>
      </c>
      <c r="D8935" s="104" t="s">
        <v>376</v>
      </c>
      <c r="E8935" s="56">
        <v>2011</v>
      </c>
      <c r="F8935" s="146">
        <v>141983</v>
      </c>
      <c r="G8935" s="146">
        <v>141983</v>
      </c>
    </row>
    <row r="8936" spans="3:7" ht="16.5" hidden="1" customHeight="1" outlineLevel="1" x14ac:dyDescent="0.45">
      <c r="C8936" s="104" t="s">
        <v>374</v>
      </c>
      <c r="D8936" s="104" t="s">
        <v>376</v>
      </c>
      <c r="E8936" s="56">
        <v>2012</v>
      </c>
      <c r="F8936" s="146">
        <v>140619</v>
      </c>
      <c r="G8936" s="146">
        <v>140619</v>
      </c>
    </row>
    <row r="8937" spans="3:7" ht="16.5" hidden="1" customHeight="1" outlineLevel="1" x14ac:dyDescent="0.45">
      <c r="C8937" s="104" t="s">
        <v>374</v>
      </c>
      <c r="D8937" s="104" t="s">
        <v>376</v>
      </c>
      <c r="E8937" s="56">
        <v>2013</v>
      </c>
      <c r="F8937" s="146">
        <v>135551</v>
      </c>
      <c r="G8937" s="146">
        <v>135551</v>
      </c>
    </row>
    <row r="8938" spans="3:7" ht="16.5" hidden="1" customHeight="1" outlineLevel="1" x14ac:dyDescent="0.45">
      <c r="C8938" s="104" t="s">
        <v>374</v>
      </c>
      <c r="D8938" s="104" t="s">
        <v>376</v>
      </c>
      <c r="E8938" s="56">
        <v>2014</v>
      </c>
      <c r="F8938" s="146">
        <v>130540</v>
      </c>
      <c r="G8938" s="146">
        <v>130540</v>
      </c>
    </row>
    <row r="8939" spans="3:7" ht="16.5" hidden="1" customHeight="1" outlineLevel="1" x14ac:dyDescent="0.45">
      <c r="C8939" s="104" t="s">
        <v>374</v>
      </c>
      <c r="D8939" s="104" t="s">
        <v>376</v>
      </c>
      <c r="E8939" s="56">
        <v>2015</v>
      </c>
      <c r="F8939" s="146">
        <v>150533</v>
      </c>
      <c r="G8939" s="146">
        <v>150533</v>
      </c>
    </row>
    <row r="8940" spans="3:7" ht="16.5" hidden="1" customHeight="1" outlineLevel="1" x14ac:dyDescent="0.45">
      <c r="C8940" s="104" t="s">
        <v>374</v>
      </c>
      <c r="D8940" s="104" t="s">
        <v>376</v>
      </c>
      <c r="E8940" s="56">
        <v>2016</v>
      </c>
      <c r="F8940" s="146">
        <v>62753</v>
      </c>
      <c r="G8940" s="146">
        <v>62753</v>
      </c>
    </row>
    <row r="8941" spans="3:7" ht="16.5" hidden="1" customHeight="1" outlineLevel="1" x14ac:dyDescent="0.45">
      <c r="C8941" s="104" t="s">
        <v>374</v>
      </c>
      <c r="D8941" s="104" t="s">
        <v>377</v>
      </c>
      <c r="E8941" s="56">
        <v>1991</v>
      </c>
      <c r="F8941" s="144">
        <v>239</v>
      </c>
      <c r="G8941" s="144">
        <v>239</v>
      </c>
    </row>
    <row r="8942" spans="3:7" ht="16.5" hidden="1" customHeight="1" outlineLevel="1" x14ac:dyDescent="0.45">
      <c r="C8942" s="104" t="s">
        <v>374</v>
      </c>
      <c r="D8942" s="104" t="s">
        <v>377</v>
      </c>
      <c r="E8942" s="56">
        <v>1992</v>
      </c>
      <c r="F8942" s="144">
        <v>224</v>
      </c>
      <c r="G8942" s="144">
        <v>224</v>
      </c>
    </row>
    <row r="8943" spans="3:7" ht="16.5" hidden="1" customHeight="1" outlineLevel="1" x14ac:dyDescent="0.45">
      <c r="C8943" s="104" t="s">
        <v>374</v>
      </c>
      <c r="D8943" s="104" t="s">
        <v>377</v>
      </c>
      <c r="E8943" s="56">
        <v>1993</v>
      </c>
      <c r="F8943" s="144">
        <v>249</v>
      </c>
      <c r="G8943" s="144">
        <v>249</v>
      </c>
    </row>
    <row r="8944" spans="3:7" ht="16.5" hidden="1" customHeight="1" outlineLevel="1" x14ac:dyDescent="0.45">
      <c r="C8944" s="104" t="s">
        <v>374</v>
      </c>
      <c r="D8944" s="104" t="s">
        <v>377</v>
      </c>
      <c r="E8944" s="56">
        <v>1994</v>
      </c>
      <c r="F8944" s="144">
        <v>294</v>
      </c>
      <c r="G8944" s="144">
        <v>294</v>
      </c>
    </row>
    <row r="8945" spans="3:7" ht="16.5" hidden="1" customHeight="1" outlineLevel="1" x14ac:dyDescent="0.45">
      <c r="C8945" s="104" t="s">
        <v>374</v>
      </c>
      <c r="D8945" s="104" t="s">
        <v>377</v>
      </c>
      <c r="E8945" s="56">
        <v>1995</v>
      </c>
      <c r="F8945" s="144">
        <v>352</v>
      </c>
      <c r="G8945" s="144">
        <v>352</v>
      </c>
    </row>
    <row r="8946" spans="3:7" ht="16.5" hidden="1" customHeight="1" outlineLevel="1" x14ac:dyDescent="0.45">
      <c r="C8946" s="104" t="s">
        <v>374</v>
      </c>
      <c r="D8946" s="104" t="s">
        <v>377</v>
      </c>
      <c r="E8946" s="56">
        <v>1996</v>
      </c>
      <c r="F8946" s="144">
        <v>360</v>
      </c>
      <c r="G8946" s="144">
        <v>360</v>
      </c>
    </row>
    <row r="8947" spans="3:7" ht="16.5" hidden="1" customHeight="1" outlineLevel="1" x14ac:dyDescent="0.45">
      <c r="C8947" s="104" t="s">
        <v>374</v>
      </c>
      <c r="D8947" s="104" t="s">
        <v>377</v>
      </c>
      <c r="E8947" s="56">
        <v>1997</v>
      </c>
      <c r="F8947" s="144">
        <v>439</v>
      </c>
      <c r="G8947" s="144">
        <v>439</v>
      </c>
    </row>
    <row r="8948" spans="3:7" ht="16.5" hidden="1" customHeight="1" outlineLevel="1" x14ac:dyDescent="0.45">
      <c r="C8948" s="104" t="s">
        <v>374</v>
      </c>
      <c r="D8948" s="104" t="s">
        <v>377</v>
      </c>
      <c r="E8948" s="56">
        <v>1998</v>
      </c>
      <c r="F8948" s="144">
        <v>338</v>
      </c>
      <c r="G8948" s="144">
        <v>338</v>
      </c>
    </row>
    <row r="8949" spans="3:7" ht="16.5" hidden="1" customHeight="1" outlineLevel="1" x14ac:dyDescent="0.45">
      <c r="C8949" s="104" t="s">
        <v>374</v>
      </c>
      <c r="D8949" s="104" t="s">
        <v>377</v>
      </c>
      <c r="E8949" s="56">
        <v>1999</v>
      </c>
      <c r="F8949" s="144">
        <v>623</v>
      </c>
      <c r="G8949" s="144">
        <v>623</v>
      </c>
    </row>
    <row r="8950" spans="3:7" ht="16.5" hidden="1" customHeight="1" outlineLevel="1" x14ac:dyDescent="0.45">
      <c r="C8950" s="104" t="s">
        <v>374</v>
      </c>
      <c r="D8950" s="104" t="s">
        <v>377</v>
      </c>
      <c r="E8950" s="56">
        <v>2000</v>
      </c>
      <c r="F8950" s="144">
        <v>369</v>
      </c>
      <c r="G8950" s="144">
        <v>369</v>
      </c>
    </row>
    <row r="8951" spans="3:7" ht="16.5" hidden="1" customHeight="1" outlineLevel="1" x14ac:dyDescent="0.45">
      <c r="C8951" s="104" t="s">
        <v>374</v>
      </c>
      <c r="D8951" s="104" t="s">
        <v>377</v>
      </c>
      <c r="E8951" s="56">
        <v>2001</v>
      </c>
      <c r="F8951" s="144">
        <v>277</v>
      </c>
      <c r="G8951" s="144">
        <v>277</v>
      </c>
    </row>
    <row r="8952" spans="3:7" ht="16.5" hidden="1" customHeight="1" outlineLevel="1" x14ac:dyDescent="0.45">
      <c r="C8952" s="104" t="s">
        <v>374</v>
      </c>
      <c r="D8952" s="104" t="s">
        <v>377</v>
      </c>
      <c r="E8952" s="56">
        <v>2002</v>
      </c>
      <c r="F8952" s="144">
        <v>281</v>
      </c>
      <c r="G8952" s="144">
        <v>281</v>
      </c>
    </row>
    <row r="8953" spans="3:7" ht="16.5" hidden="1" customHeight="1" outlineLevel="1" x14ac:dyDescent="0.45">
      <c r="C8953" s="104" t="s">
        <v>374</v>
      </c>
      <c r="D8953" s="104" t="s">
        <v>377</v>
      </c>
      <c r="E8953" s="56">
        <v>2003</v>
      </c>
      <c r="F8953" s="144">
        <v>776</v>
      </c>
      <c r="G8953" s="144">
        <v>776</v>
      </c>
    </row>
    <row r="8954" spans="3:7" ht="16.5" hidden="1" customHeight="1" outlineLevel="1" x14ac:dyDescent="0.45">
      <c r="C8954" s="104" t="s">
        <v>374</v>
      </c>
      <c r="D8954" s="104" t="s">
        <v>377</v>
      </c>
      <c r="E8954" s="56">
        <v>2004</v>
      </c>
      <c r="F8954" s="146">
        <v>1127</v>
      </c>
      <c r="G8954" s="146">
        <v>1127</v>
      </c>
    </row>
    <row r="8955" spans="3:7" ht="16.5" hidden="1" customHeight="1" outlineLevel="1" x14ac:dyDescent="0.45">
      <c r="C8955" s="104" t="s">
        <v>374</v>
      </c>
      <c r="D8955" s="104" t="s">
        <v>377</v>
      </c>
      <c r="E8955" s="56">
        <v>2005</v>
      </c>
      <c r="F8955" s="146">
        <v>2089</v>
      </c>
      <c r="G8955" s="146">
        <v>2089</v>
      </c>
    </row>
    <row r="8956" spans="3:7" ht="16.5" hidden="1" customHeight="1" outlineLevel="1" x14ac:dyDescent="0.45">
      <c r="C8956" s="104" t="s">
        <v>374</v>
      </c>
      <c r="D8956" s="104" t="s">
        <v>377</v>
      </c>
      <c r="E8956" s="56">
        <v>2006</v>
      </c>
      <c r="F8956" s="146">
        <v>2350</v>
      </c>
      <c r="G8956" s="146">
        <v>2350</v>
      </c>
    </row>
    <row r="8957" spans="3:7" ht="16.5" hidden="1" customHeight="1" outlineLevel="1" x14ac:dyDescent="0.45">
      <c r="C8957" s="104" t="s">
        <v>374</v>
      </c>
      <c r="D8957" s="104" t="s">
        <v>377</v>
      </c>
      <c r="E8957" s="56">
        <v>2007</v>
      </c>
      <c r="F8957" s="146">
        <v>2816</v>
      </c>
      <c r="G8957" s="146">
        <v>2816</v>
      </c>
    </row>
    <row r="8958" spans="3:7" ht="16.5" hidden="1" customHeight="1" outlineLevel="1" x14ac:dyDescent="0.45">
      <c r="C8958" s="104" t="s">
        <v>374</v>
      </c>
      <c r="D8958" s="104" t="s">
        <v>377</v>
      </c>
      <c r="E8958" s="56">
        <v>2008</v>
      </c>
      <c r="F8958" s="146">
        <v>2721</v>
      </c>
      <c r="G8958" s="146">
        <v>2721</v>
      </c>
    </row>
    <row r="8959" spans="3:7" ht="16.5" hidden="1" customHeight="1" outlineLevel="1" x14ac:dyDescent="0.45">
      <c r="C8959" s="104" t="s">
        <v>374</v>
      </c>
      <c r="D8959" s="104" t="s">
        <v>377</v>
      </c>
      <c r="E8959" s="56">
        <v>2009</v>
      </c>
      <c r="F8959" s="146">
        <v>1848</v>
      </c>
      <c r="G8959" s="146">
        <v>1848</v>
      </c>
    </row>
    <row r="8960" spans="3:7" ht="16.5" hidden="1" customHeight="1" outlineLevel="1" x14ac:dyDescent="0.45">
      <c r="C8960" s="104" t="s">
        <v>374</v>
      </c>
      <c r="D8960" s="104" t="s">
        <v>377</v>
      </c>
      <c r="E8960" s="56">
        <v>2010</v>
      </c>
      <c r="F8960" s="146">
        <v>2390</v>
      </c>
      <c r="G8960" s="146">
        <v>2390</v>
      </c>
    </row>
    <row r="8961" spans="3:7" ht="16.5" hidden="1" customHeight="1" outlineLevel="1" x14ac:dyDescent="0.45">
      <c r="C8961" s="104" t="s">
        <v>374</v>
      </c>
      <c r="D8961" s="104" t="s">
        <v>377</v>
      </c>
      <c r="E8961" s="56">
        <v>2011</v>
      </c>
      <c r="F8961" s="146">
        <v>2873</v>
      </c>
      <c r="G8961" s="146">
        <v>2873</v>
      </c>
    </row>
    <row r="8962" spans="3:7" ht="16.5" hidden="1" customHeight="1" outlineLevel="1" x14ac:dyDescent="0.45">
      <c r="C8962" s="104" t="s">
        <v>374</v>
      </c>
      <c r="D8962" s="104" t="s">
        <v>377</v>
      </c>
      <c r="E8962" s="56">
        <v>2012</v>
      </c>
      <c r="F8962" s="146">
        <v>1881</v>
      </c>
      <c r="G8962" s="146">
        <v>1881</v>
      </c>
    </row>
    <row r="8963" spans="3:7" ht="16.5" hidden="1" customHeight="1" outlineLevel="1" x14ac:dyDescent="0.45">
      <c r="C8963" s="104" t="s">
        <v>374</v>
      </c>
      <c r="D8963" s="104" t="s">
        <v>377</v>
      </c>
      <c r="E8963" s="56">
        <v>2013</v>
      </c>
      <c r="F8963" s="146">
        <v>1442</v>
      </c>
      <c r="G8963" s="146">
        <v>1442</v>
      </c>
    </row>
    <row r="8964" spans="3:7" ht="16.5" hidden="1" customHeight="1" outlineLevel="1" x14ac:dyDescent="0.45">
      <c r="C8964" s="104" t="s">
        <v>374</v>
      </c>
      <c r="D8964" s="104" t="s">
        <v>377</v>
      </c>
      <c r="E8964" s="56">
        <v>2014</v>
      </c>
      <c r="F8964" s="146">
        <v>1551</v>
      </c>
      <c r="G8964" s="146">
        <v>1551</v>
      </c>
    </row>
    <row r="8965" spans="3:7" ht="16.5" hidden="1" customHeight="1" outlineLevel="1" x14ac:dyDescent="0.45">
      <c r="C8965" s="104" t="s">
        <v>374</v>
      </c>
      <c r="D8965" s="104" t="s">
        <v>377</v>
      </c>
      <c r="E8965" s="56">
        <v>2015</v>
      </c>
      <c r="F8965" s="146">
        <v>1216</v>
      </c>
      <c r="G8965" s="146">
        <v>1216</v>
      </c>
    </row>
    <row r="8966" spans="3:7" ht="16.5" hidden="1" customHeight="1" outlineLevel="1" x14ac:dyDescent="0.45">
      <c r="C8966" s="104" t="s">
        <v>374</v>
      </c>
      <c r="D8966" s="104" t="s">
        <v>377</v>
      </c>
      <c r="E8966" s="56">
        <v>2016</v>
      </c>
      <c r="F8966" s="144">
        <v>166</v>
      </c>
      <c r="G8966" s="144">
        <v>166</v>
      </c>
    </row>
    <row r="8967" spans="3:7" ht="16.5" hidden="1" customHeight="1" outlineLevel="1" x14ac:dyDescent="0.45">
      <c r="C8967" s="104" t="s">
        <v>374</v>
      </c>
      <c r="D8967" s="104" t="s">
        <v>378</v>
      </c>
      <c r="E8967" s="56">
        <v>2004</v>
      </c>
      <c r="F8967" s="144">
        <v>0</v>
      </c>
      <c r="G8967" s="144">
        <v>0</v>
      </c>
    </row>
    <row r="8968" spans="3:7" ht="16.5" hidden="1" customHeight="1" outlineLevel="1" x14ac:dyDescent="0.45">
      <c r="C8968" s="104" t="s">
        <v>374</v>
      </c>
      <c r="D8968" s="104" t="s">
        <v>378</v>
      </c>
      <c r="E8968" s="56">
        <v>2005</v>
      </c>
      <c r="F8968" s="144">
        <v>0</v>
      </c>
      <c r="G8968" s="144">
        <v>0</v>
      </c>
    </row>
    <row r="8969" spans="3:7" ht="16.5" hidden="1" customHeight="1" outlineLevel="1" x14ac:dyDescent="0.45">
      <c r="C8969" s="104" t="s">
        <v>374</v>
      </c>
      <c r="D8969" s="104" t="s">
        <v>378</v>
      </c>
      <c r="E8969" s="56">
        <v>2006</v>
      </c>
      <c r="F8969" s="144">
        <v>0</v>
      </c>
      <c r="G8969" s="144">
        <v>0</v>
      </c>
    </row>
    <row r="8970" spans="3:7" ht="16.5" hidden="1" customHeight="1" outlineLevel="1" x14ac:dyDescent="0.45">
      <c r="C8970" s="104" t="s">
        <v>374</v>
      </c>
      <c r="D8970" s="104" t="s">
        <v>378</v>
      </c>
      <c r="E8970" s="56">
        <v>2007</v>
      </c>
      <c r="F8970" s="144">
        <v>0</v>
      </c>
      <c r="G8970" s="144">
        <v>0</v>
      </c>
    </row>
    <row r="8971" spans="3:7" ht="16.5" hidden="1" customHeight="1" outlineLevel="1" x14ac:dyDescent="0.45">
      <c r="C8971" s="104" t="s">
        <v>374</v>
      </c>
      <c r="D8971" s="104" t="s">
        <v>379</v>
      </c>
      <c r="E8971" s="56">
        <v>1999</v>
      </c>
      <c r="F8971" s="144">
        <v>5</v>
      </c>
      <c r="G8971" s="144">
        <v>5</v>
      </c>
    </row>
    <row r="8972" spans="3:7" ht="16.5" hidden="1" customHeight="1" outlineLevel="1" x14ac:dyDescent="0.45">
      <c r="C8972" s="104" t="s">
        <v>374</v>
      </c>
      <c r="D8972" s="104" t="s">
        <v>379</v>
      </c>
      <c r="E8972" s="56">
        <v>2000</v>
      </c>
      <c r="F8972" s="144">
        <v>5</v>
      </c>
      <c r="G8972" s="144">
        <v>5</v>
      </c>
    </row>
    <row r="8973" spans="3:7" ht="16.5" hidden="1" customHeight="1" outlineLevel="1" x14ac:dyDescent="0.45">
      <c r="C8973" s="104" t="s">
        <v>374</v>
      </c>
      <c r="D8973" s="104" t="s">
        <v>380</v>
      </c>
      <c r="E8973" s="56">
        <v>1991</v>
      </c>
      <c r="F8973" s="144">
        <v>248</v>
      </c>
      <c r="G8973" s="144">
        <v>248</v>
      </c>
    </row>
    <row r="8974" spans="3:7" ht="16.5" hidden="1" customHeight="1" outlineLevel="1" x14ac:dyDescent="0.45">
      <c r="C8974" s="104" t="s">
        <v>374</v>
      </c>
      <c r="D8974" s="104" t="s">
        <v>380</v>
      </c>
      <c r="E8974" s="56">
        <v>1992</v>
      </c>
      <c r="F8974" s="144">
        <v>193</v>
      </c>
      <c r="G8974" s="144">
        <v>193</v>
      </c>
    </row>
    <row r="8975" spans="3:7" ht="16.5" hidden="1" customHeight="1" outlineLevel="1" x14ac:dyDescent="0.45">
      <c r="C8975" s="104" t="s">
        <v>374</v>
      </c>
      <c r="D8975" s="104" t="s">
        <v>380</v>
      </c>
      <c r="E8975" s="56">
        <v>1993</v>
      </c>
      <c r="F8975" s="144">
        <v>204</v>
      </c>
      <c r="G8975" s="144">
        <v>204</v>
      </c>
    </row>
    <row r="8976" spans="3:7" ht="16.5" hidden="1" customHeight="1" outlineLevel="1" x14ac:dyDescent="0.45">
      <c r="C8976" s="104" t="s">
        <v>374</v>
      </c>
      <c r="D8976" s="104" t="s">
        <v>380</v>
      </c>
      <c r="E8976" s="56">
        <v>1994</v>
      </c>
      <c r="F8976" s="144">
        <v>291</v>
      </c>
      <c r="G8976" s="144">
        <v>291</v>
      </c>
    </row>
    <row r="8977" spans="3:7" ht="16.5" hidden="1" customHeight="1" outlineLevel="1" x14ac:dyDescent="0.45">
      <c r="C8977" s="104" t="s">
        <v>374</v>
      </c>
      <c r="D8977" s="104" t="s">
        <v>380</v>
      </c>
      <c r="E8977" s="56">
        <v>1995</v>
      </c>
      <c r="F8977" s="144">
        <v>233</v>
      </c>
      <c r="G8977" s="144">
        <v>233</v>
      </c>
    </row>
    <row r="8978" spans="3:7" ht="16.5" hidden="1" customHeight="1" outlineLevel="1" x14ac:dyDescent="0.45">
      <c r="C8978" s="104" t="s">
        <v>374</v>
      </c>
      <c r="D8978" s="104" t="s">
        <v>380</v>
      </c>
      <c r="E8978" s="56">
        <v>1996</v>
      </c>
      <c r="F8978" s="144">
        <v>142</v>
      </c>
      <c r="G8978" s="144">
        <v>142</v>
      </c>
    </row>
    <row r="8979" spans="3:7" ht="16.5" hidden="1" customHeight="1" outlineLevel="1" x14ac:dyDescent="0.45">
      <c r="C8979" s="104" t="s">
        <v>374</v>
      </c>
      <c r="D8979" s="104" t="s">
        <v>380</v>
      </c>
      <c r="E8979" s="56">
        <v>1997</v>
      </c>
      <c r="F8979" s="144">
        <v>105</v>
      </c>
      <c r="G8979" s="144">
        <v>105</v>
      </c>
    </row>
    <row r="8980" spans="3:7" ht="16.5" hidden="1" customHeight="1" outlineLevel="1" x14ac:dyDescent="0.45">
      <c r="C8980" s="104" t="s">
        <v>374</v>
      </c>
      <c r="D8980" s="104" t="s">
        <v>380</v>
      </c>
      <c r="E8980" s="56">
        <v>1998</v>
      </c>
      <c r="F8980" s="144">
        <v>184</v>
      </c>
      <c r="G8980" s="144">
        <v>184</v>
      </c>
    </row>
    <row r="8981" spans="3:7" ht="16.5" hidden="1" customHeight="1" outlineLevel="1" x14ac:dyDescent="0.45">
      <c r="C8981" s="104" t="s">
        <v>374</v>
      </c>
      <c r="D8981" s="104" t="s">
        <v>380</v>
      </c>
      <c r="E8981" s="56">
        <v>1999</v>
      </c>
      <c r="F8981" s="144">
        <v>226</v>
      </c>
      <c r="G8981" s="144">
        <v>226</v>
      </c>
    </row>
    <row r="8982" spans="3:7" ht="16.5" hidden="1" customHeight="1" outlineLevel="1" x14ac:dyDescent="0.45">
      <c r="C8982" s="104" t="s">
        <v>374</v>
      </c>
      <c r="D8982" s="104" t="s">
        <v>380</v>
      </c>
      <c r="E8982" s="56">
        <v>2000</v>
      </c>
      <c r="F8982" s="144">
        <v>93</v>
      </c>
      <c r="G8982" s="144">
        <v>93</v>
      </c>
    </row>
    <row r="8983" spans="3:7" ht="16.5" hidden="1" customHeight="1" outlineLevel="1" x14ac:dyDescent="0.45">
      <c r="C8983" s="104" t="s">
        <v>374</v>
      </c>
      <c r="D8983" s="104" t="s">
        <v>380</v>
      </c>
      <c r="E8983" s="56">
        <v>2001</v>
      </c>
      <c r="F8983" s="144">
        <v>115</v>
      </c>
      <c r="G8983" s="144">
        <v>115</v>
      </c>
    </row>
    <row r="8984" spans="3:7" ht="16.5" hidden="1" customHeight="1" outlineLevel="1" x14ac:dyDescent="0.45">
      <c r="C8984" s="104" t="s">
        <v>374</v>
      </c>
      <c r="D8984" s="104" t="s">
        <v>380</v>
      </c>
      <c r="E8984" s="56">
        <v>2002</v>
      </c>
      <c r="F8984" s="144">
        <v>99</v>
      </c>
      <c r="G8984" s="144">
        <v>99</v>
      </c>
    </row>
    <row r="8985" spans="3:7" ht="16.5" hidden="1" customHeight="1" outlineLevel="1" x14ac:dyDescent="0.45">
      <c r="C8985" s="104" t="s">
        <v>374</v>
      </c>
      <c r="D8985" s="104" t="s">
        <v>380</v>
      </c>
      <c r="E8985" s="56">
        <v>2003</v>
      </c>
      <c r="F8985" s="144">
        <v>128</v>
      </c>
      <c r="G8985" s="144">
        <v>128</v>
      </c>
    </row>
    <row r="8986" spans="3:7" ht="16.5" hidden="1" customHeight="1" outlineLevel="1" x14ac:dyDescent="0.45">
      <c r="C8986" s="104" t="s">
        <v>374</v>
      </c>
      <c r="D8986" s="104" t="s">
        <v>380</v>
      </c>
      <c r="E8986" s="56">
        <v>2004</v>
      </c>
      <c r="F8986" s="144">
        <v>184</v>
      </c>
      <c r="G8986" s="144">
        <v>184</v>
      </c>
    </row>
    <row r="8987" spans="3:7" ht="16.5" hidden="1" customHeight="1" outlineLevel="1" x14ac:dyDescent="0.45">
      <c r="C8987" s="104" t="s">
        <v>374</v>
      </c>
      <c r="D8987" s="104" t="s">
        <v>380</v>
      </c>
      <c r="E8987" s="56">
        <v>2005</v>
      </c>
      <c r="F8987" s="144">
        <v>150</v>
      </c>
      <c r="G8987" s="144">
        <v>150</v>
      </c>
    </row>
    <row r="8988" spans="3:7" ht="16.5" hidden="1" customHeight="1" outlineLevel="1" x14ac:dyDescent="0.45">
      <c r="C8988" s="104" t="s">
        <v>374</v>
      </c>
      <c r="D8988" s="104" t="s">
        <v>380</v>
      </c>
      <c r="E8988" s="56">
        <v>2006</v>
      </c>
      <c r="F8988" s="144">
        <v>204</v>
      </c>
      <c r="G8988" s="144">
        <v>204</v>
      </c>
    </row>
    <row r="8989" spans="3:7" ht="16.5" hidden="1" customHeight="1" outlineLevel="1" x14ac:dyDescent="0.45">
      <c r="C8989" s="104" t="s">
        <v>374</v>
      </c>
      <c r="D8989" s="104" t="s">
        <v>380</v>
      </c>
      <c r="E8989" s="56">
        <v>2007</v>
      </c>
      <c r="F8989" s="144">
        <v>370</v>
      </c>
      <c r="G8989" s="144">
        <v>370</v>
      </c>
    </row>
    <row r="8990" spans="3:7" ht="16.5" hidden="1" customHeight="1" outlineLevel="1" x14ac:dyDescent="0.45">
      <c r="C8990" s="104" t="s">
        <v>374</v>
      </c>
      <c r="D8990" s="104" t="s">
        <v>380</v>
      </c>
      <c r="E8990" s="56">
        <v>2008</v>
      </c>
      <c r="F8990" s="144">
        <v>233</v>
      </c>
      <c r="G8990" s="144">
        <v>233</v>
      </c>
    </row>
    <row r="8991" spans="3:7" ht="16.5" hidden="1" customHeight="1" outlineLevel="1" x14ac:dyDescent="0.45">
      <c r="C8991" s="104" t="s">
        <v>374</v>
      </c>
      <c r="D8991" s="104" t="s">
        <v>380</v>
      </c>
      <c r="E8991" s="56">
        <v>2009</v>
      </c>
      <c r="F8991" s="144">
        <v>263</v>
      </c>
      <c r="G8991" s="144">
        <v>263</v>
      </c>
    </row>
    <row r="8992" spans="3:7" ht="16.5" hidden="1" customHeight="1" outlineLevel="1" x14ac:dyDescent="0.45">
      <c r="C8992" s="104" t="s">
        <v>374</v>
      </c>
      <c r="D8992" s="104" t="s">
        <v>380</v>
      </c>
      <c r="E8992" s="56">
        <v>2010</v>
      </c>
      <c r="F8992" s="144">
        <v>309</v>
      </c>
      <c r="G8992" s="144">
        <v>309</v>
      </c>
    </row>
    <row r="8993" spans="3:7" ht="16.5" hidden="1" customHeight="1" outlineLevel="1" x14ac:dyDescent="0.45">
      <c r="C8993" s="104" t="s">
        <v>374</v>
      </c>
      <c r="D8993" s="104" t="s">
        <v>380</v>
      </c>
      <c r="E8993" s="56">
        <v>2011</v>
      </c>
      <c r="F8993" s="144">
        <v>493</v>
      </c>
      <c r="G8993" s="144">
        <v>493</v>
      </c>
    </row>
    <row r="8994" spans="3:7" ht="16.5" hidden="1" customHeight="1" outlineLevel="1" x14ac:dyDescent="0.45">
      <c r="C8994" s="104" t="s">
        <v>374</v>
      </c>
      <c r="D8994" s="104" t="s">
        <v>380</v>
      </c>
      <c r="E8994" s="56">
        <v>2012</v>
      </c>
      <c r="F8994" s="144">
        <v>633</v>
      </c>
      <c r="G8994" s="144">
        <v>633</v>
      </c>
    </row>
    <row r="8995" spans="3:7" ht="16.5" hidden="1" customHeight="1" outlineLevel="1" x14ac:dyDescent="0.45">
      <c r="C8995" s="104" t="s">
        <v>374</v>
      </c>
      <c r="D8995" s="104" t="s">
        <v>380</v>
      </c>
      <c r="E8995" s="56">
        <v>2013</v>
      </c>
      <c r="F8995" s="146">
        <v>1042</v>
      </c>
      <c r="G8995" s="146">
        <v>1042</v>
      </c>
    </row>
    <row r="8996" spans="3:7" ht="16.5" hidden="1" customHeight="1" outlineLevel="1" x14ac:dyDescent="0.45">
      <c r="C8996" s="104" t="s">
        <v>374</v>
      </c>
      <c r="D8996" s="104" t="s">
        <v>380</v>
      </c>
      <c r="E8996" s="56">
        <v>2014</v>
      </c>
      <c r="F8996" s="144">
        <v>826</v>
      </c>
      <c r="G8996" s="144">
        <v>826</v>
      </c>
    </row>
    <row r="8997" spans="3:7" ht="16.5" hidden="1" customHeight="1" outlineLevel="1" x14ac:dyDescent="0.45">
      <c r="C8997" s="104" t="s">
        <v>374</v>
      </c>
      <c r="D8997" s="104" t="s">
        <v>380</v>
      </c>
      <c r="E8997" s="56">
        <v>2015</v>
      </c>
      <c r="F8997" s="144">
        <v>811</v>
      </c>
      <c r="G8997" s="144">
        <v>811</v>
      </c>
    </row>
    <row r="8998" spans="3:7" ht="16.5" hidden="1" customHeight="1" outlineLevel="1" x14ac:dyDescent="0.45">
      <c r="C8998" s="104" t="s">
        <v>374</v>
      </c>
      <c r="D8998" s="104" t="s">
        <v>380</v>
      </c>
      <c r="E8998" s="56">
        <v>2016</v>
      </c>
      <c r="F8998" s="144">
        <v>195</v>
      </c>
      <c r="G8998" s="144">
        <v>195</v>
      </c>
    </row>
    <row r="8999" spans="3:7" ht="16.5" hidden="1" customHeight="1" outlineLevel="1" x14ac:dyDescent="0.45">
      <c r="C8999" s="104" t="s">
        <v>374</v>
      </c>
      <c r="D8999" s="104" t="s">
        <v>381</v>
      </c>
      <c r="E8999" s="56">
        <v>1996</v>
      </c>
      <c r="F8999" s="144">
        <v>5</v>
      </c>
      <c r="G8999" s="144">
        <v>5</v>
      </c>
    </row>
    <row r="9000" spans="3:7" ht="16.5" hidden="1" customHeight="1" outlineLevel="1" x14ac:dyDescent="0.45">
      <c r="C9000" s="104" t="s">
        <v>374</v>
      </c>
      <c r="D9000" s="104" t="s">
        <v>381</v>
      </c>
      <c r="E9000" s="56">
        <v>1997</v>
      </c>
      <c r="F9000" s="144">
        <v>2</v>
      </c>
      <c r="G9000" s="144">
        <v>2</v>
      </c>
    </row>
    <row r="9001" spans="3:7" ht="16.5" hidden="1" customHeight="1" outlineLevel="1" x14ac:dyDescent="0.45">
      <c r="C9001" s="104" t="s">
        <v>374</v>
      </c>
      <c r="D9001" s="104" t="s">
        <v>382</v>
      </c>
      <c r="E9001" s="56">
        <v>1991</v>
      </c>
      <c r="F9001" s="144">
        <v>331</v>
      </c>
      <c r="G9001" s="144">
        <v>331</v>
      </c>
    </row>
    <row r="9002" spans="3:7" ht="16.5" hidden="1" customHeight="1" outlineLevel="1" x14ac:dyDescent="0.45">
      <c r="C9002" s="104" t="s">
        <v>374</v>
      </c>
      <c r="D9002" s="104" t="s">
        <v>382</v>
      </c>
      <c r="E9002" s="56">
        <v>1992</v>
      </c>
      <c r="F9002" s="144">
        <v>616</v>
      </c>
      <c r="G9002" s="144">
        <v>616</v>
      </c>
    </row>
    <row r="9003" spans="3:7" ht="16.5" hidden="1" customHeight="1" outlineLevel="1" x14ac:dyDescent="0.45">
      <c r="C9003" s="104" t="s">
        <v>374</v>
      </c>
      <c r="D9003" s="104" t="s">
        <v>382</v>
      </c>
      <c r="E9003" s="56">
        <v>1993</v>
      </c>
      <c r="F9003" s="144">
        <v>395</v>
      </c>
      <c r="G9003" s="144">
        <v>395</v>
      </c>
    </row>
    <row r="9004" spans="3:7" ht="16.5" hidden="1" customHeight="1" outlineLevel="1" x14ac:dyDescent="0.45">
      <c r="C9004" s="104" t="s">
        <v>374</v>
      </c>
      <c r="D9004" s="104" t="s">
        <v>382</v>
      </c>
      <c r="E9004" s="56">
        <v>1994</v>
      </c>
      <c r="F9004" s="144">
        <v>228</v>
      </c>
      <c r="G9004" s="144">
        <v>228</v>
      </c>
    </row>
    <row r="9005" spans="3:7" ht="16.5" hidden="1" customHeight="1" outlineLevel="1" x14ac:dyDescent="0.45">
      <c r="C9005" s="104" t="s">
        <v>374</v>
      </c>
      <c r="D9005" s="104" t="s">
        <v>382</v>
      </c>
      <c r="E9005" s="56">
        <v>1995</v>
      </c>
      <c r="F9005" s="144">
        <v>190</v>
      </c>
      <c r="G9005" s="144">
        <v>190</v>
      </c>
    </row>
    <row r="9006" spans="3:7" ht="16.5" hidden="1" customHeight="1" outlineLevel="1" x14ac:dyDescent="0.45">
      <c r="C9006" s="104" t="s">
        <v>374</v>
      </c>
      <c r="D9006" s="104" t="s">
        <v>382</v>
      </c>
      <c r="E9006" s="56">
        <v>1996</v>
      </c>
      <c r="F9006" s="144">
        <v>674</v>
      </c>
      <c r="G9006" s="144">
        <v>674</v>
      </c>
    </row>
    <row r="9007" spans="3:7" ht="16.5" hidden="1" customHeight="1" outlineLevel="1" x14ac:dyDescent="0.45">
      <c r="C9007" s="104" t="s">
        <v>374</v>
      </c>
      <c r="D9007" s="104" t="s">
        <v>382</v>
      </c>
      <c r="E9007" s="56">
        <v>1997</v>
      </c>
      <c r="F9007" s="144">
        <v>719</v>
      </c>
      <c r="G9007" s="144">
        <v>719</v>
      </c>
    </row>
    <row r="9008" spans="3:7" ht="16.5" hidden="1" customHeight="1" outlineLevel="1" x14ac:dyDescent="0.45">
      <c r="C9008" s="104" t="s">
        <v>374</v>
      </c>
      <c r="D9008" s="104" t="s">
        <v>382</v>
      </c>
      <c r="E9008" s="56">
        <v>1998</v>
      </c>
      <c r="F9008" s="144">
        <v>466</v>
      </c>
      <c r="G9008" s="144">
        <v>466</v>
      </c>
    </row>
    <row r="9009" spans="3:7" ht="16.5" hidden="1" customHeight="1" outlineLevel="1" x14ac:dyDescent="0.45">
      <c r="C9009" s="104" t="s">
        <v>374</v>
      </c>
      <c r="D9009" s="104" t="s">
        <v>382</v>
      </c>
      <c r="E9009" s="56">
        <v>1999</v>
      </c>
      <c r="F9009" s="144">
        <v>194</v>
      </c>
      <c r="G9009" s="144">
        <v>194</v>
      </c>
    </row>
    <row r="9010" spans="3:7" ht="16.5" hidden="1" customHeight="1" outlineLevel="1" x14ac:dyDescent="0.45">
      <c r="C9010" s="104" t="s">
        <v>374</v>
      </c>
      <c r="D9010" s="104" t="s">
        <v>382</v>
      </c>
      <c r="E9010" s="56">
        <v>2000</v>
      </c>
      <c r="F9010" s="144">
        <v>330</v>
      </c>
      <c r="G9010" s="144">
        <v>330</v>
      </c>
    </row>
    <row r="9011" spans="3:7" ht="16.5" hidden="1" customHeight="1" outlineLevel="1" x14ac:dyDescent="0.45">
      <c r="C9011" s="104" t="s">
        <v>374</v>
      </c>
      <c r="D9011" s="104" t="s">
        <v>382</v>
      </c>
      <c r="E9011" s="56">
        <v>2001</v>
      </c>
      <c r="F9011" s="144">
        <v>326</v>
      </c>
      <c r="G9011" s="144">
        <v>326</v>
      </c>
    </row>
    <row r="9012" spans="3:7" ht="16.5" hidden="1" customHeight="1" outlineLevel="1" x14ac:dyDescent="0.45">
      <c r="C9012" s="104" t="s">
        <v>374</v>
      </c>
      <c r="D9012" s="104" t="s">
        <v>382</v>
      </c>
      <c r="E9012" s="56">
        <v>2002</v>
      </c>
      <c r="F9012" s="144">
        <v>190</v>
      </c>
      <c r="G9012" s="144">
        <v>190</v>
      </c>
    </row>
    <row r="9013" spans="3:7" ht="16.5" hidden="1" customHeight="1" outlineLevel="1" x14ac:dyDescent="0.45">
      <c r="C9013" s="104" t="s">
        <v>374</v>
      </c>
      <c r="D9013" s="104" t="s">
        <v>382</v>
      </c>
      <c r="E9013" s="56">
        <v>2003</v>
      </c>
      <c r="F9013" s="144">
        <v>309</v>
      </c>
      <c r="G9013" s="144">
        <v>309</v>
      </c>
    </row>
    <row r="9014" spans="3:7" ht="16.5" hidden="1" customHeight="1" outlineLevel="1" x14ac:dyDescent="0.45">
      <c r="C9014" s="104" t="s">
        <v>374</v>
      </c>
      <c r="D9014" s="104" t="s">
        <v>382</v>
      </c>
      <c r="E9014" s="56">
        <v>2004</v>
      </c>
      <c r="F9014" s="144">
        <v>503</v>
      </c>
      <c r="G9014" s="144">
        <v>503</v>
      </c>
    </row>
    <row r="9015" spans="3:7" ht="16.5" hidden="1" customHeight="1" outlineLevel="1" x14ac:dyDescent="0.45">
      <c r="C9015" s="104" t="s">
        <v>374</v>
      </c>
      <c r="D9015" s="104" t="s">
        <v>382</v>
      </c>
      <c r="E9015" s="56">
        <v>2005</v>
      </c>
      <c r="F9015" s="144">
        <v>806</v>
      </c>
      <c r="G9015" s="144">
        <v>806</v>
      </c>
    </row>
    <row r="9016" spans="3:7" ht="16.5" hidden="1" customHeight="1" outlineLevel="1" x14ac:dyDescent="0.45">
      <c r="C9016" s="104" t="s">
        <v>374</v>
      </c>
      <c r="D9016" s="104" t="s">
        <v>382</v>
      </c>
      <c r="E9016" s="56">
        <v>2006</v>
      </c>
      <c r="F9016" s="144">
        <v>560</v>
      </c>
      <c r="G9016" s="144">
        <v>560</v>
      </c>
    </row>
    <row r="9017" spans="3:7" ht="16.5" hidden="1" customHeight="1" outlineLevel="1" x14ac:dyDescent="0.45">
      <c r="C9017" s="104" t="s">
        <v>374</v>
      </c>
      <c r="D9017" s="104" t="s">
        <v>382</v>
      </c>
      <c r="E9017" s="56">
        <v>2007</v>
      </c>
      <c r="F9017" s="144">
        <v>601</v>
      </c>
      <c r="G9017" s="144">
        <v>601</v>
      </c>
    </row>
    <row r="9018" spans="3:7" ht="16.5" hidden="1" customHeight="1" outlineLevel="1" x14ac:dyDescent="0.45">
      <c r="C9018" s="104" t="s">
        <v>374</v>
      </c>
      <c r="D9018" s="104" t="s">
        <v>382</v>
      </c>
      <c r="E9018" s="56">
        <v>2008</v>
      </c>
      <c r="F9018" s="144">
        <v>494</v>
      </c>
      <c r="G9018" s="144">
        <v>494</v>
      </c>
    </row>
    <row r="9019" spans="3:7" ht="16.5" hidden="1" customHeight="1" outlineLevel="1" x14ac:dyDescent="0.45">
      <c r="C9019" s="104" t="s">
        <v>374</v>
      </c>
      <c r="D9019" s="104" t="s">
        <v>382</v>
      </c>
      <c r="E9019" s="56">
        <v>2009</v>
      </c>
      <c r="F9019" s="144">
        <v>483</v>
      </c>
      <c r="G9019" s="144">
        <v>483</v>
      </c>
    </row>
    <row r="9020" spans="3:7" ht="16.5" hidden="1" customHeight="1" outlineLevel="1" x14ac:dyDescent="0.45">
      <c r="C9020" s="104" t="s">
        <v>374</v>
      </c>
      <c r="D9020" s="104" t="s">
        <v>382</v>
      </c>
      <c r="E9020" s="56">
        <v>2010</v>
      </c>
      <c r="F9020" s="144">
        <v>626</v>
      </c>
      <c r="G9020" s="144">
        <v>626</v>
      </c>
    </row>
    <row r="9021" spans="3:7" ht="16.5" hidden="1" customHeight="1" outlineLevel="1" x14ac:dyDescent="0.45">
      <c r="C9021" s="104" t="s">
        <v>374</v>
      </c>
      <c r="D9021" s="104" t="s">
        <v>382</v>
      </c>
      <c r="E9021" s="56">
        <v>2011</v>
      </c>
      <c r="F9021" s="144">
        <v>984</v>
      </c>
      <c r="G9021" s="144">
        <v>984</v>
      </c>
    </row>
    <row r="9022" spans="3:7" ht="16.5" hidden="1" customHeight="1" outlineLevel="1" x14ac:dyDescent="0.45">
      <c r="C9022" s="104" t="s">
        <v>374</v>
      </c>
      <c r="D9022" s="104" t="s">
        <v>382</v>
      </c>
      <c r="E9022" s="56">
        <v>2012</v>
      </c>
      <c r="F9022" s="146">
        <v>1214</v>
      </c>
      <c r="G9022" s="146">
        <v>1214</v>
      </c>
    </row>
    <row r="9023" spans="3:7" ht="16.5" hidden="1" customHeight="1" outlineLevel="1" x14ac:dyDescent="0.45">
      <c r="C9023" s="104" t="s">
        <v>374</v>
      </c>
      <c r="D9023" s="104" t="s">
        <v>382</v>
      </c>
      <c r="E9023" s="56">
        <v>2013</v>
      </c>
      <c r="F9023" s="146">
        <v>1039</v>
      </c>
      <c r="G9023" s="146">
        <v>1039</v>
      </c>
    </row>
    <row r="9024" spans="3:7" ht="16.5" hidden="1" customHeight="1" outlineLevel="1" x14ac:dyDescent="0.45">
      <c r="C9024" s="104" t="s">
        <v>374</v>
      </c>
      <c r="D9024" s="104" t="s">
        <v>382</v>
      </c>
      <c r="E9024" s="56">
        <v>2014</v>
      </c>
      <c r="F9024" s="146">
        <v>1249</v>
      </c>
      <c r="G9024" s="146">
        <v>1249</v>
      </c>
    </row>
    <row r="9025" spans="3:7" ht="16.5" hidden="1" customHeight="1" outlineLevel="1" x14ac:dyDescent="0.45">
      <c r="C9025" s="104" t="s">
        <v>374</v>
      </c>
      <c r="D9025" s="104" t="s">
        <v>382</v>
      </c>
      <c r="E9025" s="56">
        <v>2015</v>
      </c>
      <c r="F9025" s="146">
        <v>1120</v>
      </c>
      <c r="G9025" s="146">
        <v>1120</v>
      </c>
    </row>
    <row r="9026" spans="3:7" ht="16.5" hidden="1" customHeight="1" outlineLevel="1" x14ac:dyDescent="0.45">
      <c r="C9026" s="104" t="s">
        <v>374</v>
      </c>
      <c r="D9026" s="104" t="s">
        <v>382</v>
      </c>
      <c r="E9026" s="56">
        <v>2016</v>
      </c>
      <c r="F9026" s="144">
        <v>425</v>
      </c>
      <c r="G9026" s="144">
        <v>425</v>
      </c>
    </row>
    <row r="9027" spans="3:7" ht="16.5" hidden="1" customHeight="1" outlineLevel="1" x14ac:dyDescent="0.45">
      <c r="C9027" s="104" t="s">
        <v>374</v>
      </c>
      <c r="D9027" s="104" t="s">
        <v>383</v>
      </c>
      <c r="E9027" s="56">
        <v>1991</v>
      </c>
      <c r="F9027" s="144">
        <v>2</v>
      </c>
      <c r="G9027" s="144">
        <v>2</v>
      </c>
    </row>
    <row r="9028" spans="3:7" ht="16.5" hidden="1" customHeight="1" outlineLevel="1" x14ac:dyDescent="0.45">
      <c r="C9028" s="104" t="s">
        <v>374</v>
      </c>
      <c r="D9028" s="104" t="s">
        <v>383</v>
      </c>
      <c r="E9028" s="56">
        <v>1992</v>
      </c>
      <c r="F9028" s="144">
        <v>1</v>
      </c>
      <c r="G9028" s="144">
        <v>1</v>
      </c>
    </row>
    <row r="9029" spans="3:7" ht="16.5" hidden="1" customHeight="1" outlineLevel="1" x14ac:dyDescent="0.45">
      <c r="C9029" s="104" t="s">
        <v>374</v>
      </c>
      <c r="D9029" s="104" t="s">
        <v>383</v>
      </c>
      <c r="E9029" s="56">
        <v>1993</v>
      </c>
      <c r="F9029" s="144">
        <v>1</v>
      </c>
      <c r="G9029" s="144">
        <v>1</v>
      </c>
    </row>
    <row r="9030" spans="3:7" ht="16.5" hidden="1" customHeight="1" outlineLevel="1" x14ac:dyDescent="0.45">
      <c r="C9030" s="104" t="s">
        <v>374</v>
      </c>
      <c r="D9030" s="104" t="s">
        <v>383</v>
      </c>
      <c r="E9030" s="56">
        <v>1994</v>
      </c>
      <c r="F9030" s="144">
        <v>4</v>
      </c>
      <c r="G9030" s="144">
        <v>4</v>
      </c>
    </row>
    <row r="9031" spans="3:7" ht="16.5" hidden="1" customHeight="1" outlineLevel="1" x14ac:dyDescent="0.45">
      <c r="C9031" s="104" t="s">
        <v>374</v>
      </c>
      <c r="D9031" s="104" t="s">
        <v>383</v>
      </c>
      <c r="E9031" s="56">
        <v>2006</v>
      </c>
      <c r="F9031" s="144">
        <v>1</v>
      </c>
      <c r="G9031" s="144">
        <v>1</v>
      </c>
    </row>
    <row r="9032" spans="3:7" ht="16.5" hidden="1" customHeight="1" outlineLevel="1" x14ac:dyDescent="0.45">
      <c r="C9032" s="104" t="s">
        <v>374</v>
      </c>
      <c r="D9032" s="104" t="s">
        <v>383</v>
      </c>
      <c r="E9032" s="56">
        <v>2007</v>
      </c>
      <c r="F9032" s="144">
        <v>0</v>
      </c>
      <c r="G9032" s="144">
        <v>0</v>
      </c>
    </row>
    <row r="9033" spans="3:7" ht="16.5" hidden="1" customHeight="1" outlineLevel="1" x14ac:dyDescent="0.45">
      <c r="C9033" s="104" t="s">
        <v>374</v>
      </c>
      <c r="D9033" s="104" t="s">
        <v>383</v>
      </c>
      <c r="E9033" s="56">
        <v>2011</v>
      </c>
      <c r="F9033" s="144">
        <v>1</v>
      </c>
      <c r="G9033" s="144">
        <v>1</v>
      </c>
    </row>
    <row r="9034" spans="3:7" ht="16.5" hidden="1" customHeight="1" outlineLevel="1" x14ac:dyDescent="0.45">
      <c r="C9034" s="104" t="s">
        <v>374</v>
      </c>
      <c r="D9034" s="104" t="s">
        <v>383</v>
      </c>
      <c r="E9034" s="56">
        <v>2012</v>
      </c>
      <c r="F9034" s="144">
        <v>1</v>
      </c>
      <c r="G9034" s="144">
        <v>1</v>
      </c>
    </row>
    <row r="9035" spans="3:7" ht="16.5" hidden="1" customHeight="1" outlineLevel="1" x14ac:dyDescent="0.45">
      <c r="C9035" s="104" t="s">
        <v>374</v>
      </c>
      <c r="D9035" s="104" t="s">
        <v>383</v>
      </c>
      <c r="E9035" s="56">
        <v>2013</v>
      </c>
      <c r="F9035" s="144">
        <v>2</v>
      </c>
      <c r="G9035" s="144">
        <v>2</v>
      </c>
    </row>
    <row r="9036" spans="3:7" ht="16.5" hidden="1" customHeight="1" outlineLevel="1" x14ac:dyDescent="0.45">
      <c r="C9036" s="104" t="s">
        <v>374</v>
      </c>
      <c r="D9036" s="104" t="s">
        <v>383</v>
      </c>
      <c r="E9036" s="56">
        <v>2014</v>
      </c>
      <c r="F9036" s="144">
        <v>8</v>
      </c>
      <c r="G9036" s="144">
        <v>8</v>
      </c>
    </row>
    <row r="9037" spans="3:7" ht="16.5" hidden="1" customHeight="1" outlineLevel="1" x14ac:dyDescent="0.45">
      <c r="C9037" s="104" t="s">
        <v>374</v>
      </c>
      <c r="D9037" s="104" t="s">
        <v>383</v>
      </c>
      <c r="E9037" s="56">
        <v>2015</v>
      </c>
      <c r="F9037" s="144">
        <v>17</v>
      </c>
      <c r="G9037" s="144">
        <v>17</v>
      </c>
    </row>
    <row r="9038" spans="3:7" ht="16.5" hidden="1" customHeight="1" outlineLevel="1" x14ac:dyDescent="0.45">
      <c r="C9038" s="104" t="s">
        <v>374</v>
      </c>
      <c r="D9038" s="104" t="s">
        <v>383</v>
      </c>
      <c r="E9038" s="56">
        <v>2016</v>
      </c>
      <c r="F9038" s="144">
        <v>0</v>
      </c>
      <c r="G9038" s="144">
        <v>0</v>
      </c>
    </row>
    <row r="9039" spans="3:7" ht="16.5" hidden="1" customHeight="1" outlineLevel="1" x14ac:dyDescent="0.45">
      <c r="C9039" s="104" t="s">
        <v>374</v>
      </c>
      <c r="D9039" s="104" t="s">
        <v>384</v>
      </c>
      <c r="E9039" s="56">
        <v>1993</v>
      </c>
      <c r="F9039" s="144">
        <v>3</v>
      </c>
      <c r="G9039" s="144">
        <v>3</v>
      </c>
    </row>
    <row r="9040" spans="3:7" ht="16.5" hidden="1" customHeight="1" outlineLevel="1" x14ac:dyDescent="0.45">
      <c r="C9040" s="104" t="s">
        <v>374</v>
      </c>
      <c r="D9040" s="104" t="s">
        <v>384</v>
      </c>
      <c r="E9040" s="56">
        <v>1994</v>
      </c>
      <c r="F9040" s="144">
        <v>9</v>
      </c>
      <c r="G9040" s="144">
        <v>9</v>
      </c>
    </row>
    <row r="9041" spans="3:7" ht="16.5" hidden="1" customHeight="1" outlineLevel="1" x14ac:dyDescent="0.45">
      <c r="C9041" s="104" t="s">
        <v>374</v>
      </c>
      <c r="D9041" s="104" t="s">
        <v>384</v>
      </c>
      <c r="E9041" s="56">
        <v>1995</v>
      </c>
      <c r="F9041" s="144">
        <v>35</v>
      </c>
      <c r="G9041" s="144">
        <v>35</v>
      </c>
    </row>
    <row r="9042" spans="3:7" ht="16.5" hidden="1" customHeight="1" outlineLevel="1" x14ac:dyDescent="0.45">
      <c r="C9042" s="104" t="s">
        <v>374</v>
      </c>
      <c r="D9042" s="104" t="s">
        <v>384</v>
      </c>
      <c r="E9042" s="56">
        <v>1996</v>
      </c>
      <c r="F9042" s="144">
        <v>80</v>
      </c>
      <c r="G9042" s="144">
        <v>80</v>
      </c>
    </row>
    <row r="9043" spans="3:7" ht="16.5" hidden="1" customHeight="1" outlineLevel="1" x14ac:dyDescent="0.45">
      <c r="C9043" s="104" t="s">
        <v>374</v>
      </c>
      <c r="D9043" s="104" t="s">
        <v>384</v>
      </c>
      <c r="E9043" s="56">
        <v>1997</v>
      </c>
      <c r="F9043" s="144">
        <v>38</v>
      </c>
      <c r="G9043" s="144">
        <v>38</v>
      </c>
    </row>
    <row r="9044" spans="3:7" ht="16.5" hidden="1" customHeight="1" outlineLevel="1" x14ac:dyDescent="0.45">
      <c r="C9044" s="104" t="s">
        <v>374</v>
      </c>
      <c r="D9044" s="104" t="s">
        <v>384</v>
      </c>
      <c r="E9044" s="56">
        <v>1998</v>
      </c>
      <c r="F9044" s="144">
        <v>22</v>
      </c>
      <c r="G9044" s="144">
        <v>22</v>
      </c>
    </row>
    <row r="9045" spans="3:7" ht="16.5" hidden="1" customHeight="1" outlineLevel="1" x14ac:dyDescent="0.45">
      <c r="C9045" s="104" t="s">
        <v>374</v>
      </c>
      <c r="D9045" s="104" t="s">
        <v>384</v>
      </c>
      <c r="E9045" s="56">
        <v>1999</v>
      </c>
      <c r="F9045" s="144">
        <v>17</v>
      </c>
      <c r="G9045" s="144">
        <v>17</v>
      </c>
    </row>
    <row r="9046" spans="3:7" ht="16.5" hidden="1" customHeight="1" outlineLevel="1" x14ac:dyDescent="0.45">
      <c r="C9046" s="104" t="s">
        <v>374</v>
      </c>
      <c r="D9046" s="104" t="s">
        <v>384</v>
      </c>
      <c r="E9046" s="56">
        <v>2006</v>
      </c>
      <c r="F9046" s="144">
        <v>2</v>
      </c>
      <c r="G9046" s="144">
        <v>2</v>
      </c>
    </row>
    <row r="9047" spans="3:7" ht="16.5" hidden="1" customHeight="1" outlineLevel="1" x14ac:dyDescent="0.45">
      <c r="C9047" s="104" t="s">
        <v>374</v>
      </c>
      <c r="D9047" s="104" t="s">
        <v>384</v>
      </c>
      <c r="E9047" s="56">
        <v>2007</v>
      </c>
      <c r="F9047" s="144">
        <v>20</v>
      </c>
      <c r="G9047" s="144">
        <v>20</v>
      </c>
    </row>
    <row r="9048" spans="3:7" ht="16.5" hidden="1" customHeight="1" outlineLevel="1" x14ac:dyDescent="0.45">
      <c r="C9048" s="104" t="s">
        <v>374</v>
      </c>
      <c r="D9048" s="104" t="s">
        <v>384</v>
      </c>
      <c r="E9048" s="56">
        <v>2008</v>
      </c>
      <c r="F9048" s="144">
        <v>8</v>
      </c>
      <c r="G9048" s="144">
        <v>8</v>
      </c>
    </row>
    <row r="9049" spans="3:7" ht="16.5" hidden="1" customHeight="1" outlineLevel="1" x14ac:dyDescent="0.45">
      <c r="C9049" s="104" t="s">
        <v>374</v>
      </c>
      <c r="D9049" s="104" t="s">
        <v>384</v>
      </c>
      <c r="E9049" s="56">
        <v>2009</v>
      </c>
      <c r="F9049" s="144">
        <v>43</v>
      </c>
      <c r="G9049" s="144">
        <v>43</v>
      </c>
    </row>
    <row r="9050" spans="3:7" ht="16.5" hidden="1" customHeight="1" outlineLevel="1" x14ac:dyDescent="0.45">
      <c r="C9050" s="104" t="s">
        <v>374</v>
      </c>
      <c r="D9050" s="104" t="s">
        <v>384</v>
      </c>
      <c r="E9050" s="56">
        <v>2010</v>
      </c>
      <c r="F9050" s="144">
        <v>0</v>
      </c>
      <c r="G9050" s="144">
        <v>0</v>
      </c>
    </row>
    <row r="9051" spans="3:7" ht="16.5" hidden="1" customHeight="1" outlineLevel="1" x14ac:dyDescent="0.45">
      <c r="C9051" s="104" t="s">
        <v>374</v>
      </c>
      <c r="D9051" s="104" t="s">
        <v>384</v>
      </c>
      <c r="E9051" s="56">
        <v>2011</v>
      </c>
      <c r="F9051" s="144">
        <v>6</v>
      </c>
      <c r="G9051" s="144">
        <v>6</v>
      </c>
    </row>
    <row r="9052" spans="3:7" ht="16.5" hidden="1" customHeight="1" outlineLevel="1" x14ac:dyDescent="0.45">
      <c r="C9052" s="104" t="s">
        <v>374</v>
      </c>
      <c r="D9052" s="104" t="s">
        <v>384</v>
      </c>
      <c r="E9052" s="56">
        <v>2012</v>
      </c>
      <c r="F9052" s="144">
        <v>49</v>
      </c>
      <c r="G9052" s="144">
        <v>49</v>
      </c>
    </row>
    <row r="9053" spans="3:7" ht="16.5" hidden="1" customHeight="1" outlineLevel="1" x14ac:dyDescent="0.45">
      <c r="C9053" s="104" t="s">
        <v>374</v>
      </c>
      <c r="D9053" s="104" t="s">
        <v>384</v>
      </c>
      <c r="E9053" s="56">
        <v>2013</v>
      </c>
      <c r="F9053" s="144">
        <v>69</v>
      </c>
      <c r="G9053" s="144">
        <v>69</v>
      </c>
    </row>
    <row r="9054" spans="3:7" ht="16.5" hidden="1" customHeight="1" outlineLevel="1" x14ac:dyDescent="0.45">
      <c r="C9054" s="104" t="s">
        <v>374</v>
      </c>
      <c r="D9054" s="104" t="s">
        <v>384</v>
      </c>
      <c r="E9054" s="56">
        <v>2014</v>
      </c>
      <c r="F9054" s="144">
        <v>59</v>
      </c>
      <c r="G9054" s="144">
        <v>59</v>
      </c>
    </row>
    <row r="9055" spans="3:7" ht="16.5" hidden="1" customHeight="1" outlineLevel="1" x14ac:dyDescent="0.45">
      <c r="C9055" s="104" t="s">
        <v>374</v>
      </c>
      <c r="D9055" s="104" t="s">
        <v>384</v>
      </c>
      <c r="E9055" s="56">
        <v>2015</v>
      </c>
      <c r="F9055" s="144">
        <v>61</v>
      </c>
      <c r="G9055" s="144">
        <v>61</v>
      </c>
    </row>
    <row r="9056" spans="3:7" ht="16.5" hidden="1" customHeight="1" outlineLevel="1" x14ac:dyDescent="0.45">
      <c r="C9056" s="104" t="s">
        <v>374</v>
      </c>
      <c r="D9056" s="104" t="s">
        <v>384</v>
      </c>
      <c r="E9056" s="56">
        <v>2016</v>
      </c>
      <c r="F9056" s="144">
        <v>21</v>
      </c>
      <c r="G9056" s="144">
        <v>21</v>
      </c>
    </row>
    <row r="9057" spans="3:7" ht="16.5" hidden="1" customHeight="1" outlineLevel="1" x14ac:dyDescent="0.45">
      <c r="C9057" s="104" t="s">
        <v>374</v>
      </c>
      <c r="D9057" s="104" t="s">
        <v>385</v>
      </c>
      <c r="E9057" s="56">
        <v>1993</v>
      </c>
      <c r="F9057" s="144">
        <v>4</v>
      </c>
      <c r="G9057" s="144">
        <v>4</v>
      </c>
    </row>
    <row r="9058" spans="3:7" ht="16.5" hidden="1" customHeight="1" outlineLevel="1" x14ac:dyDescent="0.45">
      <c r="C9058" s="104" t="s">
        <v>374</v>
      </c>
      <c r="D9058" s="104" t="s">
        <v>385</v>
      </c>
      <c r="E9058" s="56">
        <v>1994</v>
      </c>
      <c r="F9058" s="144">
        <v>16</v>
      </c>
      <c r="G9058" s="144">
        <v>16</v>
      </c>
    </row>
    <row r="9059" spans="3:7" ht="16.5" hidden="1" customHeight="1" outlineLevel="1" x14ac:dyDescent="0.45">
      <c r="C9059" s="104" t="s">
        <v>374</v>
      </c>
      <c r="D9059" s="104" t="s">
        <v>385</v>
      </c>
      <c r="E9059" s="56">
        <v>2001</v>
      </c>
      <c r="F9059" s="144">
        <v>2</v>
      </c>
      <c r="G9059" s="144">
        <v>2</v>
      </c>
    </row>
    <row r="9060" spans="3:7" ht="16.5" hidden="1" customHeight="1" outlineLevel="1" x14ac:dyDescent="0.45">
      <c r="C9060" s="104" t="s">
        <v>374</v>
      </c>
      <c r="D9060" s="104" t="s">
        <v>385</v>
      </c>
      <c r="E9060" s="56">
        <v>2009</v>
      </c>
      <c r="F9060" s="144">
        <v>13</v>
      </c>
      <c r="G9060" s="144">
        <v>13</v>
      </c>
    </row>
    <row r="9061" spans="3:7" ht="16.5" hidden="1" customHeight="1" outlineLevel="1" x14ac:dyDescent="0.45">
      <c r="C9061" s="104" t="s">
        <v>374</v>
      </c>
      <c r="D9061" s="104" t="s">
        <v>385</v>
      </c>
      <c r="E9061" s="56">
        <v>2010</v>
      </c>
      <c r="F9061" s="144">
        <v>6</v>
      </c>
      <c r="G9061" s="144">
        <v>6</v>
      </c>
    </row>
    <row r="9062" spans="3:7" ht="16.5" hidden="1" customHeight="1" outlineLevel="1" x14ac:dyDescent="0.45">
      <c r="C9062" s="104" t="s">
        <v>374</v>
      </c>
      <c r="D9062" s="104" t="s">
        <v>385</v>
      </c>
      <c r="E9062" s="56">
        <v>2011</v>
      </c>
      <c r="F9062" s="144">
        <v>7</v>
      </c>
      <c r="G9062" s="144">
        <v>7</v>
      </c>
    </row>
    <row r="9063" spans="3:7" ht="16.5" hidden="1" customHeight="1" outlineLevel="1" x14ac:dyDescent="0.45">
      <c r="C9063" s="104" t="s">
        <v>374</v>
      </c>
      <c r="D9063" s="104" t="s">
        <v>385</v>
      </c>
      <c r="E9063" s="56">
        <v>2012</v>
      </c>
      <c r="F9063" s="144">
        <v>5</v>
      </c>
      <c r="G9063" s="144">
        <v>5</v>
      </c>
    </row>
    <row r="9064" spans="3:7" ht="16.5" hidden="1" customHeight="1" outlineLevel="1" x14ac:dyDescent="0.45">
      <c r="C9064" s="104" t="s">
        <v>374</v>
      </c>
      <c r="D9064" s="104" t="s">
        <v>385</v>
      </c>
      <c r="E9064" s="56">
        <v>2013</v>
      </c>
      <c r="F9064" s="144">
        <v>12</v>
      </c>
      <c r="G9064" s="144">
        <v>12</v>
      </c>
    </row>
    <row r="9065" spans="3:7" ht="16.5" hidden="1" customHeight="1" outlineLevel="1" x14ac:dyDescent="0.45">
      <c r="C9065" s="104" t="s">
        <v>374</v>
      </c>
      <c r="D9065" s="104" t="s">
        <v>385</v>
      </c>
      <c r="E9065" s="56">
        <v>2014</v>
      </c>
      <c r="F9065" s="144">
        <v>6</v>
      </c>
      <c r="G9065" s="144">
        <v>6</v>
      </c>
    </row>
    <row r="9066" spans="3:7" ht="16.5" hidden="1" customHeight="1" outlineLevel="1" x14ac:dyDescent="0.45">
      <c r="C9066" s="104" t="s">
        <v>374</v>
      </c>
      <c r="D9066" s="104" t="s">
        <v>385</v>
      </c>
      <c r="E9066" s="56">
        <v>2015</v>
      </c>
      <c r="F9066" s="144">
        <v>0</v>
      </c>
      <c r="G9066" s="144">
        <v>0</v>
      </c>
    </row>
    <row r="9067" spans="3:7" ht="16.5" hidden="1" customHeight="1" outlineLevel="1" x14ac:dyDescent="0.45">
      <c r="C9067" s="104" t="s">
        <v>374</v>
      </c>
      <c r="D9067" s="104" t="s">
        <v>386</v>
      </c>
      <c r="E9067" s="56">
        <v>2004</v>
      </c>
      <c r="F9067" s="144">
        <v>1</v>
      </c>
      <c r="G9067" s="144">
        <v>1</v>
      </c>
    </row>
    <row r="9068" spans="3:7" ht="16.5" hidden="1" customHeight="1" outlineLevel="1" x14ac:dyDescent="0.45">
      <c r="C9068" s="104" t="s">
        <v>374</v>
      </c>
      <c r="D9068" s="104" t="s">
        <v>386</v>
      </c>
      <c r="E9068" s="56">
        <v>2005</v>
      </c>
      <c r="F9068" s="144">
        <v>0</v>
      </c>
      <c r="G9068" s="144">
        <v>0</v>
      </c>
    </row>
    <row r="9069" spans="3:7" ht="16.5" hidden="1" customHeight="1" outlineLevel="1" x14ac:dyDescent="0.45">
      <c r="C9069" s="104" t="s">
        <v>374</v>
      </c>
      <c r="D9069" s="104" t="s">
        <v>386</v>
      </c>
      <c r="E9069" s="56">
        <v>2006</v>
      </c>
      <c r="F9069" s="144">
        <v>0</v>
      </c>
      <c r="G9069" s="144">
        <v>0</v>
      </c>
    </row>
    <row r="9070" spans="3:7" ht="16.5" hidden="1" customHeight="1" outlineLevel="1" x14ac:dyDescent="0.45">
      <c r="C9070" s="104" t="s">
        <v>374</v>
      </c>
      <c r="D9070" s="104" t="s">
        <v>386</v>
      </c>
      <c r="E9070" s="56">
        <v>2007</v>
      </c>
      <c r="F9070" s="144">
        <v>0</v>
      </c>
      <c r="G9070" s="144">
        <v>0</v>
      </c>
    </row>
    <row r="9071" spans="3:7" ht="16.5" hidden="1" customHeight="1" outlineLevel="1" x14ac:dyDescent="0.45">
      <c r="C9071" s="104" t="s">
        <v>374</v>
      </c>
      <c r="D9071" s="104" t="s">
        <v>386</v>
      </c>
      <c r="E9071" s="56">
        <v>2008</v>
      </c>
      <c r="F9071" s="144">
        <v>1</v>
      </c>
      <c r="G9071" s="144">
        <v>1</v>
      </c>
    </row>
    <row r="9072" spans="3:7" ht="16.5" hidden="1" customHeight="1" outlineLevel="1" x14ac:dyDescent="0.45">
      <c r="C9072" s="104" t="s">
        <v>374</v>
      </c>
      <c r="D9072" s="104" t="s">
        <v>386</v>
      </c>
      <c r="E9072" s="56">
        <v>2009</v>
      </c>
      <c r="F9072" s="144">
        <v>0</v>
      </c>
      <c r="G9072" s="144">
        <v>0</v>
      </c>
    </row>
    <row r="9073" spans="3:7" ht="16.5" hidden="1" customHeight="1" outlineLevel="1" x14ac:dyDescent="0.45">
      <c r="C9073" s="104" t="s">
        <v>374</v>
      </c>
      <c r="D9073" s="104" t="s">
        <v>386</v>
      </c>
      <c r="E9073" s="56">
        <v>2013</v>
      </c>
      <c r="F9073" s="144">
        <v>2</v>
      </c>
      <c r="G9073" s="144">
        <v>2</v>
      </c>
    </row>
    <row r="9074" spans="3:7" ht="16.5" hidden="1" customHeight="1" outlineLevel="1" x14ac:dyDescent="0.45">
      <c r="C9074" s="104" t="s">
        <v>374</v>
      </c>
      <c r="D9074" s="104" t="s">
        <v>386</v>
      </c>
      <c r="E9074" s="56">
        <v>2014</v>
      </c>
      <c r="F9074" s="144">
        <v>0</v>
      </c>
      <c r="G9074" s="144">
        <v>0</v>
      </c>
    </row>
    <row r="9075" spans="3:7" ht="16.5" hidden="1" customHeight="1" outlineLevel="1" x14ac:dyDescent="0.45">
      <c r="C9075" s="104" t="s">
        <v>374</v>
      </c>
      <c r="D9075" s="104" t="s">
        <v>387</v>
      </c>
      <c r="E9075" s="56">
        <v>1991</v>
      </c>
      <c r="F9075" s="144">
        <v>218</v>
      </c>
      <c r="G9075" s="144">
        <v>218</v>
      </c>
    </row>
    <row r="9076" spans="3:7" ht="16.5" hidden="1" customHeight="1" outlineLevel="1" x14ac:dyDescent="0.45">
      <c r="C9076" s="104" t="s">
        <v>374</v>
      </c>
      <c r="D9076" s="104" t="s">
        <v>387</v>
      </c>
      <c r="E9076" s="56">
        <v>1992</v>
      </c>
      <c r="F9076" s="144">
        <v>139</v>
      </c>
      <c r="G9076" s="144">
        <v>139</v>
      </c>
    </row>
    <row r="9077" spans="3:7" ht="16.5" hidden="1" customHeight="1" outlineLevel="1" x14ac:dyDescent="0.45">
      <c r="C9077" s="104" t="s">
        <v>374</v>
      </c>
      <c r="D9077" s="104" t="s">
        <v>387</v>
      </c>
      <c r="E9077" s="56">
        <v>1993</v>
      </c>
      <c r="F9077" s="144">
        <v>63</v>
      </c>
      <c r="G9077" s="144">
        <v>63</v>
      </c>
    </row>
    <row r="9078" spans="3:7" ht="16.5" hidden="1" customHeight="1" outlineLevel="1" x14ac:dyDescent="0.45">
      <c r="C9078" s="104" t="s">
        <v>374</v>
      </c>
      <c r="D9078" s="104" t="s">
        <v>387</v>
      </c>
      <c r="E9078" s="56">
        <v>1994</v>
      </c>
      <c r="F9078" s="144">
        <v>213</v>
      </c>
      <c r="G9078" s="144">
        <v>213</v>
      </c>
    </row>
    <row r="9079" spans="3:7" ht="16.5" hidden="1" customHeight="1" outlineLevel="1" x14ac:dyDescent="0.45">
      <c r="C9079" s="104" t="s">
        <v>374</v>
      </c>
      <c r="D9079" s="104" t="s">
        <v>387</v>
      </c>
      <c r="E9079" s="56">
        <v>1995</v>
      </c>
      <c r="F9079" s="144">
        <v>158</v>
      </c>
      <c r="G9079" s="144">
        <v>158</v>
      </c>
    </row>
    <row r="9080" spans="3:7" ht="16.5" hidden="1" customHeight="1" outlineLevel="1" x14ac:dyDescent="0.45">
      <c r="C9080" s="104" t="s">
        <v>374</v>
      </c>
      <c r="D9080" s="104" t="s">
        <v>387</v>
      </c>
      <c r="E9080" s="56">
        <v>1996</v>
      </c>
      <c r="F9080" s="144">
        <v>309</v>
      </c>
      <c r="G9080" s="144">
        <v>309</v>
      </c>
    </row>
    <row r="9081" spans="3:7" ht="16.5" hidden="1" customHeight="1" outlineLevel="1" x14ac:dyDescent="0.45">
      <c r="C9081" s="104" t="s">
        <v>374</v>
      </c>
      <c r="D9081" s="104" t="s">
        <v>387</v>
      </c>
      <c r="E9081" s="56">
        <v>1997</v>
      </c>
      <c r="F9081" s="144">
        <v>279</v>
      </c>
      <c r="G9081" s="144">
        <v>279</v>
      </c>
    </row>
    <row r="9082" spans="3:7" ht="16.5" hidden="1" customHeight="1" outlineLevel="1" x14ac:dyDescent="0.45">
      <c r="C9082" s="104" t="s">
        <v>374</v>
      </c>
      <c r="D9082" s="104" t="s">
        <v>387</v>
      </c>
      <c r="E9082" s="56">
        <v>1998</v>
      </c>
      <c r="F9082" s="144">
        <v>129</v>
      </c>
      <c r="G9082" s="144">
        <v>129</v>
      </c>
    </row>
    <row r="9083" spans="3:7" ht="16.5" hidden="1" customHeight="1" outlineLevel="1" x14ac:dyDescent="0.45">
      <c r="C9083" s="104" t="s">
        <v>374</v>
      </c>
      <c r="D9083" s="104" t="s">
        <v>387</v>
      </c>
      <c r="E9083" s="56">
        <v>1999</v>
      </c>
      <c r="F9083" s="144">
        <v>41</v>
      </c>
      <c r="G9083" s="144">
        <v>41</v>
      </c>
    </row>
    <row r="9084" spans="3:7" ht="16.5" hidden="1" customHeight="1" outlineLevel="1" x14ac:dyDescent="0.45">
      <c r="C9084" s="104" t="s">
        <v>374</v>
      </c>
      <c r="D9084" s="104" t="s">
        <v>387</v>
      </c>
      <c r="E9084" s="56">
        <v>2000</v>
      </c>
      <c r="F9084" s="144">
        <v>94</v>
      </c>
      <c r="G9084" s="144">
        <v>94</v>
      </c>
    </row>
    <row r="9085" spans="3:7" ht="16.5" hidden="1" customHeight="1" outlineLevel="1" x14ac:dyDescent="0.45">
      <c r="C9085" s="104" t="s">
        <v>374</v>
      </c>
      <c r="D9085" s="104" t="s">
        <v>387</v>
      </c>
      <c r="E9085" s="56">
        <v>2001</v>
      </c>
      <c r="F9085" s="144">
        <v>79</v>
      </c>
      <c r="G9085" s="144">
        <v>79</v>
      </c>
    </row>
    <row r="9086" spans="3:7" ht="16.5" hidden="1" customHeight="1" outlineLevel="1" x14ac:dyDescent="0.45">
      <c r="C9086" s="104" t="s">
        <v>374</v>
      </c>
      <c r="D9086" s="104" t="s">
        <v>387</v>
      </c>
      <c r="E9086" s="56">
        <v>2002</v>
      </c>
      <c r="F9086" s="144">
        <v>92</v>
      </c>
      <c r="G9086" s="144">
        <v>92</v>
      </c>
    </row>
    <row r="9087" spans="3:7" ht="16.5" hidden="1" customHeight="1" outlineLevel="1" x14ac:dyDescent="0.45">
      <c r="C9087" s="104" t="s">
        <v>374</v>
      </c>
      <c r="D9087" s="104" t="s">
        <v>387</v>
      </c>
      <c r="E9087" s="56">
        <v>2003</v>
      </c>
      <c r="F9087" s="144">
        <v>109</v>
      </c>
      <c r="G9087" s="144">
        <v>109</v>
      </c>
    </row>
    <row r="9088" spans="3:7" ht="16.5" hidden="1" customHeight="1" outlineLevel="1" x14ac:dyDescent="0.45">
      <c r="C9088" s="104" t="s">
        <v>374</v>
      </c>
      <c r="D9088" s="104" t="s">
        <v>387</v>
      </c>
      <c r="E9088" s="56">
        <v>2004</v>
      </c>
      <c r="F9088" s="144">
        <v>61</v>
      </c>
      <c r="G9088" s="144">
        <v>61</v>
      </c>
    </row>
    <row r="9089" spans="3:7" ht="16.5" hidden="1" customHeight="1" outlineLevel="1" x14ac:dyDescent="0.45">
      <c r="C9089" s="104" t="s">
        <v>374</v>
      </c>
      <c r="D9089" s="104" t="s">
        <v>387</v>
      </c>
      <c r="E9089" s="56">
        <v>2005</v>
      </c>
      <c r="F9089" s="144">
        <v>218</v>
      </c>
      <c r="G9089" s="144">
        <v>218</v>
      </c>
    </row>
    <row r="9090" spans="3:7" ht="16.5" hidden="1" customHeight="1" outlineLevel="1" x14ac:dyDescent="0.45">
      <c r="C9090" s="104" t="s">
        <v>374</v>
      </c>
      <c r="D9090" s="104" t="s">
        <v>387</v>
      </c>
      <c r="E9090" s="56">
        <v>2006</v>
      </c>
      <c r="F9090" s="144">
        <v>152</v>
      </c>
      <c r="G9090" s="144">
        <v>152</v>
      </c>
    </row>
    <row r="9091" spans="3:7" ht="16.5" hidden="1" customHeight="1" outlineLevel="1" x14ac:dyDescent="0.45">
      <c r="C9091" s="104" t="s">
        <v>374</v>
      </c>
      <c r="D9091" s="104" t="s">
        <v>387</v>
      </c>
      <c r="E9091" s="56">
        <v>2007</v>
      </c>
      <c r="F9091" s="144">
        <v>188</v>
      </c>
      <c r="G9091" s="144">
        <v>188</v>
      </c>
    </row>
    <row r="9092" spans="3:7" ht="16.5" hidden="1" customHeight="1" outlineLevel="1" x14ac:dyDescent="0.45">
      <c r="C9092" s="104" t="s">
        <v>374</v>
      </c>
      <c r="D9092" s="104" t="s">
        <v>387</v>
      </c>
      <c r="E9092" s="56">
        <v>2008</v>
      </c>
      <c r="F9092" s="144">
        <v>228</v>
      </c>
      <c r="G9092" s="144">
        <v>228</v>
      </c>
    </row>
    <row r="9093" spans="3:7" ht="16.5" hidden="1" customHeight="1" outlineLevel="1" x14ac:dyDescent="0.45">
      <c r="C9093" s="104" t="s">
        <v>374</v>
      </c>
      <c r="D9093" s="104" t="s">
        <v>387</v>
      </c>
      <c r="E9093" s="56">
        <v>2009</v>
      </c>
      <c r="F9093" s="144">
        <v>343</v>
      </c>
      <c r="G9093" s="144">
        <v>343</v>
      </c>
    </row>
    <row r="9094" spans="3:7" ht="16.5" hidden="1" customHeight="1" outlineLevel="1" x14ac:dyDescent="0.45">
      <c r="C9094" s="104" t="s">
        <v>374</v>
      </c>
      <c r="D9094" s="104" t="s">
        <v>387</v>
      </c>
      <c r="E9094" s="56">
        <v>2010</v>
      </c>
      <c r="F9094" s="144">
        <v>415</v>
      </c>
      <c r="G9094" s="144">
        <v>415</v>
      </c>
    </row>
    <row r="9095" spans="3:7" ht="16.5" hidden="1" customHeight="1" outlineLevel="1" x14ac:dyDescent="0.45">
      <c r="C9095" s="104" t="s">
        <v>374</v>
      </c>
      <c r="D9095" s="104" t="s">
        <v>387</v>
      </c>
      <c r="E9095" s="56">
        <v>2011</v>
      </c>
      <c r="F9095" s="144">
        <v>532</v>
      </c>
      <c r="G9095" s="144">
        <v>532</v>
      </c>
    </row>
    <row r="9096" spans="3:7" ht="16.5" hidden="1" customHeight="1" outlineLevel="1" x14ac:dyDescent="0.45">
      <c r="C9096" s="104" t="s">
        <v>374</v>
      </c>
      <c r="D9096" s="104" t="s">
        <v>387</v>
      </c>
      <c r="E9096" s="56">
        <v>2012</v>
      </c>
      <c r="F9096" s="144">
        <v>809</v>
      </c>
      <c r="G9096" s="144">
        <v>809</v>
      </c>
    </row>
    <row r="9097" spans="3:7" ht="16.5" hidden="1" customHeight="1" outlineLevel="1" x14ac:dyDescent="0.45">
      <c r="C9097" s="104" t="s">
        <v>374</v>
      </c>
      <c r="D9097" s="104" t="s">
        <v>387</v>
      </c>
      <c r="E9097" s="56">
        <v>2013</v>
      </c>
      <c r="F9097" s="144">
        <v>712</v>
      </c>
      <c r="G9097" s="144">
        <v>712</v>
      </c>
    </row>
    <row r="9098" spans="3:7" ht="16.5" hidden="1" customHeight="1" outlineLevel="1" x14ac:dyDescent="0.45">
      <c r="C9098" s="104" t="s">
        <v>374</v>
      </c>
      <c r="D9098" s="104" t="s">
        <v>387</v>
      </c>
      <c r="E9098" s="56">
        <v>2014</v>
      </c>
      <c r="F9098" s="144">
        <v>546</v>
      </c>
      <c r="G9098" s="144">
        <v>546</v>
      </c>
    </row>
    <row r="9099" spans="3:7" ht="16.5" hidden="1" customHeight="1" outlineLevel="1" x14ac:dyDescent="0.45">
      <c r="C9099" s="104" t="s">
        <v>374</v>
      </c>
      <c r="D9099" s="104" t="s">
        <v>387</v>
      </c>
      <c r="E9099" s="56">
        <v>2015</v>
      </c>
      <c r="F9099" s="144">
        <v>666</v>
      </c>
      <c r="G9099" s="144">
        <v>666</v>
      </c>
    </row>
    <row r="9100" spans="3:7" ht="16.5" hidden="1" customHeight="1" outlineLevel="1" x14ac:dyDescent="0.45">
      <c r="C9100" s="104" t="s">
        <v>374</v>
      </c>
      <c r="D9100" s="104" t="s">
        <v>387</v>
      </c>
      <c r="E9100" s="56">
        <v>2016</v>
      </c>
      <c r="F9100" s="144">
        <v>143</v>
      </c>
      <c r="G9100" s="144">
        <v>143</v>
      </c>
    </row>
    <row r="9101" spans="3:7" ht="16.5" hidden="1" customHeight="1" outlineLevel="1" x14ac:dyDescent="0.45">
      <c r="C9101" s="104" t="s">
        <v>374</v>
      </c>
      <c r="D9101" s="56" t="s">
        <v>388</v>
      </c>
      <c r="E9101" s="56">
        <v>1992</v>
      </c>
      <c r="F9101" s="144">
        <v>14</v>
      </c>
      <c r="G9101" s="144">
        <v>14</v>
      </c>
    </row>
    <row r="9102" spans="3:7" ht="16.5" hidden="1" customHeight="1" outlineLevel="1" x14ac:dyDescent="0.45">
      <c r="C9102" s="104" t="s">
        <v>374</v>
      </c>
      <c r="D9102" s="104" t="s">
        <v>389</v>
      </c>
      <c r="E9102" s="56">
        <v>1991</v>
      </c>
      <c r="F9102" s="144">
        <v>675</v>
      </c>
      <c r="G9102" s="144">
        <v>675</v>
      </c>
    </row>
    <row r="9103" spans="3:7" ht="16.5" hidden="1" customHeight="1" outlineLevel="1" x14ac:dyDescent="0.45">
      <c r="C9103" s="104" t="s">
        <v>374</v>
      </c>
      <c r="D9103" s="104" t="s">
        <v>389</v>
      </c>
      <c r="E9103" s="56">
        <v>1992</v>
      </c>
      <c r="F9103" s="144">
        <v>628</v>
      </c>
      <c r="G9103" s="144">
        <v>628</v>
      </c>
    </row>
    <row r="9104" spans="3:7" ht="16.5" hidden="1" customHeight="1" outlineLevel="1" x14ac:dyDescent="0.45">
      <c r="C9104" s="104" t="s">
        <v>374</v>
      </c>
      <c r="D9104" s="104" t="s">
        <v>389</v>
      </c>
      <c r="E9104" s="56">
        <v>1993</v>
      </c>
      <c r="F9104" s="144">
        <v>610</v>
      </c>
      <c r="G9104" s="144">
        <v>610</v>
      </c>
    </row>
    <row r="9105" spans="3:7" ht="16.5" hidden="1" customHeight="1" outlineLevel="1" x14ac:dyDescent="0.45">
      <c r="C9105" s="104" t="s">
        <v>374</v>
      </c>
      <c r="D9105" s="104" t="s">
        <v>389</v>
      </c>
      <c r="E9105" s="56">
        <v>1994</v>
      </c>
      <c r="F9105" s="146">
        <v>1860</v>
      </c>
      <c r="G9105" s="146">
        <v>1860</v>
      </c>
    </row>
    <row r="9106" spans="3:7" ht="16.5" hidden="1" customHeight="1" outlineLevel="1" x14ac:dyDescent="0.45">
      <c r="C9106" s="104" t="s">
        <v>374</v>
      </c>
      <c r="D9106" s="104" t="s">
        <v>389</v>
      </c>
      <c r="E9106" s="56">
        <v>1995</v>
      </c>
      <c r="F9106" s="146">
        <v>3484</v>
      </c>
      <c r="G9106" s="146">
        <v>3484</v>
      </c>
    </row>
    <row r="9107" spans="3:7" ht="16.5" hidden="1" customHeight="1" outlineLevel="1" x14ac:dyDescent="0.45">
      <c r="C9107" s="104" t="s">
        <v>374</v>
      </c>
      <c r="D9107" s="104" t="s">
        <v>389</v>
      </c>
      <c r="E9107" s="56">
        <v>1996</v>
      </c>
      <c r="F9107" s="146">
        <v>6160</v>
      </c>
      <c r="G9107" s="146">
        <v>6160</v>
      </c>
    </row>
    <row r="9108" spans="3:7" ht="16.5" hidden="1" customHeight="1" outlineLevel="1" x14ac:dyDescent="0.45">
      <c r="C9108" s="104" t="s">
        <v>374</v>
      </c>
      <c r="D9108" s="104" t="s">
        <v>389</v>
      </c>
      <c r="E9108" s="56">
        <v>1997</v>
      </c>
      <c r="F9108" s="146">
        <v>5939</v>
      </c>
      <c r="G9108" s="146">
        <v>5939</v>
      </c>
    </row>
    <row r="9109" spans="3:7" ht="16.5" hidden="1" customHeight="1" outlineLevel="1" x14ac:dyDescent="0.45">
      <c r="C9109" s="104" t="s">
        <v>374</v>
      </c>
      <c r="D9109" s="104" t="s">
        <v>389</v>
      </c>
      <c r="E9109" s="56">
        <v>1998</v>
      </c>
      <c r="F9109" s="146">
        <v>6955</v>
      </c>
      <c r="G9109" s="146">
        <v>6955</v>
      </c>
    </row>
    <row r="9110" spans="3:7" ht="16.5" hidden="1" customHeight="1" outlineLevel="1" x14ac:dyDescent="0.45">
      <c r="C9110" s="104" t="s">
        <v>374</v>
      </c>
      <c r="D9110" s="104" t="s">
        <v>389</v>
      </c>
      <c r="E9110" s="56">
        <v>1999</v>
      </c>
      <c r="F9110" s="146">
        <v>6206</v>
      </c>
      <c r="G9110" s="146">
        <v>6206</v>
      </c>
    </row>
    <row r="9111" spans="3:7" ht="16.5" hidden="1" customHeight="1" outlineLevel="1" x14ac:dyDescent="0.45">
      <c r="C9111" s="104" t="s">
        <v>374</v>
      </c>
      <c r="D9111" s="104" t="s">
        <v>389</v>
      </c>
      <c r="E9111" s="56">
        <v>2000</v>
      </c>
      <c r="F9111" s="146">
        <v>5578</v>
      </c>
      <c r="G9111" s="146">
        <v>5578</v>
      </c>
    </row>
    <row r="9112" spans="3:7" ht="16.5" hidden="1" customHeight="1" outlineLevel="1" x14ac:dyDescent="0.45">
      <c r="C9112" s="104" t="s">
        <v>374</v>
      </c>
      <c r="D9112" s="104" t="s">
        <v>389</v>
      </c>
      <c r="E9112" s="56">
        <v>2001</v>
      </c>
      <c r="F9112" s="146">
        <v>1923</v>
      </c>
      <c r="G9112" s="146">
        <v>1923</v>
      </c>
    </row>
    <row r="9113" spans="3:7" ht="16.5" hidden="1" customHeight="1" outlineLevel="1" x14ac:dyDescent="0.45">
      <c r="C9113" s="104" t="s">
        <v>374</v>
      </c>
      <c r="D9113" s="104" t="s">
        <v>389</v>
      </c>
      <c r="E9113" s="56">
        <v>2002</v>
      </c>
      <c r="F9113" s="146">
        <v>1805</v>
      </c>
      <c r="G9113" s="146">
        <v>1805</v>
      </c>
    </row>
    <row r="9114" spans="3:7" ht="16.5" hidden="1" customHeight="1" outlineLevel="1" x14ac:dyDescent="0.45">
      <c r="C9114" s="104" t="s">
        <v>374</v>
      </c>
      <c r="D9114" s="104" t="s">
        <v>389</v>
      </c>
      <c r="E9114" s="56">
        <v>2003</v>
      </c>
      <c r="F9114" s="146">
        <v>3752</v>
      </c>
      <c r="G9114" s="146">
        <v>3752</v>
      </c>
    </row>
    <row r="9115" spans="3:7" ht="16.5" hidden="1" customHeight="1" outlineLevel="1" x14ac:dyDescent="0.45">
      <c r="C9115" s="104" t="s">
        <v>374</v>
      </c>
      <c r="D9115" s="104" t="s">
        <v>389</v>
      </c>
      <c r="E9115" s="56">
        <v>2004</v>
      </c>
      <c r="F9115" s="146">
        <v>4300</v>
      </c>
      <c r="G9115" s="146">
        <v>4300</v>
      </c>
    </row>
    <row r="9116" spans="3:7" ht="16.5" hidden="1" customHeight="1" outlineLevel="1" x14ac:dyDescent="0.45">
      <c r="C9116" s="104" t="s">
        <v>374</v>
      </c>
      <c r="D9116" s="104" t="s">
        <v>389</v>
      </c>
      <c r="E9116" s="56">
        <v>2005</v>
      </c>
      <c r="F9116" s="146">
        <v>7658</v>
      </c>
      <c r="G9116" s="146">
        <v>7658</v>
      </c>
    </row>
    <row r="9117" spans="3:7" ht="16.5" hidden="1" customHeight="1" outlineLevel="1" x14ac:dyDescent="0.45">
      <c r="C9117" s="104" t="s">
        <v>374</v>
      </c>
      <c r="D9117" s="104" t="s">
        <v>389</v>
      </c>
      <c r="E9117" s="56">
        <v>2006</v>
      </c>
      <c r="F9117" s="146">
        <v>9549</v>
      </c>
      <c r="G9117" s="146">
        <v>9549</v>
      </c>
    </row>
    <row r="9118" spans="3:7" ht="16.5" hidden="1" customHeight="1" outlineLevel="1" x14ac:dyDescent="0.45">
      <c r="C9118" s="104" t="s">
        <v>374</v>
      </c>
      <c r="D9118" s="104" t="s">
        <v>389</v>
      </c>
      <c r="E9118" s="56">
        <v>2007</v>
      </c>
      <c r="F9118" s="146">
        <v>8784</v>
      </c>
      <c r="G9118" s="146">
        <v>8784</v>
      </c>
    </row>
    <row r="9119" spans="3:7" ht="16.5" hidden="1" customHeight="1" outlineLevel="1" x14ac:dyDescent="0.45">
      <c r="C9119" s="104" t="s">
        <v>374</v>
      </c>
      <c r="D9119" s="104" t="s">
        <v>389</v>
      </c>
      <c r="E9119" s="56">
        <v>2008</v>
      </c>
      <c r="F9119" s="146">
        <v>8663</v>
      </c>
      <c r="G9119" s="146">
        <v>8663</v>
      </c>
    </row>
    <row r="9120" spans="3:7" ht="16.5" hidden="1" customHeight="1" outlineLevel="1" x14ac:dyDescent="0.45">
      <c r="C9120" s="104" t="s">
        <v>374</v>
      </c>
      <c r="D9120" s="104" t="s">
        <v>389</v>
      </c>
      <c r="E9120" s="56">
        <v>2009</v>
      </c>
      <c r="F9120" s="146">
        <v>8905</v>
      </c>
      <c r="G9120" s="146">
        <v>8905</v>
      </c>
    </row>
    <row r="9121" spans="3:7" ht="16.5" hidden="1" customHeight="1" outlineLevel="1" x14ac:dyDescent="0.45">
      <c r="C9121" s="104" t="s">
        <v>374</v>
      </c>
      <c r="D9121" s="104" t="s">
        <v>389</v>
      </c>
      <c r="E9121" s="56">
        <v>2010</v>
      </c>
      <c r="F9121" s="146">
        <v>11968</v>
      </c>
      <c r="G9121" s="146">
        <v>11968</v>
      </c>
    </row>
    <row r="9122" spans="3:7" ht="16.5" hidden="1" customHeight="1" outlineLevel="1" x14ac:dyDescent="0.45">
      <c r="C9122" s="104" t="s">
        <v>374</v>
      </c>
      <c r="D9122" s="104" t="s">
        <v>389</v>
      </c>
      <c r="E9122" s="56">
        <v>2011</v>
      </c>
      <c r="F9122" s="146">
        <v>12397</v>
      </c>
      <c r="G9122" s="146">
        <v>12397</v>
      </c>
    </row>
    <row r="9123" spans="3:7" ht="16.5" hidden="1" customHeight="1" outlineLevel="1" x14ac:dyDescent="0.45">
      <c r="C9123" s="104" t="s">
        <v>374</v>
      </c>
      <c r="D9123" s="104" t="s">
        <v>389</v>
      </c>
      <c r="E9123" s="56">
        <v>2012</v>
      </c>
      <c r="F9123" s="146">
        <v>14513</v>
      </c>
      <c r="G9123" s="146">
        <v>14513</v>
      </c>
    </row>
    <row r="9124" spans="3:7" ht="16.5" hidden="1" customHeight="1" outlineLevel="1" x14ac:dyDescent="0.45">
      <c r="C9124" s="104" t="s">
        <v>374</v>
      </c>
      <c r="D9124" s="104" t="s">
        <v>389</v>
      </c>
      <c r="E9124" s="56">
        <v>2013</v>
      </c>
      <c r="F9124" s="146">
        <v>15480</v>
      </c>
      <c r="G9124" s="146">
        <v>15480</v>
      </c>
    </row>
    <row r="9125" spans="3:7" ht="16.5" hidden="1" customHeight="1" outlineLevel="1" x14ac:dyDescent="0.45">
      <c r="C9125" s="104" t="s">
        <v>374</v>
      </c>
      <c r="D9125" s="104" t="s">
        <v>389</v>
      </c>
      <c r="E9125" s="56">
        <v>2014</v>
      </c>
      <c r="F9125" s="146">
        <v>18100</v>
      </c>
      <c r="G9125" s="146">
        <v>18100</v>
      </c>
    </row>
    <row r="9126" spans="3:7" ht="16.5" hidden="1" customHeight="1" outlineLevel="1" x14ac:dyDescent="0.45">
      <c r="C9126" s="104" t="s">
        <v>374</v>
      </c>
      <c r="D9126" s="104" t="s">
        <v>389</v>
      </c>
      <c r="E9126" s="56">
        <v>2015</v>
      </c>
      <c r="F9126" s="146">
        <v>16622</v>
      </c>
      <c r="G9126" s="146">
        <v>16622</v>
      </c>
    </row>
    <row r="9127" spans="3:7" ht="16.5" hidden="1" customHeight="1" outlineLevel="1" x14ac:dyDescent="0.45">
      <c r="C9127" s="104" t="s">
        <v>374</v>
      </c>
      <c r="D9127" s="104" t="s">
        <v>389</v>
      </c>
      <c r="E9127" s="56">
        <v>2016</v>
      </c>
      <c r="F9127" s="146">
        <v>5747</v>
      </c>
      <c r="G9127" s="146">
        <v>5747</v>
      </c>
    </row>
    <row r="9128" spans="3:7" ht="16.5" hidden="1" customHeight="1" outlineLevel="1" x14ac:dyDescent="0.45">
      <c r="C9128" s="104" t="s">
        <v>374</v>
      </c>
      <c r="D9128" s="104" t="s">
        <v>390</v>
      </c>
      <c r="E9128" s="56">
        <v>1994</v>
      </c>
      <c r="F9128" s="144">
        <v>4</v>
      </c>
      <c r="G9128" s="144">
        <v>4</v>
      </c>
    </row>
    <row r="9129" spans="3:7" ht="16.5" hidden="1" customHeight="1" outlineLevel="1" x14ac:dyDescent="0.45">
      <c r="C9129" s="104" t="s">
        <v>374</v>
      </c>
      <c r="D9129" s="104" t="s">
        <v>390</v>
      </c>
      <c r="E9129" s="56">
        <v>1997</v>
      </c>
      <c r="F9129" s="144">
        <v>1</v>
      </c>
      <c r="G9129" s="144">
        <v>1</v>
      </c>
    </row>
    <row r="9130" spans="3:7" ht="16.5" hidden="1" customHeight="1" outlineLevel="1" x14ac:dyDescent="0.45">
      <c r="C9130" s="104" t="s">
        <v>374</v>
      </c>
      <c r="D9130" s="104" t="s">
        <v>390</v>
      </c>
      <c r="E9130" s="56">
        <v>1998</v>
      </c>
      <c r="F9130" s="144">
        <v>33</v>
      </c>
      <c r="G9130" s="144">
        <v>33</v>
      </c>
    </row>
    <row r="9131" spans="3:7" ht="16.5" hidden="1" customHeight="1" outlineLevel="1" x14ac:dyDescent="0.45">
      <c r="C9131" s="104" t="s">
        <v>374</v>
      </c>
      <c r="D9131" s="104" t="s">
        <v>390</v>
      </c>
      <c r="E9131" s="56">
        <v>1999</v>
      </c>
      <c r="F9131" s="144">
        <v>4</v>
      </c>
      <c r="G9131" s="144">
        <v>4</v>
      </c>
    </row>
    <row r="9132" spans="3:7" ht="16.5" hidden="1" customHeight="1" outlineLevel="1" x14ac:dyDescent="0.45">
      <c r="C9132" s="104" t="s">
        <v>374</v>
      </c>
      <c r="D9132" s="104" t="s">
        <v>390</v>
      </c>
      <c r="E9132" s="56">
        <v>2000</v>
      </c>
      <c r="F9132" s="144">
        <v>6</v>
      </c>
      <c r="G9132" s="144">
        <v>6</v>
      </c>
    </row>
    <row r="9133" spans="3:7" ht="16.5" hidden="1" customHeight="1" outlineLevel="1" x14ac:dyDescent="0.45">
      <c r="C9133" s="104" t="s">
        <v>374</v>
      </c>
      <c r="D9133" s="104" t="s">
        <v>390</v>
      </c>
      <c r="E9133" s="56">
        <v>2001</v>
      </c>
      <c r="F9133" s="144">
        <v>26</v>
      </c>
      <c r="G9133" s="144">
        <v>26</v>
      </c>
    </row>
    <row r="9134" spans="3:7" ht="16.5" hidden="1" customHeight="1" outlineLevel="1" x14ac:dyDescent="0.45">
      <c r="C9134" s="104" t="s">
        <v>374</v>
      </c>
      <c r="D9134" s="104" t="s">
        <v>390</v>
      </c>
      <c r="E9134" s="56">
        <v>2002</v>
      </c>
      <c r="F9134" s="144">
        <v>23</v>
      </c>
      <c r="G9134" s="144">
        <v>23</v>
      </c>
    </row>
    <row r="9135" spans="3:7" ht="16.5" hidden="1" customHeight="1" outlineLevel="1" x14ac:dyDescent="0.45">
      <c r="C9135" s="104" t="s">
        <v>374</v>
      </c>
      <c r="D9135" s="104" t="s">
        <v>390</v>
      </c>
      <c r="E9135" s="56">
        <v>2004</v>
      </c>
      <c r="F9135" s="144">
        <v>2</v>
      </c>
      <c r="G9135" s="144">
        <v>2</v>
      </c>
    </row>
    <row r="9136" spans="3:7" ht="16.5" hidden="1" customHeight="1" outlineLevel="1" x14ac:dyDescent="0.45">
      <c r="C9136" s="104" t="s">
        <v>374</v>
      </c>
      <c r="D9136" s="104" t="s">
        <v>390</v>
      </c>
      <c r="E9136" s="56">
        <v>2005</v>
      </c>
      <c r="F9136" s="144">
        <v>0</v>
      </c>
      <c r="G9136" s="144">
        <v>0</v>
      </c>
    </row>
    <row r="9137" spans="3:7" ht="16.5" hidden="1" customHeight="1" outlineLevel="1" x14ac:dyDescent="0.45">
      <c r="C9137" s="104" t="s">
        <v>374</v>
      </c>
      <c r="D9137" s="104" t="s">
        <v>390</v>
      </c>
      <c r="E9137" s="56">
        <v>2006</v>
      </c>
      <c r="F9137" s="144">
        <v>0</v>
      </c>
      <c r="G9137" s="144">
        <v>0</v>
      </c>
    </row>
    <row r="9138" spans="3:7" ht="16.5" hidden="1" customHeight="1" outlineLevel="1" x14ac:dyDescent="0.45">
      <c r="C9138" s="104" t="s">
        <v>374</v>
      </c>
      <c r="D9138" s="104" t="s">
        <v>390</v>
      </c>
      <c r="E9138" s="56">
        <v>2007</v>
      </c>
      <c r="F9138" s="144">
        <v>0</v>
      </c>
      <c r="G9138" s="144">
        <v>0</v>
      </c>
    </row>
    <row r="9139" spans="3:7" ht="16.5" hidden="1" customHeight="1" outlineLevel="1" x14ac:dyDescent="0.45">
      <c r="C9139" s="104" t="s">
        <v>374</v>
      </c>
      <c r="D9139" s="104" t="s">
        <v>390</v>
      </c>
      <c r="E9139" s="56">
        <v>2008</v>
      </c>
      <c r="F9139" s="144">
        <v>3</v>
      </c>
      <c r="G9139" s="144">
        <v>3</v>
      </c>
    </row>
    <row r="9140" spans="3:7" ht="16.5" hidden="1" customHeight="1" outlineLevel="1" x14ac:dyDescent="0.45">
      <c r="C9140" s="104" t="s">
        <v>374</v>
      </c>
      <c r="D9140" s="104" t="s">
        <v>390</v>
      </c>
      <c r="E9140" s="56">
        <v>2009</v>
      </c>
      <c r="F9140" s="144">
        <v>5</v>
      </c>
      <c r="G9140" s="144">
        <v>5</v>
      </c>
    </row>
    <row r="9141" spans="3:7" ht="16.5" hidden="1" customHeight="1" outlineLevel="1" x14ac:dyDescent="0.45">
      <c r="C9141" s="104" t="s">
        <v>374</v>
      </c>
      <c r="D9141" s="104" t="s">
        <v>390</v>
      </c>
      <c r="E9141" s="56">
        <v>2010</v>
      </c>
      <c r="F9141" s="144">
        <v>1</v>
      </c>
      <c r="G9141" s="144">
        <v>1</v>
      </c>
    </row>
    <row r="9142" spans="3:7" ht="16.5" hidden="1" customHeight="1" outlineLevel="1" x14ac:dyDescent="0.45">
      <c r="C9142" s="104" t="s">
        <v>374</v>
      </c>
      <c r="D9142" s="104" t="s">
        <v>390</v>
      </c>
      <c r="E9142" s="56">
        <v>2011</v>
      </c>
      <c r="F9142" s="144">
        <v>0</v>
      </c>
      <c r="G9142" s="144">
        <v>0</v>
      </c>
    </row>
    <row r="9143" spans="3:7" ht="16.5" hidden="1" customHeight="1" outlineLevel="1" x14ac:dyDescent="0.45">
      <c r="C9143" s="104" t="s">
        <v>374</v>
      </c>
      <c r="D9143" s="104" t="s">
        <v>390</v>
      </c>
      <c r="E9143" s="56">
        <v>2012</v>
      </c>
      <c r="F9143" s="144">
        <v>2</v>
      </c>
      <c r="G9143" s="144">
        <v>2</v>
      </c>
    </row>
    <row r="9144" spans="3:7" ht="16.5" hidden="1" customHeight="1" outlineLevel="1" x14ac:dyDescent="0.45">
      <c r="C9144" s="104" t="s">
        <v>374</v>
      </c>
      <c r="D9144" s="104" t="s">
        <v>390</v>
      </c>
      <c r="E9144" s="56">
        <v>2013</v>
      </c>
      <c r="F9144" s="144">
        <v>7</v>
      </c>
      <c r="G9144" s="144">
        <v>7</v>
      </c>
    </row>
    <row r="9145" spans="3:7" ht="16.5" hidden="1" customHeight="1" outlineLevel="1" x14ac:dyDescent="0.45">
      <c r="C9145" s="104" t="s">
        <v>374</v>
      </c>
      <c r="D9145" s="104" t="s">
        <v>390</v>
      </c>
      <c r="E9145" s="56">
        <v>2014</v>
      </c>
      <c r="F9145" s="144">
        <v>10</v>
      </c>
      <c r="G9145" s="144">
        <v>10</v>
      </c>
    </row>
    <row r="9146" spans="3:7" ht="16.5" hidden="1" customHeight="1" outlineLevel="1" x14ac:dyDescent="0.45">
      <c r="C9146" s="104" t="s">
        <v>374</v>
      </c>
      <c r="D9146" s="104" t="s">
        <v>390</v>
      </c>
      <c r="E9146" s="56">
        <v>2015</v>
      </c>
      <c r="F9146" s="144">
        <v>13</v>
      </c>
      <c r="G9146" s="144">
        <v>13</v>
      </c>
    </row>
    <row r="9147" spans="3:7" ht="16.5" hidden="1" customHeight="1" outlineLevel="1" x14ac:dyDescent="0.45">
      <c r="C9147" s="104" t="s">
        <v>374</v>
      </c>
      <c r="D9147" s="104" t="s">
        <v>390</v>
      </c>
      <c r="E9147" s="56">
        <v>2016</v>
      </c>
      <c r="F9147" s="144">
        <v>5</v>
      </c>
      <c r="G9147" s="144">
        <v>5</v>
      </c>
    </row>
    <row r="9148" spans="3:7" ht="16.5" hidden="1" customHeight="1" outlineLevel="1" x14ac:dyDescent="0.45">
      <c r="C9148" s="104" t="s">
        <v>374</v>
      </c>
      <c r="D9148" s="104" t="s">
        <v>391</v>
      </c>
      <c r="E9148" s="56">
        <v>1991</v>
      </c>
      <c r="F9148" s="144">
        <v>132</v>
      </c>
      <c r="G9148" s="144">
        <v>132</v>
      </c>
    </row>
    <row r="9149" spans="3:7" ht="16.5" hidden="1" customHeight="1" outlineLevel="1" x14ac:dyDescent="0.45">
      <c r="C9149" s="104" t="s">
        <v>374</v>
      </c>
      <c r="D9149" s="104" t="s">
        <v>391</v>
      </c>
      <c r="E9149" s="56">
        <v>1992</v>
      </c>
      <c r="F9149" s="144">
        <v>94</v>
      </c>
      <c r="G9149" s="144">
        <v>94</v>
      </c>
    </row>
    <row r="9150" spans="3:7" ht="16.5" hidden="1" customHeight="1" outlineLevel="1" x14ac:dyDescent="0.45">
      <c r="C9150" s="104" t="s">
        <v>374</v>
      </c>
      <c r="D9150" s="104" t="s">
        <v>391</v>
      </c>
      <c r="E9150" s="56">
        <v>1993</v>
      </c>
      <c r="F9150" s="144">
        <v>116</v>
      </c>
      <c r="G9150" s="144">
        <v>116</v>
      </c>
    </row>
    <row r="9151" spans="3:7" ht="16.5" hidden="1" customHeight="1" outlineLevel="1" x14ac:dyDescent="0.45">
      <c r="C9151" s="104" t="s">
        <v>374</v>
      </c>
      <c r="D9151" s="104" t="s">
        <v>391</v>
      </c>
      <c r="E9151" s="56">
        <v>1994</v>
      </c>
      <c r="F9151" s="144">
        <v>120</v>
      </c>
      <c r="G9151" s="144">
        <v>120</v>
      </c>
    </row>
    <row r="9152" spans="3:7" ht="16.5" hidden="1" customHeight="1" outlineLevel="1" x14ac:dyDescent="0.45">
      <c r="C9152" s="104" t="s">
        <v>374</v>
      </c>
      <c r="D9152" s="104" t="s">
        <v>391</v>
      </c>
      <c r="E9152" s="56">
        <v>1995</v>
      </c>
      <c r="F9152" s="144">
        <v>166</v>
      </c>
      <c r="G9152" s="144">
        <v>166</v>
      </c>
    </row>
    <row r="9153" spans="3:7" ht="16.5" hidden="1" customHeight="1" outlineLevel="1" x14ac:dyDescent="0.45">
      <c r="C9153" s="104" t="s">
        <v>374</v>
      </c>
      <c r="D9153" s="104" t="s">
        <v>391</v>
      </c>
      <c r="E9153" s="56">
        <v>1996</v>
      </c>
      <c r="F9153" s="144">
        <v>210</v>
      </c>
      <c r="G9153" s="144">
        <v>210</v>
      </c>
    </row>
    <row r="9154" spans="3:7" ht="16.5" hidden="1" customHeight="1" outlineLevel="1" x14ac:dyDescent="0.45">
      <c r="C9154" s="104" t="s">
        <v>374</v>
      </c>
      <c r="D9154" s="104" t="s">
        <v>391</v>
      </c>
      <c r="E9154" s="56">
        <v>1997</v>
      </c>
      <c r="F9154" s="144">
        <v>173</v>
      </c>
      <c r="G9154" s="144">
        <v>173</v>
      </c>
    </row>
    <row r="9155" spans="3:7" ht="16.5" hidden="1" customHeight="1" outlineLevel="1" x14ac:dyDescent="0.45">
      <c r="C9155" s="104" t="s">
        <v>374</v>
      </c>
      <c r="D9155" s="104" t="s">
        <v>391</v>
      </c>
      <c r="E9155" s="56">
        <v>1998</v>
      </c>
      <c r="F9155" s="144">
        <v>178</v>
      </c>
      <c r="G9155" s="144">
        <v>178</v>
      </c>
    </row>
    <row r="9156" spans="3:7" ht="16.5" hidden="1" customHeight="1" outlineLevel="1" x14ac:dyDescent="0.45">
      <c r="C9156" s="104" t="s">
        <v>374</v>
      </c>
      <c r="D9156" s="104" t="s">
        <v>391</v>
      </c>
      <c r="E9156" s="56">
        <v>1999</v>
      </c>
      <c r="F9156" s="144">
        <v>234</v>
      </c>
      <c r="G9156" s="144">
        <v>234</v>
      </c>
    </row>
    <row r="9157" spans="3:7" ht="16.5" hidden="1" customHeight="1" outlineLevel="1" x14ac:dyDescent="0.45">
      <c r="C9157" s="104" t="s">
        <v>374</v>
      </c>
      <c r="D9157" s="104" t="s">
        <v>391</v>
      </c>
      <c r="E9157" s="56">
        <v>2000</v>
      </c>
      <c r="F9157" s="144">
        <v>278</v>
      </c>
      <c r="G9157" s="144">
        <v>278</v>
      </c>
    </row>
    <row r="9158" spans="3:7" ht="16.5" hidden="1" customHeight="1" outlineLevel="1" x14ac:dyDescent="0.45">
      <c r="C9158" s="104" t="s">
        <v>374</v>
      </c>
      <c r="D9158" s="104" t="s">
        <v>391</v>
      </c>
      <c r="E9158" s="56">
        <v>2001</v>
      </c>
      <c r="F9158" s="144">
        <v>245</v>
      </c>
      <c r="G9158" s="144">
        <v>245</v>
      </c>
    </row>
    <row r="9159" spans="3:7" ht="16.5" hidden="1" customHeight="1" outlineLevel="1" x14ac:dyDescent="0.45">
      <c r="C9159" s="104" t="s">
        <v>374</v>
      </c>
      <c r="D9159" s="104" t="s">
        <v>391</v>
      </c>
      <c r="E9159" s="56">
        <v>2002</v>
      </c>
      <c r="F9159" s="144">
        <v>185</v>
      </c>
      <c r="G9159" s="144">
        <v>185</v>
      </c>
    </row>
    <row r="9160" spans="3:7" ht="16.5" hidden="1" customHeight="1" outlineLevel="1" x14ac:dyDescent="0.45">
      <c r="C9160" s="104" t="s">
        <v>374</v>
      </c>
      <c r="D9160" s="104" t="s">
        <v>391</v>
      </c>
      <c r="E9160" s="56">
        <v>2003</v>
      </c>
      <c r="F9160" s="144">
        <v>314</v>
      </c>
      <c r="G9160" s="144">
        <v>314</v>
      </c>
    </row>
    <row r="9161" spans="3:7" ht="16.5" hidden="1" customHeight="1" outlineLevel="1" x14ac:dyDescent="0.45">
      <c r="C9161" s="104" t="s">
        <v>374</v>
      </c>
      <c r="D9161" s="104" t="s">
        <v>391</v>
      </c>
      <c r="E9161" s="56">
        <v>2004</v>
      </c>
      <c r="F9161" s="144">
        <v>455</v>
      </c>
      <c r="G9161" s="144">
        <v>455</v>
      </c>
    </row>
    <row r="9162" spans="3:7" ht="16.5" hidden="1" customHeight="1" outlineLevel="1" x14ac:dyDescent="0.45">
      <c r="C9162" s="104" t="s">
        <v>374</v>
      </c>
      <c r="D9162" s="104" t="s">
        <v>391</v>
      </c>
      <c r="E9162" s="56">
        <v>2005</v>
      </c>
      <c r="F9162" s="144">
        <v>892</v>
      </c>
      <c r="G9162" s="144">
        <v>892</v>
      </c>
    </row>
    <row r="9163" spans="3:7" ht="16.5" hidden="1" customHeight="1" outlineLevel="1" x14ac:dyDescent="0.45">
      <c r="C9163" s="104" t="s">
        <v>374</v>
      </c>
      <c r="D9163" s="104" t="s">
        <v>391</v>
      </c>
      <c r="E9163" s="56">
        <v>2006</v>
      </c>
      <c r="F9163" s="144">
        <v>810</v>
      </c>
      <c r="G9163" s="144">
        <v>810</v>
      </c>
    </row>
    <row r="9164" spans="3:7" ht="16.5" hidden="1" customHeight="1" outlineLevel="1" x14ac:dyDescent="0.45">
      <c r="C9164" s="104" t="s">
        <v>374</v>
      </c>
      <c r="D9164" s="104" t="s">
        <v>391</v>
      </c>
      <c r="E9164" s="56">
        <v>2007</v>
      </c>
      <c r="F9164" s="146">
        <v>1107</v>
      </c>
      <c r="G9164" s="146">
        <v>1107</v>
      </c>
    </row>
    <row r="9165" spans="3:7" ht="16.5" hidden="1" customHeight="1" outlineLevel="1" x14ac:dyDescent="0.45">
      <c r="C9165" s="104" t="s">
        <v>374</v>
      </c>
      <c r="D9165" s="104" t="s">
        <v>391</v>
      </c>
      <c r="E9165" s="56">
        <v>2008</v>
      </c>
      <c r="F9165" s="144">
        <v>958</v>
      </c>
      <c r="G9165" s="144">
        <v>958</v>
      </c>
    </row>
    <row r="9166" spans="3:7" ht="16.5" hidden="1" customHeight="1" outlineLevel="1" x14ac:dyDescent="0.45">
      <c r="C9166" s="104" t="s">
        <v>374</v>
      </c>
      <c r="D9166" s="104" t="s">
        <v>391</v>
      </c>
      <c r="E9166" s="56">
        <v>2009</v>
      </c>
      <c r="F9166" s="144">
        <v>665</v>
      </c>
      <c r="G9166" s="144">
        <v>665</v>
      </c>
    </row>
    <row r="9167" spans="3:7" ht="16.5" hidden="1" customHeight="1" outlineLevel="1" x14ac:dyDescent="0.45">
      <c r="C9167" s="104" t="s">
        <v>374</v>
      </c>
      <c r="D9167" s="104" t="s">
        <v>391</v>
      </c>
      <c r="E9167" s="56">
        <v>2010</v>
      </c>
      <c r="F9167" s="144">
        <v>576</v>
      </c>
      <c r="G9167" s="144">
        <v>576</v>
      </c>
    </row>
    <row r="9168" spans="3:7" ht="16.5" hidden="1" customHeight="1" outlineLevel="1" x14ac:dyDescent="0.45">
      <c r="C9168" s="104" t="s">
        <v>374</v>
      </c>
      <c r="D9168" s="104" t="s">
        <v>391</v>
      </c>
      <c r="E9168" s="56">
        <v>2011</v>
      </c>
      <c r="F9168" s="144">
        <v>575</v>
      </c>
      <c r="G9168" s="144">
        <v>575</v>
      </c>
    </row>
    <row r="9169" spans="3:7" ht="16.5" hidden="1" customHeight="1" outlineLevel="1" x14ac:dyDescent="0.45">
      <c r="C9169" s="104" t="s">
        <v>374</v>
      </c>
      <c r="D9169" s="104" t="s">
        <v>391</v>
      </c>
      <c r="E9169" s="56">
        <v>2012</v>
      </c>
      <c r="F9169" s="144">
        <v>304</v>
      </c>
      <c r="G9169" s="144">
        <v>304</v>
      </c>
    </row>
    <row r="9170" spans="3:7" ht="16.5" hidden="1" customHeight="1" outlineLevel="1" x14ac:dyDescent="0.45">
      <c r="C9170" s="104" t="s">
        <v>374</v>
      </c>
      <c r="D9170" s="104" t="s">
        <v>391</v>
      </c>
      <c r="E9170" s="56">
        <v>2013</v>
      </c>
      <c r="F9170" s="144">
        <v>324</v>
      </c>
      <c r="G9170" s="144">
        <v>324</v>
      </c>
    </row>
    <row r="9171" spans="3:7" ht="16.5" hidden="1" customHeight="1" outlineLevel="1" x14ac:dyDescent="0.45">
      <c r="C9171" s="104" t="s">
        <v>374</v>
      </c>
      <c r="D9171" s="104" t="s">
        <v>391</v>
      </c>
      <c r="E9171" s="56">
        <v>2014</v>
      </c>
      <c r="F9171" s="144">
        <v>336</v>
      </c>
      <c r="G9171" s="144">
        <v>336</v>
      </c>
    </row>
    <row r="9172" spans="3:7" ht="16.5" hidden="1" customHeight="1" outlineLevel="1" x14ac:dyDescent="0.45">
      <c r="C9172" s="104" t="s">
        <v>374</v>
      </c>
      <c r="D9172" s="104" t="s">
        <v>391</v>
      </c>
      <c r="E9172" s="56">
        <v>2015</v>
      </c>
      <c r="F9172" s="144">
        <v>260</v>
      </c>
      <c r="G9172" s="144">
        <v>260</v>
      </c>
    </row>
    <row r="9173" spans="3:7" ht="16.5" hidden="1" customHeight="1" outlineLevel="1" x14ac:dyDescent="0.45">
      <c r="C9173" s="104" t="s">
        <v>374</v>
      </c>
      <c r="D9173" s="104" t="s">
        <v>391</v>
      </c>
      <c r="E9173" s="56">
        <v>2016</v>
      </c>
      <c r="F9173" s="144">
        <v>22</v>
      </c>
      <c r="G9173" s="144">
        <v>22</v>
      </c>
    </row>
    <row r="9174" spans="3:7" ht="16.5" hidden="1" customHeight="1" outlineLevel="1" x14ac:dyDescent="0.45">
      <c r="C9174" s="104" t="s">
        <v>374</v>
      </c>
      <c r="D9174" s="104" t="s">
        <v>392</v>
      </c>
      <c r="E9174" s="56">
        <v>1991</v>
      </c>
      <c r="F9174" s="144">
        <v>259</v>
      </c>
      <c r="G9174" s="144">
        <v>259</v>
      </c>
    </row>
    <row r="9175" spans="3:7" ht="16.5" hidden="1" customHeight="1" outlineLevel="1" x14ac:dyDescent="0.45">
      <c r="C9175" s="104" t="s">
        <v>374</v>
      </c>
      <c r="D9175" s="104" t="s">
        <v>392</v>
      </c>
      <c r="E9175" s="56">
        <v>1992</v>
      </c>
      <c r="F9175" s="144">
        <v>231</v>
      </c>
      <c r="G9175" s="144">
        <v>231</v>
      </c>
    </row>
    <row r="9176" spans="3:7" ht="16.5" hidden="1" customHeight="1" outlineLevel="1" x14ac:dyDescent="0.45">
      <c r="C9176" s="104" t="s">
        <v>374</v>
      </c>
      <c r="D9176" s="104" t="s">
        <v>392</v>
      </c>
      <c r="E9176" s="56">
        <v>1993</v>
      </c>
      <c r="F9176" s="144">
        <v>116</v>
      </c>
      <c r="G9176" s="144">
        <v>116</v>
      </c>
    </row>
    <row r="9177" spans="3:7" ht="16.5" hidden="1" customHeight="1" outlineLevel="1" x14ac:dyDescent="0.45">
      <c r="C9177" s="104" t="s">
        <v>374</v>
      </c>
      <c r="D9177" s="104" t="s">
        <v>392</v>
      </c>
      <c r="E9177" s="56">
        <v>1994</v>
      </c>
      <c r="F9177" s="144">
        <v>142</v>
      </c>
      <c r="G9177" s="144">
        <v>142</v>
      </c>
    </row>
    <row r="9178" spans="3:7" ht="16.5" hidden="1" customHeight="1" outlineLevel="1" x14ac:dyDescent="0.45">
      <c r="C9178" s="104" t="s">
        <v>374</v>
      </c>
      <c r="D9178" s="104" t="s">
        <v>392</v>
      </c>
      <c r="E9178" s="56">
        <v>1995</v>
      </c>
      <c r="F9178" s="144">
        <v>134</v>
      </c>
      <c r="G9178" s="144">
        <v>134</v>
      </c>
    </row>
    <row r="9179" spans="3:7" ht="16.5" hidden="1" customHeight="1" outlineLevel="1" x14ac:dyDescent="0.45">
      <c r="C9179" s="104" t="s">
        <v>374</v>
      </c>
      <c r="D9179" s="104" t="s">
        <v>392</v>
      </c>
      <c r="E9179" s="56">
        <v>1996</v>
      </c>
      <c r="F9179" s="144">
        <v>165</v>
      </c>
      <c r="G9179" s="144">
        <v>165</v>
      </c>
    </row>
    <row r="9180" spans="3:7" ht="16.5" hidden="1" customHeight="1" outlineLevel="1" x14ac:dyDescent="0.45">
      <c r="C9180" s="104" t="s">
        <v>374</v>
      </c>
      <c r="D9180" s="104" t="s">
        <v>392</v>
      </c>
      <c r="E9180" s="56">
        <v>1997</v>
      </c>
      <c r="F9180" s="144">
        <v>226</v>
      </c>
      <c r="G9180" s="144">
        <v>226</v>
      </c>
    </row>
    <row r="9181" spans="3:7" ht="16.5" hidden="1" customHeight="1" outlineLevel="1" x14ac:dyDescent="0.45">
      <c r="C9181" s="104" t="s">
        <v>374</v>
      </c>
      <c r="D9181" s="104" t="s">
        <v>392</v>
      </c>
      <c r="E9181" s="56">
        <v>1998</v>
      </c>
      <c r="F9181" s="144">
        <v>212</v>
      </c>
      <c r="G9181" s="144">
        <v>212</v>
      </c>
    </row>
    <row r="9182" spans="3:7" ht="16.5" hidden="1" customHeight="1" outlineLevel="1" x14ac:dyDescent="0.45">
      <c r="C9182" s="104" t="s">
        <v>374</v>
      </c>
      <c r="D9182" s="104" t="s">
        <v>392</v>
      </c>
      <c r="E9182" s="56">
        <v>1999</v>
      </c>
      <c r="F9182" s="146">
        <v>1599</v>
      </c>
      <c r="G9182" s="146">
        <v>1599</v>
      </c>
    </row>
    <row r="9183" spans="3:7" ht="16.5" hidden="1" customHeight="1" outlineLevel="1" x14ac:dyDescent="0.45">
      <c r="C9183" s="104" t="s">
        <v>374</v>
      </c>
      <c r="D9183" s="104" t="s">
        <v>392</v>
      </c>
      <c r="E9183" s="56">
        <v>2000</v>
      </c>
      <c r="F9183" s="146">
        <v>1627</v>
      </c>
      <c r="G9183" s="146">
        <v>1627</v>
      </c>
    </row>
    <row r="9184" spans="3:7" ht="16.5" hidden="1" customHeight="1" outlineLevel="1" x14ac:dyDescent="0.45">
      <c r="C9184" s="104" t="s">
        <v>374</v>
      </c>
      <c r="D9184" s="104" t="s">
        <v>392</v>
      </c>
      <c r="E9184" s="56">
        <v>2001</v>
      </c>
      <c r="F9184" s="144">
        <v>174</v>
      </c>
      <c r="G9184" s="144">
        <v>174</v>
      </c>
    </row>
    <row r="9185" spans="3:7" ht="16.5" hidden="1" customHeight="1" outlineLevel="1" x14ac:dyDescent="0.45">
      <c r="C9185" s="104" t="s">
        <v>374</v>
      </c>
      <c r="D9185" s="104" t="s">
        <v>392</v>
      </c>
      <c r="E9185" s="56">
        <v>2002</v>
      </c>
      <c r="F9185" s="144">
        <v>162</v>
      </c>
      <c r="G9185" s="144">
        <v>162</v>
      </c>
    </row>
    <row r="9186" spans="3:7" ht="16.5" hidden="1" customHeight="1" outlineLevel="1" x14ac:dyDescent="0.45">
      <c r="C9186" s="104" t="s">
        <v>374</v>
      </c>
      <c r="D9186" s="104" t="s">
        <v>392</v>
      </c>
      <c r="E9186" s="56">
        <v>2003</v>
      </c>
      <c r="F9186" s="144">
        <v>149</v>
      </c>
      <c r="G9186" s="144">
        <v>149</v>
      </c>
    </row>
    <row r="9187" spans="3:7" ht="16.5" hidden="1" customHeight="1" outlineLevel="1" x14ac:dyDescent="0.45">
      <c r="C9187" s="104" t="s">
        <v>374</v>
      </c>
      <c r="D9187" s="104" t="s">
        <v>392</v>
      </c>
      <c r="E9187" s="56">
        <v>2004</v>
      </c>
      <c r="F9187" s="144">
        <v>168</v>
      </c>
      <c r="G9187" s="144">
        <v>168</v>
      </c>
    </row>
    <row r="9188" spans="3:7" ht="16.5" hidden="1" customHeight="1" outlineLevel="1" x14ac:dyDescent="0.45">
      <c r="C9188" s="104" t="s">
        <v>374</v>
      </c>
      <c r="D9188" s="104" t="s">
        <v>392</v>
      </c>
      <c r="E9188" s="56">
        <v>2005</v>
      </c>
      <c r="F9188" s="144">
        <v>295</v>
      </c>
      <c r="G9188" s="144">
        <v>295</v>
      </c>
    </row>
    <row r="9189" spans="3:7" ht="16.5" hidden="1" customHeight="1" outlineLevel="1" x14ac:dyDescent="0.45">
      <c r="C9189" s="104" t="s">
        <v>374</v>
      </c>
      <c r="D9189" s="104" t="s">
        <v>392</v>
      </c>
      <c r="E9189" s="56">
        <v>2006</v>
      </c>
      <c r="F9189" s="144">
        <v>141</v>
      </c>
      <c r="G9189" s="144">
        <v>141</v>
      </c>
    </row>
    <row r="9190" spans="3:7" ht="16.5" hidden="1" customHeight="1" outlineLevel="1" x14ac:dyDescent="0.45">
      <c r="C9190" s="104" t="s">
        <v>374</v>
      </c>
      <c r="D9190" s="104" t="s">
        <v>392</v>
      </c>
      <c r="E9190" s="56">
        <v>2007</v>
      </c>
      <c r="F9190" s="146">
        <v>1033</v>
      </c>
      <c r="G9190" s="146">
        <v>1033</v>
      </c>
    </row>
    <row r="9191" spans="3:7" ht="16.5" hidden="1" customHeight="1" outlineLevel="1" x14ac:dyDescent="0.45">
      <c r="C9191" s="104" t="s">
        <v>374</v>
      </c>
      <c r="D9191" s="104" t="s">
        <v>392</v>
      </c>
      <c r="E9191" s="56">
        <v>2008</v>
      </c>
      <c r="F9191" s="144">
        <v>274</v>
      </c>
      <c r="G9191" s="144">
        <v>274</v>
      </c>
    </row>
    <row r="9192" spans="3:7" ht="16.5" hidden="1" customHeight="1" outlineLevel="1" x14ac:dyDescent="0.45">
      <c r="C9192" s="104" t="s">
        <v>374</v>
      </c>
      <c r="D9192" s="104" t="s">
        <v>392</v>
      </c>
      <c r="E9192" s="56">
        <v>2009</v>
      </c>
      <c r="F9192" s="144">
        <v>41</v>
      </c>
      <c r="G9192" s="144">
        <v>41</v>
      </c>
    </row>
    <row r="9193" spans="3:7" ht="16.5" hidden="1" customHeight="1" outlineLevel="1" x14ac:dyDescent="0.45">
      <c r="C9193" s="104" t="s">
        <v>374</v>
      </c>
      <c r="D9193" s="104" t="s">
        <v>392</v>
      </c>
      <c r="E9193" s="56">
        <v>2010</v>
      </c>
      <c r="F9193" s="144">
        <v>76</v>
      </c>
      <c r="G9193" s="144">
        <v>76</v>
      </c>
    </row>
    <row r="9194" spans="3:7" ht="16.5" hidden="1" customHeight="1" outlineLevel="1" x14ac:dyDescent="0.45">
      <c r="C9194" s="104" t="s">
        <v>374</v>
      </c>
      <c r="D9194" s="104" t="s">
        <v>392</v>
      </c>
      <c r="E9194" s="56">
        <v>2011</v>
      </c>
      <c r="F9194" s="144">
        <v>96</v>
      </c>
      <c r="G9194" s="144">
        <v>96</v>
      </c>
    </row>
    <row r="9195" spans="3:7" ht="16.5" hidden="1" customHeight="1" outlineLevel="1" x14ac:dyDescent="0.45">
      <c r="C9195" s="104" t="s">
        <v>374</v>
      </c>
      <c r="D9195" s="104" t="s">
        <v>392</v>
      </c>
      <c r="E9195" s="56">
        <v>2012</v>
      </c>
      <c r="F9195" s="144">
        <v>160</v>
      </c>
      <c r="G9195" s="144">
        <v>160</v>
      </c>
    </row>
    <row r="9196" spans="3:7" ht="16.5" hidden="1" customHeight="1" outlineLevel="1" x14ac:dyDescent="0.45">
      <c r="C9196" s="104" t="s">
        <v>374</v>
      </c>
      <c r="D9196" s="104" t="s">
        <v>392</v>
      </c>
      <c r="E9196" s="56">
        <v>2013</v>
      </c>
      <c r="F9196" s="144">
        <v>230</v>
      </c>
      <c r="G9196" s="144">
        <v>230</v>
      </c>
    </row>
    <row r="9197" spans="3:7" ht="16.5" hidden="1" customHeight="1" outlineLevel="1" x14ac:dyDescent="0.45">
      <c r="C9197" s="104" t="s">
        <v>374</v>
      </c>
      <c r="D9197" s="104" t="s">
        <v>392</v>
      </c>
      <c r="E9197" s="56">
        <v>2014</v>
      </c>
      <c r="F9197" s="144">
        <v>351</v>
      </c>
      <c r="G9197" s="144">
        <v>351</v>
      </c>
    </row>
    <row r="9198" spans="3:7" ht="16.5" hidden="1" customHeight="1" outlineLevel="1" x14ac:dyDescent="0.45">
      <c r="C9198" s="104" t="s">
        <v>374</v>
      </c>
      <c r="D9198" s="104" t="s">
        <v>392</v>
      </c>
      <c r="E9198" s="56">
        <v>2015</v>
      </c>
      <c r="F9198" s="144">
        <v>460</v>
      </c>
      <c r="G9198" s="144">
        <v>460</v>
      </c>
    </row>
    <row r="9199" spans="3:7" ht="16.5" hidden="1" customHeight="1" outlineLevel="1" x14ac:dyDescent="0.45">
      <c r="C9199" s="104" t="s">
        <v>374</v>
      </c>
      <c r="D9199" s="104" t="s">
        <v>392</v>
      </c>
      <c r="E9199" s="56">
        <v>2016</v>
      </c>
      <c r="F9199" s="144">
        <v>144</v>
      </c>
      <c r="G9199" s="144">
        <v>144</v>
      </c>
    </row>
    <row r="9200" spans="3:7" ht="16.5" hidden="1" customHeight="1" outlineLevel="1" x14ac:dyDescent="0.45">
      <c r="C9200" s="104" t="s">
        <v>374</v>
      </c>
      <c r="D9200" s="104" t="s">
        <v>393</v>
      </c>
      <c r="E9200" s="56">
        <v>1993</v>
      </c>
      <c r="F9200" s="144">
        <v>6</v>
      </c>
      <c r="G9200" s="144">
        <v>6</v>
      </c>
    </row>
    <row r="9201" spans="3:7" ht="16.5" hidden="1" customHeight="1" outlineLevel="1" x14ac:dyDescent="0.45">
      <c r="C9201" s="104" t="s">
        <v>374</v>
      </c>
      <c r="D9201" s="104" t="s">
        <v>393</v>
      </c>
      <c r="E9201" s="56">
        <v>1994</v>
      </c>
      <c r="F9201" s="144">
        <v>15</v>
      </c>
      <c r="G9201" s="144">
        <v>15</v>
      </c>
    </row>
    <row r="9202" spans="3:7" ht="16.5" hidden="1" customHeight="1" outlineLevel="1" x14ac:dyDescent="0.45">
      <c r="C9202" s="104" t="s">
        <v>374</v>
      </c>
      <c r="D9202" s="104" t="s">
        <v>393</v>
      </c>
      <c r="E9202" s="56">
        <v>1995</v>
      </c>
      <c r="F9202" s="144">
        <v>23</v>
      </c>
      <c r="G9202" s="144">
        <v>23</v>
      </c>
    </row>
    <row r="9203" spans="3:7" ht="16.5" hidden="1" customHeight="1" outlineLevel="1" x14ac:dyDescent="0.45">
      <c r="C9203" s="104" t="s">
        <v>374</v>
      </c>
      <c r="D9203" s="104" t="s">
        <v>393</v>
      </c>
      <c r="E9203" s="56">
        <v>1996</v>
      </c>
      <c r="F9203" s="144">
        <v>31</v>
      </c>
      <c r="G9203" s="144">
        <v>31</v>
      </c>
    </row>
    <row r="9204" spans="3:7" ht="16.5" hidden="1" customHeight="1" outlineLevel="1" x14ac:dyDescent="0.45">
      <c r="C9204" s="104" t="s">
        <v>374</v>
      </c>
      <c r="D9204" s="104" t="s">
        <v>393</v>
      </c>
      <c r="E9204" s="56">
        <v>1997</v>
      </c>
      <c r="F9204" s="144">
        <v>28</v>
      </c>
      <c r="G9204" s="144">
        <v>28</v>
      </c>
    </row>
    <row r="9205" spans="3:7" ht="16.5" hidden="1" customHeight="1" outlineLevel="1" x14ac:dyDescent="0.45">
      <c r="C9205" s="104" t="s">
        <v>374</v>
      </c>
      <c r="D9205" s="104" t="s">
        <v>393</v>
      </c>
      <c r="E9205" s="56">
        <v>1998</v>
      </c>
      <c r="F9205" s="144">
        <v>43</v>
      </c>
      <c r="G9205" s="144">
        <v>43</v>
      </c>
    </row>
    <row r="9206" spans="3:7" ht="16.5" hidden="1" customHeight="1" outlineLevel="1" x14ac:dyDescent="0.45">
      <c r="C9206" s="104" t="s">
        <v>374</v>
      </c>
      <c r="D9206" s="104" t="s">
        <v>393</v>
      </c>
      <c r="E9206" s="56">
        <v>1999</v>
      </c>
      <c r="F9206" s="144">
        <v>89</v>
      </c>
      <c r="G9206" s="144">
        <v>89</v>
      </c>
    </row>
    <row r="9207" spans="3:7" ht="16.5" hidden="1" customHeight="1" outlineLevel="1" x14ac:dyDescent="0.45">
      <c r="C9207" s="104" t="s">
        <v>374</v>
      </c>
      <c r="D9207" s="104" t="s">
        <v>393</v>
      </c>
      <c r="E9207" s="56">
        <v>2000</v>
      </c>
      <c r="F9207" s="144">
        <v>131</v>
      </c>
      <c r="G9207" s="144">
        <v>131</v>
      </c>
    </row>
    <row r="9208" spans="3:7" ht="16.5" hidden="1" customHeight="1" outlineLevel="1" x14ac:dyDescent="0.45">
      <c r="C9208" s="104" t="s">
        <v>374</v>
      </c>
      <c r="D9208" s="104" t="s">
        <v>393</v>
      </c>
      <c r="E9208" s="56">
        <v>2001</v>
      </c>
      <c r="F9208" s="144">
        <v>144</v>
      </c>
      <c r="G9208" s="144">
        <v>144</v>
      </c>
    </row>
    <row r="9209" spans="3:7" ht="16.5" hidden="1" customHeight="1" outlineLevel="1" x14ac:dyDescent="0.45">
      <c r="C9209" s="104" t="s">
        <v>374</v>
      </c>
      <c r="D9209" s="104" t="s">
        <v>393</v>
      </c>
      <c r="E9209" s="56">
        <v>2002</v>
      </c>
      <c r="F9209" s="144">
        <v>88</v>
      </c>
      <c r="G9209" s="144">
        <v>88</v>
      </c>
    </row>
    <row r="9210" spans="3:7" ht="16.5" hidden="1" customHeight="1" outlineLevel="1" x14ac:dyDescent="0.45">
      <c r="C9210" s="104" t="s">
        <v>374</v>
      </c>
      <c r="D9210" s="104" t="s">
        <v>393</v>
      </c>
      <c r="E9210" s="56">
        <v>2003</v>
      </c>
      <c r="F9210" s="144">
        <v>60</v>
      </c>
      <c r="G9210" s="144">
        <v>60</v>
      </c>
    </row>
    <row r="9211" spans="3:7" ht="16.5" hidden="1" customHeight="1" outlineLevel="1" x14ac:dyDescent="0.45">
      <c r="C9211" s="104" t="s">
        <v>374</v>
      </c>
      <c r="D9211" s="104" t="s">
        <v>393</v>
      </c>
      <c r="E9211" s="56">
        <v>2004</v>
      </c>
      <c r="F9211" s="144">
        <v>43</v>
      </c>
      <c r="G9211" s="144">
        <v>43</v>
      </c>
    </row>
    <row r="9212" spans="3:7" ht="16.5" hidden="1" customHeight="1" outlineLevel="1" x14ac:dyDescent="0.45">
      <c r="C9212" s="104" t="s">
        <v>374</v>
      </c>
      <c r="D9212" s="104" t="s">
        <v>393</v>
      </c>
      <c r="E9212" s="56">
        <v>2005</v>
      </c>
      <c r="F9212" s="144">
        <v>30</v>
      </c>
      <c r="G9212" s="144">
        <v>30</v>
      </c>
    </row>
    <row r="9213" spans="3:7" ht="16.5" hidden="1" customHeight="1" outlineLevel="1" x14ac:dyDescent="0.45">
      <c r="C9213" s="104" t="s">
        <v>374</v>
      </c>
      <c r="D9213" s="104" t="s">
        <v>393</v>
      </c>
      <c r="E9213" s="56">
        <v>2006</v>
      </c>
      <c r="F9213" s="144">
        <v>46</v>
      </c>
      <c r="G9213" s="144">
        <v>46</v>
      </c>
    </row>
    <row r="9214" spans="3:7" ht="16.5" hidden="1" customHeight="1" outlineLevel="1" x14ac:dyDescent="0.45">
      <c r="C9214" s="104" t="s">
        <v>374</v>
      </c>
      <c r="D9214" s="104" t="s">
        <v>393</v>
      </c>
      <c r="E9214" s="56">
        <v>2007</v>
      </c>
      <c r="F9214" s="144">
        <v>38</v>
      </c>
      <c r="G9214" s="144">
        <v>38</v>
      </c>
    </row>
    <row r="9215" spans="3:7" ht="16.5" hidden="1" customHeight="1" outlineLevel="1" x14ac:dyDescent="0.45">
      <c r="C9215" s="104" t="s">
        <v>374</v>
      </c>
      <c r="D9215" s="104" t="s">
        <v>393</v>
      </c>
      <c r="E9215" s="56">
        <v>2008</v>
      </c>
      <c r="F9215" s="144">
        <v>1</v>
      </c>
      <c r="G9215" s="144">
        <v>1</v>
      </c>
    </row>
    <row r="9216" spans="3:7" ht="16.5" hidden="1" customHeight="1" outlineLevel="1" x14ac:dyDescent="0.45">
      <c r="C9216" s="104" t="s">
        <v>374</v>
      </c>
      <c r="D9216" s="104" t="s">
        <v>393</v>
      </c>
      <c r="E9216" s="56">
        <v>2009</v>
      </c>
      <c r="F9216" s="144">
        <v>35</v>
      </c>
      <c r="G9216" s="144">
        <v>35</v>
      </c>
    </row>
    <row r="9217" spans="3:7" ht="16.5" hidden="1" customHeight="1" outlineLevel="1" x14ac:dyDescent="0.45">
      <c r="C9217" s="104" t="s">
        <v>374</v>
      </c>
      <c r="D9217" s="104" t="s">
        <v>393</v>
      </c>
      <c r="E9217" s="56">
        <v>2010</v>
      </c>
      <c r="F9217" s="144">
        <v>24</v>
      </c>
      <c r="G9217" s="144">
        <v>24</v>
      </c>
    </row>
    <row r="9218" spans="3:7" ht="16.5" hidden="1" customHeight="1" outlineLevel="1" x14ac:dyDescent="0.45">
      <c r="C9218" s="104" t="s">
        <v>374</v>
      </c>
      <c r="D9218" s="104" t="s">
        <v>393</v>
      </c>
      <c r="E9218" s="56">
        <v>2011</v>
      </c>
      <c r="F9218" s="144">
        <v>28</v>
      </c>
      <c r="G9218" s="144">
        <v>28</v>
      </c>
    </row>
    <row r="9219" spans="3:7" ht="16.5" hidden="1" customHeight="1" outlineLevel="1" x14ac:dyDescent="0.45">
      <c r="C9219" s="104" t="s">
        <v>374</v>
      </c>
      <c r="D9219" s="104" t="s">
        <v>393</v>
      </c>
      <c r="E9219" s="56">
        <v>2012</v>
      </c>
      <c r="F9219" s="144">
        <v>27</v>
      </c>
      <c r="G9219" s="144">
        <v>27</v>
      </c>
    </row>
    <row r="9220" spans="3:7" ht="16.5" hidden="1" customHeight="1" outlineLevel="1" x14ac:dyDescent="0.45">
      <c r="C9220" s="104" t="s">
        <v>374</v>
      </c>
      <c r="D9220" s="104" t="s">
        <v>393</v>
      </c>
      <c r="E9220" s="56">
        <v>2013</v>
      </c>
      <c r="F9220" s="144">
        <v>24</v>
      </c>
      <c r="G9220" s="144">
        <v>24</v>
      </c>
    </row>
    <row r="9221" spans="3:7" ht="16.5" hidden="1" customHeight="1" outlineLevel="1" x14ac:dyDescent="0.45">
      <c r="C9221" s="104" t="s">
        <v>374</v>
      </c>
      <c r="D9221" s="104" t="s">
        <v>393</v>
      </c>
      <c r="E9221" s="56">
        <v>2014</v>
      </c>
      <c r="F9221" s="144">
        <v>44</v>
      </c>
      <c r="G9221" s="144">
        <v>44</v>
      </c>
    </row>
    <row r="9222" spans="3:7" ht="16.5" hidden="1" customHeight="1" outlineLevel="1" x14ac:dyDescent="0.45">
      <c r="C9222" s="104" t="s">
        <v>374</v>
      </c>
      <c r="D9222" s="104" t="s">
        <v>393</v>
      </c>
      <c r="E9222" s="56">
        <v>2015</v>
      </c>
      <c r="F9222" s="144">
        <v>68</v>
      </c>
      <c r="G9222" s="144">
        <v>68</v>
      </c>
    </row>
    <row r="9223" spans="3:7" ht="16.5" hidden="1" customHeight="1" outlineLevel="1" x14ac:dyDescent="0.45">
      <c r="C9223" s="104" t="s">
        <v>374</v>
      </c>
      <c r="D9223" s="104" t="s">
        <v>393</v>
      </c>
      <c r="E9223" s="56">
        <v>2016</v>
      </c>
      <c r="F9223" s="144">
        <v>18</v>
      </c>
      <c r="G9223" s="144">
        <v>18</v>
      </c>
    </row>
    <row r="9224" spans="3:7" ht="16.5" hidden="1" customHeight="1" outlineLevel="1" x14ac:dyDescent="0.45">
      <c r="C9224" s="104" t="s">
        <v>374</v>
      </c>
      <c r="D9224" s="104" t="s">
        <v>394</v>
      </c>
      <c r="E9224" s="56">
        <v>1991</v>
      </c>
      <c r="F9224" s="144">
        <v>4</v>
      </c>
      <c r="G9224" s="144">
        <v>4</v>
      </c>
    </row>
    <row r="9225" spans="3:7" ht="16.5" hidden="1" customHeight="1" outlineLevel="1" x14ac:dyDescent="0.45">
      <c r="C9225" s="104" t="s">
        <v>374</v>
      </c>
      <c r="D9225" s="104" t="s">
        <v>394</v>
      </c>
      <c r="E9225" s="56">
        <v>1992</v>
      </c>
      <c r="F9225" s="144">
        <v>25</v>
      </c>
      <c r="G9225" s="144">
        <v>25</v>
      </c>
    </row>
    <row r="9226" spans="3:7" ht="16.5" hidden="1" customHeight="1" outlineLevel="1" x14ac:dyDescent="0.45">
      <c r="C9226" s="104" t="s">
        <v>374</v>
      </c>
      <c r="D9226" s="104" t="s">
        <v>394</v>
      </c>
      <c r="E9226" s="56">
        <v>1993</v>
      </c>
      <c r="F9226" s="144">
        <v>22</v>
      </c>
      <c r="G9226" s="144">
        <v>22</v>
      </c>
    </row>
    <row r="9227" spans="3:7" ht="16.5" hidden="1" customHeight="1" outlineLevel="1" x14ac:dyDescent="0.45">
      <c r="C9227" s="104" t="s">
        <v>374</v>
      </c>
      <c r="D9227" s="104" t="s">
        <v>394</v>
      </c>
      <c r="E9227" s="56">
        <v>1994</v>
      </c>
      <c r="F9227" s="144">
        <v>41</v>
      </c>
      <c r="G9227" s="144">
        <v>41</v>
      </c>
    </row>
    <row r="9228" spans="3:7" ht="16.5" hidden="1" customHeight="1" outlineLevel="1" x14ac:dyDescent="0.45">
      <c r="C9228" s="104" t="s">
        <v>374</v>
      </c>
      <c r="D9228" s="104" t="s">
        <v>394</v>
      </c>
      <c r="E9228" s="56">
        <v>1995</v>
      </c>
      <c r="F9228" s="144">
        <v>87</v>
      </c>
      <c r="G9228" s="144">
        <v>87</v>
      </c>
    </row>
    <row r="9229" spans="3:7" ht="16.5" hidden="1" customHeight="1" outlineLevel="1" x14ac:dyDescent="0.45">
      <c r="C9229" s="104" t="s">
        <v>374</v>
      </c>
      <c r="D9229" s="104" t="s">
        <v>394</v>
      </c>
      <c r="E9229" s="56">
        <v>1996</v>
      </c>
      <c r="F9229" s="144">
        <v>72</v>
      </c>
      <c r="G9229" s="144">
        <v>72</v>
      </c>
    </row>
    <row r="9230" spans="3:7" ht="16.5" hidden="1" customHeight="1" outlineLevel="1" x14ac:dyDescent="0.45">
      <c r="C9230" s="104" t="s">
        <v>374</v>
      </c>
      <c r="D9230" s="104" t="s">
        <v>394</v>
      </c>
      <c r="E9230" s="56">
        <v>1997</v>
      </c>
      <c r="F9230" s="144">
        <v>45</v>
      </c>
      <c r="G9230" s="144">
        <v>45</v>
      </c>
    </row>
    <row r="9231" spans="3:7" ht="16.5" hidden="1" customHeight="1" outlineLevel="1" x14ac:dyDescent="0.45">
      <c r="C9231" s="104" t="s">
        <v>374</v>
      </c>
      <c r="D9231" s="104" t="s">
        <v>394</v>
      </c>
      <c r="E9231" s="56">
        <v>1998</v>
      </c>
      <c r="F9231" s="144">
        <v>39</v>
      </c>
      <c r="G9231" s="144">
        <v>39</v>
      </c>
    </row>
    <row r="9232" spans="3:7" ht="16.5" hidden="1" customHeight="1" outlineLevel="1" x14ac:dyDescent="0.45">
      <c r="C9232" s="104" t="s">
        <v>374</v>
      </c>
      <c r="D9232" s="104" t="s">
        <v>394</v>
      </c>
      <c r="E9232" s="56">
        <v>1999</v>
      </c>
      <c r="F9232" s="144">
        <v>180</v>
      </c>
      <c r="G9232" s="144">
        <v>180</v>
      </c>
    </row>
    <row r="9233" spans="3:7" ht="16.5" hidden="1" customHeight="1" outlineLevel="1" x14ac:dyDescent="0.45">
      <c r="C9233" s="104" t="s">
        <v>374</v>
      </c>
      <c r="D9233" s="104" t="s">
        <v>394</v>
      </c>
      <c r="E9233" s="56">
        <v>2000</v>
      </c>
      <c r="F9233" s="144">
        <v>17</v>
      </c>
      <c r="G9233" s="144">
        <v>17</v>
      </c>
    </row>
    <row r="9234" spans="3:7" ht="16.5" hidden="1" customHeight="1" outlineLevel="1" x14ac:dyDescent="0.45">
      <c r="C9234" s="104" t="s">
        <v>374</v>
      </c>
      <c r="D9234" s="104" t="s">
        <v>394</v>
      </c>
      <c r="E9234" s="56">
        <v>2001</v>
      </c>
      <c r="F9234" s="144">
        <v>11</v>
      </c>
      <c r="G9234" s="144">
        <v>11</v>
      </c>
    </row>
    <row r="9235" spans="3:7" ht="16.5" hidden="1" customHeight="1" outlineLevel="1" x14ac:dyDescent="0.45">
      <c r="C9235" s="104" t="s">
        <v>374</v>
      </c>
      <c r="D9235" s="104" t="s">
        <v>394</v>
      </c>
      <c r="E9235" s="56">
        <v>2002</v>
      </c>
      <c r="F9235" s="144">
        <v>2</v>
      </c>
      <c r="G9235" s="144">
        <v>2</v>
      </c>
    </row>
    <row r="9236" spans="3:7" ht="16.5" hidden="1" customHeight="1" outlineLevel="1" x14ac:dyDescent="0.45">
      <c r="C9236" s="104" t="s">
        <v>374</v>
      </c>
      <c r="D9236" s="104" t="s">
        <v>394</v>
      </c>
      <c r="E9236" s="56">
        <v>2003</v>
      </c>
      <c r="F9236" s="144">
        <v>10</v>
      </c>
      <c r="G9236" s="144">
        <v>10</v>
      </c>
    </row>
    <row r="9237" spans="3:7" ht="16.5" hidden="1" customHeight="1" outlineLevel="1" x14ac:dyDescent="0.45">
      <c r="C9237" s="104" t="s">
        <v>374</v>
      </c>
      <c r="D9237" s="104" t="s">
        <v>394</v>
      </c>
      <c r="E9237" s="56">
        <v>2004</v>
      </c>
      <c r="F9237" s="144">
        <v>4</v>
      </c>
      <c r="G9237" s="144">
        <v>4</v>
      </c>
    </row>
    <row r="9238" spans="3:7" ht="16.5" hidden="1" customHeight="1" outlineLevel="1" x14ac:dyDescent="0.45">
      <c r="C9238" s="104" t="s">
        <v>374</v>
      </c>
      <c r="D9238" s="104" t="s">
        <v>394</v>
      </c>
      <c r="E9238" s="56">
        <v>2005</v>
      </c>
      <c r="F9238" s="144">
        <v>37</v>
      </c>
      <c r="G9238" s="144">
        <v>37</v>
      </c>
    </row>
    <row r="9239" spans="3:7" ht="16.5" hidden="1" customHeight="1" outlineLevel="1" x14ac:dyDescent="0.45">
      <c r="C9239" s="104" t="s">
        <v>374</v>
      </c>
      <c r="D9239" s="104" t="s">
        <v>394</v>
      </c>
      <c r="E9239" s="56">
        <v>2006</v>
      </c>
      <c r="F9239" s="144">
        <v>19</v>
      </c>
      <c r="G9239" s="144">
        <v>19</v>
      </c>
    </row>
    <row r="9240" spans="3:7" ht="16.5" hidden="1" customHeight="1" outlineLevel="1" x14ac:dyDescent="0.45">
      <c r="C9240" s="104" t="s">
        <v>374</v>
      </c>
      <c r="D9240" s="104" t="s">
        <v>394</v>
      </c>
      <c r="E9240" s="56">
        <v>2007</v>
      </c>
      <c r="F9240" s="144">
        <v>30</v>
      </c>
      <c r="G9240" s="144">
        <v>30</v>
      </c>
    </row>
    <row r="9241" spans="3:7" ht="16.5" hidden="1" customHeight="1" outlineLevel="1" x14ac:dyDescent="0.45">
      <c r="C9241" s="104" t="s">
        <v>374</v>
      </c>
      <c r="D9241" s="104" t="s">
        <v>394</v>
      </c>
      <c r="E9241" s="56">
        <v>2008</v>
      </c>
      <c r="F9241" s="144">
        <v>59</v>
      </c>
      <c r="G9241" s="144">
        <v>59</v>
      </c>
    </row>
    <row r="9242" spans="3:7" ht="16.5" hidden="1" customHeight="1" outlineLevel="1" x14ac:dyDescent="0.45">
      <c r="C9242" s="104" t="s">
        <v>374</v>
      </c>
      <c r="D9242" s="104" t="s">
        <v>394</v>
      </c>
      <c r="E9242" s="56">
        <v>2009</v>
      </c>
      <c r="F9242" s="144">
        <v>41</v>
      </c>
      <c r="G9242" s="144">
        <v>41</v>
      </c>
    </row>
    <row r="9243" spans="3:7" ht="16.5" hidden="1" customHeight="1" outlineLevel="1" x14ac:dyDescent="0.45">
      <c r="C9243" s="104" t="s">
        <v>374</v>
      </c>
      <c r="D9243" s="104" t="s">
        <v>394</v>
      </c>
      <c r="E9243" s="56">
        <v>2010</v>
      </c>
      <c r="F9243" s="144">
        <v>22</v>
      </c>
      <c r="G9243" s="144">
        <v>22</v>
      </c>
    </row>
    <row r="9244" spans="3:7" ht="16.5" hidden="1" customHeight="1" outlineLevel="1" x14ac:dyDescent="0.45">
      <c r="C9244" s="104" t="s">
        <v>374</v>
      </c>
      <c r="D9244" s="104" t="s">
        <v>394</v>
      </c>
      <c r="E9244" s="56">
        <v>2011</v>
      </c>
      <c r="F9244" s="144">
        <v>28</v>
      </c>
      <c r="G9244" s="144">
        <v>28</v>
      </c>
    </row>
    <row r="9245" spans="3:7" ht="16.5" hidden="1" customHeight="1" outlineLevel="1" x14ac:dyDescent="0.45">
      <c r="C9245" s="104" t="s">
        <v>374</v>
      </c>
      <c r="D9245" s="104" t="s">
        <v>394</v>
      </c>
      <c r="E9245" s="56">
        <v>2012</v>
      </c>
      <c r="F9245" s="144">
        <v>48</v>
      </c>
      <c r="G9245" s="144">
        <v>48</v>
      </c>
    </row>
    <row r="9246" spans="3:7" ht="16.5" hidden="1" customHeight="1" outlineLevel="1" x14ac:dyDescent="0.45">
      <c r="C9246" s="104" t="s">
        <v>374</v>
      </c>
      <c r="D9246" s="104" t="s">
        <v>394</v>
      </c>
      <c r="E9246" s="56">
        <v>2013</v>
      </c>
      <c r="F9246" s="144">
        <v>71</v>
      </c>
      <c r="G9246" s="144">
        <v>71</v>
      </c>
    </row>
    <row r="9247" spans="3:7" ht="16.5" hidden="1" customHeight="1" outlineLevel="1" x14ac:dyDescent="0.45">
      <c r="C9247" s="104" t="s">
        <v>374</v>
      </c>
      <c r="D9247" s="104" t="s">
        <v>394</v>
      </c>
      <c r="E9247" s="56">
        <v>2014</v>
      </c>
      <c r="F9247" s="144">
        <v>75</v>
      </c>
      <c r="G9247" s="144">
        <v>75</v>
      </c>
    </row>
    <row r="9248" spans="3:7" ht="16.5" hidden="1" customHeight="1" outlineLevel="1" x14ac:dyDescent="0.45">
      <c r="C9248" s="104" t="s">
        <v>374</v>
      </c>
      <c r="D9248" s="104" t="s">
        <v>394</v>
      </c>
      <c r="E9248" s="56">
        <v>2015</v>
      </c>
      <c r="F9248" s="144">
        <v>45</v>
      </c>
      <c r="G9248" s="144">
        <v>45</v>
      </c>
    </row>
    <row r="9249" spans="3:7" ht="16.5" hidden="1" customHeight="1" outlineLevel="1" x14ac:dyDescent="0.45">
      <c r="C9249" s="104" t="s">
        <v>374</v>
      </c>
      <c r="D9249" s="104" t="s">
        <v>394</v>
      </c>
      <c r="E9249" s="56">
        <v>2016</v>
      </c>
      <c r="F9249" s="144">
        <v>20</v>
      </c>
      <c r="G9249" s="144">
        <v>20</v>
      </c>
    </row>
    <row r="9250" spans="3:7" ht="16.5" hidden="1" customHeight="1" outlineLevel="1" x14ac:dyDescent="0.45">
      <c r="C9250" s="104" t="s">
        <v>374</v>
      </c>
      <c r="D9250" s="104" t="s">
        <v>395</v>
      </c>
      <c r="E9250" s="56">
        <v>1991</v>
      </c>
      <c r="F9250" s="144">
        <v>5</v>
      </c>
      <c r="G9250" s="144">
        <v>5</v>
      </c>
    </row>
    <row r="9251" spans="3:7" ht="16.5" hidden="1" customHeight="1" outlineLevel="1" x14ac:dyDescent="0.45">
      <c r="C9251" s="104" t="s">
        <v>374</v>
      </c>
      <c r="D9251" s="104" t="s">
        <v>395</v>
      </c>
      <c r="E9251" s="56">
        <v>1993</v>
      </c>
      <c r="F9251" s="144">
        <v>2</v>
      </c>
      <c r="G9251" s="144">
        <v>2</v>
      </c>
    </row>
    <row r="9252" spans="3:7" ht="16.5" hidden="1" customHeight="1" outlineLevel="1" x14ac:dyDescent="0.45">
      <c r="C9252" s="104" t="s">
        <v>374</v>
      </c>
      <c r="D9252" s="104" t="s">
        <v>395</v>
      </c>
      <c r="E9252" s="56">
        <v>1995</v>
      </c>
      <c r="F9252" s="144">
        <v>2</v>
      </c>
      <c r="G9252" s="144">
        <v>2</v>
      </c>
    </row>
    <row r="9253" spans="3:7" ht="16.5" hidden="1" customHeight="1" outlineLevel="1" x14ac:dyDescent="0.45">
      <c r="C9253" s="104" t="s">
        <v>374</v>
      </c>
      <c r="D9253" s="104" t="s">
        <v>395</v>
      </c>
      <c r="E9253" s="56">
        <v>1998</v>
      </c>
      <c r="F9253" s="144">
        <v>1</v>
      </c>
      <c r="G9253" s="144">
        <v>1</v>
      </c>
    </row>
    <row r="9254" spans="3:7" ht="16.5" hidden="1" customHeight="1" outlineLevel="1" x14ac:dyDescent="0.45">
      <c r="C9254" s="104" t="s">
        <v>374</v>
      </c>
      <c r="D9254" s="104" t="s">
        <v>395</v>
      </c>
      <c r="E9254" s="56">
        <v>2005</v>
      </c>
      <c r="F9254" s="144">
        <v>2</v>
      </c>
      <c r="G9254" s="144">
        <v>2</v>
      </c>
    </row>
    <row r="9255" spans="3:7" ht="16.5" hidden="1" customHeight="1" outlineLevel="1" x14ac:dyDescent="0.45">
      <c r="C9255" s="104" t="s">
        <v>374</v>
      </c>
      <c r="D9255" s="104" t="s">
        <v>395</v>
      </c>
      <c r="E9255" s="56">
        <v>2006</v>
      </c>
      <c r="F9255" s="144">
        <v>2</v>
      </c>
      <c r="G9255" s="144">
        <v>2</v>
      </c>
    </row>
    <row r="9256" spans="3:7" ht="16.5" hidden="1" customHeight="1" outlineLevel="1" x14ac:dyDescent="0.45">
      <c r="C9256" s="104" t="s">
        <v>374</v>
      </c>
      <c r="D9256" s="104" t="s">
        <v>395</v>
      </c>
      <c r="E9256" s="56">
        <v>2007</v>
      </c>
      <c r="F9256" s="144">
        <v>0</v>
      </c>
      <c r="G9256" s="144">
        <v>0</v>
      </c>
    </row>
    <row r="9257" spans="3:7" ht="16.5" hidden="1" customHeight="1" outlineLevel="1" x14ac:dyDescent="0.45">
      <c r="C9257" s="104" t="s">
        <v>374</v>
      </c>
      <c r="D9257" s="104" t="s">
        <v>395</v>
      </c>
      <c r="E9257" s="56">
        <v>2011</v>
      </c>
      <c r="F9257" s="144">
        <v>15</v>
      </c>
      <c r="G9257" s="144">
        <v>15</v>
      </c>
    </row>
    <row r="9258" spans="3:7" ht="16.5" hidden="1" customHeight="1" outlineLevel="1" x14ac:dyDescent="0.45">
      <c r="C9258" s="104" t="s">
        <v>374</v>
      </c>
      <c r="D9258" s="104" t="s">
        <v>395</v>
      </c>
      <c r="E9258" s="56">
        <v>2012</v>
      </c>
      <c r="F9258" s="144">
        <v>14</v>
      </c>
      <c r="G9258" s="144">
        <v>14</v>
      </c>
    </row>
    <row r="9259" spans="3:7" ht="16.5" hidden="1" customHeight="1" outlineLevel="1" x14ac:dyDescent="0.45">
      <c r="C9259" s="104" t="s">
        <v>374</v>
      </c>
      <c r="D9259" s="104" t="s">
        <v>395</v>
      </c>
      <c r="E9259" s="56">
        <v>2013</v>
      </c>
      <c r="F9259" s="144">
        <v>9</v>
      </c>
      <c r="G9259" s="144">
        <v>9</v>
      </c>
    </row>
    <row r="9260" spans="3:7" ht="16.5" hidden="1" customHeight="1" outlineLevel="1" x14ac:dyDescent="0.45">
      <c r="C9260" s="104" t="s">
        <v>374</v>
      </c>
      <c r="D9260" s="104" t="s">
        <v>395</v>
      </c>
      <c r="E9260" s="56">
        <v>2014</v>
      </c>
      <c r="F9260" s="144">
        <v>10</v>
      </c>
      <c r="G9260" s="144">
        <v>10</v>
      </c>
    </row>
    <row r="9261" spans="3:7" ht="16.5" hidden="1" customHeight="1" outlineLevel="1" x14ac:dyDescent="0.45">
      <c r="C9261" s="104" t="s">
        <v>374</v>
      </c>
      <c r="D9261" s="104" t="s">
        <v>395</v>
      </c>
      <c r="E9261" s="56">
        <v>2015</v>
      </c>
      <c r="F9261" s="144">
        <v>6</v>
      </c>
      <c r="G9261" s="144">
        <v>6</v>
      </c>
    </row>
    <row r="9262" spans="3:7" ht="16.5" hidden="1" customHeight="1" outlineLevel="1" x14ac:dyDescent="0.45">
      <c r="C9262" s="104" t="s">
        <v>374</v>
      </c>
      <c r="D9262" s="104" t="s">
        <v>395</v>
      </c>
      <c r="E9262" s="56">
        <v>2016</v>
      </c>
      <c r="F9262" s="144">
        <v>9</v>
      </c>
      <c r="G9262" s="144">
        <v>9</v>
      </c>
    </row>
    <row r="9263" spans="3:7" ht="16.5" hidden="1" customHeight="1" outlineLevel="1" x14ac:dyDescent="0.45">
      <c r="C9263" s="104" t="s">
        <v>374</v>
      </c>
      <c r="D9263" s="104" t="s">
        <v>396</v>
      </c>
      <c r="E9263" s="56">
        <v>1991</v>
      </c>
      <c r="F9263" s="144">
        <v>61</v>
      </c>
      <c r="G9263" s="144">
        <v>61</v>
      </c>
    </row>
    <row r="9264" spans="3:7" ht="16.5" hidden="1" customHeight="1" outlineLevel="1" x14ac:dyDescent="0.45">
      <c r="C9264" s="104" t="s">
        <v>374</v>
      </c>
      <c r="D9264" s="104" t="s">
        <v>396</v>
      </c>
      <c r="E9264" s="56">
        <v>1992</v>
      </c>
      <c r="F9264" s="144">
        <v>107</v>
      </c>
      <c r="G9264" s="144">
        <v>107</v>
      </c>
    </row>
    <row r="9265" spans="3:7" ht="16.5" hidden="1" customHeight="1" outlineLevel="1" x14ac:dyDescent="0.45">
      <c r="C9265" s="104" t="s">
        <v>374</v>
      </c>
      <c r="D9265" s="104" t="s">
        <v>396</v>
      </c>
      <c r="E9265" s="56">
        <v>1993</v>
      </c>
      <c r="F9265" s="144">
        <v>145</v>
      </c>
      <c r="G9265" s="144">
        <v>145</v>
      </c>
    </row>
    <row r="9266" spans="3:7" ht="16.5" hidden="1" customHeight="1" outlineLevel="1" x14ac:dyDescent="0.45">
      <c r="C9266" s="104" t="s">
        <v>374</v>
      </c>
      <c r="D9266" s="104" t="s">
        <v>396</v>
      </c>
      <c r="E9266" s="56">
        <v>1994</v>
      </c>
      <c r="F9266" s="144">
        <v>97</v>
      </c>
      <c r="G9266" s="144">
        <v>97</v>
      </c>
    </row>
    <row r="9267" spans="3:7" ht="16.5" hidden="1" customHeight="1" outlineLevel="1" x14ac:dyDescent="0.45">
      <c r="C9267" s="104" t="s">
        <v>374</v>
      </c>
      <c r="D9267" s="104" t="s">
        <v>396</v>
      </c>
      <c r="E9267" s="56">
        <v>1995</v>
      </c>
      <c r="F9267" s="144">
        <v>203</v>
      </c>
      <c r="G9267" s="144">
        <v>203</v>
      </c>
    </row>
    <row r="9268" spans="3:7" ht="16.5" hidden="1" customHeight="1" outlineLevel="1" x14ac:dyDescent="0.45">
      <c r="C9268" s="104" t="s">
        <v>374</v>
      </c>
      <c r="D9268" s="104" t="s">
        <v>396</v>
      </c>
      <c r="E9268" s="56">
        <v>1996</v>
      </c>
      <c r="F9268" s="144">
        <v>240</v>
      </c>
      <c r="G9268" s="144">
        <v>240</v>
      </c>
    </row>
    <row r="9269" spans="3:7" ht="16.5" hidden="1" customHeight="1" outlineLevel="1" x14ac:dyDescent="0.45">
      <c r="C9269" s="104" t="s">
        <v>374</v>
      </c>
      <c r="D9269" s="104" t="s">
        <v>396</v>
      </c>
      <c r="E9269" s="56">
        <v>1997</v>
      </c>
      <c r="F9269" s="144">
        <v>149</v>
      </c>
      <c r="G9269" s="144">
        <v>149</v>
      </c>
    </row>
    <row r="9270" spans="3:7" ht="16.5" hidden="1" customHeight="1" outlineLevel="1" x14ac:dyDescent="0.45">
      <c r="C9270" s="104" t="s">
        <v>374</v>
      </c>
      <c r="D9270" s="104" t="s">
        <v>396</v>
      </c>
      <c r="E9270" s="56">
        <v>1998</v>
      </c>
      <c r="F9270" s="144">
        <v>167</v>
      </c>
      <c r="G9270" s="144">
        <v>167</v>
      </c>
    </row>
    <row r="9271" spans="3:7" ht="16.5" hidden="1" customHeight="1" outlineLevel="1" x14ac:dyDescent="0.45">
      <c r="C9271" s="104" t="s">
        <v>374</v>
      </c>
      <c r="D9271" s="104" t="s">
        <v>396</v>
      </c>
      <c r="E9271" s="56">
        <v>1999</v>
      </c>
      <c r="F9271" s="144">
        <v>174</v>
      </c>
      <c r="G9271" s="144">
        <v>174</v>
      </c>
    </row>
    <row r="9272" spans="3:7" ht="16.5" hidden="1" customHeight="1" outlineLevel="1" x14ac:dyDescent="0.45">
      <c r="C9272" s="104" t="s">
        <v>374</v>
      </c>
      <c r="D9272" s="104" t="s">
        <v>396</v>
      </c>
      <c r="E9272" s="56">
        <v>2000</v>
      </c>
      <c r="F9272" s="144">
        <v>212</v>
      </c>
      <c r="G9272" s="144">
        <v>212</v>
      </c>
    </row>
    <row r="9273" spans="3:7" ht="16.5" hidden="1" customHeight="1" outlineLevel="1" x14ac:dyDescent="0.45">
      <c r="C9273" s="104" t="s">
        <v>374</v>
      </c>
      <c r="D9273" s="104" t="s">
        <v>396</v>
      </c>
      <c r="E9273" s="56">
        <v>2001</v>
      </c>
      <c r="F9273" s="144">
        <v>351</v>
      </c>
      <c r="G9273" s="144">
        <v>351</v>
      </c>
    </row>
    <row r="9274" spans="3:7" ht="16.5" hidden="1" customHeight="1" outlineLevel="1" x14ac:dyDescent="0.45">
      <c r="C9274" s="104" t="s">
        <v>374</v>
      </c>
      <c r="D9274" s="104" t="s">
        <v>396</v>
      </c>
      <c r="E9274" s="56">
        <v>2002</v>
      </c>
      <c r="F9274" s="144">
        <v>217</v>
      </c>
      <c r="G9274" s="144">
        <v>217</v>
      </c>
    </row>
    <row r="9275" spans="3:7" ht="16.5" hidden="1" customHeight="1" outlineLevel="1" x14ac:dyDescent="0.45">
      <c r="C9275" s="104" t="s">
        <v>374</v>
      </c>
      <c r="D9275" s="104" t="s">
        <v>396</v>
      </c>
      <c r="E9275" s="56">
        <v>2003</v>
      </c>
      <c r="F9275" s="144">
        <v>407</v>
      </c>
      <c r="G9275" s="144">
        <v>407</v>
      </c>
    </row>
    <row r="9276" spans="3:7" ht="16.5" hidden="1" customHeight="1" outlineLevel="1" x14ac:dyDescent="0.45">
      <c r="C9276" s="104" t="s">
        <v>374</v>
      </c>
      <c r="D9276" s="104" t="s">
        <v>396</v>
      </c>
      <c r="E9276" s="56">
        <v>2004</v>
      </c>
      <c r="F9276" s="144">
        <v>592</v>
      </c>
      <c r="G9276" s="144">
        <v>592</v>
      </c>
    </row>
    <row r="9277" spans="3:7" ht="16.5" hidden="1" customHeight="1" outlineLevel="1" x14ac:dyDescent="0.45">
      <c r="C9277" s="104" t="s">
        <v>374</v>
      </c>
      <c r="D9277" s="104" t="s">
        <v>396</v>
      </c>
      <c r="E9277" s="56">
        <v>2005</v>
      </c>
      <c r="F9277" s="144">
        <v>659</v>
      </c>
      <c r="G9277" s="144">
        <v>659</v>
      </c>
    </row>
    <row r="9278" spans="3:7" ht="16.5" hidden="1" customHeight="1" outlineLevel="1" x14ac:dyDescent="0.45">
      <c r="C9278" s="104" t="s">
        <v>374</v>
      </c>
      <c r="D9278" s="104" t="s">
        <v>396</v>
      </c>
      <c r="E9278" s="56">
        <v>2006</v>
      </c>
      <c r="F9278" s="144">
        <v>571</v>
      </c>
      <c r="G9278" s="144">
        <v>571</v>
      </c>
    </row>
    <row r="9279" spans="3:7" ht="16.5" hidden="1" customHeight="1" outlineLevel="1" x14ac:dyDescent="0.45">
      <c r="C9279" s="104" t="s">
        <v>374</v>
      </c>
      <c r="D9279" s="104" t="s">
        <v>396</v>
      </c>
      <c r="E9279" s="56">
        <v>2007</v>
      </c>
      <c r="F9279" s="144">
        <v>725</v>
      </c>
      <c r="G9279" s="144">
        <v>725</v>
      </c>
    </row>
    <row r="9280" spans="3:7" ht="16.5" hidden="1" customHeight="1" outlineLevel="1" x14ac:dyDescent="0.45">
      <c r="C9280" s="104" t="s">
        <v>374</v>
      </c>
      <c r="D9280" s="104" t="s">
        <v>396</v>
      </c>
      <c r="E9280" s="56">
        <v>2008</v>
      </c>
      <c r="F9280" s="144">
        <v>490</v>
      </c>
      <c r="G9280" s="144">
        <v>490</v>
      </c>
    </row>
    <row r="9281" spans="3:7" ht="16.5" hidden="1" customHeight="1" outlineLevel="1" x14ac:dyDescent="0.45">
      <c r="C9281" s="104" t="s">
        <v>374</v>
      </c>
      <c r="D9281" s="104" t="s">
        <v>396</v>
      </c>
      <c r="E9281" s="56">
        <v>2009</v>
      </c>
      <c r="F9281" s="144">
        <v>493</v>
      </c>
      <c r="G9281" s="144">
        <v>493</v>
      </c>
    </row>
    <row r="9282" spans="3:7" ht="16.5" hidden="1" customHeight="1" outlineLevel="1" x14ac:dyDescent="0.45">
      <c r="C9282" s="104" t="s">
        <v>374</v>
      </c>
      <c r="D9282" s="104" t="s">
        <v>396</v>
      </c>
      <c r="E9282" s="56">
        <v>2010</v>
      </c>
      <c r="F9282" s="144">
        <v>289</v>
      </c>
      <c r="G9282" s="144">
        <v>289</v>
      </c>
    </row>
    <row r="9283" spans="3:7" ht="16.5" hidden="1" customHeight="1" outlineLevel="1" x14ac:dyDescent="0.45">
      <c r="C9283" s="104" t="s">
        <v>374</v>
      </c>
      <c r="D9283" s="104" t="s">
        <v>396</v>
      </c>
      <c r="E9283" s="56">
        <v>2011</v>
      </c>
      <c r="F9283" s="144">
        <v>320</v>
      </c>
      <c r="G9283" s="144">
        <v>320</v>
      </c>
    </row>
    <row r="9284" spans="3:7" ht="16.5" hidden="1" customHeight="1" outlineLevel="1" x14ac:dyDescent="0.45">
      <c r="C9284" s="104" t="s">
        <v>374</v>
      </c>
      <c r="D9284" s="104" t="s">
        <v>396</v>
      </c>
      <c r="E9284" s="56">
        <v>2012</v>
      </c>
      <c r="F9284" s="144">
        <v>314</v>
      </c>
      <c r="G9284" s="144">
        <v>314</v>
      </c>
    </row>
    <row r="9285" spans="3:7" ht="16.5" hidden="1" customHeight="1" outlineLevel="1" x14ac:dyDescent="0.45">
      <c r="C9285" s="104" t="s">
        <v>374</v>
      </c>
      <c r="D9285" s="104" t="s">
        <v>396</v>
      </c>
      <c r="E9285" s="56">
        <v>2013</v>
      </c>
      <c r="F9285" s="144">
        <v>365</v>
      </c>
      <c r="G9285" s="144">
        <v>365</v>
      </c>
    </row>
    <row r="9286" spans="3:7" ht="16.5" hidden="1" customHeight="1" outlineLevel="1" x14ac:dyDescent="0.45">
      <c r="C9286" s="104" t="s">
        <v>374</v>
      </c>
      <c r="D9286" s="104" t="s">
        <v>396</v>
      </c>
      <c r="E9286" s="56">
        <v>2014</v>
      </c>
      <c r="F9286" s="144">
        <v>368</v>
      </c>
      <c r="G9286" s="144">
        <v>368</v>
      </c>
    </row>
    <row r="9287" spans="3:7" ht="16.5" hidden="1" customHeight="1" outlineLevel="1" x14ac:dyDescent="0.45">
      <c r="C9287" s="104" t="s">
        <v>374</v>
      </c>
      <c r="D9287" s="104" t="s">
        <v>396</v>
      </c>
      <c r="E9287" s="56">
        <v>2015</v>
      </c>
      <c r="F9287" s="144">
        <v>327</v>
      </c>
      <c r="G9287" s="144">
        <v>327</v>
      </c>
    </row>
    <row r="9288" spans="3:7" ht="16.5" hidden="1" customHeight="1" outlineLevel="1" x14ac:dyDescent="0.45">
      <c r="C9288" s="104" t="s">
        <v>374</v>
      </c>
      <c r="D9288" s="104" t="s">
        <v>396</v>
      </c>
      <c r="E9288" s="56">
        <v>2016</v>
      </c>
      <c r="F9288" s="144">
        <v>52</v>
      </c>
      <c r="G9288" s="144">
        <v>52</v>
      </c>
    </row>
    <row r="9289" spans="3:7" ht="16.5" hidden="1" customHeight="1" outlineLevel="1" x14ac:dyDescent="0.45">
      <c r="C9289" s="104" t="s">
        <v>374</v>
      </c>
      <c r="D9289" s="104" t="s">
        <v>397</v>
      </c>
      <c r="E9289" s="56">
        <v>1993</v>
      </c>
      <c r="F9289" s="144">
        <v>1</v>
      </c>
      <c r="G9289" s="144">
        <v>1</v>
      </c>
    </row>
    <row r="9290" spans="3:7" ht="16.5" hidden="1" customHeight="1" outlineLevel="1" x14ac:dyDescent="0.45">
      <c r="C9290" s="104" t="s">
        <v>374</v>
      </c>
      <c r="D9290" s="104" t="s">
        <v>397</v>
      </c>
      <c r="E9290" s="56">
        <v>1997</v>
      </c>
      <c r="F9290" s="144">
        <v>1</v>
      </c>
      <c r="G9290" s="144">
        <v>1</v>
      </c>
    </row>
    <row r="9291" spans="3:7" ht="16.5" hidden="1" customHeight="1" outlineLevel="1" x14ac:dyDescent="0.45">
      <c r="C9291" s="104" t="s">
        <v>374</v>
      </c>
      <c r="D9291" s="104" t="s">
        <v>397</v>
      </c>
      <c r="E9291" s="56">
        <v>2005</v>
      </c>
      <c r="F9291" s="144">
        <v>1</v>
      </c>
      <c r="G9291" s="144">
        <v>1</v>
      </c>
    </row>
    <row r="9292" spans="3:7" ht="16.5" hidden="1" customHeight="1" outlineLevel="1" x14ac:dyDescent="0.45">
      <c r="C9292" s="104" t="s">
        <v>374</v>
      </c>
      <c r="D9292" s="104" t="s">
        <v>397</v>
      </c>
      <c r="E9292" s="56">
        <v>2006</v>
      </c>
      <c r="F9292" s="144">
        <v>0</v>
      </c>
      <c r="G9292" s="144">
        <v>0</v>
      </c>
    </row>
    <row r="9293" spans="3:7" ht="16.5" hidden="1" customHeight="1" outlineLevel="1" x14ac:dyDescent="0.45">
      <c r="C9293" s="104" t="s">
        <v>374</v>
      </c>
      <c r="D9293" s="104" t="s">
        <v>397</v>
      </c>
      <c r="E9293" s="56">
        <v>2007</v>
      </c>
      <c r="F9293" s="144">
        <v>0</v>
      </c>
      <c r="G9293" s="144">
        <v>0</v>
      </c>
    </row>
    <row r="9294" spans="3:7" ht="16.5" hidden="1" customHeight="1" outlineLevel="1" x14ac:dyDescent="0.45">
      <c r="C9294" s="104" t="s">
        <v>374</v>
      </c>
      <c r="D9294" s="104" t="s">
        <v>398</v>
      </c>
      <c r="E9294" s="56">
        <v>1991</v>
      </c>
      <c r="F9294" s="144">
        <v>18</v>
      </c>
      <c r="G9294" s="144">
        <v>18</v>
      </c>
    </row>
    <row r="9295" spans="3:7" ht="16.5" hidden="1" customHeight="1" outlineLevel="1" x14ac:dyDescent="0.45">
      <c r="C9295" s="104" t="s">
        <v>374</v>
      </c>
      <c r="D9295" s="104" t="s">
        <v>398</v>
      </c>
      <c r="E9295" s="56">
        <v>1992</v>
      </c>
      <c r="F9295" s="144">
        <v>53</v>
      </c>
      <c r="G9295" s="144">
        <v>53</v>
      </c>
    </row>
    <row r="9296" spans="3:7" ht="16.5" hidden="1" customHeight="1" outlineLevel="1" x14ac:dyDescent="0.45">
      <c r="C9296" s="104" t="s">
        <v>374</v>
      </c>
      <c r="D9296" s="104" t="s">
        <v>398</v>
      </c>
      <c r="E9296" s="56">
        <v>1993</v>
      </c>
      <c r="F9296" s="144">
        <v>45</v>
      </c>
      <c r="G9296" s="144">
        <v>45</v>
      </c>
    </row>
    <row r="9297" spans="3:7" ht="16.5" hidden="1" customHeight="1" outlineLevel="1" x14ac:dyDescent="0.45">
      <c r="C9297" s="104" t="s">
        <v>374</v>
      </c>
      <c r="D9297" s="104" t="s">
        <v>398</v>
      </c>
      <c r="E9297" s="56">
        <v>1994</v>
      </c>
      <c r="F9297" s="144">
        <v>59</v>
      </c>
      <c r="G9297" s="144">
        <v>59</v>
      </c>
    </row>
    <row r="9298" spans="3:7" ht="16.5" hidden="1" customHeight="1" outlineLevel="1" x14ac:dyDescent="0.45">
      <c r="C9298" s="104" t="s">
        <v>374</v>
      </c>
      <c r="D9298" s="104" t="s">
        <v>398</v>
      </c>
      <c r="E9298" s="56">
        <v>1995</v>
      </c>
      <c r="F9298" s="144">
        <v>149</v>
      </c>
      <c r="G9298" s="144">
        <v>149</v>
      </c>
    </row>
    <row r="9299" spans="3:7" ht="16.5" hidden="1" customHeight="1" outlineLevel="1" x14ac:dyDescent="0.45">
      <c r="C9299" s="104" t="s">
        <v>374</v>
      </c>
      <c r="D9299" s="104" t="s">
        <v>398</v>
      </c>
      <c r="E9299" s="56">
        <v>1996</v>
      </c>
      <c r="F9299" s="144">
        <v>114</v>
      </c>
      <c r="G9299" s="144">
        <v>114</v>
      </c>
    </row>
    <row r="9300" spans="3:7" ht="16.5" hidden="1" customHeight="1" outlineLevel="1" x14ac:dyDescent="0.45">
      <c r="C9300" s="104" t="s">
        <v>374</v>
      </c>
      <c r="D9300" s="104" t="s">
        <v>398</v>
      </c>
      <c r="E9300" s="56">
        <v>1997</v>
      </c>
      <c r="F9300" s="144">
        <v>197</v>
      </c>
      <c r="G9300" s="144">
        <v>197</v>
      </c>
    </row>
    <row r="9301" spans="3:7" ht="16.5" hidden="1" customHeight="1" outlineLevel="1" x14ac:dyDescent="0.45">
      <c r="C9301" s="104" t="s">
        <v>374</v>
      </c>
      <c r="D9301" s="104" t="s">
        <v>398</v>
      </c>
      <c r="E9301" s="56">
        <v>1998</v>
      </c>
      <c r="F9301" s="144">
        <v>108</v>
      </c>
      <c r="G9301" s="144">
        <v>108</v>
      </c>
    </row>
    <row r="9302" spans="3:7" ht="16.5" hidden="1" customHeight="1" outlineLevel="1" x14ac:dyDescent="0.45">
      <c r="C9302" s="104" t="s">
        <v>374</v>
      </c>
      <c r="D9302" s="104" t="s">
        <v>398</v>
      </c>
      <c r="E9302" s="56">
        <v>1999</v>
      </c>
      <c r="F9302" s="144">
        <v>149</v>
      </c>
      <c r="G9302" s="144">
        <v>149</v>
      </c>
    </row>
    <row r="9303" spans="3:7" ht="16.5" hidden="1" customHeight="1" outlineLevel="1" x14ac:dyDescent="0.45">
      <c r="C9303" s="104" t="s">
        <v>374</v>
      </c>
      <c r="D9303" s="104" t="s">
        <v>398</v>
      </c>
      <c r="E9303" s="56">
        <v>2000</v>
      </c>
      <c r="F9303" s="144">
        <v>126</v>
      </c>
      <c r="G9303" s="144">
        <v>126</v>
      </c>
    </row>
    <row r="9304" spans="3:7" ht="16.5" hidden="1" customHeight="1" outlineLevel="1" x14ac:dyDescent="0.45">
      <c r="C9304" s="104" t="s">
        <v>374</v>
      </c>
      <c r="D9304" s="104" t="s">
        <v>398</v>
      </c>
      <c r="E9304" s="56">
        <v>2001</v>
      </c>
      <c r="F9304" s="144">
        <v>122</v>
      </c>
      <c r="G9304" s="144">
        <v>122</v>
      </c>
    </row>
    <row r="9305" spans="3:7" ht="16.5" hidden="1" customHeight="1" outlineLevel="1" x14ac:dyDescent="0.45">
      <c r="C9305" s="104" t="s">
        <v>374</v>
      </c>
      <c r="D9305" s="104" t="s">
        <v>398</v>
      </c>
      <c r="E9305" s="56">
        <v>2002</v>
      </c>
      <c r="F9305" s="144">
        <v>35</v>
      </c>
      <c r="G9305" s="144">
        <v>35</v>
      </c>
    </row>
    <row r="9306" spans="3:7" ht="16.5" hidden="1" customHeight="1" outlineLevel="1" x14ac:dyDescent="0.45">
      <c r="C9306" s="104" t="s">
        <v>374</v>
      </c>
      <c r="D9306" s="104" t="s">
        <v>398</v>
      </c>
      <c r="E9306" s="56">
        <v>2003</v>
      </c>
      <c r="F9306" s="144">
        <v>16</v>
      </c>
      <c r="G9306" s="144">
        <v>16</v>
      </c>
    </row>
    <row r="9307" spans="3:7" ht="16.5" hidden="1" customHeight="1" outlineLevel="1" x14ac:dyDescent="0.45">
      <c r="C9307" s="104" t="s">
        <v>374</v>
      </c>
      <c r="D9307" s="104" t="s">
        <v>398</v>
      </c>
      <c r="E9307" s="56">
        <v>2004</v>
      </c>
      <c r="F9307" s="144">
        <v>28</v>
      </c>
      <c r="G9307" s="144">
        <v>28</v>
      </c>
    </row>
    <row r="9308" spans="3:7" ht="16.5" hidden="1" customHeight="1" outlineLevel="1" x14ac:dyDescent="0.45">
      <c r="C9308" s="104" t="s">
        <v>374</v>
      </c>
      <c r="D9308" s="104" t="s">
        <v>398</v>
      </c>
      <c r="E9308" s="56">
        <v>2005</v>
      </c>
      <c r="F9308" s="144">
        <v>67</v>
      </c>
      <c r="G9308" s="144">
        <v>67</v>
      </c>
    </row>
    <row r="9309" spans="3:7" ht="16.5" hidden="1" customHeight="1" outlineLevel="1" x14ac:dyDescent="0.45">
      <c r="C9309" s="104" t="s">
        <v>374</v>
      </c>
      <c r="D9309" s="104" t="s">
        <v>398</v>
      </c>
      <c r="E9309" s="56">
        <v>2006</v>
      </c>
      <c r="F9309" s="144">
        <v>26</v>
      </c>
      <c r="G9309" s="144">
        <v>26</v>
      </c>
    </row>
    <row r="9310" spans="3:7" ht="16.5" hidden="1" customHeight="1" outlineLevel="1" x14ac:dyDescent="0.45">
      <c r="C9310" s="104" t="s">
        <v>374</v>
      </c>
      <c r="D9310" s="104" t="s">
        <v>398</v>
      </c>
      <c r="E9310" s="56">
        <v>2007</v>
      </c>
      <c r="F9310" s="144">
        <v>97</v>
      </c>
      <c r="G9310" s="144">
        <v>97</v>
      </c>
    </row>
    <row r="9311" spans="3:7" ht="16.5" hidden="1" customHeight="1" outlineLevel="1" x14ac:dyDescent="0.45">
      <c r="C9311" s="104" t="s">
        <v>374</v>
      </c>
      <c r="D9311" s="104" t="s">
        <v>398</v>
      </c>
      <c r="E9311" s="56">
        <v>2008</v>
      </c>
      <c r="F9311" s="144">
        <v>715</v>
      </c>
      <c r="G9311" s="144">
        <v>715</v>
      </c>
    </row>
    <row r="9312" spans="3:7" ht="16.5" hidden="1" customHeight="1" outlineLevel="1" x14ac:dyDescent="0.45">
      <c r="C9312" s="104" t="s">
        <v>374</v>
      </c>
      <c r="D9312" s="104" t="s">
        <v>398</v>
      </c>
      <c r="E9312" s="56">
        <v>2009</v>
      </c>
      <c r="F9312" s="144">
        <v>141</v>
      </c>
      <c r="G9312" s="144">
        <v>141</v>
      </c>
    </row>
    <row r="9313" spans="3:7" ht="16.5" hidden="1" customHeight="1" outlineLevel="1" x14ac:dyDescent="0.45">
      <c r="C9313" s="104" t="s">
        <v>374</v>
      </c>
      <c r="D9313" s="104" t="s">
        <v>398</v>
      </c>
      <c r="E9313" s="56">
        <v>2010</v>
      </c>
      <c r="F9313" s="144">
        <v>146</v>
      </c>
      <c r="G9313" s="144">
        <v>146</v>
      </c>
    </row>
    <row r="9314" spans="3:7" ht="16.5" hidden="1" customHeight="1" outlineLevel="1" x14ac:dyDescent="0.45">
      <c r="C9314" s="104" t="s">
        <v>374</v>
      </c>
      <c r="D9314" s="104" t="s">
        <v>398</v>
      </c>
      <c r="E9314" s="56">
        <v>2011</v>
      </c>
      <c r="F9314" s="144">
        <v>150</v>
      </c>
      <c r="G9314" s="144">
        <v>150</v>
      </c>
    </row>
    <row r="9315" spans="3:7" ht="16.5" hidden="1" customHeight="1" outlineLevel="1" x14ac:dyDescent="0.45">
      <c r="C9315" s="104" t="s">
        <v>374</v>
      </c>
      <c r="D9315" s="104" t="s">
        <v>398</v>
      </c>
      <c r="E9315" s="56">
        <v>2012</v>
      </c>
      <c r="F9315" s="144">
        <v>87</v>
      </c>
      <c r="G9315" s="144">
        <v>87</v>
      </c>
    </row>
    <row r="9316" spans="3:7" ht="16.5" hidden="1" customHeight="1" outlineLevel="1" x14ac:dyDescent="0.45">
      <c r="C9316" s="104" t="s">
        <v>374</v>
      </c>
      <c r="D9316" s="104" t="s">
        <v>398</v>
      </c>
      <c r="E9316" s="56">
        <v>2013</v>
      </c>
      <c r="F9316" s="144">
        <v>166</v>
      </c>
      <c r="G9316" s="144">
        <v>166</v>
      </c>
    </row>
    <row r="9317" spans="3:7" ht="16.5" hidden="1" customHeight="1" outlineLevel="1" x14ac:dyDescent="0.45">
      <c r="C9317" s="104" t="s">
        <v>374</v>
      </c>
      <c r="D9317" s="104" t="s">
        <v>398</v>
      </c>
      <c r="E9317" s="56">
        <v>2014</v>
      </c>
      <c r="F9317" s="144">
        <v>156</v>
      </c>
      <c r="G9317" s="144">
        <v>156</v>
      </c>
    </row>
    <row r="9318" spans="3:7" ht="16.5" hidden="1" customHeight="1" outlineLevel="1" x14ac:dyDescent="0.45">
      <c r="C9318" s="104" t="s">
        <v>374</v>
      </c>
      <c r="D9318" s="104" t="s">
        <v>398</v>
      </c>
      <c r="E9318" s="56">
        <v>2015</v>
      </c>
      <c r="F9318" s="144">
        <v>132</v>
      </c>
      <c r="G9318" s="144">
        <v>132</v>
      </c>
    </row>
    <row r="9319" spans="3:7" ht="16.5" hidden="1" customHeight="1" outlineLevel="1" x14ac:dyDescent="0.45">
      <c r="C9319" s="104" t="s">
        <v>374</v>
      </c>
      <c r="D9319" s="104" t="s">
        <v>398</v>
      </c>
      <c r="E9319" s="56">
        <v>2016</v>
      </c>
      <c r="F9319" s="144">
        <v>39</v>
      </c>
      <c r="G9319" s="144">
        <v>39</v>
      </c>
    </row>
    <row r="9320" spans="3:7" ht="16.5" hidden="1" customHeight="1" outlineLevel="1" x14ac:dyDescent="0.45">
      <c r="C9320" s="104" t="s">
        <v>374</v>
      </c>
      <c r="D9320" s="104" t="s">
        <v>399</v>
      </c>
      <c r="E9320" s="56">
        <v>1998</v>
      </c>
      <c r="F9320" s="144">
        <v>7</v>
      </c>
      <c r="G9320" s="144">
        <v>7</v>
      </c>
    </row>
    <row r="9321" spans="3:7" ht="16.5" hidden="1" customHeight="1" outlineLevel="1" x14ac:dyDescent="0.45">
      <c r="C9321" s="104" t="s">
        <v>374</v>
      </c>
      <c r="D9321" s="104" t="s">
        <v>399</v>
      </c>
      <c r="E9321" s="56">
        <v>1999</v>
      </c>
      <c r="F9321" s="144">
        <v>6</v>
      </c>
      <c r="G9321" s="144">
        <v>6</v>
      </c>
    </row>
    <row r="9322" spans="3:7" ht="16.5" hidden="1" customHeight="1" outlineLevel="1" x14ac:dyDescent="0.45">
      <c r="C9322" s="104" t="s">
        <v>374</v>
      </c>
      <c r="D9322" s="104" t="s">
        <v>399</v>
      </c>
      <c r="E9322" s="56">
        <v>2000</v>
      </c>
      <c r="F9322" s="144">
        <v>3</v>
      </c>
      <c r="G9322" s="144">
        <v>3</v>
      </c>
    </row>
    <row r="9323" spans="3:7" ht="16.5" hidden="1" customHeight="1" outlineLevel="1" x14ac:dyDescent="0.45">
      <c r="C9323" s="104" t="s">
        <v>374</v>
      </c>
      <c r="D9323" s="104" t="s">
        <v>399</v>
      </c>
      <c r="E9323" s="56">
        <v>2002</v>
      </c>
      <c r="F9323" s="144">
        <v>1</v>
      </c>
      <c r="G9323" s="144">
        <v>1</v>
      </c>
    </row>
    <row r="9324" spans="3:7" ht="16.5" hidden="1" customHeight="1" outlineLevel="1" x14ac:dyDescent="0.45">
      <c r="C9324" s="104" t="s">
        <v>374</v>
      </c>
      <c r="D9324" s="104" t="s">
        <v>400</v>
      </c>
      <c r="E9324" s="56">
        <v>1994</v>
      </c>
      <c r="F9324" s="144">
        <v>3</v>
      </c>
      <c r="G9324" s="144">
        <v>3</v>
      </c>
    </row>
    <row r="9325" spans="3:7" ht="16.5" hidden="1" customHeight="1" outlineLevel="1" x14ac:dyDescent="0.45">
      <c r="C9325" s="104" t="s">
        <v>374</v>
      </c>
      <c r="D9325" s="104" t="s">
        <v>400</v>
      </c>
      <c r="E9325" s="56">
        <v>1995</v>
      </c>
      <c r="F9325" s="144">
        <v>16</v>
      </c>
      <c r="G9325" s="144">
        <v>16</v>
      </c>
    </row>
    <row r="9326" spans="3:7" ht="16.5" hidden="1" customHeight="1" outlineLevel="1" x14ac:dyDescent="0.45">
      <c r="C9326" s="104" t="s">
        <v>374</v>
      </c>
      <c r="D9326" s="104" t="s">
        <v>400</v>
      </c>
      <c r="E9326" s="56">
        <v>1998</v>
      </c>
      <c r="F9326" s="144">
        <v>1</v>
      </c>
      <c r="G9326" s="144">
        <v>1</v>
      </c>
    </row>
    <row r="9327" spans="3:7" ht="16.5" hidden="1" customHeight="1" outlineLevel="1" x14ac:dyDescent="0.45">
      <c r="C9327" s="104" t="s">
        <v>491</v>
      </c>
      <c r="D9327" s="104" t="s">
        <v>402</v>
      </c>
      <c r="E9327" s="56">
        <v>1991</v>
      </c>
      <c r="F9327" s="146">
        <v>32712</v>
      </c>
      <c r="G9327" s="146">
        <v>32712</v>
      </c>
    </row>
    <row r="9328" spans="3:7" ht="16.5" hidden="1" customHeight="1" outlineLevel="1" x14ac:dyDescent="0.45">
      <c r="C9328" s="104" t="s">
        <v>491</v>
      </c>
      <c r="D9328" s="104" t="s">
        <v>402</v>
      </c>
      <c r="E9328" s="56">
        <v>1992</v>
      </c>
      <c r="F9328" s="146">
        <v>20513</v>
      </c>
      <c r="G9328" s="146">
        <v>20513</v>
      </c>
    </row>
    <row r="9329" spans="3:7" ht="16.5" hidden="1" customHeight="1" outlineLevel="1" x14ac:dyDescent="0.45">
      <c r="C9329" s="104" t="s">
        <v>491</v>
      </c>
      <c r="D9329" s="104" t="s">
        <v>402</v>
      </c>
      <c r="E9329" s="56">
        <v>1993</v>
      </c>
      <c r="F9329" s="146">
        <v>18518</v>
      </c>
      <c r="G9329" s="146">
        <v>18518</v>
      </c>
    </row>
    <row r="9330" spans="3:7" ht="16.5" hidden="1" customHeight="1" outlineLevel="1" x14ac:dyDescent="0.45">
      <c r="C9330" s="104" t="s">
        <v>491</v>
      </c>
      <c r="D9330" s="104" t="s">
        <v>402</v>
      </c>
      <c r="E9330" s="56">
        <v>1994</v>
      </c>
      <c r="F9330" s="146">
        <v>28279</v>
      </c>
      <c r="G9330" s="146">
        <v>28279</v>
      </c>
    </row>
    <row r="9331" spans="3:7" ht="16.5" hidden="1" customHeight="1" outlineLevel="1" x14ac:dyDescent="0.45">
      <c r="C9331" s="104" t="s">
        <v>491</v>
      </c>
      <c r="D9331" s="104" t="s">
        <v>402</v>
      </c>
      <c r="E9331" s="56">
        <v>1995</v>
      </c>
      <c r="F9331" s="146">
        <v>18562</v>
      </c>
      <c r="G9331" s="146">
        <v>18562</v>
      </c>
    </row>
    <row r="9332" spans="3:7" ht="16.5" hidden="1" customHeight="1" outlineLevel="1" x14ac:dyDescent="0.45">
      <c r="C9332" s="104" t="s">
        <v>491</v>
      </c>
      <c r="D9332" s="104" t="s">
        <v>402</v>
      </c>
      <c r="E9332" s="56">
        <v>1996</v>
      </c>
      <c r="F9332" s="146">
        <v>22039</v>
      </c>
      <c r="G9332" s="146">
        <v>22039</v>
      </c>
    </row>
    <row r="9333" spans="3:7" ht="16.5" hidden="1" customHeight="1" outlineLevel="1" x14ac:dyDescent="0.45">
      <c r="C9333" s="104" t="s">
        <v>491</v>
      </c>
      <c r="D9333" s="104" t="s">
        <v>402</v>
      </c>
      <c r="E9333" s="56">
        <v>1997</v>
      </c>
      <c r="F9333" s="146">
        <v>22006</v>
      </c>
      <c r="G9333" s="146">
        <v>22006</v>
      </c>
    </row>
    <row r="9334" spans="3:7" ht="16.5" hidden="1" customHeight="1" outlineLevel="1" x14ac:dyDescent="0.45">
      <c r="C9334" s="104" t="s">
        <v>491</v>
      </c>
      <c r="D9334" s="104" t="s">
        <v>402</v>
      </c>
      <c r="E9334" s="56">
        <v>1998</v>
      </c>
      <c r="F9334" s="146">
        <v>30900</v>
      </c>
      <c r="G9334" s="146">
        <v>30900</v>
      </c>
    </row>
    <row r="9335" spans="3:7" ht="16.5" hidden="1" customHeight="1" outlineLevel="1" x14ac:dyDescent="0.45">
      <c r="C9335" s="104" t="s">
        <v>491</v>
      </c>
      <c r="D9335" s="104" t="s">
        <v>402</v>
      </c>
      <c r="E9335" s="56">
        <v>1999</v>
      </c>
      <c r="F9335" s="146">
        <v>42745</v>
      </c>
      <c r="G9335" s="146">
        <v>42745</v>
      </c>
    </row>
    <row r="9336" spans="3:7" ht="16.5" hidden="1" customHeight="1" outlineLevel="1" x14ac:dyDescent="0.45">
      <c r="C9336" s="104" t="s">
        <v>491</v>
      </c>
      <c r="D9336" s="104" t="s">
        <v>402</v>
      </c>
      <c r="E9336" s="56">
        <v>2000</v>
      </c>
      <c r="F9336" s="146">
        <v>70468</v>
      </c>
      <c r="G9336" s="146">
        <v>70468</v>
      </c>
    </row>
    <row r="9337" spans="3:7" ht="16.5" hidden="1" customHeight="1" outlineLevel="1" x14ac:dyDescent="0.45">
      <c r="C9337" s="104" t="s">
        <v>491</v>
      </c>
      <c r="D9337" s="104" t="s">
        <v>402</v>
      </c>
      <c r="E9337" s="56">
        <v>2001</v>
      </c>
      <c r="F9337" s="146">
        <v>83657</v>
      </c>
      <c r="G9337" s="146">
        <v>83657</v>
      </c>
    </row>
    <row r="9338" spans="3:7" ht="16.5" hidden="1" customHeight="1" outlineLevel="1" x14ac:dyDescent="0.45">
      <c r="C9338" s="104" t="s">
        <v>491</v>
      </c>
      <c r="D9338" s="104" t="s">
        <v>402</v>
      </c>
      <c r="E9338" s="56">
        <v>2002</v>
      </c>
      <c r="F9338" s="146">
        <v>98009</v>
      </c>
      <c r="G9338" s="146">
        <v>98009</v>
      </c>
    </row>
    <row r="9339" spans="3:7" ht="16.5" hidden="1" customHeight="1" outlineLevel="1" x14ac:dyDescent="0.45">
      <c r="C9339" s="104" t="s">
        <v>491</v>
      </c>
      <c r="D9339" s="104" t="s">
        <v>402</v>
      </c>
      <c r="E9339" s="56">
        <v>2003</v>
      </c>
      <c r="F9339" s="146">
        <v>118019</v>
      </c>
      <c r="G9339" s="146">
        <v>118019</v>
      </c>
    </row>
    <row r="9340" spans="3:7" ht="16.5" hidden="1" customHeight="1" outlineLevel="1" x14ac:dyDescent="0.45">
      <c r="C9340" s="104" t="s">
        <v>491</v>
      </c>
      <c r="D9340" s="104" t="s">
        <v>402</v>
      </c>
      <c r="E9340" s="56">
        <v>2004</v>
      </c>
      <c r="F9340" s="146">
        <v>129545</v>
      </c>
      <c r="G9340" s="146">
        <v>129545</v>
      </c>
    </row>
    <row r="9341" spans="3:7" ht="16.5" hidden="1" customHeight="1" outlineLevel="1" x14ac:dyDescent="0.45">
      <c r="C9341" s="104" t="s">
        <v>491</v>
      </c>
      <c r="D9341" s="104" t="s">
        <v>402</v>
      </c>
      <c r="E9341" s="56">
        <v>2005</v>
      </c>
      <c r="F9341" s="146">
        <v>115702</v>
      </c>
      <c r="G9341" s="146">
        <v>115702</v>
      </c>
    </row>
    <row r="9342" spans="3:7" ht="16.5" hidden="1" customHeight="1" outlineLevel="1" x14ac:dyDescent="0.45">
      <c r="C9342" s="104" t="s">
        <v>491</v>
      </c>
      <c r="D9342" s="104" t="s">
        <v>402</v>
      </c>
      <c r="E9342" s="56">
        <v>2006</v>
      </c>
      <c r="F9342" s="146">
        <v>110425</v>
      </c>
      <c r="G9342" s="146">
        <v>110425</v>
      </c>
    </row>
    <row r="9343" spans="3:7" ht="16.5" hidden="1" customHeight="1" outlineLevel="1" x14ac:dyDescent="0.45">
      <c r="C9343" s="104" t="s">
        <v>491</v>
      </c>
      <c r="D9343" s="104" t="s">
        <v>402</v>
      </c>
      <c r="E9343" s="56">
        <v>2007</v>
      </c>
      <c r="F9343" s="146">
        <v>106554</v>
      </c>
      <c r="G9343" s="146">
        <v>106554</v>
      </c>
    </row>
    <row r="9344" spans="3:7" ht="16.5" hidden="1" customHeight="1" outlineLevel="1" x14ac:dyDescent="0.45">
      <c r="C9344" s="104" t="s">
        <v>491</v>
      </c>
      <c r="D9344" s="104" t="s">
        <v>402</v>
      </c>
      <c r="E9344" s="56">
        <v>2008</v>
      </c>
      <c r="F9344" s="146">
        <v>116248</v>
      </c>
      <c r="G9344" s="146">
        <v>116248</v>
      </c>
    </row>
    <row r="9345" spans="3:7" ht="16.5" hidden="1" customHeight="1" outlineLevel="1" x14ac:dyDescent="0.45">
      <c r="C9345" s="104" t="s">
        <v>491</v>
      </c>
      <c r="D9345" s="104" t="s">
        <v>402</v>
      </c>
      <c r="E9345" s="56">
        <v>2009</v>
      </c>
      <c r="F9345" s="146">
        <v>128207</v>
      </c>
      <c r="G9345" s="146">
        <v>128207</v>
      </c>
    </row>
    <row r="9346" spans="3:7" ht="16.5" hidden="1" customHeight="1" outlineLevel="1" x14ac:dyDescent="0.45">
      <c r="C9346" s="104" t="s">
        <v>491</v>
      </c>
      <c r="D9346" s="104" t="s">
        <v>402</v>
      </c>
      <c r="E9346" s="56">
        <v>2010</v>
      </c>
      <c r="F9346" s="146">
        <v>108160</v>
      </c>
      <c r="G9346" s="146">
        <v>108160</v>
      </c>
    </row>
    <row r="9347" spans="3:7" ht="16.5" hidden="1" customHeight="1" outlineLevel="1" x14ac:dyDescent="0.45">
      <c r="C9347" s="104" t="s">
        <v>491</v>
      </c>
      <c r="D9347" s="104" t="s">
        <v>402</v>
      </c>
      <c r="E9347" s="56">
        <v>2011</v>
      </c>
      <c r="F9347" s="146">
        <v>108521</v>
      </c>
      <c r="G9347" s="146">
        <v>108521</v>
      </c>
    </row>
    <row r="9348" spans="3:7" ht="16.5" hidden="1" customHeight="1" outlineLevel="1" x14ac:dyDescent="0.45">
      <c r="C9348" s="104" t="s">
        <v>491</v>
      </c>
      <c r="D9348" s="104" t="s">
        <v>402</v>
      </c>
      <c r="E9348" s="56">
        <v>2012</v>
      </c>
      <c r="F9348" s="146">
        <v>128731</v>
      </c>
      <c r="G9348" s="146">
        <v>128731</v>
      </c>
    </row>
    <row r="9349" spans="3:7" ht="16.5" hidden="1" customHeight="1" outlineLevel="1" x14ac:dyDescent="0.45">
      <c r="C9349" s="104" t="s">
        <v>491</v>
      </c>
      <c r="D9349" s="104" t="s">
        <v>402</v>
      </c>
      <c r="E9349" s="56">
        <v>2013</v>
      </c>
      <c r="F9349" s="146">
        <v>132925</v>
      </c>
      <c r="G9349" s="146">
        <v>132925</v>
      </c>
    </row>
    <row r="9350" spans="3:7" ht="16.5" hidden="1" customHeight="1" outlineLevel="1" x14ac:dyDescent="0.45">
      <c r="C9350" s="104" t="s">
        <v>491</v>
      </c>
      <c r="D9350" s="104" t="s">
        <v>402</v>
      </c>
      <c r="E9350" s="56">
        <v>2014</v>
      </c>
      <c r="F9350" s="146">
        <v>142876</v>
      </c>
      <c r="G9350" s="146">
        <v>142876</v>
      </c>
    </row>
    <row r="9351" spans="3:7" ht="16.5" hidden="1" customHeight="1" outlineLevel="1" x14ac:dyDescent="0.45">
      <c r="C9351" s="104" t="s">
        <v>491</v>
      </c>
      <c r="D9351" s="104" t="s">
        <v>402</v>
      </c>
      <c r="E9351" s="56">
        <v>2015</v>
      </c>
      <c r="F9351" s="146">
        <v>146363</v>
      </c>
      <c r="G9351" s="146">
        <v>146363</v>
      </c>
    </row>
    <row r="9352" spans="3:7" ht="16.5" hidden="1" customHeight="1" outlineLevel="1" x14ac:dyDescent="0.45">
      <c r="C9352" s="104" t="s">
        <v>491</v>
      </c>
      <c r="D9352" s="104" t="s">
        <v>402</v>
      </c>
      <c r="E9352" s="56">
        <v>2016</v>
      </c>
      <c r="F9352" s="146">
        <v>58264</v>
      </c>
      <c r="G9352" s="146">
        <v>58264</v>
      </c>
    </row>
    <row r="9353" spans="3:7" ht="16.5" hidden="1" customHeight="1" outlineLevel="1" x14ac:dyDescent="0.45">
      <c r="C9353" s="104" t="s">
        <v>491</v>
      </c>
      <c r="D9353" s="104" t="s">
        <v>403</v>
      </c>
      <c r="E9353" s="56">
        <v>1991</v>
      </c>
      <c r="F9353" s="144">
        <v>17</v>
      </c>
      <c r="G9353" s="144">
        <v>17</v>
      </c>
    </row>
    <row r="9354" spans="3:7" ht="16.5" hidden="1" customHeight="1" outlineLevel="1" x14ac:dyDescent="0.45">
      <c r="C9354" s="104" t="s">
        <v>491</v>
      </c>
      <c r="D9354" s="104" t="s">
        <v>403</v>
      </c>
      <c r="E9354" s="56">
        <v>1992</v>
      </c>
      <c r="F9354" s="144">
        <v>1</v>
      </c>
      <c r="G9354" s="144">
        <v>1</v>
      </c>
    </row>
    <row r="9355" spans="3:7" ht="16.5" hidden="1" customHeight="1" outlineLevel="1" x14ac:dyDescent="0.45">
      <c r="C9355" s="104" t="s">
        <v>491</v>
      </c>
      <c r="D9355" s="104" t="s">
        <v>403</v>
      </c>
      <c r="E9355" s="56">
        <v>1993</v>
      </c>
      <c r="F9355" s="144">
        <v>6</v>
      </c>
      <c r="G9355" s="144">
        <v>6</v>
      </c>
    </row>
    <row r="9356" spans="3:7" ht="16.5" hidden="1" customHeight="1" outlineLevel="1" x14ac:dyDescent="0.45">
      <c r="C9356" s="104" t="s">
        <v>491</v>
      </c>
      <c r="D9356" s="104" t="s">
        <v>403</v>
      </c>
      <c r="E9356" s="56">
        <v>2000</v>
      </c>
      <c r="F9356" s="146">
        <v>14502</v>
      </c>
      <c r="G9356" s="146">
        <v>14502</v>
      </c>
    </row>
    <row r="9357" spans="3:7" ht="16.5" hidden="1" customHeight="1" outlineLevel="1" x14ac:dyDescent="0.45">
      <c r="C9357" s="104" t="s">
        <v>491</v>
      </c>
      <c r="D9357" s="104" t="s">
        <v>403</v>
      </c>
      <c r="E9357" s="56">
        <v>2001</v>
      </c>
      <c r="F9357" s="146">
        <v>27964</v>
      </c>
      <c r="G9357" s="146">
        <v>27964</v>
      </c>
    </row>
    <row r="9358" spans="3:7" ht="16.5" hidden="1" customHeight="1" outlineLevel="1" x14ac:dyDescent="0.45">
      <c r="C9358" s="104" t="s">
        <v>491</v>
      </c>
      <c r="D9358" s="104" t="s">
        <v>403</v>
      </c>
      <c r="E9358" s="56">
        <v>2002</v>
      </c>
      <c r="F9358" s="146">
        <v>23843</v>
      </c>
      <c r="G9358" s="146">
        <v>23843</v>
      </c>
    </row>
    <row r="9359" spans="3:7" ht="16.5" hidden="1" customHeight="1" outlineLevel="1" x14ac:dyDescent="0.45">
      <c r="C9359" s="104" t="s">
        <v>491</v>
      </c>
      <c r="D9359" s="104" t="s">
        <v>403</v>
      </c>
      <c r="E9359" s="56">
        <v>2003</v>
      </c>
      <c r="F9359" s="146">
        <v>29076</v>
      </c>
      <c r="G9359" s="146">
        <v>29076</v>
      </c>
    </row>
    <row r="9360" spans="3:7" ht="16.5" hidden="1" customHeight="1" outlineLevel="1" x14ac:dyDescent="0.45">
      <c r="C9360" s="104" t="s">
        <v>491</v>
      </c>
      <c r="D9360" s="104" t="s">
        <v>403</v>
      </c>
      <c r="E9360" s="56">
        <v>2004</v>
      </c>
      <c r="F9360" s="146">
        <v>22736</v>
      </c>
      <c r="G9360" s="146">
        <v>22736</v>
      </c>
    </row>
    <row r="9361" spans="3:7" ht="16.5" hidden="1" customHeight="1" outlineLevel="1" x14ac:dyDescent="0.45">
      <c r="C9361" s="104" t="s">
        <v>491</v>
      </c>
      <c r="D9361" s="104" t="s">
        <v>403</v>
      </c>
      <c r="E9361" s="56">
        <v>2005</v>
      </c>
      <c r="F9361" s="146">
        <v>23725</v>
      </c>
      <c r="G9361" s="146">
        <v>23725</v>
      </c>
    </row>
    <row r="9362" spans="3:7" ht="16.5" hidden="1" customHeight="1" outlineLevel="1" x14ac:dyDescent="0.45">
      <c r="C9362" s="104" t="s">
        <v>491</v>
      </c>
      <c r="D9362" s="104" t="s">
        <v>403</v>
      </c>
      <c r="E9362" s="56">
        <v>2006</v>
      </c>
      <c r="F9362" s="146">
        <v>47862</v>
      </c>
      <c r="G9362" s="146">
        <v>47862</v>
      </c>
    </row>
    <row r="9363" spans="3:7" ht="16.5" hidden="1" customHeight="1" outlineLevel="1" x14ac:dyDescent="0.45">
      <c r="C9363" s="104" t="s">
        <v>491</v>
      </c>
      <c r="D9363" s="104" t="s">
        <v>403</v>
      </c>
      <c r="E9363" s="56">
        <v>2007</v>
      </c>
      <c r="F9363" s="146">
        <v>60354</v>
      </c>
      <c r="G9363" s="146">
        <v>60354</v>
      </c>
    </row>
    <row r="9364" spans="3:7" ht="16.5" hidden="1" customHeight="1" outlineLevel="1" x14ac:dyDescent="0.45">
      <c r="C9364" s="104" t="s">
        <v>491</v>
      </c>
      <c r="D9364" s="104" t="s">
        <v>403</v>
      </c>
      <c r="E9364" s="56">
        <v>2008</v>
      </c>
      <c r="F9364" s="146">
        <v>52242</v>
      </c>
      <c r="G9364" s="146">
        <v>52242</v>
      </c>
    </row>
    <row r="9365" spans="3:7" ht="16.5" hidden="1" customHeight="1" outlineLevel="1" x14ac:dyDescent="0.45">
      <c r="C9365" s="104" t="s">
        <v>491</v>
      </c>
      <c r="D9365" s="104" t="s">
        <v>403</v>
      </c>
      <c r="E9365" s="56">
        <v>2009</v>
      </c>
      <c r="F9365" s="146">
        <v>30964</v>
      </c>
      <c r="G9365" s="146">
        <v>30964</v>
      </c>
    </row>
    <row r="9366" spans="3:7" ht="16.5" hidden="1" customHeight="1" outlineLevel="1" x14ac:dyDescent="0.45">
      <c r="C9366" s="104" t="s">
        <v>491</v>
      </c>
      <c r="D9366" s="104" t="s">
        <v>403</v>
      </c>
      <c r="E9366" s="56">
        <v>2010</v>
      </c>
      <c r="F9366" s="146">
        <v>58548</v>
      </c>
      <c r="G9366" s="146">
        <v>58548</v>
      </c>
    </row>
    <row r="9367" spans="3:7" ht="16.5" hidden="1" customHeight="1" outlineLevel="1" x14ac:dyDescent="0.45">
      <c r="C9367" s="104" t="s">
        <v>491</v>
      </c>
      <c r="D9367" s="104" t="s">
        <v>403</v>
      </c>
      <c r="E9367" s="56">
        <v>2011</v>
      </c>
      <c r="F9367" s="146">
        <v>74124</v>
      </c>
      <c r="G9367" s="146">
        <v>74124</v>
      </c>
    </row>
    <row r="9368" spans="3:7" ht="16.5" hidden="1" customHeight="1" outlineLevel="1" x14ac:dyDescent="0.45">
      <c r="C9368" s="104" t="s">
        <v>491</v>
      </c>
      <c r="D9368" s="104" t="s">
        <v>403</v>
      </c>
      <c r="E9368" s="56">
        <v>2012</v>
      </c>
      <c r="F9368" s="146">
        <v>82544</v>
      </c>
      <c r="G9368" s="146">
        <v>82544</v>
      </c>
    </row>
    <row r="9369" spans="3:7" ht="16.5" hidden="1" customHeight="1" outlineLevel="1" x14ac:dyDescent="0.45">
      <c r="C9369" s="104" t="s">
        <v>491</v>
      </c>
      <c r="D9369" s="104" t="s">
        <v>403</v>
      </c>
      <c r="E9369" s="56">
        <v>2013</v>
      </c>
      <c r="F9369" s="146">
        <v>62963</v>
      </c>
      <c r="G9369" s="146">
        <v>62963</v>
      </c>
    </row>
    <row r="9370" spans="3:7" ht="16.5" hidden="1" customHeight="1" outlineLevel="1" x14ac:dyDescent="0.45">
      <c r="C9370" s="104" t="s">
        <v>491</v>
      </c>
      <c r="D9370" s="104" t="s">
        <v>403</v>
      </c>
      <c r="E9370" s="56">
        <v>2014</v>
      </c>
      <c r="F9370" s="146">
        <v>66027</v>
      </c>
      <c r="G9370" s="146">
        <v>66027</v>
      </c>
    </row>
    <row r="9371" spans="3:7" ht="16.5" hidden="1" customHeight="1" outlineLevel="1" x14ac:dyDescent="0.45">
      <c r="C9371" s="104" t="s">
        <v>491</v>
      </c>
      <c r="D9371" s="104" t="s">
        <v>403</v>
      </c>
      <c r="E9371" s="56">
        <v>2015</v>
      </c>
      <c r="F9371" s="146">
        <v>72626</v>
      </c>
      <c r="G9371" s="146">
        <v>72626</v>
      </c>
    </row>
    <row r="9372" spans="3:7" ht="16.5" hidden="1" customHeight="1" outlineLevel="1" x14ac:dyDescent="0.45">
      <c r="C9372" s="104" t="s">
        <v>491</v>
      </c>
      <c r="D9372" s="104" t="s">
        <v>403</v>
      </c>
      <c r="E9372" s="56">
        <v>2016</v>
      </c>
      <c r="F9372" s="146">
        <v>24154</v>
      </c>
      <c r="G9372" s="146">
        <v>24154</v>
      </c>
    </row>
    <row r="9373" spans="3:7" ht="16.5" hidden="1" customHeight="1" outlineLevel="1" x14ac:dyDescent="0.45">
      <c r="C9373" s="104" t="s">
        <v>491</v>
      </c>
      <c r="D9373" s="104" t="s">
        <v>404</v>
      </c>
      <c r="E9373" s="56">
        <v>1991</v>
      </c>
      <c r="F9373" s="146">
        <v>171213</v>
      </c>
      <c r="G9373" s="146">
        <v>171213</v>
      </c>
    </row>
    <row r="9374" spans="3:7" ht="16.5" hidden="1" customHeight="1" outlineLevel="1" x14ac:dyDescent="0.45">
      <c r="C9374" s="104" t="s">
        <v>491</v>
      </c>
      <c r="D9374" s="104" t="s">
        <v>404</v>
      </c>
      <c r="E9374" s="56">
        <v>1992</v>
      </c>
      <c r="F9374" s="146">
        <v>119467</v>
      </c>
      <c r="G9374" s="146">
        <v>119467</v>
      </c>
    </row>
    <row r="9375" spans="3:7" ht="16.5" hidden="1" customHeight="1" outlineLevel="1" x14ac:dyDescent="0.45">
      <c r="C9375" s="104" t="s">
        <v>491</v>
      </c>
      <c r="D9375" s="104" t="s">
        <v>404</v>
      </c>
      <c r="E9375" s="56">
        <v>1993</v>
      </c>
      <c r="F9375" s="146">
        <v>111324</v>
      </c>
      <c r="G9375" s="146">
        <v>111324</v>
      </c>
    </row>
    <row r="9376" spans="3:7" ht="16.5" hidden="1" customHeight="1" outlineLevel="1" x14ac:dyDescent="0.45">
      <c r="C9376" s="104" t="s">
        <v>491</v>
      </c>
      <c r="D9376" s="104" t="s">
        <v>404</v>
      </c>
      <c r="E9376" s="56">
        <v>1994</v>
      </c>
      <c r="F9376" s="146">
        <v>206625</v>
      </c>
      <c r="G9376" s="146">
        <v>206625</v>
      </c>
    </row>
    <row r="9377" spans="3:7" ht="16.5" hidden="1" customHeight="1" outlineLevel="1" x14ac:dyDescent="0.45">
      <c r="C9377" s="104" t="s">
        <v>491</v>
      </c>
      <c r="D9377" s="104" t="s">
        <v>404</v>
      </c>
      <c r="E9377" s="56">
        <v>1995</v>
      </c>
      <c r="F9377" s="146">
        <v>184224</v>
      </c>
      <c r="G9377" s="146">
        <v>184224</v>
      </c>
    </row>
    <row r="9378" spans="3:7" ht="16.5" hidden="1" customHeight="1" outlineLevel="1" x14ac:dyDescent="0.45">
      <c r="C9378" s="104" t="s">
        <v>491</v>
      </c>
      <c r="D9378" s="104" t="s">
        <v>404</v>
      </c>
      <c r="E9378" s="56">
        <v>1996</v>
      </c>
      <c r="F9378" s="146">
        <v>201470</v>
      </c>
      <c r="G9378" s="146">
        <v>201470</v>
      </c>
    </row>
    <row r="9379" spans="3:7" ht="16.5" hidden="1" customHeight="1" outlineLevel="1" x14ac:dyDescent="0.45">
      <c r="C9379" s="104" t="s">
        <v>491</v>
      </c>
      <c r="D9379" s="104" t="s">
        <v>404</v>
      </c>
      <c r="E9379" s="56">
        <v>1997</v>
      </c>
      <c r="F9379" s="146">
        <v>215684</v>
      </c>
      <c r="G9379" s="146">
        <v>215684</v>
      </c>
    </row>
    <row r="9380" spans="3:7" ht="16.5" hidden="1" customHeight="1" outlineLevel="1" x14ac:dyDescent="0.45">
      <c r="C9380" s="104" t="s">
        <v>491</v>
      </c>
      <c r="D9380" s="104" t="s">
        <v>404</v>
      </c>
      <c r="E9380" s="56">
        <v>1998</v>
      </c>
      <c r="F9380" s="146">
        <v>223986</v>
      </c>
      <c r="G9380" s="146">
        <v>223986</v>
      </c>
    </row>
    <row r="9381" spans="3:7" ht="16.5" hidden="1" customHeight="1" outlineLevel="1" x14ac:dyDescent="0.45">
      <c r="C9381" s="104" t="s">
        <v>491</v>
      </c>
      <c r="D9381" s="104" t="s">
        <v>404</v>
      </c>
      <c r="E9381" s="56">
        <v>1999</v>
      </c>
      <c r="F9381" s="146">
        <v>410365</v>
      </c>
      <c r="G9381" s="146">
        <v>410365</v>
      </c>
    </row>
    <row r="9382" spans="3:7" ht="16.5" hidden="1" customHeight="1" outlineLevel="1" x14ac:dyDescent="0.45">
      <c r="C9382" s="104" t="s">
        <v>491</v>
      </c>
      <c r="D9382" s="104" t="s">
        <v>404</v>
      </c>
      <c r="E9382" s="56">
        <v>2000</v>
      </c>
      <c r="F9382" s="146">
        <v>573355</v>
      </c>
      <c r="G9382" s="146">
        <v>573355</v>
      </c>
    </row>
    <row r="9383" spans="3:7" ht="16.5" hidden="1" customHeight="1" outlineLevel="1" x14ac:dyDescent="0.45">
      <c r="C9383" s="104" t="s">
        <v>491</v>
      </c>
      <c r="D9383" s="104" t="s">
        <v>404</v>
      </c>
      <c r="E9383" s="56">
        <v>2001</v>
      </c>
      <c r="F9383" s="146">
        <v>583608</v>
      </c>
      <c r="G9383" s="146">
        <v>583608</v>
      </c>
    </row>
    <row r="9384" spans="3:7" ht="16.5" hidden="1" customHeight="1" outlineLevel="1" x14ac:dyDescent="0.45">
      <c r="C9384" s="104" t="s">
        <v>491</v>
      </c>
      <c r="D9384" s="104" t="s">
        <v>404</v>
      </c>
      <c r="E9384" s="56">
        <v>2002</v>
      </c>
      <c r="F9384" s="146">
        <v>628960</v>
      </c>
      <c r="G9384" s="146">
        <v>628960</v>
      </c>
    </row>
    <row r="9385" spans="3:7" ht="16.5" hidden="1" customHeight="1" outlineLevel="1" x14ac:dyDescent="0.45">
      <c r="C9385" s="104" t="s">
        <v>491</v>
      </c>
      <c r="D9385" s="104" t="s">
        <v>404</v>
      </c>
      <c r="E9385" s="56">
        <v>2003</v>
      </c>
      <c r="F9385" s="146">
        <v>724459</v>
      </c>
      <c r="G9385" s="146">
        <v>724459</v>
      </c>
    </row>
    <row r="9386" spans="3:7" ht="16.5" hidden="1" customHeight="1" outlineLevel="1" x14ac:dyDescent="0.45">
      <c r="C9386" s="104" t="s">
        <v>491</v>
      </c>
      <c r="D9386" s="104" t="s">
        <v>404</v>
      </c>
      <c r="E9386" s="56">
        <v>2004</v>
      </c>
      <c r="F9386" s="146">
        <v>853331</v>
      </c>
      <c r="G9386" s="146">
        <v>853331</v>
      </c>
    </row>
    <row r="9387" spans="3:7" ht="16.5" hidden="1" customHeight="1" outlineLevel="1" x14ac:dyDescent="0.45">
      <c r="C9387" s="104" t="s">
        <v>491</v>
      </c>
      <c r="D9387" s="104" t="s">
        <v>404</v>
      </c>
      <c r="E9387" s="56">
        <v>2005</v>
      </c>
      <c r="F9387" s="146">
        <v>708995</v>
      </c>
      <c r="G9387" s="146">
        <v>708995</v>
      </c>
    </row>
    <row r="9388" spans="3:7" ht="16.5" hidden="1" customHeight="1" outlineLevel="1" x14ac:dyDescent="0.45">
      <c r="C9388" s="104" t="s">
        <v>491</v>
      </c>
      <c r="D9388" s="104" t="s">
        <v>404</v>
      </c>
      <c r="E9388" s="56">
        <v>2006</v>
      </c>
      <c r="F9388" s="146">
        <v>693124</v>
      </c>
      <c r="G9388" s="146">
        <v>693124</v>
      </c>
    </row>
    <row r="9389" spans="3:7" ht="16.5" hidden="1" customHeight="1" outlineLevel="1" x14ac:dyDescent="0.45">
      <c r="C9389" s="104" t="s">
        <v>491</v>
      </c>
      <c r="D9389" s="104" t="s">
        <v>404</v>
      </c>
      <c r="E9389" s="56">
        <v>2007</v>
      </c>
      <c r="F9389" s="146">
        <v>667999</v>
      </c>
      <c r="G9389" s="146">
        <v>667999</v>
      </c>
    </row>
    <row r="9390" spans="3:7" ht="16.5" hidden="1" customHeight="1" outlineLevel="1" x14ac:dyDescent="0.45">
      <c r="C9390" s="104" t="s">
        <v>491</v>
      </c>
      <c r="D9390" s="104" t="s">
        <v>404</v>
      </c>
      <c r="E9390" s="56">
        <v>2008</v>
      </c>
      <c r="F9390" s="146">
        <v>598126</v>
      </c>
      <c r="G9390" s="146">
        <v>598126</v>
      </c>
    </row>
    <row r="9391" spans="3:7" ht="16.5" hidden="1" customHeight="1" outlineLevel="1" x14ac:dyDescent="0.45">
      <c r="C9391" s="104" t="s">
        <v>491</v>
      </c>
      <c r="D9391" s="104" t="s">
        <v>404</v>
      </c>
      <c r="E9391" s="56">
        <v>2009</v>
      </c>
      <c r="F9391" s="146">
        <v>449403</v>
      </c>
      <c r="G9391" s="146">
        <v>449403</v>
      </c>
    </row>
    <row r="9392" spans="3:7" ht="16.5" hidden="1" customHeight="1" outlineLevel="1" x14ac:dyDescent="0.45">
      <c r="C9392" s="104" t="s">
        <v>491</v>
      </c>
      <c r="D9392" s="104" t="s">
        <v>404</v>
      </c>
      <c r="E9392" s="56">
        <v>2010</v>
      </c>
      <c r="F9392" s="146">
        <v>510952</v>
      </c>
      <c r="G9392" s="146">
        <v>510952</v>
      </c>
    </row>
    <row r="9393" spans="3:7" ht="16.5" hidden="1" customHeight="1" outlineLevel="1" x14ac:dyDescent="0.45">
      <c r="C9393" s="104" t="s">
        <v>491</v>
      </c>
      <c r="D9393" s="104" t="s">
        <v>404</v>
      </c>
      <c r="E9393" s="56">
        <v>2011</v>
      </c>
      <c r="F9393" s="146">
        <v>588181</v>
      </c>
      <c r="G9393" s="146">
        <v>588181</v>
      </c>
    </row>
    <row r="9394" spans="3:7" ht="16.5" hidden="1" customHeight="1" outlineLevel="1" x14ac:dyDescent="0.45">
      <c r="C9394" s="104" t="s">
        <v>491</v>
      </c>
      <c r="D9394" s="104" t="s">
        <v>404</v>
      </c>
      <c r="E9394" s="56">
        <v>2012</v>
      </c>
      <c r="F9394" s="146">
        <v>693736</v>
      </c>
      <c r="G9394" s="146">
        <v>693736</v>
      </c>
    </row>
    <row r="9395" spans="3:7" ht="16.5" hidden="1" customHeight="1" outlineLevel="1" x14ac:dyDescent="0.45">
      <c r="C9395" s="104" t="s">
        <v>491</v>
      </c>
      <c r="D9395" s="104" t="s">
        <v>404</v>
      </c>
      <c r="E9395" s="56">
        <v>2013</v>
      </c>
      <c r="F9395" s="146">
        <v>759385</v>
      </c>
      <c r="G9395" s="146">
        <v>759385</v>
      </c>
    </row>
    <row r="9396" spans="3:7" ht="16.5" hidden="1" customHeight="1" outlineLevel="1" x14ac:dyDescent="0.45">
      <c r="C9396" s="104" t="s">
        <v>491</v>
      </c>
      <c r="D9396" s="104" t="s">
        <v>404</v>
      </c>
      <c r="E9396" s="56">
        <v>2014</v>
      </c>
      <c r="F9396" s="146">
        <v>893580</v>
      </c>
      <c r="G9396" s="146">
        <v>893580</v>
      </c>
    </row>
    <row r="9397" spans="3:7" ht="16.5" hidden="1" customHeight="1" outlineLevel="1" x14ac:dyDescent="0.45">
      <c r="C9397" s="104" t="s">
        <v>491</v>
      </c>
      <c r="D9397" s="104" t="s">
        <v>404</v>
      </c>
      <c r="E9397" s="56">
        <v>2015</v>
      </c>
      <c r="F9397" s="146">
        <v>1066164</v>
      </c>
      <c r="G9397" s="146">
        <v>1066164</v>
      </c>
    </row>
    <row r="9398" spans="3:7" ht="16.5" hidden="1" customHeight="1" outlineLevel="1" x14ac:dyDescent="0.45">
      <c r="C9398" s="104" t="s">
        <v>491</v>
      </c>
      <c r="D9398" s="104" t="s">
        <v>404</v>
      </c>
      <c r="E9398" s="56">
        <v>2016</v>
      </c>
      <c r="F9398" s="146">
        <v>350102</v>
      </c>
      <c r="G9398" s="146">
        <v>350102</v>
      </c>
    </row>
    <row r="9399" spans="3:7" ht="16.5" hidden="1" customHeight="1" outlineLevel="1" x14ac:dyDescent="0.45">
      <c r="C9399" s="104" t="s">
        <v>491</v>
      </c>
      <c r="D9399" s="56" t="s">
        <v>405</v>
      </c>
      <c r="E9399" s="56">
        <v>1998</v>
      </c>
      <c r="F9399" s="144">
        <v>1</v>
      </c>
      <c r="G9399" s="144">
        <v>1</v>
      </c>
    </row>
    <row r="9400" spans="3:7" ht="16.5" hidden="1" customHeight="1" outlineLevel="1" x14ac:dyDescent="0.45">
      <c r="C9400" s="104" t="s">
        <v>406</v>
      </c>
      <c r="D9400" s="104" t="s">
        <v>407</v>
      </c>
      <c r="E9400" s="56">
        <v>1991</v>
      </c>
      <c r="F9400" s="144">
        <v>19</v>
      </c>
      <c r="G9400" s="144">
        <v>19</v>
      </c>
    </row>
    <row r="9401" spans="3:7" ht="16.5" hidden="1" customHeight="1" outlineLevel="1" x14ac:dyDescent="0.45">
      <c r="C9401" s="104" t="s">
        <v>406</v>
      </c>
      <c r="D9401" s="104" t="s">
        <v>407</v>
      </c>
      <c r="E9401" s="56">
        <v>1992</v>
      </c>
      <c r="F9401" s="144">
        <v>22</v>
      </c>
      <c r="G9401" s="144">
        <v>22</v>
      </c>
    </row>
    <row r="9402" spans="3:7" ht="16.5" hidden="1" customHeight="1" outlineLevel="1" x14ac:dyDescent="0.45">
      <c r="C9402" s="104" t="s">
        <v>406</v>
      </c>
      <c r="D9402" s="104" t="s">
        <v>407</v>
      </c>
      <c r="E9402" s="56">
        <v>1993</v>
      </c>
      <c r="F9402" s="144">
        <v>69</v>
      </c>
      <c r="G9402" s="144">
        <v>69</v>
      </c>
    </row>
    <row r="9403" spans="3:7" ht="16.5" hidden="1" customHeight="1" outlineLevel="1" x14ac:dyDescent="0.45">
      <c r="C9403" s="104" t="s">
        <v>406</v>
      </c>
      <c r="D9403" s="104" t="s">
        <v>407</v>
      </c>
      <c r="E9403" s="56">
        <v>1994</v>
      </c>
      <c r="F9403" s="144">
        <v>83</v>
      </c>
      <c r="G9403" s="144">
        <v>83</v>
      </c>
    </row>
    <row r="9404" spans="3:7" ht="16.5" hidden="1" customHeight="1" outlineLevel="1" x14ac:dyDescent="0.45">
      <c r="C9404" s="104" t="s">
        <v>406</v>
      </c>
      <c r="D9404" s="104" t="s">
        <v>407</v>
      </c>
      <c r="E9404" s="56">
        <v>1995</v>
      </c>
      <c r="F9404" s="144">
        <v>64</v>
      </c>
      <c r="G9404" s="144">
        <v>64</v>
      </c>
    </row>
    <row r="9405" spans="3:7" ht="16.5" hidden="1" customHeight="1" outlineLevel="1" x14ac:dyDescent="0.45">
      <c r="C9405" s="104" t="s">
        <v>406</v>
      </c>
      <c r="D9405" s="104" t="s">
        <v>407</v>
      </c>
      <c r="E9405" s="56">
        <v>1996</v>
      </c>
      <c r="F9405" s="144">
        <v>253</v>
      </c>
      <c r="G9405" s="144">
        <v>253</v>
      </c>
    </row>
    <row r="9406" spans="3:7" ht="16.5" hidden="1" customHeight="1" outlineLevel="1" x14ac:dyDescent="0.45">
      <c r="C9406" s="104" t="s">
        <v>406</v>
      </c>
      <c r="D9406" s="104" t="s">
        <v>407</v>
      </c>
      <c r="E9406" s="56">
        <v>1997</v>
      </c>
      <c r="F9406" s="144">
        <v>214</v>
      </c>
      <c r="G9406" s="144">
        <v>214</v>
      </c>
    </row>
    <row r="9407" spans="3:7" ht="16.5" hidden="1" customHeight="1" outlineLevel="1" x14ac:dyDescent="0.45">
      <c r="C9407" s="104" t="s">
        <v>406</v>
      </c>
      <c r="D9407" s="104" t="s">
        <v>407</v>
      </c>
      <c r="E9407" s="56">
        <v>1998</v>
      </c>
      <c r="F9407" s="144">
        <v>489</v>
      </c>
      <c r="G9407" s="144">
        <v>489</v>
      </c>
    </row>
    <row r="9408" spans="3:7" ht="16.5" hidden="1" customHeight="1" outlineLevel="1" x14ac:dyDescent="0.45">
      <c r="C9408" s="104" t="s">
        <v>406</v>
      </c>
      <c r="D9408" s="104" t="s">
        <v>407</v>
      </c>
      <c r="E9408" s="56">
        <v>1999</v>
      </c>
      <c r="F9408" s="144">
        <v>574</v>
      </c>
      <c r="G9408" s="144">
        <v>574</v>
      </c>
    </row>
    <row r="9409" spans="3:7" ht="16.5" hidden="1" customHeight="1" outlineLevel="1" x14ac:dyDescent="0.45">
      <c r="C9409" s="104" t="s">
        <v>406</v>
      </c>
      <c r="D9409" s="104" t="s">
        <v>407</v>
      </c>
      <c r="E9409" s="56">
        <v>2000</v>
      </c>
      <c r="F9409" s="144">
        <v>368</v>
      </c>
      <c r="G9409" s="144">
        <v>368</v>
      </c>
    </row>
    <row r="9410" spans="3:7" ht="16.5" hidden="1" customHeight="1" outlineLevel="1" x14ac:dyDescent="0.45">
      <c r="C9410" s="104" t="s">
        <v>406</v>
      </c>
      <c r="D9410" s="104" t="s">
        <v>407</v>
      </c>
      <c r="E9410" s="56">
        <v>2001</v>
      </c>
      <c r="F9410" s="144">
        <v>116</v>
      </c>
      <c r="G9410" s="144">
        <v>116</v>
      </c>
    </row>
    <row r="9411" spans="3:7" ht="16.5" hidden="1" customHeight="1" outlineLevel="1" x14ac:dyDescent="0.45">
      <c r="C9411" s="104" t="s">
        <v>406</v>
      </c>
      <c r="D9411" s="104" t="s">
        <v>407</v>
      </c>
      <c r="E9411" s="56">
        <v>2002</v>
      </c>
      <c r="F9411" s="144">
        <v>148</v>
      </c>
      <c r="G9411" s="144">
        <v>148</v>
      </c>
    </row>
    <row r="9412" spans="3:7" ht="16.5" hidden="1" customHeight="1" outlineLevel="1" x14ac:dyDescent="0.45">
      <c r="C9412" s="104" t="s">
        <v>406</v>
      </c>
      <c r="D9412" s="104" t="s">
        <v>407</v>
      </c>
      <c r="E9412" s="56">
        <v>2003</v>
      </c>
      <c r="F9412" s="144">
        <v>241</v>
      </c>
      <c r="G9412" s="144">
        <v>241</v>
      </c>
    </row>
    <row r="9413" spans="3:7" ht="16.5" hidden="1" customHeight="1" outlineLevel="1" x14ac:dyDescent="0.45">
      <c r="C9413" s="104" t="s">
        <v>406</v>
      </c>
      <c r="D9413" s="104" t="s">
        <v>407</v>
      </c>
      <c r="E9413" s="56">
        <v>2004</v>
      </c>
      <c r="F9413" s="144">
        <v>280</v>
      </c>
      <c r="G9413" s="144">
        <v>280</v>
      </c>
    </row>
    <row r="9414" spans="3:7" ht="16.5" hidden="1" customHeight="1" outlineLevel="1" x14ac:dyDescent="0.45">
      <c r="C9414" s="104" t="s">
        <v>406</v>
      </c>
      <c r="D9414" s="104" t="s">
        <v>407</v>
      </c>
      <c r="E9414" s="56">
        <v>2005</v>
      </c>
      <c r="F9414" s="144">
        <v>334</v>
      </c>
      <c r="G9414" s="144">
        <v>334</v>
      </c>
    </row>
    <row r="9415" spans="3:7" ht="16.5" hidden="1" customHeight="1" outlineLevel="1" x14ac:dyDescent="0.45">
      <c r="C9415" s="104" t="s">
        <v>406</v>
      </c>
      <c r="D9415" s="104" t="s">
        <v>407</v>
      </c>
      <c r="E9415" s="56">
        <v>2006</v>
      </c>
      <c r="F9415" s="144">
        <v>565</v>
      </c>
      <c r="G9415" s="144">
        <v>565</v>
      </c>
    </row>
    <row r="9416" spans="3:7" ht="16.5" hidden="1" customHeight="1" outlineLevel="1" x14ac:dyDescent="0.45">
      <c r="C9416" s="104" t="s">
        <v>406</v>
      </c>
      <c r="D9416" s="104" t="s">
        <v>407</v>
      </c>
      <c r="E9416" s="56">
        <v>2007</v>
      </c>
      <c r="F9416" s="144">
        <v>428</v>
      </c>
      <c r="G9416" s="144">
        <v>428</v>
      </c>
    </row>
    <row r="9417" spans="3:7" ht="16.5" hidden="1" customHeight="1" outlineLevel="1" x14ac:dyDescent="0.45">
      <c r="C9417" s="104" t="s">
        <v>406</v>
      </c>
      <c r="D9417" s="104" t="s">
        <v>407</v>
      </c>
      <c r="E9417" s="56">
        <v>2008</v>
      </c>
      <c r="F9417" s="144">
        <v>296</v>
      </c>
      <c r="G9417" s="144">
        <v>296</v>
      </c>
    </row>
    <row r="9418" spans="3:7" ht="16.5" hidden="1" customHeight="1" outlineLevel="1" x14ac:dyDescent="0.45">
      <c r="C9418" s="104" t="s">
        <v>406</v>
      </c>
      <c r="D9418" s="104" t="s">
        <v>407</v>
      </c>
      <c r="E9418" s="56">
        <v>2009</v>
      </c>
      <c r="F9418" s="144">
        <v>98</v>
      </c>
      <c r="G9418" s="144">
        <v>98</v>
      </c>
    </row>
    <row r="9419" spans="3:7" ht="16.5" hidden="1" customHeight="1" outlineLevel="1" x14ac:dyDescent="0.45">
      <c r="C9419" s="104" t="s">
        <v>406</v>
      </c>
      <c r="D9419" s="104" t="s">
        <v>407</v>
      </c>
      <c r="E9419" s="56">
        <v>2010</v>
      </c>
      <c r="F9419" s="144">
        <v>271</v>
      </c>
      <c r="G9419" s="144">
        <v>271</v>
      </c>
    </row>
    <row r="9420" spans="3:7" ht="16.5" hidden="1" customHeight="1" outlineLevel="1" x14ac:dyDescent="0.45">
      <c r="C9420" s="104" t="s">
        <v>406</v>
      </c>
      <c r="D9420" s="104" t="s">
        <v>407</v>
      </c>
      <c r="E9420" s="56">
        <v>2011</v>
      </c>
      <c r="F9420" s="144">
        <v>217</v>
      </c>
      <c r="G9420" s="144">
        <v>217</v>
      </c>
    </row>
    <row r="9421" spans="3:7" ht="16.5" hidden="1" customHeight="1" outlineLevel="1" x14ac:dyDescent="0.45">
      <c r="C9421" s="104" t="s">
        <v>406</v>
      </c>
      <c r="D9421" s="104" t="s">
        <v>407</v>
      </c>
      <c r="E9421" s="56">
        <v>2012</v>
      </c>
      <c r="F9421" s="144">
        <v>296</v>
      </c>
      <c r="G9421" s="144">
        <v>296</v>
      </c>
    </row>
    <row r="9422" spans="3:7" ht="16.5" hidden="1" customHeight="1" outlineLevel="1" x14ac:dyDescent="0.45">
      <c r="C9422" s="104" t="s">
        <v>406</v>
      </c>
      <c r="D9422" s="104" t="s">
        <v>407</v>
      </c>
      <c r="E9422" s="56">
        <v>2013</v>
      </c>
      <c r="F9422" s="144">
        <v>473</v>
      </c>
      <c r="G9422" s="144">
        <v>473</v>
      </c>
    </row>
    <row r="9423" spans="3:7" ht="16.5" hidden="1" customHeight="1" outlineLevel="1" x14ac:dyDescent="0.45">
      <c r="C9423" s="104" t="s">
        <v>406</v>
      </c>
      <c r="D9423" s="104" t="s">
        <v>407</v>
      </c>
      <c r="E9423" s="56">
        <v>2014</v>
      </c>
      <c r="F9423" s="144">
        <v>423</v>
      </c>
      <c r="G9423" s="144">
        <v>423</v>
      </c>
    </row>
    <row r="9424" spans="3:7" ht="16.5" hidden="1" customHeight="1" outlineLevel="1" x14ac:dyDescent="0.45">
      <c r="C9424" s="104" t="s">
        <v>406</v>
      </c>
      <c r="D9424" s="104" t="s">
        <v>407</v>
      </c>
      <c r="E9424" s="56">
        <v>2015</v>
      </c>
      <c r="F9424" s="144">
        <v>282</v>
      </c>
      <c r="G9424" s="144">
        <v>282</v>
      </c>
    </row>
    <row r="9425" spans="3:7" ht="16.5" hidden="1" customHeight="1" outlineLevel="1" x14ac:dyDescent="0.45">
      <c r="C9425" s="104" t="s">
        <v>406</v>
      </c>
      <c r="D9425" s="104" t="s">
        <v>407</v>
      </c>
      <c r="E9425" s="56">
        <v>2016</v>
      </c>
      <c r="F9425" s="144">
        <v>129</v>
      </c>
      <c r="G9425" s="144">
        <v>129</v>
      </c>
    </row>
    <row r="9426" spans="3:7" ht="16.5" hidden="1" customHeight="1" outlineLevel="1" x14ac:dyDescent="0.45">
      <c r="C9426" s="104" t="s">
        <v>406</v>
      </c>
      <c r="D9426" s="104" t="s">
        <v>408</v>
      </c>
      <c r="E9426" s="56">
        <v>1991</v>
      </c>
      <c r="F9426" s="144">
        <v>145</v>
      </c>
      <c r="G9426" s="144">
        <v>145</v>
      </c>
    </row>
    <row r="9427" spans="3:7" ht="16.5" hidden="1" customHeight="1" outlineLevel="1" x14ac:dyDescent="0.45">
      <c r="C9427" s="104" t="s">
        <v>406</v>
      </c>
      <c r="D9427" s="104" t="s">
        <v>408</v>
      </c>
      <c r="E9427" s="56">
        <v>1992</v>
      </c>
      <c r="F9427" s="144">
        <v>92</v>
      </c>
      <c r="G9427" s="144">
        <v>92</v>
      </c>
    </row>
    <row r="9428" spans="3:7" ht="16.5" hidden="1" customHeight="1" outlineLevel="1" x14ac:dyDescent="0.45">
      <c r="C9428" s="104" t="s">
        <v>406</v>
      </c>
      <c r="D9428" s="104" t="s">
        <v>408</v>
      </c>
      <c r="E9428" s="56">
        <v>1993</v>
      </c>
      <c r="F9428" s="144">
        <v>80</v>
      </c>
      <c r="G9428" s="144">
        <v>80</v>
      </c>
    </row>
    <row r="9429" spans="3:7" ht="16.5" hidden="1" customHeight="1" outlineLevel="1" x14ac:dyDescent="0.45">
      <c r="C9429" s="104" t="s">
        <v>406</v>
      </c>
      <c r="D9429" s="104" t="s">
        <v>408</v>
      </c>
      <c r="E9429" s="56">
        <v>1994</v>
      </c>
      <c r="F9429" s="144">
        <v>128</v>
      </c>
      <c r="G9429" s="144">
        <v>128</v>
      </c>
    </row>
    <row r="9430" spans="3:7" ht="16.5" hidden="1" customHeight="1" outlineLevel="1" x14ac:dyDescent="0.45">
      <c r="C9430" s="104" t="s">
        <v>406</v>
      </c>
      <c r="D9430" s="104" t="s">
        <v>408</v>
      </c>
      <c r="E9430" s="56">
        <v>1995</v>
      </c>
      <c r="F9430" s="144">
        <v>159</v>
      </c>
      <c r="G9430" s="144">
        <v>159</v>
      </c>
    </row>
    <row r="9431" spans="3:7" ht="16.5" hidden="1" customHeight="1" outlineLevel="1" x14ac:dyDescent="0.45">
      <c r="C9431" s="104" t="s">
        <v>406</v>
      </c>
      <c r="D9431" s="104" t="s">
        <v>408</v>
      </c>
      <c r="E9431" s="56">
        <v>1996</v>
      </c>
      <c r="F9431" s="144">
        <v>782</v>
      </c>
      <c r="G9431" s="144">
        <v>782</v>
      </c>
    </row>
    <row r="9432" spans="3:7" ht="16.5" hidden="1" customHeight="1" outlineLevel="1" x14ac:dyDescent="0.45">
      <c r="C9432" s="104" t="s">
        <v>406</v>
      </c>
      <c r="D9432" s="104" t="s">
        <v>408</v>
      </c>
      <c r="E9432" s="56">
        <v>1997</v>
      </c>
      <c r="F9432" s="144">
        <v>674</v>
      </c>
      <c r="G9432" s="144">
        <v>674</v>
      </c>
    </row>
    <row r="9433" spans="3:7" ht="16.5" hidden="1" customHeight="1" outlineLevel="1" x14ac:dyDescent="0.45">
      <c r="C9433" s="104" t="s">
        <v>406</v>
      </c>
      <c r="D9433" s="104" t="s">
        <v>408</v>
      </c>
      <c r="E9433" s="56">
        <v>1998</v>
      </c>
      <c r="F9433" s="144">
        <v>462</v>
      </c>
      <c r="G9433" s="144">
        <v>462</v>
      </c>
    </row>
    <row r="9434" spans="3:7" ht="16.5" hidden="1" customHeight="1" outlineLevel="1" x14ac:dyDescent="0.45">
      <c r="C9434" s="104" t="s">
        <v>406</v>
      </c>
      <c r="D9434" s="104" t="s">
        <v>408</v>
      </c>
      <c r="E9434" s="56">
        <v>1999</v>
      </c>
      <c r="F9434" s="144">
        <v>398</v>
      </c>
      <c r="G9434" s="144">
        <v>398</v>
      </c>
    </row>
    <row r="9435" spans="3:7" ht="16.5" hidden="1" customHeight="1" outlineLevel="1" x14ac:dyDescent="0.45">
      <c r="C9435" s="104" t="s">
        <v>406</v>
      </c>
      <c r="D9435" s="104" t="s">
        <v>408</v>
      </c>
      <c r="E9435" s="56">
        <v>2000</v>
      </c>
      <c r="F9435" s="144">
        <v>646</v>
      </c>
      <c r="G9435" s="144">
        <v>646</v>
      </c>
    </row>
    <row r="9436" spans="3:7" ht="16.5" hidden="1" customHeight="1" outlineLevel="1" x14ac:dyDescent="0.45">
      <c r="C9436" s="104" t="s">
        <v>406</v>
      </c>
      <c r="D9436" s="104" t="s">
        <v>408</v>
      </c>
      <c r="E9436" s="56">
        <v>2001</v>
      </c>
      <c r="F9436" s="144">
        <v>512</v>
      </c>
      <c r="G9436" s="144">
        <v>512</v>
      </c>
    </row>
    <row r="9437" spans="3:7" ht="16.5" hidden="1" customHeight="1" outlineLevel="1" x14ac:dyDescent="0.45">
      <c r="C9437" s="104" t="s">
        <v>406</v>
      </c>
      <c r="D9437" s="104" t="s">
        <v>408</v>
      </c>
      <c r="E9437" s="56">
        <v>2002</v>
      </c>
      <c r="F9437" s="144">
        <v>538</v>
      </c>
      <c r="G9437" s="144">
        <v>538</v>
      </c>
    </row>
    <row r="9438" spans="3:7" ht="16.5" hidden="1" customHeight="1" outlineLevel="1" x14ac:dyDescent="0.45">
      <c r="C9438" s="104" t="s">
        <v>406</v>
      </c>
      <c r="D9438" s="104" t="s">
        <v>408</v>
      </c>
      <c r="E9438" s="56">
        <v>2003</v>
      </c>
      <c r="F9438" s="144">
        <v>897</v>
      </c>
      <c r="G9438" s="144">
        <v>897</v>
      </c>
    </row>
    <row r="9439" spans="3:7" ht="16.5" hidden="1" customHeight="1" outlineLevel="1" x14ac:dyDescent="0.45">
      <c r="C9439" s="104" t="s">
        <v>406</v>
      </c>
      <c r="D9439" s="104" t="s">
        <v>408</v>
      </c>
      <c r="E9439" s="56">
        <v>2004</v>
      </c>
      <c r="F9439" s="146">
        <v>1234</v>
      </c>
      <c r="G9439" s="146">
        <v>1234</v>
      </c>
    </row>
    <row r="9440" spans="3:7" ht="16.5" hidden="1" customHeight="1" outlineLevel="1" x14ac:dyDescent="0.45">
      <c r="C9440" s="104" t="s">
        <v>406</v>
      </c>
      <c r="D9440" s="104" t="s">
        <v>408</v>
      </c>
      <c r="E9440" s="56">
        <v>2005</v>
      </c>
      <c r="F9440" s="146">
        <v>1874</v>
      </c>
      <c r="G9440" s="146">
        <v>1874</v>
      </c>
    </row>
    <row r="9441" spans="3:7" ht="16.5" hidden="1" customHeight="1" outlineLevel="1" x14ac:dyDescent="0.45">
      <c r="C9441" s="104" t="s">
        <v>406</v>
      </c>
      <c r="D9441" s="104" t="s">
        <v>408</v>
      </c>
      <c r="E9441" s="56">
        <v>2006</v>
      </c>
      <c r="F9441" s="146">
        <v>1578</v>
      </c>
      <c r="G9441" s="146">
        <v>1578</v>
      </c>
    </row>
    <row r="9442" spans="3:7" ht="16.5" hidden="1" customHeight="1" outlineLevel="1" x14ac:dyDescent="0.45">
      <c r="C9442" s="104" t="s">
        <v>406</v>
      </c>
      <c r="D9442" s="104" t="s">
        <v>408</v>
      </c>
      <c r="E9442" s="56">
        <v>2007</v>
      </c>
      <c r="F9442" s="146">
        <v>1378</v>
      </c>
      <c r="G9442" s="146">
        <v>1378</v>
      </c>
    </row>
    <row r="9443" spans="3:7" ht="16.5" hidden="1" customHeight="1" outlineLevel="1" x14ac:dyDescent="0.45">
      <c r="C9443" s="104" t="s">
        <v>406</v>
      </c>
      <c r="D9443" s="104" t="s">
        <v>408</v>
      </c>
      <c r="E9443" s="56">
        <v>2008</v>
      </c>
      <c r="F9443" s="146">
        <v>1364</v>
      </c>
      <c r="G9443" s="146">
        <v>1364</v>
      </c>
    </row>
    <row r="9444" spans="3:7" ht="16.5" hidden="1" customHeight="1" outlineLevel="1" x14ac:dyDescent="0.45">
      <c r="C9444" s="104" t="s">
        <v>406</v>
      </c>
      <c r="D9444" s="104" t="s">
        <v>408</v>
      </c>
      <c r="E9444" s="56">
        <v>2009</v>
      </c>
      <c r="F9444" s="144">
        <v>633</v>
      </c>
      <c r="G9444" s="144">
        <v>633</v>
      </c>
    </row>
    <row r="9445" spans="3:7" ht="16.5" hidden="1" customHeight="1" outlineLevel="1" x14ac:dyDescent="0.45">
      <c r="C9445" s="104" t="s">
        <v>406</v>
      </c>
      <c r="D9445" s="104" t="s">
        <v>408</v>
      </c>
      <c r="E9445" s="56">
        <v>2010</v>
      </c>
      <c r="F9445" s="144">
        <v>967</v>
      </c>
      <c r="G9445" s="144">
        <v>967</v>
      </c>
    </row>
    <row r="9446" spans="3:7" ht="16.5" hidden="1" customHeight="1" outlineLevel="1" x14ac:dyDescent="0.45">
      <c r="C9446" s="104" t="s">
        <v>406</v>
      </c>
      <c r="D9446" s="104" t="s">
        <v>408</v>
      </c>
      <c r="E9446" s="56">
        <v>2011</v>
      </c>
      <c r="F9446" s="146">
        <v>1840</v>
      </c>
      <c r="G9446" s="146">
        <v>1840</v>
      </c>
    </row>
    <row r="9447" spans="3:7" ht="16.5" hidden="1" customHeight="1" outlineLevel="1" x14ac:dyDescent="0.45">
      <c r="C9447" s="104" t="s">
        <v>406</v>
      </c>
      <c r="D9447" s="104" t="s">
        <v>408</v>
      </c>
      <c r="E9447" s="56">
        <v>2012</v>
      </c>
      <c r="F9447" s="146">
        <v>1906</v>
      </c>
      <c r="G9447" s="146">
        <v>1906</v>
      </c>
    </row>
    <row r="9448" spans="3:7" ht="16.5" hidden="1" customHeight="1" outlineLevel="1" x14ac:dyDescent="0.45">
      <c r="C9448" s="104" t="s">
        <v>406</v>
      </c>
      <c r="D9448" s="104" t="s">
        <v>408</v>
      </c>
      <c r="E9448" s="56">
        <v>2013</v>
      </c>
      <c r="F9448" s="146">
        <v>1744</v>
      </c>
      <c r="G9448" s="146">
        <v>1744</v>
      </c>
    </row>
    <row r="9449" spans="3:7" ht="16.5" hidden="1" customHeight="1" outlineLevel="1" x14ac:dyDescent="0.45">
      <c r="C9449" s="104" t="s">
        <v>406</v>
      </c>
      <c r="D9449" s="104" t="s">
        <v>408</v>
      </c>
      <c r="E9449" s="56">
        <v>2014</v>
      </c>
      <c r="F9449" s="146">
        <v>1527</v>
      </c>
      <c r="G9449" s="146">
        <v>1527</v>
      </c>
    </row>
    <row r="9450" spans="3:7" ht="16.5" hidden="1" customHeight="1" outlineLevel="1" x14ac:dyDescent="0.45">
      <c r="C9450" s="104" t="s">
        <v>406</v>
      </c>
      <c r="D9450" s="104" t="s">
        <v>408</v>
      </c>
      <c r="E9450" s="56">
        <v>2015</v>
      </c>
      <c r="F9450" s="146">
        <v>1578</v>
      </c>
      <c r="G9450" s="146">
        <v>1578</v>
      </c>
    </row>
    <row r="9451" spans="3:7" ht="16.5" hidden="1" customHeight="1" outlineLevel="1" x14ac:dyDescent="0.45">
      <c r="C9451" s="104" t="s">
        <v>406</v>
      </c>
      <c r="D9451" s="104" t="s">
        <v>408</v>
      </c>
      <c r="E9451" s="56">
        <v>2016</v>
      </c>
      <c r="F9451" s="144">
        <v>583</v>
      </c>
      <c r="G9451" s="144">
        <v>583</v>
      </c>
    </row>
    <row r="9452" spans="3:7" ht="16.5" hidden="1" customHeight="1" outlineLevel="1" x14ac:dyDescent="0.45">
      <c r="C9452" s="104" t="s">
        <v>406</v>
      </c>
      <c r="D9452" s="104" t="s">
        <v>409</v>
      </c>
      <c r="E9452" s="56">
        <v>2004</v>
      </c>
      <c r="F9452" s="144">
        <v>38</v>
      </c>
      <c r="G9452" s="144">
        <v>38</v>
      </c>
    </row>
    <row r="9453" spans="3:7" ht="16.5" hidden="1" customHeight="1" outlineLevel="1" x14ac:dyDescent="0.45">
      <c r="C9453" s="104" t="s">
        <v>406</v>
      </c>
      <c r="D9453" s="104" t="s">
        <v>409</v>
      </c>
      <c r="E9453" s="56">
        <v>2005</v>
      </c>
      <c r="F9453" s="144">
        <v>178</v>
      </c>
      <c r="G9453" s="144">
        <v>178</v>
      </c>
    </row>
    <row r="9454" spans="3:7" ht="16.5" hidden="1" customHeight="1" outlineLevel="1" x14ac:dyDescent="0.45">
      <c r="C9454" s="104" t="s">
        <v>406</v>
      </c>
      <c r="D9454" s="104" t="s">
        <v>409</v>
      </c>
      <c r="E9454" s="56">
        <v>2006</v>
      </c>
      <c r="F9454" s="144">
        <v>150</v>
      </c>
      <c r="G9454" s="144">
        <v>150</v>
      </c>
    </row>
    <row r="9455" spans="3:7" ht="16.5" hidden="1" customHeight="1" outlineLevel="1" x14ac:dyDescent="0.45">
      <c r="C9455" s="104" t="s">
        <v>406</v>
      </c>
      <c r="D9455" s="104" t="s">
        <v>409</v>
      </c>
      <c r="E9455" s="56">
        <v>2007</v>
      </c>
      <c r="F9455" s="144">
        <v>97</v>
      </c>
      <c r="G9455" s="144">
        <v>97</v>
      </c>
    </row>
    <row r="9456" spans="3:7" ht="16.5" hidden="1" customHeight="1" outlineLevel="1" x14ac:dyDescent="0.45">
      <c r="C9456" s="104" t="s">
        <v>406</v>
      </c>
      <c r="D9456" s="104" t="s">
        <v>409</v>
      </c>
      <c r="E9456" s="56">
        <v>2008</v>
      </c>
      <c r="F9456" s="144">
        <v>82</v>
      </c>
      <c r="G9456" s="144">
        <v>82</v>
      </c>
    </row>
    <row r="9457" spans="3:7" ht="16.5" hidden="1" customHeight="1" outlineLevel="1" x14ac:dyDescent="0.45">
      <c r="C9457" s="104" t="s">
        <v>406</v>
      </c>
      <c r="D9457" s="104" t="s">
        <v>409</v>
      </c>
      <c r="E9457" s="56">
        <v>2009</v>
      </c>
      <c r="F9457" s="144">
        <v>21</v>
      </c>
      <c r="G9457" s="144">
        <v>21</v>
      </c>
    </row>
    <row r="9458" spans="3:7" ht="16.5" hidden="1" customHeight="1" outlineLevel="1" x14ac:dyDescent="0.45">
      <c r="C9458" s="104" t="s">
        <v>406</v>
      </c>
      <c r="D9458" s="104" t="s">
        <v>409</v>
      </c>
      <c r="E9458" s="56">
        <v>2010</v>
      </c>
      <c r="F9458" s="144">
        <v>9</v>
      </c>
      <c r="G9458" s="144">
        <v>9</v>
      </c>
    </row>
    <row r="9459" spans="3:7" ht="16.5" hidden="1" customHeight="1" outlineLevel="1" x14ac:dyDescent="0.45">
      <c r="C9459" s="104" t="s">
        <v>406</v>
      </c>
      <c r="D9459" s="104" t="s">
        <v>409</v>
      </c>
      <c r="E9459" s="56">
        <v>2011</v>
      </c>
      <c r="F9459" s="144">
        <v>58</v>
      </c>
      <c r="G9459" s="144">
        <v>58</v>
      </c>
    </row>
    <row r="9460" spans="3:7" ht="16.5" hidden="1" customHeight="1" outlineLevel="1" x14ac:dyDescent="0.45">
      <c r="C9460" s="104" t="s">
        <v>406</v>
      </c>
      <c r="D9460" s="104" t="s">
        <v>409</v>
      </c>
      <c r="E9460" s="56">
        <v>2012</v>
      </c>
      <c r="F9460" s="144">
        <v>6</v>
      </c>
      <c r="G9460" s="144">
        <v>6</v>
      </c>
    </row>
    <row r="9461" spans="3:7" ht="16.5" hidden="1" customHeight="1" outlineLevel="1" x14ac:dyDescent="0.45">
      <c r="C9461" s="104" t="s">
        <v>406</v>
      </c>
      <c r="D9461" s="104" t="s">
        <v>409</v>
      </c>
      <c r="E9461" s="56">
        <v>2013</v>
      </c>
      <c r="F9461" s="144">
        <v>19</v>
      </c>
      <c r="G9461" s="144">
        <v>19</v>
      </c>
    </row>
    <row r="9462" spans="3:7" ht="16.5" hidden="1" customHeight="1" outlineLevel="1" x14ac:dyDescent="0.45">
      <c r="C9462" s="104" t="s">
        <v>406</v>
      </c>
      <c r="D9462" s="104" t="s">
        <v>409</v>
      </c>
      <c r="E9462" s="56">
        <v>2014</v>
      </c>
      <c r="F9462" s="144">
        <v>0</v>
      </c>
      <c r="G9462" s="144">
        <v>0</v>
      </c>
    </row>
    <row r="9463" spans="3:7" ht="16.5" hidden="1" customHeight="1" outlineLevel="1" x14ac:dyDescent="0.45">
      <c r="C9463" s="104" t="s">
        <v>406</v>
      </c>
      <c r="D9463" s="104" t="s">
        <v>410</v>
      </c>
      <c r="E9463" s="56">
        <v>2007</v>
      </c>
      <c r="F9463" s="144">
        <v>1</v>
      </c>
      <c r="G9463" s="144">
        <v>1</v>
      </c>
    </row>
    <row r="9464" spans="3:7" ht="16.5" hidden="1" customHeight="1" outlineLevel="1" x14ac:dyDescent="0.45">
      <c r="C9464" s="104" t="s">
        <v>406</v>
      </c>
      <c r="D9464" s="104" t="s">
        <v>410</v>
      </c>
      <c r="E9464" s="56">
        <v>2008</v>
      </c>
      <c r="F9464" s="144">
        <v>5</v>
      </c>
      <c r="G9464" s="144">
        <v>5</v>
      </c>
    </row>
    <row r="9465" spans="3:7" ht="16.5" hidden="1" customHeight="1" outlineLevel="1" x14ac:dyDescent="0.45">
      <c r="C9465" s="104" t="s">
        <v>406</v>
      </c>
      <c r="D9465" s="104" t="s">
        <v>410</v>
      </c>
      <c r="E9465" s="56">
        <v>2009</v>
      </c>
      <c r="F9465" s="144">
        <v>0</v>
      </c>
      <c r="G9465" s="144">
        <v>0</v>
      </c>
    </row>
    <row r="9466" spans="3:7" ht="16.5" hidden="1" customHeight="1" outlineLevel="1" x14ac:dyDescent="0.45">
      <c r="C9466" s="104" t="s">
        <v>406</v>
      </c>
      <c r="D9466" s="56" t="s">
        <v>411</v>
      </c>
      <c r="E9466" s="56">
        <v>2001</v>
      </c>
      <c r="F9466" s="144">
        <v>3</v>
      </c>
      <c r="G9466" s="144">
        <v>3</v>
      </c>
    </row>
    <row r="9467" spans="3:7" ht="16.5" hidden="1" customHeight="1" outlineLevel="1" x14ac:dyDescent="0.45">
      <c r="C9467" s="104" t="s">
        <v>406</v>
      </c>
      <c r="D9467" s="104" t="s">
        <v>412</v>
      </c>
      <c r="E9467" s="56">
        <v>1991</v>
      </c>
      <c r="F9467" s="144">
        <v>95</v>
      </c>
      <c r="G9467" s="144">
        <v>95</v>
      </c>
    </row>
    <row r="9468" spans="3:7" ht="16.5" hidden="1" customHeight="1" outlineLevel="1" x14ac:dyDescent="0.45">
      <c r="C9468" s="104" t="s">
        <v>406</v>
      </c>
      <c r="D9468" s="104" t="s">
        <v>412</v>
      </c>
      <c r="E9468" s="56">
        <v>1992</v>
      </c>
      <c r="F9468" s="144">
        <v>101</v>
      </c>
      <c r="G9468" s="144">
        <v>101</v>
      </c>
    </row>
    <row r="9469" spans="3:7" ht="16.5" hidden="1" customHeight="1" outlineLevel="1" x14ac:dyDescent="0.45">
      <c r="C9469" s="104" t="s">
        <v>406</v>
      </c>
      <c r="D9469" s="104" t="s">
        <v>412</v>
      </c>
      <c r="E9469" s="56">
        <v>1993</v>
      </c>
      <c r="F9469" s="144">
        <v>234</v>
      </c>
      <c r="G9469" s="144">
        <v>234</v>
      </c>
    </row>
    <row r="9470" spans="3:7" ht="16.5" hidden="1" customHeight="1" outlineLevel="1" x14ac:dyDescent="0.45">
      <c r="C9470" s="104" t="s">
        <v>406</v>
      </c>
      <c r="D9470" s="104" t="s">
        <v>412</v>
      </c>
      <c r="E9470" s="56">
        <v>1994</v>
      </c>
      <c r="F9470" s="144">
        <v>436</v>
      </c>
      <c r="G9470" s="144">
        <v>436</v>
      </c>
    </row>
    <row r="9471" spans="3:7" ht="16.5" hidden="1" customHeight="1" outlineLevel="1" x14ac:dyDescent="0.45">
      <c r="C9471" s="104" t="s">
        <v>406</v>
      </c>
      <c r="D9471" s="104" t="s">
        <v>412</v>
      </c>
      <c r="E9471" s="56">
        <v>1995</v>
      </c>
      <c r="F9471" s="144">
        <v>966</v>
      </c>
      <c r="G9471" s="144">
        <v>966</v>
      </c>
    </row>
    <row r="9472" spans="3:7" ht="16.5" hidden="1" customHeight="1" outlineLevel="1" x14ac:dyDescent="0.45">
      <c r="C9472" s="104" t="s">
        <v>406</v>
      </c>
      <c r="D9472" s="104" t="s">
        <v>412</v>
      </c>
      <c r="E9472" s="56">
        <v>1996</v>
      </c>
      <c r="F9472" s="146">
        <v>1821</v>
      </c>
      <c r="G9472" s="146">
        <v>1821</v>
      </c>
    </row>
    <row r="9473" spans="3:7" ht="16.5" hidden="1" customHeight="1" outlineLevel="1" x14ac:dyDescent="0.45">
      <c r="C9473" s="104" t="s">
        <v>406</v>
      </c>
      <c r="D9473" s="104" t="s">
        <v>412</v>
      </c>
      <c r="E9473" s="56">
        <v>1997</v>
      </c>
      <c r="F9473" s="146">
        <v>2607</v>
      </c>
      <c r="G9473" s="146">
        <v>2607</v>
      </c>
    </row>
    <row r="9474" spans="3:7" ht="16.5" hidden="1" customHeight="1" outlineLevel="1" x14ac:dyDescent="0.45">
      <c r="C9474" s="104" t="s">
        <v>406</v>
      </c>
      <c r="D9474" s="104" t="s">
        <v>412</v>
      </c>
      <c r="E9474" s="56">
        <v>1998</v>
      </c>
      <c r="F9474" s="146">
        <v>1637</v>
      </c>
      <c r="G9474" s="146">
        <v>1637</v>
      </c>
    </row>
    <row r="9475" spans="3:7" ht="16.5" hidden="1" customHeight="1" outlineLevel="1" x14ac:dyDescent="0.45">
      <c r="C9475" s="104" t="s">
        <v>406</v>
      </c>
      <c r="D9475" s="104" t="s">
        <v>412</v>
      </c>
      <c r="E9475" s="56">
        <v>1999</v>
      </c>
      <c r="F9475" s="146">
        <v>1564</v>
      </c>
      <c r="G9475" s="146">
        <v>1564</v>
      </c>
    </row>
    <row r="9476" spans="3:7" ht="16.5" hidden="1" customHeight="1" outlineLevel="1" x14ac:dyDescent="0.45">
      <c r="C9476" s="104" t="s">
        <v>406</v>
      </c>
      <c r="D9476" s="104" t="s">
        <v>412</v>
      </c>
      <c r="E9476" s="56">
        <v>2000</v>
      </c>
      <c r="F9476" s="146">
        <v>1918</v>
      </c>
      <c r="G9476" s="146">
        <v>1918</v>
      </c>
    </row>
    <row r="9477" spans="3:7" ht="16.5" hidden="1" customHeight="1" outlineLevel="1" x14ac:dyDescent="0.45">
      <c r="C9477" s="104" t="s">
        <v>406</v>
      </c>
      <c r="D9477" s="104" t="s">
        <v>412</v>
      </c>
      <c r="E9477" s="56">
        <v>2001</v>
      </c>
      <c r="F9477" s="146">
        <v>1024</v>
      </c>
      <c r="G9477" s="146">
        <v>1024</v>
      </c>
    </row>
    <row r="9478" spans="3:7" ht="16.5" hidden="1" customHeight="1" outlineLevel="1" x14ac:dyDescent="0.45">
      <c r="C9478" s="104" t="s">
        <v>406</v>
      </c>
      <c r="D9478" s="104" t="s">
        <v>412</v>
      </c>
      <c r="E9478" s="56">
        <v>2002</v>
      </c>
      <c r="F9478" s="144">
        <v>599</v>
      </c>
      <c r="G9478" s="144">
        <v>599</v>
      </c>
    </row>
    <row r="9479" spans="3:7" ht="16.5" hidden="1" customHeight="1" outlineLevel="1" x14ac:dyDescent="0.45">
      <c r="C9479" s="104" t="s">
        <v>406</v>
      </c>
      <c r="D9479" s="104" t="s">
        <v>412</v>
      </c>
      <c r="E9479" s="56">
        <v>2003</v>
      </c>
      <c r="F9479" s="144">
        <v>403</v>
      </c>
      <c r="G9479" s="144">
        <v>403</v>
      </c>
    </row>
    <row r="9480" spans="3:7" ht="16.5" hidden="1" customHeight="1" outlineLevel="1" x14ac:dyDescent="0.45">
      <c r="C9480" s="104" t="s">
        <v>406</v>
      </c>
      <c r="D9480" s="104" t="s">
        <v>412</v>
      </c>
      <c r="E9480" s="56">
        <v>2004</v>
      </c>
      <c r="F9480" s="146">
        <v>1130</v>
      </c>
      <c r="G9480" s="146">
        <v>1130</v>
      </c>
    </row>
    <row r="9481" spans="3:7" ht="16.5" hidden="1" customHeight="1" outlineLevel="1" x14ac:dyDescent="0.45">
      <c r="C9481" s="104" t="s">
        <v>406</v>
      </c>
      <c r="D9481" s="104" t="s">
        <v>412</v>
      </c>
      <c r="E9481" s="56">
        <v>2005</v>
      </c>
      <c r="F9481" s="146">
        <v>1454</v>
      </c>
      <c r="G9481" s="146">
        <v>1454</v>
      </c>
    </row>
    <row r="9482" spans="3:7" ht="16.5" hidden="1" customHeight="1" outlineLevel="1" x14ac:dyDescent="0.45">
      <c r="C9482" s="104" t="s">
        <v>406</v>
      </c>
      <c r="D9482" s="104" t="s">
        <v>412</v>
      </c>
      <c r="E9482" s="56">
        <v>2006</v>
      </c>
      <c r="F9482" s="146">
        <v>1303</v>
      </c>
      <c r="G9482" s="146">
        <v>1303</v>
      </c>
    </row>
    <row r="9483" spans="3:7" ht="16.5" hidden="1" customHeight="1" outlineLevel="1" x14ac:dyDescent="0.45">
      <c r="C9483" s="104" t="s">
        <v>406</v>
      </c>
      <c r="D9483" s="104" t="s">
        <v>412</v>
      </c>
      <c r="E9483" s="56">
        <v>2007</v>
      </c>
      <c r="F9483" s="146">
        <v>1142</v>
      </c>
      <c r="G9483" s="146">
        <v>1142</v>
      </c>
    </row>
    <row r="9484" spans="3:7" ht="16.5" hidden="1" customHeight="1" outlineLevel="1" x14ac:dyDescent="0.45">
      <c r="C9484" s="104" t="s">
        <v>406</v>
      </c>
      <c r="D9484" s="104" t="s">
        <v>412</v>
      </c>
      <c r="E9484" s="56">
        <v>2008</v>
      </c>
      <c r="F9484" s="144">
        <v>694</v>
      </c>
      <c r="G9484" s="144">
        <v>694</v>
      </c>
    </row>
    <row r="9485" spans="3:7" ht="16.5" hidden="1" customHeight="1" outlineLevel="1" x14ac:dyDescent="0.45">
      <c r="C9485" s="104" t="s">
        <v>406</v>
      </c>
      <c r="D9485" s="104" t="s">
        <v>412</v>
      </c>
      <c r="E9485" s="56">
        <v>2009</v>
      </c>
      <c r="F9485" s="144">
        <v>512</v>
      </c>
      <c r="G9485" s="144">
        <v>512</v>
      </c>
    </row>
    <row r="9486" spans="3:7" ht="16.5" hidden="1" customHeight="1" outlineLevel="1" x14ac:dyDescent="0.45">
      <c r="C9486" s="104" t="s">
        <v>406</v>
      </c>
      <c r="D9486" s="104" t="s">
        <v>412</v>
      </c>
      <c r="E9486" s="56">
        <v>2010</v>
      </c>
      <c r="F9486" s="144">
        <v>612</v>
      </c>
      <c r="G9486" s="144">
        <v>612</v>
      </c>
    </row>
    <row r="9487" spans="3:7" ht="16.5" hidden="1" customHeight="1" outlineLevel="1" x14ac:dyDescent="0.45">
      <c r="C9487" s="104" t="s">
        <v>406</v>
      </c>
      <c r="D9487" s="104" t="s">
        <v>412</v>
      </c>
      <c r="E9487" s="56">
        <v>2011</v>
      </c>
      <c r="F9487" s="146">
        <v>1479</v>
      </c>
      <c r="G9487" s="146">
        <v>1479</v>
      </c>
    </row>
    <row r="9488" spans="3:7" ht="16.5" hidden="1" customHeight="1" outlineLevel="1" x14ac:dyDescent="0.45">
      <c r="C9488" s="104" t="s">
        <v>406</v>
      </c>
      <c r="D9488" s="104" t="s">
        <v>412</v>
      </c>
      <c r="E9488" s="56">
        <v>2012</v>
      </c>
      <c r="F9488" s="146">
        <v>1319</v>
      </c>
      <c r="G9488" s="146">
        <v>1319</v>
      </c>
    </row>
    <row r="9489" spans="3:7" ht="16.5" hidden="1" customHeight="1" outlineLevel="1" x14ac:dyDescent="0.45">
      <c r="C9489" s="104" t="s">
        <v>406</v>
      </c>
      <c r="D9489" s="104" t="s">
        <v>412</v>
      </c>
      <c r="E9489" s="56">
        <v>2013</v>
      </c>
      <c r="F9489" s="146">
        <v>1332</v>
      </c>
      <c r="G9489" s="146">
        <v>1332</v>
      </c>
    </row>
    <row r="9490" spans="3:7" ht="16.5" hidden="1" customHeight="1" outlineLevel="1" x14ac:dyDescent="0.45">
      <c r="C9490" s="104" t="s">
        <v>406</v>
      </c>
      <c r="D9490" s="104" t="s">
        <v>412</v>
      </c>
      <c r="E9490" s="56">
        <v>2014</v>
      </c>
      <c r="F9490" s="144">
        <v>910</v>
      </c>
      <c r="G9490" s="144">
        <v>910</v>
      </c>
    </row>
    <row r="9491" spans="3:7" ht="16.5" hidden="1" customHeight="1" outlineLevel="1" x14ac:dyDescent="0.45">
      <c r="C9491" s="104" t="s">
        <v>406</v>
      </c>
      <c r="D9491" s="104" t="s">
        <v>412</v>
      </c>
      <c r="E9491" s="56">
        <v>2015</v>
      </c>
      <c r="F9491" s="144">
        <v>748</v>
      </c>
      <c r="G9491" s="144">
        <v>748</v>
      </c>
    </row>
    <row r="9492" spans="3:7" ht="16.5" hidden="1" customHeight="1" outlineLevel="1" x14ac:dyDescent="0.45">
      <c r="C9492" s="104" t="s">
        <v>406</v>
      </c>
      <c r="D9492" s="104" t="s">
        <v>412</v>
      </c>
      <c r="E9492" s="56">
        <v>2016</v>
      </c>
      <c r="F9492" s="144">
        <v>166</v>
      </c>
      <c r="G9492" s="144">
        <v>166</v>
      </c>
    </row>
    <row r="9493" spans="3:7" ht="16.5" hidden="1" customHeight="1" outlineLevel="1" x14ac:dyDescent="0.45">
      <c r="C9493" s="104" t="s">
        <v>406</v>
      </c>
      <c r="D9493" s="104" t="s">
        <v>413</v>
      </c>
      <c r="E9493" s="56">
        <v>1991</v>
      </c>
      <c r="F9493" s="144">
        <v>81</v>
      </c>
      <c r="G9493" s="144">
        <v>81</v>
      </c>
    </row>
    <row r="9494" spans="3:7" ht="16.5" hidden="1" customHeight="1" outlineLevel="1" x14ac:dyDescent="0.45">
      <c r="C9494" s="104" t="s">
        <v>406</v>
      </c>
      <c r="D9494" s="104" t="s">
        <v>413</v>
      </c>
      <c r="E9494" s="56">
        <v>1992</v>
      </c>
      <c r="F9494" s="144">
        <v>2</v>
      </c>
      <c r="G9494" s="144">
        <v>2</v>
      </c>
    </row>
    <row r="9495" spans="3:7" ht="16.5" hidden="1" customHeight="1" outlineLevel="1" x14ac:dyDescent="0.45">
      <c r="C9495" s="104" t="s">
        <v>406</v>
      </c>
      <c r="D9495" s="104" t="s">
        <v>413</v>
      </c>
      <c r="E9495" s="56">
        <v>1993</v>
      </c>
      <c r="F9495" s="144">
        <v>116</v>
      </c>
      <c r="G9495" s="144">
        <v>116</v>
      </c>
    </row>
    <row r="9496" spans="3:7" ht="16.5" hidden="1" customHeight="1" outlineLevel="1" x14ac:dyDescent="0.45">
      <c r="C9496" s="104" t="s">
        <v>406</v>
      </c>
      <c r="D9496" s="104" t="s">
        <v>413</v>
      </c>
      <c r="E9496" s="56">
        <v>1994</v>
      </c>
      <c r="F9496" s="144">
        <v>270</v>
      </c>
      <c r="G9496" s="144">
        <v>270</v>
      </c>
    </row>
    <row r="9497" spans="3:7" ht="16.5" hidden="1" customHeight="1" outlineLevel="1" x14ac:dyDescent="0.45">
      <c r="C9497" s="104" t="s">
        <v>406</v>
      </c>
      <c r="D9497" s="104" t="s">
        <v>413</v>
      </c>
      <c r="E9497" s="56">
        <v>1995</v>
      </c>
      <c r="F9497" s="144">
        <v>649</v>
      </c>
      <c r="G9497" s="144">
        <v>649</v>
      </c>
    </row>
    <row r="9498" spans="3:7" ht="16.5" hidden="1" customHeight="1" outlineLevel="1" x14ac:dyDescent="0.45">
      <c r="C9498" s="104" t="s">
        <v>406</v>
      </c>
      <c r="D9498" s="104" t="s">
        <v>413</v>
      </c>
      <c r="E9498" s="56">
        <v>1996</v>
      </c>
      <c r="F9498" s="144">
        <v>803</v>
      </c>
      <c r="G9498" s="144">
        <v>803</v>
      </c>
    </row>
    <row r="9499" spans="3:7" ht="16.5" hidden="1" customHeight="1" outlineLevel="1" x14ac:dyDescent="0.45">
      <c r="C9499" s="104" t="s">
        <v>406</v>
      </c>
      <c r="D9499" s="104" t="s">
        <v>413</v>
      </c>
      <c r="E9499" s="56">
        <v>1997</v>
      </c>
      <c r="F9499" s="144">
        <v>297</v>
      </c>
      <c r="G9499" s="144">
        <v>297</v>
      </c>
    </row>
    <row r="9500" spans="3:7" ht="16.5" hidden="1" customHeight="1" outlineLevel="1" x14ac:dyDescent="0.45">
      <c r="C9500" s="104" t="s">
        <v>406</v>
      </c>
      <c r="D9500" s="104" t="s">
        <v>413</v>
      </c>
      <c r="E9500" s="56">
        <v>1998</v>
      </c>
      <c r="F9500" s="144">
        <v>763</v>
      </c>
      <c r="G9500" s="144">
        <v>763</v>
      </c>
    </row>
    <row r="9501" spans="3:7" ht="16.5" hidden="1" customHeight="1" outlineLevel="1" x14ac:dyDescent="0.45">
      <c r="C9501" s="104" t="s">
        <v>406</v>
      </c>
      <c r="D9501" s="104" t="s">
        <v>413</v>
      </c>
      <c r="E9501" s="56">
        <v>1999</v>
      </c>
      <c r="F9501" s="144">
        <v>427</v>
      </c>
      <c r="G9501" s="144">
        <v>427</v>
      </c>
    </row>
    <row r="9502" spans="3:7" ht="16.5" hidden="1" customHeight="1" outlineLevel="1" x14ac:dyDescent="0.45">
      <c r="C9502" s="104" t="s">
        <v>406</v>
      </c>
      <c r="D9502" s="104" t="s">
        <v>413</v>
      </c>
      <c r="E9502" s="56">
        <v>2000</v>
      </c>
      <c r="F9502" s="144">
        <v>245</v>
      </c>
      <c r="G9502" s="144">
        <v>245</v>
      </c>
    </row>
    <row r="9503" spans="3:7" ht="16.5" hidden="1" customHeight="1" outlineLevel="1" x14ac:dyDescent="0.45">
      <c r="C9503" s="104" t="s">
        <v>406</v>
      </c>
      <c r="D9503" s="104" t="s">
        <v>413</v>
      </c>
      <c r="E9503" s="56">
        <v>2001</v>
      </c>
      <c r="F9503" s="144">
        <v>90</v>
      </c>
      <c r="G9503" s="144">
        <v>90</v>
      </c>
    </row>
    <row r="9504" spans="3:7" ht="16.5" hidden="1" customHeight="1" outlineLevel="1" x14ac:dyDescent="0.45">
      <c r="C9504" s="104" t="s">
        <v>406</v>
      </c>
      <c r="D9504" s="104" t="s">
        <v>413</v>
      </c>
      <c r="E9504" s="56">
        <v>2002</v>
      </c>
      <c r="F9504" s="144">
        <v>129</v>
      </c>
      <c r="G9504" s="144">
        <v>129</v>
      </c>
    </row>
    <row r="9505" spans="3:7" ht="16.5" hidden="1" customHeight="1" outlineLevel="1" x14ac:dyDescent="0.45">
      <c r="C9505" s="104" t="s">
        <v>406</v>
      </c>
      <c r="D9505" s="104" t="s">
        <v>413</v>
      </c>
      <c r="E9505" s="56">
        <v>2003</v>
      </c>
      <c r="F9505" s="144">
        <v>198</v>
      </c>
      <c r="G9505" s="144">
        <v>198</v>
      </c>
    </row>
    <row r="9506" spans="3:7" ht="16.5" hidden="1" customHeight="1" outlineLevel="1" x14ac:dyDescent="0.45">
      <c r="C9506" s="104" t="s">
        <v>406</v>
      </c>
      <c r="D9506" s="104" t="s">
        <v>413</v>
      </c>
      <c r="E9506" s="56">
        <v>2004</v>
      </c>
      <c r="F9506" s="144">
        <v>415</v>
      </c>
      <c r="G9506" s="144">
        <v>415</v>
      </c>
    </row>
    <row r="9507" spans="3:7" ht="16.5" hidden="1" customHeight="1" outlineLevel="1" x14ac:dyDescent="0.45">
      <c r="C9507" s="104" t="s">
        <v>406</v>
      </c>
      <c r="D9507" s="104" t="s">
        <v>413</v>
      </c>
      <c r="E9507" s="56">
        <v>2005</v>
      </c>
      <c r="F9507" s="144">
        <v>519</v>
      </c>
      <c r="G9507" s="144">
        <v>519</v>
      </c>
    </row>
    <row r="9508" spans="3:7" ht="16.5" hidden="1" customHeight="1" outlineLevel="1" x14ac:dyDescent="0.45">
      <c r="C9508" s="104" t="s">
        <v>406</v>
      </c>
      <c r="D9508" s="104" t="s">
        <v>413</v>
      </c>
      <c r="E9508" s="56">
        <v>2006</v>
      </c>
      <c r="F9508" s="144">
        <v>622</v>
      </c>
      <c r="G9508" s="144">
        <v>622</v>
      </c>
    </row>
    <row r="9509" spans="3:7" ht="16.5" hidden="1" customHeight="1" outlineLevel="1" x14ac:dyDescent="0.45">
      <c r="C9509" s="104" t="s">
        <v>406</v>
      </c>
      <c r="D9509" s="104" t="s">
        <v>413</v>
      </c>
      <c r="E9509" s="56">
        <v>2007</v>
      </c>
      <c r="F9509" s="144">
        <v>723</v>
      </c>
      <c r="G9509" s="144">
        <v>723</v>
      </c>
    </row>
    <row r="9510" spans="3:7" ht="16.5" hidden="1" customHeight="1" outlineLevel="1" x14ac:dyDescent="0.45">
      <c r="C9510" s="104" t="s">
        <v>406</v>
      </c>
      <c r="D9510" s="104" t="s">
        <v>413</v>
      </c>
      <c r="E9510" s="56">
        <v>2008</v>
      </c>
      <c r="F9510" s="144">
        <v>605</v>
      </c>
      <c r="G9510" s="144">
        <v>605</v>
      </c>
    </row>
    <row r="9511" spans="3:7" ht="16.5" hidden="1" customHeight="1" outlineLevel="1" x14ac:dyDescent="0.45">
      <c r="C9511" s="104" t="s">
        <v>406</v>
      </c>
      <c r="D9511" s="104" t="s">
        <v>413</v>
      </c>
      <c r="E9511" s="56">
        <v>2009</v>
      </c>
      <c r="F9511" s="144">
        <v>380</v>
      </c>
      <c r="G9511" s="144">
        <v>380</v>
      </c>
    </row>
    <row r="9512" spans="3:7" ht="16.5" hidden="1" customHeight="1" outlineLevel="1" x14ac:dyDescent="0.45">
      <c r="C9512" s="104" t="s">
        <v>406</v>
      </c>
      <c r="D9512" s="104" t="s">
        <v>413</v>
      </c>
      <c r="E9512" s="56">
        <v>2010</v>
      </c>
      <c r="F9512" s="144">
        <v>735</v>
      </c>
      <c r="G9512" s="144">
        <v>735</v>
      </c>
    </row>
    <row r="9513" spans="3:7" ht="16.5" hidden="1" customHeight="1" outlineLevel="1" x14ac:dyDescent="0.45">
      <c r="C9513" s="104" t="s">
        <v>406</v>
      </c>
      <c r="D9513" s="104" t="s">
        <v>413</v>
      </c>
      <c r="E9513" s="56">
        <v>2011</v>
      </c>
      <c r="F9513" s="144">
        <v>609</v>
      </c>
      <c r="G9513" s="144">
        <v>609</v>
      </c>
    </row>
    <row r="9514" spans="3:7" ht="16.5" hidden="1" customHeight="1" outlineLevel="1" x14ac:dyDescent="0.45">
      <c r="C9514" s="104" t="s">
        <v>406</v>
      </c>
      <c r="D9514" s="104" t="s">
        <v>413</v>
      </c>
      <c r="E9514" s="56">
        <v>2012</v>
      </c>
      <c r="F9514" s="144">
        <v>827</v>
      </c>
      <c r="G9514" s="144">
        <v>827</v>
      </c>
    </row>
    <row r="9515" spans="3:7" ht="16.5" hidden="1" customHeight="1" outlineLevel="1" x14ac:dyDescent="0.45">
      <c r="C9515" s="104" t="s">
        <v>406</v>
      </c>
      <c r="D9515" s="104" t="s">
        <v>413</v>
      </c>
      <c r="E9515" s="56">
        <v>2013</v>
      </c>
      <c r="F9515" s="144">
        <v>732</v>
      </c>
      <c r="G9515" s="144">
        <v>732</v>
      </c>
    </row>
    <row r="9516" spans="3:7" ht="16.5" hidden="1" customHeight="1" outlineLevel="1" x14ac:dyDescent="0.45">
      <c r="C9516" s="104" t="s">
        <v>406</v>
      </c>
      <c r="D9516" s="104" t="s">
        <v>413</v>
      </c>
      <c r="E9516" s="56">
        <v>2014</v>
      </c>
      <c r="F9516" s="144">
        <v>826</v>
      </c>
      <c r="G9516" s="144">
        <v>826</v>
      </c>
    </row>
    <row r="9517" spans="3:7" ht="16.5" hidden="1" customHeight="1" outlineLevel="1" x14ac:dyDescent="0.45">
      <c r="C9517" s="104" t="s">
        <v>406</v>
      </c>
      <c r="D9517" s="104" t="s">
        <v>413</v>
      </c>
      <c r="E9517" s="56">
        <v>2015</v>
      </c>
      <c r="F9517" s="144">
        <v>432</v>
      </c>
      <c r="G9517" s="144">
        <v>432</v>
      </c>
    </row>
    <row r="9518" spans="3:7" ht="16.5" hidden="1" customHeight="1" outlineLevel="1" x14ac:dyDescent="0.45">
      <c r="C9518" s="104" t="s">
        <v>406</v>
      </c>
      <c r="D9518" s="104" t="s">
        <v>413</v>
      </c>
      <c r="E9518" s="56">
        <v>2016</v>
      </c>
      <c r="F9518" s="144">
        <v>183</v>
      </c>
      <c r="G9518" s="144">
        <v>183</v>
      </c>
    </row>
    <row r="9519" spans="3:7" ht="16.5" hidden="1" customHeight="1" outlineLevel="1" x14ac:dyDescent="0.45">
      <c r="C9519" s="104" t="s">
        <v>406</v>
      </c>
      <c r="D9519" s="104" t="s">
        <v>414</v>
      </c>
      <c r="E9519" s="56">
        <v>1991</v>
      </c>
      <c r="F9519" s="144">
        <v>20</v>
      </c>
      <c r="G9519" s="144">
        <v>20</v>
      </c>
    </row>
    <row r="9520" spans="3:7" ht="16.5" hidden="1" customHeight="1" outlineLevel="1" x14ac:dyDescent="0.45">
      <c r="C9520" s="104" t="s">
        <v>406</v>
      </c>
      <c r="D9520" s="104" t="s">
        <v>414</v>
      </c>
      <c r="E9520" s="56">
        <v>1993</v>
      </c>
      <c r="F9520" s="144">
        <v>5</v>
      </c>
      <c r="G9520" s="144">
        <v>5</v>
      </c>
    </row>
    <row r="9521" spans="3:7" ht="16.5" hidden="1" customHeight="1" outlineLevel="1" x14ac:dyDescent="0.45">
      <c r="C9521" s="104" t="s">
        <v>406</v>
      </c>
      <c r="D9521" s="104" t="s">
        <v>414</v>
      </c>
      <c r="E9521" s="56">
        <v>1999</v>
      </c>
      <c r="F9521" s="144">
        <v>1</v>
      </c>
      <c r="G9521" s="144">
        <v>1</v>
      </c>
    </row>
    <row r="9522" spans="3:7" ht="16.5" hidden="1" customHeight="1" outlineLevel="1" x14ac:dyDescent="0.45">
      <c r="C9522" s="104" t="s">
        <v>406</v>
      </c>
      <c r="D9522" s="104" t="s">
        <v>414</v>
      </c>
      <c r="E9522" s="56">
        <v>2005</v>
      </c>
      <c r="F9522" s="144">
        <v>9</v>
      </c>
      <c r="G9522" s="144">
        <v>9</v>
      </c>
    </row>
    <row r="9523" spans="3:7" ht="16.5" hidden="1" customHeight="1" outlineLevel="1" x14ac:dyDescent="0.45">
      <c r="C9523" s="104" t="s">
        <v>406</v>
      </c>
      <c r="D9523" s="104" t="s">
        <v>414</v>
      </c>
      <c r="E9523" s="56">
        <v>2006</v>
      </c>
      <c r="F9523" s="144">
        <v>3</v>
      </c>
      <c r="G9523" s="144">
        <v>3</v>
      </c>
    </row>
    <row r="9524" spans="3:7" ht="16.5" hidden="1" customHeight="1" outlineLevel="1" x14ac:dyDescent="0.45">
      <c r="C9524" s="104" t="s">
        <v>406</v>
      </c>
      <c r="D9524" s="104" t="s">
        <v>414</v>
      </c>
      <c r="E9524" s="56">
        <v>2007</v>
      </c>
      <c r="F9524" s="144">
        <v>0</v>
      </c>
      <c r="G9524" s="144">
        <v>0</v>
      </c>
    </row>
    <row r="9525" spans="3:7" ht="16.5" hidden="1" customHeight="1" outlineLevel="1" x14ac:dyDescent="0.45">
      <c r="C9525" s="104" t="s">
        <v>406</v>
      </c>
      <c r="D9525" s="104" t="s">
        <v>414</v>
      </c>
      <c r="E9525" s="56">
        <v>2009</v>
      </c>
      <c r="F9525" s="144">
        <v>20</v>
      </c>
      <c r="G9525" s="144">
        <v>20</v>
      </c>
    </row>
    <row r="9526" spans="3:7" ht="16.5" hidden="1" customHeight="1" outlineLevel="1" x14ac:dyDescent="0.45">
      <c r="C9526" s="104" t="s">
        <v>406</v>
      </c>
      <c r="D9526" s="104" t="s">
        <v>414</v>
      </c>
      <c r="E9526" s="56">
        <v>2010</v>
      </c>
      <c r="F9526" s="144">
        <v>19</v>
      </c>
      <c r="G9526" s="144">
        <v>19</v>
      </c>
    </row>
    <row r="9527" spans="3:7" ht="16.5" hidden="1" customHeight="1" outlineLevel="1" x14ac:dyDescent="0.45">
      <c r="C9527" s="104" t="s">
        <v>406</v>
      </c>
      <c r="D9527" s="104" t="s">
        <v>414</v>
      </c>
      <c r="E9527" s="56">
        <v>2011</v>
      </c>
      <c r="F9527" s="144">
        <v>27</v>
      </c>
      <c r="G9527" s="144">
        <v>27</v>
      </c>
    </row>
    <row r="9528" spans="3:7" ht="16.5" hidden="1" customHeight="1" outlineLevel="1" x14ac:dyDescent="0.45">
      <c r="C9528" s="104" t="s">
        <v>406</v>
      </c>
      <c r="D9528" s="104" t="s">
        <v>414</v>
      </c>
      <c r="E9528" s="56">
        <v>2012</v>
      </c>
      <c r="F9528" s="144">
        <v>24</v>
      </c>
      <c r="G9528" s="144">
        <v>24</v>
      </c>
    </row>
    <row r="9529" spans="3:7" ht="16.5" hidden="1" customHeight="1" outlineLevel="1" x14ac:dyDescent="0.45">
      <c r="C9529" s="104" t="s">
        <v>406</v>
      </c>
      <c r="D9529" s="104" t="s">
        <v>414</v>
      </c>
      <c r="E9529" s="56">
        <v>2013</v>
      </c>
      <c r="F9529" s="144">
        <v>35</v>
      </c>
      <c r="G9529" s="144">
        <v>35</v>
      </c>
    </row>
    <row r="9530" spans="3:7" ht="16.5" hidden="1" customHeight="1" outlineLevel="1" x14ac:dyDescent="0.45">
      <c r="C9530" s="104" t="s">
        <v>406</v>
      </c>
      <c r="D9530" s="104" t="s">
        <v>414</v>
      </c>
      <c r="E9530" s="56">
        <v>2014</v>
      </c>
      <c r="F9530" s="144">
        <v>44</v>
      </c>
      <c r="G9530" s="144">
        <v>44</v>
      </c>
    </row>
    <row r="9531" spans="3:7" ht="16.5" hidden="1" customHeight="1" outlineLevel="1" x14ac:dyDescent="0.45">
      <c r="C9531" s="104" t="s">
        <v>406</v>
      </c>
      <c r="D9531" s="104" t="s">
        <v>414</v>
      </c>
      <c r="E9531" s="56">
        <v>2015</v>
      </c>
      <c r="F9531" s="144">
        <v>16</v>
      </c>
      <c r="G9531" s="144">
        <v>16</v>
      </c>
    </row>
    <row r="9532" spans="3:7" ht="16.5" hidden="1" customHeight="1" outlineLevel="1" x14ac:dyDescent="0.45">
      <c r="C9532" s="104" t="s">
        <v>406</v>
      </c>
      <c r="D9532" s="104" t="s">
        <v>414</v>
      </c>
      <c r="E9532" s="56">
        <v>2016</v>
      </c>
      <c r="F9532" s="144">
        <v>3</v>
      </c>
      <c r="G9532" s="144">
        <v>3</v>
      </c>
    </row>
    <row r="9533" spans="3:7" ht="16.5" hidden="1" customHeight="1" outlineLevel="1" x14ac:dyDescent="0.45">
      <c r="C9533" s="104" t="s">
        <v>406</v>
      </c>
      <c r="D9533" s="104" t="s">
        <v>415</v>
      </c>
      <c r="E9533" s="56">
        <v>1991</v>
      </c>
      <c r="F9533" s="144">
        <v>37</v>
      </c>
      <c r="G9533" s="144">
        <v>37</v>
      </c>
    </row>
    <row r="9534" spans="3:7" ht="16.5" hidden="1" customHeight="1" outlineLevel="1" x14ac:dyDescent="0.45">
      <c r="C9534" s="104" t="s">
        <v>406</v>
      </c>
      <c r="D9534" s="104" t="s">
        <v>415</v>
      </c>
      <c r="E9534" s="56">
        <v>1992</v>
      </c>
      <c r="F9534" s="144">
        <v>116</v>
      </c>
      <c r="G9534" s="144">
        <v>116</v>
      </c>
    </row>
    <row r="9535" spans="3:7" ht="16.5" hidden="1" customHeight="1" outlineLevel="1" x14ac:dyDescent="0.45">
      <c r="C9535" s="104" t="s">
        <v>406</v>
      </c>
      <c r="D9535" s="104" t="s">
        <v>415</v>
      </c>
      <c r="E9535" s="56">
        <v>1993</v>
      </c>
      <c r="F9535" s="144">
        <v>288</v>
      </c>
      <c r="G9535" s="144">
        <v>288</v>
      </c>
    </row>
    <row r="9536" spans="3:7" ht="16.5" hidden="1" customHeight="1" outlineLevel="1" x14ac:dyDescent="0.45">
      <c r="C9536" s="104" t="s">
        <v>406</v>
      </c>
      <c r="D9536" s="104" t="s">
        <v>415</v>
      </c>
      <c r="E9536" s="56">
        <v>1994</v>
      </c>
      <c r="F9536" s="144">
        <v>181</v>
      </c>
      <c r="G9536" s="144">
        <v>181</v>
      </c>
    </row>
    <row r="9537" spans="3:7" ht="16.5" hidden="1" customHeight="1" outlineLevel="1" x14ac:dyDescent="0.45">
      <c r="C9537" s="104" t="s">
        <v>406</v>
      </c>
      <c r="D9537" s="104" t="s">
        <v>415</v>
      </c>
      <c r="E9537" s="56">
        <v>1995</v>
      </c>
      <c r="F9537" s="144">
        <v>366</v>
      </c>
      <c r="G9537" s="144">
        <v>366</v>
      </c>
    </row>
    <row r="9538" spans="3:7" ht="16.5" hidden="1" customHeight="1" outlineLevel="1" x14ac:dyDescent="0.45">
      <c r="C9538" s="104" t="s">
        <v>406</v>
      </c>
      <c r="D9538" s="104" t="s">
        <v>415</v>
      </c>
      <c r="E9538" s="56">
        <v>1996</v>
      </c>
      <c r="F9538" s="144">
        <v>199</v>
      </c>
      <c r="G9538" s="144">
        <v>199</v>
      </c>
    </row>
    <row r="9539" spans="3:7" ht="16.5" hidden="1" customHeight="1" outlineLevel="1" x14ac:dyDescent="0.45">
      <c r="C9539" s="104" t="s">
        <v>406</v>
      </c>
      <c r="D9539" s="104" t="s">
        <v>415</v>
      </c>
      <c r="E9539" s="56">
        <v>1997</v>
      </c>
      <c r="F9539" s="144">
        <v>167</v>
      </c>
      <c r="G9539" s="144">
        <v>167</v>
      </c>
    </row>
    <row r="9540" spans="3:7" ht="16.5" hidden="1" customHeight="1" outlineLevel="1" x14ac:dyDescent="0.45">
      <c r="C9540" s="104" t="s">
        <v>406</v>
      </c>
      <c r="D9540" s="104" t="s">
        <v>415</v>
      </c>
      <c r="E9540" s="56">
        <v>1998</v>
      </c>
      <c r="F9540" s="144">
        <v>411</v>
      </c>
      <c r="G9540" s="144">
        <v>411</v>
      </c>
    </row>
    <row r="9541" spans="3:7" ht="16.5" hidden="1" customHeight="1" outlineLevel="1" x14ac:dyDescent="0.45">
      <c r="C9541" s="104" t="s">
        <v>406</v>
      </c>
      <c r="D9541" s="104" t="s">
        <v>415</v>
      </c>
      <c r="E9541" s="56">
        <v>1999</v>
      </c>
      <c r="F9541" s="144">
        <v>269</v>
      </c>
      <c r="G9541" s="144">
        <v>269</v>
      </c>
    </row>
    <row r="9542" spans="3:7" ht="16.5" hidden="1" customHeight="1" outlineLevel="1" x14ac:dyDescent="0.45">
      <c r="C9542" s="104" t="s">
        <v>406</v>
      </c>
      <c r="D9542" s="104" t="s">
        <v>415</v>
      </c>
      <c r="E9542" s="56">
        <v>2000</v>
      </c>
      <c r="F9542" s="144">
        <v>290</v>
      </c>
      <c r="G9542" s="144">
        <v>290</v>
      </c>
    </row>
    <row r="9543" spans="3:7" ht="16.5" hidden="1" customHeight="1" outlineLevel="1" x14ac:dyDescent="0.45">
      <c r="C9543" s="104" t="s">
        <v>406</v>
      </c>
      <c r="D9543" s="104" t="s">
        <v>415</v>
      </c>
      <c r="E9543" s="56">
        <v>2001</v>
      </c>
      <c r="F9543" s="144">
        <v>201</v>
      </c>
      <c r="G9543" s="144">
        <v>201</v>
      </c>
    </row>
    <row r="9544" spans="3:7" ht="16.5" hidden="1" customHeight="1" outlineLevel="1" x14ac:dyDescent="0.45">
      <c r="C9544" s="104" t="s">
        <v>406</v>
      </c>
      <c r="D9544" s="104" t="s">
        <v>415</v>
      </c>
      <c r="E9544" s="56">
        <v>2002</v>
      </c>
      <c r="F9544" s="144">
        <v>198</v>
      </c>
      <c r="G9544" s="144">
        <v>198</v>
      </c>
    </row>
    <row r="9545" spans="3:7" ht="16.5" hidden="1" customHeight="1" outlineLevel="1" x14ac:dyDescent="0.45">
      <c r="C9545" s="104" t="s">
        <v>406</v>
      </c>
      <c r="D9545" s="104" t="s">
        <v>415</v>
      </c>
      <c r="E9545" s="56">
        <v>2003</v>
      </c>
      <c r="F9545" s="144">
        <v>270</v>
      </c>
      <c r="G9545" s="144">
        <v>270</v>
      </c>
    </row>
    <row r="9546" spans="3:7" ht="16.5" hidden="1" customHeight="1" outlineLevel="1" x14ac:dyDescent="0.45">
      <c r="C9546" s="104" t="s">
        <v>406</v>
      </c>
      <c r="D9546" s="104" t="s">
        <v>415</v>
      </c>
      <c r="E9546" s="56">
        <v>2004</v>
      </c>
      <c r="F9546" s="144">
        <v>204</v>
      </c>
      <c r="G9546" s="144">
        <v>204</v>
      </c>
    </row>
    <row r="9547" spans="3:7" ht="16.5" hidden="1" customHeight="1" outlineLevel="1" x14ac:dyDescent="0.45">
      <c r="C9547" s="104" t="s">
        <v>406</v>
      </c>
      <c r="D9547" s="104" t="s">
        <v>415</v>
      </c>
      <c r="E9547" s="56">
        <v>2005</v>
      </c>
      <c r="F9547" s="144">
        <v>555</v>
      </c>
      <c r="G9547" s="144">
        <v>555</v>
      </c>
    </row>
    <row r="9548" spans="3:7" ht="16.5" hidden="1" customHeight="1" outlineLevel="1" x14ac:dyDescent="0.45">
      <c r="C9548" s="104" t="s">
        <v>406</v>
      </c>
      <c r="D9548" s="104" t="s">
        <v>415</v>
      </c>
      <c r="E9548" s="56">
        <v>2006</v>
      </c>
      <c r="F9548" s="144">
        <v>782</v>
      </c>
      <c r="G9548" s="144">
        <v>782</v>
      </c>
    </row>
    <row r="9549" spans="3:7" ht="16.5" hidden="1" customHeight="1" outlineLevel="1" x14ac:dyDescent="0.45">
      <c r="C9549" s="104" t="s">
        <v>406</v>
      </c>
      <c r="D9549" s="104" t="s">
        <v>415</v>
      </c>
      <c r="E9549" s="56">
        <v>2007</v>
      </c>
      <c r="F9549" s="144">
        <v>701</v>
      </c>
      <c r="G9549" s="144">
        <v>701</v>
      </c>
    </row>
    <row r="9550" spans="3:7" ht="16.5" hidden="1" customHeight="1" outlineLevel="1" x14ac:dyDescent="0.45">
      <c r="C9550" s="104" t="s">
        <v>406</v>
      </c>
      <c r="D9550" s="104" t="s">
        <v>415</v>
      </c>
      <c r="E9550" s="56">
        <v>2008</v>
      </c>
      <c r="F9550" s="144">
        <v>654</v>
      </c>
      <c r="G9550" s="144">
        <v>654</v>
      </c>
    </row>
    <row r="9551" spans="3:7" ht="16.5" hidden="1" customHeight="1" outlineLevel="1" x14ac:dyDescent="0.45">
      <c r="C9551" s="104" t="s">
        <v>406</v>
      </c>
      <c r="D9551" s="104" t="s">
        <v>415</v>
      </c>
      <c r="E9551" s="56">
        <v>2009</v>
      </c>
      <c r="F9551" s="144">
        <v>880</v>
      </c>
      <c r="G9551" s="144">
        <v>880</v>
      </c>
    </row>
    <row r="9552" spans="3:7" ht="16.5" hidden="1" customHeight="1" outlineLevel="1" x14ac:dyDescent="0.45">
      <c r="C9552" s="104" t="s">
        <v>406</v>
      </c>
      <c r="D9552" s="104" t="s">
        <v>415</v>
      </c>
      <c r="E9552" s="56">
        <v>2010</v>
      </c>
      <c r="F9552" s="144">
        <v>416</v>
      </c>
      <c r="G9552" s="144">
        <v>416</v>
      </c>
    </row>
    <row r="9553" spans="3:7" ht="16.5" hidden="1" customHeight="1" outlineLevel="1" x14ac:dyDescent="0.45">
      <c r="C9553" s="104" t="s">
        <v>406</v>
      </c>
      <c r="D9553" s="104" t="s">
        <v>415</v>
      </c>
      <c r="E9553" s="56">
        <v>2011</v>
      </c>
      <c r="F9553" s="144">
        <v>461</v>
      </c>
      <c r="G9553" s="144">
        <v>461</v>
      </c>
    </row>
    <row r="9554" spans="3:7" ht="16.5" hidden="1" customHeight="1" outlineLevel="1" x14ac:dyDescent="0.45">
      <c r="C9554" s="104" t="s">
        <v>406</v>
      </c>
      <c r="D9554" s="104" t="s">
        <v>415</v>
      </c>
      <c r="E9554" s="56">
        <v>2012</v>
      </c>
      <c r="F9554" s="144">
        <v>520</v>
      </c>
      <c r="G9554" s="144">
        <v>520</v>
      </c>
    </row>
    <row r="9555" spans="3:7" ht="16.5" hidden="1" customHeight="1" outlineLevel="1" x14ac:dyDescent="0.45">
      <c r="C9555" s="104" t="s">
        <v>406</v>
      </c>
      <c r="D9555" s="104" t="s">
        <v>415</v>
      </c>
      <c r="E9555" s="56">
        <v>2013</v>
      </c>
      <c r="F9555" s="144">
        <v>516</v>
      </c>
      <c r="G9555" s="144">
        <v>516</v>
      </c>
    </row>
    <row r="9556" spans="3:7" ht="16.5" hidden="1" customHeight="1" outlineLevel="1" x14ac:dyDescent="0.45">
      <c r="C9556" s="104" t="s">
        <v>406</v>
      </c>
      <c r="D9556" s="104" t="s">
        <v>415</v>
      </c>
      <c r="E9556" s="56">
        <v>2014</v>
      </c>
      <c r="F9556" s="144">
        <v>647</v>
      </c>
      <c r="G9556" s="144">
        <v>647</v>
      </c>
    </row>
    <row r="9557" spans="3:7" ht="16.5" hidden="1" customHeight="1" outlineLevel="1" x14ac:dyDescent="0.45">
      <c r="C9557" s="104" t="s">
        <v>406</v>
      </c>
      <c r="D9557" s="104" t="s">
        <v>415</v>
      </c>
      <c r="E9557" s="56">
        <v>2015</v>
      </c>
      <c r="F9557" s="144">
        <v>979</v>
      </c>
      <c r="G9557" s="144">
        <v>979</v>
      </c>
    </row>
    <row r="9558" spans="3:7" ht="16.5" hidden="1" customHeight="1" outlineLevel="1" x14ac:dyDescent="0.45">
      <c r="C9558" s="104" t="s">
        <v>406</v>
      </c>
      <c r="D9558" s="104" t="s">
        <v>415</v>
      </c>
      <c r="E9558" s="56">
        <v>2016</v>
      </c>
      <c r="F9558" s="144">
        <v>265</v>
      </c>
      <c r="G9558" s="144">
        <v>265</v>
      </c>
    </row>
    <row r="9559" spans="3:7" ht="16.5" hidden="1" customHeight="1" outlineLevel="1" x14ac:dyDescent="0.45">
      <c r="C9559" s="104" t="s">
        <v>406</v>
      </c>
      <c r="D9559" s="104" t="s">
        <v>416</v>
      </c>
      <c r="E9559" s="56">
        <v>1994</v>
      </c>
      <c r="F9559" s="144">
        <v>1</v>
      </c>
      <c r="G9559" s="144">
        <v>1</v>
      </c>
    </row>
    <row r="9560" spans="3:7" ht="16.5" hidden="1" customHeight="1" outlineLevel="1" x14ac:dyDescent="0.45">
      <c r="C9560" s="104" t="s">
        <v>406</v>
      </c>
      <c r="D9560" s="104" t="s">
        <v>416</v>
      </c>
      <c r="E9560" s="56">
        <v>1995</v>
      </c>
      <c r="F9560" s="144">
        <v>1</v>
      </c>
      <c r="G9560" s="144">
        <v>1</v>
      </c>
    </row>
    <row r="9561" spans="3:7" ht="16.5" hidden="1" customHeight="1" outlineLevel="1" x14ac:dyDescent="0.45">
      <c r="C9561" s="104" t="s">
        <v>406</v>
      </c>
      <c r="D9561" s="104" t="s">
        <v>416</v>
      </c>
      <c r="E9561" s="56">
        <v>1996</v>
      </c>
      <c r="F9561" s="144">
        <v>8</v>
      </c>
      <c r="G9561" s="144">
        <v>8</v>
      </c>
    </row>
    <row r="9562" spans="3:7" ht="16.5" hidden="1" customHeight="1" outlineLevel="1" x14ac:dyDescent="0.45">
      <c r="C9562" s="104" t="s">
        <v>406</v>
      </c>
      <c r="D9562" s="104" t="s">
        <v>416</v>
      </c>
      <c r="E9562" s="56">
        <v>1997</v>
      </c>
      <c r="F9562" s="144">
        <v>37</v>
      </c>
      <c r="G9562" s="144">
        <v>37</v>
      </c>
    </row>
    <row r="9563" spans="3:7" ht="16.5" hidden="1" customHeight="1" outlineLevel="1" x14ac:dyDescent="0.45">
      <c r="C9563" s="104" t="s">
        <v>406</v>
      </c>
      <c r="D9563" s="104" t="s">
        <v>416</v>
      </c>
      <c r="E9563" s="56">
        <v>1998</v>
      </c>
      <c r="F9563" s="144">
        <v>50</v>
      </c>
      <c r="G9563" s="144">
        <v>50</v>
      </c>
    </row>
    <row r="9564" spans="3:7" ht="16.5" hidden="1" customHeight="1" outlineLevel="1" x14ac:dyDescent="0.45">
      <c r="C9564" s="104" t="s">
        <v>406</v>
      </c>
      <c r="D9564" s="104" t="s">
        <v>416</v>
      </c>
      <c r="E9564" s="56">
        <v>1999</v>
      </c>
      <c r="F9564" s="144">
        <v>74</v>
      </c>
      <c r="G9564" s="144">
        <v>74</v>
      </c>
    </row>
    <row r="9565" spans="3:7" ht="16.5" hidden="1" customHeight="1" outlineLevel="1" x14ac:dyDescent="0.45">
      <c r="C9565" s="104" t="s">
        <v>406</v>
      </c>
      <c r="D9565" s="104" t="s">
        <v>416</v>
      </c>
      <c r="E9565" s="56">
        <v>2000</v>
      </c>
      <c r="F9565" s="144">
        <v>38</v>
      </c>
      <c r="G9565" s="144">
        <v>38</v>
      </c>
    </row>
    <row r="9566" spans="3:7" ht="16.5" hidden="1" customHeight="1" outlineLevel="1" x14ac:dyDescent="0.45">
      <c r="C9566" s="104" t="s">
        <v>406</v>
      </c>
      <c r="D9566" s="104" t="s">
        <v>416</v>
      </c>
      <c r="E9566" s="56">
        <v>2001</v>
      </c>
      <c r="F9566" s="144">
        <v>24</v>
      </c>
      <c r="G9566" s="144">
        <v>24</v>
      </c>
    </row>
    <row r="9567" spans="3:7" ht="16.5" hidden="1" customHeight="1" outlineLevel="1" x14ac:dyDescent="0.45">
      <c r="C9567" s="104" t="s">
        <v>406</v>
      </c>
      <c r="D9567" s="104" t="s">
        <v>416</v>
      </c>
      <c r="E9567" s="56">
        <v>2002</v>
      </c>
      <c r="F9567" s="144">
        <v>9</v>
      </c>
      <c r="G9567" s="144">
        <v>9</v>
      </c>
    </row>
    <row r="9568" spans="3:7" ht="16.5" hidden="1" customHeight="1" outlineLevel="1" x14ac:dyDescent="0.45">
      <c r="C9568" s="104" t="s">
        <v>406</v>
      </c>
      <c r="D9568" s="104" t="s">
        <v>416</v>
      </c>
      <c r="E9568" s="56">
        <v>2003</v>
      </c>
      <c r="F9568" s="144">
        <v>21</v>
      </c>
      <c r="G9568" s="144">
        <v>21</v>
      </c>
    </row>
    <row r="9569" spans="3:7" ht="16.5" hidden="1" customHeight="1" outlineLevel="1" x14ac:dyDescent="0.45">
      <c r="C9569" s="104" t="s">
        <v>406</v>
      </c>
      <c r="D9569" s="104" t="s">
        <v>416</v>
      </c>
      <c r="E9569" s="56">
        <v>2004</v>
      </c>
      <c r="F9569" s="144">
        <v>26</v>
      </c>
      <c r="G9569" s="144">
        <v>26</v>
      </c>
    </row>
    <row r="9570" spans="3:7" ht="16.5" hidden="1" customHeight="1" outlineLevel="1" x14ac:dyDescent="0.45">
      <c r="C9570" s="104" t="s">
        <v>406</v>
      </c>
      <c r="D9570" s="104" t="s">
        <v>416</v>
      </c>
      <c r="E9570" s="56">
        <v>2005</v>
      </c>
      <c r="F9570" s="144">
        <v>31</v>
      </c>
      <c r="G9570" s="144">
        <v>31</v>
      </c>
    </row>
    <row r="9571" spans="3:7" ht="16.5" hidden="1" customHeight="1" outlineLevel="1" x14ac:dyDescent="0.45">
      <c r="C9571" s="104" t="s">
        <v>406</v>
      </c>
      <c r="D9571" s="104" t="s">
        <v>416</v>
      </c>
      <c r="E9571" s="56">
        <v>2006</v>
      </c>
      <c r="F9571" s="144">
        <v>7</v>
      </c>
      <c r="G9571" s="144">
        <v>7</v>
      </c>
    </row>
    <row r="9572" spans="3:7" ht="16.5" hidden="1" customHeight="1" outlineLevel="1" x14ac:dyDescent="0.45">
      <c r="C9572" s="104" t="s">
        <v>406</v>
      </c>
      <c r="D9572" s="104" t="s">
        <v>416</v>
      </c>
      <c r="E9572" s="56">
        <v>2007</v>
      </c>
      <c r="F9572" s="144">
        <v>34</v>
      </c>
      <c r="G9572" s="144">
        <v>34</v>
      </c>
    </row>
    <row r="9573" spans="3:7" ht="16.5" hidden="1" customHeight="1" outlineLevel="1" x14ac:dyDescent="0.45">
      <c r="C9573" s="104" t="s">
        <v>406</v>
      </c>
      <c r="D9573" s="104" t="s">
        <v>416</v>
      </c>
      <c r="E9573" s="56">
        <v>2008</v>
      </c>
      <c r="F9573" s="144">
        <v>25</v>
      </c>
      <c r="G9573" s="144">
        <v>25</v>
      </c>
    </row>
    <row r="9574" spans="3:7" ht="16.5" hidden="1" customHeight="1" outlineLevel="1" x14ac:dyDescent="0.45">
      <c r="C9574" s="104" t="s">
        <v>406</v>
      </c>
      <c r="D9574" s="104" t="s">
        <v>416</v>
      </c>
      <c r="E9574" s="56">
        <v>2009</v>
      </c>
      <c r="F9574" s="144">
        <v>4</v>
      </c>
      <c r="G9574" s="144">
        <v>4</v>
      </c>
    </row>
    <row r="9575" spans="3:7" ht="16.5" hidden="1" customHeight="1" outlineLevel="1" x14ac:dyDescent="0.45">
      <c r="C9575" s="104" t="s">
        <v>406</v>
      </c>
      <c r="D9575" s="104" t="s">
        <v>416</v>
      </c>
      <c r="E9575" s="56">
        <v>2010</v>
      </c>
      <c r="F9575" s="144">
        <v>8</v>
      </c>
      <c r="G9575" s="144">
        <v>8</v>
      </c>
    </row>
    <row r="9576" spans="3:7" ht="16.5" hidden="1" customHeight="1" outlineLevel="1" x14ac:dyDescent="0.45">
      <c r="C9576" s="104" t="s">
        <v>406</v>
      </c>
      <c r="D9576" s="104" t="s">
        <v>416</v>
      </c>
      <c r="E9576" s="56">
        <v>2011</v>
      </c>
      <c r="F9576" s="144">
        <v>33</v>
      </c>
      <c r="G9576" s="144">
        <v>33</v>
      </c>
    </row>
    <row r="9577" spans="3:7" ht="16.5" hidden="1" customHeight="1" outlineLevel="1" x14ac:dyDescent="0.45">
      <c r="C9577" s="104" t="s">
        <v>406</v>
      </c>
      <c r="D9577" s="104" t="s">
        <v>416</v>
      </c>
      <c r="E9577" s="56">
        <v>2012</v>
      </c>
      <c r="F9577" s="144">
        <v>23</v>
      </c>
      <c r="G9577" s="144">
        <v>23</v>
      </c>
    </row>
    <row r="9578" spans="3:7" ht="16.5" hidden="1" customHeight="1" outlineLevel="1" x14ac:dyDescent="0.45">
      <c r="C9578" s="104" t="s">
        <v>406</v>
      </c>
      <c r="D9578" s="104" t="s">
        <v>416</v>
      </c>
      <c r="E9578" s="56">
        <v>2013</v>
      </c>
      <c r="F9578" s="144">
        <v>29</v>
      </c>
      <c r="G9578" s="144">
        <v>29</v>
      </c>
    </row>
    <row r="9579" spans="3:7" ht="16.5" hidden="1" customHeight="1" outlineLevel="1" x14ac:dyDescent="0.45">
      <c r="C9579" s="104" t="s">
        <v>406</v>
      </c>
      <c r="D9579" s="104" t="s">
        <v>416</v>
      </c>
      <c r="E9579" s="56">
        <v>2014</v>
      </c>
      <c r="F9579" s="144">
        <v>42</v>
      </c>
      <c r="G9579" s="144">
        <v>42</v>
      </c>
    </row>
    <row r="9580" spans="3:7" ht="16.5" hidden="1" customHeight="1" outlineLevel="1" x14ac:dyDescent="0.45">
      <c r="C9580" s="104" t="s">
        <v>406</v>
      </c>
      <c r="D9580" s="104" t="s">
        <v>416</v>
      </c>
      <c r="E9580" s="56">
        <v>2015</v>
      </c>
      <c r="F9580" s="144">
        <v>58</v>
      </c>
      <c r="G9580" s="144">
        <v>58</v>
      </c>
    </row>
    <row r="9581" spans="3:7" ht="16.5" hidden="1" customHeight="1" outlineLevel="1" x14ac:dyDescent="0.45">
      <c r="C9581" s="104" t="s">
        <v>406</v>
      </c>
      <c r="D9581" s="104" t="s">
        <v>416</v>
      </c>
      <c r="E9581" s="56">
        <v>2016</v>
      </c>
      <c r="F9581" s="144">
        <v>20</v>
      </c>
      <c r="G9581" s="144">
        <v>20</v>
      </c>
    </row>
    <row r="9582" spans="3:7" ht="16.5" hidden="1" customHeight="1" outlineLevel="1" x14ac:dyDescent="0.45">
      <c r="C9582" s="104" t="s">
        <v>406</v>
      </c>
      <c r="D9582" s="104" t="s">
        <v>417</v>
      </c>
      <c r="E9582" s="56">
        <v>1991</v>
      </c>
      <c r="F9582" s="144">
        <v>589</v>
      </c>
      <c r="G9582" s="144">
        <v>589</v>
      </c>
    </row>
    <row r="9583" spans="3:7" ht="16.5" hidden="1" customHeight="1" outlineLevel="1" x14ac:dyDescent="0.45">
      <c r="C9583" s="104" t="s">
        <v>406</v>
      </c>
      <c r="D9583" s="104" t="s">
        <v>417</v>
      </c>
      <c r="E9583" s="56">
        <v>1992</v>
      </c>
      <c r="F9583" s="144">
        <v>767</v>
      </c>
      <c r="G9583" s="144">
        <v>767</v>
      </c>
    </row>
    <row r="9584" spans="3:7" ht="16.5" hidden="1" customHeight="1" outlineLevel="1" x14ac:dyDescent="0.45">
      <c r="C9584" s="104" t="s">
        <v>406</v>
      </c>
      <c r="D9584" s="104" t="s">
        <v>417</v>
      </c>
      <c r="E9584" s="56">
        <v>1993</v>
      </c>
      <c r="F9584" s="144">
        <v>860</v>
      </c>
      <c r="G9584" s="144">
        <v>860</v>
      </c>
    </row>
    <row r="9585" spans="3:7" ht="16.5" hidden="1" customHeight="1" outlineLevel="1" x14ac:dyDescent="0.45">
      <c r="C9585" s="104" t="s">
        <v>406</v>
      </c>
      <c r="D9585" s="104" t="s">
        <v>417</v>
      </c>
      <c r="E9585" s="56">
        <v>1994</v>
      </c>
      <c r="F9585" s="144">
        <v>672</v>
      </c>
      <c r="G9585" s="144">
        <v>672</v>
      </c>
    </row>
    <row r="9586" spans="3:7" ht="16.5" hidden="1" customHeight="1" outlineLevel="1" x14ac:dyDescent="0.45">
      <c r="C9586" s="104" t="s">
        <v>406</v>
      </c>
      <c r="D9586" s="104" t="s">
        <v>417</v>
      </c>
      <c r="E9586" s="56">
        <v>1995</v>
      </c>
      <c r="F9586" s="146">
        <v>1215</v>
      </c>
      <c r="G9586" s="146">
        <v>1215</v>
      </c>
    </row>
    <row r="9587" spans="3:7" ht="16.5" hidden="1" customHeight="1" outlineLevel="1" x14ac:dyDescent="0.45">
      <c r="C9587" s="104" t="s">
        <v>406</v>
      </c>
      <c r="D9587" s="104" t="s">
        <v>417</v>
      </c>
      <c r="E9587" s="56">
        <v>1996</v>
      </c>
      <c r="F9587" s="146">
        <v>1107</v>
      </c>
      <c r="G9587" s="146">
        <v>1107</v>
      </c>
    </row>
    <row r="9588" spans="3:7" ht="16.5" hidden="1" customHeight="1" outlineLevel="1" x14ac:dyDescent="0.45">
      <c r="C9588" s="104" t="s">
        <v>406</v>
      </c>
      <c r="D9588" s="104" t="s">
        <v>417</v>
      </c>
      <c r="E9588" s="56">
        <v>1997</v>
      </c>
      <c r="F9588" s="146">
        <v>1054</v>
      </c>
      <c r="G9588" s="146">
        <v>1054</v>
      </c>
    </row>
    <row r="9589" spans="3:7" ht="16.5" hidden="1" customHeight="1" outlineLevel="1" x14ac:dyDescent="0.45">
      <c r="C9589" s="104" t="s">
        <v>406</v>
      </c>
      <c r="D9589" s="104" t="s">
        <v>417</v>
      </c>
      <c r="E9589" s="56">
        <v>1998</v>
      </c>
      <c r="F9589" s="146">
        <v>1392</v>
      </c>
      <c r="G9589" s="146">
        <v>1392</v>
      </c>
    </row>
    <row r="9590" spans="3:7" ht="16.5" hidden="1" customHeight="1" outlineLevel="1" x14ac:dyDescent="0.45">
      <c r="C9590" s="104" t="s">
        <v>406</v>
      </c>
      <c r="D9590" s="104" t="s">
        <v>417</v>
      </c>
      <c r="E9590" s="56">
        <v>1999</v>
      </c>
      <c r="F9590" s="144">
        <v>730</v>
      </c>
      <c r="G9590" s="144">
        <v>730</v>
      </c>
    </row>
    <row r="9591" spans="3:7" ht="16.5" hidden="1" customHeight="1" outlineLevel="1" x14ac:dyDescent="0.45">
      <c r="C9591" s="104" t="s">
        <v>406</v>
      </c>
      <c r="D9591" s="104" t="s">
        <v>417</v>
      </c>
      <c r="E9591" s="56">
        <v>2000</v>
      </c>
      <c r="F9591" s="144">
        <v>134</v>
      </c>
      <c r="G9591" s="144">
        <v>134</v>
      </c>
    </row>
    <row r="9592" spans="3:7" ht="16.5" hidden="1" customHeight="1" outlineLevel="1" x14ac:dyDescent="0.45">
      <c r="C9592" s="104" t="s">
        <v>406</v>
      </c>
      <c r="D9592" s="104" t="s">
        <v>417</v>
      </c>
      <c r="E9592" s="56">
        <v>2001</v>
      </c>
      <c r="F9592" s="144">
        <v>86</v>
      </c>
      <c r="G9592" s="144">
        <v>86</v>
      </c>
    </row>
    <row r="9593" spans="3:7" ht="16.5" hidden="1" customHeight="1" outlineLevel="1" x14ac:dyDescent="0.45">
      <c r="C9593" s="104" t="s">
        <v>406</v>
      </c>
      <c r="D9593" s="104" t="s">
        <v>417</v>
      </c>
      <c r="E9593" s="56">
        <v>2002</v>
      </c>
      <c r="F9593" s="144">
        <v>46</v>
      </c>
      <c r="G9593" s="144">
        <v>46</v>
      </c>
    </row>
    <row r="9594" spans="3:7" ht="16.5" hidden="1" customHeight="1" outlineLevel="1" x14ac:dyDescent="0.45">
      <c r="C9594" s="104" t="s">
        <v>406</v>
      </c>
      <c r="D9594" s="104" t="s">
        <v>417</v>
      </c>
      <c r="E9594" s="56">
        <v>2003</v>
      </c>
      <c r="F9594" s="144">
        <v>74</v>
      </c>
      <c r="G9594" s="144">
        <v>74</v>
      </c>
    </row>
    <row r="9595" spans="3:7" ht="16.5" hidden="1" customHeight="1" outlineLevel="1" x14ac:dyDescent="0.45">
      <c r="C9595" s="104" t="s">
        <v>406</v>
      </c>
      <c r="D9595" s="104" t="s">
        <v>417</v>
      </c>
      <c r="E9595" s="56">
        <v>2004</v>
      </c>
      <c r="F9595" s="144">
        <v>88</v>
      </c>
      <c r="G9595" s="144">
        <v>88</v>
      </c>
    </row>
    <row r="9596" spans="3:7" ht="16.5" hidden="1" customHeight="1" outlineLevel="1" x14ac:dyDescent="0.45">
      <c r="C9596" s="104" t="s">
        <v>406</v>
      </c>
      <c r="D9596" s="104" t="s">
        <v>417</v>
      </c>
      <c r="E9596" s="56">
        <v>2005</v>
      </c>
      <c r="F9596" s="144">
        <v>171</v>
      </c>
      <c r="G9596" s="144">
        <v>171</v>
      </c>
    </row>
    <row r="9597" spans="3:7" ht="16.5" hidden="1" customHeight="1" outlineLevel="1" x14ac:dyDescent="0.45">
      <c r="C9597" s="104" t="s">
        <v>406</v>
      </c>
      <c r="D9597" s="104" t="s">
        <v>417</v>
      </c>
      <c r="E9597" s="56">
        <v>2006</v>
      </c>
      <c r="F9597" s="144">
        <v>52</v>
      </c>
      <c r="G9597" s="144">
        <v>52</v>
      </c>
    </row>
    <row r="9598" spans="3:7" ht="16.5" hidden="1" customHeight="1" outlineLevel="1" x14ac:dyDescent="0.45">
      <c r="C9598" s="104" t="s">
        <v>406</v>
      </c>
      <c r="D9598" s="104" t="s">
        <v>417</v>
      </c>
      <c r="E9598" s="56">
        <v>2007</v>
      </c>
      <c r="F9598" s="144">
        <v>88</v>
      </c>
      <c r="G9598" s="144">
        <v>88</v>
      </c>
    </row>
    <row r="9599" spans="3:7" ht="16.5" hidden="1" customHeight="1" outlineLevel="1" x14ac:dyDescent="0.45">
      <c r="C9599" s="104" t="s">
        <v>406</v>
      </c>
      <c r="D9599" s="104" t="s">
        <v>417</v>
      </c>
      <c r="E9599" s="56">
        <v>2008</v>
      </c>
      <c r="F9599" s="144">
        <v>255</v>
      </c>
      <c r="G9599" s="144">
        <v>255</v>
      </c>
    </row>
    <row r="9600" spans="3:7" ht="16.5" hidden="1" customHeight="1" outlineLevel="1" x14ac:dyDescent="0.45">
      <c r="C9600" s="104" t="s">
        <v>406</v>
      </c>
      <c r="D9600" s="104" t="s">
        <v>417</v>
      </c>
      <c r="E9600" s="56">
        <v>2009</v>
      </c>
      <c r="F9600" s="144">
        <v>171</v>
      </c>
      <c r="G9600" s="144">
        <v>171</v>
      </c>
    </row>
    <row r="9601" spans="3:7" ht="16.5" hidden="1" customHeight="1" outlineLevel="1" x14ac:dyDescent="0.45">
      <c r="C9601" s="104" t="s">
        <v>406</v>
      </c>
      <c r="D9601" s="104" t="s">
        <v>417</v>
      </c>
      <c r="E9601" s="56">
        <v>2010</v>
      </c>
      <c r="F9601" s="144">
        <v>607</v>
      </c>
      <c r="G9601" s="144">
        <v>607</v>
      </c>
    </row>
    <row r="9602" spans="3:7" ht="16.5" hidden="1" customHeight="1" outlineLevel="1" x14ac:dyDescent="0.45">
      <c r="C9602" s="104" t="s">
        <v>406</v>
      </c>
      <c r="D9602" s="104" t="s">
        <v>417</v>
      </c>
      <c r="E9602" s="56">
        <v>2011</v>
      </c>
      <c r="F9602" s="146">
        <v>1030</v>
      </c>
      <c r="G9602" s="146">
        <v>1030</v>
      </c>
    </row>
    <row r="9603" spans="3:7" ht="16.5" hidden="1" customHeight="1" outlineLevel="1" x14ac:dyDescent="0.45">
      <c r="C9603" s="104" t="s">
        <v>406</v>
      </c>
      <c r="D9603" s="104" t="s">
        <v>417</v>
      </c>
      <c r="E9603" s="56">
        <v>2012</v>
      </c>
      <c r="F9603" s="146">
        <v>1688</v>
      </c>
      <c r="G9603" s="146">
        <v>1688</v>
      </c>
    </row>
    <row r="9604" spans="3:7" ht="16.5" hidden="1" customHeight="1" outlineLevel="1" x14ac:dyDescent="0.45">
      <c r="C9604" s="104" t="s">
        <v>406</v>
      </c>
      <c r="D9604" s="104" t="s">
        <v>417</v>
      </c>
      <c r="E9604" s="56">
        <v>2013</v>
      </c>
      <c r="F9604" s="146">
        <v>2337</v>
      </c>
      <c r="G9604" s="146">
        <v>2337</v>
      </c>
    </row>
    <row r="9605" spans="3:7" ht="16.5" hidden="1" customHeight="1" outlineLevel="1" x14ac:dyDescent="0.45">
      <c r="C9605" s="104" t="s">
        <v>406</v>
      </c>
      <c r="D9605" s="104" t="s">
        <v>417</v>
      </c>
      <c r="E9605" s="56">
        <v>2014</v>
      </c>
      <c r="F9605" s="146">
        <v>2543</v>
      </c>
      <c r="G9605" s="146">
        <v>2543</v>
      </c>
    </row>
    <row r="9606" spans="3:7" ht="16.5" hidden="1" customHeight="1" outlineLevel="1" x14ac:dyDescent="0.45">
      <c r="C9606" s="104" t="s">
        <v>406</v>
      </c>
      <c r="D9606" s="104" t="s">
        <v>417</v>
      </c>
      <c r="E9606" s="56">
        <v>2015</v>
      </c>
      <c r="F9606" s="146">
        <v>2175</v>
      </c>
      <c r="G9606" s="146">
        <v>2175</v>
      </c>
    </row>
    <row r="9607" spans="3:7" ht="16.5" hidden="1" customHeight="1" outlineLevel="1" x14ac:dyDescent="0.45">
      <c r="C9607" s="104" t="s">
        <v>406</v>
      </c>
      <c r="D9607" s="104" t="s">
        <v>417</v>
      </c>
      <c r="E9607" s="56">
        <v>2016</v>
      </c>
      <c r="F9607" s="144">
        <v>551</v>
      </c>
      <c r="G9607" s="144">
        <v>551</v>
      </c>
    </row>
    <row r="9608" spans="3:7" ht="16.5" hidden="1" customHeight="1" outlineLevel="1" x14ac:dyDescent="0.45">
      <c r="C9608" s="104" t="s">
        <v>406</v>
      </c>
      <c r="D9608" s="104" t="s">
        <v>418</v>
      </c>
      <c r="E9608" s="56">
        <v>1996</v>
      </c>
      <c r="F9608" s="144">
        <v>2</v>
      </c>
      <c r="G9608" s="144">
        <v>2</v>
      </c>
    </row>
    <row r="9609" spans="3:7" ht="16.5" hidden="1" customHeight="1" outlineLevel="1" x14ac:dyDescent="0.45">
      <c r="C9609" s="104" t="s">
        <v>406</v>
      </c>
      <c r="D9609" s="104" t="s">
        <v>418</v>
      </c>
      <c r="E9609" s="56">
        <v>1998</v>
      </c>
      <c r="F9609" s="144">
        <v>32</v>
      </c>
      <c r="G9609" s="144">
        <v>32</v>
      </c>
    </row>
    <row r="9610" spans="3:7" ht="16.5" hidden="1" customHeight="1" outlineLevel="1" x14ac:dyDescent="0.45">
      <c r="C9610" s="104" t="s">
        <v>406</v>
      </c>
      <c r="D9610" s="104" t="s">
        <v>418</v>
      </c>
      <c r="E9610" s="56">
        <v>1999</v>
      </c>
      <c r="F9610" s="144">
        <v>36</v>
      </c>
      <c r="G9610" s="144">
        <v>36</v>
      </c>
    </row>
    <row r="9611" spans="3:7" ht="16.5" hidden="1" customHeight="1" outlineLevel="1" x14ac:dyDescent="0.45">
      <c r="C9611" s="104" t="s">
        <v>406</v>
      </c>
      <c r="D9611" s="104" t="s">
        <v>418</v>
      </c>
      <c r="E9611" s="56">
        <v>2000</v>
      </c>
      <c r="F9611" s="144">
        <v>34</v>
      </c>
      <c r="G9611" s="144">
        <v>34</v>
      </c>
    </row>
    <row r="9612" spans="3:7" ht="16.5" hidden="1" customHeight="1" outlineLevel="1" x14ac:dyDescent="0.45">
      <c r="C9612" s="104" t="s">
        <v>406</v>
      </c>
      <c r="D9612" s="104" t="s">
        <v>418</v>
      </c>
      <c r="E9612" s="56">
        <v>2001</v>
      </c>
      <c r="F9612" s="144">
        <v>7</v>
      </c>
      <c r="G9612" s="144">
        <v>7</v>
      </c>
    </row>
    <row r="9613" spans="3:7" ht="16.5" hidden="1" customHeight="1" outlineLevel="1" x14ac:dyDescent="0.45">
      <c r="C9613" s="104" t="s">
        <v>406</v>
      </c>
      <c r="D9613" s="104" t="s">
        <v>418</v>
      </c>
      <c r="E9613" s="56">
        <v>2002</v>
      </c>
      <c r="F9613" s="144">
        <v>10</v>
      </c>
      <c r="G9613" s="144">
        <v>10</v>
      </c>
    </row>
    <row r="9614" spans="3:7" ht="16.5" hidden="1" customHeight="1" outlineLevel="1" x14ac:dyDescent="0.45">
      <c r="C9614" s="104" t="s">
        <v>406</v>
      </c>
      <c r="D9614" s="104" t="s">
        <v>419</v>
      </c>
      <c r="E9614" s="56">
        <v>1991</v>
      </c>
      <c r="F9614" s="144">
        <v>9</v>
      </c>
      <c r="G9614" s="144">
        <v>9</v>
      </c>
    </row>
    <row r="9615" spans="3:7" ht="16.5" hidden="1" customHeight="1" outlineLevel="1" x14ac:dyDescent="0.45">
      <c r="C9615" s="104" t="s">
        <v>406</v>
      </c>
      <c r="D9615" s="104" t="s">
        <v>419</v>
      </c>
      <c r="E9615" s="56">
        <v>1992</v>
      </c>
      <c r="F9615" s="146">
        <v>3125</v>
      </c>
      <c r="G9615" s="146">
        <v>3125</v>
      </c>
    </row>
    <row r="9616" spans="3:7" ht="16.5" hidden="1" customHeight="1" outlineLevel="1" x14ac:dyDescent="0.45">
      <c r="C9616" s="104" t="s">
        <v>406</v>
      </c>
      <c r="D9616" s="104" t="s">
        <v>419</v>
      </c>
      <c r="E9616" s="56">
        <v>1993</v>
      </c>
      <c r="F9616" s="146">
        <v>7471</v>
      </c>
      <c r="G9616" s="146">
        <v>7471</v>
      </c>
    </row>
    <row r="9617" spans="3:7" ht="16.5" hidden="1" customHeight="1" outlineLevel="1" x14ac:dyDescent="0.45">
      <c r="C9617" s="104" t="s">
        <v>406</v>
      </c>
      <c r="D9617" s="104" t="s">
        <v>419</v>
      </c>
      <c r="E9617" s="56">
        <v>1994</v>
      </c>
      <c r="F9617" s="146">
        <v>21383</v>
      </c>
      <c r="G9617" s="146">
        <v>21383</v>
      </c>
    </row>
    <row r="9618" spans="3:7" ht="16.5" hidden="1" customHeight="1" outlineLevel="1" x14ac:dyDescent="0.45">
      <c r="C9618" s="104" t="s">
        <v>406</v>
      </c>
      <c r="D9618" s="104" t="s">
        <v>419</v>
      </c>
      <c r="E9618" s="56">
        <v>1995</v>
      </c>
      <c r="F9618" s="146">
        <v>39089</v>
      </c>
      <c r="G9618" s="146">
        <v>39089</v>
      </c>
    </row>
    <row r="9619" spans="3:7" ht="16.5" hidden="1" customHeight="1" outlineLevel="1" x14ac:dyDescent="0.45">
      <c r="C9619" s="104" t="s">
        <v>406</v>
      </c>
      <c r="D9619" s="104" t="s">
        <v>419</v>
      </c>
      <c r="E9619" s="56">
        <v>1996</v>
      </c>
      <c r="F9619" s="146">
        <v>26163</v>
      </c>
      <c r="G9619" s="146">
        <v>26163</v>
      </c>
    </row>
    <row r="9620" spans="3:7" ht="16.5" hidden="1" customHeight="1" outlineLevel="1" x14ac:dyDescent="0.45">
      <c r="C9620" s="104" t="s">
        <v>406</v>
      </c>
      <c r="D9620" s="104" t="s">
        <v>419</v>
      </c>
      <c r="E9620" s="56">
        <v>1997</v>
      </c>
      <c r="F9620" s="146">
        <v>36648</v>
      </c>
      <c r="G9620" s="146">
        <v>36648</v>
      </c>
    </row>
    <row r="9621" spans="3:7" ht="16.5" hidden="1" customHeight="1" outlineLevel="1" x14ac:dyDescent="0.45">
      <c r="C9621" s="104" t="s">
        <v>406</v>
      </c>
      <c r="D9621" s="104" t="s">
        <v>419</v>
      </c>
      <c r="E9621" s="56">
        <v>1998</v>
      </c>
      <c r="F9621" s="146">
        <v>18648</v>
      </c>
      <c r="G9621" s="146">
        <v>18648</v>
      </c>
    </row>
    <row r="9622" spans="3:7" ht="16.5" hidden="1" customHeight="1" outlineLevel="1" x14ac:dyDescent="0.45">
      <c r="C9622" s="104" t="s">
        <v>406</v>
      </c>
      <c r="D9622" s="104" t="s">
        <v>419</v>
      </c>
      <c r="E9622" s="56">
        <v>1999</v>
      </c>
      <c r="F9622" s="146">
        <v>10330</v>
      </c>
      <c r="G9622" s="146">
        <v>10330</v>
      </c>
    </row>
    <row r="9623" spans="3:7" ht="16.5" hidden="1" customHeight="1" outlineLevel="1" x14ac:dyDescent="0.45">
      <c r="C9623" s="104" t="s">
        <v>406</v>
      </c>
      <c r="D9623" s="104" t="s">
        <v>419</v>
      </c>
      <c r="E9623" s="56">
        <v>2000</v>
      </c>
      <c r="F9623" s="146">
        <v>20524</v>
      </c>
      <c r="G9623" s="146">
        <v>20524</v>
      </c>
    </row>
    <row r="9624" spans="3:7" ht="16.5" hidden="1" customHeight="1" outlineLevel="1" x14ac:dyDescent="0.45">
      <c r="C9624" s="104" t="s">
        <v>406</v>
      </c>
      <c r="D9624" s="104" t="s">
        <v>419</v>
      </c>
      <c r="E9624" s="56">
        <v>2001</v>
      </c>
      <c r="F9624" s="146">
        <v>15092</v>
      </c>
      <c r="G9624" s="146">
        <v>15092</v>
      </c>
    </row>
    <row r="9625" spans="3:7" ht="16.5" hidden="1" customHeight="1" outlineLevel="1" x14ac:dyDescent="0.45">
      <c r="C9625" s="104" t="s">
        <v>406</v>
      </c>
      <c r="D9625" s="104" t="s">
        <v>419</v>
      </c>
      <c r="E9625" s="56">
        <v>2002</v>
      </c>
      <c r="F9625" s="146">
        <v>4000</v>
      </c>
      <c r="G9625" s="146">
        <v>4000</v>
      </c>
    </row>
    <row r="9626" spans="3:7" ht="16.5" hidden="1" customHeight="1" outlineLevel="1" x14ac:dyDescent="0.45">
      <c r="C9626" s="104" t="s">
        <v>406</v>
      </c>
      <c r="D9626" s="104" t="s">
        <v>419</v>
      </c>
      <c r="E9626" s="56">
        <v>2003</v>
      </c>
      <c r="F9626" s="146">
        <v>1972</v>
      </c>
      <c r="G9626" s="146">
        <v>1972</v>
      </c>
    </row>
    <row r="9627" spans="3:7" ht="16.5" hidden="1" customHeight="1" outlineLevel="1" x14ac:dyDescent="0.45">
      <c r="C9627" s="104" t="s">
        <v>406</v>
      </c>
      <c r="D9627" s="104" t="s">
        <v>419</v>
      </c>
      <c r="E9627" s="56">
        <v>2004</v>
      </c>
      <c r="F9627" s="146">
        <v>3415</v>
      </c>
      <c r="G9627" s="146">
        <v>3415</v>
      </c>
    </row>
    <row r="9628" spans="3:7" ht="16.5" hidden="1" customHeight="1" outlineLevel="1" x14ac:dyDescent="0.45">
      <c r="C9628" s="104" t="s">
        <v>406</v>
      </c>
      <c r="D9628" s="104" t="s">
        <v>419</v>
      </c>
      <c r="E9628" s="56">
        <v>2005</v>
      </c>
      <c r="F9628" s="146">
        <v>5560</v>
      </c>
      <c r="G9628" s="146">
        <v>5560</v>
      </c>
    </row>
    <row r="9629" spans="3:7" ht="16.5" hidden="1" customHeight="1" outlineLevel="1" x14ac:dyDescent="0.45">
      <c r="C9629" s="104" t="s">
        <v>406</v>
      </c>
      <c r="D9629" s="104" t="s">
        <v>419</v>
      </c>
      <c r="E9629" s="56">
        <v>2006</v>
      </c>
      <c r="F9629" s="146">
        <v>12108</v>
      </c>
      <c r="G9629" s="146">
        <v>12108</v>
      </c>
    </row>
    <row r="9630" spans="3:7" ht="16.5" hidden="1" customHeight="1" outlineLevel="1" x14ac:dyDescent="0.45">
      <c r="C9630" s="104" t="s">
        <v>406</v>
      </c>
      <c r="D9630" s="104" t="s">
        <v>419</v>
      </c>
      <c r="E9630" s="56">
        <v>2007</v>
      </c>
      <c r="F9630" s="146">
        <v>40830</v>
      </c>
      <c r="G9630" s="146">
        <v>40830</v>
      </c>
    </row>
    <row r="9631" spans="3:7" ht="16.5" hidden="1" customHeight="1" outlineLevel="1" x14ac:dyDescent="0.45">
      <c r="C9631" s="104" t="s">
        <v>406</v>
      </c>
      <c r="D9631" s="104" t="s">
        <v>419</v>
      </c>
      <c r="E9631" s="56">
        <v>2008</v>
      </c>
      <c r="F9631" s="146">
        <v>70916</v>
      </c>
      <c r="G9631" s="146">
        <v>70916</v>
      </c>
    </row>
    <row r="9632" spans="3:7" ht="16.5" hidden="1" customHeight="1" outlineLevel="1" x14ac:dyDescent="0.45">
      <c r="C9632" s="104" t="s">
        <v>406</v>
      </c>
      <c r="D9632" s="104" t="s">
        <v>419</v>
      </c>
      <c r="E9632" s="56">
        <v>2009</v>
      </c>
      <c r="F9632" s="146">
        <v>112545</v>
      </c>
      <c r="G9632" s="146">
        <v>112545</v>
      </c>
    </row>
    <row r="9633" spans="3:7" ht="16.5" hidden="1" customHeight="1" outlineLevel="1" x14ac:dyDescent="0.45">
      <c r="C9633" s="104" t="s">
        <v>406</v>
      </c>
      <c r="D9633" s="104" t="s">
        <v>419</v>
      </c>
      <c r="E9633" s="56">
        <v>2010</v>
      </c>
      <c r="F9633" s="146">
        <v>152614</v>
      </c>
      <c r="G9633" s="146">
        <v>152614</v>
      </c>
    </row>
    <row r="9634" spans="3:7" ht="16.5" hidden="1" customHeight="1" outlineLevel="1" x14ac:dyDescent="0.45">
      <c r="C9634" s="104" t="s">
        <v>406</v>
      </c>
      <c r="D9634" s="104" t="s">
        <v>419</v>
      </c>
      <c r="E9634" s="56">
        <v>2011</v>
      </c>
      <c r="F9634" s="146">
        <v>159451</v>
      </c>
      <c r="G9634" s="146">
        <v>159451</v>
      </c>
    </row>
    <row r="9635" spans="3:7" ht="16.5" hidden="1" customHeight="1" outlineLevel="1" x14ac:dyDescent="0.45">
      <c r="C9635" s="104" t="s">
        <v>406</v>
      </c>
      <c r="D9635" s="104" t="s">
        <v>419</v>
      </c>
      <c r="E9635" s="56">
        <v>2012</v>
      </c>
      <c r="F9635" s="146">
        <v>75864</v>
      </c>
      <c r="G9635" s="146">
        <v>75864</v>
      </c>
    </row>
    <row r="9636" spans="3:7" ht="16.5" hidden="1" customHeight="1" outlineLevel="1" x14ac:dyDescent="0.45">
      <c r="C9636" s="104" t="s">
        <v>406</v>
      </c>
      <c r="D9636" s="104" t="s">
        <v>419</v>
      </c>
      <c r="E9636" s="56">
        <v>2013</v>
      </c>
      <c r="F9636" s="146">
        <v>38442</v>
      </c>
      <c r="G9636" s="146">
        <v>38442</v>
      </c>
    </row>
    <row r="9637" spans="3:7" ht="16.5" hidden="1" customHeight="1" outlineLevel="1" x14ac:dyDescent="0.45">
      <c r="C9637" s="104" t="s">
        <v>406</v>
      </c>
      <c r="D9637" s="104" t="s">
        <v>419</v>
      </c>
      <c r="E9637" s="56">
        <v>2014</v>
      </c>
      <c r="F9637" s="146">
        <v>34846</v>
      </c>
      <c r="G9637" s="146">
        <v>34846</v>
      </c>
    </row>
    <row r="9638" spans="3:7" ht="16.5" hidden="1" customHeight="1" outlineLevel="1" x14ac:dyDescent="0.45">
      <c r="C9638" s="104" t="s">
        <v>406</v>
      </c>
      <c r="D9638" s="104" t="s">
        <v>419</v>
      </c>
      <c r="E9638" s="56">
        <v>2015</v>
      </c>
      <c r="F9638" s="146">
        <v>17639</v>
      </c>
      <c r="G9638" s="146">
        <v>17639</v>
      </c>
    </row>
    <row r="9639" spans="3:7" ht="16.5" hidden="1" customHeight="1" outlineLevel="1" x14ac:dyDescent="0.45">
      <c r="C9639" s="104" t="s">
        <v>406</v>
      </c>
      <c r="D9639" s="104" t="s">
        <v>419</v>
      </c>
      <c r="E9639" s="56">
        <v>2016</v>
      </c>
      <c r="F9639" s="146">
        <v>1232</v>
      </c>
      <c r="G9639" s="146">
        <v>1232</v>
      </c>
    </row>
    <row r="9640" spans="3:7" ht="16.5" hidden="1" customHeight="1" outlineLevel="1" x14ac:dyDescent="0.45">
      <c r="C9640" s="104" t="s">
        <v>406</v>
      </c>
      <c r="D9640" s="104" t="s">
        <v>420</v>
      </c>
      <c r="E9640" s="56">
        <v>1996</v>
      </c>
      <c r="F9640" s="144">
        <v>21</v>
      </c>
      <c r="G9640" s="144">
        <v>21</v>
      </c>
    </row>
    <row r="9641" spans="3:7" ht="16.5" hidden="1" customHeight="1" outlineLevel="1" x14ac:dyDescent="0.45">
      <c r="C9641" s="104" t="s">
        <v>406</v>
      </c>
      <c r="D9641" s="104" t="s">
        <v>420</v>
      </c>
      <c r="E9641" s="56">
        <v>1997</v>
      </c>
      <c r="F9641" s="144">
        <v>2</v>
      </c>
      <c r="G9641" s="144">
        <v>2</v>
      </c>
    </row>
    <row r="9642" spans="3:7" ht="16.5" hidden="1" customHeight="1" outlineLevel="1" x14ac:dyDescent="0.45">
      <c r="C9642" s="104" t="s">
        <v>406</v>
      </c>
      <c r="D9642" s="104" t="s">
        <v>420</v>
      </c>
      <c r="E9642" s="56">
        <v>2015</v>
      </c>
      <c r="F9642" s="144">
        <v>93</v>
      </c>
      <c r="G9642" s="144">
        <v>93</v>
      </c>
    </row>
    <row r="9643" spans="3:7" ht="16.5" hidden="1" customHeight="1" outlineLevel="1" x14ac:dyDescent="0.45">
      <c r="C9643" s="104" t="s">
        <v>406</v>
      </c>
      <c r="D9643" s="104" t="s">
        <v>420</v>
      </c>
      <c r="E9643" s="56">
        <v>2016</v>
      </c>
      <c r="F9643" s="144">
        <v>3</v>
      </c>
      <c r="G9643" s="144">
        <v>3</v>
      </c>
    </row>
    <row r="9644" spans="3:7" ht="16.5" hidden="1" customHeight="1" outlineLevel="1" x14ac:dyDescent="0.45">
      <c r="C9644" s="104" t="s">
        <v>406</v>
      </c>
      <c r="D9644" s="104" t="s">
        <v>421</v>
      </c>
      <c r="E9644" s="56">
        <v>1991</v>
      </c>
      <c r="F9644" s="144">
        <v>444</v>
      </c>
      <c r="G9644" s="144">
        <v>444</v>
      </c>
    </row>
    <row r="9645" spans="3:7" ht="16.5" hidden="1" customHeight="1" outlineLevel="1" x14ac:dyDescent="0.45">
      <c r="C9645" s="104" t="s">
        <v>406</v>
      </c>
      <c r="D9645" s="104" t="s">
        <v>421</v>
      </c>
      <c r="E9645" s="56">
        <v>1992</v>
      </c>
      <c r="F9645" s="146">
        <v>2801</v>
      </c>
      <c r="G9645" s="146">
        <v>2801</v>
      </c>
    </row>
    <row r="9646" spans="3:7" ht="16.5" hidden="1" customHeight="1" outlineLevel="1" x14ac:dyDescent="0.45">
      <c r="C9646" s="104" t="s">
        <v>406</v>
      </c>
      <c r="D9646" s="104" t="s">
        <v>421</v>
      </c>
      <c r="E9646" s="56">
        <v>1993</v>
      </c>
      <c r="F9646" s="146">
        <v>5492</v>
      </c>
      <c r="G9646" s="146">
        <v>5492</v>
      </c>
    </row>
    <row r="9647" spans="3:7" ht="16.5" hidden="1" customHeight="1" outlineLevel="1" x14ac:dyDescent="0.45">
      <c r="C9647" s="104" t="s">
        <v>406</v>
      </c>
      <c r="D9647" s="104" t="s">
        <v>421</v>
      </c>
      <c r="E9647" s="56">
        <v>1994</v>
      </c>
      <c r="F9647" s="146">
        <v>4848</v>
      </c>
      <c r="G9647" s="146">
        <v>4848</v>
      </c>
    </row>
    <row r="9648" spans="3:7" ht="16.5" hidden="1" customHeight="1" outlineLevel="1" x14ac:dyDescent="0.45">
      <c r="C9648" s="104" t="s">
        <v>406</v>
      </c>
      <c r="D9648" s="104" t="s">
        <v>421</v>
      </c>
      <c r="E9648" s="56">
        <v>1995</v>
      </c>
      <c r="F9648" s="146">
        <v>2311</v>
      </c>
      <c r="G9648" s="146">
        <v>2311</v>
      </c>
    </row>
    <row r="9649" spans="3:7" ht="16.5" hidden="1" customHeight="1" outlineLevel="1" x14ac:dyDescent="0.45">
      <c r="C9649" s="104" t="s">
        <v>406</v>
      </c>
      <c r="D9649" s="104" t="s">
        <v>421</v>
      </c>
      <c r="E9649" s="56">
        <v>1996</v>
      </c>
      <c r="F9649" s="146">
        <v>3957</v>
      </c>
      <c r="G9649" s="146">
        <v>3957</v>
      </c>
    </row>
    <row r="9650" spans="3:7" ht="16.5" hidden="1" customHeight="1" outlineLevel="1" x14ac:dyDescent="0.45">
      <c r="C9650" s="104" t="s">
        <v>406</v>
      </c>
      <c r="D9650" s="104" t="s">
        <v>421</v>
      </c>
      <c r="E9650" s="56">
        <v>1997</v>
      </c>
      <c r="F9650" s="146">
        <v>8526</v>
      </c>
      <c r="G9650" s="146">
        <v>8526</v>
      </c>
    </row>
    <row r="9651" spans="3:7" ht="16.5" hidden="1" customHeight="1" outlineLevel="1" x14ac:dyDescent="0.45">
      <c r="C9651" s="104" t="s">
        <v>406</v>
      </c>
      <c r="D9651" s="104" t="s">
        <v>421</v>
      </c>
      <c r="E9651" s="56">
        <v>1998</v>
      </c>
      <c r="F9651" s="146">
        <v>7002</v>
      </c>
      <c r="G9651" s="146">
        <v>7002</v>
      </c>
    </row>
    <row r="9652" spans="3:7" ht="16.5" hidden="1" customHeight="1" outlineLevel="1" x14ac:dyDescent="0.45">
      <c r="C9652" s="104" t="s">
        <v>406</v>
      </c>
      <c r="D9652" s="104" t="s">
        <v>421</v>
      </c>
      <c r="E9652" s="56">
        <v>1999</v>
      </c>
      <c r="F9652" s="146">
        <v>4240</v>
      </c>
      <c r="G9652" s="146">
        <v>4240</v>
      </c>
    </row>
    <row r="9653" spans="3:7" ht="16.5" hidden="1" customHeight="1" outlineLevel="1" x14ac:dyDescent="0.45">
      <c r="C9653" s="104" t="s">
        <v>406</v>
      </c>
      <c r="D9653" s="104" t="s">
        <v>421</v>
      </c>
      <c r="E9653" s="56">
        <v>2000</v>
      </c>
      <c r="F9653" s="146">
        <v>6900</v>
      </c>
      <c r="G9653" s="146">
        <v>6900</v>
      </c>
    </row>
    <row r="9654" spans="3:7" ht="16.5" hidden="1" customHeight="1" outlineLevel="1" x14ac:dyDescent="0.45">
      <c r="C9654" s="104" t="s">
        <v>406</v>
      </c>
      <c r="D9654" s="104" t="s">
        <v>421</v>
      </c>
      <c r="E9654" s="56">
        <v>2001</v>
      </c>
      <c r="F9654" s="146">
        <v>3764</v>
      </c>
      <c r="G9654" s="146">
        <v>3764</v>
      </c>
    </row>
    <row r="9655" spans="3:7" ht="16.5" hidden="1" customHeight="1" outlineLevel="1" x14ac:dyDescent="0.45">
      <c r="C9655" s="104" t="s">
        <v>406</v>
      </c>
      <c r="D9655" s="104" t="s">
        <v>421</v>
      </c>
      <c r="E9655" s="56">
        <v>2002</v>
      </c>
      <c r="F9655" s="144">
        <v>26</v>
      </c>
      <c r="G9655" s="144">
        <v>26</v>
      </c>
    </row>
    <row r="9656" spans="3:7" ht="16.5" hidden="1" customHeight="1" outlineLevel="1" x14ac:dyDescent="0.45">
      <c r="C9656" s="104" t="s">
        <v>406</v>
      </c>
      <c r="D9656" s="104" t="s">
        <v>421</v>
      </c>
      <c r="E9656" s="56">
        <v>2003</v>
      </c>
      <c r="F9656" s="144">
        <v>433</v>
      </c>
      <c r="G9656" s="144">
        <v>433</v>
      </c>
    </row>
    <row r="9657" spans="3:7" ht="16.5" hidden="1" customHeight="1" outlineLevel="1" x14ac:dyDescent="0.45">
      <c r="C9657" s="104" t="s">
        <v>406</v>
      </c>
      <c r="D9657" s="104" t="s">
        <v>421</v>
      </c>
      <c r="E9657" s="56">
        <v>2004</v>
      </c>
      <c r="F9657" s="144">
        <v>748</v>
      </c>
      <c r="G9657" s="144">
        <v>748</v>
      </c>
    </row>
    <row r="9658" spans="3:7" ht="16.5" hidden="1" customHeight="1" outlineLevel="1" x14ac:dyDescent="0.45">
      <c r="C9658" s="104" t="s">
        <v>406</v>
      </c>
      <c r="D9658" s="104" t="s">
        <v>421</v>
      </c>
      <c r="E9658" s="56">
        <v>2005</v>
      </c>
      <c r="F9658" s="146">
        <v>1523</v>
      </c>
      <c r="G9658" s="146">
        <v>1523</v>
      </c>
    </row>
    <row r="9659" spans="3:7" ht="16.5" hidden="1" customHeight="1" outlineLevel="1" x14ac:dyDescent="0.45">
      <c r="C9659" s="104" t="s">
        <v>406</v>
      </c>
      <c r="D9659" s="104" t="s">
        <v>421</v>
      </c>
      <c r="E9659" s="56">
        <v>2006</v>
      </c>
      <c r="F9659" s="146">
        <v>2689</v>
      </c>
      <c r="G9659" s="146">
        <v>2689</v>
      </c>
    </row>
    <row r="9660" spans="3:7" ht="16.5" hidden="1" customHeight="1" outlineLevel="1" x14ac:dyDescent="0.45">
      <c r="C9660" s="104" t="s">
        <v>406</v>
      </c>
      <c r="D9660" s="104" t="s">
        <v>421</v>
      </c>
      <c r="E9660" s="56">
        <v>2007</v>
      </c>
      <c r="F9660" s="146">
        <v>5752</v>
      </c>
      <c r="G9660" s="146">
        <v>5752</v>
      </c>
    </row>
    <row r="9661" spans="3:7" ht="16.5" hidden="1" customHeight="1" outlineLevel="1" x14ac:dyDescent="0.45">
      <c r="C9661" s="104" t="s">
        <v>406</v>
      </c>
      <c r="D9661" s="104" t="s">
        <v>421</v>
      </c>
      <c r="E9661" s="56">
        <v>2008</v>
      </c>
      <c r="F9661" s="146">
        <v>15734</v>
      </c>
      <c r="G9661" s="146">
        <v>15734</v>
      </c>
    </row>
    <row r="9662" spans="3:7" ht="16.5" hidden="1" customHeight="1" outlineLevel="1" x14ac:dyDescent="0.45">
      <c r="C9662" s="104" t="s">
        <v>406</v>
      </c>
      <c r="D9662" s="104" t="s">
        <v>421</v>
      </c>
      <c r="E9662" s="56">
        <v>2009</v>
      </c>
      <c r="F9662" s="146">
        <v>4422</v>
      </c>
      <c r="G9662" s="146">
        <v>4422</v>
      </c>
    </row>
    <row r="9663" spans="3:7" ht="16.5" hidden="1" customHeight="1" outlineLevel="1" x14ac:dyDescent="0.45">
      <c r="C9663" s="104" t="s">
        <v>406</v>
      </c>
      <c r="D9663" s="104" t="s">
        <v>421</v>
      </c>
      <c r="E9663" s="56">
        <v>2010</v>
      </c>
      <c r="F9663" s="146">
        <v>13215</v>
      </c>
      <c r="G9663" s="146">
        <v>13215</v>
      </c>
    </row>
    <row r="9664" spans="3:7" ht="16.5" hidden="1" customHeight="1" outlineLevel="1" x14ac:dyDescent="0.45">
      <c r="C9664" s="104" t="s">
        <v>406</v>
      </c>
      <c r="D9664" s="104" t="s">
        <v>421</v>
      </c>
      <c r="E9664" s="56">
        <v>2011</v>
      </c>
      <c r="F9664" s="146">
        <v>17370</v>
      </c>
      <c r="G9664" s="146">
        <v>17370</v>
      </c>
    </row>
    <row r="9665" spans="3:7" ht="16.5" hidden="1" customHeight="1" outlineLevel="1" x14ac:dyDescent="0.45">
      <c r="C9665" s="104" t="s">
        <v>406</v>
      </c>
      <c r="D9665" s="104" t="s">
        <v>421</v>
      </c>
      <c r="E9665" s="56">
        <v>2012</v>
      </c>
      <c r="F9665" s="146">
        <v>20530</v>
      </c>
      <c r="G9665" s="146">
        <v>20530</v>
      </c>
    </row>
    <row r="9666" spans="3:7" ht="16.5" hidden="1" customHeight="1" outlineLevel="1" x14ac:dyDescent="0.45">
      <c r="C9666" s="104" t="s">
        <v>406</v>
      </c>
      <c r="D9666" s="104" t="s">
        <v>421</v>
      </c>
      <c r="E9666" s="56">
        <v>2013</v>
      </c>
      <c r="F9666" s="146">
        <v>19512</v>
      </c>
      <c r="G9666" s="146">
        <v>19512</v>
      </c>
    </row>
    <row r="9667" spans="3:7" ht="16.5" hidden="1" customHeight="1" outlineLevel="1" x14ac:dyDescent="0.45">
      <c r="C9667" s="104" t="s">
        <v>406</v>
      </c>
      <c r="D9667" s="104" t="s">
        <v>421</v>
      </c>
      <c r="E9667" s="56">
        <v>2014</v>
      </c>
      <c r="F9667" s="146">
        <v>3322</v>
      </c>
      <c r="G9667" s="146">
        <v>3322</v>
      </c>
    </row>
    <row r="9668" spans="3:7" ht="16.5" hidden="1" customHeight="1" outlineLevel="1" x14ac:dyDescent="0.45">
      <c r="C9668" s="104" t="s">
        <v>406</v>
      </c>
      <c r="D9668" s="104" t="s">
        <v>421</v>
      </c>
      <c r="E9668" s="56">
        <v>2015</v>
      </c>
      <c r="F9668" s="146">
        <v>7931</v>
      </c>
      <c r="G9668" s="146">
        <v>7931</v>
      </c>
    </row>
    <row r="9669" spans="3:7" ht="16.5" hidden="1" customHeight="1" outlineLevel="1" x14ac:dyDescent="0.45">
      <c r="C9669" s="104" t="s">
        <v>406</v>
      </c>
      <c r="D9669" s="104" t="s">
        <v>421</v>
      </c>
      <c r="E9669" s="56">
        <v>2016</v>
      </c>
      <c r="F9669" s="146">
        <v>3321</v>
      </c>
      <c r="G9669" s="146">
        <v>3321</v>
      </c>
    </row>
    <row r="9670" spans="3:7" ht="16.5" hidden="1" customHeight="1" outlineLevel="1" x14ac:dyDescent="0.45">
      <c r="C9670" s="104" t="s">
        <v>406</v>
      </c>
      <c r="D9670" s="104" t="s">
        <v>422</v>
      </c>
      <c r="E9670" s="56">
        <v>1991</v>
      </c>
      <c r="F9670" s="144">
        <v>36</v>
      </c>
      <c r="G9670" s="144">
        <v>36</v>
      </c>
    </row>
    <row r="9671" spans="3:7" ht="16.5" hidden="1" customHeight="1" outlineLevel="1" x14ac:dyDescent="0.45">
      <c r="C9671" s="104" t="s">
        <v>406</v>
      </c>
      <c r="D9671" s="104" t="s">
        <v>422</v>
      </c>
      <c r="E9671" s="56">
        <v>1992</v>
      </c>
      <c r="F9671" s="144">
        <v>61</v>
      </c>
      <c r="G9671" s="144">
        <v>61</v>
      </c>
    </row>
    <row r="9672" spans="3:7" ht="16.5" hidden="1" customHeight="1" outlineLevel="1" x14ac:dyDescent="0.45">
      <c r="C9672" s="104" t="s">
        <v>406</v>
      </c>
      <c r="D9672" s="104" t="s">
        <v>422</v>
      </c>
      <c r="E9672" s="56">
        <v>1993</v>
      </c>
      <c r="F9672" s="144">
        <v>99</v>
      </c>
      <c r="G9672" s="144">
        <v>99</v>
      </c>
    </row>
    <row r="9673" spans="3:7" ht="16.5" hidden="1" customHeight="1" outlineLevel="1" x14ac:dyDescent="0.45">
      <c r="C9673" s="104" t="s">
        <v>406</v>
      </c>
      <c r="D9673" s="104" t="s">
        <v>422</v>
      </c>
      <c r="E9673" s="56">
        <v>1994</v>
      </c>
      <c r="F9673" s="144">
        <v>84</v>
      </c>
      <c r="G9673" s="144">
        <v>84</v>
      </c>
    </row>
    <row r="9674" spans="3:7" ht="16.5" hidden="1" customHeight="1" outlineLevel="1" x14ac:dyDescent="0.45">
      <c r="C9674" s="104" t="s">
        <v>406</v>
      </c>
      <c r="D9674" s="104" t="s">
        <v>422</v>
      </c>
      <c r="E9674" s="56">
        <v>1995</v>
      </c>
      <c r="F9674" s="144">
        <v>130</v>
      </c>
      <c r="G9674" s="144">
        <v>130</v>
      </c>
    </row>
    <row r="9675" spans="3:7" ht="16.5" hidden="1" customHeight="1" outlineLevel="1" x14ac:dyDescent="0.45">
      <c r="C9675" s="104" t="s">
        <v>406</v>
      </c>
      <c r="D9675" s="104" t="s">
        <v>422</v>
      </c>
      <c r="E9675" s="56">
        <v>1996</v>
      </c>
      <c r="F9675" s="144">
        <v>281</v>
      </c>
      <c r="G9675" s="144">
        <v>281</v>
      </c>
    </row>
    <row r="9676" spans="3:7" ht="16.5" hidden="1" customHeight="1" outlineLevel="1" x14ac:dyDescent="0.45">
      <c r="C9676" s="104" t="s">
        <v>406</v>
      </c>
      <c r="D9676" s="104" t="s">
        <v>422</v>
      </c>
      <c r="E9676" s="56">
        <v>1997</v>
      </c>
      <c r="F9676" s="144">
        <v>244</v>
      </c>
      <c r="G9676" s="144">
        <v>244</v>
      </c>
    </row>
    <row r="9677" spans="3:7" ht="16.5" hidden="1" customHeight="1" outlineLevel="1" x14ac:dyDescent="0.45">
      <c r="C9677" s="104" t="s">
        <v>406</v>
      </c>
      <c r="D9677" s="104" t="s">
        <v>422</v>
      </c>
      <c r="E9677" s="56">
        <v>1998</v>
      </c>
      <c r="F9677" s="144">
        <v>169</v>
      </c>
      <c r="G9677" s="144">
        <v>169</v>
      </c>
    </row>
    <row r="9678" spans="3:7" ht="16.5" hidden="1" customHeight="1" outlineLevel="1" x14ac:dyDescent="0.45">
      <c r="C9678" s="104" t="s">
        <v>406</v>
      </c>
      <c r="D9678" s="104" t="s">
        <v>422</v>
      </c>
      <c r="E9678" s="56">
        <v>1999</v>
      </c>
      <c r="F9678" s="144">
        <v>253</v>
      </c>
      <c r="G9678" s="144">
        <v>253</v>
      </c>
    </row>
    <row r="9679" spans="3:7" ht="16.5" hidden="1" customHeight="1" outlineLevel="1" x14ac:dyDescent="0.45">
      <c r="C9679" s="104" t="s">
        <v>406</v>
      </c>
      <c r="D9679" s="104" t="s">
        <v>422</v>
      </c>
      <c r="E9679" s="56">
        <v>2000</v>
      </c>
      <c r="F9679" s="144">
        <v>174</v>
      </c>
      <c r="G9679" s="144">
        <v>174</v>
      </c>
    </row>
    <row r="9680" spans="3:7" ht="16.5" hidden="1" customHeight="1" outlineLevel="1" x14ac:dyDescent="0.45">
      <c r="C9680" s="104" t="s">
        <v>406</v>
      </c>
      <c r="D9680" s="104" t="s">
        <v>422</v>
      </c>
      <c r="E9680" s="56">
        <v>2001</v>
      </c>
      <c r="F9680" s="144">
        <v>142</v>
      </c>
      <c r="G9680" s="144">
        <v>142</v>
      </c>
    </row>
    <row r="9681" spans="3:7" ht="16.5" hidden="1" customHeight="1" outlineLevel="1" x14ac:dyDescent="0.45">
      <c r="C9681" s="104" t="s">
        <v>406</v>
      </c>
      <c r="D9681" s="104" t="s">
        <v>422</v>
      </c>
      <c r="E9681" s="56">
        <v>2002</v>
      </c>
      <c r="F9681" s="144">
        <v>156</v>
      </c>
      <c r="G9681" s="144">
        <v>156</v>
      </c>
    </row>
    <row r="9682" spans="3:7" ht="16.5" hidden="1" customHeight="1" outlineLevel="1" x14ac:dyDescent="0.45">
      <c r="C9682" s="104" t="s">
        <v>406</v>
      </c>
      <c r="D9682" s="104" t="s">
        <v>422</v>
      </c>
      <c r="E9682" s="56">
        <v>2003</v>
      </c>
      <c r="F9682" s="144">
        <v>136</v>
      </c>
      <c r="G9682" s="144">
        <v>136</v>
      </c>
    </row>
    <row r="9683" spans="3:7" ht="16.5" hidden="1" customHeight="1" outlineLevel="1" x14ac:dyDescent="0.45">
      <c r="C9683" s="104" t="s">
        <v>406</v>
      </c>
      <c r="D9683" s="104" t="s">
        <v>422</v>
      </c>
      <c r="E9683" s="56">
        <v>2004</v>
      </c>
      <c r="F9683" s="144">
        <v>370</v>
      </c>
      <c r="G9683" s="144">
        <v>370</v>
      </c>
    </row>
    <row r="9684" spans="3:7" ht="16.5" hidden="1" customHeight="1" outlineLevel="1" x14ac:dyDescent="0.45">
      <c r="C9684" s="104" t="s">
        <v>406</v>
      </c>
      <c r="D9684" s="104" t="s">
        <v>422</v>
      </c>
      <c r="E9684" s="56">
        <v>2005</v>
      </c>
      <c r="F9684" s="144">
        <v>442</v>
      </c>
      <c r="G9684" s="144">
        <v>442</v>
      </c>
    </row>
    <row r="9685" spans="3:7" ht="16.5" hidden="1" customHeight="1" outlineLevel="1" x14ac:dyDescent="0.45">
      <c r="C9685" s="104" t="s">
        <v>406</v>
      </c>
      <c r="D9685" s="104" t="s">
        <v>422</v>
      </c>
      <c r="E9685" s="56">
        <v>2006</v>
      </c>
      <c r="F9685" s="144">
        <v>221</v>
      </c>
      <c r="G9685" s="144">
        <v>221</v>
      </c>
    </row>
    <row r="9686" spans="3:7" ht="16.5" hidden="1" customHeight="1" outlineLevel="1" x14ac:dyDescent="0.45">
      <c r="C9686" s="104" t="s">
        <v>406</v>
      </c>
      <c r="D9686" s="104" t="s">
        <v>422</v>
      </c>
      <c r="E9686" s="56">
        <v>2007</v>
      </c>
      <c r="F9686" s="144">
        <v>259</v>
      </c>
      <c r="G9686" s="144">
        <v>259</v>
      </c>
    </row>
    <row r="9687" spans="3:7" ht="16.5" hidden="1" customHeight="1" outlineLevel="1" x14ac:dyDescent="0.45">
      <c r="C9687" s="104" t="s">
        <v>406</v>
      </c>
      <c r="D9687" s="104" t="s">
        <v>422</v>
      </c>
      <c r="E9687" s="56">
        <v>2008</v>
      </c>
      <c r="F9687" s="144">
        <v>276</v>
      </c>
      <c r="G9687" s="144">
        <v>276</v>
      </c>
    </row>
    <row r="9688" spans="3:7" ht="16.5" hidden="1" customHeight="1" outlineLevel="1" x14ac:dyDescent="0.45">
      <c r="C9688" s="104" t="s">
        <v>406</v>
      </c>
      <c r="D9688" s="104" t="s">
        <v>422</v>
      </c>
      <c r="E9688" s="56">
        <v>2009</v>
      </c>
      <c r="F9688" s="144">
        <v>173</v>
      </c>
      <c r="G9688" s="144">
        <v>173</v>
      </c>
    </row>
    <row r="9689" spans="3:7" ht="16.5" hidden="1" customHeight="1" outlineLevel="1" x14ac:dyDescent="0.45">
      <c r="C9689" s="104" t="s">
        <v>406</v>
      </c>
      <c r="D9689" s="104" t="s">
        <v>422</v>
      </c>
      <c r="E9689" s="56">
        <v>2010</v>
      </c>
      <c r="F9689" s="144">
        <v>203</v>
      </c>
      <c r="G9689" s="144">
        <v>203</v>
      </c>
    </row>
    <row r="9690" spans="3:7" ht="16.5" hidden="1" customHeight="1" outlineLevel="1" x14ac:dyDescent="0.45">
      <c r="C9690" s="104" t="s">
        <v>406</v>
      </c>
      <c r="D9690" s="104" t="s">
        <v>422</v>
      </c>
      <c r="E9690" s="56">
        <v>2011</v>
      </c>
      <c r="F9690" s="144">
        <v>389</v>
      </c>
      <c r="G9690" s="144">
        <v>389</v>
      </c>
    </row>
    <row r="9691" spans="3:7" ht="16.5" hidden="1" customHeight="1" outlineLevel="1" x14ac:dyDescent="0.45">
      <c r="C9691" s="104" t="s">
        <v>406</v>
      </c>
      <c r="D9691" s="104" t="s">
        <v>422</v>
      </c>
      <c r="E9691" s="56">
        <v>2012</v>
      </c>
      <c r="F9691" s="144">
        <v>637</v>
      </c>
      <c r="G9691" s="144">
        <v>637</v>
      </c>
    </row>
    <row r="9692" spans="3:7" ht="16.5" hidden="1" customHeight="1" outlineLevel="1" x14ac:dyDescent="0.45">
      <c r="C9692" s="104" t="s">
        <v>406</v>
      </c>
      <c r="D9692" s="104" t="s">
        <v>422</v>
      </c>
      <c r="E9692" s="56">
        <v>2013</v>
      </c>
      <c r="F9692" s="144">
        <v>649</v>
      </c>
      <c r="G9692" s="144">
        <v>649</v>
      </c>
    </row>
    <row r="9693" spans="3:7" ht="16.5" hidden="1" customHeight="1" outlineLevel="1" x14ac:dyDescent="0.45">
      <c r="C9693" s="104" t="s">
        <v>406</v>
      </c>
      <c r="D9693" s="104" t="s">
        <v>422</v>
      </c>
      <c r="E9693" s="56">
        <v>2014</v>
      </c>
      <c r="F9693" s="144">
        <v>638</v>
      </c>
      <c r="G9693" s="144">
        <v>638</v>
      </c>
    </row>
    <row r="9694" spans="3:7" ht="16.5" hidden="1" customHeight="1" outlineLevel="1" x14ac:dyDescent="0.45">
      <c r="C9694" s="104" t="s">
        <v>406</v>
      </c>
      <c r="D9694" s="104" t="s">
        <v>422</v>
      </c>
      <c r="E9694" s="56">
        <v>2015</v>
      </c>
      <c r="F9694" s="144">
        <v>612</v>
      </c>
      <c r="G9694" s="144">
        <v>612</v>
      </c>
    </row>
    <row r="9695" spans="3:7" ht="16.5" hidden="1" customHeight="1" outlineLevel="1" x14ac:dyDescent="0.45">
      <c r="C9695" s="104" t="s">
        <v>406</v>
      </c>
      <c r="D9695" s="104" t="s">
        <v>422</v>
      </c>
      <c r="E9695" s="56">
        <v>2016</v>
      </c>
      <c r="F9695" s="144">
        <v>156</v>
      </c>
      <c r="G9695" s="144">
        <v>156</v>
      </c>
    </row>
    <row r="9696" spans="3:7" ht="16.5" hidden="1" customHeight="1" outlineLevel="1" x14ac:dyDescent="0.45">
      <c r="C9696" s="104" t="s">
        <v>406</v>
      </c>
      <c r="D9696" s="104" t="s">
        <v>423</v>
      </c>
      <c r="E9696" s="56">
        <v>1991</v>
      </c>
      <c r="F9696" s="146">
        <v>2191</v>
      </c>
      <c r="G9696" s="146">
        <v>2191</v>
      </c>
    </row>
    <row r="9697" spans="3:7" ht="16.5" hidden="1" customHeight="1" outlineLevel="1" x14ac:dyDescent="0.45">
      <c r="C9697" s="104" t="s">
        <v>406</v>
      </c>
      <c r="D9697" s="104" t="s">
        <v>423</v>
      </c>
      <c r="E9697" s="56">
        <v>1992</v>
      </c>
      <c r="F9697" s="146">
        <v>10215</v>
      </c>
      <c r="G9697" s="146">
        <v>10215</v>
      </c>
    </row>
    <row r="9698" spans="3:7" ht="16.5" hidden="1" customHeight="1" outlineLevel="1" x14ac:dyDescent="0.45">
      <c r="C9698" s="104" t="s">
        <v>406</v>
      </c>
      <c r="D9698" s="104" t="s">
        <v>423</v>
      </c>
      <c r="E9698" s="56">
        <v>1993</v>
      </c>
      <c r="F9698" s="146">
        <v>21345</v>
      </c>
      <c r="G9698" s="146">
        <v>21345</v>
      </c>
    </row>
    <row r="9699" spans="3:7" ht="16.5" hidden="1" customHeight="1" outlineLevel="1" x14ac:dyDescent="0.45">
      <c r="C9699" s="104" t="s">
        <v>406</v>
      </c>
      <c r="D9699" s="104" t="s">
        <v>423</v>
      </c>
      <c r="E9699" s="56">
        <v>1994</v>
      </c>
      <c r="F9699" s="146">
        <v>19175</v>
      </c>
      <c r="G9699" s="146">
        <v>19175</v>
      </c>
    </row>
    <row r="9700" spans="3:7" ht="16.5" hidden="1" customHeight="1" outlineLevel="1" x14ac:dyDescent="0.45">
      <c r="C9700" s="104" t="s">
        <v>406</v>
      </c>
      <c r="D9700" s="104" t="s">
        <v>423</v>
      </c>
      <c r="E9700" s="56">
        <v>1995</v>
      </c>
      <c r="F9700" s="146">
        <v>36610</v>
      </c>
      <c r="G9700" s="146">
        <v>36610</v>
      </c>
    </row>
    <row r="9701" spans="3:7" ht="16.5" hidden="1" customHeight="1" outlineLevel="1" x14ac:dyDescent="0.45">
      <c r="C9701" s="104" t="s">
        <v>406</v>
      </c>
      <c r="D9701" s="104" t="s">
        <v>423</v>
      </c>
      <c r="E9701" s="56">
        <v>1996</v>
      </c>
      <c r="F9701" s="146">
        <v>45316</v>
      </c>
      <c r="G9701" s="146">
        <v>45316</v>
      </c>
    </row>
    <row r="9702" spans="3:7" ht="16.5" hidden="1" customHeight="1" outlineLevel="1" x14ac:dyDescent="0.45">
      <c r="C9702" s="104" t="s">
        <v>406</v>
      </c>
      <c r="D9702" s="104" t="s">
        <v>423</v>
      </c>
      <c r="E9702" s="56">
        <v>1997</v>
      </c>
      <c r="F9702" s="146">
        <v>43533</v>
      </c>
      <c r="G9702" s="146">
        <v>43533</v>
      </c>
    </row>
    <row r="9703" spans="3:7" ht="16.5" hidden="1" customHeight="1" outlineLevel="1" x14ac:dyDescent="0.45">
      <c r="C9703" s="104" t="s">
        <v>406</v>
      </c>
      <c r="D9703" s="104" t="s">
        <v>423</v>
      </c>
      <c r="E9703" s="56">
        <v>1998</v>
      </c>
      <c r="F9703" s="146">
        <v>26300</v>
      </c>
      <c r="G9703" s="146">
        <v>26300</v>
      </c>
    </row>
    <row r="9704" spans="3:7" ht="16.5" hidden="1" customHeight="1" outlineLevel="1" x14ac:dyDescent="0.45">
      <c r="C9704" s="104" t="s">
        <v>406</v>
      </c>
      <c r="D9704" s="104" t="s">
        <v>423</v>
      </c>
      <c r="E9704" s="56">
        <v>1999</v>
      </c>
      <c r="F9704" s="146">
        <v>20400</v>
      </c>
      <c r="G9704" s="146">
        <v>20400</v>
      </c>
    </row>
    <row r="9705" spans="3:7" ht="16.5" hidden="1" customHeight="1" outlineLevel="1" x14ac:dyDescent="0.45">
      <c r="C9705" s="104" t="s">
        <v>406</v>
      </c>
      <c r="D9705" s="104" t="s">
        <v>423</v>
      </c>
      <c r="E9705" s="56">
        <v>2000</v>
      </c>
      <c r="F9705" s="146">
        <v>33900</v>
      </c>
      <c r="G9705" s="146">
        <v>33900</v>
      </c>
    </row>
    <row r="9706" spans="3:7" ht="16.5" hidden="1" customHeight="1" outlineLevel="1" x14ac:dyDescent="0.45">
      <c r="C9706" s="104" t="s">
        <v>406</v>
      </c>
      <c r="D9706" s="104" t="s">
        <v>423</v>
      </c>
      <c r="E9706" s="56">
        <v>2001</v>
      </c>
      <c r="F9706" s="146">
        <v>18661</v>
      </c>
      <c r="G9706" s="146">
        <v>18661</v>
      </c>
    </row>
    <row r="9707" spans="3:7" ht="16.5" hidden="1" customHeight="1" outlineLevel="1" x14ac:dyDescent="0.45">
      <c r="C9707" s="104" t="s">
        <v>406</v>
      </c>
      <c r="D9707" s="104" t="s">
        <v>423</v>
      </c>
      <c r="E9707" s="56">
        <v>2002</v>
      </c>
      <c r="F9707" s="146">
        <v>18378</v>
      </c>
      <c r="G9707" s="146">
        <v>18378</v>
      </c>
    </row>
    <row r="9708" spans="3:7" ht="16.5" hidden="1" customHeight="1" outlineLevel="1" x14ac:dyDescent="0.45">
      <c r="C9708" s="104" t="s">
        <v>406</v>
      </c>
      <c r="D9708" s="104" t="s">
        <v>423</v>
      </c>
      <c r="E9708" s="56">
        <v>2003</v>
      </c>
      <c r="F9708" s="146">
        <v>23299</v>
      </c>
      <c r="G9708" s="146">
        <v>23299</v>
      </c>
    </row>
    <row r="9709" spans="3:7" ht="16.5" hidden="1" customHeight="1" outlineLevel="1" x14ac:dyDescent="0.45">
      <c r="C9709" s="104" t="s">
        <v>406</v>
      </c>
      <c r="D9709" s="104" t="s">
        <v>423</v>
      </c>
      <c r="E9709" s="56">
        <v>2004</v>
      </c>
      <c r="F9709" s="146">
        <v>33359</v>
      </c>
      <c r="G9709" s="146">
        <v>33359</v>
      </c>
    </row>
    <row r="9710" spans="3:7" ht="16.5" hidden="1" customHeight="1" outlineLevel="1" x14ac:dyDescent="0.45">
      <c r="C9710" s="104" t="s">
        <v>406</v>
      </c>
      <c r="D9710" s="104" t="s">
        <v>423</v>
      </c>
      <c r="E9710" s="56">
        <v>2005</v>
      </c>
      <c r="F9710" s="146">
        <v>44158</v>
      </c>
      <c r="G9710" s="146">
        <v>44158</v>
      </c>
    </row>
    <row r="9711" spans="3:7" ht="16.5" hidden="1" customHeight="1" outlineLevel="1" x14ac:dyDescent="0.45">
      <c r="C9711" s="104" t="s">
        <v>406</v>
      </c>
      <c r="D9711" s="104" t="s">
        <v>423</v>
      </c>
      <c r="E9711" s="56">
        <v>2006</v>
      </c>
      <c r="F9711" s="146">
        <v>51954</v>
      </c>
      <c r="G9711" s="146">
        <v>51954</v>
      </c>
    </row>
    <row r="9712" spans="3:7" ht="16.5" hidden="1" customHeight="1" outlineLevel="1" x14ac:dyDescent="0.45">
      <c r="C9712" s="104" t="s">
        <v>406</v>
      </c>
      <c r="D9712" s="104" t="s">
        <v>423</v>
      </c>
      <c r="E9712" s="56">
        <v>2007</v>
      </c>
      <c r="F9712" s="146">
        <v>73850</v>
      </c>
      <c r="G9712" s="146">
        <v>73850</v>
      </c>
    </row>
    <row r="9713" spans="3:7" ht="16.5" hidden="1" customHeight="1" outlineLevel="1" x14ac:dyDescent="0.45">
      <c r="C9713" s="104" t="s">
        <v>406</v>
      </c>
      <c r="D9713" s="104" t="s">
        <v>423</v>
      </c>
      <c r="E9713" s="56">
        <v>2008</v>
      </c>
      <c r="F9713" s="146">
        <v>70191</v>
      </c>
      <c r="G9713" s="146">
        <v>70191</v>
      </c>
    </row>
    <row r="9714" spans="3:7" ht="16.5" hidden="1" customHeight="1" outlineLevel="1" x14ac:dyDescent="0.45">
      <c r="C9714" s="104" t="s">
        <v>406</v>
      </c>
      <c r="D9714" s="104" t="s">
        <v>423</v>
      </c>
      <c r="E9714" s="56">
        <v>2009</v>
      </c>
      <c r="F9714" s="146">
        <v>68280</v>
      </c>
      <c r="G9714" s="146">
        <v>68280</v>
      </c>
    </row>
    <row r="9715" spans="3:7" ht="16.5" hidden="1" customHeight="1" outlineLevel="1" x14ac:dyDescent="0.45">
      <c r="C9715" s="104" t="s">
        <v>406</v>
      </c>
      <c r="D9715" s="104" t="s">
        <v>423</v>
      </c>
      <c r="E9715" s="56">
        <v>2010</v>
      </c>
      <c r="F9715" s="146">
        <v>112695</v>
      </c>
      <c r="G9715" s="146">
        <v>112695</v>
      </c>
    </row>
    <row r="9716" spans="3:7" ht="16.5" hidden="1" customHeight="1" outlineLevel="1" x14ac:dyDescent="0.45">
      <c r="C9716" s="104" t="s">
        <v>406</v>
      </c>
      <c r="D9716" s="104" t="s">
        <v>423</v>
      </c>
      <c r="E9716" s="56">
        <v>2011</v>
      </c>
      <c r="F9716" s="146">
        <v>109216</v>
      </c>
      <c r="G9716" s="146">
        <v>109216</v>
      </c>
    </row>
    <row r="9717" spans="3:7" ht="16.5" hidden="1" customHeight="1" outlineLevel="1" x14ac:dyDescent="0.45">
      <c r="C9717" s="104" t="s">
        <v>406</v>
      </c>
      <c r="D9717" s="104" t="s">
        <v>423</v>
      </c>
      <c r="E9717" s="56">
        <v>2012</v>
      </c>
      <c r="F9717" s="146">
        <v>113192</v>
      </c>
      <c r="G9717" s="146">
        <v>113192</v>
      </c>
    </row>
    <row r="9718" spans="3:7" ht="16.5" hidden="1" customHeight="1" outlineLevel="1" x14ac:dyDescent="0.45">
      <c r="C9718" s="104" t="s">
        <v>406</v>
      </c>
      <c r="D9718" s="104" t="s">
        <v>423</v>
      </c>
      <c r="E9718" s="56">
        <v>2013</v>
      </c>
      <c r="F9718" s="146">
        <v>109361</v>
      </c>
      <c r="G9718" s="146">
        <v>109361</v>
      </c>
    </row>
    <row r="9719" spans="3:7" ht="16.5" hidden="1" customHeight="1" outlineLevel="1" x14ac:dyDescent="0.45">
      <c r="C9719" s="104" t="s">
        <v>406</v>
      </c>
      <c r="D9719" s="104" t="s">
        <v>423</v>
      </c>
      <c r="E9719" s="56">
        <v>2014</v>
      </c>
      <c r="F9719" s="146">
        <v>89879</v>
      </c>
      <c r="G9719" s="146">
        <v>89879</v>
      </c>
    </row>
    <row r="9720" spans="3:7" ht="16.5" hidden="1" customHeight="1" outlineLevel="1" x14ac:dyDescent="0.45">
      <c r="C9720" s="104" t="s">
        <v>406</v>
      </c>
      <c r="D9720" s="104" t="s">
        <v>423</v>
      </c>
      <c r="E9720" s="56">
        <v>2015</v>
      </c>
      <c r="F9720" s="146">
        <v>68887</v>
      </c>
      <c r="G9720" s="146">
        <v>68887</v>
      </c>
    </row>
    <row r="9721" spans="3:7" ht="16.5" hidden="1" customHeight="1" outlineLevel="1" x14ac:dyDescent="0.45">
      <c r="C9721" s="104" t="s">
        <v>406</v>
      </c>
      <c r="D9721" s="104" t="s">
        <v>423</v>
      </c>
      <c r="E9721" s="56">
        <v>2016</v>
      </c>
      <c r="F9721" s="146">
        <v>17760</v>
      </c>
      <c r="G9721" s="146">
        <v>17760</v>
      </c>
    </row>
    <row r="9722" spans="3:7" ht="16.5" hidden="1" customHeight="1" outlineLevel="1" x14ac:dyDescent="0.45">
      <c r="C9722" s="104" t="s">
        <v>406</v>
      </c>
      <c r="D9722" s="104" t="s">
        <v>424</v>
      </c>
      <c r="E9722" s="56">
        <v>1992</v>
      </c>
      <c r="F9722" s="146">
        <v>1768</v>
      </c>
      <c r="G9722" s="146">
        <v>1768</v>
      </c>
    </row>
    <row r="9723" spans="3:7" ht="16.5" hidden="1" customHeight="1" outlineLevel="1" x14ac:dyDescent="0.45">
      <c r="C9723" s="104" t="s">
        <v>406</v>
      </c>
      <c r="D9723" s="104" t="s">
        <v>424</v>
      </c>
      <c r="E9723" s="56">
        <v>1993</v>
      </c>
      <c r="F9723" s="146">
        <v>12129</v>
      </c>
      <c r="G9723" s="146">
        <v>12129</v>
      </c>
    </row>
    <row r="9724" spans="3:7" ht="16.5" hidden="1" customHeight="1" outlineLevel="1" x14ac:dyDescent="0.45">
      <c r="C9724" s="104" t="s">
        <v>406</v>
      </c>
      <c r="D9724" s="104" t="s">
        <v>424</v>
      </c>
      <c r="E9724" s="56">
        <v>1994</v>
      </c>
      <c r="F9724" s="146">
        <v>15798</v>
      </c>
      <c r="G9724" s="146">
        <v>15798</v>
      </c>
    </row>
    <row r="9725" spans="3:7" ht="16.5" hidden="1" customHeight="1" outlineLevel="1" x14ac:dyDescent="0.45">
      <c r="C9725" s="104" t="s">
        <v>406</v>
      </c>
      <c r="D9725" s="104" t="s">
        <v>424</v>
      </c>
      <c r="E9725" s="56">
        <v>1995</v>
      </c>
      <c r="F9725" s="146">
        <v>10395</v>
      </c>
      <c r="G9725" s="146">
        <v>10395</v>
      </c>
    </row>
    <row r="9726" spans="3:7" ht="16.5" hidden="1" customHeight="1" outlineLevel="1" x14ac:dyDescent="0.45">
      <c r="C9726" s="104" t="s">
        <v>406</v>
      </c>
      <c r="D9726" s="104" t="s">
        <v>424</v>
      </c>
      <c r="E9726" s="56">
        <v>1996</v>
      </c>
      <c r="F9726" s="146">
        <v>9950</v>
      </c>
      <c r="G9726" s="146">
        <v>9950</v>
      </c>
    </row>
    <row r="9727" spans="3:7" ht="16.5" hidden="1" customHeight="1" outlineLevel="1" x14ac:dyDescent="0.45">
      <c r="C9727" s="104" t="s">
        <v>406</v>
      </c>
      <c r="D9727" s="104" t="s">
        <v>424</v>
      </c>
      <c r="E9727" s="56">
        <v>1997</v>
      </c>
      <c r="F9727" s="146">
        <v>29767</v>
      </c>
      <c r="G9727" s="146">
        <v>29767</v>
      </c>
    </row>
    <row r="9728" spans="3:7" ht="16.5" hidden="1" customHeight="1" outlineLevel="1" x14ac:dyDescent="0.45">
      <c r="C9728" s="104" t="s">
        <v>406</v>
      </c>
      <c r="D9728" s="104" t="s">
        <v>424</v>
      </c>
      <c r="E9728" s="56">
        <v>1998</v>
      </c>
      <c r="F9728" s="146">
        <v>29002</v>
      </c>
      <c r="G9728" s="146">
        <v>29002</v>
      </c>
    </row>
    <row r="9729" spans="3:7" ht="16.5" hidden="1" customHeight="1" outlineLevel="1" x14ac:dyDescent="0.45">
      <c r="C9729" s="104" t="s">
        <v>406</v>
      </c>
      <c r="D9729" s="104" t="s">
        <v>424</v>
      </c>
      <c r="E9729" s="56">
        <v>1999</v>
      </c>
      <c r="F9729" s="146">
        <v>7407</v>
      </c>
      <c r="G9729" s="146">
        <v>7407</v>
      </c>
    </row>
    <row r="9730" spans="3:7" ht="16.5" hidden="1" customHeight="1" outlineLevel="1" x14ac:dyDescent="0.45">
      <c r="C9730" s="104" t="s">
        <v>406</v>
      </c>
      <c r="D9730" s="104" t="s">
        <v>424</v>
      </c>
      <c r="E9730" s="56">
        <v>2000</v>
      </c>
      <c r="F9730" s="146">
        <v>12623</v>
      </c>
      <c r="G9730" s="146">
        <v>12623</v>
      </c>
    </row>
    <row r="9731" spans="3:7" ht="16.5" hidden="1" customHeight="1" outlineLevel="1" x14ac:dyDescent="0.45">
      <c r="C9731" s="104" t="s">
        <v>406</v>
      </c>
      <c r="D9731" s="104" t="s">
        <v>424</v>
      </c>
      <c r="E9731" s="56">
        <v>2001</v>
      </c>
      <c r="F9731" s="146">
        <v>11144</v>
      </c>
      <c r="G9731" s="146">
        <v>11144</v>
      </c>
    </row>
    <row r="9732" spans="3:7" ht="16.5" hidden="1" customHeight="1" outlineLevel="1" x14ac:dyDescent="0.45">
      <c r="C9732" s="104" t="s">
        <v>406</v>
      </c>
      <c r="D9732" s="104" t="s">
        <v>424</v>
      </c>
      <c r="E9732" s="56">
        <v>2002</v>
      </c>
      <c r="F9732" s="146">
        <v>12287</v>
      </c>
      <c r="G9732" s="146">
        <v>12287</v>
      </c>
    </row>
    <row r="9733" spans="3:7" ht="16.5" hidden="1" customHeight="1" outlineLevel="1" x14ac:dyDescent="0.45">
      <c r="C9733" s="104" t="s">
        <v>406</v>
      </c>
      <c r="D9733" s="104" t="s">
        <v>424</v>
      </c>
      <c r="E9733" s="56">
        <v>2003</v>
      </c>
      <c r="F9733" s="146">
        <v>8669</v>
      </c>
      <c r="G9733" s="146">
        <v>8669</v>
      </c>
    </row>
    <row r="9734" spans="3:7" ht="16.5" hidden="1" customHeight="1" outlineLevel="1" x14ac:dyDescent="0.45">
      <c r="C9734" s="104" t="s">
        <v>406</v>
      </c>
      <c r="D9734" s="104" t="s">
        <v>424</v>
      </c>
      <c r="E9734" s="56">
        <v>2004</v>
      </c>
      <c r="F9734" s="146">
        <v>15896</v>
      </c>
      <c r="G9734" s="146">
        <v>15896</v>
      </c>
    </row>
    <row r="9735" spans="3:7" ht="16.5" hidden="1" customHeight="1" outlineLevel="1" x14ac:dyDescent="0.45">
      <c r="C9735" s="104" t="s">
        <v>406</v>
      </c>
      <c r="D9735" s="104" t="s">
        <v>424</v>
      </c>
      <c r="E9735" s="56">
        <v>2005</v>
      </c>
      <c r="F9735" s="146">
        <v>26343</v>
      </c>
      <c r="G9735" s="146">
        <v>26343</v>
      </c>
    </row>
    <row r="9736" spans="3:7" ht="16.5" hidden="1" customHeight="1" outlineLevel="1" x14ac:dyDescent="0.45">
      <c r="C9736" s="104" t="s">
        <v>406</v>
      </c>
      <c r="D9736" s="104" t="s">
        <v>424</v>
      </c>
      <c r="E9736" s="56">
        <v>2006</v>
      </c>
      <c r="F9736" s="146">
        <v>28294</v>
      </c>
      <c r="G9736" s="146">
        <v>28294</v>
      </c>
    </row>
    <row r="9737" spans="3:7" ht="16.5" hidden="1" customHeight="1" outlineLevel="1" x14ac:dyDescent="0.45">
      <c r="C9737" s="104" t="s">
        <v>406</v>
      </c>
      <c r="D9737" s="104" t="s">
        <v>424</v>
      </c>
      <c r="E9737" s="56">
        <v>2007</v>
      </c>
      <c r="F9737" s="146">
        <v>45629</v>
      </c>
      <c r="G9737" s="146">
        <v>45629</v>
      </c>
    </row>
    <row r="9738" spans="3:7" ht="16.5" hidden="1" customHeight="1" outlineLevel="1" x14ac:dyDescent="0.45">
      <c r="C9738" s="104" t="s">
        <v>406</v>
      </c>
      <c r="D9738" s="104" t="s">
        <v>424</v>
      </c>
      <c r="E9738" s="56">
        <v>2008</v>
      </c>
      <c r="F9738" s="146">
        <v>26906</v>
      </c>
      <c r="G9738" s="146">
        <v>26906</v>
      </c>
    </row>
    <row r="9739" spans="3:7" ht="16.5" hidden="1" customHeight="1" outlineLevel="1" x14ac:dyDescent="0.45">
      <c r="C9739" s="104" t="s">
        <v>406</v>
      </c>
      <c r="D9739" s="104" t="s">
        <v>424</v>
      </c>
      <c r="E9739" s="56">
        <v>2009</v>
      </c>
      <c r="F9739" s="146">
        <v>25334</v>
      </c>
      <c r="G9739" s="146">
        <v>25334</v>
      </c>
    </row>
    <row r="9740" spans="3:7" ht="16.5" hidden="1" customHeight="1" outlineLevel="1" x14ac:dyDescent="0.45">
      <c r="C9740" s="104" t="s">
        <v>406</v>
      </c>
      <c r="D9740" s="104" t="s">
        <v>424</v>
      </c>
      <c r="E9740" s="56">
        <v>2010</v>
      </c>
      <c r="F9740" s="146">
        <v>42256</v>
      </c>
      <c r="G9740" s="146">
        <v>42256</v>
      </c>
    </row>
    <row r="9741" spans="3:7" ht="16.5" hidden="1" customHeight="1" outlineLevel="1" x14ac:dyDescent="0.45">
      <c r="C9741" s="104" t="s">
        <v>406</v>
      </c>
      <c r="D9741" s="104" t="s">
        <v>424</v>
      </c>
      <c r="E9741" s="56">
        <v>2011</v>
      </c>
      <c r="F9741" s="146">
        <v>47992</v>
      </c>
      <c r="G9741" s="146">
        <v>47992</v>
      </c>
    </row>
    <row r="9742" spans="3:7" ht="16.5" hidden="1" customHeight="1" outlineLevel="1" x14ac:dyDescent="0.45">
      <c r="C9742" s="104" t="s">
        <v>406</v>
      </c>
      <c r="D9742" s="104" t="s">
        <v>424</v>
      </c>
      <c r="E9742" s="56">
        <v>2012</v>
      </c>
      <c r="F9742" s="146">
        <v>47187</v>
      </c>
      <c r="G9742" s="146">
        <v>47187</v>
      </c>
    </row>
    <row r="9743" spans="3:7" ht="16.5" hidden="1" customHeight="1" outlineLevel="1" x14ac:dyDescent="0.45">
      <c r="C9743" s="104" t="s">
        <v>406</v>
      </c>
      <c r="D9743" s="104" t="s">
        <v>424</v>
      </c>
      <c r="E9743" s="56">
        <v>2013</v>
      </c>
      <c r="F9743" s="146">
        <v>40118</v>
      </c>
      <c r="G9743" s="146">
        <v>40118</v>
      </c>
    </row>
    <row r="9744" spans="3:7" ht="16.5" hidden="1" customHeight="1" outlineLevel="1" x14ac:dyDescent="0.45">
      <c r="C9744" s="104" t="s">
        <v>406</v>
      </c>
      <c r="D9744" s="104" t="s">
        <v>424</v>
      </c>
      <c r="E9744" s="56">
        <v>2014</v>
      </c>
      <c r="F9744" s="146">
        <v>40739</v>
      </c>
      <c r="G9744" s="146">
        <v>40739</v>
      </c>
    </row>
    <row r="9745" spans="3:7" ht="16.5" hidden="1" customHeight="1" outlineLevel="1" x14ac:dyDescent="0.45">
      <c r="C9745" s="104" t="s">
        <v>406</v>
      </c>
      <c r="D9745" s="104" t="s">
        <v>424</v>
      </c>
      <c r="E9745" s="56">
        <v>2015</v>
      </c>
      <c r="F9745" s="146">
        <v>37463</v>
      </c>
      <c r="G9745" s="146">
        <v>37463</v>
      </c>
    </row>
    <row r="9746" spans="3:7" ht="16.5" hidden="1" customHeight="1" outlineLevel="1" x14ac:dyDescent="0.45">
      <c r="C9746" s="104" t="s">
        <v>406</v>
      </c>
      <c r="D9746" s="104" t="s">
        <v>424</v>
      </c>
      <c r="E9746" s="56">
        <v>2016</v>
      </c>
      <c r="F9746" s="146">
        <v>9734</v>
      </c>
      <c r="G9746" s="146">
        <v>9734</v>
      </c>
    </row>
    <row r="9747" spans="3:7" ht="16.5" hidden="1" customHeight="1" outlineLevel="1" x14ac:dyDescent="0.45">
      <c r="C9747" s="104" t="s">
        <v>406</v>
      </c>
      <c r="D9747" s="104" t="s">
        <v>425</v>
      </c>
      <c r="E9747" s="56">
        <v>1991</v>
      </c>
      <c r="F9747" s="144">
        <v>194</v>
      </c>
      <c r="G9747" s="144">
        <v>194</v>
      </c>
    </row>
    <row r="9748" spans="3:7" ht="16.5" hidden="1" customHeight="1" outlineLevel="1" x14ac:dyDescent="0.45">
      <c r="C9748" s="104" t="s">
        <v>406</v>
      </c>
      <c r="D9748" s="104" t="s">
        <v>425</v>
      </c>
      <c r="E9748" s="56">
        <v>1992</v>
      </c>
      <c r="F9748" s="146">
        <v>1474</v>
      </c>
      <c r="G9748" s="146">
        <v>1474</v>
      </c>
    </row>
    <row r="9749" spans="3:7" ht="16.5" hidden="1" customHeight="1" outlineLevel="1" x14ac:dyDescent="0.45">
      <c r="C9749" s="104" t="s">
        <v>406</v>
      </c>
      <c r="D9749" s="104" t="s">
        <v>425</v>
      </c>
      <c r="E9749" s="56">
        <v>1993</v>
      </c>
      <c r="F9749" s="146">
        <v>1505</v>
      </c>
      <c r="G9749" s="146">
        <v>1505</v>
      </c>
    </row>
    <row r="9750" spans="3:7" ht="16.5" hidden="1" customHeight="1" outlineLevel="1" x14ac:dyDescent="0.45">
      <c r="C9750" s="104" t="s">
        <v>406</v>
      </c>
      <c r="D9750" s="104" t="s">
        <v>425</v>
      </c>
      <c r="E9750" s="56">
        <v>1994</v>
      </c>
      <c r="F9750" s="146">
        <v>1598</v>
      </c>
      <c r="G9750" s="146">
        <v>1598</v>
      </c>
    </row>
    <row r="9751" spans="3:7" ht="16.5" hidden="1" customHeight="1" outlineLevel="1" x14ac:dyDescent="0.45">
      <c r="C9751" s="104" t="s">
        <v>406</v>
      </c>
      <c r="D9751" s="104" t="s">
        <v>425</v>
      </c>
      <c r="E9751" s="56">
        <v>1995</v>
      </c>
      <c r="F9751" s="144">
        <v>770</v>
      </c>
      <c r="G9751" s="144">
        <v>770</v>
      </c>
    </row>
    <row r="9752" spans="3:7" ht="16.5" hidden="1" customHeight="1" outlineLevel="1" x14ac:dyDescent="0.45">
      <c r="C9752" s="104" t="s">
        <v>406</v>
      </c>
      <c r="D9752" s="104" t="s">
        <v>425</v>
      </c>
      <c r="E9752" s="56">
        <v>1996</v>
      </c>
      <c r="F9752" s="144">
        <v>795</v>
      </c>
      <c r="G9752" s="144">
        <v>795</v>
      </c>
    </row>
    <row r="9753" spans="3:7" ht="16.5" hidden="1" customHeight="1" outlineLevel="1" x14ac:dyDescent="0.45">
      <c r="C9753" s="104" t="s">
        <v>406</v>
      </c>
      <c r="D9753" s="104" t="s">
        <v>425</v>
      </c>
      <c r="E9753" s="56">
        <v>1997</v>
      </c>
      <c r="F9753" s="144">
        <v>932</v>
      </c>
      <c r="G9753" s="144">
        <v>932</v>
      </c>
    </row>
    <row r="9754" spans="3:7" ht="16.5" hidden="1" customHeight="1" outlineLevel="1" x14ac:dyDescent="0.45">
      <c r="C9754" s="104" t="s">
        <v>406</v>
      </c>
      <c r="D9754" s="104" t="s">
        <v>425</v>
      </c>
      <c r="E9754" s="56">
        <v>1998</v>
      </c>
      <c r="F9754" s="144">
        <v>715</v>
      </c>
      <c r="G9754" s="144">
        <v>715</v>
      </c>
    </row>
    <row r="9755" spans="3:7" ht="16.5" hidden="1" customHeight="1" outlineLevel="1" x14ac:dyDescent="0.45">
      <c r="C9755" s="104" t="s">
        <v>406</v>
      </c>
      <c r="D9755" s="104" t="s">
        <v>425</v>
      </c>
      <c r="E9755" s="56">
        <v>1999</v>
      </c>
      <c r="F9755" s="146">
        <v>1270</v>
      </c>
      <c r="G9755" s="146">
        <v>1270</v>
      </c>
    </row>
    <row r="9756" spans="3:7" ht="16.5" hidden="1" customHeight="1" outlineLevel="1" x14ac:dyDescent="0.45">
      <c r="C9756" s="104" t="s">
        <v>406</v>
      </c>
      <c r="D9756" s="104" t="s">
        <v>425</v>
      </c>
      <c r="E9756" s="56">
        <v>2000</v>
      </c>
      <c r="F9756" s="146">
        <v>1785</v>
      </c>
      <c r="G9756" s="146">
        <v>1785</v>
      </c>
    </row>
    <row r="9757" spans="3:7" ht="16.5" hidden="1" customHeight="1" outlineLevel="1" x14ac:dyDescent="0.45">
      <c r="C9757" s="104" t="s">
        <v>406</v>
      </c>
      <c r="D9757" s="104" t="s">
        <v>425</v>
      </c>
      <c r="E9757" s="56">
        <v>2001</v>
      </c>
      <c r="F9757" s="146">
        <v>2330</v>
      </c>
      <c r="G9757" s="146">
        <v>2330</v>
      </c>
    </row>
    <row r="9758" spans="3:7" ht="16.5" hidden="1" customHeight="1" outlineLevel="1" x14ac:dyDescent="0.45">
      <c r="C9758" s="104" t="s">
        <v>406</v>
      </c>
      <c r="D9758" s="104" t="s">
        <v>425</v>
      </c>
      <c r="E9758" s="56">
        <v>2002</v>
      </c>
      <c r="F9758" s="146">
        <v>2625</v>
      </c>
      <c r="G9758" s="146">
        <v>2625</v>
      </c>
    </row>
    <row r="9759" spans="3:7" ht="16.5" hidden="1" customHeight="1" outlineLevel="1" x14ac:dyDescent="0.45">
      <c r="C9759" s="104" t="s">
        <v>406</v>
      </c>
      <c r="D9759" s="104" t="s">
        <v>425</v>
      </c>
      <c r="E9759" s="56">
        <v>2003</v>
      </c>
      <c r="F9759" s="146">
        <v>1024</v>
      </c>
      <c r="G9759" s="146">
        <v>1024</v>
      </c>
    </row>
    <row r="9760" spans="3:7" ht="16.5" hidden="1" customHeight="1" outlineLevel="1" x14ac:dyDescent="0.45">
      <c r="C9760" s="104" t="s">
        <v>406</v>
      </c>
      <c r="D9760" s="104" t="s">
        <v>425</v>
      </c>
      <c r="E9760" s="56">
        <v>2004</v>
      </c>
      <c r="F9760" s="146">
        <v>2407</v>
      </c>
      <c r="G9760" s="146">
        <v>2407</v>
      </c>
    </row>
    <row r="9761" spans="3:7" ht="16.5" hidden="1" customHeight="1" outlineLevel="1" x14ac:dyDescent="0.45">
      <c r="C9761" s="104" t="s">
        <v>406</v>
      </c>
      <c r="D9761" s="104" t="s">
        <v>425</v>
      </c>
      <c r="E9761" s="56">
        <v>2005</v>
      </c>
      <c r="F9761" s="146">
        <v>3224</v>
      </c>
      <c r="G9761" s="146">
        <v>3224</v>
      </c>
    </row>
    <row r="9762" spans="3:7" ht="16.5" hidden="1" customHeight="1" outlineLevel="1" x14ac:dyDescent="0.45">
      <c r="C9762" s="104" t="s">
        <v>406</v>
      </c>
      <c r="D9762" s="104" t="s">
        <v>425</v>
      </c>
      <c r="E9762" s="56">
        <v>2006</v>
      </c>
      <c r="F9762" s="146">
        <v>4204</v>
      </c>
      <c r="G9762" s="146">
        <v>4204</v>
      </c>
    </row>
    <row r="9763" spans="3:7" ht="16.5" hidden="1" customHeight="1" outlineLevel="1" x14ac:dyDescent="0.45">
      <c r="C9763" s="104" t="s">
        <v>406</v>
      </c>
      <c r="D9763" s="104" t="s">
        <v>425</v>
      </c>
      <c r="E9763" s="56">
        <v>2007</v>
      </c>
      <c r="F9763" s="146">
        <v>5274</v>
      </c>
      <c r="G9763" s="146">
        <v>5274</v>
      </c>
    </row>
    <row r="9764" spans="3:7" ht="16.5" hidden="1" customHeight="1" outlineLevel="1" x14ac:dyDescent="0.45">
      <c r="C9764" s="104" t="s">
        <v>406</v>
      </c>
      <c r="D9764" s="104" t="s">
        <v>425</v>
      </c>
      <c r="E9764" s="56">
        <v>2008</v>
      </c>
      <c r="F9764" s="146">
        <v>5284</v>
      </c>
      <c r="G9764" s="146">
        <v>5284</v>
      </c>
    </row>
    <row r="9765" spans="3:7" ht="16.5" hidden="1" customHeight="1" outlineLevel="1" x14ac:dyDescent="0.45">
      <c r="C9765" s="104" t="s">
        <v>406</v>
      </c>
      <c r="D9765" s="104" t="s">
        <v>425</v>
      </c>
      <c r="E9765" s="56">
        <v>2009</v>
      </c>
      <c r="F9765" s="146">
        <v>2125</v>
      </c>
      <c r="G9765" s="146">
        <v>2125</v>
      </c>
    </row>
    <row r="9766" spans="3:7" ht="16.5" hidden="1" customHeight="1" outlineLevel="1" x14ac:dyDescent="0.45">
      <c r="C9766" s="104" t="s">
        <v>406</v>
      </c>
      <c r="D9766" s="104" t="s">
        <v>425</v>
      </c>
      <c r="E9766" s="56">
        <v>2010</v>
      </c>
      <c r="F9766" s="146">
        <v>4782</v>
      </c>
      <c r="G9766" s="146">
        <v>4782</v>
      </c>
    </row>
    <row r="9767" spans="3:7" ht="16.5" hidden="1" customHeight="1" outlineLevel="1" x14ac:dyDescent="0.45">
      <c r="C9767" s="104" t="s">
        <v>406</v>
      </c>
      <c r="D9767" s="104" t="s">
        <v>425</v>
      </c>
      <c r="E9767" s="56">
        <v>2011</v>
      </c>
      <c r="F9767" s="146">
        <v>10141</v>
      </c>
      <c r="G9767" s="146">
        <v>10141</v>
      </c>
    </row>
    <row r="9768" spans="3:7" ht="16.5" hidden="1" customHeight="1" outlineLevel="1" x14ac:dyDescent="0.45">
      <c r="C9768" s="104" t="s">
        <v>406</v>
      </c>
      <c r="D9768" s="104" t="s">
        <v>425</v>
      </c>
      <c r="E9768" s="56">
        <v>2012</v>
      </c>
      <c r="F9768" s="146">
        <v>10246</v>
      </c>
      <c r="G9768" s="146">
        <v>10246</v>
      </c>
    </row>
    <row r="9769" spans="3:7" ht="16.5" hidden="1" customHeight="1" outlineLevel="1" x14ac:dyDescent="0.45">
      <c r="C9769" s="104" t="s">
        <v>406</v>
      </c>
      <c r="D9769" s="104" t="s">
        <v>425</v>
      </c>
      <c r="E9769" s="56">
        <v>2013</v>
      </c>
      <c r="F9769" s="146">
        <v>8833</v>
      </c>
      <c r="G9769" s="146">
        <v>8833</v>
      </c>
    </row>
    <row r="9770" spans="3:7" ht="16.5" hidden="1" customHeight="1" outlineLevel="1" x14ac:dyDescent="0.45">
      <c r="C9770" s="104" t="s">
        <v>406</v>
      </c>
      <c r="D9770" s="104" t="s">
        <v>425</v>
      </c>
      <c r="E9770" s="56">
        <v>2014</v>
      </c>
      <c r="F9770" s="146">
        <v>9926</v>
      </c>
      <c r="G9770" s="146">
        <v>9926</v>
      </c>
    </row>
    <row r="9771" spans="3:7" ht="16.5" hidden="1" customHeight="1" outlineLevel="1" x14ac:dyDescent="0.45">
      <c r="C9771" s="104" t="s">
        <v>406</v>
      </c>
      <c r="D9771" s="104" t="s">
        <v>425</v>
      </c>
      <c r="E9771" s="56">
        <v>2015</v>
      </c>
      <c r="F9771" s="146">
        <v>11342</v>
      </c>
      <c r="G9771" s="146">
        <v>11342</v>
      </c>
    </row>
    <row r="9772" spans="3:7" ht="16.5" hidden="1" customHeight="1" outlineLevel="1" x14ac:dyDescent="0.45">
      <c r="C9772" s="104" t="s">
        <v>406</v>
      </c>
      <c r="D9772" s="104" t="s">
        <v>425</v>
      </c>
      <c r="E9772" s="56">
        <v>2016</v>
      </c>
      <c r="F9772" s="146">
        <v>3544</v>
      </c>
      <c r="G9772" s="146">
        <v>3544</v>
      </c>
    </row>
    <row r="9773" spans="3:7" ht="16.5" hidden="1" customHeight="1" outlineLevel="1" x14ac:dyDescent="0.45">
      <c r="C9773" s="104" t="s">
        <v>406</v>
      </c>
      <c r="D9773" s="104" t="s">
        <v>426</v>
      </c>
      <c r="E9773" s="56">
        <v>1993</v>
      </c>
      <c r="F9773" s="144">
        <v>106</v>
      </c>
      <c r="G9773" s="144">
        <v>106</v>
      </c>
    </row>
    <row r="9774" spans="3:7" ht="16.5" hidden="1" customHeight="1" outlineLevel="1" x14ac:dyDescent="0.45">
      <c r="C9774" s="104" t="s">
        <v>406</v>
      </c>
      <c r="D9774" s="104" t="s">
        <v>426</v>
      </c>
      <c r="E9774" s="56">
        <v>1994</v>
      </c>
      <c r="F9774" s="144">
        <v>272</v>
      </c>
      <c r="G9774" s="144">
        <v>272</v>
      </c>
    </row>
    <row r="9775" spans="3:7" ht="16.5" hidden="1" customHeight="1" outlineLevel="1" x14ac:dyDescent="0.45">
      <c r="C9775" s="104" t="s">
        <v>406</v>
      </c>
      <c r="D9775" s="104" t="s">
        <v>426</v>
      </c>
      <c r="E9775" s="56">
        <v>1995</v>
      </c>
      <c r="F9775" s="144">
        <v>682</v>
      </c>
      <c r="G9775" s="144">
        <v>682</v>
      </c>
    </row>
    <row r="9776" spans="3:7" ht="16.5" hidden="1" customHeight="1" outlineLevel="1" x14ac:dyDescent="0.45">
      <c r="C9776" s="104" t="s">
        <v>406</v>
      </c>
      <c r="D9776" s="104" t="s">
        <v>426</v>
      </c>
      <c r="E9776" s="56">
        <v>1996</v>
      </c>
      <c r="F9776" s="146">
        <v>1249</v>
      </c>
      <c r="G9776" s="146">
        <v>1249</v>
      </c>
    </row>
    <row r="9777" spans="3:7" ht="16.5" hidden="1" customHeight="1" outlineLevel="1" x14ac:dyDescent="0.45">
      <c r="C9777" s="104" t="s">
        <v>406</v>
      </c>
      <c r="D9777" s="104" t="s">
        <v>426</v>
      </c>
      <c r="E9777" s="56">
        <v>1997</v>
      </c>
      <c r="F9777" s="146">
        <v>1081</v>
      </c>
      <c r="G9777" s="146">
        <v>1081</v>
      </c>
    </row>
    <row r="9778" spans="3:7" ht="16.5" hidden="1" customHeight="1" outlineLevel="1" x14ac:dyDescent="0.45">
      <c r="C9778" s="104" t="s">
        <v>406</v>
      </c>
      <c r="D9778" s="104" t="s">
        <v>426</v>
      </c>
      <c r="E9778" s="56">
        <v>1998</v>
      </c>
      <c r="F9778" s="146">
        <v>1807</v>
      </c>
      <c r="G9778" s="146">
        <v>1807</v>
      </c>
    </row>
    <row r="9779" spans="3:7" ht="16.5" hidden="1" customHeight="1" outlineLevel="1" x14ac:dyDescent="0.45">
      <c r="C9779" s="104" t="s">
        <v>406</v>
      </c>
      <c r="D9779" s="104" t="s">
        <v>426</v>
      </c>
      <c r="E9779" s="56">
        <v>1999</v>
      </c>
      <c r="F9779" s="146">
        <v>2023</v>
      </c>
      <c r="G9779" s="146">
        <v>2023</v>
      </c>
    </row>
    <row r="9780" spans="3:7" ht="16.5" hidden="1" customHeight="1" outlineLevel="1" x14ac:dyDescent="0.45">
      <c r="C9780" s="104" t="s">
        <v>406</v>
      </c>
      <c r="D9780" s="104" t="s">
        <v>426</v>
      </c>
      <c r="E9780" s="56">
        <v>2000</v>
      </c>
      <c r="F9780" s="146">
        <v>1532</v>
      </c>
      <c r="G9780" s="146">
        <v>1532</v>
      </c>
    </row>
    <row r="9781" spans="3:7" ht="16.5" hidden="1" customHeight="1" outlineLevel="1" x14ac:dyDescent="0.45">
      <c r="C9781" s="104" t="s">
        <v>406</v>
      </c>
      <c r="D9781" s="104" t="s">
        <v>426</v>
      </c>
      <c r="E9781" s="56">
        <v>2001</v>
      </c>
      <c r="F9781" s="146">
        <v>1797</v>
      </c>
      <c r="G9781" s="146">
        <v>1797</v>
      </c>
    </row>
    <row r="9782" spans="3:7" ht="16.5" hidden="1" customHeight="1" outlineLevel="1" x14ac:dyDescent="0.45">
      <c r="C9782" s="104" t="s">
        <v>406</v>
      </c>
      <c r="D9782" s="104" t="s">
        <v>426</v>
      </c>
      <c r="E9782" s="56">
        <v>2002</v>
      </c>
      <c r="F9782" s="144">
        <v>917</v>
      </c>
      <c r="G9782" s="144">
        <v>917</v>
      </c>
    </row>
    <row r="9783" spans="3:7" ht="16.5" hidden="1" customHeight="1" outlineLevel="1" x14ac:dyDescent="0.45">
      <c r="C9783" s="104" t="s">
        <v>406</v>
      </c>
      <c r="D9783" s="104" t="s">
        <v>426</v>
      </c>
      <c r="E9783" s="56">
        <v>2003</v>
      </c>
      <c r="F9783" s="144">
        <v>841</v>
      </c>
      <c r="G9783" s="144">
        <v>841</v>
      </c>
    </row>
    <row r="9784" spans="3:7" ht="16.5" hidden="1" customHeight="1" outlineLevel="1" x14ac:dyDescent="0.45">
      <c r="C9784" s="104" t="s">
        <v>406</v>
      </c>
      <c r="D9784" s="104" t="s">
        <v>426</v>
      </c>
      <c r="E9784" s="56">
        <v>2004</v>
      </c>
      <c r="F9784" s="146">
        <v>1308</v>
      </c>
      <c r="G9784" s="146">
        <v>1308</v>
      </c>
    </row>
    <row r="9785" spans="3:7" ht="16.5" hidden="1" customHeight="1" outlineLevel="1" x14ac:dyDescent="0.45">
      <c r="C9785" s="104" t="s">
        <v>406</v>
      </c>
      <c r="D9785" s="104" t="s">
        <v>426</v>
      </c>
      <c r="E9785" s="56">
        <v>2005</v>
      </c>
      <c r="F9785" s="146">
        <v>1218</v>
      </c>
      <c r="G9785" s="146">
        <v>1218</v>
      </c>
    </row>
    <row r="9786" spans="3:7" ht="16.5" hidden="1" customHeight="1" outlineLevel="1" x14ac:dyDescent="0.45">
      <c r="C9786" s="104" t="s">
        <v>406</v>
      </c>
      <c r="D9786" s="104" t="s">
        <v>426</v>
      </c>
      <c r="E9786" s="56">
        <v>2006</v>
      </c>
      <c r="F9786" s="146">
        <v>1058</v>
      </c>
      <c r="G9786" s="146">
        <v>1058</v>
      </c>
    </row>
    <row r="9787" spans="3:7" ht="16.5" hidden="1" customHeight="1" outlineLevel="1" x14ac:dyDescent="0.45">
      <c r="C9787" s="104" t="s">
        <v>406</v>
      </c>
      <c r="D9787" s="104" t="s">
        <v>426</v>
      </c>
      <c r="E9787" s="56">
        <v>2007</v>
      </c>
      <c r="F9787" s="146">
        <v>1951</v>
      </c>
      <c r="G9787" s="146">
        <v>1951</v>
      </c>
    </row>
    <row r="9788" spans="3:7" ht="16.5" hidden="1" customHeight="1" outlineLevel="1" x14ac:dyDescent="0.45">
      <c r="C9788" s="104" t="s">
        <v>406</v>
      </c>
      <c r="D9788" s="104" t="s">
        <v>426</v>
      </c>
      <c r="E9788" s="56">
        <v>2008</v>
      </c>
      <c r="F9788" s="146">
        <v>2156</v>
      </c>
      <c r="G9788" s="146">
        <v>2156</v>
      </c>
    </row>
    <row r="9789" spans="3:7" ht="16.5" hidden="1" customHeight="1" outlineLevel="1" x14ac:dyDescent="0.45">
      <c r="C9789" s="104" t="s">
        <v>406</v>
      </c>
      <c r="D9789" s="104" t="s">
        <v>426</v>
      </c>
      <c r="E9789" s="56">
        <v>2009</v>
      </c>
      <c r="F9789" s="146">
        <v>1166</v>
      </c>
      <c r="G9789" s="146">
        <v>1166</v>
      </c>
    </row>
    <row r="9790" spans="3:7" ht="16.5" hidden="1" customHeight="1" outlineLevel="1" x14ac:dyDescent="0.45">
      <c r="C9790" s="104" t="s">
        <v>406</v>
      </c>
      <c r="D9790" s="104" t="s">
        <v>426</v>
      </c>
      <c r="E9790" s="56">
        <v>2010</v>
      </c>
      <c r="F9790" s="146">
        <v>1769</v>
      </c>
      <c r="G9790" s="146">
        <v>1769</v>
      </c>
    </row>
    <row r="9791" spans="3:7" ht="16.5" hidden="1" customHeight="1" outlineLevel="1" x14ac:dyDescent="0.45">
      <c r="C9791" s="104" t="s">
        <v>406</v>
      </c>
      <c r="D9791" s="104" t="s">
        <v>426</v>
      </c>
      <c r="E9791" s="56">
        <v>2011</v>
      </c>
      <c r="F9791" s="146">
        <v>1594</v>
      </c>
      <c r="G9791" s="146">
        <v>1594</v>
      </c>
    </row>
    <row r="9792" spans="3:7" ht="16.5" hidden="1" customHeight="1" outlineLevel="1" x14ac:dyDescent="0.45">
      <c r="C9792" s="104" t="s">
        <v>406</v>
      </c>
      <c r="D9792" s="104" t="s">
        <v>426</v>
      </c>
      <c r="E9792" s="56">
        <v>2012</v>
      </c>
      <c r="F9792" s="146">
        <v>2203</v>
      </c>
      <c r="G9792" s="146">
        <v>2203</v>
      </c>
    </row>
    <row r="9793" spans="3:7" ht="16.5" hidden="1" customHeight="1" outlineLevel="1" x14ac:dyDescent="0.45">
      <c r="C9793" s="104" t="s">
        <v>406</v>
      </c>
      <c r="D9793" s="104" t="s">
        <v>426</v>
      </c>
      <c r="E9793" s="56">
        <v>2013</v>
      </c>
      <c r="F9793" s="144">
        <v>751</v>
      </c>
      <c r="G9793" s="144">
        <v>751</v>
      </c>
    </row>
    <row r="9794" spans="3:7" ht="16.5" hidden="1" customHeight="1" outlineLevel="1" x14ac:dyDescent="0.45">
      <c r="C9794" s="104" t="s">
        <v>406</v>
      </c>
      <c r="D9794" s="104" t="s">
        <v>426</v>
      </c>
      <c r="E9794" s="56">
        <v>2014</v>
      </c>
      <c r="F9794" s="146">
        <v>1161</v>
      </c>
      <c r="G9794" s="146">
        <v>1161</v>
      </c>
    </row>
    <row r="9795" spans="3:7" ht="16.5" hidden="1" customHeight="1" outlineLevel="1" x14ac:dyDescent="0.45">
      <c r="C9795" s="104" t="s">
        <v>406</v>
      </c>
      <c r="D9795" s="104" t="s">
        <v>426</v>
      </c>
      <c r="E9795" s="56">
        <v>2015</v>
      </c>
      <c r="F9795" s="144">
        <v>183</v>
      </c>
      <c r="G9795" s="144">
        <v>183</v>
      </c>
    </row>
    <row r="9796" spans="3:7" ht="16.5" hidden="1" customHeight="1" outlineLevel="1" x14ac:dyDescent="0.45">
      <c r="C9796" s="104" t="s">
        <v>406</v>
      </c>
      <c r="D9796" s="104" t="s">
        <v>426</v>
      </c>
      <c r="E9796" s="56">
        <v>2016</v>
      </c>
      <c r="F9796" s="144">
        <v>7</v>
      </c>
      <c r="G9796" s="144">
        <v>7</v>
      </c>
    </row>
    <row r="9797" spans="3:7" ht="16.5" hidden="1" customHeight="1" outlineLevel="1" x14ac:dyDescent="0.45">
      <c r="C9797" s="104" t="s">
        <v>406</v>
      </c>
      <c r="D9797" s="104" t="s">
        <v>427</v>
      </c>
      <c r="E9797" s="56">
        <v>1991</v>
      </c>
      <c r="F9797" s="144">
        <v>206</v>
      </c>
      <c r="G9797" s="144">
        <v>206</v>
      </c>
    </row>
    <row r="9798" spans="3:7" ht="16.5" hidden="1" customHeight="1" outlineLevel="1" x14ac:dyDescent="0.45">
      <c r="C9798" s="104" t="s">
        <v>406</v>
      </c>
      <c r="D9798" s="104" t="s">
        <v>427</v>
      </c>
      <c r="E9798" s="56">
        <v>1992</v>
      </c>
      <c r="F9798" s="144">
        <v>158</v>
      </c>
      <c r="G9798" s="144">
        <v>158</v>
      </c>
    </row>
    <row r="9799" spans="3:7" ht="16.5" hidden="1" customHeight="1" outlineLevel="1" x14ac:dyDescent="0.45">
      <c r="C9799" s="104" t="s">
        <v>406</v>
      </c>
      <c r="D9799" s="104" t="s">
        <v>427</v>
      </c>
      <c r="E9799" s="56">
        <v>1993</v>
      </c>
      <c r="F9799" s="144">
        <v>261</v>
      </c>
      <c r="G9799" s="144">
        <v>261</v>
      </c>
    </row>
    <row r="9800" spans="3:7" ht="16.5" hidden="1" customHeight="1" outlineLevel="1" x14ac:dyDescent="0.45">
      <c r="C9800" s="104" t="s">
        <v>406</v>
      </c>
      <c r="D9800" s="104" t="s">
        <v>427</v>
      </c>
      <c r="E9800" s="56">
        <v>1994</v>
      </c>
      <c r="F9800" s="144">
        <v>455</v>
      </c>
      <c r="G9800" s="144">
        <v>455</v>
      </c>
    </row>
    <row r="9801" spans="3:7" ht="16.5" hidden="1" customHeight="1" outlineLevel="1" x14ac:dyDescent="0.45">
      <c r="C9801" s="104" t="s">
        <v>406</v>
      </c>
      <c r="D9801" s="104" t="s">
        <v>427</v>
      </c>
      <c r="E9801" s="56">
        <v>1995</v>
      </c>
      <c r="F9801" s="144">
        <v>514</v>
      </c>
      <c r="G9801" s="144">
        <v>514</v>
      </c>
    </row>
    <row r="9802" spans="3:7" ht="16.5" hidden="1" customHeight="1" outlineLevel="1" x14ac:dyDescent="0.45">
      <c r="C9802" s="104" t="s">
        <v>406</v>
      </c>
      <c r="D9802" s="104" t="s">
        <v>427</v>
      </c>
      <c r="E9802" s="56">
        <v>1996</v>
      </c>
      <c r="F9802" s="144">
        <v>722</v>
      </c>
      <c r="G9802" s="144">
        <v>722</v>
      </c>
    </row>
    <row r="9803" spans="3:7" ht="16.5" hidden="1" customHeight="1" outlineLevel="1" x14ac:dyDescent="0.45">
      <c r="C9803" s="104" t="s">
        <v>406</v>
      </c>
      <c r="D9803" s="104" t="s">
        <v>427</v>
      </c>
      <c r="E9803" s="56">
        <v>1997</v>
      </c>
      <c r="F9803" s="144">
        <v>522</v>
      </c>
      <c r="G9803" s="144">
        <v>522</v>
      </c>
    </row>
    <row r="9804" spans="3:7" ht="16.5" hidden="1" customHeight="1" outlineLevel="1" x14ac:dyDescent="0.45">
      <c r="C9804" s="104" t="s">
        <v>406</v>
      </c>
      <c r="D9804" s="104" t="s">
        <v>427</v>
      </c>
      <c r="E9804" s="56">
        <v>1998</v>
      </c>
      <c r="F9804" s="144">
        <v>549</v>
      </c>
      <c r="G9804" s="144">
        <v>549</v>
      </c>
    </row>
    <row r="9805" spans="3:7" ht="16.5" hidden="1" customHeight="1" outlineLevel="1" x14ac:dyDescent="0.45">
      <c r="C9805" s="104" t="s">
        <v>406</v>
      </c>
      <c r="D9805" s="104" t="s">
        <v>427</v>
      </c>
      <c r="E9805" s="56">
        <v>1999</v>
      </c>
      <c r="F9805" s="144">
        <v>455</v>
      </c>
      <c r="G9805" s="144">
        <v>455</v>
      </c>
    </row>
    <row r="9806" spans="3:7" ht="16.5" hidden="1" customHeight="1" outlineLevel="1" x14ac:dyDescent="0.45">
      <c r="C9806" s="104" t="s">
        <v>406</v>
      </c>
      <c r="D9806" s="104" t="s">
        <v>427</v>
      </c>
      <c r="E9806" s="56">
        <v>2000</v>
      </c>
      <c r="F9806" s="144">
        <v>577</v>
      </c>
      <c r="G9806" s="144">
        <v>577</v>
      </c>
    </row>
    <row r="9807" spans="3:7" ht="16.5" hidden="1" customHeight="1" outlineLevel="1" x14ac:dyDescent="0.45">
      <c r="C9807" s="104" t="s">
        <v>406</v>
      </c>
      <c r="D9807" s="104" t="s">
        <v>427</v>
      </c>
      <c r="E9807" s="56">
        <v>2001</v>
      </c>
      <c r="F9807" s="144">
        <v>510</v>
      </c>
      <c r="G9807" s="144">
        <v>510</v>
      </c>
    </row>
    <row r="9808" spans="3:7" ht="16.5" hidden="1" customHeight="1" outlineLevel="1" x14ac:dyDescent="0.45">
      <c r="C9808" s="104" t="s">
        <v>406</v>
      </c>
      <c r="D9808" s="104" t="s">
        <v>427</v>
      </c>
      <c r="E9808" s="56">
        <v>2002</v>
      </c>
      <c r="F9808" s="144">
        <v>551</v>
      </c>
      <c r="G9808" s="144">
        <v>551</v>
      </c>
    </row>
    <row r="9809" spans="3:7" ht="16.5" hidden="1" customHeight="1" outlineLevel="1" x14ac:dyDescent="0.45">
      <c r="C9809" s="104" t="s">
        <v>406</v>
      </c>
      <c r="D9809" s="104" t="s">
        <v>427</v>
      </c>
      <c r="E9809" s="56">
        <v>2003</v>
      </c>
      <c r="F9809" s="144">
        <v>547</v>
      </c>
      <c r="G9809" s="144">
        <v>547</v>
      </c>
    </row>
    <row r="9810" spans="3:7" ht="16.5" hidden="1" customHeight="1" outlineLevel="1" x14ac:dyDescent="0.45">
      <c r="C9810" s="104" t="s">
        <v>406</v>
      </c>
      <c r="D9810" s="104" t="s">
        <v>427</v>
      </c>
      <c r="E9810" s="56">
        <v>2004</v>
      </c>
      <c r="F9810" s="144">
        <v>847</v>
      </c>
      <c r="G9810" s="144">
        <v>847</v>
      </c>
    </row>
    <row r="9811" spans="3:7" ht="16.5" hidden="1" customHeight="1" outlineLevel="1" x14ac:dyDescent="0.45">
      <c r="C9811" s="104" t="s">
        <v>406</v>
      </c>
      <c r="D9811" s="104" t="s">
        <v>427</v>
      </c>
      <c r="E9811" s="56">
        <v>2005</v>
      </c>
      <c r="F9811" s="146">
        <v>1105</v>
      </c>
      <c r="G9811" s="146">
        <v>1105</v>
      </c>
    </row>
    <row r="9812" spans="3:7" ht="16.5" hidden="1" customHeight="1" outlineLevel="1" x14ac:dyDescent="0.45">
      <c r="C9812" s="104" t="s">
        <v>406</v>
      </c>
      <c r="D9812" s="104" t="s">
        <v>427</v>
      </c>
      <c r="E9812" s="56">
        <v>2006</v>
      </c>
      <c r="F9812" s="146">
        <v>1420</v>
      </c>
      <c r="G9812" s="146">
        <v>1420</v>
      </c>
    </row>
    <row r="9813" spans="3:7" ht="16.5" hidden="1" customHeight="1" outlineLevel="1" x14ac:dyDescent="0.45">
      <c r="C9813" s="104" t="s">
        <v>406</v>
      </c>
      <c r="D9813" s="104" t="s">
        <v>427</v>
      </c>
      <c r="E9813" s="56">
        <v>2007</v>
      </c>
      <c r="F9813" s="146">
        <v>1390</v>
      </c>
      <c r="G9813" s="146">
        <v>1390</v>
      </c>
    </row>
    <row r="9814" spans="3:7" ht="16.5" hidden="1" customHeight="1" outlineLevel="1" x14ac:dyDescent="0.45">
      <c r="C9814" s="104" t="s">
        <v>406</v>
      </c>
      <c r="D9814" s="104" t="s">
        <v>427</v>
      </c>
      <c r="E9814" s="56">
        <v>2008</v>
      </c>
      <c r="F9814" s="146">
        <v>1402</v>
      </c>
      <c r="G9814" s="146">
        <v>1402</v>
      </c>
    </row>
    <row r="9815" spans="3:7" ht="16.5" hidden="1" customHeight="1" outlineLevel="1" x14ac:dyDescent="0.45">
      <c r="C9815" s="104" t="s">
        <v>406</v>
      </c>
      <c r="D9815" s="104" t="s">
        <v>427</v>
      </c>
      <c r="E9815" s="56">
        <v>2009</v>
      </c>
      <c r="F9815" s="146">
        <v>1140</v>
      </c>
      <c r="G9815" s="146">
        <v>1140</v>
      </c>
    </row>
    <row r="9816" spans="3:7" ht="16.5" hidden="1" customHeight="1" outlineLevel="1" x14ac:dyDescent="0.45">
      <c r="C9816" s="104" t="s">
        <v>406</v>
      </c>
      <c r="D9816" s="104" t="s">
        <v>427</v>
      </c>
      <c r="E9816" s="56">
        <v>2010</v>
      </c>
      <c r="F9816" s="146">
        <v>1569</v>
      </c>
      <c r="G9816" s="146">
        <v>1569</v>
      </c>
    </row>
    <row r="9817" spans="3:7" ht="16.5" hidden="1" customHeight="1" outlineLevel="1" x14ac:dyDescent="0.45">
      <c r="C9817" s="104" t="s">
        <v>406</v>
      </c>
      <c r="D9817" s="104" t="s">
        <v>427</v>
      </c>
      <c r="E9817" s="56">
        <v>2011</v>
      </c>
      <c r="F9817" s="146">
        <v>2402</v>
      </c>
      <c r="G9817" s="146">
        <v>2402</v>
      </c>
    </row>
    <row r="9818" spans="3:7" ht="16.5" hidden="1" customHeight="1" outlineLevel="1" x14ac:dyDescent="0.45">
      <c r="C9818" s="104" t="s">
        <v>406</v>
      </c>
      <c r="D9818" s="104" t="s">
        <v>427</v>
      </c>
      <c r="E9818" s="56">
        <v>2012</v>
      </c>
      <c r="F9818" s="146">
        <v>1667</v>
      </c>
      <c r="G9818" s="146">
        <v>1667</v>
      </c>
    </row>
    <row r="9819" spans="3:7" ht="16.5" hidden="1" customHeight="1" outlineLevel="1" x14ac:dyDescent="0.45">
      <c r="C9819" s="104" t="s">
        <v>406</v>
      </c>
      <c r="D9819" s="104" t="s">
        <v>427</v>
      </c>
      <c r="E9819" s="56">
        <v>2013</v>
      </c>
      <c r="F9819" s="146">
        <v>1557</v>
      </c>
      <c r="G9819" s="146">
        <v>1557</v>
      </c>
    </row>
    <row r="9820" spans="3:7" ht="16.5" hidden="1" customHeight="1" outlineLevel="1" x14ac:dyDescent="0.45">
      <c r="C9820" s="104" t="s">
        <v>406</v>
      </c>
      <c r="D9820" s="104" t="s">
        <v>427</v>
      </c>
      <c r="E9820" s="56">
        <v>2014</v>
      </c>
      <c r="F9820" s="146">
        <v>1311</v>
      </c>
      <c r="G9820" s="146">
        <v>1311</v>
      </c>
    </row>
    <row r="9821" spans="3:7" ht="16.5" hidden="1" customHeight="1" outlineLevel="1" x14ac:dyDescent="0.45">
      <c r="C9821" s="104" t="s">
        <v>406</v>
      </c>
      <c r="D9821" s="104" t="s">
        <v>427</v>
      </c>
      <c r="E9821" s="56">
        <v>2015</v>
      </c>
      <c r="F9821" s="146">
        <v>1395</v>
      </c>
      <c r="G9821" s="146">
        <v>1395</v>
      </c>
    </row>
    <row r="9822" spans="3:7" ht="16.5" hidden="1" customHeight="1" outlineLevel="1" x14ac:dyDescent="0.45">
      <c r="C9822" s="104" t="s">
        <v>406</v>
      </c>
      <c r="D9822" s="104" t="s">
        <v>427</v>
      </c>
      <c r="E9822" s="56">
        <v>2016</v>
      </c>
      <c r="F9822" s="144">
        <v>598</v>
      </c>
      <c r="G9822" s="144">
        <v>598</v>
      </c>
    </row>
    <row r="9823" spans="3:7" ht="16.5" hidden="1" customHeight="1" outlineLevel="1" x14ac:dyDescent="0.45">
      <c r="C9823" s="104" t="s">
        <v>406</v>
      </c>
      <c r="D9823" s="104" t="s">
        <v>428</v>
      </c>
      <c r="E9823" s="56">
        <v>2001</v>
      </c>
      <c r="F9823" s="144">
        <v>0</v>
      </c>
      <c r="G9823" s="144">
        <v>0</v>
      </c>
    </row>
    <row r="9824" spans="3:7" ht="16.5" hidden="1" customHeight="1" outlineLevel="1" x14ac:dyDescent="0.45">
      <c r="C9824" s="104" t="s">
        <v>406</v>
      </c>
      <c r="D9824" s="104" t="s">
        <v>428</v>
      </c>
      <c r="E9824" s="56">
        <v>2014</v>
      </c>
      <c r="F9824" s="144">
        <v>0</v>
      </c>
      <c r="G9824" s="144">
        <v>0</v>
      </c>
    </row>
    <row r="9825" spans="3:7" ht="16.5" hidden="1" customHeight="1" outlineLevel="1" x14ac:dyDescent="0.45">
      <c r="C9825" s="104" t="s">
        <v>406</v>
      </c>
      <c r="D9825" s="104" t="s">
        <v>428</v>
      </c>
      <c r="E9825" s="56">
        <v>2015</v>
      </c>
      <c r="F9825" s="144">
        <v>7</v>
      </c>
      <c r="G9825" s="144">
        <v>7</v>
      </c>
    </row>
    <row r="9826" spans="3:7" ht="16.5" hidden="1" customHeight="1" outlineLevel="1" x14ac:dyDescent="0.45">
      <c r="C9826" s="104" t="s">
        <v>406</v>
      </c>
      <c r="D9826" s="104" t="s">
        <v>428</v>
      </c>
      <c r="E9826" s="56">
        <v>2016</v>
      </c>
      <c r="F9826" s="144">
        <v>0</v>
      </c>
      <c r="G9826" s="144">
        <v>0</v>
      </c>
    </row>
    <row r="9827" spans="3:7" ht="16.5" hidden="1" customHeight="1" outlineLevel="1" x14ac:dyDescent="0.45">
      <c r="C9827" s="104" t="s">
        <v>406</v>
      </c>
      <c r="D9827" s="104" t="s">
        <v>429</v>
      </c>
      <c r="E9827" s="56">
        <v>1991</v>
      </c>
      <c r="F9827" s="144">
        <v>80</v>
      </c>
      <c r="G9827" s="144">
        <v>80</v>
      </c>
    </row>
    <row r="9828" spans="3:7" ht="16.5" hidden="1" customHeight="1" outlineLevel="1" x14ac:dyDescent="0.45">
      <c r="C9828" s="104" t="s">
        <v>406</v>
      </c>
      <c r="D9828" s="104" t="s">
        <v>429</v>
      </c>
      <c r="E9828" s="56">
        <v>1992</v>
      </c>
      <c r="F9828" s="144">
        <v>996</v>
      </c>
      <c r="G9828" s="144">
        <v>996</v>
      </c>
    </row>
    <row r="9829" spans="3:7" ht="16.5" hidden="1" customHeight="1" outlineLevel="1" x14ac:dyDescent="0.45">
      <c r="C9829" s="104" t="s">
        <v>406</v>
      </c>
      <c r="D9829" s="104" t="s">
        <v>429</v>
      </c>
      <c r="E9829" s="56">
        <v>1993</v>
      </c>
      <c r="F9829" s="146">
        <v>1448</v>
      </c>
      <c r="G9829" s="146">
        <v>1448</v>
      </c>
    </row>
    <row r="9830" spans="3:7" ht="16.5" hidden="1" customHeight="1" outlineLevel="1" x14ac:dyDescent="0.45">
      <c r="C9830" s="104" t="s">
        <v>406</v>
      </c>
      <c r="D9830" s="104" t="s">
        <v>429</v>
      </c>
      <c r="E9830" s="56">
        <v>1994</v>
      </c>
      <c r="F9830" s="146">
        <v>1799</v>
      </c>
      <c r="G9830" s="146">
        <v>1799</v>
      </c>
    </row>
    <row r="9831" spans="3:7" ht="16.5" hidden="1" customHeight="1" outlineLevel="1" x14ac:dyDescent="0.45">
      <c r="C9831" s="104" t="s">
        <v>406</v>
      </c>
      <c r="D9831" s="104" t="s">
        <v>429</v>
      </c>
      <c r="E9831" s="56">
        <v>1995</v>
      </c>
      <c r="F9831" s="144">
        <v>750</v>
      </c>
      <c r="G9831" s="144">
        <v>750</v>
      </c>
    </row>
    <row r="9832" spans="3:7" ht="16.5" hidden="1" customHeight="1" outlineLevel="1" x14ac:dyDescent="0.45">
      <c r="C9832" s="104" t="s">
        <v>406</v>
      </c>
      <c r="D9832" s="104" t="s">
        <v>429</v>
      </c>
      <c r="E9832" s="56">
        <v>1996</v>
      </c>
      <c r="F9832" s="146">
        <v>1023</v>
      </c>
      <c r="G9832" s="146">
        <v>1023</v>
      </c>
    </row>
    <row r="9833" spans="3:7" ht="16.5" hidden="1" customHeight="1" outlineLevel="1" x14ac:dyDescent="0.45">
      <c r="C9833" s="104" t="s">
        <v>406</v>
      </c>
      <c r="D9833" s="104" t="s">
        <v>429</v>
      </c>
      <c r="E9833" s="56">
        <v>1997</v>
      </c>
      <c r="F9833" s="146">
        <v>1154</v>
      </c>
      <c r="G9833" s="146">
        <v>1154</v>
      </c>
    </row>
    <row r="9834" spans="3:7" ht="16.5" hidden="1" customHeight="1" outlineLevel="1" x14ac:dyDescent="0.45">
      <c r="C9834" s="104" t="s">
        <v>406</v>
      </c>
      <c r="D9834" s="104" t="s">
        <v>429</v>
      </c>
      <c r="E9834" s="56">
        <v>1998</v>
      </c>
      <c r="F9834" s="146">
        <v>3352</v>
      </c>
      <c r="G9834" s="146">
        <v>3352</v>
      </c>
    </row>
    <row r="9835" spans="3:7" ht="16.5" hidden="1" customHeight="1" outlineLevel="1" x14ac:dyDescent="0.45">
      <c r="C9835" s="104" t="s">
        <v>406</v>
      </c>
      <c r="D9835" s="104" t="s">
        <v>429</v>
      </c>
      <c r="E9835" s="56">
        <v>1999</v>
      </c>
      <c r="F9835" s="146">
        <v>2462</v>
      </c>
      <c r="G9835" s="146">
        <v>2462</v>
      </c>
    </row>
    <row r="9836" spans="3:7" ht="16.5" hidden="1" customHeight="1" outlineLevel="1" x14ac:dyDescent="0.45">
      <c r="C9836" s="104" t="s">
        <v>406</v>
      </c>
      <c r="D9836" s="104" t="s">
        <v>429</v>
      </c>
      <c r="E9836" s="56">
        <v>2000</v>
      </c>
      <c r="F9836" s="146">
        <v>2139</v>
      </c>
      <c r="G9836" s="146">
        <v>2139</v>
      </c>
    </row>
    <row r="9837" spans="3:7" ht="16.5" hidden="1" customHeight="1" outlineLevel="1" x14ac:dyDescent="0.45">
      <c r="C9837" s="104" t="s">
        <v>406</v>
      </c>
      <c r="D9837" s="104" t="s">
        <v>429</v>
      </c>
      <c r="E9837" s="56">
        <v>2001</v>
      </c>
      <c r="F9837" s="146">
        <v>1870</v>
      </c>
      <c r="G9837" s="146">
        <v>1870</v>
      </c>
    </row>
    <row r="9838" spans="3:7" ht="16.5" hidden="1" customHeight="1" outlineLevel="1" x14ac:dyDescent="0.45">
      <c r="C9838" s="104" t="s">
        <v>406</v>
      </c>
      <c r="D9838" s="104" t="s">
        <v>429</v>
      </c>
      <c r="E9838" s="56">
        <v>2002</v>
      </c>
      <c r="F9838" s="146">
        <v>4738</v>
      </c>
      <c r="G9838" s="146">
        <v>4738</v>
      </c>
    </row>
    <row r="9839" spans="3:7" ht="16.5" hidden="1" customHeight="1" outlineLevel="1" x14ac:dyDescent="0.45">
      <c r="C9839" s="104" t="s">
        <v>406</v>
      </c>
      <c r="D9839" s="104" t="s">
        <v>429</v>
      </c>
      <c r="E9839" s="56">
        <v>2003</v>
      </c>
      <c r="F9839" s="144">
        <v>526</v>
      </c>
      <c r="G9839" s="144">
        <v>526</v>
      </c>
    </row>
    <row r="9840" spans="3:7" ht="16.5" hidden="1" customHeight="1" outlineLevel="1" x14ac:dyDescent="0.45">
      <c r="C9840" s="104" t="s">
        <v>406</v>
      </c>
      <c r="D9840" s="104" t="s">
        <v>429</v>
      </c>
      <c r="E9840" s="56">
        <v>2004</v>
      </c>
      <c r="F9840" s="144">
        <v>852</v>
      </c>
      <c r="G9840" s="144">
        <v>852</v>
      </c>
    </row>
    <row r="9841" spans="3:7" ht="16.5" hidden="1" customHeight="1" outlineLevel="1" x14ac:dyDescent="0.45">
      <c r="C9841" s="104" t="s">
        <v>406</v>
      </c>
      <c r="D9841" s="104" t="s">
        <v>429</v>
      </c>
      <c r="E9841" s="56">
        <v>2005</v>
      </c>
      <c r="F9841" s="146">
        <v>2973</v>
      </c>
      <c r="G9841" s="146">
        <v>2973</v>
      </c>
    </row>
    <row r="9842" spans="3:7" ht="16.5" hidden="1" customHeight="1" outlineLevel="1" x14ac:dyDescent="0.45">
      <c r="C9842" s="104" t="s">
        <v>406</v>
      </c>
      <c r="D9842" s="104" t="s">
        <v>429</v>
      </c>
      <c r="E9842" s="56">
        <v>2006</v>
      </c>
      <c r="F9842" s="146">
        <v>3093</v>
      </c>
      <c r="G9842" s="146">
        <v>3093</v>
      </c>
    </row>
    <row r="9843" spans="3:7" ht="16.5" hidden="1" customHeight="1" outlineLevel="1" x14ac:dyDescent="0.45">
      <c r="C9843" s="104" t="s">
        <v>406</v>
      </c>
      <c r="D9843" s="104" t="s">
        <v>429</v>
      </c>
      <c r="E9843" s="56">
        <v>2007</v>
      </c>
      <c r="F9843" s="146">
        <v>4065</v>
      </c>
      <c r="G9843" s="146">
        <v>4065</v>
      </c>
    </row>
    <row r="9844" spans="3:7" ht="16.5" hidden="1" customHeight="1" outlineLevel="1" x14ac:dyDescent="0.45">
      <c r="C9844" s="104" t="s">
        <v>406</v>
      </c>
      <c r="D9844" s="104" t="s">
        <v>429</v>
      </c>
      <c r="E9844" s="56">
        <v>2008</v>
      </c>
      <c r="F9844" s="146">
        <v>2443</v>
      </c>
      <c r="G9844" s="146">
        <v>2443</v>
      </c>
    </row>
    <row r="9845" spans="3:7" ht="16.5" hidden="1" customHeight="1" outlineLevel="1" x14ac:dyDescent="0.45">
      <c r="C9845" s="104" t="s">
        <v>406</v>
      </c>
      <c r="D9845" s="104" t="s">
        <v>429</v>
      </c>
      <c r="E9845" s="56">
        <v>2009</v>
      </c>
      <c r="F9845" s="146">
        <v>2345</v>
      </c>
      <c r="G9845" s="146">
        <v>2345</v>
      </c>
    </row>
    <row r="9846" spans="3:7" ht="16.5" hidden="1" customHeight="1" outlineLevel="1" x14ac:dyDescent="0.45">
      <c r="C9846" s="104" t="s">
        <v>406</v>
      </c>
      <c r="D9846" s="104" t="s">
        <v>429</v>
      </c>
      <c r="E9846" s="56">
        <v>2010</v>
      </c>
      <c r="F9846" s="146">
        <v>5990</v>
      </c>
      <c r="G9846" s="146">
        <v>5990</v>
      </c>
    </row>
    <row r="9847" spans="3:7" ht="16.5" hidden="1" customHeight="1" outlineLevel="1" x14ac:dyDescent="0.45">
      <c r="C9847" s="104" t="s">
        <v>406</v>
      </c>
      <c r="D9847" s="104" t="s">
        <v>429</v>
      </c>
      <c r="E9847" s="56">
        <v>2011</v>
      </c>
      <c r="F9847" s="146">
        <v>6120</v>
      </c>
      <c r="G9847" s="146">
        <v>6120</v>
      </c>
    </row>
    <row r="9848" spans="3:7" ht="16.5" hidden="1" customHeight="1" outlineLevel="1" x14ac:dyDescent="0.45">
      <c r="C9848" s="104" t="s">
        <v>406</v>
      </c>
      <c r="D9848" s="104" t="s">
        <v>429</v>
      </c>
      <c r="E9848" s="56">
        <v>2012</v>
      </c>
      <c r="F9848" s="146">
        <v>6558</v>
      </c>
      <c r="G9848" s="146">
        <v>6558</v>
      </c>
    </row>
    <row r="9849" spans="3:7" ht="16.5" hidden="1" customHeight="1" outlineLevel="1" x14ac:dyDescent="0.45">
      <c r="C9849" s="104" t="s">
        <v>406</v>
      </c>
      <c r="D9849" s="104" t="s">
        <v>429</v>
      </c>
      <c r="E9849" s="56">
        <v>2013</v>
      </c>
      <c r="F9849" s="146">
        <v>6550</v>
      </c>
      <c r="G9849" s="146">
        <v>6550</v>
      </c>
    </row>
    <row r="9850" spans="3:7" ht="16.5" hidden="1" customHeight="1" outlineLevel="1" x14ac:dyDescent="0.45">
      <c r="C9850" s="104" t="s">
        <v>406</v>
      </c>
      <c r="D9850" s="104" t="s">
        <v>429</v>
      </c>
      <c r="E9850" s="56">
        <v>2014</v>
      </c>
      <c r="F9850" s="146">
        <v>6475</v>
      </c>
      <c r="G9850" s="146">
        <v>6475</v>
      </c>
    </row>
    <row r="9851" spans="3:7" ht="16.5" hidden="1" customHeight="1" outlineLevel="1" x14ac:dyDescent="0.45">
      <c r="C9851" s="104" t="s">
        <v>406</v>
      </c>
      <c r="D9851" s="104" t="s">
        <v>429</v>
      </c>
      <c r="E9851" s="56">
        <v>2015</v>
      </c>
      <c r="F9851" s="146">
        <v>6873</v>
      </c>
      <c r="G9851" s="146">
        <v>6873</v>
      </c>
    </row>
    <row r="9852" spans="3:7" ht="16.5" hidden="1" customHeight="1" outlineLevel="1" x14ac:dyDescent="0.45">
      <c r="C9852" s="104" t="s">
        <v>406</v>
      </c>
      <c r="D9852" s="104" t="s">
        <v>429</v>
      </c>
      <c r="E9852" s="56">
        <v>2016</v>
      </c>
      <c r="F9852" s="146">
        <v>2168</v>
      </c>
      <c r="G9852" s="146">
        <v>2168</v>
      </c>
    </row>
    <row r="9853" spans="3:7" ht="16.5" hidden="1" customHeight="1" outlineLevel="1" x14ac:dyDescent="0.45">
      <c r="C9853" s="104" t="s">
        <v>406</v>
      </c>
      <c r="D9853" s="104" t="s">
        <v>430</v>
      </c>
      <c r="E9853" s="56">
        <v>1991</v>
      </c>
      <c r="F9853" s="144">
        <v>61</v>
      </c>
      <c r="G9853" s="144">
        <v>61</v>
      </c>
    </row>
    <row r="9854" spans="3:7" ht="16.5" hidden="1" customHeight="1" outlineLevel="1" x14ac:dyDescent="0.45">
      <c r="C9854" s="104" t="s">
        <v>406</v>
      </c>
      <c r="D9854" s="104" t="s">
        <v>430</v>
      </c>
      <c r="E9854" s="56">
        <v>1992</v>
      </c>
      <c r="F9854" s="146">
        <v>2084</v>
      </c>
      <c r="G9854" s="146">
        <v>2084</v>
      </c>
    </row>
    <row r="9855" spans="3:7" ht="16.5" hidden="1" customHeight="1" outlineLevel="1" x14ac:dyDescent="0.45">
      <c r="C9855" s="104" t="s">
        <v>406</v>
      </c>
      <c r="D9855" s="104" t="s">
        <v>430</v>
      </c>
      <c r="E9855" s="56">
        <v>1993</v>
      </c>
      <c r="F9855" s="146">
        <v>6211</v>
      </c>
      <c r="G9855" s="146">
        <v>6211</v>
      </c>
    </row>
    <row r="9856" spans="3:7" ht="16.5" hidden="1" customHeight="1" outlineLevel="1" x14ac:dyDescent="0.45">
      <c r="C9856" s="104" t="s">
        <v>406</v>
      </c>
      <c r="D9856" s="104" t="s">
        <v>430</v>
      </c>
      <c r="E9856" s="56">
        <v>1994</v>
      </c>
      <c r="F9856" s="146">
        <v>11515</v>
      </c>
      <c r="G9856" s="146">
        <v>11515</v>
      </c>
    </row>
    <row r="9857" spans="3:7" ht="16.5" hidden="1" customHeight="1" outlineLevel="1" x14ac:dyDescent="0.45">
      <c r="C9857" s="104" t="s">
        <v>406</v>
      </c>
      <c r="D9857" s="104" t="s">
        <v>430</v>
      </c>
      <c r="E9857" s="56">
        <v>1995</v>
      </c>
      <c r="F9857" s="146">
        <v>6500</v>
      </c>
      <c r="G9857" s="146">
        <v>6500</v>
      </c>
    </row>
    <row r="9858" spans="3:7" ht="16.5" hidden="1" customHeight="1" outlineLevel="1" x14ac:dyDescent="0.45">
      <c r="C9858" s="104" t="s">
        <v>406</v>
      </c>
      <c r="D9858" s="104" t="s">
        <v>430</v>
      </c>
      <c r="E9858" s="56">
        <v>1996</v>
      </c>
      <c r="F9858" s="146">
        <v>2891</v>
      </c>
      <c r="G9858" s="146">
        <v>2891</v>
      </c>
    </row>
    <row r="9859" spans="3:7" ht="16.5" hidden="1" customHeight="1" outlineLevel="1" x14ac:dyDescent="0.45">
      <c r="C9859" s="104" t="s">
        <v>406</v>
      </c>
      <c r="D9859" s="104" t="s">
        <v>430</v>
      </c>
      <c r="E9859" s="56">
        <v>1997</v>
      </c>
      <c r="F9859" s="146">
        <v>2536</v>
      </c>
      <c r="G9859" s="146">
        <v>2536</v>
      </c>
    </row>
    <row r="9860" spans="3:7" ht="16.5" hidden="1" customHeight="1" outlineLevel="1" x14ac:dyDescent="0.45">
      <c r="C9860" s="104" t="s">
        <v>406</v>
      </c>
      <c r="D9860" s="104" t="s">
        <v>430</v>
      </c>
      <c r="E9860" s="56">
        <v>1998</v>
      </c>
      <c r="F9860" s="146">
        <v>6034</v>
      </c>
      <c r="G9860" s="146">
        <v>6034</v>
      </c>
    </row>
    <row r="9861" spans="3:7" ht="16.5" hidden="1" customHeight="1" outlineLevel="1" x14ac:dyDescent="0.45">
      <c r="C9861" s="104" t="s">
        <v>406</v>
      </c>
      <c r="D9861" s="104" t="s">
        <v>430</v>
      </c>
      <c r="E9861" s="56">
        <v>1999</v>
      </c>
      <c r="F9861" s="144">
        <v>322</v>
      </c>
      <c r="G9861" s="144">
        <v>322</v>
      </c>
    </row>
    <row r="9862" spans="3:7" ht="16.5" hidden="1" customHeight="1" outlineLevel="1" x14ac:dyDescent="0.45">
      <c r="C9862" s="104" t="s">
        <v>406</v>
      </c>
      <c r="D9862" s="104" t="s">
        <v>430</v>
      </c>
      <c r="E9862" s="56">
        <v>2000</v>
      </c>
      <c r="F9862" s="146">
        <v>2252</v>
      </c>
      <c r="G9862" s="146">
        <v>2252</v>
      </c>
    </row>
    <row r="9863" spans="3:7" ht="16.5" hidden="1" customHeight="1" outlineLevel="1" x14ac:dyDescent="0.45">
      <c r="C9863" s="104" t="s">
        <v>406</v>
      </c>
      <c r="D9863" s="104" t="s">
        <v>430</v>
      </c>
      <c r="E9863" s="56">
        <v>2001</v>
      </c>
      <c r="F9863" s="146">
        <v>12376</v>
      </c>
      <c r="G9863" s="146">
        <v>12376</v>
      </c>
    </row>
    <row r="9864" spans="3:7" ht="16.5" hidden="1" customHeight="1" outlineLevel="1" x14ac:dyDescent="0.45">
      <c r="C9864" s="104" t="s">
        <v>406</v>
      </c>
      <c r="D9864" s="104" t="s">
        <v>430</v>
      </c>
      <c r="E9864" s="56">
        <v>2002</v>
      </c>
      <c r="F9864" s="146">
        <v>9910</v>
      </c>
      <c r="G9864" s="146">
        <v>9910</v>
      </c>
    </row>
    <row r="9865" spans="3:7" ht="16.5" hidden="1" customHeight="1" outlineLevel="1" x14ac:dyDescent="0.45">
      <c r="C9865" s="104" t="s">
        <v>406</v>
      </c>
      <c r="D9865" s="104" t="s">
        <v>430</v>
      </c>
      <c r="E9865" s="56">
        <v>2003</v>
      </c>
      <c r="F9865" s="146">
        <v>7166</v>
      </c>
      <c r="G9865" s="146">
        <v>7166</v>
      </c>
    </row>
    <row r="9866" spans="3:7" ht="16.5" hidden="1" customHeight="1" outlineLevel="1" x14ac:dyDescent="0.45">
      <c r="C9866" s="104" t="s">
        <v>406</v>
      </c>
      <c r="D9866" s="104" t="s">
        <v>430</v>
      </c>
      <c r="E9866" s="56">
        <v>2004</v>
      </c>
      <c r="F9866" s="146">
        <v>9999</v>
      </c>
      <c r="G9866" s="146">
        <v>9999</v>
      </c>
    </row>
    <row r="9867" spans="3:7" ht="16.5" hidden="1" customHeight="1" outlineLevel="1" x14ac:dyDescent="0.45">
      <c r="C9867" s="104" t="s">
        <v>406</v>
      </c>
      <c r="D9867" s="104" t="s">
        <v>430</v>
      </c>
      <c r="E9867" s="56">
        <v>2005</v>
      </c>
      <c r="F9867" s="146">
        <v>18085</v>
      </c>
      <c r="G9867" s="146">
        <v>18085</v>
      </c>
    </row>
    <row r="9868" spans="3:7" ht="16.5" hidden="1" customHeight="1" outlineLevel="1" x14ac:dyDescent="0.45">
      <c r="C9868" s="104" t="s">
        <v>406</v>
      </c>
      <c r="D9868" s="104" t="s">
        <v>430</v>
      </c>
      <c r="E9868" s="56">
        <v>2006</v>
      </c>
      <c r="F9868" s="146">
        <v>20462</v>
      </c>
      <c r="G9868" s="146">
        <v>20462</v>
      </c>
    </row>
    <row r="9869" spans="3:7" ht="16.5" hidden="1" customHeight="1" outlineLevel="1" x14ac:dyDescent="0.45">
      <c r="C9869" s="104" t="s">
        <v>406</v>
      </c>
      <c r="D9869" s="104" t="s">
        <v>430</v>
      </c>
      <c r="E9869" s="56">
        <v>2007</v>
      </c>
      <c r="F9869" s="146">
        <v>13943</v>
      </c>
      <c r="G9869" s="146">
        <v>13943</v>
      </c>
    </row>
    <row r="9870" spans="3:7" ht="16.5" hidden="1" customHeight="1" outlineLevel="1" x14ac:dyDescent="0.45">
      <c r="C9870" s="104" t="s">
        <v>406</v>
      </c>
      <c r="D9870" s="104" t="s">
        <v>430</v>
      </c>
      <c r="E9870" s="56">
        <v>2008</v>
      </c>
      <c r="F9870" s="146">
        <v>23227</v>
      </c>
      <c r="G9870" s="146">
        <v>23227</v>
      </c>
    </row>
    <row r="9871" spans="3:7" ht="16.5" hidden="1" customHeight="1" outlineLevel="1" x14ac:dyDescent="0.45">
      <c r="C9871" s="104" t="s">
        <v>406</v>
      </c>
      <c r="D9871" s="104" t="s">
        <v>430</v>
      </c>
      <c r="E9871" s="56">
        <v>2009</v>
      </c>
      <c r="F9871" s="146">
        <v>16812</v>
      </c>
      <c r="G9871" s="146">
        <v>16812</v>
      </c>
    </row>
    <row r="9872" spans="3:7" ht="16.5" hidden="1" customHeight="1" outlineLevel="1" x14ac:dyDescent="0.45">
      <c r="C9872" s="104" t="s">
        <v>406</v>
      </c>
      <c r="D9872" s="104" t="s">
        <v>430</v>
      </c>
      <c r="E9872" s="56">
        <v>2010</v>
      </c>
      <c r="F9872" s="146">
        <v>28404</v>
      </c>
      <c r="G9872" s="146">
        <v>28404</v>
      </c>
    </row>
    <row r="9873" spans="3:7" ht="16.5" hidden="1" customHeight="1" outlineLevel="1" x14ac:dyDescent="0.45">
      <c r="C9873" s="104" t="s">
        <v>406</v>
      </c>
      <c r="D9873" s="104" t="s">
        <v>430</v>
      </c>
      <c r="E9873" s="56">
        <v>2011</v>
      </c>
      <c r="F9873" s="146">
        <v>22492</v>
      </c>
      <c r="G9873" s="146">
        <v>22492</v>
      </c>
    </row>
    <row r="9874" spans="3:7" ht="16.5" hidden="1" customHeight="1" outlineLevel="1" x14ac:dyDescent="0.45">
      <c r="C9874" s="104" t="s">
        <v>406</v>
      </c>
      <c r="D9874" s="104" t="s">
        <v>430</v>
      </c>
      <c r="E9874" s="56">
        <v>2012</v>
      </c>
      <c r="F9874" s="146">
        <v>16875</v>
      </c>
      <c r="G9874" s="146">
        <v>16875</v>
      </c>
    </row>
    <row r="9875" spans="3:7" ht="16.5" hidden="1" customHeight="1" outlineLevel="1" x14ac:dyDescent="0.45">
      <c r="C9875" s="104" t="s">
        <v>406</v>
      </c>
      <c r="D9875" s="104" t="s">
        <v>430</v>
      </c>
      <c r="E9875" s="56">
        <v>2013</v>
      </c>
      <c r="F9875" s="146">
        <v>15359</v>
      </c>
      <c r="G9875" s="146">
        <v>15359</v>
      </c>
    </row>
    <row r="9876" spans="3:7" ht="16.5" hidden="1" customHeight="1" outlineLevel="1" x14ac:dyDescent="0.45">
      <c r="C9876" s="104" t="s">
        <v>406</v>
      </c>
      <c r="D9876" s="104" t="s">
        <v>430</v>
      </c>
      <c r="E9876" s="56">
        <v>2014</v>
      </c>
      <c r="F9876" s="146">
        <v>17443</v>
      </c>
      <c r="G9876" s="146">
        <v>17443</v>
      </c>
    </row>
    <row r="9877" spans="3:7" ht="16.5" hidden="1" customHeight="1" outlineLevel="1" x14ac:dyDescent="0.45">
      <c r="C9877" s="104" t="s">
        <v>406</v>
      </c>
      <c r="D9877" s="104" t="s">
        <v>430</v>
      </c>
      <c r="E9877" s="56">
        <v>2015</v>
      </c>
      <c r="F9877" s="146">
        <v>8663</v>
      </c>
      <c r="G9877" s="146">
        <v>8663</v>
      </c>
    </row>
    <row r="9878" spans="3:7" ht="16.5" hidden="1" customHeight="1" outlineLevel="1" x14ac:dyDescent="0.45">
      <c r="C9878" s="104" t="s">
        <v>406</v>
      </c>
      <c r="D9878" s="104" t="s">
        <v>430</v>
      </c>
      <c r="E9878" s="56">
        <v>2016</v>
      </c>
      <c r="F9878" s="146">
        <v>1435</v>
      </c>
      <c r="G9878" s="146">
        <v>1435</v>
      </c>
    </row>
    <row r="9879" spans="3:7" ht="16.5" hidden="1" customHeight="1" outlineLevel="1" x14ac:dyDescent="0.45">
      <c r="C9879" s="104" t="s">
        <v>406</v>
      </c>
      <c r="D9879" s="104" t="s">
        <v>431</v>
      </c>
      <c r="E9879" s="56">
        <v>1991</v>
      </c>
      <c r="F9879" s="144">
        <v>216</v>
      </c>
      <c r="G9879" s="144">
        <v>216</v>
      </c>
    </row>
    <row r="9880" spans="3:7" ht="16.5" hidden="1" customHeight="1" outlineLevel="1" x14ac:dyDescent="0.45">
      <c r="C9880" s="104" t="s">
        <v>406</v>
      </c>
      <c r="D9880" s="104" t="s">
        <v>431</v>
      </c>
      <c r="E9880" s="56">
        <v>1992</v>
      </c>
      <c r="F9880" s="144">
        <v>377</v>
      </c>
      <c r="G9880" s="144">
        <v>377</v>
      </c>
    </row>
    <row r="9881" spans="3:7" ht="16.5" hidden="1" customHeight="1" outlineLevel="1" x14ac:dyDescent="0.45">
      <c r="C9881" s="104" t="s">
        <v>406</v>
      </c>
      <c r="D9881" s="104" t="s">
        <v>431</v>
      </c>
      <c r="E9881" s="56">
        <v>1993</v>
      </c>
      <c r="F9881" s="144">
        <v>784</v>
      </c>
      <c r="G9881" s="144">
        <v>784</v>
      </c>
    </row>
    <row r="9882" spans="3:7" ht="16.5" hidden="1" customHeight="1" outlineLevel="1" x14ac:dyDescent="0.45">
      <c r="C9882" s="104" t="s">
        <v>406</v>
      </c>
      <c r="D9882" s="104" t="s">
        <v>431</v>
      </c>
      <c r="E9882" s="56">
        <v>1994</v>
      </c>
      <c r="F9882" s="146">
        <v>1329</v>
      </c>
      <c r="G9882" s="146">
        <v>1329</v>
      </c>
    </row>
    <row r="9883" spans="3:7" ht="16.5" hidden="1" customHeight="1" outlineLevel="1" x14ac:dyDescent="0.45">
      <c r="C9883" s="104" t="s">
        <v>406</v>
      </c>
      <c r="D9883" s="104" t="s">
        <v>431</v>
      </c>
      <c r="E9883" s="56">
        <v>1995</v>
      </c>
      <c r="F9883" s="146">
        <v>2088</v>
      </c>
      <c r="G9883" s="146">
        <v>2088</v>
      </c>
    </row>
    <row r="9884" spans="3:7" ht="16.5" hidden="1" customHeight="1" outlineLevel="1" x14ac:dyDescent="0.45">
      <c r="C9884" s="104" t="s">
        <v>406</v>
      </c>
      <c r="D9884" s="104" t="s">
        <v>431</v>
      </c>
      <c r="E9884" s="56">
        <v>1996</v>
      </c>
      <c r="F9884" s="144">
        <v>832</v>
      </c>
      <c r="G9884" s="144">
        <v>832</v>
      </c>
    </row>
    <row r="9885" spans="3:7" ht="16.5" hidden="1" customHeight="1" outlineLevel="1" x14ac:dyDescent="0.45">
      <c r="C9885" s="104" t="s">
        <v>406</v>
      </c>
      <c r="D9885" s="104" t="s">
        <v>431</v>
      </c>
      <c r="E9885" s="56">
        <v>1997</v>
      </c>
      <c r="F9885" s="146">
        <v>1305</v>
      </c>
      <c r="G9885" s="146">
        <v>1305</v>
      </c>
    </row>
    <row r="9886" spans="3:7" ht="16.5" hidden="1" customHeight="1" outlineLevel="1" x14ac:dyDescent="0.45">
      <c r="C9886" s="104" t="s">
        <v>406</v>
      </c>
      <c r="D9886" s="104" t="s">
        <v>431</v>
      </c>
      <c r="E9886" s="56">
        <v>1998</v>
      </c>
      <c r="F9886" s="146">
        <v>1356</v>
      </c>
      <c r="G9886" s="146">
        <v>1356</v>
      </c>
    </row>
    <row r="9887" spans="3:7" ht="16.5" hidden="1" customHeight="1" outlineLevel="1" x14ac:dyDescent="0.45">
      <c r="C9887" s="104" t="s">
        <v>406</v>
      </c>
      <c r="D9887" s="104" t="s">
        <v>431</v>
      </c>
      <c r="E9887" s="56">
        <v>1999</v>
      </c>
      <c r="F9887" s="146">
        <v>1870</v>
      </c>
      <c r="G9887" s="146">
        <v>1870</v>
      </c>
    </row>
    <row r="9888" spans="3:7" ht="16.5" hidden="1" customHeight="1" outlineLevel="1" x14ac:dyDescent="0.45">
      <c r="C9888" s="104" t="s">
        <v>406</v>
      </c>
      <c r="D9888" s="104" t="s">
        <v>431</v>
      </c>
      <c r="E9888" s="56">
        <v>2000</v>
      </c>
      <c r="F9888" s="146">
        <v>1743</v>
      </c>
      <c r="G9888" s="146">
        <v>1743</v>
      </c>
    </row>
    <row r="9889" spans="3:7" ht="16.5" hidden="1" customHeight="1" outlineLevel="1" x14ac:dyDescent="0.45">
      <c r="C9889" s="104" t="s">
        <v>406</v>
      </c>
      <c r="D9889" s="104" t="s">
        <v>431</v>
      </c>
      <c r="E9889" s="56">
        <v>2001</v>
      </c>
      <c r="F9889" s="146">
        <v>2269</v>
      </c>
      <c r="G9889" s="146">
        <v>2269</v>
      </c>
    </row>
    <row r="9890" spans="3:7" ht="16.5" hidden="1" customHeight="1" outlineLevel="1" x14ac:dyDescent="0.45">
      <c r="C9890" s="104" t="s">
        <v>406</v>
      </c>
      <c r="D9890" s="104" t="s">
        <v>431</v>
      </c>
      <c r="E9890" s="56">
        <v>2002</v>
      </c>
      <c r="F9890" s="146">
        <v>2352</v>
      </c>
      <c r="G9890" s="146">
        <v>2352</v>
      </c>
    </row>
    <row r="9891" spans="3:7" ht="16.5" hidden="1" customHeight="1" outlineLevel="1" x14ac:dyDescent="0.45">
      <c r="C9891" s="104" t="s">
        <v>406</v>
      </c>
      <c r="D9891" s="104" t="s">
        <v>431</v>
      </c>
      <c r="E9891" s="56">
        <v>2003</v>
      </c>
      <c r="F9891" s="146">
        <v>2509</v>
      </c>
      <c r="G9891" s="146">
        <v>2509</v>
      </c>
    </row>
    <row r="9892" spans="3:7" ht="16.5" hidden="1" customHeight="1" outlineLevel="1" x14ac:dyDescent="0.45">
      <c r="C9892" s="104" t="s">
        <v>406</v>
      </c>
      <c r="D9892" s="104" t="s">
        <v>431</v>
      </c>
      <c r="E9892" s="56">
        <v>2004</v>
      </c>
      <c r="F9892" s="146">
        <v>3277</v>
      </c>
      <c r="G9892" s="146">
        <v>3277</v>
      </c>
    </row>
    <row r="9893" spans="3:7" ht="16.5" hidden="1" customHeight="1" outlineLevel="1" x14ac:dyDescent="0.45">
      <c r="C9893" s="104" t="s">
        <v>406</v>
      </c>
      <c r="D9893" s="104" t="s">
        <v>431</v>
      </c>
      <c r="E9893" s="56">
        <v>2005</v>
      </c>
      <c r="F9893" s="146">
        <v>4579</v>
      </c>
      <c r="G9893" s="146">
        <v>4579</v>
      </c>
    </row>
    <row r="9894" spans="3:7" ht="16.5" hidden="1" customHeight="1" outlineLevel="1" x14ac:dyDescent="0.45">
      <c r="C9894" s="104" t="s">
        <v>406</v>
      </c>
      <c r="D9894" s="104" t="s">
        <v>431</v>
      </c>
      <c r="E9894" s="56">
        <v>2006</v>
      </c>
      <c r="F9894" s="146">
        <v>4689</v>
      </c>
      <c r="G9894" s="146">
        <v>4689</v>
      </c>
    </row>
    <row r="9895" spans="3:7" ht="16.5" hidden="1" customHeight="1" outlineLevel="1" x14ac:dyDescent="0.45">
      <c r="C9895" s="104" t="s">
        <v>406</v>
      </c>
      <c r="D9895" s="104" t="s">
        <v>431</v>
      </c>
      <c r="E9895" s="56">
        <v>2007</v>
      </c>
      <c r="F9895" s="146">
        <v>5569</v>
      </c>
      <c r="G9895" s="146">
        <v>5569</v>
      </c>
    </row>
    <row r="9896" spans="3:7" ht="16.5" hidden="1" customHeight="1" outlineLevel="1" x14ac:dyDescent="0.45">
      <c r="C9896" s="104" t="s">
        <v>406</v>
      </c>
      <c r="D9896" s="104" t="s">
        <v>431</v>
      </c>
      <c r="E9896" s="56">
        <v>2008</v>
      </c>
      <c r="F9896" s="146">
        <v>4093</v>
      </c>
      <c r="G9896" s="146">
        <v>4093</v>
      </c>
    </row>
    <row r="9897" spans="3:7" ht="16.5" hidden="1" customHeight="1" outlineLevel="1" x14ac:dyDescent="0.45">
      <c r="C9897" s="104" t="s">
        <v>406</v>
      </c>
      <c r="D9897" s="104" t="s">
        <v>431</v>
      </c>
      <c r="E9897" s="56">
        <v>2009</v>
      </c>
      <c r="F9897" s="144">
        <v>938</v>
      </c>
      <c r="G9897" s="144">
        <v>938</v>
      </c>
    </row>
    <row r="9898" spans="3:7" ht="16.5" hidden="1" customHeight="1" outlineLevel="1" x14ac:dyDescent="0.45">
      <c r="C9898" s="104" t="s">
        <v>406</v>
      </c>
      <c r="D9898" s="104" t="s">
        <v>431</v>
      </c>
      <c r="E9898" s="56">
        <v>2010</v>
      </c>
      <c r="F9898" s="146">
        <v>1898</v>
      </c>
      <c r="G9898" s="146">
        <v>1898</v>
      </c>
    </row>
    <row r="9899" spans="3:7" ht="16.5" hidden="1" customHeight="1" outlineLevel="1" x14ac:dyDescent="0.45">
      <c r="C9899" s="104" t="s">
        <v>406</v>
      </c>
      <c r="D9899" s="104" t="s">
        <v>431</v>
      </c>
      <c r="E9899" s="56">
        <v>2011</v>
      </c>
      <c r="F9899" s="146">
        <v>3291</v>
      </c>
      <c r="G9899" s="146">
        <v>3291</v>
      </c>
    </row>
    <row r="9900" spans="3:7" ht="16.5" hidden="1" customHeight="1" outlineLevel="1" x14ac:dyDescent="0.45">
      <c r="C9900" s="104" t="s">
        <v>406</v>
      </c>
      <c r="D9900" s="104" t="s">
        <v>431</v>
      </c>
      <c r="E9900" s="56">
        <v>2012</v>
      </c>
      <c r="F9900" s="146">
        <v>3350</v>
      </c>
      <c r="G9900" s="146">
        <v>3350</v>
      </c>
    </row>
    <row r="9901" spans="3:7" ht="16.5" hidden="1" customHeight="1" outlineLevel="1" x14ac:dyDescent="0.45">
      <c r="C9901" s="104" t="s">
        <v>406</v>
      </c>
      <c r="D9901" s="104" t="s">
        <v>431</v>
      </c>
      <c r="E9901" s="56">
        <v>2013</v>
      </c>
      <c r="F9901" s="146">
        <v>4540</v>
      </c>
      <c r="G9901" s="146">
        <v>4540</v>
      </c>
    </row>
    <row r="9902" spans="3:7" ht="16.5" hidden="1" customHeight="1" outlineLevel="1" x14ac:dyDescent="0.45">
      <c r="C9902" s="104" t="s">
        <v>406</v>
      </c>
      <c r="D9902" s="104" t="s">
        <v>431</v>
      </c>
      <c r="E9902" s="56">
        <v>2014</v>
      </c>
      <c r="F9902" s="146">
        <v>2702</v>
      </c>
      <c r="G9902" s="146">
        <v>2702</v>
      </c>
    </row>
    <row r="9903" spans="3:7" ht="16.5" hidden="1" customHeight="1" outlineLevel="1" x14ac:dyDescent="0.45">
      <c r="C9903" s="104" t="s">
        <v>406</v>
      </c>
      <c r="D9903" s="104" t="s">
        <v>431</v>
      </c>
      <c r="E9903" s="56">
        <v>2015</v>
      </c>
      <c r="F9903" s="146">
        <v>2270</v>
      </c>
      <c r="G9903" s="146">
        <v>2270</v>
      </c>
    </row>
    <row r="9904" spans="3:7" ht="16.5" hidden="1" customHeight="1" outlineLevel="1" x14ac:dyDescent="0.45">
      <c r="C9904" s="104" t="s">
        <v>406</v>
      </c>
      <c r="D9904" s="104" t="s">
        <v>431</v>
      </c>
      <c r="E9904" s="56">
        <v>2016</v>
      </c>
      <c r="F9904" s="144">
        <v>890</v>
      </c>
      <c r="G9904" s="144">
        <v>890</v>
      </c>
    </row>
    <row r="9905" spans="3:7" ht="16.5" hidden="1" customHeight="1" outlineLevel="1" x14ac:dyDescent="0.45">
      <c r="C9905" s="104" t="s">
        <v>406</v>
      </c>
      <c r="D9905" s="104" t="s">
        <v>432</v>
      </c>
      <c r="E9905" s="56">
        <v>1993</v>
      </c>
      <c r="F9905" s="144">
        <v>34</v>
      </c>
      <c r="G9905" s="144">
        <v>34</v>
      </c>
    </row>
    <row r="9906" spans="3:7" ht="16.5" hidden="1" customHeight="1" outlineLevel="1" x14ac:dyDescent="0.45">
      <c r="C9906" s="104" t="s">
        <v>406</v>
      </c>
      <c r="D9906" s="104" t="s">
        <v>432</v>
      </c>
      <c r="E9906" s="56">
        <v>1994</v>
      </c>
      <c r="F9906" s="144">
        <v>210</v>
      </c>
      <c r="G9906" s="144">
        <v>210</v>
      </c>
    </row>
    <row r="9907" spans="3:7" ht="16.5" hidden="1" customHeight="1" outlineLevel="1" x14ac:dyDescent="0.45">
      <c r="C9907" s="104" t="s">
        <v>406</v>
      </c>
      <c r="D9907" s="104" t="s">
        <v>432</v>
      </c>
      <c r="E9907" s="56">
        <v>1995</v>
      </c>
      <c r="F9907" s="144">
        <v>236</v>
      </c>
      <c r="G9907" s="144">
        <v>236</v>
      </c>
    </row>
    <row r="9908" spans="3:7" ht="16.5" hidden="1" customHeight="1" outlineLevel="1" x14ac:dyDescent="0.45">
      <c r="C9908" s="104" t="s">
        <v>406</v>
      </c>
      <c r="D9908" s="104" t="s">
        <v>432</v>
      </c>
      <c r="E9908" s="56">
        <v>1996</v>
      </c>
      <c r="F9908" s="144">
        <v>237</v>
      </c>
      <c r="G9908" s="144">
        <v>237</v>
      </c>
    </row>
    <row r="9909" spans="3:7" ht="16.5" hidden="1" customHeight="1" outlineLevel="1" x14ac:dyDescent="0.45">
      <c r="C9909" s="104" t="s">
        <v>406</v>
      </c>
      <c r="D9909" s="104" t="s">
        <v>432</v>
      </c>
      <c r="E9909" s="56">
        <v>1997</v>
      </c>
      <c r="F9909" s="144">
        <v>14</v>
      </c>
      <c r="G9909" s="144">
        <v>14</v>
      </c>
    </row>
    <row r="9910" spans="3:7" ht="16.5" hidden="1" customHeight="1" outlineLevel="1" x14ac:dyDescent="0.45">
      <c r="C9910" s="104" t="s">
        <v>406</v>
      </c>
      <c r="D9910" s="104" t="s">
        <v>432</v>
      </c>
      <c r="E9910" s="56">
        <v>1998</v>
      </c>
      <c r="F9910" s="144">
        <v>174</v>
      </c>
      <c r="G9910" s="144">
        <v>174</v>
      </c>
    </row>
    <row r="9911" spans="3:7" ht="16.5" hidden="1" customHeight="1" outlineLevel="1" x14ac:dyDescent="0.45">
      <c r="C9911" s="104" t="s">
        <v>406</v>
      </c>
      <c r="D9911" s="104" t="s">
        <v>432</v>
      </c>
      <c r="E9911" s="56">
        <v>1999</v>
      </c>
      <c r="F9911" s="144">
        <v>110</v>
      </c>
      <c r="G9911" s="144">
        <v>110</v>
      </c>
    </row>
    <row r="9912" spans="3:7" ht="16.5" hidden="1" customHeight="1" outlineLevel="1" x14ac:dyDescent="0.45">
      <c r="C9912" s="104" t="s">
        <v>406</v>
      </c>
      <c r="D9912" s="104" t="s">
        <v>432</v>
      </c>
      <c r="E9912" s="56">
        <v>2000</v>
      </c>
      <c r="F9912" s="144">
        <v>13</v>
      </c>
      <c r="G9912" s="144">
        <v>13</v>
      </c>
    </row>
    <row r="9913" spans="3:7" ht="16.5" hidden="1" customHeight="1" outlineLevel="1" x14ac:dyDescent="0.45">
      <c r="C9913" s="104" t="s">
        <v>406</v>
      </c>
      <c r="D9913" s="104" t="s">
        <v>432</v>
      </c>
      <c r="E9913" s="56">
        <v>2001</v>
      </c>
      <c r="F9913" s="144">
        <v>38</v>
      </c>
      <c r="G9913" s="144">
        <v>38</v>
      </c>
    </row>
    <row r="9914" spans="3:7" ht="16.5" hidden="1" customHeight="1" outlineLevel="1" x14ac:dyDescent="0.45">
      <c r="C9914" s="104" t="s">
        <v>406</v>
      </c>
      <c r="D9914" s="104" t="s">
        <v>432</v>
      </c>
      <c r="E9914" s="56">
        <v>2002</v>
      </c>
      <c r="F9914" s="144">
        <v>13</v>
      </c>
      <c r="G9914" s="144">
        <v>13</v>
      </c>
    </row>
    <row r="9915" spans="3:7" ht="16.5" hidden="1" customHeight="1" outlineLevel="1" x14ac:dyDescent="0.45">
      <c r="C9915" s="104" t="s">
        <v>406</v>
      </c>
      <c r="D9915" s="104" t="s">
        <v>432</v>
      </c>
      <c r="E9915" s="56">
        <v>2003</v>
      </c>
      <c r="F9915" s="144">
        <v>45</v>
      </c>
      <c r="G9915" s="144">
        <v>45</v>
      </c>
    </row>
    <row r="9916" spans="3:7" ht="16.5" hidden="1" customHeight="1" outlineLevel="1" x14ac:dyDescent="0.45">
      <c r="C9916" s="104" t="s">
        <v>406</v>
      </c>
      <c r="D9916" s="104" t="s">
        <v>432</v>
      </c>
      <c r="E9916" s="56">
        <v>2004</v>
      </c>
      <c r="F9916" s="144">
        <v>49</v>
      </c>
      <c r="G9916" s="144">
        <v>49</v>
      </c>
    </row>
    <row r="9917" spans="3:7" ht="16.5" hidden="1" customHeight="1" outlineLevel="1" x14ac:dyDescent="0.45">
      <c r="C9917" s="104" t="s">
        <v>406</v>
      </c>
      <c r="D9917" s="104" t="s">
        <v>432</v>
      </c>
      <c r="E9917" s="56">
        <v>2005</v>
      </c>
      <c r="F9917" s="144">
        <v>121</v>
      </c>
      <c r="G9917" s="144">
        <v>121</v>
      </c>
    </row>
    <row r="9918" spans="3:7" ht="16.5" hidden="1" customHeight="1" outlineLevel="1" x14ac:dyDescent="0.45">
      <c r="C9918" s="104" t="s">
        <v>406</v>
      </c>
      <c r="D9918" s="104" t="s">
        <v>432</v>
      </c>
      <c r="E9918" s="56">
        <v>2006</v>
      </c>
      <c r="F9918" s="144">
        <v>196</v>
      </c>
      <c r="G9918" s="144">
        <v>196</v>
      </c>
    </row>
    <row r="9919" spans="3:7" ht="16.5" hidden="1" customHeight="1" outlineLevel="1" x14ac:dyDescent="0.45">
      <c r="C9919" s="104" t="s">
        <v>406</v>
      </c>
      <c r="D9919" s="104" t="s">
        <v>432</v>
      </c>
      <c r="E9919" s="56">
        <v>2007</v>
      </c>
      <c r="F9919" s="144">
        <v>115</v>
      </c>
      <c r="G9919" s="144">
        <v>115</v>
      </c>
    </row>
    <row r="9920" spans="3:7" ht="16.5" hidden="1" customHeight="1" outlineLevel="1" x14ac:dyDescent="0.45">
      <c r="C9920" s="104" t="s">
        <v>406</v>
      </c>
      <c r="D9920" s="104" t="s">
        <v>432</v>
      </c>
      <c r="E9920" s="56">
        <v>2008</v>
      </c>
      <c r="F9920" s="144">
        <v>10</v>
      </c>
      <c r="G9920" s="144">
        <v>10</v>
      </c>
    </row>
    <row r="9921" spans="3:7" ht="16.5" hidden="1" customHeight="1" outlineLevel="1" x14ac:dyDescent="0.45">
      <c r="C9921" s="104" t="s">
        <v>406</v>
      </c>
      <c r="D9921" s="104" t="s">
        <v>432</v>
      </c>
      <c r="E9921" s="56">
        <v>2009</v>
      </c>
      <c r="F9921" s="144">
        <v>131</v>
      </c>
      <c r="G9921" s="144">
        <v>131</v>
      </c>
    </row>
    <row r="9922" spans="3:7" ht="16.5" hidden="1" customHeight="1" outlineLevel="1" x14ac:dyDescent="0.45">
      <c r="C9922" s="104" t="s">
        <v>406</v>
      </c>
      <c r="D9922" s="104" t="s">
        <v>432</v>
      </c>
      <c r="E9922" s="56">
        <v>2010</v>
      </c>
      <c r="F9922" s="144">
        <v>315</v>
      </c>
      <c r="G9922" s="144">
        <v>315</v>
      </c>
    </row>
    <row r="9923" spans="3:7" ht="16.5" hidden="1" customHeight="1" outlineLevel="1" x14ac:dyDescent="0.45">
      <c r="C9923" s="104" t="s">
        <v>406</v>
      </c>
      <c r="D9923" s="104" t="s">
        <v>432</v>
      </c>
      <c r="E9923" s="56">
        <v>2011</v>
      </c>
      <c r="F9923" s="144">
        <v>271</v>
      </c>
      <c r="G9923" s="144">
        <v>271</v>
      </c>
    </row>
    <row r="9924" spans="3:7" ht="16.5" hidden="1" customHeight="1" outlineLevel="1" x14ac:dyDescent="0.45">
      <c r="C9924" s="104" t="s">
        <v>406</v>
      </c>
      <c r="D9924" s="104" t="s">
        <v>432</v>
      </c>
      <c r="E9924" s="56">
        <v>2012</v>
      </c>
      <c r="F9924" s="144">
        <v>213</v>
      </c>
      <c r="G9924" s="144">
        <v>213</v>
      </c>
    </row>
    <row r="9925" spans="3:7" ht="16.5" hidden="1" customHeight="1" outlineLevel="1" x14ac:dyDescent="0.45">
      <c r="C9925" s="104" t="s">
        <v>406</v>
      </c>
      <c r="D9925" s="104" t="s">
        <v>432</v>
      </c>
      <c r="E9925" s="56">
        <v>2013</v>
      </c>
      <c r="F9925" s="144">
        <v>161</v>
      </c>
      <c r="G9925" s="144">
        <v>161</v>
      </c>
    </row>
    <row r="9926" spans="3:7" ht="16.5" hidden="1" customHeight="1" outlineLevel="1" x14ac:dyDescent="0.45">
      <c r="C9926" s="104" t="s">
        <v>406</v>
      </c>
      <c r="D9926" s="104" t="s">
        <v>432</v>
      </c>
      <c r="E9926" s="56">
        <v>2014</v>
      </c>
      <c r="F9926" s="144">
        <v>143</v>
      </c>
      <c r="G9926" s="144">
        <v>143</v>
      </c>
    </row>
    <row r="9927" spans="3:7" ht="16.5" hidden="1" customHeight="1" outlineLevel="1" x14ac:dyDescent="0.45">
      <c r="C9927" s="104" t="s">
        <v>406</v>
      </c>
      <c r="D9927" s="104" t="s">
        <v>432</v>
      </c>
      <c r="E9927" s="56">
        <v>2015</v>
      </c>
      <c r="F9927" s="144">
        <v>120</v>
      </c>
      <c r="G9927" s="144">
        <v>120</v>
      </c>
    </row>
    <row r="9928" spans="3:7" ht="16.5" hidden="1" customHeight="1" outlineLevel="1" x14ac:dyDescent="0.45">
      <c r="C9928" s="104" t="s">
        <v>406</v>
      </c>
      <c r="D9928" s="104" t="s">
        <v>432</v>
      </c>
      <c r="E9928" s="56">
        <v>2016</v>
      </c>
      <c r="F9928" s="144">
        <v>62</v>
      </c>
      <c r="G9928" s="144">
        <v>62</v>
      </c>
    </row>
    <row r="9929" spans="3:7" ht="16.5" hidden="1" customHeight="1" outlineLevel="1" x14ac:dyDescent="0.45">
      <c r="C9929" s="104" t="s">
        <v>406</v>
      </c>
      <c r="D9929" s="104" t="s">
        <v>433</v>
      </c>
      <c r="E9929" s="56">
        <v>1997</v>
      </c>
      <c r="F9929" s="144">
        <v>1</v>
      </c>
      <c r="G9929" s="144">
        <v>1</v>
      </c>
    </row>
    <row r="9930" spans="3:7" ht="16.5" hidden="1" customHeight="1" outlineLevel="1" x14ac:dyDescent="0.45">
      <c r="C9930" s="104" t="s">
        <v>406</v>
      </c>
      <c r="D9930" s="104" t="s">
        <v>433</v>
      </c>
      <c r="E9930" s="56">
        <v>2000</v>
      </c>
      <c r="F9930" s="144">
        <v>15</v>
      </c>
      <c r="G9930" s="144">
        <v>15</v>
      </c>
    </row>
    <row r="9931" spans="3:7" ht="16.5" hidden="1" customHeight="1" outlineLevel="1" x14ac:dyDescent="0.45">
      <c r="C9931" s="104" t="s">
        <v>406</v>
      </c>
      <c r="D9931" s="104" t="s">
        <v>433</v>
      </c>
      <c r="E9931" s="56">
        <v>2001</v>
      </c>
      <c r="F9931" s="144">
        <v>75</v>
      </c>
      <c r="G9931" s="144">
        <v>75</v>
      </c>
    </row>
    <row r="9932" spans="3:7" ht="16.5" hidden="1" customHeight="1" outlineLevel="1" x14ac:dyDescent="0.45">
      <c r="C9932" s="104" t="s">
        <v>406</v>
      </c>
      <c r="D9932" s="104" t="s">
        <v>433</v>
      </c>
      <c r="E9932" s="56">
        <v>2002</v>
      </c>
      <c r="F9932" s="144">
        <v>168</v>
      </c>
      <c r="G9932" s="144">
        <v>168</v>
      </c>
    </row>
    <row r="9933" spans="3:7" ht="16.5" hidden="1" customHeight="1" outlineLevel="1" x14ac:dyDescent="0.45">
      <c r="C9933" s="104" t="s">
        <v>406</v>
      </c>
      <c r="D9933" s="104" t="s">
        <v>433</v>
      </c>
      <c r="E9933" s="56">
        <v>2003</v>
      </c>
      <c r="F9933" s="144">
        <v>268</v>
      </c>
      <c r="G9933" s="144">
        <v>268</v>
      </c>
    </row>
    <row r="9934" spans="3:7" ht="16.5" hidden="1" customHeight="1" outlineLevel="1" x14ac:dyDescent="0.45">
      <c r="C9934" s="104" t="s">
        <v>406</v>
      </c>
      <c r="D9934" s="104" t="s">
        <v>433</v>
      </c>
      <c r="E9934" s="56">
        <v>2004</v>
      </c>
      <c r="F9934" s="144">
        <v>197</v>
      </c>
      <c r="G9934" s="144">
        <v>197</v>
      </c>
    </row>
    <row r="9935" spans="3:7" ht="16.5" hidden="1" customHeight="1" outlineLevel="1" x14ac:dyDescent="0.45">
      <c r="C9935" s="104" t="s">
        <v>406</v>
      </c>
      <c r="D9935" s="104" t="s">
        <v>433</v>
      </c>
      <c r="E9935" s="56">
        <v>2005</v>
      </c>
      <c r="F9935" s="144">
        <v>167</v>
      </c>
      <c r="G9935" s="144">
        <v>167</v>
      </c>
    </row>
    <row r="9936" spans="3:7" ht="16.5" hidden="1" customHeight="1" outlineLevel="1" x14ac:dyDescent="0.45">
      <c r="C9936" s="104" t="s">
        <v>406</v>
      </c>
      <c r="D9936" s="104" t="s">
        <v>433</v>
      </c>
      <c r="E9936" s="56">
        <v>2006</v>
      </c>
      <c r="F9936" s="144">
        <v>156</v>
      </c>
      <c r="G9936" s="144">
        <v>156</v>
      </c>
    </row>
    <row r="9937" spans="3:7" ht="16.5" hidden="1" customHeight="1" outlineLevel="1" x14ac:dyDescent="0.45">
      <c r="C9937" s="104" t="s">
        <v>406</v>
      </c>
      <c r="D9937" s="104" t="s">
        <v>433</v>
      </c>
      <c r="E9937" s="56">
        <v>2007</v>
      </c>
      <c r="F9937" s="144">
        <v>212</v>
      </c>
      <c r="G9937" s="144">
        <v>212</v>
      </c>
    </row>
    <row r="9938" spans="3:7" ht="16.5" hidden="1" customHeight="1" outlineLevel="1" x14ac:dyDescent="0.45">
      <c r="C9938" s="104" t="s">
        <v>406</v>
      </c>
      <c r="D9938" s="104" t="s">
        <v>433</v>
      </c>
      <c r="E9938" s="56">
        <v>2008</v>
      </c>
      <c r="F9938" s="144">
        <v>211</v>
      </c>
      <c r="G9938" s="144">
        <v>211</v>
      </c>
    </row>
    <row r="9939" spans="3:7" ht="16.5" hidden="1" customHeight="1" outlineLevel="1" x14ac:dyDescent="0.45">
      <c r="C9939" s="104" t="s">
        <v>406</v>
      </c>
      <c r="D9939" s="104" t="s">
        <v>433</v>
      </c>
      <c r="E9939" s="56">
        <v>2009</v>
      </c>
      <c r="F9939" s="144">
        <v>5</v>
      </c>
      <c r="G9939" s="144">
        <v>5</v>
      </c>
    </row>
    <row r="9940" spans="3:7" ht="16.5" hidden="1" customHeight="1" outlineLevel="1" x14ac:dyDescent="0.45">
      <c r="C9940" s="104" t="s">
        <v>406</v>
      </c>
      <c r="D9940" s="104" t="s">
        <v>433</v>
      </c>
      <c r="E9940" s="56">
        <v>2010</v>
      </c>
      <c r="F9940" s="144">
        <v>0</v>
      </c>
      <c r="G9940" s="144">
        <v>0</v>
      </c>
    </row>
    <row r="9941" spans="3:7" ht="16.5" hidden="1" customHeight="1" outlineLevel="1" x14ac:dyDescent="0.45">
      <c r="C9941" s="104" t="s">
        <v>406</v>
      </c>
      <c r="D9941" s="104" t="s">
        <v>434</v>
      </c>
      <c r="E9941" s="56">
        <v>1993</v>
      </c>
      <c r="F9941" s="144">
        <v>22</v>
      </c>
      <c r="G9941" s="144">
        <v>22</v>
      </c>
    </row>
    <row r="9942" spans="3:7" ht="16.5" hidden="1" customHeight="1" outlineLevel="1" x14ac:dyDescent="0.45">
      <c r="C9942" s="104" t="s">
        <v>406</v>
      </c>
      <c r="D9942" s="104" t="s">
        <v>434</v>
      </c>
      <c r="E9942" s="56">
        <v>2000</v>
      </c>
      <c r="F9942" s="144">
        <v>7</v>
      </c>
      <c r="G9942" s="144">
        <v>7</v>
      </c>
    </row>
    <row r="9943" spans="3:7" ht="16.5" hidden="1" customHeight="1" outlineLevel="1" x14ac:dyDescent="0.45">
      <c r="C9943" s="104" t="s">
        <v>406</v>
      </c>
      <c r="D9943" s="104" t="s">
        <v>434</v>
      </c>
      <c r="E9943" s="56">
        <v>2004</v>
      </c>
      <c r="F9943" s="144">
        <v>0</v>
      </c>
      <c r="G9943" s="144">
        <v>0</v>
      </c>
    </row>
    <row r="9944" spans="3:7" ht="16.5" hidden="1" customHeight="1" outlineLevel="1" x14ac:dyDescent="0.45">
      <c r="C9944" s="104" t="s">
        <v>406</v>
      </c>
      <c r="D9944" s="104" t="s">
        <v>434</v>
      </c>
      <c r="E9944" s="56">
        <v>2005</v>
      </c>
      <c r="F9944" s="144">
        <v>0</v>
      </c>
      <c r="G9944" s="144">
        <v>0</v>
      </c>
    </row>
    <row r="9945" spans="3:7" ht="16.5" hidden="1" customHeight="1" outlineLevel="1" x14ac:dyDescent="0.45">
      <c r="C9945" s="104" t="s">
        <v>406</v>
      </c>
      <c r="D9945" s="104" t="s">
        <v>434</v>
      </c>
      <c r="E9945" s="56">
        <v>2006</v>
      </c>
      <c r="F9945" s="144">
        <v>0</v>
      </c>
      <c r="G9945" s="144">
        <v>0</v>
      </c>
    </row>
    <row r="9946" spans="3:7" ht="16.5" hidden="1" customHeight="1" outlineLevel="1" x14ac:dyDescent="0.45">
      <c r="C9946" s="104" t="s">
        <v>406</v>
      </c>
      <c r="D9946" s="104" t="s">
        <v>434</v>
      </c>
      <c r="E9946" s="56">
        <v>2007</v>
      </c>
      <c r="F9946" s="144">
        <v>0</v>
      </c>
      <c r="G9946" s="144">
        <v>0</v>
      </c>
    </row>
    <row r="9947" spans="3:7" ht="16.5" hidden="1" customHeight="1" outlineLevel="1" x14ac:dyDescent="0.45">
      <c r="C9947" s="104" t="s">
        <v>406</v>
      </c>
      <c r="D9947" s="104" t="s">
        <v>434</v>
      </c>
      <c r="E9947" s="56">
        <v>2010</v>
      </c>
      <c r="F9947" s="144">
        <v>3</v>
      </c>
      <c r="G9947" s="144">
        <v>3</v>
      </c>
    </row>
    <row r="9948" spans="3:7" ht="16.5" hidden="1" customHeight="1" outlineLevel="1" x14ac:dyDescent="0.45">
      <c r="C9948" s="104" t="s">
        <v>406</v>
      </c>
      <c r="D9948" s="104" t="s">
        <v>434</v>
      </c>
      <c r="E9948" s="56">
        <v>2011</v>
      </c>
      <c r="F9948" s="144">
        <v>0</v>
      </c>
      <c r="G9948" s="144">
        <v>0</v>
      </c>
    </row>
    <row r="9949" spans="3:7" ht="16.5" hidden="1" customHeight="1" outlineLevel="1" x14ac:dyDescent="0.45">
      <c r="C9949" s="104" t="s">
        <v>406</v>
      </c>
      <c r="D9949" s="104" t="s">
        <v>435</v>
      </c>
      <c r="E9949" s="56">
        <v>1993</v>
      </c>
      <c r="F9949" s="144">
        <v>65</v>
      </c>
      <c r="G9949" s="144">
        <v>65</v>
      </c>
    </row>
    <row r="9950" spans="3:7" ht="16.5" hidden="1" customHeight="1" outlineLevel="1" x14ac:dyDescent="0.45">
      <c r="C9950" s="104" t="s">
        <v>406</v>
      </c>
      <c r="D9950" s="104" t="s">
        <v>435</v>
      </c>
      <c r="E9950" s="56">
        <v>1994</v>
      </c>
      <c r="F9950" s="144">
        <v>73</v>
      </c>
      <c r="G9950" s="144">
        <v>73</v>
      </c>
    </row>
    <row r="9951" spans="3:7" ht="16.5" hidden="1" customHeight="1" outlineLevel="1" x14ac:dyDescent="0.45">
      <c r="C9951" s="104" t="s">
        <v>406</v>
      </c>
      <c r="D9951" s="104" t="s">
        <v>435</v>
      </c>
      <c r="E9951" s="56">
        <v>1995</v>
      </c>
      <c r="F9951" s="144">
        <v>2</v>
      </c>
      <c r="G9951" s="144">
        <v>2</v>
      </c>
    </row>
    <row r="9952" spans="3:7" ht="16.5" hidden="1" customHeight="1" outlineLevel="1" x14ac:dyDescent="0.45">
      <c r="C9952" s="104" t="s">
        <v>406</v>
      </c>
      <c r="D9952" s="104" t="s">
        <v>436</v>
      </c>
      <c r="E9952" s="56">
        <v>1995</v>
      </c>
      <c r="F9952" s="144">
        <v>0</v>
      </c>
      <c r="G9952" s="144">
        <v>0</v>
      </c>
    </row>
    <row r="9953" spans="3:7" ht="16.5" hidden="1" customHeight="1" outlineLevel="1" x14ac:dyDescent="0.45">
      <c r="C9953" s="104" t="s">
        <v>406</v>
      </c>
      <c r="D9953" s="104" t="s">
        <v>436</v>
      </c>
      <c r="E9953" s="56">
        <v>2001</v>
      </c>
      <c r="F9953" s="144">
        <v>2</v>
      </c>
      <c r="G9953" s="144">
        <v>2</v>
      </c>
    </row>
    <row r="9954" spans="3:7" ht="16.5" hidden="1" customHeight="1" outlineLevel="1" x14ac:dyDescent="0.45">
      <c r="C9954" s="104" t="s">
        <v>406</v>
      </c>
      <c r="D9954" s="104" t="s">
        <v>436</v>
      </c>
      <c r="E9954" s="56">
        <v>2002</v>
      </c>
      <c r="F9954" s="144">
        <v>0</v>
      </c>
      <c r="G9954" s="144">
        <v>0</v>
      </c>
    </row>
    <row r="9955" spans="3:7" ht="16.5" hidden="1" customHeight="1" outlineLevel="1" x14ac:dyDescent="0.45">
      <c r="C9955" s="104" t="s">
        <v>406</v>
      </c>
      <c r="D9955" s="104" t="s">
        <v>436</v>
      </c>
      <c r="E9955" s="56">
        <v>2008</v>
      </c>
      <c r="F9955" s="144">
        <v>0</v>
      </c>
      <c r="G9955" s="144">
        <v>0</v>
      </c>
    </row>
    <row r="9956" spans="3:7" ht="16.5" hidden="1" customHeight="1" outlineLevel="1" x14ac:dyDescent="0.45">
      <c r="C9956" s="104" t="s">
        <v>406</v>
      </c>
      <c r="D9956" s="104" t="s">
        <v>437</v>
      </c>
      <c r="E9956" s="56">
        <v>1991</v>
      </c>
      <c r="F9956" s="144">
        <v>43</v>
      </c>
      <c r="G9956" s="144">
        <v>43</v>
      </c>
    </row>
    <row r="9957" spans="3:7" ht="16.5" hidden="1" customHeight="1" outlineLevel="1" x14ac:dyDescent="0.45">
      <c r="C9957" s="104" t="s">
        <v>406</v>
      </c>
      <c r="D9957" s="104" t="s">
        <v>437</v>
      </c>
      <c r="E9957" s="56">
        <v>1992</v>
      </c>
      <c r="F9957" s="144">
        <v>42</v>
      </c>
      <c r="G9957" s="144">
        <v>42</v>
      </c>
    </row>
    <row r="9958" spans="3:7" ht="16.5" hidden="1" customHeight="1" outlineLevel="1" x14ac:dyDescent="0.45">
      <c r="C9958" s="104" t="s">
        <v>406</v>
      </c>
      <c r="D9958" s="104" t="s">
        <v>437</v>
      </c>
      <c r="E9958" s="56">
        <v>1993</v>
      </c>
      <c r="F9958" s="144">
        <v>64</v>
      </c>
      <c r="G9958" s="144">
        <v>64</v>
      </c>
    </row>
    <row r="9959" spans="3:7" ht="16.5" hidden="1" customHeight="1" outlineLevel="1" x14ac:dyDescent="0.45">
      <c r="C9959" s="104" t="s">
        <v>406</v>
      </c>
      <c r="D9959" s="104" t="s">
        <v>437</v>
      </c>
      <c r="E9959" s="56">
        <v>1994</v>
      </c>
      <c r="F9959" s="144">
        <v>101</v>
      </c>
      <c r="G9959" s="144">
        <v>101</v>
      </c>
    </row>
    <row r="9960" spans="3:7" ht="16.5" hidden="1" customHeight="1" outlineLevel="1" x14ac:dyDescent="0.45">
      <c r="C9960" s="104" t="s">
        <v>406</v>
      </c>
      <c r="D9960" s="104" t="s">
        <v>437</v>
      </c>
      <c r="E9960" s="56">
        <v>1995</v>
      </c>
      <c r="F9960" s="144">
        <v>145</v>
      </c>
      <c r="G9960" s="144">
        <v>145</v>
      </c>
    </row>
    <row r="9961" spans="3:7" ht="16.5" hidden="1" customHeight="1" outlineLevel="1" x14ac:dyDescent="0.45">
      <c r="C9961" s="104" t="s">
        <v>406</v>
      </c>
      <c r="D9961" s="104" t="s">
        <v>437</v>
      </c>
      <c r="E9961" s="56">
        <v>1996</v>
      </c>
      <c r="F9961" s="144">
        <v>172</v>
      </c>
      <c r="G9961" s="144">
        <v>172</v>
      </c>
    </row>
    <row r="9962" spans="3:7" ht="16.5" hidden="1" customHeight="1" outlineLevel="1" x14ac:dyDescent="0.45">
      <c r="C9962" s="104" t="s">
        <v>406</v>
      </c>
      <c r="D9962" s="104" t="s">
        <v>437</v>
      </c>
      <c r="E9962" s="56">
        <v>1997</v>
      </c>
      <c r="F9962" s="144">
        <v>61</v>
      </c>
      <c r="G9962" s="144">
        <v>61</v>
      </c>
    </row>
    <row r="9963" spans="3:7" ht="16.5" hidden="1" customHeight="1" outlineLevel="1" x14ac:dyDescent="0.45">
      <c r="C9963" s="104" t="s">
        <v>406</v>
      </c>
      <c r="D9963" s="104" t="s">
        <v>437</v>
      </c>
      <c r="E9963" s="56">
        <v>1998</v>
      </c>
      <c r="F9963" s="144">
        <v>33</v>
      </c>
      <c r="G9963" s="144">
        <v>33</v>
      </c>
    </row>
    <row r="9964" spans="3:7" ht="16.5" hidden="1" customHeight="1" outlineLevel="1" x14ac:dyDescent="0.45">
      <c r="C9964" s="104" t="s">
        <v>406</v>
      </c>
      <c r="D9964" s="104" t="s">
        <v>437</v>
      </c>
      <c r="E9964" s="56">
        <v>1999</v>
      </c>
      <c r="F9964" s="144">
        <v>13</v>
      </c>
      <c r="G9964" s="144">
        <v>13</v>
      </c>
    </row>
    <row r="9965" spans="3:7" ht="16.5" hidden="1" customHeight="1" outlineLevel="1" x14ac:dyDescent="0.45">
      <c r="C9965" s="104" t="s">
        <v>406</v>
      </c>
      <c r="D9965" s="104" t="s">
        <v>437</v>
      </c>
      <c r="E9965" s="56">
        <v>2000</v>
      </c>
      <c r="F9965" s="144">
        <v>23</v>
      </c>
      <c r="G9965" s="144">
        <v>23</v>
      </c>
    </row>
    <row r="9966" spans="3:7" ht="16.5" hidden="1" customHeight="1" outlineLevel="1" x14ac:dyDescent="0.45">
      <c r="C9966" s="104" t="s">
        <v>406</v>
      </c>
      <c r="D9966" s="104" t="s">
        <v>437</v>
      </c>
      <c r="E9966" s="56">
        <v>2001</v>
      </c>
      <c r="F9966" s="144">
        <v>24</v>
      </c>
      <c r="G9966" s="144">
        <v>24</v>
      </c>
    </row>
    <row r="9967" spans="3:7" ht="16.5" hidden="1" customHeight="1" outlineLevel="1" x14ac:dyDescent="0.45">
      <c r="C9967" s="104" t="s">
        <v>406</v>
      </c>
      <c r="D9967" s="104" t="s">
        <v>437</v>
      </c>
      <c r="E9967" s="56">
        <v>2002</v>
      </c>
      <c r="F9967" s="144">
        <v>8</v>
      </c>
      <c r="G9967" s="144">
        <v>8</v>
      </c>
    </row>
    <row r="9968" spans="3:7" ht="16.5" hidden="1" customHeight="1" outlineLevel="1" x14ac:dyDescent="0.45">
      <c r="C9968" s="104" t="s">
        <v>406</v>
      </c>
      <c r="D9968" s="104" t="s">
        <v>437</v>
      </c>
      <c r="E9968" s="56">
        <v>2003</v>
      </c>
      <c r="F9968" s="144">
        <v>15</v>
      </c>
      <c r="G9968" s="144">
        <v>15</v>
      </c>
    </row>
    <row r="9969" spans="3:7" ht="16.5" hidden="1" customHeight="1" outlineLevel="1" x14ac:dyDescent="0.45">
      <c r="C9969" s="104" t="s">
        <v>406</v>
      </c>
      <c r="D9969" s="104" t="s">
        <v>437</v>
      </c>
      <c r="E9969" s="56">
        <v>2004</v>
      </c>
      <c r="F9969" s="144">
        <v>44</v>
      </c>
      <c r="G9969" s="144">
        <v>44</v>
      </c>
    </row>
    <row r="9970" spans="3:7" ht="16.5" hidden="1" customHeight="1" outlineLevel="1" x14ac:dyDescent="0.45">
      <c r="C9970" s="104" t="s">
        <v>406</v>
      </c>
      <c r="D9970" s="104" t="s">
        <v>437</v>
      </c>
      <c r="E9970" s="56">
        <v>2005</v>
      </c>
      <c r="F9970" s="144">
        <v>69</v>
      </c>
      <c r="G9970" s="144">
        <v>69</v>
      </c>
    </row>
    <row r="9971" spans="3:7" ht="16.5" hidden="1" customHeight="1" outlineLevel="1" x14ac:dyDescent="0.45">
      <c r="C9971" s="104" t="s">
        <v>406</v>
      </c>
      <c r="D9971" s="104" t="s">
        <v>437</v>
      </c>
      <c r="E9971" s="56">
        <v>2006</v>
      </c>
      <c r="F9971" s="144">
        <v>103</v>
      </c>
      <c r="G9971" s="144">
        <v>103</v>
      </c>
    </row>
    <row r="9972" spans="3:7" ht="16.5" hidden="1" customHeight="1" outlineLevel="1" x14ac:dyDescent="0.45">
      <c r="C9972" s="104" t="s">
        <v>406</v>
      </c>
      <c r="D9972" s="104" t="s">
        <v>437</v>
      </c>
      <c r="E9972" s="56">
        <v>2007</v>
      </c>
      <c r="F9972" s="144">
        <v>83</v>
      </c>
      <c r="G9972" s="144">
        <v>83</v>
      </c>
    </row>
    <row r="9973" spans="3:7" ht="16.5" hidden="1" customHeight="1" outlineLevel="1" x14ac:dyDescent="0.45">
      <c r="C9973" s="104" t="s">
        <v>406</v>
      </c>
      <c r="D9973" s="104" t="s">
        <v>437</v>
      </c>
      <c r="E9973" s="56">
        <v>2008</v>
      </c>
      <c r="F9973" s="144">
        <v>79</v>
      </c>
      <c r="G9973" s="144">
        <v>79</v>
      </c>
    </row>
    <row r="9974" spans="3:7" ht="16.5" hidden="1" customHeight="1" outlineLevel="1" x14ac:dyDescent="0.45">
      <c r="C9974" s="104" t="s">
        <v>406</v>
      </c>
      <c r="D9974" s="104" t="s">
        <v>437</v>
      </c>
      <c r="E9974" s="56">
        <v>2009</v>
      </c>
      <c r="F9974" s="144">
        <v>69</v>
      </c>
      <c r="G9974" s="144">
        <v>69</v>
      </c>
    </row>
    <row r="9975" spans="3:7" ht="16.5" hidden="1" customHeight="1" outlineLevel="1" x14ac:dyDescent="0.45">
      <c r="C9975" s="104" t="s">
        <v>406</v>
      </c>
      <c r="D9975" s="104" t="s">
        <v>437</v>
      </c>
      <c r="E9975" s="56">
        <v>2010</v>
      </c>
      <c r="F9975" s="144">
        <v>80</v>
      </c>
      <c r="G9975" s="144">
        <v>80</v>
      </c>
    </row>
    <row r="9976" spans="3:7" ht="16.5" hidden="1" customHeight="1" outlineLevel="1" x14ac:dyDescent="0.45">
      <c r="C9976" s="104" t="s">
        <v>406</v>
      </c>
      <c r="D9976" s="104" t="s">
        <v>437</v>
      </c>
      <c r="E9976" s="56">
        <v>2011</v>
      </c>
      <c r="F9976" s="144">
        <v>117</v>
      </c>
      <c r="G9976" s="144">
        <v>117</v>
      </c>
    </row>
    <row r="9977" spans="3:7" ht="16.5" hidden="1" customHeight="1" outlineLevel="1" x14ac:dyDescent="0.45">
      <c r="C9977" s="104" t="s">
        <v>406</v>
      </c>
      <c r="D9977" s="104" t="s">
        <v>437</v>
      </c>
      <c r="E9977" s="56">
        <v>2012</v>
      </c>
      <c r="F9977" s="144">
        <v>86</v>
      </c>
      <c r="G9977" s="144">
        <v>86</v>
      </c>
    </row>
    <row r="9978" spans="3:7" ht="16.5" hidden="1" customHeight="1" outlineLevel="1" x14ac:dyDescent="0.45">
      <c r="C9978" s="104" t="s">
        <v>406</v>
      </c>
      <c r="D9978" s="104" t="s">
        <v>437</v>
      </c>
      <c r="E9978" s="56">
        <v>2013</v>
      </c>
      <c r="F9978" s="144">
        <v>131</v>
      </c>
      <c r="G9978" s="144">
        <v>131</v>
      </c>
    </row>
    <row r="9979" spans="3:7" ht="16.5" hidden="1" customHeight="1" outlineLevel="1" x14ac:dyDescent="0.45">
      <c r="C9979" s="104" t="s">
        <v>406</v>
      </c>
      <c r="D9979" s="104" t="s">
        <v>437</v>
      </c>
      <c r="E9979" s="56">
        <v>2014</v>
      </c>
      <c r="F9979" s="144">
        <v>132</v>
      </c>
      <c r="G9979" s="144">
        <v>132</v>
      </c>
    </row>
    <row r="9980" spans="3:7" ht="16.5" hidden="1" customHeight="1" outlineLevel="1" x14ac:dyDescent="0.45">
      <c r="C9980" s="104" t="s">
        <v>406</v>
      </c>
      <c r="D9980" s="104" t="s">
        <v>437</v>
      </c>
      <c r="E9980" s="56">
        <v>2015</v>
      </c>
      <c r="F9980" s="144">
        <v>110</v>
      </c>
      <c r="G9980" s="144">
        <v>110</v>
      </c>
    </row>
    <row r="9981" spans="3:7" ht="16.5" hidden="1" customHeight="1" outlineLevel="1" x14ac:dyDescent="0.45">
      <c r="C9981" s="104" t="s">
        <v>406</v>
      </c>
      <c r="D9981" s="104" t="s">
        <v>437</v>
      </c>
      <c r="E9981" s="56">
        <v>2016</v>
      </c>
      <c r="F9981" s="144">
        <v>54</v>
      </c>
      <c r="G9981" s="144">
        <v>54</v>
      </c>
    </row>
    <row r="9982" spans="3:7" ht="16.5" hidden="1" customHeight="1" outlineLevel="1" x14ac:dyDescent="0.45">
      <c r="C9982" s="104" t="s">
        <v>406</v>
      </c>
      <c r="D9982" s="104" t="s">
        <v>438</v>
      </c>
      <c r="E9982" s="56">
        <v>1991</v>
      </c>
      <c r="F9982" s="144">
        <v>464</v>
      </c>
      <c r="G9982" s="144">
        <v>464</v>
      </c>
    </row>
    <row r="9983" spans="3:7" ht="16.5" hidden="1" customHeight="1" outlineLevel="1" x14ac:dyDescent="0.45">
      <c r="C9983" s="104" t="s">
        <v>406</v>
      </c>
      <c r="D9983" s="104" t="s">
        <v>438</v>
      </c>
      <c r="E9983" s="56">
        <v>1992</v>
      </c>
      <c r="F9983" s="144">
        <v>820</v>
      </c>
      <c r="G9983" s="144">
        <v>820</v>
      </c>
    </row>
    <row r="9984" spans="3:7" ht="16.5" hidden="1" customHeight="1" outlineLevel="1" x14ac:dyDescent="0.45">
      <c r="C9984" s="104" t="s">
        <v>406</v>
      </c>
      <c r="D9984" s="104" t="s">
        <v>438</v>
      </c>
      <c r="E9984" s="56">
        <v>1993</v>
      </c>
      <c r="F9984" s="146">
        <v>1541</v>
      </c>
      <c r="G9984" s="146">
        <v>1541</v>
      </c>
    </row>
    <row r="9985" spans="3:7" ht="16.5" hidden="1" customHeight="1" outlineLevel="1" x14ac:dyDescent="0.45">
      <c r="C9985" s="104" t="s">
        <v>406</v>
      </c>
      <c r="D9985" s="104" t="s">
        <v>438</v>
      </c>
      <c r="E9985" s="56">
        <v>1994</v>
      </c>
      <c r="F9985" s="146">
        <v>1196</v>
      </c>
      <c r="G9985" s="146">
        <v>1196</v>
      </c>
    </row>
    <row r="9986" spans="3:7" ht="16.5" hidden="1" customHeight="1" outlineLevel="1" x14ac:dyDescent="0.45">
      <c r="C9986" s="104" t="s">
        <v>406</v>
      </c>
      <c r="D9986" s="104" t="s">
        <v>438</v>
      </c>
      <c r="E9986" s="56">
        <v>1995</v>
      </c>
      <c r="F9986" s="146">
        <v>1758</v>
      </c>
      <c r="G9986" s="146">
        <v>1758</v>
      </c>
    </row>
    <row r="9987" spans="3:7" ht="16.5" hidden="1" customHeight="1" outlineLevel="1" x14ac:dyDescent="0.45">
      <c r="C9987" s="104" t="s">
        <v>406</v>
      </c>
      <c r="D9987" s="104" t="s">
        <v>438</v>
      </c>
      <c r="E9987" s="56">
        <v>1996</v>
      </c>
      <c r="F9987" s="144">
        <v>949</v>
      </c>
      <c r="G9987" s="144">
        <v>949</v>
      </c>
    </row>
    <row r="9988" spans="3:7" ht="16.5" hidden="1" customHeight="1" outlineLevel="1" x14ac:dyDescent="0.45">
      <c r="C9988" s="104" t="s">
        <v>406</v>
      </c>
      <c r="D9988" s="104" t="s">
        <v>438</v>
      </c>
      <c r="E9988" s="56">
        <v>1997</v>
      </c>
      <c r="F9988" s="146">
        <v>1289</v>
      </c>
      <c r="G9988" s="146">
        <v>1289</v>
      </c>
    </row>
    <row r="9989" spans="3:7" ht="16.5" hidden="1" customHeight="1" outlineLevel="1" x14ac:dyDescent="0.45">
      <c r="C9989" s="104" t="s">
        <v>406</v>
      </c>
      <c r="D9989" s="104" t="s">
        <v>438</v>
      </c>
      <c r="E9989" s="56">
        <v>1998</v>
      </c>
      <c r="F9989" s="146">
        <v>2262</v>
      </c>
      <c r="G9989" s="146">
        <v>2262</v>
      </c>
    </row>
    <row r="9990" spans="3:7" ht="16.5" hidden="1" customHeight="1" outlineLevel="1" x14ac:dyDescent="0.45">
      <c r="C9990" s="104" t="s">
        <v>406</v>
      </c>
      <c r="D9990" s="104" t="s">
        <v>438</v>
      </c>
      <c r="E9990" s="56">
        <v>1999</v>
      </c>
      <c r="F9990" s="146">
        <v>1302</v>
      </c>
      <c r="G9990" s="146">
        <v>1302</v>
      </c>
    </row>
    <row r="9991" spans="3:7" ht="16.5" hidden="1" customHeight="1" outlineLevel="1" x14ac:dyDescent="0.45">
      <c r="C9991" s="104" t="s">
        <v>406</v>
      </c>
      <c r="D9991" s="104" t="s">
        <v>438</v>
      </c>
      <c r="E9991" s="56">
        <v>2000</v>
      </c>
      <c r="F9991" s="146">
        <v>1646</v>
      </c>
      <c r="G9991" s="146">
        <v>1646</v>
      </c>
    </row>
    <row r="9992" spans="3:7" ht="16.5" hidden="1" customHeight="1" outlineLevel="1" x14ac:dyDescent="0.45">
      <c r="C9992" s="104" t="s">
        <v>406</v>
      </c>
      <c r="D9992" s="104" t="s">
        <v>438</v>
      </c>
      <c r="E9992" s="56">
        <v>2001</v>
      </c>
      <c r="F9992" s="146">
        <v>1771</v>
      </c>
      <c r="G9992" s="146">
        <v>1771</v>
      </c>
    </row>
    <row r="9993" spans="3:7" ht="16.5" hidden="1" customHeight="1" outlineLevel="1" x14ac:dyDescent="0.45">
      <c r="C9993" s="104" t="s">
        <v>406</v>
      </c>
      <c r="D9993" s="104" t="s">
        <v>438</v>
      </c>
      <c r="E9993" s="56">
        <v>2002</v>
      </c>
      <c r="F9993" s="146">
        <v>2242</v>
      </c>
      <c r="G9993" s="146">
        <v>2242</v>
      </c>
    </row>
    <row r="9994" spans="3:7" ht="16.5" hidden="1" customHeight="1" outlineLevel="1" x14ac:dyDescent="0.45">
      <c r="C9994" s="104" t="s">
        <v>406</v>
      </c>
      <c r="D9994" s="104" t="s">
        <v>438</v>
      </c>
      <c r="E9994" s="56">
        <v>2003</v>
      </c>
      <c r="F9994" s="146">
        <v>3670</v>
      </c>
      <c r="G9994" s="146">
        <v>3670</v>
      </c>
    </row>
    <row r="9995" spans="3:7" ht="16.5" hidden="1" customHeight="1" outlineLevel="1" x14ac:dyDescent="0.45">
      <c r="C9995" s="104" t="s">
        <v>406</v>
      </c>
      <c r="D9995" s="104" t="s">
        <v>438</v>
      </c>
      <c r="E9995" s="56">
        <v>2004</v>
      </c>
      <c r="F9995" s="146">
        <v>6198</v>
      </c>
      <c r="G9995" s="146">
        <v>6198</v>
      </c>
    </row>
    <row r="9996" spans="3:7" ht="16.5" hidden="1" customHeight="1" outlineLevel="1" x14ac:dyDescent="0.45">
      <c r="C9996" s="104" t="s">
        <v>406</v>
      </c>
      <c r="D9996" s="104" t="s">
        <v>438</v>
      </c>
      <c r="E9996" s="56">
        <v>2005</v>
      </c>
      <c r="F9996" s="146">
        <v>7812</v>
      </c>
      <c r="G9996" s="146">
        <v>7812</v>
      </c>
    </row>
    <row r="9997" spans="3:7" ht="16.5" hidden="1" customHeight="1" outlineLevel="1" x14ac:dyDescent="0.45">
      <c r="C9997" s="104" t="s">
        <v>406</v>
      </c>
      <c r="D9997" s="104" t="s">
        <v>438</v>
      </c>
      <c r="E9997" s="56">
        <v>2006</v>
      </c>
      <c r="F9997" s="146">
        <v>9120</v>
      </c>
      <c r="G9997" s="146">
        <v>9120</v>
      </c>
    </row>
    <row r="9998" spans="3:7" ht="16.5" hidden="1" customHeight="1" outlineLevel="1" x14ac:dyDescent="0.45">
      <c r="C9998" s="104" t="s">
        <v>406</v>
      </c>
      <c r="D9998" s="104" t="s">
        <v>438</v>
      </c>
      <c r="E9998" s="56">
        <v>2007</v>
      </c>
      <c r="F9998" s="146">
        <v>5592</v>
      </c>
      <c r="G9998" s="146">
        <v>5592</v>
      </c>
    </row>
    <row r="9999" spans="3:7" ht="16.5" hidden="1" customHeight="1" outlineLevel="1" x14ac:dyDescent="0.45">
      <c r="C9999" s="104" t="s">
        <v>406</v>
      </c>
      <c r="D9999" s="104" t="s">
        <v>438</v>
      </c>
      <c r="E9999" s="56">
        <v>2008</v>
      </c>
      <c r="F9999" s="146">
        <v>4103</v>
      </c>
      <c r="G9999" s="146">
        <v>4103</v>
      </c>
    </row>
    <row r="10000" spans="3:7" ht="16.5" hidden="1" customHeight="1" outlineLevel="1" x14ac:dyDescent="0.45">
      <c r="C10000" s="104" t="s">
        <v>406</v>
      </c>
      <c r="D10000" s="104" t="s">
        <v>438</v>
      </c>
      <c r="E10000" s="56">
        <v>2009</v>
      </c>
      <c r="F10000" s="146">
        <v>3067</v>
      </c>
      <c r="G10000" s="146">
        <v>3067</v>
      </c>
    </row>
    <row r="10001" spans="3:7" ht="16.5" hidden="1" customHeight="1" outlineLevel="1" x14ac:dyDescent="0.45">
      <c r="C10001" s="104" t="s">
        <v>406</v>
      </c>
      <c r="D10001" s="104" t="s">
        <v>438</v>
      </c>
      <c r="E10001" s="56">
        <v>2010</v>
      </c>
      <c r="F10001" s="146">
        <v>3689</v>
      </c>
      <c r="G10001" s="146">
        <v>3689</v>
      </c>
    </row>
    <row r="10002" spans="3:7" ht="16.5" hidden="1" customHeight="1" outlineLevel="1" x14ac:dyDescent="0.45">
      <c r="C10002" s="104" t="s">
        <v>406</v>
      </c>
      <c r="D10002" s="104" t="s">
        <v>438</v>
      </c>
      <c r="E10002" s="56">
        <v>2011</v>
      </c>
      <c r="F10002" s="146">
        <v>7122</v>
      </c>
      <c r="G10002" s="146">
        <v>7122</v>
      </c>
    </row>
    <row r="10003" spans="3:7" ht="16.5" hidden="1" customHeight="1" outlineLevel="1" x14ac:dyDescent="0.45">
      <c r="C10003" s="104" t="s">
        <v>406</v>
      </c>
      <c r="D10003" s="104" t="s">
        <v>438</v>
      </c>
      <c r="E10003" s="56">
        <v>2012</v>
      </c>
      <c r="F10003" s="146">
        <v>7932</v>
      </c>
      <c r="G10003" s="146">
        <v>7932</v>
      </c>
    </row>
    <row r="10004" spans="3:7" ht="16.5" hidden="1" customHeight="1" outlineLevel="1" x14ac:dyDescent="0.45">
      <c r="C10004" s="104" t="s">
        <v>406</v>
      </c>
      <c r="D10004" s="104" t="s">
        <v>438</v>
      </c>
      <c r="E10004" s="56">
        <v>2013</v>
      </c>
      <c r="F10004" s="146">
        <v>6811</v>
      </c>
      <c r="G10004" s="146">
        <v>6811</v>
      </c>
    </row>
    <row r="10005" spans="3:7" ht="16.5" hidden="1" customHeight="1" outlineLevel="1" x14ac:dyDescent="0.45">
      <c r="C10005" s="104" t="s">
        <v>406</v>
      </c>
      <c r="D10005" s="104" t="s">
        <v>438</v>
      </c>
      <c r="E10005" s="56">
        <v>2014</v>
      </c>
      <c r="F10005" s="146">
        <v>6315</v>
      </c>
      <c r="G10005" s="146">
        <v>6315</v>
      </c>
    </row>
    <row r="10006" spans="3:7" ht="16.5" hidden="1" customHeight="1" outlineLevel="1" x14ac:dyDescent="0.45">
      <c r="C10006" s="104" t="s">
        <v>406</v>
      </c>
      <c r="D10006" s="104" t="s">
        <v>438</v>
      </c>
      <c r="E10006" s="56">
        <v>2015</v>
      </c>
      <c r="F10006" s="146">
        <v>5951</v>
      </c>
      <c r="G10006" s="146">
        <v>5951</v>
      </c>
    </row>
    <row r="10007" spans="3:7" ht="16.5" hidden="1" customHeight="1" outlineLevel="1" x14ac:dyDescent="0.45">
      <c r="C10007" s="104" t="s">
        <v>406</v>
      </c>
      <c r="D10007" s="104" t="s">
        <v>438</v>
      </c>
      <c r="E10007" s="56">
        <v>2016</v>
      </c>
      <c r="F10007" s="146">
        <v>1939</v>
      </c>
      <c r="G10007" s="146">
        <v>1939</v>
      </c>
    </row>
    <row r="10008" spans="3:7" ht="16.5" hidden="1" customHeight="1" outlineLevel="1" x14ac:dyDescent="0.45">
      <c r="C10008" s="104" t="s">
        <v>406</v>
      </c>
      <c r="D10008" s="104" t="s">
        <v>439</v>
      </c>
      <c r="E10008" s="56">
        <v>1993</v>
      </c>
      <c r="F10008" s="144">
        <v>437</v>
      </c>
      <c r="G10008" s="144">
        <v>437</v>
      </c>
    </row>
    <row r="10009" spans="3:7" ht="16.5" hidden="1" customHeight="1" outlineLevel="1" x14ac:dyDescent="0.45">
      <c r="C10009" s="104" t="s">
        <v>406</v>
      </c>
      <c r="D10009" s="104" t="s">
        <v>439</v>
      </c>
      <c r="E10009" s="56">
        <v>1994</v>
      </c>
      <c r="F10009" s="144">
        <v>320</v>
      </c>
      <c r="G10009" s="144">
        <v>320</v>
      </c>
    </row>
    <row r="10010" spans="3:7" ht="16.5" hidden="1" customHeight="1" outlineLevel="1" x14ac:dyDescent="0.45">
      <c r="C10010" s="104" t="s">
        <v>406</v>
      </c>
      <c r="D10010" s="104" t="s">
        <v>439</v>
      </c>
      <c r="E10010" s="56">
        <v>1995</v>
      </c>
      <c r="F10010" s="144">
        <v>453</v>
      </c>
      <c r="G10010" s="144">
        <v>453</v>
      </c>
    </row>
    <row r="10011" spans="3:7" ht="16.5" hidden="1" customHeight="1" outlineLevel="1" x14ac:dyDescent="0.45">
      <c r="C10011" s="104" t="s">
        <v>406</v>
      </c>
      <c r="D10011" s="104" t="s">
        <v>439</v>
      </c>
      <c r="E10011" s="56">
        <v>1996</v>
      </c>
      <c r="F10011" s="144">
        <v>686</v>
      </c>
      <c r="G10011" s="144">
        <v>686</v>
      </c>
    </row>
    <row r="10012" spans="3:7" ht="16.5" hidden="1" customHeight="1" outlineLevel="1" x14ac:dyDescent="0.45">
      <c r="C10012" s="104" t="s">
        <v>406</v>
      </c>
      <c r="D10012" s="104" t="s">
        <v>439</v>
      </c>
      <c r="E10012" s="56">
        <v>1997</v>
      </c>
      <c r="F10012" s="144">
        <v>829</v>
      </c>
      <c r="G10012" s="144">
        <v>829</v>
      </c>
    </row>
    <row r="10013" spans="3:7" ht="16.5" hidden="1" customHeight="1" outlineLevel="1" x14ac:dyDescent="0.45">
      <c r="C10013" s="104" t="s">
        <v>406</v>
      </c>
      <c r="D10013" s="104" t="s">
        <v>439</v>
      </c>
      <c r="E10013" s="56">
        <v>1998</v>
      </c>
      <c r="F10013" s="146">
        <v>1316</v>
      </c>
      <c r="G10013" s="146">
        <v>1316</v>
      </c>
    </row>
    <row r="10014" spans="3:7" ht="16.5" hidden="1" customHeight="1" outlineLevel="1" x14ac:dyDescent="0.45">
      <c r="C10014" s="104" t="s">
        <v>406</v>
      </c>
      <c r="D10014" s="104" t="s">
        <v>439</v>
      </c>
      <c r="E10014" s="56">
        <v>1999</v>
      </c>
      <c r="F10014" s="146">
        <v>1325</v>
      </c>
      <c r="G10014" s="146">
        <v>1325</v>
      </c>
    </row>
    <row r="10015" spans="3:7" ht="16.5" hidden="1" customHeight="1" outlineLevel="1" x14ac:dyDescent="0.45">
      <c r="C10015" s="104" t="s">
        <v>406</v>
      </c>
      <c r="D10015" s="104" t="s">
        <v>439</v>
      </c>
      <c r="E10015" s="56">
        <v>2000</v>
      </c>
      <c r="F10015" s="144">
        <v>935</v>
      </c>
      <c r="G10015" s="144">
        <v>935</v>
      </c>
    </row>
    <row r="10016" spans="3:7" ht="16.5" hidden="1" customHeight="1" outlineLevel="1" x14ac:dyDescent="0.45">
      <c r="C10016" s="104" t="s">
        <v>406</v>
      </c>
      <c r="D10016" s="104" t="s">
        <v>439</v>
      </c>
      <c r="E10016" s="56">
        <v>2001</v>
      </c>
      <c r="F10016" s="144">
        <v>769</v>
      </c>
      <c r="G10016" s="144">
        <v>769</v>
      </c>
    </row>
    <row r="10017" spans="3:7" ht="16.5" hidden="1" customHeight="1" outlineLevel="1" x14ac:dyDescent="0.45">
      <c r="C10017" s="104" t="s">
        <v>406</v>
      </c>
      <c r="D10017" s="104" t="s">
        <v>439</v>
      </c>
      <c r="E10017" s="56">
        <v>2002</v>
      </c>
      <c r="F10017" s="144">
        <v>868</v>
      </c>
      <c r="G10017" s="144">
        <v>868</v>
      </c>
    </row>
    <row r="10018" spans="3:7" ht="16.5" hidden="1" customHeight="1" outlineLevel="1" x14ac:dyDescent="0.45">
      <c r="C10018" s="104" t="s">
        <v>406</v>
      </c>
      <c r="D10018" s="104" t="s">
        <v>439</v>
      </c>
      <c r="E10018" s="56">
        <v>2003</v>
      </c>
      <c r="F10018" s="144">
        <v>856</v>
      </c>
      <c r="G10018" s="144">
        <v>856</v>
      </c>
    </row>
    <row r="10019" spans="3:7" ht="16.5" hidden="1" customHeight="1" outlineLevel="1" x14ac:dyDescent="0.45">
      <c r="C10019" s="104" t="s">
        <v>406</v>
      </c>
      <c r="D10019" s="104" t="s">
        <v>439</v>
      </c>
      <c r="E10019" s="56">
        <v>2004</v>
      </c>
      <c r="F10019" s="144">
        <v>633</v>
      </c>
      <c r="G10019" s="144">
        <v>633</v>
      </c>
    </row>
    <row r="10020" spans="3:7" ht="16.5" hidden="1" customHeight="1" outlineLevel="1" x14ac:dyDescent="0.45">
      <c r="C10020" s="104" t="s">
        <v>406</v>
      </c>
      <c r="D10020" s="104" t="s">
        <v>439</v>
      </c>
      <c r="E10020" s="56">
        <v>2005</v>
      </c>
      <c r="F10020" s="144">
        <v>486</v>
      </c>
      <c r="G10020" s="144">
        <v>486</v>
      </c>
    </row>
    <row r="10021" spans="3:7" ht="16.5" hidden="1" customHeight="1" outlineLevel="1" x14ac:dyDescent="0.45">
      <c r="C10021" s="104" t="s">
        <v>406</v>
      </c>
      <c r="D10021" s="104" t="s">
        <v>439</v>
      </c>
      <c r="E10021" s="56">
        <v>2006</v>
      </c>
      <c r="F10021" s="144">
        <v>339</v>
      </c>
      <c r="G10021" s="144">
        <v>339</v>
      </c>
    </row>
    <row r="10022" spans="3:7" ht="16.5" hidden="1" customHeight="1" outlineLevel="1" x14ac:dyDescent="0.45">
      <c r="C10022" s="104" t="s">
        <v>406</v>
      </c>
      <c r="D10022" s="104" t="s">
        <v>439</v>
      </c>
      <c r="E10022" s="56">
        <v>2007</v>
      </c>
      <c r="F10022" s="144">
        <v>614</v>
      </c>
      <c r="G10022" s="144">
        <v>614</v>
      </c>
    </row>
    <row r="10023" spans="3:7" ht="16.5" hidden="1" customHeight="1" outlineLevel="1" x14ac:dyDescent="0.45">
      <c r="C10023" s="104" t="s">
        <v>406</v>
      </c>
      <c r="D10023" s="104" t="s">
        <v>439</v>
      </c>
      <c r="E10023" s="56">
        <v>2008</v>
      </c>
      <c r="F10023" s="144">
        <v>375</v>
      </c>
      <c r="G10023" s="144">
        <v>375</v>
      </c>
    </row>
    <row r="10024" spans="3:7" ht="16.5" hidden="1" customHeight="1" outlineLevel="1" x14ac:dyDescent="0.45">
      <c r="C10024" s="104" t="s">
        <v>406</v>
      </c>
      <c r="D10024" s="104" t="s">
        <v>439</v>
      </c>
      <c r="E10024" s="56">
        <v>2009</v>
      </c>
      <c r="F10024" s="144">
        <v>169</v>
      </c>
      <c r="G10024" s="144">
        <v>169</v>
      </c>
    </row>
    <row r="10025" spans="3:7" ht="16.5" hidden="1" customHeight="1" outlineLevel="1" x14ac:dyDescent="0.45">
      <c r="C10025" s="104" t="s">
        <v>406</v>
      </c>
      <c r="D10025" s="104" t="s">
        <v>439</v>
      </c>
      <c r="E10025" s="56">
        <v>2010</v>
      </c>
      <c r="F10025" s="144">
        <v>282</v>
      </c>
      <c r="G10025" s="144">
        <v>282</v>
      </c>
    </row>
    <row r="10026" spans="3:7" ht="16.5" hidden="1" customHeight="1" outlineLevel="1" x14ac:dyDescent="0.45">
      <c r="C10026" s="104" t="s">
        <v>406</v>
      </c>
      <c r="D10026" s="104" t="s">
        <v>439</v>
      </c>
      <c r="E10026" s="56">
        <v>2011</v>
      </c>
      <c r="F10026" s="144">
        <v>616</v>
      </c>
      <c r="G10026" s="144">
        <v>616</v>
      </c>
    </row>
    <row r="10027" spans="3:7" ht="16.5" hidden="1" customHeight="1" outlineLevel="1" x14ac:dyDescent="0.45">
      <c r="C10027" s="104" t="s">
        <v>406</v>
      </c>
      <c r="D10027" s="104" t="s">
        <v>439</v>
      </c>
      <c r="E10027" s="56">
        <v>2012</v>
      </c>
      <c r="F10027" s="144">
        <v>617</v>
      </c>
      <c r="G10027" s="144">
        <v>617</v>
      </c>
    </row>
    <row r="10028" spans="3:7" ht="16.5" hidden="1" customHeight="1" outlineLevel="1" x14ac:dyDescent="0.45">
      <c r="C10028" s="104" t="s">
        <v>406</v>
      </c>
      <c r="D10028" s="104" t="s">
        <v>439</v>
      </c>
      <c r="E10028" s="56">
        <v>2013</v>
      </c>
      <c r="F10028" s="144">
        <v>475</v>
      </c>
      <c r="G10028" s="144">
        <v>475</v>
      </c>
    </row>
    <row r="10029" spans="3:7" ht="16.5" hidden="1" customHeight="1" outlineLevel="1" x14ac:dyDescent="0.45">
      <c r="C10029" s="104" t="s">
        <v>406</v>
      </c>
      <c r="D10029" s="104" t="s">
        <v>439</v>
      </c>
      <c r="E10029" s="56">
        <v>2014</v>
      </c>
      <c r="F10029" s="144">
        <v>781</v>
      </c>
      <c r="G10029" s="144">
        <v>781</v>
      </c>
    </row>
    <row r="10030" spans="3:7" ht="16.5" hidden="1" customHeight="1" outlineLevel="1" x14ac:dyDescent="0.45">
      <c r="C10030" s="104" t="s">
        <v>406</v>
      </c>
      <c r="D10030" s="104" t="s">
        <v>439</v>
      </c>
      <c r="E10030" s="56">
        <v>2015</v>
      </c>
      <c r="F10030" s="144">
        <v>829</v>
      </c>
      <c r="G10030" s="144">
        <v>829</v>
      </c>
    </row>
    <row r="10031" spans="3:7" ht="16.5" hidden="1" customHeight="1" outlineLevel="1" x14ac:dyDescent="0.45">
      <c r="C10031" s="104" t="s">
        <v>406</v>
      </c>
      <c r="D10031" s="104" t="s">
        <v>439</v>
      </c>
      <c r="E10031" s="56">
        <v>2016</v>
      </c>
      <c r="F10031" s="144">
        <v>133</v>
      </c>
      <c r="G10031" s="144">
        <v>133</v>
      </c>
    </row>
    <row r="10032" spans="3:7" ht="16.5" hidden="1" customHeight="1" outlineLevel="1" x14ac:dyDescent="0.45">
      <c r="C10032" s="104" t="s">
        <v>406</v>
      </c>
      <c r="D10032" s="104" t="s">
        <v>440</v>
      </c>
      <c r="E10032" s="56">
        <v>1992</v>
      </c>
      <c r="F10032" s="144">
        <v>1</v>
      </c>
      <c r="G10032" s="144">
        <v>1</v>
      </c>
    </row>
    <row r="10033" spans="3:7" ht="16.5" hidden="1" customHeight="1" outlineLevel="1" x14ac:dyDescent="0.45">
      <c r="C10033" s="104" t="s">
        <v>406</v>
      </c>
      <c r="D10033" s="104" t="s">
        <v>440</v>
      </c>
      <c r="E10033" s="56">
        <v>1995</v>
      </c>
      <c r="F10033" s="144">
        <v>30</v>
      </c>
      <c r="G10033" s="144">
        <v>30</v>
      </c>
    </row>
    <row r="10034" spans="3:7" ht="16.5" hidden="1" customHeight="1" outlineLevel="1" x14ac:dyDescent="0.45">
      <c r="C10034" s="104" t="s">
        <v>406</v>
      </c>
      <c r="D10034" s="104" t="s">
        <v>440</v>
      </c>
      <c r="E10034" s="56">
        <v>1996</v>
      </c>
      <c r="F10034" s="144">
        <v>75</v>
      </c>
      <c r="G10034" s="144">
        <v>75</v>
      </c>
    </row>
    <row r="10035" spans="3:7" ht="16.5" hidden="1" customHeight="1" outlineLevel="1" x14ac:dyDescent="0.45">
      <c r="C10035" s="104" t="s">
        <v>406</v>
      </c>
      <c r="D10035" s="104" t="s">
        <v>440</v>
      </c>
      <c r="E10035" s="56">
        <v>1997</v>
      </c>
      <c r="F10035" s="144">
        <v>13</v>
      </c>
      <c r="G10035" s="144">
        <v>13</v>
      </c>
    </row>
    <row r="10036" spans="3:7" ht="16.5" hidden="1" customHeight="1" outlineLevel="1" x14ac:dyDescent="0.45">
      <c r="C10036" s="104" t="s">
        <v>406</v>
      </c>
      <c r="D10036" s="104" t="s">
        <v>440</v>
      </c>
      <c r="E10036" s="56">
        <v>1998</v>
      </c>
      <c r="F10036" s="144">
        <v>10</v>
      </c>
      <c r="G10036" s="144">
        <v>10</v>
      </c>
    </row>
    <row r="10037" spans="3:7" ht="16.5" hidden="1" customHeight="1" outlineLevel="1" x14ac:dyDescent="0.45">
      <c r="C10037" s="104" t="s">
        <v>406</v>
      </c>
      <c r="D10037" s="104" t="s">
        <v>440</v>
      </c>
      <c r="E10037" s="56">
        <v>1999</v>
      </c>
      <c r="F10037" s="144">
        <v>17</v>
      </c>
      <c r="G10037" s="144">
        <v>17</v>
      </c>
    </row>
    <row r="10038" spans="3:7" ht="16.5" hidden="1" customHeight="1" outlineLevel="1" x14ac:dyDescent="0.45">
      <c r="C10038" s="104" t="s">
        <v>406</v>
      </c>
      <c r="D10038" s="104" t="s">
        <v>440</v>
      </c>
      <c r="E10038" s="56">
        <v>2000</v>
      </c>
      <c r="F10038" s="144">
        <v>17</v>
      </c>
      <c r="G10038" s="144">
        <v>17</v>
      </c>
    </row>
    <row r="10039" spans="3:7" ht="16.5" hidden="1" customHeight="1" outlineLevel="1" x14ac:dyDescent="0.45">
      <c r="C10039" s="104" t="s">
        <v>406</v>
      </c>
      <c r="D10039" s="104" t="s">
        <v>440</v>
      </c>
      <c r="E10039" s="56">
        <v>2002</v>
      </c>
      <c r="F10039" s="144">
        <v>5</v>
      </c>
      <c r="G10039" s="144">
        <v>5</v>
      </c>
    </row>
    <row r="10040" spans="3:7" ht="16.5" hidden="1" customHeight="1" outlineLevel="1" x14ac:dyDescent="0.45">
      <c r="C10040" s="104" t="s">
        <v>406</v>
      </c>
      <c r="D10040" s="104" t="s">
        <v>440</v>
      </c>
      <c r="E10040" s="56">
        <v>2004</v>
      </c>
      <c r="F10040" s="144">
        <v>11</v>
      </c>
      <c r="G10040" s="144">
        <v>11</v>
      </c>
    </row>
    <row r="10041" spans="3:7" ht="16.5" hidden="1" customHeight="1" outlineLevel="1" x14ac:dyDescent="0.45">
      <c r="C10041" s="104" t="s">
        <v>406</v>
      </c>
      <c r="D10041" s="104" t="s">
        <v>440</v>
      </c>
      <c r="E10041" s="56">
        <v>2005</v>
      </c>
      <c r="F10041" s="144">
        <v>10</v>
      </c>
      <c r="G10041" s="144">
        <v>10</v>
      </c>
    </row>
    <row r="10042" spans="3:7" ht="16.5" hidden="1" customHeight="1" outlineLevel="1" x14ac:dyDescent="0.45">
      <c r="C10042" s="104" t="s">
        <v>406</v>
      </c>
      <c r="D10042" s="104" t="s">
        <v>440</v>
      </c>
      <c r="E10042" s="56">
        <v>2006</v>
      </c>
      <c r="F10042" s="144">
        <v>4</v>
      </c>
      <c r="G10042" s="144">
        <v>4</v>
      </c>
    </row>
    <row r="10043" spans="3:7" ht="16.5" hidden="1" customHeight="1" outlineLevel="1" x14ac:dyDescent="0.45">
      <c r="C10043" s="104" t="s">
        <v>406</v>
      </c>
      <c r="D10043" s="104" t="s">
        <v>440</v>
      </c>
      <c r="E10043" s="56">
        <v>2007</v>
      </c>
      <c r="F10043" s="144">
        <v>0</v>
      </c>
      <c r="G10043" s="144">
        <v>0</v>
      </c>
    </row>
    <row r="10044" spans="3:7" ht="16.5" hidden="1" customHeight="1" outlineLevel="1" x14ac:dyDescent="0.45">
      <c r="C10044" s="104" t="s">
        <v>406</v>
      </c>
      <c r="D10044" s="104" t="s">
        <v>440</v>
      </c>
      <c r="E10044" s="56">
        <v>2008</v>
      </c>
      <c r="F10044" s="144">
        <v>31</v>
      </c>
      <c r="G10044" s="144">
        <v>31</v>
      </c>
    </row>
    <row r="10045" spans="3:7" ht="16.5" hidden="1" customHeight="1" outlineLevel="1" x14ac:dyDescent="0.45">
      <c r="C10045" s="104" t="s">
        <v>406</v>
      </c>
      <c r="D10045" s="104" t="s">
        <v>440</v>
      </c>
      <c r="E10045" s="56">
        <v>2009</v>
      </c>
      <c r="F10045" s="144">
        <v>0</v>
      </c>
      <c r="G10045" s="144">
        <v>0</v>
      </c>
    </row>
    <row r="10046" spans="3:7" ht="16.5" hidden="1" customHeight="1" outlineLevel="1" x14ac:dyDescent="0.45">
      <c r="C10046" s="104" t="s">
        <v>406</v>
      </c>
      <c r="D10046" s="104" t="s">
        <v>440</v>
      </c>
      <c r="E10046" s="56">
        <v>2013</v>
      </c>
      <c r="F10046" s="144">
        <v>9</v>
      </c>
      <c r="G10046" s="144">
        <v>9</v>
      </c>
    </row>
    <row r="10047" spans="3:7" ht="16.5" hidden="1" customHeight="1" outlineLevel="1" x14ac:dyDescent="0.45">
      <c r="C10047" s="104" t="s">
        <v>406</v>
      </c>
      <c r="D10047" s="104" t="s">
        <v>440</v>
      </c>
      <c r="E10047" s="56">
        <v>2014</v>
      </c>
      <c r="F10047" s="144">
        <v>42</v>
      </c>
      <c r="G10047" s="144">
        <v>42</v>
      </c>
    </row>
    <row r="10048" spans="3:7" ht="16.5" hidden="1" customHeight="1" outlineLevel="1" x14ac:dyDescent="0.45">
      <c r="C10048" s="104" t="s">
        <v>406</v>
      </c>
      <c r="D10048" s="104" t="s">
        <v>440</v>
      </c>
      <c r="E10048" s="56">
        <v>2015</v>
      </c>
      <c r="F10048" s="144">
        <v>65</v>
      </c>
      <c r="G10048" s="144">
        <v>65</v>
      </c>
    </row>
    <row r="10049" spans="3:7" ht="16.5" hidden="1" customHeight="1" outlineLevel="1" x14ac:dyDescent="0.45">
      <c r="C10049" s="104" t="s">
        <v>406</v>
      </c>
      <c r="D10049" s="104" t="s">
        <v>440</v>
      </c>
      <c r="E10049" s="56">
        <v>2016</v>
      </c>
      <c r="F10049" s="144">
        <v>22</v>
      </c>
      <c r="G10049" s="144">
        <v>22</v>
      </c>
    </row>
    <row r="10050" spans="3:7" ht="16.5" hidden="1" customHeight="1" outlineLevel="1" x14ac:dyDescent="0.45">
      <c r="C10050" s="104" t="s">
        <v>406</v>
      </c>
      <c r="D10050" s="104" t="s">
        <v>441</v>
      </c>
      <c r="E10050" s="56">
        <v>1991</v>
      </c>
      <c r="F10050" s="144">
        <v>20</v>
      </c>
      <c r="G10050" s="144">
        <v>20</v>
      </c>
    </row>
    <row r="10051" spans="3:7" ht="16.5" hidden="1" customHeight="1" outlineLevel="1" x14ac:dyDescent="0.45">
      <c r="C10051" s="104" t="s">
        <v>406</v>
      </c>
      <c r="D10051" s="104" t="s">
        <v>441</v>
      </c>
      <c r="E10051" s="56">
        <v>1992</v>
      </c>
      <c r="F10051" s="144">
        <v>71</v>
      </c>
      <c r="G10051" s="144">
        <v>71</v>
      </c>
    </row>
    <row r="10052" spans="3:7" ht="16.5" hidden="1" customHeight="1" outlineLevel="1" x14ac:dyDescent="0.45">
      <c r="C10052" s="104" t="s">
        <v>406</v>
      </c>
      <c r="D10052" s="104" t="s">
        <v>441</v>
      </c>
      <c r="E10052" s="56">
        <v>1993</v>
      </c>
      <c r="F10052" s="144">
        <v>21</v>
      </c>
      <c r="G10052" s="144">
        <v>21</v>
      </c>
    </row>
    <row r="10053" spans="3:7" ht="16.5" hidden="1" customHeight="1" outlineLevel="1" x14ac:dyDescent="0.45">
      <c r="C10053" s="104" t="s">
        <v>406</v>
      </c>
      <c r="D10053" s="104" t="s">
        <v>441</v>
      </c>
      <c r="E10053" s="56">
        <v>1994</v>
      </c>
      <c r="F10053" s="144">
        <v>34</v>
      </c>
      <c r="G10053" s="144">
        <v>34</v>
      </c>
    </row>
    <row r="10054" spans="3:7" ht="16.5" hidden="1" customHeight="1" outlineLevel="1" x14ac:dyDescent="0.45">
      <c r="C10054" s="104" t="s">
        <v>406</v>
      </c>
      <c r="D10054" s="104" t="s">
        <v>441</v>
      </c>
      <c r="E10054" s="56">
        <v>1995</v>
      </c>
      <c r="F10054" s="144">
        <v>194</v>
      </c>
      <c r="G10054" s="144">
        <v>194</v>
      </c>
    </row>
    <row r="10055" spans="3:7" ht="16.5" hidden="1" customHeight="1" outlineLevel="1" x14ac:dyDescent="0.45">
      <c r="C10055" s="104" t="s">
        <v>406</v>
      </c>
      <c r="D10055" s="104" t="s">
        <v>441</v>
      </c>
      <c r="E10055" s="56">
        <v>1996</v>
      </c>
      <c r="F10055" s="144">
        <v>680</v>
      </c>
      <c r="G10055" s="144">
        <v>680</v>
      </c>
    </row>
    <row r="10056" spans="3:7" ht="16.5" hidden="1" customHeight="1" outlineLevel="1" x14ac:dyDescent="0.45">
      <c r="C10056" s="104" t="s">
        <v>406</v>
      </c>
      <c r="D10056" s="104" t="s">
        <v>441</v>
      </c>
      <c r="E10056" s="56">
        <v>1997</v>
      </c>
      <c r="F10056" s="144">
        <v>616</v>
      </c>
      <c r="G10056" s="144">
        <v>616</v>
      </c>
    </row>
    <row r="10057" spans="3:7" ht="16.5" hidden="1" customHeight="1" outlineLevel="1" x14ac:dyDescent="0.45">
      <c r="C10057" s="104" t="s">
        <v>406</v>
      </c>
      <c r="D10057" s="104" t="s">
        <v>441</v>
      </c>
      <c r="E10057" s="56">
        <v>1998</v>
      </c>
      <c r="F10057" s="144">
        <v>435</v>
      </c>
      <c r="G10057" s="144">
        <v>435</v>
      </c>
    </row>
    <row r="10058" spans="3:7" ht="16.5" hidden="1" customHeight="1" outlineLevel="1" x14ac:dyDescent="0.45">
      <c r="C10058" s="104" t="s">
        <v>406</v>
      </c>
      <c r="D10058" s="104" t="s">
        <v>441</v>
      </c>
      <c r="E10058" s="56">
        <v>1999</v>
      </c>
      <c r="F10058" s="144">
        <v>845</v>
      </c>
      <c r="G10058" s="144">
        <v>845</v>
      </c>
    </row>
    <row r="10059" spans="3:7" ht="16.5" hidden="1" customHeight="1" outlineLevel="1" x14ac:dyDescent="0.45">
      <c r="C10059" s="104" t="s">
        <v>406</v>
      </c>
      <c r="D10059" s="104" t="s">
        <v>441</v>
      </c>
      <c r="E10059" s="56">
        <v>2000</v>
      </c>
      <c r="F10059" s="144">
        <v>416</v>
      </c>
      <c r="G10059" s="144">
        <v>416</v>
      </c>
    </row>
    <row r="10060" spans="3:7" ht="16.5" hidden="1" customHeight="1" outlineLevel="1" x14ac:dyDescent="0.45">
      <c r="C10060" s="104" t="s">
        <v>406</v>
      </c>
      <c r="D10060" s="104" t="s">
        <v>441</v>
      </c>
      <c r="E10060" s="56">
        <v>2001</v>
      </c>
      <c r="F10060" s="144">
        <v>295</v>
      </c>
      <c r="G10060" s="144">
        <v>295</v>
      </c>
    </row>
    <row r="10061" spans="3:7" ht="16.5" hidden="1" customHeight="1" outlineLevel="1" x14ac:dyDescent="0.45">
      <c r="C10061" s="104" t="s">
        <v>406</v>
      </c>
      <c r="D10061" s="104" t="s">
        <v>441</v>
      </c>
      <c r="E10061" s="56">
        <v>2002</v>
      </c>
      <c r="F10061" s="144">
        <v>392</v>
      </c>
      <c r="G10061" s="144">
        <v>392</v>
      </c>
    </row>
    <row r="10062" spans="3:7" ht="16.5" hidden="1" customHeight="1" outlineLevel="1" x14ac:dyDescent="0.45">
      <c r="C10062" s="104" t="s">
        <v>406</v>
      </c>
      <c r="D10062" s="104" t="s">
        <v>441</v>
      </c>
      <c r="E10062" s="56">
        <v>2003</v>
      </c>
      <c r="F10062" s="144">
        <v>390</v>
      </c>
      <c r="G10062" s="144">
        <v>390</v>
      </c>
    </row>
    <row r="10063" spans="3:7" ht="16.5" hidden="1" customHeight="1" outlineLevel="1" x14ac:dyDescent="0.45">
      <c r="C10063" s="104" t="s">
        <v>406</v>
      </c>
      <c r="D10063" s="104" t="s">
        <v>441</v>
      </c>
      <c r="E10063" s="56">
        <v>2004</v>
      </c>
      <c r="F10063" s="144">
        <v>464</v>
      </c>
      <c r="G10063" s="144">
        <v>464</v>
      </c>
    </row>
    <row r="10064" spans="3:7" ht="16.5" hidden="1" customHeight="1" outlineLevel="1" x14ac:dyDescent="0.45">
      <c r="C10064" s="104" t="s">
        <v>406</v>
      </c>
      <c r="D10064" s="104" t="s">
        <v>441</v>
      </c>
      <c r="E10064" s="56">
        <v>2005</v>
      </c>
      <c r="F10064" s="144">
        <v>589</v>
      </c>
      <c r="G10064" s="144">
        <v>589</v>
      </c>
    </row>
    <row r="10065" spans="3:7" ht="16.5" hidden="1" customHeight="1" outlineLevel="1" x14ac:dyDescent="0.45">
      <c r="C10065" s="104" t="s">
        <v>406</v>
      </c>
      <c r="D10065" s="104" t="s">
        <v>441</v>
      </c>
      <c r="E10065" s="56">
        <v>2006</v>
      </c>
      <c r="F10065" s="144">
        <v>565</v>
      </c>
      <c r="G10065" s="144">
        <v>565</v>
      </c>
    </row>
    <row r="10066" spans="3:7" ht="16.5" hidden="1" customHeight="1" outlineLevel="1" x14ac:dyDescent="0.45">
      <c r="C10066" s="104" t="s">
        <v>406</v>
      </c>
      <c r="D10066" s="104" t="s">
        <v>441</v>
      </c>
      <c r="E10066" s="56">
        <v>2007</v>
      </c>
      <c r="F10066" s="144">
        <v>548</v>
      </c>
      <c r="G10066" s="144">
        <v>548</v>
      </c>
    </row>
    <row r="10067" spans="3:7" ht="16.5" hidden="1" customHeight="1" outlineLevel="1" x14ac:dyDescent="0.45">
      <c r="C10067" s="104" t="s">
        <v>406</v>
      </c>
      <c r="D10067" s="104" t="s">
        <v>441</v>
      </c>
      <c r="E10067" s="56">
        <v>2008</v>
      </c>
      <c r="F10067" s="144">
        <v>547</v>
      </c>
      <c r="G10067" s="144">
        <v>547</v>
      </c>
    </row>
    <row r="10068" spans="3:7" ht="16.5" hidden="1" customHeight="1" outlineLevel="1" x14ac:dyDescent="0.45">
      <c r="C10068" s="104" t="s">
        <v>406</v>
      </c>
      <c r="D10068" s="104" t="s">
        <v>441</v>
      </c>
      <c r="E10068" s="56">
        <v>2009</v>
      </c>
      <c r="F10068" s="144">
        <v>609</v>
      </c>
      <c r="G10068" s="144">
        <v>609</v>
      </c>
    </row>
    <row r="10069" spans="3:7" ht="16.5" hidden="1" customHeight="1" outlineLevel="1" x14ac:dyDescent="0.45">
      <c r="C10069" s="104" t="s">
        <v>406</v>
      </c>
      <c r="D10069" s="104" t="s">
        <v>441</v>
      </c>
      <c r="E10069" s="56">
        <v>2010</v>
      </c>
      <c r="F10069" s="144">
        <v>490</v>
      </c>
      <c r="G10069" s="144">
        <v>490</v>
      </c>
    </row>
    <row r="10070" spans="3:7" ht="16.5" hidden="1" customHeight="1" outlineLevel="1" x14ac:dyDescent="0.45">
      <c r="C10070" s="104" t="s">
        <v>406</v>
      </c>
      <c r="D10070" s="104" t="s">
        <v>441</v>
      </c>
      <c r="E10070" s="56">
        <v>2011</v>
      </c>
      <c r="F10070" s="144">
        <v>950</v>
      </c>
      <c r="G10070" s="144">
        <v>950</v>
      </c>
    </row>
    <row r="10071" spans="3:7" ht="16.5" hidden="1" customHeight="1" outlineLevel="1" x14ac:dyDescent="0.45">
      <c r="C10071" s="104" t="s">
        <v>406</v>
      </c>
      <c r="D10071" s="104" t="s">
        <v>441</v>
      </c>
      <c r="E10071" s="56">
        <v>2012</v>
      </c>
      <c r="F10071" s="144">
        <v>523</v>
      </c>
      <c r="G10071" s="144">
        <v>523</v>
      </c>
    </row>
    <row r="10072" spans="3:7" ht="16.5" hidden="1" customHeight="1" outlineLevel="1" x14ac:dyDescent="0.45">
      <c r="C10072" s="104" t="s">
        <v>406</v>
      </c>
      <c r="D10072" s="104" t="s">
        <v>441</v>
      </c>
      <c r="E10072" s="56">
        <v>2013</v>
      </c>
      <c r="F10072" s="144">
        <v>500</v>
      </c>
      <c r="G10072" s="144">
        <v>500</v>
      </c>
    </row>
    <row r="10073" spans="3:7" ht="16.5" hidden="1" customHeight="1" outlineLevel="1" x14ac:dyDescent="0.45">
      <c r="C10073" s="104" t="s">
        <v>406</v>
      </c>
      <c r="D10073" s="104" t="s">
        <v>441</v>
      </c>
      <c r="E10073" s="56">
        <v>2014</v>
      </c>
      <c r="F10073" s="144">
        <v>580</v>
      </c>
      <c r="G10073" s="144">
        <v>580</v>
      </c>
    </row>
    <row r="10074" spans="3:7" ht="16.5" hidden="1" customHeight="1" outlineLevel="1" x14ac:dyDescent="0.45">
      <c r="C10074" s="104" t="s">
        <v>406</v>
      </c>
      <c r="D10074" s="104" t="s">
        <v>441</v>
      </c>
      <c r="E10074" s="56">
        <v>2015</v>
      </c>
      <c r="F10074" s="144">
        <v>435</v>
      </c>
      <c r="G10074" s="144">
        <v>435</v>
      </c>
    </row>
    <row r="10075" spans="3:7" ht="16.5" hidden="1" customHeight="1" outlineLevel="1" x14ac:dyDescent="0.45">
      <c r="C10075" s="104" t="s">
        <v>406</v>
      </c>
      <c r="D10075" s="104" t="s">
        <v>441</v>
      </c>
      <c r="E10075" s="56">
        <v>2016</v>
      </c>
      <c r="F10075" s="144">
        <v>97</v>
      </c>
      <c r="G10075" s="144">
        <v>97</v>
      </c>
    </row>
    <row r="10076" spans="3:7" ht="16.5" hidden="1" customHeight="1" outlineLevel="1" x14ac:dyDescent="0.45">
      <c r="C10076" s="104" t="s">
        <v>406</v>
      </c>
      <c r="D10076" s="104" t="s">
        <v>442</v>
      </c>
      <c r="E10076" s="56">
        <v>1991</v>
      </c>
      <c r="F10076" s="144">
        <v>86</v>
      </c>
      <c r="G10076" s="144">
        <v>86</v>
      </c>
    </row>
    <row r="10077" spans="3:7" ht="16.5" hidden="1" customHeight="1" outlineLevel="1" x14ac:dyDescent="0.45">
      <c r="C10077" s="104" t="s">
        <v>406</v>
      </c>
      <c r="D10077" s="104" t="s">
        <v>442</v>
      </c>
      <c r="E10077" s="56">
        <v>1992</v>
      </c>
      <c r="F10077" s="144">
        <v>406</v>
      </c>
      <c r="G10077" s="144">
        <v>406</v>
      </c>
    </row>
    <row r="10078" spans="3:7" ht="16.5" hidden="1" customHeight="1" outlineLevel="1" x14ac:dyDescent="0.45">
      <c r="C10078" s="104" t="s">
        <v>406</v>
      </c>
      <c r="D10078" s="104" t="s">
        <v>442</v>
      </c>
      <c r="E10078" s="56">
        <v>1993</v>
      </c>
      <c r="F10078" s="144">
        <v>557</v>
      </c>
      <c r="G10078" s="144">
        <v>557</v>
      </c>
    </row>
    <row r="10079" spans="3:7" ht="16.5" hidden="1" customHeight="1" outlineLevel="1" x14ac:dyDescent="0.45">
      <c r="C10079" s="104" t="s">
        <v>406</v>
      </c>
      <c r="D10079" s="104" t="s">
        <v>442</v>
      </c>
      <c r="E10079" s="56">
        <v>1994</v>
      </c>
      <c r="F10079" s="144">
        <v>529</v>
      </c>
      <c r="G10079" s="144">
        <v>529</v>
      </c>
    </row>
    <row r="10080" spans="3:7" ht="16.5" hidden="1" customHeight="1" outlineLevel="1" x14ac:dyDescent="0.45">
      <c r="C10080" s="104" t="s">
        <v>406</v>
      </c>
      <c r="D10080" s="104" t="s">
        <v>442</v>
      </c>
      <c r="E10080" s="56">
        <v>1995</v>
      </c>
      <c r="F10080" s="146">
        <v>1464</v>
      </c>
      <c r="G10080" s="146">
        <v>1464</v>
      </c>
    </row>
    <row r="10081" spans="3:7" ht="16.5" hidden="1" customHeight="1" outlineLevel="1" x14ac:dyDescent="0.45">
      <c r="C10081" s="104" t="s">
        <v>406</v>
      </c>
      <c r="D10081" s="104" t="s">
        <v>442</v>
      </c>
      <c r="E10081" s="56">
        <v>1996</v>
      </c>
      <c r="F10081" s="144">
        <v>482</v>
      </c>
      <c r="G10081" s="144">
        <v>482</v>
      </c>
    </row>
    <row r="10082" spans="3:7" ht="16.5" hidden="1" customHeight="1" outlineLevel="1" x14ac:dyDescent="0.45">
      <c r="C10082" s="104" t="s">
        <v>406</v>
      </c>
      <c r="D10082" s="104" t="s">
        <v>442</v>
      </c>
      <c r="E10082" s="56">
        <v>1997</v>
      </c>
      <c r="F10082" s="144">
        <v>781</v>
      </c>
      <c r="G10082" s="144">
        <v>781</v>
      </c>
    </row>
    <row r="10083" spans="3:7" ht="16.5" hidden="1" customHeight="1" outlineLevel="1" x14ac:dyDescent="0.45">
      <c r="C10083" s="104" t="s">
        <v>406</v>
      </c>
      <c r="D10083" s="104" t="s">
        <v>442</v>
      </c>
      <c r="E10083" s="56">
        <v>1998</v>
      </c>
      <c r="F10083" s="144">
        <v>904</v>
      </c>
      <c r="G10083" s="144">
        <v>904</v>
      </c>
    </row>
    <row r="10084" spans="3:7" ht="16.5" hidden="1" customHeight="1" outlineLevel="1" x14ac:dyDescent="0.45">
      <c r="C10084" s="104" t="s">
        <v>406</v>
      </c>
      <c r="D10084" s="104" t="s">
        <v>442</v>
      </c>
      <c r="E10084" s="56">
        <v>1999</v>
      </c>
      <c r="F10084" s="144">
        <v>770</v>
      </c>
      <c r="G10084" s="144">
        <v>770</v>
      </c>
    </row>
    <row r="10085" spans="3:7" ht="16.5" hidden="1" customHeight="1" outlineLevel="1" x14ac:dyDescent="0.45">
      <c r="C10085" s="104" t="s">
        <v>406</v>
      </c>
      <c r="D10085" s="104" t="s">
        <v>442</v>
      </c>
      <c r="E10085" s="56">
        <v>2000</v>
      </c>
      <c r="F10085" s="144">
        <v>744</v>
      </c>
      <c r="G10085" s="144">
        <v>744</v>
      </c>
    </row>
    <row r="10086" spans="3:7" ht="16.5" hidden="1" customHeight="1" outlineLevel="1" x14ac:dyDescent="0.45">
      <c r="C10086" s="104" t="s">
        <v>406</v>
      </c>
      <c r="D10086" s="104" t="s">
        <v>442</v>
      </c>
      <c r="E10086" s="56">
        <v>2001</v>
      </c>
      <c r="F10086" s="144">
        <v>519</v>
      </c>
      <c r="G10086" s="144">
        <v>519</v>
      </c>
    </row>
    <row r="10087" spans="3:7" ht="16.5" hidden="1" customHeight="1" outlineLevel="1" x14ac:dyDescent="0.45">
      <c r="C10087" s="104" t="s">
        <v>406</v>
      </c>
      <c r="D10087" s="104" t="s">
        <v>442</v>
      </c>
      <c r="E10087" s="56">
        <v>2002</v>
      </c>
      <c r="F10087" s="144">
        <v>470</v>
      </c>
      <c r="G10087" s="144">
        <v>470</v>
      </c>
    </row>
    <row r="10088" spans="3:7" ht="16.5" hidden="1" customHeight="1" outlineLevel="1" x14ac:dyDescent="0.45">
      <c r="C10088" s="104" t="s">
        <v>406</v>
      </c>
      <c r="D10088" s="104" t="s">
        <v>442</v>
      </c>
      <c r="E10088" s="56">
        <v>2003</v>
      </c>
      <c r="F10088" s="144">
        <v>450</v>
      </c>
      <c r="G10088" s="144">
        <v>450</v>
      </c>
    </row>
    <row r="10089" spans="3:7" ht="16.5" hidden="1" customHeight="1" outlineLevel="1" x14ac:dyDescent="0.45">
      <c r="C10089" s="104" t="s">
        <v>406</v>
      </c>
      <c r="D10089" s="104" t="s">
        <v>442</v>
      </c>
      <c r="E10089" s="56">
        <v>2004</v>
      </c>
      <c r="F10089" s="144">
        <v>722</v>
      </c>
      <c r="G10089" s="144">
        <v>722</v>
      </c>
    </row>
    <row r="10090" spans="3:7" ht="16.5" hidden="1" customHeight="1" outlineLevel="1" x14ac:dyDescent="0.45">
      <c r="C10090" s="104" t="s">
        <v>406</v>
      </c>
      <c r="D10090" s="104" t="s">
        <v>442</v>
      </c>
      <c r="E10090" s="56">
        <v>2005</v>
      </c>
      <c r="F10090" s="146">
        <v>1082</v>
      </c>
      <c r="G10090" s="146">
        <v>1082</v>
      </c>
    </row>
    <row r="10091" spans="3:7" ht="16.5" hidden="1" customHeight="1" outlineLevel="1" x14ac:dyDescent="0.45">
      <c r="C10091" s="104" t="s">
        <v>406</v>
      </c>
      <c r="D10091" s="104" t="s">
        <v>442</v>
      </c>
      <c r="E10091" s="56">
        <v>2006</v>
      </c>
      <c r="F10091" s="146">
        <v>1778</v>
      </c>
      <c r="G10091" s="146">
        <v>1778</v>
      </c>
    </row>
    <row r="10092" spans="3:7" ht="16.5" hidden="1" customHeight="1" outlineLevel="1" x14ac:dyDescent="0.45">
      <c r="C10092" s="104" t="s">
        <v>406</v>
      </c>
      <c r="D10092" s="104" t="s">
        <v>442</v>
      </c>
      <c r="E10092" s="56">
        <v>2007</v>
      </c>
      <c r="F10092" s="146">
        <v>2602</v>
      </c>
      <c r="G10092" s="146">
        <v>2602</v>
      </c>
    </row>
    <row r="10093" spans="3:7" ht="16.5" hidden="1" customHeight="1" outlineLevel="1" x14ac:dyDescent="0.45">
      <c r="C10093" s="104" t="s">
        <v>406</v>
      </c>
      <c r="D10093" s="104" t="s">
        <v>442</v>
      </c>
      <c r="E10093" s="56">
        <v>2008</v>
      </c>
      <c r="F10093" s="146">
        <v>2612</v>
      </c>
      <c r="G10093" s="146">
        <v>2612</v>
      </c>
    </row>
    <row r="10094" spans="3:7" ht="16.5" hidden="1" customHeight="1" outlineLevel="1" x14ac:dyDescent="0.45">
      <c r="C10094" s="104" t="s">
        <v>406</v>
      </c>
      <c r="D10094" s="104" t="s">
        <v>442</v>
      </c>
      <c r="E10094" s="56">
        <v>2009</v>
      </c>
      <c r="F10094" s="144">
        <v>839</v>
      </c>
      <c r="G10094" s="144">
        <v>839</v>
      </c>
    </row>
    <row r="10095" spans="3:7" ht="16.5" hidden="1" customHeight="1" outlineLevel="1" x14ac:dyDescent="0.45">
      <c r="C10095" s="104" t="s">
        <v>406</v>
      </c>
      <c r="D10095" s="104" t="s">
        <v>442</v>
      </c>
      <c r="E10095" s="56">
        <v>2010</v>
      </c>
      <c r="F10095" s="146">
        <v>1510</v>
      </c>
      <c r="G10095" s="146">
        <v>1510</v>
      </c>
    </row>
    <row r="10096" spans="3:7" ht="16.5" hidden="1" customHeight="1" outlineLevel="1" x14ac:dyDescent="0.45">
      <c r="C10096" s="104" t="s">
        <v>406</v>
      </c>
      <c r="D10096" s="104" t="s">
        <v>442</v>
      </c>
      <c r="E10096" s="56">
        <v>2011</v>
      </c>
      <c r="F10096" s="146">
        <v>3120</v>
      </c>
      <c r="G10096" s="146">
        <v>3120</v>
      </c>
    </row>
    <row r="10097" spans="3:7" ht="16.5" hidden="1" customHeight="1" outlineLevel="1" x14ac:dyDescent="0.45">
      <c r="C10097" s="104" t="s">
        <v>406</v>
      </c>
      <c r="D10097" s="104" t="s">
        <v>442</v>
      </c>
      <c r="E10097" s="56">
        <v>2012</v>
      </c>
      <c r="F10097" s="146">
        <v>3637</v>
      </c>
      <c r="G10097" s="146">
        <v>3637</v>
      </c>
    </row>
    <row r="10098" spans="3:7" ht="16.5" hidden="1" customHeight="1" outlineLevel="1" x14ac:dyDescent="0.45">
      <c r="C10098" s="104" t="s">
        <v>406</v>
      </c>
      <c r="D10098" s="104" t="s">
        <v>442</v>
      </c>
      <c r="E10098" s="56">
        <v>2013</v>
      </c>
      <c r="F10098" s="146">
        <v>2846</v>
      </c>
      <c r="G10098" s="146">
        <v>2846</v>
      </c>
    </row>
    <row r="10099" spans="3:7" ht="16.5" hidden="1" customHeight="1" outlineLevel="1" x14ac:dyDescent="0.45">
      <c r="C10099" s="104" t="s">
        <v>406</v>
      </c>
      <c r="D10099" s="104" t="s">
        <v>442</v>
      </c>
      <c r="E10099" s="56">
        <v>2014</v>
      </c>
      <c r="F10099" s="146">
        <v>2501</v>
      </c>
      <c r="G10099" s="146">
        <v>2501</v>
      </c>
    </row>
    <row r="10100" spans="3:7" ht="16.5" hidden="1" customHeight="1" outlineLevel="1" x14ac:dyDescent="0.45">
      <c r="C10100" s="104" t="s">
        <v>406</v>
      </c>
      <c r="D10100" s="104" t="s">
        <v>442</v>
      </c>
      <c r="E10100" s="56">
        <v>2015</v>
      </c>
      <c r="F10100" s="146">
        <v>2282</v>
      </c>
      <c r="G10100" s="146">
        <v>2282</v>
      </c>
    </row>
    <row r="10101" spans="3:7" ht="16.5" hidden="1" customHeight="1" outlineLevel="1" x14ac:dyDescent="0.45">
      <c r="C10101" s="104" t="s">
        <v>406</v>
      </c>
      <c r="D10101" s="104" t="s">
        <v>442</v>
      </c>
      <c r="E10101" s="56">
        <v>2016</v>
      </c>
      <c r="F10101" s="144">
        <v>781</v>
      </c>
      <c r="G10101" s="144">
        <v>781</v>
      </c>
    </row>
    <row r="10102" spans="3:7" ht="16.5" hidden="1" customHeight="1" outlineLevel="1" x14ac:dyDescent="0.45">
      <c r="C10102" s="104" t="s">
        <v>406</v>
      </c>
      <c r="D10102" s="104" t="s">
        <v>443</v>
      </c>
      <c r="E10102" s="56">
        <v>1996</v>
      </c>
      <c r="F10102" s="144">
        <v>87</v>
      </c>
      <c r="G10102" s="144">
        <v>87</v>
      </c>
    </row>
    <row r="10103" spans="3:7" ht="16.5" hidden="1" customHeight="1" outlineLevel="1" x14ac:dyDescent="0.45">
      <c r="C10103" s="104" t="s">
        <v>406</v>
      </c>
      <c r="D10103" s="104" t="s">
        <v>443</v>
      </c>
      <c r="E10103" s="56">
        <v>1997</v>
      </c>
      <c r="F10103" s="144">
        <v>44</v>
      </c>
      <c r="G10103" s="144">
        <v>44</v>
      </c>
    </row>
    <row r="10104" spans="3:7" ht="16.5" hidden="1" customHeight="1" outlineLevel="1" x14ac:dyDescent="0.45">
      <c r="C10104" s="104" t="s">
        <v>406</v>
      </c>
      <c r="D10104" s="104" t="s">
        <v>443</v>
      </c>
      <c r="E10104" s="56">
        <v>1998</v>
      </c>
      <c r="F10104" s="144">
        <v>28</v>
      </c>
      <c r="G10104" s="144">
        <v>28</v>
      </c>
    </row>
    <row r="10105" spans="3:7" ht="16.5" hidden="1" customHeight="1" outlineLevel="1" x14ac:dyDescent="0.45">
      <c r="C10105" s="104" t="s">
        <v>406</v>
      </c>
      <c r="D10105" s="104" t="s">
        <v>443</v>
      </c>
      <c r="E10105" s="56">
        <v>1999</v>
      </c>
      <c r="F10105" s="144">
        <v>55</v>
      </c>
      <c r="G10105" s="144">
        <v>55</v>
      </c>
    </row>
    <row r="10106" spans="3:7" ht="16.5" hidden="1" customHeight="1" outlineLevel="1" x14ac:dyDescent="0.45">
      <c r="C10106" s="104" t="s">
        <v>406</v>
      </c>
      <c r="D10106" s="104" t="s">
        <v>443</v>
      </c>
      <c r="E10106" s="56">
        <v>2000</v>
      </c>
      <c r="F10106" s="144">
        <v>14</v>
      </c>
      <c r="G10106" s="144">
        <v>14</v>
      </c>
    </row>
    <row r="10107" spans="3:7" ht="16.5" hidden="1" customHeight="1" outlineLevel="1" x14ac:dyDescent="0.45">
      <c r="C10107" s="104" t="s">
        <v>406</v>
      </c>
      <c r="D10107" s="104" t="s">
        <v>443</v>
      </c>
      <c r="E10107" s="56">
        <v>2002</v>
      </c>
      <c r="F10107" s="144">
        <v>2</v>
      </c>
      <c r="G10107" s="144">
        <v>2</v>
      </c>
    </row>
    <row r="10108" spans="3:7" ht="16.5" hidden="1" customHeight="1" outlineLevel="1" x14ac:dyDescent="0.45">
      <c r="C10108" s="104" t="s">
        <v>406</v>
      </c>
      <c r="D10108" s="104" t="s">
        <v>443</v>
      </c>
      <c r="E10108" s="56">
        <v>2003</v>
      </c>
      <c r="F10108" s="144">
        <v>45</v>
      </c>
      <c r="G10108" s="144">
        <v>45</v>
      </c>
    </row>
    <row r="10109" spans="3:7" ht="16.5" hidden="1" customHeight="1" outlineLevel="1" x14ac:dyDescent="0.45">
      <c r="C10109" s="104" t="s">
        <v>406</v>
      </c>
      <c r="D10109" s="104" t="s">
        <v>443</v>
      </c>
      <c r="E10109" s="56">
        <v>2004</v>
      </c>
      <c r="F10109" s="144">
        <v>112</v>
      </c>
      <c r="G10109" s="144">
        <v>112</v>
      </c>
    </row>
    <row r="10110" spans="3:7" ht="16.5" hidden="1" customHeight="1" outlineLevel="1" x14ac:dyDescent="0.45">
      <c r="C10110" s="104" t="s">
        <v>406</v>
      </c>
      <c r="D10110" s="104" t="s">
        <v>443</v>
      </c>
      <c r="E10110" s="56">
        <v>2005</v>
      </c>
      <c r="F10110" s="144">
        <v>61</v>
      </c>
      <c r="G10110" s="144">
        <v>61</v>
      </c>
    </row>
    <row r="10111" spans="3:7" ht="16.5" hidden="1" customHeight="1" outlineLevel="1" x14ac:dyDescent="0.45">
      <c r="C10111" s="104" t="s">
        <v>406</v>
      </c>
      <c r="D10111" s="104" t="s">
        <v>443</v>
      </c>
      <c r="E10111" s="56">
        <v>2006</v>
      </c>
      <c r="F10111" s="144">
        <v>82</v>
      </c>
      <c r="G10111" s="144">
        <v>82</v>
      </c>
    </row>
    <row r="10112" spans="3:7" ht="16.5" hidden="1" customHeight="1" outlineLevel="1" x14ac:dyDescent="0.45">
      <c r="C10112" s="104" t="s">
        <v>406</v>
      </c>
      <c r="D10112" s="104" t="s">
        <v>443</v>
      </c>
      <c r="E10112" s="56">
        <v>2007</v>
      </c>
      <c r="F10112" s="144">
        <v>98</v>
      </c>
      <c r="G10112" s="144">
        <v>98</v>
      </c>
    </row>
    <row r="10113" spans="3:7" ht="16.5" hidden="1" customHeight="1" outlineLevel="1" x14ac:dyDescent="0.45">
      <c r="C10113" s="104" t="s">
        <v>406</v>
      </c>
      <c r="D10113" s="104" t="s">
        <v>443</v>
      </c>
      <c r="E10113" s="56">
        <v>2008</v>
      </c>
      <c r="F10113" s="144">
        <v>53</v>
      </c>
      <c r="G10113" s="144">
        <v>53</v>
      </c>
    </row>
    <row r="10114" spans="3:7" ht="16.5" hidden="1" customHeight="1" outlineLevel="1" x14ac:dyDescent="0.45">
      <c r="C10114" s="104" t="s">
        <v>406</v>
      </c>
      <c r="D10114" s="104" t="s">
        <v>443</v>
      </c>
      <c r="E10114" s="56">
        <v>2009</v>
      </c>
      <c r="F10114" s="144">
        <v>26</v>
      </c>
      <c r="G10114" s="144">
        <v>26</v>
      </c>
    </row>
    <row r="10115" spans="3:7" ht="16.5" hidden="1" customHeight="1" outlineLevel="1" x14ac:dyDescent="0.45">
      <c r="C10115" s="104" t="s">
        <v>406</v>
      </c>
      <c r="D10115" s="104" t="s">
        <v>443</v>
      </c>
      <c r="E10115" s="56">
        <v>2010</v>
      </c>
      <c r="F10115" s="144">
        <v>49</v>
      </c>
      <c r="G10115" s="144">
        <v>49</v>
      </c>
    </row>
    <row r="10116" spans="3:7" ht="16.5" hidden="1" customHeight="1" outlineLevel="1" x14ac:dyDescent="0.45">
      <c r="C10116" s="104" t="s">
        <v>406</v>
      </c>
      <c r="D10116" s="104" t="s">
        <v>443</v>
      </c>
      <c r="E10116" s="56">
        <v>2011</v>
      </c>
      <c r="F10116" s="144">
        <v>47</v>
      </c>
      <c r="G10116" s="144">
        <v>47</v>
      </c>
    </row>
    <row r="10117" spans="3:7" ht="16.5" hidden="1" customHeight="1" outlineLevel="1" x14ac:dyDescent="0.45">
      <c r="C10117" s="104" t="s">
        <v>406</v>
      </c>
      <c r="D10117" s="104" t="s">
        <v>443</v>
      </c>
      <c r="E10117" s="56">
        <v>2012</v>
      </c>
      <c r="F10117" s="144">
        <v>156</v>
      </c>
      <c r="G10117" s="144">
        <v>156</v>
      </c>
    </row>
    <row r="10118" spans="3:7" ht="16.5" hidden="1" customHeight="1" outlineLevel="1" x14ac:dyDescent="0.45">
      <c r="C10118" s="104" t="s">
        <v>406</v>
      </c>
      <c r="D10118" s="104" t="s">
        <v>443</v>
      </c>
      <c r="E10118" s="56">
        <v>2013</v>
      </c>
      <c r="F10118" s="144">
        <v>111</v>
      </c>
      <c r="G10118" s="144">
        <v>111</v>
      </c>
    </row>
    <row r="10119" spans="3:7" ht="16.5" hidden="1" customHeight="1" outlineLevel="1" x14ac:dyDescent="0.45">
      <c r="C10119" s="104" t="s">
        <v>406</v>
      </c>
      <c r="D10119" s="104" t="s">
        <v>443</v>
      </c>
      <c r="E10119" s="56">
        <v>2014</v>
      </c>
      <c r="F10119" s="144">
        <v>141</v>
      </c>
      <c r="G10119" s="144">
        <v>141</v>
      </c>
    </row>
    <row r="10120" spans="3:7" ht="16.5" hidden="1" customHeight="1" outlineLevel="1" x14ac:dyDescent="0.45">
      <c r="C10120" s="104" t="s">
        <v>406</v>
      </c>
      <c r="D10120" s="104" t="s">
        <v>443</v>
      </c>
      <c r="E10120" s="56">
        <v>2015</v>
      </c>
      <c r="F10120" s="144">
        <v>199</v>
      </c>
      <c r="G10120" s="144">
        <v>199</v>
      </c>
    </row>
    <row r="10121" spans="3:7" ht="16.5" hidden="1" customHeight="1" outlineLevel="1" x14ac:dyDescent="0.45">
      <c r="C10121" s="104" t="s">
        <v>406</v>
      </c>
      <c r="D10121" s="104" t="s">
        <v>443</v>
      </c>
      <c r="E10121" s="56">
        <v>2016</v>
      </c>
      <c r="F10121" s="144">
        <v>29</v>
      </c>
      <c r="G10121" s="144">
        <v>29</v>
      </c>
    </row>
    <row r="10122" spans="3:7" ht="16.5" hidden="1" customHeight="1" outlineLevel="1" x14ac:dyDescent="0.45">
      <c r="C10122" s="104" t="s">
        <v>406</v>
      </c>
      <c r="D10122" s="104" t="s">
        <v>444</v>
      </c>
      <c r="E10122" s="56">
        <v>1991</v>
      </c>
      <c r="F10122" s="144">
        <v>163</v>
      </c>
      <c r="G10122" s="144">
        <v>163</v>
      </c>
    </row>
    <row r="10123" spans="3:7" ht="16.5" hidden="1" customHeight="1" outlineLevel="1" x14ac:dyDescent="0.45">
      <c r="C10123" s="104" t="s">
        <v>406</v>
      </c>
      <c r="D10123" s="104" t="s">
        <v>444</v>
      </c>
      <c r="E10123" s="56">
        <v>1992</v>
      </c>
      <c r="F10123" s="144">
        <v>169</v>
      </c>
      <c r="G10123" s="144">
        <v>169</v>
      </c>
    </row>
    <row r="10124" spans="3:7" ht="16.5" hidden="1" customHeight="1" outlineLevel="1" x14ac:dyDescent="0.45">
      <c r="C10124" s="104" t="s">
        <v>406</v>
      </c>
      <c r="D10124" s="104" t="s">
        <v>444</v>
      </c>
      <c r="E10124" s="56">
        <v>1993</v>
      </c>
      <c r="F10124" s="144">
        <v>482</v>
      </c>
      <c r="G10124" s="144">
        <v>482</v>
      </c>
    </row>
    <row r="10125" spans="3:7" ht="16.5" hidden="1" customHeight="1" outlineLevel="1" x14ac:dyDescent="0.45">
      <c r="C10125" s="104" t="s">
        <v>406</v>
      </c>
      <c r="D10125" s="104" t="s">
        <v>444</v>
      </c>
      <c r="E10125" s="56">
        <v>1994</v>
      </c>
      <c r="F10125" s="144">
        <v>252</v>
      </c>
      <c r="G10125" s="144">
        <v>252</v>
      </c>
    </row>
    <row r="10126" spans="3:7" ht="16.5" hidden="1" customHeight="1" outlineLevel="1" x14ac:dyDescent="0.45">
      <c r="C10126" s="104" t="s">
        <v>406</v>
      </c>
      <c r="D10126" s="104" t="s">
        <v>444</v>
      </c>
      <c r="E10126" s="56">
        <v>1995</v>
      </c>
      <c r="F10126" s="144">
        <v>877</v>
      </c>
      <c r="G10126" s="144">
        <v>877</v>
      </c>
    </row>
    <row r="10127" spans="3:7" ht="16.5" hidden="1" customHeight="1" outlineLevel="1" x14ac:dyDescent="0.45">
      <c r="C10127" s="104" t="s">
        <v>406</v>
      </c>
      <c r="D10127" s="104" t="s">
        <v>444</v>
      </c>
      <c r="E10127" s="56">
        <v>1996</v>
      </c>
      <c r="F10127" s="144">
        <v>483</v>
      </c>
      <c r="G10127" s="144">
        <v>483</v>
      </c>
    </row>
    <row r="10128" spans="3:7" ht="16.5" hidden="1" customHeight="1" outlineLevel="1" x14ac:dyDescent="0.45">
      <c r="C10128" s="104" t="s">
        <v>406</v>
      </c>
      <c r="D10128" s="104" t="s">
        <v>444</v>
      </c>
      <c r="E10128" s="56">
        <v>1997</v>
      </c>
      <c r="F10128" s="144">
        <v>605</v>
      </c>
      <c r="G10128" s="144">
        <v>605</v>
      </c>
    </row>
    <row r="10129" spans="3:7" ht="16.5" hidden="1" customHeight="1" outlineLevel="1" x14ac:dyDescent="0.45">
      <c r="C10129" s="104" t="s">
        <v>406</v>
      </c>
      <c r="D10129" s="104" t="s">
        <v>444</v>
      </c>
      <c r="E10129" s="56">
        <v>1998</v>
      </c>
      <c r="F10129" s="144">
        <v>393</v>
      </c>
      <c r="G10129" s="144">
        <v>393</v>
      </c>
    </row>
    <row r="10130" spans="3:7" ht="16.5" hidden="1" customHeight="1" outlineLevel="1" x14ac:dyDescent="0.45">
      <c r="C10130" s="104" t="s">
        <v>406</v>
      </c>
      <c r="D10130" s="104" t="s">
        <v>444</v>
      </c>
      <c r="E10130" s="56">
        <v>1999</v>
      </c>
      <c r="F10130" s="144">
        <v>308</v>
      </c>
      <c r="G10130" s="144">
        <v>308</v>
      </c>
    </row>
    <row r="10131" spans="3:7" ht="16.5" hidden="1" customHeight="1" outlineLevel="1" x14ac:dyDescent="0.45">
      <c r="C10131" s="104" t="s">
        <v>406</v>
      </c>
      <c r="D10131" s="104" t="s">
        <v>444</v>
      </c>
      <c r="E10131" s="56">
        <v>2000</v>
      </c>
      <c r="F10131" s="144">
        <v>550</v>
      </c>
      <c r="G10131" s="144">
        <v>550</v>
      </c>
    </row>
    <row r="10132" spans="3:7" ht="16.5" hidden="1" customHeight="1" outlineLevel="1" x14ac:dyDescent="0.45">
      <c r="C10132" s="104" t="s">
        <v>406</v>
      </c>
      <c r="D10132" s="104" t="s">
        <v>444</v>
      </c>
      <c r="E10132" s="56">
        <v>2001</v>
      </c>
      <c r="F10132" s="144">
        <v>251</v>
      </c>
      <c r="G10132" s="144">
        <v>251</v>
      </c>
    </row>
    <row r="10133" spans="3:7" ht="16.5" hidden="1" customHeight="1" outlineLevel="1" x14ac:dyDescent="0.45">
      <c r="C10133" s="104" t="s">
        <v>406</v>
      </c>
      <c r="D10133" s="104" t="s">
        <v>444</v>
      </c>
      <c r="E10133" s="56">
        <v>2002</v>
      </c>
      <c r="F10133" s="144">
        <v>143</v>
      </c>
      <c r="G10133" s="144">
        <v>143</v>
      </c>
    </row>
    <row r="10134" spans="3:7" ht="16.5" hidden="1" customHeight="1" outlineLevel="1" x14ac:dyDescent="0.45">
      <c r="C10134" s="104" t="s">
        <v>406</v>
      </c>
      <c r="D10134" s="104" t="s">
        <v>444</v>
      </c>
      <c r="E10134" s="56">
        <v>2003</v>
      </c>
      <c r="F10134" s="144">
        <v>128</v>
      </c>
      <c r="G10134" s="144">
        <v>128</v>
      </c>
    </row>
    <row r="10135" spans="3:7" ht="16.5" hidden="1" customHeight="1" outlineLevel="1" x14ac:dyDescent="0.45">
      <c r="C10135" s="104" t="s">
        <v>406</v>
      </c>
      <c r="D10135" s="104" t="s">
        <v>444</v>
      </c>
      <c r="E10135" s="56">
        <v>2004</v>
      </c>
      <c r="F10135" s="144">
        <v>214</v>
      </c>
      <c r="G10135" s="144">
        <v>214</v>
      </c>
    </row>
    <row r="10136" spans="3:7" ht="16.5" hidden="1" customHeight="1" outlineLevel="1" x14ac:dyDescent="0.45">
      <c r="C10136" s="104" t="s">
        <v>406</v>
      </c>
      <c r="D10136" s="104" t="s">
        <v>444</v>
      </c>
      <c r="E10136" s="56">
        <v>2005</v>
      </c>
      <c r="F10136" s="144">
        <v>202</v>
      </c>
      <c r="G10136" s="144">
        <v>202</v>
      </c>
    </row>
    <row r="10137" spans="3:7" ht="16.5" hidden="1" customHeight="1" outlineLevel="1" x14ac:dyDescent="0.45">
      <c r="C10137" s="104" t="s">
        <v>406</v>
      </c>
      <c r="D10137" s="104" t="s">
        <v>444</v>
      </c>
      <c r="E10137" s="56">
        <v>2006</v>
      </c>
      <c r="F10137" s="144">
        <v>256</v>
      </c>
      <c r="G10137" s="144">
        <v>256</v>
      </c>
    </row>
    <row r="10138" spans="3:7" ht="16.5" hidden="1" customHeight="1" outlineLevel="1" x14ac:dyDescent="0.45">
      <c r="C10138" s="104" t="s">
        <v>406</v>
      </c>
      <c r="D10138" s="104" t="s">
        <v>444</v>
      </c>
      <c r="E10138" s="56">
        <v>2007</v>
      </c>
      <c r="F10138" s="144">
        <v>279</v>
      </c>
      <c r="G10138" s="144">
        <v>279</v>
      </c>
    </row>
    <row r="10139" spans="3:7" ht="16.5" hidden="1" customHeight="1" outlineLevel="1" x14ac:dyDescent="0.45">
      <c r="C10139" s="104" t="s">
        <v>406</v>
      </c>
      <c r="D10139" s="104" t="s">
        <v>444</v>
      </c>
      <c r="E10139" s="56">
        <v>2008</v>
      </c>
      <c r="F10139" s="144">
        <v>195</v>
      </c>
      <c r="G10139" s="144">
        <v>195</v>
      </c>
    </row>
    <row r="10140" spans="3:7" ht="16.5" hidden="1" customHeight="1" outlineLevel="1" x14ac:dyDescent="0.45">
      <c r="C10140" s="104" t="s">
        <v>406</v>
      </c>
      <c r="D10140" s="104" t="s">
        <v>444</v>
      </c>
      <c r="E10140" s="56">
        <v>2009</v>
      </c>
      <c r="F10140" s="144">
        <v>79</v>
      </c>
      <c r="G10140" s="144">
        <v>79</v>
      </c>
    </row>
    <row r="10141" spans="3:7" ht="16.5" hidden="1" customHeight="1" outlineLevel="1" x14ac:dyDescent="0.45">
      <c r="C10141" s="104" t="s">
        <v>406</v>
      </c>
      <c r="D10141" s="104" t="s">
        <v>444</v>
      </c>
      <c r="E10141" s="56">
        <v>2010</v>
      </c>
      <c r="F10141" s="144">
        <v>106</v>
      </c>
      <c r="G10141" s="144">
        <v>106</v>
      </c>
    </row>
    <row r="10142" spans="3:7" ht="16.5" hidden="1" customHeight="1" outlineLevel="1" x14ac:dyDescent="0.45">
      <c r="C10142" s="104" t="s">
        <v>406</v>
      </c>
      <c r="D10142" s="104" t="s">
        <v>444</v>
      </c>
      <c r="E10142" s="56">
        <v>2011</v>
      </c>
      <c r="F10142" s="144">
        <v>227</v>
      </c>
      <c r="G10142" s="144">
        <v>227</v>
      </c>
    </row>
    <row r="10143" spans="3:7" ht="16.5" hidden="1" customHeight="1" outlineLevel="1" x14ac:dyDescent="0.45">
      <c r="C10143" s="104" t="s">
        <v>406</v>
      </c>
      <c r="D10143" s="104" t="s">
        <v>444</v>
      </c>
      <c r="E10143" s="56">
        <v>2012</v>
      </c>
      <c r="F10143" s="144">
        <v>343</v>
      </c>
      <c r="G10143" s="144">
        <v>343</v>
      </c>
    </row>
    <row r="10144" spans="3:7" ht="16.5" hidden="1" customHeight="1" outlineLevel="1" x14ac:dyDescent="0.45">
      <c r="C10144" s="104" t="s">
        <v>406</v>
      </c>
      <c r="D10144" s="104" t="s">
        <v>444</v>
      </c>
      <c r="E10144" s="56">
        <v>2013</v>
      </c>
      <c r="F10144" s="144">
        <v>339</v>
      </c>
      <c r="G10144" s="144">
        <v>339</v>
      </c>
    </row>
    <row r="10145" spans="3:7" ht="16.5" hidden="1" customHeight="1" outlineLevel="1" x14ac:dyDescent="0.45">
      <c r="C10145" s="104" t="s">
        <v>406</v>
      </c>
      <c r="D10145" s="104" t="s">
        <v>444</v>
      </c>
      <c r="E10145" s="56">
        <v>2014</v>
      </c>
      <c r="F10145" s="144">
        <v>188</v>
      </c>
      <c r="G10145" s="144">
        <v>188</v>
      </c>
    </row>
    <row r="10146" spans="3:7" ht="16.5" hidden="1" customHeight="1" outlineLevel="1" x14ac:dyDescent="0.45">
      <c r="C10146" s="104" t="s">
        <v>406</v>
      </c>
      <c r="D10146" s="104" t="s">
        <v>444</v>
      </c>
      <c r="E10146" s="56">
        <v>2015</v>
      </c>
      <c r="F10146" s="144">
        <v>230</v>
      </c>
      <c r="G10146" s="144">
        <v>230</v>
      </c>
    </row>
    <row r="10147" spans="3:7" ht="16.5" hidden="1" customHeight="1" outlineLevel="1" x14ac:dyDescent="0.45">
      <c r="C10147" s="104" t="s">
        <v>406</v>
      </c>
      <c r="D10147" s="104" t="s">
        <v>444</v>
      </c>
      <c r="E10147" s="56">
        <v>2016</v>
      </c>
      <c r="F10147" s="144">
        <v>83</v>
      </c>
      <c r="G10147" s="144">
        <v>83</v>
      </c>
    </row>
    <row r="10148" spans="3:7" ht="16.5" hidden="1" customHeight="1" outlineLevel="1" x14ac:dyDescent="0.45">
      <c r="C10148" s="104" t="s">
        <v>406</v>
      </c>
      <c r="D10148" s="104" t="s">
        <v>445</v>
      </c>
      <c r="E10148" s="56">
        <v>1991</v>
      </c>
      <c r="F10148" s="144">
        <v>27</v>
      </c>
      <c r="G10148" s="144">
        <v>27</v>
      </c>
    </row>
    <row r="10149" spans="3:7" ht="16.5" hidden="1" customHeight="1" outlineLevel="1" x14ac:dyDescent="0.45">
      <c r="C10149" s="104" t="s">
        <v>406</v>
      </c>
      <c r="D10149" s="104" t="s">
        <v>445</v>
      </c>
      <c r="E10149" s="56">
        <v>1994</v>
      </c>
      <c r="F10149" s="144">
        <v>68</v>
      </c>
      <c r="G10149" s="144">
        <v>68</v>
      </c>
    </row>
    <row r="10150" spans="3:7" ht="16.5" hidden="1" customHeight="1" outlineLevel="1" x14ac:dyDescent="0.45">
      <c r="C10150" s="104" t="s">
        <v>406</v>
      </c>
      <c r="D10150" s="104" t="s">
        <v>445</v>
      </c>
      <c r="E10150" s="56">
        <v>1995</v>
      </c>
      <c r="F10150" s="144">
        <v>96</v>
      </c>
      <c r="G10150" s="144">
        <v>96</v>
      </c>
    </row>
    <row r="10151" spans="3:7" ht="16.5" hidden="1" customHeight="1" outlineLevel="1" x14ac:dyDescent="0.45">
      <c r="C10151" s="104" t="s">
        <v>406</v>
      </c>
      <c r="D10151" s="104" t="s">
        <v>445</v>
      </c>
      <c r="E10151" s="56">
        <v>1996</v>
      </c>
      <c r="F10151" s="144">
        <v>38</v>
      </c>
      <c r="G10151" s="144">
        <v>38</v>
      </c>
    </row>
    <row r="10152" spans="3:7" ht="16.5" hidden="1" customHeight="1" outlineLevel="1" x14ac:dyDescent="0.45">
      <c r="C10152" s="104" t="s">
        <v>406</v>
      </c>
      <c r="D10152" s="104" t="s">
        <v>445</v>
      </c>
      <c r="E10152" s="56">
        <v>1997</v>
      </c>
      <c r="F10152" s="144">
        <v>45</v>
      </c>
      <c r="G10152" s="144">
        <v>45</v>
      </c>
    </row>
    <row r="10153" spans="3:7" ht="16.5" hidden="1" customHeight="1" outlineLevel="1" x14ac:dyDescent="0.45">
      <c r="C10153" s="104" t="s">
        <v>406</v>
      </c>
      <c r="D10153" s="104" t="s">
        <v>445</v>
      </c>
      <c r="E10153" s="56">
        <v>1998</v>
      </c>
      <c r="F10153" s="144">
        <v>25</v>
      </c>
      <c r="G10153" s="144">
        <v>25</v>
      </c>
    </row>
    <row r="10154" spans="3:7" ht="16.5" hidden="1" customHeight="1" outlineLevel="1" x14ac:dyDescent="0.45">
      <c r="C10154" s="104" t="s">
        <v>406</v>
      </c>
      <c r="D10154" s="104" t="s">
        <v>445</v>
      </c>
      <c r="E10154" s="56">
        <v>1999</v>
      </c>
      <c r="F10154" s="144">
        <v>27</v>
      </c>
      <c r="G10154" s="144">
        <v>27</v>
      </c>
    </row>
    <row r="10155" spans="3:7" ht="16.5" hidden="1" customHeight="1" outlineLevel="1" x14ac:dyDescent="0.45">
      <c r="C10155" s="104" t="s">
        <v>406</v>
      </c>
      <c r="D10155" s="104" t="s">
        <v>445</v>
      </c>
      <c r="E10155" s="56">
        <v>2000</v>
      </c>
      <c r="F10155" s="144">
        <v>11</v>
      </c>
      <c r="G10155" s="144">
        <v>11</v>
      </c>
    </row>
    <row r="10156" spans="3:7" ht="16.5" hidden="1" customHeight="1" outlineLevel="1" x14ac:dyDescent="0.45">
      <c r="C10156" s="104" t="s">
        <v>406</v>
      </c>
      <c r="D10156" s="104" t="s">
        <v>445</v>
      </c>
      <c r="E10156" s="56">
        <v>2001</v>
      </c>
      <c r="F10156" s="144">
        <v>201</v>
      </c>
      <c r="G10156" s="144">
        <v>201</v>
      </c>
    </row>
    <row r="10157" spans="3:7" ht="16.5" hidden="1" customHeight="1" outlineLevel="1" x14ac:dyDescent="0.45">
      <c r="C10157" s="104" t="s">
        <v>406</v>
      </c>
      <c r="D10157" s="104" t="s">
        <v>445</v>
      </c>
      <c r="E10157" s="56">
        <v>2002</v>
      </c>
      <c r="F10157" s="144">
        <v>101</v>
      </c>
      <c r="G10157" s="144">
        <v>101</v>
      </c>
    </row>
    <row r="10158" spans="3:7" ht="16.5" hidden="1" customHeight="1" outlineLevel="1" x14ac:dyDescent="0.45">
      <c r="C10158" s="104" t="s">
        <v>406</v>
      </c>
      <c r="D10158" s="104" t="s">
        <v>445</v>
      </c>
      <c r="E10158" s="56">
        <v>2003</v>
      </c>
      <c r="F10158" s="144">
        <v>80</v>
      </c>
      <c r="G10158" s="144">
        <v>80</v>
      </c>
    </row>
    <row r="10159" spans="3:7" ht="16.5" hidden="1" customHeight="1" outlineLevel="1" x14ac:dyDescent="0.45">
      <c r="C10159" s="104" t="s">
        <v>406</v>
      </c>
      <c r="D10159" s="104" t="s">
        <v>445</v>
      </c>
      <c r="E10159" s="56">
        <v>2004</v>
      </c>
      <c r="F10159" s="144">
        <v>16</v>
      </c>
      <c r="G10159" s="144">
        <v>16</v>
      </c>
    </row>
    <row r="10160" spans="3:7" ht="16.5" hidden="1" customHeight="1" outlineLevel="1" x14ac:dyDescent="0.45">
      <c r="C10160" s="104" t="s">
        <v>406</v>
      </c>
      <c r="D10160" s="104" t="s">
        <v>445</v>
      </c>
      <c r="E10160" s="56">
        <v>2005</v>
      </c>
      <c r="F10160" s="144">
        <v>42</v>
      </c>
      <c r="G10160" s="144">
        <v>42</v>
      </c>
    </row>
    <row r="10161" spans="3:7" ht="16.5" hidden="1" customHeight="1" outlineLevel="1" x14ac:dyDescent="0.45">
      <c r="C10161" s="104" t="s">
        <v>406</v>
      </c>
      <c r="D10161" s="104" t="s">
        <v>445</v>
      </c>
      <c r="E10161" s="56">
        <v>2006</v>
      </c>
      <c r="F10161" s="144">
        <v>43</v>
      </c>
      <c r="G10161" s="144">
        <v>43</v>
      </c>
    </row>
    <row r="10162" spans="3:7" ht="16.5" hidden="1" customHeight="1" outlineLevel="1" x14ac:dyDescent="0.45">
      <c r="C10162" s="104" t="s">
        <v>406</v>
      </c>
      <c r="D10162" s="104" t="s">
        <v>445</v>
      </c>
      <c r="E10162" s="56">
        <v>2007</v>
      </c>
      <c r="F10162" s="144">
        <v>52</v>
      </c>
      <c r="G10162" s="144">
        <v>52</v>
      </c>
    </row>
    <row r="10163" spans="3:7" ht="16.5" hidden="1" customHeight="1" outlineLevel="1" x14ac:dyDescent="0.45">
      <c r="C10163" s="104" t="s">
        <v>406</v>
      </c>
      <c r="D10163" s="104" t="s">
        <v>445</v>
      </c>
      <c r="E10163" s="56">
        <v>2008</v>
      </c>
      <c r="F10163" s="144">
        <v>58</v>
      </c>
      <c r="G10163" s="144">
        <v>58</v>
      </c>
    </row>
    <row r="10164" spans="3:7" ht="16.5" hidden="1" customHeight="1" outlineLevel="1" x14ac:dyDescent="0.45">
      <c r="C10164" s="104" t="s">
        <v>406</v>
      </c>
      <c r="D10164" s="104" t="s">
        <v>445</v>
      </c>
      <c r="E10164" s="56">
        <v>2009</v>
      </c>
      <c r="F10164" s="144">
        <v>47</v>
      </c>
      <c r="G10164" s="144">
        <v>47</v>
      </c>
    </row>
    <row r="10165" spans="3:7" ht="16.5" hidden="1" customHeight="1" outlineLevel="1" x14ac:dyDescent="0.45">
      <c r="C10165" s="104" t="s">
        <v>406</v>
      </c>
      <c r="D10165" s="104" t="s">
        <v>445</v>
      </c>
      <c r="E10165" s="56">
        <v>2010</v>
      </c>
      <c r="F10165" s="144">
        <v>75</v>
      </c>
      <c r="G10165" s="144">
        <v>75</v>
      </c>
    </row>
    <row r="10166" spans="3:7" ht="16.5" hidden="1" customHeight="1" outlineLevel="1" x14ac:dyDescent="0.45">
      <c r="C10166" s="104" t="s">
        <v>406</v>
      </c>
      <c r="D10166" s="104" t="s">
        <v>445</v>
      </c>
      <c r="E10166" s="56">
        <v>2011</v>
      </c>
      <c r="F10166" s="144">
        <v>62</v>
      </c>
      <c r="G10166" s="144">
        <v>62</v>
      </c>
    </row>
    <row r="10167" spans="3:7" ht="16.5" hidden="1" customHeight="1" outlineLevel="1" x14ac:dyDescent="0.45">
      <c r="C10167" s="104" t="s">
        <v>406</v>
      </c>
      <c r="D10167" s="104" t="s">
        <v>445</v>
      </c>
      <c r="E10167" s="56">
        <v>2012</v>
      </c>
      <c r="F10167" s="144">
        <v>78</v>
      </c>
      <c r="G10167" s="144">
        <v>78</v>
      </c>
    </row>
    <row r="10168" spans="3:7" ht="16.5" hidden="1" customHeight="1" outlineLevel="1" x14ac:dyDescent="0.45">
      <c r="C10168" s="104" t="s">
        <v>406</v>
      </c>
      <c r="D10168" s="104" t="s">
        <v>445</v>
      </c>
      <c r="E10168" s="56">
        <v>2013</v>
      </c>
      <c r="F10168" s="144">
        <v>133</v>
      </c>
      <c r="G10168" s="144">
        <v>133</v>
      </c>
    </row>
    <row r="10169" spans="3:7" ht="16.5" hidden="1" customHeight="1" outlineLevel="1" x14ac:dyDescent="0.45">
      <c r="C10169" s="104" t="s">
        <v>406</v>
      </c>
      <c r="D10169" s="104" t="s">
        <v>445</v>
      </c>
      <c r="E10169" s="56">
        <v>2014</v>
      </c>
      <c r="F10169" s="144">
        <v>166</v>
      </c>
      <c r="G10169" s="144">
        <v>166</v>
      </c>
    </row>
    <row r="10170" spans="3:7" ht="16.5" hidden="1" customHeight="1" outlineLevel="1" x14ac:dyDescent="0.45">
      <c r="C10170" s="104" t="s">
        <v>406</v>
      </c>
      <c r="D10170" s="104" t="s">
        <v>445</v>
      </c>
      <c r="E10170" s="56">
        <v>2015</v>
      </c>
      <c r="F10170" s="144">
        <v>237</v>
      </c>
      <c r="G10170" s="144">
        <v>237</v>
      </c>
    </row>
    <row r="10171" spans="3:7" ht="16.5" hidden="1" customHeight="1" outlineLevel="1" x14ac:dyDescent="0.45">
      <c r="C10171" s="104" t="s">
        <v>406</v>
      </c>
      <c r="D10171" s="104" t="s">
        <v>445</v>
      </c>
      <c r="E10171" s="56">
        <v>2016</v>
      </c>
      <c r="F10171" s="144">
        <v>76</v>
      </c>
      <c r="G10171" s="144">
        <v>76</v>
      </c>
    </row>
    <row r="10172" spans="3:7" ht="16.5" hidden="1" customHeight="1" outlineLevel="1" x14ac:dyDescent="0.45">
      <c r="C10172" s="104" t="s">
        <v>406</v>
      </c>
      <c r="D10172" s="104" t="s">
        <v>446</v>
      </c>
      <c r="E10172" s="56">
        <v>1991</v>
      </c>
      <c r="F10172" s="144">
        <v>51</v>
      </c>
      <c r="G10172" s="144">
        <v>51</v>
      </c>
    </row>
    <row r="10173" spans="3:7" ht="16.5" hidden="1" customHeight="1" outlineLevel="1" x14ac:dyDescent="0.45">
      <c r="C10173" s="104" t="s">
        <v>406</v>
      </c>
      <c r="D10173" s="104" t="s">
        <v>446</v>
      </c>
      <c r="E10173" s="56">
        <v>1992</v>
      </c>
      <c r="F10173" s="144">
        <v>91</v>
      </c>
      <c r="G10173" s="144">
        <v>91</v>
      </c>
    </row>
    <row r="10174" spans="3:7" ht="16.5" hidden="1" customHeight="1" outlineLevel="1" x14ac:dyDescent="0.45">
      <c r="C10174" s="104" t="s">
        <v>406</v>
      </c>
      <c r="D10174" s="104" t="s">
        <v>446</v>
      </c>
      <c r="E10174" s="56">
        <v>1993</v>
      </c>
      <c r="F10174" s="144">
        <v>183</v>
      </c>
      <c r="G10174" s="144">
        <v>183</v>
      </c>
    </row>
    <row r="10175" spans="3:7" ht="16.5" hidden="1" customHeight="1" outlineLevel="1" x14ac:dyDescent="0.45">
      <c r="C10175" s="104" t="s">
        <v>406</v>
      </c>
      <c r="D10175" s="104" t="s">
        <v>446</v>
      </c>
      <c r="E10175" s="56">
        <v>1994</v>
      </c>
      <c r="F10175" s="144">
        <v>88</v>
      </c>
      <c r="G10175" s="144">
        <v>88</v>
      </c>
    </row>
    <row r="10176" spans="3:7" ht="16.5" hidden="1" customHeight="1" outlineLevel="1" x14ac:dyDescent="0.45">
      <c r="C10176" s="104" t="s">
        <v>406</v>
      </c>
      <c r="D10176" s="104" t="s">
        <v>446</v>
      </c>
      <c r="E10176" s="56">
        <v>1995</v>
      </c>
      <c r="F10176" s="144">
        <v>226</v>
      </c>
      <c r="G10176" s="144">
        <v>226</v>
      </c>
    </row>
    <row r="10177" spans="3:7" ht="16.5" hidden="1" customHeight="1" outlineLevel="1" x14ac:dyDescent="0.45">
      <c r="C10177" s="104" t="s">
        <v>406</v>
      </c>
      <c r="D10177" s="104" t="s">
        <v>446</v>
      </c>
      <c r="E10177" s="56">
        <v>1996</v>
      </c>
      <c r="F10177" s="144">
        <v>130</v>
      </c>
      <c r="G10177" s="144">
        <v>130</v>
      </c>
    </row>
    <row r="10178" spans="3:7" ht="16.5" hidden="1" customHeight="1" outlineLevel="1" x14ac:dyDescent="0.45">
      <c r="C10178" s="104" t="s">
        <v>406</v>
      </c>
      <c r="D10178" s="104" t="s">
        <v>446</v>
      </c>
      <c r="E10178" s="56">
        <v>1997</v>
      </c>
      <c r="F10178" s="144">
        <v>39</v>
      </c>
      <c r="G10178" s="144">
        <v>39</v>
      </c>
    </row>
    <row r="10179" spans="3:7" ht="16.5" hidden="1" customHeight="1" outlineLevel="1" x14ac:dyDescent="0.45">
      <c r="C10179" s="104" t="s">
        <v>406</v>
      </c>
      <c r="D10179" s="104" t="s">
        <v>446</v>
      </c>
      <c r="E10179" s="56">
        <v>1998</v>
      </c>
      <c r="F10179" s="144">
        <v>21</v>
      </c>
      <c r="G10179" s="144">
        <v>21</v>
      </c>
    </row>
    <row r="10180" spans="3:7" ht="16.5" hidden="1" customHeight="1" outlineLevel="1" x14ac:dyDescent="0.45">
      <c r="C10180" s="104" t="s">
        <v>406</v>
      </c>
      <c r="D10180" s="104" t="s">
        <v>446</v>
      </c>
      <c r="E10180" s="56">
        <v>1999</v>
      </c>
      <c r="F10180" s="144">
        <v>40</v>
      </c>
      <c r="G10180" s="144">
        <v>40</v>
      </c>
    </row>
    <row r="10181" spans="3:7" ht="16.5" hidden="1" customHeight="1" outlineLevel="1" x14ac:dyDescent="0.45">
      <c r="C10181" s="104" t="s">
        <v>406</v>
      </c>
      <c r="D10181" s="104" t="s">
        <v>446</v>
      </c>
      <c r="E10181" s="56">
        <v>2000</v>
      </c>
      <c r="F10181" s="144">
        <v>38</v>
      </c>
      <c r="G10181" s="144">
        <v>38</v>
      </c>
    </row>
    <row r="10182" spans="3:7" ht="16.5" hidden="1" customHeight="1" outlineLevel="1" x14ac:dyDescent="0.45">
      <c r="C10182" s="104" t="s">
        <v>406</v>
      </c>
      <c r="D10182" s="104" t="s">
        <v>446</v>
      </c>
      <c r="E10182" s="56">
        <v>2001</v>
      </c>
      <c r="F10182" s="144">
        <v>7</v>
      </c>
      <c r="G10182" s="144">
        <v>7</v>
      </c>
    </row>
    <row r="10183" spans="3:7" ht="16.5" hidden="1" customHeight="1" outlineLevel="1" x14ac:dyDescent="0.45">
      <c r="C10183" s="104" t="s">
        <v>406</v>
      </c>
      <c r="D10183" s="104" t="s">
        <v>446</v>
      </c>
      <c r="E10183" s="56">
        <v>2002</v>
      </c>
      <c r="F10183" s="144">
        <v>33</v>
      </c>
      <c r="G10183" s="144">
        <v>33</v>
      </c>
    </row>
    <row r="10184" spans="3:7" ht="16.5" hidden="1" customHeight="1" outlineLevel="1" x14ac:dyDescent="0.45">
      <c r="C10184" s="104" t="s">
        <v>406</v>
      </c>
      <c r="D10184" s="104" t="s">
        <v>446</v>
      </c>
      <c r="E10184" s="56">
        <v>2003</v>
      </c>
      <c r="F10184" s="144">
        <v>15</v>
      </c>
      <c r="G10184" s="144">
        <v>15</v>
      </c>
    </row>
    <row r="10185" spans="3:7" ht="16.5" hidden="1" customHeight="1" outlineLevel="1" x14ac:dyDescent="0.45">
      <c r="C10185" s="104" t="s">
        <v>406</v>
      </c>
      <c r="D10185" s="104" t="s">
        <v>446</v>
      </c>
      <c r="E10185" s="56">
        <v>2004</v>
      </c>
      <c r="F10185" s="144">
        <v>65</v>
      </c>
      <c r="G10185" s="144">
        <v>65</v>
      </c>
    </row>
    <row r="10186" spans="3:7" ht="16.5" hidden="1" customHeight="1" outlineLevel="1" x14ac:dyDescent="0.45">
      <c r="C10186" s="104" t="s">
        <v>406</v>
      </c>
      <c r="D10186" s="104" t="s">
        <v>446</v>
      </c>
      <c r="E10186" s="56">
        <v>2005</v>
      </c>
      <c r="F10186" s="144">
        <v>86</v>
      </c>
      <c r="G10186" s="144">
        <v>86</v>
      </c>
    </row>
    <row r="10187" spans="3:7" ht="16.5" hidden="1" customHeight="1" outlineLevel="1" x14ac:dyDescent="0.45">
      <c r="C10187" s="104" t="s">
        <v>406</v>
      </c>
      <c r="D10187" s="104" t="s">
        <v>446</v>
      </c>
      <c r="E10187" s="56">
        <v>2006</v>
      </c>
      <c r="F10187" s="144">
        <v>139</v>
      </c>
      <c r="G10187" s="144">
        <v>139</v>
      </c>
    </row>
    <row r="10188" spans="3:7" ht="16.5" hidden="1" customHeight="1" outlineLevel="1" x14ac:dyDescent="0.45">
      <c r="C10188" s="104" t="s">
        <v>406</v>
      </c>
      <c r="D10188" s="104" t="s">
        <v>446</v>
      </c>
      <c r="E10188" s="56">
        <v>2007</v>
      </c>
      <c r="F10188" s="144">
        <v>344</v>
      </c>
      <c r="G10188" s="144">
        <v>344</v>
      </c>
    </row>
    <row r="10189" spans="3:7" ht="16.5" hidden="1" customHeight="1" outlineLevel="1" x14ac:dyDescent="0.45">
      <c r="C10189" s="104" t="s">
        <v>406</v>
      </c>
      <c r="D10189" s="104" t="s">
        <v>446</v>
      </c>
      <c r="E10189" s="56">
        <v>2008</v>
      </c>
      <c r="F10189" s="144">
        <v>433</v>
      </c>
      <c r="G10189" s="144">
        <v>433</v>
      </c>
    </row>
    <row r="10190" spans="3:7" ht="16.5" hidden="1" customHeight="1" outlineLevel="1" x14ac:dyDescent="0.45">
      <c r="C10190" s="104" t="s">
        <v>406</v>
      </c>
      <c r="D10190" s="104" t="s">
        <v>446</v>
      </c>
      <c r="E10190" s="56">
        <v>2009</v>
      </c>
      <c r="F10190" s="144">
        <v>69</v>
      </c>
      <c r="G10190" s="144">
        <v>69</v>
      </c>
    </row>
    <row r="10191" spans="3:7" ht="16.5" hidden="1" customHeight="1" outlineLevel="1" x14ac:dyDescent="0.45">
      <c r="C10191" s="104" t="s">
        <v>406</v>
      </c>
      <c r="D10191" s="104" t="s">
        <v>446</v>
      </c>
      <c r="E10191" s="56">
        <v>2010</v>
      </c>
      <c r="F10191" s="144">
        <v>104</v>
      </c>
      <c r="G10191" s="144">
        <v>104</v>
      </c>
    </row>
    <row r="10192" spans="3:7" ht="16.5" hidden="1" customHeight="1" outlineLevel="1" x14ac:dyDescent="0.45">
      <c r="C10192" s="104" t="s">
        <v>406</v>
      </c>
      <c r="D10192" s="104" t="s">
        <v>446</v>
      </c>
      <c r="E10192" s="56">
        <v>2011</v>
      </c>
      <c r="F10192" s="144">
        <v>232</v>
      </c>
      <c r="G10192" s="144">
        <v>232</v>
      </c>
    </row>
    <row r="10193" spans="3:7" ht="16.5" hidden="1" customHeight="1" outlineLevel="1" x14ac:dyDescent="0.45">
      <c r="C10193" s="104" t="s">
        <v>406</v>
      </c>
      <c r="D10193" s="104" t="s">
        <v>446</v>
      </c>
      <c r="E10193" s="56">
        <v>2012</v>
      </c>
      <c r="F10193" s="144">
        <v>204</v>
      </c>
      <c r="G10193" s="144">
        <v>204</v>
      </c>
    </row>
    <row r="10194" spans="3:7" ht="16.5" hidden="1" customHeight="1" outlineLevel="1" x14ac:dyDescent="0.45">
      <c r="C10194" s="104" t="s">
        <v>406</v>
      </c>
      <c r="D10194" s="104" t="s">
        <v>446</v>
      </c>
      <c r="E10194" s="56">
        <v>2013</v>
      </c>
      <c r="F10194" s="144">
        <v>202</v>
      </c>
      <c r="G10194" s="144">
        <v>202</v>
      </c>
    </row>
    <row r="10195" spans="3:7" ht="16.5" hidden="1" customHeight="1" outlineLevel="1" x14ac:dyDescent="0.45">
      <c r="C10195" s="104" t="s">
        <v>406</v>
      </c>
      <c r="D10195" s="104" t="s">
        <v>446</v>
      </c>
      <c r="E10195" s="56">
        <v>2014</v>
      </c>
      <c r="F10195" s="144">
        <v>201</v>
      </c>
      <c r="G10195" s="144">
        <v>201</v>
      </c>
    </row>
    <row r="10196" spans="3:7" ht="16.5" hidden="1" customHeight="1" outlineLevel="1" x14ac:dyDescent="0.45">
      <c r="C10196" s="104" t="s">
        <v>406</v>
      </c>
      <c r="D10196" s="104" t="s">
        <v>446</v>
      </c>
      <c r="E10196" s="56">
        <v>2015</v>
      </c>
      <c r="F10196" s="144">
        <v>155</v>
      </c>
      <c r="G10196" s="144">
        <v>155</v>
      </c>
    </row>
    <row r="10197" spans="3:7" ht="16.5" hidden="1" customHeight="1" outlineLevel="1" x14ac:dyDescent="0.45">
      <c r="C10197" s="104" t="s">
        <v>406</v>
      </c>
      <c r="D10197" s="104" t="s">
        <v>446</v>
      </c>
      <c r="E10197" s="56">
        <v>2016</v>
      </c>
      <c r="F10197" s="144">
        <v>52</v>
      </c>
      <c r="G10197" s="144">
        <v>52</v>
      </c>
    </row>
    <row r="10198" spans="3:7" ht="16.5" hidden="1" customHeight="1" outlineLevel="1" x14ac:dyDescent="0.45">
      <c r="C10198" s="104" t="s">
        <v>406</v>
      </c>
      <c r="D10198" s="104" t="s">
        <v>447</v>
      </c>
      <c r="E10198" s="56">
        <v>1991</v>
      </c>
      <c r="F10198" s="144">
        <v>297</v>
      </c>
      <c r="G10198" s="144">
        <v>297</v>
      </c>
    </row>
    <row r="10199" spans="3:7" ht="16.5" hidden="1" customHeight="1" outlineLevel="1" x14ac:dyDescent="0.45">
      <c r="C10199" s="104" t="s">
        <v>406</v>
      </c>
      <c r="D10199" s="104" t="s">
        <v>447</v>
      </c>
      <c r="E10199" s="56">
        <v>1992</v>
      </c>
      <c r="F10199" s="144">
        <v>405</v>
      </c>
      <c r="G10199" s="144">
        <v>405</v>
      </c>
    </row>
    <row r="10200" spans="3:7" ht="16.5" hidden="1" customHeight="1" outlineLevel="1" x14ac:dyDescent="0.45">
      <c r="C10200" s="104" t="s">
        <v>406</v>
      </c>
      <c r="D10200" s="104" t="s">
        <v>447</v>
      </c>
      <c r="E10200" s="56">
        <v>1993</v>
      </c>
      <c r="F10200" s="144">
        <v>896</v>
      </c>
      <c r="G10200" s="144">
        <v>896</v>
      </c>
    </row>
    <row r="10201" spans="3:7" ht="16.5" hidden="1" customHeight="1" outlineLevel="1" x14ac:dyDescent="0.45">
      <c r="C10201" s="104" t="s">
        <v>406</v>
      </c>
      <c r="D10201" s="104" t="s">
        <v>447</v>
      </c>
      <c r="E10201" s="56">
        <v>1994</v>
      </c>
      <c r="F10201" s="146">
        <v>1431</v>
      </c>
      <c r="G10201" s="146">
        <v>1431</v>
      </c>
    </row>
    <row r="10202" spans="3:7" ht="16.5" hidden="1" customHeight="1" outlineLevel="1" x14ac:dyDescent="0.45">
      <c r="C10202" s="104" t="s">
        <v>406</v>
      </c>
      <c r="D10202" s="104" t="s">
        <v>447</v>
      </c>
      <c r="E10202" s="56">
        <v>1995</v>
      </c>
      <c r="F10202" s="146">
        <v>1387</v>
      </c>
      <c r="G10202" s="146">
        <v>1387</v>
      </c>
    </row>
    <row r="10203" spans="3:7" ht="16.5" hidden="1" customHeight="1" outlineLevel="1" x14ac:dyDescent="0.45">
      <c r="C10203" s="104" t="s">
        <v>406</v>
      </c>
      <c r="D10203" s="104" t="s">
        <v>447</v>
      </c>
      <c r="E10203" s="56">
        <v>1996</v>
      </c>
      <c r="F10203" s="146">
        <v>1539</v>
      </c>
      <c r="G10203" s="146">
        <v>1539</v>
      </c>
    </row>
    <row r="10204" spans="3:7" ht="16.5" hidden="1" customHeight="1" outlineLevel="1" x14ac:dyDescent="0.45">
      <c r="C10204" s="104" t="s">
        <v>406</v>
      </c>
      <c r="D10204" s="104" t="s">
        <v>447</v>
      </c>
      <c r="E10204" s="56">
        <v>1997</v>
      </c>
      <c r="F10204" s="146">
        <v>1130</v>
      </c>
      <c r="G10204" s="146">
        <v>1130</v>
      </c>
    </row>
    <row r="10205" spans="3:7" ht="16.5" hidden="1" customHeight="1" outlineLevel="1" x14ac:dyDescent="0.45">
      <c r="C10205" s="104" t="s">
        <v>406</v>
      </c>
      <c r="D10205" s="104" t="s">
        <v>447</v>
      </c>
      <c r="E10205" s="56">
        <v>1998</v>
      </c>
      <c r="F10205" s="146">
        <v>1318</v>
      </c>
      <c r="G10205" s="146">
        <v>1318</v>
      </c>
    </row>
    <row r="10206" spans="3:7" ht="16.5" hidden="1" customHeight="1" outlineLevel="1" x14ac:dyDescent="0.45">
      <c r="C10206" s="104" t="s">
        <v>406</v>
      </c>
      <c r="D10206" s="104" t="s">
        <v>447</v>
      </c>
      <c r="E10206" s="56">
        <v>1999</v>
      </c>
      <c r="F10206" s="146">
        <v>1168</v>
      </c>
      <c r="G10206" s="146">
        <v>1168</v>
      </c>
    </row>
    <row r="10207" spans="3:7" ht="16.5" hidden="1" customHeight="1" outlineLevel="1" x14ac:dyDescent="0.45">
      <c r="C10207" s="104" t="s">
        <v>406</v>
      </c>
      <c r="D10207" s="104" t="s">
        <v>447</v>
      </c>
      <c r="E10207" s="56">
        <v>2000</v>
      </c>
      <c r="F10207" s="144">
        <v>599</v>
      </c>
      <c r="G10207" s="144">
        <v>599</v>
      </c>
    </row>
    <row r="10208" spans="3:7" ht="16.5" hidden="1" customHeight="1" outlineLevel="1" x14ac:dyDescent="0.45">
      <c r="C10208" s="104" t="s">
        <v>406</v>
      </c>
      <c r="D10208" s="104" t="s">
        <v>447</v>
      </c>
      <c r="E10208" s="56">
        <v>2001</v>
      </c>
      <c r="F10208" s="144">
        <v>605</v>
      </c>
      <c r="G10208" s="144">
        <v>605</v>
      </c>
    </row>
    <row r="10209" spans="3:7" ht="16.5" hidden="1" customHeight="1" outlineLevel="1" x14ac:dyDescent="0.45">
      <c r="C10209" s="104" t="s">
        <v>406</v>
      </c>
      <c r="D10209" s="104" t="s">
        <v>447</v>
      </c>
      <c r="E10209" s="56">
        <v>2002</v>
      </c>
      <c r="F10209" s="144">
        <v>500</v>
      </c>
      <c r="G10209" s="144">
        <v>500</v>
      </c>
    </row>
    <row r="10210" spans="3:7" ht="16.5" hidden="1" customHeight="1" outlineLevel="1" x14ac:dyDescent="0.45">
      <c r="C10210" s="104" t="s">
        <v>406</v>
      </c>
      <c r="D10210" s="104" t="s">
        <v>447</v>
      </c>
      <c r="E10210" s="56">
        <v>2003</v>
      </c>
      <c r="F10210" s="144">
        <v>564</v>
      </c>
      <c r="G10210" s="144">
        <v>564</v>
      </c>
    </row>
    <row r="10211" spans="3:7" ht="16.5" hidden="1" customHeight="1" outlineLevel="1" x14ac:dyDescent="0.45">
      <c r="C10211" s="104" t="s">
        <v>406</v>
      </c>
      <c r="D10211" s="104" t="s">
        <v>447</v>
      </c>
      <c r="E10211" s="56">
        <v>2004</v>
      </c>
      <c r="F10211" s="146">
        <v>1829</v>
      </c>
      <c r="G10211" s="146">
        <v>1829</v>
      </c>
    </row>
    <row r="10212" spans="3:7" ht="16.5" hidden="1" customHeight="1" outlineLevel="1" x14ac:dyDescent="0.45">
      <c r="C10212" s="104" t="s">
        <v>406</v>
      </c>
      <c r="D10212" s="104" t="s">
        <v>447</v>
      </c>
      <c r="E10212" s="56">
        <v>2005</v>
      </c>
      <c r="F10212" s="146">
        <v>1601</v>
      </c>
      <c r="G10212" s="146">
        <v>1601</v>
      </c>
    </row>
    <row r="10213" spans="3:7" ht="16.5" hidden="1" customHeight="1" outlineLevel="1" x14ac:dyDescent="0.45">
      <c r="C10213" s="104" t="s">
        <v>406</v>
      </c>
      <c r="D10213" s="104" t="s">
        <v>447</v>
      </c>
      <c r="E10213" s="56">
        <v>2006</v>
      </c>
      <c r="F10213" s="146">
        <v>1967</v>
      </c>
      <c r="G10213" s="146">
        <v>1967</v>
      </c>
    </row>
    <row r="10214" spans="3:7" ht="16.5" hidden="1" customHeight="1" outlineLevel="1" x14ac:dyDescent="0.45">
      <c r="C10214" s="104" t="s">
        <v>406</v>
      </c>
      <c r="D10214" s="104" t="s">
        <v>447</v>
      </c>
      <c r="E10214" s="56">
        <v>2007</v>
      </c>
      <c r="F10214" s="146">
        <v>1462</v>
      </c>
      <c r="G10214" s="146">
        <v>1462</v>
      </c>
    </row>
    <row r="10215" spans="3:7" ht="16.5" hidden="1" customHeight="1" outlineLevel="1" x14ac:dyDescent="0.45">
      <c r="C10215" s="104" t="s">
        <v>406</v>
      </c>
      <c r="D10215" s="104" t="s">
        <v>447</v>
      </c>
      <c r="E10215" s="56">
        <v>2008</v>
      </c>
      <c r="F10215" s="146">
        <v>1422</v>
      </c>
      <c r="G10215" s="146">
        <v>1422</v>
      </c>
    </row>
    <row r="10216" spans="3:7" ht="16.5" hidden="1" customHeight="1" outlineLevel="1" x14ac:dyDescent="0.45">
      <c r="C10216" s="104" t="s">
        <v>406</v>
      </c>
      <c r="D10216" s="104" t="s">
        <v>447</v>
      </c>
      <c r="E10216" s="56">
        <v>2009</v>
      </c>
      <c r="F10216" s="144">
        <v>665</v>
      </c>
      <c r="G10216" s="144">
        <v>665</v>
      </c>
    </row>
    <row r="10217" spans="3:7" ht="16.5" hidden="1" customHeight="1" outlineLevel="1" x14ac:dyDescent="0.45">
      <c r="C10217" s="104" t="s">
        <v>406</v>
      </c>
      <c r="D10217" s="104" t="s">
        <v>447</v>
      </c>
      <c r="E10217" s="56">
        <v>2010</v>
      </c>
      <c r="F10217" s="146">
        <v>1265</v>
      </c>
      <c r="G10217" s="146">
        <v>1265</v>
      </c>
    </row>
    <row r="10218" spans="3:7" ht="16.5" hidden="1" customHeight="1" outlineLevel="1" x14ac:dyDescent="0.45">
      <c r="C10218" s="104" t="s">
        <v>406</v>
      </c>
      <c r="D10218" s="104" t="s">
        <v>447</v>
      </c>
      <c r="E10218" s="56">
        <v>2011</v>
      </c>
      <c r="F10218" s="144">
        <v>944</v>
      </c>
      <c r="G10218" s="144">
        <v>944</v>
      </c>
    </row>
    <row r="10219" spans="3:7" ht="16.5" hidden="1" customHeight="1" outlineLevel="1" x14ac:dyDescent="0.45">
      <c r="C10219" s="104" t="s">
        <v>406</v>
      </c>
      <c r="D10219" s="104" t="s">
        <v>447</v>
      </c>
      <c r="E10219" s="56">
        <v>2012</v>
      </c>
      <c r="F10219" s="146">
        <v>1312</v>
      </c>
      <c r="G10219" s="146">
        <v>1312</v>
      </c>
    </row>
    <row r="10220" spans="3:7" ht="16.5" hidden="1" customHeight="1" outlineLevel="1" x14ac:dyDescent="0.45">
      <c r="C10220" s="104" t="s">
        <v>406</v>
      </c>
      <c r="D10220" s="104" t="s">
        <v>447</v>
      </c>
      <c r="E10220" s="56">
        <v>2013</v>
      </c>
      <c r="F10220" s="146">
        <v>1040</v>
      </c>
      <c r="G10220" s="146">
        <v>1040</v>
      </c>
    </row>
    <row r="10221" spans="3:7" ht="16.5" hidden="1" customHeight="1" outlineLevel="1" x14ac:dyDescent="0.45">
      <c r="C10221" s="104" t="s">
        <v>406</v>
      </c>
      <c r="D10221" s="104" t="s">
        <v>447</v>
      </c>
      <c r="E10221" s="56">
        <v>2014</v>
      </c>
      <c r="F10221" s="144">
        <v>935</v>
      </c>
      <c r="G10221" s="144">
        <v>935</v>
      </c>
    </row>
    <row r="10222" spans="3:7" ht="16.5" hidden="1" customHeight="1" outlineLevel="1" x14ac:dyDescent="0.45">
      <c r="C10222" s="104" t="s">
        <v>406</v>
      </c>
      <c r="D10222" s="104" t="s">
        <v>447</v>
      </c>
      <c r="E10222" s="56">
        <v>2015</v>
      </c>
      <c r="F10222" s="146">
        <v>1456</v>
      </c>
      <c r="G10222" s="146">
        <v>1456</v>
      </c>
    </row>
    <row r="10223" spans="3:7" ht="16.5" hidden="1" customHeight="1" outlineLevel="1" x14ac:dyDescent="0.45">
      <c r="C10223" s="104" t="s">
        <v>406</v>
      </c>
      <c r="D10223" s="104" t="s">
        <v>447</v>
      </c>
      <c r="E10223" s="56">
        <v>2016</v>
      </c>
      <c r="F10223" s="144">
        <v>258</v>
      </c>
      <c r="G10223" s="144">
        <v>258</v>
      </c>
    </row>
    <row r="10224" spans="3:7" ht="16.5" hidden="1" customHeight="1" outlineLevel="1" x14ac:dyDescent="0.45">
      <c r="C10224" s="104" t="s">
        <v>406</v>
      </c>
      <c r="D10224" s="104" t="s">
        <v>448</v>
      </c>
      <c r="E10224" s="56">
        <v>1993</v>
      </c>
      <c r="F10224" s="144">
        <v>697</v>
      </c>
      <c r="G10224" s="144">
        <v>697</v>
      </c>
    </row>
    <row r="10225" spans="3:7" ht="16.5" hidden="1" customHeight="1" outlineLevel="1" x14ac:dyDescent="0.45">
      <c r="C10225" s="104" t="s">
        <v>406</v>
      </c>
      <c r="D10225" s="104" t="s">
        <v>448</v>
      </c>
      <c r="E10225" s="56">
        <v>1994</v>
      </c>
      <c r="F10225" s="144">
        <v>789</v>
      </c>
      <c r="G10225" s="144">
        <v>789</v>
      </c>
    </row>
    <row r="10226" spans="3:7" ht="16.5" hidden="1" customHeight="1" outlineLevel="1" x14ac:dyDescent="0.45">
      <c r="C10226" s="104" t="s">
        <v>406</v>
      </c>
      <c r="D10226" s="104" t="s">
        <v>448</v>
      </c>
      <c r="E10226" s="56">
        <v>1995</v>
      </c>
      <c r="F10226" s="146">
        <v>2076</v>
      </c>
      <c r="G10226" s="146">
        <v>2076</v>
      </c>
    </row>
    <row r="10227" spans="3:7" ht="16.5" hidden="1" customHeight="1" outlineLevel="1" x14ac:dyDescent="0.45">
      <c r="C10227" s="104" t="s">
        <v>406</v>
      </c>
      <c r="D10227" s="104" t="s">
        <v>448</v>
      </c>
      <c r="E10227" s="56">
        <v>1996</v>
      </c>
      <c r="F10227" s="146">
        <v>2583</v>
      </c>
      <c r="G10227" s="146">
        <v>2583</v>
      </c>
    </row>
    <row r="10228" spans="3:7" ht="16.5" hidden="1" customHeight="1" outlineLevel="1" x14ac:dyDescent="0.45">
      <c r="C10228" s="104" t="s">
        <v>406</v>
      </c>
      <c r="D10228" s="104" t="s">
        <v>448</v>
      </c>
      <c r="E10228" s="56">
        <v>1997</v>
      </c>
      <c r="F10228" s="146">
        <v>2463</v>
      </c>
      <c r="G10228" s="146">
        <v>2463</v>
      </c>
    </row>
    <row r="10229" spans="3:7" ht="16.5" hidden="1" customHeight="1" outlineLevel="1" x14ac:dyDescent="0.45">
      <c r="C10229" s="104" t="s">
        <v>406</v>
      </c>
      <c r="D10229" s="104" t="s">
        <v>448</v>
      </c>
      <c r="E10229" s="56">
        <v>1998</v>
      </c>
      <c r="F10229" s="146">
        <v>1790</v>
      </c>
      <c r="G10229" s="146">
        <v>1790</v>
      </c>
    </row>
    <row r="10230" spans="3:7" ht="16.5" hidden="1" customHeight="1" outlineLevel="1" x14ac:dyDescent="0.45">
      <c r="C10230" s="104" t="s">
        <v>406</v>
      </c>
      <c r="D10230" s="104" t="s">
        <v>448</v>
      </c>
      <c r="E10230" s="56">
        <v>1999</v>
      </c>
      <c r="F10230" s="146">
        <v>1892</v>
      </c>
      <c r="G10230" s="146">
        <v>1892</v>
      </c>
    </row>
    <row r="10231" spans="3:7" ht="16.5" hidden="1" customHeight="1" outlineLevel="1" x14ac:dyDescent="0.45">
      <c r="C10231" s="104" t="s">
        <v>406</v>
      </c>
      <c r="D10231" s="104" t="s">
        <v>448</v>
      </c>
      <c r="E10231" s="56">
        <v>2000</v>
      </c>
      <c r="F10231" s="146">
        <v>1166</v>
      </c>
      <c r="G10231" s="146">
        <v>1166</v>
      </c>
    </row>
    <row r="10232" spans="3:7" ht="16.5" hidden="1" customHeight="1" outlineLevel="1" x14ac:dyDescent="0.45">
      <c r="C10232" s="104" t="s">
        <v>406</v>
      </c>
      <c r="D10232" s="104" t="s">
        <v>448</v>
      </c>
      <c r="E10232" s="56">
        <v>2001</v>
      </c>
      <c r="F10232" s="146">
        <v>1053</v>
      </c>
      <c r="G10232" s="146">
        <v>1053</v>
      </c>
    </row>
    <row r="10233" spans="3:7" ht="16.5" hidden="1" customHeight="1" outlineLevel="1" x14ac:dyDescent="0.45">
      <c r="C10233" s="104" t="s">
        <v>406</v>
      </c>
      <c r="D10233" s="104" t="s">
        <v>448</v>
      </c>
      <c r="E10233" s="56">
        <v>2002</v>
      </c>
      <c r="F10233" s="144">
        <v>898</v>
      </c>
      <c r="G10233" s="144">
        <v>898</v>
      </c>
    </row>
    <row r="10234" spans="3:7" ht="16.5" hidden="1" customHeight="1" outlineLevel="1" x14ac:dyDescent="0.45">
      <c r="C10234" s="104" t="s">
        <v>406</v>
      </c>
      <c r="D10234" s="104" t="s">
        <v>448</v>
      </c>
      <c r="E10234" s="56">
        <v>2003</v>
      </c>
      <c r="F10234" s="146">
        <v>3389</v>
      </c>
      <c r="G10234" s="146">
        <v>3389</v>
      </c>
    </row>
    <row r="10235" spans="3:7" ht="16.5" hidden="1" customHeight="1" outlineLevel="1" x14ac:dyDescent="0.45">
      <c r="C10235" s="104" t="s">
        <v>406</v>
      </c>
      <c r="D10235" s="104" t="s">
        <v>448</v>
      </c>
      <c r="E10235" s="56">
        <v>2004</v>
      </c>
      <c r="F10235" s="146">
        <v>1579</v>
      </c>
      <c r="G10235" s="146">
        <v>1579</v>
      </c>
    </row>
    <row r="10236" spans="3:7" ht="16.5" hidden="1" customHeight="1" outlineLevel="1" x14ac:dyDescent="0.45">
      <c r="C10236" s="104" t="s">
        <v>406</v>
      </c>
      <c r="D10236" s="104" t="s">
        <v>448</v>
      </c>
      <c r="E10236" s="56">
        <v>2005</v>
      </c>
      <c r="F10236" s="146">
        <v>2403</v>
      </c>
      <c r="G10236" s="146">
        <v>2403</v>
      </c>
    </row>
    <row r="10237" spans="3:7" ht="16.5" hidden="1" customHeight="1" outlineLevel="1" x14ac:dyDescent="0.45">
      <c r="C10237" s="104" t="s">
        <v>406</v>
      </c>
      <c r="D10237" s="104" t="s">
        <v>448</v>
      </c>
      <c r="E10237" s="56">
        <v>2006</v>
      </c>
      <c r="F10237" s="146">
        <v>2380</v>
      </c>
      <c r="G10237" s="146">
        <v>2380</v>
      </c>
    </row>
    <row r="10238" spans="3:7" ht="16.5" hidden="1" customHeight="1" outlineLevel="1" x14ac:dyDescent="0.45">
      <c r="C10238" s="104" t="s">
        <v>406</v>
      </c>
      <c r="D10238" s="104" t="s">
        <v>448</v>
      </c>
      <c r="E10238" s="56">
        <v>2007</v>
      </c>
      <c r="F10238" s="146">
        <v>1929</v>
      </c>
      <c r="G10238" s="146">
        <v>1929</v>
      </c>
    </row>
    <row r="10239" spans="3:7" ht="16.5" hidden="1" customHeight="1" outlineLevel="1" x14ac:dyDescent="0.45">
      <c r="C10239" s="104" t="s">
        <v>406</v>
      </c>
      <c r="D10239" s="104" t="s">
        <v>448</v>
      </c>
      <c r="E10239" s="56">
        <v>2008</v>
      </c>
      <c r="F10239" s="146">
        <v>1207</v>
      </c>
      <c r="G10239" s="146">
        <v>1207</v>
      </c>
    </row>
    <row r="10240" spans="3:7" ht="16.5" hidden="1" customHeight="1" outlineLevel="1" x14ac:dyDescent="0.45">
      <c r="C10240" s="104" t="s">
        <v>406</v>
      </c>
      <c r="D10240" s="104" t="s">
        <v>448</v>
      </c>
      <c r="E10240" s="56">
        <v>2009</v>
      </c>
      <c r="F10240" s="144">
        <v>230</v>
      </c>
      <c r="G10240" s="144">
        <v>230</v>
      </c>
    </row>
    <row r="10241" spans="3:7" ht="16.5" hidden="1" customHeight="1" outlineLevel="1" x14ac:dyDescent="0.45">
      <c r="C10241" s="104" t="s">
        <v>406</v>
      </c>
      <c r="D10241" s="104" t="s">
        <v>448</v>
      </c>
      <c r="E10241" s="56">
        <v>2010</v>
      </c>
      <c r="F10241" s="144">
        <v>478</v>
      </c>
      <c r="G10241" s="144">
        <v>478</v>
      </c>
    </row>
    <row r="10242" spans="3:7" ht="16.5" hidden="1" customHeight="1" outlineLevel="1" x14ac:dyDescent="0.45">
      <c r="C10242" s="104" t="s">
        <v>406</v>
      </c>
      <c r="D10242" s="104" t="s">
        <v>448</v>
      </c>
      <c r="E10242" s="56">
        <v>2011</v>
      </c>
      <c r="F10242" s="144">
        <v>829</v>
      </c>
      <c r="G10242" s="144">
        <v>829</v>
      </c>
    </row>
    <row r="10243" spans="3:7" ht="16.5" hidden="1" customHeight="1" outlineLevel="1" x14ac:dyDescent="0.45">
      <c r="C10243" s="104" t="s">
        <v>406</v>
      </c>
      <c r="D10243" s="104" t="s">
        <v>448</v>
      </c>
      <c r="E10243" s="56">
        <v>2012</v>
      </c>
      <c r="F10243" s="144">
        <v>302</v>
      </c>
      <c r="G10243" s="144">
        <v>302</v>
      </c>
    </row>
    <row r="10244" spans="3:7" ht="16.5" hidden="1" customHeight="1" outlineLevel="1" x14ac:dyDescent="0.45">
      <c r="C10244" s="104" t="s">
        <v>406</v>
      </c>
      <c r="D10244" s="104" t="s">
        <v>448</v>
      </c>
      <c r="E10244" s="56">
        <v>2013</v>
      </c>
      <c r="F10244" s="144">
        <v>112</v>
      </c>
      <c r="G10244" s="144">
        <v>112</v>
      </c>
    </row>
    <row r="10245" spans="3:7" ht="16.5" hidden="1" customHeight="1" outlineLevel="1" x14ac:dyDescent="0.45">
      <c r="C10245" s="104" t="s">
        <v>406</v>
      </c>
      <c r="D10245" s="104" t="s">
        <v>448</v>
      </c>
      <c r="E10245" s="56">
        <v>2014</v>
      </c>
      <c r="F10245" s="144">
        <v>94</v>
      </c>
      <c r="G10245" s="144">
        <v>94</v>
      </c>
    </row>
    <row r="10246" spans="3:7" ht="16.5" hidden="1" customHeight="1" outlineLevel="1" x14ac:dyDescent="0.45">
      <c r="C10246" s="104" t="s">
        <v>406</v>
      </c>
      <c r="D10246" s="104" t="s">
        <v>448</v>
      </c>
      <c r="E10246" s="56">
        <v>2015</v>
      </c>
      <c r="F10246" s="144">
        <v>259</v>
      </c>
      <c r="G10246" s="144">
        <v>259</v>
      </c>
    </row>
    <row r="10247" spans="3:7" ht="16.5" hidden="1" customHeight="1" outlineLevel="1" x14ac:dyDescent="0.45">
      <c r="C10247" s="104" t="s">
        <v>406</v>
      </c>
      <c r="D10247" s="104" t="s">
        <v>448</v>
      </c>
      <c r="E10247" s="56">
        <v>2016</v>
      </c>
      <c r="F10247" s="144">
        <v>161</v>
      </c>
      <c r="G10247" s="144">
        <v>161</v>
      </c>
    </row>
    <row r="10248" spans="3:7" ht="16.5" hidden="1" customHeight="1" outlineLevel="1" x14ac:dyDescent="0.45">
      <c r="C10248" s="104" t="s">
        <v>406</v>
      </c>
      <c r="D10248" s="104" t="s">
        <v>449</v>
      </c>
      <c r="E10248" s="56">
        <v>1991</v>
      </c>
      <c r="F10248" s="146">
        <v>1738</v>
      </c>
      <c r="G10248" s="146">
        <v>1738</v>
      </c>
    </row>
    <row r="10249" spans="3:7" ht="16.5" hidden="1" customHeight="1" outlineLevel="1" x14ac:dyDescent="0.45">
      <c r="C10249" s="104" t="s">
        <v>406</v>
      </c>
      <c r="D10249" s="104" t="s">
        <v>449</v>
      </c>
      <c r="E10249" s="56">
        <v>1992</v>
      </c>
      <c r="F10249" s="144">
        <v>288</v>
      </c>
      <c r="G10249" s="144">
        <v>288</v>
      </c>
    </row>
    <row r="10250" spans="3:7" ht="16.5" hidden="1" customHeight="1" outlineLevel="1" x14ac:dyDescent="0.45">
      <c r="C10250" s="104" t="s">
        <v>406</v>
      </c>
      <c r="D10250" s="56" t="s">
        <v>450</v>
      </c>
      <c r="E10250" s="56">
        <v>1993</v>
      </c>
      <c r="F10250" s="144">
        <v>30</v>
      </c>
      <c r="G10250" s="144">
        <v>30</v>
      </c>
    </row>
    <row r="10251" spans="3:7" ht="16.5" hidden="1" customHeight="1" outlineLevel="1" x14ac:dyDescent="0.45">
      <c r="C10251" s="104" t="s">
        <v>406</v>
      </c>
      <c r="D10251" s="104" t="s">
        <v>451</v>
      </c>
      <c r="E10251" s="56">
        <v>2006</v>
      </c>
      <c r="F10251" s="144">
        <v>214</v>
      </c>
      <c r="G10251" s="144">
        <v>214</v>
      </c>
    </row>
    <row r="10252" spans="3:7" ht="16.5" hidden="1" customHeight="1" outlineLevel="1" x14ac:dyDescent="0.45">
      <c r="C10252" s="104" t="s">
        <v>406</v>
      </c>
      <c r="D10252" s="104" t="s">
        <v>451</v>
      </c>
      <c r="E10252" s="56">
        <v>2007</v>
      </c>
      <c r="F10252" s="144">
        <v>376</v>
      </c>
      <c r="G10252" s="144">
        <v>376</v>
      </c>
    </row>
    <row r="10253" spans="3:7" ht="16.5" hidden="1" customHeight="1" outlineLevel="1" x14ac:dyDescent="0.45">
      <c r="C10253" s="104" t="s">
        <v>406</v>
      </c>
      <c r="D10253" s="104" t="s">
        <v>451</v>
      </c>
      <c r="E10253" s="56">
        <v>2008</v>
      </c>
      <c r="F10253" s="144">
        <v>0</v>
      </c>
      <c r="G10253" s="144">
        <v>0</v>
      </c>
    </row>
    <row r="10254" spans="3:7" ht="16.5" hidden="1" customHeight="1" outlineLevel="1" x14ac:dyDescent="0.45">
      <c r="C10254" s="104" t="s">
        <v>406</v>
      </c>
      <c r="D10254" s="56" t="s">
        <v>452</v>
      </c>
      <c r="E10254" s="56">
        <v>1994</v>
      </c>
      <c r="F10254" s="144">
        <v>70</v>
      </c>
      <c r="G10254" s="144">
        <v>70</v>
      </c>
    </row>
    <row r="10255" spans="3:7" ht="16.5" hidden="1" customHeight="1" outlineLevel="1" x14ac:dyDescent="0.45">
      <c r="C10255" s="104" t="s">
        <v>406</v>
      </c>
      <c r="D10255" s="56" t="s">
        <v>453</v>
      </c>
      <c r="E10255" s="56">
        <v>1992</v>
      </c>
      <c r="F10255" s="144">
        <v>197</v>
      </c>
      <c r="G10255" s="144">
        <v>197</v>
      </c>
    </row>
    <row r="10256" spans="3:7" ht="16.5" hidden="1" customHeight="1" outlineLevel="1" x14ac:dyDescent="0.45">
      <c r="C10256" s="104" t="s">
        <v>406</v>
      </c>
      <c r="D10256" s="104" t="s">
        <v>454</v>
      </c>
      <c r="E10256" s="56">
        <v>1991</v>
      </c>
      <c r="F10256" s="144">
        <v>280</v>
      </c>
      <c r="G10256" s="144">
        <v>280</v>
      </c>
    </row>
    <row r="10257" spans="3:7" ht="16.5" hidden="1" customHeight="1" outlineLevel="1" x14ac:dyDescent="0.45">
      <c r="C10257" s="104" t="s">
        <v>406</v>
      </c>
      <c r="D10257" s="104" t="s">
        <v>454</v>
      </c>
      <c r="E10257" s="56">
        <v>1992</v>
      </c>
      <c r="F10257" s="144">
        <v>621</v>
      </c>
      <c r="G10257" s="144">
        <v>621</v>
      </c>
    </row>
    <row r="10258" spans="3:7" ht="16.5" hidden="1" customHeight="1" outlineLevel="1" x14ac:dyDescent="0.45">
      <c r="C10258" s="104" t="s">
        <v>406</v>
      </c>
      <c r="D10258" s="104" t="s">
        <v>454</v>
      </c>
      <c r="E10258" s="56">
        <v>1993</v>
      </c>
      <c r="F10258" s="144">
        <v>418</v>
      </c>
      <c r="G10258" s="144">
        <v>418</v>
      </c>
    </row>
    <row r="10259" spans="3:7" ht="16.5" hidden="1" customHeight="1" outlineLevel="1" x14ac:dyDescent="0.45">
      <c r="C10259" s="104" t="s">
        <v>406</v>
      </c>
      <c r="D10259" s="104" t="s">
        <v>454</v>
      </c>
      <c r="E10259" s="56">
        <v>1994</v>
      </c>
      <c r="F10259" s="144">
        <v>628</v>
      </c>
      <c r="G10259" s="144">
        <v>628</v>
      </c>
    </row>
    <row r="10260" spans="3:7" ht="16.5" hidden="1" customHeight="1" outlineLevel="1" x14ac:dyDescent="0.45">
      <c r="C10260" s="104" t="s">
        <v>406</v>
      </c>
      <c r="D10260" s="104" t="s">
        <v>454</v>
      </c>
      <c r="E10260" s="56">
        <v>1995</v>
      </c>
      <c r="F10260" s="144">
        <v>879</v>
      </c>
      <c r="G10260" s="144">
        <v>879</v>
      </c>
    </row>
    <row r="10261" spans="3:7" ht="16.5" hidden="1" customHeight="1" outlineLevel="1" x14ac:dyDescent="0.45">
      <c r="C10261" s="104" t="s">
        <v>406</v>
      </c>
      <c r="D10261" s="104" t="s">
        <v>454</v>
      </c>
      <c r="E10261" s="56">
        <v>1996</v>
      </c>
      <c r="F10261" s="144">
        <v>853</v>
      </c>
      <c r="G10261" s="144">
        <v>853</v>
      </c>
    </row>
    <row r="10262" spans="3:7" ht="16.5" hidden="1" customHeight="1" outlineLevel="1" x14ac:dyDescent="0.45">
      <c r="C10262" s="104" t="s">
        <v>406</v>
      </c>
      <c r="D10262" s="104" t="s">
        <v>454</v>
      </c>
      <c r="E10262" s="56">
        <v>1997</v>
      </c>
      <c r="F10262" s="144">
        <v>889</v>
      </c>
      <c r="G10262" s="144">
        <v>889</v>
      </c>
    </row>
    <row r="10263" spans="3:7" ht="16.5" hidden="1" customHeight="1" outlineLevel="1" x14ac:dyDescent="0.45">
      <c r="C10263" s="104" t="s">
        <v>406</v>
      </c>
      <c r="D10263" s="104" t="s">
        <v>454</v>
      </c>
      <c r="E10263" s="56">
        <v>1998</v>
      </c>
      <c r="F10263" s="146">
        <v>1145</v>
      </c>
      <c r="G10263" s="146">
        <v>1145</v>
      </c>
    </row>
    <row r="10264" spans="3:7" ht="16.5" hidden="1" customHeight="1" outlineLevel="1" x14ac:dyDescent="0.45">
      <c r="C10264" s="104" t="s">
        <v>406</v>
      </c>
      <c r="D10264" s="104" t="s">
        <v>454</v>
      </c>
      <c r="E10264" s="56">
        <v>1999</v>
      </c>
      <c r="F10264" s="146">
        <v>1761</v>
      </c>
      <c r="G10264" s="146">
        <v>1761</v>
      </c>
    </row>
    <row r="10265" spans="3:7" ht="16.5" hidden="1" customHeight="1" outlineLevel="1" x14ac:dyDescent="0.45">
      <c r="C10265" s="104" t="s">
        <v>406</v>
      </c>
      <c r="D10265" s="104" t="s">
        <v>454</v>
      </c>
      <c r="E10265" s="56">
        <v>2000</v>
      </c>
      <c r="F10265" s="146">
        <v>1177</v>
      </c>
      <c r="G10265" s="146">
        <v>1177</v>
      </c>
    </row>
    <row r="10266" spans="3:7" ht="16.5" hidden="1" customHeight="1" outlineLevel="1" x14ac:dyDescent="0.45">
      <c r="C10266" s="104" t="s">
        <v>406</v>
      </c>
      <c r="D10266" s="104" t="s">
        <v>454</v>
      </c>
      <c r="E10266" s="56">
        <v>2001</v>
      </c>
      <c r="F10266" s="144">
        <v>240</v>
      </c>
      <c r="G10266" s="144">
        <v>240</v>
      </c>
    </row>
    <row r="10267" spans="3:7" ht="16.5" hidden="1" customHeight="1" outlineLevel="1" x14ac:dyDescent="0.45">
      <c r="C10267" s="104" t="s">
        <v>406</v>
      </c>
      <c r="D10267" s="104" t="s">
        <v>454</v>
      </c>
      <c r="E10267" s="56">
        <v>2002</v>
      </c>
      <c r="F10267" s="144">
        <v>387</v>
      </c>
      <c r="G10267" s="144">
        <v>387</v>
      </c>
    </row>
    <row r="10268" spans="3:7" ht="16.5" hidden="1" customHeight="1" outlineLevel="1" x14ac:dyDescent="0.45">
      <c r="C10268" s="104" t="s">
        <v>406</v>
      </c>
      <c r="D10268" s="104" t="s">
        <v>454</v>
      </c>
      <c r="E10268" s="56">
        <v>2003</v>
      </c>
      <c r="F10268" s="144">
        <v>386</v>
      </c>
      <c r="G10268" s="144">
        <v>386</v>
      </c>
    </row>
    <row r="10269" spans="3:7" ht="16.5" hidden="1" customHeight="1" outlineLevel="1" x14ac:dyDescent="0.45">
      <c r="C10269" s="104" t="s">
        <v>406</v>
      </c>
      <c r="D10269" s="104" t="s">
        <v>454</v>
      </c>
      <c r="E10269" s="56">
        <v>2004</v>
      </c>
      <c r="F10269" s="144">
        <v>795</v>
      </c>
      <c r="G10269" s="144">
        <v>795</v>
      </c>
    </row>
    <row r="10270" spans="3:7" ht="16.5" hidden="1" customHeight="1" outlineLevel="1" x14ac:dyDescent="0.45">
      <c r="C10270" s="104" t="s">
        <v>406</v>
      </c>
      <c r="D10270" s="104" t="s">
        <v>454</v>
      </c>
      <c r="E10270" s="56">
        <v>2005</v>
      </c>
      <c r="F10270" s="146">
        <v>1501</v>
      </c>
      <c r="G10270" s="146">
        <v>1501</v>
      </c>
    </row>
    <row r="10271" spans="3:7" ht="16.5" hidden="1" customHeight="1" outlineLevel="1" x14ac:dyDescent="0.45">
      <c r="C10271" s="104" t="s">
        <v>406</v>
      </c>
      <c r="D10271" s="104" t="s">
        <v>454</v>
      </c>
      <c r="E10271" s="56">
        <v>2006</v>
      </c>
      <c r="F10271" s="146">
        <v>1640</v>
      </c>
      <c r="G10271" s="146">
        <v>1640</v>
      </c>
    </row>
    <row r="10272" spans="3:7" ht="16.5" hidden="1" customHeight="1" outlineLevel="1" x14ac:dyDescent="0.45">
      <c r="C10272" s="104" t="s">
        <v>406</v>
      </c>
      <c r="D10272" s="104" t="s">
        <v>454</v>
      </c>
      <c r="E10272" s="56">
        <v>2007</v>
      </c>
      <c r="F10272" s="146">
        <v>1398</v>
      </c>
      <c r="G10272" s="146">
        <v>1398</v>
      </c>
    </row>
    <row r="10273" spans="3:7" ht="16.5" hidden="1" customHeight="1" outlineLevel="1" x14ac:dyDescent="0.45">
      <c r="C10273" s="104" t="s">
        <v>406</v>
      </c>
      <c r="D10273" s="104" t="s">
        <v>454</v>
      </c>
      <c r="E10273" s="56">
        <v>2008</v>
      </c>
      <c r="F10273" s="146">
        <v>1331</v>
      </c>
      <c r="G10273" s="146">
        <v>1331</v>
      </c>
    </row>
    <row r="10274" spans="3:7" ht="16.5" hidden="1" customHeight="1" outlineLevel="1" x14ac:dyDescent="0.45">
      <c r="C10274" s="104" t="s">
        <v>406</v>
      </c>
      <c r="D10274" s="104" t="s">
        <v>454</v>
      </c>
      <c r="E10274" s="56">
        <v>2009</v>
      </c>
      <c r="F10274" s="144">
        <v>547</v>
      </c>
      <c r="G10274" s="144">
        <v>547</v>
      </c>
    </row>
    <row r="10275" spans="3:7" ht="16.5" hidden="1" customHeight="1" outlineLevel="1" x14ac:dyDescent="0.45">
      <c r="C10275" s="104" t="s">
        <v>406</v>
      </c>
      <c r="D10275" s="104" t="s">
        <v>454</v>
      </c>
      <c r="E10275" s="56">
        <v>2010</v>
      </c>
      <c r="F10275" s="146">
        <v>1373</v>
      </c>
      <c r="G10275" s="146">
        <v>1373</v>
      </c>
    </row>
    <row r="10276" spans="3:7" ht="16.5" hidden="1" customHeight="1" outlineLevel="1" x14ac:dyDescent="0.45">
      <c r="C10276" s="104" t="s">
        <v>406</v>
      </c>
      <c r="D10276" s="104" t="s">
        <v>454</v>
      </c>
      <c r="E10276" s="56">
        <v>2011</v>
      </c>
      <c r="F10276" s="146">
        <v>2238</v>
      </c>
      <c r="G10276" s="146">
        <v>2238</v>
      </c>
    </row>
    <row r="10277" spans="3:7" ht="16.5" hidden="1" customHeight="1" outlineLevel="1" x14ac:dyDescent="0.45">
      <c r="C10277" s="104" t="s">
        <v>406</v>
      </c>
      <c r="D10277" s="104" t="s">
        <v>454</v>
      </c>
      <c r="E10277" s="56">
        <v>2012</v>
      </c>
      <c r="F10277" s="146">
        <v>3518</v>
      </c>
      <c r="G10277" s="146">
        <v>3518</v>
      </c>
    </row>
    <row r="10278" spans="3:7" ht="16.5" hidden="1" customHeight="1" outlineLevel="1" x14ac:dyDescent="0.45">
      <c r="C10278" s="104" t="s">
        <v>406</v>
      </c>
      <c r="D10278" s="104" t="s">
        <v>454</v>
      </c>
      <c r="E10278" s="56">
        <v>2013</v>
      </c>
      <c r="F10278" s="146">
        <v>2555</v>
      </c>
      <c r="G10278" s="146">
        <v>2555</v>
      </c>
    </row>
    <row r="10279" spans="3:7" ht="16.5" hidden="1" customHeight="1" outlineLevel="1" x14ac:dyDescent="0.45">
      <c r="C10279" s="104" t="s">
        <v>406</v>
      </c>
      <c r="D10279" s="104" t="s">
        <v>454</v>
      </c>
      <c r="E10279" s="56">
        <v>2014</v>
      </c>
      <c r="F10279" s="146">
        <v>2191</v>
      </c>
      <c r="G10279" s="146">
        <v>2191</v>
      </c>
    </row>
    <row r="10280" spans="3:7" ht="16.5" hidden="1" customHeight="1" outlineLevel="1" x14ac:dyDescent="0.45">
      <c r="C10280" s="104" t="s">
        <v>406</v>
      </c>
      <c r="D10280" s="104" t="s">
        <v>454</v>
      </c>
      <c r="E10280" s="56">
        <v>2015</v>
      </c>
      <c r="F10280" s="146">
        <v>2715</v>
      </c>
      <c r="G10280" s="146">
        <v>2715</v>
      </c>
    </row>
    <row r="10281" spans="3:7" ht="16.5" hidden="1" customHeight="1" outlineLevel="1" x14ac:dyDescent="0.45">
      <c r="C10281" s="104" t="s">
        <v>406</v>
      </c>
      <c r="D10281" s="104" t="s">
        <v>454</v>
      </c>
      <c r="E10281" s="56">
        <v>2016</v>
      </c>
      <c r="F10281" s="144">
        <v>834</v>
      </c>
      <c r="G10281" s="144">
        <v>834</v>
      </c>
    </row>
    <row r="10282" spans="3:7" ht="16.5" hidden="1" customHeight="1" outlineLevel="1" x14ac:dyDescent="0.45">
      <c r="C10282" s="104" t="s">
        <v>406</v>
      </c>
      <c r="D10282" s="104" t="s">
        <v>455</v>
      </c>
      <c r="E10282" s="56">
        <v>1991</v>
      </c>
      <c r="F10282" s="146">
        <v>2268</v>
      </c>
      <c r="G10282" s="146">
        <v>2268</v>
      </c>
    </row>
    <row r="10283" spans="3:7" ht="16.5" hidden="1" customHeight="1" outlineLevel="1" x14ac:dyDescent="0.45">
      <c r="C10283" s="104" t="s">
        <v>406</v>
      </c>
      <c r="D10283" s="104" t="s">
        <v>455</v>
      </c>
      <c r="E10283" s="56">
        <v>1992</v>
      </c>
      <c r="F10283" s="146">
        <v>2026</v>
      </c>
      <c r="G10283" s="146">
        <v>2026</v>
      </c>
    </row>
    <row r="10284" spans="3:7" ht="16.5" hidden="1" customHeight="1" outlineLevel="1" x14ac:dyDescent="0.45">
      <c r="C10284" s="104" t="s">
        <v>406</v>
      </c>
      <c r="D10284" s="104" t="s">
        <v>455</v>
      </c>
      <c r="E10284" s="56">
        <v>1993</v>
      </c>
      <c r="F10284" s="146">
        <v>2370</v>
      </c>
      <c r="G10284" s="146">
        <v>2370</v>
      </c>
    </row>
    <row r="10285" spans="3:7" ht="16.5" hidden="1" customHeight="1" outlineLevel="1" x14ac:dyDescent="0.45">
      <c r="C10285" s="104" t="s">
        <v>406</v>
      </c>
      <c r="D10285" s="104" t="s">
        <v>455</v>
      </c>
      <c r="E10285" s="56">
        <v>1994</v>
      </c>
      <c r="F10285" s="146">
        <v>3141</v>
      </c>
      <c r="G10285" s="146">
        <v>3141</v>
      </c>
    </row>
    <row r="10286" spans="3:7" ht="16.5" hidden="1" customHeight="1" outlineLevel="1" x14ac:dyDescent="0.45">
      <c r="C10286" s="104" t="s">
        <v>406</v>
      </c>
      <c r="D10286" s="104" t="s">
        <v>455</v>
      </c>
      <c r="E10286" s="56">
        <v>1995</v>
      </c>
      <c r="F10286" s="146">
        <v>3172</v>
      </c>
      <c r="G10286" s="146">
        <v>3172</v>
      </c>
    </row>
    <row r="10287" spans="3:7" ht="16.5" hidden="1" customHeight="1" outlineLevel="1" x14ac:dyDescent="0.45">
      <c r="C10287" s="104" t="s">
        <v>406</v>
      </c>
      <c r="D10287" s="104" t="s">
        <v>455</v>
      </c>
      <c r="E10287" s="56">
        <v>1996</v>
      </c>
      <c r="F10287" s="146">
        <v>2796</v>
      </c>
      <c r="G10287" s="146">
        <v>2796</v>
      </c>
    </row>
    <row r="10288" spans="3:7" ht="16.5" hidden="1" customHeight="1" outlineLevel="1" x14ac:dyDescent="0.45">
      <c r="C10288" s="104" t="s">
        <v>406</v>
      </c>
      <c r="D10288" s="104" t="s">
        <v>455</v>
      </c>
      <c r="E10288" s="56">
        <v>1997</v>
      </c>
      <c r="F10288" s="146">
        <v>4055</v>
      </c>
      <c r="G10288" s="146">
        <v>4055</v>
      </c>
    </row>
    <row r="10289" spans="3:7" ht="16.5" hidden="1" customHeight="1" outlineLevel="1" x14ac:dyDescent="0.45">
      <c r="C10289" s="104" t="s">
        <v>406</v>
      </c>
      <c r="D10289" s="104" t="s">
        <v>455</v>
      </c>
      <c r="E10289" s="56">
        <v>1998</v>
      </c>
      <c r="F10289" s="146">
        <v>5442</v>
      </c>
      <c r="G10289" s="146">
        <v>5442</v>
      </c>
    </row>
    <row r="10290" spans="3:7" ht="16.5" hidden="1" customHeight="1" outlineLevel="1" x14ac:dyDescent="0.45">
      <c r="C10290" s="104" t="s">
        <v>406</v>
      </c>
      <c r="D10290" s="104" t="s">
        <v>455</v>
      </c>
      <c r="E10290" s="56">
        <v>1999</v>
      </c>
      <c r="F10290" s="146">
        <v>4596</v>
      </c>
      <c r="G10290" s="146">
        <v>4596</v>
      </c>
    </row>
    <row r="10291" spans="3:7" ht="16.5" hidden="1" customHeight="1" outlineLevel="1" x14ac:dyDescent="0.45">
      <c r="C10291" s="104" t="s">
        <v>406</v>
      </c>
      <c r="D10291" s="104" t="s">
        <v>455</v>
      </c>
      <c r="E10291" s="56">
        <v>2000</v>
      </c>
      <c r="F10291" s="146">
        <v>4100</v>
      </c>
      <c r="G10291" s="146">
        <v>4100</v>
      </c>
    </row>
    <row r="10292" spans="3:7" ht="16.5" hidden="1" customHeight="1" outlineLevel="1" x14ac:dyDescent="0.45">
      <c r="C10292" s="104" t="s">
        <v>406</v>
      </c>
      <c r="D10292" s="104" t="s">
        <v>455</v>
      </c>
      <c r="E10292" s="56">
        <v>2001</v>
      </c>
      <c r="F10292" s="144">
        <v>854</v>
      </c>
      <c r="G10292" s="144">
        <v>854</v>
      </c>
    </row>
    <row r="10293" spans="3:7" ht="16.5" hidden="1" customHeight="1" outlineLevel="1" x14ac:dyDescent="0.45">
      <c r="C10293" s="104" t="s">
        <v>406</v>
      </c>
      <c r="D10293" s="104" t="s">
        <v>455</v>
      </c>
      <c r="E10293" s="56">
        <v>2002</v>
      </c>
      <c r="F10293" s="146">
        <v>1546</v>
      </c>
      <c r="G10293" s="146">
        <v>1546</v>
      </c>
    </row>
    <row r="10294" spans="3:7" ht="16.5" hidden="1" customHeight="1" outlineLevel="1" x14ac:dyDescent="0.45">
      <c r="C10294" s="104" t="s">
        <v>406</v>
      </c>
      <c r="D10294" s="104" t="s">
        <v>455</v>
      </c>
      <c r="E10294" s="56">
        <v>2003</v>
      </c>
      <c r="F10294" s="146">
        <v>1971</v>
      </c>
      <c r="G10294" s="146">
        <v>1971</v>
      </c>
    </row>
    <row r="10295" spans="3:7" ht="16.5" hidden="1" customHeight="1" outlineLevel="1" x14ac:dyDescent="0.45">
      <c r="C10295" s="104" t="s">
        <v>406</v>
      </c>
      <c r="D10295" s="104" t="s">
        <v>455</v>
      </c>
      <c r="E10295" s="56">
        <v>2004</v>
      </c>
      <c r="F10295" s="146">
        <v>3938</v>
      </c>
      <c r="G10295" s="146">
        <v>3938</v>
      </c>
    </row>
    <row r="10296" spans="3:7" ht="16.5" hidden="1" customHeight="1" outlineLevel="1" x14ac:dyDescent="0.45">
      <c r="C10296" s="104" t="s">
        <v>406</v>
      </c>
      <c r="D10296" s="104" t="s">
        <v>455</v>
      </c>
      <c r="E10296" s="56">
        <v>2005</v>
      </c>
      <c r="F10296" s="146">
        <v>4680</v>
      </c>
      <c r="G10296" s="146">
        <v>4680</v>
      </c>
    </row>
    <row r="10297" spans="3:7" ht="16.5" hidden="1" customHeight="1" outlineLevel="1" x14ac:dyDescent="0.45">
      <c r="C10297" s="104" t="s">
        <v>406</v>
      </c>
      <c r="D10297" s="104" t="s">
        <v>455</v>
      </c>
      <c r="E10297" s="56">
        <v>2006</v>
      </c>
      <c r="F10297" s="146">
        <v>7728</v>
      </c>
      <c r="G10297" s="146">
        <v>7728</v>
      </c>
    </row>
    <row r="10298" spans="3:7" ht="16.5" hidden="1" customHeight="1" outlineLevel="1" x14ac:dyDescent="0.45">
      <c r="C10298" s="104" t="s">
        <v>406</v>
      </c>
      <c r="D10298" s="104" t="s">
        <v>455</v>
      </c>
      <c r="E10298" s="56">
        <v>2007</v>
      </c>
      <c r="F10298" s="146">
        <v>10770</v>
      </c>
      <c r="G10298" s="146">
        <v>10770</v>
      </c>
    </row>
    <row r="10299" spans="3:7" ht="16.5" hidden="1" customHeight="1" outlineLevel="1" x14ac:dyDescent="0.45">
      <c r="C10299" s="104" t="s">
        <v>406</v>
      </c>
      <c r="D10299" s="104" t="s">
        <v>455</v>
      </c>
      <c r="E10299" s="56">
        <v>2008</v>
      </c>
      <c r="F10299" s="146">
        <v>10369</v>
      </c>
      <c r="G10299" s="146">
        <v>10369</v>
      </c>
    </row>
    <row r="10300" spans="3:7" ht="16.5" hidden="1" customHeight="1" outlineLevel="1" x14ac:dyDescent="0.45">
      <c r="C10300" s="104" t="s">
        <v>406</v>
      </c>
      <c r="D10300" s="104" t="s">
        <v>455</v>
      </c>
      <c r="E10300" s="56">
        <v>2009</v>
      </c>
      <c r="F10300" s="146">
        <v>8397</v>
      </c>
      <c r="G10300" s="146">
        <v>8397</v>
      </c>
    </row>
    <row r="10301" spans="3:7" ht="16.5" hidden="1" customHeight="1" outlineLevel="1" x14ac:dyDescent="0.45">
      <c r="C10301" s="104" t="s">
        <v>406</v>
      </c>
      <c r="D10301" s="104" t="s">
        <v>455</v>
      </c>
      <c r="E10301" s="56">
        <v>2010</v>
      </c>
      <c r="F10301" s="146">
        <v>12740</v>
      </c>
      <c r="G10301" s="146">
        <v>12740</v>
      </c>
    </row>
    <row r="10302" spans="3:7" ht="16.5" hidden="1" customHeight="1" outlineLevel="1" x14ac:dyDescent="0.45">
      <c r="C10302" s="104" t="s">
        <v>406</v>
      </c>
      <c r="D10302" s="104" t="s">
        <v>455</v>
      </c>
      <c r="E10302" s="56">
        <v>2011</v>
      </c>
      <c r="F10302" s="146">
        <v>17211</v>
      </c>
      <c r="G10302" s="146">
        <v>17211</v>
      </c>
    </row>
    <row r="10303" spans="3:7" ht="16.5" hidden="1" customHeight="1" outlineLevel="1" x14ac:dyDescent="0.45">
      <c r="C10303" s="104" t="s">
        <v>406</v>
      </c>
      <c r="D10303" s="104" t="s">
        <v>455</v>
      </c>
      <c r="E10303" s="56">
        <v>2012</v>
      </c>
      <c r="F10303" s="146">
        <v>17225</v>
      </c>
      <c r="G10303" s="146">
        <v>17225</v>
      </c>
    </row>
    <row r="10304" spans="3:7" ht="16.5" hidden="1" customHeight="1" outlineLevel="1" x14ac:dyDescent="0.45">
      <c r="C10304" s="104" t="s">
        <v>406</v>
      </c>
      <c r="D10304" s="104" t="s">
        <v>455</v>
      </c>
      <c r="E10304" s="56">
        <v>2013</v>
      </c>
      <c r="F10304" s="146">
        <v>19293</v>
      </c>
      <c r="G10304" s="146">
        <v>19293</v>
      </c>
    </row>
    <row r="10305" spans="3:7" ht="16.5" hidden="1" customHeight="1" outlineLevel="1" x14ac:dyDescent="0.45">
      <c r="C10305" s="104" t="s">
        <v>406</v>
      </c>
      <c r="D10305" s="104" t="s">
        <v>455</v>
      </c>
      <c r="E10305" s="56">
        <v>2014</v>
      </c>
      <c r="F10305" s="146">
        <v>20564</v>
      </c>
      <c r="G10305" s="146">
        <v>20564</v>
      </c>
    </row>
    <row r="10306" spans="3:7" ht="16.5" hidden="1" customHeight="1" outlineLevel="1" x14ac:dyDescent="0.45">
      <c r="C10306" s="104" t="s">
        <v>406</v>
      </c>
      <c r="D10306" s="104" t="s">
        <v>455</v>
      </c>
      <c r="E10306" s="56">
        <v>2015</v>
      </c>
      <c r="F10306" s="146">
        <v>19833</v>
      </c>
      <c r="G10306" s="146">
        <v>19833</v>
      </c>
    </row>
    <row r="10307" spans="3:7" ht="16.5" hidden="1" customHeight="1" outlineLevel="1" x14ac:dyDescent="0.45">
      <c r="C10307" s="104" t="s">
        <v>406</v>
      </c>
      <c r="D10307" s="104" t="s">
        <v>455</v>
      </c>
      <c r="E10307" s="56">
        <v>2016</v>
      </c>
      <c r="F10307" s="146">
        <v>5079</v>
      </c>
      <c r="G10307" s="146">
        <v>5079</v>
      </c>
    </row>
    <row r="10308" spans="3:7" ht="16.5" hidden="1" customHeight="1" outlineLevel="1" x14ac:dyDescent="0.45">
      <c r="C10308" s="104" t="s">
        <v>406</v>
      </c>
      <c r="D10308" s="104" t="s">
        <v>456</v>
      </c>
      <c r="E10308" s="56">
        <v>1991</v>
      </c>
      <c r="F10308" s="146">
        <v>1203</v>
      </c>
      <c r="G10308" s="146">
        <v>1203</v>
      </c>
    </row>
    <row r="10309" spans="3:7" ht="16.5" hidden="1" customHeight="1" outlineLevel="1" x14ac:dyDescent="0.45">
      <c r="C10309" s="104" t="s">
        <v>406</v>
      </c>
      <c r="D10309" s="104" t="s">
        <v>456</v>
      </c>
      <c r="E10309" s="56">
        <v>1992</v>
      </c>
      <c r="F10309" s="146">
        <v>1377</v>
      </c>
      <c r="G10309" s="146">
        <v>1377</v>
      </c>
    </row>
    <row r="10310" spans="3:7" ht="16.5" hidden="1" customHeight="1" outlineLevel="1" x14ac:dyDescent="0.45">
      <c r="C10310" s="104" t="s">
        <v>406</v>
      </c>
      <c r="D10310" s="104" t="s">
        <v>456</v>
      </c>
      <c r="E10310" s="56">
        <v>1993</v>
      </c>
      <c r="F10310" s="146">
        <v>1680</v>
      </c>
      <c r="G10310" s="146">
        <v>1680</v>
      </c>
    </row>
    <row r="10311" spans="3:7" ht="16.5" hidden="1" customHeight="1" outlineLevel="1" x14ac:dyDescent="0.45">
      <c r="C10311" s="104" t="s">
        <v>406</v>
      </c>
      <c r="D10311" s="104" t="s">
        <v>456</v>
      </c>
      <c r="E10311" s="56">
        <v>1994</v>
      </c>
      <c r="F10311" s="146">
        <v>1974</v>
      </c>
      <c r="G10311" s="146">
        <v>1974</v>
      </c>
    </row>
    <row r="10312" spans="3:7" ht="16.5" hidden="1" customHeight="1" outlineLevel="1" x14ac:dyDescent="0.45">
      <c r="C10312" s="104" t="s">
        <v>406</v>
      </c>
      <c r="D10312" s="104" t="s">
        <v>456</v>
      </c>
      <c r="E10312" s="56">
        <v>1995</v>
      </c>
      <c r="F10312" s="146">
        <v>3486</v>
      </c>
      <c r="G10312" s="146">
        <v>3486</v>
      </c>
    </row>
    <row r="10313" spans="3:7" ht="16.5" hidden="1" customHeight="1" outlineLevel="1" x14ac:dyDescent="0.45">
      <c r="C10313" s="104" t="s">
        <v>406</v>
      </c>
      <c r="D10313" s="104" t="s">
        <v>456</v>
      </c>
      <c r="E10313" s="56">
        <v>1996</v>
      </c>
      <c r="F10313" s="146">
        <v>2746</v>
      </c>
      <c r="G10313" s="146">
        <v>2746</v>
      </c>
    </row>
    <row r="10314" spans="3:7" ht="16.5" hidden="1" customHeight="1" outlineLevel="1" x14ac:dyDescent="0.45">
      <c r="C10314" s="104" t="s">
        <v>406</v>
      </c>
      <c r="D10314" s="104" t="s">
        <v>456</v>
      </c>
      <c r="E10314" s="56">
        <v>1997</v>
      </c>
      <c r="F10314" s="146">
        <v>3053</v>
      </c>
      <c r="G10314" s="146">
        <v>3053</v>
      </c>
    </row>
    <row r="10315" spans="3:7" ht="16.5" hidden="1" customHeight="1" outlineLevel="1" x14ac:dyDescent="0.45">
      <c r="C10315" s="104" t="s">
        <v>406</v>
      </c>
      <c r="D10315" s="104" t="s">
        <v>456</v>
      </c>
      <c r="E10315" s="56">
        <v>1998</v>
      </c>
      <c r="F10315" s="146">
        <v>2333</v>
      </c>
      <c r="G10315" s="146">
        <v>2333</v>
      </c>
    </row>
    <row r="10316" spans="3:7" ht="16.5" hidden="1" customHeight="1" outlineLevel="1" x14ac:dyDescent="0.45">
      <c r="C10316" s="104" t="s">
        <v>406</v>
      </c>
      <c r="D10316" s="104" t="s">
        <v>456</v>
      </c>
      <c r="E10316" s="56">
        <v>1999</v>
      </c>
      <c r="F10316" s="146">
        <v>1166</v>
      </c>
      <c r="G10316" s="146">
        <v>1166</v>
      </c>
    </row>
    <row r="10317" spans="3:7" ht="16.5" hidden="1" customHeight="1" outlineLevel="1" x14ac:dyDescent="0.45">
      <c r="C10317" s="104" t="s">
        <v>406</v>
      </c>
      <c r="D10317" s="104" t="s">
        <v>456</v>
      </c>
      <c r="E10317" s="56">
        <v>2000</v>
      </c>
      <c r="F10317" s="144">
        <v>617</v>
      </c>
      <c r="G10317" s="144">
        <v>617</v>
      </c>
    </row>
    <row r="10318" spans="3:7" ht="16.5" hidden="1" customHeight="1" outlineLevel="1" x14ac:dyDescent="0.45">
      <c r="C10318" s="104" t="s">
        <v>406</v>
      </c>
      <c r="D10318" s="104" t="s">
        <v>456</v>
      </c>
      <c r="E10318" s="56">
        <v>2001</v>
      </c>
      <c r="F10318" s="144">
        <v>696</v>
      </c>
      <c r="G10318" s="144">
        <v>696</v>
      </c>
    </row>
    <row r="10319" spans="3:7" ht="16.5" hidden="1" customHeight="1" outlineLevel="1" x14ac:dyDescent="0.45">
      <c r="C10319" s="104" t="s">
        <v>406</v>
      </c>
      <c r="D10319" s="104" t="s">
        <v>456</v>
      </c>
      <c r="E10319" s="56">
        <v>2002</v>
      </c>
      <c r="F10319" s="144">
        <v>63</v>
      </c>
      <c r="G10319" s="144">
        <v>63</v>
      </c>
    </row>
    <row r="10320" spans="3:7" ht="16.5" hidden="1" customHeight="1" outlineLevel="1" x14ac:dyDescent="0.45">
      <c r="C10320" s="104" t="s">
        <v>406</v>
      </c>
      <c r="D10320" s="104" t="s">
        <v>456</v>
      </c>
      <c r="E10320" s="56">
        <v>2003</v>
      </c>
      <c r="F10320" s="144">
        <v>398</v>
      </c>
      <c r="G10320" s="144">
        <v>398</v>
      </c>
    </row>
    <row r="10321" spans="3:7" ht="16.5" hidden="1" customHeight="1" outlineLevel="1" x14ac:dyDescent="0.45">
      <c r="C10321" s="104" t="s">
        <v>406</v>
      </c>
      <c r="D10321" s="104" t="s">
        <v>456</v>
      </c>
      <c r="E10321" s="56">
        <v>2004</v>
      </c>
      <c r="F10321" s="144">
        <v>815</v>
      </c>
      <c r="G10321" s="144">
        <v>815</v>
      </c>
    </row>
    <row r="10322" spans="3:7" ht="16.5" hidden="1" customHeight="1" outlineLevel="1" x14ac:dyDescent="0.45">
      <c r="C10322" s="104" t="s">
        <v>406</v>
      </c>
      <c r="D10322" s="104" t="s">
        <v>456</v>
      </c>
      <c r="E10322" s="56">
        <v>2005</v>
      </c>
      <c r="F10322" s="146">
        <v>1245</v>
      </c>
      <c r="G10322" s="146">
        <v>1245</v>
      </c>
    </row>
    <row r="10323" spans="3:7" ht="16.5" hidden="1" customHeight="1" outlineLevel="1" x14ac:dyDescent="0.45">
      <c r="C10323" s="104" t="s">
        <v>406</v>
      </c>
      <c r="D10323" s="104" t="s">
        <v>456</v>
      </c>
      <c r="E10323" s="56">
        <v>2006</v>
      </c>
      <c r="F10323" s="146">
        <v>1521</v>
      </c>
      <c r="G10323" s="146">
        <v>1521</v>
      </c>
    </row>
    <row r="10324" spans="3:7" ht="16.5" hidden="1" customHeight="1" outlineLevel="1" x14ac:dyDescent="0.45">
      <c r="C10324" s="104" t="s">
        <v>406</v>
      </c>
      <c r="D10324" s="104" t="s">
        <v>456</v>
      </c>
      <c r="E10324" s="56">
        <v>2007</v>
      </c>
      <c r="F10324" s="146">
        <v>2426</v>
      </c>
      <c r="G10324" s="146">
        <v>2426</v>
      </c>
    </row>
    <row r="10325" spans="3:7" ht="16.5" hidden="1" customHeight="1" outlineLevel="1" x14ac:dyDescent="0.45">
      <c r="C10325" s="104" t="s">
        <v>406</v>
      </c>
      <c r="D10325" s="104" t="s">
        <v>456</v>
      </c>
      <c r="E10325" s="56">
        <v>2008</v>
      </c>
      <c r="F10325" s="146">
        <v>4074</v>
      </c>
      <c r="G10325" s="146">
        <v>4074</v>
      </c>
    </row>
    <row r="10326" spans="3:7" ht="16.5" hidden="1" customHeight="1" outlineLevel="1" x14ac:dyDescent="0.45">
      <c r="C10326" s="104" t="s">
        <v>406</v>
      </c>
      <c r="D10326" s="104" t="s">
        <v>456</v>
      </c>
      <c r="E10326" s="56">
        <v>2009</v>
      </c>
      <c r="F10326" s="146">
        <v>2424</v>
      </c>
      <c r="G10326" s="146">
        <v>2424</v>
      </c>
    </row>
    <row r="10327" spans="3:7" ht="16.5" hidden="1" customHeight="1" outlineLevel="1" x14ac:dyDescent="0.45">
      <c r="C10327" s="104" t="s">
        <v>406</v>
      </c>
      <c r="D10327" s="104" t="s">
        <v>456</v>
      </c>
      <c r="E10327" s="56">
        <v>2010</v>
      </c>
      <c r="F10327" s="146">
        <v>5781</v>
      </c>
      <c r="G10327" s="146">
        <v>5781</v>
      </c>
    </row>
    <row r="10328" spans="3:7" ht="16.5" hidden="1" customHeight="1" outlineLevel="1" x14ac:dyDescent="0.45">
      <c r="C10328" s="104" t="s">
        <v>406</v>
      </c>
      <c r="D10328" s="104" t="s">
        <v>456</v>
      </c>
      <c r="E10328" s="56">
        <v>2011</v>
      </c>
      <c r="F10328" s="146">
        <v>9536</v>
      </c>
      <c r="G10328" s="146">
        <v>9536</v>
      </c>
    </row>
    <row r="10329" spans="3:7" ht="16.5" hidden="1" customHeight="1" outlineLevel="1" x14ac:dyDescent="0.45">
      <c r="C10329" s="104" t="s">
        <v>406</v>
      </c>
      <c r="D10329" s="104" t="s">
        <v>456</v>
      </c>
      <c r="E10329" s="56">
        <v>2012</v>
      </c>
      <c r="F10329" s="146">
        <v>7708</v>
      </c>
      <c r="G10329" s="146">
        <v>7708</v>
      </c>
    </row>
    <row r="10330" spans="3:7" ht="16.5" hidden="1" customHeight="1" outlineLevel="1" x14ac:dyDescent="0.45">
      <c r="C10330" s="104" t="s">
        <v>406</v>
      </c>
      <c r="D10330" s="104" t="s">
        <v>456</v>
      </c>
      <c r="E10330" s="56">
        <v>2013</v>
      </c>
      <c r="F10330" s="146">
        <v>10637</v>
      </c>
      <c r="G10330" s="146">
        <v>10637</v>
      </c>
    </row>
    <row r="10331" spans="3:7" ht="16.5" hidden="1" customHeight="1" outlineLevel="1" x14ac:dyDescent="0.45">
      <c r="C10331" s="104" t="s">
        <v>406</v>
      </c>
      <c r="D10331" s="104" t="s">
        <v>456</v>
      </c>
      <c r="E10331" s="56">
        <v>2014</v>
      </c>
      <c r="F10331" s="146">
        <v>10548</v>
      </c>
      <c r="G10331" s="146">
        <v>10548</v>
      </c>
    </row>
    <row r="10332" spans="3:7" ht="16.5" hidden="1" customHeight="1" outlineLevel="1" x14ac:dyDescent="0.45">
      <c r="C10332" s="104" t="s">
        <v>406</v>
      </c>
      <c r="D10332" s="104" t="s">
        <v>456</v>
      </c>
      <c r="E10332" s="56">
        <v>2015</v>
      </c>
      <c r="F10332" s="146">
        <v>10077</v>
      </c>
      <c r="G10332" s="146">
        <v>10077</v>
      </c>
    </row>
    <row r="10333" spans="3:7" ht="16.5" hidden="1" customHeight="1" outlineLevel="1" x14ac:dyDescent="0.45">
      <c r="C10333" s="104" t="s">
        <v>406</v>
      </c>
      <c r="D10333" s="104" t="s">
        <v>456</v>
      </c>
      <c r="E10333" s="56">
        <v>2016</v>
      </c>
      <c r="F10333" s="146">
        <v>1274</v>
      </c>
      <c r="G10333" s="146">
        <v>1274</v>
      </c>
    </row>
    <row r="10334" spans="3:7" ht="16.5" hidden="1" customHeight="1" outlineLevel="1" x14ac:dyDescent="0.45">
      <c r="C10334" s="104" t="s">
        <v>406</v>
      </c>
      <c r="D10334" s="104" t="s">
        <v>457</v>
      </c>
      <c r="E10334" s="56">
        <v>1991</v>
      </c>
      <c r="F10334" s="146">
        <v>1167</v>
      </c>
      <c r="G10334" s="146">
        <v>1167</v>
      </c>
    </row>
    <row r="10335" spans="3:7" ht="16.5" hidden="1" customHeight="1" outlineLevel="1" x14ac:dyDescent="0.45">
      <c r="C10335" s="104" t="s">
        <v>406</v>
      </c>
      <c r="D10335" s="104" t="s">
        <v>457</v>
      </c>
      <c r="E10335" s="56">
        <v>1992</v>
      </c>
      <c r="F10335" s="146">
        <v>5162</v>
      </c>
      <c r="G10335" s="146">
        <v>5162</v>
      </c>
    </row>
    <row r="10336" spans="3:7" ht="16.5" hidden="1" customHeight="1" outlineLevel="1" x14ac:dyDescent="0.45">
      <c r="C10336" s="104" t="s">
        <v>406</v>
      </c>
      <c r="D10336" s="104" t="s">
        <v>457</v>
      </c>
      <c r="E10336" s="56">
        <v>1993</v>
      </c>
      <c r="F10336" s="146">
        <v>4633</v>
      </c>
      <c r="G10336" s="146">
        <v>4633</v>
      </c>
    </row>
    <row r="10337" spans="3:7" ht="16.5" hidden="1" customHeight="1" outlineLevel="1" x14ac:dyDescent="0.45">
      <c r="C10337" s="104" t="s">
        <v>406</v>
      </c>
      <c r="D10337" s="104" t="s">
        <v>457</v>
      </c>
      <c r="E10337" s="56">
        <v>1994</v>
      </c>
      <c r="F10337" s="146">
        <v>9262</v>
      </c>
      <c r="G10337" s="146">
        <v>9262</v>
      </c>
    </row>
    <row r="10338" spans="3:7" ht="16.5" hidden="1" customHeight="1" outlineLevel="1" x14ac:dyDescent="0.45">
      <c r="C10338" s="104" t="s">
        <v>406</v>
      </c>
      <c r="D10338" s="104" t="s">
        <v>457</v>
      </c>
      <c r="E10338" s="56">
        <v>1995</v>
      </c>
      <c r="F10338" s="146">
        <v>10957</v>
      </c>
      <c r="G10338" s="146">
        <v>10957</v>
      </c>
    </row>
    <row r="10339" spans="3:7" ht="16.5" hidden="1" customHeight="1" outlineLevel="1" x14ac:dyDescent="0.45">
      <c r="C10339" s="104" t="s">
        <v>406</v>
      </c>
      <c r="D10339" s="104" t="s">
        <v>457</v>
      </c>
      <c r="E10339" s="56">
        <v>1996</v>
      </c>
      <c r="F10339" s="146">
        <v>15563</v>
      </c>
      <c r="G10339" s="146">
        <v>15563</v>
      </c>
    </row>
    <row r="10340" spans="3:7" ht="16.5" hidden="1" customHeight="1" outlineLevel="1" x14ac:dyDescent="0.45">
      <c r="C10340" s="104" t="s">
        <v>406</v>
      </c>
      <c r="D10340" s="104" t="s">
        <v>457</v>
      </c>
      <c r="E10340" s="56">
        <v>1997</v>
      </c>
      <c r="F10340" s="146">
        <v>14603</v>
      </c>
      <c r="G10340" s="146">
        <v>14603</v>
      </c>
    </row>
    <row r="10341" spans="3:7" ht="16.5" hidden="1" customHeight="1" outlineLevel="1" x14ac:dyDescent="0.45">
      <c r="C10341" s="104" t="s">
        <v>406</v>
      </c>
      <c r="D10341" s="104" t="s">
        <v>457</v>
      </c>
      <c r="E10341" s="56">
        <v>1998</v>
      </c>
      <c r="F10341" s="146">
        <v>10276</v>
      </c>
      <c r="G10341" s="146">
        <v>10276</v>
      </c>
    </row>
    <row r="10342" spans="3:7" ht="16.5" hidden="1" customHeight="1" outlineLevel="1" x14ac:dyDescent="0.45">
      <c r="C10342" s="104" t="s">
        <v>406</v>
      </c>
      <c r="D10342" s="104" t="s">
        <v>457</v>
      </c>
      <c r="E10342" s="56">
        <v>1999</v>
      </c>
      <c r="F10342" s="144">
        <v>456</v>
      </c>
      <c r="G10342" s="144">
        <v>456</v>
      </c>
    </row>
    <row r="10343" spans="3:7" ht="16.5" hidden="1" customHeight="1" outlineLevel="1" x14ac:dyDescent="0.45">
      <c r="C10343" s="104" t="s">
        <v>406</v>
      </c>
      <c r="D10343" s="104" t="s">
        <v>457</v>
      </c>
      <c r="E10343" s="56">
        <v>2000</v>
      </c>
      <c r="F10343" s="146">
        <v>1839</v>
      </c>
      <c r="G10343" s="146">
        <v>1839</v>
      </c>
    </row>
    <row r="10344" spans="3:7" ht="16.5" hidden="1" customHeight="1" outlineLevel="1" x14ac:dyDescent="0.45">
      <c r="C10344" s="104" t="s">
        <v>406</v>
      </c>
      <c r="D10344" s="104" t="s">
        <v>457</v>
      </c>
      <c r="E10344" s="56">
        <v>2001</v>
      </c>
      <c r="F10344" s="146">
        <v>1273</v>
      </c>
      <c r="G10344" s="146">
        <v>1273</v>
      </c>
    </row>
    <row r="10345" spans="3:7" ht="16.5" hidden="1" customHeight="1" outlineLevel="1" x14ac:dyDescent="0.45">
      <c r="C10345" s="104" t="s">
        <v>406</v>
      </c>
      <c r="D10345" s="104" t="s">
        <v>457</v>
      </c>
      <c r="E10345" s="56">
        <v>2002</v>
      </c>
      <c r="F10345" s="144">
        <v>566</v>
      </c>
      <c r="G10345" s="144">
        <v>566</v>
      </c>
    </row>
    <row r="10346" spans="3:7" ht="16.5" hidden="1" customHeight="1" outlineLevel="1" x14ac:dyDescent="0.45">
      <c r="C10346" s="104" t="s">
        <v>406</v>
      </c>
      <c r="D10346" s="104" t="s">
        <v>457</v>
      </c>
      <c r="E10346" s="56">
        <v>2003</v>
      </c>
      <c r="F10346" s="146">
        <v>1120</v>
      </c>
      <c r="G10346" s="146">
        <v>1120</v>
      </c>
    </row>
    <row r="10347" spans="3:7" ht="16.5" hidden="1" customHeight="1" outlineLevel="1" x14ac:dyDescent="0.45">
      <c r="C10347" s="104" t="s">
        <v>406</v>
      </c>
      <c r="D10347" s="104" t="s">
        <v>457</v>
      </c>
      <c r="E10347" s="56">
        <v>2004</v>
      </c>
      <c r="F10347" s="146">
        <v>1792</v>
      </c>
      <c r="G10347" s="146">
        <v>1792</v>
      </c>
    </row>
    <row r="10348" spans="3:7" ht="16.5" hidden="1" customHeight="1" outlineLevel="1" x14ac:dyDescent="0.45">
      <c r="C10348" s="104" t="s">
        <v>406</v>
      </c>
      <c r="D10348" s="104" t="s">
        <v>457</v>
      </c>
      <c r="E10348" s="56">
        <v>2005</v>
      </c>
      <c r="F10348" s="146">
        <v>4000</v>
      </c>
      <c r="G10348" s="146">
        <v>4000</v>
      </c>
    </row>
    <row r="10349" spans="3:7" ht="16.5" hidden="1" customHeight="1" outlineLevel="1" x14ac:dyDescent="0.45">
      <c r="C10349" s="104" t="s">
        <v>406</v>
      </c>
      <c r="D10349" s="104" t="s">
        <v>457</v>
      </c>
      <c r="E10349" s="56">
        <v>2006</v>
      </c>
      <c r="F10349" s="146">
        <v>5175</v>
      </c>
      <c r="G10349" s="146">
        <v>5175</v>
      </c>
    </row>
    <row r="10350" spans="3:7" ht="16.5" hidden="1" customHeight="1" outlineLevel="1" x14ac:dyDescent="0.45">
      <c r="C10350" s="104" t="s">
        <v>406</v>
      </c>
      <c r="D10350" s="104" t="s">
        <v>457</v>
      </c>
      <c r="E10350" s="56">
        <v>2007</v>
      </c>
      <c r="F10350" s="146">
        <v>8751</v>
      </c>
      <c r="G10350" s="146">
        <v>8751</v>
      </c>
    </row>
    <row r="10351" spans="3:7" ht="16.5" hidden="1" customHeight="1" outlineLevel="1" x14ac:dyDescent="0.45">
      <c r="C10351" s="104" t="s">
        <v>406</v>
      </c>
      <c r="D10351" s="104" t="s">
        <v>457</v>
      </c>
      <c r="E10351" s="56">
        <v>2008</v>
      </c>
      <c r="F10351" s="146">
        <v>16702</v>
      </c>
      <c r="G10351" s="146">
        <v>16702</v>
      </c>
    </row>
    <row r="10352" spans="3:7" ht="16.5" hidden="1" customHeight="1" outlineLevel="1" x14ac:dyDescent="0.45">
      <c r="C10352" s="104" t="s">
        <v>406</v>
      </c>
      <c r="D10352" s="104" t="s">
        <v>457</v>
      </c>
      <c r="E10352" s="56">
        <v>2009</v>
      </c>
      <c r="F10352" s="146">
        <v>17307</v>
      </c>
      <c r="G10352" s="146">
        <v>17307</v>
      </c>
    </row>
    <row r="10353" spans="3:7" ht="16.5" hidden="1" customHeight="1" outlineLevel="1" x14ac:dyDescent="0.45">
      <c r="C10353" s="104" t="s">
        <v>406</v>
      </c>
      <c r="D10353" s="104" t="s">
        <v>457</v>
      </c>
      <c r="E10353" s="56">
        <v>2010</v>
      </c>
      <c r="F10353" s="146">
        <v>34110</v>
      </c>
      <c r="G10353" s="146">
        <v>34110</v>
      </c>
    </row>
    <row r="10354" spans="3:7" ht="16.5" hidden="1" customHeight="1" outlineLevel="1" x14ac:dyDescent="0.45">
      <c r="C10354" s="104" t="s">
        <v>406</v>
      </c>
      <c r="D10354" s="104" t="s">
        <v>457</v>
      </c>
      <c r="E10354" s="56">
        <v>2011</v>
      </c>
      <c r="F10354" s="146">
        <v>44220</v>
      </c>
      <c r="G10354" s="146">
        <v>44220</v>
      </c>
    </row>
    <row r="10355" spans="3:7" ht="16.5" hidden="1" customHeight="1" outlineLevel="1" x14ac:dyDescent="0.45">
      <c r="C10355" s="104" t="s">
        <v>406</v>
      </c>
      <c r="D10355" s="104" t="s">
        <v>457</v>
      </c>
      <c r="E10355" s="56">
        <v>2012</v>
      </c>
      <c r="F10355" s="146">
        <v>55337</v>
      </c>
      <c r="G10355" s="146">
        <v>55337</v>
      </c>
    </row>
    <row r="10356" spans="3:7" ht="16.5" hidden="1" customHeight="1" outlineLevel="1" x14ac:dyDescent="0.45">
      <c r="C10356" s="104" t="s">
        <v>406</v>
      </c>
      <c r="D10356" s="104" t="s">
        <v>457</v>
      </c>
      <c r="E10356" s="56">
        <v>2013</v>
      </c>
      <c r="F10356" s="146">
        <v>54330</v>
      </c>
      <c r="G10356" s="146">
        <v>54330</v>
      </c>
    </row>
    <row r="10357" spans="3:7" ht="16.5" hidden="1" customHeight="1" outlineLevel="1" x14ac:dyDescent="0.45">
      <c r="C10357" s="104" t="s">
        <v>406</v>
      </c>
      <c r="D10357" s="104" t="s">
        <v>457</v>
      </c>
      <c r="E10357" s="56">
        <v>2014</v>
      </c>
      <c r="F10357" s="146">
        <v>51928</v>
      </c>
      <c r="G10357" s="146">
        <v>51928</v>
      </c>
    </row>
    <row r="10358" spans="3:7" ht="16.5" hidden="1" customHeight="1" outlineLevel="1" x14ac:dyDescent="0.45">
      <c r="C10358" s="104" t="s">
        <v>406</v>
      </c>
      <c r="D10358" s="104" t="s">
        <v>457</v>
      </c>
      <c r="E10358" s="56">
        <v>2015</v>
      </c>
      <c r="F10358" s="146">
        <v>44454</v>
      </c>
      <c r="G10358" s="146">
        <v>44454</v>
      </c>
    </row>
    <row r="10359" spans="3:7" ht="16.5" hidden="1" customHeight="1" outlineLevel="1" x14ac:dyDescent="0.45">
      <c r="C10359" s="104" t="s">
        <v>406</v>
      </c>
      <c r="D10359" s="104" t="s">
        <v>457</v>
      </c>
      <c r="E10359" s="56">
        <v>2016</v>
      </c>
      <c r="F10359" s="146">
        <v>9950</v>
      </c>
      <c r="G10359" s="146">
        <v>9950</v>
      </c>
    </row>
    <row r="10360" spans="3:7" ht="16.5" hidden="1" customHeight="1" outlineLevel="1" x14ac:dyDescent="0.45">
      <c r="C10360" s="104" t="s">
        <v>406</v>
      </c>
      <c r="D10360" s="104" t="s">
        <v>458</v>
      </c>
      <c r="E10360" s="56">
        <v>1991</v>
      </c>
      <c r="F10360" s="144">
        <v>512</v>
      </c>
      <c r="G10360" s="144">
        <v>512</v>
      </c>
    </row>
    <row r="10361" spans="3:7" ht="16.5" hidden="1" customHeight="1" outlineLevel="1" x14ac:dyDescent="0.45">
      <c r="C10361" s="104" t="s">
        <v>406</v>
      </c>
      <c r="D10361" s="104" t="s">
        <v>458</v>
      </c>
      <c r="E10361" s="56">
        <v>1992</v>
      </c>
      <c r="F10361" s="146">
        <v>4627</v>
      </c>
      <c r="G10361" s="146">
        <v>4627</v>
      </c>
    </row>
    <row r="10362" spans="3:7" ht="16.5" hidden="1" customHeight="1" outlineLevel="1" x14ac:dyDescent="0.45">
      <c r="C10362" s="104" t="s">
        <v>406</v>
      </c>
      <c r="D10362" s="104" t="s">
        <v>458</v>
      </c>
      <c r="E10362" s="56">
        <v>1993</v>
      </c>
      <c r="F10362" s="146">
        <v>9324</v>
      </c>
      <c r="G10362" s="146">
        <v>9324</v>
      </c>
    </row>
    <row r="10363" spans="3:7" ht="16.5" hidden="1" customHeight="1" outlineLevel="1" x14ac:dyDescent="0.45">
      <c r="C10363" s="104" t="s">
        <v>406</v>
      </c>
      <c r="D10363" s="104" t="s">
        <v>458</v>
      </c>
      <c r="E10363" s="56">
        <v>1994</v>
      </c>
      <c r="F10363" s="146">
        <v>17945</v>
      </c>
      <c r="G10363" s="146">
        <v>17945</v>
      </c>
    </row>
    <row r="10364" spans="3:7" ht="16.5" hidden="1" customHeight="1" outlineLevel="1" x14ac:dyDescent="0.45">
      <c r="C10364" s="104" t="s">
        <v>406</v>
      </c>
      <c r="D10364" s="104" t="s">
        <v>458</v>
      </c>
      <c r="E10364" s="56">
        <v>1995</v>
      </c>
      <c r="F10364" s="146">
        <v>22074</v>
      </c>
      <c r="G10364" s="146">
        <v>22074</v>
      </c>
    </row>
    <row r="10365" spans="3:7" ht="16.5" hidden="1" customHeight="1" outlineLevel="1" x14ac:dyDescent="0.45">
      <c r="C10365" s="104" t="s">
        <v>406</v>
      </c>
      <c r="D10365" s="104" t="s">
        <v>458</v>
      </c>
      <c r="E10365" s="56">
        <v>1996</v>
      </c>
      <c r="F10365" s="146">
        <v>22151</v>
      </c>
      <c r="G10365" s="146">
        <v>22151</v>
      </c>
    </row>
    <row r="10366" spans="3:7" ht="16.5" hidden="1" customHeight="1" outlineLevel="1" x14ac:dyDescent="0.45">
      <c r="C10366" s="104" t="s">
        <v>406</v>
      </c>
      <c r="D10366" s="104" t="s">
        <v>458</v>
      </c>
      <c r="E10366" s="56">
        <v>1997</v>
      </c>
      <c r="F10366" s="146">
        <v>17372</v>
      </c>
      <c r="G10366" s="146">
        <v>17372</v>
      </c>
    </row>
    <row r="10367" spans="3:7" ht="16.5" hidden="1" customHeight="1" outlineLevel="1" x14ac:dyDescent="0.45">
      <c r="C10367" s="104" t="s">
        <v>406</v>
      </c>
      <c r="D10367" s="104" t="s">
        <v>458</v>
      </c>
      <c r="E10367" s="56">
        <v>1998</v>
      </c>
      <c r="F10367" s="146">
        <v>15429</v>
      </c>
      <c r="G10367" s="146">
        <v>15429</v>
      </c>
    </row>
    <row r="10368" spans="3:7" ht="16.5" hidden="1" customHeight="1" outlineLevel="1" x14ac:dyDescent="0.45">
      <c r="C10368" s="104" t="s">
        <v>406</v>
      </c>
      <c r="D10368" s="104" t="s">
        <v>458</v>
      </c>
      <c r="E10368" s="56">
        <v>1999</v>
      </c>
      <c r="F10368" s="146">
        <v>5948</v>
      </c>
      <c r="G10368" s="146">
        <v>5948</v>
      </c>
    </row>
    <row r="10369" spans="3:7" ht="16.5" hidden="1" customHeight="1" outlineLevel="1" x14ac:dyDescent="0.45">
      <c r="C10369" s="104" t="s">
        <v>406</v>
      </c>
      <c r="D10369" s="104" t="s">
        <v>458</v>
      </c>
      <c r="E10369" s="56">
        <v>2000</v>
      </c>
      <c r="F10369" s="146">
        <v>11191</v>
      </c>
      <c r="G10369" s="146">
        <v>11191</v>
      </c>
    </row>
    <row r="10370" spans="3:7" ht="16.5" hidden="1" customHeight="1" outlineLevel="1" x14ac:dyDescent="0.45">
      <c r="C10370" s="104" t="s">
        <v>406</v>
      </c>
      <c r="D10370" s="104" t="s">
        <v>458</v>
      </c>
      <c r="E10370" s="56">
        <v>2001</v>
      </c>
      <c r="F10370" s="146">
        <v>11071</v>
      </c>
      <c r="G10370" s="146">
        <v>11071</v>
      </c>
    </row>
    <row r="10371" spans="3:7" ht="16.5" hidden="1" customHeight="1" outlineLevel="1" x14ac:dyDescent="0.45">
      <c r="C10371" s="104" t="s">
        <v>406</v>
      </c>
      <c r="D10371" s="104" t="s">
        <v>458</v>
      </c>
      <c r="E10371" s="56">
        <v>2002</v>
      </c>
      <c r="F10371" s="146">
        <v>10524</v>
      </c>
      <c r="G10371" s="146">
        <v>10524</v>
      </c>
    </row>
    <row r="10372" spans="3:7" ht="16.5" hidden="1" customHeight="1" outlineLevel="1" x14ac:dyDescent="0.45">
      <c r="C10372" s="104" t="s">
        <v>406</v>
      </c>
      <c r="D10372" s="104" t="s">
        <v>458</v>
      </c>
      <c r="E10372" s="56">
        <v>2003</v>
      </c>
      <c r="F10372" s="146">
        <v>10178</v>
      </c>
      <c r="G10372" s="146">
        <v>10178</v>
      </c>
    </row>
    <row r="10373" spans="3:7" ht="16.5" hidden="1" customHeight="1" outlineLevel="1" x14ac:dyDescent="0.45">
      <c r="C10373" s="104" t="s">
        <v>406</v>
      </c>
      <c r="D10373" s="104" t="s">
        <v>458</v>
      </c>
      <c r="E10373" s="56">
        <v>2004</v>
      </c>
      <c r="F10373" s="146">
        <v>10601</v>
      </c>
      <c r="G10373" s="146">
        <v>10601</v>
      </c>
    </row>
    <row r="10374" spans="3:7" ht="16.5" hidden="1" customHeight="1" outlineLevel="1" x14ac:dyDescent="0.45">
      <c r="C10374" s="104" t="s">
        <v>406</v>
      </c>
      <c r="D10374" s="104" t="s">
        <v>458</v>
      </c>
      <c r="E10374" s="56">
        <v>2005</v>
      </c>
      <c r="F10374" s="146">
        <v>9609</v>
      </c>
      <c r="G10374" s="146">
        <v>9609</v>
      </c>
    </row>
    <row r="10375" spans="3:7" ht="16.5" hidden="1" customHeight="1" outlineLevel="1" x14ac:dyDescent="0.45">
      <c r="C10375" s="104" t="s">
        <v>406</v>
      </c>
      <c r="D10375" s="104" t="s">
        <v>458</v>
      </c>
      <c r="E10375" s="56">
        <v>2006</v>
      </c>
      <c r="F10375" s="146">
        <v>6747</v>
      </c>
      <c r="G10375" s="146">
        <v>6747</v>
      </c>
    </row>
    <row r="10376" spans="3:7" ht="16.5" hidden="1" customHeight="1" outlineLevel="1" x14ac:dyDescent="0.45">
      <c r="C10376" s="104" t="s">
        <v>406</v>
      </c>
      <c r="D10376" s="104" t="s">
        <v>458</v>
      </c>
      <c r="E10376" s="56">
        <v>2007</v>
      </c>
      <c r="F10376" s="146">
        <v>4597</v>
      </c>
      <c r="G10376" s="146">
        <v>4597</v>
      </c>
    </row>
    <row r="10377" spans="3:7" ht="16.5" hidden="1" customHeight="1" outlineLevel="1" x14ac:dyDescent="0.45">
      <c r="C10377" s="104" t="s">
        <v>406</v>
      </c>
      <c r="D10377" s="104" t="s">
        <v>458</v>
      </c>
      <c r="E10377" s="56">
        <v>2008</v>
      </c>
      <c r="F10377" s="146">
        <v>4029</v>
      </c>
      <c r="G10377" s="146">
        <v>4029</v>
      </c>
    </row>
    <row r="10378" spans="3:7" ht="16.5" hidden="1" customHeight="1" outlineLevel="1" x14ac:dyDescent="0.45">
      <c r="C10378" s="104" t="s">
        <v>406</v>
      </c>
      <c r="D10378" s="104" t="s">
        <v>458</v>
      </c>
      <c r="E10378" s="56">
        <v>2009</v>
      </c>
      <c r="F10378" s="146">
        <v>7525</v>
      </c>
      <c r="G10378" s="146">
        <v>7525</v>
      </c>
    </row>
    <row r="10379" spans="3:7" ht="16.5" hidden="1" customHeight="1" outlineLevel="1" x14ac:dyDescent="0.45">
      <c r="C10379" s="104" t="s">
        <v>406</v>
      </c>
      <c r="D10379" s="104" t="s">
        <v>458</v>
      </c>
      <c r="E10379" s="56">
        <v>2010</v>
      </c>
      <c r="F10379" s="146">
        <v>9432</v>
      </c>
      <c r="G10379" s="146">
        <v>9432</v>
      </c>
    </row>
    <row r="10380" spans="3:7" ht="16.5" hidden="1" customHeight="1" outlineLevel="1" x14ac:dyDescent="0.45">
      <c r="C10380" s="104" t="s">
        <v>406</v>
      </c>
      <c r="D10380" s="104" t="s">
        <v>458</v>
      </c>
      <c r="E10380" s="56">
        <v>2011</v>
      </c>
      <c r="F10380" s="146">
        <v>12559</v>
      </c>
      <c r="G10380" s="146">
        <v>12559</v>
      </c>
    </row>
    <row r="10381" spans="3:7" ht="16.5" hidden="1" customHeight="1" outlineLevel="1" x14ac:dyDescent="0.45">
      <c r="C10381" s="104" t="s">
        <v>406</v>
      </c>
      <c r="D10381" s="104" t="s">
        <v>458</v>
      </c>
      <c r="E10381" s="56">
        <v>2012</v>
      </c>
      <c r="F10381" s="146">
        <v>17981</v>
      </c>
      <c r="G10381" s="146">
        <v>17981</v>
      </c>
    </row>
    <row r="10382" spans="3:7" ht="16.5" hidden="1" customHeight="1" outlineLevel="1" x14ac:dyDescent="0.45">
      <c r="C10382" s="104" t="s">
        <v>406</v>
      </c>
      <c r="D10382" s="104" t="s">
        <v>458</v>
      </c>
      <c r="E10382" s="56">
        <v>2013</v>
      </c>
      <c r="F10382" s="146">
        <v>18405</v>
      </c>
      <c r="G10382" s="146">
        <v>18405</v>
      </c>
    </row>
    <row r="10383" spans="3:7" ht="16.5" hidden="1" customHeight="1" outlineLevel="1" x14ac:dyDescent="0.45">
      <c r="C10383" s="104" t="s">
        <v>406</v>
      </c>
      <c r="D10383" s="104" t="s">
        <v>458</v>
      </c>
      <c r="E10383" s="56">
        <v>2014</v>
      </c>
      <c r="F10383" s="146">
        <v>14802</v>
      </c>
      <c r="G10383" s="146">
        <v>14802</v>
      </c>
    </row>
    <row r="10384" spans="3:7" ht="16.5" hidden="1" customHeight="1" outlineLevel="1" x14ac:dyDescent="0.45">
      <c r="C10384" s="104" t="s">
        <v>406</v>
      </c>
      <c r="D10384" s="104" t="s">
        <v>458</v>
      </c>
      <c r="E10384" s="56">
        <v>2015</v>
      </c>
      <c r="F10384" s="146">
        <v>15939</v>
      </c>
      <c r="G10384" s="146">
        <v>15939</v>
      </c>
    </row>
    <row r="10385" spans="3:7" ht="16.5" hidden="1" customHeight="1" outlineLevel="1" x14ac:dyDescent="0.45">
      <c r="C10385" s="104" t="s">
        <v>406</v>
      </c>
      <c r="D10385" s="104" t="s">
        <v>458</v>
      </c>
      <c r="E10385" s="56">
        <v>2016</v>
      </c>
      <c r="F10385" s="146">
        <v>5265</v>
      </c>
      <c r="G10385" s="146">
        <v>5265</v>
      </c>
    </row>
    <row r="10386" spans="3:7" ht="16.5" hidden="1" customHeight="1" outlineLevel="1" x14ac:dyDescent="0.45">
      <c r="C10386" s="104" t="s">
        <v>406</v>
      </c>
      <c r="D10386" s="104" t="s">
        <v>459</v>
      </c>
      <c r="E10386" s="56">
        <v>1991</v>
      </c>
      <c r="F10386" s="144">
        <v>230</v>
      </c>
      <c r="G10386" s="144">
        <v>230</v>
      </c>
    </row>
    <row r="10387" spans="3:7" ht="16.5" hidden="1" customHeight="1" outlineLevel="1" x14ac:dyDescent="0.45">
      <c r="C10387" s="104" t="s">
        <v>406</v>
      </c>
      <c r="D10387" s="104" t="s">
        <v>459</v>
      </c>
      <c r="E10387" s="56">
        <v>1992</v>
      </c>
      <c r="F10387" s="144">
        <v>95</v>
      </c>
      <c r="G10387" s="144">
        <v>95</v>
      </c>
    </row>
    <row r="10388" spans="3:7" ht="16.5" hidden="1" customHeight="1" outlineLevel="1" x14ac:dyDescent="0.45">
      <c r="C10388" s="104" t="s">
        <v>406</v>
      </c>
      <c r="D10388" s="104" t="s">
        <v>459</v>
      </c>
      <c r="E10388" s="56">
        <v>1993</v>
      </c>
      <c r="F10388" s="144">
        <v>47</v>
      </c>
      <c r="G10388" s="144">
        <v>47</v>
      </c>
    </row>
    <row r="10389" spans="3:7" ht="16.5" hidden="1" customHeight="1" outlineLevel="1" x14ac:dyDescent="0.45">
      <c r="C10389" s="104" t="s">
        <v>406</v>
      </c>
      <c r="D10389" s="104" t="s">
        <v>459</v>
      </c>
      <c r="E10389" s="56">
        <v>1994</v>
      </c>
      <c r="F10389" s="144">
        <v>47</v>
      </c>
      <c r="G10389" s="144">
        <v>47</v>
      </c>
    </row>
    <row r="10390" spans="3:7" ht="16.5" hidden="1" customHeight="1" outlineLevel="1" x14ac:dyDescent="0.45">
      <c r="C10390" s="104" t="s">
        <v>406</v>
      </c>
      <c r="D10390" s="104" t="s">
        <v>459</v>
      </c>
      <c r="E10390" s="56">
        <v>1995</v>
      </c>
      <c r="F10390" s="144">
        <v>96</v>
      </c>
      <c r="G10390" s="144">
        <v>96</v>
      </c>
    </row>
    <row r="10391" spans="3:7" ht="16.5" hidden="1" customHeight="1" outlineLevel="1" x14ac:dyDescent="0.45">
      <c r="C10391" s="104" t="s">
        <v>406</v>
      </c>
      <c r="D10391" s="104" t="s">
        <v>459</v>
      </c>
      <c r="E10391" s="56">
        <v>1996</v>
      </c>
      <c r="F10391" s="144">
        <v>284</v>
      </c>
      <c r="G10391" s="144">
        <v>284</v>
      </c>
    </row>
    <row r="10392" spans="3:7" ht="16.5" hidden="1" customHeight="1" outlineLevel="1" x14ac:dyDescent="0.45">
      <c r="C10392" s="104" t="s">
        <v>406</v>
      </c>
      <c r="D10392" s="104" t="s">
        <v>459</v>
      </c>
      <c r="E10392" s="56">
        <v>1997</v>
      </c>
      <c r="F10392" s="144">
        <v>124</v>
      </c>
      <c r="G10392" s="144">
        <v>124</v>
      </c>
    </row>
    <row r="10393" spans="3:7" ht="16.5" hidden="1" customHeight="1" outlineLevel="1" x14ac:dyDescent="0.45">
      <c r="C10393" s="104" t="s">
        <v>406</v>
      </c>
      <c r="D10393" s="104" t="s">
        <v>459</v>
      </c>
      <c r="E10393" s="56">
        <v>1998</v>
      </c>
      <c r="F10393" s="144">
        <v>42</v>
      </c>
      <c r="G10393" s="144">
        <v>42</v>
      </c>
    </row>
    <row r="10394" spans="3:7" ht="16.5" hidden="1" customHeight="1" outlineLevel="1" x14ac:dyDescent="0.45">
      <c r="C10394" s="104" t="s">
        <v>406</v>
      </c>
      <c r="D10394" s="104" t="s">
        <v>459</v>
      </c>
      <c r="E10394" s="56">
        <v>1999</v>
      </c>
      <c r="F10394" s="144">
        <v>38</v>
      </c>
      <c r="G10394" s="144">
        <v>38</v>
      </c>
    </row>
    <row r="10395" spans="3:7" ht="16.5" hidden="1" customHeight="1" outlineLevel="1" x14ac:dyDescent="0.45">
      <c r="C10395" s="104" t="s">
        <v>406</v>
      </c>
      <c r="D10395" s="104" t="s">
        <v>459</v>
      </c>
      <c r="E10395" s="56">
        <v>2000</v>
      </c>
      <c r="F10395" s="144">
        <v>13</v>
      </c>
      <c r="G10395" s="144">
        <v>13</v>
      </c>
    </row>
    <row r="10396" spans="3:7" ht="16.5" hidden="1" customHeight="1" outlineLevel="1" x14ac:dyDescent="0.45">
      <c r="C10396" s="104" t="s">
        <v>406</v>
      </c>
      <c r="D10396" s="104" t="s">
        <v>459</v>
      </c>
      <c r="E10396" s="56">
        <v>2001</v>
      </c>
      <c r="F10396" s="144">
        <v>24</v>
      </c>
      <c r="G10396" s="144">
        <v>24</v>
      </c>
    </row>
    <row r="10397" spans="3:7" ht="16.5" hidden="1" customHeight="1" outlineLevel="1" x14ac:dyDescent="0.45">
      <c r="C10397" s="104" t="s">
        <v>406</v>
      </c>
      <c r="D10397" s="104" t="s">
        <v>459</v>
      </c>
      <c r="E10397" s="56">
        <v>2002</v>
      </c>
      <c r="F10397" s="144">
        <v>17</v>
      </c>
      <c r="G10397" s="144">
        <v>17</v>
      </c>
    </row>
    <row r="10398" spans="3:7" ht="16.5" hidden="1" customHeight="1" outlineLevel="1" x14ac:dyDescent="0.45">
      <c r="C10398" s="104" t="s">
        <v>406</v>
      </c>
      <c r="D10398" s="104" t="s">
        <v>459</v>
      </c>
      <c r="E10398" s="56">
        <v>2003</v>
      </c>
      <c r="F10398" s="144">
        <v>59</v>
      </c>
      <c r="G10398" s="144">
        <v>59</v>
      </c>
    </row>
    <row r="10399" spans="3:7" ht="16.5" hidden="1" customHeight="1" outlineLevel="1" x14ac:dyDescent="0.45">
      <c r="C10399" s="104" t="s">
        <v>406</v>
      </c>
      <c r="D10399" s="104" t="s">
        <v>459</v>
      </c>
      <c r="E10399" s="56">
        <v>2004</v>
      </c>
      <c r="F10399" s="144">
        <v>171</v>
      </c>
      <c r="G10399" s="144">
        <v>171</v>
      </c>
    </row>
    <row r="10400" spans="3:7" ht="16.5" hidden="1" customHeight="1" outlineLevel="1" x14ac:dyDescent="0.45">
      <c r="C10400" s="104" t="s">
        <v>406</v>
      </c>
      <c r="D10400" s="104" t="s">
        <v>459</v>
      </c>
      <c r="E10400" s="56">
        <v>2005</v>
      </c>
      <c r="F10400" s="144">
        <v>93</v>
      </c>
      <c r="G10400" s="144">
        <v>93</v>
      </c>
    </row>
    <row r="10401" spans="3:7" ht="16.5" hidden="1" customHeight="1" outlineLevel="1" x14ac:dyDescent="0.45">
      <c r="C10401" s="104" t="s">
        <v>406</v>
      </c>
      <c r="D10401" s="104" t="s">
        <v>459</v>
      </c>
      <c r="E10401" s="56">
        <v>2006</v>
      </c>
      <c r="F10401" s="144">
        <v>116</v>
      </c>
      <c r="G10401" s="144">
        <v>116</v>
      </c>
    </row>
    <row r="10402" spans="3:7" ht="16.5" hidden="1" customHeight="1" outlineLevel="1" x14ac:dyDescent="0.45">
      <c r="C10402" s="104" t="s">
        <v>406</v>
      </c>
      <c r="D10402" s="104" t="s">
        <v>459</v>
      </c>
      <c r="E10402" s="56">
        <v>2007</v>
      </c>
      <c r="F10402" s="144">
        <v>94</v>
      </c>
      <c r="G10402" s="144">
        <v>94</v>
      </c>
    </row>
    <row r="10403" spans="3:7" ht="16.5" hidden="1" customHeight="1" outlineLevel="1" x14ac:dyDescent="0.45">
      <c r="C10403" s="104" t="s">
        <v>406</v>
      </c>
      <c r="D10403" s="104" t="s">
        <v>459</v>
      </c>
      <c r="E10403" s="56">
        <v>2008</v>
      </c>
      <c r="F10403" s="144">
        <v>129</v>
      </c>
      <c r="G10403" s="144">
        <v>129</v>
      </c>
    </row>
    <row r="10404" spans="3:7" ht="16.5" hidden="1" customHeight="1" outlineLevel="1" x14ac:dyDescent="0.45">
      <c r="C10404" s="104" t="s">
        <v>406</v>
      </c>
      <c r="D10404" s="104" t="s">
        <v>459</v>
      </c>
      <c r="E10404" s="56">
        <v>2009</v>
      </c>
      <c r="F10404" s="144">
        <v>39</v>
      </c>
      <c r="G10404" s="144">
        <v>39</v>
      </c>
    </row>
    <row r="10405" spans="3:7" ht="16.5" hidden="1" customHeight="1" outlineLevel="1" x14ac:dyDescent="0.45">
      <c r="C10405" s="104" t="s">
        <v>406</v>
      </c>
      <c r="D10405" s="104" t="s">
        <v>459</v>
      </c>
      <c r="E10405" s="56">
        <v>2010</v>
      </c>
      <c r="F10405" s="144">
        <v>67</v>
      </c>
      <c r="G10405" s="144">
        <v>67</v>
      </c>
    </row>
    <row r="10406" spans="3:7" ht="16.5" hidden="1" customHeight="1" outlineLevel="1" x14ac:dyDescent="0.45">
      <c r="C10406" s="104" t="s">
        <v>406</v>
      </c>
      <c r="D10406" s="104" t="s">
        <v>459</v>
      </c>
      <c r="E10406" s="56">
        <v>2011</v>
      </c>
      <c r="F10406" s="144">
        <v>81</v>
      </c>
      <c r="G10406" s="144">
        <v>81</v>
      </c>
    </row>
    <row r="10407" spans="3:7" ht="16.5" hidden="1" customHeight="1" outlineLevel="1" x14ac:dyDescent="0.45">
      <c r="C10407" s="104" t="s">
        <v>406</v>
      </c>
      <c r="D10407" s="104" t="s">
        <v>459</v>
      </c>
      <c r="E10407" s="56">
        <v>2012</v>
      </c>
      <c r="F10407" s="144">
        <v>223</v>
      </c>
      <c r="G10407" s="144">
        <v>223</v>
      </c>
    </row>
    <row r="10408" spans="3:7" ht="16.5" hidden="1" customHeight="1" outlineLevel="1" x14ac:dyDescent="0.45">
      <c r="C10408" s="104" t="s">
        <v>406</v>
      </c>
      <c r="D10408" s="104" t="s">
        <v>459</v>
      </c>
      <c r="E10408" s="56">
        <v>2013</v>
      </c>
      <c r="F10408" s="144">
        <v>888</v>
      </c>
      <c r="G10408" s="144">
        <v>888</v>
      </c>
    </row>
    <row r="10409" spans="3:7" ht="16.5" hidden="1" customHeight="1" outlineLevel="1" x14ac:dyDescent="0.45">
      <c r="C10409" s="104" t="s">
        <v>406</v>
      </c>
      <c r="D10409" s="104" t="s">
        <v>459</v>
      </c>
      <c r="E10409" s="56">
        <v>2014</v>
      </c>
      <c r="F10409" s="144">
        <v>124</v>
      </c>
      <c r="G10409" s="144">
        <v>124</v>
      </c>
    </row>
    <row r="10410" spans="3:7" ht="16.5" hidden="1" customHeight="1" outlineLevel="1" x14ac:dyDescent="0.45">
      <c r="C10410" s="104" t="s">
        <v>406</v>
      </c>
      <c r="D10410" s="104" t="s">
        <v>459</v>
      </c>
      <c r="E10410" s="56">
        <v>2015</v>
      </c>
      <c r="F10410" s="144">
        <v>62</v>
      </c>
      <c r="G10410" s="144">
        <v>62</v>
      </c>
    </row>
    <row r="10411" spans="3:7" ht="16.5" hidden="1" customHeight="1" outlineLevel="1" x14ac:dyDescent="0.45">
      <c r="C10411" s="104" t="s">
        <v>406</v>
      </c>
      <c r="D10411" s="104" t="s">
        <v>459</v>
      </c>
      <c r="E10411" s="56">
        <v>2016</v>
      </c>
      <c r="F10411" s="144">
        <v>20</v>
      </c>
      <c r="G10411" s="144">
        <v>20</v>
      </c>
    </row>
    <row r="10412" spans="3:7" ht="16.5" hidden="1" customHeight="1" outlineLevel="1" x14ac:dyDescent="0.45">
      <c r="C10412" s="104" t="s">
        <v>406</v>
      </c>
      <c r="D10412" s="104" t="s">
        <v>460</v>
      </c>
      <c r="E10412" s="56">
        <v>1996</v>
      </c>
      <c r="F10412" s="144">
        <v>2</v>
      </c>
      <c r="G10412" s="144">
        <v>2</v>
      </c>
    </row>
    <row r="10413" spans="3:7" ht="16.5" hidden="1" customHeight="1" outlineLevel="1" x14ac:dyDescent="0.45">
      <c r="C10413" s="104" t="s">
        <v>406</v>
      </c>
      <c r="D10413" s="104" t="s">
        <v>460</v>
      </c>
      <c r="E10413" s="56">
        <v>1997</v>
      </c>
      <c r="F10413" s="144">
        <v>2</v>
      </c>
      <c r="G10413" s="144">
        <v>2</v>
      </c>
    </row>
    <row r="10414" spans="3:7" ht="16.5" hidden="1" customHeight="1" outlineLevel="1" x14ac:dyDescent="0.45">
      <c r="C10414" s="104" t="s">
        <v>406</v>
      </c>
      <c r="D10414" s="104" t="s">
        <v>460</v>
      </c>
      <c r="E10414" s="56">
        <v>2001</v>
      </c>
      <c r="F10414" s="144">
        <v>0</v>
      </c>
      <c r="G10414" s="144">
        <v>0</v>
      </c>
    </row>
    <row r="10415" spans="3:7" ht="16.5" hidden="1" customHeight="1" outlineLevel="1" x14ac:dyDescent="0.45">
      <c r="C10415" s="104" t="s">
        <v>406</v>
      </c>
      <c r="D10415" s="104" t="s">
        <v>460</v>
      </c>
      <c r="E10415" s="56">
        <v>2007</v>
      </c>
      <c r="F10415" s="144">
        <v>4</v>
      </c>
      <c r="G10415" s="144">
        <v>4</v>
      </c>
    </row>
    <row r="10416" spans="3:7" ht="16.5" hidden="1" customHeight="1" outlineLevel="1" x14ac:dyDescent="0.45">
      <c r="C10416" s="104" t="s">
        <v>406</v>
      </c>
      <c r="D10416" s="104" t="s">
        <v>460</v>
      </c>
      <c r="E10416" s="56">
        <v>2008</v>
      </c>
      <c r="F10416" s="144">
        <v>0</v>
      </c>
      <c r="G10416" s="144">
        <v>0</v>
      </c>
    </row>
    <row r="10417" spans="3:7" ht="16.5" hidden="1" customHeight="1" outlineLevel="1" x14ac:dyDescent="0.45">
      <c r="C10417" s="104" t="s">
        <v>406</v>
      </c>
      <c r="D10417" s="104" t="s">
        <v>461</v>
      </c>
      <c r="E10417" s="56">
        <v>1991</v>
      </c>
      <c r="F10417" s="144">
        <v>9</v>
      </c>
      <c r="G10417" s="144">
        <v>9</v>
      </c>
    </row>
    <row r="10418" spans="3:7" ht="16.5" hidden="1" customHeight="1" outlineLevel="1" x14ac:dyDescent="0.45">
      <c r="C10418" s="104" t="s">
        <v>406</v>
      </c>
      <c r="D10418" s="104" t="s">
        <v>461</v>
      </c>
      <c r="E10418" s="56">
        <v>1992</v>
      </c>
      <c r="F10418" s="144">
        <v>112</v>
      </c>
      <c r="G10418" s="144">
        <v>112</v>
      </c>
    </row>
    <row r="10419" spans="3:7" ht="16.5" hidden="1" customHeight="1" outlineLevel="1" x14ac:dyDescent="0.45">
      <c r="C10419" s="104" t="s">
        <v>406</v>
      </c>
      <c r="D10419" s="104" t="s">
        <v>461</v>
      </c>
      <c r="E10419" s="56">
        <v>1993</v>
      </c>
      <c r="F10419" s="144">
        <v>377</v>
      </c>
      <c r="G10419" s="144">
        <v>377</v>
      </c>
    </row>
    <row r="10420" spans="3:7" ht="16.5" hidden="1" customHeight="1" outlineLevel="1" x14ac:dyDescent="0.45">
      <c r="C10420" s="104" t="s">
        <v>406</v>
      </c>
      <c r="D10420" s="104" t="s">
        <v>461</v>
      </c>
      <c r="E10420" s="56">
        <v>1994</v>
      </c>
      <c r="F10420" s="144">
        <v>921</v>
      </c>
      <c r="G10420" s="144">
        <v>921</v>
      </c>
    </row>
    <row r="10421" spans="3:7" ht="16.5" hidden="1" customHeight="1" outlineLevel="1" x14ac:dyDescent="0.45">
      <c r="C10421" s="104" t="s">
        <v>406</v>
      </c>
      <c r="D10421" s="104" t="s">
        <v>461</v>
      </c>
      <c r="E10421" s="56">
        <v>1995</v>
      </c>
      <c r="F10421" s="146">
        <v>1990</v>
      </c>
      <c r="G10421" s="146">
        <v>1990</v>
      </c>
    </row>
    <row r="10422" spans="3:7" ht="16.5" hidden="1" customHeight="1" outlineLevel="1" x14ac:dyDescent="0.45">
      <c r="C10422" s="104" t="s">
        <v>406</v>
      </c>
      <c r="D10422" s="104" t="s">
        <v>461</v>
      </c>
      <c r="E10422" s="56">
        <v>1996</v>
      </c>
      <c r="F10422" s="146">
        <v>1974</v>
      </c>
      <c r="G10422" s="146">
        <v>1974</v>
      </c>
    </row>
    <row r="10423" spans="3:7" ht="16.5" hidden="1" customHeight="1" outlineLevel="1" x14ac:dyDescent="0.45">
      <c r="C10423" s="104" t="s">
        <v>406</v>
      </c>
      <c r="D10423" s="104" t="s">
        <v>461</v>
      </c>
      <c r="E10423" s="56">
        <v>1997</v>
      </c>
      <c r="F10423" s="146">
        <v>1122</v>
      </c>
      <c r="G10423" s="146">
        <v>1122</v>
      </c>
    </row>
    <row r="10424" spans="3:7" ht="16.5" hidden="1" customHeight="1" outlineLevel="1" x14ac:dyDescent="0.45">
      <c r="C10424" s="104" t="s">
        <v>406</v>
      </c>
      <c r="D10424" s="104" t="s">
        <v>461</v>
      </c>
      <c r="E10424" s="56">
        <v>1998</v>
      </c>
      <c r="F10424" s="146">
        <v>1537</v>
      </c>
      <c r="G10424" s="146">
        <v>1537</v>
      </c>
    </row>
    <row r="10425" spans="3:7" ht="16.5" hidden="1" customHeight="1" outlineLevel="1" x14ac:dyDescent="0.45">
      <c r="C10425" s="104" t="s">
        <v>406</v>
      </c>
      <c r="D10425" s="104" t="s">
        <v>461</v>
      </c>
      <c r="E10425" s="56">
        <v>1999</v>
      </c>
      <c r="F10425" s="146">
        <v>1217</v>
      </c>
      <c r="G10425" s="146">
        <v>1217</v>
      </c>
    </row>
    <row r="10426" spans="3:7" ht="16.5" hidden="1" customHeight="1" outlineLevel="1" x14ac:dyDescent="0.45">
      <c r="C10426" s="104" t="s">
        <v>406</v>
      </c>
      <c r="D10426" s="104" t="s">
        <v>461</v>
      </c>
      <c r="E10426" s="56">
        <v>2000</v>
      </c>
      <c r="F10426" s="144">
        <v>885</v>
      </c>
      <c r="G10426" s="144">
        <v>885</v>
      </c>
    </row>
    <row r="10427" spans="3:7" ht="16.5" hidden="1" customHeight="1" outlineLevel="1" x14ac:dyDescent="0.45">
      <c r="C10427" s="104" t="s">
        <v>406</v>
      </c>
      <c r="D10427" s="104" t="s">
        <v>461</v>
      </c>
      <c r="E10427" s="56">
        <v>2001</v>
      </c>
      <c r="F10427" s="144">
        <v>781</v>
      </c>
      <c r="G10427" s="144">
        <v>781</v>
      </c>
    </row>
    <row r="10428" spans="3:7" ht="16.5" hidden="1" customHeight="1" outlineLevel="1" x14ac:dyDescent="0.45">
      <c r="C10428" s="104" t="s">
        <v>406</v>
      </c>
      <c r="D10428" s="104" t="s">
        <v>461</v>
      </c>
      <c r="E10428" s="56">
        <v>2002</v>
      </c>
      <c r="F10428" s="144">
        <v>798</v>
      </c>
      <c r="G10428" s="144">
        <v>798</v>
      </c>
    </row>
    <row r="10429" spans="3:7" ht="16.5" hidden="1" customHeight="1" outlineLevel="1" x14ac:dyDescent="0.45">
      <c r="C10429" s="104" t="s">
        <v>406</v>
      </c>
      <c r="D10429" s="104" t="s">
        <v>461</v>
      </c>
      <c r="E10429" s="56">
        <v>2003</v>
      </c>
      <c r="F10429" s="146">
        <v>1625</v>
      </c>
      <c r="G10429" s="146">
        <v>1625</v>
      </c>
    </row>
    <row r="10430" spans="3:7" ht="16.5" hidden="1" customHeight="1" outlineLevel="1" x14ac:dyDescent="0.45">
      <c r="C10430" s="104" t="s">
        <v>406</v>
      </c>
      <c r="D10430" s="104" t="s">
        <v>461</v>
      </c>
      <c r="E10430" s="56">
        <v>2004</v>
      </c>
      <c r="F10430" s="146">
        <v>1569</v>
      </c>
      <c r="G10430" s="146">
        <v>1569</v>
      </c>
    </row>
    <row r="10431" spans="3:7" ht="16.5" hidden="1" customHeight="1" outlineLevel="1" x14ac:dyDescent="0.45">
      <c r="C10431" s="104" t="s">
        <v>406</v>
      </c>
      <c r="D10431" s="104" t="s">
        <v>461</v>
      </c>
      <c r="E10431" s="56">
        <v>2005</v>
      </c>
      <c r="F10431" s="146">
        <v>2278</v>
      </c>
      <c r="G10431" s="146">
        <v>2278</v>
      </c>
    </row>
    <row r="10432" spans="3:7" ht="16.5" hidden="1" customHeight="1" outlineLevel="1" x14ac:dyDescent="0.45">
      <c r="C10432" s="104" t="s">
        <v>406</v>
      </c>
      <c r="D10432" s="104" t="s">
        <v>461</v>
      </c>
      <c r="E10432" s="56">
        <v>2006</v>
      </c>
      <c r="F10432" s="146">
        <v>2299</v>
      </c>
      <c r="G10432" s="146">
        <v>2299</v>
      </c>
    </row>
    <row r="10433" spans="3:7" ht="16.5" hidden="1" customHeight="1" outlineLevel="1" x14ac:dyDescent="0.45">
      <c r="C10433" s="104" t="s">
        <v>406</v>
      </c>
      <c r="D10433" s="104" t="s">
        <v>461</v>
      </c>
      <c r="E10433" s="56">
        <v>2007</v>
      </c>
      <c r="F10433" s="146">
        <v>2809</v>
      </c>
      <c r="G10433" s="146">
        <v>2809</v>
      </c>
    </row>
    <row r="10434" spans="3:7" ht="16.5" hidden="1" customHeight="1" outlineLevel="1" x14ac:dyDescent="0.45">
      <c r="C10434" s="104" t="s">
        <v>406</v>
      </c>
      <c r="D10434" s="104" t="s">
        <v>461</v>
      </c>
      <c r="E10434" s="56">
        <v>2008</v>
      </c>
      <c r="F10434" s="146">
        <v>3314</v>
      </c>
      <c r="G10434" s="146">
        <v>3314</v>
      </c>
    </row>
    <row r="10435" spans="3:7" ht="16.5" hidden="1" customHeight="1" outlineLevel="1" x14ac:dyDescent="0.45">
      <c r="C10435" s="104" t="s">
        <v>406</v>
      </c>
      <c r="D10435" s="104" t="s">
        <v>461</v>
      </c>
      <c r="E10435" s="56">
        <v>2009</v>
      </c>
      <c r="F10435" s="146">
        <v>1615</v>
      </c>
      <c r="G10435" s="146">
        <v>1615</v>
      </c>
    </row>
    <row r="10436" spans="3:7" ht="16.5" hidden="1" customHeight="1" outlineLevel="1" x14ac:dyDescent="0.45">
      <c r="C10436" s="104" t="s">
        <v>406</v>
      </c>
      <c r="D10436" s="104" t="s">
        <v>461</v>
      </c>
      <c r="E10436" s="56">
        <v>2010</v>
      </c>
      <c r="F10436" s="146">
        <v>2372</v>
      </c>
      <c r="G10436" s="146">
        <v>2372</v>
      </c>
    </row>
    <row r="10437" spans="3:7" ht="16.5" hidden="1" customHeight="1" outlineLevel="1" x14ac:dyDescent="0.45">
      <c r="C10437" s="104" t="s">
        <v>406</v>
      </c>
      <c r="D10437" s="104" t="s">
        <v>461</v>
      </c>
      <c r="E10437" s="56">
        <v>2011</v>
      </c>
      <c r="F10437" s="146">
        <v>3380</v>
      </c>
      <c r="G10437" s="146">
        <v>3380</v>
      </c>
    </row>
    <row r="10438" spans="3:7" ht="16.5" hidden="1" customHeight="1" outlineLevel="1" x14ac:dyDescent="0.45">
      <c r="C10438" s="104" t="s">
        <v>406</v>
      </c>
      <c r="D10438" s="104" t="s">
        <v>461</v>
      </c>
      <c r="E10438" s="56">
        <v>2012</v>
      </c>
      <c r="F10438" s="146">
        <v>4652</v>
      </c>
      <c r="G10438" s="146">
        <v>4652</v>
      </c>
    </row>
    <row r="10439" spans="3:7" ht="16.5" hidden="1" customHeight="1" outlineLevel="1" x14ac:dyDescent="0.45">
      <c r="C10439" s="104" t="s">
        <v>406</v>
      </c>
      <c r="D10439" s="104" t="s">
        <v>461</v>
      </c>
      <c r="E10439" s="56">
        <v>2013</v>
      </c>
      <c r="F10439" s="146">
        <v>5310</v>
      </c>
      <c r="G10439" s="146">
        <v>5310</v>
      </c>
    </row>
    <row r="10440" spans="3:7" ht="16.5" hidden="1" customHeight="1" outlineLevel="1" x14ac:dyDescent="0.45">
      <c r="C10440" s="104" t="s">
        <v>406</v>
      </c>
      <c r="D10440" s="104" t="s">
        <v>461</v>
      </c>
      <c r="E10440" s="56">
        <v>2014</v>
      </c>
      <c r="F10440" s="146">
        <v>5735</v>
      </c>
      <c r="G10440" s="146">
        <v>5735</v>
      </c>
    </row>
    <row r="10441" spans="3:7" ht="16.5" hidden="1" customHeight="1" outlineLevel="1" x14ac:dyDescent="0.45">
      <c r="C10441" s="104" t="s">
        <v>406</v>
      </c>
      <c r="D10441" s="104" t="s">
        <v>461</v>
      </c>
      <c r="E10441" s="56">
        <v>2015</v>
      </c>
      <c r="F10441" s="146">
        <v>5404</v>
      </c>
      <c r="G10441" s="146">
        <v>5404</v>
      </c>
    </row>
    <row r="10442" spans="3:7" ht="16.5" hidden="1" customHeight="1" outlineLevel="1" x14ac:dyDescent="0.45">
      <c r="C10442" s="104" t="s">
        <v>406</v>
      </c>
      <c r="D10442" s="104" t="s">
        <v>461</v>
      </c>
      <c r="E10442" s="56">
        <v>2016</v>
      </c>
      <c r="F10442" s="146">
        <v>1332</v>
      </c>
      <c r="G10442" s="146">
        <v>1332</v>
      </c>
    </row>
    <row r="10443" spans="3:7" ht="16.5" hidden="1" customHeight="1" outlineLevel="1" x14ac:dyDescent="0.45">
      <c r="C10443" s="104" t="s">
        <v>406</v>
      </c>
      <c r="D10443" s="104" t="s">
        <v>462</v>
      </c>
      <c r="E10443" s="56">
        <v>1998</v>
      </c>
      <c r="F10443" s="144">
        <v>13</v>
      </c>
      <c r="G10443" s="144">
        <v>13</v>
      </c>
    </row>
    <row r="10444" spans="3:7" ht="16.5" hidden="1" customHeight="1" outlineLevel="1" x14ac:dyDescent="0.45">
      <c r="C10444" s="104" t="s">
        <v>406</v>
      </c>
      <c r="D10444" s="104" t="s">
        <v>462</v>
      </c>
      <c r="E10444" s="56">
        <v>1999</v>
      </c>
      <c r="F10444" s="144">
        <v>25</v>
      </c>
      <c r="G10444" s="144">
        <v>25</v>
      </c>
    </row>
    <row r="10445" spans="3:7" ht="16.5" hidden="1" customHeight="1" outlineLevel="1" x14ac:dyDescent="0.45">
      <c r="C10445" s="104" t="s">
        <v>406</v>
      </c>
      <c r="D10445" s="104" t="s">
        <v>462</v>
      </c>
      <c r="E10445" s="56">
        <v>2000</v>
      </c>
      <c r="F10445" s="144">
        <v>31</v>
      </c>
      <c r="G10445" s="144">
        <v>31</v>
      </c>
    </row>
    <row r="10446" spans="3:7" ht="16.5" hidden="1" customHeight="1" outlineLevel="1" x14ac:dyDescent="0.45">
      <c r="C10446" s="104" t="s">
        <v>406</v>
      </c>
      <c r="D10446" s="104" t="s">
        <v>462</v>
      </c>
      <c r="E10446" s="56">
        <v>2001</v>
      </c>
      <c r="F10446" s="144">
        <v>15</v>
      </c>
      <c r="G10446" s="144">
        <v>15</v>
      </c>
    </row>
    <row r="10447" spans="3:7" ht="16.5" hidden="1" customHeight="1" outlineLevel="1" x14ac:dyDescent="0.45">
      <c r="C10447" s="104" t="s">
        <v>406</v>
      </c>
      <c r="D10447" s="104" t="s">
        <v>462</v>
      </c>
      <c r="E10447" s="56">
        <v>2002</v>
      </c>
      <c r="F10447" s="144">
        <v>6</v>
      </c>
      <c r="G10447" s="144">
        <v>6</v>
      </c>
    </row>
    <row r="10448" spans="3:7" ht="16.5" hidden="1" customHeight="1" outlineLevel="1" x14ac:dyDescent="0.45">
      <c r="C10448" s="104" t="s">
        <v>406</v>
      </c>
      <c r="D10448" s="104" t="s">
        <v>462</v>
      </c>
      <c r="E10448" s="56">
        <v>2003</v>
      </c>
      <c r="F10448" s="144">
        <v>16</v>
      </c>
      <c r="G10448" s="144">
        <v>16</v>
      </c>
    </row>
    <row r="10449" spans="3:7" ht="16.5" hidden="1" customHeight="1" outlineLevel="1" x14ac:dyDescent="0.45">
      <c r="C10449" s="104" t="s">
        <v>406</v>
      </c>
      <c r="D10449" s="104" t="s">
        <v>462</v>
      </c>
      <c r="E10449" s="56">
        <v>2004</v>
      </c>
      <c r="F10449" s="144">
        <v>36</v>
      </c>
      <c r="G10449" s="144">
        <v>36</v>
      </c>
    </row>
    <row r="10450" spans="3:7" ht="16.5" hidden="1" customHeight="1" outlineLevel="1" x14ac:dyDescent="0.45">
      <c r="C10450" s="104" t="s">
        <v>406</v>
      </c>
      <c r="D10450" s="104" t="s">
        <v>462</v>
      </c>
      <c r="E10450" s="56">
        <v>2005</v>
      </c>
      <c r="F10450" s="144">
        <v>21</v>
      </c>
      <c r="G10450" s="144">
        <v>21</v>
      </c>
    </row>
    <row r="10451" spans="3:7" ht="16.5" hidden="1" customHeight="1" outlineLevel="1" x14ac:dyDescent="0.45">
      <c r="C10451" s="104" t="s">
        <v>406</v>
      </c>
      <c r="D10451" s="104" t="s">
        <v>462</v>
      </c>
      <c r="E10451" s="56">
        <v>2006</v>
      </c>
      <c r="F10451" s="144">
        <v>34</v>
      </c>
      <c r="G10451" s="144">
        <v>34</v>
      </c>
    </row>
    <row r="10452" spans="3:7" ht="16.5" hidden="1" customHeight="1" outlineLevel="1" x14ac:dyDescent="0.45">
      <c r="C10452" s="104" t="s">
        <v>406</v>
      </c>
      <c r="D10452" s="104" t="s">
        <v>462</v>
      </c>
      <c r="E10452" s="56">
        <v>2007</v>
      </c>
      <c r="F10452" s="144">
        <v>38</v>
      </c>
      <c r="G10452" s="144">
        <v>38</v>
      </c>
    </row>
    <row r="10453" spans="3:7" ht="16.5" hidden="1" customHeight="1" outlineLevel="1" x14ac:dyDescent="0.45">
      <c r="C10453" s="104" t="s">
        <v>406</v>
      </c>
      <c r="D10453" s="104" t="s">
        <v>462</v>
      </c>
      <c r="E10453" s="56">
        <v>2008</v>
      </c>
      <c r="F10453" s="144">
        <v>53</v>
      </c>
      <c r="G10453" s="144">
        <v>53</v>
      </c>
    </row>
    <row r="10454" spans="3:7" ht="16.5" hidden="1" customHeight="1" outlineLevel="1" x14ac:dyDescent="0.45">
      <c r="C10454" s="104" t="s">
        <v>406</v>
      </c>
      <c r="D10454" s="104" t="s">
        <v>462</v>
      </c>
      <c r="E10454" s="56">
        <v>2009</v>
      </c>
      <c r="F10454" s="144">
        <v>26</v>
      </c>
      <c r="G10454" s="144">
        <v>26</v>
      </c>
    </row>
    <row r="10455" spans="3:7" ht="16.5" hidden="1" customHeight="1" outlineLevel="1" x14ac:dyDescent="0.45">
      <c r="C10455" s="104" t="s">
        <v>406</v>
      </c>
      <c r="D10455" s="104" t="s">
        <v>462</v>
      </c>
      <c r="E10455" s="56">
        <v>2010</v>
      </c>
      <c r="F10455" s="144">
        <v>20</v>
      </c>
      <c r="G10455" s="144">
        <v>20</v>
      </c>
    </row>
    <row r="10456" spans="3:7" ht="16.5" hidden="1" customHeight="1" outlineLevel="1" x14ac:dyDescent="0.45">
      <c r="C10456" s="104" t="s">
        <v>406</v>
      </c>
      <c r="D10456" s="104" t="s">
        <v>462</v>
      </c>
      <c r="E10456" s="56">
        <v>2011</v>
      </c>
      <c r="F10456" s="144">
        <v>31</v>
      </c>
      <c r="G10456" s="144">
        <v>31</v>
      </c>
    </row>
    <row r="10457" spans="3:7" ht="16.5" hidden="1" customHeight="1" outlineLevel="1" x14ac:dyDescent="0.45">
      <c r="C10457" s="104" t="s">
        <v>406</v>
      </c>
      <c r="D10457" s="104" t="s">
        <v>462</v>
      </c>
      <c r="E10457" s="56">
        <v>2012</v>
      </c>
      <c r="F10457" s="144">
        <v>38</v>
      </c>
      <c r="G10457" s="144">
        <v>38</v>
      </c>
    </row>
    <row r="10458" spans="3:7" ht="16.5" hidden="1" customHeight="1" outlineLevel="1" x14ac:dyDescent="0.45">
      <c r="C10458" s="104" t="s">
        <v>406</v>
      </c>
      <c r="D10458" s="104" t="s">
        <v>462</v>
      </c>
      <c r="E10458" s="56">
        <v>2013</v>
      </c>
      <c r="F10458" s="144">
        <v>58</v>
      </c>
      <c r="G10458" s="144">
        <v>58</v>
      </c>
    </row>
    <row r="10459" spans="3:7" ht="16.5" hidden="1" customHeight="1" outlineLevel="1" x14ac:dyDescent="0.45">
      <c r="C10459" s="104" t="s">
        <v>406</v>
      </c>
      <c r="D10459" s="104" t="s">
        <v>462</v>
      </c>
      <c r="E10459" s="56">
        <v>2014</v>
      </c>
      <c r="F10459" s="144">
        <v>50</v>
      </c>
      <c r="G10459" s="144">
        <v>50</v>
      </c>
    </row>
    <row r="10460" spans="3:7" ht="16.5" hidden="1" customHeight="1" outlineLevel="1" x14ac:dyDescent="0.45">
      <c r="C10460" s="104" t="s">
        <v>406</v>
      </c>
      <c r="D10460" s="104" t="s">
        <v>462</v>
      </c>
      <c r="E10460" s="56">
        <v>2015</v>
      </c>
      <c r="F10460" s="144">
        <v>62</v>
      </c>
      <c r="G10460" s="144">
        <v>62</v>
      </c>
    </row>
    <row r="10461" spans="3:7" ht="16.5" hidden="1" customHeight="1" outlineLevel="1" x14ac:dyDescent="0.45">
      <c r="C10461" s="104" t="s">
        <v>406</v>
      </c>
      <c r="D10461" s="104" t="s">
        <v>462</v>
      </c>
      <c r="E10461" s="56">
        <v>2016</v>
      </c>
      <c r="F10461" s="144">
        <v>0</v>
      </c>
      <c r="G10461" s="144">
        <v>0</v>
      </c>
    </row>
    <row r="10462" spans="3:7" ht="16.5" hidden="1" customHeight="1" outlineLevel="1" x14ac:dyDescent="0.45">
      <c r="C10462" s="104" t="s">
        <v>406</v>
      </c>
      <c r="D10462" s="104" t="s">
        <v>463</v>
      </c>
      <c r="E10462" s="56">
        <v>1991</v>
      </c>
      <c r="F10462" s="144">
        <v>100</v>
      </c>
      <c r="G10462" s="144">
        <v>100</v>
      </c>
    </row>
    <row r="10463" spans="3:7" ht="16.5" hidden="1" customHeight="1" outlineLevel="1" x14ac:dyDescent="0.45">
      <c r="C10463" s="104" t="s">
        <v>406</v>
      </c>
      <c r="D10463" s="104" t="s">
        <v>463</v>
      </c>
      <c r="E10463" s="56">
        <v>1992</v>
      </c>
      <c r="F10463" s="144">
        <v>703</v>
      </c>
      <c r="G10463" s="144">
        <v>703</v>
      </c>
    </row>
    <row r="10464" spans="3:7" ht="16.5" hidden="1" customHeight="1" outlineLevel="1" x14ac:dyDescent="0.45">
      <c r="C10464" s="104" t="s">
        <v>406</v>
      </c>
      <c r="D10464" s="104" t="s">
        <v>463</v>
      </c>
      <c r="E10464" s="56">
        <v>1993</v>
      </c>
      <c r="F10464" s="146">
        <v>2736</v>
      </c>
      <c r="G10464" s="146">
        <v>2736</v>
      </c>
    </row>
    <row r="10465" spans="3:7" ht="16.5" hidden="1" customHeight="1" outlineLevel="1" x14ac:dyDescent="0.45">
      <c r="C10465" s="104" t="s">
        <v>406</v>
      </c>
      <c r="D10465" s="104" t="s">
        <v>463</v>
      </c>
      <c r="E10465" s="56">
        <v>1994</v>
      </c>
      <c r="F10465" s="146">
        <v>2138</v>
      </c>
      <c r="G10465" s="146">
        <v>2138</v>
      </c>
    </row>
    <row r="10466" spans="3:7" ht="16.5" hidden="1" customHeight="1" outlineLevel="1" x14ac:dyDescent="0.45">
      <c r="C10466" s="104" t="s">
        <v>406</v>
      </c>
      <c r="D10466" s="104" t="s">
        <v>463</v>
      </c>
      <c r="E10466" s="56">
        <v>1995</v>
      </c>
      <c r="F10466" s="146">
        <v>3086</v>
      </c>
      <c r="G10466" s="146">
        <v>3086</v>
      </c>
    </row>
    <row r="10467" spans="3:7" ht="16.5" hidden="1" customHeight="1" outlineLevel="1" x14ac:dyDescent="0.45">
      <c r="C10467" s="104" t="s">
        <v>406</v>
      </c>
      <c r="D10467" s="104" t="s">
        <v>463</v>
      </c>
      <c r="E10467" s="56">
        <v>1996</v>
      </c>
      <c r="F10467" s="146">
        <v>3550</v>
      </c>
      <c r="G10467" s="146">
        <v>3550</v>
      </c>
    </row>
    <row r="10468" spans="3:7" ht="16.5" hidden="1" customHeight="1" outlineLevel="1" x14ac:dyDescent="0.45">
      <c r="C10468" s="104" t="s">
        <v>406</v>
      </c>
      <c r="D10468" s="104" t="s">
        <v>463</v>
      </c>
      <c r="E10468" s="56">
        <v>1997</v>
      </c>
      <c r="F10468" s="146">
        <v>4821</v>
      </c>
      <c r="G10468" s="146">
        <v>4821</v>
      </c>
    </row>
    <row r="10469" spans="3:7" ht="16.5" hidden="1" customHeight="1" outlineLevel="1" x14ac:dyDescent="0.45">
      <c r="C10469" s="104" t="s">
        <v>406</v>
      </c>
      <c r="D10469" s="104" t="s">
        <v>463</v>
      </c>
      <c r="E10469" s="56">
        <v>1998</v>
      </c>
      <c r="F10469" s="146">
        <v>5191</v>
      </c>
      <c r="G10469" s="146">
        <v>5191</v>
      </c>
    </row>
    <row r="10470" spans="3:7" ht="16.5" hidden="1" customHeight="1" outlineLevel="1" x14ac:dyDescent="0.45">
      <c r="C10470" s="104" t="s">
        <v>406</v>
      </c>
      <c r="D10470" s="104" t="s">
        <v>463</v>
      </c>
      <c r="E10470" s="56">
        <v>1999</v>
      </c>
      <c r="F10470" s="146">
        <v>1168</v>
      </c>
      <c r="G10470" s="146">
        <v>1168</v>
      </c>
    </row>
    <row r="10471" spans="3:7" ht="16.5" hidden="1" customHeight="1" outlineLevel="1" x14ac:dyDescent="0.45">
      <c r="C10471" s="104" t="s">
        <v>406</v>
      </c>
      <c r="D10471" s="104" t="s">
        <v>463</v>
      </c>
      <c r="E10471" s="56">
        <v>2000</v>
      </c>
      <c r="F10471" s="146">
        <v>1684</v>
      </c>
      <c r="G10471" s="146">
        <v>1684</v>
      </c>
    </row>
    <row r="10472" spans="3:7" ht="16.5" hidden="1" customHeight="1" outlineLevel="1" x14ac:dyDescent="0.45">
      <c r="C10472" s="104" t="s">
        <v>406</v>
      </c>
      <c r="D10472" s="104" t="s">
        <v>463</v>
      </c>
      <c r="E10472" s="56">
        <v>2001</v>
      </c>
      <c r="F10472" s="144">
        <v>678</v>
      </c>
      <c r="G10472" s="144">
        <v>678</v>
      </c>
    </row>
    <row r="10473" spans="3:7" ht="16.5" hidden="1" customHeight="1" outlineLevel="1" x14ac:dyDescent="0.45">
      <c r="C10473" s="104" t="s">
        <v>406</v>
      </c>
      <c r="D10473" s="104" t="s">
        <v>463</v>
      </c>
      <c r="E10473" s="56">
        <v>2002</v>
      </c>
      <c r="F10473" s="144">
        <v>188</v>
      </c>
      <c r="G10473" s="144">
        <v>188</v>
      </c>
    </row>
    <row r="10474" spans="3:7" ht="16.5" hidden="1" customHeight="1" outlineLevel="1" x14ac:dyDescent="0.45">
      <c r="C10474" s="104" t="s">
        <v>406</v>
      </c>
      <c r="D10474" s="104" t="s">
        <v>463</v>
      </c>
      <c r="E10474" s="56">
        <v>2003</v>
      </c>
      <c r="F10474" s="144">
        <v>118</v>
      </c>
      <c r="G10474" s="144">
        <v>118</v>
      </c>
    </row>
    <row r="10475" spans="3:7" ht="16.5" hidden="1" customHeight="1" outlineLevel="1" x14ac:dyDescent="0.45">
      <c r="C10475" s="104" t="s">
        <v>406</v>
      </c>
      <c r="D10475" s="104" t="s">
        <v>463</v>
      </c>
      <c r="E10475" s="56">
        <v>2004</v>
      </c>
      <c r="F10475" s="144">
        <v>214</v>
      </c>
      <c r="G10475" s="144">
        <v>214</v>
      </c>
    </row>
    <row r="10476" spans="3:7" ht="16.5" hidden="1" customHeight="1" outlineLevel="1" x14ac:dyDescent="0.45">
      <c r="C10476" s="104" t="s">
        <v>406</v>
      </c>
      <c r="D10476" s="104" t="s">
        <v>463</v>
      </c>
      <c r="E10476" s="56">
        <v>2005</v>
      </c>
      <c r="F10476" s="144">
        <v>403</v>
      </c>
      <c r="G10476" s="144">
        <v>403</v>
      </c>
    </row>
    <row r="10477" spans="3:7" ht="16.5" hidden="1" customHeight="1" outlineLevel="1" x14ac:dyDescent="0.45">
      <c r="C10477" s="104" t="s">
        <v>406</v>
      </c>
      <c r="D10477" s="104" t="s">
        <v>463</v>
      </c>
      <c r="E10477" s="56">
        <v>2006</v>
      </c>
      <c r="F10477" s="144">
        <v>454</v>
      </c>
      <c r="G10477" s="144">
        <v>454</v>
      </c>
    </row>
    <row r="10478" spans="3:7" ht="16.5" hidden="1" customHeight="1" outlineLevel="1" x14ac:dyDescent="0.45">
      <c r="C10478" s="104" t="s">
        <v>406</v>
      </c>
      <c r="D10478" s="104" t="s">
        <v>463</v>
      </c>
      <c r="E10478" s="56">
        <v>2007</v>
      </c>
      <c r="F10478" s="144">
        <v>560</v>
      </c>
      <c r="G10478" s="144">
        <v>560</v>
      </c>
    </row>
    <row r="10479" spans="3:7" ht="16.5" hidden="1" customHeight="1" outlineLevel="1" x14ac:dyDescent="0.45">
      <c r="C10479" s="104" t="s">
        <v>406</v>
      </c>
      <c r="D10479" s="104" t="s">
        <v>463</v>
      </c>
      <c r="E10479" s="56">
        <v>2008</v>
      </c>
      <c r="F10479" s="146">
        <v>2536</v>
      </c>
      <c r="G10479" s="146">
        <v>2536</v>
      </c>
    </row>
    <row r="10480" spans="3:7" ht="16.5" hidden="1" customHeight="1" outlineLevel="1" x14ac:dyDescent="0.45">
      <c r="C10480" s="104" t="s">
        <v>406</v>
      </c>
      <c r="D10480" s="104" t="s">
        <v>463</v>
      </c>
      <c r="E10480" s="56">
        <v>2009</v>
      </c>
      <c r="F10480" s="146">
        <v>1779</v>
      </c>
      <c r="G10480" s="146">
        <v>1779</v>
      </c>
    </row>
    <row r="10481" spans="3:7" ht="16.5" hidden="1" customHeight="1" outlineLevel="1" x14ac:dyDescent="0.45">
      <c r="C10481" s="104" t="s">
        <v>406</v>
      </c>
      <c r="D10481" s="104" t="s">
        <v>463</v>
      </c>
      <c r="E10481" s="56">
        <v>2010</v>
      </c>
      <c r="F10481" s="146">
        <v>2842</v>
      </c>
      <c r="G10481" s="146">
        <v>2842</v>
      </c>
    </row>
    <row r="10482" spans="3:7" ht="16.5" hidden="1" customHeight="1" outlineLevel="1" x14ac:dyDescent="0.45">
      <c r="C10482" s="104" t="s">
        <v>406</v>
      </c>
      <c r="D10482" s="104" t="s">
        <v>463</v>
      </c>
      <c r="E10482" s="56">
        <v>2011</v>
      </c>
      <c r="F10482" s="146">
        <v>4712</v>
      </c>
      <c r="G10482" s="146">
        <v>4712</v>
      </c>
    </row>
    <row r="10483" spans="3:7" ht="16.5" hidden="1" customHeight="1" outlineLevel="1" x14ac:dyDescent="0.45">
      <c r="C10483" s="104" t="s">
        <v>406</v>
      </c>
      <c r="D10483" s="104" t="s">
        <v>463</v>
      </c>
      <c r="E10483" s="56">
        <v>2012</v>
      </c>
      <c r="F10483" s="146">
        <v>5819</v>
      </c>
      <c r="G10483" s="146">
        <v>5819</v>
      </c>
    </row>
    <row r="10484" spans="3:7" ht="16.5" hidden="1" customHeight="1" outlineLevel="1" x14ac:dyDescent="0.45">
      <c r="C10484" s="104" t="s">
        <v>406</v>
      </c>
      <c r="D10484" s="104" t="s">
        <v>463</v>
      </c>
      <c r="E10484" s="56">
        <v>2013</v>
      </c>
      <c r="F10484" s="146">
        <v>3862</v>
      </c>
      <c r="G10484" s="146">
        <v>3862</v>
      </c>
    </row>
    <row r="10485" spans="3:7" ht="16.5" hidden="1" customHeight="1" outlineLevel="1" x14ac:dyDescent="0.45">
      <c r="C10485" s="104" t="s">
        <v>406</v>
      </c>
      <c r="D10485" s="104" t="s">
        <v>463</v>
      </c>
      <c r="E10485" s="56">
        <v>2014</v>
      </c>
      <c r="F10485" s="146">
        <v>4408</v>
      </c>
      <c r="G10485" s="146">
        <v>4408</v>
      </c>
    </row>
    <row r="10486" spans="3:7" ht="16.5" hidden="1" customHeight="1" outlineLevel="1" x14ac:dyDescent="0.45">
      <c r="C10486" s="104" t="s">
        <v>406</v>
      </c>
      <c r="D10486" s="104" t="s">
        <v>463</v>
      </c>
      <c r="E10486" s="56">
        <v>2015</v>
      </c>
      <c r="F10486" s="146">
        <v>4029</v>
      </c>
      <c r="G10486" s="146">
        <v>4029</v>
      </c>
    </row>
    <row r="10487" spans="3:7" ht="16.5" hidden="1" customHeight="1" outlineLevel="1" x14ac:dyDescent="0.45">
      <c r="C10487" s="104" t="s">
        <v>406</v>
      </c>
      <c r="D10487" s="104" t="s">
        <v>463</v>
      </c>
      <c r="E10487" s="56">
        <v>2016</v>
      </c>
      <c r="F10487" s="144">
        <v>653</v>
      </c>
      <c r="G10487" s="144">
        <v>653</v>
      </c>
    </row>
    <row r="10488" spans="3:7" ht="16.5" hidden="1" customHeight="1" outlineLevel="1" x14ac:dyDescent="0.45">
      <c r="C10488" s="104" t="s">
        <v>406</v>
      </c>
      <c r="D10488" s="104" t="s">
        <v>464</v>
      </c>
      <c r="E10488" s="56">
        <v>1991</v>
      </c>
      <c r="F10488" s="144">
        <v>53</v>
      </c>
      <c r="G10488" s="144">
        <v>53</v>
      </c>
    </row>
    <row r="10489" spans="3:7" ht="16.5" hidden="1" customHeight="1" outlineLevel="1" x14ac:dyDescent="0.45">
      <c r="C10489" s="104" t="s">
        <v>406</v>
      </c>
      <c r="D10489" s="104" t="s">
        <v>464</v>
      </c>
      <c r="E10489" s="56">
        <v>1992</v>
      </c>
      <c r="F10489" s="146">
        <v>7564</v>
      </c>
      <c r="G10489" s="146">
        <v>7564</v>
      </c>
    </row>
    <row r="10490" spans="3:7" ht="16.5" hidden="1" customHeight="1" outlineLevel="1" x14ac:dyDescent="0.45">
      <c r="C10490" s="104" t="s">
        <v>406</v>
      </c>
      <c r="D10490" s="104" t="s">
        <v>464</v>
      </c>
      <c r="E10490" s="56">
        <v>1993</v>
      </c>
      <c r="F10490" s="146">
        <v>5476</v>
      </c>
      <c r="G10490" s="146">
        <v>5476</v>
      </c>
    </row>
    <row r="10491" spans="3:7" ht="16.5" hidden="1" customHeight="1" outlineLevel="1" x14ac:dyDescent="0.45">
      <c r="C10491" s="104" t="s">
        <v>406</v>
      </c>
      <c r="D10491" s="104" t="s">
        <v>464</v>
      </c>
      <c r="E10491" s="56">
        <v>1994</v>
      </c>
      <c r="F10491" s="146">
        <v>2217</v>
      </c>
      <c r="G10491" s="146">
        <v>2217</v>
      </c>
    </row>
    <row r="10492" spans="3:7" ht="16.5" hidden="1" customHeight="1" outlineLevel="1" x14ac:dyDescent="0.45">
      <c r="C10492" s="104" t="s">
        <v>406</v>
      </c>
      <c r="D10492" s="104" t="s">
        <v>464</v>
      </c>
      <c r="E10492" s="56">
        <v>1995</v>
      </c>
      <c r="F10492" s="146">
        <v>7611</v>
      </c>
      <c r="G10492" s="146">
        <v>7611</v>
      </c>
    </row>
    <row r="10493" spans="3:7" ht="16.5" hidden="1" customHeight="1" outlineLevel="1" x14ac:dyDescent="0.45">
      <c r="C10493" s="104" t="s">
        <v>406</v>
      </c>
      <c r="D10493" s="104" t="s">
        <v>464</v>
      </c>
      <c r="E10493" s="56">
        <v>1996</v>
      </c>
      <c r="F10493" s="146">
        <v>10431</v>
      </c>
      <c r="G10493" s="146">
        <v>10431</v>
      </c>
    </row>
    <row r="10494" spans="3:7" ht="16.5" hidden="1" customHeight="1" outlineLevel="1" x14ac:dyDescent="0.45">
      <c r="C10494" s="104" t="s">
        <v>406</v>
      </c>
      <c r="D10494" s="104" t="s">
        <v>464</v>
      </c>
      <c r="E10494" s="56">
        <v>1997</v>
      </c>
      <c r="F10494" s="146">
        <v>15473</v>
      </c>
      <c r="G10494" s="146">
        <v>15473</v>
      </c>
    </row>
    <row r="10495" spans="3:7" ht="16.5" hidden="1" customHeight="1" outlineLevel="1" x14ac:dyDescent="0.45">
      <c r="C10495" s="104" t="s">
        <v>406</v>
      </c>
      <c r="D10495" s="104" t="s">
        <v>464</v>
      </c>
      <c r="E10495" s="56">
        <v>1998</v>
      </c>
      <c r="F10495" s="146">
        <v>18608</v>
      </c>
      <c r="G10495" s="146">
        <v>18608</v>
      </c>
    </row>
    <row r="10496" spans="3:7" ht="16.5" hidden="1" customHeight="1" outlineLevel="1" x14ac:dyDescent="0.45">
      <c r="C10496" s="104" t="s">
        <v>406</v>
      </c>
      <c r="D10496" s="104" t="s">
        <v>464</v>
      </c>
      <c r="E10496" s="56">
        <v>1999</v>
      </c>
      <c r="F10496" s="146">
        <v>12387</v>
      </c>
      <c r="G10496" s="146">
        <v>12387</v>
      </c>
    </row>
    <row r="10497" spans="3:7" ht="16.5" hidden="1" customHeight="1" outlineLevel="1" x14ac:dyDescent="0.45">
      <c r="C10497" s="104" t="s">
        <v>406</v>
      </c>
      <c r="D10497" s="104" t="s">
        <v>464</v>
      </c>
      <c r="E10497" s="56">
        <v>2000</v>
      </c>
      <c r="F10497" s="146">
        <v>23400</v>
      </c>
      <c r="G10497" s="146">
        <v>23400</v>
      </c>
    </row>
    <row r="10498" spans="3:7" ht="16.5" hidden="1" customHeight="1" outlineLevel="1" x14ac:dyDescent="0.45">
      <c r="C10498" s="104" t="s">
        <v>406</v>
      </c>
      <c r="D10498" s="104" t="s">
        <v>464</v>
      </c>
      <c r="E10498" s="56">
        <v>2001</v>
      </c>
      <c r="F10498" s="146">
        <v>26339</v>
      </c>
      <c r="G10498" s="146">
        <v>26339</v>
      </c>
    </row>
    <row r="10499" spans="3:7" ht="16.5" hidden="1" customHeight="1" outlineLevel="1" x14ac:dyDescent="0.45">
      <c r="C10499" s="104" t="s">
        <v>406</v>
      </c>
      <c r="D10499" s="104" t="s">
        <v>464</v>
      </c>
      <c r="E10499" s="56">
        <v>2002</v>
      </c>
      <c r="F10499" s="146">
        <v>5508</v>
      </c>
      <c r="G10499" s="146">
        <v>5508</v>
      </c>
    </row>
    <row r="10500" spans="3:7" ht="16.5" hidden="1" customHeight="1" outlineLevel="1" x14ac:dyDescent="0.45">
      <c r="C10500" s="104" t="s">
        <v>406</v>
      </c>
      <c r="D10500" s="104" t="s">
        <v>464</v>
      </c>
      <c r="E10500" s="56">
        <v>2003</v>
      </c>
      <c r="F10500" s="144">
        <v>91</v>
      </c>
      <c r="G10500" s="144">
        <v>91</v>
      </c>
    </row>
    <row r="10501" spans="3:7" ht="16.5" hidden="1" customHeight="1" outlineLevel="1" x14ac:dyDescent="0.45">
      <c r="C10501" s="104" t="s">
        <v>406</v>
      </c>
      <c r="D10501" s="104" t="s">
        <v>464</v>
      </c>
      <c r="E10501" s="56">
        <v>2004</v>
      </c>
      <c r="F10501" s="146">
        <v>1783</v>
      </c>
      <c r="G10501" s="146">
        <v>1783</v>
      </c>
    </row>
    <row r="10502" spans="3:7" ht="16.5" hidden="1" customHeight="1" outlineLevel="1" x14ac:dyDescent="0.45">
      <c r="C10502" s="104" t="s">
        <v>406</v>
      </c>
      <c r="D10502" s="104" t="s">
        <v>464</v>
      </c>
      <c r="E10502" s="56">
        <v>2005</v>
      </c>
      <c r="F10502" s="146">
        <v>5277</v>
      </c>
      <c r="G10502" s="146">
        <v>5277</v>
      </c>
    </row>
    <row r="10503" spans="3:7" ht="16.5" hidden="1" customHeight="1" outlineLevel="1" x14ac:dyDescent="0.45">
      <c r="C10503" s="104" t="s">
        <v>406</v>
      </c>
      <c r="D10503" s="104" t="s">
        <v>464</v>
      </c>
      <c r="E10503" s="56">
        <v>2006</v>
      </c>
      <c r="F10503" s="146">
        <v>28621</v>
      </c>
      <c r="G10503" s="146">
        <v>28621</v>
      </c>
    </row>
    <row r="10504" spans="3:7" ht="16.5" hidden="1" customHeight="1" outlineLevel="1" x14ac:dyDescent="0.45">
      <c r="C10504" s="104" t="s">
        <v>406</v>
      </c>
      <c r="D10504" s="104" t="s">
        <v>464</v>
      </c>
      <c r="E10504" s="56">
        <v>2007</v>
      </c>
      <c r="F10504" s="146">
        <v>48113</v>
      </c>
      <c r="G10504" s="146">
        <v>48113</v>
      </c>
    </row>
    <row r="10505" spans="3:7" ht="16.5" hidden="1" customHeight="1" outlineLevel="1" x14ac:dyDescent="0.45">
      <c r="C10505" s="104" t="s">
        <v>406</v>
      </c>
      <c r="D10505" s="104" t="s">
        <v>464</v>
      </c>
      <c r="E10505" s="56">
        <v>2008</v>
      </c>
      <c r="F10505" s="146">
        <v>6999</v>
      </c>
      <c r="G10505" s="146">
        <v>6999</v>
      </c>
    </row>
    <row r="10506" spans="3:7" ht="16.5" hidden="1" customHeight="1" outlineLevel="1" x14ac:dyDescent="0.45">
      <c r="C10506" s="104" t="s">
        <v>406</v>
      </c>
      <c r="D10506" s="104" t="s">
        <v>464</v>
      </c>
      <c r="E10506" s="56">
        <v>2009</v>
      </c>
      <c r="F10506" s="144">
        <v>2</v>
      </c>
      <c r="G10506" s="144">
        <v>2</v>
      </c>
    </row>
    <row r="10507" spans="3:7" ht="16.5" hidden="1" customHeight="1" outlineLevel="1" x14ac:dyDescent="0.45">
      <c r="C10507" s="104" t="s">
        <v>406</v>
      </c>
      <c r="D10507" s="104" t="s">
        <v>464</v>
      </c>
      <c r="E10507" s="56">
        <v>2010</v>
      </c>
      <c r="F10507" s="144">
        <v>7</v>
      </c>
      <c r="G10507" s="144">
        <v>7</v>
      </c>
    </row>
    <row r="10508" spans="3:7" ht="16.5" hidden="1" customHeight="1" outlineLevel="1" x14ac:dyDescent="0.45">
      <c r="C10508" s="104" t="s">
        <v>406</v>
      </c>
      <c r="D10508" s="104" t="s">
        <v>464</v>
      </c>
      <c r="E10508" s="56">
        <v>2011</v>
      </c>
      <c r="F10508" s="144">
        <v>10</v>
      </c>
      <c r="G10508" s="144">
        <v>10</v>
      </c>
    </row>
    <row r="10509" spans="3:7" ht="16.5" hidden="1" customHeight="1" outlineLevel="1" x14ac:dyDescent="0.45">
      <c r="C10509" s="104" t="s">
        <v>406</v>
      </c>
      <c r="D10509" s="104" t="s">
        <v>464</v>
      </c>
      <c r="E10509" s="56">
        <v>2012</v>
      </c>
      <c r="F10509" s="144">
        <v>44</v>
      </c>
      <c r="G10509" s="144">
        <v>44</v>
      </c>
    </row>
    <row r="10510" spans="3:7" ht="16.5" hidden="1" customHeight="1" outlineLevel="1" x14ac:dyDescent="0.45">
      <c r="C10510" s="104" t="s">
        <v>406</v>
      </c>
      <c r="D10510" s="104" t="s">
        <v>464</v>
      </c>
      <c r="E10510" s="56">
        <v>2013</v>
      </c>
      <c r="F10510" s="144">
        <v>190</v>
      </c>
      <c r="G10510" s="144">
        <v>190</v>
      </c>
    </row>
    <row r="10511" spans="3:7" ht="16.5" hidden="1" customHeight="1" outlineLevel="1" x14ac:dyDescent="0.45">
      <c r="C10511" s="104" t="s">
        <v>406</v>
      </c>
      <c r="D10511" s="104" t="s">
        <v>464</v>
      </c>
      <c r="E10511" s="56">
        <v>2014</v>
      </c>
      <c r="F10511" s="144">
        <v>141</v>
      </c>
      <c r="G10511" s="144">
        <v>141</v>
      </c>
    </row>
    <row r="10512" spans="3:7" ht="16.5" hidden="1" customHeight="1" outlineLevel="1" x14ac:dyDescent="0.45">
      <c r="C10512" s="104" t="s">
        <v>406</v>
      </c>
      <c r="D10512" s="104" t="s">
        <v>464</v>
      </c>
      <c r="E10512" s="56">
        <v>2015</v>
      </c>
      <c r="F10512" s="144">
        <v>191</v>
      </c>
      <c r="G10512" s="144">
        <v>191</v>
      </c>
    </row>
    <row r="10513" spans="3:7" ht="16.5" hidden="1" customHeight="1" outlineLevel="1" x14ac:dyDescent="0.45">
      <c r="C10513" s="104" t="s">
        <v>406</v>
      </c>
      <c r="D10513" s="104" t="s">
        <v>464</v>
      </c>
      <c r="E10513" s="56">
        <v>2016</v>
      </c>
      <c r="F10513" s="144">
        <v>25</v>
      </c>
      <c r="G10513" s="144">
        <v>25</v>
      </c>
    </row>
    <row r="10514" spans="3:7" ht="16.5" hidden="1" customHeight="1" outlineLevel="1" x14ac:dyDescent="0.45">
      <c r="C10514" s="104" t="s">
        <v>406</v>
      </c>
      <c r="D10514" s="104" t="s">
        <v>465</v>
      </c>
      <c r="E10514" s="56">
        <v>1999</v>
      </c>
      <c r="F10514" s="144">
        <v>0</v>
      </c>
      <c r="G10514" s="144">
        <v>0</v>
      </c>
    </row>
    <row r="10515" spans="3:7" ht="16.5" hidden="1" customHeight="1" outlineLevel="1" x14ac:dyDescent="0.45">
      <c r="C10515" s="104" t="s">
        <v>406</v>
      </c>
      <c r="D10515" s="104" t="s">
        <v>465</v>
      </c>
      <c r="E10515" s="56">
        <v>2002</v>
      </c>
      <c r="F10515" s="144">
        <v>5</v>
      </c>
      <c r="G10515" s="144">
        <v>5</v>
      </c>
    </row>
    <row r="10516" spans="3:7" ht="16.5" hidden="1" customHeight="1" outlineLevel="1" x14ac:dyDescent="0.45">
      <c r="C10516" s="104" t="s">
        <v>406</v>
      </c>
      <c r="D10516" s="104" t="s">
        <v>465</v>
      </c>
      <c r="E10516" s="56">
        <v>2006</v>
      </c>
      <c r="F10516" s="144">
        <v>2</v>
      </c>
      <c r="G10516" s="144">
        <v>2</v>
      </c>
    </row>
    <row r="10517" spans="3:7" ht="16.5" hidden="1" customHeight="1" outlineLevel="1" x14ac:dyDescent="0.45">
      <c r="C10517" s="104" t="s">
        <v>406</v>
      </c>
      <c r="D10517" s="104" t="s">
        <v>465</v>
      </c>
      <c r="E10517" s="56">
        <v>2007</v>
      </c>
      <c r="F10517" s="144">
        <v>0</v>
      </c>
      <c r="G10517" s="144">
        <v>0</v>
      </c>
    </row>
    <row r="10518" spans="3:7" ht="16.5" hidden="1" customHeight="1" outlineLevel="1" x14ac:dyDescent="0.45">
      <c r="C10518" s="104" t="s">
        <v>406</v>
      </c>
      <c r="D10518" s="104" t="s">
        <v>465</v>
      </c>
      <c r="E10518" s="56">
        <v>2008</v>
      </c>
      <c r="F10518" s="144">
        <v>1</v>
      </c>
      <c r="G10518" s="144">
        <v>1</v>
      </c>
    </row>
    <row r="10519" spans="3:7" ht="16.5" hidden="1" customHeight="1" outlineLevel="1" x14ac:dyDescent="0.45">
      <c r="C10519" s="104" t="s">
        <v>406</v>
      </c>
      <c r="D10519" s="104" t="s">
        <v>465</v>
      </c>
      <c r="E10519" s="56">
        <v>2009</v>
      </c>
      <c r="F10519" s="144">
        <v>5</v>
      </c>
      <c r="G10519" s="144">
        <v>5</v>
      </c>
    </row>
    <row r="10520" spans="3:7" ht="16.5" hidden="1" customHeight="1" outlineLevel="1" x14ac:dyDescent="0.45">
      <c r="C10520" s="104" t="s">
        <v>406</v>
      </c>
      <c r="D10520" s="104" t="s">
        <v>465</v>
      </c>
      <c r="E10520" s="56">
        <v>2010</v>
      </c>
      <c r="F10520" s="144">
        <v>1</v>
      </c>
      <c r="G10520" s="144">
        <v>1</v>
      </c>
    </row>
    <row r="10521" spans="3:7" ht="16.5" hidden="1" customHeight="1" outlineLevel="1" x14ac:dyDescent="0.45">
      <c r="C10521" s="104" t="s">
        <v>406</v>
      </c>
      <c r="D10521" s="104" t="s">
        <v>465</v>
      </c>
      <c r="E10521" s="56">
        <v>2011</v>
      </c>
      <c r="F10521" s="144">
        <v>2</v>
      </c>
      <c r="G10521" s="144">
        <v>2</v>
      </c>
    </row>
    <row r="10522" spans="3:7" ht="16.5" hidden="1" customHeight="1" outlineLevel="1" x14ac:dyDescent="0.45">
      <c r="C10522" s="104" t="s">
        <v>406</v>
      </c>
      <c r="D10522" s="104" t="s">
        <v>465</v>
      </c>
      <c r="E10522" s="56">
        <v>2012</v>
      </c>
      <c r="F10522" s="144">
        <v>1</v>
      </c>
      <c r="G10522" s="144">
        <v>1</v>
      </c>
    </row>
    <row r="10523" spans="3:7" ht="16.5" hidden="1" customHeight="1" outlineLevel="1" x14ac:dyDescent="0.45">
      <c r="C10523" s="104" t="s">
        <v>406</v>
      </c>
      <c r="D10523" s="104" t="s">
        <v>465</v>
      </c>
      <c r="E10523" s="56">
        <v>2013</v>
      </c>
      <c r="F10523" s="144">
        <v>1</v>
      </c>
      <c r="G10523" s="144">
        <v>1</v>
      </c>
    </row>
    <row r="10524" spans="3:7" ht="16.5" hidden="1" customHeight="1" outlineLevel="1" x14ac:dyDescent="0.45">
      <c r="C10524" s="104" t="s">
        <v>406</v>
      </c>
      <c r="D10524" s="104" t="s">
        <v>465</v>
      </c>
      <c r="E10524" s="56">
        <v>2014</v>
      </c>
      <c r="F10524" s="144">
        <v>0</v>
      </c>
      <c r="G10524" s="144">
        <v>0</v>
      </c>
    </row>
    <row r="10525" spans="3:7" ht="16.5" hidden="1" customHeight="1" outlineLevel="1" x14ac:dyDescent="0.45">
      <c r="C10525" s="104" t="s">
        <v>406</v>
      </c>
      <c r="D10525" s="104" t="s">
        <v>465</v>
      </c>
      <c r="E10525" s="56">
        <v>2015</v>
      </c>
      <c r="F10525" s="144">
        <v>2</v>
      </c>
      <c r="G10525" s="144">
        <v>2</v>
      </c>
    </row>
    <row r="10526" spans="3:7" ht="16.5" hidden="1" customHeight="1" outlineLevel="1" x14ac:dyDescent="0.45">
      <c r="C10526" s="104" t="s">
        <v>406</v>
      </c>
      <c r="D10526" s="104" t="s">
        <v>465</v>
      </c>
      <c r="E10526" s="56">
        <v>2016</v>
      </c>
      <c r="F10526" s="144">
        <v>2</v>
      </c>
      <c r="G10526" s="144">
        <v>2</v>
      </c>
    </row>
    <row r="10527" spans="3:7" ht="16.5" hidden="1" customHeight="1" outlineLevel="1" x14ac:dyDescent="0.45">
      <c r="C10527" s="104" t="s">
        <v>406</v>
      </c>
      <c r="D10527" s="104" t="s">
        <v>466</v>
      </c>
      <c r="E10527" s="56">
        <v>1991</v>
      </c>
      <c r="F10527" s="144">
        <v>24</v>
      </c>
      <c r="G10527" s="144">
        <v>24</v>
      </c>
    </row>
    <row r="10528" spans="3:7" ht="16.5" hidden="1" customHeight="1" outlineLevel="1" x14ac:dyDescent="0.45">
      <c r="C10528" s="104" t="s">
        <v>406</v>
      </c>
      <c r="D10528" s="104" t="s">
        <v>466</v>
      </c>
      <c r="E10528" s="56">
        <v>1992</v>
      </c>
      <c r="F10528" s="144">
        <v>22</v>
      </c>
      <c r="G10528" s="144">
        <v>22</v>
      </c>
    </row>
    <row r="10529" spans="3:7" ht="16.5" hidden="1" customHeight="1" outlineLevel="1" x14ac:dyDescent="0.45">
      <c r="C10529" s="104" t="s">
        <v>406</v>
      </c>
      <c r="D10529" s="104" t="s">
        <v>466</v>
      </c>
      <c r="E10529" s="56">
        <v>1993</v>
      </c>
      <c r="F10529" s="144">
        <v>19</v>
      </c>
      <c r="G10529" s="144">
        <v>19</v>
      </c>
    </row>
    <row r="10530" spans="3:7" ht="16.5" hidden="1" customHeight="1" outlineLevel="1" x14ac:dyDescent="0.45">
      <c r="C10530" s="104" t="s">
        <v>406</v>
      </c>
      <c r="D10530" s="104" t="s">
        <v>466</v>
      </c>
      <c r="E10530" s="56">
        <v>1994</v>
      </c>
      <c r="F10530" s="144">
        <v>48</v>
      </c>
      <c r="G10530" s="144">
        <v>48</v>
      </c>
    </row>
    <row r="10531" spans="3:7" ht="16.5" hidden="1" customHeight="1" outlineLevel="1" x14ac:dyDescent="0.45">
      <c r="C10531" s="104" t="s">
        <v>406</v>
      </c>
      <c r="D10531" s="104" t="s">
        <v>466</v>
      </c>
      <c r="E10531" s="56">
        <v>1995</v>
      </c>
      <c r="F10531" s="144">
        <v>47</v>
      </c>
      <c r="G10531" s="144">
        <v>47</v>
      </c>
    </row>
    <row r="10532" spans="3:7" ht="16.5" hidden="1" customHeight="1" outlineLevel="1" x14ac:dyDescent="0.45">
      <c r="C10532" s="104" t="s">
        <v>406</v>
      </c>
      <c r="D10532" s="104" t="s">
        <v>466</v>
      </c>
      <c r="E10532" s="56">
        <v>1996</v>
      </c>
      <c r="F10532" s="144">
        <v>50</v>
      </c>
      <c r="G10532" s="144">
        <v>50</v>
      </c>
    </row>
    <row r="10533" spans="3:7" ht="16.5" hidden="1" customHeight="1" outlineLevel="1" x14ac:dyDescent="0.45">
      <c r="C10533" s="104" t="s">
        <v>406</v>
      </c>
      <c r="D10533" s="104" t="s">
        <v>466</v>
      </c>
      <c r="E10533" s="56">
        <v>1997</v>
      </c>
      <c r="F10533" s="144">
        <v>4</v>
      </c>
      <c r="G10533" s="144">
        <v>4</v>
      </c>
    </row>
    <row r="10534" spans="3:7" ht="16.5" hidden="1" customHeight="1" outlineLevel="1" x14ac:dyDescent="0.45">
      <c r="C10534" s="104" t="s">
        <v>406</v>
      </c>
      <c r="D10534" s="104" t="s">
        <v>466</v>
      </c>
      <c r="E10534" s="56">
        <v>1998</v>
      </c>
      <c r="F10534" s="144">
        <v>3</v>
      </c>
      <c r="G10534" s="144">
        <v>3</v>
      </c>
    </row>
    <row r="10535" spans="3:7" ht="16.5" hidden="1" customHeight="1" outlineLevel="1" x14ac:dyDescent="0.45">
      <c r="C10535" s="104" t="s">
        <v>406</v>
      </c>
      <c r="D10535" s="104" t="s">
        <v>466</v>
      </c>
      <c r="E10535" s="56">
        <v>1999</v>
      </c>
      <c r="F10535" s="144">
        <v>4</v>
      </c>
      <c r="G10535" s="144">
        <v>4</v>
      </c>
    </row>
    <row r="10536" spans="3:7" ht="16.5" hidden="1" customHeight="1" outlineLevel="1" x14ac:dyDescent="0.45">
      <c r="C10536" s="104" t="s">
        <v>406</v>
      </c>
      <c r="D10536" s="104" t="s">
        <v>466</v>
      </c>
      <c r="E10536" s="56">
        <v>2000</v>
      </c>
      <c r="F10536" s="144">
        <v>7</v>
      </c>
      <c r="G10536" s="144">
        <v>7</v>
      </c>
    </row>
    <row r="10537" spans="3:7" ht="16.5" hidden="1" customHeight="1" outlineLevel="1" x14ac:dyDescent="0.45">
      <c r="C10537" s="104" t="s">
        <v>406</v>
      </c>
      <c r="D10537" s="104" t="s">
        <v>466</v>
      </c>
      <c r="E10537" s="56">
        <v>2001</v>
      </c>
      <c r="F10537" s="144">
        <v>3</v>
      </c>
      <c r="G10537" s="144">
        <v>3</v>
      </c>
    </row>
    <row r="10538" spans="3:7" ht="16.5" hidden="1" customHeight="1" outlineLevel="1" x14ac:dyDescent="0.45">
      <c r="C10538" s="104" t="s">
        <v>406</v>
      </c>
      <c r="D10538" s="104" t="s">
        <v>466</v>
      </c>
      <c r="E10538" s="56">
        <v>2002</v>
      </c>
      <c r="F10538" s="144">
        <v>2</v>
      </c>
      <c r="G10538" s="144">
        <v>2</v>
      </c>
    </row>
    <row r="10539" spans="3:7" ht="16.5" hidden="1" customHeight="1" outlineLevel="1" x14ac:dyDescent="0.45">
      <c r="C10539" s="104" t="s">
        <v>406</v>
      </c>
      <c r="D10539" s="104" t="s">
        <v>466</v>
      </c>
      <c r="E10539" s="56">
        <v>2004</v>
      </c>
      <c r="F10539" s="144">
        <v>5</v>
      </c>
      <c r="G10539" s="144">
        <v>5</v>
      </c>
    </row>
    <row r="10540" spans="3:7" ht="16.5" hidden="1" customHeight="1" outlineLevel="1" x14ac:dyDescent="0.45">
      <c r="C10540" s="104" t="s">
        <v>406</v>
      </c>
      <c r="D10540" s="104" t="s">
        <v>466</v>
      </c>
      <c r="E10540" s="56">
        <v>2005</v>
      </c>
      <c r="F10540" s="144">
        <v>14</v>
      </c>
      <c r="G10540" s="144">
        <v>14</v>
      </c>
    </row>
    <row r="10541" spans="3:7" ht="16.5" hidden="1" customHeight="1" outlineLevel="1" x14ac:dyDescent="0.45">
      <c r="C10541" s="104" t="s">
        <v>406</v>
      </c>
      <c r="D10541" s="104" t="s">
        <v>466</v>
      </c>
      <c r="E10541" s="56">
        <v>2006</v>
      </c>
      <c r="F10541" s="144">
        <v>39</v>
      </c>
      <c r="G10541" s="144">
        <v>39</v>
      </c>
    </row>
    <row r="10542" spans="3:7" ht="16.5" hidden="1" customHeight="1" outlineLevel="1" x14ac:dyDescent="0.45">
      <c r="C10542" s="104" t="s">
        <v>406</v>
      </c>
      <c r="D10542" s="104" t="s">
        <v>466</v>
      </c>
      <c r="E10542" s="56">
        <v>2007</v>
      </c>
      <c r="F10542" s="144">
        <v>17</v>
      </c>
      <c r="G10542" s="144">
        <v>17</v>
      </c>
    </row>
    <row r="10543" spans="3:7" ht="16.5" hidden="1" customHeight="1" outlineLevel="1" x14ac:dyDescent="0.45">
      <c r="C10543" s="104" t="s">
        <v>406</v>
      </c>
      <c r="D10543" s="104" t="s">
        <v>466</v>
      </c>
      <c r="E10543" s="56">
        <v>2008</v>
      </c>
      <c r="F10543" s="144">
        <v>17</v>
      </c>
      <c r="G10543" s="144">
        <v>17</v>
      </c>
    </row>
    <row r="10544" spans="3:7" ht="16.5" hidden="1" customHeight="1" outlineLevel="1" x14ac:dyDescent="0.45">
      <c r="C10544" s="104" t="s">
        <v>406</v>
      </c>
      <c r="D10544" s="104" t="s">
        <v>466</v>
      </c>
      <c r="E10544" s="56">
        <v>2009</v>
      </c>
      <c r="F10544" s="144">
        <v>10</v>
      </c>
      <c r="G10544" s="144">
        <v>10</v>
      </c>
    </row>
    <row r="10545" spans="3:7" ht="16.5" hidden="1" customHeight="1" outlineLevel="1" x14ac:dyDescent="0.45">
      <c r="C10545" s="104" t="s">
        <v>406</v>
      </c>
      <c r="D10545" s="104" t="s">
        <v>466</v>
      </c>
      <c r="E10545" s="56">
        <v>2010</v>
      </c>
      <c r="F10545" s="144">
        <v>19</v>
      </c>
      <c r="G10545" s="144">
        <v>19</v>
      </c>
    </row>
    <row r="10546" spans="3:7" ht="16.5" hidden="1" customHeight="1" outlineLevel="1" x14ac:dyDescent="0.45">
      <c r="C10546" s="104" t="s">
        <v>406</v>
      </c>
      <c r="D10546" s="104" t="s">
        <v>466</v>
      </c>
      <c r="E10546" s="56">
        <v>2011</v>
      </c>
      <c r="F10546" s="144">
        <v>27</v>
      </c>
      <c r="G10546" s="144">
        <v>27</v>
      </c>
    </row>
    <row r="10547" spans="3:7" ht="16.5" hidden="1" customHeight="1" outlineLevel="1" x14ac:dyDescent="0.45">
      <c r="C10547" s="104" t="s">
        <v>406</v>
      </c>
      <c r="D10547" s="104" t="s">
        <v>466</v>
      </c>
      <c r="E10547" s="56">
        <v>2012</v>
      </c>
      <c r="F10547" s="144">
        <v>18</v>
      </c>
      <c r="G10547" s="144">
        <v>18</v>
      </c>
    </row>
    <row r="10548" spans="3:7" ht="16.5" hidden="1" customHeight="1" outlineLevel="1" x14ac:dyDescent="0.45">
      <c r="C10548" s="104" t="s">
        <v>406</v>
      </c>
      <c r="D10548" s="104" t="s">
        <v>466</v>
      </c>
      <c r="E10548" s="56">
        <v>2013</v>
      </c>
      <c r="F10548" s="144">
        <v>28</v>
      </c>
      <c r="G10548" s="144">
        <v>28</v>
      </c>
    </row>
    <row r="10549" spans="3:7" ht="16.5" hidden="1" customHeight="1" outlineLevel="1" x14ac:dyDescent="0.45">
      <c r="C10549" s="104" t="s">
        <v>406</v>
      </c>
      <c r="D10549" s="104" t="s">
        <v>466</v>
      </c>
      <c r="E10549" s="56">
        <v>2014</v>
      </c>
      <c r="F10549" s="144">
        <v>19</v>
      </c>
      <c r="G10549" s="144">
        <v>19</v>
      </c>
    </row>
    <row r="10550" spans="3:7" ht="16.5" hidden="1" customHeight="1" outlineLevel="1" x14ac:dyDescent="0.45">
      <c r="C10550" s="104" t="s">
        <v>406</v>
      </c>
      <c r="D10550" s="104" t="s">
        <v>466</v>
      </c>
      <c r="E10550" s="56">
        <v>2015</v>
      </c>
      <c r="F10550" s="144">
        <v>21</v>
      </c>
      <c r="G10550" s="144">
        <v>21</v>
      </c>
    </row>
    <row r="10551" spans="3:7" ht="16.5" hidden="1" customHeight="1" outlineLevel="1" x14ac:dyDescent="0.45">
      <c r="C10551" s="104" t="s">
        <v>406</v>
      </c>
      <c r="D10551" s="104" t="s">
        <v>466</v>
      </c>
      <c r="E10551" s="56">
        <v>2016</v>
      </c>
      <c r="F10551" s="144">
        <v>6</v>
      </c>
      <c r="G10551" s="144">
        <v>6</v>
      </c>
    </row>
    <row r="10552" spans="3:7" ht="16.5" hidden="1" customHeight="1" outlineLevel="1" x14ac:dyDescent="0.45">
      <c r="C10552" s="104" t="s">
        <v>406</v>
      </c>
      <c r="D10552" s="104" t="s">
        <v>467</v>
      </c>
      <c r="E10552" s="56">
        <v>1991</v>
      </c>
      <c r="F10552" s="144">
        <v>2</v>
      </c>
      <c r="G10552" s="144">
        <v>2</v>
      </c>
    </row>
    <row r="10553" spans="3:7" ht="16.5" hidden="1" customHeight="1" outlineLevel="1" x14ac:dyDescent="0.45">
      <c r="C10553" s="104" t="s">
        <v>406</v>
      </c>
      <c r="D10553" s="104" t="s">
        <v>467</v>
      </c>
      <c r="E10553" s="56">
        <v>1998</v>
      </c>
      <c r="F10553" s="144">
        <v>67</v>
      </c>
      <c r="G10553" s="144">
        <v>67</v>
      </c>
    </row>
    <row r="10554" spans="3:7" ht="16.5" hidden="1" customHeight="1" outlineLevel="1" x14ac:dyDescent="0.45">
      <c r="C10554" s="104" t="s">
        <v>406</v>
      </c>
      <c r="D10554" s="104" t="s">
        <v>467</v>
      </c>
      <c r="E10554" s="56">
        <v>1999</v>
      </c>
      <c r="F10554" s="144">
        <v>48</v>
      </c>
      <c r="G10554" s="144">
        <v>48</v>
      </c>
    </row>
    <row r="10555" spans="3:7" ht="16.5" hidden="1" customHeight="1" outlineLevel="1" x14ac:dyDescent="0.45">
      <c r="C10555" s="104" t="s">
        <v>406</v>
      </c>
      <c r="D10555" s="104" t="s">
        <v>467</v>
      </c>
      <c r="E10555" s="56">
        <v>2000</v>
      </c>
      <c r="F10555" s="144">
        <v>102</v>
      </c>
      <c r="G10555" s="144">
        <v>102</v>
      </c>
    </row>
    <row r="10556" spans="3:7" ht="16.5" hidden="1" customHeight="1" outlineLevel="1" x14ac:dyDescent="0.45">
      <c r="C10556" s="104" t="s">
        <v>406</v>
      </c>
      <c r="D10556" s="104" t="s">
        <v>467</v>
      </c>
      <c r="E10556" s="56">
        <v>2001</v>
      </c>
      <c r="F10556" s="144">
        <v>3</v>
      </c>
      <c r="G10556" s="144">
        <v>3</v>
      </c>
    </row>
    <row r="10557" spans="3:7" ht="16.5" hidden="1" customHeight="1" outlineLevel="1" x14ac:dyDescent="0.45">
      <c r="C10557" s="104" t="s">
        <v>406</v>
      </c>
      <c r="D10557" s="104" t="s">
        <v>467</v>
      </c>
      <c r="E10557" s="56">
        <v>2003</v>
      </c>
      <c r="F10557" s="144">
        <v>16</v>
      </c>
      <c r="G10557" s="144">
        <v>16</v>
      </c>
    </row>
    <row r="10558" spans="3:7" ht="16.5" hidden="1" customHeight="1" outlineLevel="1" x14ac:dyDescent="0.45">
      <c r="C10558" s="104" t="s">
        <v>406</v>
      </c>
      <c r="D10558" s="104" t="s">
        <v>467</v>
      </c>
      <c r="E10558" s="56">
        <v>2004</v>
      </c>
      <c r="F10558" s="144">
        <v>17</v>
      </c>
      <c r="G10558" s="144">
        <v>17</v>
      </c>
    </row>
    <row r="10559" spans="3:7" ht="16.5" hidden="1" customHeight="1" outlineLevel="1" x14ac:dyDescent="0.45">
      <c r="C10559" s="104" t="s">
        <v>406</v>
      </c>
      <c r="D10559" s="104" t="s">
        <v>467</v>
      </c>
      <c r="E10559" s="56">
        <v>2005</v>
      </c>
      <c r="F10559" s="144">
        <v>0</v>
      </c>
      <c r="G10559" s="144">
        <v>0</v>
      </c>
    </row>
    <row r="10560" spans="3:7" ht="16.5" hidden="1" customHeight="1" outlineLevel="1" x14ac:dyDescent="0.45">
      <c r="C10560" s="104" t="s">
        <v>406</v>
      </c>
      <c r="D10560" s="104" t="s">
        <v>467</v>
      </c>
      <c r="E10560" s="56">
        <v>2006</v>
      </c>
      <c r="F10560" s="146">
        <v>1544</v>
      </c>
      <c r="G10560" s="146">
        <v>1544</v>
      </c>
    </row>
    <row r="10561" spans="1:30" ht="16.5" hidden="1" customHeight="1" outlineLevel="1" x14ac:dyDescent="0.45">
      <c r="C10561" s="104" t="s">
        <v>406</v>
      </c>
      <c r="D10561" s="104" t="s">
        <v>467</v>
      </c>
      <c r="E10561" s="56">
        <v>2007</v>
      </c>
      <c r="F10561" s="146">
        <v>3932</v>
      </c>
      <c r="G10561" s="146">
        <v>3932</v>
      </c>
    </row>
    <row r="10562" spans="1:30" ht="16.5" hidden="1" customHeight="1" outlineLevel="1" x14ac:dyDescent="0.45">
      <c r="C10562" s="104" t="s">
        <v>406</v>
      </c>
      <c r="D10562" s="104" t="s">
        <v>467</v>
      </c>
      <c r="E10562" s="56">
        <v>2008</v>
      </c>
      <c r="F10562" s="146">
        <v>3290</v>
      </c>
      <c r="G10562" s="146">
        <v>3290</v>
      </c>
    </row>
    <row r="10563" spans="1:30" ht="16.5" hidden="1" customHeight="1" outlineLevel="1" x14ac:dyDescent="0.45">
      <c r="C10563" s="104" t="s">
        <v>406</v>
      </c>
      <c r="D10563" s="104" t="s">
        <v>467</v>
      </c>
      <c r="E10563" s="56">
        <v>2009</v>
      </c>
      <c r="F10563" s="144">
        <v>276</v>
      </c>
      <c r="G10563" s="144">
        <v>276</v>
      </c>
    </row>
    <row r="10564" spans="1:30" ht="16.5" hidden="1" customHeight="1" outlineLevel="1" x14ac:dyDescent="0.45">
      <c r="C10564" s="104" t="s">
        <v>406</v>
      </c>
      <c r="D10564" s="104" t="s">
        <v>467</v>
      </c>
      <c r="E10564" s="56">
        <v>2010</v>
      </c>
      <c r="F10564" s="144">
        <v>370</v>
      </c>
      <c r="G10564" s="144">
        <v>370</v>
      </c>
    </row>
    <row r="10565" spans="1:30" ht="16.5" hidden="1" customHeight="1" outlineLevel="1" x14ac:dyDescent="0.45">
      <c r="C10565" s="104" t="s">
        <v>406</v>
      </c>
      <c r="D10565" s="104" t="s">
        <v>467</v>
      </c>
      <c r="E10565" s="56">
        <v>2011</v>
      </c>
      <c r="F10565" s="144">
        <v>408</v>
      </c>
      <c r="G10565" s="144">
        <v>408</v>
      </c>
    </row>
    <row r="10566" spans="1:30" ht="16.5" hidden="1" customHeight="1" outlineLevel="1" x14ac:dyDescent="0.45">
      <c r="C10566" s="104" t="s">
        <v>406</v>
      </c>
      <c r="D10566" s="104" t="s">
        <v>467</v>
      </c>
      <c r="E10566" s="56">
        <v>2012</v>
      </c>
      <c r="F10566" s="144">
        <v>358</v>
      </c>
      <c r="G10566" s="144">
        <v>358</v>
      </c>
    </row>
    <row r="10567" spans="1:30" ht="16.5" hidden="1" customHeight="1" outlineLevel="1" x14ac:dyDescent="0.45">
      <c r="C10567" s="104" t="s">
        <v>406</v>
      </c>
      <c r="D10567" s="104" t="s">
        <v>467</v>
      </c>
      <c r="E10567" s="56">
        <v>2013</v>
      </c>
      <c r="F10567" s="144">
        <v>139</v>
      </c>
      <c r="G10567" s="144">
        <v>139</v>
      </c>
    </row>
    <row r="10568" spans="1:30" ht="16.5" hidden="1" customHeight="1" outlineLevel="1" x14ac:dyDescent="0.45">
      <c r="C10568" s="104" t="s">
        <v>406</v>
      </c>
      <c r="D10568" s="104" t="s">
        <v>467</v>
      </c>
      <c r="E10568" s="56">
        <v>2014</v>
      </c>
      <c r="F10568" s="144">
        <v>208</v>
      </c>
      <c r="G10568" s="144">
        <v>208</v>
      </c>
    </row>
    <row r="10569" spans="1:30" ht="16.5" hidden="1" customHeight="1" outlineLevel="1" x14ac:dyDescent="0.45">
      <c r="C10569" s="104" t="s">
        <v>406</v>
      </c>
      <c r="D10569" s="104" t="s">
        <v>467</v>
      </c>
      <c r="E10569" s="56">
        <v>2015</v>
      </c>
      <c r="F10569" s="144">
        <v>74</v>
      </c>
      <c r="G10569" s="144">
        <v>74</v>
      </c>
    </row>
    <row r="10570" spans="1:30" ht="16.5" hidden="1" customHeight="1" outlineLevel="1" x14ac:dyDescent="0.45">
      <c r="C10570" s="104" t="s">
        <v>406</v>
      </c>
      <c r="D10570" s="104" t="s">
        <v>467</v>
      </c>
      <c r="E10570" s="56">
        <v>2016</v>
      </c>
      <c r="F10570" s="144">
        <v>43</v>
      </c>
      <c r="G10570" s="144">
        <v>43</v>
      </c>
    </row>
    <row r="10571" spans="1:30" collapsed="1" x14ac:dyDescent="0.45">
      <c r="C10571" s="143"/>
      <c r="D10571" s="143"/>
      <c r="E10571" s="143"/>
      <c r="F10571" s="147"/>
      <c r="G10571" s="147"/>
    </row>
    <row r="10572" spans="1:30" x14ac:dyDescent="0.45">
      <c r="C10572" s="148"/>
      <c r="D10572" s="148"/>
      <c r="E10572" s="148"/>
      <c r="F10572" s="149"/>
      <c r="G10572" s="149"/>
    </row>
    <row r="10573" spans="1:30" s="135" customFormat="1" x14ac:dyDescent="0.45">
      <c r="A10573" s="137" t="s">
        <v>492</v>
      </c>
    </row>
    <row r="10575" spans="1:30" x14ac:dyDescent="0.45">
      <c r="C10575" s="110" t="s">
        <v>485</v>
      </c>
      <c r="D10575" s="110" t="s">
        <v>483</v>
      </c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</row>
    <row r="10576" spans="1:30" x14ac:dyDescent="0.45">
      <c r="C10576" s="110" t="s">
        <v>484</v>
      </c>
      <c r="D10576">
        <v>1991</v>
      </c>
      <c r="E10576">
        <v>1992</v>
      </c>
      <c r="F10576">
        <v>1993</v>
      </c>
      <c r="G10576">
        <v>1994</v>
      </c>
      <c r="H10576">
        <v>1995</v>
      </c>
      <c r="I10576">
        <v>1996</v>
      </c>
      <c r="J10576">
        <v>1997</v>
      </c>
      <c r="K10576">
        <v>1998</v>
      </c>
      <c r="L10576">
        <v>1999</v>
      </c>
      <c r="M10576">
        <v>2000</v>
      </c>
      <c r="N10576">
        <v>2001</v>
      </c>
      <c r="O10576">
        <v>2002</v>
      </c>
      <c r="P10576">
        <v>2003</v>
      </c>
      <c r="Q10576">
        <v>2004</v>
      </c>
      <c r="R10576">
        <v>2005</v>
      </c>
      <c r="S10576">
        <v>2006</v>
      </c>
      <c r="T10576">
        <v>2007</v>
      </c>
      <c r="U10576">
        <v>2008</v>
      </c>
      <c r="V10576">
        <v>2009</v>
      </c>
      <c r="W10576">
        <v>2010</v>
      </c>
      <c r="X10576">
        <v>2011</v>
      </c>
      <c r="Y10576">
        <v>2012</v>
      </c>
      <c r="Z10576">
        <v>2013</v>
      </c>
      <c r="AA10576">
        <v>2014</v>
      </c>
      <c r="AB10576">
        <v>2015</v>
      </c>
      <c r="AC10576">
        <v>2016</v>
      </c>
      <c r="AD10576" t="s">
        <v>84</v>
      </c>
    </row>
    <row r="10577" spans="3:30" x14ac:dyDescent="0.45">
      <c r="C10577" s="112" t="s">
        <v>200</v>
      </c>
      <c r="D10577" s="3">
        <v>65011</v>
      </c>
      <c r="E10577" s="3">
        <v>111391</v>
      </c>
      <c r="F10577" s="3">
        <v>139732</v>
      </c>
      <c r="G10577" s="3">
        <v>143540</v>
      </c>
      <c r="H10577" s="3">
        <v>323016</v>
      </c>
      <c r="I10577" s="3">
        <v>407299</v>
      </c>
      <c r="J10577" s="3">
        <v>496686</v>
      </c>
      <c r="K10577" s="3">
        <v>608977</v>
      </c>
      <c r="L10577" s="3">
        <v>652788</v>
      </c>
      <c r="M10577" s="3">
        <v>530332</v>
      </c>
      <c r="N10577" s="3">
        <v>434149</v>
      </c>
      <c r="O10577" s="3">
        <v>413408</v>
      </c>
      <c r="P10577" s="3">
        <v>543213</v>
      </c>
      <c r="Q10577" s="3">
        <v>722667</v>
      </c>
      <c r="R10577" s="3">
        <v>828540</v>
      </c>
      <c r="S10577" s="3">
        <v>773363</v>
      </c>
      <c r="T10577" s="3">
        <v>634891</v>
      </c>
      <c r="U10577" s="3">
        <v>411585</v>
      </c>
      <c r="V10577" s="3">
        <v>302329</v>
      </c>
      <c r="W10577" s="3">
        <v>298591</v>
      </c>
      <c r="X10577" s="3">
        <v>426731</v>
      </c>
      <c r="Y10577" s="3">
        <v>399333</v>
      </c>
      <c r="Z10577" s="3">
        <v>406959</v>
      </c>
      <c r="AA10577" s="3">
        <v>349191</v>
      </c>
      <c r="AB10577" s="3">
        <v>383698</v>
      </c>
      <c r="AC10577" s="3">
        <v>132398</v>
      </c>
      <c r="AD10577" s="3">
        <v>10939818</v>
      </c>
    </row>
    <row r="10578" spans="3:30" x14ac:dyDescent="0.45">
      <c r="C10578" s="45" t="s">
        <v>213</v>
      </c>
      <c r="D10578" s="3">
        <v>9349</v>
      </c>
      <c r="E10578" s="3">
        <v>10300</v>
      </c>
      <c r="F10578" s="3">
        <v>6256</v>
      </c>
      <c r="G10578" s="3">
        <v>7340</v>
      </c>
      <c r="H10578" s="3">
        <v>9819</v>
      </c>
      <c r="I10578" s="3">
        <v>11278</v>
      </c>
      <c r="J10578" s="3">
        <v>16443</v>
      </c>
      <c r="K10578" s="3">
        <v>30202</v>
      </c>
      <c r="L10578" s="3">
        <v>43460</v>
      </c>
      <c r="M10578" s="3">
        <v>46245</v>
      </c>
      <c r="N10578" s="3">
        <v>45849</v>
      </c>
      <c r="O10578" s="3">
        <v>28165</v>
      </c>
      <c r="P10578" s="3">
        <v>31175</v>
      </c>
      <c r="Q10578" s="3">
        <v>37069</v>
      </c>
      <c r="R10578" s="3">
        <v>34200</v>
      </c>
      <c r="S10578" s="3">
        <v>21479</v>
      </c>
      <c r="T10578" s="3">
        <v>18463</v>
      </c>
      <c r="U10578" s="3">
        <v>10205</v>
      </c>
      <c r="V10578" s="3">
        <v>3133</v>
      </c>
      <c r="W10578" s="3">
        <v>4459</v>
      </c>
      <c r="X10578" s="3">
        <v>2623</v>
      </c>
      <c r="Y10578" s="3">
        <v>1099</v>
      </c>
      <c r="Z10578" s="3">
        <v>1693</v>
      </c>
      <c r="AA10578" s="3">
        <v>1895</v>
      </c>
      <c r="AB10578" s="3">
        <v>1406</v>
      </c>
      <c r="AC10578" s="3">
        <v>307</v>
      </c>
      <c r="AD10578" s="3">
        <v>433912</v>
      </c>
    </row>
    <row r="10579" spans="3:30" x14ac:dyDescent="0.45">
      <c r="C10579" s="45" t="s">
        <v>214</v>
      </c>
      <c r="D10579" s="3">
        <v>7114</v>
      </c>
      <c r="E10579" s="3">
        <v>8893</v>
      </c>
      <c r="F10579" s="3">
        <v>9939</v>
      </c>
      <c r="G10579" s="3">
        <v>10651</v>
      </c>
      <c r="H10579" s="3">
        <v>38392</v>
      </c>
      <c r="I10579" s="3">
        <v>35937</v>
      </c>
      <c r="J10579" s="3">
        <v>29622</v>
      </c>
      <c r="K10579" s="3">
        <v>42010</v>
      </c>
      <c r="L10579" s="3">
        <v>42589</v>
      </c>
      <c r="M10579" s="3">
        <v>41461</v>
      </c>
      <c r="N10579" s="3">
        <v>32233</v>
      </c>
      <c r="O10579" s="3">
        <v>23264</v>
      </c>
      <c r="P10579" s="3">
        <v>38336</v>
      </c>
      <c r="Q10579" s="3">
        <v>42299</v>
      </c>
      <c r="R10579" s="3">
        <v>46941</v>
      </c>
      <c r="S10579" s="3">
        <v>48671</v>
      </c>
      <c r="T10579" s="3">
        <v>28056</v>
      </c>
      <c r="U10579" s="3">
        <v>21350</v>
      </c>
      <c r="V10579" s="3">
        <v>8558</v>
      </c>
      <c r="W10579" s="3">
        <v>11427</v>
      </c>
      <c r="X10579" s="3">
        <v>30379</v>
      </c>
      <c r="Y10579" s="3">
        <v>27852</v>
      </c>
      <c r="Z10579" s="3">
        <v>19579</v>
      </c>
      <c r="AA10579" s="3">
        <v>11302</v>
      </c>
      <c r="AB10579" s="3">
        <v>13216</v>
      </c>
      <c r="AC10579" s="3">
        <v>3695</v>
      </c>
      <c r="AD10579" s="3">
        <v>673766</v>
      </c>
    </row>
    <row r="10580" spans="3:30" x14ac:dyDescent="0.45">
      <c r="C10580" s="45" t="s">
        <v>206</v>
      </c>
      <c r="D10580" s="3">
        <v>127</v>
      </c>
      <c r="E10580" s="3">
        <v>2050</v>
      </c>
      <c r="F10580" s="3">
        <v>1909</v>
      </c>
      <c r="G10580" s="3">
        <v>3824</v>
      </c>
      <c r="H10580" s="3">
        <v>1622</v>
      </c>
      <c r="I10580" s="3">
        <v>5752</v>
      </c>
      <c r="J10580" s="3">
        <v>8285</v>
      </c>
      <c r="K10580" s="3">
        <v>6808</v>
      </c>
      <c r="L10580" s="3">
        <v>8181</v>
      </c>
      <c r="M10580" s="3">
        <v>6618</v>
      </c>
      <c r="N10580" s="3">
        <v>5353</v>
      </c>
      <c r="O10580" s="3">
        <v>7740</v>
      </c>
      <c r="P10580" s="3">
        <v>13607</v>
      </c>
      <c r="Q10580" s="3">
        <v>20586</v>
      </c>
      <c r="R10580" s="3">
        <v>25361</v>
      </c>
      <c r="S10580" s="3">
        <v>20856</v>
      </c>
      <c r="T10580" s="3">
        <v>12629</v>
      </c>
      <c r="U10580" s="3">
        <v>11244</v>
      </c>
      <c r="V10580" s="3">
        <v>4562</v>
      </c>
      <c r="W10580" s="3">
        <v>12716</v>
      </c>
      <c r="X10580" s="3">
        <v>14717</v>
      </c>
      <c r="Y10580" s="3">
        <v>14678</v>
      </c>
      <c r="Z10580" s="3">
        <v>13959</v>
      </c>
      <c r="AA10580" s="3">
        <v>8328</v>
      </c>
      <c r="AB10580" s="3">
        <v>9412</v>
      </c>
      <c r="AC10580" s="3">
        <v>2937</v>
      </c>
      <c r="AD10580" s="3">
        <v>243861</v>
      </c>
    </row>
    <row r="10581" spans="3:30" x14ac:dyDescent="0.45">
      <c r="C10581" s="45" t="s">
        <v>209</v>
      </c>
      <c r="D10581" s="3">
        <v>8134</v>
      </c>
      <c r="E10581" s="3">
        <v>33282</v>
      </c>
      <c r="F10581" s="3">
        <v>45125</v>
      </c>
      <c r="G10581" s="3">
        <v>40652</v>
      </c>
      <c r="H10581" s="3">
        <v>70964</v>
      </c>
      <c r="I10581" s="3">
        <v>74451</v>
      </c>
      <c r="J10581" s="3">
        <v>64650</v>
      </c>
      <c r="K10581" s="3">
        <v>64524</v>
      </c>
      <c r="L10581" s="3">
        <v>48940</v>
      </c>
      <c r="M10581" s="3">
        <v>38755</v>
      </c>
      <c r="N10581" s="3">
        <v>44120</v>
      </c>
      <c r="O10581" s="3">
        <v>46514</v>
      </c>
      <c r="P10581" s="3">
        <v>79309</v>
      </c>
      <c r="Q10581" s="3">
        <v>83278</v>
      </c>
      <c r="R10581" s="3">
        <v>106884</v>
      </c>
      <c r="S10581" s="3">
        <v>107911</v>
      </c>
      <c r="T10581" s="3">
        <v>112678</v>
      </c>
      <c r="U10581" s="3">
        <v>62556</v>
      </c>
      <c r="V10581" s="3">
        <v>56232</v>
      </c>
      <c r="W10581" s="3">
        <v>39818</v>
      </c>
      <c r="X10581" s="3">
        <v>81573</v>
      </c>
      <c r="Y10581" s="3">
        <v>83829</v>
      </c>
      <c r="Z10581" s="3">
        <v>113289</v>
      </c>
      <c r="AA10581" s="3">
        <v>81345</v>
      </c>
      <c r="AB10581" s="3">
        <v>84938</v>
      </c>
      <c r="AC10581" s="3">
        <v>24197</v>
      </c>
      <c r="AD10581" s="3">
        <v>1697948</v>
      </c>
    </row>
    <row r="10582" spans="3:30" x14ac:dyDescent="0.45">
      <c r="C10582" s="45" t="s">
        <v>218</v>
      </c>
      <c r="D10582" s="3"/>
      <c r="E10582" s="3"/>
      <c r="F10582" s="3">
        <v>98</v>
      </c>
      <c r="G10582" s="3">
        <v>65</v>
      </c>
      <c r="H10582" s="3">
        <v>339</v>
      </c>
      <c r="I10582" s="3">
        <v>81</v>
      </c>
      <c r="J10582" s="3">
        <v>337</v>
      </c>
      <c r="K10582" s="3">
        <v>438</v>
      </c>
      <c r="L10582" s="3">
        <v>267</v>
      </c>
      <c r="M10582" s="3">
        <v>7</v>
      </c>
      <c r="N10582" s="3">
        <v>88</v>
      </c>
      <c r="O10582" s="3">
        <v>226</v>
      </c>
      <c r="P10582" s="3">
        <v>316</v>
      </c>
      <c r="Q10582" s="3">
        <v>970</v>
      </c>
      <c r="R10582" s="3">
        <v>438</v>
      </c>
      <c r="S10582" s="3">
        <v>347</v>
      </c>
      <c r="T10582" s="3">
        <v>15</v>
      </c>
      <c r="U10582" s="3">
        <v>5</v>
      </c>
      <c r="V10582" s="3">
        <v>15</v>
      </c>
      <c r="W10582" s="3">
        <v>4</v>
      </c>
      <c r="X10582" s="3">
        <v>27</v>
      </c>
      <c r="Y10582" s="3">
        <v>20</v>
      </c>
      <c r="Z10582" s="3">
        <v>5</v>
      </c>
      <c r="AA10582" s="3">
        <v>4</v>
      </c>
      <c r="AB10582" s="3">
        <v>0</v>
      </c>
      <c r="AC10582" s="3"/>
      <c r="AD10582" s="3">
        <v>4112</v>
      </c>
    </row>
    <row r="10583" spans="3:30" x14ac:dyDescent="0.45">
      <c r="C10583" s="45" t="s">
        <v>224</v>
      </c>
      <c r="D10583" s="3">
        <v>95</v>
      </c>
      <c r="E10583" s="3">
        <v>8</v>
      </c>
      <c r="F10583" s="3">
        <v>535</v>
      </c>
      <c r="G10583" s="3">
        <v>2934</v>
      </c>
      <c r="H10583" s="3">
        <v>18763</v>
      </c>
      <c r="I10583" s="3">
        <v>9935</v>
      </c>
      <c r="J10583" s="3">
        <v>759</v>
      </c>
      <c r="K10583" s="3">
        <v>22964</v>
      </c>
      <c r="L10583" s="3">
        <v>3093</v>
      </c>
      <c r="M10583" s="3">
        <v>9277</v>
      </c>
      <c r="N10583" s="3">
        <v>2752</v>
      </c>
      <c r="O10583" s="3">
        <v>3737</v>
      </c>
      <c r="P10583" s="3">
        <v>1403</v>
      </c>
      <c r="Q10583" s="3">
        <v>2642</v>
      </c>
      <c r="R10583" s="3">
        <v>6597</v>
      </c>
      <c r="S10583" s="3">
        <v>14320</v>
      </c>
      <c r="T10583" s="3">
        <v>14210</v>
      </c>
      <c r="U10583" s="3">
        <v>6331</v>
      </c>
      <c r="V10583" s="3">
        <v>553</v>
      </c>
      <c r="W10583" s="3">
        <v>347</v>
      </c>
      <c r="X10583" s="3">
        <v>1125</v>
      </c>
      <c r="Y10583" s="3">
        <v>1066</v>
      </c>
      <c r="Z10583" s="3">
        <v>1039</v>
      </c>
      <c r="AA10583" s="3">
        <v>871</v>
      </c>
      <c r="AB10583" s="3">
        <v>826</v>
      </c>
      <c r="AC10583" s="3">
        <v>386</v>
      </c>
      <c r="AD10583" s="3">
        <v>126568</v>
      </c>
    </row>
    <row r="10584" spans="3:30" x14ac:dyDescent="0.45">
      <c r="C10584" s="45" t="s">
        <v>220</v>
      </c>
      <c r="D10584" s="3">
        <v>1712</v>
      </c>
      <c r="E10584" s="3">
        <v>323</v>
      </c>
      <c r="F10584" s="3"/>
      <c r="G10584" s="3"/>
      <c r="H10584" s="3"/>
      <c r="I10584" s="3">
        <v>4</v>
      </c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>
        <v>26</v>
      </c>
      <c r="V10584" s="3">
        <v>11</v>
      </c>
      <c r="W10584" s="3">
        <v>17</v>
      </c>
      <c r="X10584" s="3">
        <v>50</v>
      </c>
      <c r="Y10584" s="3">
        <v>49</v>
      </c>
      <c r="Z10584" s="3">
        <v>22</v>
      </c>
      <c r="AA10584" s="3">
        <v>9</v>
      </c>
      <c r="AB10584" s="3">
        <v>1</v>
      </c>
      <c r="AC10584" s="3">
        <v>0</v>
      </c>
      <c r="AD10584" s="3">
        <v>2224</v>
      </c>
    </row>
    <row r="10585" spans="3:30" x14ac:dyDescent="0.45">
      <c r="C10585" s="45" t="s">
        <v>219</v>
      </c>
      <c r="D10585" s="3"/>
      <c r="E10585" s="3">
        <v>13</v>
      </c>
      <c r="F10585" s="3">
        <v>261</v>
      </c>
      <c r="G10585" s="3">
        <v>112</v>
      </c>
      <c r="H10585" s="3">
        <v>344</v>
      </c>
      <c r="I10585" s="3">
        <v>413</v>
      </c>
      <c r="J10585" s="3">
        <v>383</v>
      </c>
      <c r="K10585" s="3">
        <v>114</v>
      </c>
      <c r="L10585" s="3">
        <v>72</v>
      </c>
      <c r="M10585" s="3">
        <v>177</v>
      </c>
      <c r="N10585" s="3">
        <v>197</v>
      </c>
      <c r="O10585" s="3">
        <v>245</v>
      </c>
      <c r="P10585" s="3">
        <v>451</v>
      </c>
      <c r="Q10585" s="3">
        <v>425</v>
      </c>
      <c r="R10585" s="3">
        <v>369</v>
      </c>
      <c r="S10585" s="3">
        <v>608</v>
      </c>
      <c r="T10585" s="3">
        <v>336</v>
      </c>
      <c r="U10585" s="3">
        <v>83</v>
      </c>
      <c r="V10585" s="3">
        <v>17</v>
      </c>
      <c r="W10585" s="3">
        <v>6</v>
      </c>
      <c r="X10585" s="3">
        <v>10</v>
      </c>
      <c r="Y10585" s="3">
        <v>4</v>
      </c>
      <c r="Z10585" s="3">
        <v>0</v>
      </c>
      <c r="AA10585" s="3">
        <v>2</v>
      </c>
      <c r="AB10585" s="3">
        <v>0</v>
      </c>
      <c r="AC10585" s="3"/>
      <c r="AD10585" s="3">
        <v>4642</v>
      </c>
    </row>
    <row r="10586" spans="3:30" x14ac:dyDescent="0.45">
      <c r="C10586" s="45" t="s">
        <v>221</v>
      </c>
      <c r="D10586" s="3">
        <v>684</v>
      </c>
      <c r="E10586" s="3">
        <v>1030</v>
      </c>
      <c r="F10586" s="3">
        <v>813</v>
      </c>
      <c r="G10586" s="3">
        <v>1683</v>
      </c>
      <c r="H10586" s="3">
        <v>3532</v>
      </c>
      <c r="I10586" s="3">
        <v>3216</v>
      </c>
      <c r="J10586" s="3">
        <v>1353</v>
      </c>
      <c r="K10586" s="3">
        <v>1389</v>
      </c>
      <c r="L10586" s="3">
        <v>3328</v>
      </c>
      <c r="M10586" s="3">
        <v>1450</v>
      </c>
      <c r="N10586" s="3">
        <v>354</v>
      </c>
      <c r="O10586" s="3">
        <v>1082</v>
      </c>
      <c r="P10586" s="3">
        <v>1166</v>
      </c>
      <c r="Q10586" s="3">
        <v>1418</v>
      </c>
      <c r="R10586" s="3">
        <v>1548</v>
      </c>
      <c r="S10586" s="3">
        <v>1140</v>
      </c>
      <c r="T10586" s="3">
        <v>1089</v>
      </c>
      <c r="U10586" s="3">
        <v>930</v>
      </c>
      <c r="V10586" s="3">
        <v>471</v>
      </c>
      <c r="W10586" s="3">
        <v>449</v>
      </c>
      <c r="X10586" s="3">
        <v>506</v>
      </c>
      <c r="Y10586" s="3">
        <v>524</v>
      </c>
      <c r="Z10586" s="3">
        <v>696</v>
      </c>
      <c r="AA10586" s="3">
        <v>796</v>
      </c>
      <c r="AB10586" s="3">
        <v>437</v>
      </c>
      <c r="AC10586" s="3">
        <v>176</v>
      </c>
      <c r="AD10586" s="3">
        <v>31260</v>
      </c>
    </row>
    <row r="10587" spans="3:30" x14ac:dyDescent="0.45">
      <c r="C10587" s="45" t="s">
        <v>202</v>
      </c>
      <c r="D10587" s="3"/>
      <c r="E10587" s="3">
        <v>3159</v>
      </c>
      <c r="F10587" s="3">
        <v>5943</v>
      </c>
      <c r="G10587" s="3">
        <v>6291</v>
      </c>
      <c r="H10587" s="3">
        <v>8377</v>
      </c>
      <c r="I10587" s="3">
        <v>6550</v>
      </c>
      <c r="J10587" s="3">
        <v>5115</v>
      </c>
      <c r="K10587" s="3">
        <v>5210</v>
      </c>
      <c r="L10587" s="3">
        <v>8256</v>
      </c>
      <c r="M10587" s="3">
        <v>9869</v>
      </c>
      <c r="N10587" s="3">
        <v>7334</v>
      </c>
      <c r="O10587" s="3">
        <v>8269</v>
      </c>
      <c r="P10587" s="3">
        <v>14832</v>
      </c>
      <c r="Q10587" s="3">
        <v>22851</v>
      </c>
      <c r="R10587" s="3">
        <v>28205</v>
      </c>
      <c r="S10587" s="3">
        <v>30664</v>
      </c>
      <c r="T10587" s="3">
        <v>26911</v>
      </c>
      <c r="U10587" s="3">
        <v>18989</v>
      </c>
      <c r="V10587" s="3">
        <v>9947</v>
      </c>
      <c r="W10587" s="3">
        <v>10240</v>
      </c>
      <c r="X10587" s="3">
        <v>17988</v>
      </c>
      <c r="Y10587" s="3">
        <v>18972</v>
      </c>
      <c r="Z10587" s="3">
        <v>12665</v>
      </c>
      <c r="AA10587" s="3">
        <v>12133</v>
      </c>
      <c r="AB10587" s="3">
        <v>12666</v>
      </c>
      <c r="AC10587" s="3">
        <v>5618</v>
      </c>
      <c r="AD10587" s="3">
        <v>317054</v>
      </c>
    </row>
    <row r="10588" spans="3:30" x14ac:dyDescent="0.45">
      <c r="C10588" s="45" t="s">
        <v>203</v>
      </c>
      <c r="D10588" s="3">
        <v>685</v>
      </c>
      <c r="E10588" s="3">
        <v>2902</v>
      </c>
      <c r="F10588" s="3">
        <v>4391</v>
      </c>
      <c r="G10588" s="3">
        <v>1429</v>
      </c>
      <c r="H10588" s="3">
        <v>2110</v>
      </c>
      <c r="I10588" s="3">
        <v>2901</v>
      </c>
      <c r="J10588" s="3">
        <v>1990</v>
      </c>
      <c r="K10588" s="3">
        <v>4369</v>
      </c>
      <c r="L10588" s="3">
        <v>1500</v>
      </c>
      <c r="M10588" s="3">
        <v>926</v>
      </c>
      <c r="N10588" s="3">
        <v>397</v>
      </c>
      <c r="O10588" s="3">
        <v>540</v>
      </c>
      <c r="P10588" s="3">
        <v>3449</v>
      </c>
      <c r="Q10588" s="3">
        <v>38120</v>
      </c>
      <c r="R10588" s="3">
        <v>23907</v>
      </c>
      <c r="S10588" s="3">
        <v>12894</v>
      </c>
      <c r="T10588" s="3">
        <v>6526</v>
      </c>
      <c r="U10588" s="3">
        <v>1921</v>
      </c>
      <c r="V10588" s="3">
        <v>361</v>
      </c>
      <c r="W10588" s="3">
        <v>833</v>
      </c>
      <c r="X10588" s="3">
        <v>1167</v>
      </c>
      <c r="Y10588" s="3">
        <v>655</v>
      </c>
      <c r="Z10588" s="3">
        <v>797</v>
      </c>
      <c r="AA10588" s="3">
        <v>817</v>
      </c>
      <c r="AB10588" s="3">
        <v>570</v>
      </c>
      <c r="AC10588" s="3">
        <v>327</v>
      </c>
      <c r="AD10588" s="3">
        <v>116484</v>
      </c>
    </row>
    <row r="10589" spans="3:30" x14ac:dyDescent="0.45">
      <c r="C10589" s="45" t="s">
        <v>227</v>
      </c>
      <c r="D10589" s="3">
        <v>2122</v>
      </c>
      <c r="E10589" s="3">
        <v>1395</v>
      </c>
      <c r="F10589" s="3">
        <v>1060</v>
      </c>
      <c r="G10589" s="3">
        <v>1221</v>
      </c>
      <c r="H10589" s="3">
        <v>3121</v>
      </c>
      <c r="I10589" s="3">
        <v>4780</v>
      </c>
      <c r="J10589" s="3">
        <v>6498</v>
      </c>
      <c r="K10589" s="3">
        <v>6588</v>
      </c>
      <c r="L10589" s="3">
        <v>9455</v>
      </c>
      <c r="M10589" s="3">
        <v>9465</v>
      </c>
      <c r="N10589" s="3">
        <v>9354</v>
      </c>
      <c r="O10589" s="3">
        <v>8159</v>
      </c>
      <c r="P10589" s="3">
        <v>11980</v>
      </c>
      <c r="Q10589" s="3">
        <v>12180</v>
      </c>
      <c r="R10589" s="3">
        <v>15441</v>
      </c>
      <c r="S10589" s="3">
        <v>12394</v>
      </c>
      <c r="T10589" s="3">
        <v>11344</v>
      </c>
      <c r="U10589" s="3">
        <v>7972</v>
      </c>
      <c r="V10589" s="3">
        <v>2968</v>
      </c>
      <c r="W10589" s="3">
        <v>6028</v>
      </c>
      <c r="X10589" s="3">
        <v>10213</v>
      </c>
      <c r="Y10589" s="3">
        <v>8739</v>
      </c>
      <c r="Z10589" s="3">
        <v>9827</v>
      </c>
      <c r="AA10589" s="3">
        <v>8096</v>
      </c>
      <c r="AB10589" s="3">
        <v>9647</v>
      </c>
      <c r="AC10589" s="3">
        <v>3614</v>
      </c>
      <c r="AD10589" s="3">
        <v>193661</v>
      </c>
    </row>
    <row r="10590" spans="3:30" x14ac:dyDescent="0.45">
      <c r="C10590" s="45" t="s">
        <v>207</v>
      </c>
      <c r="D10590" s="3">
        <v>318</v>
      </c>
      <c r="E10590" s="3">
        <v>3638</v>
      </c>
      <c r="F10590" s="3">
        <v>8642</v>
      </c>
      <c r="G10590" s="3">
        <v>12201</v>
      </c>
      <c r="H10590" s="3">
        <v>24034</v>
      </c>
      <c r="I10590" s="3">
        <v>38031</v>
      </c>
      <c r="J10590" s="3">
        <v>45701</v>
      </c>
      <c r="K10590" s="3">
        <v>69243</v>
      </c>
      <c r="L10590" s="3">
        <v>80095</v>
      </c>
      <c r="M10590" s="3">
        <v>82529</v>
      </c>
      <c r="N10590" s="3">
        <v>64283</v>
      </c>
      <c r="O10590" s="3">
        <v>59853</v>
      </c>
      <c r="P10590" s="3">
        <v>78763</v>
      </c>
      <c r="Q10590" s="3">
        <v>116384</v>
      </c>
      <c r="R10590" s="3">
        <v>128686</v>
      </c>
      <c r="S10590" s="3">
        <v>123211</v>
      </c>
      <c r="T10590" s="3">
        <v>89716</v>
      </c>
      <c r="U10590" s="3">
        <v>34035</v>
      </c>
      <c r="V10590" s="3">
        <v>23020</v>
      </c>
      <c r="W10590" s="3">
        <v>35683</v>
      </c>
      <c r="X10590" s="3">
        <v>32909</v>
      </c>
      <c r="Y10590" s="3">
        <v>20819</v>
      </c>
      <c r="Z10590" s="3">
        <v>22672</v>
      </c>
      <c r="AA10590" s="3">
        <v>21507</v>
      </c>
      <c r="AB10590" s="3">
        <v>31733</v>
      </c>
      <c r="AC10590" s="3">
        <v>13575</v>
      </c>
      <c r="AD10590" s="3">
        <v>1261281</v>
      </c>
    </row>
    <row r="10591" spans="3:30" x14ac:dyDescent="0.45">
      <c r="C10591" s="45" t="s">
        <v>226</v>
      </c>
      <c r="D10591" s="3"/>
      <c r="E10591" s="3"/>
      <c r="F10591" s="3">
        <v>290</v>
      </c>
      <c r="G10591" s="3">
        <v>492</v>
      </c>
      <c r="H10591" s="3">
        <v>2583</v>
      </c>
      <c r="I10591" s="3">
        <v>18073</v>
      </c>
      <c r="J10591" s="3">
        <v>5222</v>
      </c>
      <c r="K10591" s="3">
        <v>10036</v>
      </c>
      <c r="L10591" s="3">
        <v>4406</v>
      </c>
      <c r="M10591" s="3">
        <v>1231</v>
      </c>
      <c r="N10591" s="3">
        <v>1041</v>
      </c>
      <c r="O10591" s="3">
        <v>662</v>
      </c>
      <c r="P10591" s="3">
        <v>280</v>
      </c>
      <c r="Q10591" s="3">
        <v>1311</v>
      </c>
      <c r="R10591" s="3">
        <v>1262</v>
      </c>
      <c r="S10591" s="3">
        <v>1737</v>
      </c>
      <c r="T10591" s="3">
        <v>2459</v>
      </c>
      <c r="U10591" s="3">
        <v>2267</v>
      </c>
      <c r="V10591" s="3">
        <v>2427</v>
      </c>
      <c r="W10591" s="3">
        <v>748</v>
      </c>
      <c r="X10591" s="3">
        <v>2503</v>
      </c>
      <c r="Y10591" s="3">
        <v>1650</v>
      </c>
      <c r="Z10591" s="3">
        <v>1972</v>
      </c>
      <c r="AA10591" s="3">
        <v>2506</v>
      </c>
      <c r="AB10591" s="3">
        <v>2048</v>
      </c>
      <c r="AC10591" s="3">
        <v>651</v>
      </c>
      <c r="AD10591" s="3">
        <v>67857</v>
      </c>
    </row>
    <row r="10592" spans="3:30" x14ac:dyDescent="0.45">
      <c r="C10592" s="45" t="s">
        <v>225</v>
      </c>
      <c r="D10592" s="3"/>
      <c r="E10592" s="3">
        <v>567</v>
      </c>
      <c r="F10592" s="3">
        <v>2407</v>
      </c>
      <c r="G10592" s="3">
        <v>3016</v>
      </c>
      <c r="H10592" s="3">
        <v>7040</v>
      </c>
      <c r="I10592" s="3">
        <v>11596</v>
      </c>
      <c r="J10592" s="3">
        <v>10747</v>
      </c>
      <c r="K10592" s="3">
        <v>10636</v>
      </c>
      <c r="L10592" s="3">
        <v>10787</v>
      </c>
      <c r="M10592" s="3">
        <v>5743</v>
      </c>
      <c r="N10592" s="3">
        <v>3752</v>
      </c>
      <c r="O10592" s="3">
        <v>3256</v>
      </c>
      <c r="P10592" s="3">
        <v>4936</v>
      </c>
      <c r="Q10592" s="3">
        <v>3540</v>
      </c>
      <c r="R10592" s="3">
        <v>5318</v>
      </c>
      <c r="S10592" s="3">
        <v>7932</v>
      </c>
      <c r="T10592" s="3">
        <v>6546</v>
      </c>
      <c r="U10592" s="3">
        <v>5692</v>
      </c>
      <c r="V10592" s="3">
        <v>545</v>
      </c>
      <c r="W10592" s="3">
        <v>404</v>
      </c>
      <c r="X10592" s="3">
        <v>2490</v>
      </c>
      <c r="Y10592" s="3">
        <v>3836</v>
      </c>
      <c r="Z10592" s="3">
        <v>888</v>
      </c>
      <c r="AA10592" s="3">
        <v>2406</v>
      </c>
      <c r="AB10592" s="3">
        <v>688</v>
      </c>
      <c r="AC10592" s="3">
        <v>185</v>
      </c>
      <c r="AD10592" s="3">
        <v>114953</v>
      </c>
    </row>
    <row r="10593" spans="3:30" x14ac:dyDescent="0.45">
      <c r="C10593" s="45" t="s">
        <v>216</v>
      </c>
      <c r="D10593" s="3">
        <v>129</v>
      </c>
      <c r="E10593" s="3">
        <v>300</v>
      </c>
      <c r="F10593" s="3">
        <v>179</v>
      </c>
      <c r="G10593" s="3">
        <v>198</v>
      </c>
      <c r="H10593" s="3">
        <v>1115</v>
      </c>
      <c r="I10593" s="3">
        <v>1935</v>
      </c>
      <c r="J10593" s="3">
        <v>3109</v>
      </c>
      <c r="K10593" s="3">
        <v>6177</v>
      </c>
      <c r="L10593" s="3">
        <v>11883</v>
      </c>
      <c r="M10593" s="3">
        <v>14649</v>
      </c>
      <c r="N10593" s="3">
        <v>8696</v>
      </c>
      <c r="O10593" s="3">
        <v>7957</v>
      </c>
      <c r="P10593" s="3">
        <v>8275</v>
      </c>
      <c r="Q10593" s="3">
        <v>13246</v>
      </c>
      <c r="R10593" s="3">
        <v>14633</v>
      </c>
      <c r="S10593" s="3">
        <v>14848</v>
      </c>
      <c r="T10593" s="3">
        <v>14353</v>
      </c>
      <c r="U10593" s="3">
        <v>6263</v>
      </c>
      <c r="V10593" s="3">
        <v>634</v>
      </c>
      <c r="W10593" s="3">
        <v>834</v>
      </c>
      <c r="X10593" s="3">
        <v>2310</v>
      </c>
      <c r="Y10593" s="3">
        <v>2954</v>
      </c>
      <c r="Z10593" s="3">
        <v>3523</v>
      </c>
      <c r="AA10593" s="3">
        <v>4349</v>
      </c>
      <c r="AB10593" s="3">
        <v>5171</v>
      </c>
      <c r="AC10593" s="3">
        <v>2424</v>
      </c>
      <c r="AD10593" s="3">
        <v>150144</v>
      </c>
    </row>
    <row r="10594" spans="3:30" x14ac:dyDescent="0.45">
      <c r="C10594" s="45" t="s">
        <v>208</v>
      </c>
      <c r="D10594" s="3"/>
      <c r="E10594" s="3"/>
      <c r="F10594" s="3">
        <v>84</v>
      </c>
      <c r="G10594" s="3">
        <v>152</v>
      </c>
      <c r="H10594" s="3">
        <v>1046</v>
      </c>
      <c r="I10594" s="3">
        <v>527</v>
      </c>
      <c r="J10594" s="3">
        <v>1403</v>
      </c>
      <c r="K10594" s="3">
        <v>943</v>
      </c>
      <c r="L10594" s="3">
        <v>437</v>
      </c>
      <c r="M10594" s="3">
        <v>748</v>
      </c>
      <c r="N10594" s="3">
        <v>863</v>
      </c>
      <c r="O10594" s="3">
        <v>1146</v>
      </c>
      <c r="P10594" s="3">
        <v>1243</v>
      </c>
      <c r="Q10594" s="3">
        <v>1217</v>
      </c>
      <c r="R10594" s="3">
        <v>910</v>
      </c>
      <c r="S10594" s="3">
        <v>1801</v>
      </c>
      <c r="T10594" s="3">
        <v>1297</v>
      </c>
      <c r="U10594" s="3">
        <v>423</v>
      </c>
      <c r="V10594" s="3">
        <v>26</v>
      </c>
      <c r="W10594" s="3">
        <v>48</v>
      </c>
      <c r="X10594" s="3">
        <v>351</v>
      </c>
      <c r="Y10594" s="3">
        <v>354</v>
      </c>
      <c r="Z10594" s="3">
        <v>505</v>
      </c>
      <c r="AA10594" s="3">
        <v>537</v>
      </c>
      <c r="AB10594" s="3">
        <v>596</v>
      </c>
      <c r="AC10594" s="3">
        <v>148</v>
      </c>
      <c r="AD10594" s="3">
        <v>16805</v>
      </c>
    </row>
    <row r="10595" spans="3:30" x14ac:dyDescent="0.45">
      <c r="C10595" s="45" t="s">
        <v>212</v>
      </c>
      <c r="D10595" s="3">
        <v>10314</v>
      </c>
      <c r="E10595" s="3">
        <v>14707</v>
      </c>
      <c r="F10595" s="3">
        <v>16676</v>
      </c>
      <c r="G10595" s="3">
        <v>17263</v>
      </c>
      <c r="H10595" s="3">
        <v>44211</v>
      </c>
      <c r="I10595" s="3">
        <v>48310</v>
      </c>
      <c r="J10595" s="3">
        <v>63442</v>
      </c>
      <c r="K10595" s="3">
        <v>69966</v>
      </c>
      <c r="L10595" s="3">
        <v>73858</v>
      </c>
      <c r="M10595" s="3">
        <v>62587</v>
      </c>
      <c r="N10595" s="3">
        <v>55895</v>
      </c>
      <c r="O10595" s="3">
        <v>58801</v>
      </c>
      <c r="P10595" s="3">
        <v>65789</v>
      </c>
      <c r="Q10595" s="3">
        <v>99973</v>
      </c>
      <c r="R10595" s="3">
        <v>104243</v>
      </c>
      <c r="S10595" s="3">
        <v>73318</v>
      </c>
      <c r="T10595" s="3">
        <v>62479</v>
      </c>
      <c r="U10595" s="3">
        <v>50013</v>
      </c>
      <c r="V10595" s="3">
        <v>55103</v>
      </c>
      <c r="W10595" s="3">
        <v>58623</v>
      </c>
      <c r="X10595" s="3">
        <v>46227</v>
      </c>
      <c r="Y10595" s="3">
        <v>69918</v>
      </c>
      <c r="Z10595" s="3">
        <v>73440</v>
      </c>
      <c r="AA10595" s="3">
        <v>88794</v>
      </c>
      <c r="AB10595" s="3">
        <v>105470</v>
      </c>
      <c r="AC10595" s="3">
        <v>32669</v>
      </c>
      <c r="AD10595" s="3">
        <v>1522089</v>
      </c>
    </row>
    <row r="10596" spans="3:30" x14ac:dyDescent="0.45">
      <c r="C10596" s="45" t="s">
        <v>201</v>
      </c>
      <c r="D10596" s="3">
        <v>1</v>
      </c>
      <c r="E10596" s="3">
        <v>2102</v>
      </c>
      <c r="F10596" s="3">
        <v>2654</v>
      </c>
      <c r="G10596" s="3">
        <v>3037</v>
      </c>
      <c r="H10596" s="3">
        <v>7059</v>
      </c>
      <c r="I10596" s="3">
        <v>6779</v>
      </c>
      <c r="J10596" s="3">
        <v>6049</v>
      </c>
      <c r="K10596" s="3">
        <v>5433</v>
      </c>
      <c r="L10596" s="3">
        <v>5879</v>
      </c>
      <c r="M10596" s="3">
        <v>8551</v>
      </c>
      <c r="N10596" s="3">
        <v>6855</v>
      </c>
      <c r="O10596" s="3">
        <v>7619</v>
      </c>
      <c r="P10596" s="3">
        <v>11415</v>
      </c>
      <c r="Q10596" s="3">
        <v>17068</v>
      </c>
      <c r="R10596" s="3">
        <v>23512</v>
      </c>
      <c r="S10596" s="3">
        <v>28758</v>
      </c>
      <c r="T10596" s="3">
        <v>12779</v>
      </c>
      <c r="U10596" s="3">
        <v>10200</v>
      </c>
      <c r="V10596" s="3">
        <v>6594</v>
      </c>
      <c r="W10596" s="3">
        <v>5234</v>
      </c>
      <c r="X10596" s="3">
        <v>13065</v>
      </c>
      <c r="Y10596" s="3">
        <v>8796</v>
      </c>
      <c r="Z10596" s="3">
        <v>7211</v>
      </c>
      <c r="AA10596" s="3">
        <v>4974</v>
      </c>
      <c r="AB10596" s="3">
        <v>5370</v>
      </c>
      <c r="AC10596" s="3">
        <v>1210</v>
      </c>
      <c r="AD10596" s="3">
        <v>218204</v>
      </c>
    </row>
    <row r="10597" spans="3:30" x14ac:dyDescent="0.45">
      <c r="C10597" s="45" t="s">
        <v>217</v>
      </c>
      <c r="D10597" s="3">
        <v>9118</v>
      </c>
      <c r="E10597" s="3">
        <v>13221</v>
      </c>
      <c r="F10597" s="3">
        <v>8111</v>
      </c>
      <c r="G10597" s="3">
        <v>7552</v>
      </c>
      <c r="H10597" s="3">
        <v>19957</v>
      </c>
      <c r="I10597" s="3">
        <v>17020</v>
      </c>
      <c r="J10597" s="3">
        <v>66889</v>
      </c>
      <c r="K10597" s="3">
        <v>103572</v>
      </c>
      <c r="L10597" s="3">
        <v>109589</v>
      </c>
      <c r="M10597" s="3">
        <v>109859</v>
      </c>
      <c r="N10597" s="3">
        <v>90443</v>
      </c>
      <c r="O10597" s="3">
        <v>80584</v>
      </c>
      <c r="P10597" s="3">
        <v>93306</v>
      </c>
      <c r="Q10597" s="3">
        <v>100746</v>
      </c>
      <c r="R10597" s="3">
        <v>118046</v>
      </c>
      <c r="S10597" s="3">
        <v>102965</v>
      </c>
      <c r="T10597" s="3">
        <v>81517</v>
      </c>
      <c r="U10597" s="3">
        <v>57472</v>
      </c>
      <c r="V10597" s="3">
        <v>57378</v>
      </c>
      <c r="W10597" s="3">
        <v>32529</v>
      </c>
      <c r="X10597" s="3">
        <v>60030</v>
      </c>
      <c r="Y10597" s="3">
        <v>40705</v>
      </c>
      <c r="Z10597" s="3">
        <v>39135</v>
      </c>
      <c r="AA10597" s="3">
        <v>41472</v>
      </c>
      <c r="AB10597" s="3">
        <v>41974</v>
      </c>
      <c r="AC10597" s="3">
        <v>18200</v>
      </c>
      <c r="AD10597" s="3">
        <v>1521390</v>
      </c>
    </row>
    <row r="10598" spans="3:30" x14ac:dyDescent="0.45">
      <c r="C10598" s="45" t="s">
        <v>228</v>
      </c>
      <c r="D10598" s="3">
        <v>205</v>
      </c>
      <c r="E10598" s="3">
        <v>1366</v>
      </c>
      <c r="F10598" s="3">
        <v>1776</v>
      </c>
      <c r="G10598" s="3">
        <v>2582</v>
      </c>
      <c r="H10598" s="3">
        <v>4336</v>
      </c>
      <c r="I10598" s="3">
        <v>12292</v>
      </c>
      <c r="J10598" s="3">
        <v>9487</v>
      </c>
      <c r="K10598" s="3">
        <v>7095</v>
      </c>
      <c r="L10598" s="3">
        <v>5129</v>
      </c>
      <c r="M10598" s="3">
        <v>3904</v>
      </c>
      <c r="N10598" s="3">
        <v>3941</v>
      </c>
      <c r="O10598" s="3">
        <v>6993</v>
      </c>
      <c r="P10598" s="3">
        <v>9508</v>
      </c>
      <c r="Q10598" s="3">
        <v>10524</v>
      </c>
      <c r="R10598" s="3">
        <v>11890</v>
      </c>
      <c r="S10598" s="3">
        <v>17011</v>
      </c>
      <c r="T10598" s="3">
        <v>12982</v>
      </c>
      <c r="U10598" s="3">
        <v>7356</v>
      </c>
      <c r="V10598" s="3">
        <v>3241</v>
      </c>
      <c r="W10598" s="3">
        <v>2578</v>
      </c>
      <c r="X10598" s="3">
        <v>4988</v>
      </c>
      <c r="Y10598" s="3">
        <v>3674</v>
      </c>
      <c r="Z10598" s="3">
        <v>3595</v>
      </c>
      <c r="AA10598" s="3">
        <v>4022</v>
      </c>
      <c r="AB10598" s="3">
        <v>3631</v>
      </c>
      <c r="AC10598" s="3">
        <v>1054</v>
      </c>
      <c r="AD10598" s="3">
        <v>155160</v>
      </c>
    </row>
    <row r="10599" spans="3:30" x14ac:dyDescent="0.45">
      <c r="C10599" s="45" t="s">
        <v>204</v>
      </c>
      <c r="D10599" s="3"/>
      <c r="E10599" s="3"/>
      <c r="F10599" s="3">
        <v>293</v>
      </c>
      <c r="G10599" s="3">
        <v>965</v>
      </c>
      <c r="H10599" s="3">
        <v>2693</v>
      </c>
      <c r="I10599" s="3">
        <v>1963</v>
      </c>
      <c r="J10599" s="3">
        <v>5652</v>
      </c>
      <c r="K10599" s="3">
        <v>10491</v>
      </c>
      <c r="L10599" s="3">
        <v>7201</v>
      </c>
      <c r="M10599" s="3">
        <v>5331</v>
      </c>
      <c r="N10599" s="3">
        <v>3852</v>
      </c>
      <c r="O10599" s="3">
        <v>2996</v>
      </c>
      <c r="P10599" s="3">
        <v>3990</v>
      </c>
      <c r="Q10599" s="3">
        <v>4436</v>
      </c>
      <c r="R10599" s="3">
        <v>5822</v>
      </c>
      <c r="S10599" s="3">
        <v>4409</v>
      </c>
      <c r="T10599" s="3">
        <v>3506</v>
      </c>
      <c r="U10599" s="3">
        <v>2651</v>
      </c>
      <c r="V10599" s="3">
        <v>205</v>
      </c>
      <c r="W10599" s="3">
        <v>328</v>
      </c>
      <c r="X10599" s="3">
        <v>674</v>
      </c>
      <c r="Y10599" s="3">
        <v>1110</v>
      </c>
      <c r="Z10599" s="3">
        <v>592</v>
      </c>
      <c r="AA10599" s="3">
        <v>262</v>
      </c>
      <c r="AB10599" s="3">
        <v>519</v>
      </c>
      <c r="AC10599" s="3">
        <v>126</v>
      </c>
      <c r="AD10599" s="3">
        <v>70067</v>
      </c>
    </row>
    <row r="10600" spans="3:30" x14ac:dyDescent="0.45">
      <c r="C10600" s="45" t="s">
        <v>205</v>
      </c>
      <c r="D10600" s="3">
        <v>323</v>
      </c>
      <c r="E10600" s="3">
        <v>813</v>
      </c>
      <c r="F10600" s="3">
        <v>6320</v>
      </c>
      <c r="G10600" s="3">
        <v>737</v>
      </c>
      <c r="H10600" s="3">
        <v>1342</v>
      </c>
      <c r="I10600" s="3">
        <v>651</v>
      </c>
      <c r="J10600" s="3">
        <v>521</v>
      </c>
      <c r="K10600" s="3">
        <v>622</v>
      </c>
      <c r="L10600" s="3">
        <v>1448</v>
      </c>
      <c r="M10600" s="3">
        <v>1005</v>
      </c>
      <c r="N10600" s="3">
        <v>828</v>
      </c>
      <c r="O10600" s="3">
        <v>248</v>
      </c>
      <c r="P10600" s="3">
        <v>672</v>
      </c>
      <c r="Q10600" s="3">
        <v>977</v>
      </c>
      <c r="R10600" s="3">
        <v>2047</v>
      </c>
      <c r="S10600" s="3">
        <v>1661</v>
      </c>
      <c r="T10600" s="3">
        <v>1779</v>
      </c>
      <c r="U10600" s="3">
        <v>1141</v>
      </c>
      <c r="V10600" s="3">
        <v>601</v>
      </c>
      <c r="W10600" s="3">
        <v>874</v>
      </c>
      <c r="X10600" s="3">
        <v>499</v>
      </c>
      <c r="Y10600" s="3">
        <v>581</v>
      </c>
      <c r="Z10600" s="3">
        <v>505</v>
      </c>
      <c r="AA10600" s="3">
        <v>388</v>
      </c>
      <c r="AB10600" s="3">
        <v>880</v>
      </c>
      <c r="AC10600" s="3">
        <v>135</v>
      </c>
      <c r="AD10600" s="3">
        <v>27598</v>
      </c>
    </row>
    <row r="10601" spans="3:30" x14ac:dyDescent="0.45">
      <c r="C10601" s="45" t="s">
        <v>223</v>
      </c>
      <c r="D10601" s="3">
        <v>1170</v>
      </c>
      <c r="E10601" s="3">
        <v>3968</v>
      </c>
      <c r="F10601" s="3">
        <v>2659</v>
      </c>
      <c r="G10601" s="3">
        <v>2594</v>
      </c>
      <c r="H10601" s="3">
        <v>6565</v>
      </c>
      <c r="I10601" s="3">
        <v>3709</v>
      </c>
      <c r="J10601" s="3">
        <v>9074</v>
      </c>
      <c r="K10601" s="3">
        <v>13473</v>
      </c>
      <c r="L10601" s="3">
        <v>18284</v>
      </c>
      <c r="M10601" s="3">
        <v>18414</v>
      </c>
      <c r="N10601" s="3">
        <v>11213</v>
      </c>
      <c r="O10601" s="3">
        <v>7199</v>
      </c>
      <c r="P10601" s="3">
        <v>4977</v>
      </c>
      <c r="Q10601" s="3">
        <v>7560</v>
      </c>
      <c r="R10601" s="3">
        <v>10127</v>
      </c>
      <c r="S10601" s="3">
        <v>7097</v>
      </c>
      <c r="T10601" s="3">
        <v>6580</v>
      </c>
      <c r="U10601" s="3">
        <v>4942</v>
      </c>
      <c r="V10601" s="3">
        <v>4084</v>
      </c>
      <c r="W10601" s="3">
        <v>6622</v>
      </c>
      <c r="X10601" s="3">
        <v>6439</v>
      </c>
      <c r="Y10601" s="3">
        <v>2736</v>
      </c>
      <c r="Z10601" s="3">
        <v>2312</v>
      </c>
      <c r="AA10601" s="3">
        <v>1814</v>
      </c>
      <c r="AB10601" s="3">
        <v>2849</v>
      </c>
      <c r="AC10601" s="3">
        <v>1377</v>
      </c>
      <c r="AD10601" s="3">
        <v>167838</v>
      </c>
    </row>
    <row r="10602" spans="3:30" x14ac:dyDescent="0.45">
      <c r="C10602" s="45" t="s">
        <v>222</v>
      </c>
      <c r="D10602" s="3">
        <v>10842</v>
      </c>
      <c r="E10602" s="3">
        <v>1931</v>
      </c>
      <c r="F10602" s="3">
        <v>3048</v>
      </c>
      <c r="G10602" s="3">
        <v>2925</v>
      </c>
      <c r="H10602" s="3">
        <v>14905</v>
      </c>
      <c r="I10602" s="3">
        <v>56726</v>
      </c>
      <c r="J10602" s="3">
        <v>106561</v>
      </c>
      <c r="K10602" s="3">
        <v>89850</v>
      </c>
      <c r="L10602" s="3">
        <v>124558</v>
      </c>
      <c r="M10602" s="3">
        <v>25470</v>
      </c>
      <c r="N10602" s="3">
        <v>4006</v>
      </c>
      <c r="O10602" s="3">
        <v>3597</v>
      </c>
      <c r="P10602" s="3">
        <v>4565</v>
      </c>
      <c r="Q10602" s="3">
        <v>10510</v>
      </c>
      <c r="R10602" s="3">
        <v>11743</v>
      </c>
      <c r="S10602" s="3">
        <v>30061</v>
      </c>
      <c r="T10602" s="3">
        <v>19478</v>
      </c>
      <c r="U10602" s="3">
        <v>17242</v>
      </c>
      <c r="V10602" s="3">
        <v>9665</v>
      </c>
      <c r="W10602" s="3">
        <v>6142</v>
      </c>
      <c r="X10602" s="3">
        <v>14202</v>
      </c>
      <c r="Y10602" s="3">
        <v>15915</v>
      </c>
      <c r="Z10602" s="3">
        <v>12197</v>
      </c>
      <c r="AA10602" s="3">
        <v>7702</v>
      </c>
      <c r="AB10602" s="3">
        <v>8458</v>
      </c>
      <c r="AC10602" s="3">
        <v>4429</v>
      </c>
      <c r="AD10602" s="3">
        <v>616728</v>
      </c>
    </row>
    <row r="10603" spans="3:30" x14ac:dyDescent="0.45">
      <c r="C10603" s="45" t="s">
        <v>211</v>
      </c>
      <c r="D10603" s="3">
        <v>1</v>
      </c>
      <c r="E10603" s="3">
        <v>4413</v>
      </c>
      <c r="F10603" s="3">
        <v>8705</v>
      </c>
      <c r="G10603" s="3">
        <v>10938</v>
      </c>
      <c r="H10603" s="3">
        <v>18469</v>
      </c>
      <c r="I10603" s="3">
        <v>28922</v>
      </c>
      <c r="J10603" s="3">
        <v>20413</v>
      </c>
      <c r="K10603" s="3">
        <v>20396</v>
      </c>
      <c r="L10603" s="3">
        <v>25075</v>
      </c>
      <c r="M10603" s="3">
        <v>22486</v>
      </c>
      <c r="N10603" s="3">
        <v>26270</v>
      </c>
      <c r="O10603" s="3">
        <v>29959</v>
      </c>
      <c r="P10603" s="3">
        <v>34709</v>
      </c>
      <c r="Q10603" s="3">
        <v>50442</v>
      </c>
      <c r="R10603" s="3">
        <v>66235</v>
      </c>
      <c r="S10603" s="3">
        <v>52871</v>
      </c>
      <c r="T10603" s="3">
        <v>42779</v>
      </c>
      <c r="U10603" s="3">
        <v>37856</v>
      </c>
      <c r="V10603" s="3">
        <v>35976</v>
      </c>
      <c r="W10603" s="3">
        <v>39021</v>
      </c>
      <c r="X10603" s="3">
        <v>52982</v>
      </c>
      <c r="Y10603" s="3">
        <v>47905</v>
      </c>
      <c r="Z10603" s="3">
        <v>48495</v>
      </c>
      <c r="AA10603" s="3">
        <v>30723</v>
      </c>
      <c r="AB10603" s="3">
        <v>29598</v>
      </c>
      <c r="AC10603" s="3">
        <v>10228</v>
      </c>
      <c r="AD10603" s="3">
        <v>795867</v>
      </c>
    </row>
    <row r="10604" spans="3:30" x14ac:dyDescent="0.45">
      <c r="C10604" s="45" t="s">
        <v>210</v>
      </c>
      <c r="D10604" s="3">
        <v>1685</v>
      </c>
      <c r="E10604" s="3">
        <v>524</v>
      </c>
      <c r="F10604" s="3">
        <v>362</v>
      </c>
      <c r="G10604" s="3">
        <v>373</v>
      </c>
      <c r="H10604" s="3">
        <v>677</v>
      </c>
      <c r="I10604" s="3">
        <v>186</v>
      </c>
      <c r="J10604" s="3">
        <v>45</v>
      </c>
      <c r="K10604" s="3">
        <v>1</v>
      </c>
      <c r="L10604" s="3">
        <v>1</v>
      </c>
      <c r="M10604" s="3"/>
      <c r="N10604" s="3">
        <v>936</v>
      </c>
      <c r="O10604" s="3">
        <v>1624</v>
      </c>
      <c r="P10604" s="3">
        <v>4545</v>
      </c>
      <c r="Q10604" s="3">
        <v>5405</v>
      </c>
      <c r="R10604" s="3">
        <v>12770</v>
      </c>
      <c r="S10604" s="3">
        <v>16941</v>
      </c>
      <c r="T10604" s="3">
        <v>8758</v>
      </c>
      <c r="U10604" s="3">
        <v>4938</v>
      </c>
      <c r="V10604" s="3">
        <v>385</v>
      </c>
      <c r="W10604" s="3">
        <v>2382</v>
      </c>
      <c r="X10604" s="3">
        <v>5479</v>
      </c>
      <c r="Y10604" s="3">
        <v>5528</v>
      </c>
      <c r="Z10604" s="3">
        <v>5156</v>
      </c>
      <c r="AA10604" s="3">
        <v>4303</v>
      </c>
      <c r="AB10604" s="3">
        <v>4573</v>
      </c>
      <c r="AC10604" s="3">
        <v>1375</v>
      </c>
      <c r="AD10604" s="3">
        <v>88952</v>
      </c>
    </row>
    <row r="10605" spans="3:30" x14ac:dyDescent="0.45">
      <c r="C10605" s="45" t="s">
        <v>215</v>
      </c>
      <c r="D10605" s="3">
        <v>883</v>
      </c>
      <c r="E10605" s="3">
        <v>486</v>
      </c>
      <c r="F10605" s="3">
        <v>1196</v>
      </c>
      <c r="G10605" s="3">
        <v>2313</v>
      </c>
      <c r="H10605" s="3">
        <v>9601</v>
      </c>
      <c r="I10605" s="3">
        <v>5281</v>
      </c>
      <c r="J10605" s="3">
        <v>6936</v>
      </c>
      <c r="K10605" s="3">
        <v>6427</v>
      </c>
      <c r="L10605" s="3">
        <v>5017</v>
      </c>
      <c r="M10605" s="3">
        <v>3575</v>
      </c>
      <c r="N10605" s="3">
        <v>3244</v>
      </c>
      <c r="O10605" s="3">
        <v>12973</v>
      </c>
      <c r="P10605" s="3">
        <v>20216</v>
      </c>
      <c r="Q10605" s="3">
        <v>17490</v>
      </c>
      <c r="R10605" s="3">
        <v>21405</v>
      </c>
      <c r="S10605" s="3">
        <v>17458</v>
      </c>
      <c r="T10605" s="3">
        <v>35626</v>
      </c>
      <c r="U10605" s="3">
        <v>27482</v>
      </c>
      <c r="V10605" s="3">
        <v>15617</v>
      </c>
      <c r="W10605" s="3">
        <v>20197</v>
      </c>
      <c r="X10605" s="3">
        <v>21205</v>
      </c>
      <c r="Y10605" s="3">
        <v>15365</v>
      </c>
      <c r="Z10605" s="3">
        <v>11190</v>
      </c>
      <c r="AA10605" s="3">
        <v>7834</v>
      </c>
      <c r="AB10605" s="3">
        <v>7021</v>
      </c>
      <c r="AC10605" s="3">
        <v>3355</v>
      </c>
      <c r="AD10605" s="3">
        <v>299393</v>
      </c>
    </row>
    <row r="10606" spans="3:30" x14ac:dyDescent="0.45">
      <c r="C10606" s="112" t="s">
        <v>374</v>
      </c>
      <c r="D10606" s="3">
        <v>15029</v>
      </c>
      <c r="E10606" s="3">
        <v>20593</v>
      </c>
      <c r="F10606" s="3">
        <v>30649</v>
      </c>
      <c r="G10606" s="3">
        <v>45564</v>
      </c>
      <c r="H10606" s="3">
        <v>74251</v>
      </c>
      <c r="I10606" s="3">
        <v>107796</v>
      </c>
      <c r="J10606" s="3">
        <v>116827</v>
      </c>
      <c r="K10606" s="3">
        <v>118861</v>
      </c>
      <c r="L10606" s="3">
        <v>96527</v>
      </c>
      <c r="M10606" s="3">
        <v>90992</v>
      </c>
      <c r="N10606" s="3">
        <v>58172</v>
      </c>
      <c r="O10606" s="3">
        <v>54598</v>
      </c>
      <c r="P10606" s="3">
        <v>64621</v>
      </c>
      <c r="Q10606" s="3">
        <v>80842</v>
      </c>
      <c r="R10606" s="3">
        <v>99976</v>
      </c>
      <c r="S10606" s="3">
        <v>102247</v>
      </c>
      <c r="T10606" s="3">
        <v>118367</v>
      </c>
      <c r="U10606" s="3">
        <v>104489</v>
      </c>
      <c r="V10606" s="3">
        <v>147570</v>
      </c>
      <c r="W10606" s="3">
        <v>180317</v>
      </c>
      <c r="X10606" s="3">
        <v>160540</v>
      </c>
      <c r="Y10606" s="3">
        <v>160734</v>
      </c>
      <c r="Z10606" s="3">
        <v>156637</v>
      </c>
      <c r="AA10606" s="3">
        <v>154300</v>
      </c>
      <c r="AB10606" s="3">
        <v>172381</v>
      </c>
      <c r="AC10606" s="3">
        <v>69781</v>
      </c>
      <c r="AD10606" s="3">
        <v>2602661</v>
      </c>
    </row>
    <row r="10607" spans="3:30" x14ac:dyDescent="0.45">
      <c r="C10607" s="45" t="s">
        <v>381</v>
      </c>
      <c r="D10607" s="3"/>
      <c r="E10607" s="3"/>
      <c r="F10607" s="3"/>
      <c r="G10607" s="3"/>
      <c r="H10607" s="3"/>
      <c r="I10607" s="3">
        <v>5</v>
      </c>
      <c r="J10607" s="3">
        <v>2</v>
      </c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>
        <v>7</v>
      </c>
    </row>
    <row r="10608" spans="3:30" x14ac:dyDescent="0.45">
      <c r="C10608" s="45" t="s">
        <v>382</v>
      </c>
      <c r="D10608" s="3">
        <v>331</v>
      </c>
      <c r="E10608" s="3">
        <v>616</v>
      </c>
      <c r="F10608" s="3">
        <v>395</v>
      </c>
      <c r="G10608" s="3">
        <v>228</v>
      </c>
      <c r="H10608" s="3">
        <v>190</v>
      </c>
      <c r="I10608" s="3">
        <v>674</v>
      </c>
      <c r="J10608" s="3">
        <v>719</v>
      </c>
      <c r="K10608" s="3">
        <v>466</v>
      </c>
      <c r="L10608" s="3">
        <v>194</v>
      </c>
      <c r="M10608" s="3">
        <v>330</v>
      </c>
      <c r="N10608" s="3">
        <v>326</v>
      </c>
      <c r="O10608" s="3">
        <v>190</v>
      </c>
      <c r="P10608" s="3">
        <v>309</v>
      </c>
      <c r="Q10608" s="3">
        <v>503</v>
      </c>
      <c r="R10608" s="3">
        <v>806</v>
      </c>
      <c r="S10608" s="3">
        <v>560</v>
      </c>
      <c r="T10608" s="3">
        <v>601</v>
      </c>
      <c r="U10608" s="3">
        <v>494</v>
      </c>
      <c r="V10608" s="3">
        <v>483</v>
      </c>
      <c r="W10608" s="3">
        <v>626</v>
      </c>
      <c r="X10608" s="3">
        <v>984</v>
      </c>
      <c r="Y10608" s="3">
        <v>1214</v>
      </c>
      <c r="Z10608" s="3">
        <v>1039</v>
      </c>
      <c r="AA10608" s="3">
        <v>1249</v>
      </c>
      <c r="AB10608" s="3">
        <v>1120</v>
      </c>
      <c r="AC10608" s="3">
        <v>425</v>
      </c>
      <c r="AD10608" s="3">
        <v>15072</v>
      </c>
    </row>
    <row r="10609" spans="3:30" x14ac:dyDescent="0.45">
      <c r="C10609" s="45" t="s">
        <v>386</v>
      </c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>
        <v>1</v>
      </c>
      <c r="R10609" s="3">
        <v>0</v>
      </c>
      <c r="S10609" s="3">
        <v>0</v>
      </c>
      <c r="T10609" s="3">
        <v>0</v>
      </c>
      <c r="U10609" s="3">
        <v>1</v>
      </c>
      <c r="V10609" s="3">
        <v>0</v>
      </c>
      <c r="W10609" s="3"/>
      <c r="X10609" s="3"/>
      <c r="Y10609" s="3"/>
      <c r="Z10609" s="3">
        <v>2</v>
      </c>
      <c r="AA10609" s="3">
        <v>0</v>
      </c>
      <c r="AB10609" s="3"/>
      <c r="AC10609" s="3"/>
      <c r="AD10609" s="3">
        <v>4</v>
      </c>
    </row>
    <row r="10610" spans="3:30" x14ac:dyDescent="0.45">
      <c r="C10610" s="45" t="s">
        <v>388</v>
      </c>
      <c r="D10610" s="3"/>
      <c r="E10610" s="3">
        <v>14</v>
      </c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>
        <v>14</v>
      </c>
    </row>
    <row r="10611" spans="3:30" x14ac:dyDescent="0.45">
      <c r="C10611" s="45" t="s">
        <v>389</v>
      </c>
      <c r="D10611" s="3">
        <v>675</v>
      </c>
      <c r="E10611" s="3">
        <v>628</v>
      </c>
      <c r="F10611" s="3">
        <v>610</v>
      </c>
      <c r="G10611" s="3">
        <v>1860</v>
      </c>
      <c r="H10611" s="3">
        <v>3484</v>
      </c>
      <c r="I10611" s="3">
        <v>6160</v>
      </c>
      <c r="J10611" s="3">
        <v>5939</v>
      </c>
      <c r="K10611" s="3">
        <v>6955</v>
      </c>
      <c r="L10611" s="3">
        <v>6206</v>
      </c>
      <c r="M10611" s="3">
        <v>5578</v>
      </c>
      <c r="N10611" s="3">
        <v>1923</v>
      </c>
      <c r="O10611" s="3">
        <v>1805</v>
      </c>
      <c r="P10611" s="3">
        <v>3752</v>
      </c>
      <c r="Q10611" s="3">
        <v>4300</v>
      </c>
      <c r="R10611" s="3">
        <v>7658</v>
      </c>
      <c r="S10611" s="3">
        <v>9549</v>
      </c>
      <c r="T10611" s="3">
        <v>8784</v>
      </c>
      <c r="U10611" s="3">
        <v>8663</v>
      </c>
      <c r="V10611" s="3">
        <v>8905</v>
      </c>
      <c r="W10611" s="3">
        <v>11968</v>
      </c>
      <c r="X10611" s="3">
        <v>12397</v>
      </c>
      <c r="Y10611" s="3">
        <v>14513</v>
      </c>
      <c r="Z10611" s="3">
        <v>15480</v>
      </c>
      <c r="AA10611" s="3">
        <v>18100</v>
      </c>
      <c r="AB10611" s="3">
        <v>16622</v>
      </c>
      <c r="AC10611" s="3">
        <v>5747</v>
      </c>
      <c r="AD10611" s="3">
        <v>188261</v>
      </c>
    </row>
    <row r="10612" spans="3:30" x14ac:dyDescent="0.45">
      <c r="C10612" s="45" t="s">
        <v>377</v>
      </c>
      <c r="D10612" s="3">
        <v>239</v>
      </c>
      <c r="E10612" s="3">
        <v>224</v>
      </c>
      <c r="F10612" s="3">
        <v>249</v>
      </c>
      <c r="G10612" s="3">
        <v>294</v>
      </c>
      <c r="H10612" s="3">
        <v>352</v>
      </c>
      <c r="I10612" s="3">
        <v>360</v>
      </c>
      <c r="J10612" s="3">
        <v>439</v>
      </c>
      <c r="K10612" s="3">
        <v>338</v>
      </c>
      <c r="L10612" s="3">
        <v>623</v>
      </c>
      <c r="M10612" s="3">
        <v>369</v>
      </c>
      <c r="N10612" s="3">
        <v>277</v>
      </c>
      <c r="O10612" s="3">
        <v>281</v>
      </c>
      <c r="P10612" s="3">
        <v>776</v>
      </c>
      <c r="Q10612" s="3">
        <v>1127</v>
      </c>
      <c r="R10612" s="3">
        <v>2089</v>
      </c>
      <c r="S10612" s="3">
        <v>2350</v>
      </c>
      <c r="T10612" s="3">
        <v>2816</v>
      </c>
      <c r="U10612" s="3">
        <v>2721</v>
      </c>
      <c r="V10612" s="3">
        <v>1848</v>
      </c>
      <c r="W10612" s="3">
        <v>2390</v>
      </c>
      <c r="X10612" s="3">
        <v>2873</v>
      </c>
      <c r="Y10612" s="3">
        <v>1881</v>
      </c>
      <c r="Z10612" s="3">
        <v>1442</v>
      </c>
      <c r="AA10612" s="3">
        <v>1551</v>
      </c>
      <c r="AB10612" s="3">
        <v>1216</v>
      </c>
      <c r="AC10612" s="3">
        <v>166</v>
      </c>
      <c r="AD10612" s="3">
        <v>29291</v>
      </c>
    </row>
    <row r="10613" spans="3:30" x14ac:dyDescent="0.45">
      <c r="C10613" s="45" t="s">
        <v>384</v>
      </c>
      <c r="D10613" s="3"/>
      <c r="E10613" s="3"/>
      <c r="F10613" s="3">
        <v>3</v>
      </c>
      <c r="G10613" s="3">
        <v>9</v>
      </c>
      <c r="H10613" s="3">
        <v>35</v>
      </c>
      <c r="I10613" s="3">
        <v>80</v>
      </c>
      <c r="J10613" s="3">
        <v>38</v>
      </c>
      <c r="K10613" s="3">
        <v>22</v>
      </c>
      <c r="L10613" s="3">
        <v>17</v>
      </c>
      <c r="M10613" s="3"/>
      <c r="N10613" s="3"/>
      <c r="O10613" s="3"/>
      <c r="P10613" s="3"/>
      <c r="Q10613" s="3"/>
      <c r="R10613" s="3"/>
      <c r="S10613" s="3">
        <v>2</v>
      </c>
      <c r="T10613" s="3">
        <v>20</v>
      </c>
      <c r="U10613" s="3">
        <v>8</v>
      </c>
      <c r="V10613" s="3">
        <v>43</v>
      </c>
      <c r="W10613" s="3">
        <v>0</v>
      </c>
      <c r="X10613" s="3">
        <v>6</v>
      </c>
      <c r="Y10613" s="3">
        <v>49</v>
      </c>
      <c r="Z10613" s="3">
        <v>69</v>
      </c>
      <c r="AA10613" s="3">
        <v>59</v>
      </c>
      <c r="AB10613" s="3">
        <v>61</v>
      </c>
      <c r="AC10613" s="3">
        <v>21</v>
      </c>
      <c r="AD10613" s="3">
        <v>542</v>
      </c>
    </row>
    <row r="10614" spans="3:30" x14ac:dyDescent="0.45">
      <c r="C10614" s="45" t="s">
        <v>385</v>
      </c>
      <c r="D10614" s="3"/>
      <c r="E10614" s="3"/>
      <c r="F10614" s="3">
        <v>4</v>
      </c>
      <c r="G10614" s="3">
        <v>16</v>
      </c>
      <c r="H10614" s="3"/>
      <c r="I10614" s="3"/>
      <c r="J10614" s="3"/>
      <c r="K10614" s="3"/>
      <c r="L10614" s="3"/>
      <c r="M10614" s="3"/>
      <c r="N10614" s="3">
        <v>2</v>
      </c>
      <c r="O10614" s="3"/>
      <c r="P10614" s="3"/>
      <c r="Q10614" s="3"/>
      <c r="R10614" s="3"/>
      <c r="S10614" s="3"/>
      <c r="T10614" s="3"/>
      <c r="U10614" s="3"/>
      <c r="V10614" s="3">
        <v>13</v>
      </c>
      <c r="W10614" s="3">
        <v>6</v>
      </c>
      <c r="X10614" s="3">
        <v>7</v>
      </c>
      <c r="Y10614" s="3">
        <v>5</v>
      </c>
      <c r="Z10614" s="3">
        <v>12</v>
      </c>
      <c r="AA10614" s="3">
        <v>6</v>
      </c>
      <c r="AB10614" s="3">
        <v>0</v>
      </c>
      <c r="AC10614" s="3"/>
      <c r="AD10614" s="3">
        <v>71</v>
      </c>
    </row>
    <row r="10615" spans="3:30" x14ac:dyDescent="0.45">
      <c r="C10615" s="45" t="s">
        <v>398</v>
      </c>
      <c r="D10615" s="3">
        <v>18</v>
      </c>
      <c r="E10615" s="3">
        <v>53</v>
      </c>
      <c r="F10615" s="3">
        <v>45</v>
      </c>
      <c r="G10615" s="3">
        <v>59</v>
      </c>
      <c r="H10615" s="3">
        <v>149</v>
      </c>
      <c r="I10615" s="3">
        <v>114</v>
      </c>
      <c r="J10615" s="3">
        <v>197</v>
      </c>
      <c r="K10615" s="3">
        <v>108</v>
      </c>
      <c r="L10615" s="3">
        <v>149</v>
      </c>
      <c r="M10615" s="3">
        <v>126</v>
      </c>
      <c r="N10615" s="3">
        <v>122</v>
      </c>
      <c r="O10615" s="3">
        <v>35</v>
      </c>
      <c r="P10615" s="3">
        <v>16</v>
      </c>
      <c r="Q10615" s="3">
        <v>28</v>
      </c>
      <c r="R10615" s="3">
        <v>67</v>
      </c>
      <c r="S10615" s="3">
        <v>26</v>
      </c>
      <c r="T10615" s="3">
        <v>97</v>
      </c>
      <c r="U10615" s="3">
        <v>715</v>
      </c>
      <c r="V10615" s="3">
        <v>141</v>
      </c>
      <c r="W10615" s="3">
        <v>146</v>
      </c>
      <c r="X10615" s="3">
        <v>150</v>
      </c>
      <c r="Y10615" s="3">
        <v>87</v>
      </c>
      <c r="Z10615" s="3">
        <v>166</v>
      </c>
      <c r="AA10615" s="3">
        <v>156</v>
      </c>
      <c r="AB10615" s="3">
        <v>132</v>
      </c>
      <c r="AC10615" s="3">
        <v>39</v>
      </c>
      <c r="AD10615" s="3">
        <v>3141</v>
      </c>
    </row>
    <row r="10616" spans="3:30" x14ac:dyDescent="0.45">
      <c r="C10616" s="45" t="s">
        <v>375</v>
      </c>
      <c r="D10616" s="3">
        <v>35</v>
      </c>
      <c r="E10616" s="3">
        <v>50</v>
      </c>
      <c r="F10616" s="3">
        <v>7</v>
      </c>
      <c r="G10616" s="3">
        <v>14</v>
      </c>
      <c r="H10616" s="3">
        <v>2</v>
      </c>
      <c r="I10616" s="3"/>
      <c r="J10616" s="3"/>
      <c r="K10616" s="3"/>
      <c r="L10616" s="3">
        <v>14</v>
      </c>
      <c r="M10616" s="3">
        <v>14</v>
      </c>
      <c r="N10616" s="3">
        <v>2</v>
      </c>
      <c r="O10616" s="3">
        <v>32</v>
      </c>
      <c r="P10616" s="3">
        <v>68</v>
      </c>
      <c r="Q10616" s="3">
        <v>102</v>
      </c>
      <c r="R10616" s="3">
        <v>206</v>
      </c>
      <c r="S10616" s="3">
        <v>302</v>
      </c>
      <c r="T10616" s="3">
        <v>96</v>
      </c>
      <c r="U10616" s="3">
        <v>87</v>
      </c>
      <c r="V10616" s="3">
        <v>44</v>
      </c>
      <c r="W10616" s="3">
        <v>37</v>
      </c>
      <c r="X10616" s="3">
        <v>52</v>
      </c>
      <c r="Y10616" s="3">
        <v>54</v>
      </c>
      <c r="Z10616" s="3">
        <v>90</v>
      </c>
      <c r="AA10616" s="3">
        <v>65</v>
      </c>
      <c r="AB10616" s="3">
        <v>24</v>
      </c>
      <c r="AC10616" s="3">
        <v>22</v>
      </c>
      <c r="AD10616" s="3">
        <v>1419</v>
      </c>
    </row>
    <row r="10617" spans="3:30" x14ac:dyDescent="0.45">
      <c r="C10617" s="45" t="s">
        <v>393</v>
      </c>
      <c r="D10617" s="3"/>
      <c r="E10617" s="3"/>
      <c r="F10617" s="3">
        <v>6</v>
      </c>
      <c r="G10617" s="3">
        <v>15</v>
      </c>
      <c r="H10617" s="3">
        <v>23</v>
      </c>
      <c r="I10617" s="3">
        <v>31</v>
      </c>
      <c r="J10617" s="3">
        <v>28</v>
      </c>
      <c r="K10617" s="3">
        <v>43</v>
      </c>
      <c r="L10617" s="3">
        <v>89</v>
      </c>
      <c r="M10617" s="3">
        <v>131</v>
      </c>
      <c r="N10617" s="3">
        <v>144</v>
      </c>
      <c r="O10617" s="3">
        <v>88</v>
      </c>
      <c r="P10617" s="3">
        <v>60</v>
      </c>
      <c r="Q10617" s="3">
        <v>43</v>
      </c>
      <c r="R10617" s="3">
        <v>30</v>
      </c>
      <c r="S10617" s="3">
        <v>46</v>
      </c>
      <c r="T10617" s="3">
        <v>38</v>
      </c>
      <c r="U10617" s="3">
        <v>1</v>
      </c>
      <c r="V10617" s="3">
        <v>35</v>
      </c>
      <c r="W10617" s="3">
        <v>24</v>
      </c>
      <c r="X10617" s="3">
        <v>28</v>
      </c>
      <c r="Y10617" s="3">
        <v>27</v>
      </c>
      <c r="Z10617" s="3">
        <v>24</v>
      </c>
      <c r="AA10617" s="3">
        <v>44</v>
      </c>
      <c r="AB10617" s="3">
        <v>68</v>
      </c>
      <c r="AC10617" s="3">
        <v>18</v>
      </c>
      <c r="AD10617" s="3">
        <v>1084</v>
      </c>
    </row>
    <row r="10618" spans="3:30" x14ac:dyDescent="0.45">
      <c r="C10618" s="45" t="s">
        <v>392</v>
      </c>
      <c r="D10618" s="3">
        <v>259</v>
      </c>
      <c r="E10618" s="3">
        <v>231</v>
      </c>
      <c r="F10618" s="3">
        <v>116</v>
      </c>
      <c r="G10618" s="3">
        <v>142</v>
      </c>
      <c r="H10618" s="3">
        <v>134</v>
      </c>
      <c r="I10618" s="3">
        <v>165</v>
      </c>
      <c r="J10618" s="3">
        <v>226</v>
      </c>
      <c r="K10618" s="3">
        <v>212</v>
      </c>
      <c r="L10618" s="3">
        <v>1599</v>
      </c>
      <c r="M10618" s="3">
        <v>1627</v>
      </c>
      <c r="N10618" s="3">
        <v>174</v>
      </c>
      <c r="O10618" s="3">
        <v>162</v>
      </c>
      <c r="P10618" s="3">
        <v>149</v>
      </c>
      <c r="Q10618" s="3">
        <v>168</v>
      </c>
      <c r="R10618" s="3">
        <v>295</v>
      </c>
      <c r="S10618" s="3">
        <v>141</v>
      </c>
      <c r="T10618" s="3">
        <v>1033</v>
      </c>
      <c r="U10618" s="3">
        <v>274</v>
      </c>
      <c r="V10618" s="3">
        <v>41</v>
      </c>
      <c r="W10618" s="3">
        <v>76</v>
      </c>
      <c r="X10618" s="3">
        <v>96</v>
      </c>
      <c r="Y10618" s="3">
        <v>160</v>
      </c>
      <c r="Z10618" s="3">
        <v>230</v>
      </c>
      <c r="AA10618" s="3">
        <v>351</v>
      </c>
      <c r="AB10618" s="3">
        <v>460</v>
      </c>
      <c r="AC10618" s="3">
        <v>144</v>
      </c>
      <c r="AD10618" s="3">
        <v>8665</v>
      </c>
    </row>
    <row r="10619" spans="3:30" x14ac:dyDescent="0.45">
      <c r="C10619" s="45" t="s">
        <v>394</v>
      </c>
      <c r="D10619" s="3">
        <v>4</v>
      </c>
      <c r="E10619" s="3">
        <v>25</v>
      </c>
      <c r="F10619" s="3">
        <v>22</v>
      </c>
      <c r="G10619" s="3">
        <v>41</v>
      </c>
      <c r="H10619" s="3">
        <v>87</v>
      </c>
      <c r="I10619" s="3">
        <v>72</v>
      </c>
      <c r="J10619" s="3">
        <v>45</v>
      </c>
      <c r="K10619" s="3">
        <v>39</v>
      </c>
      <c r="L10619" s="3">
        <v>180</v>
      </c>
      <c r="M10619" s="3">
        <v>17</v>
      </c>
      <c r="N10619" s="3">
        <v>11</v>
      </c>
      <c r="O10619" s="3">
        <v>2</v>
      </c>
      <c r="P10619" s="3">
        <v>10</v>
      </c>
      <c r="Q10619" s="3">
        <v>4</v>
      </c>
      <c r="R10619" s="3">
        <v>37</v>
      </c>
      <c r="S10619" s="3">
        <v>19</v>
      </c>
      <c r="T10619" s="3">
        <v>30</v>
      </c>
      <c r="U10619" s="3">
        <v>59</v>
      </c>
      <c r="V10619" s="3">
        <v>41</v>
      </c>
      <c r="W10619" s="3">
        <v>22</v>
      </c>
      <c r="X10619" s="3">
        <v>28</v>
      </c>
      <c r="Y10619" s="3">
        <v>48</v>
      </c>
      <c r="Z10619" s="3">
        <v>71</v>
      </c>
      <c r="AA10619" s="3">
        <v>75</v>
      </c>
      <c r="AB10619" s="3">
        <v>45</v>
      </c>
      <c r="AC10619" s="3">
        <v>20</v>
      </c>
      <c r="AD10619" s="3">
        <v>1054</v>
      </c>
    </row>
    <row r="10620" spans="3:30" x14ac:dyDescent="0.45">
      <c r="C10620" s="45" t="s">
        <v>399</v>
      </c>
      <c r="D10620" s="3"/>
      <c r="E10620" s="3"/>
      <c r="F10620" s="3"/>
      <c r="G10620" s="3"/>
      <c r="H10620" s="3"/>
      <c r="I10620" s="3"/>
      <c r="J10620" s="3"/>
      <c r="K10620" s="3">
        <v>7</v>
      </c>
      <c r="L10620" s="3">
        <v>6</v>
      </c>
      <c r="M10620" s="3">
        <v>3</v>
      </c>
      <c r="N10620" s="3"/>
      <c r="O10620" s="3">
        <v>1</v>
      </c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>
        <v>17</v>
      </c>
    </row>
    <row r="10621" spans="3:30" x14ac:dyDescent="0.45">
      <c r="C10621" s="45" t="s">
        <v>378</v>
      </c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>
        <v>0</v>
      </c>
      <c r="R10621" s="3">
        <v>0</v>
      </c>
      <c r="S10621" s="3">
        <v>0</v>
      </c>
      <c r="T10621" s="3">
        <v>0</v>
      </c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>
        <v>0</v>
      </c>
    </row>
    <row r="10622" spans="3:30" x14ac:dyDescent="0.45">
      <c r="C10622" s="45" t="s">
        <v>379</v>
      </c>
      <c r="D10622" s="3"/>
      <c r="E10622" s="3"/>
      <c r="F10622" s="3"/>
      <c r="G10622" s="3"/>
      <c r="H10622" s="3"/>
      <c r="I10622" s="3"/>
      <c r="J10622" s="3"/>
      <c r="K10622" s="3"/>
      <c r="L10622" s="3">
        <v>5</v>
      </c>
      <c r="M10622" s="3">
        <v>5</v>
      </c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>
        <v>10</v>
      </c>
    </row>
    <row r="10623" spans="3:30" x14ac:dyDescent="0.45">
      <c r="C10623" s="45" t="s">
        <v>383</v>
      </c>
      <c r="D10623" s="3">
        <v>2</v>
      </c>
      <c r="E10623" s="3">
        <v>1</v>
      </c>
      <c r="F10623" s="3">
        <v>1</v>
      </c>
      <c r="G10623" s="3">
        <v>4</v>
      </c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>
        <v>1</v>
      </c>
      <c r="T10623" s="3">
        <v>0</v>
      </c>
      <c r="U10623" s="3"/>
      <c r="V10623" s="3"/>
      <c r="W10623" s="3"/>
      <c r="X10623" s="3">
        <v>1</v>
      </c>
      <c r="Y10623" s="3">
        <v>1</v>
      </c>
      <c r="Z10623" s="3">
        <v>2</v>
      </c>
      <c r="AA10623" s="3">
        <v>8</v>
      </c>
      <c r="AB10623" s="3">
        <v>17</v>
      </c>
      <c r="AC10623" s="3">
        <v>0</v>
      </c>
      <c r="AD10623" s="3">
        <v>38</v>
      </c>
    </row>
    <row r="10624" spans="3:30" x14ac:dyDescent="0.45">
      <c r="C10624" s="45" t="s">
        <v>396</v>
      </c>
      <c r="D10624" s="3">
        <v>61</v>
      </c>
      <c r="E10624" s="3">
        <v>107</v>
      </c>
      <c r="F10624" s="3">
        <v>145</v>
      </c>
      <c r="G10624" s="3">
        <v>97</v>
      </c>
      <c r="H10624" s="3">
        <v>203</v>
      </c>
      <c r="I10624" s="3">
        <v>240</v>
      </c>
      <c r="J10624" s="3">
        <v>149</v>
      </c>
      <c r="K10624" s="3">
        <v>167</v>
      </c>
      <c r="L10624" s="3">
        <v>174</v>
      </c>
      <c r="M10624" s="3">
        <v>212</v>
      </c>
      <c r="N10624" s="3">
        <v>351</v>
      </c>
      <c r="O10624" s="3">
        <v>217</v>
      </c>
      <c r="P10624" s="3">
        <v>407</v>
      </c>
      <c r="Q10624" s="3">
        <v>592</v>
      </c>
      <c r="R10624" s="3">
        <v>659</v>
      </c>
      <c r="S10624" s="3">
        <v>571</v>
      </c>
      <c r="T10624" s="3">
        <v>725</v>
      </c>
      <c r="U10624" s="3">
        <v>490</v>
      </c>
      <c r="V10624" s="3">
        <v>493</v>
      </c>
      <c r="W10624" s="3">
        <v>289</v>
      </c>
      <c r="X10624" s="3">
        <v>320</v>
      </c>
      <c r="Y10624" s="3">
        <v>314</v>
      </c>
      <c r="Z10624" s="3">
        <v>365</v>
      </c>
      <c r="AA10624" s="3">
        <v>368</v>
      </c>
      <c r="AB10624" s="3">
        <v>327</v>
      </c>
      <c r="AC10624" s="3">
        <v>52</v>
      </c>
      <c r="AD10624" s="3">
        <v>8095</v>
      </c>
    </row>
    <row r="10625" spans="3:30" x14ac:dyDescent="0.45">
      <c r="C10625" s="45" t="s">
        <v>400</v>
      </c>
      <c r="D10625" s="3"/>
      <c r="E10625" s="3"/>
      <c r="F10625" s="3"/>
      <c r="G10625" s="3">
        <v>3</v>
      </c>
      <c r="H10625" s="3">
        <v>16</v>
      </c>
      <c r="I10625" s="3"/>
      <c r="J10625" s="3"/>
      <c r="K10625" s="3">
        <v>1</v>
      </c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>
        <v>20</v>
      </c>
    </row>
    <row r="10626" spans="3:30" x14ac:dyDescent="0.45">
      <c r="C10626" s="45" t="s">
        <v>395</v>
      </c>
      <c r="D10626" s="3">
        <v>5</v>
      </c>
      <c r="E10626" s="3"/>
      <c r="F10626" s="3">
        <v>2</v>
      </c>
      <c r="G10626" s="3"/>
      <c r="H10626" s="3">
        <v>2</v>
      </c>
      <c r="I10626" s="3"/>
      <c r="J10626" s="3"/>
      <c r="K10626" s="3">
        <v>1</v>
      </c>
      <c r="L10626" s="3"/>
      <c r="M10626" s="3"/>
      <c r="N10626" s="3"/>
      <c r="O10626" s="3"/>
      <c r="P10626" s="3"/>
      <c r="Q10626" s="3"/>
      <c r="R10626" s="3">
        <v>2</v>
      </c>
      <c r="S10626" s="3">
        <v>2</v>
      </c>
      <c r="T10626" s="3">
        <v>0</v>
      </c>
      <c r="U10626" s="3"/>
      <c r="V10626" s="3"/>
      <c r="W10626" s="3"/>
      <c r="X10626" s="3">
        <v>15</v>
      </c>
      <c r="Y10626" s="3">
        <v>14</v>
      </c>
      <c r="Z10626" s="3">
        <v>9</v>
      </c>
      <c r="AA10626" s="3">
        <v>10</v>
      </c>
      <c r="AB10626" s="3">
        <v>6</v>
      </c>
      <c r="AC10626" s="3">
        <v>9</v>
      </c>
      <c r="AD10626" s="3">
        <v>77</v>
      </c>
    </row>
    <row r="10627" spans="3:30" x14ac:dyDescent="0.45">
      <c r="C10627" s="45" t="s">
        <v>397</v>
      </c>
      <c r="D10627" s="3"/>
      <c r="E10627" s="3"/>
      <c r="F10627" s="3">
        <v>1</v>
      </c>
      <c r="G10627" s="3"/>
      <c r="H10627" s="3"/>
      <c r="I10627" s="3"/>
      <c r="J10627" s="3">
        <v>1</v>
      </c>
      <c r="K10627" s="3"/>
      <c r="L10627" s="3"/>
      <c r="M10627" s="3"/>
      <c r="N10627" s="3"/>
      <c r="O10627" s="3"/>
      <c r="P10627" s="3"/>
      <c r="Q10627" s="3"/>
      <c r="R10627" s="3">
        <v>1</v>
      </c>
      <c r="S10627" s="3">
        <v>0</v>
      </c>
      <c r="T10627" s="3">
        <v>0</v>
      </c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>
        <v>3</v>
      </c>
    </row>
    <row r="10628" spans="3:30" x14ac:dyDescent="0.45">
      <c r="C10628" s="45" t="s">
        <v>387</v>
      </c>
      <c r="D10628" s="3">
        <v>218</v>
      </c>
      <c r="E10628" s="3">
        <v>139</v>
      </c>
      <c r="F10628" s="3">
        <v>63</v>
      </c>
      <c r="G10628" s="3">
        <v>213</v>
      </c>
      <c r="H10628" s="3">
        <v>158</v>
      </c>
      <c r="I10628" s="3">
        <v>309</v>
      </c>
      <c r="J10628" s="3">
        <v>279</v>
      </c>
      <c r="K10628" s="3">
        <v>129</v>
      </c>
      <c r="L10628" s="3">
        <v>41</v>
      </c>
      <c r="M10628" s="3">
        <v>94</v>
      </c>
      <c r="N10628" s="3">
        <v>79</v>
      </c>
      <c r="O10628" s="3">
        <v>92</v>
      </c>
      <c r="P10628" s="3">
        <v>109</v>
      </c>
      <c r="Q10628" s="3">
        <v>61</v>
      </c>
      <c r="R10628" s="3">
        <v>218</v>
      </c>
      <c r="S10628" s="3">
        <v>152</v>
      </c>
      <c r="T10628" s="3">
        <v>188</v>
      </c>
      <c r="U10628" s="3">
        <v>228</v>
      </c>
      <c r="V10628" s="3">
        <v>343</v>
      </c>
      <c r="W10628" s="3">
        <v>415</v>
      </c>
      <c r="X10628" s="3">
        <v>532</v>
      </c>
      <c r="Y10628" s="3">
        <v>809</v>
      </c>
      <c r="Z10628" s="3">
        <v>712</v>
      </c>
      <c r="AA10628" s="3">
        <v>546</v>
      </c>
      <c r="AB10628" s="3">
        <v>666</v>
      </c>
      <c r="AC10628" s="3">
        <v>143</v>
      </c>
      <c r="AD10628" s="3">
        <v>6936</v>
      </c>
    </row>
    <row r="10629" spans="3:30" x14ac:dyDescent="0.45">
      <c r="C10629" s="45" t="s">
        <v>390</v>
      </c>
      <c r="D10629" s="3"/>
      <c r="E10629" s="3"/>
      <c r="F10629" s="3"/>
      <c r="G10629" s="3">
        <v>4</v>
      </c>
      <c r="H10629" s="3"/>
      <c r="I10629" s="3"/>
      <c r="J10629" s="3">
        <v>1</v>
      </c>
      <c r="K10629" s="3">
        <v>33</v>
      </c>
      <c r="L10629" s="3">
        <v>4</v>
      </c>
      <c r="M10629" s="3">
        <v>6</v>
      </c>
      <c r="N10629" s="3">
        <v>26</v>
      </c>
      <c r="O10629" s="3">
        <v>23</v>
      </c>
      <c r="P10629" s="3"/>
      <c r="Q10629" s="3">
        <v>2</v>
      </c>
      <c r="R10629" s="3">
        <v>0</v>
      </c>
      <c r="S10629" s="3">
        <v>0</v>
      </c>
      <c r="T10629" s="3">
        <v>0</v>
      </c>
      <c r="U10629" s="3">
        <v>3</v>
      </c>
      <c r="V10629" s="3">
        <v>5</v>
      </c>
      <c r="W10629" s="3">
        <v>1</v>
      </c>
      <c r="X10629" s="3">
        <v>0</v>
      </c>
      <c r="Y10629" s="3">
        <v>2</v>
      </c>
      <c r="Z10629" s="3">
        <v>7</v>
      </c>
      <c r="AA10629" s="3">
        <v>10</v>
      </c>
      <c r="AB10629" s="3">
        <v>13</v>
      </c>
      <c r="AC10629" s="3">
        <v>5</v>
      </c>
      <c r="AD10629" s="3">
        <v>145</v>
      </c>
    </row>
    <row r="10630" spans="3:30" x14ac:dyDescent="0.45">
      <c r="C10630" s="45" t="s">
        <v>391</v>
      </c>
      <c r="D10630" s="3">
        <v>132</v>
      </c>
      <c r="E10630" s="3">
        <v>94</v>
      </c>
      <c r="F10630" s="3">
        <v>116</v>
      </c>
      <c r="G10630" s="3">
        <v>120</v>
      </c>
      <c r="H10630" s="3">
        <v>166</v>
      </c>
      <c r="I10630" s="3">
        <v>210</v>
      </c>
      <c r="J10630" s="3">
        <v>173</v>
      </c>
      <c r="K10630" s="3">
        <v>178</v>
      </c>
      <c r="L10630" s="3">
        <v>234</v>
      </c>
      <c r="M10630" s="3">
        <v>278</v>
      </c>
      <c r="N10630" s="3">
        <v>245</v>
      </c>
      <c r="O10630" s="3">
        <v>185</v>
      </c>
      <c r="P10630" s="3">
        <v>314</v>
      </c>
      <c r="Q10630" s="3">
        <v>455</v>
      </c>
      <c r="R10630" s="3">
        <v>892</v>
      </c>
      <c r="S10630" s="3">
        <v>810</v>
      </c>
      <c r="T10630" s="3">
        <v>1107</v>
      </c>
      <c r="U10630" s="3">
        <v>958</v>
      </c>
      <c r="V10630" s="3">
        <v>665</v>
      </c>
      <c r="W10630" s="3">
        <v>576</v>
      </c>
      <c r="X10630" s="3">
        <v>575</v>
      </c>
      <c r="Y10630" s="3">
        <v>304</v>
      </c>
      <c r="Z10630" s="3">
        <v>324</v>
      </c>
      <c r="AA10630" s="3">
        <v>336</v>
      </c>
      <c r="AB10630" s="3">
        <v>260</v>
      </c>
      <c r="AC10630" s="3">
        <v>22</v>
      </c>
      <c r="AD10630" s="3">
        <v>9729</v>
      </c>
    </row>
    <row r="10631" spans="3:30" x14ac:dyDescent="0.45">
      <c r="C10631" s="45" t="s">
        <v>380</v>
      </c>
      <c r="D10631" s="3">
        <v>248</v>
      </c>
      <c r="E10631" s="3">
        <v>193</v>
      </c>
      <c r="F10631" s="3">
        <v>204</v>
      </c>
      <c r="G10631" s="3">
        <v>291</v>
      </c>
      <c r="H10631" s="3">
        <v>233</v>
      </c>
      <c r="I10631" s="3">
        <v>142</v>
      </c>
      <c r="J10631" s="3">
        <v>105</v>
      </c>
      <c r="K10631" s="3">
        <v>184</v>
      </c>
      <c r="L10631" s="3">
        <v>226</v>
      </c>
      <c r="M10631" s="3">
        <v>93</v>
      </c>
      <c r="N10631" s="3">
        <v>115</v>
      </c>
      <c r="O10631" s="3">
        <v>99</v>
      </c>
      <c r="P10631" s="3">
        <v>128</v>
      </c>
      <c r="Q10631" s="3">
        <v>184</v>
      </c>
      <c r="R10631" s="3">
        <v>150</v>
      </c>
      <c r="S10631" s="3">
        <v>204</v>
      </c>
      <c r="T10631" s="3">
        <v>370</v>
      </c>
      <c r="U10631" s="3">
        <v>233</v>
      </c>
      <c r="V10631" s="3">
        <v>263</v>
      </c>
      <c r="W10631" s="3">
        <v>309</v>
      </c>
      <c r="X10631" s="3">
        <v>493</v>
      </c>
      <c r="Y10631" s="3">
        <v>633</v>
      </c>
      <c r="Z10631" s="3">
        <v>1042</v>
      </c>
      <c r="AA10631" s="3">
        <v>826</v>
      </c>
      <c r="AB10631" s="3">
        <v>811</v>
      </c>
      <c r="AC10631" s="3">
        <v>195</v>
      </c>
      <c r="AD10631" s="3">
        <v>7974</v>
      </c>
    </row>
    <row r="10632" spans="3:30" x14ac:dyDescent="0.45">
      <c r="C10632" s="45" t="s">
        <v>376</v>
      </c>
      <c r="D10632" s="3">
        <v>12802</v>
      </c>
      <c r="E10632" s="3">
        <v>18218</v>
      </c>
      <c r="F10632" s="3">
        <v>28660</v>
      </c>
      <c r="G10632" s="3">
        <v>42154</v>
      </c>
      <c r="H10632" s="3">
        <v>69017</v>
      </c>
      <c r="I10632" s="3">
        <v>99234</v>
      </c>
      <c r="J10632" s="3">
        <v>108486</v>
      </c>
      <c r="K10632" s="3">
        <v>109978</v>
      </c>
      <c r="L10632" s="3">
        <v>86766</v>
      </c>
      <c r="M10632" s="3">
        <v>82109</v>
      </c>
      <c r="N10632" s="3">
        <v>54375</v>
      </c>
      <c r="O10632" s="3">
        <v>51386</v>
      </c>
      <c r="P10632" s="3">
        <v>58523</v>
      </c>
      <c r="Q10632" s="3">
        <v>73272</v>
      </c>
      <c r="R10632" s="3">
        <v>86866</v>
      </c>
      <c r="S10632" s="3">
        <v>87512</v>
      </c>
      <c r="T10632" s="3">
        <v>102462</v>
      </c>
      <c r="U10632" s="3">
        <v>89554</v>
      </c>
      <c r="V10632" s="3">
        <v>134207</v>
      </c>
      <c r="W10632" s="3">
        <v>163432</v>
      </c>
      <c r="X10632" s="3">
        <v>141983</v>
      </c>
      <c r="Y10632" s="3">
        <v>140619</v>
      </c>
      <c r="Z10632" s="3">
        <v>135551</v>
      </c>
      <c r="AA10632" s="3">
        <v>130540</v>
      </c>
      <c r="AB10632" s="3">
        <v>150533</v>
      </c>
      <c r="AC10632" s="3">
        <v>62753</v>
      </c>
      <c r="AD10632" s="3">
        <v>2320992</v>
      </c>
    </row>
    <row r="10633" spans="3:30" x14ac:dyDescent="0.45">
      <c r="C10633" s="112" t="s">
        <v>493</v>
      </c>
      <c r="D10633" s="3">
        <v>203942</v>
      </c>
      <c r="E10633" s="3">
        <v>139981</v>
      </c>
      <c r="F10633" s="3">
        <v>129848</v>
      </c>
      <c r="G10633" s="3">
        <v>234904</v>
      </c>
      <c r="H10633" s="3">
        <v>202786</v>
      </c>
      <c r="I10633" s="3">
        <v>223509</v>
      </c>
      <c r="J10633" s="3">
        <v>237690</v>
      </c>
      <c r="K10633" s="3">
        <v>254887</v>
      </c>
      <c r="L10633" s="3">
        <v>453110</v>
      </c>
      <c r="M10633" s="3">
        <v>658325</v>
      </c>
      <c r="N10633" s="3">
        <v>695229</v>
      </c>
      <c r="O10633" s="3">
        <v>750812</v>
      </c>
      <c r="P10633" s="3">
        <v>871554</v>
      </c>
      <c r="Q10633" s="3">
        <v>1005612</v>
      </c>
      <c r="R10633" s="3">
        <v>848422</v>
      </c>
      <c r="S10633" s="3">
        <v>851411</v>
      </c>
      <c r="T10633" s="3">
        <v>834907</v>
      </c>
      <c r="U10633" s="3">
        <v>766616</v>
      </c>
      <c r="V10633" s="3">
        <v>608574</v>
      </c>
      <c r="W10633" s="3">
        <v>677660</v>
      </c>
      <c r="X10633" s="3">
        <v>770826</v>
      </c>
      <c r="Y10633" s="3">
        <v>905011</v>
      </c>
      <c r="Z10633" s="3">
        <v>955273</v>
      </c>
      <c r="AA10633" s="3">
        <v>1102483</v>
      </c>
      <c r="AB10633" s="3">
        <v>1285153</v>
      </c>
      <c r="AC10633" s="3">
        <v>432520</v>
      </c>
      <c r="AD10633" s="3">
        <v>16101045</v>
      </c>
    </row>
    <row r="10634" spans="3:30" x14ac:dyDescent="0.45">
      <c r="C10634" s="45" t="s">
        <v>403</v>
      </c>
      <c r="D10634" s="3">
        <v>17</v>
      </c>
      <c r="E10634" s="3">
        <v>1</v>
      </c>
      <c r="F10634" s="3">
        <v>6</v>
      </c>
      <c r="G10634" s="3"/>
      <c r="H10634" s="3"/>
      <c r="I10634" s="3"/>
      <c r="J10634" s="3"/>
      <c r="K10634" s="3"/>
      <c r="L10634" s="3"/>
      <c r="M10634" s="3">
        <v>14502</v>
      </c>
      <c r="N10634" s="3">
        <v>27964</v>
      </c>
      <c r="O10634" s="3">
        <v>23843</v>
      </c>
      <c r="P10634" s="3">
        <v>29076</v>
      </c>
      <c r="Q10634" s="3">
        <v>22736</v>
      </c>
      <c r="R10634" s="3">
        <v>23725</v>
      </c>
      <c r="S10634" s="3">
        <v>47862</v>
      </c>
      <c r="T10634" s="3">
        <v>60354</v>
      </c>
      <c r="U10634" s="3">
        <v>52242</v>
      </c>
      <c r="V10634" s="3">
        <v>30964</v>
      </c>
      <c r="W10634" s="3">
        <v>58548</v>
      </c>
      <c r="X10634" s="3">
        <v>74124</v>
      </c>
      <c r="Y10634" s="3">
        <v>82544</v>
      </c>
      <c r="Z10634" s="3">
        <v>62963</v>
      </c>
      <c r="AA10634" s="3">
        <v>66027</v>
      </c>
      <c r="AB10634" s="3">
        <v>72626</v>
      </c>
      <c r="AC10634" s="3">
        <v>24154</v>
      </c>
      <c r="AD10634" s="3">
        <v>774278</v>
      </c>
    </row>
    <row r="10635" spans="3:30" x14ac:dyDescent="0.45">
      <c r="C10635" s="45" t="s">
        <v>404</v>
      </c>
      <c r="D10635" s="3">
        <v>171213</v>
      </c>
      <c r="E10635" s="3">
        <v>119467</v>
      </c>
      <c r="F10635" s="3">
        <v>111324</v>
      </c>
      <c r="G10635" s="3">
        <v>206625</v>
      </c>
      <c r="H10635" s="3">
        <v>184224</v>
      </c>
      <c r="I10635" s="3">
        <v>201470</v>
      </c>
      <c r="J10635" s="3">
        <v>215684</v>
      </c>
      <c r="K10635" s="3">
        <v>223986</v>
      </c>
      <c r="L10635" s="3">
        <v>410365</v>
      </c>
      <c r="M10635" s="3">
        <v>573355</v>
      </c>
      <c r="N10635" s="3">
        <v>583608</v>
      </c>
      <c r="O10635" s="3">
        <v>628960</v>
      </c>
      <c r="P10635" s="3">
        <v>724459</v>
      </c>
      <c r="Q10635" s="3">
        <v>853331</v>
      </c>
      <c r="R10635" s="3">
        <v>708995</v>
      </c>
      <c r="S10635" s="3">
        <v>693124</v>
      </c>
      <c r="T10635" s="3">
        <v>667999</v>
      </c>
      <c r="U10635" s="3">
        <v>598126</v>
      </c>
      <c r="V10635" s="3">
        <v>449403</v>
      </c>
      <c r="W10635" s="3">
        <v>510952</v>
      </c>
      <c r="X10635" s="3">
        <v>588181</v>
      </c>
      <c r="Y10635" s="3">
        <v>693736</v>
      </c>
      <c r="Z10635" s="3">
        <v>759385</v>
      </c>
      <c r="AA10635" s="3">
        <v>893580</v>
      </c>
      <c r="AB10635" s="3">
        <v>1066164</v>
      </c>
      <c r="AC10635" s="3">
        <v>350102</v>
      </c>
      <c r="AD10635" s="3">
        <v>13187818</v>
      </c>
    </row>
    <row r="10636" spans="3:30" x14ac:dyDescent="0.45">
      <c r="C10636" s="45" t="s">
        <v>405</v>
      </c>
      <c r="D10636" s="3"/>
      <c r="E10636" s="3"/>
      <c r="F10636" s="3"/>
      <c r="G10636" s="3"/>
      <c r="H10636" s="3"/>
      <c r="I10636" s="3"/>
      <c r="J10636" s="3"/>
      <c r="K10636" s="3">
        <v>1</v>
      </c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>
        <v>1</v>
      </c>
    </row>
    <row r="10637" spans="3:30" x14ac:dyDescent="0.45">
      <c r="C10637" s="45" t="s">
        <v>402</v>
      </c>
      <c r="D10637" s="3">
        <v>32712</v>
      </c>
      <c r="E10637" s="3">
        <v>20513</v>
      </c>
      <c r="F10637" s="3">
        <v>18518</v>
      </c>
      <c r="G10637" s="3">
        <v>28279</v>
      </c>
      <c r="H10637" s="3">
        <v>18562</v>
      </c>
      <c r="I10637" s="3">
        <v>22039</v>
      </c>
      <c r="J10637" s="3">
        <v>22006</v>
      </c>
      <c r="K10637" s="3">
        <v>30900</v>
      </c>
      <c r="L10637" s="3">
        <v>42745</v>
      </c>
      <c r="M10637" s="3">
        <v>70468</v>
      </c>
      <c r="N10637" s="3">
        <v>83657</v>
      </c>
      <c r="O10637" s="3">
        <v>98009</v>
      </c>
      <c r="P10637" s="3">
        <v>118019</v>
      </c>
      <c r="Q10637" s="3">
        <v>129545</v>
      </c>
      <c r="R10637" s="3">
        <v>115702</v>
      </c>
      <c r="S10637" s="3">
        <v>110425</v>
      </c>
      <c r="T10637" s="3">
        <v>106554</v>
      </c>
      <c r="U10637" s="3">
        <v>116248</v>
      </c>
      <c r="V10637" s="3">
        <v>128207</v>
      </c>
      <c r="W10637" s="3">
        <v>108160</v>
      </c>
      <c r="X10637" s="3">
        <v>108521</v>
      </c>
      <c r="Y10637" s="3">
        <v>128731</v>
      </c>
      <c r="Z10637" s="3">
        <v>132925</v>
      </c>
      <c r="AA10637" s="3">
        <v>142876</v>
      </c>
      <c r="AB10637" s="3">
        <v>146363</v>
      </c>
      <c r="AC10637" s="3">
        <v>58264</v>
      </c>
      <c r="AD10637" s="3">
        <v>2138948</v>
      </c>
    </row>
    <row r="10638" spans="3:30" x14ac:dyDescent="0.45">
      <c r="C10638" s="112" t="s">
        <v>155</v>
      </c>
      <c r="D10638" s="3">
        <v>14172</v>
      </c>
      <c r="E10638" s="3">
        <v>29808</v>
      </c>
      <c r="F10638" s="3">
        <v>63678</v>
      </c>
      <c r="G10638" s="3">
        <v>28885</v>
      </c>
      <c r="H10638" s="3">
        <v>40842</v>
      </c>
      <c r="I10638" s="3">
        <v>63338</v>
      </c>
      <c r="J10638" s="3">
        <v>56821</v>
      </c>
      <c r="K10638" s="3">
        <v>9659</v>
      </c>
      <c r="L10638" s="3">
        <v>31617</v>
      </c>
      <c r="M10638" s="3">
        <v>58731</v>
      </c>
      <c r="N10638" s="3">
        <v>46165</v>
      </c>
      <c r="O10638" s="3">
        <v>46324</v>
      </c>
      <c r="P10638" s="3">
        <v>72293</v>
      </c>
      <c r="Q10638" s="3">
        <v>95680</v>
      </c>
      <c r="R10638" s="3">
        <v>125366</v>
      </c>
      <c r="S10638" s="3">
        <v>82928</v>
      </c>
      <c r="T10638" s="3">
        <v>89728</v>
      </c>
      <c r="U10638" s="3">
        <v>104132</v>
      </c>
      <c r="V10638" s="3">
        <v>114699</v>
      </c>
      <c r="W10638" s="3">
        <v>169933</v>
      </c>
      <c r="X10638" s="3">
        <v>225400</v>
      </c>
      <c r="Y10638" s="3">
        <v>178781</v>
      </c>
      <c r="Z10638" s="3">
        <v>188480</v>
      </c>
      <c r="AA10638" s="3">
        <v>179908</v>
      </c>
      <c r="AB10638" s="3">
        <v>133911</v>
      </c>
      <c r="AC10638" s="3">
        <v>27015</v>
      </c>
      <c r="AD10638" s="3">
        <v>2278294</v>
      </c>
    </row>
    <row r="10639" spans="3:30" x14ac:dyDescent="0.45">
      <c r="C10639" s="45" t="s">
        <v>342</v>
      </c>
      <c r="D10639" s="3"/>
      <c r="E10639" s="3"/>
      <c r="F10639" s="3"/>
      <c r="G10639" s="3">
        <v>88</v>
      </c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>
        <v>88</v>
      </c>
    </row>
    <row r="10640" spans="3:30" x14ac:dyDescent="0.45">
      <c r="C10640" s="45" t="s">
        <v>354</v>
      </c>
      <c r="D10640" s="3">
        <v>334</v>
      </c>
      <c r="E10640" s="3">
        <v>63</v>
      </c>
      <c r="F10640" s="3">
        <v>49</v>
      </c>
      <c r="G10640" s="3">
        <v>23</v>
      </c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>
        <v>469</v>
      </c>
    </row>
    <row r="10641" spans="3:30" x14ac:dyDescent="0.45">
      <c r="C10641" s="45" t="s">
        <v>345</v>
      </c>
      <c r="D10641" s="3">
        <v>39</v>
      </c>
      <c r="E10641" s="3">
        <v>99</v>
      </c>
      <c r="F10641" s="3">
        <v>12</v>
      </c>
      <c r="G10641" s="3">
        <v>34</v>
      </c>
      <c r="H10641" s="3">
        <v>233</v>
      </c>
      <c r="I10641" s="3">
        <v>179</v>
      </c>
      <c r="J10641" s="3">
        <v>67</v>
      </c>
      <c r="K10641" s="3">
        <v>27</v>
      </c>
      <c r="L10641" s="3">
        <v>123</v>
      </c>
      <c r="M10641" s="3">
        <v>109</v>
      </c>
      <c r="N10641" s="3">
        <v>179</v>
      </c>
      <c r="O10641" s="3">
        <v>322</v>
      </c>
      <c r="P10641" s="3">
        <v>734</v>
      </c>
      <c r="Q10641" s="3">
        <v>1093</v>
      </c>
      <c r="R10641" s="3">
        <v>480</v>
      </c>
      <c r="S10641" s="3">
        <v>253</v>
      </c>
      <c r="T10641" s="3">
        <v>588</v>
      </c>
      <c r="U10641" s="3">
        <v>748</v>
      </c>
      <c r="V10641" s="3">
        <v>1323</v>
      </c>
      <c r="W10641" s="3">
        <v>575</v>
      </c>
      <c r="X10641" s="3">
        <v>692</v>
      </c>
      <c r="Y10641" s="3">
        <v>80</v>
      </c>
      <c r="Z10641" s="3">
        <v>130</v>
      </c>
      <c r="AA10641" s="3">
        <v>157</v>
      </c>
      <c r="AB10641" s="3">
        <v>98</v>
      </c>
      <c r="AC10641" s="3">
        <v>39</v>
      </c>
      <c r="AD10641" s="3">
        <v>8413</v>
      </c>
    </row>
    <row r="10642" spans="3:30" x14ac:dyDescent="0.45">
      <c r="C10642" s="45" t="s">
        <v>339</v>
      </c>
      <c r="D10642" s="3"/>
      <c r="E10642" s="3">
        <v>14</v>
      </c>
      <c r="F10642" s="3">
        <v>76</v>
      </c>
      <c r="G10642" s="3">
        <v>91</v>
      </c>
      <c r="H10642" s="3">
        <v>150</v>
      </c>
      <c r="I10642" s="3">
        <v>22</v>
      </c>
      <c r="J10642" s="3">
        <v>59</v>
      </c>
      <c r="K10642" s="3">
        <v>5</v>
      </c>
      <c r="L10642" s="3">
        <v>28</v>
      </c>
      <c r="M10642" s="3">
        <v>55</v>
      </c>
      <c r="N10642" s="3">
        <v>116</v>
      </c>
      <c r="O10642" s="3">
        <v>83</v>
      </c>
      <c r="P10642" s="3">
        <v>79</v>
      </c>
      <c r="Q10642" s="3">
        <v>53</v>
      </c>
      <c r="R10642" s="3">
        <v>166</v>
      </c>
      <c r="S10642" s="3">
        <v>292</v>
      </c>
      <c r="T10642" s="3">
        <v>453</v>
      </c>
      <c r="U10642" s="3">
        <v>605</v>
      </c>
      <c r="V10642" s="3">
        <v>1200</v>
      </c>
      <c r="W10642" s="3">
        <v>1896</v>
      </c>
      <c r="X10642" s="3">
        <v>5201</v>
      </c>
      <c r="Y10642" s="3">
        <v>7866</v>
      </c>
      <c r="Z10642" s="3">
        <v>9904</v>
      </c>
      <c r="AA10642" s="3">
        <v>7803</v>
      </c>
      <c r="AB10642" s="3">
        <v>8130</v>
      </c>
      <c r="AC10642" s="3">
        <v>1295</v>
      </c>
      <c r="AD10642" s="3">
        <v>45642</v>
      </c>
    </row>
    <row r="10643" spans="3:30" x14ac:dyDescent="0.45">
      <c r="C10643" s="45" t="s">
        <v>340</v>
      </c>
      <c r="D10643" s="3">
        <v>120</v>
      </c>
      <c r="E10643" s="3">
        <v>204</v>
      </c>
      <c r="F10643" s="3">
        <v>194</v>
      </c>
      <c r="G10643" s="3">
        <v>187</v>
      </c>
      <c r="H10643" s="3">
        <v>286</v>
      </c>
      <c r="I10643" s="3">
        <v>275</v>
      </c>
      <c r="J10643" s="3">
        <v>89</v>
      </c>
      <c r="K10643" s="3">
        <v>78</v>
      </c>
      <c r="L10643" s="3">
        <v>224</v>
      </c>
      <c r="M10643" s="3">
        <v>196</v>
      </c>
      <c r="N10643" s="3">
        <v>135</v>
      </c>
      <c r="O10643" s="3">
        <v>62</v>
      </c>
      <c r="P10643" s="3">
        <v>136</v>
      </c>
      <c r="Q10643" s="3">
        <v>195</v>
      </c>
      <c r="R10643" s="3">
        <v>189</v>
      </c>
      <c r="S10643" s="3">
        <v>242</v>
      </c>
      <c r="T10643" s="3">
        <v>298</v>
      </c>
      <c r="U10643" s="3">
        <v>98</v>
      </c>
      <c r="V10643" s="3">
        <v>63</v>
      </c>
      <c r="W10643" s="3">
        <v>171</v>
      </c>
      <c r="X10643" s="3">
        <v>447</v>
      </c>
      <c r="Y10643" s="3">
        <v>501</v>
      </c>
      <c r="Z10643" s="3">
        <v>448</v>
      </c>
      <c r="AA10643" s="3">
        <v>263</v>
      </c>
      <c r="AB10643" s="3">
        <v>145</v>
      </c>
      <c r="AC10643" s="3">
        <v>32</v>
      </c>
      <c r="AD10643" s="3">
        <v>5278</v>
      </c>
    </row>
    <row r="10644" spans="3:30" x14ac:dyDescent="0.45">
      <c r="C10644" s="45" t="s">
        <v>341</v>
      </c>
      <c r="D10644" s="3">
        <v>576</v>
      </c>
      <c r="E10644" s="3">
        <v>326</v>
      </c>
      <c r="F10644" s="3">
        <v>268</v>
      </c>
      <c r="G10644" s="3">
        <v>480</v>
      </c>
      <c r="H10644" s="3">
        <v>942</v>
      </c>
      <c r="I10644" s="3">
        <v>2281</v>
      </c>
      <c r="J10644" s="3">
        <v>3758</v>
      </c>
      <c r="K10644" s="3">
        <v>328</v>
      </c>
      <c r="L10644" s="3">
        <v>13876</v>
      </c>
      <c r="M10644" s="3">
        <v>5653</v>
      </c>
      <c r="N10644" s="3">
        <v>4083</v>
      </c>
      <c r="O10644" s="3">
        <v>7822</v>
      </c>
      <c r="P10644" s="3">
        <v>18471</v>
      </c>
      <c r="Q10644" s="3">
        <v>22540</v>
      </c>
      <c r="R10644" s="3">
        <v>19780</v>
      </c>
      <c r="S10644" s="3">
        <v>10732</v>
      </c>
      <c r="T10644" s="3">
        <v>7365</v>
      </c>
      <c r="U10644" s="3">
        <v>3057</v>
      </c>
      <c r="V10644" s="3">
        <v>3268</v>
      </c>
      <c r="W10644" s="3">
        <v>14125</v>
      </c>
      <c r="X10644" s="3">
        <v>10035</v>
      </c>
      <c r="Y10644" s="3">
        <v>13465</v>
      </c>
      <c r="Z10644" s="3">
        <v>20421</v>
      </c>
      <c r="AA10644" s="3">
        <v>12285</v>
      </c>
      <c r="AB10644" s="3">
        <v>4617</v>
      </c>
      <c r="AC10644" s="3">
        <v>1180</v>
      </c>
      <c r="AD10644" s="3">
        <v>201734</v>
      </c>
    </row>
    <row r="10645" spans="3:30" x14ac:dyDescent="0.45">
      <c r="C10645" s="45" t="s">
        <v>343</v>
      </c>
      <c r="D10645" s="3"/>
      <c r="E10645" s="3">
        <v>1</v>
      </c>
      <c r="F10645" s="3"/>
      <c r="G10645" s="3"/>
      <c r="H10645" s="3">
        <v>2</v>
      </c>
      <c r="I10645" s="3"/>
      <c r="J10645" s="3"/>
      <c r="K10645" s="3">
        <v>2</v>
      </c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>
        <v>5</v>
      </c>
    </row>
    <row r="10646" spans="3:30" x14ac:dyDescent="0.45">
      <c r="C10646" s="45" t="s">
        <v>344</v>
      </c>
      <c r="D10646" s="3">
        <v>100</v>
      </c>
      <c r="E10646" s="3">
        <v>25</v>
      </c>
      <c r="F10646" s="3">
        <v>1</v>
      </c>
      <c r="G10646" s="3">
        <v>162</v>
      </c>
      <c r="H10646" s="3">
        <v>9</v>
      </c>
      <c r="I10646" s="3">
        <v>46</v>
      </c>
      <c r="J10646" s="3">
        <v>4</v>
      </c>
      <c r="K10646" s="3">
        <v>6</v>
      </c>
      <c r="L10646" s="3">
        <v>276</v>
      </c>
      <c r="M10646" s="3">
        <v>11</v>
      </c>
      <c r="N10646" s="3">
        <v>280</v>
      </c>
      <c r="O10646" s="3">
        <v>40</v>
      </c>
      <c r="P10646" s="3">
        <v>542</v>
      </c>
      <c r="Q10646" s="3">
        <v>245</v>
      </c>
      <c r="R10646" s="3">
        <v>218</v>
      </c>
      <c r="S10646" s="3">
        <v>448</v>
      </c>
      <c r="T10646" s="3">
        <v>716</v>
      </c>
      <c r="U10646" s="3">
        <v>1032</v>
      </c>
      <c r="V10646" s="3">
        <v>633</v>
      </c>
      <c r="W10646" s="3">
        <v>652</v>
      </c>
      <c r="X10646" s="3">
        <v>1886</v>
      </c>
      <c r="Y10646" s="3">
        <v>1201</v>
      </c>
      <c r="Z10646" s="3">
        <v>767</v>
      </c>
      <c r="AA10646" s="3">
        <v>349</v>
      </c>
      <c r="AB10646" s="3">
        <v>113</v>
      </c>
      <c r="AC10646" s="3">
        <v>30</v>
      </c>
      <c r="AD10646" s="3">
        <v>9792</v>
      </c>
    </row>
    <row r="10647" spans="3:30" x14ac:dyDescent="0.45">
      <c r="C10647" s="45" t="s">
        <v>329</v>
      </c>
      <c r="D10647" s="3">
        <v>10</v>
      </c>
      <c r="E10647" s="3">
        <v>428</v>
      </c>
      <c r="F10647" s="3">
        <v>379</v>
      </c>
      <c r="G10647" s="3">
        <v>59</v>
      </c>
      <c r="H10647" s="3">
        <v>117</v>
      </c>
      <c r="I10647" s="3">
        <v>367</v>
      </c>
      <c r="J10647" s="3">
        <v>74</v>
      </c>
      <c r="K10647" s="3">
        <v>1</v>
      </c>
      <c r="L10647" s="3">
        <v>4</v>
      </c>
      <c r="M10647" s="3">
        <v>8</v>
      </c>
      <c r="N10647" s="3">
        <v>7</v>
      </c>
      <c r="O10647" s="3"/>
      <c r="P10647" s="3">
        <v>1</v>
      </c>
      <c r="Q10647" s="3">
        <v>14</v>
      </c>
      <c r="R10647" s="3">
        <v>10</v>
      </c>
      <c r="S10647" s="3">
        <v>4</v>
      </c>
      <c r="T10647" s="3">
        <v>14</v>
      </c>
      <c r="U10647" s="3">
        <v>14</v>
      </c>
      <c r="V10647" s="3">
        <v>55</v>
      </c>
      <c r="W10647" s="3">
        <v>132</v>
      </c>
      <c r="X10647" s="3">
        <v>361</v>
      </c>
      <c r="Y10647" s="3">
        <v>701</v>
      </c>
      <c r="Z10647" s="3">
        <v>2064</v>
      </c>
      <c r="AA10647" s="3">
        <v>2118</v>
      </c>
      <c r="AB10647" s="3">
        <v>867</v>
      </c>
      <c r="AC10647" s="3">
        <v>253</v>
      </c>
      <c r="AD10647" s="3">
        <v>8062</v>
      </c>
    </row>
    <row r="10648" spans="3:30" x14ac:dyDescent="0.45">
      <c r="C10648" s="45" t="s">
        <v>327</v>
      </c>
      <c r="D10648" s="3">
        <v>15</v>
      </c>
      <c r="E10648" s="3">
        <v>32</v>
      </c>
      <c r="F10648" s="3">
        <v>23</v>
      </c>
      <c r="G10648" s="3">
        <v>63</v>
      </c>
      <c r="H10648" s="3">
        <v>103</v>
      </c>
      <c r="I10648" s="3">
        <v>114</v>
      </c>
      <c r="J10648" s="3">
        <v>115</v>
      </c>
      <c r="K10648" s="3">
        <v>190</v>
      </c>
      <c r="L10648" s="3">
        <v>456</v>
      </c>
      <c r="M10648" s="3">
        <v>361</v>
      </c>
      <c r="N10648" s="3">
        <v>219</v>
      </c>
      <c r="O10648" s="3">
        <v>243</v>
      </c>
      <c r="P10648" s="3">
        <v>60</v>
      </c>
      <c r="Q10648" s="3">
        <v>366</v>
      </c>
      <c r="R10648" s="3">
        <v>281</v>
      </c>
      <c r="S10648" s="3">
        <v>299</v>
      </c>
      <c r="T10648" s="3">
        <v>52</v>
      </c>
      <c r="U10648" s="3">
        <v>193</v>
      </c>
      <c r="V10648" s="3">
        <v>122</v>
      </c>
      <c r="W10648" s="3">
        <v>399</v>
      </c>
      <c r="X10648" s="3">
        <v>1170</v>
      </c>
      <c r="Y10648" s="3">
        <v>766</v>
      </c>
      <c r="Z10648" s="3">
        <v>225</v>
      </c>
      <c r="AA10648" s="3">
        <v>501</v>
      </c>
      <c r="AB10648" s="3">
        <v>479</v>
      </c>
      <c r="AC10648" s="3">
        <v>446</v>
      </c>
      <c r="AD10648" s="3">
        <v>7293</v>
      </c>
    </row>
    <row r="10649" spans="3:30" x14ac:dyDescent="0.45">
      <c r="C10649" s="45" t="s">
        <v>353</v>
      </c>
      <c r="D10649" s="3">
        <v>335</v>
      </c>
      <c r="E10649" s="3">
        <v>65</v>
      </c>
      <c r="F10649" s="3">
        <v>448</v>
      </c>
      <c r="G10649" s="3">
        <v>885</v>
      </c>
      <c r="H10649" s="3">
        <v>1803</v>
      </c>
      <c r="I10649" s="3">
        <v>1307</v>
      </c>
      <c r="J10649" s="3">
        <v>259</v>
      </c>
      <c r="K10649" s="3">
        <v>133</v>
      </c>
      <c r="L10649" s="3">
        <v>73</v>
      </c>
      <c r="M10649" s="3">
        <v>322</v>
      </c>
      <c r="N10649" s="3">
        <v>2579</v>
      </c>
      <c r="O10649" s="3">
        <v>2662</v>
      </c>
      <c r="P10649" s="3">
        <v>6076</v>
      </c>
      <c r="Q10649" s="3">
        <v>580</v>
      </c>
      <c r="R10649" s="3">
        <v>1342</v>
      </c>
      <c r="S10649" s="3">
        <v>1353</v>
      </c>
      <c r="T10649" s="3">
        <v>5371</v>
      </c>
      <c r="U10649" s="3">
        <v>10726</v>
      </c>
      <c r="V10649" s="3">
        <v>19912</v>
      </c>
      <c r="W10649" s="3">
        <v>12224</v>
      </c>
      <c r="X10649" s="3">
        <v>12046</v>
      </c>
      <c r="Y10649" s="3">
        <v>6038</v>
      </c>
      <c r="Z10649" s="3">
        <v>6398</v>
      </c>
      <c r="AA10649" s="3">
        <v>12872</v>
      </c>
      <c r="AB10649" s="3">
        <v>23707</v>
      </c>
      <c r="AC10649" s="3">
        <v>4155</v>
      </c>
      <c r="AD10649" s="3">
        <v>133671</v>
      </c>
    </row>
    <row r="10650" spans="3:30" x14ac:dyDescent="0.45">
      <c r="C10650" s="45" t="s">
        <v>328</v>
      </c>
      <c r="D10650" s="3"/>
      <c r="E10650" s="3"/>
      <c r="F10650" s="3"/>
      <c r="G10650" s="3">
        <v>3</v>
      </c>
      <c r="H10650" s="3"/>
      <c r="I10650" s="3"/>
      <c r="J10650" s="3"/>
      <c r="K10650" s="3">
        <v>2</v>
      </c>
      <c r="L10650" s="3">
        <v>10</v>
      </c>
      <c r="M10650" s="3">
        <v>54</v>
      </c>
      <c r="N10650" s="3">
        <v>36</v>
      </c>
      <c r="O10650" s="3">
        <v>77</v>
      </c>
      <c r="P10650" s="3">
        <v>146</v>
      </c>
      <c r="Q10650" s="3">
        <v>163</v>
      </c>
      <c r="R10650" s="3">
        <v>242</v>
      </c>
      <c r="S10650" s="3">
        <v>146</v>
      </c>
      <c r="T10650" s="3">
        <v>230</v>
      </c>
      <c r="U10650" s="3">
        <v>298</v>
      </c>
      <c r="V10650" s="3">
        <v>121</v>
      </c>
      <c r="W10650" s="3">
        <v>542</v>
      </c>
      <c r="X10650" s="3">
        <v>674</v>
      </c>
      <c r="Y10650" s="3">
        <v>263</v>
      </c>
      <c r="Z10650" s="3">
        <v>10</v>
      </c>
      <c r="AA10650" s="3">
        <v>30</v>
      </c>
      <c r="AB10650" s="3">
        <v>124</v>
      </c>
      <c r="AC10650" s="3">
        <v>58</v>
      </c>
      <c r="AD10650" s="3">
        <v>3229</v>
      </c>
    </row>
    <row r="10651" spans="3:30" x14ac:dyDescent="0.45">
      <c r="C10651" s="45" t="s">
        <v>346</v>
      </c>
      <c r="D10651" s="3"/>
      <c r="E10651" s="3"/>
      <c r="F10651" s="3"/>
      <c r="G10651" s="3"/>
      <c r="H10651" s="3"/>
      <c r="I10651" s="3"/>
      <c r="J10651" s="3"/>
      <c r="K10651" s="3"/>
      <c r="L10651" s="3"/>
      <c r="M10651" s="3">
        <v>2</v>
      </c>
      <c r="N10651" s="3"/>
      <c r="O10651" s="3"/>
      <c r="P10651" s="3">
        <v>1</v>
      </c>
      <c r="Q10651" s="3"/>
      <c r="R10651" s="3">
        <v>2</v>
      </c>
      <c r="S10651" s="3">
        <v>7</v>
      </c>
      <c r="T10651" s="3">
        <v>1</v>
      </c>
      <c r="U10651" s="3">
        <v>1</v>
      </c>
      <c r="V10651" s="3">
        <v>0</v>
      </c>
      <c r="W10651" s="3"/>
      <c r="X10651" s="3"/>
      <c r="Y10651" s="3"/>
      <c r="Z10651" s="3"/>
      <c r="AA10651" s="3"/>
      <c r="AB10651" s="3"/>
      <c r="AC10651" s="3"/>
      <c r="AD10651" s="3">
        <v>14</v>
      </c>
    </row>
    <row r="10652" spans="3:30" x14ac:dyDescent="0.45">
      <c r="C10652" s="45" t="s">
        <v>330</v>
      </c>
      <c r="D10652" s="3">
        <v>101</v>
      </c>
      <c r="E10652" s="3">
        <v>186</v>
      </c>
      <c r="F10652" s="3">
        <v>516</v>
      </c>
      <c r="G10652" s="3">
        <v>794</v>
      </c>
      <c r="H10652" s="3">
        <v>1623</v>
      </c>
      <c r="I10652" s="3">
        <v>1839</v>
      </c>
      <c r="J10652" s="3">
        <v>1914</v>
      </c>
      <c r="K10652" s="3">
        <v>451</v>
      </c>
      <c r="L10652" s="3">
        <v>519</v>
      </c>
      <c r="M10652" s="3">
        <v>756</v>
      </c>
      <c r="N10652" s="3">
        <v>601</v>
      </c>
      <c r="O10652" s="3">
        <v>1472</v>
      </c>
      <c r="P10652" s="3">
        <v>2223</v>
      </c>
      <c r="Q10652" s="3">
        <v>2917</v>
      </c>
      <c r="R10652" s="3">
        <v>3922</v>
      </c>
      <c r="S10652" s="3">
        <v>1103</v>
      </c>
      <c r="T10652" s="3">
        <v>1696</v>
      </c>
      <c r="U10652" s="3">
        <v>1963</v>
      </c>
      <c r="V10652" s="3">
        <v>1541</v>
      </c>
      <c r="W10652" s="3">
        <v>2145</v>
      </c>
      <c r="X10652" s="3">
        <v>3783</v>
      </c>
      <c r="Y10652" s="3">
        <v>6090</v>
      </c>
      <c r="Z10652" s="3">
        <v>4849</v>
      </c>
      <c r="AA10652" s="3">
        <v>4796</v>
      </c>
      <c r="AB10652" s="3">
        <v>2638</v>
      </c>
      <c r="AC10652" s="3">
        <v>728</v>
      </c>
      <c r="AD10652" s="3">
        <v>51166</v>
      </c>
    </row>
    <row r="10653" spans="3:30" x14ac:dyDescent="0.45">
      <c r="C10653" s="45" t="s">
        <v>350</v>
      </c>
      <c r="D10653" s="3">
        <v>88</v>
      </c>
      <c r="E10653" s="3">
        <v>111</v>
      </c>
      <c r="F10653" s="3">
        <v>246</v>
      </c>
      <c r="G10653" s="3">
        <v>162</v>
      </c>
      <c r="H10653" s="3">
        <v>200</v>
      </c>
      <c r="I10653" s="3">
        <v>246</v>
      </c>
      <c r="J10653" s="3">
        <v>207</v>
      </c>
      <c r="K10653" s="3">
        <v>66</v>
      </c>
      <c r="L10653" s="3">
        <v>239</v>
      </c>
      <c r="M10653" s="3">
        <v>256</v>
      </c>
      <c r="N10653" s="3">
        <v>94</v>
      </c>
      <c r="O10653" s="3">
        <v>85</v>
      </c>
      <c r="P10653" s="3">
        <v>182</v>
      </c>
      <c r="Q10653" s="3">
        <v>225</v>
      </c>
      <c r="R10653" s="3">
        <v>240</v>
      </c>
      <c r="S10653" s="3">
        <v>241</v>
      </c>
      <c r="T10653" s="3">
        <v>777</v>
      </c>
      <c r="U10653" s="3">
        <v>2163</v>
      </c>
      <c r="V10653" s="3">
        <v>490</v>
      </c>
      <c r="W10653" s="3">
        <v>673</v>
      </c>
      <c r="X10653" s="3">
        <v>2416</v>
      </c>
      <c r="Y10653" s="3">
        <v>2159</v>
      </c>
      <c r="Z10653" s="3">
        <v>833</v>
      </c>
      <c r="AA10653" s="3">
        <v>855</v>
      </c>
      <c r="AB10653" s="3">
        <v>938</v>
      </c>
      <c r="AC10653" s="3">
        <v>366</v>
      </c>
      <c r="AD10653" s="3">
        <v>14558</v>
      </c>
    </row>
    <row r="10654" spans="3:30" x14ac:dyDescent="0.45">
      <c r="C10654" s="45" t="s">
        <v>349</v>
      </c>
      <c r="D10654" s="3">
        <v>3011</v>
      </c>
      <c r="E10654" s="3">
        <v>1862</v>
      </c>
      <c r="F10654" s="3">
        <v>4435</v>
      </c>
      <c r="G10654" s="3">
        <v>2529</v>
      </c>
      <c r="H10654" s="3">
        <v>2026</v>
      </c>
      <c r="I10654" s="3">
        <v>1700</v>
      </c>
      <c r="J10654" s="3">
        <v>996</v>
      </c>
      <c r="K10654" s="3">
        <v>2518</v>
      </c>
      <c r="L10654" s="3">
        <v>4427</v>
      </c>
      <c r="M10654" s="3">
        <v>12164</v>
      </c>
      <c r="N10654" s="3">
        <v>11914</v>
      </c>
      <c r="O10654" s="3">
        <v>6428</v>
      </c>
      <c r="P10654" s="3">
        <v>12219</v>
      </c>
      <c r="Q10654" s="3">
        <v>20321</v>
      </c>
      <c r="R10654" s="3">
        <v>23346</v>
      </c>
      <c r="S10654" s="3">
        <v>17066</v>
      </c>
      <c r="T10654" s="3">
        <v>9873</v>
      </c>
      <c r="U10654" s="3">
        <v>8605</v>
      </c>
      <c r="V10654" s="3">
        <v>15570</v>
      </c>
      <c r="W10654" s="3">
        <v>9124</v>
      </c>
      <c r="X10654" s="3">
        <v>8200</v>
      </c>
      <c r="Y10654" s="3">
        <v>4341</v>
      </c>
      <c r="Z10654" s="3">
        <v>3626</v>
      </c>
      <c r="AA10654" s="3">
        <v>6099</v>
      </c>
      <c r="AB10654" s="3">
        <v>7758</v>
      </c>
      <c r="AC10654" s="3">
        <v>2587</v>
      </c>
      <c r="AD10654" s="3">
        <v>202745</v>
      </c>
    </row>
    <row r="10655" spans="3:30" x14ac:dyDescent="0.45">
      <c r="C10655" s="45" t="s">
        <v>326</v>
      </c>
      <c r="D10655" s="3"/>
      <c r="E10655" s="3"/>
      <c r="F10655" s="3"/>
      <c r="G10655" s="3"/>
      <c r="H10655" s="3"/>
      <c r="I10655" s="3"/>
      <c r="J10655" s="3"/>
      <c r="K10655" s="3"/>
      <c r="L10655" s="3"/>
      <c r="M10655" s="3">
        <v>2</v>
      </c>
      <c r="N10655" s="3"/>
      <c r="O10655" s="3">
        <v>4</v>
      </c>
      <c r="P10655" s="3">
        <v>21</v>
      </c>
      <c r="Q10655" s="3">
        <v>95</v>
      </c>
      <c r="R10655" s="3">
        <v>102</v>
      </c>
      <c r="S10655" s="3">
        <v>237</v>
      </c>
      <c r="T10655" s="3">
        <v>224</v>
      </c>
      <c r="U10655" s="3">
        <v>81</v>
      </c>
      <c r="V10655" s="3">
        <v>134</v>
      </c>
      <c r="W10655" s="3">
        <v>38</v>
      </c>
      <c r="X10655" s="3">
        <v>105</v>
      </c>
      <c r="Y10655" s="3">
        <v>263</v>
      </c>
      <c r="Z10655" s="3">
        <v>1780</v>
      </c>
      <c r="AA10655" s="3">
        <v>589</v>
      </c>
      <c r="AB10655" s="3">
        <v>347</v>
      </c>
      <c r="AC10655" s="3">
        <v>63</v>
      </c>
      <c r="AD10655" s="3">
        <v>4085</v>
      </c>
    </row>
    <row r="10656" spans="3:30" x14ac:dyDescent="0.45">
      <c r="C10656" s="45" t="s">
        <v>336</v>
      </c>
      <c r="D10656" s="3">
        <v>28</v>
      </c>
      <c r="E10656" s="3">
        <v>4</v>
      </c>
      <c r="F10656" s="3">
        <v>7</v>
      </c>
      <c r="G10656" s="3">
        <v>11</v>
      </c>
      <c r="H10656" s="3">
        <v>62</v>
      </c>
      <c r="I10656" s="3">
        <v>17</v>
      </c>
      <c r="J10656" s="3">
        <v>78</v>
      </c>
      <c r="K10656" s="3">
        <v>98</v>
      </c>
      <c r="L10656" s="3">
        <v>146</v>
      </c>
      <c r="M10656" s="3">
        <v>62</v>
      </c>
      <c r="N10656" s="3">
        <v>19</v>
      </c>
      <c r="O10656" s="3">
        <v>324</v>
      </c>
      <c r="P10656" s="3">
        <v>308</v>
      </c>
      <c r="Q10656" s="3">
        <v>467</v>
      </c>
      <c r="R10656" s="3">
        <v>1384</v>
      </c>
      <c r="S10656" s="3">
        <v>493</v>
      </c>
      <c r="T10656" s="3">
        <v>878</v>
      </c>
      <c r="U10656" s="3">
        <v>2739</v>
      </c>
      <c r="V10656" s="3">
        <v>439</v>
      </c>
      <c r="W10656" s="3">
        <v>1895</v>
      </c>
      <c r="X10656" s="3">
        <v>2296</v>
      </c>
      <c r="Y10656" s="3">
        <v>829</v>
      </c>
      <c r="Z10656" s="3">
        <v>65</v>
      </c>
      <c r="AA10656" s="3">
        <v>81</v>
      </c>
      <c r="AB10656" s="3">
        <v>32</v>
      </c>
      <c r="AC10656" s="3">
        <v>0</v>
      </c>
      <c r="AD10656" s="3">
        <v>12762</v>
      </c>
    </row>
    <row r="10657" spans="3:30" x14ac:dyDescent="0.45">
      <c r="C10657" s="45" t="s">
        <v>335</v>
      </c>
      <c r="D10657" s="3">
        <v>522</v>
      </c>
      <c r="E10657" s="3">
        <v>74</v>
      </c>
      <c r="F10657" s="3">
        <v>21</v>
      </c>
      <c r="G10657" s="3">
        <v>79</v>
      </c>
      <c r="H10657" s="3">
        <v>311</v>
      </c>
      <c r="I10657" s="3">
        <v>16594</v>
      </c>
      <c r="J10657" s="3">
        <v>23908</v>
      </c>
      <c r="K10657" s="3">
        <v>11</v>
      </c>
      <c r="L10657" s="3">
        <v>2075</v>
      </c>
      <c r="M10657" s="3">
        <v>16760</v>
      </c>
      <c r="N10657" s="3">
        <v>5169</v>
      </c>
      <c r="O10657" s="3">
        <v>3035</v>
      </c>
      <c r="P10657" s="3">
        <v>5707</v>
      </c>
      <c r="Q10657" s="3">
        <v>10564</v>
      </c>
      <c r="R10657" s="3">
        <v>11526</v>
      </c>
      <c r="S10657" s="3">
        <v>1248</v>
      </c>
      <c r="T10657" s="3">
        <v>3517</v>
      </c>
      <c r="U10657" s="3">
        <v>4512</v>
      </c>
      <c r="V10657" s="3">
        <v>2321</v>
      </c>
      <c r="W10657" s="3">
        <v>6592</v>
      </c>
      <c r="X10657" s="3">
        <v>11722</v>
      </c>
      <c r="Y10657" s="3">
        <v>17009</v>
      </c>
      <c r="Z10657" s="3">
        <v>14351</v>
      </c>
      <c r="AA10657" s="3">
        <v>7624</v>
      </c>
      <c r="AB10657" s="3">
        <v>2304</v>
      </c>
      <c r="AC10657" s="3">
        <v>1587</v>
      </c>
      <c r="AD10657" s="3">
        <v>169143</v>
      </c>
    </row>
    <row r="10658" spans="3:30" x14ac:dyDescent="0.45">
      <c r="C10658" s="45" t="s">
        <v>337</v>
      </c>
      <c r="D10658" s="3">
        <v>318</v>
      </c>
      <c r="E10658" s="3">
        <v>794</v>
      </c>
      <c r="F10658" s="3">
        <v>253</v>
      </c>
      <c r="G10658" s="3">
        <v>43</v>
      </c>
      <c r="H10658" s="3">
        <v>160</v>
      </c>
      <c r="I10658" s="3">
        <v>267</v>
      </c>
      <c r="J10658" s="3">
        <v>182</v>
      </c>
      <c r="K10658" s="3">
        <v>6</v>
      </c>
      <c r="L10658" s="3"/>
      <c r="M10658" s="3">
        <v>340</v>
      </c>
      <c r="N10658" s="3">
        <v>1874</v>
      </c>
      <c r="O10658" s="3">
        <v>3446</v>
      </c>
      <c r="P10658" s="3">
        <v>2188</v>
      </c>
      <c r="Q10658" s="3">
        <v>3403</v>
      </c>
      <c r="R10658" s="3">
        <v>4174</v>
      </c>
      <c r="S10658" s="3">
        <v>1000</v>
      </c>
      <c r="T10658" s="3">
        <v>723</v>
      </c>
      <c r="U10658" s="3">
        <v>414</v>
      </c>
      <c r="V10658" s="3">
        <v>955</v>
      </c>
      <c r="W10658" s="3">
        <v>226</v>
      </c>
      <c r="X10658" s="3">
        <v>881</v>
      </c>
      <c r="Y10658" s="3">
        <v>485</v>
      </c>
      <c r="Z10658" s="3">
        <v>462</v>
      </c>
      <c r="AA10658" s="3">
        <v>321</v>
      </c>
      <c r="AB10658" s="3">
        <v>275</v>
      </c>
      <c r="AC10658" s="3">
        <v>96</v>
      </c>
      <c r="AD10658" s="3">
        <v>23286</v>
      </c>
    </row>
    <row r="10659" spans="3:30" x14ac:dyDescent="0.45">
      <c r="C10659" s="45" t="s">
        <v>332</v>
      </c>
      <c r="D10659" s="3">
        <v>124</v>
      </c>
      <c r="E10659" s="3">
        <v>714</v>
      </c>
      <c r="F10659" s="3">
        <v>21701</v>
      </c>
      <c r="G10659" s="3">
        <v>6117</v>
      </c>
      <c r="H10659" s="3">
        <v>11351</v>
      </c>
      <c r="I10659" s="3">
        <v>5401</v>
      </c>
      <c r="J10659" s="3">
        <v>921</v>
      </c>
      <c r="K10659" s="3">
        <v>1037</v>
      </c>
      <c r="L10659" s="3">
        <v>1515</v>
      </c>
      <c r="M10659" s="3">
        <v>3381</v>
      </c>
      <c r="N10659" s="3">
        <v>6004</v>
      </c>
      <c r="O10659" s="3">
        <v>9157</v>
      </c>
      <c r="P10659" s="3">
        <v>9302</v>
      </c>
      <c r="Q10659" s="3">
        <v>14686</v>
      </c>
      <c r="R10659" s="3">
        <v>32947</v>
      </c>
      <c r="S10659" s="3">
        <v>33469</v>
      </c>
      <c r="T10659" s="3">
        <v>43622</v>
      </c>
      <c r="U10659" s="3">
        <v>51858</v>
      </c>
      <c r="V10659" s="3">
        <v>50737</v>
      </c>
      <c r="W10659" s="3">
        <v>88395</v>
      </c>
      <c r="X10659" s="3">
        <v>128802</v>
      </c>
      <c r="Y10659" s="3">
        <v>82338</v>
      </c>
      <c r="Z10659" s="3">
        <v>91493</v>
      </c>
      <c r="AA10659" s="3">
        <v>94415</v>
      </c>
      <c r="AB10659" s="3">
        <v>49915</v>
      </c>
      <c r="AC10659" s="3">
        <v>811</v>
      </c>
      <c r="AD10659" s="3">
        <v>840213</v>
      </c>
    </row>
    <row r="10660" spans="3:30" x14ac:dyDescent="0.45">
      <c r="C10660" s="45" t="s">
        <v>331</v>
      </c>
      <c r="D10660" s="3"/>
      <c r="E10660" s="3">
        <v>23</v>
      </c>
      <c r="F10660" s="3">
        <v>69</v>
      </c>
      <c r="G10660" s="3">
        <v>36</v>
      </c>
      <c r="H10660" s="3">
        <v>39</v>
      </c>
      <c r="I10660" s="3">
        <v>106</v>
      </c>
      <c r="J10660" s="3">
        <v>32</v>
      </c>
      <c r="K10660" s="3">
        <v>16</v>
      </c>
      <c r="L10660" s="3">
        <v>10</v>
      </c>
      <c r="M10660" s="3">
        <v>19</v>
      </c>
      <c r="N10660" s="3">
        <v>21</v>
      </c>
      <c r="O10660" s="3">
        <v>21</v>
      </c>
      <c r="P10660" s="3">
        <v>6</v>
      </c>
      <c r="Q10660" s="3">
        <v>40</v>
      </c>
      <c r="R10660" s="3">
        <v>10</v>
      </c>
      <c r="S10660" s="3">
        <v>9</v>
      </c>
      <c r="T10660" s="3">
        <v>68</v>
      </c>
      <c r="U10660" s="3">
        <v>207</v>
      </c>
      <c r="V10660" s="3">
        <v>268</v>
      </c>
      <c r="W10660" s="3">
        <v>531</v>
      </c>
      <c r="X10660" s="3">
        <v>1155</v>
      </c>
      <c r="Y10660" s="3">
        <v>437</v>
      </c>
      <c r="Z10660" s="3">
        <v>396</v>
      </c>
      <c r="AA10660" s="3">
        <v>389</v>
      </c>
      <c r="AB10660" s="3">
        <v>733</v>
      </c>
      <c r="AC10660" s="3">
        <v>143</v>
      </c>
      <c r="AD10660" s="3">
        <v>4784</v>
      </c>
    </row>
    <row r="10661" spans="3:30" x14ac:dyDescent="0.45">
      <c r="C10661" s="45" t="s">
        <v>338</v>
      </c>
      <c r="D10661" s="3"/>
      <c r="E10661" s="3">
        <v>3</v>
      </c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>
        <v>3</v>
      </c>
    </row>
    <row r="10662" spans="3:30" x14ac:dyDescent="0.45">
      <c r="C10662" s="45" t="s">
        <v>351</v>
      </c>
      <c r="D10662" s="3">
        <v>7312</v>
      </c>
      <c r="E10662" s="3">
        <v>7825</v>
      </c>
      <c r="F10662" s="3">
        <v>124</v>
      </c>
      <c r="G10662" s="3">
        <v>6</v>
      </c>
      <c r="H10662" s="3">
        <v>160</v>
      </c>
      <c r="I10662" s="3">
        <v>702</v>
      </c>
      <c r="J10662" s="3">
        <v>7788</v>
      </c>
      <c r="K10662" s="3">
        <v>4143</v>
      </c>
      <c r="L10662" s="3">
        <v>3837</v>
      </c>
      <c r="M10662" s="3">
        <v>9825</v>
      </c>
      <c r="N10662" s="3">
        <v>7331</v>
      </c>
      <c r="O10662" s="3">
        <v>4197</v>
      </c>
      <c r="P10662" s="3">
        <v>5729</v>
      </c>
      <c r="Q10662" s="3">
        <v>7835</v>
      </c>
      <c r="R10662" s="3">
        <v>10998</v>
      </c>
      <c r="S10662" s="3">
        <v>4105</v>
      </c>
      <c r="T10662" s="3">
        <v>858</v>
      </c>
      <c r="U10662" s="3">
        <v>873</v>
      </c>
      <c r="V10662" s="3">
        <v>644</v>
      </c>
      <c r="W10662" s="3">
        <v>1428</v>
      </c>
      <c r="X10662" s="3">
        <v>2346</v>
      </c>
      <c r="Y10662" s="3">
        <v>651</v>
      </c>
      <c r="Z10662" s="3">
        <v>1521</v>
      </c>
      <c r="AA10662" s="3">
        <v>2445</v>
      </c>
      <c r="AB10662" s="3">
        <v>2287</v>
      </c>
      <c r="AC10662" s="3">
        <v>764</v>
      </c>
      <c r="AD10662" s="3">
        <v>95734</v>
      </c>
    </row>
    <row r="10663" spans="3:30" x14ac:dyDescent="0.45">
      <c r="C10663" s="45" t="s">
        <v>352</v>
      </c>
      <c r="D10663" s="3">
        <v>670</v>
      </c>
      <c r="E10663" s="3">
        <v>6125</v>
      </c>
      <c r="F10663" s="3">
        <v>12619</v>
      </c>
      <c r="G10663" s="3">
        <v>10022</v>
      </c>
      <c r="H10663" s="3">
        <v>15311</v>
      </c>
      <c r="I10663" s="3">
        <v>14263</v>
      </c>
      <c r="J10663" s="3">
        <v>3156</v>
      </c>
      <c r="K10663" s="3">
        <v>1</v>
      </c>
      <c r="L10663" s="3">
        <v>289</v>
      </c>
      <c r="M10663" s="3">
        <v>2003</v>
      </c>
      <c r="N10663" s="3">
        <v>1539</v>
      </c>
      <c r="O10663" s="3">
        <v>2223</v>
      </c>
      <c r="P10663" s="3">
        <v>2216</v>
      </c>
      <c r="Q10663" s="3">
        <v>2916</v>
      </c>
      <c r="R10663" s="3">
        <v>3433</v>
      </c>
      <c r="S10663" s="3">
        <v>570</v>
      </c>
      <c r="T10663" s="3">
        <v>593</v>
      </c>
      <c r="U10663" s="3">
        <v>1177</v>
      </c>
      <c r="V10663" s="3">
        <v>1837</v>
      </c>
      <c r="W10663" s="3">
        <v>4232</v>
      </c>
      <c r="X10663" s="3">
        <v>5167</v>
      </c>
      <c r="Y10663" s="3">
        <v>6156</v>
      </c>
      <c r="Z10663" s="3">
        <v>5056</v>
      </c>
      <c r="AA10663" s="3">
        <v>2303</v>
      </c>
      <c r="AB10663" s="3">
        <v>2171</v>
      </c>
      <c r="AC10663" s="3">
        <v>1091</v>
      </c>
      <c r="AD10663" s="3">
        <v>107139</v>
      </c>
    </row>
    <row r="10664" spans="3:30" x14ac:dyDescent="0.45">
      <c r="C10664" s="45" t="s">
        <v>333</v>
      </c>
      <c r="D10664" s="3"/>
      <c r="E10664" s="3"/>
      <c r="F10664" s="3"/>
      <c r="G10664" s="3"/>
      <c r="H10664" s="3"/>
      <c r="I10664" s="3"/>
      <c r="J10664" s="3"/>
      <c r="K10664" s="3"/>
      <c r="L10664" s="3"/>
      <c r="M10664" s="3">
        <v>8</v>
      </c>
      <c r="N10664" s="3"/>
      <c r="O10664" s="3"/>
      <c r="P10664" s="3"/>
      <c r="Q10664" s="3"/>
      <c r="R10664" s="3"/>
      <c r="S10664" s="3">
        <v>1</v>
      </c>
      <c r="T10664" s="3">
        <v>10</v>
      </c>
      <c r="U10664" s="3">
        <v>0</v>
      </c>
      <c r="V10664" s="3"/>
      <c r="W10664" s="3"/>
      <c r="X10664" s="3">
        <v>1</v>
      </c>
      <c r="Y10664" s="3">
        <v>3</v>
      </c>
      <c r="Z10664" s="3">
        <v>0</v>
      </c>
      <c r="AA10664" s="3"/>
      <c r="AB10664" s="3"/>
      <c r="AC10664" s="3"/>
      <c r="AD10664" s="3">
        <v>23</v>
      </c>
    </row>
    <row r="10665" spans="3:30" x14ac:dyDescent="0.45">
      <c r="C10665" s="45" t="s">
        <v>347</v>
      </c>
      <c r="D10665" s="3">
        <v>4</v>
      </c>
      <c r="E10665" s="3">
        <v>7944</v>
      </c>
      <c r="F10665" s="3">
        <v>18058</v>
      </c>
      <c r="G10665" s="3">
        <v>1036</v>
      </c>
      <c r="H10665" s="3">
        <v>184</v>
      </c>
      <c r="I10665" s="3">
        <v>36</v>
      </c>
      <c r="J10665" s="3">
        <v>93</v>
      </c>
      <c r="K10665" s="3">
        <v>152</v>
      </c>
      <c r="L10665" s="3">
        <v>413</v>
      </c>
      <c r="M10665" s="3">
        <v>380</v>
      </c>
      <c r="N10665" s="3">
        <v>336</v>
      </c>
      <c r="O10665" s="3">
        <v>392</v>
      </c>
      <c r="P10665" s="3">
        <v>1434</v>
      </c>
      <c r="Q10665" s="3">
        <v>374</v>
      </c>
      <c r="R10665" s="3">
        <v>2342</v>
      </c>
      <c r="S10665" s="3">
        <v>127</v>
      </c>
      <c r="T10665" s="3">
        <v>161</v>
      </c>
      <c r="U10665" s="3">
        <v>110</v>
      </c>
      <c r="V10665" s="3">
        <v>144</v>
      </c>
      <c r="W10665" s="3">
        <v>63</v>
      </c>
      <c r="X10665" s="3">
        <v>45</v>
      </c>
      <c r="Y10665" s="3">
        <v>27</v>
      </c>
      <c r="Z10665" s="3">
        <v>7</v>
      </c>
      <c r="AA10665" s="3">
        <v>19</v>
      </c>
      <c r="AB10665" s="3">
        <v>9</v>
      </c>
      <c r="AC10665" s="3">
        <v>0</v>
      </c>
      <c r="AD10665" s="3">
        <v>33890</v>
      </c>
    </row>
    <row r="10666" spans="3:30" x14ac:dyDescent="0.45">
      <c r="C10666" s="45" t="s">
        <v>348</v>
      </c>
      <c r="D10666" s="3">
        <v>287</v>
      </c>
      <c r="E10666" s="3">
        <v>1440</v>
      </c>
      <c r="F10666" s="3">
        <v>1203</v>
      </c>
      <c r="G10666" s="3">
        <v>3637</v>
      </c>
      <c r="H10666" s="3">
        <v>4308</v>
      </c>
      <c r="I10666" s="3">
        <v>15183</v>
      </c>
      <c r="J10666" s="3">
        <v>11597</v>
      </c>
      <c r="K10666" s="3">
        <v>163</v>
      </c>
      <c r="L10666" s="3">
        <v>2401</v>
      </c>
      <c r="M10666" s="3">
        <v>4398</v>
      </c>
      <c r="N10666" s="3">
        <v>2964</v>
      </c>
      <c r="O10666" s="3">
        <v>3707</v>
      </c>
      <c r="P10666" s="3">
        <v>3849</v>
      </c>
      <c r="Q10666" s="3">
        <v>5556</v>
      </c>
      <c r="R10666" s="3">
        <v>7118</v>
      </c>
      <c r="S10666" s="3">
        <v>8939</v>
      </c>
      <c r="T10666" s="3">
        <v>11273</v>
      </c>
      <c r="U10666" s="3">
        <v>12050</v>
      </c>
      <c r="V10666" s="3">
        <v>12515</v>
      </c>
      <c r="W10666" s="3">
        <v>23017</v>
      </c>
      <c r="X10666" s="3">
        <v>24481</v>
      </c>
      <c r="Y10666" s="3">
        <v>25468</v>
      </c>
      <c r="Z10666" s="3">
        <v>21724</v>
      </c>
      <c r="AA10666" s="3">
        <v>20841</v>
      </c>
      <c r="AB10666" s="3">
        <v>24187</v>
      </c>
      <c r="AC10666" s="3">
        <v>10671</v>
      </c>
      <c r="AD10666" s="3">
        <v>262977</v>
      </c>
    </row>
    <row r="10667" spans="3:30" x14ac:dyDescent="0.45">
      <c r="C10667" s="45" t="s">
        <v>334</v>
      </c>
      <c r="D10667" s="3">
        <v>178</v>
      </c>
      <c r="E10667" s="3">
        <v>1446</v>
      </c>
      <c r="F10667" s="3">
        <v>2976</v>
      </c>
      <c r="G10667" s="3">
        <v>2338</v>
      </c>
      <c r="H10667" s="3">
        <v>1462</v>
      </c>
      <c r="I10667" s="3">
        <v>2393</v>
      </c>
      <c r="J10667" s="3">
        <v>1524</v>
      </c>
      <c r="K10667" s="3">
        <v>225</v>
      </c>
      <c r="L10667" s="3">
        <v>676</v>
      </c>
      <c r="M10667" s="3">
        <v>1606</v>
      </c>
      <c r="N10667" s="3">
        <v>665</v>
      </c>
      <c r="O10667" s="3">
        <v>522</v>
      </c>
      <c r="P10667" s="3">
        <v>663</v>
      </c>
      <c r="Q10667" s="3">
        <v>1032</v>
      </c>
      <c r="R10667" s="3">
        <v>1114</v>
      </c>
      <c r="S10667" s="3">
        <v>544</v>
      </c>
      <c r="T10667" s="3">
        <v>367</v>
      </c>
      <c r="U10667" s="3">
        <v>608</v>
      </c>
      <c r="V10667" s="3">
        <v>407</v>
      </c>
      <c r="W10667" s="3">
        <v>858</v>
      </c>
      <c r="X10667" s="3">
        <v>1488</v>
      </c>
      <c r="Y10667" s="3">
        <v>1644</v>
      </c>
      <c r="Z10667" s="3">
        <v>1950</v>
      </c>
      <c r="AA10667" s="3">
        <v>2753</v>
      </c>
      <c r="AB10667" s="3">
        <v>2037</v>
      </c>
      <c r="AC10667" s="3">
        <v>620</v>
      </c>
      <c r="AD10667" s="3">
        <v>32096</v>
      </c>
    </row>
    <row r="10668" spans="3:30" x14ac:dyDescent="0.45">
      <c r="C10668" s="112" t="s">
        <v>259</v>
      </c>
      <c r="D10668" s="3">
        <v>8351</v>
      </c>
      <c r="E10668" s="3">
        <v>13386</v>
      </c>
      <c r="F10668" s="3">
        <v>11986</v>
      </c>
      <c r="G10668" s="3">
        <v>17146</v>
      </c>
      <c r="H10668" s="3">
        <v>42298</v>
      </c>
      <c r="I10668" s="3">
        <v>90444</v>
      </c>
      <c r="J10668" s="3">
        <v>52827</v>
      </c>
      <c r="K10668" s="3">
        <v>65203</v>
      </c>
      <c r="L10668" s="3">
        <v>70982</v>
      </c>
      <c r="M10668" s="3">
        <v>57626</v>
      </c>
      <c r="N10668" s="3">
        <v>38754</v>
      </c>
      <c r="O10668" s="3">
        <v>53725</v>
      </c>
      <c r="P10668" s="3">
        <v>37943</v>
      </c>
      <c r="Q10668" s="3">
        <v>70944</v>
      </c>
      <c r="R10668" s="3">
        <v>110609</v>
      </c>
      <c r="S10668" s="3">
        <v>144797</v>
      </c>
      <c r="T10668" s="3">
        <v>177190</v>
      </c>
      <c r="U10668" s="3">
        <v>181007</v>
      </c>
      <c r="V10668" s="3">
        <v>173718</v>
      </c>
      <c r="W10668" s="3">
        <v>171554</v>
      </c>
      <c r="X10668" s="3">
        <v>180079</v>
      </c>
      <c r="Y10668" s="3">
        <v>196776</v>
      </c>
      <c r="Z10668" s="3">
        <v>181405</v>
      </c>
      <c r="AA10668" s="3">
        <v>149416</v>
      </c>
      <c r="AB10668" s="3">
        <v>100232</v>
      </c>
      <c r="AC10668" s="3">
        <v>14465</v>
      </c>
      <c r="AD10668" s="3">
        <v>2412863</v>
      </c>
    </row>
    <row r="10669" spans="3:30" x14ac:dyDescent="0.45">
      <c r="C10669" s="45" t="s">
        <v>293</v>
      </c>
      <c r="D10669" s="3"/>
      <c r="E10669" s="3"/>
      <c r="F10669" s="3"/>
      <c r="G10669" s="3"/>
      <c r="H10669" s="3"/>
      <c r="I10669" s="3">
        <v>24</v>
      </c>
      <c r="J10669" s="3">
        <v>132</v>
      </c>
      <c r="K10669" s="3">
        <v>244</v>
      </c>
      <c r="L10669" s="3">
        <v>245</v>
      </c>
      <c r="M10669" s="3">
        <v>375</v>
      </c>
      <c r="N10669" s="3">
        <v>273</v>
      </c>
      <c r="O10669" s="3">
        <v>343</v>
      </c>
      <c r="P10669" s="3">
        <v>484</v>
      </c>
      <c r="Q10669" s="3">
        <v>45</v>
      </c>
      <c r="R10669" s="3">
        <v>0</v>
      </c>
      <c r="S10669" s="3">
        <v>0</v>
      </c>
      <c r="T10669" s="3">
        <v>0</v>
      </c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>
        <v>2165</v>
      </c>
    </row>
    <row r="10670" spans="3:30" x14ac:dyDescent="0.45">
      <c r="C10670" s="45" t="s">
        <v>307</v>
      </c>
      <c r="D10670" s="3"/>
      <c r="E10670" s="3"/>
      <c r="F10670" s="3">
        <v>80</v>
      </c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>
        <v>80</v>
      </c>
    </row>
    <row r="10671" spans="3:30" x14ac:dyDescent="0.45">
      <c r="C10671" s="45" t="s">
        <v>305</v>
      </c>
      <c r="D10671" s="3"/>
      <c r="E10671" s="3"/>
      <c r="F10671" s="3"/>
      <c r="G10671" s="3"/>
      <c r="H10671" s="3"/>
      <c r="I10671" s="3"/>
      <c r="J10671" s="3">
        <v>2</v>
      </c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>
        <v>2</v>
      </c>
    </row>
    <row r="10672" spans="3:30" x14ac:dyDescent="0.45">
      <c r="C10672" s="45" t="s">
        <v>320</v>
      </c>
      <c r="D10672" s="3"/>
      <c r="E10672" s="3"/>
      <c r="F10672" s="3"/>
      <c r="G10672" s="3"/>
      <c r="H10672" s="3"/>
      <c r="I10672" s="3"/>
      <c r="J10672" s="3"/>
      <c r="K10672" s="3">
        <v>239</v>
      </c>
      <c r="L10672" s="3">
        <v>69</v>
      </c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>
        <v>308</v>
      </c>
    </row>
    <row r="10673" spans="3:30" x14ac:dyDescent="0.45">
      <c r="C10673" s="45" t="s">
        <v>321</v>
      </c>
      <c r="D10673" s="3"/>
      <c r="E10673" s="3"/>
      <c r="F10673" s="3"/>
      <c r="G10673" s="3"/>
      <c r="H10673" s="3"/>
      <c r="I10673" s="3"/>
      <c r="J10673" s="3"/>
      <c r="K10673" s="3"/>
      <c r="L10673" s="3">
        <v>1</v>
      </c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>
        <v>1</v>
      </c>
    </row>
    <row r="10674" spans="3:30" x14ac:dyDescent="0.45">
      <c r="C10674" s="45" t="s">
        <v>284</v>
      </c>
      <c r="D10674" s="3">
        <v>341</v>
      </c>
      <c r="E10674" s="3">
        <v>543</v>
      </c>
      <c r="F10674" s="3">
        <v>529</v>
      </c>
      <c r="G10674" s="3">
        <v>470</v>
      </c>
      <c r="H10674" s="3">
        <v>789</v>
      </c>
      <c r="I10674" s="3">
        <v>836</v>
      </c>
      <c r="J10674" s="3">
        <v>798</v>
      </c>
      <c r="K10674" s="3">
        <v>401</v>
      </c>
      <c r="L10674" s="3">
        <v>794</v>
      </c>
      <c r="M10674" s="3">
        <v>324</v>
      </c>
      <c r="N10674" s="3">
        <v>551</v>
      </c>
      <c r="O10674" s="3">
        <v>211</v>
      </c>
      <c r="P10674" s="3">
        <v>459</v>
      </c>
      <c r="Q10674" s="3">
        <v>669</v>
      </c>
      <c r="R10674" s="3">
        <v>897</v>
      </c>
      <c r="S10674" s="3">
        <v>902</v>
      </c>
      <c r="T10674" s="3">
        <v>1222</v>
      </c>
      <c r="U10674" s="3">
        <v>1820</v>
      </c>
      <c r="V10674" s="3">
        <v>1965</v>
      </c>
      <c r="W10674" s="3">
        <v>2175</v>
      </c>
      <c r="X10674" s="3">
        <v>4709</v>
      </c>
      <c r="Y10674" s="3">
        <v>3683</v>
      </c>
      <c r="Z10674" s="3">
        <v>3650</v>
      </c>
      <c r="AA10674" s="3">
        <v>1674</v>
      </c>
      <c r="AB10674" s="3">
        <v>1598</v>
      </c>
      <c r="AC10674" s="3">
        <v>378</v>
      </c>
      <c r="AD10674" s="3">
        <v>32388</v>
      </c>
    </row>
    <row r="10675" spans="3:30" x14ac:dyDescent="0.45">
      <c r="C10675" s="45" t="s">
        <v>281</v>
      </c>
      <c r="D10675" s="3">
        <v>23</v>
      </c>
      <c r="E10675" s="3">
        <v>12</v>
      </c>
      <c r="F10675" s="3">
        <v>88</v>
      </c>
      <c r="G10675" s="3">
        <v>45</v>
      </c>
      <c r="H10675" s="3">
        <v>109</v>
      </c>
      <c r="I10675" s="3">
        <v>188</v>
      </c>
      <c r="J10675" s="3">
        <v>251</v>
      </c>
      <c r="K10675" s="3">
        <v>128</v>
      </c>
      <c r="L10675" s="3">
        <v>50</v>
      </c>
      <c r="M10675" s="3">
        <v>66</v>
      </c>
      <c r="N10675" s="3">
        <v>139</v>
      </c>
      <c r="O10675" s="3">
        <v>122</v>
      </c>
      <c r="P10675" s="3">
        <v>94</v>
      </c>
      <c r="Q10675" s="3">
        <v>39</v>
      </c>
      <c r="R10675" s="3">
        <v>43</v>
      </c>
      <c r="S10675" s="3">
        <v>136</v>
      </c>
      <c r="T10675" s="3">
        <v>257</v>
      </c>
      <c r="U10675" s="3">
        <v>1512</v>
      </c>
      <c r="V10675" s="3">
        <v>436</v>
      </c>
      <c r="W10675" s="3">
        <v>406</v>
      </c>
      <c r="X10675" s="3">
        <v>1154</v>
      </c>
      <c r="Y10675" s="3">
        <v>782</v>
      </c>
      <c r="Z10675" s="3">
        <v>829</v>
      </c>
      <c r="AA10675" s="3">
        <v>504</v>
      </c>
      <c r="AB10675" s="3">
        <v>1004</v>
      </c>
      <c r="AC10675" s="3">
        <v>279</v>
      </c>
      <c r="AD10675" s="3">
        <v>8696</v>
      </c>
    </row>
    <row r="10676" spans="3:30" x14ac:dyDescent="0.45">
      <c r="C10676" s="45" t="s">
        <v>282</v>
      </c>
      <c r="D10676" s="3"/>
      <c r="E10676" s="3">
        <v>5</v>
      </c>
      <c r="F10676" s="3"/>
      <c r="G10676" s="3">
        <v>6</v>
      </c>
      <c r="H10676" s="3">
        <v>5</v>
      </c>
      <c r="I10676" s="3"/>
      <c r="J10676" s="3">
        <v>65</v>
      </c>
      <c r="K10676" s="3">
        <v>6</v>
      </c>
      <c r="L10676" s="3">
        <v>35</v>
      </c>
      <c r="M10676" s="3">
        <v>27</v>
      </c>
      <c r="N10676" s="3">
        <v>37</v>
      </c>
      <c r="O10676" s="3">
        <v>31</v>
      </c>
      <c r="P10676" s="3">
        <v>19</v>
      </c>
      <c r="Q10676" s="3">
        <v>14</v>
      </c>
      <c r="R10676" s="3">
        <v>93</v>
      </c>
      <c r="S10676" s="3">
        <v>264</v>
      </c>
      <c r="T10676" s="3">
        <v>54</v>
      </c>
      <c r="U10676" s="3">
        <v>39</v>
      </c>
      <c r="V10676" s="3">
        <v>26</v>
      </c>
      <c r="W10676" s="3">
        <v>26</v>
      </c>
      <c r="X10676" s="3">
        <v>6</v>
      </c>
      <c r="Y10676" s="3">
        <v>49</v>
      </c>
      <c r="Z10676" s="3">
        <v>33</v>
      </c>
      <c r="AA10676" s="3">
        <v>39</v>
      </c>
      <c r="AB10676" s="3">
        <v>32</v>
      </c>
      <c r="AC10676" s="3">
        <v>5</v>
      </c>
      <c r="AD10676" s="3">
        <v>916</v>
      </c>
    </row>
    <row r="10677" spans="3:30" x14ac:dyDescent="0.45">
      <c r="C10677" s="45" t="s">
        <v>283</v>
      </c>
      <c r="D10677" s="3"/>
      <c r="E10677" s="3"/>
      <c r="F10677" s="3">
        <v>4</v>
      </c>
      <c r="G10677" s="3"/>
      <c r="H10677" s="3">
        <v>3</v>
      </c>
      <c r="I10677" s="3">
        <v>3</v>
      </c>
      <c r="J10677" s="3">
        <v>15</v>
      </c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>
        <v>3</v>
      </c>
      <c r="Z10677" s="3">
        <v>0</v>
      </c>
      <c r="AA10677" s="3"/>
      <c r="AB10677" s="3"/>
      <c r="AC10677" s="3"/>
      <c r="AD10677" s="3">
        <v>28</v>
      </c>
    </row>
    <row r="10678" spans="3:30" x14ac:dyDescent="0.45">
      <c r="C10678" s="45" t="s">
        <v>285</v>
      </c>
      <c r="D10678" s="3"/>
      <c r="E10678" s="3"/>
      <c r="F10678" s="3"/>
      <c r="G10678" s="3">
        <v>10</v>
      </c>
      <c r="H10678" s="3">
        <v>146</v>
      </c>
      <c r="I10678" s="3">
        <v>22</v>
      </c>
      <c r="J10678" s="3">
        <v>9</v>
      </c>
      <c r="K10678" s="3">
        <v>5</v>
      </c>
      <c r="L10678" s="3">
        <v>3</v>
      </c>
      <c r="M10678" s="3"/>
      <c r="N10678" s="3">
        <v>7</v>
      </c>
      <c r="O10678" s="3"/>
      <c r="P10678" s="3">
        <v>7</v>
      </c>
      <c r="Q10678" s="3">
        <v>10</v>
      </c>
      <c r="R10678" s="3">
        <v>8</v>
      </c>
      <c r="S10678" s="3">
        <v>3</v>
      </c>
      <c r="T10678" s="3">
        <v>0</v>
      </c>
      <c r="U10678" s="3">
        <v>58</v>
      </c>
      <c r="V10678" s="3">
        <v>0</v>
      </c>
      <c r="W10678" s="3">
        <v>4</v>
      </c>
      <c r="X10678" s="3">
        <v>0</v>
      </c>
      <c r="Y10678" s="3">
        <v>98</v>
      </c>
      <c r="Z10678" s="3">
        <v>105</v>
      </c>
      <c r="AA10678" s="3">
        <v>0</v>
      </c>
      <c r="AB10678" s="3">
        <v>4</v>
      </c>
      <c r="AC10678" s="3">
        <v>0</v>
      </c>
      <c r="AD10678" s="3">
        <v>499</v>
      </c>
    </row>
    <row r="10679" spans="3:30" x14ac:dyDescent="0.45">
      <c r="C10679" s="45" t="s">
        <v>302</v>
      </c>
      <c r="D10679" s="3"/>
      <c r="E10679" s="3">
        <v>3</v>
      </c>
      <c r="F10679" s="3">
        <v>3</v>
      </c>
      <c r="G10679" s="3">
        <v>9</v>
      </c>
      <c r="H10679" s="3"/>
      <c r="I10679" s="3"/>
      <c r="J10679" s="3">
        <v>1</v>
      </c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>
        <v>1</v>
      </c>
      <c r="Z10679" s="3">
        <v>0</v>
      </c>
      <c r="AA10679" s="3"/>
      <c r="AB10679" s="3"/>
      <c r="AC10679" s="3"/>
      <c r="AD10679" s="3">
        <v>17</v>
      </c>
    </row>
    <row r="10680" spans="3:30" x14ac:dyDescent="0.45">
      <c r="C10680" s="45" t="s">
        <v>303</v>
      </c>
      <c r="D10680" s="3">
        <v>2731</v>
      </c>
      <c r="E10680" s="3">
        <v>3810</v>
      </c>
      <c r="F10680" s="3">
        <v>2262</v>
      </c>
      <c r="G10680" s="3">
        <v>178</v>
      </c>
      <c r="H10680" s="3">
        <v>645</v>
      </c>
      <c r="I10680" s="3">
        <v>503</v>
      </c>
      <c r="J10680" s="3">
        <v>224</v>
      </c>
      <c r="K10680" s="3">
        <v>665</v>
      </c>
      <c r="L10680" s="3">
        <v>640</v>
      </c>
      <c r="M10680" s="3">
        <v>811</v>
      </c>
      <c r="N10680" s="3">
        <v>975</v>
      </c>
      <c r="O10680" s="3">
        <v>1315</v>
      </c>
      <c r="P10680" s="3">
        <v>5072</v>
      </c>
      <c r="Q10680" s="3">
        <v>2888</v>
      </c>
      <c r="R10680" s="3">
        <v>3708</v>
      </c>
      <c r="S10680" s="3">
        <v>6739</v>
      </c>
      <c r="T10680" s="3">
        <v>10857</v>
      </c>
      <c r="U10680" s="3">
        <v>22668</v>
      </c>
      <c r="V10680" s="3">
        <v>12568</v>
      </c>
      <c r="W10680" s="3">
        <v>7936</v>
      </c>
      <c r="X10680" s="3">
        <v>12144</v>
      </c>
      <c r="Y10680" s="3">
        <v>9422</v>
      </c>
      <c r="Z10680" s="3">
        <v>11785</v>
      </c>
      <c r="AA10680" s="3">
        <v>10599</v>
      </c>
      <c r="AB10680" s="3">
        <v>4975</v>
      </c>
      <c r="AC10680" s="3">
        <v>248</v>
      </c>
      <c r="AD10680" s="3">
        <v>136368</v>
      </c>
    </row>
    <row r="10681" spans="3:30" x14ac:dyDescent="0.45">
      <c r="C10681" s="45" t="s">
        <v>313</v>
      </c>
      <c r="D10681" s="3"/>
      <c r="E10681" s="3">
        <v>1</v>
      </c>
      <c r="F10681" s="3">
        <v>5</v>
      </c>
      <c r="G10681" s="3">
        <v>14</v>
      </c>
      <c r="H10681" s="3">
        <v>1091</v>
      </c>
      <c r="I10681" s="3">
        <v>11708</v>
      </c>
      <c r="J10681" s="3">
        <v>8836</v>
      </c>
      <c r="K10681" s="3">
        <v>6183</v>
      </c>
      <c r="L10681" s="3">
        <v>6717</v>
      </c>
      <c r="M10681" s="3">
        <v>14948</v>
      </c>
      <c r="N10681" s="3">
        <v>8152</v>
      </c>
      <c r="O10681" s="3">
        <v>3603</v>
      </c>
      <c r="P10681" s="3">
        <v>11586</v>
      </c>
      <c r="Q10681" s="3">
        <v>33785</v>
      </c>
      <c r="R10681" s="3">
        <v>49526</v>
      </c>
      <c r="S10681" s="3">
        <v>60935</v>
      </c>
      <c r="T10681" s="3">
        <v>59645</v>
      </c>
      <c r="U10681" s="3">
        <v>31242</v>
      </c>
      <c r="V10681" s="3">
        <v>40437</v>
      </c>
      <c r="W10681" s="3">
        <v>65998</v>
      </c>
      <c r="X10681" s="3">
        <v>86650</v>
      </c>
      <c r="Y10681" s="3">
        <v>67092</v>
      </c>
      <c r="Z10681" s="3">
        <v>57789</v>
      </c>
      <c r="AA10681" s="3">
        <v>48626</v>
      </c>
      <c r="AB10681" s="3">
        <v>48850</v>
      </c>
      <c r="AC10681" s="3">
        <v>7895</v>
      </c>
      <c r="AD10681" s="3">
        <v>731314</v>
      </c>
    </row>
    <row r="10682" spans="3:30" x14ac:dyDescent="0.45">
      <c r="C10682" s="45" t="s">
        <v>304</v>
      </c>
      <c r="D10682" s="3"/>
      <c r="E10682" s="3">
        <v>21</v>
      </c>
      <c r="F10682" s="3"/>
      <c r="G10682" s="3">
        <v>205</v>
      </c>
      <c r="H10682" s="3">
        <v>73</v>
      </c>
      <c r="I10682" s="3">
        <v>5</v>
      </c>
      <c r="J10682" s="3"/>
      <c r="K10682" s="3"/>
      <c r="L10682" s="3"/>
      <c r="M10682" s="3">
        <v>36</v>
      </c>
      <c r="N10682" s="3">
        <v>0</v>
      </c>
      <c r="O10682" s="3">
        <v>0</v>
      </c>
      <c r="P10682" s="3"/>
      <c r="Q10682" s="3">
        <v>111</v>
      </c>
      <c r="R10682" s="3">
        <v>28</v>
      </c>
      <c r="S10682" s="3">
        <v>0</v>
      </c>
      <c r="T10682" s="3">
        <v>0</v>
      </c>
      <c r="U10682" s="3"/>
      <c r="V10682" s="3">
        <v>406</v>
      </c>
      <c r="W10682" s="3">
        <v>765</v>
      </c>
      <c r="X10682" s="3">
        <v>1363</v>
      </c>
      <c r="Y10682" s="3">
        <v>16</v>
      </c>
      <c r="Z10682" s="3">
        <v>512</v>
      </c>
      <c r="AA10682" s="3">
        <v>130</v>
      </c>
      <c r="AB10682" s="3">
        <v>0</v>
      </c>
      <c r="AC10682" s="3">
        <v>5</v>
      </c>
      <c r="AD10682" s="3">
        <v>3676</v>
      </c>
    </row>
    <row r="10683" spans="3:30" x14ac:dyDescent="0.45">
      <c r="C10683" s="45" t="s">
        <v>290</v>
      </c>
      <c r="D10683" s="3"/>
      <c r="E10683" s="3">
        <v>3</v>
      </c>
      <c r="F10683" s="3">
        <v>0</v>
      </c>
      <c r="G10683" s="3">
        <v>4</v>
      </c>
      <c r="H10683" s="3"/>
      <c r="I10683" s="3"/>
      <c r="J10683" s="3">
        <v>60</v>
      </c>
      <c r="K10683" s="3">
        <v>29</v>
      </c>
      <c r="L10683" s="3">
        <v>42</v>
      </c>
      <c r="M10683" s="3">
        <v>16</v>
      </c>
      <c r="N10683" s="3">
        <v>50</v>
      </c>
      <c r="O10683" s="3">
        <v>49</v>
      </c>
      <c r="P10683" s="3"/>
      <c r="Q10683" s="3">
        <v>130</v>
      </c>
      <c r="R10683" s="3">
        <v>40</v>
      </c>
      <c r="S10683" s="3">
        <v>15</v>
      </c>
      <c r="T10683" s="3">
        <v>49</v>
      </c>
      <c r="U10683" s="3">
        <v>15</v>
      </c>
      <c r="V10683" s="3">
        <v>103</v>
      </c>
      <c r="W10683" s="3">
        <v>112</v>
      </c>
      <c r="X10683" s="3">
        <v>125</v>
      </c>
      <c r="Y10683" s="3">
        <v>187</v>
      </c>
      <c r="Z10683" s="3">
        <v>35</v>
      </c>
      <c r="AA10683" s="3">
        <v>672</v>
      </c>
      <c r="AB10683" s="3">
        <v>545</v>
      </c>
      <c r="AC10683" s="3">
        <v>135</v>
      </c>
      <c r="AD10683" s="3">
        <v>2416</v>
      </c>
    </row>
    <row r="10684" spans="3:30" x14ac:dyDescent="0.45">
      <c r="C10684" s="45" t="s">
        <v>289</v>
      </c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>
        <v>2</v>
      </c>
      <c r="W10684" s="3">
        <v>0</v>
      </c>
      <c r="X10684" s="3"/>
      <c r="Y10684" s="3"/>
      <c r="Z10684" s="3"/>
      <c r="AA10684" s="3"/>
      <c r="AB10684" s="3"/>
      <c r="AC10684" s="3"/>
      <c r="AD10684" s="3">
        <v>2</v>
      </c>
    </row>
    <row r="10685" spans="3:30" x14ac:dyDescent="0.45">
      <c r="C10685" s="45" t="s">
        <v>308</v>
      </c>
      <c r="D10685" s="3">
        <v>14</v>
      </c>
      <c r="E10685" s="3">
        <v>62</v>
      </c>
      <c r="F10685" s="3">
        <v>240</v>
      </c>
      <c r="G10685" s="3">
        <v>51</v>
      </c>
      <c r="H10685" s="3">
        <v>80</v>
      </c>
      <c r="I10685" s="3">
        <v>21</v>
      </c>
      <c r="J10685" s="3">
        <v>39</v>
      </c>
      <c r="K10685" s="3"/>
      <c r="L10685" s="3"/>
      <c r="M10685" s="3">
        <v>5</v>
      </c>
      <c r="N10685" s="3">
        <v>24</v>
      </c>
      <c r="O10685" s="3">
        <v>11</v>
      </c>
      <c r="P10685" s="3"/>
      <c r="Q10685" s="3"/>
      <c r="R10685" s="3">
        <v>1</v>
      </c>
      <c r="S10685" s="3">
        <v>2</v>
      </c>
      <c r="T10685" s="3">
        <v>2</v>
      </c>
      <c r="U10685" s="3">
        <v>0</v>
      </c>
      <c r="V10685" s="3"/>
      <c r="W10685" s="3"/>
      <c r="X10685" s="3">
        <v>34</v>
      </c>
      <c r="Y10685" s="3">
        <v>18</v>
      </c>
      <c r="Z10685" s="3">
        <v>48</v>
      </c>
      <c r="AA10685" s="3">
        <v>72</v>
      </c>
      <c r="AB10685" s="3">
        <v>69</v>
      </c>
      <c r="AC10685" s="3">
        <v>33</v>
      </c>
      <c r="AD10685" s="3">
        <v>826</v>
      </c>
    </row>
    <row r="10686" spans="3:30" x14ac:dyDescent="0.45">
      <c r="C10686" s="45" t="s">
        <v>288</v>
      </c>
      <c r="D10686" s="3">
        <v>330</v>
      </c>
      <c r="E10686" s="3">
        <v>209</v>
      </c>
      <c r="F10686" s="3">
        <v>618</v>
      </c>
      <c r="G10686" s="3">
        <v>2335</v>
      </c>
      <c r="H10686" s="3">
        <v>9760</v>
      </c>
      <c r="I10686" s="3">
        <v>43024</v>
      </c>
      <c r="J10686" s="3">
        <v>165</v>
      </c>
      <c r="K10686" s="3">
        <v>15041</v>
      </c>
      <c r="L10686" s="3">
        <v>15367</v>
      </c>
      <c r="M10686" s="3">
        <v>13291</v>
      </c>
      <c r="N10686" s="3">
        <v>11848</v>
      </c>
      <c r="O10686" s="3">
        <v>32382</v>
      </c>
      <c r="P10686" s="3">
        <v>1347</v>
      </c>
      <c r="Q10686" s="3">
        <v>2299</v>
      </c>
      <c r="R10686" s="3">
        <v>8046</v>
      </c>
      <c r="S10686" s="3">
        <v>22694</v>
      </c>
      <c r="T10686" s="3">
        <v>19922</v>
      </c>
      <c r="U10686" s="3">
        <v>34229</v>
      </c>
      <c r="V10686" s="3">
        <v>37245</v>
      </c>
      <c r="W10686" s="3">
        <v>14548</v>
      </c>
      <c r="X10686" s="3">
        <v>2848</v>
      </c>
      <c r="Y10686" s="3">
        <v>26416</v>
      </c>
      <c r="Z10686" s="3">
        <v>25745</v>
      </c>
      <c r="AA10686" s="3">
        <v>11550</v>
      </c>
      <c r="AB10686" s="3">
        <v>420</v>
      </c>
      <c r="AC10686" s="3">
        <v>0</v>
      </c>
      <c r="AD10686" s="3">
        <v>351679</v>
      </c>
    </row>
    <row r="10687" spans="3:30" x14ac:dyDescent="0.45">
      <c r="C10687" s="45" t="s">
        <v>306</v>
      </c>
      <c r="D10687" s="3"/>
      <c r="E10687" s="3">
        <v>280</v>
      </c>
      <c r="F10687" s="3">
        <v>767</v>
      </c>
      <c r="G10687" s="3">
        <v>854</v>
      </c>
      <c r="H10687" s="3">
        <v>888</v>
      </c>
      <c r="I10687" s="3">
        <v>906</v>
      </c>
      <c r="J10687" s="3">
        <v>1179</v>
      </c>
      <c r="K10687" s="3">
        <v>1513</v>
      </c>
      <c r="L10687" s="3">
        <v>1300</v>
      </c>
      <c r="M10687" s="3">
        <v>1606</v>
      </c>
      <c r="N10687" s="3">
        <v>1201</v>
      </c>
      <c r="O10687" s="3">
        <v>1140</v>
      </c>
      <c r="P10687" s="3">
        <v>1445</v>
      </c>
      <c r="Q10687" s="3">
        <v>1538</v>
      </c>
      <c r="R10687" s="3">
        <v>1945</v>
      </c>
      <c r="S10687" s="3">
        <v>1497</v>
      </c>
      <c r="T10687" s="3">
        <v>1127</v>
      </c>
      <c r="U10687" s="3">
        <v>907</v>
      </c>
      <c r="V10687" s="3">
        <v>228</v>
      </c>
      <c r="W10687" s="3">
        <v>184</v>
      </c>
      <c r="X10687" s="3">
        <v>220</v>
      </c>
      <c r="Y10687" s="3">
        <v>234</v>
      </c>
      <c r="Z10687" s="3">
        <v>288</v>
      </c>
      <c r="AA10687" s="3">
        <v>493</v>
      </c>
      <c r="AB10687" s="3">
        <v>609</v>
      </c>
      <c r="AC10687" s="3">
        <v>120</v>
      </c>
      <c r="AD10687" s="3">
        <v>22469</v>
      </c>
    </row>
    <row r="10688" spans="3:30" x14ac:dyDescent="0.45">
      <c r="C10688" s="45" t="s">
        <v>292</v>
      </c>
      <c r="D10688" s="3"/>
      <c r="E10688" s="3">
        <v>183</v>
      </c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>
        <v>183</v>
      </c>
    </row>
    <row r="10689" spans="3:30" x14ac:dyDescent="0.45">
      <c r="C10689" s="45" t="s">
        <v>291</v>
      </c>
      <c r="D10689" s="3">
        <v>88</v>
      </c>
      <c r="E10689" s="3">
        <v>40</v>
      </c>
      <c r="F10689" s="3">
        <v>131</v>
      </c>
      <c r="G10689" s="3">
        <v>159</v>
      </c>
      <c r="H10689" s="3">
        <v>236</v>
      </c>
      <c r="I10689" s="3">
        <v>263</v>
      </c>
      <c r="J10689" s="3">
        <v>195</v>
      </c>
      <c r="K10689" s="3">
        <v>335</v>
      </c>
      <c r="L10689" s="3">
        <v>274</v>
      </c>
      <c r="M10689" s="3">
        <v>180</v>
      </c>
      <c r="N10689" s="3">
        <v>149</v>
      </c>
      <c r="O10689" s="3">
        <v>76</v>
      </c>
      <c r="P10689" s="3">
        <v>310</v>
      </c>
      <c r="Q10689" s="3">
        <v>224</v>
      </c>
      <c r="R10689" s="3">
        <v>326</v>
      </c>
      <c r="S10689" s="3">
        <v>178</v>
      </c>
      <c r="T10689" s="3">
        <v>398</v>
      </c>
      <c r="U10689" s="3">
        <v>518</v>
      </c>
      <c r="V10689" s="3">
        <v>331</v>
      </c>
      <c r="W10689" s="3">
        <v>218</v>
      </c>
      <c r="X10689" s="3">
        <v>369</v>
      </c>
      <c r="Y10689" s="3">
        <v>390</v>
      </c>
      <c r="Z10689" s="3">
        <v>359</v>
      </c>
      <c r="AA10689" s="3">
        <v>377</v>
      </c>
      <c r="AB10689" s="3">
        <v>221</v>
      </c>
      <c r="AC10689" s="3">
        <v>57</v>
      </c>
      <c r="AD10689" s="3">
        <v>6402</v>
      </c>
    </row>
    <row r="10690" spans="3:30" x14ac:dyDescent="0.45">
      <c r="C10690" s="45" t="s">
        <v>295</v>
      </c>
      <c r="D10690" s="3">
        <v>65</v>
      </c>
      <c r="E10690" s="3">
        <v>88</v>
      </c>
      <c r="F10690" s="3">
        <v>22</v>
      </c>
      <c r="G10690" s="3">
        <v>131</v>
      </c>
      <c r="H10690" s="3">
        <v>81</v>
      </c>
      <c r="I10690" s="3">
        <v>57</v>
      </c>
      <c r="J10690" s="3">
        <v>78</v>
      </c>
      <c r="K10690" s="3">
        <v>20</v>
      </c>
      <c r="L10690" s="3">
        <v>166</v>
      </c>
      <c r="M10690" s="3">
        <v>17</v>
      </c>
      <c r="N10690" s="3">
        <v>46</v>
      </c>
      <c r="O10690" s="3">
        <v>45</v>
      </c>
      <c r="P10690" s="3">
        <v>50</v>
      </c>
      <c r="Q10690" s="3">
        <v>44</v>
      </c>
      <c r="R10690" s="3">
        <v>32</v>
      </c>
      <c r="S10690" s="3">
        <v>36</v>
      </c>
      <c r="T10690" s="3">
        <v>55</v>
      </c>
      <c r="U10690" s="3">
        <v>64</v>
      </c>
      <c r="V10690" s="3">
        <v>67</v>
      </c>
      <c r="W10690" s="3">
        <v>87</v>
      </c>
      <c r="X10690" s="3">
        <v>71</v>
      </c>
      <c r="Y10690" s="3">
        <v>173</v>
      </c>
      <c r="Z10690" s="3">
        <v>175</v>
      </c>
      <c r="AA10690" s="3">
        <v>156</v>
      </c>
      <c r="AB10690" s="3">
        <v>70</v>
      </c>
      <c r="AC10690" s="3">
        <v>7</v>
      </c>
      <c r="AD10690" s="3">
        <v>1903</v>
      </c>
    </row>
    <row r="10691" spans="3:30" x14ac:dyDescent="0.45">
      <c r="C10691" s="45" t="s">
        <v>298</v>
      </c>
      <c r="D10691" s="3">
        <v>10</v>
      </c>
      <c r="E10691" s="3">
        <v>3</v>
      </c>
      <c r="F10691" s="3">
        <v>6</v>
      </c>
      <c r="G10691" s="3">
        <v>15</v>
      </c>
      <c r="H10691" s="3">
        <v>94</v>
      </c>
      <c r="I10691" s="3">
        <v>51</v>
      </c>
      <c r="J10691" s="3">
        <v>76</v>
      </c>
      <c r="K10691" s="3">
        <v>4</v>
      </c>
      <c r="L10691" s="3">
        <v>13</v>
      </c>
      <c r="M10691" s="3">
        <v>71</v>
      </c>
      <c r="N10691" s="3">
        <v>65</v>
      </c>
      <c r="O10691" s="3">
        <v>1</v>
      </c>
      <c r="P10691" s="3"/>
      <c r="Q10691" s="3">
        <v>1</v>
      </c>
      <c r="R10691" s="3">
        <v>0</v>
      </c>
      <c r="S10691" s="3">
        <v>0</v>
      </c>
      <c r="T10691" s="3">
        <v>0</v>
      </c>
      <c r="U10691" s="3"/>
      <c r="V10691" s="3"/>
      <c r="W10691" s="3"/>
      <c r="X10691" s="3">
        <v>100</v>
      </c>
      <c r="Y10691" s="3">
        <v>100</v>
      </c>
      <c r="Z10691" s="3">
        <v>241</v>
      </c>
      <c r="AA10691" s="3">
        <v>86</v>
      </c>
      <c r="AB10691" s="3">
        <v>188</v>
      </c>
      <c r="AC10691" s="3">
        <v>63</v>
      </c>
      <c r="AD10691" s="3">
        <v>1188</v>
      </c>
    </row>
    <row r="10692" spans="3:30" x14ac:dyDescent="0.45">
      <c r="C10692" s="45" t="s">
        <v>296</v>
      </c>
      <c r="D10692" s="3"/>
      <c r="E10692" s="3"/>
      <c r="F10692" s="3"/>
      <c r="G10692" s="3"/>
      <c r="H10692" s="3"/>
      <c r="I10692" s="3"/>
      <c r="J10692" s="3"/>
      <c r="K10692" s="3"/>
      <c r="L10692" s="3">
        <v>4</v>
      </c>
      <c r="M10692" s="3">
        <v>6</v>
      </c>
      <c r="N10692" s="3">
        <v>32</v>
      </c>
      <c r="O10692" s="3"/>
      <c r="P10692" s="3"/>
      <c r="Q10692" s="3"/>
      <c r="R10692" s="3"/>
      <c r="S10692" s="3"/>
      <c r="T10692" s="3"/>
      <c r="U10692" s="3"/>
      <c r="V10692" s="3">
        <v>1</v>
      </c>
      <c r="W10692" s="3">
        <v>0</v>
      </c>
      <c r="X10692" s="3"/>
      <c r="Y10692" s="3"/>
      <c r="Z10692" s="3"/>
      <c r="AA10692" s="3"/>
      <c r="AB10692" s="3"/>
      <c r="AC10692" s="3"/>
      <c r="AD10692" s="3">
        <v>43</v>
      </c>
    </row>
    <row r="10693" spans="3:30" x14ac:dyDescent="0.45">
      <c r="C10693" s="45" t="s">
        <v>297</v>
      </c>
      <c r="D10693" s="3"/>
      <c r="E10693" s="3">
        <v>69</v>
      </c>
      <c r="F10693" s="3">
        <v>37</v>
      </c>
      <c r="G10693" s="3">
        <v>37</v>
      </c>
      <c r="H10693" s="3">
        <v>19</v>
      </c>
      <c r="I10693" s="3"/>
      <c r="J10693" s="3">
        <v>39</v>
      </c>
      <c r="K10693" s="3"/>
      <c r="L10693" s="3"/>
      <c r="M10693" s="3"/>
      <c r="N10693" s="3">
        <v>17</v>
      </c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>
        <v>218</v>
      </c>
    </row>
    <row r="10694" spans="3:30" x14ac:dyDescent="0.45">
      <c r="C10694" s="45" t="s">
        <v>294</v>
      </c>
      <c r="D10694" s="3">
        <v>39</v>
      </c>
      <c r="E10694" s="3">
        <v>85</v>
      </c>
      <c r="F10694" s="3">
        <v>147</v>
      </c>
      <c r="G10694" s="3">
        <v>606</v>
      </c>
      <c r="H10694" s="3">
        <v>1511</v>
      </c>
      <c r="I10694" s="3">
        <v>1715</v>
      </c>
      <c r="J10694" s="3">
        <v>1566</v>
      </c>
      <c r="K10694" s="3">
        <v>1799</v>
      </c>
      <c r="L10694" s="3">
        <v>2138</v>
      </c>
      <c r="M10694" s="3">
        <v>2741</v>
      </c>
      <c r="N10694" s="3">
        <v>1422</v>
      </c>
      <c r="O10694" s="3">
        <v>1095</v>
      </c>
      <c r="P10694" s="3">
        <v>1694</v>
      </c>
      <c r="Q10694" s="3">
        <v>3627</v>
      </c>
      <c r="R10694" s="3">
        <v>5615</v>
      </c>
      <c r="S10694" s="3">
        <v>9094</v>
      </c>
      <c r="T10694" s="3">
        <v>17860</v>
      </c>
      <c r="U10694" s="3">
        <v>14857</v>
      </c>
      <c r="V10694" s="3">
        <v>9701</v>
      </c>
      <c r="W10694" s="3">
        <v>9848</v>
      </c>
      <c r="X10694" s="3">
        <v>8481</v>
      </c>
      <c r="Y10694" s="3">
        <v>8964</v>
      </c>
      <c r="Z10694" s="3">
        <v>5226</v>
      </c>
      <c r="AA10694" s="3">
        <v>8686</v>
      </c>
      <c r="AB10694" s="3">
        <v>8800</v>
      </c>
      <c r="AC10694" s="3">
        <v>588</v>
      </c>
      <c r="AD10694" s="3">
        <v>127905</v>
      </c>
    </row>
    <row r="10695" spans="3:30" x14ac:dyDescent="0.45">
      <c r="C10695" s="45" t="s">
        <v>300</v>
      </c>
      <c r="D10695" s="3">
        <v>20</v>
      </c>
      <c r="E10695" s="3">
        <v>40</v>
      </c>
      <c r="F10695" s="3">
        <v>109</v>
      </c>
      <c r="G10695" s="3">
        <v>86</v>
      </c>
      <c r="H10695" s="3">
        <v>258</v>
      </c>
      <c r="I10695" s="3">
        <v>87</v>
      </c>
      <c r="J10695" s="3">
        <v>139</v>
      </c>
      <c r="K10695" s="3">
        <v>75</v>
      </c>
      <c r="L10695" s="3">
        <v>202</v>
      </c>
      <c r="M10695" s="3">
        <v>206</v>
      </c>
      <c r="N10695" s="3">
        <v>70</v>
      </c>
      <c r="O10695" s="3">
        <v>13</v>
      </c>
      <c r="P10695" s="3">
        <v>159</v>
      </c>
      <c r="Q10695" s="3">
        <v>268</v>
      </c>
      <c r="R10695" s="3">
        <v>507</v>
      </c>
      <c r="S10695" s="3">
        <v>499</v>
      </c>
      <c r="T10695" s="3">
        <v>277</v>
      </c>
      <c r="U10695" s="3">
        <v>536</v>
      </c>
      <c r="V10695" s="3">
        <v>401</v>
      </c>
      <c r="W10695" s="3">
        <v>739</v>
      </c>
      <c r="X10695" s="3">
        <v>1656</v>
      </c>
      <c r="Y10695" s="3">
        <v>2391</v>
      </c>
      <c r="Z10695" s="3">
        <v>1469</v>
      </c>
      <c r="AA10695" s="3">
        <v>1495</v>
      </c>
      <c r="AB10695" s="3">
        <v>948</v>
      </c>
      <c r="AC10695" s="3">
        <v>99</v>
      </c>
      <c r="AD10695" s="3">
        <v>12749</v>
      </c>
    </row>
    <row r="10696" spans="3:30" x14ac:dyDescent="0.45">
      <c r="C10696" s="45" t="s">
        <v>301</v>
      </c>
      <c r="D10696" s="3"/>
      <c r="E10696" s="3">
        <v>13</v>
      </c>
      <c r="F10696" s="3">
        <v>12</v>
      </c>
      <c r="G10696" s="3">
        <v>79</v>
      </c>
      <c r="H10696" s="3"/>
      <c r="I10696" s="3">
        <v>22</v>
      </c>
      <c r="J10696" s="3">
        <v>85</v>
      </c>
      <c r="K10696" s="3"/>
      <c r="L10696" s="3"/>
      <c r="M10696" s="3"/>
      <c r="N10696" s="3"/>
      <c r="O10696" s="3"/>
      <c r="P10696" s="3"/>
      <c r="Q10696" s="3">
        <v>5</v>
      </c>
      <c r="R10696" s="3">
        <v>0</v>
      </c>
      <c r="S10696" s="3">
        <v>0</v>
      </c>
      <c r="T10696" s="3">
        <v>0</v>
      </c>
      <c r="U10696" s="3"/>
      <c r="V10696" s="3"/>
      <c r="W10696" s="3">
        <v>9</v>
      </c>
      <c r="X10696" s="3">
        <v>15</v>
      </c>
      <c r="Y10696" s="3">
        <v>0</v>
      </c>
      <c r="Z10696" s="3">
        <v>153</v>
      </c>
      <c r="AA10696" s="3">
        <v>95</v>
      </c>
      <c r="AB10696" s="3">
        <v>45</v>
      </c>
      <c r="AC10696" s="3">
        <v>0</v>
      </c>
      <c r="AD10696" s="3">
        <v>533</v>
      </c>
    </row>
    <row r="10697" spans="3:30" x14ac:dyDescent="0.45">
      <c r="C10697" s="45" t="s">
        <v>299</v>
      </c>
      <c r="D10697" s="3">
        <v>101</v>
      </c>
      <c r="E10697" s="3">
        <v>249</v>
      </c>
      <c r="F10697" s="3">
        <v>227</v>
      </c>
      <c r="G10697" s="3">
        <v>179</v>
      </c>
      <c r="H10697" s="3">
        <v>141</v>
      </c>
      <c r="I10697" s="3">
        <v>75</v>
      </c>
      <c r="J10697" s="3">
        <v>139</v>
      </c>
      <c r="K10697" s="3">
        <v>84</v>
      </c>
      <c r="L10697" s="3">
        <v>672</v>
      </c>
      <c r="M10697" s="3">
        <v>594</v>
      </c>
      <c r="N10697" s="3">
        <v>503</v>
      </c>
      <c r="O10697" s="3">
        <v>429</v>
      </c>
      <c r="P10697" s="3">
        <v>364</v>
      </c>
      <c r="Q10697" s="3">
        <v>350</v>
      </c>
      <c r="R10697" s="3">
        <v>397</v>
      </c>
      <c r="S10697" s="3">
        <v>443</v>
      </c>
      <c r="T10697" s="3">
        <v>476</v>
      </c>
      <c r="U10697" s="3">
        <v>613</v>
      </c>
      <c r="V10697" s="3">
        <v>727</v>
      </c>
      <c r="W10697" s="3">
        <v>452</v>
      </c>
      <c r="X10697" s="3">
        <v>608</v>
      </c>
      <c r="Y10697" s="3">
        <v>486</v>
      </c>
      <c r="Z10697" s="3">
        <v>772</v>
      </c>
      <c r="AA10697" s="3">
        <v>602</v>
      </c>
      <c r="AB10697" s="3">
        <v>293</v>
      </c>
      <c r="AC10697" s="3">
        <v>0</v>
      </c>
      <c r="AD10697" s="3">
        <v>9976</v>
      </c>
    </row>
    <row r="10698" spans="3:30" x14ac:dyDescent="0.45">
      <c r="C10698" s="45" t="s">
        <v>263</v>
      </c>
      <c r="D10698" s="3">
        <v>7</v>
      </c>
      <c r="E10698" s="3"/>
      <c r="F10698" s="3">
        <v>117</v>
      </c>
      <c r="G10698" s="3">
        <v>146</v>
      </c>
      <c r="H10698" s="3">
        <v>95</v>
      </c>
      <c r="I10698" s="3">
        <v>46</v>
      </c>
      <c r="J10698" s="3">
        <v>133</v>
      </c>
      <c r="K10698" s="3">
        <v>18</v>
      </c>
      <c r="L10698" s="3">
        <v>43</v>
      </c>
      <c r="M10698" s="3">
        <v>9</v>
      </c>
      <c r="N10698" s="3">
        <v>74</v>
      </c>
      <c r="O10698" s="3">
        <v>33</v>
      </c>
      <c r="P10698" s="3">
        <v>30</v>
      </c>
      <c r="Q10698" s="3">
        <v>20</v>
      </c>
      <c r="R10698" s="3">
        <v>43</v>
      </c>
      <c r="S10698" s="3">
        <v>30</v>
      </c>
      <c r="T10698" s="3">
        <v>43</v>
      </c>
      <c r="U10698" s="3">
        <v>114</v>
      </c>
      <c r="V10698" s="3">
        <v>38</v>
      </c>
      <c r="W10698" s="3">
        <v>19</v>
      </c>
      <c r="X10698" s="3">
        <v>43</v>
      </c>
      <c r="Y10698" s="3">
        <v>35</v>
      </c>
      <c r="Z10698" s="3">
        <v>41</v>
      </c>
      <c r="AA10698" s="3">
        <v>74</v>
      </c>
      <c r="AB10698" s="3">
        <v>29</v>
      </c>
      <c r="AC10698" s="3">
        <v>48</v>
      </c>
      <c r="AD10698" s="3">
        <v>1328</v>
      </c>
    </row>
    <row r="10699" spans="3:30" x14ac:dyDescent="0.45">
      <c r="C10699" s="45" t="s">
        <v>264</v>
      </c>
      <c r="D10699" s="3"/>
      <c r="E10699" s="3"/>
      <c r="F10699" s="3">
        <v>448</v>
      </c>
      <c r="G10699" s="3">
        <v>5072</v>
      </c>
      <c r="H10699" s="3">
        <v>15085</v>
      </c>
      <c r="I10699" s="3">
        <v>18039</v>
      </c>
      <c r="J10699" s="3">
        <v>24246</v>
      </c>
      <c r="K10699" s="3">
        <v>11299</v>
      </c>
      <c r="L10699" s="3">
        <v>4204</v>
      </c>
      <c r="M10699" s="3">
        <v>130</v>
      </c>
      <c r="N10699" s="3">
        <v>158</v>
      </c>
      <c r="O10699" s="3">
        <v>189</v>
      </c>
      <c r="P10699" s="3">
        <v>171</v>
      </c>
      <c r="Q10699" s="3">
        <v>381</v>
      </c>
      <c r="R10699" s="3">
        <v>408</v>
      </c>
      <c r="S10699" s="3">
        <v>212</v>
      </c>
      <c r="T10699" s="3">
        <v>159</v>
      </c>
      <c r="U10699" s="3">
        <v>343</v>
      </c>
      <c r="V10699" s="3">
        <v>160</v>
      </c>
      <c r="W10699" s="3">
        <v>542</v>
      </c>
      <c r="X10699" s="3">
        <v>179</v>
      </c>
      <c r="Y10699" s="3">
        <v>82</v>
      </c>
      <c r="Z10699" s="3">
        <v>98</v>
      </c>
      <c r="AA10699" s="3">
        <v>188</v>
      </c>
      <c r="AB10699" s="3">
        <v>278</v>
      </c>
      <c r="AC10699" s="3">
        <v>21</v>
      </c>
      <c r="AD10699" s="3">
        <v>82092</v>
      </c>
    </row>
    <row r="10700" spans="3:30" x14ac:dyDescent="0.45">
      <c r="C10700" s="45" t="s">
        <v>267</v>
      </c>
      <c r="D10700" s="3"/>
      <c r="E10700" s="3"/>
      <c r="F10700" s="3">
        <v>3</v>
      </c>
      <c r="G10700" s="3">
        <v>13</v>
      </c>
      <c r="H10700" s="3">
        <v>15</v>
      </c>
      <c r="I10700" s="3">
        <v>19</v>
      </c>
      <c r="J10700" s="3">
        <v>291</v>
      </c>
      <c r="K10700" s="3">
        <v>49</v>
      </c>
      <c r="L10700" s="3">
        <v>134</v>
      </c>
      <c r="M10700" s="3">
        <v>47</v>
      </c>
      <c r="N10700" s="3">
        <v>21</v>
      </c>
      <c r="O10700" s="3">
        <v>23</v>
      </c>
      <c r="P10700" s="3">
        <v>9</v>
      </c>
      <c r="Q10700" s="3">
        <v>5</v>
      </c>
      <c r="R10700" s="3">
        <v>7</v>
      </c>
      <c r="S10700" s="3">
        <v>4</v>
      </c>
      <c r="T10700" s="3">
        <v>13</v>
      </c>
      <c r="U10700" s="3">
        <v>39</v>
      </c>
      <c r="V10700" s="3">
        <v>13</v>
      </c>
      <c r="W10700" s="3">
        <v>68</v>
      </c>
      <c r="X10700" s="3">
        <v>131</v>
      </c>
      <c r="Y10700" s="3">
        <v>141</v>
      </c>
      <c r="Z10700" s="3">
        <v>133</v>
      </c>
      <c r="AA10700" s="3">
        <v>181</v>
      </c>
      <c r="AB10700" s="3">
        <v>100</v>
      </c>
      <c r="AC10700" s="3">
        <v>37</v>
      </c>
      <c r="AD10700" s="3">
        <v>1496</v>
      </c>
    </row>
    <row r="10701" spans="3:30" x14ac:dyDescent="0.45">
      <c r="C10701" s="45" t="s">
        <v>265</v>
      </c>
      <c r="D10701" s="3">
        <v>225</v>
      </c>
      <c r="E10701" s="3">
        <v>27</v>
      </c>
      <c r="F10701" s="3">
        <v>63</v>
      </c>
      <c r="G10701" s="3">
        <v>45</v>
      </c>
      <c r="H10701" s="3">
        <v>95</v>
      </c>
      <c r="I10701" s="3">
        <v>74</v>
      </c>
      <c r="J10701" s="3">
        <v>5</v>
      </c>
      <c r="K10701" s="3"/>
      <c r="L10701" s="3">
        <v>17</v>
      </c>
      <c r="M10701" s="3">
        <v>162</v>
      </c>
      <c r="N10701" s="3">
        <v>1</v>
      </c>
      <c r="O10701" s="3">
        <v>11</v>
      </c>
      <c r="P10701" s="3">
        <v>29</v>
      </c>
      <c r="Q10701" s="3"/>
      <c r="R10701" s="3">
        <v>35</v>
      </c>
      <c r="S10701" s="3">
        <v>12</v>
      </c>
      <c r="T10701" s="3">
        <v>18</v>
      </c>
      <c r="U10701" s="3">
        <v>0</v>
      </c>
      <c r="V10701" s="3"/>
      <c r="W10701" s="3">
        <v>2</v>
      </c>
      <c r="X10701" s="3">
        <v>6</v>
      </c>
      <c r="Y10701" s="3">
        <v>22</v>
      </c>
      <c r="Z10701" s="3">
        <v>72</v>
      </c>
      <c r="AA10701" s="3">
        <v>0</v>
      </c>
      <c r="AB10701" s="3">
        <v>4</v>
      </c>
      <c r="AC10701" s="3">
        <v>0</v>
      </c>
      <c r="AD10701" s="3">
        <v>925</v>
      </c>
    </row>
    <row r="10702" spans="3:30" x14ac:dyDescent="0.45">
      <c r="C10702" s="45" t="s">
        <v>266</v>
      </c>
      <c r="D10702" s="3"/>
      <c r="E10702" s="3">
        <v>5</v>
      </c>
      <c r="F10702" s="3"/>
      <c r="G10702" s="3">
        <v>9</v>
      </c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>
        <v>14</v>
      </c>
    </row>
    <row r="10703" spans="3:30" x14ac:dyDescent="0.45">
      <c r="C10703" s="45" t="s">
        <v>309</v>
      </c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>
        <v>3</v>
      </c>
      <c r="W10703" s="3">
        <v>0</v>
      </c>
      <c r="X10703" s="3"/>
      <c r="Y10703" s="3"/>
      <c r="Z10703" s="3"/>
      <c r="AA10703" s="3"/>
      <c r="AB10703" s="3"/>
      <c r="AC10703" s="3"/>
      <c r="AD10703" s="3">
        <v>3</v>
      </c>
    </row>
    <row r="10704" spans="3:30" x14ac:dyDescent="0.45">
      <c r="C10704" s="45" t="s">
        <v>310</v>
      </c>
      <c r="D10704" s="3">
        <v>73</v>
      </c>
      <c r="E10704" s="3">
        <v>109</v>
      </c>
      <c r="F10704" s="3">
        <v>69</v>
      </c>
      <c r="G10704" s="3">
        <v>213</v>
      </c>
      <c r="H10704" s="3">
        <v>373</v>
      </c>
      <c r="I10704" s="3">
        <v>373</v>
      </c>
      <c r="J10704" s="3">
        <v>191</v>
      </c>
      <c r="K10704" s="3">
        <v>154</v>
      </c>
      <c r="L10704" s="3">
        <v>207</v>
      </c>
      <c r="M10704" s="3">
        <v>85</v>
      </c>
      <c r="N10704" s="3">
        <v>93</v>
      </c>
      <c r="O10704" s="3">
        <v>91</v>
      </c>
      <c r="P10704" s="3">
        <v>148</v>
      </c>
      <c r="Q10704" s="3">
        <v>234</v>
      </c>
      <c r="R10704" s="3">
        <v>308</v>
      </c>
      <c r="S10704" s="3">
        <v>408</v>
      </c>
      <c r="T10704" s="3">
        <v>402</v>
      </c>
      <c r="U10704" s="3">
        <v>483</v>
      </c>
      <c r="V10704" s="3">
        <v>723</v>
      </c>
      <c r="W10704" s="3">
        <v>1102</v>
      </c>
      <c r="X10704" s="3">
        <v>1492</v>
      </c>
      <c r="Y10704" s="3">
        <v>1064</v>
      </c>
      <c r="Z10704" s="3">
        <v>2717</v>
      </c>
      <c r="AA10704" s="3">
        <v>931</v>
      </c>
      <c r="AB10704" s="3">
        <v>529</v>
      </c>
      <c r="AC10704" s="3">
        <v>96</v>
      </c>
      <c r="AD10704" s="3">
        <v>12668</v>
      </c>
    </row>
    <row r="10705" spans="3:30" x14ac:dyDescent="0.45">
      <c r="C10705" s="45" t="s">
        <v>271</v>
      </c>
      <c r="D10705" s="3">
        <v>156</v>
      </c>
      <c r="E10705" s="3">
        <v>109</v>
      </c>
      <c r="F10705" s="3">
        <v>52</v>
      </c>
      <c r="G10705" s="3"/>
      <c r="H10705" s="3">
        <v>75</v>
      </c>
      <c r="I10705" s="3">
        <v>124</v>
      </c>
      <c r="J10705" s="3">
        <v>110</v>
      </c>
      <c r="K10705" s="3">
        <v>188</v>
      </c>
      <c r="L10705" s="3">
        <v>110</v>
      </c>
      <c r="M10705" s="3">
        <v>198</v>
      </c>
      <c r="N10705" s="3">
        <v>137</v>
      </c>
      <c r="O10705" s="3">
        <v>175</v>
      </c>
      <c r="P10705" s="3">
        <v>240</v>
      </c>
      <c r="Q10705" s="3">
        <v>292</v>
      </c>
      <c r="R10705" s="3">
        <v>261</v>
      </c>
      <c r="S10705" s="3">
        <v>134</v>
      </c>
      <c r="T10705" s="3">
        <v>129</v>
      </c>
      <c r="U10705" s="3">
        <v>92</v>
      </c>
      <c r="V10705" s="3">
        <v>45</v>
      </c>
      <c r="W10705" s="3">
        <v>55</v>
      </c>
      <c r="X10705" s="3">
        <v>16</v>
      </c>
      <c r="Y10705" s="3">
        <v>48</v>
      </c>
      <c r="Z10705" s="3">
        <v>28</v>
      </c>
      <c r="AA10705" s="3">
        <v>41</v>
      </c>
      <c r="AB10705" s="3">
        <v>40</v>
      </c>
      <c r="AC10705" s="3">
        <v>6</v>
      </c>
      <c r="AD10705" s="3">
        <v>2861</v>
      </c>
    </row>
    <row r="10706" spans="3:30" x14ac:dyDescent="0.45">
      <c r="C10706" s="45" t="s">
        <v>311</v>
      </c>
      <c r="D10706" s="3"/>
      <c r="E10706" s="3"/>
      <c r="F10706" s="3"/>
      <c r="G10706" s="3"/>
      <c r="H10706" s="3">
        <v>3</v>
      </c>
      <c r="I10706" s="3">
        <v>18</v>
      </c>
      <c r="J10706" s="3"/>
      <c r="K10706" s="3"/>
      <c r="L10706" s="3"/>
      <c r="M10706" s="3"/>
      <c r="N10706" s="3">
        <v>1</v>
      </c>
      <c r="O10706" s="3"/>
      <c r="P10706" s="3"/>
      <c r="Q10706" s="3"/>
      <c r="R10706" s="3">
        <v>41</v>
      </c>
      <c r="S10706" s="3">
        <v>116</v>
      </c>
      <c r="T10706" s="3">
        <v>339</v>
      </c>
      <c r="U10706" s="3">
        <v>237</v>
      </c>
      <c r="V10706" s="3">
        <v>137</v>
      </c>
      <c r="W10706" s="3">
        <v>536</v>
      </c>
      <c r="X10706" s="3">
        <v>856</v>
      </c>
      <c r="Y10706" s="3">
        <v>729</v>
      </c>
      <c r="Z10706" s="3">
        <v>625</v>
      </c>
      <c r="AA10706" s="3">
        <v>560</v>
      </c>
      <c r="AB10706" s="3">
        <v>372</v>
      </c>
      <c r="AC10706" s="3">
        <v>110</v>
      </c>
      <c r="AD10706" s="3">
        <v>4680</v>
      </c>
    </row>
    <row r="10707" spans="3:30" x14ac:dyDescent="0.45">
      <c r="C10707" s="45" t="s">
        <v>314</v>
      </c>
      <c r="D10707" s="3"/>
      <c r="E10707" s="3">
        <v>52</v>
      </c>
      <c r="F10707" s="3">
        <v>11</v>
      </c>
      <c r="G10707" s="3">
        <v>271</v>
      </c>
      <c r="H10707" s="3">
        <v>68</v>
      </c>
      <c r="I10707" s="3">
        <v>349</v>
      </c>
      <c r="J10707" s="3">
        <v>265</v>
      </c>
      <c r="K10707" s="3">
        <v>932</v>
      </c>
      <c r="L10707" s="3">
        <v>2067</v>
      </c>
      <c r="M10707" s="3">
        <v>2272</v>
      </c>
      <c r="N10707" s="3">
        <v>1850</v>
      </c>
      <c r="O10707" s="3">
        <v>773</v>
      </c>
      <c r="P10707" s="3">
        <v>844</v>
      </c>
      <c r="Q10707" s="3">
        <v>756</v>
      </c>
      <c r="R10707" s="3">
        <v>1211</v>
      </c>
      <c r="S10707" s="3">
        <v>1516</v>
      </c>
      <c r="T10707" s="3">
        <v>1151</v>
      </c>
      <c r="U10707" s="3">
        <v>1138</v>
      </c>
      <c r="V10707" s="3">
        <v>1213</v>
      </c>
      <c r="W10707" s="3">
        <v>1263</v>
      </c>
      <c r="X10707" s="3">
        <v>1636</v>
      </c>
      <c r="Y10707" s="3">
        <v>1503</v>
      </c>
      <c r="Z10707" s="3">
        <v>1598</v>
      </c>
      <c r="AA10707" s="3">
        <v>1286</v>
      </c>
      <c r="AB10707" s="3">
        <v>1879</v>
      </c>
      <c r="AC10707" s="3">
        <v>775</v>
      </c>
      <c r="AD10707" s="3">
        <v>26679</v>
      </c>
    </row>
    <row r="10708" spans="3:30" x14ac:dyDescent="0.45">
      <c r="C10708" s="45" t="s">
        <v>315</v>
      </c>
      <c r="D10708" s="3"/>
      <c r="E10708" s="3">
        <v>7</v>
      </c>
      <c r="F10708" s="3">
        <v>3</v>
      </c>
      <c r="G10708" s="3">
        <v>1</v>
      </c>
      <c r="H10708" s="3">
        <v>2</v>
      </c>
      <c r="I10708" s="3"/>
      <c r="J10708" s="3">
        <v>1</v>
      </c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>
        <v>14</v>
      </c>
    </row>
    <row r="10709" spans="3:30" x14ac:dyDescent="0.45">
      <c r="C10709" s="45" t="s">
        <v>312</v>
      </c>
      <c r="D10709" s="3">
        <v>25</v>
      </c>
      <c r="E10709" s="3">
        <v>13</v>
      </c>
      <c r="F10709" s="3">
        <v>17</v>
      </c>
      <c r="G10709" s="3">
        <v>38</v>
      </c>
      <c r="H10709" s="3">
        <v>23</v>
      </c>
      <c r="I10709" s="3">
        <v>28</v>
      </c>
      <c r="J10709" s="3">
        <v>16</v>
      </c>
      <c r="K10709" s="3">
        <v>4</v>
      </c>
      <c r="L10709" s="3">
        <v>8</v>
      </c>
      <c r="M10709" s="3">
        <v>60</v>
      </c>
      <c r="N10709" s="3">
        <v>31</v>
      </c>
      <c r="O10709" s="3"/>
      <c r="P10709" s="3"/>
      <c r="Q10709" s="3"/>
      <c r="R10709" s="3">
        <v>3</v>
      </c>
      <c r="S10709" s="3">
        <v>0</v>
      </c>
      <c r="T10709" s="3">
        <v>1</v>
      </c>
      <c r="U10709" s="3">
        <v>0</v>
      </c>
      <c r="V10709" s="3"/>
      <c r="W10709" s="3">
        <v>16</v>
      </c>
      <c r="X10709" s="3">
        <v>8</v>
      </c>
      <c r="Y10709" s="3">
        <v>32</v>
      </c>
      <c r="Z10709" s="3">
        <v>19</v>
      </c>
      <c r="AA10709" s="3">
        <v>0</v>
      </c>
      <c r="AB10709" s="3"/>
      <c r="AC10709" s="3"/>
      <c r="AD10709" s="3">
        <v>342</v>
      </c>
    </row>
    <row r="10710" spans="3:30" x14ac:dyDescent="0.45">
      <c r="C10710" s="45" t="s">
        <v>261</v>
      </c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>
        <v>6</v>
      </c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>
        <v>6</v>
      </c>
    </row>
    <row r="10711" spans="3:30" x14ac:dyDescent="0.45">
      <c r="C10711" s="45" t="s">
        <v>286</v>
      </c>
      <c r="D10711" s="3">
        <v>159</v>
      </c>
      <c r="E10711" s="3">
        <v>185</v>
      </c>
      <c r="F10711" s="3">
        <v>290</v>
      </c>
      <c r="G10711" s="3">
        <v>554</v>
      </c>
      <c r="H10711" s="3">
        <v>1287</v>
      </c>
      <c r="I10711" s="3">
        <v>1857</v>
      </c>
      <c r="J10711" s="3">
        <v>1102</v>
      </c>
      <c r="K10711" s="3">
        <v>772</v>
      </c>
      <c r="L10711" s="3">
        <v>756</v>
      </c>
      <c r="M10711" s="3">
        <v>447</v>
      </c>
      <c r="N10711" s="3">
        <v>314</v>
      </c>
      <c r="O10711" s="3">
        <v>502</v>
      </c>
      <c r="P10711" s="3">
        <v>205</v>
      </c>
      <c r="Q10711" s="3">
        <v>395</v>
      </c>
      <c r="R10711" s="3">
        <v>383</v>
      </c>
      <c r="S10711" s="3">
        <v>941</v>
      </c>
      <c r="T10711" s="3">
        <v>659</v>
      </c>
      <c r="U10711" s="3">
        <v>1050</v>
      </c>
      <c r="V10711" s="3">
        <v>788</v>
      </c>
      <c r="W10711" s="3">
        <v>1514</v>
      </c>
      <c r="X10711" s="3">
        <v>1379</v>
      </c>
      <c r="Y10711" s="3">
        <v>1878</v>
      </c>
      <c r="Z10711" s="3">
        <v>1913</v>
      </c>
      <c r="AA10711" s="3">
        <v>1821</v>
      </c>
      <c r="AB10711" s="3">
        <v>1106</v>
      </c>
      <c r="AC10711" s="3">
        <v>455</v>
      </c>
      <c r="AD10711" s="3">
        <v>22712</v>
      </c>
    </row>
    <row r="10712" spans="3:30" x14ac:dyDescent="0.45">
      <c r="C10712" s="45" t="s">
        <v>325</v>
      </c>
      <c r="D10712" s="3"/>
      <c r="E10712" s="3">
        <v>62</v>
      </c>
      <c r="F10712" s="3"/>
      <c r="G10712" s="3"/>
      <c r="H10712" s="3"/>
      <c r="I10712" s="3"/>
      <c r="J10712" s="3"/>
      <c r="K10712" s="3">
        <v>30</v>
      </c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>
        <v>92</v>
      </c>
    </row>
    <row r="10713" spans="3:30" x14ac:dyDescent="0.45">
      <c r="C10713" s="45" t="s">
        <v>260</v>
      </c>
      <c r="D10713" s="3">
        <v>1370</v>
      </c>
      <c r="E10713" s="3">
        <v>2920</v>
      </c>
      <c r="F10713" s="3">
        <v>1237</v>
      </c>
      <c r="G10713" s="3">
        <v>292</v>
      </c>
      <c r="H10713" s="3">
        <v>691</v>
      </c>
      <c r="I10713" s="3">
        <v>2831</v>
      </c>
      <c r="J10713" s="3">
        <v>4000</v>
      </c>
      <c r="K10713" s="3">
        <v>19367</v>
      </c>
      <c r="L10713" s="3">
        <v>29066</v>
      </c>
      <c r="M10713" s="3">
        <v>12694</v>
      </c>
      <c r="N10713" s="3">
        <v>5201</v>
      </c>
      <c r="O10713" s="3">
        <v>5158</v>
      </c>
      <c r="P10713" s="3">
        <v>8440</v>
      </c>
      <c r="Q10713" s="3">
        <v>17808</v>
      </c>
      <c r="R10713" s="3">
        <v>27171</v>
      </c>
      <c r="S10713" s="3">
        <v>26635</v>
      </c>
      <c r="T10713" s="3">
        <v>50029</v>
      </c>
      <c r="U10713" s="3">
        <v>56860</v>
      </c>
      <c r="V10713" s="3">
        <v>52692</v>
      </c>
      <c r="W10713" s="3">
        <v>49105</v>
      </c>
      <c r="X10713" s="3">
        <v>40491</v>
      </c>
      <c r="Y10713" s="3">
        <v>54751</v>
      </c>
      <c r="Z10713" s="3">
        <v>47185</v>
      </c>
      <c r="AA10713" s="3">
        <v>39123</v>
      </c>
      <c r="AB10713" s="3">
        <v>12941</v>
      </c>
      <c r="AC10713" s="3">
        <v>812</v>
      </c>
      <c r="AD10713" s="3">
        <v>568870</v>
      </c>
    </row>
    <row r="10714" spans="3:30" x14ac:dyDescent="0.45">
      <c r="C10714" s="45" t="s">
        <v>262</v>
      </c>
      <c r="D10714" s="3">
        <v>133</v>
      </c>
      <c r="E10714" s="3">
        <v>1569</v>
      </c>
      <c r="F10714" s="3">
        <v>1588</v>
      </c>
      <c r="G10714" s="3">
        <v>1334</v>
      </c>
      <c r="H10714" s="3">
        <v>2077</v>
      </c>
      <c r="I10714" s="3">
        <v>2441</v>
      </c>
      <c r="J10714" s="3">
        <v>3174</v>
      </c>
      <c r="K10714" s="3">
        <v>1038</v>
      </c>
      <c r="L10714" s="3">
        <v>461</v>
      </c>
      <c r="M10714" s="3">
        <v>674</v>
      </c>
      <c r="N10714" s="3">
        <v>1279</v>
      </c>
      <c r="O10714" s="3">
        <v>814</v>
      </c>
      <c r="P10714" s="3">
        <v>1031</v>
      </c>
      <c r="Q10714" s="3">
        <v>1350</v>
      </c>
      <c r="R10714" s="3">
        <v>2085</v>
      </c>
      <c r="S10714" s="3">
        <v>3943</v>
      </c>
      <c r="T10714" s="3">
        <v>5627</v>
      </c>
      <c r="U10714" s="3">
        <v>7849</v>
      </c>
      <c r="V10714" s="3">
        <v>8375</v>
      </c>
      <c r="W10714" s="3">
        <v>4760</v>
      </c>
      <c r="X10714" s="3">
        <v>7066</v>
      </c>
      <c r="Y10714" s="3">
        <v>7805</v>
      </c>
      <c r="Z10714" s="3">
        <v>7282</v>
      </c>
      <c r="AA10714" s="3">
        <v>8868</v>
      </c>
      <c r="AB10714" s="3">
        <v>2087</v>
      </c>
      <c r="AC10714" s="3">
        <v>117</v>
      </c>
      <c r="AD10714" s="3">
        <v>84827</v>
      </c>
    </row>
    <row r="10715" spans="3:30" x14ac:dyDescent="0.45">
      <c r="C10715" s="45" t="s">
        <v>279</v>
      </c>
      <c r="D10715" s="3"/>
      <c r="E10715" s="3"/>
      <c r="F10715" s="3">
        <v>4</v>
      </c>
      <c r="G10715" s="3"/>
      <c r="H10715" s="3"/>
      <c r="I10715" s="3">
        <v>32</v>
      </c>
      <c r="J10715" s="3">
        <v>43</v>
      </c>
      <c r="K10715" s="3"/>
      <c r="L10715" s="3"/>
      <c r="M10715" s="3">
        <v>5</v>
      </c>
      <c r="N10715" s="3">
        <v>10</v>
      </c>
      <c r="O10715" s="3">
        <v>538</v>
      </c>
      <c r="P10715" s="3">
        <v>4</v>
      </c>
      <c r="Q10715" s="3"/>
      <c r="R10715" s="3"/>
      <c r="S10715" s="3">
        <v>109</v>
      </c>
      <c r="T10715" s="3">
        <v>420</v>
      </c>
      <c r="U10715" s="3">
        <v>200</v>
      </c>
      <c r="V10715" s="3">
        <v>1057</v>
      </c>
      <c r="W10715" s="3">
        <v>887</v>
      </c>
      <c r="X10715" s="3">
        <v>84</v>
      </c>
      <c r="Y10715" s="3">
        <v>288</v>
      </c>
      <c r="Z10715" s="3">
        <v>686</v>
      </c>
      <c r="AA10715" s="3">
        <v>1180</v>
      </c>
      <c r="AB10715" s="3">
        <v>626</v>
      </c>
      <c r="AC10715" s="3">
        <v>0</v>
      </c>
      <c r="AD10715" s="3">
        <v>6173</v>
      </c>
    </row>
    <row r="10716" spans="3:30" x14ac:dyDescent="0.45">
      <c r="C10716" s="45" t="s">
        <v>319</v>
      </c>
      <c r="D10716" s="3">
        <v>7</v>
      </c>
      <c r="E10716" s="3">
        <v>57</v>
      </c>
      <c r="F10716" s="3">
        <v>113</v>
      </c>
      <c r="G10716" s="3">
        <v>182</v>
      </c>
      <c r="H10716" s="3">
        <v>224</v>
      </c>
      <c r="I10716" s="3">
        <v>119</v>
      </c>
      <c r="J10716" s="3">
        <v>68</v>
      </c>
      <c r="K10716" s="3">
        <v>5</v>
      </c>
      <c r="L10716" s="3">
        <v>5</v>
      </c>
      <c r="M10716" s="3"/>
      <c r="N10716" s="3">
        <v>12</v>
      </c>
      <c r="O10716" s="3">
        <v>27</v>
      </c>
      <c r="P10716" s="3">
        <v>28</v>
      </c>
      <c r="Q10716" s="3">
        <v>9</v>
      </c>
      <c r="R10716" s="3">
        <v>0</v>
      </c>
      <c r="S10716" s="3">
        <v>0</v>
      </c>
      <c r="T10716" s="3">
        <v>5</v>
      </c>
      <c r="U10716" s="3">
        <v>0</v>
      </c>
      <c r="V10716" s="3"/>
      <c r="W10716" s="3">
        <v>10</v>
      </c>
      <c r="X10716" s="3">
        <v>27</v>
      </c>
      <c r="Y10716" s="3">
        <v>18</v>
      </c>
      <c r="Z10716" s="3">
        <v>30</v>
      </c>
      <c r="AA10716" s="3">
        <v>28</v>
      </c>
      <c r="AB10716" s="3">
        <v>31</v>
      </c>
      <c r="AC10716" s="3">
        <v>28</v>
      </c>
      <c r="AD10716" s="3">
        <v>1033</v>
      </c>
    </row>
    <row r="10717" spans="3:30" x14ac:dyDescent="0.45">
      <c r="C10717" s="45" t="s">
        <v>280</v>
      </c>
      <c r="D10717" s="3"/>
      <c r="E10717" s="3">
        <v>2</v>
      </c>
      <c r="F10717" s="3">
        <v>20</v>
      </c>
      <c r="G10717" s="3">
        <v>93</v>
      </c>
      <c r="H10717" s="3">
        <v>556</v>
      </c>
      <c r="I10717" s="3">
        <v>456</v>
      </c>
      <c r="J10717" s="3">
        <v>461</v>
      </c>
      <c r="K10717" s="3">
        <v>135</v>
      </c>
      <c r="L10717" s="3">
        <v>190</v>
      </c>
      <c r="M10717" s="3">
        <v>249</v>
      </c>
      <c r="N10717" s="3">
        <v>137</v>
      </c>
      <c r="O10717" s="3">
        <v>90</v>
      </c>
      <c r="P10717" s="3">
        <v>270</v>
      </c>
      <c r="Q10717" s="3">
        <v>108</v>
      </c>
      <c r="R10717" s="3">
        <v>261</v>
      </c>
      <c r="S10717" s="3">
        <v>430</v>
      </c>
      <c r="T10717" s="3">
        <v>352</v>
      </c>
      <c r="U10717" s="3">
        <v>290</v>
      </c>
      <c r="V10717" s="3">
        <v>473</v>
      </c>
      <c r="W10717" s="3">
        <v>262</v>
      </c>
      <c r="X10717" s="3">
        <v>397</v>
      </c>
      <c r="Y10717" s="3">
        <v>637</v>
      </c>
      <c r="Z10717" s="3">
        <v>868</v>
      </c>
      <c r="AA10717" s="3">
        <v>800</v>
      </c>
      <c r="AB10717" s="3">
        <v>300</v>
      </c>
      <c r="AC10717" s="3">
        <v>139</v>
      </c>
      <c r="AD10717" s="3">
        <v>7976</v>
      </c>
    </row>
    <row r="10718" spans="3:30" x14ac:dyDescent="0.45">
      <c r="C10718" s="45" t="s">
        <v>324</v>
      </c>
      <c r="D10718" s="3">
        <v>1</v>
      </c>
      <c r="E10718" s="3">
        <v>13</v>
      </c>
      <c r="F10718" s="3">
        <v>344</v>
      </c>
      <c r="G10718" s="3">
        <v>576</v>
      </c>
      <c r="H10718" s="3">
        <v>589</v>
      </c>
      <c r="I10718" s="3">
        <v>230</v>
      </c>
      <c r="J10718" s="3">
        <v>148</v>
      </c>
      <c r="K10718" s="3">
        <v>1</v>
      </c>
      <c r="L10718" s="3">
        <v>2</v>
      </c>
      <c r="M10718" s="3">
        <v>1</v>
      </c>
      <c r="N10718" s="3">
        <v>2</v>
      </c>
      <c r="O10718" s="3"/>
      <c r="P10718" s="3"/>
      <c r="Q10718" s="3"/>
      <c r="R10718" s="3">
        <v>7</v>
      </c>
      <c r="S10718" s="3">
        <v>5</v>
      </c>
      <c r="T10718" s="3">
        <v>2</v>
      </c>
      <c r="U10718" s="3">
        <v>0</v>
      </c>
      <c r="V10718" s="3"/>
      <c r="W10718" s="3">
        <v>2</v>
      </c>
      <c r="X10718" s="3">
        <v>225</v>
      </c>
      <c r="Y10718" s="3">
        <v>289</v>
      </c>
      <c r="Z10718" s="3">
        <v>287</v>
      </c>
      <c r="AA10718" s="3">
        <v>183</v>
      </c>
      <c r="AB10718" s="3">
        <v>186</v>
      </c>
      <c r="AC10718" s="3">
        <v>27</v>
      </c>
      <c r="AD10718" s="3">
        <v>3120</v>
      </c>
    </row>
    <row r="10719" spans="3:30" x14ac:dyDescent="0.45">
      <c r="C10719" s="45" t="s">
        <v>323</v>
      </c>
      <c r="D10719" s="3">
        <v>131</v>
      </c>
      <c r="E10719" s="3">
        <v>294</v>
      </c>
      <c r="F10719" s="3">
        <v>278</v>
      </c>
      <c r="G10719" s="3">
        <v>395</v>
      </c>
      <c r="H10719" s="3">
        <v>442</v>
      </c>
      <c r="I10719" s="3">
        <v>204</v>
      </c>
      <c r="J10719" s="3">
        <v>92</v>
      </c>
      <c r="K10719" s="3">
        <v>44</v>
      </c>
      <c r="L10719" s="3">
        <v>119</v>
      </c>
      <c r="M10719" s="3">
        <v>29</v>
      </c>
      <c r="N10719" s="3">
        <v>161</v>
      </c>
      <c r="O10719" s="3">
        <v>63</v>
      </c>
      <c r="P10719" s="3">
        <v>43</v>
      </c>
      <c r="Q10719" s="3">
        <v>21</v>
      </c>
      <c r="R10719" s="3">
        <v>44</v>
      </c>
      <c r="S10719" s="3">
        <v>63</v>
      </c>
      <c r="T10719" s="3">
        <v>171</v>
      </c>
      <c r="U10719" s="3">
        <v>58</v>
      </c>
      <c r="V10719" s="3">
        <v>61</v>
      </c>
      <c r="W10719" s="3">
        <v>77</v>
      </c>
      <c r="X10719" s="3">
        <v>134</v>
      </c>
      <c r="Y10719" s="3">
        <v>132</v>
      </c>
      <c r="Z10719" s="3">
        <v>176</v>
      </c>
      <c r="AA10719" s="3">
        <v>214</v>
      </c>
      <c r="AB10719" s="3">
        <v>225</v>
      </c>
      <c r="AC10719" s="3">
        <v>0</v>
      </c>
      <c r="AD10719" s="3">
        <v>3671</v>
      </c>
    </row>
    <row r="10720" spans="3:30" x14ac:dyDescent="0.45">
      <c r="C10720" s="45" t="s">
        <v>278</v>
      </c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>
        <v>51</v>
      </c>
      <c r="Y10720" s="3">
        <v>0</v>
      </c>
      <c r="Z10720" s="3"/>
      <c r="AA10720" s="3">
        <v>2</v>
      </c>
      <c r="AB10720" s="3">
        <v>0</v>
      </c>
      <c r="AC10720" s="3"/>
      <c r="AD10720" s="3">
        <v>53</v>
      </c>
    </row>
    <row r="10721" spans="3:30" x14ac:dyDescent="0.45">
      <c r="C10721" s="45" t="s">
        <v>268</v>
      </c>
      <c r="D10721" s="3">
        <v>14</v>
      </c>
      <c r="E10721" s="3"/>
      <c r="F10721" s="3">
        <v>10</v>
      </c>
      <c r="G10721" s="3">
        <v>13</v>
      </c>
      <c r="H10721" s="3">
        <v>10</v>
      </c>
      <c r="I10721" s="3"/>
      <c r="J10721" s="3"/>
      <c r="K10721" s="3"/>
      <c r="L10721" s="3"/>
      <c r="M10721" s="3"/>
      <c r="N10721" s="3">
        <v>6</v>
      </c>
      <c r="O10721" s="3">
        <v>6</v>
      </c>
      <c r="P10721" s="3"/>
      <c r="Q10721" s="3"/>
      <c r="R10721" s="3">
        <v>0</v>
      </c>
      <c r="S10721" s="3"/>
      <c r="T10721" s="3"/>
      <c r="U10721" s="3">
        <v>4</v>
      </c>
      <c r="V10721" s="3">
        <v>0</v>
      </c>
      <c r="W10721" s="3"/>
      <c r="X10721" s="3"/>
      <c r="Y10721" s="3"/>
      <c r="Z10721" s="3">
        <v>51</v>
      </c>
      <c r="AA10721" s="3">
        <v>0</v>
      </c>
      <c r="AB10721" s="3"/>
      <c r="AC10721" s="3"/>
      <c r="AD10721" s="3">
        <v>114</v>
      </c>
    </row>
    <row r="10722" spans="3:30" x14ac:dyDescent="0.45">
      <c r="C10722" s="45" t="s">
        <v>277</v>
      </c>
      <c r="D10722" s="3">
        <v>5</v>
      </c>
      <c r="E10722" s="3">
        <v>4</v>
      </c>
      <c r="F10722" s="3">
        <v>4</v>
      </c>
      <c r="G10722" s="3">
        <v>6</v>
      </c>
      <c r="H10722" s="3">
        <v>8</v>
      </c>
      <c r="I10722" s="3">
        <v>71</v>
      </c>
      <c r="J10722" s="3">
        <v>48</v>
      </c>
      <c r="K10722" s="3">
        <v>40</v>
      </c>
      <c r="L10722" s="3"/>
      <c r="M10722" s="3">
        <v>10</v>
      </c>
      <c r="N10722" s="3">
        <v>22</v>
      </c>
      <c r="O10722" s="3">
        <v>15</v>
      </c>
      <c r="P10722" s="3">
        <v>8</v>
      </c>
      <c r="Q10722" s="3">
        <v>23</v>
      </c>
      <c r="R10722" s="3">
        <v>127</v>
      </c>
      <c r="S10722" s="3">
        <v>169</v>
      </c>
      <c r="T10722" s="3">
        <v>86</v>
      </c>
      <c r="U10722" s="3">
        <v>106</v>
      </c>
      <c r="V10722" s="3">
        <v>107</v>
      </c>
      <c r="W10722" s="3">
        <v>17</v>
      </c>
      <c r="X10722" s="3">
        <v>21</v>
      </c>
      <c r="Y10722" s="3">
        <v>71</v>
      </c>
      <c r="Z10722" s="3">
        <v>67</v>
      </c>
      <c r="AA10722" s="3">
        <v>320</v>
      </c>
      <c r="AB10722" s="3">
        <v>129</v>
      </c>
      <c r="AC10722" s="3">
        <v>36</v>
      </c>
      <c r="AD10722" s="3">
        <v>1520</v>
      </c>
    </row>
    <row r="10723" spans="3:30" x14ac:dyDescent="0.45">
      <c r="C10723" s="45" t="s">
        <v>273</v>
      </c>
      <c r="D10723" s="3">
        <v>10</v>
      </c>
      <c r="E10723" s="3"/>
      <c r="F10723" s="3"/>
      <c r="G10723" s="3"/>
      <c r="H10723" s="3"/>
      <c r="I10723" s="3"/>
      <c r="J10723" s="3"/>
      <c r="K10723" s="3"/>
      <c r="L10723" s="3">
        <v>8</v>
      </c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>
        <v>18</v>
      </c>
    </row>
    <row r="10724" spans="3:30" x14ac:dyDescent="0.45">
      <c r="C10724" s="45" t="s">
        <v>269</v>
      </c>
      <c r="D10724" s="3">
        <v>1298</v>
      </c>
      <c r="E10724" s="3">
        <v>1006</v>
      </c>
      <c r="F10724" s="3">
        <v>446</v>
      </c>
      <c r="G10724" s="3">
        <v>886</v>
      </c>
      <c r="H10724" s="3">
        <v>1120</v>
      </c>
      <c r="I10724" s="3">
        <v>1052</v>
      </c>
      <c r="J10724" s="3">
        <v>2391</v>
      </c>
      <c r="K10724" s="3">
        <v>3008</v>
      </c>
      <c r="L10724" s="3">
        <v>4065</v>
      </c>
      <c r="M10724" s="3">
        <v>4861</v>
      </c>
      <c r="N10724" s="3">
        <v>3450</v>
      </c>
      <c r="O10724" s="3">
        <v>4103</v>
      </c>
      <c r="P10724" s="3">
        <v>3077</v>
      </c>
      <c r="Q10724" s="3">
        <v>2908</v>
      </c>
      <c r="R10724" s="3">
        <v>5970</v>
      </c>
      <c r="S10724" s="3">
        <v>5548</v>
      </c>
      <c r="T10724" s="3">
        <v>4264</v>
      </c>
      <c r="U10724" s="3">
        <v>1221</v>
      </c>
      <c r="V10724" s="3">
        <v>65</v>
      </c>
      <c r="W10724" s="3">
        <v>70</v>
      </c>
      <c r="X10724" s="3">
        <v>171</v>
      </c>
      <c r="Y10724" s="3">
        <v>157</v>
      </c>
      <c r="Z10724" s="3">
        <v>410</v>
      </c>
      <c r="AA10724" s="3">
        <v>989</v>
      </c>
      <c r="AB10724" s="3">
        <v>1125</v>
      </c>
      <c r="AC10724" s="3">
        <v>431</v>
      </c>
      <c r="AD10724" s="3">
        <v>54092</v>
      </c>
    </row>
    <row r="10725" spans="3:30" x14ac:dyDescent="0.45">
      <c r="C10725" s="45" t="s">
        <v>275</v>
      </c>
      <c r="D10725" s="3"/>
      <c r="E10725" s="3">
        <v>26</v>
      </c>
      <c r="F10725" s="3">
        <v>21</v>
      </c>
      <c r="G10725" s="3">
        <v>91</v>
      </c>
      <c r="H10725" s="3">
        <v>442</v>
      </c>
      <c r="I10725" s="3">
        <v>570</v>
      </c>
      <c r="J10725" s="3">
        <v>331</v>
      </c>
      <c r="K10725" s="3">
        <v>215</v>
      </c>
      <c r="L10725" s="3">
        <v>173</v>
      </c>
      <c r="M10725" s="3">
        <v>174</v>
      </c>
      <c r="N10725" s="3">
        <v>151</v>
      </c>
      <c r="O10725" s="3">
        <v>79</v>
      </c>
      <c r="P10725" s="3">
        <v>65</v>
      </c>
      <c r="Q10725" s="3">
        <v>64</v>
      </c>
      <c r="R10725" s="3">
        <v>2</v>
      </c>
      <c r="S10725" s="3">
        <v>4</v>
      </c>
      <c r="T10725" s="3">
        <v>58</v>
      </c>
      <c r="U10725" s="3">
        <v>15</v>
      </c>
      <c r="V10725" s="3">
        <v>19</v>
      </c>
      <c r="W10725" s="3">
        <v>3</v>
      </c>
      <c r="X10725" s="3">
        <v>146</v>
      </c>
      <c r="Y10725" s="3">
        <v>406</v>
      </c>
      <c r="Z10725" s="3">
        <v>312</v>
      </c>
      <c r="AA10725" s="3">
        <v>312</v>
      </c>
      <c r="AB10725" s="3">
        <v>118</v>
      </c>
      <c r="AC10725" s="3">
        <v>18</v>
      </c>
      <c r="AD10725" s="3">
        <v>3815</v>
      </c>
    </row>
    <row r="10726" spans="3:30" x14ac:dyDescent="0.45">
      <c r="C10726" s="45" t="s">
        <v>270</v>
      </c>
      <c r="D10726" s="3">
        <v>10</v>
      </c>
      <c r="E10726" s="3"/>
      <c r="F10726" s="3">
        <v>3</v>
      </c>
      <c r="G10726" s="3">
        <v>5</v>
      </c>
      <c r="H10726" s="3">
        <v>2</v>
      </c>
      <c r="I10726" s="3">
        <v>3</v>
      </c>
      <c r="J10726" s="3">
        <v>4</v>
      </c>
      <c r="K10726" s="3">
        <v>1</v>
      </c>
      <c r="L10726" s="3"/>
      <c r="M10726" s="3">
        <v>1</v>
      </c>
      <c r="N10726" s="3"/>
      <c r="O10726" s="3"/>
      <c r="P10726" s="3">
        <v>4</v>
      </c>
      <c r="Q10726" s="3">
        <v>16</v>
      </c>
      <c r="R10726" s="3">
        <v>38</v>
      </c>
      <c r="S10726" s="3">
        <v>76</v>
      </c>
      <c r="T10726" s="3">
        <v>106</v>
      </c>
      <c r="U10726" s="3">
        <v>687</v>
      </c>
      <c r="V10726" s="3">
        <v>43</v>
      </c>
      <c r="W10726" s="3">
        <v>76</v>
      </c>
      <c r="X10726" s="3">
        <v>44</v>
      </c>
      <c r="Y10726" s="3">
        <v>27</v>
      </c>
      <c r="Z10726" s="3">
        <v>0</v>
      </c>
      <c r="AA10726" s="3">
        <v>17</v>
      </c>
      <c r="AB10726" s="3">
        <v>132</v>
      </c>
      <c r="AC10726" s="3">
        <v>22</v>
      </c>
      <c r="AD10726" s="3">
        <v>1317</v>
      </c>
    </row>
    <row r="10727" spans="3:30" x14ac:dyDescent="0.45">
      <c r="C10727" s="45" t="s">
        <v>287</v>
      </c>
      <c r="D10727" s="3">
        <v>14</v>
      </c>
      <c r="E10727" s="3">
        <v>141</v>
      </c>
      <c r="F10727" s="3">
        <v>831</v>
      </c>
      <c r="G10727" s="3">
        <v>865</v>
      </c>
      <c r="H10727" s="3">
        <v>1616</v>
      </c>
      <c r="I10727" s="3">
        <v>927</v>
      </c>
      <c r="J10727" s="3">
        <v>499</v>
      </c>
      <c r="K10727" s="3">
        <v>760</v>
      </c>
      <c r="L10727" s="3">
        <v>187</v>
      </c>
      <c r="M10727" s="3">
        <v>35</v>
      </c>
      <c r="N10727" s="3">
        <v>10</v>
      </c>
      <c r="O10727" s="3">
        <v>18</v>
      </c>
      <c r="P10727" s="3">
        <v>111</v>
      </c>
      <c r="Q10727" s="3">
        <v>281</v>
      </c>
      <c r="R10727" s="3">
        <v>264</v>
      </c>
      <c r="S10727" s="3">
        <v>109</v>
      </c>
      <c r="T10727" s="3">
        <v>173</v>
      </c>
      <c r="U10727" s="3">
        <v>74</v>
      </c>
      <c r="V10727" s="3">
        <v>130</v>
      </c>
      <c r="W10727" s="3">
        <v>181</v>
      </c>
      <c r="X10727" s="3">
        <v>371</v>
      </c>
      <c r="Y10727" s="3">
        <v>321</v>
      </c>
      <c r="Z10727" s="3">
        <v>241</v>
      </c>
      <c r="AA10727" s="3">
        <v>182</v>
      </c>
      <c r="AB10727" s="3">
        <v>275</v>
      </c>
      <c r="AC10727" s="3">
        <v>39</v>
      </c>
      <c r="AD10727" s="3">
        <v>8655</v>
      </c>
    </row>
    <row r="10728" spans="3:30" x14ac:dyDescent="0.45">
      <c r="C10728" s="45" t="s">
        <v>276</v>
      </c>
      <c r="D10728" s="3"/>
      <c r="E10728" s="3">
        <v>1</v>
      </c>
      <c r="F10728" s="3"/>
      <c r="G10728" s="3">
        <v>2</v>
      </c>
      <c r="H10728" s="3"/>
      <c r="I10728" s="3"/>
      <c r="J10728" s="3">
        <v>3</v>
      </c>
      <c r="K10728" s="3"/>
      <c r="L10728" s="3"/>
      <c r="M10728" s="3">
        <v>1</v>
      </c>
      <c r="N10728" s="3"/>
      <c r="O10728" s="3"/>
      <c r="P10728" s="3">
        <v>2</v>
      </c>
      <c r="Q10728" s="3"/>
      <c r="R10728" s="3"/>
      <c r="S10728" s="3">
        <v>0</v>
      </c>
      <c r="T10728" s="3">
        <v>0</v>
      </c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>
        <v>9</v>
      </c>
    </row>
    <row r="10729" spans="3:30" x14ac:dyDescent="0.45">
      <c r="C10729" s="45" t="s">
        <v>274</v>
      </c>
      <c r="D10729" s="3"/>
      <c r="E10729" s="3">
        <v>2</v>
      </c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>
        <v>2</v>
      </c>
    </row>
    <row r="10730" spans="3:30" x14ac:dyDescent="0.45">
      <c r="C10730" s="45" t="s">
        <v>272</v>
      </c>
      <c r="D10730" s="3">
        <v>30</v>
      </c>
      <c r="E10730" s="3">
        <v>9</v>
      </c>
      <c r="F10730" s="3">
        <v>6</v>
      </c>
      <c r="G10730" s="3">
        <v>7</v>
      </c>
      <c r="H10730" s="3">
        <v>19</v>
      </c>
      <c r="I10730" s="3">
        <v>118</v>
      </c>
      <c r="J10730" s="3">
        <v>118</v>
      </c>
      <c r="K10730" s="3">
        <v>93</v>
      </c>
      <c r="L10730" s="3">
        <v>20</v>
      </c>
      <c r="M10730" s="3">
        <v>26</v>
      </c>
      <c r="N10730" s="3">
        <v>28</v>
      </c>
      <c r="O10730" s="3">
        <v>5</v>
      </c>
      <c r="P10730" s="3">
        <v>20</v>
      </c>
      <c r="Q10730" s="3">
        <v>42</v>
      </c>
      <c r="R10730" s="3">
        <v>32</v>
      </c>
      <c r="S10730" s="3">
        <v>26</v>
      </c>
      <c r="T10730" s="3">
        <v>73</v>
      </c>
      <c r="U10730" s="3">
        <v>155</v>
      </c>
      <c r="V10730" s="3">
        <v>327</v>
      </c>
      <c r="W10730" s="3">
        <v>304</v>
      </c>
      <c r="X10730" s="3">
        <v>336</v>
      </c>
      <c r="Y10730" s="3">
        <v>585</v>
      </c>
      <c r="Z10730" s="3">
        <v>584</v>
      </c>
      <c r="AA10730" s="3">
        <v>163</v>
      </c>
      <c r="AB10730" s="3">
        <v>0</v>
      </c>
      <c r="AC10730" s="3"/>
      <c r="AD10730" s="3">
        <v>3126</v>
      </c>
    </row>
    <row r="10731" spans="3:30" x14ac:dyDescent="0.45">
      <c r="C10731" s="45" t="s">
        <v>322</v>
      </c>
      <c r="D10731" s="3">
        <v>74</v>
      </c>
      <c r="E10731" s="3">
        <v>99</v>
      </c>
      <c r="F10731" s="3">
        <v>110</v>
      </c>
      <c r="G10731" s="3">
        <v>84</v>
      </c>
      <c r="H10731" s="3">
        <v>561</v>
      </c>
      <c r="I10731" s="3">
        <v>583</v>
      </c>
      <c r="J10731" s="3">
        <v>148</v>
      </c>
      <c r="K10731" s="3">
        <v>18</v>
      </c>
      <c r="L10731" s="3">
        <v>3</v>
      </c>
      <c r="M10731" s="3">
        <v>10</v>
      </c>
      <c r="N10731" s="3">
        <v>7</v>
      </c>
      <c r="O10731" s="3">
        <v>5</v>
      </c>
      <c r="P10731" s="3"/>
      <c r="Q10731" s="3"/>
      <c r="R10731" s="3"/>
      <c r="S10731" s="3">
        <v>20</v>
      </c>
      <c r="T10731" s="3">
        <v>162</v>
      </c>
      <c r="U10731" s="3">
        <v>151</v>
      </c>
      <c r="V10731" s="3">
        <v>50</v>
      </c>
      <c r="W10731" s="3">
        <v>0</v>
      </c>
      <c r="X10731" s="3"/>
      <c r="Y10731" s="3"/>
      <c r="Z10731" s="3"/>
      <c r="AA10731" s="3">
        <v>222</v>
      </c>
      <c r="AB10731" s="3">
        <v>159</v>
      </c>
      <c r="AC10731" s="3">
        <v>50</v>
      </c>
      <c r="AD10731" s="3">
        <v>2516</v>
      </c>
    </row>
    <row r="10732" spans="3:30" x14ac:dyDescent="0.45">
      <c r="C10732" s="45" t="s">
        <v>316</v>
      </c>
      <c r="D10732" s="3">
        <v>791</v>
      </c>
      <c r="E10732" s="3">
        <v>892</v>
      </c>
      <c r="F10732" s="3">
        <v>585</v>
      </c>
      <c r="G10732" s="3">
        <v>229</v>
      </c>
      <c r="H10732" s="3">
        <v>828</v>
      </c>
      <c r="I10732" s="3">
        <v>303</v>
      </c>
      <c r="J10732" s="3">
        <v>805</v>
      </c>
      <c r="K10732" s="3">
        <v>175</v>
      </c>
      <c r="L10732" s="3">
        <v>178</v>
      </c>
      <c r="M10732" s="3">
        <v>40</v>
      </c>
      <c r="N10732" s="3">
        <v>23</v>
      </c>
      <c r="O10732" s="3">
        <v>37</v>
      </c>
      <c r="P10732" s="3">
        <v>21</v>
      </c>
      <c r="Q10732" s="3">
        <v>18</v>
      </c>
      <c r="R10732" s="3">
        <v>24</v>
      </c>
      <c r="S10732" s="3">
        <v>14</v>
      </c>
      <c r="T10732" s="3">
        <v>53</v>
      </c>
      <c r="U10732" s="3">
        <v>70</v>
      </c>
      <c r="V10732" s="3">
        <v>40</v>
      </c>
      <c r="W10732" s="3">
        <v>70</v>
      </c>
      <c r="X10732" s="3">
        <v>123</v>
      </c>
      <c r="Y10732" s="3">
        <v>187</v>
      </c>
      <c r="Z10732" s="3">
        <v>166</v>
      </c>
      <c r="AA10732" s="3">
        <v>158</v>
      </c>
      <c r="AB10732" s="3">
        <v>98</v>
      </c>
      <c r="AC10732" s="3">
        <v>0</v>
      </c>
      <c r="AD10732" s="3">
        <v>5928</v>
      </c>
    </row>
    <row r="10733" spans="3:30" x14ac:dyDescent="0.45">
      <c r="C10733" s="45" t="s">
        <v>317</v>
      </c>
      <c r="D10733" s="3">
        <v>56</v>
      </c>
      <c r="E10733" s="3">
        <v>63</v>
      </c>
      <c r="F10733" s="3">
        <v>9</v>
      </c>
      <c r="G10733" s="3">
        <v>36</v>
      </c>
      <c r="H10733" s="3">
        <v>46</v>
      </c>
      <c r="I10733" s="3">
        <v>11</v>
      </c>
      <c r="J10733" s="3">
        <v>35</v>
      </c>
      <c r="K10733" s="3">
        <v>45</v>
      </c>
      <c r="L10733" s="3">
        <v>30</v>
      </c>
      <c r="M10733" s="3">
        <v>16</v>
      </c>
      <c r="N10733" s="3">
        <v>8</v>
      </c>
      <c r="O10733" s="3">
        <v>11</v>
      </c>
      <c r="P10733" s="3">
        <v>9</v>
      </c>
      <c r="Q10733" s="3">
        <v>23</v>
      </c>
      <c r="R10733" s="3">
        <v>54</v>
      </c>
      <c r="S10733" s="3">
        <v>34</v>
      </c>
      <c r="T10733" s="3">
        <v>25</v>
      </c>
      <c r="U10733" s="3">
        <v>37</v>
      </c>
      <c r="V10733" s="3">
        <v>30</v>
      </c>
      <c r="W10733" s="3">
        <v>67</v>
      </c>
      <c r="X10733" s="3">
        <v>95</v>
      </c>
      <c r="Y10733" s="3">
        <v>107</v>
      </c>
      <c r="Z10733" s="3">
        <v>108</v>
      </c>
      <c r="AA10733" s="3">
        <v>142</v>
      </c>
      <c r="AB10733" s="3">
        <v>75</v>
      </c>
      <c r="AC10733" s="3">
        <v>13</v>
      </c>
      <c r="AD10733" s="3">
        <v>1185</v>
      </c>
    </row>
    <row r="10734" spans="3:30" x14ac:dyDescent="0.45">
      <c r="C10734" s="45" t="s">
        <v>318</v>
      </c>
      <c r="D10734" s="3"/>
      <c r="E10734" s="3"/>
      <c r="F10734" s="3">
        <v>17</v>
      </c>
      <c r="G10734" s="3">
        <v>215</v>
      </c>
      <c r="H10734" s="3">
        <v>17</v>
      </c>
      <c r="I10734" s="3">
        <v>56</v>
      </c>
      <c r="J10734" s="3">
        <v>6</v>
      </c>
      <c r="K10734" s="3">
        <v>41</v>
      </c>
      <c r="L10734" s="3">
        <v>197</v>
      </c>
      <c r="M10734" s="3">
        <v>70</v>
      </c>
      <c r="N10734" s="3">
        <v>0</v>
      </c>
      <c r="O10734" s="3">
        <v>93</v>
      </c>
      <c r="P10734" s="3">
        <v>44</v>
      </c>
      <c r="Q10734" s="3">
        <v>143</v>
      </c>
      <c r="R10734" s="3">
        <v>618</v>
      </c>
      <c r="S10734" s="3">
        <v>802</v>
      </c>
      <c r="T10734" s="3">
        <v>469</v>
      </c>
      <c r="U10734" s="3">
        <v>656</v>
      </c>
      <c r="V10734" s="3">
        <v>2485</v>
      </c>
      <c r="W10734" s="3">
        <v>7039</v>
      </c>
      <c r="X10734" s="3">
        <v>3998</v>
      </c>
      <c r="Y10734" s="3">
        <v>4956</v>
      </c>
      <c r="Z10734" s="3">
        <v>6494</v>
      </c>
      <c r="AA10734" s="3">
        <v>5575</v>
      </c>
      <c r="AB10734" s="3">
        <v>8717</v>
      </c>
      <c r="AC10734" s="3">
        <v>1273</v>
      </c>
      <c r="AD10734" s="3">
        <v>43981</v>
      </c>
    </row>
    <row r="10735" spans="3:30" x14ac:dyDescent="0.45">
      <c r="C10735" s="112" t="s">
        <v>229</v>
      </c>
      <c r="D10735" s="3">
        <v>8484</v>
      </c>
      <c r="E10735" s="3">
        <v>8917</v>
      </c>
      <c r="F10735" s="3">
        <v>18104</v>
      </c>
      <c r="G10735" s="3">
        <v>16258</v>
      </c>
      <c r="H10735" s="3">
        <v>29598</v>
      </c>
      <c r="I10735" s="3">
        <v>42770</v>
      </c>
      <c r="J10735" s="3">
        <v>52883</v>
      </c>
      <c r="K10735" s="3">
        <v>43904</v>
      </c>
      <c r="L10735" s="3">
        <v>20476</v>
      </c>
      <c r="M10735" s="3">
        <v>24146</v>
      </c>
      <c r="N10735" s="3">
        <v>24955</v>
      </c>
      <c r="O10735" s="3">
        <v>30021</v>
      </c>
      <c r="P10735" s="3">
        <v>45996</v>
      </c>
      <c r="Q10735" s="3">
        <v>88261</v>
      </c>
      <c r="R10735" s="3">
        <v>149330</v>
      </c>
      <c r="S10735" s="3">
        <v>213367</v>
      </c>
      <c r="T10735" s="3">
        <v>362106</v>
      </c>
      <c r="U10735" s="3">
        <v>406562</v>
      </c>
      <c r="V10735" s="3">
        <v>98219</v>
      </c>
      <c r="W10735" s="3">
        <v>240693</v>
      </c>
      <c r="X10735" s="3">
        <v>266922</v>
      </c>
      <c r="Y10735" s="3">
        <v>282464</v>
      </c>
      <c r="Z10735" s="3">
        <v>225431</v>
      </c>
      <c r="AA10735" s="3">
        <v>170130</v>
      </c>
      <c r="AB10735" s="3">
        <v>71856</v>
      </c>
      <c r="AC10735" s="3">
        <v>17752</v>
      </c>
      <c r="AD10735" s="3">
        <v>2959605</v>
      </c>
    </row>
    <row r="10736" spans="3:30" x14ac:dyDescent="0.45">
      <c r="C10736" s="45" t="s">
        <v>237</v>
      </c>
      <c r="D10736" s="3"/>
      <c r="E10736" s="3"/>
      <c r="F10736" s="3">
        <v>131</v>
      </c>
      <c r="G10736" s="3"/>
      <c r="H10736" s="3"/>
      <c r="I10736" s="3">
        <v>15</v>
      </c>
      <c r="J10736" s="3">
        <v>207</v>
      </c>
      <c r="K10736" s="3">
        <v>246</v>
      </c>
      <c r="L10736" s="3">
        <v>44</v>
      </c>
      <c r="M10736" s="3">
        <v>21</v>
      </c>
      <c r="N10736" s="3">
        <v>20</v>
      </c>
      <c r="O10736" s="3">
        <v>10</v>
      </c>
      <c r="P10736" s="3">
        <v>2</v>
      </c>
      <c r="Q10736" s="3">
        <v>37</v>
      </c>
      <c r="R10736" s="3">
        <v>224</v>
      </c>
      <c r="S10736" s="3">
        <v>386</v>
      </c>
      <c r="T10736" s="3">
        <v>1001</v>
      </c>
      <c r="U10736" s="3">
        <v>1589</v>
      </c>
      <c r="V10736" s="3">
        <v>268</v>
      </c>
      <c r="W10736" s="3">
        <v>691</v>
      </c>
      <c r="X10736" s="3">
        <v>2451</v>
      </c>
      <c r="Y10736" s="3">
        <v>2172</v>
      </c>
      <c r="Z10736" s="3">
        <v>2514</v>
      </c>
      <c r="AA10736" s="3">
        <v>3810</v>
      </c>
      <c r="AB10736" s="3">
        <v>1223</v>
      </c>
      <c r="AC10736" s="3">
        <v>443</v>
      </c>
      <c r="AD10736" s="3">
        <v>17505</v>
      </c>
    </row>
    <row r="10737" spans="3:30" x14ac:dyDescent="0.45">
      <c r="C10737" s="45" t="s">
        <v>247</v>
      </c>
      <c r="D10737" s="3">
        <v>6</v>
      </c>
      <c r="E10737" s="3">
        <v>852</v>
      </c>
      <c r="F10737" s="3">
        <v>1558</v>
      </c>
      <c r="G10737" s="3">
        <v>5049</v>
      </c>
      <c r="H10737" s="3">
        <v>11281</v>
      </c>
      <c r="I10737" s="3">
        <v>9893</v>
      </c>
      <c r="J10737" s="3">
        <v>7082</v>
      </c>
      <c r="K10737" s="3">
        <v>5241</v>
      </c>
      <c r="L10737" s="3">
        <v>6209</v>
      </c>
      <c r="M10737" s="3">
        <v>5510</v>
      </c>
      <c r="N10737" s="3">
        <v>4597</v>
      </c>
      <c r="O10737" s="3">
        <v>5252</v>
      </c>
      <c r="P10737" s="3">
        <v>4690</v>
      </c>
      <c r="Q10737" s="3">
        <v>4805</v>
      </c>
      <c r="R10737" s="3">
        <v>8062</v>
      </c>
      <c r="S10737" s="3">
        <v>6660</v>
      </c>
      <c r="T10737" s="3">
        <v>5735</v>
      </c>
      <c r="U10737" s="3">
        <v>2680</v>
      </c>
      <c r="V10737" s="3">
        <v>396</v>
      </c>
      <c r="W10737" s="3">
        <v>951</v>
      </c>
      <c r="X10737" s="3">
        <v>3976</v>
      </c>
      <c r="Y10737" s="3">
        <v>3423</v>
      </c>
      <c r="Z10737" s="3">
        <v>3634</v>
      </c>
      <c r="AA10737" s="3">
        <v>2633</v>
      </c>
      <c r="AB10737" s="3">
        <v>2775</v>
      </c>
      <c r="AC10737" s="3">
        <v>793</v>
      </c>
      <c r="AD10737" s="3">
        <v>113743</v>
      </c>
    </row>
    <row r="10738" spans="3:30" x14ac:dyDescent="0.45">
      <c r="C10738" s="45" t="s">
        <v>255</v>
      </c>
      <c r="D10738" s="3">
        <v>279</v>
      </c>
      <c r="E10738" s="3">
        <v>1705</v>
      </c>
      <c r="F10738" s="3">
        <v>867</v>
      </c>
      <c r="G10738" s="3">
        <v>162</v>
      </c>
      <c r="H10738" s="3">
        <v>5</v>
      </c>
      <c r="I10738" s="3"/>
      <c r="J10738" s="3"/>
      <c r="K10738" s="3"/>
      <c r="L10738" s="3"/>
      <c r="M10738" s="3"/>
      <c r="N10738" s="3">
        <v>0</v>
      </c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>
        <v>3018</v>
      </c>
    </row>
    <row r="10739" spans="3:30" x14ac:dyDescent="0.45">
      <c r="C10739" s="45" t="s">
        <v>258</v>
      </c>
      <c r="D10739" s="3"/>
      <c r="E10739" s="3"/>
      <c r="F10739" s="3"/>
      <c r="G10739" s="3">
        <v>10</v>
      </c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>
        <v>10</v>
      </c>
    </row>
    <row r="10740" spans="3:30" x14ac:dyDescent="0.45">
      <c r="C10740" s="45" t="s">
        <v>249</v>
      </c>
      <c r="D10740" s="3"/>
      <c r="E10740" s="3"/>
      <c r="F10740" s="3">
        <v>2765</v>
      </c>
      <c r="G10740" s="3">
        <v>1245</v>
      </c>
      <c r="H10740" s="3">
        <v>6522</v>
      </c>
      <c r="I10740" s="3">
        <v>16740</v>
      </c>
      <c r="J10740" s="3">
        <v>21917</v>
      </c>
      <c r="K10740" s="3">
        <v>2834</v>
      </c>
      <c r="L10740" s="3">
        <v>1782</v>
      </c>
      <c r="M10740" s="3">
        <v>235</v>
      </c>
      <c r="N10740" s="3">
        <v>5556</v>
      </c>
      <c r="O10740" s="3">
        <v>7644</v>
      </c>
      <c r="P10740" s="3">
        <v>21226</v>
      </c>
      <c r="Q10740" s="3">
        <v>43452</v>
      </c>
      <c r="R10740" s="3">
        <v>78523</v>
      </c>
      <c r="S10740" s="3">
        <v>141751</v>
      </c>
      <c r="T10740" s="3">
        <v>255063</v>
      </c>
      <c r="U10740" s="3">
        <v>297357</v>
      </c>
      <c r="V10740" s="3">
        <v>76202</v>
      </c>
      <c r="W10740" s="3">
        <v>195131</v>
      </c>
      <c r="X10740" s="3">
        <v>195849</v>
      </c>
      <c r="Y10740" s="3">
        <v>198477</v>
      </c>
      <c r="Z10740" s="3">
        <v>144158</v>
      </c>
      <c r="AA10740" s="3">
        <v>110418</v>
      </c>
      <c r="AB10740" s="3">
        <v>43618</v>
      </c>
      <c r="AC10740" s="3">
        <v>9679</v>
      </c>
      <c r="AD10740" s="3">
        <v>1878144</v>
      </c>
    </row>
    <row r="10741" spans="3:30" x14ac:dyDescent="0.45">
      <c r="C10741" s="45" t="s">
        <v>243</v>
      </c>
      <c r="D10741" s="3"/>
      <c r="E10741" s="3"/>
      <c r="F10741" s="3">
        <v>357</v>
      </c>
      <c r="G10741" s="3">
        <v>174</v>
      </c>
      <c r="H10741" s="3">
        <v>2497</v>
      </c>
      <c r="I10741" s="3">
        <v>3191</v>
      </c>
      <c r="J10741" s="3">
        <v>381</v>
      </c>
      <c r="K10741" s="3">
        <v>1598</v>
      </c>
      <c r="L10741" s="3">
        <v>1115</v>
      </c>
      <c r="M10741" s="3">
        <v>842</v>
      </c>
      <c r="N10741" s="3">
        <v>334</v>
      </c>
      <c r="O10741" s="3">
        <v>208</v>
      </c>
      <c r="P10741" s="3">
        <v>160</v>
      </c>
      <c r="Q10741" s="3">
        <v>88</v>
      </c>
      <c r="R10741" s="3">
        <v>58</v>
      </c>
      <c r="S10741" s="3">
        <v>352</v>
      </c>
      <c r="T10741" s="3">
        <v>812</v>
      </c>
      <c r="U10741" s="3">
        <v>557</v>
      </c>
      <c r="V10741" s="3">
        <v>280</v>
      </c>
      <c r="W10741" s="3">
        <v>72</v>
      </c>
      <c r="X10741" s="3">
        <v>97</v>
      </c>
      <c r="Y10741" s="3">
        <v>62</v>
      </c>
      <c r="Z10741" s="3">
        <v>46</v>
      </c>
      <c r="AA10741" s="3">
        <v>186</v>
      </c>
      <c r="AB10741" s="3">
        <v>710</v>
      </c>
      <c r="AC10741" s="3">
        <v>136</v>
      </c>
      <c r="AD10741" s="3">
        <v>14313</v>
      </c>
    </row>
    <row r="10742" spans="3:30" x14ac:dyDescent="0.45">
      <c r="C10742" s="45" t="s">
        <v>246</v>
      </c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>
        <v>55</v>
      </c>
      <c r="V10742" s="3">
        <v>4</v>
      </c>
      <c r="W10742" s="3">
        <v>29</v>
      </c>
      <c r="X10742" s="3">
        <v>39</v>
      </c>
      <c r="Y10742" s="3">
        <v>57</v>
      </c>
      <c r="Z10742" s="3">
        <v>5</v>
      </c>
      <c r="AA10742" s="3">
        <v>31</v>
      </c>
      <c r="AB10742" s="3">
        <v>0</v>
      </c>
      <c r="AC10742" s="3">
        <v>11</v>
      </c>
      <c r="AD10742" s="3">
        <v>231</v>
      </c>
    </row>
    <row r="10743" spans="3:30" x14ac:dyDescent="0.45">
      <c r="C10743" s="45" t="s">
        <v>245</v>
      </c>
      <c r="D10743" s="3"/>
      <c r="E10743" s="3"/>
      <c r="F10743" s="3">
        <v>48</v>
      </c>
      <c r="G10743" s="3">
        <v>2</v>
      </c>
      <c r="H10743" s="3"/>
      <c r="I10743" s="3"/>
      <c r="J10743" s="3"/>
      <c r="K10743" s="3"/>
      <c r="L10743" s="3"/>
      <c r="M10743" s="3"/>
      <c r="N10743" s="3"/>
      <c r="O10743" s="3"/>
      <c r="P10743" s="3">
        <v>49</v>
      </c>
      <c r="Q10743" s="3">
        <v>155</v>
      </c>
      <c r="R10743" s="3">
        <v>262</v>
      </c>
      <c r="S10743" s="3">
        <v>292</v>
      </c>
      <c r="T10743" s="3">
        <v>444</v>
      </c>
      <c r="U10743" s="3">
        <v>677</v>
      </c>
      <c r="V10743" s="3">
        <v>32</v>
      </c>
      <c r="W10743" s="3">
        <v>0</v>
      </c>
      <c r="X10743" s="3">
        <v>207</v>
      </c>
      <c r="Y10743" s="3">
        <v>30</v>
      </c>
      <c r="Z10743" s="3">
        <v>44</v>
      </c>
      <c r="AA10743" s="3">
        <v>68</v>
      </c>
      <c r="AB10743" s="3">
        <v>38</v>
      </c>
      <c r="AC10743" s="3">
        <v>36</v>
      </c>
      <c r="AD10743" s="3">
        <v>2384</v>
      </c>
    </row>
    <row r="10744" spans="3:30" x14ac:dyDescent="0.45">
      <c r="C10744" s="45" t="s">
        <v>244</v>
      </c>
      <c r="D10744" s="3"/>
      <c r="E10744" s="3"/>
      <c r="F10744" s="3"/>
      <c r="G10744" s="3"/>
      <c r="H10744" s="3"/>
      <c r="I10744" s="3">
        <v>1</v>
      </c>
      <c r="J10744" s="3"/>
      <c r="K10744" s="3"/>
      <c r="L10744" s="3"/>
      <c r="M10744" s="3"/>
      <c r="N10744" s="3"/>
      <c r="O10744" s="3"/>
      <c r="P10744" s="3">
        <v>16</v>
      </c>
      <c r="Q10744" s="3">
        <v>0</v>
      </c>
      <c r="R10744" s="3">
        <v>0</v>
      </c>
      <c r="S10744" s="3">
        <v>0</v>
      </c>
      <c r="T10744" s="3">
        <v>0</v>
      </c>
      <c r="U10744" s="3"/>
      <c r="V10744" s="3">
        <v>17</v>
      </c>
      <c r="W10744" s="3">
        <v>93</v>
      </c>
      <c r="X10744" s="3">
        <v>96</v>
      </c>
      <c r="Y10744" s="3">
        <v>71</v>
      </c>
      <c r="Z10744" s="3">
        <v>223</v>
      </c>
      <c r="AA10744" s="3">
        <v>236</v>
      </c>
      <c r="AB10744" s="3">
        <v>68</v>
      </c>
      <c r="AC10744" s="3">
        <v>12</v>
      </c>
      <c r="AD10744" s="3">
        <v>833</v>
      </c>
    </row>
    <row r="10745" spans="3:30" x14ac:dyDescent="0.45">
      <c r="C10745" s="45" t="s">
        <v>234</v>
      </c>
      <c r="D10745" s="3"/>
      <c r="E10745" s="3"/>
      <c r="F10745" s="3"/>
      <c r="G10745" s="3"/>
      <c r="H10745" s="3"/>
      <c r="I10745" s="3">
        <v>43</v>
      </c>
      <c r="J10745" s="3">
        <v>23</v>
      </c>
      <c r="K10745" s="3">
        <v>144</v>
      </c>
      <c r="L10745" s="3">
        <v>42</v>
      </c>
      <c r="M10745" s="3">
        <v>20</v>
      </c>
      <c r="N10745" s="3">
        <v>13</v>
      </c>
      <c r="O10745" s="3"/>
      <c r="P10745" s="3">
        <v>59</v>
      </c>
      <c r="Q10745" s="3">
        <v>106</v>
      </c>
      <c r="R10745" s="3">
        <v>277</v>
      </c>
      <c r="S10745" s="3">
        <v>430</v>
      </c>
      <c r="T10745" s="3">
        <v>119</v>
      </c>
      <c r="U10745" s="3">
        <v>0</v>
      </c>
      <c r="V10745" s="3"/>
      <c r="W10745" s="3"/>
      <c r="X10745" s="3"/>
      <c r="Y10745" s="3"/>
      <c r="Z10745" s="3"/>
      <c r="AA10745" s="3"/>
      <c r="AB10745" s="3"/>
      <c r="AC10745" s="3"/>
      <c r="AD10745" s="3">
        <v>1276</v>
      </c>
    </row>
    <row r="10746" spans="3:30" x14ac:dyDescent="0.45">
      <c r="C10746" s="45" t="s">
        <v>235</v>
      </c>
      <c r="D10746" s="3"/>
      <c r="E10746" s="3"/>
      <c r="F10746" s="3"/>
      <c r="G10746" s="3"/>
      <c r="H10746" s="3">
        <v>5</v>
      </c>
      <c r="I10746" s="3">
        <v>144</v>
      </c>
      <c r="J10746" s="3">
        <v>647</v>
      </c>
      <c r="K10746" s="3">
        <v>1073</v>
      </c>
      <c r="L10746" s="3">
        <v>2</v>
      </c>
      <c r="M10746" s="3"/>
      <c r="N10746" s="3"/>
      <c r="O10746" s="3"/>
      <c r="P10746" s="3">
        <v>2</v>
      </c>
      <c r="Q10746" s="3"/>
      <c r="R10746" s="3">
        <v>17</v>
      </c>
      <c r="S10746" s="3">
        <v>359</v>
      </c>
      <c r="T10746" s="3">
        <v>695</v>
      </c>
      <c r="U10746" s="3">
        <v>1339</v>
      </c>
      <c r="V10746" s="3">
        <v>375</v>
      </c>
      <c r="W10746" s="3">
        <v>344</v>
      </c>
      <c r="X10746" s="3">
        <v>644</v>
      </c>
      <c r="Y10746" s="3">
        <v>372</v>
      </c>
      <c r="Z10746" s="3">
        <v>2771</v>
      </c>
      <c r="AA10746" s="3">
        <v>584</v>
      </c>
      <c r="AB10746" s="3">
        <v>2414</v>
      </c>
      <c r="AC10746" s="3">
        <v>1</v>
      </c>
      <c r="AD10746" s="3">
        <v>11788</v>
      </c>
    </row>
    <row r="10747" spans="3:30" x14ac:dyDescent="0.45">
      <c r="C10747" s="45" t="s">
        <v>236</v>
      </c>
      <c r="D10747" s="3"/>
      <c r="E10747" s="3"/>
      <c r="F10747" s="3"/>
      <c r="G10747" s="3"/>
      <c r="H10747" s="3"/>
      <c r="I10747" s="3"/>
      <c r="J10747" s="3">
        <v>195</v>
      </c>
      <c r="K10747" s="3">
        <v>227</v>
      </c>
      <c r="L10747" s="3">
        <v>56</v>
      </c>
      <c r="M10747" s="3">
        <v>248</v>
      </c>
      <c r="N10747" s="3">
        <v>428</v>
      </c>
      <c r="O10747" s="3">
        <v>318</v>
      </c>
      <c r="P10747" s="3">
        <v>562</v>
      </c>
      <c r="Q10747" s="3">
        <v>365</v>
      </c>
      <c r="R10747" s="3">
        <v>376</v>
      </c>
      <c r="S10747" s="3">
        <v>305</v>
      </c>
      <c r="T10747" s="3">
        <v>450</v>
      </c>
      <c r="U10747" s="3">
        <v>562</v>
      </c>
      <c r="V10747" s="3">
        <v>30</v>
      </c>
      <c r="W10747" s="3">
        <v>36</v>
      </c>
      <c r="X10747" s="3">
        <v>93</v>
      </c>
      <c r="Y10747" s="3">
        <v>114</v>
      </c>
      <c r="Z10747" s="3">
        <v>30</v>
      </c>
      <c r="AA10747" s="3">
        <v>83</v>
      </c>
      <c r="AB10747" s="3">
        <v>21</v>
      </c>
      <c r="AC10747" s="3">
        <v>15</v>
      </c>
      <c r="AD10747" s="3">
        <v>4514</v>
      </c>
    </row>
    <row r="10748" spans="3:30" x14ac:dyDescent="0.45">
      <c r="C10748" s="45" t="s">
        <v>250</v>
      </c>
      <c r="D10748" s="3"/>
      <c r="E10748" s="3"/>
      <c r="F10748" s="3">
        <v>56</v>
      </c>
      <c r="G10748" s="3"/>
      <c r="H10748" s="3">
        <v>15</v>
      </c>
      <c r="I10748" s="3">
        <v>79</v>
      </c>
      <c r="J10748" s="3"/>
      <c r="K10748" s="3">
        <v>272</v>
      </c>
      <c r="L10748" s="3">
        <v>285</v>
      </c>
      <c r="M10748" s="3">
        <v>691</v>
      </c>
      <c r="N10748" s="3">
        <v>159</v>
      </c>
      <c r="O10748" s="3">
        <v>331</v>
      </c>
      <c r="P10748" s="3">
        <v>542</v>
      </c>
      <c r="Q10748" s="3">
        <v>175</v>
      </c>
      <c r="R10748" s="3">
        <v>10</v>
      </c>
      <c r="S10748" s="3">
        <v>1102</v>
      </c>
      <c r="T10748" s="3">
        <v>2011</v>
      </c>
      <c r="U10748" s="3">
        <v>1564</v>
      </c>
      <c r="V10748" s="3">
        <v>100</v>
      </c>
      <c r="W10748" s="3">
        <v>90</v>
      </c>
      <c r="X10748" s="3">
        <v>332</v>
      </c>
      <c r="Y10748" s="3">
        <v>497</v>
      </c>
      <c r="Z10748" s="3">
        <v>182</v>
      </c>
      <c r="AA10748" s="3">
        <v>295</v>
      </c>
      <c r="AB10748" s="3">
        <v>274</v>
      </c>
      <c r="AC10748" s="3">
        <v>243</v>
      </c>
      <c r="AD10748" s="3">
        <v>9305</v>
      </c>
    </row>
    <row r="10749" spans="3:30" x14ac:dyDescent="0.45">
      <c r="C10749" s="45" t="s">
        <v>248</v>
      </c>
      <c r="D10749" s="3"/>
      <c r="E10749" s="3"/>
      <c r="F10749" s="3"/>
      <c r="G10749" s="3">
        <v>260</v>
      </c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>
        <v>260</v>
      </c>
    </row>
    <row r="10750" spans="3:30" x14ac:dyDescent="0.45">
      <c r="C10750" s="45" t="s">
        <v>251</v>
      </c>
      <c r="D10750" s="3">
        <v>3496</v>
      </c>
      <c r="E10750" s="3">
        <v>3951</v>
      </c>
      <c r="F10750" s="3">
        <v>3874</v>
      </c>
      <c r="G10750" s="3">
        <v>5790</v>
      </c>
      <c r="H10750" s="3">
        <v>5448</v>
      </c>
      <c r="I10750" s="3">
        <v>4809</v>
      </c>
      <c r="J10750" s="3">
        <v>7152</v>
      </c>
      <c r="K10750" s="3">
        <v>8775</v>
      </c>
      <c r="L10750" s="3">
        <v>7059</v>
      </c>
      <c r="M10750" s="3">
        <v>12976</v>
      </c>
      <c r="N10750" s="3">
        <v>11860</v>
      </c>
      <c r="O10750" s="3">
        <v>13855</v>
      </c>
      <c r="P10750" s="3">
        <v>11682</v>
      </c>
      <c r="Q10750" s="3">
        <v>15104</v>
      </c>
      <c r="R10750" s="3">
        <v>16660</v>
      </c>
      <c r="S10750" s="3">
        <v>14990</v>
      </c>
      <c r="T10750" s="3">
        <v>10326</v>
      </c>
      <c r="U10750" s="3">
        <v>9248</v>
      </c>
      <c r="V10750" s="3">
        <v>3485</v>
      </c>
      <c r="W10750" s="3">
        <v>7041</v>
      </c>
      <c r="X10750" s="3">
        <v>8038</v>
      </c>
      <c r="Y10750" s="3">
        <v>8215</v>
      </c>
      <c r="Z10750" s="3">
        <v>5586</v>
      </c>
      <c r="AA10750" s="3">
        <v>5136</v>
      </c>
      <c r="AB10750" s="3">
        <v>7250</v>
      </c>
      <c r="AC10750" s="3">
        <v>3015</v>
      </c>
      <c r="AD10750" s="3">
        <v>214821</v>
      </c>
    </row>
    <row r="10751" spans="3:30" x14ac:dyDescent="0.45">
      <c r="C10751" s="45" t="s">
        <v>232</v>
      </c>
      <c r="D10751" s="3"/>
      <c r="E10751" s="3"/>
      <c r="F10751" s="3">
        <v>1</v>
      </c>
      <c r="G10751" s="3">
        <v>50</v>
      </c>
      <c r="H10751" s="3">
        <v>249</v>
      </c>
      <c r="I10751" s="3">
        <v>100</v>
      </c>
      <c r="J10751" s="3">
        <v>96</v>
      </c>
      <c r="K10751" s="3">
        <v>51</v>
      </c>
      <c r="L10751" s="3"/>
      <c r="M10751" s="3"/>
      <c r="N10751" s="3"/>
      <c r="O10751" s="3"/>
      <c r="P10751" s="3"/>
      <c r="Q10751" s="3"/>
      <c r="R10751" s="3">
        <v>2</v>
      </c>
      <c r="S10751" s="3">
        <v>101</v>
      </c>
      <c r="T10751" s="3">
        <v>463</v>
      </c>
      <c r="U10751" s="3">
        <v>778</v>
      </c>
      <c r="V10751" s="3">
        <v>230</v>
      </c>
      <c r="W10751" s="3">
        <v>431</v>
      </c>
      <c r="X10751" s="3">
        <v>704</v>
      </c>
      <c r="Y10751" s="3">
        <v>621</v>
      </c>
      <c r="Z10751" s="3">
        <v>489</v>
      </c>
      <c r="AA10751" s="3">
        <v>225</v>
      </c>
      <c r="AB10751" s="3">
        <v>81</v>
      </c>
      <c r="AC10751" s="3">
        <v>6</v>
      </c>
      <c r="AD10751" s="3">
        <v>4678</v>
      </c>
    </row>
    <row r="10752" spans="3:30" x14ac:dyDescent="0.45">
      <c r="C10752" s="45" t="s">
        <v>240</v>
      </c>
      <c r="D10752" s="3"/>
      <c r="E10752" s="3">
        <v>459</v>
      </c>
      <c r="F10752" s="3">
        <v>539</v>
      </c>
      <c r="G10752" s="3">
        <v>876</v>
      </c>
      <c r="H10752" s="3">
        <v>549</v>
      </c>
      <c r="I10752" s="3">
        <v>932</v>
      </c>
      <c r="J10752" s="3">
        <v>1020</v>
      </c>
      <c r="K10752" s="3">
        <v>1768</v>
      </c>
      <c r="L10752" s="3">
        <v>1390</v>
      </c>
      <c r="M10752" s="3">
        <v>933</v>
      </c>
      <c r="N10752" s="3">
        <v>425</v>
      </c>
      <c r="O10752" s="3">
        <v>533</v>
      </c>
      <c r="P10752" s="3">
        <v>1019</v>
      </c>
      <c r="Q10752" s="3">
        <v>1375</v>
      </c>
      <c r="R10752" s="3">
        <v>2534</v>
      </c>
      <c r="S10752" s="3">
        <v>1878</v>
      </c>
      <c r="T10752" s="3">
        <v>1635</v>
      </c>
      <c r="U10752" s="3">
        <v>744</v>
      </c>
      <c r="V10752" s="3">
        <v>30</v>
      </c>
      <c r="W10752" s="3">
        <v>493</v>
      </c>
      <c r="X10752" s="3">
        <v>632</v>
      </c>
      <c r="Y10752" s="3">
        <v>979</v>
      </c>
      <c r="Z10752" s="3">
        <v>1130</v>
      </c>
      <c r="AA10752" s="3">
        <v>988</v>
      </c>
      <c r="AB10752" s="3">
        <v>1735</v>
      </c>
      <c r="AC10752" s="3">
        <v>696</v>
      </c>
      <c r="AD10752" s="3">
        <v>25292</v>
      </c>
    </row>
    <row r="10753" spans="3:30" x14ac:dyDescent="0.45">
      <c r="C10753" s="45" t="s">
        <v>233</v>
      </c>
      <c r="D10753" s="3"/>
      <c r="E10753" s="3"/>
      <c r="F10753" s="3">
        <v>788</v>
      </c>
      <c r="G10753" s="3">
        <v>107</v>
      </c>
      <c r="H10753" s="3">
        <v>408</v>
      </c>
      <c r="I10753" s="3">
        <v>1204</v>
      </c>
      <c r="J10753" s="3">
        <v>1387</v>
      </c>
      <c r="K10753" s="3">
        <v>1659</v>
      </c>
      <c r="L10753" s="3">
        <v>158</v>
      </c>
      <c r="M10753" s="3">
        <v>70</v>
      </c>
      <c r="N10753" s="3">
        <v>48</v>
      </c>
      <c r="O10753" s="3">
        <v>108</v>
      </c>
      <c r="P10753" s="3">
        <v>381</v>
      </c>
      <c r="Q10753" s="3">
        <v>759</v>
      </c>
      <c r="R10753" s="3">
        <v>1259</v>
      </c>
      <c r="S10753" s="3">
        <v>1921</v>
      </c>
      <c r="T10753" s="3">
        <v>5446</v>
      </c>
      <c r="U10753" s="3">
        <v>11538</v>
      </c>
      <c r="V10753" s="3">
        <v>5172</v>
      </c>
      <c r="W10753" s="3">
        <v>7820</v>
      </c>
      <c r="X10753" s="3">
        <v>8871</v>
      </c>
      <c r="Y10753" s="3">
        <v>11220</v>
      </c>
      <c r="Z10753" s="3">
        <v>10655</v>
      </c>
      <c r="AA10753" s="3">
        <v>9537</v>
      </c>
      <c r="AB10753" s="3">
        <v>2066</v>
      </c>
      <c r="AC10753" s="3">
        <v>205</v>
      </c>
      <c r="AD10753" s="3">
        <v>82787</v>
      </c>
    </row>
    <row r="10754" spans="3:30" x14ac:dyDescent="0.45">
      <c r="C10754" s="45" t="s">
        <v>231</v>
      </c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>
        <v>1</v>
      </c>
      <c r="Y10754" s="3">
        <v>0</v>
      </c>
      <c r="Z10754" s="3"/>
      <c r="AA10754" s="3"/>
      <c r="AB10754" s="3"/>
      <c r="AC10754" s="3"/>
      <c r="AD10754" s="3">
        <v>1</v>
      </c>
    </row>
    <row r="10755" spans="3:30" x14ac:dyDescent="0.45">
      <c r="C10755" s="45" t="s">
        <v>230</v>
      </c>
      <c r="D10755" s="3"/>
      <c r="E10755" s="3"/>
      <c r="F10755" s="3"/>
      <c r="G10755" s="3"/>
      <c r="H10755" s="3">
        <v>3</v>
      </c>
      <c r="I10755" s="3">
        <v>22</v>
      </c>
      <c r="J10755" s="3"/>
      <c r="K10755" s="3">
        <v>1</v>
      </c>
      <c r="L10755" s="3"/>
      <c r="M10755" s="3">
        <v>30</v>
      </c>
      <c r="N10755" s="3">
        <v>10</v>
      </c>
      <c r="O10755" s="3">
        <v>81</v>
      </c>
      <c r="P10755" s="3">
        <v>106</v>
      </c>
      <c r="Q10755" s="3">
        <v>109</v>
      </c>
      <c r="R10755" s="3">
        <v>117</v>
      </c>
      <c r="S10755" s="3">
        <v>140</v>
      </c>
      <c r="T10755" s="3">
        <v>504</v>
      </c>
      <c r="U10755" s="3">
        <v>205</v>
      </c>
      <c r="V10755" s="3">
        <v>136</v>
      </c>
      <c r="W10755" s="3">
        <v>548</v>
      </c>
      <c r="X10755" s="3">
        <v>1497</v>
      </c>
      <c r="Y10755" s="3">
        <v>1287</v>
      </c>
      <c r="Z10755" s="3">
        <v>10</v>
      </c>
      <c r="AA10755" s="3">
        <v>54</v>
      </c>
      <c r="AB10755" s="3">
        <v>198</v>
      </c>
      <c r="AC10755" s="3">
        <v>24</v>
      </c>
      <c r="AD10755" s="3">
        <v>5082</v>
      </c>
    </row>
    <row r="10756" spans="3:30" x14ac:dyDescent="0.45">
      <c r="C10756" s="45" t="s">
        <v>256</v>
      </c>
      <c r="D10756" s="3"/>
      <c r="E10756" s="3">
        <v>1210</v>
      </c>
      <c r="F10756" s="3">
        <v>3033</v>
      </c>
      <c r="G10756" s="3">
        <v>1306</v>
      </c>
      <c r="H10756" s="3">
        <v>2129</v>
      </c>
      <c r="I10756" s="3">
        <v>728</v>
      </c>
      <c r="J10756" s="3">
        <v>348</v>
      </c>
      <c r="K10756" s="3">
        <v>222</v>
      </c>
      <c r="L10756" s="3">
        <v>87</v>
      </c>
      <c r="M10756" s="3">
        <v>56</v>
      </c>
      <c r="N10756" s="3">
        <v>121</v>
      </c>
      <c r="O10756" s="3">
        <v>31</v>
      </c>
      <c r="P10756" s="3">
        <v>204</v>
      </c>
      <c r="Q10756" s="3">
        <v>620</v>
      </c>
      <c r="R10756" s="3">
        <v>2904</v>
      </c>
      <c r="S10756" s="3">
        <v>2800</v>
      </c>
      <c r="T10756" s="3">
        <v>2928</v>
      </c>
      <c r="U10756" s="3">
        <v>6108</v>
      </c>
      <c r="V10756" s="3">
        <v>2753</v>
      </c>
      <c r="W10756" s="3">
        <v>5741</v>
      </c>
      <c r="X10756" s="3">
        <v>5837</v>
      </c>
      <c r="Y10756" s="3">
        <v>9431</v>
      </c>
      <c r="Z10756" s="3">
        <v>12468</v>
      </c>
      <c r="AA10756" s="3">
        <v>7498</v>
      </c>
      <c r="AB10756" s="3">
        <v>4517</v>
      </c>
      <c r="AC10756" s="3">
        <v>1270</v>
      </c>
      <c r="AD10756" s="3">
        <v>74350</v>
      </c>
    </row>
    <row r="10757" spans="3:30" x14ac:dyDescent="0.45">
      <c r="C10757" s="45" t="s">
        <v>254</v>
      </c>
      <c r="D10757" s="3"/>
      <c r="E10757" s="3"/>
      <c r="F10757" s="3">
        <v>376</v>
      </c>
      <c r="G10757" s="3">
        <v>367</v>
      </c>
      <c r="H10757" s="3">
        <v>16</v>
      </c>
      <c r="I10757" s="3">
        <v>3454</v>
      </c>
      <c r="J10757" s="3">
        <v>11568</v>
      </c>
      <c r="K10757" s="3">
        <v>18209</v>
      </c>
      <c r="L10757" s="3">
        <v>1710</v>
      </c>
      <c r="M10757" s="3">
        <v>2400</v>
      </c>
      <c r="N10757" s="3">
        <v>1208</v>
      </c>
      <c r="O10757" s="3">
        <v>1387</v>
      </c>
      <c r="P10757" s="3">
        <v>3435</v>
      </c>
      <c r="Q10757" s="3">
        <v>19753</v>
      </c>
      <c r="R10757" s="3">
        <v>35825</v>
      </c>
      <c r="S10757" s="3">
        <v>36068</v>
      </c>
      <c r="T10757" s="3">
        <v>68737</v>
      </c>
      <c r="U10757" s="3">
        <v>69204</v>
      </c>
      <c r="V10757" s="3">
        <v>7754</v>
      </c>
      <c r="W10757" s="3">
        <v>16932</v>
      </c>
      <c r="X10757" s="3">
        <v>27827</v>
      </c>
      <c r="Y10757" s="3">
        <v>25393</v>
      </c>
      <c r="Z10757" s="3">
        <v>12774</v>
      </c>
      <c r="AA10757" s="3">
        <v>3859</v>
      </c>
      <c r="AB10757" s="3">
        <v>2144</v>
      </c>
      <c r="AC10757" s="3">
        <v>1072</v>
      </c>
      <c r="AD10757" s="3">
        <v>371472</v>
      </c>
    </row>
    <row r="10758" spans="3:30" x14ac:dyDescent="0.45">
      <c r="C10758" s="45" t="s">
        <v>257</v>
      </c>
      <c r="D10758" s="3">
        <v>4673</v>
      </c>
      <c r="E10758" s="3">
        <v>706</v>
      </c>
      <c r="F10758" s="3"/>
      <c r="G10758" s="3"/>
      <c r="H10758" s="3"/>
      <c r="I10758" s="3">
        <v>299</v>
      </c>
      <c r="J10758" s="3"/>
      <c r="K10758" s="3">
        <v>290</v>
      </c>
      <c r="L10758" s="3">
        <v>94</v>
      </c>
      <c r="M10758" s="3">
        <v>63</v>
      </c>
      <c r="N10758" s="3">
        <v>105</v>
      </c>
      <c r="O10758" s="3">
        <v>2</v>
      </c>
      <c r="P10758" s="3">
        <v>953</v>
      </c>
      <c r="Q10758" s="3">
        <v>202</v>
      </c>
      <c r="R10758" s="3">
        <v>329</v>
      </c>
      <c r="S10758" s="3">
        <v>555</v>
      </c>
      <c r="T10758" s="3">
        <v>11</v>
      </c>
      <c r="U10758" s="3">
        <v>3</v>
      </c>
      <c r="V10758" s="3">
        <v>3</v>
      </c>
      <c r="W10758" s="3">
        <v>24</v>
      </c>
      <c r="X10758" s="3">
        <v>42</v>
      </c>
      <c r="Y10758" s="3">
        <v>3</v>
      </c>
      <c r="Z10758" s="3">
        <v>0</v>
      </c>
      <c r="AA10758" s="3"/>
      <c r="AB10758" s="3"/>
      <c r="AC10758" s="3"/>
      <c r="AD10758" s="3">
        <v>8357</v>
      </c>
    </row>
    <row r="10759" spans="3:30" x14ac:dyDescent="0.45">
      <c r="C10759" s="45" t="s">
        <v>239</v>
      </c>
      <c r="D10759" s="3"/>
      <c r="E10759" s="3"/>
      <c r="F10759" s="3">
        <v>3</v>
      </c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>
        <v>3</v>
      </c>
    </row>
    <row r="10760" spans="3:30" x14ac:dyDescent="0.45">
      <c r="C10760" s="45" t="s">
        <v>238</v>
      </c>
      <c r="D10760" s="3">
        <v>30</v>
      </c>
      <c r="E10760" s="3">
        <v>34</v>
      </c>
      <c r="F10760" s="3">
        <v>5</v>
      </c>
      <c r="G10760" s="3"/>
      <c r="H10760" s="3">
        <v>15</v>
      </c>
      <c r="I10760" s="3">
        <v>8</v>
      </c>
      <c r="J10760" s="3">
        <v>4</v>
      </c>
      <c r="K10760" s="3"/>
      <c r="L10760" s="3"/>
      <c r="M10760" s="3"/>
      <c r="N10760" s="3"/>
      <c r="O10760" s="3">
        <v>7</v>
      </c>
      <c r="P10760" s="3">
        <v>29</v>
      </c>
      <c r="Q10760" s="3">
        <v>144</v>
      </c>
      <c r="R10760" s="3">
        <v>52</v>
      </c>
      <c r="S10760" s="3">
        <v>76</v>
      </c>
      <c r="T10760" s="3">
        <v>28</v>
      </c>
      <c r="U10760" s="3">
        <v>12</v>
      </c>
      <c r="V10760" s="3">
        <v>22</v>
      </c>
      <c r="W10760" s="3">
        <v>10</v>
      </c>
      <c r="X10760" s="3">
        <v>40</v>
      </c>
      <c r="Y10760" s="3">
        <v>42</v>
      </c>
      <c r="Z10760" s="3">
        <v>75</v>
      </c>
      <c r="AA10760" s="3">
        <v>99</v>
      </c>
      <c r="AB10760" s="3">
        <v>119</v>
      </c>
      <c r="AC10760" s="3">
        <v>23</v>
      </c>
      <c r="AD10760" s="3">
        <v>874</v>
      </c>
    </row>
    <row r="10761" spans="3:30" x14ac:dyDescent="0.45">
      <c r="C10761" s="45" t="s">
        <v>241</v>
      </c>
      <c r="D10761" s="3"/>
      <c r="E10761" s="3"/>
      <c r="F10761" s="3">
        <v>3603</v>
      </c>
      <c r="G10761" s="3">
        <v>766</v>
      </c>
      <c r="H10761" s="3">
        <v>456</v>
      </c>
      <c r="I10761" s="3">
        <v>1107</v>
      </c>
      <c r="J10761" s="3">
        <v>747</v>
      </c>
      <c r="K10761" s="3">
        <v>1248</v>
      </c>
      <c r="L10761" s="3">
        <v>423</v>
      </c>
      <c r="M10761" s="3">
        <v>43</v>
      </c>
      <c r="N10761" s="3">
        <v>71</v>
      </c>
      <c r="O10761" s="3">
        <v>248</v>
      </c>
      <c r="P10761" s="3">
        <v>878</v>
      </c>
      <c r="Q10761" s="3">
        <v>1012</v>
      </c>
      <c r="R10761" s="3">
        <v>1836</v>
      </c>
      <c r="S10761" s="3">
        <v>3103</v>
      </c>
      <c r="T10761" s="3">
        <v>5641</v>
      </c>
      <c r="U10761" s="3">
        <v>2251</v>
      </c>
      <c r="V10761" s="3">
        <v>268</v>
      </c>
      <c r="W10761" s="3">
        <v>2364</v>
      </c>
      <c r="X10761" s="3">
        <v>7665</v>
      </c>
      <c r="Y10761" s="3">
        <v>15534</v>
      </c>
      <c r="Z10761" s="3">
        <v>25513</v>
      </c>
      <c r="AA10761" s="3">
        <v>21521</v>
      </c>
      <c r="AB10761" s="3">
        <v>2458</v>
      </c>
      <c r="AC10761" s="3">
        <v>1</v>
      </c>
      <c r="AD10761" s="3">
        <v>98757</v>
      </c>
    </row>
    <row r="10762" spans="3:30" x14ac:dyDescent="0.45">
      <c r="C10762" s="45" t="s">
        <v>242</v>
      </c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>
        <v>2</v>
      </c>
      <c r="S10762" s="3">
        <v>93</v>
      </c>
      <c r="T10762" s="3">
        <v>52</v>
      </c>
      <c r="U10762" s="3">
        <v>60</v>
      </c>
      <c r="V10762" s="3">
        <v>20</v>
      </c>
      <c r="W10762" s="3">
        <v>135</v>
      </c>
      <c r="X10762" s="3">
        <v>104</v>
      </c>
      <c r="Y10762" s="3">
        <v>610</v>
      </c>
      <c r="Z10762" s="3">
        <v>360</v>
      </c>
      <c r="AA10762" s="3">
        <v>346</v>
      </c>
      <c r="AB10762" s="3">
        <v>16</v>
      </c>
      <c r="AC10762" s="3">
        <v>0</v>
      </c>
      <c r="AD10762" s="3">
        <v>1798</v>
      </c>
    </row>
    <row r="10763" spans="3:30" x14ac:dyDescent="0.45">
      <c r="C10763" s="45" t="s">
        <v>252</v>
      </c>
      <c r="D10763" s="3"/>
      <c r="E10763" s="3"/>
      <c r="F10763" s="3"/>
      <c r="G10763" s="3"/>
      <c r="H10763" s="3"/>
      <c r="I10763" s="3">
        <v>1</v>
      </c>
      <c r="J10763" s="3"/>
      <c r="K10763" s="3">
        <v>1</v>
      </c>
      <c r="L10763" s="3"/>
      <c r="M10763" s="3"/>
      <c r="N10763" s="3"/>
      <c r="O10763" s="3">
        <v>6</v>
      </c>
      <c r="P10763" s="3">
        <v>1</v>
      </c>
      <c r="Q10763" s="3"/>
      <c r="R10763" s="3"/>
      <c r="S10763" s="3">
        <v>2</v>
      </c>
      <c r="T10763" s="3">
        <v>0</v>
      </c>
      <c r="U10763" s="3">
        <v>1</v>
      </c>
      <c r="V10763" s="3">
        <v>0</v>
      </c>
      <c r="W10763" s="3"/>
      <c r="X10763" s="3">
        <v>211</v>
      </c>
      <c r="Y10763" s="3">
        <v>498</v>
      </c>
      <c r="Z10763" s="3">
        <v>684</v>
      </c>
      <c r="AA10763" s="3">
        <v>202</v>
      </c>
      <c r="AB10763" s="3">
        <v>31</v>
      </c>
      <c r="AC10763" s="3">
        <v>6</v>
      </c>
      <c r="AD10763" s="3">
        <v>1644</v>
      </c>
    </row>
    <row r="10764" spans="3:30" x14ac:dyDescent="0.45">
      <c r="C10764" s="45" t="s">
        <v>253</v>
      </c>
      <c r="D10764" s="3"/>
      <c r="E10764" s="3"/>
      <c r="F10764" s="3">
        <v>100</v>
      </c>
      <c r="G10764" s="3">
        <v>94</v>
      </c>
      <c r="H10764" s="3"/>
      <c r="I10764" s="3"/>
      <c r="J10764" s="3">
        <v>109</v>
      </c>
      <c r="K10764" s="3">
        <v>45</v>
      </c>
      <c r="L10764" s="3">
        <v>20</v>
      </c>
      <c r="M10764" s="3">
        <v>8</v>
      </c>
      <c r="N10764" s="3"/>
      <c r="O10764" s="3"/>
      <c r="P10764" s="3"/>
      <c r="Q10764" s="3"/>
      <c r="R10764" s="3">
        <v>1</v>
      </c>
      <c r="S10764" s="3">
        <v>3</v>
      </c>
      <c r="T10764" s="3">
        <v>5</v>
      </c>
      <c r="U10764" s="3">
        <v>30</v>
      </c>
      <c r="V10764" s="3">
        <v>642</v>
      </c>
      <c r="W10764" s="3">
        <v>1717</v>
      </c>
      <c r="X10764" s="3">
        <v>1669</v>
      </c>
      <c r="Y10764" s="3">
        <v>3356</v>
      </c>
      <c r="Z10764" s="3">
        <v>2080</v>
      </c>
      <c r="AA10764" s="3">
        <v>2321</v>
      </c>
      <c r="AB10764" s="3">
        <v>100</v>
      </c>
      <c r="AC10764" s="3">
        <v>65</v>
      </c>
      <c r="AD10764" s="3">
        <v>12365</v>
      </c>
    </row>
    <row r="10765" spans="3:30" x14ac:dyDescent="0.45">
      <c r="C10765" s="112" t="s">
        <v>406</v>
      </c>
      <c r="D10765" s="3">
        <v>13160</v>
      </c>
      <c r="E10765" s="3">
        <v>48958</v>
      </c>
      <c r="F10765" s="3">
        <v>90612</v>
      </c>
      <c r="G10765" s="3">
        <v>123509</v>
      </c>
      <c r="H10765" s="3">
        <v>165601</v>
      </c>
      <c r="I10765" s="3">
        <v>166716</v>
      </c>
      <c r="J10765" s="3">
        <v>200748</v>
      </c>
      <c r="K10765" s="3">
        <v>168965</v>
      </c>
      <c r="L10765" s="3">
        <v>91791</v>
      </c>
      <c r="M10765" s="3">
        <v>139062</v>
      </c>
      <c r="N10765" s="3">
        <v>119605</v>
      </c>
      <c r="O10765" s="3">
        <v>83070</v>
      </c>
      <c r="P10765" s="3">
        <v>75119</v>
      </c>
      <c r="Q10765" s="3">
        <v>109762</v>
      </c>
      <c r="R10765" s="3">
        <v>158187</v>
      </c>
      <c r="S10765" s="3">
        <v>208516</v>
      </c>
      <c r="T10765" s="3">
        <v>300919</v>
      </c>
      <c r="U10765" s="3">
        <v>290788</v>
      </c>
      <c r="V10765" s="3">
        <v>283956</v>
      </c>
      <c r="W10765" s="3">
        <v>446619</v>
      </c>
      <c r="X10765" s="3">
        <v>495164</v>
      </c>
      <c r="Y10765" s="3">
        <v>433243</v>
      </c>
      <c r="Z10765" s="3">
        <v>381455</v>
      </c>
      <c r="AA10765" s="3">
        <v>338341</v>
      </c>
      <c r="AB10765" s="3">
        <v>284817</v>
      </c>
      <c r="AC10765" s="3">
        <v>70978</v>
      </c>
      <c r="AD10765" s="3">
        <v>5289661</v>
      </c>
    </row>
    <row r="10766" spans="3:30" x14ac:dyDescent="0.45">
      <c r="C10766" s="45" t="s">
        <v>435</v>
      </c>
      <c r="D10766" s="3"/>
      <c r="E10766" s="3"/>
      <c r="F10766" s="3">
        <v>65</v>
      </c>
      <c r="G10766" s="3">
        <v>73</v>
      </c>
      <c r="H10766" s="3">
        <v>2</v>
      </c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>
        <v>140</v>
      </c>
    </row>
    <row r="10767" spans="3:30" x14ac:dyDescent="0.45">
      <c r="C10767" s="45" t="s">
        <v>452</v>
      </c>
      <c r="D10767" s="3"/>
      <c r="E10767" s="3"/>
      <c r="F10767" s="3"/>
      <c r="G10767" s="3">
        <v>70</v>
      </c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>
        <v>70</v>
      </c>
    </row>
    <row r="10768" spans="3:30" x14ac:dyDescent="0.45">
      <c r="C10768" s="45" t="s">
        <v>450</v>
      </c>
      <c r="D10768" s="3"/>
      <c r="E10768" s="3"/>
      <c r="F10768" s="3">
        <v>30</v>
      </c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>
        <v>30</v>
      </c>
    </row>
    <row r="10769" spans="3:30" x14ac:dyDescent="0.45">
      <c r="C10769" s="45" t="s">
        <v>420</v>
      </c>
      <c r="D10769" s="3"/>
      <c r="E10769" s="3"/>
      <c r="F10769" s="3"/>
      <c r="G10769" s="3"/>
      <c r="H10769" s="3"/>
      <c r="I10769" s="3">
        <v>21</v>
      </c>
      <c r="J10769" s="3">
        <v>2</v>
      </c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>
        <v>93</v>
      </c>
      <c r="AC10769" s="3">
        <v>3</v>
      </c>
      <c r="AD10769" s="3">
        <v>119</v>
      </c>
    </row>
    <row r="10770" spans="3:30" x14ac:dyDescent="0.45">
      <c r="C10770" s="45" t="s">
        <v>460</v>
      </c>
      <c r="D10770" s="3"/>
      <c r="E10770" s="3"/>
      <c r="F10770" s="3"/>
      <c r="G10770" s="3"/>
      <c r="H10770" s="3"/>
      <c r="I10770" s="3">
        <v>2</v>
      </c>
      <c r="J10770" s="3">
        <v>2</v>
      </c>
      <c r="K10770" s="3"/>
      <c r="L10770" s="3"/>
      <c r="M10770" s="3"/>
      <c r="N10770" s="3">
        <v>0</v>
      </c>
      <c r="O10770" s="3"/>
      <c r="P10770" s="3"/>
      <c r="Q10770" s="3"/>
      <c r="R10770" s="3"/>
      <c r="S10770" s="3"/>
      <c r="T10770" s="3">
        <v>4</v>
      </c>
      <c r="U10770" s="3">
        <v>0</v>
      </c>
      <c r="V10770" s="3"/>
      <c r="W10770" s="3"/>
      <c r="X10770" s="3"/>
      <c r="Y10770" s="3"/>
      <c r="Z10770" s="3"/>
      <c r="AA10770" s="3"/>
      <c r="AB10770" s="3"/>
      <c r="AC10770" s="3"/>
      <c r="AD10770" s="3">
        <v>8</v>
      </c>
    </row>
    <row r="10771" spans="3:30" x14ac:dyDescent="0.45">
      <c r="C10771" s="45" t="s">
        <v>462</v>
      </c>
      <c r="D10771" s="3"/>
      <c r="E10771" s="3"/>
      <c r="F10771" s="3"/>
      <c r="G10771" s="3"/>
      <c r="H10771" s="3"/>
      <c r="I10771" s="3"/>
      <c r="J10771" s="3"/>
      <c r="K10771" s="3">
        <v>13</v>
      </c>
      <c r="L10771" s="3">
        <v>25</v>
      </c>
      <c r="M10771" s="3">
        <v>31</v>
      </c>
      <c r="N10771" s="3">
        <v>15</v>
      </c>
      <c r="O10771" s="3">
        <v>6</v>
      </c>
      <c r="P10771" s="3">
        <v>16</v>
      </c>
      <c r="Q10771" s="3">
        <v>36</v>
      </c>
      <c r="R10771" s="3">
        <v>21</v>
      </c>
      <c r="S10771" s="3">
        <v>34</v>
      </c>
      <c r="T10771" s="3">
        <v>38</v>
      </c>
      <c r="U10771" s="3">
        <v>53</v>
      </c>
      <c r="V10771" s="3">
        <v>26</v>
      </c>
      <c r="W10771" s="3">
        <v>20</v>
      </c>
      <c r="X10771" s="3">
        <v>31</v>
      </c>
      <c r="Y10771" s="3">
        <v>38</v>
      </c>
      <c r="Z10771" s="3">
        <v>58</v>
      </c>
      <c r="AA10771" s="3">
        <v>50</v>
      </c>
      <c r="AB10771" s="3">
        <v>62</v>
      </c>
      <c r="AC10771" s="3">
        <v>0</v>
      </c>
      <c r="AD10771" s="3">
        <v>573</v>
      </c>
    </row>
    <row r="10772" spans="3:30" x14ac:dyDescent="0.45">
      <c r="C10772" s="45" t="s">
        <v>440</v>
      </c>
      <c r="D10772" s="3"/>
      <c r="E10772" s="3">
        <v>1</v>
      </c>
      <c r="F10772" s="3"/>
      <c r="G10772" s="3"/>
      <c r="H10772" s="3">
        <v>30</v>
      </c>
      <c r="I10772" s="3">
        <v>75</v>
      </c>
      <c r="J10772" s="3">
        <v>13</v>
      </c>
      <c r="K10772" s="3">
        <v>10</v>
      </c>
      <c r="L10772" s="3">
        <v>17</v>
      </c>
      <c r="M10772" s="3">
        <v>17</v>
      </c>
      <c r="N10772" s="3"/>
      <c r="O10772" s="3">
        <v>5</v>
      </c>
      <c r="P10772" s="3"/>
      <c r="Q10772" s="3">
        <v>11</v>
      </c>
      <c r="R10772" s="3">
        <v>10</v>
      </c>
      <c r="S10772" s="3">
        <v>4</v>
      </c>
      <c r="T10772" s="3">
        <v>0</v>
      </c>
      <c r="U10772" s="3">
        <v>31</v>
      </c>
      <c r="V10772" s="3">
        <v>0</v>
      </c>
      <c r="W10772" s="3"/>
      <c r="X10772" s="3"/>
      <c r="Y10772" s="3"/>
      <c r="Z10772" s="3">
        <v>9</v>
      </c>
      <c r="AA10772" s="3">
        <v>42</v>
      </c>
      <c r="AB10772" s="3">
        <v>65</v>
      </c>
      <c r="AC10772" s="3">
        <v>22</v>
      </c>
      <c r="AD10772" s="3">
        <v>362</v>
      </c>
    </row>
    <row r="10773" spans="3:30" x14ac:dyDescent="0.45">
      <c r="C10773" s="45" t="s">
        <v>439</v>
      </c>
      <c r="D10773" s="3"/>
      <c r="E10773" s="3"/>
      <c r="F10773" s="3">
        <v>437</v>
      </c>
      <c r="G10773" s="3">
        <v>320</v>
      </c>
      <c r="H10773" s="3">
        <v>453</v>
      </c>
      <c r="I10773" s="3">
        <v>686</v>
      </c>
      <c r="J10773" s="3">
        <v>829</v>
      </c>
      <c r="K10773" s="3">
        <v>1316</v>
      </c>
      <c r="L10773" s="3">
        <v>1325</v>
      </c>
      <c r="M10773" s="3">
        <v>935</v>
      </c>
      <c r="N10773" s="3">
        <v>769</v>
      </c>
      <c r="O10773" s="3">
        <v>868</v>
      </c>
      <c r="P10773" s="3">
        <v>856</v>
      </c>
      <c r="Q10773" s="3">
        <v>633</v>
      </c>
      <c r="R10773" s="3">
        <v>486</v>
      </c>
      <c r="S10773" s="3">
        <v>339</v>
      </c>
      <c r="T10773" s="3">
        <v>614</v>
      </c>
      <c r="U10773" s="3">
        <v>375</v>
      </c>
      <c r="V10773" s="3">
        <v>169</v>
      </c>
      <c r="W10773" s="3">
        <v>282</v>
      </c>
      <c r="X10773" s="3">
        <v>616</v>
      </c>
      <c r="Y10773" s="3">
        <v>617</v>
      </c>
      <c r="Z10773" s="3">
        <v>475</v>
      </c>
      <c r="AA10773" s="3">
        <v>781</v>
      </c>
      <c r="AB10773" s="3">
        <v>829</v>
      </c>
      <c r="AC10773" s="3">
        <v>133</v>
      </c>
      <c r="AD10773" s="3">
        <v>15143</v>
      </c>
    </row>
    <row r="10774" spans="3:30" x14ac:dyDescent="0.45">
      <c r="C10774" s="45" t="s">
        <v>438</v>
      </c>
      <c r="D10774" s="3">
        <v>464</v>
      </c>
      <c r="E10774" s="3">
        <v>820</v>
      </c>
      <c r="F10774" s="3">
        <v>1541</v>
      </c>
      <c r="G10774" s="3">
        <v>1196</v>
      </c>
      <c r="H10774" s="3">
        <v>1758</v>
      </c>
      <c r="I10774" s="3">
        <v>949</v>
      </c>
      <c r="J10774" s="3">
        <v>1289</v>
      </c>
      <c r="K10774" s="3">
        <v>2262</v>
      </c>
      <c r="L10774" s="3">
        <v>1302</v>
      </c>
      <c r="M10774" s="3">
        <v>1646</v>
      </c>
      <c r="N10774" s="3">
        <v>1771</v>
      </c>
      <c r="O10774" s="3">
        <v>2242</v>
      </c>
      <c r="P10774" s="3">
        <v>3670</v>
      </c>
      <c r="Q10774" s="3">
        <v>6198</v>
      </c>
      <c r="R10774" s="3">
        <v>7812</v>
      </c>
      <c r="S10774" s="3">
        <v>9120</v>
      </c>
      <c r="T10774" s="3">
        <v>5592</v>
      </c>
      <c r="U10774" s="3">
        <v>4103</v>
      </c>
      <c r="V10774" s="3">
        <v>3067</v>
      </c>
      <c r="W10774" s="3">
        <v>3689</v>
      </c>
      <c r="X10774" s="3">
        <v>7122</v>
      </c>
      <c r="Y10774" s="3">
        <v>7932</v>
      </c>
      <c r="Z10774" s="3">
        <v>6811</v>
      </c>
      <c r="AA10774" s="3">
        <v>6315</v>
      </c>
      <c r="AB10774" s="3">
        <v>5951</v>
      </c>
      <c r="AC10774" s="3">
        <v>1939</v>
      </c>
      <c r="AD10774" s="3">
        <v>96561</v>
      </c>
    </row>
    <row r="10775" spans="3:30" x14ac:dyDescent="0.45">
      <c r="C10775" s="45" t="s">
        <v>437</v>
      </c>
      <c r="D10775" s="3">
        <v>43</v>
      </c>
      <c r="E10775" s="3">
        <v>42</v>
      </c>
      <c r="F10775" s="3">
        <v>64</v>
      </c>
      <c r="G10775" s="3">
        <v>101</v>
      </c>
      <c r="H10775" s="3">
        <v>145</v>
      </c>
      <c r="I10775" s="3">
        <v>172</v>
      </c>
      <c r="J10775" s="3">
        <v>61</v>
      </c>
      <c r="K10775" s="3">
        <v>33</v>
      </c>
      <c r="L10775" s="3">
        <v>13</v>
      </c>
      <c r="M10775" s="3">
        <v>23</v>
      </c>
      <c r="N10775" s="3">
        <v>24</v>
      </c>
      <c r="O10775" s="3">
        <v>8</v>
      </c>
      <c r="P10775" s="3">
        <v>15</v>
      </c>
      <c r="Q10775" s="3">
        <v>44</v>
      </c>
      <c r="R10775" s="3">
        <v>69</v>
      </c>
      <c r="S10775" s="3">
        <v>103</v>
      </c>
      <c r="T10775" s="3">
        <v>83</v>
      </c>
      <c r="U10775" s="3">
        <v>79</v>
      </c>
      <c r="V10775" s="3">
        <v>69</v>
      </c>
      <c r="W10775" s="3">
        <v>80</v>
      </c>
      <c r="X10775" s="3">
        <v>117</v>
      </c>
      <c r="Y10775" s="3">
        <v>86</v>
      </c>
      <c r="Z10775" s="3">
        <v>131</v>
      </c>
      <c r="AA10775" s="3">
        <v>132</v>
      </c>
      <c r="AB10775" s="3">
        <v>110</v>
      </c>
      <c r="AC10775" s="3">
        <v>54</v>
      </c>
      <c r="AD10775" s="3">
        <v>1901</v>
      </c>
    </row>
    <row r="10776" spans="3:30" x14ac:dyDescent="0.45">
      <c r="C10776" s="45" t="s">
        <v>436</v>
      </c>
      <c r="D10776" s="3"/>
      <c r="E10776" s="3"/>
      <c r="F10776" s="3"/>
      <c r="G10776" s="3"/>
      <c r="H10776" s="3">
        <v>0</v>
      </c>
      <c r="I10776" s="3"/>
      <c r="J10776" s="3"/>
      <c r="K10776" s="3"/>
      <c r="L10776" s="3"/>
      <c r="M10776" s="3"/>
      <c r="N10776" s="3">
        <v>2</v>
      </c>
      <c r="O10776" s="3">
        <v>0</v>
      </c>
      <c r="P10776" s="3"/>
      <c r="Q10776" s="3"/>
      <c r="R10776" s="3"/>
      <c r="S10776" s="3"/>
      <c r="T10776" s="3"/>
      <c r="U10776" s="3">
        <v>0</v>
      </c>
      <c r="V10776" s="3"/>
      <c r="W10776" s="3"/>
      <c r="X10776" s="3"/>
      <c r="Y10776" s="3"/>
      <c r="Z10776" s="3"/>
      <c r="AA10776" s="3"/>
      <c r="AB10776" s="3"/>
      <c r="AC10776" s="3"/>
      <c r="AD10776" s="3">
        <v>2</v>
      </c>
    </row>
    <row r="10777" spans="3:30" x14ac:dyDescent="0.45">
      <c r="C10777" s="45" t="s">
        <v>467</v>
      </c>
      <c r="D10777" s="3">
        <v>2</v>
      </c>
      <c r="E10777" s="3"/>
      <c r="F10777" s="3"/>
      <c r="G10777" s="3"/>
      <c r="H10777" s="3"/>
      <c r="I10777" s="3"/>
      <c r="J10777" s="3"/>
      <c r="K10777" s="3">
        <v>67</v>
      </c>
      <c r="L10777" s="3">
        <v>48</v>
      </c>
      <c r="M10777" s="3">
        <v>102</v>
      </c>
      <c r="N10777" s="3">
        <v>3</v>
      </c>
      <c r="O10777" s="3"/>
      <c r="P10777" s="3">
        <v>16</v>
      </c>
      <c r="Q10777" s="3">
        <v>17</v>
      </c>
      <c r="R10777" s="3">
        <v>0</v>
      </c>
      <c r="S10777" s="3">
        <v>1544</v>
      </c>
      <c r="T10777" s="3">
        <v>3932</v>
      </c>
      <c r="U10777" s="3">
        <v>3290</v>
      </c>
      <c r="V10777" s="3">
        <v>276</v>
      </c>
      <c r="W10777" s="3">
        <v>370</v>
      </c>
      <c r="X10777" s="3">
        <v>408</v>
      </c>
      <c r="Y10777" s="3">
        <v>358</v>
      </c>
      <c r="Z10777" s="3">
        <v>139</v>
      </c>
      <c r="AA10777" s="3">
        <v>208</v>
      </c>
      <c r="AB10777" s="3">
        <v>74</v>
      </c>
      <c r="AC10777" s="3">
        <v>43</v>
      </c>
      <c r="AD10777" s="3">
        <v>10897</v>
      </c>
    </row>
    <row r="10778" spans="3:30" x14ac:dyDescent="0.45">
      <c r="C10778" s="45" t="s">
        <v>453</v>
      </c>
      <c r="D10778" s="3"/>
      <c r="E10778" s="3">
        <v>197</v>
      </c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>
        <v>197</v>
      </c>
    </row>
    <row r="10779" spans="3:30" x14ac:dyDescent="0.45">
      <c r="C10779" s="45" t="s">
        <v>454</v>
      </c>
      <c r="D10779" s="3">
        <v>280</v>
      </c>
      <c r="E10779" s="3">
        <v>621</v>
      </c>
      <c r="F10779" s="3">
        <v>418</v>
      </c>
      <c r="G10779" s="3">
        <v>628</v>
      </c>
      <c r="H10779" s="3">
        <v>879</v>
      </c>
      <c r="I10779" s="3">
        <v>853</v>
      </c>
      <c r="J10779" s="3">
        <v>889</v>
      </c>
      <c r="K10779" s="3">
        <v>1145</v>
      </c>
      <c r="L10779" s="3">
        <v>1761</v>
      </c>
      <c r="M10779" s="3">
        <v>1177</v>
      </c>
      <c r="N10779" s="3">
        <v>240</v>
      </c>
      <c r="O10779" s="3">
        <v>387</v>
      </c>
      <c r="P10779" s="3">
        <v>386</v>
      </c>
      <c r="Q10779" s="3">
        <v>795</v>
      </c>
      <c r="R10779" s="3">
        <v>1501</v>
      </c>
      <c r="S10779" s="3">
        <v>1640</v>
      </c>
      <c r="T10779" s="3">
        <v>1398</v>
      </c>
      <c r="U10779" s="3">
        <v>1331</v>
      </c>
      <c r="V10779" s="3">
        <v>547</v>
      </c>
      <c r="W10779" s="3">
        <v>1373</v>
      </c>
      <c r="X10779" s="3">
        <v>2238</v>
      </c>
      <c r="Y10779" s="3">
        <v>3518</v>
      </c>
      <c r="Z10779" s="3">
        <v>2555</v>
      </c>
      <c r="AA10779" s="3">
        <v>2191</v>
      </c>
      <c r="AB10779" s="3">
        <v>2715</v>
      </c>
      <c r="AC10779" s="3">
        <v>834</v>
      </c>
      <c r="AD10779" s="3">
        <v>32300</v>
      </c>
    </row>
    <row r="10780" spans="3:30" x14ac:dyDescent="0.45">
      <c r="C10780" s="45" t="s">
        <v>429</v>
      </c>
      <c r="D10780" s="3">
        <v>80</v>
      </c>
      <c r="E10780" s="3">
        <v>996</v>
      </c>
      <c r="F10780" s="3">
        <v>1448</v>
      </c>
      <c r="G10780" s="3">
        <v>1799</v>
      </c>
      <c r="H10780" s="3">
        <v>750</v>
      </c>
      <c r="I10780" s="3">
        <v>1023</v>
      </c>
      <c r="J10780" s="3">
        <v>1154</v>
      </c>
      <c r="K10780" s="3">
        <v>3352</v>
      </c>
      <c r="L10780" s="3">
        <v>2462</v>
      </c>
      <c r="M10780" s="3">
        <v>2139</v>
      </c>
      <c r="N10780" s="3">
        <v>1870</v>
      </c>
      <c r="O10780" s="3">
        <v>4738</v>
      </c>
      <c r="P10780" s="3">
        <v>526</v>
      </c>
      <c r="Q10780" s="3">
        <v>852</v>
      </c>
      <c r="R10780" s="3">
        <v>2973</v>
      </c>
      <c r="S10780" s="3">
        <v>3093</v>
      </c>
      <c r="T10780" s="3">
        <v>4065</v>
      </c>
      <c r="U10780" s="3">
        <v>2443</v>
      </c>
      <c r="V10780" s="3">
        <v>2345</v>
      </c>
      <c r="W10780" s="3">
        <v>5990</v>
      </c>
      <c r="X10780" s="3">
        <v>6120</v>
      </c>
      <c r="Y10780" s="3">
        <v>6558</v>
      </c>
      <c r="Z10780" s="3">
        <v>6550</v>
      </c>
      <c r="AA10780" s="3">
        <v>6475</v>
      </c>
      <c r="AB10780" s="3">
        <v>6873</v>
      </c>
      <c r="AC10780" s="3">
        <v>2168</v>
      </c>
      <c r="AD10780" s="3">
        <v>78842</v>
      </c>
    </row>
    <row r="10781" spans="3:30" x14ac:dyDescent="0.45">
      <c r="C10781" s="45" t="s">
        <v>428</v>
      </c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>
        <v>0</v>
      </c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>
        <v>0</v>
      </c>
      <c r="AB10781" s="3">
        <v>7</v>
      </c>
      <c r="AC10781" s="3">
        <v>0</v>
      </c>
      <c r="AD10781" s="3">
        <v>7</v>
      </c>
    </row>
    <row r="10782" spans="3:30" x14ac:dyDescent="0.45">
      <c r="C10782" s="45" t="s">
        <v>448</v>
      </c>
      <c r="D10782" s="3"/>
      <c r="E10782" s="3"/>
      <c r="F10782" s="3">
        <v>697</v>
      </c>
      <c r="G10782" s="3">
        <v>789</v>
      </c>
      <c r="H10782" s="3">
        <v>2076</v>
      </c>
      <c r="I10782" s="3">
        <v>2583</v>
      </c>
      <c r="J10782" s="3">
        <v>2463</v>
      </c>
      <c r="K10782" s="3">
        <v>1790</v>
      </c>
      <c r="L10782" s="3">
        <v>1892</v>
      </c>
      <c r="M10782" s="3">
        <v>1166</v>
      </c>
      <c r="N10782" s="3">
        <v>1053</v>
      </c>
      <c r="O10782" s="3">
        <v>898</v>
      </c>
      <c r="P10782" s="3">
        <v>3389</v>
      </c>
      <c r="Q10782" s="3">
        <v>1579</v>
      </c>
      <c r="R10782" s="3">
        <v>2403</v>
      </c>
      <c r="S10782" s="3">
        <v>2380</v>
      </c>
      <c r="T10782" s="3">
        <v>1929</v>
      </c>
      <c r="U10782" s="3">
        <v>1207</v>
      </c>
      <c r="V10782" s="3">
        <v>230</v>
      </c>
      <c r="W10782" s="3">
        <v>478</v>
      </c>
      <c r="X10782" s="3">
        <v>829</v>
      </c>
      <c r="Y10782" s="3">
        <v>302</v>
      </c>
      <c r="Z10782" s="3">
        <v>112</v>
      </c>
      <c r="AA10782" s="3">
        <v>94</v>
      </c>
      <c r="AB10782" s="3">
        <v>259</v>
      </c>
      <c r="AC10782" s="3">
        <v>161</v>
      </c>
      <c r="AD10782" s="3">
        <v>30759</v>
      </c>
    </row>
    <row r="10783" spans="3:30" x14ac:dyDescent="0.45">
      <c r="C10783" s="45" t="s">
        <v>451</v>
      </c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>
        <v>214</v>
      </c>
      <c r="T10783" s="3">
        <v>376</v>
      </c>
      <c r="U10783" s="3">
        <v>0</v>
      </c>
      <c r="V10783" s="3"/>
      <c r="W10783" s="3"/>
      <c r="X10783" s="3"/>
      <c r="Y10783" s="3"/>
      <c r="Z10783" s="3"/>
      <c r="AA10783" s="3"/>
      <c r="AB10783" s="3"/>
      <c r="AC10783" s="3"/>
      <c r="AD10783" s="3">
        <v>590</v>
      </c>
    </row>
    <row r="10784" spans="3:30" x14ac:dyDescent="0.45">
      <c r="C10784" s="45" t="s">
        <v>413</v>
      </c>
      <c r="D10784" s="3">
        <v>81</v>
      </c>
      <c r="E10784" s="3">
        <v>2</v>
      </c>
      <c r="F10784" s="3">
        <v>116</v>
      </c>
      <c r="G10784" s="3">
        <v>270</v>
      </c>
      <c r="H10784" s="3">
        <v>649</v>
      </c>
      <c r="I10784" s="3">
        <v>803</v>
      </c>
      <c r="J10784" s="3">
        <v>297</v>
      </c>
      <c r="K10784" s="3">
        <v>763</v>
      </c>
      <c r="L10784" s="3">
        <v>427</v>
      </c>
      <c r="M10784" s="3">
        <v>245</v>
      </c>
      <c r="N10784" s="3">
        <v>90</v>
      </c>
      <c r="O10784" s="3">
        <v>129</v>
      </c>
      <c r="P10784" s="3">
        <v>198</v>
      </c>
      <c r="Q10784" s="3">
        <v>415</v>
      </c>
      <c r="R10784" s="3">
        <v>519</v>
      </c>
      <c r="S10784" s="3">
        <v>622</v>
      </c>
      <c r="T10784" s="3">
        <v>723</v>
      </c>
      <c r="U10784" s="3">
        <v>605</v>
      </c>
      <c r="V10784" s="3">
        <v>380</v>
      </c>
      <c r="W10784" s="3">
        <v>735</v>
      </c>
      <c r="X10784" s="3">
        <v>609</v>
      </c>
      <c r="Y10784" s="3">
        <v>827</v>
      </c>
      <c r="Z10784" s="3">
        <v>732</v>
      </c>
      <c r="AA10784" s="3">
        <v>826</v>
      </c>
      <c r="AB10784" s="3">
        <v>432</v>
      </c>
      <c r="AC10784" s="3">
        <v>183</v>
      </c>
      <c r="AD10784" s="3">
        <v>11678</v>
      </c>
    </row>
    <row r="10785" spans="3:30" x14ac:dyDescent="0.45">
      <c r="C10785" s="45" t="s">
        <v>412</v>
      </c>
      <c r="D10785" s="3">
        <v>95</v>
      </c>
      <c r="E10785" s="3">
        <v>101</v>
      </c>
      <c r="F10785" s="3">
        <v>234</v>
      </c>
      <c r="G10785" s="3">
        <v>436</v>
      </c>
      <c r="H10785" s="3">
        <v>966</v>
      </c>
      <c r="I10785" s="3">
        <v>1821</v>
      </c>
      <c r="J10785" s="3">
        <v>2607</v>
      </c>
      <c r="K10785" s="3">
        <v>1637</v>
      </c>
      <c r="L10785" s="3">
        <v>1564</v>
      </c>
      <c r="M10785" s="3">
        <v>1918</v>
      </c>
      <c r="N10785" s="3">
        <v>1024</v>
      </c>
      <c r="O10785" s="3">
        <v>599</v>
      </c>
      <c r="P10785" s="3">
        <v>403</v>
      </c>
      <c r="Q10785" s="3">
        <v>1130</v>
      </c>
      <c r="R10785" s="3">
        <v>1454</v>
      </c>
      <c r="S10785" s="3">
        <v>1303</v>
      </c>
      <c r="T10785" s="3">
        <v>1142</v>
      </c>
      <c r="U10785" s="3">
        <v>694</v>
      </c>
      <c r="V10785" s="3">
        <v>512</v>
      </c>
      <c r="W10785" s="3">
        <v>612</v>
      </c>
      <c r="X10785" s="3">
        <v>1479</v>
      </c>
      <c r="Y10785" s="3">
        <v>1319</v>
      </c>
      <c r="Z10785" s="3">
        <v>1332</v>
      </c>
      <c r="AA10785" s="3">
        <v>910</v>
      </c>
      <c r="AB10785" s="3">
        <v>748</v>
      </c>
      <c r="AC10785" s="3">
        <v>166</v>
      </c>
      <c r="AD10785" s="3">
        <v>26206</v>
      </c>
    </row>
    <row r="10786" spans="3:30" x14ac:dyDescent="0.45">
      <c r="C10786" s="45" t="s">
        <v>415</v>
      </c>
      <c r="D10786" s="3">
        <v>37</v>
      </c>
      <c r="E10786" s="3">
        <v>116</v>
      </c>
      <c r="F10786" s="3">
        <v>288</v>
      </c>
      <c r="G10786" s="3">
        <v>181</v>
      </c>
      <c r="H10786" s="3">
        <v>366</v>
      </c>
      <c r="I10786" s="3">
        <v>199</v>
      </c>
      <c r="J10786" s="3">
        <v>167</v>
      </c>
      <c r="K10786" s="3">
        <v>411</v>
      </c>
      <c r="L10786" s="3">
        <v>269</v>
      </c>
      <c r="M10786" s="3">
        <v>290</v>
      </c>
      <c r="N10786" s="3">
        <v>201</v>
      </c>
      <c r="O10786" s="3">
        <v>198</v>
      </c>
      <c r="P10786" s="3">
        <v>270</v>
      </c>
      <c r="Q10786" s="3">
        <v>204</v>
      </c>
      <c r="R10786" s="3">
        <v>555</v>
      </c>
      <c r="S10786" s="3">
        <v>782</v>
      </c>
      <c r="T10786" s="3">
        <v>701</v>
      </c>
      <c r="U10786" s="3">
        <v>654</v>
      </c>
      <c r="V10786" s="3">
        <v>880</v>
      </c>
      <c r="W10786" s="3">
        <v>416</v>
      </c>
      <c r="X10786" s="3">
        <v>461</v>
      </c>
      <c r="Y10786" s="3">
        <v>520</v>
      </c>
      <c r="Z10786" s="3">
        <v>516</v>
      </c>
      <c r="AA10786" s="3">
        <v>647</v>
      </c>
      <c r="AB10786" s="3">
        <v>979</v>
      </c>
      <c r="AC10786" s="3">
        <v>265</v>
      </c>
      <c r="AD10786" s="3">
        <v>10573</v>
      </c>
    </row>
    <row r="10787" spans="3:30" x14ac:dyDescent="0.45">
      <c r="C10787" s="45" t="s">
        <v>443</v>
      </c>
      <c r="D10787" s="3"/>
      <c r="E10787" s="3"/>
      <c r="F10787" s="3"/>
      <c r="G10787" s="3"/>
      <c r="H10787" s="3"/>
      <c r="I10787" s="3">
        <v>87</v>
      </c>
      <c r="J10787" s="3">
        <v>44</v>
      </c>
      <c r="K10787" s="3">
        <v>28</v>
      </c>
      <c r="L10787" s="3">
        <v>55</v>
      </c>
      <c r="M10787" s="3">
        <v>14</v>
      </c>
      <c r="N10787" s="3"/>
      <c r="O10787" s="3">
        <v>2</v>
      </c>
      <c r="P10787" s="3">
        <v>45</v>
      </c>
      <c r="Q10787" s="3">
        <v>112</v>
      </c>
      <c r="R10787" s="3">
        <v>61</v>
      </c>
      <c r="S10787" s="3">
        <v>82</v>
      </c>
      <c r="T10787" s="3">
        <v>98</v>
      </c>
      <c r="U10787" s="3">
        <v>53</v>
      </c>
      <c r="V10787" s="3">
        <v>26</v>
      </c>
      <c r="W10787" s="3">
        <v>49</v>
      </c>
      <c r="X10787" s="3">
        <v>47</v>
      </c>
      <c r="Y10787" s="3">
        <v>156</v>
      </c>
      <c r="Z10787" s="3">
        <v>111</v>
      </c>
      <c r="AA10787" s="3">
        <v>141</v>
      </c>
      <c r="AB10787" s="3">
        <v>199</v>
      </c>
      <c r="AC10787" s="3">
        <v>29</v>
      </c>
      <c r="AD10787" s="3">
        <v>1439</v>
      </c>
    </row>
    <row r="10788" spans="3:30" x14ac:dyDescent="0.45">
      <c r="C10788" s="45" t="s">
        <v>465</v>
      </c>
      <c r="D10788" s="3"/>
      <c r="E10788" s="3"/>
      <c r="F10788" s="3"/>
      <c r="G10788" s="3"/>
      <c r="H10788" s="3"/>
      <c r="I10788" s="3"/>
      <c r="J10788" s="3"/>
      <c r="K10788" s="3"/>
      <c r="L10788" s="3">
        <v>0</v>
      </c>
      <c r="M10788" s="3"/>
      <c r="N10788" s="3"/>
      <c r="O10788" s="3">
        <v>5</v>
      </c>
      <c r="P10788" s="3"/>
      <c r="Q10788" s="3"/>
      <c r="R10788" s="3"/>
      <c r="S10788" s="3">
        <v>2</v>
      </c>
      <c r="T10788" s="3">
        <v>0</v>
      </c>
      <c r="U10788" s="3">
        <v>1</v>
      </c>
      <c r="V10788" s="3">
        <v>5</v>
      </c>
      <c r="W10788" s="3">
        <v>1</v>
      </c>
      <c r="X10788" s="3">
        <v>2</v>
      </c>
      <c r="Y10788" s="3">
        <v>1</v>
      </c>
      <c r="Z10788" s="3">
        <v>1</v>
      </c>
      <c r="AA10788" s="3">
        <v>0</v>
      </c>
      <c r="AB10788" s="3">
        <v>2</v>
      </c>
      <c r="AC10788" s="3">
        <v>2</v>
      </c>
      <c r="AD10788" s="3">
        <v>22</v>
      </c>
    </row>
    <row r="10789" spans="3:30" x14ac:dyDescent="0.45">
      <c r="C10789" s="45" t="s">
        <v>464</v>
      </c>
      <c r="D10789" s="3">
        <v>53</v>
      </c>
      <c r="E10789" s="3">
        <v>7564</v>
      </c>
      <c r="F10789" s="3">
        <v>5476</v>
      </c>
      <c r="G10789" s="3">
        <v>2217</v>
      </c>
      <c r="H10789" s="3">
        <v>7611</v>
      </c>
      <c r="I10789" s="3">
        <v>10431</v>
      </c>
      <c r="J10789" s="3">
        <v>15473</v>
      </c>
      <c r="K10789" s="3">
        <v>18608</v>
      </c>
      <c r="L10789" s="3">
        <v>12387</v>
      </c>
      <c r="M10789" s="3">
        <v>23400</v>
      </c>
      <c r="N10789" s="3">
        <v>26339</v>
      </c>
      <c r="O10789" s="3">
        <v>5508</v>
      </c>
      <c r="P10789" s="3">
        <v>91</v>
      </c>
      <c r="Q10789" s="3">
        <v>1783</v>
      </c>
      <c r="R10789" s="3">
        <v>5277</v>
      </c>
      <c r="S10789" s="3">
        <v>28621</v>
      </c>
      <c r="T10789" s="3">
        <v>48113</v>
      </c>
      <c r="U10789" s="3">
        <v>6999</v>
      </c>
      <c r="V10789" s="3">
        <v>2</v>
      </c>
      <c r="W10789" s="3">
        <v>7</v>
      </c>
      <c r="X10789" s="3">
        <v>10</v>
      </c>
      <c r="Y10789" s="3">
        <v>44</v>
      </c>
      <c r="Z10789" s="3">
        <v>190</v>
      </c>
      <c r="AA10789" s="3">
        <v>141</v>
      </c>
      <c r="AB10789" s="3">
        <v>191</v>
      </c>
      <c r="AC10789" s="3">
        <v>25</v>
      </c>
      <c r="AD10789" s="3">
        <v>226561</v>
      </c>
    </row>
    <row r="10790" spans="3:30" x14ac:dyDescent="0.45">
      <c r="C10790" s="45" t="s">
        <v>416</v>
      </c>
      <c r="D10790" s="3"/>
      <c r="E10790" s="3"/>
      <c r="F10790" s="3"/>
      <c r="G10790" s="3">
        <v>1</v>
      </c>
      <c r="H10790" s="3">
        <v>1</v>
      </c>
      <c r="I10790" s="3">
        <v>8</v>
      </c>
      <c r="J10790" s="3">
        <v>37</v>
      </c>
      <c r="K10790" s="3">
        <v>50</v>
      </c>
      <c r="L10790" s="3">
        <v>74</v>
      </c>
      <c r="M10790" s="3">
        <v>38</v>
      </c>
      <c r="N10790" s="3">
        <v>24</v>
      </c>
      <c r="O10790" s="3">
        <v>9</v>
      </c>
      <c r="P10790" s="3">
        <v>21</v>
      </c>
      <c r="Q10790" s="3">
        <v>26</v>
      </c>
      <c r="R10790" s="3">
        <v>31</v>
      </c>
      <c r="S10790" s="3">
        <v>7</v>
      </c>
      <c r="T10790" s="3">
        <v>34</v>
      </c>
      <c r="U10790" s="3">
        <v>25</v>
      </c>
      <c r="V10790" s="3">
        <v>4</v>
      </c>
      <c r="W10790" s="3">
        <v>8</v>
      </c>
      <c r="X10790" s="3">
        <v>33</v>
      </c>
      <c r="Y10790" s="3">
        <v>23</v>
      </c>
      <c r="Z10790" s="3">
        <v>29</v>
      </c>
      <c r="AA10790" s="3">
        <v>42</v>
      </c>
      <c r="AB10790" s="3">
        <v>58</v>
      </c>
      <c r="AC10790" s="3">
        <v>20</v>
      </c>
      <c r="AD10790" s="3">
        <v>603</v>
      </c>
    </row>
    <row r="10791" spans="3:30" x14ac:dyDescent="0.45">
      <c r="C10791" s="45" t="s">
        <v>418</v>
      </c>
      <c r="D10791" s="3"/>
      <c r="E10791" s="3"/>
      <c r="F10791" s="3"/>
      <c r="G10791" s="3"/>
      <c r="H10791" s="3"/>
      <c r="I10791" s="3">
        <v>2</v>
      </c>
      <c r="J10791" s="3"/>
      <c r="K10791" s="3">
        <v>32</v>
      </c>
      <c r="L10791" s="3">
        <v>36</v>
      </c>
      <c r="M10791" s="3">
        <v>34</v>
      </c>
      <c r="N10791" s="3">
        <v>7</v>
      </c>
      <c r="O10791" s="3">
        <v>10</v>
      </c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>
        <v>121</v>
      </c>
    </row>
    <row r="10792" spans="3:30" x14ac:dyDescent="0.45">
      <c r="C10792" s="45" t="s">
        <v>417</v>
      </c>
      <c r="D10792" s="3">
        <v>589</v>
      </c>
      <c r="E10792" s="3">
        <v>767</v>
      </c>
      <c r="F10792" s="3">
        <v>860</v>
      </c>
      <c r="G10792" s="3">
        <v>672</v>
      </c>
      <c r="H10792" s="3">
        <v>1215</v>
      </c>
      <c r="I10792" s="3">
        <v>1107</v>
      </c>
      <c r="J10792" s="3">
        <v>1054</v>
      </c>
      <c r="K10792" s="3">
        <v>1392</v>
      </c>
      <c r="L10792" s="3">
        <v>730</v>
      </c>
      <c r="M10792" s="3">
        <v>134</v>
      </c>
      <c r="N10792" s="3">
        <v>86</v>
      </c>
      <c r="O10792" s="3">
        <v>46</v>
      </c>
      <c r="P10792" s="3">
        <v>74</v>
      </c>
      <c r="Q10792" s="3">
        <v>88</v>
      </c>
      <c r="R10792" s="3">
        <v>171</v>
      </c>
      <c r="S10792" s="3">
        <v>52</v>
      </c>
      <c r="T10792" s="3">
        <v>88</v>
      </c>
      <c r="U10792" s="3">
        <v>255</v>
      </c>
      <c r="V10792" s="3">
        <v>171</v>
      </c>
      <c r="W10792" s="3">
        <v>607</v>
      </c>
      <c r="X10792" s="3">
        <v>1030</v>
      </c>
      <c r="Y10792" s="3">
        <v>1688</v>
      </c>
      <c r="Z10792" s="3">
        <v>2337</v>
      </c>
      <c r="AA10792" s="3">
        <v>2543</v>
      </c>
      <c r="AB10792" s="3">
        <v>2175</v>
      </c>
      <c r="AC10792" s="3">
        <v>551</v>
      </c>
      <c r="AD10792" s="3">
        <v>20482</v>
      </c>
    </row>
    <row r="10793" spans="3:30" x14ac:dyDescent="0.45">
      <c r="C10793" s="45" t="s">
        <v>432</v>
      </c>
      <c r="D10793" s="3"/>
      <c r="E10793" s="3"/>
      <c r="F10793" s="3">
        <v>34</v>
      </c>
      <c r="G10793" s="3">
        <v>210</v>
      </c>
      <c r="H10793" s="3">
        <v>236</v>
      </c>
      <c r="I10793" s="3">
        <v>237</v>
      </c>
      <c r="J10793" s="3">
        <v>14</v>
      </c>
      <c r="K10793" s="3">
        <v>174</v>
      </c>
      <c r="L10793" s="3">
        <v>110</v>
      </c>
      <c r="M10793" s="3">
        <v>13</v>
      </c>
      <c r="N10793" s="3">
        <v>38</v>
      </c>
      <c r="O10793" s="3">
        <v>13</v>
      </c>
      <c r="P10793" s="3">
        <v>45</v>
      </c>
      <c r="Q10793" s="3">
        <v>49</v>
      </c>
      <c r="R10793" s="3">
        <v>121</v>
      </c>
      <c r="S10793" s="3">
        <v>196</v>
      </c>
      <c r="T10793" s="3">
        <v>115</v>
      </c>
      <c r="U10793" s="3">
        <v>10</v>
      </c>
      <c r="V10793" s="3">
        <v>131</v>
      </c>
      <c r="W10793" s="3">
        <v>315</v>
      </c>
      <c r="X10793" s="3">
        <v>271</v>
      </c>
      <c r="Y10793" s="3">
        <v>213</v>
      </c>
      <c r="Z10793" s="3">
        <v>161</v>
      </c>
      <c r="AA10793" s="3">
        <v>143</v>
      </c>
      <c r="AB10793" s="3">
        <v>120</v>
      </c>
      <c r="AC10793" s="3">
        <v>62</v>
      </c>
      <c r="AD10793" s="3">
        <v>3031</v>
      </c>
    </row>
    <row r="10794" spans="3:30" x14ac:dyDescent="0.45">
      <c r="C10794" s="45" t="s">
        <v>433</v>
      </c>
      <c r="D10794" s="3"/>
      <c r="E10794" s="3"/>
      <c r="F10794" s="3"/>
      <c r="G10794" s="3"/>
      <c r="H10794" s="3"/>
      <c r="I10794" s="3"/>
      <c r="J10794" s="3">
        <v>1</v>
      </c>
      <c r="K10794" s="3"/>
      <c r="L10794" s="3"/>
      <c r="M10794" s="3">
        <v>15</v>
      </c>
      <c r="N10794" s="3">
        <v>75</v>
      </c>
      <c r="O10794" s="3">
        <v>168</v>
      </c>
      <c r="P10794" s="3">
        <v>268</v>
      </c>
      <c r="Q10794" s="3">
        <v>197</v>
      </c>
      <c r="R10794" s="3">
        <v>167</v>
      </c>
      <c r="S10794" s="3">
        <v>156</v>
      </c>
      <c r="T10794" s="3">
        <v>212</v>
      </c>
      <c r="U10794" s="3">
        <v>211</v>
      </c>
      <c r="V10794" s="3">
        <v>5</v>
      </c>
      <c r="W10794" s="3">
        <v>0</v>
      </c>
      <c r="X10794" s="3"/>
      <c r="Y10794" s="3"/>
      <c r="Z10794" s="3"/>
      <c r="AA10794" s="3"/>
      <c r="AB10794" s="3"/>
      <c r="AC10794" s="3"/>
      <c r="AD10794" s="3">
        <v>1475</v>
      </c>
    </row>
    <row r="10795" spans="3:30" x14ac:dyDescent="0.45">
      <c r="C10795" s="45" t="s">
        <v>419</v>
      </c>
      <c r="D10795" s="3">
        <v>9</v>
      </c>
      <c r="E10795" s="3">
        <v>3125</v>
      </c>
      <c r="F10795" s="3">
        <v>7471</v>
      </c>
      <c r="G10795" s="3">
        <v>21383</v>
      </c>
      <c r="H10795" s="3">
        <v>39089</v>
      </c>
      <c r="I10795" s="3">
        <v>26163</v>
      </c>
      <c r="J10795" s="3">
        <v>36648</v>
      </c>
      <c r="K10795" s="3">
        <v>18648</v>
      </c>
      <c r="L10795" s="3">
        <v>10330</v>
      </c>
      <c r="M10795" s="3">
        <v>20524</v>
      </c>
      <c r="N10795" s="3">
        <v>15092</v>
      </c>
      <c r="O10795" s="3">
        <v>4000</v>
      </c>
      <c r="P10795" s="3">
        <v>1972</v>
      </c>
      <c r="Q10795" s="3">
        <v>3415</v>
      </c>
      <c r="R10795" s="3">
        <v>5560</v>
      </c>
      <c r="S10795" s="3">
        <v>12108</v>
      </c>
      <c r="T10795" s="3">
        <v>40830</v>
      </c>
      <c r="U10795" s="3">
        <v>70916</v>
      </c>
      <c r="V10795" s="3">
        <v>112545</v>
      </c>
      <c r="W10795" s="3">
        <v>152614</v>
      </c>
      <c r="X10795" s="3">
        <v>159451</v>
      </c>
      <c r="Y10795" s="3">
        <v>75864</v>
      </c>
      <c r="Z10795" s="3">
        <v>38442</v>
      </c>
      <c r="AA10795" s="3">
        <v>34846</v>
      </c>
      <c r="AB10795" s="3">
        <v>17639</v>
      </c>
      <c r="AC10795" s="3">
        <v>1232</v>
      </c>
      <c r="AD10795" s="3">
        <v>929916</v>
      </c>
    </row>
    <row r="10796" spans="3:30" x14ac:dyDescent="0.45">
      <c r="C10796" s="45" t="s">
        <v>414</v>
      </c>
      <c r="D10796" s="3">
        <v>20</v>
      </c>
      <c r="E10796" s="3"/>
      <c r="F10796" s="3">
        <v>5</v>
      </c>
      <c r="G10796" s="3"/>
      <c r="H10796" s="3"/>
      <c r="I10796" s="3"/>
      <c r="J10796" s="3"/>
      <c r="K10796" s="3"/>
      <c r="L10796" s="3">
        <v>1</v>
      </c>
      <c r="M10796" s="3"/>
      <c r="N10796" s="3"/>
      <c r="O10796" s="3"/>
      <c r="P10796" s="3"/>
      <c r="Q10796" s="3"/>
      <c r="R10796" s="3">
        <v>9</v>
      </c>
      <c r="S10796" s="3">
        <v>3</v>
      </c>
      <c r="T10796" s="3">
        <v>0</v>
      </c>
      <c r="U10796" s="3"/>
      <c r="V10796" s="3">
        <v>20</v>
      </c>
      <c r="W10796" s="3">
        <v>19</v>
      </c>
      <c r="X10796" s="3">
        <v>27</v>
      </c>
      <c r="Y10796" s="3">
        <v>24</v>
      </c>
      <c r="Z10796" s="3">
        <v>35</v>
      </c>
      <c r="AA10796" s="3">
        <v>44</v>
      </c>
      <c r="AB10796" s="3">
        <v>16</v>
      </c>
      <c r="AC10796" s="3">
        <v>3</v>
      </c>
      <c r="AD10796" s="3">
        <v>226</v>
      </c>
    </row>
    <row r="10797" spans="3:30" x14ac:dyDescent="0.45">
      <c r="C10797" s="45" t="s">
        <v>446</v>
      </c>
      <c r="D10797" s="3">
        <v>51</v>
      </c>
      <c r="E10797" s="3">
        <v>91</v>
      </c>
      <c r="F10797" s="3">
        <v>183</v>
      </c>
      <c r="G10797" s="3">
        <v>88</v>
      </c>
      <c r="H10797" s="3">
        <v>226</v>
      </c>
      <c r="I10797" s="3">
        <v>130</v>
      </c>
      <c r="J10797" s="3">
        <v>39</v>
      </c>
      <c r="K10797" s="3">
        <v>21</v>
      </c>
      <c r="L10797" s="3">
        <v>40</v>
      </c>
      <c r="M10797" s="3">
        <v>38</v>
      </c>
      <c r="N10797" s="3">
        <v>7</v>
      </c>
      <c r="O10797" s="3">
        <v>33</v>
      </c>
      <c r="P10797" s="3">
        <v>15</v>
      </c>
      <c r="Q10797" s="3">
        <v>65</v>
      </c>
      <c r="R10797" s="3">
        <v>86</v>
      </c>
      <c r="S10797" s="3">
        <v>139</v>
      </c>
      <c r="T10797" s="3">
        <v>344</v>
      </c>
      <c r="U10797" s="3">
        <v>433</v>
      </c>
      <c r="V10797" s="3">
        <v>69</v>
      </c>
      <c r="W10797" s="3">
        <v>104</v>
      </c>
      <c r="X10797" s="3">
        <v>232</v>
      </c>
      <c r="Y10797" s="3">
        <v>204</v>
      </c>
      <c r="Z10797" s="3">
        <v>202</v>
      </c>
      <c r="AA10797" s="3">
        <v>201</v>
      </c>
      <c r="AB10797" s="3">
        <v>155</v>
      </c>
      <c r="AC10797" s="3">
        <v>52</v>
      </c>
      <c r="AD10797" s="3">
        <v>3248</v>
      </c>
    </row>
    <row r="10798" spans="3:30" x14ac:dyDescent="0.45">
      <c r="C10798" s="45" t="s">
        <v>447</v>
      </c>
      <c r="D10798" s="3">
        <v>297</v>
      </c>
      <c r="E10798" s="3">
        <v>405</v>
      </c>
      <c r="F10798" s="3">
        <v>896</v>
      </c>
      <c r="G10798" s="3">
        <v>1431</v>
      </c>
      <c r="H10798" s="3">
        <v>1387</v>
      </c>
      <c r="I10798" s="3">
        <v>1539</v>
      </c>
      <c r="J10798" s="3">
        <v>1130</v>
      </c>
      <c r="K10798" s="3">
        <v>1318</v>
      </c>
      <c r="L10798" s="3">
        <v>1168</v>
      </c>
      <c r="M10798" s="3">
        <v>599</v>
      </c>
      <c r="N10798" s="3">
        <v>605</v>
      </c>
      <c r="O10798" s="3">
        <v>500</v>
      </c>
      <c r="P10798" s="3">
        <v>564</v>
      </c>
      <c r="Q10798" s="3">
        <v>1829</v>
      </c>
      <c r="R10798" s="3">
        <v>1601</v>
      </c>
      <c r="S10798" s="3">
        <v>1967</v>
      </c>
      <c r="T10798" s="3">
        <v>1462</v>
      </c>
      <c r="U10798" s="3">
        <v>1422</v>
      </c>
      <c r="V10798" s="3">
        <v>665</v>
      </c>
      <c r="W10798" s="3">
        <v>1265</v>
      </c>
      <c r="X10798" s="3">
        <v>944</v>
      </c>
      <c r="Y10798" s="3">
        <v>1312</v>
      </c>
      <c r="Z10798" s="3">
        <v>1040</v>
      </c>
      <c r="AA10798" s="3">
        <v>935</v>
      </c>
      <c r="AB10798" s="3">
        <v>1456</v>
      </c>
      <c r="AC10798" s="3">
        <v>258</v>
      </c>
      <c r="AD10798" s="3">
        <v>27995</v>
      </c>
    </row>
    <row r="10799" spans="3:30" x14ac:dyDescent="0.45">
      <c r="C10799" s="45" t="s">
        <v>466</v>
      </c>
      <c r="D10799" s="3">
        <v>24</v>
      </c>
      <c r="E10799" s="3">
        <v>22</v>
      </c>
      <c r="F10799" s="3">
        <v>19</v>
      </c>
      <c r="G10799" s="3">
        <v>48</v>
      </c>
      <c r="H10799" s="3">
        <v>47</v>
      </c>
      <c r="I10799" s="3">
        <v>50</v>
      </c>
      <c r="J10799" s="3">
        <v>4</v>
      </c>
      <c r="K10799" s="3">
        <v>3</v>
      </c>
      <c r="L10799" s="3">
        <v>4</v>
      </c>
      <c r="M10799" s="3">
        <v>7</v>
      </c>
      <c r="N10799" s="3">
        <v>3</v>
      </c>
      <c r="O10799" s="3">
        <v>2</v>
      </c>
      <c r="P10799" s="3"/>
      <c r="Q10799" s="3">
        <v>5</v>
      </c>
      <c r="R10799" s="3">
        <v>14</v>
      </c>
      <c r="S10799" s="3">
        <v>39</v>
      </c>
      <c r="T10799" s="3">
        <v>17</v>
      </c>
      <c r="U10799" s="3">
        <v>17</v>
      </c>
      <c r="V10799" s="3">
        <v>10</v>
      </c>
      <c r="W10799" s="3">
        <v>19</v>
      </c>
      <c r="X10799" s="3">
        <v>27</v>
      </c>
      <c r="Y10799" s="3">
        <v>18</v>
      </c>
      <c r="Z10799" s="3">
        <v>28</v>
      </c>
      <c r="AA10799" s="3">
        <v>19</v>
      </c>
      <c r="AB10799" s="3">
        <v>21</v>
      </c>
      <c r="AC10799" s="3">
        <v>6</v>
      </c>
      <c r="AD10799" s="3">
        <v>473</v>
      </c>
    </row>
    <row r="10800" spans="3:30" x14ac:dyDescent="0.45">
      <c r="C10800" s="45" t="s">
        <v>445</v>
      </c>
      <c r="D10800" s="3">
        <v>27</v>
      </c>
      <c r="E10800" s="3"/>
      <c r="F10800" s="3"/>
      <c r="G10800" s="3">
        <v>68</v>
      </c>
      <c r="H10800" s="3">
        <v>96</v>
      </c>
      <c r="I10800" s="3">
        <v>38</v>
      </c>
      <c r="J10800" s="3">
        <v>45</v>
      </c>
      <c r="K10800" s="3">
        <v>25</v>
      </c>
      <c r="L10800" s="3">
        <v>27</v>
      </c>
      <c r="M10800" s="3">
        <v>11</v>
      </c>
      <c r="N10800" s="3">
        <v>201</v>
      </c>
      <c r="O10800" s="3">
        <v>101</v>
      </c>
      <c r="P10800" s="3">
        <v>80</v>
      </c>
      <c r="Q10800" s="3">
        <v>16</v>
      </c>
      <c r="R10800" s="3">
        <v>42</v>
      </c>
      <c r="S10800" s="3">
        <v>43</v>
      </c>
      <c r="T10800" s="3">
        <v>52</v>
      </c>
      <c r="U10800" s="3">
        <v>58</v>
      </c>
      <c r="V10800" s="3">
        <v>47</v>
      </c>
      <c r="W10800" s="3">
        <v>75</v>
      </c>
      <c r="X10800" s="3">
        <v>62</v>
      </c>
      <c r="Y10800" s="3">
        <v>78</v>
      </c>
      <c r="Z10800" s="3">
        <v>133</v>
      </c>
      <c r="AA10800" s="3">
        <v>166</v>
      </c>
      <c r="AB10800" s="3">
        <v>237</v>
      </c>
      <c r="AC10800" s="3">
        <v>76</v>
      </c>
      <c r="AD10800" s="3">
        <v>1804</v>
      </c>
    </row>
    <row r="10801" spans="3:30" x14ac:dyDescent="0.45">
      <c r="C10801" s="45" t="s">
        <v>459</v>
      </c>
      <c r="D10801" s="3">
        <v>230</v>
      </c>
      <c r="E10801" s="3">
        <v>95</v>
      </c>
      <c r="F10801" s="3">
        <v>47</v>
      </c>
      <c r="G10801" s="3">
        <v>47</v>
      </c>
      <c r="H10801" s="3">
        <v>96</v>
      </c>
      <c r="I10801" s="3">
        <v>284</v>
      </c>
      <c r="J10801" s="3">
        <v>124</v>
      </c>
      <c r="K10801" s="3">
        <v>42</v>
      </c>
      <c r="L10801" s="3">
        <v>38</v>
      </c>
      <c r="M10801" s="3">
        <v>13</v>
      </c>
      <c r="N10801" s="3">
        <v>24</v>
      </c>
      <c r="O10801" s="3">
        <v>17</v>
      </c>
      <c r="P10801" s="3">
        <v>59</v>
      </c>
      <c r="Q10801" s="3">
        <v>171</v>
      </c>
      <c r="R10801" s="3">
        <v>93</v>
      </c>
      <c r="S10801" s="3">
        <v>116</v>
      </c>
      <c r="T10801" s="3">
        <v>94</v>
      </c>
      <c r="U10801" s="3">
        <v>129</v>
      </c>
      <c r="V10801" s="3">
        <v>39</v>
      </c>
      <c r="W10801" s="3">
        <v>67</v>
      </c>
      <c r="X10801" s="3">
        <v>81</v>
      </c>
      <c r="Y10801" s="3">
        <v>223</v>
      </c>
      <c r="Z10801" s="3">
        <v>888</v>
      </c>
      <c r="AA10801" s="3">
        <v>124</v>
      </c>
      <c r="AB10801" s="3">
        <v>62</v>
      </c>
      <c r="AC10801" s="3">
        <v>20</v>
      </c>
      <c r="AD10801" s="3">
        <v>3223</v>
      </c>
    </row>
    <row r="10802" spans="3:30" x14ac:dyDescent="0.45">
      <c r="C10802" s="45" t="s">
        <v>408</v>
      </c>
      <c r="D10802" s="3">
        <v>145</v>
      </c>
      <c r="E10802" s="3">
        <v>92</v>
      </c>
      <c r="F10802" s="3">
        <v>80</v>
      </c>
      <c r="G10802" s="3">
        <v>128</v>
      </c>
      <c r="H10802" s="3">
        <v>159</v>
      </c>
      <c r="I10802" s="3">
        <v>782</v>
      </c>
      <c r="J10802" s="3">
        <v>674</v>
      </c>
      <c r="K10802" s="3">
        <v>462</v>
      </c>
      <c r="L10802" s="3">
        <v>398</v>
      </c>
      <c r="M10802" s="3">
        <v>646</v>
      </c>
      <c r="N10802" s="3">
        <v>512</v>
      </c>
      <c r="O10802" s="3">
        <v>538</v>
      </c>
      <c r="P10802" s="3">
        <v>897</v>
      </c>
      <c r="Q10802" s="3">
        <v>1234</v>
      </c>
      <c r="R10802" s="3">
        <v>1874</v>
      </c>
      <c r="S10802" s="3">
        <v>1578</v>
      </c>
      <c r="T10802" s="3">
        <v>1378</v>
      </c>
      <c r="U10802" s="3">
        <v>1364</v>
      </c>
      <c r="V10802" s="3">
        <v>633</v>
      </c>
      <c r="W10802" s="3">
        <v>967</v>
      </c>
      <c r="X10802" s="3">
        <v>1840</v>
      </c>
      <c r="Y10802" s="3">
        <v>1906</v>
      </c>
      <c r="Z10802" s="3">
        <v>1744</v>
      </c>
      <c r="AA10802" s="3">
        <v>1527</v>
      </c>
      <c r="AB10802" s="3">
        <v>1578</v>
      </c>
      <c r="AC10802" s="3">
        <v>583</v>
      </c>
      <c r="AD10802" s="3">
        <v>23719</v>
      </c>
    </row>
    <row r="10803" spans="3:30" x14ac:dyDescent="0.45">
      <c r="C10803" s="45" t="s">
        <v>421</v>
      </c>
      <c r="D10803" s="3">
        <v>444</v>
      </c>
      <c r="E10803" s="3">
        <v>2801</v>
      </c>
      <c r="F10803" s="3">
        <v>5492</v>
      </c>
      <c r="G10803" s="3">
        <v>4848</v>
      </c>
      <c r="H10803" s="3">
        <v>2311</v>
      </c>
      <c r="I10803" s="3">
        <v>3957</v>
      </c>
      <c r="J10803" s="3">
        <v>8526</v>
      </c>
      <c r="K10803" s="3">
        <v>7002</v>
      </c>
      <c r="L10803" s="3">
        <v>4240</v>
      </c>
      <c r="M10803" s="3">
        <v>6900</v>
      </c>
      <c r="N10803" s="3">
        <v>3764</v>
      </c>
      <c r="O10803" s="3">
        <v>26</v>
      </c>
      <c r="P10803" s="3">
        <v>433</v>
      </c>
      <c r="Q10803" s="3">
        <v>748</v>
      </c>
      <c r="R10803" s="3">
        <v>1523</v>
      </c>
      <c r="S10803" s="3">
        <v>2689</v>
      </c>
      <c r="T10803" s="3">
        <v>5752</v>
      </c>
      <c r="U10803" s="3">
        <v>15734</v>
      </c>
      <c r="V10803" s="3">
        <v>4422</v>
      </c>
      <c r="W10803" s="3">
        <v>13215</v>
      </c>
      <c r="X10803" s="3">
        <v>17370</v>
      </c>
      <c r="Y10803" s="3">
        <v>20530</v>
      </c>
      <c r="Z10803" s="3">
        <v>19512</v>
      </c>
      <c r="AA10803" s="3">
        <v>3322</v>
      </c>
      <c r="AB10803" s="3">
        <v>7931</v>
      </c>
      <c r="AC10803" s="3">
        <v>3321</v>
      </c>
      <c r="AD10803" s="3">
        <v>166813</v>
      </c>
    </row>
    <row r="10804" spans="3:30" x14ac:dyDescent="0.45">
      <c r="C10804" s="45" t="s">
        <v>411</v>
      </c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>
        <v>3</v>
      </c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>
        <v>3</v>
      </c>
    </row>
    <row r="10805" spans="3:30" x14ac:dyDescent="0.45">
      <c r="C10805" s="45" t="s">
        <v>410</v>
      </c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>
        <v>1</v>
      </c>
      <c r="U10805" s="3">
        <v>5</v>
      </c>
      <c r="V10805" s="3">
        <v>0</v>
      </c>
      <c r="W10805" s="3"/>
      <c r="X10805" s="3"/>
      <c r="Y10805" s="3"/>
      <c r="Z10805" s="3"/>
      <c r="AA10805" s="3"/>
      <c r="AB10805" s="3"/>
      <c r="AC10805" s="3"/>
      <c r="AD10805" s="3">
        <v>6</v>
      </c>
    </row>
    <row r="10806" spans="3:30" x14ac:dyDescent="0.45">
      <c r="C10806" s="45" t="s">
        <v>407</v>
      </c>
      <c r="D10806" s="3">
        <v>19</v>
      </c>
      <c r="E10806" s="3">
        <v>22</v>
      </c>
      <c r="F10806" s="3">
        <v>69</v>
      </c>
      <c r="G10806" s="3">
        <v>83</v>
      </c>
      <c r="H10806" s="3">
        <v>64</v>
      </c>
      <c r="I10806" s="3">
        <v>253</v>
      </c>
      <c r="J10806" s="3">
        <v>214</v>
      </c>
      <c r="K10806" s="3">
        <v>489</v>
      </c>
      <c r="L10806" s="3">
        <v>574</v>
      </c>
      <c r="M10806" s="3">
        <v>368</v>
      </c>
      <c r="N10806" s="3">
        <v>116</v>
      </c>
      <c r="O10806" s="3">
        <v>148</v>
      </c>
      <c r="P10806" s="3">
        <v>241</v>
      </c>
      <c r="Q10806" s="3">
        <v>280</v>
      </c>
      <c r="R10806" s="3">
        <v>334</v>
      </c>
      <c r="S10806" s="3">
        <v>565</v>
      </c>
      <c r="T10806" s="3">
        <v>428</v>
      </c>
      <c r="U10806" s="3">
        <v>296</v>
      </c>
      <c r="V10806" s="3">
        <v>98</v>
      </c>
      <c r="W10806" s="3">
        <v>271</v>
      </c>
      <c r="X10806" s="3">
        <v>217</v>
      </c>
      <c r="Y10806" s="3">
        <v>296</v>
      </c>
      <c r="Z10806" s="3">
        <v>473</v>
      </c>
      <c r="AA10806" s="3">
        <v>423</v>
      </c>
      <c r="AB10806" s="3">
        <v>282</v>
      </c>
      <c r="AC10806" s="3">
        <v>129</v>
      </c>
      <c r="AD10806" s="3">
        <v>6752</v>
      </c>
    </row>
    <row r="10807" spans="3:30" x14ac:dyDescent="0.45">
      <c r="C10807" s="45" t="s">
        <v>409</v>
      </c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>
        <v>38</v>
      </c>
      <c r="R10807" s="3">
        <v>178</v>
      </c>
      <c r="S10807" s="3">
        <v>150</v>
      </c>
      <c r="T10807" s="3">
        <v>97</v>
      </c>
      <c r="U10807" s="3">
        <v>82</v>
      </c>
      <c r="V10807" s="3">
        <v>21</v>
      </c>
      <c r="W10807" s="3">
        <v>9</v>
      </c>
      <c r="X10807" s="3">
        <v>58</v>
      </c>
      <c r="Y10807" s="3">
        <v>6</v>
      </c>
      <c r="Z10807" s="3">
        <v>19</v>
      </c>
      <c r="AA10807" s="3">
        <v>0</v>
      </c>
      <c r="AB10807" s="3"/>
      <c r="AC10807" s="3"/>
      <c r="AD10807" s="3">
        <v>658</v>
      </c>
    </row>
    <row r="10808" spans="3:30" x14ac:dyDescent="0.45">
      <c r="C10808" s="45" t="s">
        <v>430</v>
      </c>
      <c r="D10808" s="3">
        <v>61</v>
      </c>
      <c r="E10808" s="3">
        <v>2084</v>
      </c>
      <c r="F10808" s="3">
        <v>6211</v>
      </c>
      <c r="G10808" s="3">
        <v>11515</v>
      </c>
      <c r="H10808" s="3">
        <v>6500</v>
      </c>
      <c r="I10808" s="3">
        <v>2891</v>
      </c>
      <c r="J10808" s="3">
        <v>2536</v>
      </c>
      <c r="K10808" s="3">
        <v>6034</v>
      </c>
      <c r="L10808" s="3">
        <v>322</v>
      </c>
      <c r="M10808" s="3">
        <v>2252</v>
      </c>
      <c r="N10808" s="3">
        <v>12376</v>
      </c>
      <c r="O10808" s="3">
        <v>9910</v>
      </c>
      <c r="P10808" s="3">
        <v>7166</v>
      </c>
      <c r="Q10808" s="3">
        <v>9999</v>
      </c>
      <c r="R10808" s="3">
        <v>18085</v>
      </c>
      <c r="S10808" s="3">
        <v>20462</v>
      </c>
      <c r="T10808" s="3">
        <v>13943</v>
      </c>
      <c r="U10808" s="3">
        <v>23227</v>
      </c>
      <c r="V10808" s="3">
        <v>16812</v>
      </c>
      <c r="W10808" s="3">
        <v>28404</v>
      </c>
      <c r="X10808" s="3">
        <v>22492</v>
      </c>
      <c r="Y10808" s="3">
        <v>16875</v>
      </c>
      <c r="Z10808" s="3">
        <v>15359</v>
      </c>
      <c r="AA10808" s="3">
        <v>17443</v>
      </c>
      <c r="AB10808" s="3">
        <v>8663</v>
      </c>
      <c r="AC10808" s="3">
        <v>1435</v>
      </c>
      <c r="AD10808" s="3">
        <v>283057</v>
      </c>
    </row>
    <row r="10809" spans="3:30" x14ac:dyDescent="0.45">
      <c r="C10809" s="45" t="s">
        <v>431</v>
      </c>
      <c r="D10809" s="3">
        <v>216</v>
      </c>
      <c r="E10809" s="3">
        <v>377</v>
      </c>
      <c r="F10809" s="3">
        <v>784</v>
      </c>
      <c r="G10809" s="3">
        <v>1329</v>
      </c>
      <c r="H10809" s="3">
        <v>2088</v>
      </c>
      <c r="I10809" s="3">
        <v>832</v>
      </c>
      <c r="J10809" s="3">
        <v>1305</v>
      </c>
      <c r="K10809" s="3">
        <v>1356</v>
      </c>
      <c r="L10809" s="3">
        <v>1870</v>
      </c>
      <c r="M10809" s="3">
        <v>1743</v>
      </c>
      <c r="N10809" s="3">
        <v>2269</v>
      </c>
      <c r="O10809" s="3">
        <v>2352</v>
      </c>
      <c r="P10809" s="3">
        <v>2509</v>
      </c>
      <c r="Q10809" s="3">
        <v>3277</v>
      </c>
      <c r="R10809" s="3">
        <v>4579</v>
      </c>
      <c r="S10809" s="3">
        <v>4689</v>
      </c>
      <c r="T10809" s="3">
        <v>5569</v>
      </c>
      <c r="U10809" s="3">
        <v>4093</v>
      </c>
      <c r="V10809" s="3">
        <v>938</v>
      </c>
      <c r="W10809" s="3">
        <v>1898</v>
      </c>
      <c r="X10809" s="3">
        <v>3291</v>
      </c>
      <c r="Y10809" s="3">
        <v>3350</v>
      </c>
      <c r="Z10809" s="3">
        <v>4540</v>
      </c>
      <c r="AA10809" s="3">
        <v>2702</v>
      </c>
      <c r="AB10809" s="3">
        <v>2270</v>
      </c>
      <c r="AC10809" s="3">
        <v>890</v>
      </c>
      <c r="AD10809" s="3">
        <v>61116</v>
      </c>
    </row>
    <row r="10810" spans="3:30" x14ac:dyDescent="0.45">
      <c r="C10810" s="45" t="s">
        <v>442</v>
      </c>
      <c r="D10810" s="3">
        <v>86</v>
      </c>
      <c r="E10810" s="3">
        <v>406</v>
      </c>
      <c r="F10810" s="3">
        <v>557</v>
      </c>
      <c r="G10810" s="3">
        <v>529</v>
      </c>
      <c r="H10810" s="3">
        <v>1464</v>
      </c>
      <c r="I10810" s="3">
        <v>482</v>
      </c>
      <c r="J10810" s="3">
        <v>781</v>
      </c>
      <c r="K10810" s="3">
        <v>904</v>
      </c>
      <c r="L10810" s="3">
        <v>770</v>
      </c>
      <c r="M10810" s="3">
        <v>744</v>
      </c>
      <c r="N10810" s="3">
        <v>519</v>
      </c>
      <c r="O10810" s="3">
        <v>470</v>
      </c>
      <c r="P10810" s="3">
        <v>450</v>
      </c>
      <c r="Q10810" s="3">
        <v>722</v>
      </c>
      <c r="R10810" s="3">
        <v>1082</v>
      </c>
      <c r="S10810" s="3">
        <v>1778</v>
      </c>
      <c r="T10810" s="3">
        <v>2602</v>
      </c>
      <c r="U10810" s="3">
        <v>2612</v>
      </c>
      <c r="V10810" s="3">
        <v>839</v>
      </c>
      <c r="W10810" s="3">
        <v>1510</v>
      </c>
      <c r="X10810" s="3">
        <v>3120</v>
      </c>
      <c r="Y10810" s="3">
        <v>3637</v>
      </c>
      <c r="Z10810" s="3">
        <v>2846</v>
      </c>
      <c r="AA10810" s="3">
        <v>2501</v>
      </c>
      <c r="AB10810" s="3">
        <v>2282</v>
      </c>
      <c r="AC10810" s="3">
        <v>781</v>
      </c>
      <c r="AD10810" s="3">
        <v>34474</v>
      </c>
    </row>
    <row r="10811" spans="3:30" x14ac:dyDescent="0.45">
      <c r="C10811" s="45" t="s">
        <v>463</v>
      </c>
      <c r="D10811" s="3">
        <v>100</v>
      </c>
      <c r="E10811" s="3">
        <v>703</v>
      </c>
      <c r="F10811" s="3">
        <v>2736</v>
      </c>
      <c r="G10811" s="3">
        <v>2138</v>
      </c>
      <c r="H10811" s="3">
        <v>3086</v>
      </c>
      <c r="I10811" s="3">
        <v>3550</v>
      </c>
      <c r="J10811" s="3">
        <v>4821</v>
      </c>
      <c r="K10811" s="3">
        <v>5191</v>
      </c>
      <c r="L10811" s="3">
        <v>1168</v>
      </c>
      <c r="M10811" s="3">
        <v>1684</v>
      </c>
      <c r="N10811" s="3">
        <v>678</v>
      </c>
      <c r="O10811" s="3">
        <v>188</v>
      </c>
      <c r="P10811" s="3">
        <v>118</v>
      </c>
      <c r="Q10811" s="3">
        <v>214</v>
      </c>
      <c r="R10811" s="3">
        <v>403</v>
      </c>
      <c r="S10811" s="3">
        <v>454</v>
      </c>
      <c r="T10811" s="3">
        <v>560</v>
      </c>
      <c r="U10811" s="3">
        <v>2536</v>
      </c>
      <c r="V10811" s="3">
        <v>1779</v>
      </c>
      <c r="W10811" s="3">
        <v>2842</v>
      </c>
      <c r="X10811" s="3">
        <v>4712</v>
      </c>
      <c r="Y10811" s="3">
        <v>5819</v>
      </c>
      <c r="Z10811" s="3">
        <v>3862</v>
      </c>
      <c r="AA10811" s="3">
        <v>4408</v>
      </c>
      <c r="AB10811" s="3">
        <v>4029</v>
      </c>
      <c r="AC10811" s="3">
        <v>653</v>
      </c>
      <c r="AD10811" s="3">
        <v>58432</v>
      </c>
    </row>
    <row r="10812" spans="3:30" x14ac:dyDescent="0.45">
      <c r="C10812" s="45" t="s">
        <v>444</v>
      </c>
      <c r="D10812" s="3">
        <v>163</v>
      </c>
      <c r="E10812" s="3">
        <v>169</v>
      </c>
      <c r="F10812" s="3">
        <v>482</v>
      </c>
      <c r="G10812" s="3">
        <v>252</v>
      </c>
      <c r="H10812" s="3">
        <v>877</v>
      </c>
      <c r="I10812" s="3">
        <v>483</v>
      </c>
      <c r="J10812" s="3">
        <v>605</v>
      </c>
      <c r="K10812" s="3">
        <v>393</v>
      </c>
      <c r="L10812" s="3">
        <v>308</v>
      </c>
      <c r="M10812" s="3">
        <v>550</v>
      </c>
      <c r="N10812" s="3">
        <v>251</v>
      </c>
      <c r="O10812" s="3">
        <v>143</v>
      </c>
      <c r="P10812" s="3">
        <v>128</v>
      </c>
      <c r="Q10812" s="3">
        <v>214</v>
      </c>
      <c r="R10812" s="3">
        <v>202</v>
      </c>
      <c r="S10812" s="3">
        <v>256</v>
      </c>
      <c r="T10812" s="3">
        <v>279</v>
      </c>
      <c r="U10812" s="3">
        <v>195</v>
      </c>
      <c r="V10812" s="3">
        <v>79</v>
      </c>
      <c r="W10812" s="3">
        <v>106</v>
      </c>
      <c r="X10812" s="3">
        <v>227</v>
      </c>
      <c r="Y10812" s="3">
        <v>343</v>
      </c>
      <c r="Z10812" s="3">
        <v>339</v>
      </c>
      <c r="AA10812" s="3">
        <v>188</v>
      </c>
      <c r="AB10812" s="3">
        <v>230</v>
      </c>
      <c r="AC10812" s="3">
        <v>83</v>
      </c>
      <c r="AD10812" s="3">
        <v>7545</v>
      </c>
    </row>
    <row r="10813" spans="3:30" x14ac:dyDescent="0.45">
      <c r="C10813" s="45" t="s">
        <v>423</v>
      </c>
      <c r="D10813" s="3">
        <v>2191</v>
      </c>
      <c r="E10813" s="3">
        <v>10215</v>
      </c>
      <c r="F10813" s="3">
        <v>21345</v>
      </c>
      <c r="G10813" s="3">
        <v>19175</v>
      </c>
      <c r="H10813" s="3">
        <v>36610</v>
      </c>
      <c r="I10813" s="3">
        <v>45316</v>
      </c>
      <c r="J10813" s="3">
        <v>43533</v>
      </c>
      <c r="K10813" s="3">
        <v>26300</v>
      </c>
      <c r="L10813" s="3">
        <v>20400</v>
      </c>
      <c r="M10813" s="3">
        <v>33900</v>
      </c>
      <c r="N10813" s="3">
        <v>18661</v>
      </c>
      <c r="O10813" s="3">
        <v>18378</v>
      </c>
      <c r="P10813" s="3">
        <v>23299</v>
      </c>
      <c r="Q10813" s="3">
        <v>33359</v>
      </c>
      <c r="R10813" s="3">
        <v>44158</v>
      </c>
      <c r="S10813" s="3">
        <v>51954</v>
      </c>
      <c r="T10813" s="3">
        <v>73850</v>
      </c>
      <c r="U10813" s="3">
        <v>70191</v>
      </c>
      <c r="V10813" s="3">
        <v>68280</v>
      </c>
      <c r="W10813" s="3">
        <v>112695</v>
      </c>
      <c r="X10813" s="3">
        <v>109216</v>
      </c>
      <c r="Y10813" s="3">
        <v>113192</v>
      </c>
      <c r="Z10813" s="3">
        <v>109361</v>
      </c>
      <c r="AA10813" s="3">
        <v>89879</v>
      </c>
      <c r="AB10813" s="3">
        <v>68887</v>
      </c>
      <c r="AC10813" s="3">
        <v>17760</v>
      </c>
      <c r="AD10813" s="3">
        <v>1282105</v>
      </c>
    </row>
    <row r="10814" spans="3:30" x14ac:dyDescent="0.45">
      <c r="C10814" s="45" t="s">
        <v>449</v>
      </c>
      <c r="D10814" s="3">
        <v>1738</v>
      </c>
      <c r="E10814" s="3">
        <v>288</v>
      </c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>
        <v>2026</v>
      </c>
    </row>
    <row r="10815" spans="3:30" x14ac:dyDescent="0.45">
      <c r="C10815" s="45" t="s">
        <v>422</v>
      </c>
      <c r="D10815" s="3">
        <v>36</v>
      </c>
      <c r="E10815" s="3">
        <v>61</v>
      </c>
      <c r="F10815" s="3">
        <v>99</v>
      </c>
      <c r="G10815" s="3">
        <v>84</v>
      </c>
      <c r="H10815" s="3">
        <v>130</v>
      </c>
      <c r="I10815" s="3">
        <v>281</v>
      </c>
      <c r="J10815" s="3">
        <v>244</v>
      </c>
      <c r="K10815" s="3">
        <v>169</v>
      </c>
      <c r="L10815" s="3">
        <v>253</v>
      </c>
      <c r="M10815" s="3">
        <v>174</v>
      </c>
      <c r="N10815" s="3">
        <v>142</v>
      </c>
      <c r="O10815" s="3">
        <v>156</v>
      </c>
      <c r="P10815" s="3">
        <v>136</v>
      </c>
      <c r="Q10815" s="3">
        <v>370</v>
      </c>
      <c r="R10815" s="3">
        <v>442</v>
      </c>
      <c r="S10815" s="3">
        <v>221</v>
      </c>
      <c r="T10815" s="3">
        <v>259</v>
      </c>
      <c r="U10815" s="3">
        <v>276</v>
      </c>
      <c r="V10815" s="3">
        <v>173</v>
      </c>
      <c r="W10815" s="3">
        <v>203</v>
      </c>
      <c r="X10815" s="3">
        <v>389</v>
      </c>
      <c r="Y10815" s="3">
        <v>637</v>
      </c>
      <c r="Z10815" s="3">
        <v>649</v>
      </c>
      <c r="AA10815" s="3">
        <v>638</v>
      </c>
      <c r="AB10815" s="3">
        <v>612</v>
      </c>
      <c r="AC10815" s="3">
        <v>156</v>
      </c>
      <c r="AD10815" s="3">
        <v>6990</v>
      </c>
    </row>
    <row r="10816" spans="3:30" x14ac:dyDescent="0.45">
      <c r="C10816" s="45" t="s">
        <v>425</v>
      </c>
      <c r="D10816" s="3">
        <v>194</v>
      </c>
      <c r="E10816" s="3">
        <v>1474</v>
      </c>
      <c r="F10816" s="3">
        <v>1505</v>
      </c>
      <c r="G10816" s="3">
        <v>1598</v>
      </c>
      <c r="H10816" s="3">
        <v>770</v>
      </c>
      <c r="I10816" s="3">
        <v>795</v>
      </c>
      <c r="J10816" s="3">
        <v>932</v>
      </c>
      <c r="K10816" s="3">
        <v>715</v>
      </c>
      <c r="L10816" s="3">
        <v>1270</v>
      </c>
      <c r="M10816" s="3">
        <v>1785</v>
      </c>
      <c r="N10816" s="3">
        <v>2330</v>
      </c>
      <c r="O10816" s="3">
        <v>2625</v>
      </c>
      <c r="P10816" s="3">
        <v>1024</v>
      </c>
      <c r="Q10816" s="3">
        <v>2407</v>
      </c>
      <c r="R10816" s="3">
        <v>3224</v>
      </c>
      <c r="S10816" s="3">
        <v>4204</v>
      </c>
      <c r="T10816" s="3">
        <v>5274</v>
      </c>
      <c r="U10816" s="3">
        <v>5284</v>
      </c>
      <c r="V10816" s="3">
        <v>2125</v>
      </c>
      <c r="W10816" s="3">
        <v>4782</v>
      </c>
      <c r="X10816" s="3">
        <v>10141</v>
      </c>
      <c r="Y10816" s="3">
        <v>10246</v>
      </c>
      <c r="Z10816" s="3">
        <v>8833</v>
      </c>
      <c r="AA10816" s="3">
        <v>9926</v>
      </c>
      <c r="AB10816" s="3">
        <v>11342</v>
      </c>
      <c r="AC10816" s="3">
        <v>3544</v>
      </c>
      <c r="AD10816" s="3">
        <v>98349</v>
      </c>
    </row>
    <row r="10817" spans="3:30" x14ac:dyDescent="0.45">
      <c r="C10817" s="45" t="s">
        <v>424</v>
      </c>
      <c r="D10817" s="3"/>
      <c r="E10817" s="3">
        <v>1768</v>
      </c>
      <c r="F10817" s="3">
        <v>12129</v>
      </c>
      <c r="G10817" s="3">
        <v>15798</v>
      </c>
      <c r="H10817" s="3">
        <v>10395</v>
      </c>
      <c r="I10817" s="3">
        <v>9950</v>
      </c>
      <c r="J10817" s="3">
        <v>29767</v>
      </c>
      <c r="K10817" s="3">
        <v>29002</v>
      </c>
      <c r="L10817" s="3">
        <v>7407</v>
      </c>
      <c r="M10817" s="3">
        <v>12623</v>
      </c>
      <c r="N10817" s="3">
        <v>11144</v>
      </c>
      <c r="O10817" s="3">
        <v>12287</v>
      </c>
      <c r="P10817" s="3">
        <v>8669</v>
      </c>
      <c r="Q10817" s="3">
        <v>15896</v>
      </c>
      <c r="R10817" s="3">
        <v>26343</v>
      </c>
      <c r="S10817" s="3">
        <v>28294</v>
      </c>
      <c r="T10817" s="3">
        <v>45629</v>
      </c>
      <c r="U10817" s="3">
        <v>26906</v>
      </c>
      <c r="V10817" s="3">
        <v>25334</v>
      </c>
      <c r="W10817" s="3">
        <v>42256</v>
      </c>
      <c r="X10817" s="3">
        <v>47992</v>
      </c>
      <c r="Y10817" s="3">
        <v>47187</v>
      </c>
      <c r="Z10817" s="3">
        <v>40118</v>
      </c>
      <c r="AA10817" s="3">
        <v>40739</v>
      </c>
      <c r="AB10817" s="3">
        <v>37463</v>
      </c>
      <c r="AC10817" s="3">
        <v>9734</v>
      </c>
      <c r="AD10817" s="3">
        <v>594830</v>
      </c>
    </row>
    <row r="10818" spans="3:30" x14ac:dyDescent="0.45">
      <c r="C10818" s="45" t="s">
        <v>427</v>
      </c>
      <c r="D10818" s="3">
        <v>206</v>
      </c>
      <c r="E10818" s="3">
        <v>158</v>
      </c>
      <c r="F10818" s="3">
        <v>261</v>
      </c>
      <c r="G10818" s="3">
        <v>455</v>
      </c>
      <c r="H10818" s="3">
        <v>514</v>
      </c>
      <c r="I10818" s="3">
        <v>722</v>
      </c>
      <c r="J10818" s="3">
        <v>522</v>
      </c>
      <c r="K10818" s="3">
        <v>549</v>
      </c>
      <c r="L10818" s="3">
        <v>455</v>
      </c>
      <c r="M10818" s="3">
        <v>577</v>
      </c>
      <c r="N10818" s="3">
        <v>510</v>
      </c>
      <c r="O10818" s="3">
        <v>551</v>
      </c>
      <c r="P10818" s="3">
        <v>547</v>
      </c>
      <c r="Q10818" s="3">
        <v>847</v>
      </c>
      <c r="R10818" s="3">
        <v>1105</v>
      </c>
      <c r="S10818" s="3">
        <v>1420</v>
      </c>
      <c r="T10818" s="3">
        <v>1390</v>
      </c>
      <c r="U10818" s="3">
        <v>1402</v>
      </c>
      <c r="V10818" s="3">
        <v>1140</v>
      </c>
      <c r="W10818" s="3">
        <v>1569</v>
      </c>
      <c r="X10818" s="3">
        <v>2402</v>
      </c>
      <c r="Y10818" s="3">
        <v>1667</v>
      </c>
      <c r="Z10818" s="3">
        <v>1557</v>
      </c>
      <c r="AA10818" s="3">
        <v>1311</v>
      </c>
      <c r="AB10818" s="3">
        <v>1395</v>
      </c>
      <c r="AC10818" s="3">
        <v>598</v>
      </c>
      <c r="AD10818" s="3">
        <v>23830</v>
      </c>
    </row>
    <row r="10819" spans="3:30" x14ac:dyDescent="0.45">
      <c r="C10819" s="45" t="s">
        <v>426</v>
      </c>
      <c r="D10819" s="3"/>
      <c r="E10819" s="3"/>
      <c r="F10819" s="3">
        <v>106</v>
      </c>
      <c r="G10819" s="3">
        <v>272</v>
      </c>
      <c r="H10819" s="3">
        <v>682</v>
      </c>
      <c r="I10819" s="3">
        <v>1249</v>
      </c>
      <c r="J10819" s="3">
        <v>1081</v>
      </c>
      <c r="K10819" s="3">
        <v>1807</v>
      </c>
      <c r="L10819" s="3">
        <v>2023</v>
      </c>
      <c r="M10819" s="3">
        <v>1532</v>
      </c>
      <c r="N10819" s="3">
        <v>1797</v>
      </c>
      <c r="O10819" s="3">
        <v>917</v>
      </c>
      <c r="P10819" s="3">
        <v>841</v>
      </c>
      <c r="Q10819" s="3">
        <v>1308</v>
      </c>
      <c r="R10819" s="3">
        <v>1218</v>
      </c>
      <c r="S10819" s="3">
        <v>1058</v>
      </c>
      <c r="T10819" s="3">
        <v>1951</v>
      </c>
      <c r="U10819" s="3">
        <v>2156</v>
      </c>
      <c r="V10819" s="3">
        <v>1166</v>
      </c>
      <c r="W10819" s="3">
        <v>1769</v>
      </c>
      <c r="X10819" s="3">
        <v>1594</v>
      </c>
      <c r="Y10819" s="3">
        <v>2203</v>
      </c>
      <c r="Z10819" s="3">
        <v>751</v>
      </c>
      <c r="AA10819" s="3">
        <v>1161</v>
      </c>
      <c r="AB10819" s="3">
        <v>183</v>
      </c>
      <c r="AC10819" s="3">
        <v>7</v>
      </c>
      <c r="AD10819" s="3">
        <v>28832</v>
      </c>
    </row>
    <row r="10820" spans="3:30" x14ac:dyDescent="0.45">
      <c r="C10820" s="45" t="s">
        <v>461</v>
      </c>
      <c r="D10820" s="3">
        <v>9</v>
      </c>
      <c r="E10820" s="3">
        <v>112</v>
      </c>
      <c r="F10820" s="3">
        <v>377</v>
      </c>
      <c r="G10820" s="3">
        <v>921</v>
      </c>
      <c r="H10820" s="3">
        <v>1990</v>
      </c>
      <c r="I10820" s="3">
        <v>1974</v>
      </c>
      <c r="J10820" s="3">
        <v>1122</v>
      </c>
      <c r="K10820" s="3">
        <v>1537</v>
      </c>
      <c r="L10820" s="3">
        <v>1217</v>
      </c>
      <c r="M10820" s="3">
        <v>885</v>
      </c>
      <c r="N10820" s="3">
        <v>781</v>
      </c>
      <c r="O10820" s="3">
        <v>798</v>
      </c>
      <c r="P10820" s="3">
        <v>1625</v>
      </c>
      <c r="Q10820" s="3">
        <v>1569</v>
      </c>
      <c r="R10820" s="3">
        <v>2278</v>
      </c>
      <c r="S10820" s="3">
        <v>2299</v>
      </c>
      <c r="T10820" s="3">
        <v>2809</v>
      </c>
      <c r="U10820" s="3">
        <v>3314</v>
      </c>
      <c r="V10820" s="3">
        <v>1615</v>
      </c>
      <c r="W10820" s="3">
        <v>2372</v>
      </c>
      <c r="X10820" s="3">
        <v>3380</v>
      </c>
      <c r="Y10820" s="3">
        <v>4652</v>
      </c>
      <c r="Z10820" s="3">
        <v>5310</v>
      </c>
      <c r="AA10820" s="3">
        <v>5735</v>
      </c>
      <c r="AB10820" s="3">
        <v>5404</v>
      </c>
      <c r="AC10820" s="3">
        <v>1332</v>
      </c>
      <c r="AD10820" s="3">
        <v>55417</v>
      </c>
    </row>
    <row r="10821" spans="3:30" x14ac:dyDescent="0.45">
      <c r="C10821" s="45" t="s">
        <v>455</v>
      </c>
      <c r="D10821" s="3">
        <v>2268</v>
      </c>
      <c r="E10821" s="3">
        <v>2026</v>
      </c>
      <c r="F10821" s="3">
        <v>2370</v>
      </c>
      <c r="G10821" s="3">
        <v>3141</v>
      </c>
      <c r="H10821" s="3">
        <v>3172</v>
      </c>
      <c r="I10821" s="3">
        <v>2796</v>
      </c>
      <c r="J10821" s="3">
        <v>4055</v>
      </c>
      <c r="K10821" s="3">
        <v>5442</v>
      </c>
      <c r="L10821" s="3">
        <v>4596</v>
      </c>
      <c r="M10821" s="3">
        <v>4100</v>
      </c>
      <c r="N10821" s="3">
        <v>854</v>
      </c>
      <c r="O10821" s="3">
        <v>1546</v>
      </c>
      <c r="P10821" s="3">
        <v>1971</v>
      </c>
      <c r="Q10821" s="3">
        <v>3938</v>
      </c>
      <c r="R10821" s="3">
        <v>4680</v>
      </c>
      <c r="S10821" s="3">
        <v>7728</v>
      </c>
      <c r="T10821" s="3">
        <v>10770</v>
      </c>
      <c r="U10821" s="3">
        <v>10369</v>
      </c>
      <c r="V10821" s="3">
        <v>8397</v>
      </c>
      <c r="W10821" s="3">
        <v>12740</v>
      </c>
      <c r="X10821" s="3">
        <v>17211</v>
      </c>
      <c r="Y10821" s="3">
        <v>17225</v>
      </c>
      <c r="Z10821" s="3">
        <v>19293</v>
      </c>
      <c r="AA10821" s="3">
        <v>20564</v>
      </c>
      <c r="AB10821" s="3">
        <v>19833</v>
      </c>
      <c r="AC10821" s="3">
        <v>5079</v>
      </c>
      <c r="AD10821" s="3">
        <v>196164</v>
      </c>
    </row>
    <row r="10822" spans="3:30" x14ac:dyDescent="0.45">
      <c r="C10822" s="45" t="s">
        <v>456</v>
      </c>
      <c r="D10822" s="3">
        <v>1203</v>
      </c>
      <c r="E10822" s="3">
        <v>1377</v>
      </c>
      <c r="F10822" s="3">
        <v>1680</v>
      </c>
      <c r="G10822" s="3">
        <v>1974</v>
      </c>
      <c r="H10822" s="3">
        <v>3486</v>
      </c>
      <c r="I10822" s="3">
        <v>2746</v>
      </c>
      <c r="J10822" s="3">
        <v>3053</v>
      </c>
      <c r="K10822" s="3">
        <v>2333</v>
      </c>
      <c r="L10822" s="3">
        <v>1166</v>
      </c>
      <c r="M10822" s="3">
        <v>617</v>
      </c>
      <c r="N10822" s="3">
        <v>696</v>
      </c>
      <c r="O10822" s="3">
        <v>63</v>
      </c>
      <c r="P10822" s="3">
        <v>398</v>
      </c>
      <c r="Q10822" s="3">
        <v>815</v>
      </c>
      <c r="R10822" s="3">
        <v>1245</v>
      </c>
      <c r="S10822" s="3">
        <v>1521</v>
      </c>
      <c r="T10822" s="3">
        <v>2426</v>
      </c>
      <c r="U10822" s="3">
        <v>4074</v>
      </c>
      <c r="V10822" s="3">
        <v>2424</v>
      </c>
      <c r="W10822" s="3">
        <v>5781</v>
      </c>
      <c r="X10822" s="3">
        <v>9536</v>
      </c>
      <c r="Y10822" s="3">
        <v>7708</v>
      </c>
      <c r="Z10822" s="3">
        <v>10637</v>
      </c>
      <c r="AA10822" s="3">
        <v>10548</v>
      </c>
      <c r="AB10822" s="3">
        <v>10077</v>
      </c>
      <c r="AC10822" s="3">
        <v>1274</v>
      </c>
      <c r="AD10822" s="3">
        <v>88858</v>
      </c>
    </row>
    <row r="10823" spans="3:30" x14ac:dyDescent="0.45">
      <c r="C10823" s="45" t="s">
        <v>457</v>
      </c>
      <c r="D10823" s="3">
        <v>1167</v>
      </c>
      <c r="E10823" s="3">
        <v>5162</v>
      </c>
      <c r="F10823" s="3">
        <v>4633</v>
      </c>
      <c r="G10823" s="3">
        <v>9262</v>
      </c>
      <c r="H10823" s="3">
        <v>10957</v>
      </c>
      <c r="I10823" s="3">
        <v>15563</v>
      </c>
      <c r="J10823" s="3">
        <v>14603</v>
      </c>
      <c r="K10823" s="3">
        <v>10276</v>
      </c>
      <c r="L10823" s="3">
        <v>456</v>
      </c>
      <c r="M10823" s="3">
        <v>1839</v>
      </c>
      <c r="N10823" s="3">
        <v>1273</v>
      </c>
      <c r="O10823" s="3">
        <v>566</v>
      </c>
      <c r="P10823" s="3">
        <v>1120</v>
      </c>
      <c r="Q10823" s="3">
        <v>1792</v>
      </c>
      <c r="R10823" s="3">
        <v>4000</v>
      </c>
      <c r="S10823" s="3">
        <v>5175</v>
      </c>
      <c r="T10823" s="3">
        <v>8751</v>
      </c>
      <c r="U10823" s="3">
        <v>16702</v>
      </c>
      <c r="V10823" s="3">
        <v>17307</v>
      </c>
      <c r="W10823" s="3">
        <v>34110</v>
      </c>
      <c r="X10823" s="3">
        <v>44220</v>
      </c>
      <c r="Y10823" s="3">
        <v>55337</v>
      </c>
      <c r="Z10823" s="3">
        <v>54330</v>
      </c>
      <c r="AA10823" s="3">
        <v>51928</v>
      </c>
      <c r="AB10823" s="3">
        <v>44454</v>
      </c>
      <c r="AC10823" s="3">
        <v>9950</v>
      </c>
      <c r="AD10823" s="3">
        <v>424933</v>
      </c>
    </row>
    <row r="10824" spans="3:30" x14ac:dyDescent="0.45">
      <c r="C10824" s="45" t="s">
        <v>434</v>
      </c>
      <c r="D10824" s="3"/>
      <c r="E10824" s="3"/>
      <c r="F10824" s="3">
        <v>22</v>
      </c>
      <c r="G10824" s="3"/>
      <c r="H10824" s="3"/>
      <c r="I10824" s="3"/>
      <c r="J10824" s="3"/>
      <c r="K10824" s="3"/>
      <c r="L10824" s="3"/>
      <c r="M10824" s="3">
        <v>7</v>
      </c>
      <c r="N10824" s="3"/>
      <c r="O10824" s="3"/>
      <c r="P10824" s="3"/>
      <c r="Q10824" s="3">
        <v>0</v>
      </c>
      <c r="R10824" s="3">
        <v>0</v>
      </c>
      <c r="S10824" s="3">
        <v>0</v>
      </c>
      <c r="T10824" s="3">
        <v>0</v>
      </c>
      <c r="U10824" s="3"/>
      <c r="V10824" s="3"/>
      <c r="W10824" s="3">
        <v>3</v>
      </c>
      <c r="X10824" s="3">
        <v>0</v>
      </c>
      <c r="Y10824" s="3"/>
      <c r="Z10824" s="3"/>
      <c r="AA10824" s="3"/>
      <c r="AB10824" s="3"/>
      <c r="AC10824" s="3"/>
      <c r="AD10824" s="3">
        <v>32</v>
      </c>
    </row>
    <row r="10825" spans="3:30" x14ac:dyDescent="0.45">
      <c r="C10825" s="45" t="s">
        <v>458</v>
      </c>
      <c r="D10825" s="3">
        <v>512</v>
      </c>
      <c r="E10825" s="3">
        <v>4627</v>
      </c>
      <c r="F10825" s="3">
        <v>9324</v>
      </c>
      <c r="G10825" s="3">
        <v>17945</v>
      </c>
      <c r="H10825" s="3">
        <v>22074</v>
      </c>
      <c r="I10825" s="3">
        <v>22151</v>
      </c>
      <c r="J10825" s="3">
        <v>17372</v>
      </c>
      <c r="K10825" s="3">
        <v>15429</v>
      </c>
      <c r="L10825" s="3">
        <v>5948</v>
      </c>
      <c r="M10825" s="3">
        <v>11191</v>
      </c>
      <c r="N10825" s="3">
        <v>11071</v>
      </c>
      <c r="O10825" s="3">
        <v>10524</v>
      </c>
      <c r="P10825" s="3">
        <v>10178</v>
      </c>
      <c r="Q10825" s="3">
        <v>10601</v>
      </c>
      <c r="R10825" s="3">
        <v>9609</v>
      </c>
      <c r="S10825" s="3">
        <v>6747</v>
      </c>
      <c r="T10825" s="3">
        <v>4597</v>
      </c>
      <c r="U10825" s="3">
        <v>4029</v>
      </c>
      <c r="V10825" s="3">
        <v>7525</v>
      </c>
      <c r="W10825" s="3">
        <v>9432</v>
      </c>
      <c r="X10825" s="3">
        <v>12559</v>
      </c>
      <c r="Y10825" s="3">
        <v>17981</v>
      </c>
      <c r="Z10825" s="3">
        <v>18405</v>
      </c>
      <c r="AA10825" s="3">
        <v>14802</v>
      </c>
      <c r="AB10825" s="3">
        <v>15939</v>
      </c>
      <c r="AC10825" s="3">
        <v>5265</v>
      </c>
      <c r="AD10825" s="3">
        <v>295837</v>
      </c>
    </row>
    <row r="10826" spans="3:30" x14ac:dyDescent="0.45">
      <c r="C10826" s="45" t="s">
        <v>441</v>
      </c>
      <c r="D10826" s="3">
        <v>20</v>
      </c>
      <c r="E10826" s="3">
        <v>71</v>
      </c>
      <c r="F10826" s="3">
        <v>21</v>
      </c>
      <c r="G10826" s="3">
        <v>34</v>
      </c>
      <c r="H10826" s="3">
        <v>194</v>
      </c>
      <c r="I10826" s="3">
        <v>680</v>
      </c>
      <c r="J10826" s="3">
        <v>616</v>
      </c>
      <c r="K10826" s="3">
        <v>435</v>
      </c>
      <c r="L10826" s="3">
        <v>845</v>
      </c>
      <c r="M10826" s="3">
        <v>416</v>
      </c>
      <c r="N10826" s="3">
        <v>295</v>
      </c>
      <c r="O10826" s="3">
        <v>392</v>
      </c>
      <c r="P10826" s="3">
        <v>390</v>
      </c>
      <c r="Q10826" s="3">
        <v>464</v>
      </c>
      <c r="R10826" s="3">
        <v>589</v>
      </c>
      <c r="S10826" s="3">
        <v>565</v>
      </c>
      <c r="T10826" s="3">
        <v>548</v>
      </c>
      <c r="U10826" s="3">
        <v>547</v>
      </c>
      <c r="V10826" s="3">
        <v>609</v>
      </c>
      <c r="W10826" s="3">
        <v>490</v>
      </c>
      <c r="X10826" s="3">
        <v>950</v>
      </c>
      <c r="Y10826" s="3">
        <v>523</v>
      </c>
      <c r="Z10826" s="3">
        <v>500</v>
      </c>
      <c r="AA10826" s="3">
        <v>580</v>
      </c>
      <c r="AB10826" s="3">
        <v>435</v>
      </c>
      <c r="AC10826" s="3">
        <v>97</v>
      </c>
      <c r="AD10826" s="3">
        <v>11306</v>
      </c>
    </row>
    <row r="10827" spans="3:30" x14ac:dyDescent="0.45">
      <c r="C10827" s="112" t="s">
        <v>494</v>
      </c>
      <c r="D10827" s="3">
        <v>14223</v>
      </c>
      <c r="E10827" s="3">
        <v>44672</v>
      </c>
      <c r="F10827" s="3">
        <v>90170</v>
      </c>
      <c r="G10827" s="3">
        <v>82317</v>
      </c>
      <c r="H10827" s="3">
        <v>100296</v>
      </c>
      <c r="I10827" s="3">
        <v>108155</v>
      </c>
      <c r="J10827" s="3">
        <v>102286</v>
      </c>
      <c r="K10827" s="3">
        <v>91708</v>
      </c>
      <c r="L10827" s="3">
        <v>92369</v>
      </c>
      <c r="M10827" s="3">
        <v>117228</v>
      </c>
      <c r="N10827" s="3">
        <v>84184</v>
      </c>
      <c r="O10827" s="3">
        <v>77588</v>
      </c>
      <c r="P10827" s="3">
        <v>104199</v>
      </c>
      <c r="Q10827" s="3">
        <v>205795</v>
      </c>
      <c r="R10827" s="3">
        <v>265658</v>
      </c>
      <c r="S10827" s="3">
        <v>271591</v>
      </c>
      <c r="T10827" s="3">
        <v>329030</v>
      </c>
      <c r="U10827" s="3">
        <v>418786</v>
      </c>
      <c r="V10827" s="3">
        <v>419797</v>
      </c>
      <c r="W10827" s="3">
        <v>586740</v>
      </c>
      <c r="X10827" s="3">
        <v>626046</v>
      </c>
      <c r="Y10827" s="3">
        <v>614292</v>
      </c>
      <c r="Z10827" s="3">
        <v>593643</v>
      </c>
      <c r="AA10827" s="3">
        <v>619435</v>
      </c>
      <c r="AB10827" s="3">
        <v>542066</v>
      </c>
      <c r="AC10827" s="3">
        <v>114831</v>
      </c>
      <c r="AD10827" s="3">
        <v>6717105</v>
      </c>
    </row>
    <row r="10828" spans="3:30" x14ac:dyDescent="0.45">
      <c r="C10828" s="45" t="s">
        <v>364</v>
      </c>
      <c r="D10828" s="3">
        <v>119</v>
      </c>
      <c r="E10828" s="3">
        <v>262</v>
      </c>
      <c r="F10828" s="3">
        <v>1365</v>
      </c>
      <c r="G10828" s="3">
        <v>5552</v>
      </c>
      <c r="H10828" s="3">
        <v>6716</v>
      </c>
      <c r="I10828" s="3">
        <v>6539</v>
      </c>
      <c r="J10828" s="3">
        <v>4212</v>
      </c>
      <c r="K10828" s="3">
        <v>4508</v>
      </c>
      <c r="L10828" s="3">
        <v>2515</v>
      </c>
      <c r="M10828" s="3">
        <v>2088</v>
      </c>
      <c r="N10828" s="3">
        <v>1136</v>
      </c>
      <c r="O10828" s="3">
        <v>3997</v>
      </c>
      <c r="P10828" s="3">
        <v>1104</v>
      </c>
      <c r="Q10828" s="3">
        <v>2756</v>
      </c>
      <c r="R10828" s="3">
        <v>2909</v>
      </c>
      <c r="S10828" s="3">
        <v>3154</v>
      </c>
      <c r="T10828" s="3">
        <v>4745</v>
      </c>
      <c r="U10828" s="3">
        <v>11985</v>
      </c>
      <c r="V10828" s="3">
        <v>7138</v>
      </c>
      <c r="W10828" s="3">
        <v>14537</v>
      </c>
      <c r="X10828" s="3">
        <v>14455</v>
      </c>
      <c r="Y10828" s="3">
        <v>19993</v>
      </c>
      <c r="Z10828" s="3">
        <v>20495</v>
      </c>
      <c r="AA10828" s="3">
        <v>13246</v>
      </c>
      <c r="AB10828" s="3">
        <v>11842</v>
      </c>
      <c r="AC10828" s="3">
        <v>1487</v>
      </c>
      <c r="AD10828" s="3">
        <v>168855</v>
      </c>
    </row>
    <row r="10829" spans="3:30" x14ac:dyDescent="0.45">
      <c r="C10829" s="45" t="s">
        <v>356</v>
      </c>
      <c r="D10829" s="3">
        <v>371</v>
      </c>
      <c r="E10829" s="3">
        <v>739</v>
      </c>
      <c r="F10829" s="3">
        <v>1002</v>
      </c>
      <c r="G10829" s="3">
        <v>1181</v>
      </c>
      <c r="H10829" s="3">
        <v>813</v>
      </c>
      <c r="I10829" s="3">
        <v>478</v>
      </c>
      <c r="J10829" s="3">
        <v>944</v>
      </c>
      <c r="K10829" s="3">
        <v>807</v>
      </c>
      <c r="L10829" s="3">
        <v>732</v>
      </c>
      <c r="M10829" s="3">
        <v>1341</v>
      </c>
      <c r="N10829" s="3">
        <v>924</v>
      </c>
      <c r="O10829" s="3">
        <v>1348</v>
      </c>
      <c r="P10829" s="3">
        <v>1734</v>
      </c>
      <c r="Q10829" s="3">
        <v>2711</v>
      </c>
      <c r="R10829" s="3">
        <v>2003</v>
      </c>
      <c r="S10829" s="3">
        <v>4450</v>
      </c>
      <c r="T10829" s="3">
        <v>6128</v>
      </c>
      <c r="U10829" s="3">
        <v>9964</v>
      </c>
      <c r="V10829" s="3">
        <v>4795</v>
      </c>
      <c r="W10829" s="3">
        <v>5791</v>
      </c>
      <c r="X10829" s="3">
        <v>6650</v>
      </c>
      <c r="Y10829" s="3">
        <v>9973</v>
      </c>
      <c r="Z10829" s="3">
        <v>9111</v>
      </c>
      <c r="AA10829" s="3">
        <v>10052</v>
      </c>
      <c r="AB10829" s="3">
        <v>6380</v>
      </c>
      <c r="AC10829" s="3">
        <v>1369</v>
      </c>
      <c r="AD10829" s="3">
        <v>91791</v>
      </c>
    </row>
    <row r="10830" spans="3:30" x14ac:dyDescent="0.45">
      <c r="C10830" s="45" t="s">
        <v>362</v>
      </c>
      <c r="D10830" s="3">
        <v>3437</v>
      </c>
      <c r="E10830" s="3">
        <v>6995</v>
      </c>
      <c r="F10830" s="3">
        <v>9977</v>
      </c>
      <c r="G10830" s="3">
        <v>16054</v>
      </c>
      <c r="H10830" s="3">
        <v>10176</v>
      </c>
      <c r="I10830" s="3">
        <v>10630</v>
      </c>
      <c r="J10830" s="3">
        <v>10453</v>
      </c>
      <c r="K10830" s="3">
        <v>20805</v>
      </c>
      <c r="L10830" s="3">
        <v>24582</v>
      </c>
      <c r="M10830" s="3">
        <v>29668</v>
      </c>
      <c r="N10830" s="3">
        <v>30600</v>
      </c>
      <c r="O10830" s="3">
        <v>25780</v>
      </c>
      <c r="P10830" s="3">
        <v>31838</v>
      </c>
      <c r="Q10830" s="3">
        <v>54812</v>
      </c>
      <c r="R10830" s="3">
        <v>70123</v>
      </c>
      <c r="S10830" s="3">
        <v>82403</v>
      </c>
      <c r="T10830" s="3">
        <v>96513</v>
      </c>
      <c r="U10830" s="3">
        <v>101138</v>
      </c>
      <c r="V10830" s="3">
        <v>127003</v>
      </c>
      <c r="W10830" s="3">
        <v>145044</v>
      </c>
      <c r="X10830" s="3">
        <v>160499</v>
      </c>
      <c r="Y10830" s="3">
        <v>185804</v>
      </c>
      <c r="Z10830" s="3">
        <v>195615</v>
      </c>
      <c r="AA10830" s="3">
        <v>234505</v>
      </c>
      <c r="AB10830" s="3">
        <v>250873</v>
      </c>
      <c r="AC10830" s="3">
        <v>49655</v>
      </c>
      <c r="AD10830" s="3">
        <v>1984982</v>
      </c>
    </row>
    <row r="10831" spans="3:30" x14ac:dyDescent="0.45">
      <c r="C10831" s="45" t="s">
        <v>368</v>
      </c>
      <c r="D10831" s="3">
        <v>124</v>
      </c>
      <c r="E10831" s="3">
        <v>3653</v>
      </c>
      <c r="F10831" s="3">
        <v>5493</v>
      </c>
      <c r="G10831" s="3">
        <v>7633</v>
      </c>
      <c r="H10831" s="3">
        <v>13823</v>
      </c>
      <c r="I10831" s="3">
        <v>17869</v>
      </c>
      <c r="J10831" s="3">
        <v>11211</v>
      </c>
      <c r="K10831" s="3">
        <v>13285</v>
      </c>
      <c r="L10831" s="3">
        <v>12183</v>
      </c>
      <c r="M10831" s="3">
        <v>7357</v>
      </c>
      <c r="N10831" s="3">
        <v>15406</v>
      </c>
      <c r="O10831" s="3">
        <v>14160</v>
      </c>
      <c r="P10831" s="3">
        <v>7239</v>
      </c>
      <c r="Q10831" s="3">
        <v>11491</v>
      </c>
      <c r="R10831" s="3">
        <v>17277</v>
      </c>
      <c r="S10831" s="3">
        <v>22195</v>
      </c>
      <c r="T10831" s="3">
        <v>27132</v>
      </c>
      <c r="U10831" s="3">
        <v>41090</v>
      </c>
      <c r="V10831" s="3">
        <v>57338</v>
      </c>
      <c r="W10831" s="3">
        <v>86992</v>
      </c>
      <c r="X10831" s="3">
        <v>48698</v>
      </c>
      <c r="Y10831" s="3">
        <v>24419</v>
      </c>
      <c r="Z10831" s="3">
        <v>29465</v>
      </c>
      <c r="AA10831" s="3">
        <v>22885</v>
      </c>
      <c r="AB10831" s="3">
        <v>9486</v>
      </c>
      <c r="AC10831" s="3">
        <v>1424</v>
      </c>
      <c r="AD10831" s="3">
        <v>529328</v>
      </c>
    </row>
    <row r="10832" spans="3:30" x14ac:dyDescent="0.45">
      <c r="C10832" s="45" t="s">
        <v>370</v>
      </c>
      <c r="D10832" s="3">
        <v>1587</v>
      </c>
      <c r="E10832" s="3">
        <v>2552</v>
      </c>
      <c r="F10832" s="3">
        <v>7309</v>
      </c>
      <c r="G10832" s="3">
        <v>4781</v>
      </c>
      <c r="H10832" s="3">
        <v>4880</v>
      </c>
      <c r="I10832" s="3">
        <v>5008</v>
      </c>
      <c r="J10832" s="3">
        <v>4322</v>
      </c>
      <c r="K10832" s="3">
        <v>4843</v>
      </c>
      <c r="L10832" s="3">
        <v>5714</v>
      </c>
      <c r="M10832" s="3">
        <v>5705</v>
      </c>
      <c r="N10832" s="3">
        <v>7106</v>
      </c>
      <c r="O10832" s="3">
        <v>5084</v>
      </c>
      <c r="P10832" s="3">
        <v>8031</v>
      </c>
      <c r="Q10832" s="3">
        <v>13091</v>
      </c>
      <c r="R10832" s="3">
        <v>20491</v>
      </c>
      <c r="S10832" s="3">
        <v>22090</v>
      </c>
      <c r="T10832" s="3">
        <v>26010</v>
      </c>
      <c r="U10832" s="3">
        <v>46343</v>
      </c>
      <c r="V10832" s="3">
        <v>7215</v>
      </c>
      <c r="W10832" s="3">
        <v>28044</v>
      </c>
      <c r="X10832" s="3">
        <v>58491</v>
      </c>
      <c r="Y10832" s="3">
        <v>56348</v>
      </c>
      <c r="Z10832" s="3">
        <v>46964</v>
      </c>
      <c r="AA10832" s="3">
        <v>54221</v>
      </c>
      <c r="AB10832" s="3">
        <v>33060</v>
      </c>
      <c r="AC10832" s="3">
        <v>3836</v>
      </c>
      <c r="AD10832" s="3">
        <v>483126</v>
      </c>
    </row>
    <row r="10833" spans="3:30" x14ac:dyDescent="0.45">
      <c r="C10833" s="45" t="s">
        <v>372</v>
      </c>
      <c r="D10833" s="3">
        <v>7</v>
      </c>
      <c r="E10833" s="3">
        <v>27</v>
      </c>
      <c r="F10833" s="3">
        <v>61</v>
      </c>
      <c r="G10833" s="3">
        <v>38</v>
      </c>
      <c r="H10833" s="3">
        <v>298</v>
      </c>
      <c r="I10833" s="3">
        <v>473</v>
      </c>
      <c r="J10833" s="3">
        <v>669</v>
      </c>
      <c r="K10833" s="3">
        <v>450</v>
      </c>
      <c r="L10833" s="3">
        <v>240</v>
      </c>
      <c r="M10833" s="3">
        <v>627</v>
      </c>
      <c r="N10833" s="3">
        <v>394</v>
      </c>
      <c r="O10833" s="3">
        <v>478</v>
      </c>
      <c r="P10833" s="3">
        <v>764</v>
      </c>
      <c r="Q10833" s="3">
        <v>1308</v>
      </c>
      <c r="R10833" s="3">
        <v>1286</v>
      </c>
      <c r="S10833" s="3">
        <v>1636</v>
      </c>
      <c r="T10833" s="3">
        <v>1688</v>
      </c>
      <c r="U10833" s="3">
        <v>1992</v>
      </c>
      <c r="V10833" s="3">
        <v>1409</v>
      </c>
      <c r="W10833" s="3">
        <v>2170</v>
      </c>
      <c r="X10833" s="3">
        <v>1684</v>
      </c>
      <c r="Y10833" s="3">
        <v>1200</v>
      </c>
      <c r="Z10833" s="3">
        <v>3044</v>
      </c>
      <c r="AA10833" s="3">
        <v>2411</v>
      </c>
      <c r="AB10833" s="3">
        <v>102</v>
      </c>
      <c r="AC10833" s="3">
        <v>0</v>
      </c>
      <c r="AD10833" s="3">
        <v>24456</v>
      </c>
    </row>
    <row r="10834" spans="3:30" x14ac:dyDescent="0.45">
      <c r="C10834" s="45" t="s">
        <v>371</v>
      </c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>
        <v>165</v>
      </c>
      <c r="W10834" s="3">
        <v>207</v>
      </c>
      <c r="X10834" s="3">
        <v>0</v>
      </c>
      <c r="Y10834" s="3"/>
      <c r="Z10834" s="3"/>
      <c r="AA10834" s="3"/>
      <c r="AB10834" s="3"/>
      <c r="AC10834" s="3"/>
      <c r="AD10834" s="3">
        <v>372</v>
      </c>
    </row>
    <row r="10835" spans="3:30" x14ac:dyDescent="0.45">
      <c r="C10835" s="45" t="s">
        <v>365</v>
      </c>
      <c r="D10835" s="3">
        <v>1447</v>
      </c>
      <c r="E10835" s="3">
        <v>3067</v>
      </c>
      <c r="F10835" s="3">
        <v>5372</v>
      </c>
      <c r="G10835" s="3">
        <v>2707</v>
      </c>
      <c r="H10835" s="3">
        <v>5579</v>
      </c>
      <c r="I10835" s="3">
        <v>5766</v>
      </c>
      <c r="J10835" s="3">
        <v>4560</v>
      </c>
      <c r="K10835" s="3">
        <v>3452</v>
      </c>
      <c r="L10835" s="3">
        <v>5770</v>
      </c>
      <c r="M10835" s="3">
        <v>10294</v>
      </c>
      <c r="N10835" s="3">
        <v>9908</v>
      </c>
      <c r="O10835" s="3">
        <v>3218</v>
      </c>
      <c r="P10835" s="3">
        <v>5846</v>
      </c>
      <c r="Q10835" s="3">
        <v>8973</v>
      </c>
      <c r="R10835" s="3">
        <v>13785</v>
      </c>
      <c r="S10835" s="3">
        <v>19177</v>
      </c>
      <c r="T10835" s="3">
        <v>20226</v>
      </c>
      <c r="U10835" s="3">
        <v>29015</v>
      </c>
      <c r="V10835" s="3">
        <v>24361</v>
      </c>
      <c r="W10835" s="3">
        <v>27981</v>
      </c>
      <c r="X10835" s="3">
        <v>33417</v>
      </c>
      <c r="Y10835" s="3">
        <v>35628</v>
      </c>
      <c r="Z10835" s="3">
        <v>42985</v>
      </c>
      <c r="AA10835" s="3">
        <v>35092</v>
      </c>
      <c r="AB10835" s="3">
        <v>24898</v>
      </c>
      <c r="AC10835" s="3">
        <v>4378</v>
      </c>
      <c r="AD10835" s="3">
        <v>386902</v>
      </c>
    </row>
    <row r="10836" spans="3:30" x14ac:dyDescent="0.45">
      <c r="C10836" s="45" t="s">
        <v>361</v>
      </c>
      <c r="D10836" s="3">
        <v>662</v>
      </c>
      <c r="E10836" s="3">
        <v>3475</v>
      </c>
      <c r="F10836" s="3">
        <v>4859</v>
      </c>
      <c r="G10836" s="3">
        <v>2533</v>
      </c>
      <c r="H10836" s="3">
        <v>5466</v>
      </c>
      <c r="I10836" s="3">
        <v>6089</v>
      </c>
      <c r="J10836" s="3">
        <v>4262</v>
      </c>
      <c r="K10836" s="3">
        <v>3237</v>
      </c>
      <c r="L10836" s="3">
        <v>2323</v>
      </c>
      <c r="M10836" s="3">
        <v>1492</v>
      </c>
      <c r="N10836" s="3">
        <v>2733</v>
      </c>
      <c r="O10836" s="3">
        <v>1399</v>
      </c>
      <c r="P10836" s="3">
        <v>2869</v>
      </c>
      <c r="Q10836" s="3">
        <v>4206</v>
      </c>
      <c r="R10836" s="3">
        <v>5672</v>
      </c>
      <c r="S10836" s="3">
        <v>5911</v>
      </c>
      <c r="T10836" s="3">
        <v>7693</v>
      </c>
      <c r="U10836" s="3">
        <v>18431</v>
      </c>
      <c r="V10836" s="3">
        <v>29451</v>
      </c>
      <c r="W10836" s="3">
        <v>44477</v>
      </c>
      <c r="X10836" s="3">
        <v>45486</v>
      </c>
      <c r="Y10836" s="3">
        <v>51402</v>
      </c>
      <c r="Z10836" s="3">
        <v>48403</v>
      </c>
      <c r="AA10836" s="3">
        <v>46585</v>
      </c>
      <c r="AB10836" s="3">
        <v>26409</v>
      </c>
      <c r="AC10836" s="3">
        <v>3366</v>
      </c>
      <c r="AD10836" s="3">
        <v>378891</v>
      </c>
    </row>
    <row r="10837" spans="3:30" x14ac:dyDescent="0.45">
      <c r="C10837" s="45" t="s">
        <v>359</v>
      </c>
      <c r="D10837" s="3"/>
      <c r="E10837" s="3"/>
      <c r="F10837" s="3"/>
      <c r="G10837" s="3"/>
      <c r="H10837" s="3"/>
      <c r="I10837" s="3"/>
      <c r="J10837" s="3"/>
      <c r="K10837" s="3"/>
      <c r="L10837" s="3">
        <v>120</v>
      </c>
      <c r="M10837" s="3">
        <v>773</v>
      </c>
      <c r="N10837" s="3">
        <v>2289</v>
      </c>
      <c r="O10837" s="3">
        <v>2584</v>
      </c>
      <c r="P10837" s="3">
        <v>3110</v>
      </c>
      <c r="Q10837" s="3">
        <v>9197</v>
      </c>
      <c r="R10837" s="3">
        <v>1818</v>
      </c>
      <c r="S10837" s="3">
        <v>3497</v>
      </c>
      <c r="T10837" s="3">
        <v>6002</v>
      </c>
      <c r="U10837" s="3">
        <v>13493</v>
      </c>
      <c r="V10837" s="3">
        <v>30828</v>
      </c>
      <c r="W10837" s="3">
        <v>55734</v>
      </c>
      <c r="X10837" s="3">
        <v>70565</v>
      </c>
      <c r="Y10837" s="3">
        <v>73428</v>
      </c>
      <c r="Z10837" s="3">
        <v>67290</v>
      </c>
      <c r="AA10837" s="3">
        <v>54237</v>
      </c>
      <c r="AB10837" s="3">
        <v>32362</v>
      </c>
      <c r="AC10837" s="3">
        <v>4323</v>
      </c>
      <c r="AD10837" s="3">
        <v>431650</v>
      </c>
    </row>
    <row r="10838" spans="3:30" x14ac:dyDescent="0.45">
      <c r="C10838" s="45" t="s">
        <v>358</v>
      </c>
      <c r="D10838" s="3">
        <v>310</v>
      </c>
      <c r="E10838" s="3">
        <v>15455</v>
      </c>
      <c r="F10838" s="3">
        <v>17464</v>
      </c>
      <c r="G10838" s="3">
        <v>5990</v>
      </c>
      <c r="H10838" s="3">
        <v>1578</v>
      </c>
      <c r="I10838" s="3">
        <v>8</v>
      </c>
      <c r="J10838" s="3">
        <v>1454</v>
      </c>
      <c r="K10838" s="3">
        <v>6</v>
      </c>
      <c r="L10838" s="3">
        <v>12</v>
      </c>
      <c r="M10838" s="3">
        <v>17</v>
      </c>
      <c r="N10838" s="3">
        <v>6</v>
      </c>
      <c r="O10838" s="3">
        <v>90</v>
      </c>
      <c r="P10838" s="3">
        <v>12</v>
      </c>
      <c r="Q10838" s="3">
        <v>51</v>
      </c>
      <c r="R10838" s="3">
        <v>1102</v>
      </c>
      <c r="S10838" s="3">
        <v>4207</v>
      </c>
      <c r="T10838" s="3">
        <v>17117</v>
      </c>
      <c r="U10838" s="3">
        <v>17197</v>
      </c>
      <c r="V10838" s="3">
        <v>14247</v>
      </c>
      <c r="W10838" s="3">
        <v>22818</v>
      </c>
      <c r="X10838" s="3">
        <v>13230</v>
      </c>
      <c r="Y10838" s="3">
        <v>589</v>
      </c>
      <c r="Z10838" s="3">
        <v>1470</v>
      </c>
      <c r="AA10838" s="3">
        <v>1737</v>
      </c>
      <c r="AB10838" s="3">
        <v>14716</v>
      </c>
      <c r="AC10838" s="3">
        <v>1865</v>
      </c>
      <c r="AD10838" s="3">
        <v>152748</v>
      </c>
    </row>
    <row r="10839" spans="3:30" x14ac:dyDescent="0.45">
      <c r="C10839" s="45" t="s">
        <v>360</v>
      </c>
      <c r="D10839" s="3">
        <v>50</v>
      </c>
      <c r="E10839" s="3">
        <v>200</v>
      </c>
      <c r="F10839" s="3">
        <v>1336</v>
      </c>
      <c r="G10839" s="3">
        <v>21144</v>
      </c>
      <c r="H10839" s="3">
        <v>26863</v>
      </c>
      <c r="I10839" s="3">
        <v>18490</v>
      </c>
      <c r="J10839" s="3">
        <v>14869</v>
      </c>
      <c r="K10839" s="3">
        <v>12296</v>
      </c>
      <c r="L10839" s="3">
        <v>20728</v>
      </c>
      <c r="M10839" s="3">
        <v>28438</v>
      </c>
      <c r="N10839" s="3">
        <v>7854</v>
      </c>
      <c r="O10839" s="3">
        <v>9641</v>
      </c>
      <c r="P10839" s="3">
        <v>18298</v>
      </c>
      <c r="Q10839" s="3">
        <v>31857</v>
      </c>
      <c r="R10839" s="3">
        <v>34917</v>
      </c>
      <c r="S10839" s="3">
        <v>19074</v>
      </c>
      <c r="T10839" s="3">
        <v>29886</v>
      </c>
      <c r="U10839" s="3">
        <v>27806</v>
      </c>
      <c r="V10839" s="3">
        <v>15443</v>
      </c>
      <c r="W10839" s="3">
        <v>21903</v>
      </c>
      <c r="X10839" s="3">
        <v>46259</v>
      </c>
      <c r="Y10839" s="3">
        <v>37621</v>
      </c>
      <c r="Z10839" s="3">
        <v>43190</v>
      </c>
      <c r="AA10839" s="3">
        <v>51447</v>
      </c>
      <c r="AB10839" s="3">
        <v>45349</v>
      </c>
      <c r="AC10839" s="3">
        <v>20947</v>
      </c>
      <c r="AD10839" s="3">
        <v>605906</v>
      </c>
    </row>
    <row r="10840" spans="3:30" x14ac:dyDescent="0.45">
      <c r="C10840" s="45" t="s">
        <v>357</v>
      </c>
      <c r="D10840" s="3">
        <v>438</v>
      </c>
      <c r="E10840" s="3">
        <v>569</v>
      </c>
      <c r="F10840" s="3">
        <v>3895</v>
      </c>
      <c r="G10840" s="3">
        <v>7051</v>
      </c>
      <c r="H10840" s="3">
        <v>5884</v>
      </c>
      <c r="I10840" s="3">
        <v>5307</v>
      </c>
      <c r="J10840" s="3">
        <v>3800</v>
      </c>
      <c r="K10840" s="3">
        <v>8100</v>
      </c>
      <c r="L10840" s="3">
        <v>6127</v>
      </c>
      <c r="M10840" s="3">
        <v>3445</v>
      </c>
      <c r="N10840" s="3">
        <v>1343</v>
      </c>
      <c r="O10840" s="3">
        <v>1359</v>
      </c>
      <c r="P10840" s="3">
        <v>2322</v>
      </c>
      <c r="Q10840" s="3">
        <v>4872</v>
      </c>
      <c r="R10840" s="3">
        <v>20832</v>
      </c>
      <c r="S10840" s="3">
        <v>26454</v>
      </c>
      <c r="T10840" s="3">
        <v>31666</v>
      </c>
      <c r="U10840" s="3">
        <v>46479</v>
      </c>
      <c r="V10840" s="3">
        <v>51452</v>
      </c>
      <c r="W10840" s="3">
        <v>60446</v>
      </c>
      <c r="X10840" s="3">
        <v>40099</v>
      </c>
      <c r="Y10840" s="3">
        <v>38112</v>
      </c>
      <c r="Z10840" s="3">
        <v>18945</v>
      </c>
      <c r="AA10840" s="3">
        <v>28990</v>
      </c>
      <c r="AB10840" s="3">
        <v>22688</v>
      </c>
      <c r="AC10840" s="3">
        <v>4877</v>
      </c>
      <c r="AD10840" s="3">
        <v>445552</v>
      </c>
    </row>
    <row r="10841" spans="3:30" x14ac:dyDescent="0.45">
      <c r="C10841" s="45" t="s">
        <v>373</v>
      </c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>
        <v>35</v>
      </c>
      <c r="P10841" s="3">
        <v>20</v>
      </c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>
        <v>55</v>
      </c>
    </row>
    <row r="10842" spans="3:30" x14ac:dyDescent="0.45">
      <c r="C10842" s="45" t="s">
        <v>367</v>
      </c>
      <c r="D10842" s="3">
        <v>655</v>
      </c>
      <c r="E10842" s="3">
        <v>852</v>
      </c>
      <c r="F10842" s="3">
        <v>1289</v>
      </c>
      <c r="G10842" s="3">
        <v>1430</v>
      </c>
      <c r="H10842" s="3">
        <v>1364</v>
      </c>
      <c r="I10842" s="3">
        <v>1863</v>
      </c>
      <c r="J10842" s="3">
        <v>2178</v>
      </c>
      <c r="K10842" s="3">
        <v>2044</v>
      </c>
      <c r="L10842" s="3">
        <v>1187</v>
      </c>
      <c r="M10842" s="3">
        <v>1525</v>
      </c>
      <c r="N10842" s="3">
        <v>1599</v>
      </c>
      <c r="O10842" s="3">
        <v>1603</v>
      </c>
      <c r="P10842" s="3">
        <v>2354</v>
      </c>
      <c r="Q10842" s="3">
        <v>3004</v>
      </c>
      <c r="R10842" s="3">
        <v>3660</v>
      </c>
      <c r="S10842" s="3">
        <v>6732</v>
      </c>
      <c r="T10842" s="3">
        <v>6504</v>
      </c>
      <c r="U10842" s="3">
        <v>7027</v>
      </c>
      <c r="V10842" s="3">
        <v>4165</v>
      </c>
      <c r="W10842" s="3">
        <v>6907</v>
      </c>
      <c r="X10842" s="3">
        <v>12029</v>
      </c>
      <c r="Y10842" s="3">
        <v>14199</v>
      </c>
      <c r="Z10842" s="3">
        <v>11724</v>
      </c>
      <c r="AA10842" s="3">
        <v>13221</v>
      </c>
      <c r="AB10842" s="3">
        <v>10648</v>
      </c>
      <c r="AC10842" s="3">
        <v>1292</v>
      </c>
      <c r="AD10842" s="3">
        <v>121055</v>
      </c>
    </row>
    <row r="10843" spans="3:30" x14ac:dyDescent="0.45">
      <c r="C10843" s="45" t="s">
        <v>363</v>
      </c>
      <c r="D10843" s="3">
        <v>2323</v>
      </c>
      <c r="E10843" s="3">
        <v>1321</v>
      </c>
      <c r="F10843" s="3">
        <v>1185</v>
      </c>
      <c r="G10843" s="3">
        <v>1978</v>
      </c>
      <c r="H10843" s="3">
        <v>2125</v>
      </c>
      <c r="I10843" s="3">
        <v>2902</v>
      </c>
      <c r="J10843" s="3">
        <v>2133</v>
      </c>
      <c r="K10843" s="3">
        <v>1951</v>
      </c>
      <c r="L10843" s="3">
        <v>2188</v>
      </c>
      <c r="M10843" s="3">
        <v>4304</v>
      </c>
      <c r="N10843" s="3">
        <v>2559</v>
      </c>
      <c r="O10843" s="3">
        <v>2000</v>
      </c>
      <c r="P10843" s="3">
        <v>4477</v>
      </c>
      <c r="Q10843" s="3">
        <v>6443</v>
      </c>
      <c r="R10843" s="3">
        <v>5985</v>
      </c>
      <c r="S10843" s="3">
        <v>8523</v>
      </c>
      <c r="T10843" s="3">
        <v>12510</v>
      </c>
      <c r="U10843" s="3">
        <v>15256</v>
      </c>
      <c r="V10843" s="3">
        <v>12135</v>
      </c>
      <c r="W10843" s="3">
        <v>14275</v>
      </c>
      <c r="X10843" s="3">
        <v>21144</v>
      </c>
      <c r="Y10843" s="3">
        <v>25808</v>
      </c>
      <c r="Z10843" s="3">
        <v>22887</v>
      </c>
      <c r="AA10843" s="3">
        <v>24814</v>
      </c>
      <c r="AB10843" s="3">
        <v>19180</v>
      </c>
      <c r="AC10843" s="3">
        <v>3961</v>
      </c>
      <c r="AD10843" s="3">
        <v>224367</v>
      </c>
    </row>
    <row r="10844" spans="3:30" x14ac:dyDescent="0.45">
      <c r="C10844" s="45" t="s">
        <v>369</v>
      </c>
      <c r="D10844" s="3">
        <v>2693</v>
      </c>
      <c r="E10844" s="3">
        <v>5505</v>
      </c>
      <c r="F10844" s="3">
        <v>29563</v>
      </c>
      <c r="G10844" s="3">
        <v>4245</v>
      </c>
      <c r="H10844" s="3">
        <v>14731</v>
      </c>
      <c r="I10844" s="3">
        <v>26642</v>
      </c>
      <c r="J10844" s="3">
        <v>36836</v>
      </c>
      <c r="K10844" s="3">
        <v>15099</v>
      </c>
      <c r="L10844" s="3">
        <v>7012</v>
      </c>
      <c r="M10844" s="3">
        <v>19411</v>
      </c>
      <c r="N10844" s="3">
        <v>297</v>
      </c>
      <c r="O10844" s="3">
        <v>4812</v>
      </c>
      <c r="P10844" s="3">
        <v>14157</v>
      </c>
      <c r="Q10844" s="3">
        <v>50877</v>
      </c>
      <c r="R10844" s="3">
        <v>63034</v>
      </c>
      <c r="S10844" s="3">
        <v>41824</v>
      </c>
      <c r="T10844" s="3">
        <v>34944</v>
      </c>
      <c r="U10844" s="3">
        <v>30657</v>
      </c>
      <c r="V10844" s="3">
        <v>31787</v>
      </c>
      <c r="W10844" s="3">
        <v>48055</v>
      </c>
      <c r="X10844" s="3">
        <v>51483</v>
      </c>
      <c r="Y10844" s="3">
        <v>36221</v>
      </c>
      <c r="Z10844" s="3">
        <v>27120</v>
      </c>
      <c r="AA10844" s="3">
        <v>21027</v>
      </c>
      <c r="AB10844" s="3">
        <v>28703</v>
      </c>
      <c r="AC10844" s="3">
        <v>10924</v>
      </c>
      <c r="AD10844" s="3">
        <v>657659</v>
      </c>
    </row>
    <row r="10845" spans="3:30" x14ac:dyDescent="0.45">
      <c r="C10845" s="45" t="s">
        <v>366</v>
      </c>
      <c r="D10845" s="3"/>
      <c r="E10845" s="3"/>
      <c r="F10845" s="3"/>
      <c r="G10845" s="3"/>
      <c r="H10845" s="3"/>
      <c r="I10845" s="3">
        <v>91</v>
      </c>
      <c r="J10845" s="3">
        <v>383</v>
      </c>
      <c r="K10845" s="3">
        <v>825</v>
      </c>
      <c r="L10845" s="3">
        <v>936</v>
      </c>
      <c r="M10845" s="3">
        <v>743</v>
      </c>
      <c r="N10845" s="3">
        <v>30</v>
      </c>
      <c r="O10845" s="3"/>
      <c r="P10845" s="3">
        <v>24</v>
      </c>
      <c r="Q10845" s="3">
        <v>146</v>
      </c>
      <c r="R10845" s="3">
        <v>764</v>
      </c>
      <c r="S10845" s="3">
        <v>264</v>
      </c>
      <c r="T10845" s="3">
        <v>266</v>
      </c>
      <c r="U10845" s="3">
        <v>913</v>
      </c>
      <c r="V10845" s="3">
        <v>865</v>
      </c>
      <c r="W10845" s="3">
        <v>1359</v>
      </c>
      <c r="X10845" s="3">
        <v>1857</v>
      </c>
      <c r="Y10845" s="3">
        <v>3547</v>
      </c>
      <c r="Z10845" s="3">
        <v>4935</v>
      </c>
      <c r="AA10845" s="3">
        <v>4965</v>
      </c>
      <c r="AB10845" s="3">
        <v>5370</v>
      </c>
      <c r="AC10845" s="3">
        <v>1127</v>
      </c>
      <c r="AD10845" s="3">
        <v>29410</v>
      </c>
    </row>
    <row r="10846" spans="3:30" x14ac:dyDescent="0.45">
      <c r="C10846" s="112" t="s">
        <v>84</v>
      </c>
      <c r="D10846" s="3">
        <v>342372</v>
      </c>
      <c r="E10846" s="3">
        <v>417706</v>
      </c>
      <c r="F10846" s="3">
        <v>574779</v>
      </c>
      <c r="G10846" s="3">
        <v>692123</v>
      </c>
      <c r="H10846" s="3">
        <v>978688</v>
      </c>
      <c r="I10846" s="3">
        <v>1210027</v>
      </c>
      <c r="J10846" s="3">
        <v>1316768</v>
      </c>
      <c r="K10846" s="3">
        <v>1362164</v>
      </c>
      <c r="L10846" s="3">
        <v>1509660</v>
      </c>
      <c r="M10846" s="3">
        <v>1676442</v>
      </c>
      <c r="N10846" s="3">
        <v>1501213</v>
      </c>
      <c r="O10846" s="3">
        <v>1509546</v>
      </c>
      <c r="P10846" s="3">
        <v>1814938</v>
      </c>
      <c r="Q10846" s="3">
        <v>2379563</v>
      </c>
      <c r="R10846" s="3">
        <v>2586088</v>
      </c>
      <c r="S10846" s="3">
        <v>2648220</v>
      </c>
      <c r="T10846" s="3">
        <v>2847138</v>
      </c>
      <c r="U10846" s="3">
        <v>2683965</v>
      </c>
      <c r="V10846" s="3">
        <v>2148862</v>
      </c>
      <c r="W10846" s="3">
        <v>2772107</v>
      </c>
      <c r="X10846" s="3">
        <v>3151708</v>
      </c>
      <c r="Y10846" s="3">
        <v>3170634</v>
      </c>
      <c r="Z10846" s="3">
        <v>3089283</v>
      </c>
      <c r="AA10846" s="3">
        <v>3063204</v>
      </c>
      <c r="AB10846" s="3">
        <v>2974114</v>
      </c>
      <c r="AC10846" s="3">
        <v>879740</v>
      </c>
      <c r="AD10846" s="3">
        <v>49301052</v>
      </c>
    </row>
  </sheetData>
  <autoFilter ref="C5543:G10570" xr:uid="{00000000-0009-0000-0000-000014000000}">
    <filterColumn colId="3" showButton="0"/>
    <filterColumn colId="4" showButton="0"/>
  </autoFilter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W26"/>
  <sheetViews>
    <sheetView workbookViewId="0"/>
  </sheetViews>
  <sheetFormatPr defaultRowHeight="17" outlineLevelCol="1" x14ac:dyDescent="0.45"/>
  <cols>
    <col min="1" max="1" width="2.58203125" customWidth="1"/>
    <col min="2" max="2" width="14" customWidth="1"/>
    <col min="3" max="3" width="18.08203125" customWidth="1"/>
    <col min="4" max="11" width="10.33203125" hidden="1" customWidth="1" outlineLevel="1"/>
    <col min="12" max="12" width="11.83203125" hidden="1" customWidth="1" outlineLevel="1"/>
    <col min="13" max="13" width="11.83203125" customWidth="1" collapsed="1"/>
    <col min="14" max="23" width="11.83203125" customWidth="1"/>
    <col min="24" max="24" width="12.08203125" bestFit="1" customWidth="1"/>
  </cols>
  <sheetData>
    <row r="1" spans="2:22" x14ac:dyDescent="0.45">
      <c r="B1" s="38" t="s">
        <v>49</v>
      </c>
      <c r="C1" s="39" t="s">
        <v>1027</v>
      </c>
    </row>
    <row r="3" spans="2:22" x14ac:dyDescent="0.45">
      <c r="B3" s="22"/>
      <c r="C3" s="24" t="s">
        <v>46</v>
      </c>
      <c r="D3" s="23"/>
      <c r="E3" s="23"/>
      <c r="F3" s="23"/>
      <c r="G3" s="23"/>
      <c r="H3" s="23"/>
      <c r="I3" s="23"/>
      <c r="J3" s="23"/>
      <c r="K3" s="23"/>
      <c r="L3" s="23"/>
      <c r="M3" s="25"/>
      <c r="N3" s="23"/>
      <c r="O3" s="23"/>
      <c r="P3" s="23"/>
      <c r="Q3" s="23"/>
      <c r="R3" s="23"/>
      <c r="S3" s="23"/>
      <c r="T3" s="23"/>
      <c r="U3" s="23"/>
      <c r="V3" s="26"/>
    </row>
    <row r="4" spans="2:22" x14ac:dyDescent="0.45">
      <c r="B4" s="24" t="s">
        <v>47</v>
      </c>
      <c r="C4" s="423" t="s">
        <v>50</v>
      </c>
      <c r="D4" s="424" t="s">
        <v>51</v>
      </c>
      <c r="E4" s="424" t="s">
        <v>52</v>
      </c>
      <c r="F4" s="424" t="s">
        <v>53</v>
      </c>
      <c r="G4" s="424" t="s">
        <v>54</v>
      </c>
      <c r="H4" s="424" t="s">
        <v>55</v>
      </c>
      <c r="I4" s="424" t="s">
        <v>56</v>
      </c>
      <c r="J4" s="424" t="s">
        <v>57</v>
      </c>
      <c r="K4" s="40" t="s">
        <v>58</v>
      </c>
      <c r="L4" s="41" t="s">
        <v>59</v>
      </c>
      <c r="M4" s="41" t="s">
        <v>60</v>
      </c>
      <c r="N4" s="41" t="s">
        <v>61</v>
      </c>
      <c r="O4" s="41" t="s">
        <v>62</v>
      </c>
      <c r="P4" s="41" t="s">
        <v>63</v>
      </c>
      <c r="Q4" s="41" t="s">
        <v>64</v>
      </c>
      <c r="R4" s="41" t="s">
        <v>65</v>
      </c>
      <c r="S4" s="41" t="s">
        <v>66</v>
      </c>
      <c r="T4" s="41" t="s">
        <v>67</v>
      </c>
      <c r="U4" s="41" t="s">
        <v>68</v>
      </c>
      <c r="V4" s="42" t="s">
        <v>69</v>
      </c>
    </row>
    <row r="5" spans="2:22" x14ac:dyDescent="0.45">
      <c r="B5" s="22" t="s">
        <v>70</v>
      </c>
      <c r="C5" s="22">
        <v>0.36710700000000002</v>
      </c>
      <c r="D5" s="27">
        <v>0.413267</v>
      </c>
      <c r="E5" s="27">
        <v>0.41364899999999999</v>
      </c>
      <c r="F5" s="27">
        <v>0.43280800000000003</v>
      </c>
      <c r="G5" s="27">
        <v>0.44924299999999995</v>
      </c>
      <c r="H5" s="27">
        <v>0.52001799999999998</v>
      </c>
      <c r="I5" s="27">
        <v>0.581928</v>
      </c>
      <c r="J5" s="27">
        <v>0.51819800000000005</v>
      </c>
      <c r="K5" s="28">
        <v>0.55729000000000006</v>
      </c>
      <c r="L5" s="27">
        <v>0.37718300000000005</v>
      </c>
      <c r="M5" s="27">
        <v>0.46073399999999998</v>
      </c>
      <c r="N5" s="27">
        <v>0.50081900000000001</v>
      </c>
      <c r="O5" s="27">
        <v>0.53796299999999997</v>
      </c>
      <c r="P5" s="27">
        <v>0.54260100000000011</v>
      </c>
      <c r="Q5" s="27">
        <v>0.55364900000000006</v>
      </c>
      <c r="R5" s="27">
        <v>0.59997200000000006</v>
      </c>
      <c r="S5" s="27">
        <v>0.59806800000000004</v>
      </c>
      <c r="T5" s="27">
        <v>0.60001299999999991</v>
      </c>
      <c r="U5" s="27">
        <v>0.63873900000000006</v>
      </c>
      <c r="V5" s="29">
        <v>0.65342499999999992</v>
      </c>
    </row>
    <row r="6" spans="2:22" x14ac:dyDescent="0.45">
      <c r="B6" s="30" t="s">
        <v>72</v>
      </c>
      <c r="C6" s="30">
        <v>1.2508669999999997</v>
      </c>
      <c r="D6" s="31">
        <v>1.3505260000000001</v>
      </c>
      <c r="E6" s="31">
        <v>1.5665829999999998</v>
      </c>
      <c r="F6" s="31">
        <v>1.754553</v>
      </c>
      <c r="G6" s="31">
        <v>2.077582</v>
      </c>
      <c r="H6" s="31">
        <v>2.3788639999999996</v>
      </c>
      <c r="I6" s="31">
        <v>2.1956189999999993</v>
      </c>
      <c r="J6" s="31">
        <v>2.3162749999999996</v>
      </c>
      <c r="K6" s="32">
        <v>2.7015499999999997</v>
      </c>
      <c r="L6" s="31">
        <v>2.1709949999999991</v>
      </c>
      <c r="M6" s="31">
        <v>3.1337025000000001</v>
      </c>
      <c r="N6" s="31">
        <v>3.0321675199999998</v>
      </c>
      <c r="O6" s="31">
        <v>4.2325344960000004</v>
      </c>
      <c r="P6" s="31">
        <v>4.4594758786289654</v>
      </c>
      <c r="Q6" s="31">
        <v>4.0169259443640977</v>
      </c>
      <c r="R6" s="31">
        <v>4.7162235885880452</v>
      </c>
      <c r="S6" s="31">
        <v>5.0139841296247267</v>
      </c>
      <c r="T6" s="31">
        <v>5.3395158434987851</v>
      </c>
      <c r="U6" s="31">
        <v>5.6724789753253386</v>
      </c>
      <c r="V6" s="33">
        <v>5.980777397336646</v>
      </c>
    </row>
    <row r="7" spans="2:22" x14ac:dyDescent="0.45">
      <c r="B7" s="30" t="s">
        <v>73</v>
      </c>
      <c r="C7" s="30">
        <v>1.4776879999999999</v>
      </c>
      <c r="D7" s="31">
        <v>1.2987660000000001</v>
      </c>
      <c r="E7" s="31">
        <v>1.2560769999999999</v>
      </c>
      <c r="F7" s="31">
        <v>1.252181</v>
      </c>
      <c r="G7" s="31">
        <v>1.4484170000000001</v>
      </c>
      <c r="H7" s="31">
        <v>1.6346920000000003</v>
      </c>
      <c r="I7" s="31">
        <v>2.1057899999999998</v>
      </c>
      <c r="J7" s="31">
        <v>2.656787</v>
      </c>
      <c r="K7" s="32">
        <v>2.84213</v>
      </c>
      <c r="L7" s="31">
        <v>2.6732529999999999</v>
      </c>
      <c r="M7" s="31">
        <v>2.8022609999999997</v>
      </c>
      <c r="N7" s="31">
        <v>2.8338700000000001</v>
      </c>
      <c r="O7" s="31">
        <v>2.8927709999999998</v>
      </c>
      <c r="P7" s="31">
        <v>2.9724619999999997</v>
      </c>
      <c r="Q7" s="31">
        <v>3.2253069999999999</v>
      </c>
      <c r="R7" s="31">
        <v>3.4260020000000009</v>
      </c>
      <c r="S7" s="31">
        <v>3.5506450000000003</v>
      </c>
      <c r="T7" s="31">
        <v>3.7540230000000001</v>
      </c>
      <c r="U7" s="31">
        <v>3.9044340000000002</v>
      </c>
      <c r="V7" s="33">
        <v>3.9353960000000003</v>
      </c>
    </row>
    <row r="8" spans="2:22" x14ac:dyDescent="0.45">
      <c r="B8" s="30" t="s">
        <v>74</v>
      </c>
      <c r="C8" s="30">
        <v>2.082363</v>
      </c>
      <c r="D8" s="31">
        <v>2.3922810000000001</v>
      </c>
      <c r="E8" s="31">
        <v>3.428064</v>
      </c>
      <c r="F8" s="31">
        <v>4.6139999999999999</v>
      </c>
      <c r="G8" s="31">
        <v>5.2989999999999995</v>
      </c>
      <c r="H8" s="31">
        <v>5.7149999999999999</v>
      </c>
      <c r="I8" s="31">
        <v>7.2859999999999996</v>
      </c>
      <c r="J8" s="31">
        <v>8.8979999999999997</v>
      </c>
      <c r="K8" s="32">
        <v>9.35</v>
      </c>
      <c r="L8" s="31">
        <v>13.796660000000001</v>
      </c>
      <c r="M8" s="31">
        <v>18.241498</v>
      </c>
      <c r="N8" s="31">
        <v>18.397458</v>
      </c>
      <c r="O8" s="31">
        <v>19.309885000000001</v>
      </c>
      <c r="P8" s="31">
        <v>22.132564000000002</v>
      </c>
      <c r="Q8" s="31">
        <v>23.381520000000002</v>
      </c>
      <c r="R8" s="31">
        <v>24.904658000000001</v>
      </c>
      <c r="S8" s="31">
        <v>27.147244000000001</v>
      </c>
      <c r="T8" s="31">
        <v>29.213126000000003</v>
      </c>
      <c r="U8" s="31">
        <v>31.144289000000001</v>
      </c>
      <c r="V8" s="33">
        <v>32.569221999999996</v>
      </c>
    </row>
    <row r="9" spans="2:22" x14ac:dyDescent="0.45">
      <c r="B9" s="30" t="s">
        <v>75</v>
      </c>
      <c r="C9" s="30">
        <v>13.619899999999999</v>
      </c>
      <c r="D9" s="31">
        <v>12.979837464375661</v>
      </c>
      <c r="E9" s="31">
        <v>13.670158000000001</v>
      </c>
      <c r="F9" s="31">
        <v>13.793999999999999</v>
      </c>
      <c r="G9" s="31">
        <v>14.306999999999999</v>
      </c>
      <c r="H9" s="31">
        <v>14.879</v>
      </c>
      <c r="I9" s="31">
        <v>15.597000000000001</v>
      </c>
      <c r="J9" s="31">
        <v>15.745000000000001</v>
      </c>
      <c r="K9" s="32">
        <v>15.43</v>
      </c>
      <c r="L9" s="31">
        <v>11.541701</v>
      </c>
      <c r="M9" s="31">
        <v>14.086143</v>
      </c>
      <c r="N9" s="31">
        <v>13.362755</v>
      </c>
      <c r="O9" s="31">
        <v>14.817834000000001</v>
      </c>
      <c r="P9" s="31">
        <v>14.448505000000001</v>
      </c>
      <c r="Q9" s="31">
        <v>14.568456000000001</v>
      </c>
      <c r="R9" s="31">
        <v>14.175599999999999</v>
      </c>
      <c r="S9" s="31">
        <v>13.714433</v>
      </c>
      <c r="T9" s="31">
        <v>13.494375999999999</v>
      </c>
      <c r="U9" s="31">
        <v>13.501615999999999</v>
      </c>
      <c r="V9" s="33">
        <v>13.636037</v>
      </c>
    </row>
    <row r="10" spans="2:22" x14ac:dyDescent="0.45">
      <c r="B10" s="30" t="s">
        <v>76</v>
      </c>
      <c r="C10" s="30">
        <v>1.3688930000000001</v>
      </c>
      <c r="D10" s="31">
        <v>1.4325029999999999</v>
      </c>
      <c r="E10" s="31">
        <v>1.440931</v>
      </c>
      <c r="F10" s="31">
        <v>1.5814440000000001</v>
      </c>
      <c r="G10" s="31">
        <v>1.8342750000000001</v>
      </c>
      <c r="H10" s="31">
        <v>1.9384779999999999</v>
      </c>
      <c r="I10" s="31">
        <v>2.2155900000000002</v>
      </c>
      <c r="J10" s="31">
        <v>2.5474009999999998</v>
      </c>
      <c r="K10" s="32">
        <v>2.7336429999999998</v>
      </c>
      <c r="L10" s="31">
        <v>1.3684189999999998</v>
      </c>
      <c r="M10" s="31">
        <v>2.1395110000000002</v>
      </c>
      <c r="N10" s="31">
        <v>2.7539400000000001</v>
      </c>
      <c r="O10" s="31">
        <v>3.0193310000000002</v>
      </c>
      <c r="P10" s="31">
        <v>3.0375700000000001</v>
      </c>
      <c r="Q10" s="31">
        <v>2.8170830000000002</v>
      </c>
      <c r="R10" s="31">
        <v>2.7800060000000002</v>
      </c>
      <c r="S10" s="31">
        <v>2.8859279999999998</v>
      </c>
      <c r="T10" s="31">
        <v>2.9930959999999995</v>
      </c>
      <c r="U10" s="31">
        <v>3.1694499999999999</v>
      </c>
      <c r="V10" s="33">
        <v>3.3399210000000004</v>
      </c>
    </row>
    <row r="11" spans="2:22" x14ac:dyDescent="0.45">
      <c r="B11" s="30" t="s">
        <v>77</v>
      </c>
      <c r="C11" s="30">
        <v>0.99443499999999996</v>
      </c>
      <c r="D11" s="31">
        <v>0.95036599999999993</v>
      </c>
      <c r="E11" s="31">
        <v>1.0423199999999999</v>
      </c>
      <c r="F11" s="31">
        <v>1.328754</v>
      </c>
      <c r="G11" s="31">
        <v>1.6900219999999999</v>
      </c>
      <c r="H11" s="31">
        <v>1.8412040000000001</v>
      </c>
      <c r="I11" s="31">
        <v>2.1673375999999998</v>
      </c>
      <c r="J11" s="31">
        <v>2.4763050799999999</v>
      </c>
      <c r="K11" s="32">
        <v>2.5080484639999998</v>
      </c>
      <c r="L11" s="31">
        <v>2.7777072540800001</v>
      </c>
      <c r="M11" s="31">
        <v>3.7976871531712</v>
      </c>
      <c r="N11" s="31">
        <v>4.2281333254248956</v>
      </c>
      <c r="O11" s="31">
        <v>4.5957709914588882</v>
      </c>
      <c r="P11" s="31">
        <v>3.9887043868817944</v>
      </c>
      <c r="Q11" s="31">
        <v>4.0808004279554986</v>
      </c>
      <c r="R11" s="31">
        <v>4.5737583500192631</v>
      </c>
      <c r="S11" s="31">
        <v>5.2634349452334419</v>
      </c>
      <c r="T11" s="31">
        <v>5.9432830002291492</v>
      </c>
      <c r="U11" s="31">
        <v>6.6159917684312424</v>
      </c>
      <c r="V11" s="33">
        <v>7.425458479811704</v>
      </c>
    </row>
    <row r="12" spans="2:22" x14ac:dyDescent="0.45">
      <c r="B12" s="30" t="s">
        <v>78</v>
      </c>
      <c r="C12" s="30">
        <v>0.72125694031999998</v>
      </c>
      <c r="D12" s="31">
        <v>0.66044918399999997</v>
      </c>
      <c r="E12" s="31">
        <v>0.8767298</v>
      </c>
      <c r="F12" s="31">
        <v>1.248685</v>
      </c>
      <c r="G12" s="31">
        <v>1.6759999999999999</v>
      </c>
      <c r="H12" s="31">
        <v>1.82667</v>
      </c>
      <c r="I12" s="31">
        <v>2.0471360000000001</v>
      </c>
      <c r="J12" s="31">
        <v>2.2357496000000001</v>
      </c>
      <c r="K12" s="32">
        <v>2.3321870799999997</v>
      </c>
      <c r="L12" s="31">
        <v>2.2224070180000002</v>
      </c>
      <c r="M12" s="31">
        <v>2.5841489689000001</v>
      </c>
      <c r="N12" s="31">
        <v>2.7994330673450003</v>
      </c>
      <c r="O12" s="31">
        <v>2.10676552071225</v>
      </c>
      <c r="P12" s="31">
        <v>1.8477630102223002</v>
      </c>
      <c r="Q12" s="31">
        <v>2.1591067779129651</v>
      </c>
      <c r="R12" s="31">
        <v>2.2243471372894721</v>
      </c>
      <c r="S12" s="31">
        <v>2.5440434218232952</v>
      </c>
      <c r="T12" s="31">
        <v>2.8660467523788347</v>
      </c>
      <c r="U12" s="31">
        <v>3.0315967583923937</v>
      </c>
      <c r="V12" s="33">
        <v>3.2039925423738582</v>
      </c>
    </row>
    <row r="13" spans="2:22" x14ac:dyDescent="0.45">
      <c r="B13" s="30" t="s">
        <v>79</v>
      </c>
      <c r="C13" s="30">
        <v>17.676473999999999</v>
      </c>
      <c r="D13" s="31">
        <v>15.845475</v>
      </c>
      <c r="E13" s="31">
        <v>16.778976</v>
      </c>
      <c r="F13" s="31">
        <v>16.292999999999999</v>
      </c>
      <c r="G13" s="31">
        <v>16.277999999999999</v>
      </c>
      <c r="H13" s="31">
        <v>16.368000000000002</v>
      </c>
      <c r="I13" s="31">
        <v>15.930000000000001</v>
      </c>
      <c r="J13" s="31">
        <v>15.481</v>
      </c>
      <c r="K13" s="32">
        <v>12.975000000000001</v>
      </c>
      <c r="L13" s="31">
        <v>8.7627129999999998</v>
      </c>
      <c r="M13" s="31">
        <v>12.126300000000001</v>
      </c>
      <c r="N13" s="31">
        <v>13.525486000000001</v>
      </c>
      <c r="O13" s="31">
        <v>15.876359000000001</v>
      </c>
      <c r="P13" s="31">
        <v>16.609370999999999</v>
      </c>
      <c r="Q13" s="31">
        <v>17.380213000000001</v>
      </c>
      <c r="R13" s="31">
        <v>17.839656999999999</v>
      </c>
      <c r="S13" s="31">
        <v>18.623902999999999</v>
      </c>
      <c r="T13" s="31">
        <v>18.876904000000003</v>
      </c>
      <c r="U13" s="31">
        <v>19.242745000000003</v>
      </c>
      <c r="V13" s="33">
        <v>19.577859</v>
      </c>
    </row>
    <row r="14" spans="2:22" x14ac:dyDescent="0.45">
      <c r="B14" s="30" t="s">
        <v>80</v>
      </c>
      <c r="C14" s="30">
        <v>0.1158125420393875</v>
      </c>
      <c r="D14" s="31">
        <v>0.11450359107185819</v>
      </c>
      <c r="E14" s="31">
        <v>0.10336961262212818</v>
      </c>
      <c r="F14" s="31">
        <v>0.10816917013162694</v>
      </c>
      <c r="G14" s="31">
        <v>0.10726526658896397</v>
      </c>
      <c r="H14" s="31">
        <v>0.14069502994570135</v>
      </c>
      <c r="I14" s="31">
        <v>0.14899688110224016</v>
      </c>
      <c r="J14" s="31">
        <v>0.1601116934251971</v>
      </c>
      <c r="K14" s="32">
        <v>0.17507275911108067</v>
      </c>
      <c r="L14" s="31">
        <v>0.15009349433121877</v>
      </c>
      <c r="M14" s="31">
        <v>0.154976</v>
      </c>
      <c r="N14" s="31">
        <v>0.17966299999999999</v>
      </c>
      <c r="O14" s="31">
        <v>0.20182800000000001</v>
      </c>
      <c r="P14" s="31">
        <v>0.24987600000000001</v>
      </c>
      <c r="Q14" s="31">
        <v>0.31656200000000001</v>
      </c>
      <c r="R14" s="31">
        <v>0.39465299683042793</v>
      </c>
      <c r="S14" s="31">
        <v>0.41713416006339143</v>
      </c>
      <c r="T14" s="31">
        <v>0.42590306339144218</v>
      </c>
      <c r="U14" s="31">
        <v>0.42603480665610144</v>
      </c>
      <c r="V14" s="33">
        <v>0.47609519968304281</v>
      </c>
    </row>
    <row r="15" spans="2:22" x14ac:dyDescent="0.45">
      <c r="B15" s="30" t="s">
        <v>81</v>
      </c>
      <c r="C15" s="30">
        <v>0.36266400000000004</v>
      </c>
      <c r="D15" s="31">
        <v>0.35744200000000004</v>
      </c>
      <c r="E15" s="31">
        <v>0.37075799999999998</v>
      </c>
      <c r="F15" s="31">
        <v>0.42199999999999999</v>
      </c>
      <c r="G15" s="31">
        <v>0.42399999999999999</v>
      </c>
      <c r="H15" s="31">
        <v>0.4</v>
      </c>
      <c r="I15" s="31">
        <v>0.35299999999999998</v>
      </c>
      <c r="J15" s="31">
        <v>0.372</v>
      </c>
      <c r="K15" s="32">
        <v>0.34200000000000003</v>
      </c>
      <c r="L15" s="31">
        <v>0.24235999999999999</v>
      </c>
      <c r="M15" s="31">
        <v>0.25943699999999997</v>
      </c>
      <c r="N15" s="31">
        <v>0.23860400000000001</v>
      </c>
      <c r="O15" s="31">
        <v>0.25608399999999998</v>
      </c>
      <c r="P15" s="31">
        <v>0.230101</v>
      </c>
      <c r="Q15" s="31">
        <v>0.209755</v>
      </c>
      <c r="R15" s="31">
        <v>0.22823199999999999</v>
      </c>
      <c r="S15" s="31">
        <v>0.22469500000000001</v>
      </c>
      <c r="T15" s="31">
        <v>8.5231000000000001E-2</v>
      </c>
      <c r="U15" s="31">
        <v>2.5000000000000001E-2</v>
      </c>
      <c r="V15" s="33">
        <v>2.6000000000000002E-2</v>
      </c>
    </row>
    <row r="16" spans="2:22" x14ac:dyDescent="0.45">
      <c r="B16" s="30" t="s">
        <v>82</v>
      </c>
      <c r="C16" s="30">
        <v>2.1265832160000002</v>
      </c>
      <c r="D16" s="31">
        <v>2.16352239248</v>
      </c>
      <c r="E16" s="31">
        <v>2.0284818642543998</v>
      </c>
      <c r="F16" s="31">
        <v>2.0852727501820318</v>
      </c>
      <c r="G16" s="31">
        <v>2.6840452026874928</v>
      </c>
      <c r="H16" s="31">
        <v>3.0299234087681177</v>
      </c>
      <c r="I16" s="31">
        <v>3.282480591031161</v>
      </c>
      <c r="J16" s="31">
        <v>3.7619650087620964</v>
      </c>
      <c r="K16" s="32">
        <v>3.9710000000000005</v>
      </c>
      <c r="L16" s="31">
        <v>3.8255589999999997</v>
      </c>
      <c r="M16" s="31">
        <v>4.4033450000000007</v>
      </c>
      <c r="N16" s="31">
        <v>4.5343239999999998</v>
      </c>
      <c r="O16" s="31">
        <v>4.496721</v>
      </c>
      <c r="P16" s="31">
        <v>4.7769020000000006</v>
      </c>
      <c r="Q16" s="31">
        <v>3.9534579999999999</v>
      </c>
      <c r="R16" s="31">
        <v>4.0154030000000009</v>
      </c>
      <c r="S16" s="31">
        <v>4.2336260000000001</v>
      </c>
      <c r="T16" s="31">
        <v>4.3939120000000003</v>
      </c>
      <c r="U16" s="31">
        <v>4.6359170000000001</v>
      </c>
      <c r="V16" s="33">
        <v>4.8367149999999999</v>
      </c>
    </row>
    <row r="17" spans="2:23" x14ac:dyDescent="0.45">
      <c r="B17" s="30" t="s">
        <v>83</v>
      </c>
      <c r="C17" s="30">
        <v>16.935428999999999</v>
      </c>
      <c r="D17" s="31">
        <v>17.094541999999997</v>
      </c>
      <c r="E17" s="31">
        <v>16.833993000000003</v>
      </c>
      <c r="F17" s="31">
        <v>16.754000000000001</v>
      </c>
      <c r="G17" s="31">
        <v>16.922000000000001</v>
      </c>
      <c r="H17" s="31">
        <v>16.475999999999999</v>
      </c>
      <c r="I17" s="31">
        <v>16.232999999999997</v>
      </c>
      <c r="J17" s="31">
        <v>16.676000000000002</v>
      </c>
      <c r="K17" s="32">
        <v>15.137999999999996</v>
      </c>
      <c r="L17" s="31">
        <v>12.155875999999999</v>
      </c>
      <c r="M17" s="31">
        <v>13.754337999999999</v>
      </c>
      <c r="N17" s="31">
        <v>14.465111</v>
      </c>
      <c r="O17" s="31">
        <v>13.153738999999996</v>
      </c>
      <c r="P17" s="31">
        <v>13.158906</v>
      </c>
      <c r="Q17" s="31">
        <v>13.566046999999999</v>
      </c>
      <c r="R17" s="31">
        <v>13.672908000000003</v>
      </c>
      <c r="S17" s="31">
        <v>13.902744000000004</v>
      </c>
      <c r="T17" s="31">
        <v>14.799247999999999</v>
      </c>
      <c r="U17" s="31">
        <v>15.167381000000001</v>
      </c>
      <c r="V17" s="33">
        <v>15.416803000000002</v>
      </c>
    </row>
    <row r="18" spans="2:23" x14ac:dyDescent="0.45">
      <c r="B18" s="34" t="s">
        <v>84</v>
      </c>
      <c r="C18" s="34">
        <v>59.099472698359385</v>
      </c>
      <c r="D18" s="35">
        <v>57.053480631927513</v>
      </c>
      <c r="E18" s="35">
        <v>59.810090276876537</v>
      </c>
      <c r="F18" s="35">
        <v>61.668866920313661</v>
      </c>
      <c r="G18" s="35">
        <v>65.196849469276444</v>
      </c>
      <c r="H18" s="35">
        <v>67.148544438713827</v>
      </c>
      <c r="I18" s="35">
        <v>70.14387807213339</v>
      </c>
      <c r="J18" s="35">
        <v>73.844792382187308</v>
      </c>
      <c r="K18" s="36">
        <v>71.055921303111077</v>
      </c>
      <c r="L18" s="35">
        <v>62.064926766411205</v>
      </c>
      <c r="M18" s="35">
        <v>77.944081622071195</v>
      </c>
      <c r="N18" s="35">
        <v>80.851763912769911</v>
      </c>
      <c r="O18" s="35">
        <v>85.49758600817114</v>
      </c>
      <c r="P18" s="35">
        <v>88.454801275733075</v>
      </c>
      <c r="Q18" s="35">
        <v>90.228883150232562</v>
      </c>
      <c r="R18" s="35">
        <v>93.551420072727225</v>
      </c>
      <c r="S18" s="35">
        <v>98.119882656744863</v>
      </c>
      <c r="T18" s="35">
        <v>102.78467765949821</v>
      </c>
      <c r="U18" s="35">
        <v>107.1756733088051</v>
      </c>
      <c r="V18" s="37">
        <v>111.07770161920526</v>
      </c>
    </row>
    <row r="22" spans="2:23" x14ac:dyDescent="0.45">
      <c r="B22" s="2" t="s">
        <v>47</v>
      </c>
      <c r="C22" s="2" t="s">
        <v>48</v>
      </c>
      <c r="D22" s="2" t="s">
        <v>50</v>
      </c>
      <c r="E22" s="2" t="s">
        <v>51</v>
      </c>
      <c r="F22" s="2" t="s">
        <v>52</v>
      </c>
      <c r="G22" s="2" t="s">
        <v>53</v>
      </c>
      <c r="H22" s="2" t="s">
        <v>54</v>
      </c>
      <c r="I22" s="2" t="s">
        <v>55</v>
      </c>
      <c r="J22" s="2" t="s">
        <v>56</v>
      </c>
      <c r="K22" s="2" t="s">
        <v>57</v>
      </c>
      <c r="L22" s="2" t="s">
        <v>58</v>
      </c>
      <c r="M22" s="2">
        <v>2009</v>
      </c>
      <c r="N22" s="2">
        <f>M22+1</f>
        <v>2010</v>
      </c>
      <c r="O22" s="2">
        <f t="shared" ref="O22:W22" si="0">N22+1</f>
        <v>2011</v>
      </c>
      <c r="P22" s="2">
        <f t="shared" si="0"/>
        <v>2012</v>
      </c>
      <c r="Q22" s="2">
        <f t="shared" si="0"/>
        <v>2013</v>
      </c>
      <c r="R22" s="2">
        <f t="shared" si="0"/>
        <v>2014</v>
      </c>
      <c r="S22" s="2">
        <f t="shared" si="0"/>
        <v>2015</v>
      </c>
      <c r="T22" s="2">
        <f t="shared" si="0"/>
        <v>2016</v>
      </c>
      <c r="U22" s="2">
        <f t="shared" si="0"/>
        <v>2017</v>
      </c>
      <c r="V22" s="2">
        <f t="shared" si="0"/>
        <v>2018</v>
      </c>
      <c r="W22" s="2">
        <f t="shared" si="0"/>
        <v>2019</v>
      </c>
    </row>
    <row r="23" spans="2:23" x14ac:dyDescent="0.45">
      <c r="B23" t="s">
        <v>71</v>
      </c>
      <c r="C23" t="s">
        <v>88</v>
      </c>
      <c r="D23">
        <v>58.497099220568671</v>
      </c>
      <c r="E23">
        <v>58.449281165477444</v>
      </c>
      <c r="F23">
        <v>59.294180593512358</v>
      </c>
      <c r="G23">
        <v>61.065346313545305</v>
      </c>
      <c r="H23">
        <v>64.999293298749194</v>
      </c>
      <c r="I23">
        <v>67.184979075749297</v>
      </c>
      <c r="J23">
        <v>69.618138054337365</v>
      </c>
      <c r="K23">
        <v>73.07829289736172</v>
      </c>
      <c r="L23">
        <v>69.628981411436783</v>
      </c>
      <c r="M23" s="3">
        <v>66.727523461165646</v>
      </c>
      <c r="N23" s="3">
        <v>75.883046375823071</v>
      </c>
      <c r="O23" s="3">
        <v>79.13185852374302</v>
      </c>
      <c r="P23" s="3">
        <v>83.07056688592273</v>
      </c>
      <c r="Q23" s="3">
        <v>86.25384241955075</v>
      </c>
      <c r="R23" s="3">
        <v>88.441726482291998</v>
      </c>
      <c r="S23" s="3">
        <v>91.565570894095629</v>
      </c>
      <c r="T23" s="3">
        <v>96.350084744592095</v>
      </c>
      <c r="U23" s="3">
        <v>100.93539426453745</v>
      </c>
      <c r="V23" s="3">
        <v>105.37719919326754</v>
      </c>
      <c r="W23" s="3">
        <v>109.39129242912738</v>
      </c>
    </row>
    <row r="25" spans="2:23" x14ac:dyDescent="0.45">
      <c r="B25" t="s">
        <v>85</v>
      </c>
      <c r="C25" s="43" t="s">
        <v>86</v>
      </c>
      <c r="M25" s="44">
        <f>RATE(W22-M22, 0, -M23, W23)</f>
        <v>5.0673490375849298E-2</v>
      </c>
    </row>
    <row r="26" spans="2:23" x14ac:dyDescent="0.45">
      <c r="C26" s="43" t="s">
        <v>87</v>
      </c>
      <c r="M26" s="44">
        <f>RATE(W22-S22, 0, -M23, W23)</f>
        <v>0.13153876448748214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2:AB234"/>
  <sheetViews>
    <sheetView showGridLines="0" zoomScale="85" zoomScaleNormal="85" workbookViewId="0">
      <selection activeCell="J34" sqref="J34"/>
    </sheetView>
  </sheetViews>
  <sheetFormatPr defaultColWidth="9" defaultRowHeight="14.5" x14ac:dyDescent="0.4"/>
  <cols>
    <col min="1" max="2" width="2.58203125" style="594" customWidth="1"/>
    <col min="3" max="3" width="21.75" style="594" customWidth="1"/>
    <col min="4" max="4" width="9" style="594"/>
    <col min="5" max="16" width="11" style="594" bestFit="1" customWidth="1"/>
    <col min="17" max="16384" width="9" style="594"/>
  </cols>
  <sheetData>
    <row r="2" spans="2:16" x14ac:dyDescent="0.4">
      <c r="B2" s="593" t="s">
        <v>1318</v>
      </c>
    </row>
    <row r="4" spans="2:16" x14ac:dyDescent="0.4">
      <c r="C4" s="595" t="s">
        <v>1155</v>
      </c>
      <c r="D4" s="595"/>
      <c r="E4" s="596" t="s">
        <v>1156</v>
      </c>
      <c r="F4" s="596" t="s">
        <v>1157</v>
      </c>
      <c r="G4" s="596" t="s">
        <v>1158</v>
      </c>
      <c r="H4" s="596" t="s">
        <v>1159</v>
      </c>
      <c r="I4" s="596" t="s">
        <v>1160</v>
      </c>
      <c r="J4" s="596" t="s">
        <v>1161</v>
      </c>
      <c r="K4" s="596" t="s">
        <v>1162</v>
      </c>
      <c r="L4" s="596" t="s">
        <v>1163</v>
      </c>
      <c r="M4" s="596" t="s">
        <v>1164</v>
      </c>
      <c r="N4" s="596" t="s">
        <v>1165</v>
      </c>
      <c r="O4" s="596" t="s">
        <v>1166</v>
      </c>
      <c r="P4" s="596" t="s">
        <v>1167</v>
      </c>
    </row>
    <row r="5" spans="2:16" x14ac:dyDescent="0.4">
      <c r="C5" s="597" t="s">
        <v>1168</v>
      </c>
      <c r="D5" s="597"/>
      <c r="E5" s="598" t="s">
        <v>1169</v>
      </c>
      <c r="F5" s="598" t="s">
        <v>1170</v>
      </c>
      <c r="G5" s="598" t="s">
        <v>1171</v>
      </c>
      <c r="H5" s="598" t="s">
        <v>1172</v>
      </c>
      <c r="I5" s="598" t="s">
        <v>1173</v>
      </c>
      <c r="J5" s="598" t="s">
        <v>1174</v>
      </c>
      <c r="K5" s="598" t="s">
        <v>1175</v>
      </c>
      <c r="L5" s="598" t="s">
        <v>1176</v>
      </c>
      <c r="M5" s="598" t="s">
        <v>1177</v>
      </c>
      <c r="N5" s="598" t="s">
        <v>1178</v>
      </c>
      <c r="O5" s="598" t="s">
        <v>1179</v>
      </c>
      <c r="P5" s="598" t="s">
        <v>1180</v>
      </c>
    </row>
    <row r="6" spans="2:16" x14ac:dyDescent="0.4">
      <c r="C6" s="599" t="s">
        <v>1181</v>
      </c>
      <c r="D6" s="599" t="s">
        <v>1182</v>
      </c>
      <c r="E6" s="600">
        <v>60477000</v>
      </c>
      <c r="F6" s="600">
        <v>68821000</v>
      </c>
      <c r="G6" s="600">
        <v>76848000</v>
      </c>
      <c r="H6" s="600">
        <v>76059000</v>
      </c>
      <c r="I6" s="600">
        <v>80401000</v>
      </c>
      <c r="J6" s="600">
        <v>92175000</v>
      </c>
      <c r="K6" s="601">
        <v>92111000</v>
      </c>
      <c r="L6" s="600">
        <v>93961077</v>
      </c>
      <c r="M6" s="600">
        <v>96636615</v>
      </c>
      <c r="N6" s="600">
        <v>98678429</v>
      </c>
      <c r="O6" s="600">
        <v>97397250</v>
      </c>
      <c r="P6" s="600">
        <v>97369000</v>
      </c>
    </row>
    <row r="7" spans="2:16" x14ac:dyDescent="0.4">
      <c r="C7" s="602" t="s">
        <v>1183</v>
      </c>
      <c r="D7" s="602" t="s">
        <v>1184</v>
      </c>
      <c r="E7" s="603">
        <v>56158000</v>
      </c>
      <c r="F7" s="603">
        <v>64185000</v>
      </c>
      <c r="G7" s="603">
        <v>71338000</v>
      </c>
      <c r="H7" s="603">
        <v>70520000</v>
      </c>
      <c r="I7" s="603">
        <v>74744000</v>
      </c>
      <c r="J7" s="603">
        <v>85789000</v>
      </c>
      <c r="K7" s="604">
        <v>85599000</v>
      </c>
      <c r="L7" s="603"/>
      <c r="M7" s="603"/>
      <c r="N7" s="603"/>
      <c r="O7" s="603"/>
      <c r="P7" s="603"/>
    </row>
    <row r="8" spans="2:16" x14ac:dyDescent="0.4">
      <c r="C8" s="602" t="s">
        <v>1185</v>
      </c>
      <c r="D8" s="602" t="s">
        <v>1186</v>
      </c>
      <c r="E8" s="603">
        <v>2604000</v>
      </c>
      <c r="F8" s="603">
        <v>2774000</v>
      </c>
      <c r="G8" s="603">
        <v>2954000</v>
      </c>
      <c r="H8" s="603">
        <v>2868000</v>
      </c>
      <c r="I8" s="603">
        <v>2881000</v>
      </c>
      <c r="J8" s="603">
        <v>3253000</v>
      </c>
      <c r="K8" s="604">
        <v>3297000</v>
      </c>
      <c r="L8" s="603"/>
      <c r="M8" s="603"/>
      <c r="N8" s="603"/>
      <c r="O8" s="603"/>
      <c r="P8" s="603"/>
    </row>
    <row r="9" spans="2:16" x14ac:dyDescent="0.4">
      <c r="C9" s="602" t="s">
        <v>1187</v>
      </c>
      <c r="D9" s="602" t="s">
        <v>1188</v>
      </c>
      <c r="E9" s="603">
        <v>1715000</v>
      </c>
      <c r="F9" s="603">
        <v>1862000</v>
      </c>
      <c r="G9" s="603">
        <v>2556000</v>
      </c>
      <c r="H9" s="603">
        <v>2671000</v>
      </c>
      <c r="I9" s="603">
        <v>2776000</v>
      </c>
      <c r="J9" s="603">
        <v>3133000</v>
      </c>
      <c r="K9" s="604">
        <v>3215000</v>
      </c>
      <c r="L9" s="603"/>
      <c r="M9" s="603"/>
      <c r="N9" s="603"/>
      <c r="O9" s="603"/>
      <c r="P9" s="603"/>
    </row>
    <row r="10" spans="2:16" x14ac:dyDescent="0.4">
      <c r="C10" s="602" t="s">
        <v>1189</v>
      </c>
      <c r="D10" s="602" t="s">
        <v>1190</v>
      </c>
      <c r="E10" s="603">
        <v>49545000</v>
      </c>
      <c r="F10" s="603">
        <v>54276000</v>
      </c>
      <c r="G10" s="603">
        <v>61354000</v>
      </c>
      <c r="H10" s="603">
        <v>60791000</v>
      </c>
      <c r="I10" s="603">
        <v>63396000</v>
      </c>
      <c r="J10" s="603">
        <v>74043000</v>
      </c>
      <c r="K10" s="604">
        <v>73855000</v>
      </c>
      <c r="L10" s="603"/>
      <c r="M10" s="603"/>
      <c r="N10" s="603"/>
      <c r="O10" s="603"/>
      <c r="P10" s="603"/>
    </row>
    <row r="11" spans="2:16" x14ac:dyDescent="0.4">
      <c r="C11" s="602" t="s">
        <v>1191</v>
      </c>
      <c r="D11" s="602" t="s">
        <v>1192</v>
      </c>
      <c r="E11" s="603">
        <v>45512000</v>
      </c>
      <c r="F11" s="603">
        <v>49694000</v>
      </c>
      <c r="G11" s="603">
        <v>56272000</v>
      </c>
      <c r="H11" s="603">
        <v>54929000</v>
      </c>
      <c r="I11" s="603">
        <v>57762000</v>
      </c>
      <c r="J11" s="603">
        <v>67708000</v>
      </c>
      <c r="K11" s="604">
        <v>68638000</v>
      </c>
      <c r="L11" s="603"/>
      <c r="M11" s="603"/>
      <c r="N11" s="603"/>
      <c r="O11" s="603"/>
      <c r="P11" s="603"/>
    </row>
    <row r="12" spans="2:16" x14ac:dyDescent="0.4">
      <c r="C12" s="602" t="s">
        <v>1193</v>
      </c>
      <c r="D12" s="602" t="s">
        <v>1194</v>
      </c>
      <c r="E12" s="603">
        <v>1260000</v>
      </c>
      <c r="F12" s="603">
        <v>1209000</v>
      </c>
      <c r="G12" s="603">
        <v>1130000</v>
      </c>
      <c r="H12" s="603">
        <v>1069000</v>
      </c>
      <c r="I12" s="603">
        <v>1068000</v>
      </c>
      <c r="J12" s="603">
        <v>1166000</v>
      </c>
      <c r="K12" s="604"/>
      <c r="L12" s="603"/>
      <c r="M12" s="603"/>
      <c r="N12" s="603"/>
      <c r="O12" s="603"/>
      <c r="P12" s="603"/>
    </row>
    <row r="13" spans="2:16" x14ac:dyDescent="0.4">
      <c r="C13" s="602" t="s">
        <v>1195</v>
      </c>
      <c r="D13" s="602" t="s">
        <v>1196</v>
      </c>
      <c r="E13" s="603">
        <v>2773000</v>
      </c>
      <c r="F13" s="603">
        <v>3373000</v>
      </c>
      <c r="G13" s="603">
        <v>3952000</v>
      </c>
      <c r="H13" s="603">
        <v>4793000</v>
      </c>
      <c r="I13" s="603">
        <v>4566000</v>
      </c>
      <c r="J13" s="603">
        <v>5169000</v>
      </c>
      <c r="K13" s="604">
        <v>5217000</v>
      </c>
      <c r="L13" s="603"/>
      <c r="M13" s="603"/>
      <c r="N13" s="603"/>
      <c r="O13" s="603"/>
      <c r="P13" s="603"/>
    </row>
    <row r="14" spans="2:16" x14ac:dyDescent="0.4">
      <c r="C14" s="599" t="s">
        <v>1197</v>
      </c>
      <c r="D14" s="599" t="s">
        <v>1198</v>
      </c>
      <c r="E14" s="600">
        <v>10932000</v>
      </c>
      <c r="F14" s="600">
        <v>14545000</v>
      </c>
      <c r="G14" s="600">
        <v>15494000</v>
      </c>
      <c r="H14" s="600">
        <v>15268000</v>
      </c>
      <c r="I14" s="600">
        <v>17005000</v>
      </c>
      <c r="J14" s="600">
        <v>18132000</v>
      </c>
      <c r="K14" s="601">
        <v>18256000</v>
      </c>
      <c r="L14" s="600">
        <v>21153457.265009999</v>
      </c>
      <c r="M14" s="600">
        <v>21586687.058699999</v>
      </c>
      <c r="N14" s="600">
        <v>21610575.951000001</v>
      </c>
      <c r="O14" s="600">
        <v>19479450</v>
      </c>
      <c r="P14" s="600">
        <v>23465929</v>
      </c>
    </row>
    <row r="15" spans="2:16" x14ac:dyDescent="0.4">
      <c r="C15" s="602" t="s">
        <v>1199</v>
      </c>
      <c r="D15" s="602" t="s">
        <v>1200</v>
      </c>
      <c r="E15" s="603">
        <v>97000</v>
      </c>
      <c r="F15" s="603">
        <v>148000</v>
      </c>
      <c r="G15" s="603">
        <v>330000</v>
      </c>
      <c r="H15" s="603">
        <v>247000</v>
      </c>
      <c r="I15" s="603">
        <v>251000</v>
      </c>
      <c r="J15" s="603">
        <v>219000</v>
      </c>
      <c r="K15" s="604"/>
      <c r="L15" s="603"/>
      <c r="M15" s="603"/>
      <c r="N15" s="603"/>
      <c r="O15" s="603"/>
      <c r="P15" s="603"/>
    </row>
    <row r="16" spans="2:16" x14ac:dyDescent="0.4">
      <c r="C16" s="602" t="s">
        <v>1201</v>
      </c>
      <c r="D16" s="602" t="s">
        <v>1202</v>
      </c>
      <c r="E16" s="603">
        <v>5801000</v>
      </c>
      <c r="F16" s="603">
        <v>6648000</v>
      </c>
      <c r="G16" s="603">
        <v>7533000</v>
      </c>
      <c r="H16" s="603">
        <v>7561000</v>
      </c>
      <c r="I16" s="603">
        <v>8135000</v>
      </c>
      <c r="J16" s="603">
        <v>8871000</v>
      </c>
      <c r="K16" s="604">
        <v>9503000</v>
      </c>
      <c r="L16" s="603"/>
      <c r="M16" s="603"/>
      <c r="N16" s="603"/>
      <c r="O16" s="603"/>
      <c r="P16" s="603"/>
    </row>
    <row r="17" spans="3:16" x14ac:dyDescent="0.4">
      <c r="C17" s="602" t="s">
        <v>1203</v>
      </c>
      <c r="D17" s="602" t="s">
        <v>1204</v>
      </c>
      <c r="E17" s="603">
        <v>5529000</v>
      </c>
      <c r="F17" s="603">
        <v>6177000</v>
      </c>
      <c r="G17" s="603">
        <v>7032000</v>
      </c>
      <c r="H17" s="603">
        <v>7257000</v>
      </c>
      <c r="I17" s="603">
        <v>7892000</v>
      </c>
      <c r="J17" s="603">
        <v>8633000</v>
      </c>
      <c r="K17" s="604">
        <v>8737000</v>
      </c>
      <c r="L17" s="603"/>
      <c r="M17" s="603"/>
      <c r="N17" s="603"/>
      <c r="O17" s="603"/>
      <c r="P17" s="603"/>
    </row>
    <row r="18" spans="3:16" x14ac:dyDescent="0.4">
      <c r="C18" s="605" t="s">
        <v>1205</v>
      </c>
      <c r="D18" s="605" t="s">
        <v>1206</v>
      </c>
      <c r="E18" s="606" t="s">
        <v>1207</v>
      </c>
      <c r="F18" s="606" t="s">
        <v>1207</v>
      </c>
      <c r="G18" s="606" t="s">
        <v>1207</v>
      </c>
      <c r="H18" s="606" t="s">
        <v>1207</v>
      </c>
      <c r="I18" s="606">
        <v>5344000</v>
      </c>
      <c r="J18" s="606">
        <v>5758000</v>
      </c>
      <c r="K18" s="607"/>
      <c r="L18" s="606"/>
      <c r="M18" s="606"/>
      <c r="N18" s="606"/>
      <c r="O18" s="606"/>
      <c r="P18" s="606"/>
    </row>
    <row r="19" spans="3:16" x14ac:dyDescent="0.4">
      <c r="C19" s="605" t="s">
        <v>1208</v>
      </c>
      <c r="D19" s="605" t="s">
        <v>1209</v>
      </c>
      <c r="E19" s="606" t="s">
        <v>1207</v>
      </c>
      <c r="F19" s="606" t="s">
        <v>1207</v>
      </c>
      <c r="G19" s="606" t="s">
        <v>1207</v>
      </c>
      <c r="H19" s="606" t="s">
        <v>1207</v>
      </c>
      <c r="I19" s="606">
        <v>2548000</v>
      </c>
      <c r="J19" s="606">
        <v>2875000</v>
      </c>
      <c r="K19" s="607"/>
      <c r="L19" s="606"/>
      <c r="M19" s="606"/>
      <c r="N19" s="606"/>
      <c r="O19" s="606"/>
      <c r="P19" s="606"/>
    </row>
    <row r="20" spans="3:16" x14ac:dyDescent="0.4">
      <c r="C20" s="602" t="s">
        <v>1210</v>
      </c>
      <c r="D20" s="602" t="s">
        <v>1211</v>
      </c>
      <c r="E20" s="603">
        <v>-69000</v>
      </c>
      <c r="F20" s="603">
        <v>-71000</v>
      </c>
      <c r="G20" s="603">
        <v>-114000</v>
      </c>
      <c r="H20" s="603">
        <v>-183000</v>
      </c>
      <c r="I20" s="603">
        <v>-184000</v>
      </c>
      <c r="J20" s="603">
        <v>20000</v>
      </c>
      <c r="K20" s="604"/>
      <c r="L20" s="603"/>
      <c r="M20" s="603"/>
      <c r="N20" s="603"/>
      <c r="O20" s="603"/>
      <c r="P20" s="603"/>
    </row>
    <row r="21" spans="3:16" x14ac:dyDescent="0.4">
      <c r="C21" s="602" t="s">
        <v>1212</v>
      </c>
      <c r="D21" s="602" t="s">
        <v>1213</v>
      </c>
      <c r="E21" s="603">
        <v>341000</v>
      </c>
      <c r="F21" s="603">
        <v>542000</v>
      </c>
      <c r="G21" s="603">
        <v>615000</v>
      </c>
      <c r="H21" s="603">
        <v>487000</v>
      </c>
      <c r="I21" s="603">
        <v>427000</v>
      </c>
      <c r="J21" s="603">
        <v>218000</v>
      </c>
      <c r="K21" s="604">
        <v>766000</v>
      </c>
      <c r="L21" s="603"/>
      <c r="M21" s="603"/>
      <c r="N21" s="603"/>
      <c r="O21" s="603"/>
      <c r="P21" s="603"/>
    </row>
    <row r="22" spans="3:16" x14ac:dyDescent="0.4">
      <c r="C22" s="599" t="s">
        <v>1214</v>
      </c>
      <c r="D22" s="599" t="s">
        <v>1215</v>
      </c>
      <c r="E22" s="600">
        <v>5228000</v>
      </c>
      <c r="F22" s="600">
        <v>8045000</v>
      </c>
      <c r="G22" s="600">
        <v>8291000</v>
      </c>
      <c r="H22" s="600">
        <v>7954000</v>
      </c>
      <c r="I22" s="600">
        <v>9121000</v>
      </c>
      <c r="J22" s="600">
        <v>9480000</v>
      </c>
      <c r="K22" s="601">
        <v>9416000</v>
      </c>
      <c r="L22" s="600">
        <v>9620278</v>
      </c>
      <c r="M22" s="600">
        <v>9681500</v>
      </c>
      <c r="N22" s="600">
        <v>9461727</v>
      </c>
      <c r="O22" s="600">
        <v>7297000</v>
      </c>
      <c r="P22" s="600">
        <v>9563500</v>
      </c>
    </row>
    <row r="23" spans="3:16" x14ac:dyDescent="0.4">
      <c r="C23" s="602" t="s">
        <v>1216</v>
      </c>
      <c r="D23" s="602" t="s">
        <v>1217</v>
      </c>
      <c r="E23" s="603">
        <v>209000</v>
      </c>
      <c r="F23" s="603">
        <v>625000</v>
      </c>
      <c r="G23" s="603">
        <v>298000</v>
      </c>
      <c r="H23" s="603">
        <v>-35000</v>
      </c>
      <c r="I23" s="603">
        <v>284000</v>
      </c>
      <c r="J23" s="603">
        <v>333000</v>
      </c>
      <c r="K23" s="604">
        <v>170000</v>
      </c>
      <c r="L23" s="603"/>
      <c r="M23" s="603"/>
      <c r="N23" s="603"/>
      <c r="O23" s="603"/>
      <c r="P23" s="603"/>
    </row>
    <row r="24" spans="3:16" x14ac:dyDescent="0.4">
      <c r="C24" s="602" t="s">
        <v>1218</v>
      </c>
      <c r="D24" s="602" t="s">
        <v>1219</v>
      </c>
      <c r="E24" s="603">
        <v>42000</v>
      </c>
      <c r="F24" s="603">
        <v>3000</v>
      </c>
      <c r="G24" s="603">
        <v>-13000</v>
      </c>
      <c r="H24" s="603">
        <v>274000</v>
      </c>
      <c r="I24" s="603">
        <v>126000</v>
      </c>
      <c r="J24" s="603">
        <v>238000</v>
      </c>
      <c r="K24" s="604"/>
      <c r="L24" s="603"/>
      <c r="M24" s="603"/>
      <c r="N24" s="603"/>
      <c r="O24" s="603"/>
      <c r="P24" s="603"/>
    </row>
    <row r="25" spans="3:16" x14ac:dyDescent="0.4">
      <c r="C25" s="605" t="s">
        <v>1220</v>
      </c>
      <c r="D25" s="605" t="s">
        <v>1221</v>
      </c>
      <c r="E25" s="606">
        <v>251000</v>
      </c>
      <c r="F25" s="606">
        <v>235000</v>
      </c>
      <c r="G25" s="606">
        <v>211000</v>
      </c>
      <c r="H25" s="606">
        <v>457000</v>
      </c>
      <c r="I25" s="606">
        <v>326000</v>
      </c>
      <c r="J25" s="606">
        <v>423000</v>
      </c>
      <c r="K25" s="607"/>
      <c r="L25" s="606"/>
      <c r="M25" s="606"/>
      <c r="N25" s="606"/>
      <c r="O25" s="606"/>
      <c r="P25" s="606"/>
    </row>
    <row r="26" spans="3:16" x14ac:dyDescent="0.4">
      <c r="C26" s="605" t="s">
        <v>1222</v>
      </c>
      <c r="D26" s="605" t="s">
        <v>1223</v>
      </c>
      <c r="E26" s="606">
        <v>209000</v>
      </c>
      <c r="F26" s="606">
        <v>232000</v>
      </c>
      <c r="G26" s="606">
        <v>224000</v>
      </c>
      <c r="H26" s="606">
        <v>183000</v>
      </c>
      <c r="I26" s="606">
        <v>200000</v>
      </c>
      <c r="J26" s="606">
        <v>185000</v>
      </c>
      <c r="K26" s="607"/>
      <c r="L26" s="606"/>
      <c r="M26" s="606"/>
      <c r="N26" s="606"/>
      <c r="O26" s="606"/>
      <c r="P26" s="606"/>
    </row>
    <row r="27" spans="3:16" x14ac:dyDescent="0.4">
      <c r="C27" s="602" t="s">
        <v>1224</v>
      </c>
      <c r="D27" s="602" t="s">
        <v>1225</v>
      </c>
      <c r="E27" s="603">
        <v>171000</v>
      </c>
      <c r="F27" s="603">
        <v>7000</v>
      </c>
      <c r="G27" s="603">
        <v>170000</v>
      </c>
      <c r="H27" s="603">
        <v>88000</v>
      </c>
      <c r="I27" s="603">
        <v>150000</v>
      </c>
      <c r="J27" s="603">
        <v>24000</v>
      </c>
      <c r="K27" s="604"/>
      <c r="L27" s="603"/>
      <c r="M27" s="603"/>
      <c r="N27" s="603"/>
      <c r="O27" s="603"/>
      <c r="P27" s="603"/>
    </row>
    <row r="28" spans="3:16" x14ac:dyDescent="0.4">
      <c r="C28" s="602" t="s">
        <v>1226</v>
      </c>
      <c r="D28" s="602" t="s">
        <v>1227</v>
      </c>
      <c r="E28" s="603">
        <v>130000</v>
      </c>
      <c r="F28" s="603">
        <v>2000</v>
      </c>
      <c r="G28" s="603">
        <v>1000</v>
      </c>
      <c r="H28" s="603">
        <v>-22000</v>
      </c>
      <c r="I28" s="603">
        <v>23000</v>
      </c>
      <c r="J28" s="603">
        <v>-12000</v>
      </c>
      <c r="K28" s="604"/>
      <c r="L28" s="603"/>
      <c r="M28" s="603"/>
      <c r="N28" s="603"/>
      <c r="O28" s="603"/>
      <c r="P28" s="603"/>
    </row>
    <row r="29" spans="3:16" x14ac:dyDescent="0.4">
      <c r="C29" s="602" t="s">
        <v>1228</v>
      </c>
      <c r="D29" s="602" t="s">
        <v>1229</v>
      </c>
      <c r="E29" s="603">
        <v>-98000</v>
      </c>
      <c r="F29" s="603">
        <v>-162000</v>
      </c>
      <c r="G29" s="603">
        <v>-271000</v>
      </c>
      <c r="H29" s="603">
        <v>-407000</v>
      </c>
      <c r="I29" s="603">
        <v>-655000</v>
      </c>
      <c r="J29" s="603">
        <v>-518000</v>
      </c>
      <c r="K29" s="604">
        <v>-461000</v>
      </c>
      <c r="L29" s="603"/>
      <c r="M29" s="603"/>
      <c r="N29" s="603"/>
      <c r="O29" s="603"/>
      <c r="P29" s="603"/>
    </row>
    <row r="30" spans="3:16" x14ac:dyDescent="0.4">
      <c r="C30" s="602" t="s">
        <v>1230</v>
      </c>
      <c r="D30" s="602" t="s">
        <v>1231</v>
      </c>
      <c r="E30" s="603">
        <v>-36000</v>
      </c>
      <c r="F30" s="603">
        <v>775000</v>
      </c>
      <c r="G30" s="603">
        <v>411000</v>
      </c>
      <c r="H30" s="603">
        <v>32000</v>
      </c>
      <c r="I30" s="603">
        <v>640000</v>
      </c>
      <c r="J30" s="603">
        <v>601000</v>
      </c>
      <c r="K30" s="604">
        <v>697000</v>
      </c>
      <c r="L30" s="603"/>
      <c r="M30" s="603"/>
      <c r="N30" s="603"/>
      <c r="O30" s="603"/>
      <c r="P30" s="603"/>
    </row>
    <row r="31" spans="3:16" x14ac:dyDescent="0.4">
      <c r="C31" s="599" t="s">
        <v>1232</v>
      </c>
      <c r="D31" s="599" t="s">
        <v>1233</v>
      </c>
      <c r="E31" s="600">
        <v>5019000</v>
      </c>
      <c r="F31" s="600">
        <v>7420000</v>
      </c>
      <c r="G31" s="600">
        <v>7993000</v>
      </c>
      <c r="H31" s="600">
        <v>7989000</v>
      </c>
      <c r="I31" s="600">
        <v>8837000</v>
      </c>
      <c r="J31" s="600">
        <v>9147000</v>
      </c>
      <c r="K31" s="601">
        <v>9246000</v>
      </c>
      <c r="L31" s="600">
        <v>9384522</v>
      </c>
      <c r="M31" s="600">
        <v>9479000</v>
      </c>
      <c r="N31" s="600">
        <v>9358778</v>
      </c>
      <c r="O31" s="600">
        <v>7325500</v>
      </c>
      <c r="P31" s="600">
        <v>9499500</v>
      </c>
    </row>
    <row r="32" spans="3:16" x14ac:dyDescent="0.4">
      <c r="C32" s="602" t="s">
        <v>1234</v>
      </c>
      <c r="D32" s="602" t="s">
        <v>1235</v>
      </c>
      <c r="E32" s="603">
        <v>166000</v>
      </c>
      <c r="F32" s="603">
        <v>37000</v>
      </c>
      <c r="G32" s="603">
        <v>190000</v>
      </c>
      <c r="H32" s="603">
        <v>96000</v>
      </c>
      <c r="I32" s="603">
        <v>130000</v>
      </c>
      <c r="J32" s="603">
        <v>-77000</v>
      </c>
      <c r="K32" s="604">
        <v>-77000</v>
      </c>
      <c r="L32" s="603"/>
      <c r="M32" s="603"/>
      <c r="N32" s="603"/>
      <c r="O32" s="603"/>
      <c r="P32" s="603"/>
    </row>
    <row r="33" spans="3:16" x14ac:dyDescent="0.4">
      <c r="C33" s="602" t="s">
        <v>1236</v>
      </c>
      <c r="D33" s="602" t="s">
        <v>1237</v>
      </c>
      <c r="E33" s="603">
        <v>-15000</v>
      </c>
      <c r="F33" s="603">
        <v>3000</v>
      </c>
      <c r="G33" s="603">
        <v>-3000</v>
      </c>
      <c r="H33" s="603">
        <v>-26000</v>
      </c>
      <c r="I33" s="603">
        <v>-76000</v>
      </c>
      <c r="J33" s="603">
        <v>-150000</v>
      </c>
      <c r="K33" s="604"/>
      <c r="L33" s="603"/>
      <c r="M33" s="603"/>
      <c r="N33" s="603"/>
      <c r="O33" s="603"/>
      <c r="P33" s="603"/>
    </row>
    <row r="34" spans="3:16" x14ac:dyDescent="0.4">
      <c r="C34" s="602" t="s">
        <v>1238</v>
      </c>
      <c r="D34" s="602" t="s">
        <v>1239</v>
      </c>
      <c r="E34" s="603">
        <v>2000</v>
      </c>
      <c r="F34" s="603">
        <v>22000</v>
      </c>
      <c r="G34" s="603">
        <v>18000</v>
      </c>
      <c r="H34" s="603">
        <v>24000</v>
      </c>
      <c r="I34" s="603">
        <v>56000</v>
      </c>
      <c r="J34" s="603">
        <v>49000</v>
      </c>
      <c r="K34" s="604"/>
      <c r="L34" s="603"/>
      <c r="M34" s="603"/>
      <c r="N34" s="603"/>
      <c r="O34" s="603"/>
      <c r="P34" s="603"/>
    </row>
    <row r="35" spans="3:16" x14ac:dyDescent="0.4">
      <c r="C35" s="602" t="s">
        <v>1240</v>
      </c>
      <c r="D35" s="602" t="s">
        <v>1241</v>
      </c>
      <c r="E35" s="603" t="s">
        <v>1207</v>
      </c>
      <c r="F35" s="603" t="s">
        <v>1207</v>
      </c>
      <c r="G35" s="603" t="s">
        <v>1207</v>
      </c>
      <c r="H35" s="603" t="s">
        <v>1207</v>
      </c>
      <c r="I35" s="603" t="s">
        <v>1207</v>
      </c>
      <c r="J35" s="603" t="s">
        <v>1207</v>
      </c>
      <c r="K35" s="604"/>
      <c r="L35" s="603"/>
      <c r="M35" s="603"/>
      <c r="N35" s="603"/>
      <c r="O35" s="603"/>
      <c r="P35" s="603"/>
    </row>
    <row r="36" spans="3:16" x14ac:dyDescent="0.4">
      <c r="C36" s="602" t="s">
        <v>1242</v>
      </c>
      <c r="D36" s="602" t="s">
        <v>1243</v>
      </c>
      <c r="E36" s="603">
        <v>179000</v>
      </c>
      <c r="F36" s="603">
        <v>12000</v>
      </c>
      <c r="G36" s="603">
        <v>175000</v>
      </c>
      <c r="H36" s="603">
        <v>98000</v>
      </c>
      <c r="I36" s="603">
        <v>150000</v>
      </c>
      <c r="J36" s="603">
        <v>24000</v>
      </c>
      <c r="K36" s="604"/>
      <c r="L36" s="603"/>
      <c r="M36" s="603"/>
      <c r="N36" s="603"/>
      <c r="O36" s="603"/>
      <c r="P36" s="603"/>
    </row>
    <row r="37" spans="3:16" x14ac:dyDescent="0.4">
      <c r="C37" s="599" t="s">
        <v>1244</v>
      </c>
      <c r="D37" s="599" t="s">
        <v>1233</v>
      </c>
      <c r="E37" s="600">
        <v>4853000</v>
      </c>
      <c r="F37" s="600">
        <v>7383000</v>
      </c>
      <c r="G37" s="600">
        <v>7803000</v>
      </c>
      <c r="H37" s="600">
        <v>7893000</v>
      </c>
      <c r="I37" s="600">
        <v>8707000</v>
      </c>
      <c r="J37" s="600">
        <v>9224000</v>
      </c>
      <c r="K37" s="601">
        <v>9323000</v>
      </c>
      <c r="L37" s="600">
        <v>9384522</v>
      </c>
      <c r="M37" s="600">
        <v>9479000</v>
      </c>
      <c r="N37" s="600">
        <v>9358778</v>
      </c>
      <c r="O37" s="600">
        <v>7325500</v>
      </c>
      <c r="P37" s="600">
        <v>9499500</v>
      </c>
    </row>
    <row r="38" spans="3:16" x14ac:dyDescent="0.4">
      <c r="C38" s="602" t="s">
        <v>1245</v>
      </c>
      <c r="D38" s="602" t="s">
        <v>1246</v>
      </c>
      <c r="E38" s="603">
        <v>1610000</v>
      </c>
      <c r="F38" s="603">
        <v>2476000</v>
      </c>
      <c r="G38" s="603">
        <v>2692000</v>
      </c>
      <c r="H38" s="603">
        <v>2564000</v>
      </c>
      <c r="I38" s="603">
        <v>2890000</v>
      </c>
      <c r="J38" s="603">
        <v>2828000</v>
      </c>
      <c r="K38" s="604">
        <v>2802000</v>
      </c>
      <c r="L38" s="603"/>
      <c r="M38" s="603"/>
      <c r="N38" s="603"/>
      <c r="O38" s="603"/>
      <c r="P38" s="603"/>
    </row>
    <row r="39" spans="3:16" x14ac:dyDescent="0.4">
      <c r="C39" s="602" t="s">
        <v>1247</v>
      </c>
      <c r="D39" s="602" t="s">
        <v>1248</v>
      </c>
      <c r="E39" s="603">
        <v>1430000</v>
      </c>
      <c r="F39" s="603">
        <v>2868000</v>
      </c>
      <c r="G39" s="603">
        <v>2908000</v>
      </c>
      <c r="H39" s="603">
        <v>2581000</v>
      </c>
      <c r="I39" s="603">
        <v>2774000</v>
      </c>
      <c r="J39" s="603">
        <v>2751000</v>
      </c>
      <c r="K39" s="604">
        <v>2553000</v>
      </c>
      <c r="L39" s="603"/>
      <c r="M39" s="603"/>
      <c r="N39" s="603"/>
      <c r="O39" s="603"/>
      <c r="P39" s="603"/>
    </row>
    <row r="40" spans="3:16" x14ac:dyDescent="0.4">
      <c r="C40" s="602" t="s">
        <v>1249</v>
      </c>
      <c r="D40" s="602" t="s">
        <v>1250</v>
      </c>
      <c r="E40" s="603">
        <v>180000</v>
      </c>
      <c r="F40" s="603">
        <v>-392000</v>
      </c>
      <c r="G40" s="603">
        <v>-216000</v>
      </c>
      <c r="H40" s="603">
        <v>-17000</v>
      </c>
      <c r="I40" s="603">
        <v>116000</v>
      </c>
      <c r="J40" s="603">
        <v>77000</v>
      </c>
      <c r="K40" s="604">
        <v>249000</v>
      </c>
      <c r="L40" s="603"/>
      <c r="M40" s="603"/>
      <c r="N40" s="603"/>
      <c r="O40" s="603"/>
      <c r="P40" s="603"/>
    </row>
    <row r="41" spans="3:16" x14ac:dyDescent="0.4">
      <c r="C41" s="599" t="s">
        <v>1251</v>
      </c>
      <c r="D41" s="599" t="s">
        <v>1252</v>
      </c>
      <c r="E41" s="600">
        <v>3243000</v>
      </c>
      <c r="F41" s="600">
        <v>4907000</v>
      </c>
      <c r="G41" s="600">
        <v>5111000</v>
      </c>
      <c r="H41" s="600">
        <v>5329000</v>
      </c>
      <c r="I41" s="600">
        <v>5817000</v>
      </c>
      <c r="J41" s="600">
        <v>6396000</v>
      </c>
      <c r="K41" s="601">
        <v>6521000</v>
      </c>
      <c r="L41" s="600">
        <v>6361800</v>
      </c>
      <c r="M41" s="600">
        <v>6361313</v>
      </c>
      <c r="N41" s="600">
        <v>6326455</v>
      </c>
      <c r="O41" s="600">
        <v>5809750</v>
      </c>
      <c r="P41" s="600">
        <v>6415500</v>
      </c>
    </row>
    <row r="42" spans="3:16" x14ac:dyDescent="0.4">
      <c r="C42" s="602" t="s">
        <v>1253</v>
      </c>
      <c r="D42" s="602" t="s">
        <v>1254</v>
      </c>
      <c r="E42" s="603">
        <v>0</v>
      </c>
      <c r="F42" s="603">
        <v>0</v>
      </c>
      <c r="G42" s="603">
        <v>0</v>
      </c>
      <c r="H42" s="603">
        <v>0</v>
      </c>
      <c r="I42" s="603">
        <v>0</v>
      </c>
      <c r="J42" s="603">
        <v>0</v>
      </c>
      <c r="K42" s="604">
        <v>0</v>
      </c>
      <c r="L42" s="603"/>
      <c r="M42" s="603"/>
      <c r="N42" s="603"/>
      <c r="O42" s="603"/>
      <c r="P42" s="603"/>
    </row>
    <row r="43" spans="3:16" x14ac:dyDescent="0.4">
      <c r="C43" s="602" t="s">
        <v>1255</v>
      </c>
      <c r="D43" s="602" t="s">
        <v>1256</v>
      </c>
      <c r="E43" s="603">
        <v>0</v>
      </c>
      <c r="F43" s="603">
        <v>0</v>
      </c>
      <c r="G43" s="603">
        <v>0</v>
      </c>
      <c r="H43" s="603">
        <v>0</v>
      </c>
      <c r="I43" s="603">
        <v>0</v>
      </c>
      <c r="J43" s="603">
        <v>0</v>
      </c>
      <c r="K43" s="604">
        <v>0</v>
      </c>
      <c r="L43" s="603"/>
      <c r="M43" s="603"/>
      <c r="N43" s="603"/>
      <c r="O43" s="603"/>
      <c r="P43" s="603"/>
    </row>
    <row r="44" spans="3:16" x14ac:dyDescent="0.4">
      <c r="C44" s="602" t="s">
        <v>1257</v>
      </c>
      <c r="D44" s="602" t="s">
        <v>1258</v>
      </c>
      <c r="E44" s="603">
        <v>0</v>
      </c>
      <c r="F44" s="603">
        <v>0</v>
      </c>
      <c r="G44" s="603">
        <v>0</v>
      </c>
      <c r="H44" s="603">
        <v>0</v>
      </c>
      <c r="I44" s="603">
        <v>0</v>
      </c>
      <c r="J44" s="603">
        <v>0</v>
      </c>
      <c r="K44" s="604">
        <v>0</v>
      </c>
      <c r="L44" s="603"/>
      <c r="M44" s="603"/>
      <c r="N44" s="603"/>
      <c r="O44" s="603"/>
      <c r="P44" s="603"/>
    </row>
    <row r="45" spans="3:16" x14ac:dyDescent="0.4">
      <c r="C45" s="599" t="s">
        <v>1259</v>
      </c>
      <c r="D45" s="599" t="s">
        <v>1260</v>
      </c>
      <c r="E45" s="600">
        <v>3243000</v>
      </c>
      <c r="F45" s="600">
        <v>4907000</v>
      </c>
      <c r="G45" s="600">
        <v>5111000</v>
      </c>
      <c r="H45" s="600">
        <v>5329000</v>
      </c>
      <c r="I45" s="600">
        <v>5817000</v>
      </c>
      <c r="J45" s="600">
        <v>6396000</v>
      </c>
      <c r="K45" s="601">
        <v>6521000</v>
      </c>
      <c r="L45" s="600"/>
      <c r="M45" s="600"/>
      <c r="N45" s="600"/>
      <c r="O45" s="600"/>
      <c r="P45" s="600"/>
    </row>
    <row r="46" spans="3:16" x14ac:dyDescent="0.4">
      <c r="C46" s="602" t="s">
        <v>1261</v>
      </c>
      <c r="D46" s="602" t="s">
        <v>1262</v>
      </c>
      <c r="E46" s="603">
        <v>16000</v>
      </c>
      <c r="F46" s="603">
        <v>26000</v>
      </c>
      <c r="G46" s="603">
        <v>26000</v>
      </c>
      <c r="H46" s="603">
        <v>26000</v>
      </c>
      <c r="I46" s="603">
        <v>19000</v>
      </c>
      <c r="J46" s="603">
        <v>27000</v>
      </c>
      <c r="K46" s="604">
        <v>33000</v>
      </c>
      <c r="L46" s="603"/>
      <c r="M46" s="603"/>
      <c r="N46" s="603"/>
      <c r="O46" s="603"/>
      <c r="P46" s="603"/>
    </row>
    <row r="47" spans="3:16" x14ac:dyDescent="0.4">
      <c r="C47" s="599" t="s">
        <v>1263</v>
      </c>
      <c r="D47" s="599" t="s">
        <v>1264</v>
      </c>
      <c r="E47" s="600">
        <v>3227000</v>
      </c>
      <c r="F47" s="600">
        <v>4881000</v>
      </c>
      <c r="G47" s="600">
        <v>5085000</v>
      </c>
      <c r="H47" s="600">
        <v>5303000</v>
      </c>
      <c r="I47" s="600">
        <v>5798000</v>
      </c>
      <c r="J47" s="600">
        <v>6369000</v>
      </c>
      <c r="K47" s="601">
        <v>6488000</v>
      </c>
      <c r="L47" s="600">
        <v>6361800</v>
      </c>
      <c r="M47" s="600">
        <v>6361313</v>
      </c>
      <c r="N47" s="600">
        <v>6326455</v>
      </c>
      <c r="O47" s="600">
        <v>5809750</v>
      </c>
      <c r="P47" s="600">
        <v>6415500</v>
      </c>
    </row>
    <row r="48" spans="3:16" x14ac:dyDescent="0.4">
      <c r="C48" s="602" t="s">
        <v>1265</v>
      </c>
      <c r="D48" s="602" t="s">
        <v>1266</v>
      </c>
      <c r="E48" s="603">
        <v>0</v>
      </c>
      <c r="F48" s="603">
        <v>0</v>
      </c>
      <c r="G48" s="603">
        <v>0</v>
      </c>
      <c r="H48" s="603">
        <v>0</v>
      </c>
      <c r="I48" s="603">
        <v>0</v>
      </c>
      <c r="J48" s="603">
        <v>0</v>
      </c>
      <c r="K48" s="604">
        <v>0</v>
      </c>
      <c r="L48" s="603"/>
      <c r="M48" s="603"/>
      <c r="N48" s="603"/>
      <c r="O48" s="603"/>
      <c r="P48" s="603"/>
    </row>
    <row r="49" spans="3:16" x14ac:dyDescent="0.4">
      <c r="C49" s="602" t="s">
        <v>1267</v>
      </c>
      <c r="D49" s="602" t="s">
        <v>1268</v>
      </c>
      <c r="E49" s="603">
        <v>0</v>
      </c>
      <c r="F49" s="603">
        <v>0</v>
      </c>
      <c r="G49" s="603">
        <v>0</v>
      </c>
      <c r="H49" s="603">
        <v>0</v>
      </c>
      <c r="I49" s="603">
        <v>0</v>
      </c>
      <c r="J49" s="603">
        <v>0</v>
      </c>
      <c r="K49" s="604">
        <v>0</v>
      </c>
      <c r="L49" s="603"/>
      <c r="M49" s="603"/>
      <c r="N49" s="603"/>
      <c r="O49" s="603"/>
      <c r="P49" s="603"/>
    </row>
    <row r="50" spans="3:16" x14ac:dyDescent="0.4">
      <c r="C50" s="599" t="s">
        <v>1269</v>
      </c>
      <c r="D50" s="599" t="s">
        <v>1270</v>
      </c>
      <c r="E50" s="600">
        <v>3227000</v>
      </c>
      <c r="F50" s="600">
        <v>4881000</v>
      </c>
      <c r="G50" s="600">
        <v>5085000</v>
      </c>
      <c r="H50" s="600">
        <v>5303000</v>
      </c>
      <c r="I50" s="600">
        <v>5798000</v>
      </c>
      <c r="J50" s="600">
        <v>6369000</v>
      </c>
      <c r="K50" s="601">
        <v>6488000</v>
      </c>
      <c r="L50" s="600">
        <v>6377040</v>
      </c>
      <c r="M50" s="600">
        <v>6442400</v>
      </c>
      <c r="N50" s="600">
        <v>6406158</v>
      </c>
      <c r="O50" s="600">
        <v>6252500</v>
      </c>
      <c r="P50" s="600">
        <v>6510000</v>
      </c>
    </row>
    <row r="51" spans="3:16" x14ac:dyDescent="0.4">
      <c r="C51" s="599"/>
      <c r="D51" s="608"/>
      <c r="E51" s="608"/>
      <c r="F51" s="608"/>
      <c r="G51" s="608"/>
      <c r="H51" s="608"/>
      <c r="I51" s="608"/>
      <c r="J51" s="608"/>
      <c r="K51" s="609"/>
      <c r="L51" s="608"/>
      <c r="M51" s="608"/>
      <c r="N51" s="608"/>
      <c r="O51" s="608"/>
      <c r="P51" s="608"/>
    </row>
    <row r="52" spans="3:16" x14ac:dyDescent="0.4">
      <c r="C52" s="599" t="s">
        <v>1271</v>
      </c>
      <c r="D52" s="599" t="s">
        <v>1270</v>
      </c>
      <c r="E52" s="600">
        <v>3344179.4</v>
      </c>
      <c r="F52" s="600">
        <v>4907133.0999999996</v>
      </c>
      <c r="G52" s="600">
        <v>5218988</v>
      </c>
      <c r="H52" s="600">
        <v>5370632</v>
      </c>
      <c r="I52" s="600">
        <v>5889546</v>
      </c>
      <c r="J52" s="600">
        <v>6314830.5</v>
      </c>
      <c r="K52" s="601">
        <v>6433830.4443359403</v>
      </c>
      <c r="L52" s="600">
        <v>6377040</v>
      </c>
      <c r="M52" s="600">
        <v>6442400</v>
      </c>
      <c r="N52" s="600">
        <v>6406158</v>
      </c>
      <c r="O52" s="600">
        <v>6252500</v>
      </c>
      <c r="P52" s="600">
        <v>6510000</v>
      </c>
    </row>
    <row r="53" spans="3:16" x14ac:dyDescent="0.4">
      <c r="C53" s="602" t="s">
        <v>1272</v>
      </c>
      <c r="D53" s="602" t="s">
        <v>1273</v>
      </c>
      <c r="E53" s="603">
        <v>117179.4</v>
      </c>
      <c r="F53" s="603">
        <v>26133.1</v>
      </c>
      <c r="G53" s="603">
        <v>133988</v>
      </c>
      <c r="H53" s="603">
        <v>67632</v>
      </c>
      <c r="I53" s="603">
        <v>91546</v>
      </c>
      <c r="J53" s="603">
        <v>-54169.5</v>
      </c>
      <c r="K53" s="604">
        <v>-54169.5</v>
      </c>
      <c r="L53" s="603"/>
      <c r="M53" s="603"/>
      <c r="N53" s="603"/>
      <c r="O53" s="603"/>
      <c r="P53" s="603"/>
    </row>
    <row r="54" spans="3:16" x14ac:dyDescent="0.4">
      <c r="C54" s="602" t="s">
        <v>1274</v>
      </c>
      <c r="D54" s="602" t="s">
        <v>1254</v>
      </c>
      <c r="E54" s="603">
        <v>0</v>
      </c>
      <c r="F54" s="603">
        <v>0</v>
      </c>
      <c r="G54" s="603">
        <v>0</v>
      </c>
      <c r="H54" s="603">
        <v>0</v>
      </c>
      <c r="I54" s="603">
        <v>0</v>
      </c>
      <c r="J54" s="603">
        <v>0</v>
      </c>
      <c r="K54" s="604">
        <v>0</v>
      </c>
      <c r="L54" s="603"/>
      <c r="M54" s="603"/>
      <c r="N54" s="603"/>
      <c r="O54" s="603"/>
      <c r="P54" s="603"/>
    </row>
    <row r="55" spans="3:16" x14ac:dyDescent="0.4">
      <c r="C55" s="599"/>
      <c r="D55" s="608"/>
      <c r="E55" s="608"/>
      <c r="F55" s="608"/>
      <c r="G55" s="608"/>
      <c r="H55" s="608"/>
      <c r="I55" s="608"/>
      <c r="J55" s="608"/>
      <c r="K55" s="609"/>
      <c r="L55" s="608"/>
      <c r="M55" s="608"/>
      <c r="N55" s="608"/>
      <c r="O55" s="608"/>
      <c r="P55" s="608"/>
    </row>
    <row r="56" spans="3:16" x14ac:dyDescent="0.4">
      <c r="C56" s="602" t="s">
        <v>1275</v>
      </c>
      <c r="D56" s="602" t="s">
        <v>1276</v>
      </c>
      <c r="E56" s="603">
        <v>654.65901799999995</v>
      </c>
      <c r="F56" s="603">
        <v>655.15842799999996</v>
      </c>
      <c r="G56" s="603">
        <v>655.566508</v>
      </c>
      <c r="H56" s="603">
        <v>655.988831</v>
      </c>
      <c r="I56" s="603">
        <v>656.25496299999998</v>
      </c>
      <c r="J56" s="603">
        <v>656.49465599999996</v>
      </c>
      <c r="K56" s="604">
        <v>656.80460000000005</v>
      </c>
      <c r="L56" s="603"/>
      <c r="M56" s="603"/>
      <c r="N56" s="603"/>
      <c r="O56" s="603"/>
      <c r="P56" s="603"/>
    </row>
    <row r="57" spans="3:16" x14ac:dyDescent="0.4">
      <c r="C57" s="599" t="s">
        <v>1277</v>
      </c>
      <c r="D57" s="599" t="s">
        <v>1278</v>
      </c>
      <c r="E57" s="610">
        <v>4.93</v>
      </c>
      <c r="F57" s="610">
        <v>7.45</v>
      </c>
      <c r="G57" s="610">
        <v>7.75</v>
      </c>
      <c r="H57" s="610">
        <v>8.08</v>
      </c>
      <c r="I57" s="610">
        <v>8.83</v>
      </c>
      <c r="J57" s="610">
        <v>9.6999999999999993</v>
      </c>
      <c r="K57" s="611">
        <v>9.8788300000000007</v>
      </c>
      <c r="L57" s="610">
        <v>9.7370000000000001</v>
      </c>
      <c r="M57" s="610">
        <v>9.8239999999999998</v>
      </c>
      <c r="N57" s="610">
        <v>9.7910000000000004</v>
      </c>
      <c r="O57" s="610">
        <v>8.7070000000000007</v>
      </c>
      <c r="P57" s="610">
        <v>9.7750000000000004</v>
      </c>
    </row>
    <row r="58" spans="3:16" x14ac:dyDescent="0.4">
      <c r="C58" s="599" t="s">
        <v>1279</v>
      </c>
      <c r="D58" s="599" t="s">
        <v>1280</v>
      </c>
      <c r="E58" s="610">
        <v>4.93</v>
      </c>
      <c r="F58" s="610">
        <v>7.45</v>
      </c>
      <c r="G58" s="610">
        <v>7.75</v>
      </c>
      <c r="H58" s="610">
        <v>8.08</v>
      </c>
      <c r="I58" s="610">
        <v>8.83</v>
      </c>
      <c r="J58" s="610">
        <v>9.6999999999999993</v>
      </c>
      <c r="K58" s="611">
        <v>9.8788300000000007</v>
      </c>
      <c r="L58" s="610">
        <v>9.7370000000000001</v>
      </c>
      <c r="M58" s="610">
        <v>9.8239999999999998</v>
      </c>
      <c r="N58" s="610">
        <v>9.7910000000000004</v>
      </c>
      <c r="O58" s="610">
        <v>8.7070000000000007</v>
      </c>
      <c r="P58" s="610">
        <v>9.7750000000000004</v>
      </c>
    </row>
    <row r="59" spans="3:16" x14ac:dyDescent="0.4">
      <c r="C59" s="599" t="s">
        <v>1281</v>
      </c>
      <c r="D59" s="599" t="s">
        <v>1282</v>
      </c>
      <c r="E59" s="610">
        <v>5.1082770000000002</v>
      </c>
      <c r="F59" s="610">
        <v>7.4899950000000004</v>
      </c>
      <c r="G59" s="610">
        <v>7.9610349999999999</v>
      </c>
      <c r="H59" s="610">
        <v>8.1870779999999996</v>
      </c>
      <c r="I59" s="610">
        <v>8.9744779999999995</v>
      </c>
      <c r="J59" s="610">
        <v>9.6190130000000007</v>
      </c>
      <c r="K59" s="611">
        <v>9.7963199999999997</v>
      </c>
      <c r="L59" s="610">
        <v>9.6460000000000008</v>
      </c>
      <c r="M59" s="610">
        <v>9.6820000000000004</v>
      </c>
      <c r="N59" s="610">
        <v>9.7479999999999993</v>
      </c>
      <c r="O59" s="610">
        <v>8.8480000000000008</v>
      </c>
      <c r="P59" s="610">
        <v>9.7750000000000004</v>
      </c>
    </row>
    <row r="60" spans="3:16" x14ac:dyDescent="0.4">
      <c r="C60" s="599"/>
      <c r="D60" s="608"/>
      <c r="E60" s="608"/>
      <c r="F60" s="608"/>
      <c r="G60" s="608"/>
      <c r="H60" s="608"/>
      <c r="I60" s="608"/>
      <c r="J60" s="608"/>
      <c r="K60" s="609"/>
      <c r="L60" s="608"/>
      <c r="M60" s="608"/>
      <c r="N60" s="608"/>
      <c r="O60" s="608"/>
      <c r="P60" s="608"/>
    </row>
    <row r="61" spans="3:16" x14ac:dyDescent="0.4">
      <c r="C61" s="602" t="s">
        <v>1283</v>
      </c>
      <c r="D61" s="602" t="s">
        <v>1284</v>
      </c>
      <c r="E61" s="603">
        <v>654.65901799999995</v>
      </c>
      <c r="F61" s="603">
        <v>655.15842799999996</v>
      </c>
      <c r="G61" s="603">
        <v>655.566508</v>
      </c>
      <c r="H61" s="603">
        <v>655.988831</v>
      </c>
      <c r="I61" s="603">
        <v>656.25496299999998</v>
      </c>
      <c r="J61" s="603">
        <v>656.49465599999996</v>
      </c>
      <c r="K61" s="604">
        <v>656.80460000000005</v>
      </c>
      <c r="L61" s="603"/>
      <c r="M61" s="603"/>
      <c r="N61" s="603"/>
      <c r="O61" s="603"/>
      <c r="P61" s="603"/>
    </row>
    <row r="62" spans="3:16" x14ac:dyDescent="0.4">
      <c r="C62" s="599" t="s">
        <v>1285</v>
      </c>
      <c r="D62" s="599" t="s">
        <v>1286</v>
      </c>
      <c r="E62" s="610">
        <v>4.93</v>
      </c>
      <c r="F62" s="610">
        <v>7.45</v>
      </c>
      <c r="G62" s="610">
        <v>7.75</v>
      </c>
      <c r="H62" s="610">
        <v>8.08</v>
      </c>
      <c r="I62" s="610">
        <v>8.83</v>
      </c>
      <c r="J62" s="610">
        <v>9.6999999999999993</v>
      </c>
      <c r="K62" s="611">
        <v>9.8788300000000007</v>
      </c>
      <c r="L62" s="610">
        <v>9.7370000000000001</v>
      </c>
      <c r="M62" s="610">
        <v>9.8239999999999998</v>
      </c>
      <c r="N62" s="610">
        <v>9.7910000000000004</v>
      </c>
      <c r="O62" s="610">
        <v>8.7070000000000007</v>
      </c>
      <c r="P62" s="610">
        <v>9.7750000000000004</v>
      </c>
    </row>
    <row r="63" spans="3:16" x14ac:dyDescent="0.4">
      <c r="C63" s="599" t="s">
        <v>1287</v>
      </c>
      <c r="D63" s="599" t="s">
        <v>1288</v>
      </c>
      <c r="E63" s="610">
        <v>4.93</v>
      </c>
      <c r="F63" s="610">
        <v>7.45</v>
      </c>
      <c r="G63" s="610">
        <v>7.75</v>
      </c>
      <c r="H63" s="610">
        <v>8.08</v>
      </c>
      <c r="I63" s="610">
        <v>8.83</v>
      </c>
      <c r="J63" s="610">
        <v>9.6999999999999993</v>
      </c>
      <c r="K63" s="611">
        <v>9.8788300000000007</v>
      </c>
      <c r="L63" s="610">
        <v>9.7370000000000001</v>
      </c>
      <c r="M63" s="610">
        <v>9.8239999999999998</v>
      </c>
      <c r="N63" s="610">
        <v>9.7910000000000004</v>
      </c>
      <c r="O63" s="610">
        <v>8.7070000000000007</v>
      </c>
      <c r="P63" s="610">
        <v>9.7750000000000004</v>
      </c>
    </row>
    <row r="64" spans="3:16" x14ac:dyDescent="0.4">
      <c r="C64" s="599" t="s">
        <v>1289</v>
      </c>
      <c r="D64" s="599" t="s">
        <v>1290</v>
      </c>
      <c r="E64" s="610">
        <v>5.1082770000000002</v>
      </c>
      <c r="F64" s="610">
        <v>7.4899950000000004</v>
      </c>
      <c r="G64" s="610">
        <v>7.9610349999999999</v>
      </c>
      <c r="H64" s="610">
        <v>8.1870779999999996</v>
      </c>
      <c r="I64" s="610">
        <v>8.9744779999999995</v>
      </c>
      <c r="J64" s="610">
        <v>9.6190130000000007</v>
      </c>
      <c r="K64" s="611">
        <v>9.7963199999999997</v>
      </c>
      <c r="L64" s="610">
        <v>9.6460000000000008</v>
      </c>
      <c r="M64" s="610">
        <v>9.6820000000000004</v>
      </c>
      <c r="N64" s="610">
        <v>9.7479999999999993</v>
      </c>
      <c r="O64" s="610">
        <v>8.8480000000000008</v>
      </c>
      <c r="P64" s="610">
        <v>9.7750000000000004</v>
      </c>
    </row>
    <row r="65" spans="3:16" x14ac:dyDescent="0.4">
      <c r="C65" s="599"/>
      <c r="D65" s="608"/>
      <c r="E65" s="608"/>
      <c r="F65" s="608"/>
      <c r="G65" s="608"/>
      <c r="H65" s="608"/>
      <c r="I65" s="608"/>
      <c r="J65" s="608"/>
      <c r="K65" s="609"/>
      <c r="L65" s="608"/>
      <c r="M65" s="608"/>
      <c r="N65" s="608"/>
      <c r="O65" s="608"/>
      <c r="P65" s="608"/>
    </row>
    <row r="66" spans="3:16" x14ac:dyDescent="0.4">
      <c r="C66" s="599" t="s">
        <v>1291</v>
      </c>
      <c r="D66" s="608"/>
      <c r="E66" s="608"/>
      <c r="F66" s="608"/>
      <c r="G66" s="608"/>
      <c r="H66" s="608"/>
      <c r="I66" s="608"/>
      <c r="J66" s="608"/>
      <c r="K66" s="609"/>
      <c r="L66" s="608"/>
      <c r="M66" s="608"/>
      <c r="N66" s="608"/>
      <c r="O66" s="608"/>
      <c r="P66" s="608"/>
    </row>
    <row r="67" spans="3:16" x14ac:dyDescent="0.4">
      <c r="C67" s="602" t="s">
        <v>1292</v>
      </c>
      <c r="D67" s="602" t="s">
        <v>1293</v>
      </c>
      <c r="E67" s="612" t="s">
        <v>1294</v>
      </c>
      <c r="F67" s="612" t="s">
        <v>1294</v>
      </c>
      <c r="G67" s="612" t="s">
        <v>1294</v>
      </c>
      <c r="H67" s="612" t="s">
        <v>1294</v>
      </c>
      <c r="I67" s="612" t="s">
        <v>1294</v>
      </c>
      <c r="J67" s="612" t="s">
        <v>1294</v>
      </c>
      <c r="K67" s="613"/>
      <c r="L67" s="612"/>
      <c r="M67" s="612"/>
      <c r="N67" s="612"/>
      <c r="O67" s="612"/>
      <c r="P67" s="612"/>
    </row>
    <row r="68" spans="3:16" x14ac:dyDescent="0.4">
      <c r="C68" s="602" t="s">
        <v>1295</v>
      </c>
      <c r="D68" s="602" t="s">
        <v>1295</v>
      </c>
      <c r="E68" s="603">
        <v>12907000</v>
      </c>
      <c r="F68" s="603">
        <v>15469000</v>
      </c>
      <c r="G68" s="603">
        <v>16246000</v>
      </c>
      <c r="H68" s="603">
        <v>15001000</v>
      </c>
      <c r="I68" s="603">
        <v>16845000</v>
      </c>
      <c r="J68" s="603">
        <v>17702000</v>
      </c>
      <c r="K68" s="604">
        <v>17964000</v>
      </c>
      <c r="L68" s="603">
        <v>14250421</v>
      </c>
      <c r="M68" s="603">
        <v>14565600</v>
      </c>
      <c r="N68" s="603">
        <v>15211750</v>
      </c>
      <c r="O68" s="603">
        <v>16088000</v>
      </c>
      <c r="P68" s="603"/>
    </row>
    <row r="69" spans="3:16" x14ac:dyDescent="0.4">
      <c r="C69" s="602" t="s">
        <v>1296</v>
      </c>
      <c r="D69" s="602" t="s">
        <v>1297</v>
      </c>
      <c r="E69" s="614">
        <v>21.341998</v>
      </c>
      <c r="F69" s="614">
        <v>22.477150999999999</v>
      </c>
      <c r="G69" s="614">
        <v>21.140433000000002</v>
      </c>
      <c r="H69" s="614">
        <v>19.722847000000002</v>
      </c>
      <c r="I69" s="614">
        <v>20.951232000000001</v>
      </c>
      <c r="J69" s="614">
        <v>19.204774</v>
      </c>
      <c r="K69" s="615">
        <v>19.502556697897099</v>
      </c>
      <c r="L69" s="614">
        <v>15.1663023189911</v>
      </c>
      <c r="M69" s="614">
        <v>15.0725478122345</v>
      </c>
      <c r="N69" s="614">
        <v>15.415476466493001</v>
      </c>
      <c r="O69" s="614">
        <v>16.5179201671505</v>
      </c>
      <c r="P69" s="614"/>
    </row>
    <row r="70" spans="3:16" x14ac:dyDescent="0.4">
      <c r="C70" s="602" t="s">
        <v>1298</v>
      </c>
      <c r="D70" s="602" t="s">
        <v>1298</v>
      </c>
      <c r="E70" s="603">
        <v>6786000</v>
      </c>
      <c r="F70" s="603">
        <v>9375000</v>
      </c>
      <c r="G70" s="603">
        <v>9709000</v>
      </c>
      <c r="H70" s="603">
        <v>9292000</v>
      </c>
      <c r="I70" s="603">
        <v>10520000</v>
      </c>
      <c r="J70" s="603">
        <v>10848000</v>
      </c>
      <c r="K70" s="604">
        <v>10901000</v>
      </c>
      <c r="L70" s="603"/>
      <c r="M70" s="603"/>
      <c r="N70" s="603"/>
      <c r="O70" s="603"/>
      <c r="P70" s="603"/>
    </row>
    <row r="71" spans="3:16" x14ac:dyDescent="0.4">
      <c r="C71" s="602" t="s">
        <v>1299</v>
      </c>
      <c r="D71" s="602" t="s">
        <v>1299</v>
      </c>
      <c r="E71" s="603">
        <v>5228000</v>
      </c>
      <c r="F71" s="603">
        <v>8045000</v>
      </c>
      <c r="G71" s="603">
        <v>8291000</v>
      </c>
      <c r="H71" s="603">
        <v>7954000</v>
      </c>
      <c r="I71" s="603">
        <v>9121000</v>
      </c>
      <c r="J71" s="603">
        <v>9480000</v>
      </c>
      <c r="K71" s="604">
        <v>9416000</v>
      </c>
      <c r="L71" s="603">
        <v>9620278</v>
      </c>
      <c r="M71" s="603">
        <v>9681500</v>
      </c>
      <c r="N71" s="603">
        <v>9461727</v>
      </c>
      <c r="O71" s="603">
        <v>7297000</v>
      </c>
      <c r="P71" s="603">
        <v>9563500</v>
      </c>
    </row>
    <row r="72" spans="3:16" x14ac:dyDescent="0.4">
      <c r="C72" s="602" t="s">
        <v>1300</v>
      </c>
      <c r="D72" s="602" t="s">
        <v>1301</v>
      </c>
      <c r="E72" s="614">
        <v>18.076293</v>
      </c>
      <c r="F72" s="614">
        <v>21.134537000000002</v>
      </c>
      <c r="G72" s="614">
        <v>20.161878000000002</v>
      </c>
      <c r="H72" s="614">
        <v>20.073889999999999</v>
      </c>
      <c r="I72" s="614">
        <v>21.150234000000001</v>
      </c>
      <c r="J72" s="614">
        <v>19.671277</v>
      </c>
      <c r="K72" s="615">
        <v>19.819565524204499</v>
      </c>
      <c r="L72" s="614">
        <v>22.513000000000002</v>
      </c>
      <c r="M72" s="614">
        <v>22.338000000000001</v>
      </c>
      <c r="N72" s="614">
        <v>21.9</v>
      </c>
      <c r="O72" s="614">
        <v>20</v>
      </c>
      <c r="P72" s="614">
        <v>24.1</v>
      </c>
    </row>
    <row r="73" spans="3:16" x14ac:dyDescent="0.4">
      <c r="C73" s="602" t="s">
        <v>1302</v>
      </c>
      <c r="D73" s="602" t="s">
        <v>1303</v>
      </c>
      <c r="E73" s="614">
        <v>8.6446090000000009</v>
      </c>
      <c r="F73" s="614">
        <v>11.689746</v>
      </c>
      <c r="G73" s="614">
        <v>10.788830000000001</v>
      </c>
      <c r="H73" s="614">
        <v>10.457670999999999</v>
      </c>
      <c r="I73" s="614">
        <v>11.344386</v>
      </c>
      <c r="J73" s="614">
        <v>10.284784</v>
      </c>
      <c r="K73" s="615">
        <v>10.222449001747901</v>
      </c>
      <c r="L73" s="614">
        <v>10.2385778315419</v>
      </c>
      <c r="M73" s="614">
        <v>10.0184593593226</v>
      </c>
      <c r="N73" s="614">
        <v>9.5884451099236703</v>
      </c>
      <c r="O73" s="614">
        <v>7.49199797735562</v>
      </c>
      <c r="P73" s="614">
        <v>9.8219145723998391</v>
      </c>
    </row>
    <row r="74" spans="3:16" x14ac:dyDescent="0.4">
      <c r="C74" s="602" t="s">
        <v>1304</v>
      </c>
      <c r="D74" s="602" t="s">
        <v>1305</v>
      </c>
      <c r="E74" s="614">
        <v>5.5296709999999996</v>
      </c>
      <c r="F74" s="614">
        <v>7.1302849999999998</v>
      </c>
      <c r="G74" s="614">
        <v>6.7913129999999997</v>
      </c>
      <c r="H74" s="614">
        <v>7.0611389999999998</v>
      </c>
      <c r="I74" s="614">
        <v>7.325215</v>
      </c>
      <c r="J74" s="614">
        <v>6.8509149999999996</v>
      </c>
      <c r="K74" s="615">
        <v>6.9848666283071497</v>
      </c>
      <c r="L74" s="614">
        <v>6.7868953864800803</v>
      </c>
      <c r="M74" s="614">
        <v>6.6666242396838902</v>
      </c>
      <c r="N74" s="614">
        <v>6.4919537784696599</v>
      </c>
      <c r="O74" s="614">
        <v>6.4195857685920297</v>
      </c>
      <c r="P74" s="614">
        <v>6.6859061919091296</v>
      </c>
    </row>
    <row r="75" spans="3:16" x14ac:dyDescent="0.4">
      <c r="C75" s="602" t="s">
        <v>1306</v>
      </c>
      <c r="D75" s="602" t="s">
        <v>1307</v>
      </c>
      <c r="E75" s="614">
        <v>633578.82937199995</v>
      </c>
      <c r="F75" s="614">
        <v>686110.50186399999</v>
      </c>
      <c r="G75" s="614">
        <v>725830.21647999994</v>
      </c>
      <c r="H75" s="614">
        <v>689246.13279399998</v>
      </c>
      <c r="I75" s="614">
        <v>691181.527458</v>
      </c>
      <c r="J75" s="614">
        <v>754024.73740999994</v>
      </c>
      <c r="K75" s="615">
        <v>758790.95481718902</v>
      </c>
      <c r="L75" s="614"/>
      <c r="M75" s="614"/>
      <c r="N75" s="614"/>
      <c r="O75" s="614"/>
      <c r="P75" s="614"/>
    </row>
    <row r="76" spans="3:16" x14ac:dyDescent="0.4">
      <c r="C76" s="602" t="s">
        <v>1308</v>
      </c>
      <c r="D76" s="602" t="s">
        <v>1309</v>
      </c>
      <c r="E76" s="614">
        <v>1.3</v>
      </c>
      <c r="F76" s="614">
        <v>2.2999999999999998</v>
      </c>
      <c r="G76" s="614">
        <v>2.5</v>
      </c>
      <c r="H76" s="614">
        <v>2.6</v>
      </c>
      <c r="I76" s="614">
        <v>2.9</v>
      </c>
      <c r="J76" s="614">
        <v>3.2</v>
      </c>
      <c r="K76" s="615"/>
      <c r="L76" s="614">
        <v>3.3340000000000001</v>
      </c>
      <c r="M76" s="614">
        <v>3.4790000000000001</v>
      </c>
      <c r="N76" s="614">
        <v>3.552</v>
      </c>
      <c r="O76" s="614">
        <v>2.5</v>
      </c>
      <c r="P76" s="614">
        <v>3.05</v>
      </c>
    </row>
    <row r="77" spans="3:16" x14ac:dyDescent="0.4">
      <c r="C77" s="602" t="s">
        <v>1310</v>
      </c>
      <c r="D77" s="602" t="s">
        <v>1311</v>
      </c>
      <c r="E77" s="603">
        <v>852000</v>
      </c>
      <c r="F77" s="603">
        <v>1508000</v>
      </c>
      <c r="G77" s="603">
        <v>1640000</v>
      </c>
      <c r="H77" s="603">
        <v>1707000</v>
      </c>
      <c r="I77" s="603">
        <v>1904000</v>
      </c>
      <c r="J77" s="603">
        <v>2102000</v>
      </c>
      <c r="K77" s="604"/>
      <c r="L77" s="603"/>
      <c r="M77" s="603"/>
      <c r="N77" s="603"/>
      <c r="O77" s="603"/>
      <c r="P77" s="603"/>
    </row>
    <row r="78" spans="3:16" x14ac:dyDescent="0.4">
      <c r="C78" s="602" t="s">
        <v>1312</v>
      </c>
      <c r="D78" s="602" t="s">
        <v>1313</v>
      </c>
      <c r="E78" s="603">
        <v>7394000</v>
      </c>
      <c r="F78" s="603">
        <v>7739000</v>
      </c>
      <c r="G78" s="603">
        <v>8537000</v>
      </c>
      <c r="H78" s="603">
        <v>8992000</v>
      </c>
      <c r="I78" s="603">
        <v>9764000</v>
      </c>
      <c r="J78" s="603">
        <v>10870000</v>
      </c>
      <c r="K78" s="604"/>
      <c r="L78" s="603"/>
      <c r="M78" s="603"/>
      <c r="N78" s="603"/>
      <c r="O78" s="603"/>
      <c r="P78" s="603"/>
    </row>
    <row r="79" spans="3:16" x14ac:dyDescent="0.4">
      <c r="C79" s="602" t="s">
        <v>1314</v>
      </c>
      <c r="D79" s="602" t="s">
        <v>1315</v>
      </c>
      <c r="E79" s="603">
        <v>6121000</v>
      </c>
      <c r="F79" s="603">
        <v>6094000</v>
      </c>
      <c r="G79" s="603">
        <v>6537000</v>
      </c>
      <c r="H79" s="603">
        <v>5709000</v>
      </c>
      <c r="I79" s="603">
        <v>6325000</v>
      </c>
      <c r="J79" s="603">
        <v>6854000</v>
      </c>
      <c r="K79" s="604">
        <v>7063000</v>
      </c>
      <c r="L79" s="603"/>
      <c r="M79" s="603"/>
      <c r="N79" s="603"/>
      <c r="O79" s="603"/>
      <c r="P79" s="603"/>
    </row>
    <row r="80" spans="3:16" x14ac:dyDescent="0.4">
      <c r="C80" s="602" t="s">
        <v>1316</v>
      </c>
      <c r="D80" s="602" t="s">
        <v>1317</v>
      </c>
      <c r="E80" s="603">
        <v>200000</v>
      </c>
      <c r="F80" s="603">
        <v>208000</v>
      </c>
      <c r="G80" s="603">
        <v>296000</v>
      </c>
      <c r="H80" s="603">
        <v>320000</v>
      </c>
      <c r="I80" s="603">
        <v>350000</v>
      </c>
      <c r="J80" s="603">
        <v>315000</v>
      </c>
      <c r="K80" s="604"/>
      <c r="L80" s="603"/>
      <c r="M80" s="603"/>
      <c r="N80" s="603"/>
      <c r="O80" s="603"/>
      <c r="P80" s="603"/>
    </row>
    <row r="81" spans="2:28" x14ac:dyDescent="0.4">
      <c r="C81" s="626" t="s">
        <v>1374</v>
      </c>
      <c r="D81" s="626"/>
      <c r="E81" s="626"/>
      <c r="F81" s="626"/>
      <c r="G81" s="626"/>
      <c r="H81" s="626"/>
      <c r="I81" s="626"/>
      <c r="J81" s="626"/>
      <c r="K81" s="626"/>
      <c r="L81" s="626"/>
      <c r="M81" s="626"/>
      <c r="N81" s="626"/>
      <c r="O81" s="626"/>
      <c r="P81" s="626"/>
    </row>
    <row r="84" spans="2:28" x14ac:dyDescent="0.4">
      <c r="B84" s="593" t="s">
        <v>1375</v>
      </c>
    </row>
    <row r="86" spans="2:28" x14ac:dyDescent="0.4">
      <c r="C86" s="584" t="s">
        <v>1155</v>
      </c>
      <c r="D86" s="584"/>
      <c r="E86" s="616" t="s">
        <v>1332</v>
      </c>
      <c r="F86" s="616"/>
      <c r="G86" s="616" t="s">
        <v>1333</v>
      </c>
      <c r="H86" s="616"/>
      <c r="I86" s="616" t="s">
        <v>1334</v>
      </c>
      <c r="J86" s="616"/>
      <c r="K86" s="616" t="s">
        <v>1335</v>
      </c>
      <c r="L86" s="616"/>
      <c r="M86" s="616" t="s">
        <v>1336</v>
      </c>
      <c r="N86" s="616"/>
      <c r="O86" s="616" t="s">
        <v>1337</v>
      </c>
      <c r="P86" s="616"/>
      <c r="Q86" s="616" t="s">
        <v>1156</v>
      </c>
      <c r="R86" s="616"/>
      <c r="S86" s="616" t="s">
        <v>1157</v>
      </c>
      <c r="T86" s="616"/>
      <c r="U86" s="616" t="s">
        <v>1158</v>
      </c>
      <c r="V86" s="616"/>
      <c r="W86" s="616" t="s">
        <v>1159</v>
      </c>
      <c r="X86" s="616"/>
      <c r="Y86" s="616" t="s">
        <v>1160</v>
      </c>
      <c r="Z86" s="616"/>
      <c r="AA86" s="616" t="s">
        <v>1161</v>
      </c>
      <c r="AB86" s="616"/>
    </row>
    <row r="87" spans="2:28" x14ac:dyDescent="0.4">
      <c r="C87" s="586" t="s">
        <v>1168</v>
      </c>
      <c r="D87" s="586"/>
      <c r="E87" s="617" t="s">
        <v>1338</v>
      </c>
      <c r="F87" s="617"/>
      <c r="G87" s="617" t="s">
        <v>1339</v>
      </c>
      <c r="H87" s="617"/>
      <c r="I87" s="617" t="s">
        <v>1340</v>
      </c>
      <c r="J87" s="617"/>
      <c r="K87" s="617" t="s">
        <v>1341</v>
      </c>
      <c r="L87" s="617"/>
      <c r="M87" s="617" t="s">
        <v>1342</v>
      </c>
      <c r="N87" s="617"/>
      <c r="O87" s="617" t="s">
        <v>1343</v>
      </c>
      <c r="P87" s="617"/>
      <c r="Q87" s="617" t="s">
        <v>1169</v>
      </c>
      <c r="R87" s="617"/>
      <c r="S87" s="617" t="s">
        <v>1170</v>
      </c>
      <c r="T87" s="617"/>
      <c r="U87" s="617" t="s">
        <v>1171</v>
      </c>
      <c r="V87" s="617"/>
      <c r="W87" s="617" t="s">
        <v>1172</v>
      </c>
      <c r="X87" s="617"/>
      <c r="Y87" s="617" t="s">
        <v>1173</v>
      </c>
      <c r="Z87" s="617"/>
      <c r="AA87" s="617" t="s">
        <v>1174</v>
      </c>
      <c r="AB87" s="617"/>
    </row>
    <row r="88" spans="2:28" x14ac:dyDescent="0.4">
      <c r="C88" s="588" t="s">
        <v>1344</v>
      </c>
      <c r="D88" s="588"/>
      <c r="E88" s="618">
        <v>44335000</v>
      </c>
      <c r="F88" s="619">
        <v>1</v>
      </c>
      <c r="G88" s="618">
        <v>46656000</v>
      </c>
      <c r="H88" s="619">
        <v>1</v>
      </c>
      <c r="I88" s="618">
        <v>48999000</v>
      </c>
      <c r="J88" s="619">
        <v>1</v>
      </c>
      <c r="K88" s="618">
        <v>56018000</v>
      </c>
      <c r="L88" s="619">
        <v>1</v>
      </c>
      <c r="M88" s="618">
        <v>53197000</v>
      </c>
      <c r="N88" s="619">
        <v>1</v>
      </c>
      <c r="O88" s="618">
        <v>50681000</v>
      </c>
      <c r="P88" s="619">
        <v>1</v>
      </c>
      <c r="Q88" s="618">
        <v>60477000</v>
      </c>
      <c r="R88" s="619">
        <v>1</v>
      </c>
      <c r="S88" s="618">
        <v>68821000</v>
      </c>
      <c r="T88" s="619">
        <v>1</v>
      </c>
      <c r="U88" s="618">
        <v>76848000</v>
      </c>
      <c r="V88" s="619">
        <v>1</v>
      </c>
      <c r="W88" s="618">
        <v>76059000</v>
      </c>
      <c r="X88" s="619">
        <v>1</v>
      </c>
      <c r="Y88" s="618">
        <v>80401000</v>
      </c>
      <c r="Z88" s="619">
        <v>1</v>
      </c>
      <c r="AA88" s="618">
        <v>92175000</v>
      </c>
      <c r="AB88" s="619">
        <v>1</v>
      </c>
    </row>
    <row r="89" spans="2:28" x14ac:dyDescent="0.4">
      <c r="C89" s="589" t="s">
        <v>1345</v>
      </c>
      <c r="D89" s="589"/>
      <c r="E89" s="620">
        <v>15823000</v>
      </c>
      <c r="F89" s="621">
        <v>0.35689635727980201</v>
      </c>
      <c r="G89" s="620">
        <v>17266000</v>
      </c>
      <c r="H89" s="621">
        <v>0.370070301783265</v>
      </c>
      <c r="I89" s="620">
        <v>18440000</v>
      </c>
      <c r="J89" s="621">
        <v>0.37633421090226299</v>
      </c>
      <c r="K89" s="620">
        <v>16450000</v>
      </c>
      <c r="L89" s="621">
        <v>0.29365561069656199</v>
      </c>
      <c r="M89" s="620">
        <v>15780000</v>
      </c>
      <c r="N89" s="621">
        <v>0.296633268793353</v>
      </c>
      <c r="O89" s="620">
        <v>12911000</v>
      </c>
      <c r="P89" s="621">
        <v>0.25475030090171902</v>
      </c>
      <c r="Q89" s="620">
        <v>18581000</v>
      </c>
      <c r="R89" s="621">
        <v>0.30724076921804999</v>
      </c>
      <c r="S89" s="620">
        <v>20956000</v>
      </c>
      <c r="T89" s="621">
        <v>0.30450007991746703</v>
      </c>
      <c r="U89" s="620">
        <v>22971000</v>
      </c>
      <c r="V89" s="621">
        <v>0.29891474078700803</v>
      </c>
      <c r="W89" s="620">
        <v>22552000</v>
      </c>
      <c r="X89" s="621">
        <v>0.29650665930396097</v>
      </c>
      <c r="Y89" s="620">
        <v>24635000</v>
      </c>
      <c r="Z89" s="621">
        <v>0.30640166167087501</v>
      </c>
      <c r="AA89" s="620">
        <v>28617000</v>
      </c>
      <c r="AB89" s="621">
        <v>0.31046379170056998</v>
      </c>
    </row>
    <row r="90" spans="2:28" x14ac:dyDescent="0.4">
      <c r="C90" s="589" t="s">
        <v>1346</v>
      </c>
      <c r="D90" s="589"/>
      <c r="E90" s="620">
        <v>10648000</v>
      </c>
      <c r="F90" s="621">
        <v>0.240171422126988</v>
      </c>
      <c r="G90" s="620">
        <v>11560000</v>
      </c>
      <c r="H90" s="621">
        <v>0.24777091906721499</v>
      </c>
      <c r="I90" s="620">
        <v>12336000</v>
      </c>
      <c r="J90" s="621">
        <v>0.25176024000489799</v>
      </c>
      <c r="K90" s="620">
        <v>13014000</v>
      </c>
      <c r="L90" s="621">
        <v>0.232318183441037</v>
      </c>
      <c r="M90" s="620">
        <v>12461000</v>
      </c>
      <c r="N90" s="621">
        <v>0.23424253247363599</v>
      </c>
      <c r="O90" s="620">
        <v>11724000</v>
      </c>
      <c r="P90" s="621">
        <v>0.231329295002072</v>
      </c>
      <c r="Q90" s="620">
        <v>14168000</v>
      </c>
      <c r="R90" s="621">
        <v>0.234270879838616</v>
      </c>
      <c r="S90" s="620">
        <v>14287000</v>
      </c>
      <c r="T90" s="621">
        <v>0.20759651850452601</v>
      </c>
      <c r="U90" s="620">
        <v>16271000</v>
      </c>
      <c r="V90" s="621">
        <v>0.21172964813658099</v>
      </c>
      <c r="W90" s="620">
        <v>15794000</v>
      </c>
      <c r="X90" s="621">
        <v>0.20765458394141401</v>
      </c>
      <c r="Y90" s="620">
        <v>16627000</v>
      </c>
      <c r="Z90" s="621">
        <v>0.206800910436437</v>
      </c>
      <c r="AA90" s="620">
        <v>21516000</v>
      </c>
      <c r="AB90" s="621">
        <v>0.233425549227014</v>
      </c>
    </row>
    <row r="91" spans="2:28" x14ac:dyDescent="0.4">
      <c r="C91" s="589" t="s">
        <v>1347</v>
      </c>
      <c r="D91" s="589"/>
      <c r="E91" s="620" t="s">
        <v>1207</v>
      </c>
      <c r="F91" s="621"/>
      <c r="G91" s="620" t="s">
        <v>1207</v>
      </c>
      <c r="H91" s="621"/>
      <c r="I91" s="620" t="s">
        <v>1207</v>
      </c>
      <c r="J91" s="621"/>
      <c r="K91" s="620" t="s">
        <v>1207</v>
      </c>
      <c r="L91" s="621"/>
      <c r="M91" s="620" t="s">
        <v>1207</v>
      </c>
      <c r="N91" s="621"/>
      <c r="O91" s="620" t="s">
        <v>1207</v>
      </c>
      <c r="P91" s="621"/>
      <c r="Q91" s="620">
        <v>11638000</v>
      </c>
      <c r="R91" s="621">
        <v>0.19243679415314899</v>
      </c>
      <c r="S91" s="620">
        <v>11516000</v>
      </c>
      <c r="T91" s="621">
        <v>0.16733264555876801</v>
      </c>
      <c r="U91" s="620">
        <v>13447000</v>
      </c>
      <c r="V91" s="621">
        <v>0.17498178221944599</v>
      </c>
      <c r="W91" s="620">
        <v>12691000</v>
      </c>
      <c r="X91" s="621">
        <v>0.16685730814236299</v>
      </c>
      <c r="Y91" s="620">
        <v>13666000</v>
      </c>
      <c r="Z91" s="621">
        <v>0.169973010285942</v>
      </c>
      <c r="AA91" s="620">
        <v>18155000</v>
      </c>
      <c r="AB91" s="621">
        <v>0.19696229997287801</v>
      </c>
    </row>
    <row r="92" spans="2:28" x14ac:dyDescent="0.4">
      <c r="C92" s="589" t="s">
        <v>1348</v>
      </c>
      <c r="D92" s="589"/>
      <c r="E92" s="620" t="s">
        <v>1207</v>
      </c>
      <c r="F92" s="621"/>
      <c r="G92" s="620" t="s">
        <v>1207</v>
      </c>
      <c r="H92" s="621"/>
      <c r="I92" s="620" t="s">
        <v>1207</v>
      </c>
      <c r="J92" s="621"/>
      <c r="K92" s="620" t="s">
        <v>1207</v>
      </c>
      <c r="L92" s="621"/>
      <c r="M92" s="620" t="s">
        <v>1207</v>
      </c>
      <c r="N92" s="621"/>
      <c r="O92" s="620" t="s">
        <v>1207</v>
      </c>
      <c r="P92" s="621"/>
      <c r="Q92" s="620">
        <v>2530000</v>
      </c>
      <c r="R92" s="621">
        <v>4.1834085685467197E-2</v>
      </c>
      <c r="S92" s="620">
        <v>2771000</v>
      </c>
      <c r="T92" s="621">
        <v>4.0263872945757798E-2</v>
      </c>
      <c r="U92" s="620">
        <v>2824000</v>
      </c>
      <c r="V92" s="621">
        <v>3.6747865917135102E-2</v>
      </c>
      <c r="W92" s="620">
        <v>3103000</v>
      </c>
      <c r="X92" s="621">
        <v>4.0797275799050702E-2</v>
      </c>
      <c r="Y92" s="620">
        <v>2961000</v>
      </c>
      <c r="Z92" s="621">
        <v>3.6827900150495599E-2</v>
      </c>
      <c r="AA92" s="620">
        <v>3361000</v>
      </c>
      <c r="AB92" s="621">
        <v>3.6463249254136201E-2</v>
      </c>
    </row>
    <row r="93" spans="2:28" x14ac:dyDescent="0.4">
      <c r="C93" s="589" t="s">
        <v>1349</v>
      </c>
      <c r="D93" s="589"/>
      <c r="E93" s="620" t="s">
        <v>1207</v>
      </c>
      <c r="F93" s="621"/>
      <c r="G93" s="620" t="s">
        <v>1207</v>
      </c>
      <c r="H93" s="621"/>
      <c r="I93" s="620" t="s">
        <v>1207</v>
      </c>
      <c r="J93" s="621"/>
      <c r="K93" s="620" t="s">
        <v>1207</v>
      </c>
      <c r="L93" s="621"/>
      <c r="M93" s="620" t="s">
        <v>1207</v>
      </c>
      <c r="N93" s="621"/>
      <c r="O93" s="620" t="s">
        <v>1207</v>
      </c>
      <c r="P93" s="621"/>
      <c r="Q93" s="620">
        <v>8444000</v>
      </c>
      <c r="R93" s="621">
        <v>0.139623327876713</v>
      </c>
      <c r="S93" s="620">
        <v>11591000</v>
      </c>
      <c r="T93" s="621">
        <v>0.168422429200389</v>
      </c>
      <c r="U93" s="620">
        <v>14448000</v>
      </c>
      <c r="V93" s="621">
        <v>0.18800749531542801</v>
      </c>
      <c r="W93" s="620">
        <v>15348000</v>
      </c>
      <c r="X93" s="621">
        <v>0.20179071510274901</v>
      </c>
      <c r="Y93" s="620">
        <v>15002000</v>
      </c>
      <c r="Z93" s="621">
        <v>0.18658971903334501</v>
      </c>
      <c r="AA93" s="620">
        <v>15856000</v>
      </c>
      <c r="AB93" s="621">
        <v>0.17202061296446999</v>
      </c>
    </row>
    <row r="94" spans="2:28" x14ac:dyDescent="0.4">
      <c r="C94" s="589" t="s">
        <v>1350</v>
      </c>
      <c r="D94" s="589"/>
      <c r="E94" s="620">
        <v>11961000</v>
      </c>
      <c r="F94" s="621">
        <v>0.26978685011841702</v>
      </c>
      <c r="G94" s="620">
        <v>11001000</v>
      </c>
      <c r="H94" s="621">
        <v>0.23578960905349799</v>
      </c>
      <c r="I94" s="620">
        <v>10601000</v>
      </c>
      <c r="J94" s="621">
        <v>0.21635135410926801</v>
      </c>
      <c r="K94" s="620">
        <v>11918000</v>
      </c>
      <c r="L94" s="621">
        <v>0.21275304366453601</v>
      </c>
      <c r="M94" s="620">
        <v>10739000</v>
      </c>
      <c r="N94" s="621">
        <v>0.201872286031167</v>
      </c>
      <c r="O94" s="620">
        <v>11436000</v>
      </c>
      <c r="P94" s="621">
        <v>0.225646692054222</v>
      </c>
      <c r="Q94" s="620">
        <v>11207000</v>
      </c>
      <c r="R94" s="621">
        <v>0.18531011789606</v>
      </c>
      <c r="S94" s="620">
        <v>12859000</v>
      </c>
      <c r="T94" s="621">
        <v>0.18684703796806201</v>
      </c>
      <c r="U94" s="620">
        <v>12186000</v>
      </c>
      <c r="V94" s="621">
        <v>0.15857276702061199</v>
      </c>
      <c r="W94" s="620">
        <v>11797000</v>
      </c>
      <c r="X94" s="621">
        <v>0.15510327508907601</v>
      </c>
      <c r="Y94" s="620">
        <v>12992000</v>
      </c>
      <c r="Z94" s="621">
        <v>0.161590029974752</v>
      </c>
      <c r="AA94" s="620">
        <v>13394000</v>
      </c>
      <c r="AB94" s="621">
        <v>0.14531055058313</v>
      </c>
    </row>
    <row r="95" spans="2:28" x14ac:dyDescent="0.4">
      <c r="C95" s="589" t="s">
        <v>1351</v>
      </c>
      <c r="D95" s="589"/>
      <c r="E95" s="620" t="s">
        <v>1207</v>
      </c>
      <c r="F95" s="621"/>
      <c r="G95" s="620" t="s">
        <v>1207</v>
      </c>
      <c r="H95" s="621"/>
      <c r="I95" s="620" t="s">
        <v>1207</v>
      </c>
      <c r="J95" s="621"/>
      <c r="K95" s="620" t="s">
        <v>1207</v>
      </c>
      <c r="L95" s="621"/>
      <c r="M95" s="620">
        <v>1781000</v>
      </c>
      <c r="N95" s="621">
        <v>3.3479331541252301E-2</v>
      </c>
      <c r="O95" s="620">
        <v>2037000</v>
      </c>
      <c r="P95" s="621">
        <v>4.0192577099899401E-2</v>
      </c>
      <c r="Q95" s="620">
        <v>8077000</v>
      </c>
      <c r="R95" s="621">
        <v>0.13355490517056101</v>
      </c>
      <c r="S95" s="620">
        <v>9128000</v>
      </c>
      <c r="T95" s="621">
        <v>0.13263393440955501</v>
      </c>
      <c r="U95" s="620">
        <v>10972000</v>
      </c>
      <c r="V95" s="621">
        <v>0.14277534874037101</v>
      </c>
      <c r="W95" s="620">
        <v>10568000</v>
      </c>
      <c r="X95" s="621">
        <v>0.1389447665628</v>
      </c>
      <c r="Y95" s="620">
        <v>11145000</v>
      </c>
      <c r="Z95" s="621">
        <v>0.13861767888459101</v>
      </c>
      <c r="AA95" s="620">
        <v>12792000</v>
      </c>
      <c r="AB95" s="621">
        <v>0.138779495524817</v>
      </c>
    </row>
    <row r="96" spans="2:28" x14ac:dyDescent="0.4">
      <c r="C96" s="589" t="s">
        <v>1352</v>
      </c>
      <c r="D96" s="589"/>
      <c r="E96" s="620" t="s">
        <v>1207</v>
      </c>
      <c r="F96" s="621"/>
      <c r="G96" s="620" t="s">
        <v>1207</v>
      </c>
      <c r="H96" s="621"/>
      <c r="I96" s="620" t="s">
        <v>1207</v>
      </c>
      <c r="J96" s="621"/>
      <c r="K96" s="620" t="s">
        <v>1207</v>
      </c>
      <c r="L96" s="621"/>
      <c r="M96" s="620" t="s">
        <v>1207</v>
      </c>
      <c r="N96" s="621"/>
      <c r="O96" s="620" t="s">
        <v>1207</v>
      </c>
      <c r="P96" s="621"/>
      <c r="Q96" s="620" t="s">
        <v>1207</v>
      </c>
      <c r="R96" s="621"/>
      <c r="S96" s="620">
        <v>0</v>
      </c>
      <c r="T96" s="621"/>
      <c r="U96" s="620">
        <v>0</v>
      </c>
      <c r="V96" s="621"/>
      <c r="W96" s="620">
        <v>0</v>
      </c>
      <c r="X96" s="621"/>
      <c r="Y96" s="620">
        <v>0</v>
      </c>
      <c r="Z96" s="621"/>
      <c r="AA96" s="620">
        <v>0</v>
      </c>
      <c r="AB96" s="621"/>
    </row>
    <row r="97" spans="3:28" x14ac:dyDescent="0.4">
      <c r="C97" s="589" t="s">
        <v>1353</v>
      </c>
      <c r="D97" s="589"/>
      <c r="E97" s="620" t="s">
        <v>1207</v>
      </c>
      <c r="F97" s="621"/>
      <c r="G97" s="620" t="s">
        <v>1207</v>
      </c>
      <c r="H97" s="621"/>
      <c r="I97" s="620" t="s">
        <v>1207</v>
      </c>
      <c r="J97" s="621"/>
      <c r="K97" s="620">
        <v>5945000</v>
      </c>
      <c r="L97" s="621">
        <v>0.10612660216359</v>
      </c>
      <c r="M97" s="620">
        <v>4913000</v>
      </c>
      <c r="N97" s="621">
        <v>9.2354832039400703E-2</v>
      </c>
      <c r="O97" s="620">
        <v>4078000</v>
      </c>
      <c r="P97" s="621">
        <v>8.0464079240741102E-2</v>
      </c>
      <c r="Q97" s="620" t="s">
        <v>1207</v>
      </c>
      <c r="R97" s="621"/>
      <c r="S97" s="620" t="s">
        <v>1207</v>
      </c>
      <c r="T97" s="621"/>
      <c r="U97" s="620" t="s">
        <v>1207</v>
      </c>
      <c r="V97" s="621"/>
      <c r="W97" s="620" t="s">
        <v>1207</v>
      </c>
      <c r="X97" s="621"/>
      <c r="Y97" s="620" t="s">
        <v>1207</v>
      </c>
      <c r="Z97" s="621"/>
      <c r="AA97" s="620" t="s">
        <v>1207</v>
      </c>
      <c r="AB97" s="621"/>
    </row>
    <row r="98" spans="3:28" x14ac:dyDescent="0.4">
      <c r="C98" s="589" t="s">
        <v>1354</v>
      </c>
      <c r="D98" s="589"/>
      <c r="E98" s="620">
        <v>5903000</v>
      </c>
      <c r="F98" s="621">
        <v>0.13314537047479399</v>
      </c>
      <c r="G98" s="620">
        <v>6829000</v>
      </c>
      <c r="H98" s="621">
        <v>0.14636917009602199</v>
      </c>
      <c r="I98" s="620">
        <v>7622000</v>
      </c>
      <c r="J98" s="621">
        <v>0.15555419498357101</v>
      </c>
      <c r="K98" s="620">
        <v>8691000</v>
      </c>
      <c r="L98" s="621">
        <v>0.15514656003427499</v>
      </c>
      <c r="M98" s="620">
        <v>7523000</v>
      </c>
      <c r="N98" s="621">
        <v>0.14141774912119101</v>
      </c>
      <c r="O98" s="620">
        <v>8495000</v>
      </c>
      <c r="P98" s="621">
        <v>0.16761705570134799</v>
      </c>
      <c r="Q98" s="620" t="s">
        <v>1207</v>
      </c>
      <c r="R98" s="621"/>
      <c r="S98" s="620" t="s">
        <v>1207</v>
      </c>
      <c r="T98" s="621"/>
      <c r="U98" s="620" t="s">
        <v>1207</v>
      </c>
      <c r="V98" s="621"/>
      <c r="W98" s="620" t="s">
        <v>1207</v>
      </c>
      <c r="X98" s="621"/>
      <c r="Y98" s="620" t="s">
        <v>1207</v>
      </c>
      <c r="Z98" s="621"/>
      <c r="AA98" s="620" t="s">
        <v>1207</v>
      </c>
      <c r="AB98" s="621"/>
    </row>
    <row r="99" spans="3:28" x14ac:dyDescent="0.4">
      <c r="C99" s="588" t="s">
        <v>1355</v>
      </c>
      <c r="D99" s="588"/>
      <c r="E99" s="618" t="s">
        <v>1207</v>
      </c>
      <c r="F99" s="619"/>
      <c r="G99" s="618" t="s">
        <v>1207</v>
      </c>
      <c r="H99" s="619"/>
      <c r="I99" s="618" t="s">
        <v>1207</v>
      </c>
      <c r="J99" s="619"/>
      <c r="K99" s="618">
        <v>33791000</v>
      </c>
      <c r="L99" s="619">
        <v>1</v>
      </c>
      <c r="M99" s="618">
        <v>36457000</v>
      </c>
      <c r="N99" s="619">
        <v>1</v>
      </c>
      <c r="O99" s="618">
        <v>34737000</v>
      </c>
      <c r="P99" s="619">
        <v>1</v>
      </c>
      <c r="Q99" s="618">
        <v>35546000</v>
      </c>
      <c r="R99" s="619">
        <v>1</v>
      </c>
      <c r="S99" s="618">
        <v>40035000</v>
      </c>
      <c r="T99" s="619">
        <v>1</v>
      </c>
      <c r="U99" s="618">
        <v>43016000</v>
      </c>
      <c r="V99" s="619">
        <v>1</v>
      </c>
      <c r="W99" s="618">
        <v>47261000</v>
      </c>
      <c r="X99" s="619">
        <v>1</v>
      </c>
      <c r="Y99" s="618" t="s">
        <v>1207</v>
      </c>
      <c r="Z99" s="619"/>
      <c r="AA99" s="618" t="s">
        <v>1207</v>
      </c>
      <c r="AB99" s="619"/>
    </row>
    <row r="100" spans="3:28" x14ac:dyDescent="0.4">
      <c r="C100" s="589" t="s">
        <v>1353</v>
      </c>
      <c r="D100" s="589"/>
      <c r="E100" s="620" t="s">
        <v>1207</v>
      </c>
      <c r="F100" s="621"/>
      <c r="G100" s="620" t="s">
        <v>1207</v>
      </c>
      <c r="H100" s="621"/>
      <c r="I100" s="620" t="s">
        <v>1207</v>
      </c>
      <c r="J100" s="621"/>
      <c r="K100" s="620">
        <v>2302000</v>
      </c>
      <c r="L100" s="621">
        <v>6.23122107029749E-2</v>
      </c>
      <c r="M100" s="620">
        <v>1739000</v>
      </c>
      <c r="N100" s="621">
        <v>4.3703350003769702E-2</v>
      </c>
      <c r="O100" s="620">
        <v>1596000</v>
      </c>
      <c r="P100" s="621">
        <v>4.2493144119918003E-2</v>
      </c>
      <c r="Q100" s="620" t="s">
        <v>1207</v>
      </c>
      <c r="R100" s="621"/>
      <c r="S100" s="620" t="s">
        <v>1207</v>
      </c>
      <c r="T100" s="621"/>
      <c r="U100" s="620" t="s">
        <v>1207</v>
      </c>
      <c r="V100" s="621"/>
      <c r="W100" s="620" t="s">
        <v>1207</v>
      </c>
      <c r="X100" s="621"/>
      <c r="Y100" s="620" t="s">
        <v>1207</v>
      </c>
      <c r="Z100" s="621"/>
      <c r="AA100" s="620" t="s">
        <v>1207</v>
      </c>
      <c r="AB100" s="621"/>
    </row>
    <row r="101" spans="3:28" x14ac:dyDescent="0.4">
      <c r="C101" s="589" t="s">
        <v>1354</v>
      </c>
      <c r="D101" s="589"/>
      <c r="E101" s="620" t="s">
        <v>1207</v>
      </c>
      <c r="F101" s="621"/>
      <c r="G101" s="620" t="s">
        <v>1207</v>
      </c>
      <c r="H101" s="621"/>
      <c r="I101" s="620" t="s">
        <v>1207</v>
      </c>
      <c r="J101" s="621"/>
      <c r="K101" s="620">
        <v>498000</v>
      </c>
      <c r="L101" s="621">
        <v>1.3480226294561901E-2</v>
      </c>
      <c r="M101" s="620">
        <v>549000</v>
      </c>
      <c r="N101" s="621">
        <v>1.37970897941746E-2</v>
      </c>
      <c r="O101" s="620">
        <v>1246000</v>
      </c>
      <c r="P101" s="621">
        <v>3.3174472163795599E-2</v>
      </c>
      <c r="Q101" s="620">
        <v>805000</v>
      </c>
      <c r="R101" s="621">
        <v>2.1462088087874601E-2</v>
      </c>
      <c r="S101" s="620">
        <v>961000</v>
      </c>
      <c r="T101" s="621">
        <v>2.2362358635454001E-2</v>
      </c>
      <c r="U101" s="620">
        <v>1137000</v>
      </c>
      <c r="V101" s="621">
        <v>2.4328141047586401E-2</v>
      </c>
      <c r="W101" s="620">
        <v>1025000</v>
      </c>
      <c r="X101" s="621">
        <v>1.9865881076052399E-2</v>
      </c>
      <c r="Y101" s="620" t="s">
        <v>1207</v>
      </c>
      <c r="Z101" s="621"/>
      <c r="AA101" s="620" t="s">
        <v>1207</v>
      </c>
      <c r="AB101" s="621"/>
    </row>
    <row r="102" spans="3:28" x14ac:dyDescent="0.4">
      <c r="C102" s="589" t="s">
        <v>1352</v>
      </c>
      <c r="D102" s="589"/>
      <c r="E102" s="620" t="s">
        <v>1207</v>
      </c>
      <c r="F102" s="621"/>
      <c r="G102" s="620" t="s">
        <v>1207</v>
      </c>
      <c r="H102" s="621"/>
      <c r="I102" s="620" t="s">
        <v>1207</v>
      </c>
      <c r="J102" s="621"/>
      <c r="K102" s="620">
        <v>-3152000</v>
      </c>
      <c r="L102" s="621"/>
      <c r="M102" s="620">
        <v>-3334000</v>
      </c>
      <c r="N102" s="621"/>
      <c r="O102" s="620">
        <v>-2822000</v>
      </c>
      <c r="P102" s="621"/>
      <c r="Q102" s="620">
        <v>-1962000</v>
      </c>
      <c r="R102" s="621"/>
      <c r="S102" s="620">
        <v>-2939000</v>
      </c>
      <c r="T102" s="621"/>
      <c r="U102" s="620">
        <v>-3720000</v>
      </c>
      <c r="V102" s="621"/>
      <c r="W102" s="620">
        <v>-4335000</v>
      </c>
      <c r="X102" s="621"/>
      <c r="Y102" s="620" t="s">
        <v>1207</v>
      </c>
      <c r="Z102" s="621"/>
      <c r="AA102" s="620" t="s">
        <v>1207</v>
      </c>
      <c r="AB102" s="621"/>
    </row>
    <row r="103" spans="3:28" x14ac:dyDescent="0.4">
      <c r="C103" s="589" t="s">
        <v>1350</v>
      </c>
      <c r="D103" s="589"/>
      <c r="E103" s="620" t="s">
        <v>1207</v>
      </c>
      <c r="F103" s="621"/>
      <c r="G103" s="620" t="s">
        <v>1207</v>
      </c>
      <c r="H103" s="621"/>
      <c r="I103" s="620" t="s">
        <v>1207</v>
      </c>
      <c r="J103" s="621"/>
      <c r="K103" s="620">
        <v>18111000</v>
      </c>
      <c r="L103" s="621">
        <v>0.49024172373656699</v>
      </c>
      <c r="M103" s="620">
        <v>21916000</v>
      </c>
      <c r="N103" s="621">
        <v>0.55077781407856097</v>
      </c>
      <c r="O103" s="620">
        <v>21136000</v>
      </c>
      <c r="P103" s="621">
        <v>0.56274128704172099</v>
      </c>
      <c r="Q103" s="620">
        <v>21257000</v>
      </c>
      <c r="R103" s="621">
        <v>0.566732430414845</v>
      </c>
      <c r="S103" s="620">
        <v>21519000</v>
      </c>
      <c r="T103" s="621">
        <v>0.50074463629171095</v>
      </c>
      <c r="U103" s="620">
        <v>22954000</v>
      </c>
      <c r="V103" s="621">
        <v>0.49114173228346503</v>
      </c>
      <c r="W103" s="620">
        <v>25320000</v>
      </c>
      <c r="X103" s="621">
        <v>0.49073571594697302</v>
      </c>
      <c r="Y103" s="620" t="s">
        <v>1207</v>
      </c>
      <c r="Z103" s="621"/>
      <c r="AA103" s="620" t="s">
        <v>1207</v>
      </c>
      <c r="AB103" s="621"/>
    </row>
    <row r="104" spans="3:28" x14ac:dyDescent="0.4">
      <c r="C104" s="589" t="s">
        <v>1349</v>
      </c>
      <c r="D104" s="589"/>
      <c r="E104" s="620" t="s">
        <v>1207</v>
      </c>
      <c r="F104" s="621"/>
      <c r="G104" s="620" t="s">
        <v>1207</v>
      </c>
      <c r="H104" s="621"/>
      <c r="I104" s="620" t="s">
        <v>1207</v>
      </c>
      <c r="J104" s="621"/>
      <c r="K104" s="620" t="s">
        <v>1207</v>
      </c>
      <c r="L104" s="621"/>
      <c r="M104" s="620" t="s">
        <v>1207</v>
      </c>
      <c r="N104" s="621"/>
      <c r="O104" s="620" t="s">
        <v>1207</v>
      </c>
      <c r="P104" s="621"/>
      <c r="Q104" s="620">
        <v>9000</v>
      </c>
      <c r="R104" s="621">
        <v>2.3994881092033701E-4</v>
      </c>
      <c r="S104" s="620">
        <v>10000</v>
      </c>
      <c r="T104" s="621">
        <v>2.32698841159771E-4</v>
      </c>
      <c r="U104" s="620">
        <v>15000</v>
      </c>
      <c r="V104" s="621">
        <v>3.2095172885997897E-4</v>
      </c>
      <c r="W104" s="620">
        <v>21000</v>
      </c>
      <c r="X104" s="621">
        <v>4.0700829521668301E-4</v>
      </c>
      <c r="Y104" s="620" t="s">
        <v>1207</v>
      </c>
      <c r="Z104" s="621"/>
      <c r="AA104" s="620" t="s">
        <v>1207</v>
      </c>
      <c r="AB104" s="621"/>
    </row>
    <row r="105" spans="3:28" x14ac:dyDescent="0.4">
      <c r="C105" s="589" t="s">
        <v>1346</v>
      </c>
      <c r="D105" s="589"/>
      <c r="E105" s="620" t="s">
        <v>1207</v>
      </c>
      <c r="F105" s="621"/>
      <c r="G105" s="620" t="s">
        <v>1207</v>
      </c>
      <c r="H105" s="621"/>
      <c r="I105" s="620" t="s">
        <v>1207</v>
      </c>
      <c r="J105" s="621"/>
      <c r="K105" s="620">
        <v>12931000</v>
      </c>
      <c r="L105" s="621">
        <v>0.35002571529112397</v>
      </c>
      <c r="M105" s="620">
        <v>12250000</v>
      </c>
      <c r="N105" s="621">
        <v>0.30785856098112602</v>
      </c>
      <c r="O105" s="620">
        <v>10426000</v>
      </c>
      <c r="P105" s="621">
        <v>0.27758992518437697</v>
      </c>
      <c r="Q105" s="620">
        <v>10653000</v>
      </c>
      <c r="R105" s="621">
        <v>0.28401940919270602</v>
      </c>
      <c r="S105" s="620">
        <v>11418000</v>
      </c>
      <c r="T105" s="621">
        <v>0.26569553683622699</v>
      </c>
      <c r="U105" s="620">
        <v>12743000</v>
      </c>
      <c r="V105" s="621">
        <v>0.27265919205751499</v>
      </c>
      <c r="W105" s="620">
        <v>14579000</v>
      </c>
      <c r="X105" s="621">
        <v>0.28256066361733501</v>
      </c>
      <c r="Y105" s="620" t="s">
        <v>1207</v>
      </c>
      <c r="Z105" s="621"/>
      <c r="AA105" s="620" t="s">
        <v>1207</v>
      </c>
      <c r="AB105" s="621"/>
    </row>
    <row r="106" spans="3:28" x14ac:dyDescent="0.4">
      <c r="C106" s="589" t="s">
        <v>1348</v>
      </c>
      <c r="D106" s="589"/>
      <c r="E106" s="620" t="s">
        <v>1207</v>
      </c>
      <c r="F106" s="621"/>
      <c r="G106" s="620" t="s">
        <v>1207</v>
      </c>
      <c r="H106" s="621"/>
      <c r="I106" s="620" t="s">
        <v>1207</v>
      </c>
      <c r="J106" s="621"/>
      <c r="K106" s="620" t="s">
        <v>1207</v>
      </c>
      <c r="L106" s="621"/>
      <c r="M106" s="620" t="s">
        <v>1207</v>
      </c>
      <c r="N106" s="621"/>
      <c r="O106" s="620">
        <v>590000</v>
      </c>
      <c r="P106" s="621">
        <v>1.57086184403206E-2</v>
      </c>
      <c r="Q106" s="620">
        <v>1273000</v>
      </c>
      <c r="R106" s="621">
        <v>3.3939426255732097E-2</v>
      </c>
      <c r="S106" s="620">
        <v>1345000</v>
      </c>
      <c r="T106" s="621">
        <v>3.1297994135989202E-2</v>
      </c>
      <c r="U106" s="620">
        <v>1548000</v>
      </c>
      <c r="V106" s="621">
        <v>3.3122218418349898E-2</v>
      </c>
      <c r="W106" s="620">
        <v>1668000</v>
      </c>
      <c r="X106" s="621">
        <v>3.2328087448639402E-2</v>
      </c>
      <c r="Y106" s="620" t="s">
        <v>1207</v>
      </c>
      <c r="Z106" s="621"/>
      <c r="AA106" s="620" t="s">
        <v>1207</v>
      </c>
      <c r="AB106" s="621"/>
    </row>
    <row r="107" spans="3:28" x14ac:dyDescent="0.4">
      <c r="C107" s="589" t="s">
        <v>1347</v>
      </c>
      <c r="D107" s="589"/>
      <c r="E107" s="620" t="s">
        <v>1207</v>
      </c>
      <c r="F107" s="621"/>
      <c r="G107" s="620" t="s">
        <v>1207</v>
      </c>
      <c r="H107" s="621"/>
      <c r="I107" s="620" t="s">
        <v>1207</v>
      </c>
      <c r="J107" s="621"/>
      <c r="K107" s="620" t="s">
        <v>1207</v>
      </c>
      <c r="L107" s="621"/>
      <c r="M107" s="620" t="s">
        <v>1207</v>
      </c>
      <c r="N107" s="621"/>
      <c r="O107" s="620">
        <v>9836000</v>
      </c>
      <c r="P107" s="621">
        <v>0.26188130674405602</v>
      </c>
      <c r="Q107" s="620">
        <v>9380000</v>
      </c>
      <c r="R107" s="621">
        <v>0.25007998293697298</v>
      </c>
      <c r="S107" s="620">
        <v>10073000</v>
      </c>
      <c r="T107" s="621">
        <v>0.23439754270023699</v>
      </c>
      <c r="U107" s="620">
        <v>11195000</v>
      </c>
      <c r="V107" s="621">
        <v>0.23953697363916501</v>
      </c>
      <c r="W107" s="620">
        <v>12911000</v>
      </c>
      <c r="X107" s="621">
        <v>0.25023257616869499</v>
      </c>
      <c r="Y107" s="620" t="s">
        <v>1207</v>
      </c>
      <c r="Z107" s="621"/>
      <c r="AA107" s="620" t="s">
        <v>1207</v>
      </c>
      <c r="AB107" s="621"/>
    </row>
    <row r="108" spans="3:28" x14ac:dyDescent="0.4">
      <c r="C108" s="589" t="s">
        <v>1345</v>
      </c>
      <c r="D108" s="589"/>
      <c r="E108" s="620" t="s">
        <v>1207</v>
      </c>
      <c r="F108" s="621"/>
      <c r="G108" s="620" t="s">
        <v>1207</v>
      </c>
      <c r="H108" s="621"/>
      <c r="I108" s="620" t="s">
        <v>1207</v>
      </c>
      <c r="J108" s="621"/>
      <c r="K108" s="620">
        <v>3101000</v>
      </c>
      <c r="L108" s="621">
        <v>8.3940123974771894E-2</v>
      </c>
      <c r="M108" s="620">
        <v>3337000</v>
      </c>
      <c r="N108" s="621">
        <v>8.3863185142368901E-2</v>
      </c>
      <c r="O108" s="620">
        <v>3155000</v>
      </c>
      <c r="P108" s="621">
        <v>8.4001171490188806E-2</v>
      </c>
      <c r="Q108" s="620">
        <v>4784000</v>
      </c>
      <c r="R108" s="621">
        <v>0.12754612349365499</v>
      </c>
      <c r="S108" s="620">
        <v>9066000</v>
      </c>
      <c r="T108" s="621">
        <v>0.210964769395448</v>
      </c>
      <c r="U108" s="620">
        <v>9887000</v>
      </c>
      <c r="V108" s="621">
        <v>0.21154998288257401</v>
      </c>
      <c r="W108" s="620">
        <v>10651000</v>
      </c>
      <c r="X108" s="621">
        <v>0.206430731064424</v>
      </c>
      <c r="Y108" s="620" t="s">
        <v>1207</v>
      </c>
      <c r="Z108" s="621"/>
      <c r="AA108" s="620" t="s">
        <v>1207</v>
      </c>
      <c r="AB108" s="621"/>
    </row>
    <row r="109" spans="3:28" x14ac:dyDescent="0.4">
      <c r="C109" s="588" t="s">
        <v>1356</v>
      </c>
      <c r="D109" s="588"/>
      <c r="E109" s="622" t="s">
        <v>1207</v>
      </c>
      <c r="F109" s="623"/>
      <c r="G109" s="622" t="s">
        <v>1207</v>
      </c>
      <c r="H109" s="623"/>
      <c r="I109" s="622" t="s">
        <v>1207</v>
      </c>
      <c r="J109" s="623"/>
      <c r="K109" s="622" t="s">
        <v>1207</v>
      </c>
      <c r="L109" s="623"/>
      <c r="M109" s="622" t="s">
        <v>1207</v>
      </c>
      <c r="N109" s="623"/>
      <c r="O109" s="622" t="s">
        <v>1207</v>
      </c>
      <c r="P109" s="623"/>
      <c r="Q109" s="622">
        <v>1461166</v>
      </c>
      <c r="R109" s="623">
        <v>1</v>
      </c>
      <c r="S109" s="622">
        <v>1668982</v>
      </c>
      <c r="T109" s="623">
        <v>1</v>
      </c>
      <c r="U109" s="622">
        <v>1845200</v>
      </c>
      <c r="V109" s="623">
        <v>1</v>
      </c>
      <c r="W109" s="622">
        <v>1963798</v>
      </c>
      <c r="X109" s="623">
        <v>1</v>
      </c>
      <c r="Y109" s="622">
        <v>2117965</v>
      </c>
      <c r="Z109" s="623">
        <v>1</v>
      </c>
      <c r="AA109" s="622">
        <v>2247485</v>
      </c>
      <c r="AB109" s="623">
        <v>1</v>
      </c>
    </row>
    <row r="110" spans="3:28" x14ac:dyDescent="0.4">
      <c r="C110" s="589" t="s">
        <v>1357</v>
      </c>
      <c r="D110" s="589"/>
      <c r="E110" s="624" t="s">
        <v>1207</v>
      </c>
      <c r="F110" s="625"/>
      <c r="G110" s="624" t="s">
        <v>1207</v>
      </c>
      <c r="H110" s="625"/>
      <c r="I110" s="624" t="s">
        <v>1207</v>
      </c>
      <c r="J110" s="625"/>
      <c r="K110" s="624" t="s">
        <v>1207</v>
      </c>
      <c r="L110" s="625"/>
      <c r="M110" s="624" t="s">
        <v>1207</v>
      </c>
      <c r="N110" s="625"/>
      <c r="O110" s="624" t="s">
        <v>1207</v>
      </c>
      <c r="P110" s="625"/>
      <c r="Q110" s="624">
        <v>1461166</v>
      </c>
      <c r="R110" s="625">
        <v>1</v>
      </c>
      <c r="S110" s="624">
        <v>1668982</v>
      </c>
      <c r="T110" s="625">
        <v>1</v>
      </c>
      <c r="U110" s="624">
        <v>1845200</v>
      </c>
      <c r="V110" s="625">
        <v>1</v>
      </c>
      <c r="W110" s="624">
        <v>1963798</v>
      </c>
      <c r="X110" s="625">
        <v>1</v>
      </c>
      <c r="Y110" s="624">
        <v>2117965</v>
      </c>
      <c r="Z110" s="625">
        <v>1</v>
      </c>
      <c r="AA110" s="624">
        <v>2247485</v>
      </c>
      <c r="AB110" s="625">
        <v>1</v>
      </c>
    </row>
    <row r="111" spans="3:28" x14ac:dyDescent="0.4">
      <c r="C111" s="589" t="s">
        <v>1358</v>
      </c>
      <c r="D111" s="589"/>
      <c r="E111" s="624" t="s">
        <v>1207</v>
      </c>
      <c r="F111" s="625"/>
      <c r="G111" s="624" t="s">
        <v>1207</v>
      </c>
      <c r="H111" s="625"/>
      <c r="I111" s="624" t="s">
        <v>1207</v>
      </c>
      <c r="J111" s="625"/>
      <c r="K111" s="624" t="s">
        <v>1207</v>
      </c>
      <c r="L111" s="625"/>
      <c r="M111" s="624" t="s">
        <v>1207</v>
      </c>
      <c r="N111" s="625"/>
      <c r="O111" s="624" t="s">
        <v>1207</v>
      </c>
      <c r="P111" s="625"/>
      <c r="Q111" s="624">
        <v>790751</v>
      </c>
      <c r="R111" s="625">
        <v>0.54117807285414499</v>
      </c>
      <c r="S111" s="624">
        <v>857792</v>
      </c>
      <c r="T111" s="625">
        <v>0.51396120509388399</v>
      </c>
      <c r="U111" s="624">
        <v>865400</v>
      </c>
      <c r="V111" s="625">
        <v>0.46900065033600702</v>
      </c>
      <c r="W111" s="624">
        <v>859546</v>
      </c>
      <c r="X111" s="625">
        <v>0.43769573041626503</v>
      </c>
      <c r="Y111" s="624">
        <v>914587</v>
      </c>
      <c r="Z111" s="625">
        <v>0.43182347205926402</v>
      </c>
      <c r="AA111" s="624">
        <v>1000427</v>
      </c>
      <c r="AB111" s="625">
        <v>0.44513178063479802</v>
      </c>
    </row>
    <row r="112" spans="3:28" x14ac:dyDescent="0.4">
      <c r="C112" s="589" t="s">
        <v>1359</v>
      </c>
      <c r="D112" s="589"/>
      <c r="E112" s="624" t="s">
        <v>1207</v>
      </c>
      <c r="F112" s="625"/>
      <c r="G112" s="624" t="s">
        <v>1207</v>
      </c>
      <c r="H112" s="625"/>
      <c r="I112" s="624" t="s">
        <v>1207</v>
      </c>
      <c r="J112" s="625"/>
      <c r="K112" s="624" t="s">
        <v>1207</v>
      </c>
      <c r="L112" s="625"/>
      <c r="M112" s="624" t="s">
        <v>1207</v>
      </c>
      <c r="N112" s="625"/>
      <c r="O112" s="624" t="s">
        <v>1207</v>
      </c>
      <c r="P112" s="625"/>
      <c r="Q112" s="624">
        <v>523983</v>
      </c>
      <c r="R112" s="625">
        <v>0.35860607213690998</v>
      </c>
      <c r="S112" s="624">
        <v>560309</v>
      </c>
      <c r="T112" s="625">
        <v>0.33571901913861302</v>
      </c>
      <c r="U112" s="624">
        <v>578000</v>
      </c>
      <c r="V112" s="625">
        <v>0.31324517667461499</v>
      </c>
      <c r="W112" s="624">
        <v>600327</v>
      </c>
      <c r="X112" s="625">
        <v>0.30569691994797799</v>
      </c>
      <c r="Y112" s="624">
        <v>437171</v>
      </c>
      <c r="Z112" s="625">
        <v>0.20641087081231299</v>
      </c>
      <c r="AA112" s="624">
        <v>483347</v>
      </c>
      <c r="AB112" s="625">
        <v>0.21506127960809501</v>
      </c>
    </row>
    <row r="113" spans="3:28" x14ac:dyDescent="0.4">
      <c r="C113" s="589" t="s">
        <v>1360</v>
      </c>
      <c r="D113" s="589"/>
      <c r="E113" s="624" t="s">
        <v>1207</v>
      </c>
      <c r="F113" s="625"/>
      <c r="G113" s="624" t="s">
        <v>1207</v>
      </c>
      <c r="H113" s="625"/>
      <c r="I113" s="624" t="s">
        <v>1207</v>
      </c>
      <c r="J113" s="625"/>
      <c r="K113" s="624" t="s">
        <v>1207</v>
      </c>
      <c r="L113" s="625"/>
      <c r="M113" s="624" t="s">
        <v>1207</v>
      </c>
      <c r="N113" s="625"/>
      <c r="O113" s="624" t="s">
        <v>1207</v>
      </c>
      <c r="P113" s="625"/>
      <c r="Q113" s="624">
        <v>266768</v>
      </c>
      <c r="R113" s="625">
        <v>0.18257200071723501</v>
      </c>
      <c r="S113" s="624">
        <v>297483</v>
      </c>
      <c r="T113" s="625">
        <v>0.178242185955271</v>
      </c>
      <c r="U113" s="624">
        <v>287400</v>
      </c>
      <c r="V113" s="625">
        <v>0.155755473661392</v>
      </c>
      <c r="W113" s="624">
        <v>259219</v>
      </c>
      <c r="X113" s="625">
        <v>0.13199881046828599</v>
      </c>
      <c r="Y113" s="624">
        <v>272345</v>
      </c>
      <c r="Z113" s="625">
        <v>0.12858805504340301</v>
      </c>
      <c r="AA113" s="624">
        <v>286098</v>
      </c>
      <c r="AB113" s="625">
        <v>0.127296956375682</v>
      </c>
    </row>
    <row r="114" spans="3:28" x14ac:dyDescent="0.4">
      <c r="C114" s="589" t="s">
        <v>1361</v>
      </c>
      <c r="D114" s="589"/>
      <c r="E114" s="624" t="s">
        <v>1207</v>
      </c>
      <c r="F114" s="625"/>
      <c r="G114" s="624" t="s">
        <v>1207</v>
      </c>
      <c r="H114" s="625"/>
      <c r="I114" s="624" t="s">
        <v>1207</v>
      </c>
      <c r="J114" s="625"/>
      <c r="K114" s="624" t="s">
        <v>1207</v>
      </c>
      <c r="L114" s="625"/>
      <c r="M114" s="624" t="s">
        <v>1207</v>
      </c>
      <c r="N114" s="625"/>
      <c r="O114" s="624" t="s">
        <v>1207</v>
      </c>
      <c r="P114" s="625"/>
      <c r="Q114" s="624" t="s">
        <v>1207</v>
      </c>
      <c r="R114" s="625"/>
      <c r="S114" s="624" t="s">
        <v>1207</v>
      </c>
      <c r="T114" s="625"/>
      <c r="U114" s="624" t="s">
        <v>1207</v>
      </c>
      <c r="V114" s="625"/>
      <c r="W114" s="624" t="s">
        <v>1207</v>
      </c>
      <c r="X114" s="625"/>
      <c r="Y114" s="624">
        <v>205071</v>
      </c>
      <c r="Z114" s="625"/>
      <c r="AA114" s="624">
        <v>230982</v>
      </c>
      <c r="AB114" s="625"/>
    </row>
    <row r="115" spans="3:28" x14ac:dyDescent="0.4">
      <c r="C115" s="589" t="s">
        <v>1362</v>
      </c>
      <c r="D115" s="589"/>
      <c r="E115" s="624" t="s">
        <v>1207</v>
      </c>
      <c r="F115" s="625"/>
      <c r="G115" s="624" t="s">
        <v>1207</v>
      </c>
      <c r="H115" s="625"/>
      <c r="I115" s="624" t="s">
        <v>1207</v>
      </c>
      <c r="J115" s="625"/>
      <c r="K115" s="624" t="s">
        <v>1207</v>
      </c>
      <c r="L115" s="625"/>
      <c r="M115" s="624" t="s">
        <v>1207</v>
      </c>
      <c r="N115" s="625"/>
      <c r="O115" s="624" t="s">
        <v>1207</v>
      </c>
      <c r="P115" s="625"/>
      <c r="Q115" s="624">
        <v>285003</v>
      </c>
      <c r="R115" s="625">
        <v>0.195051760032741</v>
      </c>
      <c r="S115" s="624">
        <v>373613</v>
      </c>
      <c r="T115" s="625">
        <v>0.22385681810828401</v>
      </c>
      <c r="U115" s="624">
        <v>493400</v>
      </c>
      <c r="V115" s="625">
        <v>0.267396488185563</v>
      </c>
      <c r="W115" s="624">
        <v>578678</v>
      </c>
      <c r="X115" s="625">
        <v>0.294672873686601</v>
      </c>
      <c r="Y115" s="624">
        <v>658384</v>
      </c>
      <c r="Z115" s="625">
        <v>0.31085688384841098</v>
      </c>
      <c r="AA115" s="624">
        <v>685792</v>
      </c>
      <c r="AB115" s="625">
        <v>0.30513752038389602</v>
      </c>
    </row>
    <row r="116" spans="3:28" x14ac:dyDescent="0.4">
      <c r="C116" s="589" t="s">
        <v>1363</v>
      </c>
      <c r="D116" s="589"/>
      <c r="E116" s="624" t="s">
        <v>1207</v>
      </c>
      <c r="F116" s="625"/>
      <c r="G116" s="624" t="s">
        <v>1207</v>
      </c>
      <c r="H116" s="625"/>
      <c r="I116" s="624" t="s">
        <v>1207</v>
      </c>
      <c r="J116" s="625"/>
      <c r="K116" s="624" t="s">
        <v>1207</v>
      </c>
      <c r="L116" s="625"/>
      <c r="M116" s="624" t="s">
        <v>1207</v>
      </c>
      <c r="N116" s="625"/>
      <c r="O116" s="624" t="s">
        <v>1207</v>
      </c>
      <c r="P116" s="625"/>
      <c r="Q116" s="624">
        <v>168998</v>
      </c>
      <c r="R116" s="625">
        <v>0.115659685484059</v>
      </c>
      <c r="S116" s="624">
        <v>232586</v>
      </c>
      <c r="T116" s="625">
        <v>0.139358003861036</v>
      </c>
      <c r="U116" s="624">
        <v>327300</v>
      </c>
      <c r="V116" s="625">
        <v>0.17737914589204401</v>
      </c>
      <c r="W116" s="624">
        <v>391713</v>
      </c>
      <c r="X116" s="625">
        <v>0.19946705312868199</v>
      </c>
      <c r="Y116" s="624">
        <v>456732</v>
      </c>
      <c r="Z116" s="625">
        <v>0.21564662305562199</v>
      </c>
      <c r="AA116" s="624">
        <v>464086</v>
      </c>
      <c r="AB116" s="625">
        <v>0.20649125578146199</v>
      </c>
    </row>
    <row r="117" spans="3:28" x14ac:dyDescent="0.4">
      <c r="C117" s="589" t="s">
        <v>1364</v>
      </c>
      <c r="D117" s="589"/>
      <c r="E117" s="624" t="s">
        <v>1207</v>
      </c>
      <c r="F117" s="625"/>
      <c r="G117" s="624" t="s">
        <v>1207</v>
      </c>
      <c r="H117" s="625"/>
      <c r="I117" s="624" t="s">
        <v>1207</v>
      </c>
      <c r="J117" s="625"/>
      <c r="K117" s="624" t="s">
        <v>1207</v>
      </c>
      <c r="L117" s="625"/>
      <c r="M117" s="624" t="s">
        <v>1207</v>
      </c>
      <c r="N117" s="625"/>
      <c r="O117" s="624" t="s">
        <v>1207</v>
      </c>
      <c r="P117" s="625"/>
      <c r="Q117" s="624">
        <v>116005</v>
      </c>
      <c r="R117" s="625">
        <v>7.9392074548682398E-2</v>
      </c>
      <c r="S117" s="624">
        <v>141027</v>
      </c>
      <c r="T117" s="625">
        <v>8.44988142472477E-2</v>
      </c>
      <c r="U117" s="624">
        <v>166100</v>
      </c>
      <c r="V117" s="625">
        <v>9.0017342293518293E-2</v>
      </c>
      <c r="W117" s="624">
        <v>186965</v>
      </c>
      <c r="X117" s="625">
        <v>9.5205820557918902E-2</v>
      </c>
      <c r="Y117" s="624">
        <v>201652</v>
      </c>
      <c r="Z117" s="625">
        <v>9.5210260792789297E-2</v>
      </c>
      <c r="AA117" s="624">
        <v>221706</v>
      </c>
      <c r="AB117" s="625">
        <v>9.8646264602433406E-2</v>
      </c>
    </row>
    <row r="118" spans="3:28" x14ac:dyDescent="0.4">
      <c r="C118" s="589" t="s">
        <v>1365</v>
      </c>
      <c r="D118" s="589"/>
      <c r="E118" s="624" t="s">
        <v>1207</v>
      </c>
      <c r="F118" s="625"/>
      <c r="G118" s="624" t="s">
        <v>1207</v>
      </c>
      <c r="H118" s="625"/>
      <c r="I118" s="624" t="s">
        <v>1207</v>
      </c>
      <c r="J118" s="625"/>
      <c r="K118" s="624" t="s">
        <v>1207</v>
      </c>
      <c r="L118" s="625"/>
      <c r="M118" s="624" t="s">
        <v>1207</v>
      </c>
      <c r="N118" s="625"/>
      <c r="O118" s="624" t="s">
        <v>1207</v>
      </c>
      <c r="P118" s="625"/>
      <c r="Q118" s="624">
        <v>328860</v>
      </c>
      <c r="R118" s="625">
        <v>0.225066830189041</v>
      </c>
      <c r="S118" s="624">
        <v>379332</v>
      </c>
      <c r="T118" s="625">
        <v>0.227283457820396</v>
      </c>
      <c r="U118" s="624">
        <v>425300</v>
      </c>
      <c r="V118" s="625">
        <v>0.23048991979189201</v>
      </c>
      <c r="W118" s="624">
        <v>463822</v>
      </c>
      <c r="X118" s="625">
        <v>0.23618620652429601</v>
      </c>
      <c r="Y118" s="624">
        <v>482257</v>
      </c>
      <c r="Z118" s="625">
        <v>0.22769828585458199</v>
      </c>
      <c r="AA118" s="624">
        <v>495897</v>
      </c>
      <c r="AB118" s="625">
        <v>0.220645299078748</v>
      </c>
    </row>
    <row r="119" spans="3:28" x14ac:dyDescent="0.4">
      <c r="C119" s="589" t="s">
        <v>1366</v>
      </c>
      <c r="D119" s="589"/>
      <c r="E119" s="624" t="s">
        <v>1207</v>
      </c>
      <c r="F119" s="625"/>
      <c r="G119" s="624" t="s">
        <v>1207</v>
      </c>
      <c r="H119" s="625"/>
      <c r="I119" s="624" t="s">
        <v>1207</v>
      </c>
      <c r="J119" s="625"/>
      <c r="K119" s="624" t="s">
        <v>1207</v>
      </c>
      <c r="L119" s="625"/>
      <c r="M119" s="624" t="s">
        <v>1207</v>
      </c>
      <c r="N119" s="625"/>
      <c r="O119" s="624" t="s">
        <v>1207</v>
      </c>
      <c r="P119" s="625"/>
      <c r="Q119" s="624">
        <v>265757</v>
      </c>
      <c r="R119" s="625">
        <v>0.18188008754652099</v>
      </c>
      <c r="S119" s="624">
        <v>305418</v>
      </c>
      <c r="T119" s="625">
        <v>0.18299658114946701</v>
      </c>
      <c r="U119" s="624">
        <v>348500</v>
      </c>
      <c r="V119" s="625">
        <v>0.18886841534793</v>
      </c>
      <c r="W119" s="624">
        <v>376636</v>
      </c>
      <c r="X119" s="625">
        <v>0.19178958324634199</v>
      </c>
      <c r="Y119" s="624">
        <v>396961</v>
      </c>
      <c r="Z119" s="625">
        <v>0.187425665674362</v>
      </c>
      <c r="AA119" s="624">
        <v>405715</v>
      </c>
      <c r="AB119" s="625">
        <v>0.18051955852875501</v>
      </c>
    </row>
    <row r="120" spans="3:28" x14ac:dyDescent="0.4">
      <c r="C120" s="589" t="s">
        <v>1367</v>
      </c>
      <c r="D120" s="589"/>
      <c r="E120" s="624" t="s">
        <v>1207</v>
      </c>
      <c r="F120" s="625"/>
      <c r="G120" s="624" t="s">
        <v>1207</v>
      </c>
      <c r="H120" s="625"/>
      <c r="I120" s="624" t="s">
        <v>1207</v>
      </c>
      <c r="J120" s="625"/>
      <c r="K120" s="624" t="s">
        <v>1207</v>
      </c>
      <c r="L120" s="625"/>
      <c r="M120" s="624" t="s">
        <v>1207</v>
      </c>
      <c r="N120" s="625"/>
      <c r="O120" s="624" t="s">
        <v>1207</v>
      </c>
      <c r="P120" s="625"/>
      <c r="Q120" s="624">
        <v>63103</v>
      </c>
      <c r="R120" s="625">
        <v>4.3186742642519697E-2</v>
      </c>
      <c r="S120" s="624">
        <v>73914</v>
      </c>
      <c r="T120" s="625">
        <v>4.4286876670928697E-2</v>
      </c>
      <c r="U120" s="624">
        <v>76800</v>
      </c>
      <c r="V120" s="625">
        <v>4.1621504443962697E-2</v>
      </c>
      <c r="W120" s="624">
        <v>87186</v>
      </c>
      <c r="X120" s="625">
        <v>4.4396623277954302E-2</v>
      </c>
      <c r="Y120" s="624">
        <v>85296</v>
      </c>
      <c r="Z120" s="625">
        <v>4.0272620180220202E-2</v>
      </c>
      <c r="AA120" s="624">
        <v>90182</v>
      </c>
      <c r="AB120" s="625">
        <v>4.0125740549992503E-2</v>
      </c>
    </row>
    <row r="121" spans="3:28" x14ac:dyDescent="0.4">
      <c r="C121" s="589" t="s">
        <v>1368</v>
      </c>
      <c r="D121" s="589"/>
      <c r="E121" s="624" t="s">
        <v>1207</v>
      </c>
      <c r="F121" s="625"/>
      <c r="G121" s="624" t="s">
        <v>1207</v>
      </c>
      <c r="H121" s="625"/>
      <c r="I121" s="624" t="s">
        <v>1207</v>
      </c>
      <c r="J121" s="625"/>
      <c r="K121" s="624" t="s">
        <v>1207</v>
      </c>
      <c r="L121" s="625"/>
      <c r="M121" s="624" t="s">
        <v>1207</v>
      </c>
      <c r="N121" s="625"/>
      <c r="O121" s="624" t="s">
        <v>1207</v>
      </c>
      <c r="P121" s="625"/>
      <c r="Q121" s="624">
        <v>56552</v>
      </c>
      <c r="R121" s="625">
        <v>3.8703336924072997E-2</v>
      </c>
      <c r="S121" s="624">
        <v>58245</v>
      </c>
      <c r="T121" s="625">
        <v>3.4898518977436503E-2</v>
      </c>
      <c r="U121" s="624">
        <v>61100</v>
      </c>
      <c r="V121" s="625">
        <v>3.3112941686538E-2</v>
      </c>
      <c r="W121" s="624">
        <v>61752</v>
      </c>
      <c r="X121" s="625">
        <v>3.1445189372837697E-2</v>
      </c>
      <c r="Y121" s="624">
        <v>62737</v>
      </c>
      <c r="Z121" s="625">
        <v>2.9621358237742399E-2</v>
      </c>
      <c r="AA121" s="624">
        <v>65369</v>
      </c>
      <c r="AB121" s="625">
        <v>2.90853999025577E-2</v>
      </c>
    </row>
    <row r="122" spans="3:28" x14ac:dyDescent="0.4">
      <c r="C122" s="588" t="s">
        <v>1369</v>
      </c>
      <c r="D122" s="588"/>
      <c r="E122" s="622" t="s">
        <v>1207</v>
      </c>
      <c r="F122" s="623"/>
      <c r="G122" s="622" t="s">
        <v>1207</v>
      </c>
      <c r="H122" s="623"/>
      <c r="I122" s="622" t="s">
        <v>1207</v>
      </c>
      <c r="J122" s="623"/>
      <c r="K122" s="622" t="s">
        <v>1207</v>
      </c>
      <c r="L122" s="623"/>
      <c r="M122" s="622" t="s">
        <v>1207</v>
      </c>
      <c r="N122" s="623"/>
      <c r="O122" s="622" t="s">
        <v>1207</v>
      </c>
      <c r="P122" s="623"/>
      <c r="Q122" s="622" t="s">
        <v>1207</v>
      </c>
      <c r="R122" s="623"/>
      <c r="S122" s="622">
        <v>1668982</v>
      </c>
      <c r="T122" s="623">
        <v>1</v>
      </c>
      <c r="U122" s="622">
        <v>1845200</v>
      </c>
      <c r="V122" s="623">
        <v>1</v>
      </c>
      <c r="W122" s="622">
        <v>1963798</v>
      </c>
      <c r="X122" s="623">
        <v>1</v>
      </c>
      <c r="Y122" s="622">
        <v>2117965</v>
      </c>
      <c r="Z122" s="623">
        <v>1</v>
      </c>
      <c r="AA122" s="622">
        <v>2247485</v>
      </c>
      <c r="AB122" s="623">
        <v>1</v>
      </c>
    </row>
    <row r="123" spans="3:28" x14ac:dyDescent="0.4">
      <c r="C123" s="589" t="s">
        <v>1370</v>
      </c>
      <c r="D123" s="589"/>
      <c r="E123" s="624" t="s">
        <v>1207</v>
      </c>
      <c r="F123" s="625"/>
      <c r="G123" s="624" t="s">
        <v>1207</v>
      </c>
      <c r="H123" s="625"/>
      <c r="I123" s="624" t="s">
        <v>1207</v>
      </c>
      <c r="J123" s="625"/>
      <c r="K123" s="624" t="s">
        <v>1207</v>
      </c>
      <c r="L123" s="625"/>
      <c r="M123" s="624" t="s">
        <v>1207</v>
      </c>
      <c r="N123" s="625"/>
      <c r="O123" s="624" t="s">
        <v>1207</v>
      </c>
      <c r="P123" s="625"/>
      <c r="Q123" s="624" t="s">
        <v>1207</v>
      </c>
      <c r="R123" s="625"/>
      <c r="S123" s="624">
        <v>1668982</v>
      </c>
      <c r="T123" s="625">
        <v>1</v>
      </c>
      <c r="U123" s="624">
        <v>1845200</v>
      </c>
      <c r="V123" s="625">
        <v>1</v>
      </c>
      <c r="W123" s="624">
        <v>1963798</v>
      </c>
      <c r="X123" s="625">
        <v>1</v>
      </c>
      <c r="Y123" s="624">
        <v>2117965</v>
      </c>
      <c r="Z123" s="625">
        <v>1</v>
      </c>
      <c r="AA123" s="624">
        <v>2247485</v>
      </c>
      <c r="AB123" s="625">
        <v>1</v>
      </c>
    </row>
    <row r="124" spans="3:28" x14ac:dyDescent="0.4">
      <c r="C124" s="589" t="s">
        <v>1358</v>
      </c>
      <c r="D124" s="589"/>
      <c r="E124" s="624" t="s">
        <v>1207</v>
      </c>
      <c r="F124" s="625"/>
      <c r="G124" s="624" t="s">
        <v>1207</v>
      </c>
      <c r="H124" s="625"/>
      <c r="I124" s="624" t="s">
        <v>1207</v>
      </c>
      <c r="J124" s="625"/>
      <c r="K124" s="624" t="s">
        <v>1207</v>
      </c>
      <c r="L124" s="625"/>
      <c r="M124" s="624" t="s">
        <v>1207</v>
      </c>
      <c r="N124" s="625"/>
      <c r="O124" s="624" t="s">
        <v>1207</v>
      </c>
      <c r="P124" s="625"/>
      <c r="Q124" s="624" t="s">
        <v>1207</v>
      </c>
      <c r="R124" s="625"/>
      <c r="S124" s="624">
        <v>857792</v>
      </c>
      <c r="T124" s="625">
        <v>0.51396120509388399</v>
      </c>
      <c r="U124" s="624">
        <v>865400</v>
      </c>
      <c r="V124" s="625">
        <v>0.46900065033600702</v>
      </c>
      <c r="W124" s="624">
        <v>859546</v>
      </c>
      <c r="X124" s="625">
        <v>0.43769573041626503</v>
      </c>
      <c r="Y124" s="624">
        <v>914587</v>
      </c>
      <c r="Z124" s="625">
        <v>0.43182347205926402</v>
      </c>
      <c r="AA124" s="624">
        <v>1000427</v>
      </c>
      <c r="AB124" s="625">
        <v>0.44513178063479802</v>
      </c>
    </row>
    <row r="125" spans="3:28" x14ac:dyDescent="0.4">
      <c r="C125" s="589" t="s">
        <v>1359</v>
      </c>
      <c r="D125" s="589"/>
      <c r="E125" s="624" t="s">
        <v>1207</v>
      </c>
      <c r="F125" s="625"/>
      <c r="G125" s="624" t="s">
        <v>1207</v>
      </c>
      <c r="H125" s="625"/>
      <c r="I125" s="624" t="s">
        <v>1207</v>
      </c>
      <c r="J125" s="625"/>
      <c r="K125" s="624" t="s">
        <v>1207</v>
      </c>
      <c r="L125" s="625"/>
      <c r="M125" s="624" t="s">
        <v>1207</v>
      </c>
      <c r="N125" s="625"/>
      <c r="O125" s="624" t="s">
        <v>1207</v>
      </c>
      <c r="P125" s="625"/>
      <c r="Q125" s="624" t="s">
        <v>1207</v>
      </c>
      <c r="R125" s="625"/>
      <c r="S125" s="624">
        <v>560309</v>
      </c>
      <c r="T125" s="625">
        <v>0.33571901913861302</v>
      </c>
      <c r="U125" s="624">
        <v>578000</v>
      </c>
      <c r="V125" s="625">
        <v>0.31324517667461499</v>
      </c>
      <c r="W125" s="624">
        <v>600327</v>
      </c>
      <c r="X125" s="625">
        <v>0.30569691994797799</v>
      </c>
      <c r="Y125" s="624">
        <v>437171</v>
      </c>
      <c r="Z125" s="625">
        <v>0.20641087081231299</v>
      </c>
      <c r="AA125" s="624">
        <v>483347</v>
      </c>
      <c r="AB125" s="625">
        <v>0.21506127960809501</v>
      </c>
    </row>
    <row r="126" spans="3:28" x14ac:dyDescent="0.4">
      <c r="C126" s="589" t="s">
        <v>1360</v>
      </c>
      <c r="D126" s="589"/>
      <c r="E126" s="624" t="s">
        <v>1207</v>
      </c>
      <c r="F126" s="625"/>
      <c r="G126" s="624" t="s">
        <v>1207</v>
      </c>
      <c r="H126" s="625"/>
      <c r="I126" s="624" t="s">
        <v>1207</v>
      </c>
      <c r="J126" s="625"/>
      <c r="K126" s="624" t="s">
        <v>1207</v>
      </c>
      <c r="L126" s="625"/>
      <c r="M126" s="624" t="s">
        <v>1207</v>
      </c>
      <c r="N126" s="625"/>
      <c r="O126" s="624" t="s">
        <v>1207</v>
      </c>
      <c r="P126" s="625"/>
      <c r="Q126" s="624" t="s">
        <v>1207</v>
      </c>
      <c r="R126" s="625"/>
      <c r="S126" s="624">
        <v>297483</v>
      </c>
      <c r="T126" s="625">
        <v>0.178242185955271</v>
      </c>
      <c r="U126" s="624">
        <v>287400</v>
      </c>
      <c r="V126" s="625">
        <v>0.155755473661392</v>
      </c>
      <c r="W126" s="624">
        <v>259219</v>
      </c>
      <c r="X126" s="625">
        <v>0.13199881046828599</v>
      </c>
      <c r="Y126" s="624">
        <v>272345</v>
      </c>
      <c r="Z126" s="625">
        <v>0.12858805504340301</v>
      </c>
      <c r="AA126" s="624">
        <v>286098</v>
      </c>
      <c r="AB126" s="625">
        <v>0.127296956375682</v>
      </c>
    </row>
    <row r="127" spans="3:28" x14ac:dyDescent="0.4">
      <c r="C127" s="589" t="s">
        <v>1361</v>
      </c>
      <c r="D127" s="589"/>
      <c r="E127" s="624" t="s">
        <v>1207</v>
      </c>
      <c r="F127" s="625"/>
      <c r="G127" s="624" t="s">
        <v>1207</v>
      </c>
      <c r="H127" s="625"/>
      <c r="I127" s="624" t="s">
        <v>1207</v>
      </c>
      <c r="J127" s="625"/>
      <c r="K127" s="624" t="s">
        <v>1207</v>
      </c>
      <c r="L127" s="625"/>
      <c r="M127" s="624" t="s">
        <v>1207</v>
      </c>
      <c r="N127" s="625"/>
      <c r="O127" s="624" t="s">
        <v>1207</v>
      </c>
      <c r="P127" s="625"/>
      <c r="Q127" s="624" t="s">
        <v>1207</v>
      </c>
      <c r="R127" s="625"/>
      <c r="S127" s="624" t="s">
        <v>1207</v>
      </c>
      <c r="T127" s="625"/>
      <c r="U127" s="624" t="s">
        <v>1207</v>
      </c>
      <c r="V127" s="625"/>
      <c r="W127" s="624" t="s">
        <v>1207</v>
      </c>
      <c r="X127" s="625"/>
      <c r="Y127" s="624">
        <v>205071</v>
      </c>
      <c r="Z127" s="625"/>
      <c r="AA127" s="624">
        <v>230982</v>
      </c>
      <c r="AB127" s="625"/>
    </row>
    <row r="128" spans="3:28" x14ac:dyDescent="0.4">
      <c r="C128" s="589" t="s">
        <v>1362</v>
      </c>
      <c r="D128" s="589"/>
      <c r="E128" s="624" t="s">
        <v>1207</v>
      </c>
      <c r="F128" s="625"/>
      <c r="G128" s="624" t="s">
        <v>1207</v>
      </c>
      <c r="H128" s="625"/>
      <c r="I128" s="624" t="s">
        <v>1207</v>
      </c>
      <c r="J128" s="625"/>
      <c r="K128" s="624" t="s">
        <v>1207</v>
      </c>
      <c r="L128" s="625"/>
      <c r="M128" s="624" t="s">
        <v>1207</v>
      </c>
      <c r="N128" s="625"/>
      <c r="O128" s="624" t="s">
        <v>1207</v>
      </c>
      <c r="P128" s="625"/>
      <c r="Q128" s="624" t="s">
        <v>1207</v>
      </c>
      <c r="R128" s="625"/>
      <c r="S128" s="624">
        <v>373613</v>
      </c>
      <c r="T128" s="625">
        <v>0.22385681810828401</v>
      </c>
      <c r="U128" s="624">
        <v>493400</v>
      </c>
      <c r="V128" s="625">
        <v>0.267396488185563</v>
      </c>
      <c r="W128" s="624">
        <v>578678</v>
      </c>
      <c r="X128" s="625">
        <v>0.294672873686601</v>
      </c>
      <c r="Y128" s="624">
        <v>658384</v>
      </c>
      <c r="Z128" s="625">
        <v>0.31085688384841098</v>
      </c>
      <c r="AA128" s="624">
        <v>685792</v>
      </c>
      <c r="AB128" s="625">
        <v>0.30513752038389602</v>
      </c>
    </row>
    <row r="129" spans="2:28" x14ac:dyDescent="0.4">
      <c r="C129" s="589" t="s">
        <v>1363</v>
      </c>
      <c r="D129" s="589"/>
      <c r="E129" s="624" t="s">
        <v>1207</v>
      </c>
      <c r="F129" s="625"/>
      <c r="G129" s="624" t="s">
        <v>1207</v>
      </c>
      <c r="H129" s="625"/>
      <c r="I129" s="624" t="s">
        <v>1207</v>
      </c>
      <c r="J129" s="625"/>
      <c r="K129" s="624" t="s">
        <v>1207</v>
      </c>
      <c r="L129" s="625"/>
      <c r="M129" s="624" t="s">
        <v>1207</v>
      </c>
      <c r="N129" s="625"/>
      <c r="O129" s="624" t="s">
        <v>1207</v>
      </c>
      <c r="P129" s="625"/>
      <c r="Q129" s="624" t="s">
        <v>1207</v>
      </c>
      <c r="R129" s="625"/>
      <c r="S129" s="624">
        <v>232586</v>
      </c>
      <c r="T129" s="625">
        <v>0.139358003861036</v>
      </c>
      <c r="U129" s="624">
        <v>327300</v>
      </c>
      <c r="V129" s="625">
        <v>0.17737914589204401</v>
      </c>
      <c r="W129" s="624">
        <v>391713</v>
      </c>
      <c r="X129" s="625">
        <v>0.19946705312868199</v>
      </c>
      <c r="Y129" s="624">
        <v>456732</v>
      </c>
      <c r="Z129" s="625">
        <v>0.21564662305562199</v>
      </c>
      <c r="AA129" s="624">
        <v>464086</v>
      </c>
      <c r="AB129" s="625">
        <v>0.20649125578146199</v>
      </c>
    </row>
    <row r="130" spans="2:28" x14ac:dyDescent="0.4">
      <c r="C130" s="589" t="s">
        <v>1364</v>
      </c>
      <c r="D130" s="589"/>
      <c r="E130" s="624" t="s">
        <v>1207</v>
      </c>
      <c r="F130" s="625"/>
      <c r="G130" s="624" t="s">
        <v>1207</v>
      </c>
      <c r="H130" s="625"/>
      <c r="I130" s="624" t="s">
        <v>1207</v>
      </c>
      <c r="J130" s="625"/>
      <c r="K130" s="624" t="s">
        <v>1207</v>
      </c>
      <c r="L130" s="625"/>
      <c r="M130" s="624" t="s">
        <v>1207</v>
      </c>
      <c r="N130" s="625"/>
      <c r="O130" s="624" t="s">
        <v>1207</v>
      </c>
      <c r="P130" s="625"/>
      <c r="Q130" s="624" t="s">
        <v>1207</v>
      </c>
      <c r="R130" s="625"/>
      <c r="S130" s="624">
        <v>141027</v>
      </c>
      <c r="T130" s="625">
        <v>8.44988142472477E-2</v>
      </c>
      <c r="U130" s="624">
        <v>166100</v>
      </c>
      <c r="V130" s="625">
        <v>9.0017342293518293E-2</v>
      </c>
      <c r="W130" s="624">
        <v>186965</v>
      </c>
      <c r="X130" s="625">
        <v>9.5205820557918902E-2</v>
      </c>
      <c r="Y130" s="624">
        <v>201652</v>
      </c>
      <c r="Z130" s="625">
        <v>9.5210260792789297E-2</v>
      </c>
      <c r="AA130" s="624">
        <v>221706</v>
      </c>
      <c r="AB130" s="625">
        <v>9.8646264602433406E-2</v>
      </c>
    </row>
    <row r="131" spans="2:28" x14ac:dyDescent="0.4">
      <c r="C131" s="589" t="s">
        <v>1371</v>
      </c>
      <c r="D131" s="589"/>
      <c r="E131" s="624" t="s">
        <v>1207</v>
      </c>
      <c r="F131" s="625"/>
      <c r="G131" s="624" t="s">
        <v>1207</v>
      </c>
      <c r="H131" s="625"/>
      <c r="I131" s="624" t="s">
        <v>1207</v>
      </c>
      <c r="J131" s="625"/>
      <c r="K131" s="624" t="s">
        <v>1207</v>
      </c>
      <c r="L131" s="625"/>
      <c r="M131" s="624" t="s">
        <v>1207</v>
      </c>
      <c r="N131" s="625"/>
      <c r="O131" s="624" t="s">
        <v>1207</v>
      </c>
      <c r="P131" s="625"/>
      <c r="Q131" s="624" t="s">
        <v>1207</v>
      </c>
      <c r="R131" s="625"/>
      <c r="S131" s="624">
        <v>379332</v>
      </c>
      <c r="T131" s="625">
        <v>0.227283457820396</v>
      </c>
      <c r="U131" s="624">
        <v>425300</v>
      </c>
      <c r="V131" s="625">
        <v>0.23048991979189201</v>
      </c>
      <c r="W131" s="624">
        <v>463822</v>
      </c>
      <c r="X131" s="625">
        <v>0.23618620652429601</v>
      </c>
      <c r="Y131" s="624">
        <v>482257</v>
      </c>
      <c r="Z131" s="625">
        <v>0.22769828585458199</v>
      </c>
      <c r="AA131" s="624">
        <v>495897</v>
      </c>
      <c r="AB131" s="625">
        <v>0.220645299078748</v>
      </c>
    </row>
    <row r="132" spans="2:28" x14ac:dyDescent="0.4">
      <c r="C132" s="589" t="s">
        <v>1372</v>
      </c>
      <c r="D132" s="589"/>
      <c r="E132" s="624" t="s">
        <v>1207</v>
      </c>
      <c r="F132" s="625"/>
      <c r="G132" s="624" t="s">
        <v>1207</v>
      </c>
      <c r="H132" s="625"/>
      <c r="I132" s="624" t="s">
        <v>1207</v>
      </c>
      <c r="J132" s="625"/>
      <c r="K132" s="624" t="s">
        <v>1207</v>
      </c>
      <c r="L132" s="625"/>
      <c r="M132" s="624" t="s">
        <v>1207</v>
      </c>
      <c r="N132" s="625"/>
      <c r="O132" s="624" t="s">
        <v>1207</v>
      </c>
      <c r="P132" s="625"/>
      <c r="Q132" s="624" t="s">
        <v>1207</v>
      </c>
      <c r="R132" s="625"/>
      <c r="S132" s="624">
        <v>305418</v>
      </c>
      <c r="T132" s="625">
        <v>0.18299658114946701</v>
      </c>
      <c r="U132" s="624">
        <v>348500</v>
      </c>
      <c r="V132" s="625">
        <v>0.18886841534793</v>
      </c>
      <c r="W132" s="624">
        <v>376636</v>
      </c>
      <c r="X132" s="625">
        <v>0.19178958324634199</v>
      </c>
      <c r="Y132" s="624">
        <v>396961</v>
      </c>
      <c r="Z132" s="625">
        <v>0.187425665674362</v>
      </c>
      <c r="AA132" s="624">
        <v>405715</v>
      </c>
      <c r="AB132" s="625">
        <v>0.18051955852875501</v>
      </c>
    </row>
    <row r="133" spans="2:28" x14ac:dyDescent="0.4">
      <c r="C133" s="589" t="s">
        <v>1367</v>
      </c>
      <c r="D133" s="589"/>
      <c r="E133" s="624" t="s">
        <v>1207</v>
      </c>
      <c r="F133" s="625"/>
      <c r="G133" s="624" t="s">
        <v>1207</v>
      </c>
      <c r="H133" s="625"/>
      <c r="I133" s="624" t="s">
        <v>1207</v>
      </c>
      <c r="J133" s="625"/>
      <c r="K133" s="624" t="s">
        <v>1207</v>
      </c>
      <c r="L133" s="625"/>
      <c r="M133" s="624" t="s">
        <v>1207</v>
      </c>
      <c r="N133" s="625"/>
      <c r="O133" s="624" t="s">
        <v>1207</v>
      </c>
      <c r="P133" s="625"/>
      <c r="Q133" s="624" t="s">
        <v>1207</v>
      </c>
      <c r="R133" s="625"/>
      <c r="S133" s="624">
        <v>73914</v>
      </c>
      <c r="T133" s="625">
        <v>4.4286876670928697E-2</v>
      </c>
      <c r="U133" s="624">
        <v>76800</v>
      </c>
      <c r="V133" s="625">
        <v>4.1621504443962697E-2</v>
      </c>
      <c r="W133" s="624">
        <v>87186</v>
      </c>
      <c r="X133" s="625">
        <v>4.4396623277954302E-2</v>
      </c>
      <c r="Y133" s="624">
        <v>85296</v>
      </c>
      <c r="Z133" s="625">
        <v>4.0272620180220202E-2</v>
      </c>
      <c r="AA133" s="624">
        <v>90182</v>
      </c>
      <c r="AB133" s="625">
        <v>4.0125740549992503E-2</v>
      </c>
    </row>
    <row r="134" spans="2:28" x14ac:dyDescent="0.4">
      <c r="C134" s="589" t="s">
        <v>1373</v>
      </c>
      <c r="D134" s="589"/>
      <c r="E134" s="624" t="s">
        <v>1207</v>
      </c>
      <c r="F134" s="625"/>
      <c r="G134" s="624" t="s">
        <v>1207</v>
      </c>
      <c r="H134" s="625"/>
      <c r="I134" s="624" t="s">
        <v>1207</v>
      </c>
      <c r="J134" s="625"/>
      <c r="K134" s="624" t="s">
        <v>1207</v>
      </c>
      <c r="L134" s="625"/>
      <c r="M134" s="624" t="s">
        <v>1207</v>
      </c>
      <c r="N134" s="625"/>
      <c r="O134" s="624" t="s">
        <v>1207</v>
      </c>
      <c r="P134" s="625"/>
      <c r="Q134" s="624" t="s">
        <v>1207</v>
      </c>
      <c r="R134" s="625"/>
      <c r="S134" s="624">
        <v>58245</v>
      </c>
      <c r="T134" s="625">
        <v>3.4898518977436503E-2</v>
      </c>
      <c r="U134" s="624">
        <v>61100</v>
      </c>
      <c r="V134" s="625">
        <v>3.3112941686538E-2</v>
      </c>
      <c r="W134" s="624">
        <v>61752</v>
      </c>
      <c r="X134" s="625">
        <v>3.1445189372837697E-2</v>
      </c>
      <c r="Y134" s="624">
        <v>62737</v>
      </c>
      <c r="Z134" s="625">
        <v>2.9621358237742399E-2</v>
      </c>
      <c r="AA134" s="624">
        <v>65369</v>
      </c>
      <c r="AB134" s="625">
        <v>2.90853999025577E-2</v>
      </c>
    </row>
    <row r="135" spans="2:28" x14ac:dyDescent="0.4">
      <c r="C135" s="626" t="s">
        <v>1374</v>
      </c>
      <c r="D135" s="626"/>
      <c r="E135" s="626"/>
      <c r="F135" s="626"/>
      <c r="G135" s="626"/>
      <c r="H135" s="626"/>
      <c r="I135" s="626"/>
      <c r="J135" s="626"/>
      <c r="K135" s="626"/>
      <c r="L135" s="626"/>
      <c r="M135" s="626"/>
      <c r="N135" s="626"/>
      <c r="O135" s="626"/>
      <c r="P135" s="626"/>
      <c r="Q135" s="626"/>
      <c r="R135" s="626"/>
      <c r="S135" s="626"/>
      <c r="T135" s="626"/>
      <c r="U135" s="626"/>
      <c r="V135" s="626"/>
      <c r="W135" s="626"/>
      <c r="X135" s="626"/>
      <c r="Y135" s="626"/>
      <c r="Z135" s="626"/>
      <c r="AA135" s="626"/>
      <c r="AB135" s="626"/>
    </row>
    <row r="137" spans="2:28" x14ac:dyDescent="0.4">
      <c r="B137" s="593" t="s">
        <v>1420</v>
      </c>
    </row>
    <row r="138" spans="2:28" x14ac:dyDescent="0.4">
      <c r="B138" s="593"/>
    </row>
    <row r="139" spans="2:28" x14ac:dyDescent="0.4">
      <c r="C139" s="584" t="s">
        <v>1155</v>
      </c>
      <c r="D139" s="584"/>
      <c r="E139" s="585" t="s">
        <v>1332</v>
      </c>
      <c r="F139" s="585" t="s">
        <v>1333</v>
      </c>
      <c r="G139" s="585" t="s">
        <v>1334</v>
      </c>
      <c r="H139" s="585" t="s">
        <v>1335</v>
      </c>
      <c r="I139" s="585" t="s">
        <v>1336</v>
      </c>
      <c r="J139" s="585" t="s">
        <v>1337</v>
      </c>
      <c r="K139" s="585" t="s">
        <v>1156</v>
      </c>
      <c r="L139" s="585" t="s">
        <v>1157</v>
      </c>
      <c r="M139" s="585" t="s">
        <v>1158</v>
      </c>
      <c r="N139" s="585" t="s">
        <v>1159</v>
      </c>
      <c r="O139" s="585" t="s">
        <v>1160</v>
      </c>
      <c r="P139" s="585" t="s">
        <v>1161</v>
      </c>
    </row>
    <row r="140" spans="2:28" x14ac:dyDescent="0.4">
      <c r="C140" s="586" t="s">
        <v>1168</v>
      </c>
      <c r="D140" s="586"/>
      <c r="E140" s="587" t="s">
        <v>1338</v>
      </c>
      <c r="F140" s="587" t="s">
        <v>1339</v>
      </c>
      <c r="G140" s="587" t="s">
        <v>1340</v>
      </c>
      <c r="H140" s="587" t="s">
        <v>1341</v>
      </c>
      <c r="I140" s="587" t="s">
        <v>1342</v>
      </c>
      <c r="J140" s="587" t="s">
        <v>1343</v>
      </c>
      <c r="K140" s="587" t="s">
        <v>1169</v>
      </c>
      <c r="L140" s="587" t="s">
        <v>1170</v>
      </c>
      <c r="M140" s="587" t="s">
        <v>1171</v>
      </c>
      <c r="N140" s="587" t="s">
        <v>1172</v>
      </c>
      <c r="O140" s="587" t="s">
        <v>1173</v>
      </c>
      <c r="P140" s="587" t="s">
        <v>1174</v>
      </c>
    </row>
    <row r="141" spans="2:28" x14ac:dyDescent="0.4">
      <c r="C141" s="588" t="s">
        <v>1390</v>
      </c>
      <c r="D141" s="591"/>
      <c r="E141" s="591"/>
      <c r="F141" s="591"/>
      <c r="G141" s="591"/>
      <c r="H141" s="591"/>
      <c r="I141" s="591"/>
      <c r="J141" s="591"/>
      <c r="K141" s="591"/>
      <c r="L141" s="591"/>
      <c r="M141" s="591"/>
      <c r="N141" s="591"/>
      <c r="O141" s="591"/>
      <c r="P141" s="591"/>
    </row>
    <row r="142" spans="2:28" x14ac:dyDescent="0.4">
      <c r="C142" s="589" t="s">
        <v>1391</v>
      </c>
      <c r="D142" s="589"/>
      <c r="E142" s="590">
        <v>36399000</v>
      </c>
      <c r="F142" s="590">
        <v>37247000</v>
      </c>
      <c r="G142" s="590">
        <v>37948000</v>
      </c>
      <c r="H142" s="590">
        <v>42435000</v>
      </c>
      <c r="I142" s="590">
        <v>37877000</v>
      </c>
      <c r="J142" s="590">
        <v>35613000</v>
      </c>
      <c r="K142" s="590">
        <v>44221000</v>
      </c>
      <c r="L142" s="590">
        <v>51684000</v>
      </c>
      <c r="M142" s="590">
        <v>57499000</v>
      </c>
      <c r="N142" s="590">
        <v>56286000</v>
      </c>
      <c r="O142" s="590">
        <v>59654000</v>
      </c>
      <c r="P142" s="590">
        <v>68045000</v>
      </c>
    </row>
    <row r="143" spans="2:28" x14ac:dyDescent="0.4">
      <c r="C143" s="589" t="s">
        <v>1392</v>
      </c>
      <c r="D143" s="589"/>
      <c r="E143" s="590">
        <v>3338000</v>
      </c>
      <c r="F143" s="590">
        <v>3080000</v>
      </c>
      <c r="G143" s="590">
        <v>3055000</v>
      </c>
      <c r="H143" s="590">
        <v>3450000</v>
      </c>
      <c r="I143" s="590">
        <v>690000</v>
      </c>
      <c r="J143" s="590">
        <v>-265000</v>
      </c>
      <c r="K143" s="590">
        <v>4355000</v>
      </c>
      <c r="L143" s="590">
        <v>7477000</v>
      </c>
      <c r="M143" s="590">
        <v>7599000</v>
      </c>
      <c r="N143" s="590">
        <v>6649000</v>
      </c>
      <c r="O143" s="590">
        <v>7244000</v>
      </c>
      <c r="P143" s="590">
        <v>7836000</v>
      </c>
    </row>
    <row r="144" spans="2:28" x14ac:dyDescent="0.4">
      <c r="C144" s="589" t="s">
        <v>1393</v>
      </c>
      <c r="D144" s="589"/>
      <c r="E144" s="590">
        <v>24483000</v>
      </c>
      <c r="F144" s="590">
        <v>25679000</v>
      </c>
      <c r="G144" s="590">
        <v>27227000</v>
      </c>
      <c r="H144" s="590">
        <v>28515000</v>
      </c>
      <c r="I144" s="590">
        <v>53183000</v>
      </c>
      <c r="J144" s="590">
        <v>53039000</v>
      </c>
      <c r="K144" s="590">
        <v>58651000</v>
      </c>
      <c r="L144" s="590">
        <v>10016000</v>
      </c>
      <c r="M144" s="590">
        <v>10991000</v>
      </c>
      <c r="N144" s="590">
        <v>10318000</v>
      </c>
      <c r="O144" s="590">
        <v>11489000</v>
      </c>
      <c r="P144" s="590">
        <v>10024000</v>
      </c>
    </row>
    <row r="145" spans="3:16" x14ac:dyDescent="0.4">
      <c r="C145" s="589" t="s">
        <v>1394</v>
      </c>
      <c r="D145" s="589"/>
      <c r="E145" s="590">
        <v>2595000</v>
      </c>
      <c r="F145" s="590">
        <v>2903000</v>
      </c>
      <c r="G145" s="590">
        <v>3159000</v>
      </c>
      <c r="H145" s="590">
        <v>3562000</v>
      </c>
      <c r="I145" s="590">
        <v>3567000</v>
      </c>
      <c r="J145" s="590">
        <v>3509000</v>
      </c>
      <c r="K145" s="590">
        <v>3592000</v>
      </c>
      <c r="L145" s="590">
        <v>3568000</v>
      </c>
      <c r="M145" s="590">
        <v>3437000</v>
      </c>
      <c r="N145" s="590">
        <v>3657000</v>
      </c>
      <c r="O145" s="590">
        <v>4080000</v>
      </c>
      <c r="P145" s="590">
        <v>4559000</v>
      </c>
    </row>
    <row r="146" spans="3:16" x14ac:dyDescent="0.4">
      <c r="C146" s="589" t="s">
        <v>1395</v>
      </c>
      <c r="D146" s="589"/>
      <c r="E146" s="590">
        <v>-4200000</v>
      </c>
      <c r="F146" s="590">
        <v>-3832000</v>
      </c>
      <c r="G146" s="590">
        <v>-4185000</v>
      </c>
      <c r="H146" s="590">
        <v>-4103000</v>
      </c>
      <c r="I146" s="590">
        <v>-4114000</v>
      </c>
      <c r="J146" s="590">
        <v>-3409000</v>
      </c>
      <c r="K146" s="590">
        <v>-3355000</v>
      </c>
      <c r="L146" s="590">
        <v>-3728000</v>
      </c>
      <c r="M146" s="590">
        <v>-5325000</v>
      </c>
      <c r="N146" s="590">
        <v>-6659000</v>
      </c>
      <c r="O146" s="590">
        <v>-6022000</v>
      </c>
      <c r="P146" s="590">
        <v>-5792000</v>
      </c>
    </row>
    <row r="147" spans="3:16" x14ac:dyDescent="0.4">
      <c r="C147" s="589" t="s">
        <v>1396</v>
      </c>
      <c r="D147" s="589"/>
      <c r="E147" s="590" t="s">
        <v>1207</v>
      </c>
      <c r="F147" s="590" t="s">
        <v>1207</v>
      </c>
      <c r="G147" s="590" t="s">
        <v>1207</v>
      </c>
      <c r="H147" s="590">
        <v>10870000</v>
      </c>
      <c r="I147" s="590">
        <v>11074000</v>
      </c>
      <c r="J147" s="590">
        <v>11181000</v>
      </c>
      <c r="K147" s="590">
        <v>11216000</v>
      </c>
      <c r="L147" s="590">
        <v>11444000</v>
      </c>
      <c r="M147" s="590">
        <v>13053000</v>
      </c>
      <c r="N147" s="590">
        <v>14863000</v>
      </c>
      <c r="O147" s="590">
        <v>16863000</v>
      </c>
      <c r="P147" s="590">
        <v>17416000</v>
      </c>
    </row>
    <row r="148" spans="3:16" x14ac:dyDescent="0.4">
      <c r="C148" s="589" t="s">
        <v>1397</v>
      </c>
      <c r="D148" s="589"/>
      <c r="E148" s="590">
        <v>16729000</v>
      </c>
      <c r="F148" s="590">
        <v>19692000</v>
      </c>
      <c r="G148" s="590">
        <v>20069000</v>
      </c>
      <c r="H148" s="590">
        <v>19881000</v>
      </c>
      <c r="I148" s="590">
        <v>30702000</v>
      </c>
      <c r="J148" s="590">
        <v>30938000</v>
      </c>
      <c r="K148" s="590">
        <v>34658000</v>
      </c>
      <c r="L148" s="590">
        <v>37483000</v>
      </c>
      <c r="M148" s="590">
        <v>40606000</v>
      </c>
      <c r="N148" s="590">
        <v>41955000</v>
      </c>
      <c r="O148" s="590">
        <v>48086000</v>
      </c>
      <c r="P148" s="590">
        <v>49892000</v>
      </c>
    </row>
    <row r="149" spans="3:16" x14ac:dyDescent="0.4">
      <c r="C149" s="589" t="s">
        <v>1398</v>
      </c>
      <c r="D149" s="589"/>
      <c r="E149" s="590" t="s">
        <v>1207</v>
      </c>
      <c r="F149" s="590" t="s">
        <v>1207</v>
      </c>
      <c r="G149" s="590" t="s">
        <v>1207</v>
      </c>
      <c r="H149" s="590">
        <v>24147000</v>
      </c>
      <c r="I149" s="590">
        <v>23248000</v>
      </c>
      <c r="J149" s="590">
        <v>23493000</v>
      </c>
      <c r="K149" s="590">
        <v>16290000</v>
      </c>
      <c r="L149" s="590">
        <v>26780000</v>
      </c>
      <c r="M149" s="590">
        <v>29970000</v>
      </c>
      <c r="N149" s="590">
        <v>33675000</v>
      </c>
      <c r="O149" s="590">
        <v>36425000</v>
      </c>
      <c r="P149" s="590">
        <v>40330000</v>
      </c>
    </row>
    <row r="150" spans="3:16" x14ac:dyDescent="0.4">
      <c r="C150" s="589" t="s">
        <v>1399</v>
      </c>
      <c r="D150" s="589"/>
      <c r="E150" s="590" t="s">
        <v>1207</v>
      </c>
      <c r="F150" s="590" t="s">
        <v>1207</v>
      </c>
      <c r="G150" s="590" t="s">
        <v>1207</v>
      </c>
      <c r="H150" s="590">
        <v>2721000</v>
      </c>
      <c r="I150" s="590">
        <v>220000</v>
      </c>
      <c r="J150" s="590">
        <v>-445000</v>
      </c>
      <c r="K150" s="590">
        <v>2592000</v>
      </c>
      <c r="L150" s="590">
        <v>4966000</v>
      </c>
      <c r="M150" s="590">
        <v>4693000</v>
      </c>
      <c r="N150" s="590">
        <v>4391000</v>
      </c>
      <c r="O150" s="590">
        <v>4514000</v>
      </c>
      <c r="P150" s="590">
        <v>5142000</v>
      </c>
    </row>
    <row r="151" spans="3:16" x14ac:dyDescent="0.4">
      <c r="C151" s="589" t="s">
        <v>1400</v>
      </c>
      <c r="D151" s="589"/>
      <c r="E151" s="590">
        <v>9298000</v>
      </c>
      <c r="F151" s="590">
        <v>9512000</v>
      </c>
      <c r="G151" s="590">
        <v>9636000</v>
      </c>
      <c r="H151" s="590">
        <v>10528000</v>
      </c>
      <c r="I151" s="590">
        <v>7991000</v>
      </c>
      <c r="J151" s="590">
        <v>4121000</v>
      </c>
      <c r="K151" s="590">
        <v>9434000</v>
      </c>
      <c r="L151" s="590">
        <v>13065000</v>
      </c>
      <c r="M151" s="590">
        <v>13683000</v>
      </c>
      <c r="N151" s="590">
        <v>12852000</v>
      </c>
      <c r="O151" s="590">
        <v>13952000</v>
      </c>
      <c r="P151" s="590">
        <v>15137000</v>
      </c>
    </row>
    <row r="152" spans="3:16" x14ac:dyDescent="0.4">
      <c r="C152" s="589" t="s">
        <v>1401</v>
      </c>
      <c r="D152" s="589"/>
      <c r="E152" s="592">
        <v>96863</v>
      </c>
      <c r="F152" s="592">
        <v>96436</v>
      </c>
      <c r="G152" s="592">
        <v>95920</v>
      </c>
      <c r="H152" s="592">
        <v>95927</v>
      </c>
      <c r="I152" s="592">
        <v>92924</v>
      </c>
      <c r="J152" s="592">
        <v>89457</v>
      </c>
      <c r="K152" s="592">
        <v>88468</v>
      </c>
      <c r="L152" s="592">
        <v>91517</v>
      </c>
      <c r="M152" s="592">
        <v>96518</v>
      </c>
      <c r="N152" s="592">
        <v>100682</v>
      </c>
      <c r="O152" s="592">
        <v>106064</v>
      </c>
      <c r="P152" s="592">
        <v>111410</v>
      </c>
    </row>
    <row r="153" spans="3:16" x14ac:dyDescent="0.4">
      <c r="C153" s="589" t="s">
        <v>1402</v>
      </c>
      <c r="D153" s="589"/>
      <c r="E153" s="590">
        <v>3164000</v>
      </c>
      <c r="F153" s="590">
        <v>2976000</v>
      </c>
      <c r="G153" s="590">
        <v>3012000</v>
      </c>
      <c r="H153" s="590">
        <v>3232000</v>
      </c>
      <c r="I153" s="590">
        <v>318000</v>
      </c>
      <c r="J153" s="590">
        <v>-588000</v>
      </c>
      <c r="K153" s="590">
        <v>3887000</v>
      </c>
      <c r="L153" s="590">
        <v>6823000</v>
      </c>
      <c r="M153" s="590">
        <v>7170000</v>
      </c>
      <c r="N153" s="590">
        <v>6561000</v>
      </c>
      <c r="O153" s="590">
        <v>6886000</v>
      </c>
      <c r="P153" s="590">
        <v>7523000</v>
      </c>
    </row>
    <row r="154" spans="3:16" x14ac:dyDescent="0.4">
      <c r="C154" s="589" t="s">
        <v>1403</v>
      </c>
      <c r="D154" s="589"/>
      <c r="E154" s="592">
        <v>1059978</v>
      </c>
      <c r="F154" s="592">
        <v>1122308</v>
      </c>
      <c r="G154" s="592">
        <v>1179317</v>
      </c>
      <c r="H154" s="592">
        <v>1302774</v>
      </c>
      <c r="I154" s="592">
        <v>1203482</v>
      </c>
      <c r="J154" s="592">
        <v>1043829</v>
      </c>
      <c r="K154" s="592">
        <v>1236989</v>
      </c>
      <c r="L154" s="592">
        <v>1440315</v>
      </c>
      <c r="M154" s="592">
        <v>1547057</v>
      </c>
      <c r="N154" s="592">
        <v>1699835</v>
      </c>
      <c r="O154" s="592">
        <v>1838268</v>
      </c>
      <c r="P154" s="592">
        <v>1933647</v>
      </c>
    </row>
    <row r="155" spans="3:16" x14ac:dyDescent="0.4">
      <c r="C155" s="589" t="s">
        <v>1404</v>
      </c>
      <c r="D155" s="589"/>
      <c r="E155" s="590" t="s">
        <v>1207</v>
      </c>
      <c r="F155" s="590" t="s">
        <v>1207</v>
      </c>
      <c r="G155" s="590" t="s">
        <v>1207</v>
      </c>
      <c r="H155" s="590">
        <v>1249000</v>
      </c>
      <c r="I155" s="590">
        <v>5073000</v>
      </c>
      <c r="J155" s="590">
        <v>4331000</v>
      </c>
      <c r="K155" s="590">
        <v>5585000</v>
      </c>
      <c r="L155" s="590">
        <v>5829000</v>
      </c>
      <c r="M155" s="590">
        <v>7484000</v>
      </c>
      <c r="N155" s="590">
        <v>6775000</v>
      </c>
      <c r="O155" s="590">
        <v>5752000</v>
      </c>
      <c r="P155" s="590">
        <v>3952000</v>
      </c>
    </row>
    <row r="156" spans="3:16" x14ac:dyDescent="0.4">
      <c r="C156" s="589" t="s">
        <v>1405</v>
      </c>
      <c r="D156" s="589"/>
      <c r="E156" s="590" t="s">
        <v>1207</v>
      </c>
      <c r="F156" s="590" t="s">
        <v>1207</v>
      </c>
      <c r="G156" s="590" t="s">
        <v>1207</v>
      </c>
      <c r="H156" s="590">
        <v>511000</v>
      </c>
      <c r="I156" s="590">
        <v>-92000</v>
      </c>
      <c r="J156" s="590">
        <v>-149000</v>
      </c>
      <c r="K156" s="590">
        <v>1280000</v>
      </c>
      <c r="L156" s="590">
        <v>1832000</v>
      </c>
      <c r="M156" s="590">
        <v>2453000</v>
      </c>
      <c r="N156" s="590">
        <v>2153000</v>
      </c>
      <c r="O156" s="590">
        <v>2365000</v>
      </c>
      <c r="P156" s="590">
        <v>2376000</v>
      </c>
    </row>
    <row r="157" spans="3:16" x14ac:dyDescent="0.4">
      <c r="C157" s="589" t="s">
        <v>1406</v>
      </c>
      <c r="D157" s="589"/>
      <c r="E157" s="590" t="s">
        <v>1207</v>
      </c>
      <c r="F157" s="590" t="s">
        <v>1207</v>
      </c>
      <c r="G157" s="590" t="s">
        <v>1207</v>
      </c>
      <c r="H157" s="590">
        <v>11383000</v>
      </c>
      <c r="I157" s="590">
        <v>10905000</v>
      </c>
      <c r="J157" s="590">
        <v>8124000</v>
      </c>
      <c r="K157" s="590">
        <v>9916000</v>
      </c>
      <c r="L157" s="590">
        <v>11545000</v>
      </c>
      <c r="M157" s="590">
        <v>12709000</v>
      </c>
      <c r="N157" s="590">
        <v>14344000</v>
      </c>
      <c r="O157" s="590">
        <v>15519000</v>
      </c>
      <c r="P157" s="590">
        <v>17491000</v>
      </c>
    </row>
    <row r="158" spans="3:16" x14ac:dyDescent="0.4">
      <c r="C158" s="589" t="s">
        <v>1407</v>
      </c>
      <c r="D158" s="589"/>
      <c r="E158" s="590" t="s">
        <v>1207</v>
      </c>
      <c r="F158" s="590" t="s">
        <v>1207</v>
      </c>
      <c r="G158" s="590" t="s">
        <v>1207</v>
      </c>
      <c r="H158" s="590" t="s">
        <v>1207</v>
      </c>
      <c r="I158" s="590" t="s">
        <v>1207</v>
      </c>
      <c r="J158" s="590">
        <v>39616000</v>
      </c>
      <c r="K158" s="590">
        <v>44703000</v>
      </c>
      <c r="L158" s="590">
        <v>50164000</v>
      </c>
      <c r="M158" s="590">
        <v>56525000</v>
      </c>
      <c r="N158" s="590">
        <v>57778000</v>
      </c>
      <c r="O158" s="590">
        <v>61221000</v>
      </c>
      <c r="P158" s="590">
        <v>70399000</v>
      </c>
    </row>
    <row r="159" spans="3:16" x14ac:dyDescent="0.4">
      <c r="C159" s="589" t="s">
        <v>1408</v>
      </c>
      <c r="D159" s="589"/>
      <c r="E159" s="590" t="s">
        <v>1207</v>
      </c>
      <c r="F159" s="590" t="s">
        <v>1207</v>
      </c>
      <c r="G159" s="590" t="s">
        <v>1207</v>
      </c>
      <c r="H159" s="590">
        <v>5333000</v>
      </c>
      <c r="I159" s="590">
        <v>5403000</v>
      </c>
      <c r="J159" s="590">
        <v>5230000</v>
      </c>
      <c r="K159" s="590">
        <v>4892000</v>
      </c>
      <c r="L159" s="590">
        <v>4682000</v>
      </c>
      <c r="M159" s="590">
        <v>4648000</v>
      </c>
      <c r="N159" s="590">
        <v>5646000</v>
      </c>
      <c r="O159" s="590">
        <v>5999000</v>
      </c>
      <c r="P159" s="590">
        <v>6899000</v>
      </c>
    </row>
    <row r="160" spans="3:16" x14ac:dyDescent="0.4">
      <c r="C160" s="589" t="s">
        <v>1409</v>
      </c>
      <c r="D160" s="589"/>
      <c r="E160" s="592">
        <v>93836</v>
      </c>
      <c r="F160" s="592">
        <v>92012</v>
      </c>
      <c r="G160" s="592">
        <v>103759</v>
      </c>
      <c r="H160" s="592">
        <v>104396</v>
      </c>
      <c r="I160" s="592">
        <v>104220</v>
      </c>
      <c r="J160" s="592">
        <v>82631</v>
      </c>
      <c r="K160" s="592">
        <v>112271</v>
      </c>
      <c r="L160" s="592">
        <v>118865</v>
      </c>
      <c r="M160" s="592">
        <v>125284</v>
      </c>
      <c r="N160" s="592">
        <v>169553</v>
      </c>
      <c r="O160" s="592">
        <v>133615</v>
      </c>
      <c r="P160" s="592">
        <v>151004</v>
      </c>
    </row>
    <row r="161" spans="3:16" x14ac:dyDescent="0.4">
      <c r="C161" s="589" t="s">
        <v>1410</v>
      </c>
      <c r="D161" s="589"/>
      <c r="E161" s="592">
        <v>92266</v>
      </c>
      <c r="F161" s="592">
        <v>97474</v>
      </c>
      <c r="G161" s="592">
        <v>100064</v>
      </c>
      <c r="H161" s="592">
        <v>102467</v>
      </c>
      <c r="I161" s="592">
        <v>101685</v>
      </c>
      <c r="J161" s="592">
        <v>87306</v>
      </c>
      <c r="K161" s="592">
        <v>110113</v>
      </c>
      <c r="L161" s="592">
        <v>113572</v>
      </c>
      <c r="M161" s="592">
        <v>117109</v>
      </c>
      <c r="N161" s="592">
        <v>174991</v>
      </c>
      <c r="O161" s="592">
        <v>123495</v>
      </c>
      <c r="P161" s="592">
        <v>136963</v>
      </c>
    </row>
    <row r="162" spans="3:16" x14ac:dyDescent="0.4">
      <c r="C162" s="588" t="s">
        <v>1411</v>
      </c>
      <c r="D162" s="591"/>
      <c r="E162" s="591"/>
      <c r="F162" s="591"/>
      <c r="G162" s="591"/>
      <c r="H162" s="591"/>
      <c r="I162" s="591"/>
      <c r="J162" s="591"/>
      <c r="K162" s="591"/>
      <c r="L162" s="591"/>
      <c r="M162" s="591"/>
      <c r="N162" s="591"/>
      <c r="O162" s="591"/>
      <c r="P162" s="591"/>
    </row>
    <row r="163" spans="3:16" x14ac:dyDescent="0.4">
      <c r="C163" s="589" t="s">
        <v>1391</v>
      </c>
      <c r="D163" s="589"/>
      <c r="E163" s="590">
        <v>6829000</v>
      </c>
      <c r="F163" s="590">
        <v>8073000</v>
      </c>
      <c r="G163" s="590">
        <v>9603000</v>
      </c>
      <c r="H163" s="590">
        <v>12146000</v>
      </c>
      <c r="I163" s="590">
        <v>13952000</v>
      </c>
      <c r="J163" s="590">
        <v>14008000</v>
      </c>
      <c r="K163" s="590">
        <v>14964000</v>
      </c>
      <c r="L163" s="590">
        <v>15709000</v>
      </c>
      <c r="M163" s="590">
        <v>17869000</v>
      </c>
      <c r="N163" s="590">
        <v>18276000</v>
      </c>
      <c r="O163" s="590">
        <v>19073000</v>
      </c>
      <c r="P163" s="590">
        <v>22144000</v>
      </c>
    </row>
    <row r="164" spans="3:16" x14ac:dyDescent="0.4">
      <c r="C164" s="589" t="s">
        <v>1392</v>
      </c>
      <c r="D164" s="589"/>
      <c r="E164" s="590">
        <v>515000</v>
      </c>
      <c r="F164" s="590">
        <v>622000</v>
      </c>
      <c r="G164" s="590">
        <v>689000</v>
      </c>
      <c r="H164" s="590">
        <v>717000</v>
      </c>
      <c r="I164" s="590">
        <v>-216000</v>
      </c>
      <c r="J164" s="590">
        <v>355000</v>
      </c>
      <c r="K164" s="590">
        <v>1201000</v>
      </c>
      <c r="L164" s="590">
        <v>1763000</v>
      </c>
      <c r="M164" s="590">
        <v>1561000</v>
      </c>
      <c r="N164" s="590">
        <v>1619000</v>
      </c>
      <c r="O164" s="590">
        <v>1723000</v>
      </c>
      <c r="P164" s="590">
        <v>1975000</v>
      </c>
    </row>
    <row r="165" spans="3:16" x14ac:dyDescent="0.4">
      <c r="C165" s="589" t="s">
        <v>1393</v>
      </c>
      <c r="D165" s="589"/>
      <c r="E165" s="590">
        <v>37222000</v>
      </c>
      <c r="F165" s="590">
        <v>47270000</v>
      </c>
      <c r="G165" s="590">
        <v>50529000</v>
      </c>
      <c r="H165" s="590">
        <v>59040000</v>
      </c>
      <c r="I165" s="590">
        <v>69792000</v>
      </c>
      <c r="J165" s="590">
        <v>71276000</v>
      </c>
      <c r="K165" s="590">
        <v>73703000</v>
      </c>
      <c r="L165" s="590">
        <v>7169000</v>
      </c>
      <c r="M165" s="590">
        <v>7633000</v>
      </c>
      <c r="N165" s="590">
        <v>8388000</v>
      </c>
      <c r="O165" s="590">
        <v>9357000</v>
      </c>
      <c r="P165" s="590">
        <v>9948000</v>
      </c>
    </row>
    <row r="166" spans="3:16" x14ac:dyDescent="0.4">
      <c r="C166" s="589" t="s">
        <v>1394</v>
      </c>
      <c r="D166" s="589"/>
      <c r="E166" s="590">
        <v>14000</v>
      </c>
      <c r="F166" s="590">
        <v>28000</v>
      </c>
      <c r="G166" s="590">
        <v>24000</v>
      </c>
      <c r="H166" s="590">
        <v>24000</v>
      </c>
      <c r="I166" s="590">
        <v>6339000</v>
      </c>
      <c r="J166" s="590">
        <v>5757000</v>
      </c>
      <c r="K166" s="590">
        <v>4845000</v>
      </c>
      <c r="L166" s="590">
        <v>4972000</v>
      </c>
      <c r="M166" s="590">
        <v>6112000</v>
      </c>
      <c r="N166" s="590">
        <v>7021000</v>
      </c>
      <c r="O166" s="590">
        <v>7539000</v>
      </c>
      <c r="P166" s="590">
        <v>8686000</v>
      </c>
    </row>
    <row r="167" spans="3:16" x14ac:dyDescent="0.4">
      <c r="C167" s="589" t="s">
        <v>1395</v>
      </c>
      <c r="D167" s="589"/>
      <c r="E167" s="590">
        <v>-18000</v>
      </c>
      <c r="F167" s="590">
        <v>-40000</v>
      </c>
      <c r="G167" s="590">
        <v>-42000</v>
      </c>
      <c r="H167" s="590">
        <v>-110000</v>
      </c>
      <c r="I167" s="590" t="s">
        <v>1207</v>
      </c>
      <c r="J167" s="590">
        <v>-10000</v>
      </c>
      <c r="K167" s="590">
        <v>-11736000</v>
      </c>
      <c r="L167" s="590">
        <v>-13493000</v>
      </c>
      <c r="M167" s="590">
        <v>-15988000</v>
      </c>
      <c r="N167" s="590">
        <v>-17484000</v>
      </c>
      <c r="O167" s="590">
        <v>-19206000</v>
      </c>
      <c r="P167" s="590">
        <v>-23689000</v>
      </c>
    </row>
    <row r="168" spans="3:16" x14ac:dyDescent="0.4">
      <c r="C168" s="589" t="s">
        <v>1396</v>
      </c>
      <c r="D168" s="589"/>
      <c r="E168" s="590" t="s">
        <v>1207</v>
      </c>
      <c r="F168" s="590" t="s">
        <v>1207</v>
      </c>
      <c r="G168" s="590" t="s">
        <v>1207</v>
      </c>
      <c r="H168" s="590">
        <v>25000</v>
      </c>
      <c r="I168" s="590">
        <v>25000</v>
      </c>
      <c r="J168" s="590">
        <v>20000</v>
      </c>
      <c r="K168" s="590">
        <v>19000</v>
      </c>
      <c r="L168" s="590">
        <v>39000</v>
      </c>
      <c r="M168" s="590">
        <v>46000</v>
      </c>
      <c r="N168" s="590">
        <v>34000</v>
      </c>
      <c r="O168" s="590">
        <v>34000</v>
      </c>
      <c r="P168" s="590">
        <v>30000</v>
      </c>
    </row>
    <row r="169" spans="3:16" x14ac:dyDescent="0.4">
      <c r="C169" s="589" t="s">
        <v>1397</v>
      </c>
      <c r="D169" s="589"/>
      <c r="E169" s="590">
        <v>32853000</v>
      </c>
      <c r="F169" s="590">
        <v>41318000</v>
      </c>
      <c r="G169" s="590">
        <v>44480000</v>
      </c>
      <c r="H169" s="590">
        <v>52626000</v>
      </c>
      <c r="I169" s="590">
        <v>66040000</v>
      </c>
      <c r="J169" s="590">
        <v>67008000</v>
      </c>
      <c r="K169" s="590">
        <v>68487000</v>
      </c>
      <c r="L169" s="590">
        <v>75540000</v>
      </c>
      <c r="M169" s="590">
        <v>81064000</v>
      </c>
      <c r="N169" s="590">
        <v>83942000</v>
      </c>
      <c r="O169" s="590">
        <v>96959000</v>
      </c>
      <c r="P169" s="590">
        <v>112081000</v>
      </c>
    </row>
    <row r="170" spans="3:16" x14ac:dyDescent="0.4">
      <c r="C170" s="589" t="s">
        <v>1398</v>
      </c>
      <c r="D170" s="589"/>
      <c r="E170" s="590" t="s">
        <v>1207</v>
      </c>
      <c r="F170" s="590" t="s">
        <v>1207</v>
      </c>
      <c r="G170" s="590" t="s">
        <v>1207</v>
      </c>
      <c r="H170" s="590">
        <v>41453000</v>
      </c>
      <c r="I170" s="590">
        <v>47825000</v>
      </c>
      <c r="J170" s="590">
        <v>46202000</v>
      </c>
      <c r="K170" s="590">
        <v>20984000</v>
      </c>
      <c r="L170" s="590">
        <v>57245000</v>
      </c>
      <c r="M170" s="590">
        <v>62643000</v>
      </c>
      <c r="N170" s="590">
        <v>65352000</v>
      </c>
      <c r="O170" s="590">
        <v>75699000</v>
      </c>
      <c r="P170" s="590">
        <v>86396000</v>
      </c>
    </row>
    <row r="171" spans="3:16" x14ac:dyDescent="0.4">
      <c r="C171" s="589" t="s">
        <v>1399</v>
      </c>
      <c r="D171" s="589"/>
      <c r="E171" s="590" t="s">
        <v>1207</v>
      </c>
      <c r="F171" s="590" t="s">
        <v>1207</v>
      </c>
      <c r="G171" s="590" t="s">
        <v>1207</v>
      </c>
      <c r="H171" s="590">
        <v>474000</v>
      </c>
      <c r="I171" s="590">
        <v>-161000</v>
      </c>
      <c r="J171" s="590">
        <v>218000</v>
      </c>
      <c r="K171" s="590">
        <v>767000</v>
      </c>
      <c r="L171" s="590">
        <v>737000</v>
      </c>
      <c r="M171" s="590">
        <v>1015000</v>
      </c>
      <c r="N171" s="590">
        <v>1093000</v>
      </c>
      <c r="O171" s="590">
        <v>1187000</v>
      </c>
      <c r="P171" s="590">
        <v>1426000</v>
      </c>
    </row>
    <row r="172" spans="3:16" x14ac:dyDescent="0.4">
      <c r="C172" s="589" t="s">
        <v>1400</v>
      </c>
      <c r="D172" s="589"/>
      <c r="E172" s="590">
        <v>931000</v>
      </c>
      <c r="F172" s="590">
        <v>1067000</v>
      </c>
      <c r="G172" s="590">
        <v>1215000</v>
      </c>
      <c r="H172" s="590">
        <v>1345000</v>
      </c>
      <c r="I172" s="590">
        <v>393000</v>
      </c>
      <c r="J172" s="590">
        <v>918000</v>
      </c>
      <c r="K172" s="590">
        <v>1819000</v>
      </c>
      <c r="L172" s="590">
        <v>2497000</v>
      </c>
      <c r="M172" s="590">
        <v>2566000</v>
      </c>
      <c r="N172" s="590">
        <v>2604000</v>
      </c>
      <c r="O172" s="590">
        <v>2816000</v>
      </c>
      <c r="P172" s="590">
        <v>3153000</v>
      </c>
    </row>
    <row r="173" spans="3:16" x14ac:dyDescent="0.4">
      <c r="C173" s="589" t="s">
        <v>1401</v>
      </c>
      <c r="D173" s="589"/>
      <c r="E173" s="592">
        <v>2706</v>
      </c>
      <c r="F173" s="592">
        <v>2958</v>
      </c>
      <c r="G173" s="592">
        <v>3315</v>
      </c>
      <c r="H173" s="592">
        <v>3848</v>
      </c>
      <c r="I173" s="592">
        <v>4077</v>
      </c>
      <c r="J173" s="592">
        <v>3882</v>
      </c>
      <c r="K173" s="592">
        <v>4053</v>
      </c>
      <c r="L173" s="592">
        <v>5801</v>
      </c>
      <c r="M173" s="592">
        <v>6295</v>
      </c>
      <c r="N173" s="592">
        <v>6823</v>
      </c>
      <c r="O173" s="592">
        <v>7245</v>
      </c>
      <c r="P173" s="592">
        <v>7697</v>
      </c>
    </row>
    <row r="174" spans="3:16" x14ac:dyDescent="0.4">
      <c r="C174" s="589" t="s">
        <v>1402</v>
      </c>
      <c r="D174" s="589"/>
      <c r="E174" s="590">
        <v>515000</v>
      </c>
      <c r="F174" s="590">
        <v>605000</v>
      </c>
      <c r="G174" s="590">
        <v>685000</v>
      </c>
      <c r="H174" s="590">
        <v>743000</v>
      </c>
      <c r="I174" s="590">
        <v>-292000</v>
      </c>
      <c r="J174" s="590">
        <v>365000</v>
      </c>
      <c r="K174" s="590">
        <v>1214000</v>
      </c>
      <c r="L174" s="590">
        <v>1790000</v>
      </c>
      <c r="M174" s="590">
        <v>1561000</v>
      </c>
      <c r="N174" s="590">
        <v>1619000</v>
      </c>
      <c r="O174" s="590">
        <v>1723000</v>
      </c>
      <c r="P174" s="590">
        <v>1975000</v>
      </c>
    </row>
    <row r="175" spans="3:16" x14ac:dyDescent="0.4">
      <c r="C175" s="589" t="s">
        <v>1404</v>
      </c>
      <c r="D175" s="589"/>
      <c r="E175" s="590" t="s">
        <v>1207</v>
      </c>
      <c r="F175" s="590" t="s">
        <v>1207</v>
      </c>
      <c r="G175" s="590" t="s">
        <v>1207</v>
      </c>
      <c r="H175" s="590">
        <v>789000</v>
      </c>
      <c r="I175" s="590">
        <v>2053000</v>
      </c>
      <c r="J175" s="590">
        <v>2803000</v>
      </c>
      <c r="K175" s="590">
        <v>1227000</v>
      </c>
      <c r="L175" s="590">
        <v>1518000</v>
      </c>
      <c r="M175" s="590">
        <v>797000</v>
      </c>
      <c r="N175" s="590">
        <v>879000</v>
      </c>
      <c r="O175" s="590">
        <v>1783000</v>
      </c>
      <c r="P175" s="590">
        <v>1359000</v>
      </c>
    </row>
    <row r="176" spans="3:16" x14ac:dyDescent="0.4">
      <c r="C176" s="589" t="s">
        <v>1405</v>
      </c>
      <c r="D176" s="589"/>
      <c r="E176" s="590" t="s">
        <v>1207</v>
      </c>
      <c r="F176" s="590" t="s">
        <v>1207</v>
      </c>
      <c r="G176" s="590" t="s">
        <v>1207</v>
      </c>
      <c r="H176" s="590">
        <v>269000</v>
      </c>
      <c r="I176" s="590">
        <v>131000</v>
      </c>
      <c r="J176" s="590">
        <v>147000</v>
      </c>
      <c r="K176" s="590">
        <v>446000</v>
      </c>
      <c r="L176" s="590">
        <v>1053000</v>
      </c>
      <c r="M176" s="590">
        <v>545000</v>
      </c>
      <c r="N176" s="590">
        <v>518000</v>
      </c>
      <c r="O176" s="590">
        <v>525000</v>
      </c>
      <c r="P176" s="590">
        <v>528000</v>
      </c>
    </row>
    <row r="177" spans="3:16" x14ac:dyDescent="0.4">
      <c r="C177" s="589" t="s">
        <v>1406</v>
      </c>
      <c r="D177" s="589"/>
      <c r="E177" s="590" t="s">
        <v>1207</v>
      </c>
      <c r="F177" s="590" t="s">
        <v>1207</v>
      </c>
      <c r="G177" s="590" t="s">
        <v>1207</v>
      </c>
      <c r="H177" s="590">
        <v>1794000</v>
      </c>
      <c r="I177" s="590">
        <v>1773000</v>
      </c>
      <c r="J177" s="590">
        <v>1790000</v>
      </c>
      <c r="K177" s="590">
        <v>1653000</v>
      </c>
      <c r="L177" s="590">
        <v>1801000</v>
      </c>
      <c r="M177" s="590">
        <v>1681000</v>
      </c>
      <c r="N177" s="590">
        <v>1598000</v>
      </c>
      <c r="O177" s="590">
        <v>1526000</v>
      </c>
      <c r="P177" s="590">
        <v>1595000</v>
      </c>
    </row>
    <row r="178" spans="3:16" x14ac:dyDescent="0.4">
      <c r="C178" s="589" t="s">
        <v>1407</v>
      </c>
      <c r="D178" s="589"/>
      <c r="E178" s="590" t="s">
        <v>1207</v>
      </c>
      <c r="F178" s="590" t="s">
        <v>1207</v>
      </c>
      <c r="G178" s="590" t="s">
        <v>1207</v>
      </c>
      <c r="H178" s="590" t="s">
        <v>1207</v>
      </c>
      <c r="I178" s="590" t="s">
        <v>1207</v>
      </c>
      <c r="J178" s="590">
        <v>14880000</v>
      </c>
      <c r="K178" s="590">
        <v>14798000</v>
      </c>
      <c r="L178" s="590">
        <v>15013000</v>
      </c>
      <c r="M178" s="590">
        <v>16984000</v>
      </c>
      <c r="N178" s="590">
        <v>17270000</v>
      </c>
      <c r="O178" s="590">
        <v>17783000</v>
      </c>
      <c r="P178" s="590">
        <v>20586000</v>
      </c>
    </row>
    <row r="179" spans="3:16" x14ac:dyDescent="0.4">
      <c r="C179" s="589" t="s">
        <v>1408</v>
      </c>
      <c r="D179" s="589"/>
      <c r="E179" s="590" t="s">
        <v>1207</v>
      </c>
      <c r="F179" s="590" t="s">
        <v>1207</v>
      </c>
      <c r="G179" s="590" t="s">
        <v>1207</v>
      </c>
      <c r="H179" s="590">
        <v>120000</v>
      </c>
      <c r="I179" s="590">
        <v>123000</v>
      </c>
      <c r="J179" s="590">
        <v>110000</v>
      </c>
      <c r="K179" s="590">
        <v>97000</v>
      </c>
      <c r="L179" s="590">
        <v>499000</v>
      </c>
      <c r="M179" s="590">
        <v>486000</v>
      </c>
      <c r="N179" s="590">
        <v>469000</v>
      </c>
      <c r="O179" s="590">
        <v>445000</v>
      </c>
      <c r="P179" s="590">
        <v>424000</v>
      </c>
    </row>
    <row r="180" spans="3:16" x14ac:dyDescent="0.4">
      <c r="C180" s="588" t="s">
        <v>1412</v>
      </c>
      <c r="D180" s="591"/>
      <c r="E180" s="591"/>
      <c r="F180" s="591"/>
      <c r="G180" s="591"/>
      <c r="H180" s="591"/>
      <c r="I180" s="591"/>
      <c r="J180" s="591"/>
      <c r="K180" s="591"/>
      <c r="L180" s="591"/>
      <c r="M180" s="591"/>
      <c r="N180" s="591"/>
      <c r="O180" s="591"/>
      <c r="P180" s="591"/>
    </row>
    <row r="181" spans="3:16" x14ac:dyDescent="0.4">
      <c r="C181" s="589" t="s">
        <v>1391</v>
      </c>
      <c r="D181" s="589"/>
      <c r="E181" s="590">
        <v>1022000</v>
      </c>
      <c r="F181" s="590">
        <v>1217000</v>
      </c>
      <c r="G181" s="590">
        <v>1255000</v>
      </c>
      <c r="H181" s="590">
        <v>1223000</v>
      </c>
      <c r="I181" s="590">
        <v>1222000</v>
      </c>
      <c r="J181" s="590">
        <v>1059000</v>
      </c>
      <c r="K181" s="590">
        <v>1291000</v>
      </c>
      <c r="L181" s="590">
        <v>1427000</v>
      </c>
      <c r="M181" s="590">
        <v>1478000</v>
      </c>
      <c r="N181" s="590">
        <v>1495000</v>
      </c>
      <c r="O181" s="590">
        <v>1671000</v>
      </c>
      <c r="P181" s="590">
        <v>1984000</v>
      </c>
    </row>
    <row r="182" spans="3:16" x14ac:dyDescent="0.4">
      <c r="C182" s="589" t="s">
        <v>1392</v>
      </c>
      <c r="D182" s="589"/>
      <c r="E182" s="590">
        <v>38000</v>
      </c>
      <c r="F182" s="590">
        <v>67000</v>
      </c>
      <c r="G182" s="590">
        <v>75000</v>
      </c>
      <c r="H182" s="590">
        <v>80000</v>
      </c>
      <c r="I182" s="590">
        <v>60000</v>
      </c>
      <c r="J182" s="590">
        <v>19000</v>
      </c>
      <c r="K182" s="590">
        <v>71000</v>
      </c>
      <c r="L182" s="590">
        <v>45000</v>
      </c>
      <c r="M182" s="590">
        <v>9000</v>
      </c>
      <c r="N182" s="590">
        <v>79000</v>
      </c>
      <c r="O182" s="590">
        <v>112000</v>
      </c>
      <c r="P182" s="590">
        <v>182000</v>
      </c>
    </row>
    <row r="183" spans="3:16" x14ac:dyDescent="0.4">
      <c r="C183" s="589" t="s">
        <v>1393</v>
      </c>
      <c r="D183" s="589"/>
      <c r="E183" s="590">
        <v>663000</v>
      </c>
      <c r="F183" s="590">
        <v>602000</v>
      </c>
      <c r="G183" s="590">
        <v>687000</v>
      </c>
      <c r="H183" s="590">
        <v>670000</v>
      </c>
      <c r="I183" s="590">
        <v>630000</v>
      </c>
      <c r="J183" s="590">
        <v>604000</v>
      </c>
      <c r="K183" s="590">
        <v>687000</v>
      </c>
      <c r="L183" s="590">
        <v>551000</v>
      </c>
      <c r="M183" s="590">
        <v>405000</v>
      </c>
      <c r="N183" s="590">
        <v>488000</v>
      </c>
      <c r="O183" s="590">
        <v>575000</v>
      </c>
      <c r="P183" s="590">
        <v>557000</v>
      </c>
    </row>
    <row r="184" spans="3:16" x14ac:dyDescent="0.4">
      <c r="C184" s="589" t="s">
        <v>1394</v>
      </c>
      <c r="D184" s="589"/>
      <c r="E184" s="590">
        <v>56000</v>
      </c>
      <c r="F184" s="590">
        <v>91000</v>
      </c>
      <c r="G184" s="590">
        <v>77000</v>
      </c>
      <c r="H184" s="590">
        <v>86000</v>
      </c>
      <c r="I184" s="590">
        <v>70000</v>
      </c>
      <c r="J184" s="590">
        <v>73000</v>
      </c>
      <c r="K184" s="590">
        <v>74000</v>
      </c>
      <c r="L184" s="590">
        <v>62000</v>
      </c>
      <c r="M184" s="590">
        <v>69000</v>
      </c>
      <c r="N184" s="590">
        <v>65000</v>
      </c>
      <c r="O184" s="590">
        <v>64000</v>
      </c>
      <c r="P184" s="590">
        <v>69000</v>
      </c>
    </row>
    <row r="185" spans="3:16" x14ac:dyDescent="0.4">
      <c r="C185" s="589" t="s">
        <v>1395</v>
      </c>
      <c r="D185" s="589"/>
      <c r="E185" s="590">
        <v>-102000</v>
      </c>
      <c r="F185" s="590">
        <v>-76000</v>
      </c>
      <c r="G185" s="590">
        <v>-64000</v>
      </c>
      <c r="H185" s="590">
        <v>-45000</v>
      </c>
      <c r="I185" s="590">
        <v>-31000</v>
      </c>
      <c r="J185" s="590" t="s">
        <v>1207</v>
      </c>
      <c r="K185" s="590">
        <v>-70000</v>
      </c>
      <c r="L185" s="590">
        <v>-88000</v>
      </c>
      <c r="M185" s="590">
        <v>-125000</v>
      </c>
      <c r="N185" s="590">
        <v>-85000</v>
      </c>
      <c r="O185" s="590">
        <v>-69000</v>
      </c>
      <c r="P185" s="590">
        <v>-92000</v>
      </c>
    </row>
    <row r="186" spans="3:16" x14ac:dyDescent="0.4">
      <c r="C186" s="589" t="s">
        <v>1396</v>
      </c>
      <c r="D186" s="589"/>
      <c r="E186" s="590" t="s">
        <v>1207</v>
      </c>
      <c r="F186" s="590" t="s">
        <v>1207</v>
      </c>
      <c r="G186" s="590" t="s">
        <v>1207</v>
      </c>
      <c r="H186" s="590">
        <v>194000</v>
      </c>
      <c r="I186" s="590">
        <v>193000</v>
      </c>
      <c r="J186" s="590">
        <v>184000</v>
      </c>
      <c r="K186" s="590">
        <v>192000</v>
      </c>
      <c r="L186" s="590">
        <v>202000</v>
      </c>
      <c r="M186" s="590">
        <v>242000</v>
      </c>
      <c r="N186" s="590">
        <v>271000</v>
      </c>
      <c r="O186" s="590">
        <v>285000</v>
      </c>
      <c r="P186" s="590">
        <v>313000</v>
      </c>
    </row>
    <row r="187" spans="3:16" x14ac:dyDescent="0.4">
      <c r="C187" s="589" t="s">
        <v>1397</v>
      </c>
      <c r="D187" s="589"/>
      <c r="E187" s="590">
        <v>479000</v>
      </c>
      <c r="F187" s="590">
        <v>377000</v>
      </c>
      <c r="G187" s="590">
        <v>396000</v>
      </c>
      <c r="H187" s="590">
        <v>404000</v>
      </c>
      <c r="I187" s="590">
        <v>630000</v>
      </c>
      <c r="J187" s="590">
        <v>604000</v>
      </c>
      <c r="K187" s="590">
        <v>687000</v>
      </c>
      <c r="L187" s="590">
        <v>740000</v>
      </c>
      <c r="M187" s="590">
        <v>852000</v>
      </c>
      <c r="N187" s="590">
        <v>772000</v>
      </c>
      <c r="O187" s="590">
        <v>870000</v>
      </c>
      <c r="P187" s="590">
        <v>978000</v>
      </c>
    </row>
    <row r="188" spans="3:16" x14ac:dyDescent="0.4">
      <c r="C188" s="589" t="s">
        <v>1398</v>
      </c>
      <c r="D188" s="589"/>
      <c r="E188" s="590" t="s">
        <v>1207</v>
      </c>
      <c r="F188" s="590" t="s">
        <v>1207</v>
      </c>
      <c r="G188" s="590" t="s">
        <v>1207</v>
      </c>
      <c r="H188" s="590">
        <v>259000</v>
      </c>
      <c r="I188" s="590">
        <v>244000</v>
      </c>
      <c r="J188" s="590">
        <v>223000</v>
      </c>
      <c r="K188" s="590">
        <v>234000</v>
      </c>
      <c r="L188" s="590">
        <v>258000</v>
      </c>
      <c r="M188" s="590">
        <v>314000</v>
      </c>
      <c r="N188" s="590">
        <v>334000</v>
      </c>
      <c r="O188" s="590">
        <v>359000</v>
      </c>
      <c r="P188" s="590">
        <v>386000</v>
      </c>
    </row>
    <row r="189" spans="3:16" x14ac:dyDescent="0.4">
      <c r="C189" s="589" t="s">
        <v>1399</v>
      </c>
      <c r="D189" s="589"/>
      <c r="E189" s="590" t="s">
        <v>1207</v>
      </c>
      <c r="F189" s="590" t="s">
        <v>1207</v>
      </c>
      <c r="G189" s="590" t="s">
        <v>1207</v>
      </c>
      <c r="H189" s="590">
        <v>60000</v>
      </c>
      <c r="I189" s="590">
        <v>37000</v>
      </c>
      <c r="J189" s="590">
        <v>8000</v>
      </c>
      <c r="K189" s="590">
        <v>45000</v>
      </c>
      <c r="L189" s="590">
        <v>29000</v>
      </c>
      <c r="M189" s="590">
        <v>-16000</v>
      </c>
      <c r="N189" s="590">
        <v>51000</v>
      </c>
      <c r="O189" s="590">
        <v>73000</v>
      </c>
      <c r="P189" s="590">
        <v>124000</v>
      </c>
    </row>
    <row r="190" spans="3:16" x14ac:dyDescent="0.4">
      <c r="C190" s="589" t="s">
        <v>1400</v>
      </c>
      <c r="D190" s="589"/>
      <c r="E190" s="590">
        <v>245000</v>
      </c>
      <c r="F190" s="590">
        <v>315000</v>
      </c>
      <c r="G190" s="590">
        <v>322000</v>
      </c>
      <c r="H190" s="590">
        <v>345000</v>
      </c>
      <c r="I190" s="590">
        <v>317000</v>
      </c>
      <c r="J190" s="590">
        <v>144000</v>
      </c>
      <c r="K190" s="590">
        <v>209000</v>
      </c>
      <c r="L190" s="590">
        <v>229000</v>
      </c>
      <c r="M190" s="590">
        <v>254000</v>
      </c>
      <c r="N190" s="590">
        <v>251000</v>
      </c>
      <c r="O190" s="590">
        <v>314000</v>
      </c>
      <c r="P190" s="590">
        <v>448000</v>
      </c>
    </row>
    <row r="191" spans="3:16" x14ac:dyDescent="0.4">
      <c r="C191" s="589" t="s">
        <v>1401</v>
      </c>
      <c r="D191" s="589"/>
      <c r="E191" s="592">
        <v>2953</v>
      </c>
      <c r="F191" s="592">
        <v>2859</v>
      </c>
      <c r="G191" s="592">
        <v>2816</v>
      </c>
      <c r="H191" s="592">
        <v>2761</v>
      </c>
      <c r="I191" s="592">
        <v>2917</v>
      </c>
      <c r="J191" s="592">
        <v>2796</v>
      </c>
      <c r="K191" s="592">
        <v>2814</v>
      </c>
      <c r="L191" s="592">
        <v>2867</v>
      </c>
      <c r="M191" s="592">
        <v>2939</v>
      </c>
      <c r="N191" s="592">
        <v>2726</v>
      </c>
      <c r="O191" s="592">
        <v>2894</v>
      </c>
      <c r="P191" s="592">
        <v>3021</v>
      </c>
    </row>
    <row r="192" spans="3:16" x14ac:dyDescent="0.4">
      <c r="C192" s="589" t="s">
        <v>1402</v>
      </c>
      <c r="D192" s="589"/>
      <c r="E192" s="590">
        <v>31000</v>
      </c>
      <c r="F192" s="590">
        <v>60000</v>
      </c>
      <c r="G192" s="590">
        <v>66000</v>
      </c>
      <c r="H192" s="590">
        <v>71000</v>
      </c>
      <c r="I192" s="590">
        <v>51000</v>
      </c>
      <c r="J192" s="590">
        <v>11000</v>
      </c>
      <c r="K192" s="590">
        <v>65000</v>
      </c>
      <c r="L192" s="590">
        <v>41000</v>
      </c>
      <c r="M192" s="590">
        <v>6000</v>
      </c>
      <c r="N192" s="590">
        <v>76000</v>
      </c>
      <c r="O192" s="590">
        <v>107000</v>
      </c>
      <c r="P192" s="590">
        <v>179000</v>
      </c>
    </row>
    <row r="193" spans="3:16" x14ac:dyDescent="0.4">
      <c r="C193" s="589" t="s">
        <v>1404</v>
      </c>
      <c r="D193" s="589"/>
      <c r="E193" s="590" t="s">
        <v>1207</v>
      </c>
      <c r="F193" s="590" t="s">
        <v>1207</v>
      </c>
      <c r="G193" s="590" t="s">
        <v>1207</v>
      </c>
      <c r="H193" s="590" t="s">
        <v>1207</v>
      </c>
      <c r="I193" s="590" t="s">
        <v>1207</v>
      </c>
      <c r="J193" s="590" t="s">
        <v>1207</v>
      </c>
      <c r="K193" s="590">
        <v>4000</v>
      </c>
      <c r="L193" s="590">
        <v>3000</v>
      </c>
      <c r="M193" s="590">
        <v>0</v>
      </c>
      <c r="N193" s="590">
        <v>0</v>
      </c>
      <c r="O193" s="590">
        <v>0</v>
      </c>
      <c r="P193" s="590">
        <v>0</v>
      </c>
    </row>
    <row r="194" spans="3:16" x14ac:dyDescent="0.4">
      <c r="C194" s="589" t="s">
        <v>1405</v>
      </c>
      <c r="D194" s="589"/>
      <c r="E194" s="590" t="s">
        <v>1207</v>
      </c>
      <c r="F194" s="590" t="s">
        <v>1207</v>
      </c>
      <c r="G194" s="590" t="s">
        <v>1207</v>
      </c>
      <c r="H194" s="590">
        <v>11000</v>
      </c>
      <c r="I194" s="590">
        <v>-14000</v>
      </c>
      <c r="J194" s="590">
        <v>3000</v>
      </c>
      <c r="K194" s="590">
        <v>20000</v>
      </c>
      <c r="L194" s="590">
        <v>12000</v>
      </c>
      <c r="M194" s="590">
        <v>22000</v>
      </c>
      <c r="N194" s="590">
        <v>25000</v>
      </c>
      <c r="O194" s="590">
        <v>34000</v>
      </c>
      <c r="P194" s="590">
        <v>55000</v>
      </c>
    </row>
    <row r="195" spans="3:16" x14ac:dyDescent="0.4">
      <c r="C195" s="589" t="s">
        <v>1406</v>
      </c>
      <c r="D195" s="589"/>
      <c r="E195" s="590" t="s">
        <v>1207</v>
      </c>
      <c r="F195" s="590" t="s">
        <v>1207</v>
      </c>
      <c r="G195" s="590" t="s">
        <v>1207</v>
      </c>
      <c r="H195" s="590">
        <v>5000</v>
      </c>
      <c r="I195" s="590">
        <v>8000</v>
      </c>
      <c r="J195" s="590">
        <v>10000</v>
      </c>
      <c r="K195" s="590">
        <v>13000</v>
      </c>
      <c r="L195" s="590">
        <v>9000</v>
      </c>
      <c r="M195" s="590">
        <v>12000</v>
      </c>
      <c r="N195" s="590">
        <v>9000</v>
      </c>
      <c r="O195" s="590">
        <v>8000</v>
      </c>
      <c r="P195" s="590">
        <v>6000</v>
      </c>
    </row>
    <row r="196" spans="3:16" x14ac:dyDescent="0.4">
      <c r="C196" s="589" t="s">
        <v>1407</v>
      </c>
      <c r="D196" s="589"/>
      <c r="E196" s="590" t="s">
        <v>1207</v>
      </c>
      <c r="F196" s="590" t="s">
        <v>1207</v>
      </c>
      <c r="G196" s="590" t="s">
        <v>1207</v>
      </c>
      <c r="H196" s="590" t="s">
        <v>1207</v>
      </c>
      <c r="I196" s="590" t="s">
        <v>1207</v>
      </c>
      <c r="J196" s="590">
        <v>925000</v>
      </c>
      <c r="K196" s="590">
        <v>1095000</v>
      </c>
      <c r="L196" s="590">
        <v>1207000</v>
      </c>
      <c r="M196" s="590">
        <v>1236000</v>
      </c>
      <c r="N196" s="590">
        <v>1253000</v>
      </c>
      <c r="O196" s="590">
        <v>1365000</v>
      </c>
      <c r="P196" s="590">
        <v>1542000</v>
      </c>
    </row>
    <row r="197" spans="3:16" x14ac:dyDescent="0.4">
      <c r="C197" s="589" t="s">
        <v>1408</v>
      </c>
      <c r="D197" s="589"/>
      <c r="E197" s="590" t="s">
        <v>1207</v>
      </c>
      <c r="F197" s="590" t="s">
        <v>1207</v>
      </c>
      <c r="G197" s="590" t="s">
        <v>1207</v>
      </c>
      <c r="H197" s="590">
        <v>65000</v>
      </c>
      <c r="I197" s="590">
        <v>51000</v>
      </c>
      <c r="J197" s="590">
        <v>39000</v>
      </c>
      <c r="K197" s="590">
        <v>42000</v>
      </c>
      <c r="L197" s="590">
        <v>56000</v>
      </c>
      <c r="M197" s="590">
        <v>72000</v>
      </c>
      <c r="N197" s="590">
        <v>63000</v>
      </c>
      <c r="O197" s="590">
        <v>54000</v>
      </c>
      <c r="P197" s="590">
        <v>48000</v>
      </c>
    </row>
    <row r="198" spans="3:16" x14ac:dyDescent="0.4">
      <c r="C198" s="588" t="s">
        <v>1413</v>
      </c>
      <c r="D198" s="591"/>
      <c r="E198" s="591"/>
      <c r="F198" s="591"/>
      <c r="G198" s="591"/>
      <c r="H198" s="591"/>
      <c r="I198" s="591"/>
      <c r="J198" s="591"/>
      <c r="K198" s="591"/>
      <c r="L198" s="591"/>
      <c r="M198" s="591"/>
      <c r="N198" s="591"/>
      <c r="O198" s="591"/>
      <c r="P198" s="591"/>
    </row>
    <row r="199" spans="3:16" x14ac:dyDescent="0.4">
      <c r="C199" s="589" t="s">
        <v>1391</v>
      </c>
      <c r="D199" s="589"/>
      <c r="E199" s="590" t="s">
        <v>1207</v>
      </c>
      <c r="F199" s="590" t="s">
        <v>1207</v>
      </c>
      <c r="G199" s="590" t="s">
        <v>1207</v>
      </c>
      <c r="H199" s="590" t="s">
        <v>1207</v>
      </c>
      <c r="I199" s="590" t="s">
        <v>1207</v>
      </c>
      <c r="J199" s="590" t="s">
        <v>1207</v>
      </c>
      <c r="K199" s="590" t="s">
        <v>1207</v>
      </c>
      <c r="L199" s="590">
        <v>1000</v>
      </c>
      <c r="M199" s="590">
        <v>2000</v>
      </c>
      <c r="N199" s="590">
        <v>2000</v>
      </c>
      <c r="O199" s="590">
        <v>3000</v>
      </c>
      <c r="P199" s="590">
        <v>2000</v>
      </c>
    </row>
    <row r="200" spans="3:16" x14ac:dyDescent="0.4">
      <c r="C200" s="589" t="s">
        <v>1392</v>
      </c>
      <c r="D200" s="589"/>
      <c r="E200" s="590" t="s">
        <v>1207</v>
      </c>
      <c r="F200" s="590" t="s">
        <v>1207</v>
      </c>
      <c r="G200" s="590" t="s">
        <v>1207</v>
      </c>
      <c r="H200" s="590" t="s">
        <v>1207</v>
      </c>
      <c r="I200" s="590" t="s">
        <v>1207</v>
      </c>
      <c r="J200" s="590">
        <v>30000</v>
      </c>
      <c r="K200" s="590">
        <v>-41000</v>
      </c>
      <c r="L200" s="590">
        <v>-19000</v>
      </c>
      <c r="M200" s="590">
        <v>3000</v>
      </c>
      <c r="N200" s="590">
        <v>164000</v>
      </c>
      <c r="O200" s="590">
        <v>154000</v>
      </c>
      <c r="P200" s="590">
        <v>211000</v>
      </c>
    </row>
    <row r="201" spans="3:16" x14ac:dyDescent="0.4">
      <c r="C201" s="589" t="s">
        <v>1393</v>
      </c>
      <c r="D201" s="589"/>
      <c r="E201" s="590" t="s">
        <v>1207</v>
      </c>
      <c r="F201" s="590" t="s">
        <v>1207</v>
      </c>
      <c r="G201" s="590" t="s">
        <v>1207</v>
      </c>
      <c r="H201" s="590" t="s">
        <v>1207</v>
      </c>
      <c r="I201" s="590">
        <v>44164000</v>
      </c>
      <c r="J201" s="590">
        <v>46197000</v>
      </c>
      <c r="K201" s="590">
        <v>50399000</v>
      </c>
      <c r="L201" s="590">
        <v>47875000</v>
      </c>
      <c r="M201" s="590">
        <v>50685000</v>
      </c>
      <c r="N201" s="590">
        <v>55300000</v>
      </c>
      <c r="O201" s="590">
        <v>61516000</v>
      </c>
      <c r="P201" s="590">
        <v>71709000</v>
      </c>
    </row>
    <row r="202" spans="3:16" x14ac:dyDescent="0.4">
      <c r="C202" s="589" t="s">
        <v>1397</v>
      </c>
      <c r="D202" s="589"/>
      <c r="E202" s="590" t="s">
        <v>1207</v>
      </c>
      <c r="F202" s="590" t="s">
        <v>1207</v>
      </c>
      <c r="G202" s="590" t="s">
        <v>1207</v>
      </c>
      <c r="H202" s="590" t="s">
        <v>1207</v>
      </c>
      <c r="I202" s="590">
        <v>39281000</v>
      </c>
      <c r="J202" s="590">
        <v>42079000</v>
      </c>
      <c r="K202" s="590">
        <v>45138000</v>
      </c>
      <c r="L202" s="590">
        <v>47344000</v>
      </c>
      <c r="M202" s="590">
        <v>48284000</v>
      </c>
      <c r="N202" s="590">
        <v>50508000</v>
      </c>
      <c r="O202" s="590">
        <v>56143000</v>
      </c>
      <c r="P202" s="590">
        <v>63616000</v>
      </c>
    </row>
    <row r="203" spans="3:16" x14ac:dyDescent="0.4">
      <c r="C203" s="589" t="s">
        <v>1398</v>
      </c>
      <c r="D203" s="589"/>
      <c r="E203" s="590" t="s">
        <v>1207</v>
      </c>
      <c r="F203" s="590" t="s">
        <v>1207</v>
      </c>
      <c r="G203" s="590" t="s">
        <v>1207</v>
      </c>
      <c r="H203" s="590">
        <v>17486000</v>
      </c>
      <c r="I203" s="590">
        <v>21037000</v>
      </c>
      <c r="J203" s="590">
        <v>17333000</v>
      </c>
      <c r="K203" s="590" t="s">
        <v>1207</v>
      </c>
      <c r="L203" s="590">
        <v>23389000</v>
      </c>
      <c r="M203" s="590">
        <v>24836000</v>
      </c>
      <c r="N203" s="590">
        <v>27501000</v>
      </c>
      <c r="O203" s="590">
        <v>29822000</v>
      </c>
      <c r="P203" s="590">
        <v>30425000</v>
      </c>
    </row>
    <row r="204" spans="3:16" x14ac:dyDescent="0.4">
      <c r="C204" s="589" t="s">
        <v>1399</v>
      </c>
      <c r="D204" s="589"/>
      <c r="E204" s="590" t="s">
        <v>1207</v>
      </c>
      <c r="F204" s="590" t="s">
        <v>1207</v>
      </c>
      <c r="G204" s="590" t="s">
        <v>1207</v>
      </c>
      <c r="H204" s="590">
        <v>163000</v>
      </c>
      <c r="I204" s="590">
        <v>279000</v>
      </c>
      <c r="J204" s="590">
        <v>64000</v>
      </c>
      <c r="K204" s="590">
        <v>67000</v>
      </c>
      <c r="L204" s="590">
        <v>-132000</v>
      </c>
      <c r="M204" s="590">
        <v>7000</v>
      </c>
      <c r="N204" s="590">
        <v>95000</v>
      </c>
      <c r="O204" s="590">
        <v>104000</v>
      </c>
      <c r="P204" s="590">
        <v>137000</v>
      </c>
    </row>
    <row r="205" spans="3:16" x14ac:dyDescent="0.4">
      <c r="C205" s="589" t="s">
        <v>1400</v>
      </c>
      <c r="D205" s="589"/>
      <c r="E205" s="590" t="s">
        <v>1207</v>
      </c>
      <c r="F205" s="590" t="s">
        <v>1207</v>
      </c>
      <c r="G205" s="590" t="s">
        <v>1207</v>
      </c>
      <c r="H205" s="590" t="s">
        <v>1207</v>
      </c>
      <c r="I205" s="590" t="s">
        <v>1207</v>
      </c>
      <c r="J205" s="590">
        <v>3000</v>
      </c>
      <c r="K205" s="590">
        <v>4000</v>
      </c>
      <c r="L205" s="590">
        <v>5000</v>
      </c>
      <c r="M205" s="590">
        <v>5000</v>
      </c>
      <c r="N205" s="590">
        <v>6000</v>
      </c>
      <c r="O205" s="590">
        <v>7000</v>
      </c>
      <c r="P205" s="590">
        <v>7000</v>
      </c>
    </row>
    <row r="206" spans="3:16" x14ac:dyDescent="0.4">
      <c r="C206" s="589" t="s">
        <v>1402</v>
      </c>
      <c r="D206" s="589"/>
      <c r="E206" s="590" t="s">
        <v>1207</v>
      </c>
      <c r="F206" s="590" t="s">
        <v>1207</v>
      </c>
      <c r="G206" s="590" t="s">
        <v>1207</v>
      </c>
      <c r="H206" s="590" t="s">
        <v>1207</v>
      </c>
      <c r="I206" s="590" t="s">
        <v>1207</v>
      </c>
      <c r="J206" s="590">
        <v>51000</v>
      </c>
      <c r="K206" s="590">
        <v>45000</v>
      </c>
      <c r="L206" s="590">
        <v>-168000</v>
      </c>
      <c r="M206" s="590">
        <v>3000</v>
      </c>
      <c r="N206" s="590">
        <v>164000</v>
      </c>
      <c r="O206" s="590">
        <v>154000</v>
      </c>
      <c r="P206" s="590">
        <v>211000</v>
      </c>
    </row>
    <row r="207" spans="3:16" x14ac:dyDescent="0.4">
      <c r="C207" s="589" t="s">
        <v>1404</v>
      </c>
      <c r="D207" s="589"/>
      <c r="E207" s="590" t="s">
        <v>1207</v>
      </c>
      <c r="F207" s="590" t="s">
        <v>1207</v>
      </c>
      <c r="G207" s="590" t="s">
        <v>1207</v>
      </c>
      <c r="H207" s="590">
        <v>355000</v>
      </c>
      <c r="I207" s="590">
        <v>328000</v>
      </c>
      <c r="J207" s="590">
        <v>633000</v>
      </c>
      <c r="K207" s="590">
        <v>616000</v>
      </c>
      <c r="L207" s="590">
        <v>426000</v>
      </c>
      <c r="M207" s="590">
        <v>89000</v>
      </c>
      <c r="N207" s="590">
        <v>17000</v>
      </c>
      <c r="O207" s="590">
        <v>153000</v>
      </c>
      <c r="P207" s="590">
        <v>811000</v>
      </c>
    </row>
    <row r="208" spans="3:16" x14ac:dyDescent="0.4">
      <c r="C208" s="589" t="s">
        <v>1405</v>
      </c>
      <c r="D208" s="589"/>
      <c r="E208" s="590" t="s">
        <v>1207</v>
      </c>
      <c r="F208" s="590" t="s">
        <v>1207</v>
      </c>
      <c r="G208" s="590" t="s">
        <v>1207</v>
      </c>
      <c r="H208" s="590">
        <v>5000</v>
      </c>
      <c r="I208" s="590">
        <v>-16000</v>
      </c>
      <c r="J208" s="590">
        <v>-13000</v>
      </c>
      <c r="K208" s="590">
        <v>-22000</v>
      </c>
      <c r="L208" s="590">
        <v>-37000</v>
      </c>
      <c r="M208" s="590">
        <v>-5000</v>
      </c>
      <c r="N208" s="590">
        <v>68000</v>
      </c>
      <c r="O208" s="590">
        <v>49000</v>
      </c>
      <c r="P208" s="590">
        <v>73000</v>
      </c>
    </row>
    <row r="209" spans="3:16" x14ac:dyDescent="0.4">
      <c r="C209" s="589" t="s">
        <v>1406</v>
      </c>
      <c r="D209" s="589"/>
      <c r="E209" s="590" t="s">
        <v>1207</v>
      </c>
      <c r="F209" s="590" t="s">
        <v>1207</v>
      </c>
      <c r="G209" s="590" t="s">
        <v>1207</v>
      </c>
      <c r="H209" s="590" t="s">
        <v>1207</v>
      </c>
      <c r="I209" s="590">
        <v>45000</v>
      </c>
      <c r="J209" s="590">
        <v>2000</v>
      </c>
      <c r="K209" s="590">
        <v>3000</v>
      </c>
      <c r="L209" s="590">
        <v>4000</v>
      </c>
      <c r="M209" s="590">
        <v>3000</v>
      </c>
      <c r="N209" s="590">
        <v>4000</v>
      </c>
      <c r="O209" s="590">
        <v>4000</v>
      </c>
      <c r="P209" s="590">
        <v>5000</v>
      </c>
    </row>
    <row r="210" spans="3:16" x14ac:dyDescent="0.4">
      <c r="C210" s="589" t="s">
        <v>1407</v>
      </c>
      <c r="D210" s="589"/>
      <c r="E210" s="590" t="s">
        <v>1207</v>
      </c>
      <c r="F210" s="590" t="s">
        <v>1207</v>
      </c>
      <c r="G210" s="590" t="s">
        <v>1207</v>
      </c>
      <c r="H210" s="590" t="s">
        <v>1207</v>
      </c>
      <c r="I210" s="590" t="s">
        <v>1207</v>
      </c>
      <c r="J210" s="590" t="s">
        <v>1207</v>
      </c>
      <c r="K210" s="590" t="s">
        <v>1207</v>
      </c>
      <c r="L210" s="590">
        <v>0</v>
      </c>
      <c r="M210" s="590">
        <v>0</v>
      </c>
      <c r="N210" s="590">
        <v>0</v>
      </c>
      <c r="O210" s="590">
        <v>0</v>
      </c>
      <c r="P210" s="590">
        <v>0</v>
      </c>
    </row>
    <row r="211" spans="3:16" x14ac:dyDescent="0.4">
      <c r="C211" s="589" t="s">
        <v>1408</v>
      </c>
      <c r="D211" s="589"/>
      <c r="E211" s="590" t="s">
        <v>1207</v>
      </c>
      <c r="F211" s="590" t="s">
        <v>1207</v>
      </c>
      <c r="G211" s="590" t="s">
        <v>1207</v>
      </c>
      <c r="H211" s="590">
        <v>152000</v>
      </c>
      <c r="I211" s="590">
        <v>64000</v>
      </c>
      <c r="J211" s="590" t="s">
        <v>1207</v>
      </c>
      <c r="K211" s="590" t="s">
        <v>1207</v>
      </c>
      <c r="L211" s="590">
        <v>1000</v>
      </c>
      <c r="M211" s="590">
        <v>1000</v>
      </c>
      <c r="N211" s="590">
        <v>1000</v>
      </c>
      <c r="O211" s="590">
        <v>1000</v>
      </c>
      <c r="P211" s="590">
        <v>1000</v>
      </c>
    </row>
    <row r="212" spans="3:16" x14ac:dyDescent="0.4">
      <c r="C212" s="589" t="s">
        <v>1395</v>
      </c>
      <c r="D212" s="589"/>
      <c r="E212" s="590" t="s">
        <v>1207</v>
      </c>
      <c r="F212" s="590" t="s">
        <v>1207</v>
      </c>
      <c r="G212" s="590" t="s">
        <v>1207</v>
      </c>
      <c r="H212" s="590" t="s">
        <v>1207</v>
      </c>
      <c r="I212" s="590" t="s">
        <v>1207</v>
      </c>
      <c r="J212" s="590" t="s">
        <v>1207</v>
      </c>
      <c r="K212" s="590" t="s">
        <v>1207</v>
      </c>
      <c r="L212" s="590">
        <v>-1000</v>
      </c>
      <c r="M212" s="590" t="s">
        <v>1207</v>
      </c>
      <c r="N212" s="590" t="s">
        <v>1207</v>
      </c>
      <c r="O212" s="590" t="s">
        <v>1207</v>
      </c>
      <c r="P212" s="590" t="s">
        <v>1207</v>
      </c>
    </row>
    <row r="213" spans="3:16" x14ac:dyDescent="0.4">
      <c r="C213" s="588" t="s">
        <v>1414</v>
      </c>
      <c r="D213" s="591"/>
      <c r="E213" s="591"/>
      <c r="F213" s="591"/>
      <c r="G213" s="591"/>
      <c r="H213" s="591"/>
      <c r="I213" s="591"/>
      <c r="J213" s="591"/>
      <c r="K213" s="591"/>
      <c r="L213" s="591"/>
      <c r="M213" s="591"/>
      <c r="N213" s="591"/>
      <c r="O213" s="591"/>
      <c r="P213" s="591"/>
    </row>
    <row r="214" spans="3:16" x14ac:dyDescent="0.4">
      <c r="C214" s="589" t="s">
        <v>1392</v>
      </c>
      <c r="D214" s="589"/>
      <c r="E214" s="590">
        <v>-117000</v>
      </c>
      <c r="F214" s="590">
        <v>24000</v>
      </c>
      <c r="G214" s="590">
        <v>231000</v>
      </c>
      <c r="H214" s="590">
        <v>-35000</v>
      </c>
      <c r="I214" s="590">
        <v>387000</v>
      </c>
      <c r="J214" s="590">
        <v>150000</v>
      </c>
      <c r="K214" s="590">
        <v>-475000</v>
      </c>
      <c r="L214" s="590">
        <v>-1248000</v>
      </c>
      <c r="M214" s="590">
        <v>-1369000</v>
      </c>
      <c r="N214" s="590">
        <v>-618000</v>
      </c>
      <c r="O214" s="590">
        <v>-526000</v>
      </c>
      <c r="P214" s="590">
        <v>-980000</v>
      </c>
    </row>
    <row r="215" spans="3:16" x14ac:dyDescent="0.4">
      <c r="C215" s="589" t="s">
        <v>1393</v>
      </c>
      <c r="D215" s="589"/>
      <c r="E215" s="590">
        <v>5266000</v>
      </c>
      <c r="F215" s="590">
        <v>1015000</v>
      </c>
      <c r="G215" s="590">
        <v>614000</v>
      </c>
      <c r="H215" s="590">
        <v>772000</v>
      </c>
      <c r="I215" s="590">
        <v>-66683000</v>
      </c>
      <c r="J215" s="590">
        <v>-69163000</v>
      </c>
      <c r="K215" s="590">
        <v>-73276000</v>
      </c>
      <c r="L215" s="590">
        <v>57818000</v>
      </c>
      <c r="M215" s="590">
        <v>62121000</v>
      </c>
      <c r="N215" s="590">
        <v>63883000</v>
      </c>
      <c r="O215" s="590">
        <v>71866000</v>
      </c>
      <c r="P215" s="590">
        <v>79936000</v>
      </c>
    </row>
    <row r="216" spans="3:16" x14ac:dyDescent="0.4">
      <c r="C216" s="589" t="s">
        <v>1394</v>
      </c>
      <c r="D216" s="589"/>
      <c r="E216" s="590">
        <v>7000</v>
      </c>
      <c r="F216" s="590">
        <v>3000</v>
      </c>
      <c r="G216" s="590">
        <v>12000</v>
      </c>
      <c r="H216" s="590">
        <v>11000</v>
      </c>
      <c r="I216" s="590">
        <v>-2331000</v>
      </c>
      <c r="J216" s="590">
        <v>-2050000</v>
      </c>
      <c r="K216" s="590">
        <v>-1011000</v>
      </c>
      <c r="L216" s="590">
        <v>-1186000</v>
      </c>
      <c r="M216" s="590">
        <v>-1838000</v>
      </c>
      <c r="N216" s="590">
        <v>-3787000</v>
      </c>
      <c r="O216" s="590">
        <v>-4112000</v>
      </c>
      <c r="P216" s="590">
        <v>-5119000</v>
      </c>
    </row>
    <row r="217" spans="3:16" x14ac:dyDescent="0.4">
      <c r="C217" s="589" t="s">
        <v>1395</v>
      </c>
      <c r="D217" s="589"/>
      <c r="E217" s="590">
        <v>-27000</v>
      </c>
      <c r="F217" s="590">
        <v>-45000</v>
      </c>
      <c r="G217" s="590">
        <v>-22000</v>
      </c>
      <c r="H217" s="590">
        <v>-9000</v>
      </c>
      <c r="I217" s="590" t="s">
        <v>1207</v>
      </c>
      <c r="J217" s="590" t="s">
        <v>1207</v>
      </c>
      <c r="K217" s="590">
        <v>1546000</v>
      </c>
      <c r="L217" s="590">
        <v>2366000</v>
      </c>
      <c r="M217" s="590">
        <v>2901000</v>
      </c>
      <c r="N217" s="590">
        <v>4325000</v>
      </c>
      <c r="O217" s="590">
        <v>4621000</v>
      </c>
      <c r="P217" s="590">
        <v>5672000</v>
      </c>
    </row>
    <row r="218" spans="3:16" x14ac:dyDescent="0.4">
      <c r="C218" s="589" t="s">
        <v>1397</v>
      </c>
      <c r="D218" s="589"/>
      <c r="E218" s="590">
        <v>1039000</v>
      </c>
      <c r="F218" s="590">
        <v>-3794000</v>
      </c>
      <c r="G218" s="590">
        <v>-5018000</v>
      </c>
      <c r="H218" s="590">
        <v>-5658000</v>
      </c>
      <c r="I218" s="590">
        <v>-55840000</v>
      </c>
      <c r="J218" s="590">
        <v>-58591000</v>
      </c>
      <c r="K218" s="590">
        <v>-62736000</v>
      </c>
      <c r="L218" s="590">
        <v>-64781000</v>
      </c>
      <c r="M218" s="590">
        <v>-69577000</v>
      </c>
      <c r="N218" s="590">
        <v>-74400000</v>
      </c>
      <c r="O218" s="590">
        <v>-84692000</v>
      </c>
      <c r="P218" s="590">
        <v>-97157000</v>
      </c>
    </row>
    <row r="219" spans="3:16" x14ac:dyDescent="0.4">
      <c r="C219" s="589" t="s">
        <v>1398</v>
      </c>
      <c r="D219" s="589"/>
      <c r="E219" s="590" t="s">
        <v>1207</v>
      </c>
      <c r="F219" s="590" t="s">
        <v>1207</v>
      </c>
      <c r="G219" s="590" t="s">
        <v>1207</v>
      </c>
      <c r="H219" s="590">
        <v>-26726000</v>
      </c>
      <c r="I219" s="590">
        <v>-29938000</v>
      </c>
      <c r="J219" s="590">
        <v>-25242000</v>
      </c>
      <c r="K219" s="590">
        <v>-1962000</v>
      </c>
      <c r="L219" s="590">
        <v>-33247000</v>
      </c>
      <c r="M219" s="590">
        <v>-36458000</v>
      </c>
      <c r="N219" s="590">
        <v>-40669000</v>
      </c>
      <c r="O219" s="590">
        <v>-44346000</v>
      </c>
      <c r="P219" s="590">
        <v>-47194000</v>
      </c>
    </row>
    <row r="220" spans="3:16" x14ac:dyDescent="0.4">
      <c r="C220" s="589" t="s">
        <v>1399</v>
      </c>
      <c r="D220" s="589"/>
      <c r="E220" s="590" t="s">
        <v>1207</v>
      </c>
      <c r="F220" s="590" t="s">
        <v>1207</v>
      </c>
      <c r="G220" s="590" t="s">
        <v>1207</v>
      </c>
      <c r="H220" s="590">
        <v>-292000</v>
      </c>
      <c r="I220" s="590">
        <v>-51000</v>
      </c>
      <c r="J220" s="590">
        <v>359000</v>
      </c>
      <c r="K220" s="590">
        <v>-244000</v>
      </c>
      <c r="L220" s="590">
        <v>-719000</v>
      </c>
      <c r="M220" s="590">
        <v>-614000</v>
      </c>
      <c r="N220" s="590">
        <v>-327000</v>
      </c>
      <c r="O220" s="590">
        <v>-80000</v>
      </c>
      <c r="P220" s="590">
        <v>-460000</v>
      </c>
    </row>
    <row r="221" spans="3:16" x14ac:dyDescent="0.4">
      <c r="C221" s="589" t="s">
        <v>1400</v>
      </c>
      <c r="D221" s="589"/>
      <c r="E221" s="590">
        <v>-179000</v>
      </c>
      <c r="F221" s="590">
        <v>-230000</v>
      </c>
      <c r="G221" s="590">
        <v>166000</v>
      </c>
      <c r="H221" s="590">
        <v>-32000</v>
      </c>
      <c r="I221" s="590">
        <v>173000</v>
      </c>
      <c r="J221" s="590">
        <v>139000</v>
      </c>
      <c r="K221" s="590">
        <v>-534000</v>
      </c>
      <c r="L221" s="590">
        <v>-1251000</v>
      </c>
      <c r="M221" s="590">
        <v>-1014000</v>
      </c>
      <c r="N221" s="590">
        <v>-445000</v>
      </c>
      <c r="O221" s="590">
        <v>-84000</v>
      </c>
      <c r="P221" s="590">
        <v>-613000</v>
      </c>
    </row>
    <row r="222" spans="3:16" x14ac:dyDescent="0.4">
      <c r="C222" s="589" t="s">
        <v>1401</v>
      </c>
      <c r="D222" s="589"/>
      <c r="E222" s="592">
        <v>1104</v>
      </c>
      <c r="F222" s="592">
        <v>1293</v>
      </c>
      <c r="G222" s="592">
        <v>1676</v>
      </c>
      <c r="H222" s="592">
        <v>1866</v>
      </c>
      <c r="I222" s="592">
        <v>123</v>
      </c>
      <c r="J222" s="592">
        <v>95</v>
      </c>
      <c r="K222" s="592">
        <v>118</v>
      </c>
      <c r="L222" s="592">
        <v>121</v>
      </c>
      <c r="M222" s="592">
        <v>124</v>
      </c>
      <c r="N222" s="592">
        <v>120</v>
      </c>
      <c r="O222" s="592">
        <v>121</v>
      </c>
      <c r="P222" s="592">
        <v>116</v>
      </c>
    </row>
    <row r="223" spans="3:16" x14ac:dyDescent="0.4">
      <c r="C223" s="589" t="s">
        <v>1402</v>
      </c>
      <c r="D223" s="589"/>
      <c r="E223" s="590">
        <v>-127000</v>
      </c>
      <c r="F223" s="590">
        <v>-354000</v>
      </c>
      <c r="G223" s="590">
        <v>361000</v>
      </c>
      <c r="H223" s="590">
        <v>-173000</v>
      </c>
      <c r="I223" s="590">
        <v>274000</v>
      </c>
      <c r="J223" s="590">
        <v>574000</v>
      </c>
      <c r="K223" s="590">
        <v>-358000</v>
      </c>
      <c r="L223" s="590">
        <v>-1103000</v>
      </c>
      <c r="M223" s="590">
        <v>-937000</v>
      </c>
      <c r="N223" s="590">
        <v>-527000</v>
      </c>
      <c r="O223" s="590">
        <v>-163000</v>
      </c>
      <c r="P223" s="590">
        <v>-664000</v>
      </c>
    </row>
    <row r="224" spans="3:16" x14ac:dyDescent="0.4">
      <c r="C224" s="589" t="s">
        <v>1405</v>
      </c>
      <c r="D224" s="589"/>
      <c r="E224" s="590" t="s">
        <v>1207</v>
      </c>
      <c r="F224" s="590" t="s">
        <v>1207</v>
      </c>
      <c r="G224" s="590" t="s">
        <v>1207</v>
      </c>
      <c r="H224" s="590">
        <v>57000</v>
      </c>
      <c r="I224" s="590">
        <v>-30000</v>
      </c>
      <c r="J224" s="590">
        <v>215000</v>
      </c>
      <c r="K224" s="590">
        <v>-114000</v>
      </c>
      <c r="L224" s="590">
        <v>-384000</v>
      </c>
      <c r="M224" s="590">
        <v>-323000</v>
      </c>
      <c r="N224" s="590">
        <v>-200000</v>
      </c>
      <c r="O224" s="590">
        <v>-83000</v>
      </c>
      <c r="P224" s="590">
        <v>-204000</v>
      </c>
    </row>
    <row r="225" spans="3:16" x14ac:dyDescent="0.4">
      <c r="C225" s="589" t="s">
        <v>1407</v>
      </c>
      <c r="D225" s="589"/>
      <c r="E225" s="590" t="s">
        <v>1207</v>
      </c>
      <c r="F225" s="590" t="s">
        <v>1207</v>
      </c>
      <c r="G225" s="590" t="s">
        <v>1207</v>
      </c>
      <c r="H225" s="590" t="s">
        <v>1207</v>
      </c>
      <c r="I225" s="590" t="s">
        <v>1207</v>
      </c>
      <c r="J225" s="590">
        <v>-10065000</v>
      </c>
      <c r="K225" s="590">
        <v>-11051000</v>
      </c>
      <c r="L225" s="590">
        <v>-12108000</v>
      </c>
      <c r="M225" s="590">
        <v>-13391000</v>
      </c>
      <c r="N225" s="590">
        <v>-15510000</v>
      </c>
      <c r="O225" s="590">
        <v>-16973000</v>
      </c>
      <c r="P225" s="590">
        <v>-18484000</v>
      </c>
    </row>
    <row r="226" spans="3:16" x14ac:dyDescent="0.4">
      <c r="C226" s="589" t="s">
        <v>1391</v>
      </c>
      <c r="D226" s="589"/>
      <c r="E226" s="590">
        <v>85000</v>
      </c>
      <c r="F226" s="590">
        <v>119000</v>
      </c>
      <c r="G226" s="590">
        <v>193000</v>
      </c>
      <c r="H226" s="590">
        <v>214000</v>
      </c>
      <c r="I226" s="590">
        <v>146000</v>
      </c>
      <c r="J226" s="590">
        <v>1000</v>
      </c>
      <c r="K226" s="590">
        <v>1000</v>
      </c>
      <c r="L226" s="590">
        <v>0</v>
      </c>
      <c r="M226" s="590" t="s">
        <v>1207</v>
      </c>
      <c r="N226" s="590" t="s">
        <v>1207</v>
      </c>
      <c r="O226" s="590" t="s">
        <v>1207</v>
      </c>
      <c r="P226" s="590" t="s">
        <v>1207</v>
      </c>
    </row>
    <row r="227" spans="3:16" x14ac:dyDescent="0.4">
      <c r="C227" s="588" t="s">
        <v>1415</v>
      </c>
      <c r="D227" s="591"/>
      <c r="E227" s="591"/>
      <c r="F227" s="591"/>
      <c r="G227" s="591"/>
      <c r="H227" s="591"/>
      <c r="I227" s="591"/>
      <c r="J227" s="591"/>
      <c r="K227" s="591"/>
      <c r="L227" s="591"/>
      <c r="M227" s="591"/>
      <c r="N227" s="591"/>
      <c r="O227" s="591"/>
      <c r="P227" s="591"/>
    </row>
    <row r="228" spans="3:16" x14ac:dyDescent="0.4">
      <c r="C228" s="589" t="s">
        <v>1416</v>
      </c>
      <c r="D228" s="589"/>
      <c r="E228" s="592">
        <v>1208732</v>
      </c>
      <c r="F228" s="592">
        <v>1327992</v>
      </c>
      <c r="G228" s="592">
        <v>1373970</v>
      </c>
      <c r="H228" s="592">
        <v>1500678</v>
      </c>
      <c r="I228" s="592">
        <v>1435876</v>
      </c>
      <c r="J228" s="592">
        <v>1286310</v>
      </c>
      <c r="K228" s="592">
        <v>1461166</v>
      </c>
      <c r="L228" s="592">
        <v>1668982</v>
      </c>
      <c r="M228" s="592">
        <v>1845186</v>
      </c>
      <c r="N228" s="592">
        <v>1963798</v>
      </c>
      <c r="O228" s="592">
        <v>2117965</v>
      </c>
      <c r="P228" s="592">
        <v>2247485</v>
      </c>
    </row>
    <row r="229" spans="3:16" x14ac:dyDescent="0.4">
      <c r="C229" s="589" t="s">
        <v>1417</v>
      </c>
      <c r="D229" s="589"/>
      <c r="E229" s="592">
        <v>1208732</v>
      </c>
      <c r="F229" s="592">
        <v>1327992</v>
      </c>
      <c r="G229" s="592">
        <v>1373970</v>
      </c>
      <c r="H229" s="592">
        <v>1500678</v>
      </c>
      <c r="I229" s="592">
        <v>1436210</v>
      </c>
      <c r="J229" s="592">
        <v>1286310</v>
      </c>
      <c r="K229" s="592">
        <v>1461166</v>
      </c>
      <c r="L229" s="592">
        <v>1668982</v>
      </c>
      <c r="M229" s="592">
        <v>1845186</v>
      </c>
      <c r="N229" s="592">
        <v>1963798</v>
      </c>
      <c r="O229" s="592">
        <v>2117965</v>
      </c>
      <c r="P229" s="592">
        <v>2247485</v>
      </c>
    </row>
    <row r="230" spans="3:16" x14ac:dyDescent="0.4">
      <c r="C230" s="588" t="s">
        <v>1418</v>
      </c>
      <c r="D230" s="591"/>
      <c r="E230" s="591"/>
      <c r="F230" s="591"/>
      <c r="G230" s="591"/>
      <c r="H230" s="591"/>
      <c r="I230" s="591"/>
      <c r="J230" s="591"/>
      <c r="K230" s="591"/>
      <c r="L230" s="591"/>
      <c r="M230" s="591"/>
      <c r="N230" s="591"/>
      <c r="O230" s="591"/>
      <c r="P230" s="591"/>
    </row>
    <row r="231" spans="3:16" x14ac:dyDescent="0.4">
      <c r="C231" s="589" t="s">
        <v>1403</v>
      </c>
      <c r="D231" s="589"/>
      <c r="E231" s="592">
        <v>189492</v>
      </c>
      <c r="F231" s="592">
        <v>200119</v>
      </c>
      <c r="G231" s="592">
        <v>186674</v>
      </c>
      <c r="H231" s="592">
        <v>237700</v>
      </c>
      <c r="I231" s="592">
        <v>235019</v>
      </c>
      <c r="J231" s="592">
        <v>213670</v>
      </c>
      <c r="K231" s="592">
        <v>241043</v>
      </c>
      <c r="L231" s="592">
        <v>294120</v>
      </c>
      <c r="M231" s="592">
        <v>311490</v>
      </c>
      <c r="N231" s="592">
        <v>303177</v>
      </c>
      <c r="O231" s="592">
        <v>322803</v>
      </c>
      <c r="P231" s="592">
        <v>342008</v>
      </c>
    </row>
    <row r="232" spans="3:16" x14ac:dyDescent="0.4">
      <c r="C232" s="588" t="s">
        <v>1419</v>
      </c>
      <c r="D232" s="591"/>
      <c r="E232" s="591"/>
      <c r="F232" s="591"/>
      <c r="G232" s="591"/>
      <c r="H232" s="591"/>
      <c r="I232" s="591"/>
      <c r="J232" s="591"/>
      <c r="K232" s="591"/>
      <c r="L232" s="591"/>
      <c r="M232" s="591"/>
      <c r="N232" s="591"/>
      <c r="O232" s="591"/>
      <c r="P232" s="591"/>
    </row>
    <row r="233" spans="3:16" x14ac:dyDescent="0.4">
      <c r="C233" s="589" t="s">
        <v>1403</v>
      </c>
      <c r="D233" s="589"/>
      <c r="E233" s="592">
        <v>875</v>
      </c>
      <c r="F233" s="592">
        <v>692</v>
      </c>
      <c r="G233" s="592">
        <v>847</v>
      </c>
      <c r="H233" s="592">
        <v>1029</v>
      </c>
      <c r="I233" s="592">
        <v>1417</v>
      </c>
      <c r="J233" s="592">
        <v>918</v>
      </c>
      <c r="K233" s="592">
        <v>3221</v>
      </c>
      <c r="L233" s="592">
        <v>3725</v>
      </c>
      <c r="M233" s="592">
        <v>3279</v>
      </c>
      <c r="N233" s="592">
        <v>3354</v>
      </c>
      <c r="O233" s="592">
        <v>4495</v>
      </c>
      <c r="P233" s="592">
        <v>3848</v>
      </c>
    </row>
    <row r="234" spans="3:16" x14ac:dyDescent="0.4">
      <c r="C234" s="626" t="s">
        <v>1374</v>
      </c>
      <c r="D234" s="626"/>
      <c r="E234" s="626"/>
      <c r="F234" s="626"/>
      <c r="G234" s="626"/>
      <c r="H234" s="626"/>
      <c r="I234" s="626"/>
      <c r="J234" s="626"/>
      <c r="K234" s="626"/>
      <c r="L234" s="626"/>
      <c r="M234" s="626"/>
      <c r="N234" s="626"/>
      <c r="O234" s="626"/>
      <c r="P234" s="62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R_Global</vt:lpstr>
      <vt:lpstr>R_Domestic</vt:lpstr>
      <vt:lpstr>R_Company Forecast</vt:lpstr>
      <vt:lpstr>R_Mkt Forcast</vt:lpstr>
      <vt:lpstr>R_IVI</vt:lpstr>
      <vt:lpstr>LG전자</vt:lpstr>
      <vt:lpstr>BMW</vt:lpstr>
      <vt:lpstr>현대차</vt:lpstr>
      <vt:lpstr>Preview 보고서</vt:lpstr>
      <vt:lpstr>Global</vt:lpstr>
      <vt:lpstr>국내최근동향</vt:lpstr>
      <vt:lpstr>미국</vt:lpstr>
      <vt:lpstr>유럽</vt:lpstr>
      <vt:lpstr>아시아</vt:lpstr>
      <vt:lpstr>Raw Data&gt;&gt;</vt:lpstr>
      <vt:lpstr>전체</vt:lpstr>
      <vt:lpstr>내수</vt:lpstr>
      <vt:lpstr>생산</vt:lpstr>
      <vt:lpstr>수출</vt:lpstr>
      <vt:lpstr>국내업체</vt:lpstr>
      <vt:lpstr>지역별수출</vt:lpstr>
      <vt:lpstr>LMC Pivot</vt:lpstr>
      <vt:lpstr>BMW_Raw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2021-12-13T20:47:02Z</dcterms:modified>
</cp:coreProperties>
</file>